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Z:\SRH\VCL\Docs\"/>
    </mc:Choice>
  </mc:AlternateContent>
  <xr:revisionPtr revIDLastSave="0" documentId="13_ncr:1_{8B8811D0-F84E-49D6-AEC6-180C4116D8E2}" xr6:coauthVersionLast="47" xr6:coauthVersionMax="47" xr10:uidLastSave="{00000000-0000-0000-0000-000000000000}"/>
  <bookViews>
    <workbookView xWindow="-108" yWindow="-108" windowWidth="23256" windowHeight="12576" activeTab="11" xr2:uid="{00000000-000D-0000-FFFF-FFFF00000000}"/>
  </bookViews>
  <sheets>
    <sheet name="README" sheetId="12" r:id="rId1"/>
    <sheet name="RS" sheetId="1" r:id="rId2"/>
    <sheet name="RA" sheetId="2" r:id="rId3"/>
    <sheet name="R1" sheetId="3" r:id="rId4"/>
    <sheet name="R2" sheetId="4" r:id="rId5"/>
    <sheet name="R3" sheetId="5" r:id="rId6"/>
    <sheet name="R4" sheetId="6" r:id="rId7"/>
    <sheet name="R5" sheetId="7" r:id="rId8"/>
    <sheet name="R5 Spouse" sheetId="8" r:id="rId9"/>
    <sheet name="R6" sheetId="9" r:id="rId10"/>
    <sheet name="R7" sheetId="10" r:id="rId11"/>
    <sheet name="All" sheetId="11" r:id="rId12"/>
  </sheets>
  <definedNames>
    <definedName name="_xlnm._FilterDatabase" localSheetId="11" hidden="1">All!$A$1:$C$1</definedName>
    <definedName name="_xlnm._FilterDatabase" localSheetId="3" hidden="1">'R1'!$A$3:$D$3</definedName>
    <definedName name="_xlnm._FilterDatabase" localSheetId="4" hidden="1">'R2'!$A$3:$D$3</definedName>
    <definedName name="_xlnm._FilterDatabase" localSheetId="5" hidden="1">'R3'!$A$3:$D$3</definedName>
    <definedName name="_xlnm._FilterDatabase" localSheetId="6" hidden="1">'R4'!$A$3:$D$3</definedName>
    <definedName name="_xlnm._FilterDatabase" localSheetId="7" hidden="1">'R5'!$A$3:$D$3</definedName>
    <definedName name="_xlnm._FilterDatabase" localSheetId="8" hidden="1">'R5 Spouse'!$A$3:$D$3</definedName>
    <definedName name="_xlnm._FilterDatabase" localSheetId="9" hidden="1">'R6'!$A$3:$D$3</definedName>
    <definedName name="_xlnm._FilterDatabase" localSheetId="10" hidden="1">'R7'!$A$3:$D$3</definedName>
    <definedName name="_xlnm._FilterDatabase" localSheetId="2" hidden="1">RA!$A$3:$E$3</definedName>
    <definedName name="_xlnm._FilterDatabase" localSheetId="1" hidden="1">RS!$A$3:$D$3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 l="1"/>
  <c r="G4" i="1"/>
  <c r="F5" i="1"/>
  <c r="G5" i="1"/>
  <c r="F6" i="1"/>
  <c r="G6" i="1"/>
  <c r="F7" i="1"/>
  <c r="G7" i="1"/>
  <c r="F8" i="1"/>
  <c r="G8" i="1"/>
  <c r="F9" i="1"/>
  <c r="G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F26" i="1"/>
  <c r="F27" i="1"/>
  <c r="F28" i="1"/>
  <c r="F29" i="1"/>
  <c r="F30" i="1"/>
  <c r="F31" i="1"/>
  <c r="F32" i="1"/>
  <c r="F33" i="1"/>
  <c r="F34" i="1"/>
  <c r="F35" i="1"/>
  <c r="F36" i="1"/>
  <c r="F37" i="1"/>
  <c r="F38" i="1"/>
  <c r="F39" i="1"/>
  <c r="F40" i="1"/>
  <c r="F41" i="1"/>
  <c r="F42" i="1"/>
  <c r="G43" i="1"/>
  <c r="G44" i="1"/>
  <c r="G45" i="1"/>
  <c r="G46" i="1"/>
  <c r="G47" i="1"/>
  <c r="F15691" i="11"/>
  <c r="E15691" i="11"/>
  <c r="F15690" i="11"/>
  <c r="E15690" i="11"/>
  <c r="F15689" i="11"/>
  <c r="E15689" i="11"/>
  <c r="F15688" i="11"/>
  <c r="E15688" i="11"/>
  <c r="F15687" i="11"/>
  <c r="E15687" i="11"/>
  <c r="F15686" i="11"/>
  <c r="E15686" i="11"/>
  <c r="F15685" i="11"/>
  <c r="E15685" i="11"/>
  <c r="F15684" i="11"/>
  <c r="E15684" i="11"/>
  <c r="F15683" i="11"/>
  <c r="E15683" i="11"/>
  <c r="F15682" i="11"/>
  <c r="E15682" i="11"/>
  <c r="F15681" i="11"/>
  <c r="E15681" i="11"/>
  <c r="F15680" i="11"/>
  <c r="E15680" i="11"/>
  <c r="F15679" i="11"/>
  <c r="E15679" i="11"/>
  <c r="F15678" i="11"/>
  <c r="E15678" i="11"/>
  <c r="F15677" i="11"/>
  <c r="E15677" i="11"/>
  <c r="F15676" i="11"/>
  <c r="E15676" i="11"/>
  <c r="F15675" i="11"/>
  <c r="E15675" i="11"/>
  <c r="F15674" i="11"/>
  <c r="E15674" i="11"/>
  <c r="F15673" i="11"/>
  <c r="E15673" i="11"/>
  <c r="F15672" i="11"/>
  <c r="E15672" i="11"/>
  <c r="F15671" i="11"/>
  <c r="E15671" i="11"/>
  <c r="F15670" i="11"/>
  <c r="E15670" i="11"/>
  <c r="F15669" i="11"/>
  <c r="E15669" i="11"/>
  <c r="F15668" i="11"/>
  <c r="E15668" i="11"/>
  <c r="F15667" i="11"/>
  <c r="E15667" i="11"/>
  <c r="F15666" i="11"/>
  <c r="E15666" i="11"/>
  <c r="F15665" i="11"/>
  <c r="E15665" i="11"/>
  <c r="F15664" i="11"/>
  <c r="E15664" i="11"/>
  <c r="F15663" i="11"/>
  <c r="E15663" i="11"/>
  <c r="F15662" i="11"/>
  <c r="E15662" i="11"/>
  <c r="F15661" i="11"/>
  <c r="E15661" i="11"/>
  <c r="F15660" i="11"/>
  <c r="E15660" i="11"/>
  <c r="F15659" i="11"/>
  <c r="E15659" i="11"/>
  <c r="F15658" i="11"/>
  <c r="E15658" i="11"/>
  <c r="F15657" i="11"/>
  <c r="E15657" i="11"/>
  <c r="F15656" i="11"/>
  <c r="E15656" i="11"/>
  <c r="F15655" i="11"/>
  <c r="E15655" i="11"/>
  <c r="F15654" i="11"/>
  <c r="E15654" i="11"/>
  <c r="F15653" i="11"/>
  <c r="E15653" i="11"/>
  <c r="F15652" i="11"/>
  <c r="E15652" i="11"/>
  <c r="F15651" i="11"/>
  <c r="E15651" i="11"/>
  <c r="F15650" i="11"/>
  <c r="E15650" i="11"/>
  <c r="F15649" i="11"/>
  <c r="E15649" i="11"/>
  <c r="F15648" i="11"/>
  <c r="E15648" i="11"/>
  <c r="F15647" i="11"/>
  <c r="E15647" i="11"/>
  <c r="F15646" i="11"/>
  <c r="E15646" i="11"/>
  <c r="F15645" i="11"/>
  <c r="E15645" i="11"/>
  <c r="F15644" i="11"/>
  <c r="E15644" i="11"/>
  <c r="F15643" i="11"/>
  <c r="E15643" i="11"/>
  <c r="F15642" i="11"/>
  <c r="E15642" i="11"/>
  <c r="F15641" i="11"/>
  <c r="E15641" i="11"/>
  <c r="F15640" i="11"/>
  <c r="E15640" i="11"/>
  <c r="F15639" i="11"/>
  <c r="E15639" i="11"/>
  <c r="F15638" i="11"/>
  <c r="E15638" i="11"/>
  <c r="F15637" i="11"/>
  <c r="E15637" i="11"/>
  <c r="F15636" i="11"/>
  <c r="E15636" i="11"/>
  <c r="F15635" i="11"/>
  <c r="E15635" i="11"/>
  <c r="F15634" i="11"/>
  <c r="E15634" i="11"/>
  <c r="F15633" i="11"/>
  <c r="E15633" i="11"/>
  <c r="F15632" i="11"/>
  <c r="E15632" i="11"/>
  <c r="F15631" i="11"/>
  <c r="E15631" i="11"/>
  <c r="F15630" i="11"/>
  <c r="E15630" i="11"/>
  <c r="F15629" i="11"/>
  <c r="E15629" i="11"/>
  <c r="F15628" i="11"/>
  <c r="E15628" i="11"/>
  <c r="F15627" i="11"/>
  <c r="E15627" i="11"/>
  <c r="F15626" i="11"/>
  <c r="E15626" i="11"/>
  <c r="F15625" i="11"/>
  <c r="E15625" i="11"/>
  <c r="F15624" i="11"/>
  <c r="E15624" i="11"/>
  <c r="F15623" i="11"/>
  <c r="E15623" i="11"/>
  <c r="F15622" i="11"/>
  <c r="E15622" i="11"/>
  <c r="F15621" i="11"/>
  <c r="E15621" i="11"/>
  <c r="F15620" i="11"/>
  <c r="E15620" i="11"/>
  <c r="F15619" i="11"/>
  <c r="E15619" i="11"/>
  <c r="F15618" i="11"/>
  <c r="E15618" i="11"/>
  <c r="F15617" i="11"/>
  <c r="E15617" i="11"/>
  <c r="F15616" i="11"/>
  <c r="E15616" i="11"/>
  <c r="F15615" i="11"/>
  <c r="E15615" i="11"/>
  <c r="F15614" i="11"/>
  <c r="E15614" i="11"/>
  <c r="F15613" i="11"/>
  <c r="E15613" i="11"/>
  <c r="F15612" i="11"/>
  <c r="E15612" i="11"/>
  <c r="F15611" i="11"/>
  <c r="E15611" i="11"/>
  <c r="F15610" i="11"/>
  <c r="E15610" i="11"/>
  <c r="F15609" i="11"/>
  <c r="E15609" i="11"/>
  <c r="F15608" i="11"/>
  <c r="E15608" i="11"/>
  <c r="F15607" i="11"/>
  <c r="E15607" i="11"/>
  <c r="F15606" i="11"/>
  <c r="E15606" i="11"/>
  <c r="F15605" i="11"/>
  <c r="E15605" i="11"/>
  <c r="F15604" i="11"/>
  <c r="E15604" i="11"/>
  <c r="F15603" i="11"/>
  <c r="E15603" i="11"/>
  <c r="F15602" i="11"/>
  <c r="E15602" i="11"/>
  <c r="F15601" i="11"/>
  <c r="E15601" i="11"/>
  <c r="F15600" i="11"/>
  <c r="E15600" i="11"/>
  <c r="F15599" i="11"/>
  <c r="E15599" i="11"/>
  <c r="F15598" i="11"/>
  <c r="E15598" i="11"/>
  <c r="F15597" i="11"/>
  <c r="E15597" i="11"/>
  <c r="F15596" i="11"/>
  <c r="E15596" i="11"/>
  <c r="F15595" i="11"/>
  <c r="E15595" i="11"/>
  <c r="F15594" i="11"/>
  <c r="E15594" i="11"/>
  <c r="F15593" i="11"/>
  <c r="E15593" i="11"/>
  <c r="F15592" i="11"/>
  <c r="E15592" i="11"/>
  <c r="F15591" i="11"/>
  <c r="E15591" i="11"/>
  <c r="F15590" i="11"/>
  <c r="E15590" i="11"/>
  <c r="F15589" i="11"/>
  <c r="E15589" i="11"/>
  <c r="F15588" i="11"/>
  <c r="E15588" i="11"/>
  <c r="F15587" i="11"/>
  <c r="E15587" i="11"/>
  <c r="F15586" i="11"/>
  <c r="E15586" i="11"/>
  <c r="F15585" i="11"/>
  <c r="E15585" i="11"/>
  <c r="F15584" i="11"/>
  <c r="E15584" i="11"/>
  <c r="F15583" i="11"/>
  <c r="E15583" i="11"/>
  <c r="F15582" i="11"/>
  <c r="E15582" i="11"/>
  <c r="F15581" i="11"/>
  <c r="E15581" i="11"/>
  <c r="F15580" i="11"/>
  <c r="E15580" i="11"/>
  <c r="F15579" i="11"/>
  <c r="E15579" i="11"/>
  <c r="F15578" i="11"/>
  <c r="E15578" i="11"/>
  <c r="F15577" i="11"/>
  <c r="E15577" i="11"/>
  <c r="F15576" i="11"/>
  <c r="E15576" i="11"/>
  <c r="F15575" i="11"/>
  <c r="E15575" i="11"/>
  <c r="F15574" i="11"/>
  <c r="E15574" i="11"/>
  <c r="F15573" i="11"/>
  <c r="E15573" i="11"/>
  <c r="F15572" i="11"/>
  <c r="E15572" i="11"/>
  <c r="F15571" i="11"/>
  <c r="E15571" i="11"/>
  <c r="F15570" i="11"/>
  <c r="E15570" i="11"/>
  <c r="F15569" i="11"/>
  <c r="E15569" i="11"/>
  <c r="F15568" i="11"/>
  <c r="E15568" i="11"/>
  <c r="F15567" i="11"/>
  <c r="E15567" i="11"/>
  <c r="F15566" i="11"/>
  <c r="E15566" i="11"/>
  <c r="F15565" i="11"/>
  <c r="E15565" i="11"/>
  <c r="F15564" i="11"/>
  <c r="E15564" i="11"/>
  <c r="F15563" i="11"/>
  <c r="E15563" i="11"/>
  <c r="F15562" i="11"/>
  <c r="E15562" i="11"/>
  <c r="F15561" i="11"/>
  <c r="E15561" i="11"/>
  <c r="F15560" i="11"/>
  <c r="E15560" i="11"/>
  <c r="F15559" i="11"/>
  <c r="E15559" i="11"/>
  <c r="F15558" i="11"/>
  <c r="E15558" i="11"/>
  <c r="F15557" i="11"/>
  <c r="E15557" i="11"/>
  <c r="F15556" i="11"/>
  <c r="E15556" i="11"/>
  <c r="F15555" i="11"/>
  <c r="E15555" i="11"/>
  <c r="F15554" i="11"/>
  <c r="E15554" i="11"/>
  <c r="F15553" i="11"/>
  <c r="E15553" i="11"/>
  <c r="F15552" i="11"/>
  <c r="E15552" i="11"/>
  <c r="F15551" i="11"/>
  <c r="E15551" i="11"/>
  <c r="F15550" i="11"/>
  <c r="E15550" i="11"/>
  <c r="F15549" i="11"/>
  <c r="E15549" i="11"/>
  <c r="F15548" i="11"/>
  <c r="E15548" i="11"/>
  <c r="F15547" i="11"/>
  <c r="E15547" i="11"/>
  <c r="F15546" i="11"/>
  <c r="E15546" i="11"/>
  <c r="F15545" i="11"/>
  <c r="E15545" i="11"/>
  <c r="F15544" i="11"/>
  <c r="E15544" i="11"/>
  <c r="F15543" i="11"/>
  <c r="E15543" i="11"/>
  <c r="F15542" i="11"/>
  <c r="E15542" i="11"/>
  <c r="F15541" i="11"/>
  <c r="E15541" i="11"/>
  <c r="F15540" i="11"/>
  <c r="E15540" i="11"/>
  <c r="F15539" i="11"/>
  <c r="E15539" i="11"/>
  <c r="F15538" i="11"/>
  <c r="E15538" i="11"/>
  <c r="F15537" i="11"/>
  <c r="E15537" i="11"/>
  <c r="F15536" i="11"/>
  <c r="E15536" i="11"/>
  <c r="F15535" i="11"/>
  <c r="E15535" i="11"/>
  <c r="F15534" i="11"/>
  <c r="E15534" i="11"/>
  <c r="F15533" i="11"/>
  <c r="E15533" i="11"/>
  <c r="F15532" i="11"/>
  <c r="E15532" i="11"/>
  <c r="F15531" i="11"/>
  <c r="E15531" i="11"/>
  <c r="F15530" i="11"/>
  <c r="E15530" i="11"/>
  <c r="F15529" i="11"/>
  <c r="E15529" i="11"/>
  <c r="F15528" i="11"/>
  <c r="E15528" i="11"/>
  <c r="F15527" i="11"/>
  <c r="E15527" i="11"/>
  <c r="F15526" i="11"/>
  <c r="E15526" i="11"/>
  <c r="F15525" i="11"/>
  <c r="E15525" i="11"/>
  <c r="F15524" i="11"/>
  <c r="E15524" i="11"/>
  <c r="F15523" i="11"/>
  <c r="E15523" i="11"/>
  <c r="F15522" i="11"/>
  <c r="E15522" i="11"/>
  <c r="F15521" i="11"/>
  <c r="E15521" i="11"/>
  <c r="F15520" i="11"/>
  <c r="E15520" i="11"/>
  <c r="F15519" i="11"/>
  <c r="E15519" i="11"/>
  <c r="F15518" i="11"/>
  <c r="E15518" i="11"/>
  <c r="F15517" i="11"/>
  <c r="E15517" i="11"/>
  <c r="F15516" i="11"/>
  <c r="E15516" i="11"/>
  <c r="F15515" i="11"/>
  <c r="E15515" i="11"/>
  <c r="F15514" i="11"/>
  <c r="E15514" i="11"/>
  <c r="F15513" i="11"/>
  <c r="E15513" i="11"/>
  <c r="F15512" i="11"/>
  <c r="E15512" i="11"/>
  <c r="F15511" i="11"/>
  <c r="E15511" i="11"/>
  <c r="F15510" i="11"/>
  <c r="E15510" i="11"/>
  <c r="F15509" i="11"/>
  <c r="E15509" i="11"/>
  <c r="F15508" i="11"/>
  <c r="E15508" i="11"/>
  <c r="F15507" i="11"/>
  <c r="E15507" i="11"/>
  <c r="F15506" i="11"/>
  <c r="E15506" i="11"/>
  <c r="F15505" i="11"/>
  <c r="E15505" i="11"/>
  <c r="F15504" i="11"/>
  <c r="E15504" i="11"/>
  <c r="F15503" i="11"/>
  <c r="E15503" i="11"/>
  <c r="F15502" i="11"/>
  <c r="E15502" i="11"/>
  <c r="F15501" i="11"/>
  <c r="E15501" i="11"/>
  <c r="F15500" i="11"/>
  <c r="E15500" i="11"/>
  <c r="F15499" i="11"/>
  <c r="E15499" i="11"/>
  <c r="F15498" i="11"/>
  <c r="E15498" i="11"/>
  <c r="F15497" i="11"/>
  <c r="E15497" i="11"/>
  <c r="F15496" i="11"/>
  <c r="E15496" i="11"/>
  <c r="F15495" i="11"/>
  <c r="E15495" i="11"/>
  <c r="F15494" i="11"/>
  <c r="E15494" i="11"/>
  <c r="F15493" i="11"/>
  <c r="E15493" i="11"/>
  <c r="F15492" i="11"/>
  <c r="E15492" i="11"/>
  <c r="F15491" i="11"/>
  <c r="E15491" i="11"/>
  <c r="F15490" i="11"/>
  <c r="E15490" i="11"/>
  <c r="F15489" i="11"/>
  <c r="E15489" i="11"/>
  <c r="F15488" i="11"/>
  <c r="E15488" i="11"/>
  <c r="F15487" i="11"/>
  <c r="E15487" i="11"/>
  <c r="F15486" i="11"/>
  <c r="E15486" i="11"/>
  <c r="F15485" i="11"/>
  <c r="E15485" i="11"/>
  <c r="F15484" i="11"/>
  <c r="E15484" i="11"/>
  <c r="F15483" i="11"/>
  <c r="E15483" i="11"/>
  <c r="F15482" i="11"/>
  <c r="E15482" i="11"/>
  <c r="F15481" i="11"/>
  <c r="E15481" i="11"/>
  <c r="F15480" i="11"/>
  <c r="E15480" i="11"/>
  <c r="F15479" i="11"/>
  <c r="E15479" i="11"/>
  <c r="F15478" i="11"/>
  <c r="E15478" i="11"/>
  <c r="F15477" i="11"/>
  <c r="E15477" i="11"/>
  <c r="F15476" i="11"/>
  <c r="E15476" i="11"/>
  <c r="F15475" i="11"/>
  <c r="E15475" i="11"/>
  <c r="F15474" i="11"/>
  <c r="E15474" i="11"/>
  <c r="F15473" i="11"/>
  <c r="E15473" i="11"/>
  <c r="F15472" i="11"/>
  <c r="E15472" i="11"/>
  <c r="F15471" i="11"/>
  <c r="E15471" i="11"/>
  <c r="F15470" i="11"/>
  <c r="E15470" i="11"/>
  <c r="F15469" i="11"/>
  <c r="E15469" i="11"/>
  <c r="F15468" i="11"/>
  <c r="E15468" i="11"/>
  <c r="F15467" i="11"/>
  <c r="E15467" i="11"/>
  <c r="F15466" i="11"/>
  <c r="E15466" i="11"/>
  <c r="F15465" i="11"/>
  <c r="E15465" i="11"/>
  <c r="F15464" i="11"/>
  <c r="E15464" i="11"/>
  <c r="F15463" i="11"/>
  <c r="E15463" i="11"/>
  <c r="F15462" i="11"/>
  <c r="E15462" i="11"/>
  <c r="F15461" i="11"/>
  <c r="E15461" i="11"/>
  <c r="F15460" i="11"/>
  <c r="E15460" i="11"/>
  <c r="F15459" i="11"/>
  <c r="E15459" i="11"/>
  <c r="F15458" i="11"/>
  <c r="E15458" i="11"/>
  <c r="F15457" i="11"/>
  <c r="E15457" i="11"/>
  <c r="F15456" i="11"/>
  <c r="E15456" i="11"/>
  <c r="F15455" i="11"/>
  <c r="E15455" i="11"/>
  <c r="F15454" i="11"/>
  <c r="E15454" i="11"/>
  <c r="F15453" i="11"/>
  <c r="E15453" i="11"/>
  <c r="F15452" i="11"/>
  <c r="E15452" i="11"/>
  <c r="F15451" i="11"/>
  <c r="E15451" i="11"/>
  <c r="F15450" i="11"/>
  <c r="E15450" i="11"/>
  <c r="F15449" i="11"/>
  <c r="E15449" i="11"/>
  <c r="F15448" i="11"/>
  <c r="E15448" i="11"/>
  <c r="F15447" i="11"/>
  <c r="E15447" i="11"/>
  <c r="F15446" i="11"/>
  <c r="E15446" i="11"/>
  <c r="F15445" i="11"/>
  <c r="E15445" i="11"/>
  <c r="F15444" i="11"/>
  <c r="E15444" i="11"/>
  <c r="F15443" i="11"/>
  <c r="E15443" i="11"/>
  <c r="F15442" i="11"/>
  <c r="E15442" i="11"/>
  <c r="F15441" i="11"/>
  <c r="E15441" i="11"/>
  <c r="F15440" i="11"/>
  <c r="E15440" i="11"/>
  <c r="F15439" i="11"/>
  <c r="E15439" i="11"/>
  <c r="F15438" i="11"/>
  <c r="E15438" i="11"/>
  <c r="F15437" i="11"/>
  <c r="E15437" i="11"/>
  <c r="F15436" i="11"/>
  <c r="E15436" i="11"/>
  <c r="F15435" i="11"/>
  <c r="E15435" i="11"/>
  <c r="F15434" i="11"/>
  <c r="E15434" i="11"/>
  <c r="F15433" i="11"/>
  <c r="E15433" i="11"/>
  <c r="F15432" i="11"/>
  <c r="E15432" i="11"/>
  <c r="F15431" i="11"/>
  <c r="E15431" i="11"/>
  <c r="F15430" i="11"/>
  <c r="E15430" i="11"/>
  <c r="F15429" i="11"/>
  <c r="E15429" i="11"/>
  <c r="F15428" i="11"/>
  <c r="E15428" i="11"/>
  <c r="F15427" i="11"/>
  <c r="E15427" i="11"/>
  <c r="F15426" i="11"/>
  <c r="E15426" i="11"/>
  <c r="F15425" i="11"/>
  <c r="E15425" i="11"/>
  <c r="F15424" i="11"/>
  <c r="E15424" i="11"/>
  <c r="F15423" i="11"/>
  <c r="E15423" i="11"/>
  <c r="F15422" i="11"/>
  <c r="E15422" i="11"/>
  <c r="F15421" i="11"/>
  <c r="E15421" i="11"/>
  <c r="F15420" i="11"/>
  <c r="E15420" i="11"/>
  <c r="F15419" i="11"/>
  <c r="E15419" i="11"/>
  <c r="F15418" i="11"/>
  <c r="E15418" i="11"/>
  <c r="F15417" i="11"/>
  <c r="E15417" i="11"/>
  <c r="F15416" i="11"/>
  <c r="E15416" i="11"/>
  <c r="F15415" i="11"/>
  <c r="E15415" i="11"/>
  <c r="F15414" i="11"/>
  <c r="E15414" i="11"/>
  <c r="F15413" i="11"/>
  <c r="E15413" i="11"/>
  <c r="F15412" i="11"/>
  <c r="E15412" i="11"/>
  <c r="F15411" i="11"/>
  <c r="E15411" i="11"/>
  <c r="F15410" i="11"/>
  <c r="E15410" i="11"/>
  <c r="F15409" i="11"/>
  <c r="E15409" i="11"/>
  <c r="F15408" i="11"/>
  <c r="E15408" i="11"/>
  <c r="F15407" i="11"/>
  <c r="E15407" i="11"/>
  <c r="F15406" i="11"/>
  <c r="E15406" i="11"/>
  <c r="F15405" i="11"/>
  <c r="E15405" i="11"/>
  <c r="F15404" i="11"/>
  <c r="E15404" i="11"/>
  <c r="F15403" i="11"/>
  <c r="E15403" i="11"/>
  <c r="F15402" i="11"/>
  <c r="E15402" i="11"/>
  <c r="F15401" i="11"/>
  <c r="E15401" i="11"/>
  <c r="F15400" i="11"/>
  <c r="E15400" i="11"/>
  <c r="F15399" i="11"/>
  <c r="E15399" i="11"/>
  <c r="F15398" i="11"/>
  <c r="E15398" i="11"/>
  <c r="F15397" i="11"/>
  <c r="E15397" i="11"/>
  <c r="F15396" i="11"/>
  <c r="E15396" i="11"/>
  <c r="F15395" i="11"/>
  <c r="E15395" i="11"/>
  <c r="F15394" i="11"/>
  <c r="E15394" i="11"/>
  <c r="F15393" i="11"/>
  <c r="E15393" i="11"/>
  <c r="F15392" i="11"/>
  <c r="E15392" i="11"/>
  <c r="F15391" i="11"/>
  <c r="E15391" i="11"/>
  <c r="F15390" i="11"/>
  <c r="E15390" i="11"/>
  <c r="F15389" i="11"/>
  <c r="E15389" i="11"/>
  <c r="F15388" i="11"/>
  <c r="E15388" i="11"/>
  <c r="F15387" i="11"/>
  <c r="E15387" i="11"/>
  <c r="F15386" i="11"/>
  <c r="E15386" i="11"/>
  <c r="F15385" i="11"/>
  <c r="E15385" i="11"/>
  <c r="F15384" i="11"/>
  <c r="E15384" i="11"/>
  <c r="F15383" i="11"/>
  <c r="E15383" i="11"/>
  <c r="F15382" i="11"/>
  <c r="E15382" i="11"/>
  <c r="F15381" i="11"/>
  <c r="E15381" i="11"/>
  <c r="F15380" i="11"/>
  <c r="E15380" i="11"/>
  <c r="F15379" i="11"/>
  <c r="E15379" i="11"/>
  <c r="F15378" i="11"/>
  <c r="E15378" i="11"/>
  <c r="F15377" i="11"/>
  <c r="E15377" i="11"/>
  <c r="F15376" i="11"/>
  <c r="E15376" i="11"/>
  <c r="F15375" i="11"/>
  <c r="E15375" i="11"/>
  <c r="F15374" i="11"/>
  <c r="E15374" i="11"/>
  <c r="F15373" i="11"/>
  <c r="E15373" i="11"/>
  <c r="F15372" i="11"/>
  <c r="E15372" i="11"/>
  <c r="F15371" i="11"/>
  <c r="E15371" i="11"/>
  <c r="F15370" i="11"/>
  <c r="E15370" i="11"/>
  <c r="F15369" i="11"/>
  <c r="E15369" i="11"/>
  <c r="F15368" i="11"/>
  <c r="E15368" i="11"/>
  <c r="F15367" i="11"/>
  <c r="E15367" i="11"/>
  <c r="F15366" i="11"/>
  <c r="E15366" i="11"/>
  <c r="F15365" i="11"/>
  <c r="E15365" i="11"/>
  <c r="F15364" i="11"/>
  <c r="E15364" i="11"/>
  <c r="F15363" i="11"/>
  <c r="E15363" i="11"/>
  <c r="F15362" i="11"/>
  <c r="E15362" i="11"/>
  <c r="F15361" i="11"/>
  <c r="E15361" i="11"/>
  <c r="F15360" i="11"/>
  <c r="E15360" i="11"/>
  <c r="F15359" i="11"/>
  <c r="E15359" i="11"/>
  <c r="F15358" i="11"/>
  <c r="E15358" i="11"/>
  <c r="F15357" i="11"/>
  <c r="E15357" i="11"/>
  <c r="F15356" i="11"/>
  <c r="E15356" i="11"/>
  <c r="F15355" i="11"/>
  <c r="E15355" i="11"/>
  <c r="F15354" i="11"/>
  <c r="E15354" i="11"/>
  <c r="F15353" i="11"/>
  <c r="E15353" i="11"/>
  <c r="F15352" i="11"/>
  <c r="E15352" i="11"/>
  <c r="F15351" i="11"/>
  <c r="E15351" i="11"/>
  <c r="F15350" i="11"/>
  <c r="E15350" i="11"/>
  <c r="F15349" i="11"/>
  <c r="E15349" i="11"/>
  <c r="F15348" i="11"/>
  <c r="E15348" i="11"/>
  <c r="F15347" i="11"/>
  <c r="E15347" i="11"/>
  <c r="F15346" i="11"/>
  <c r="E15346" i="11"/>
  <c r="F15345" i="11"/>
  <c r="E15345" i="11"/>
  <c r="F15344" i="11"/>
  <c r="E15344" i="11"/>
  <c r="F15343" i="11"/>
  <c r="E15343" i="11"/>
  <c r="F15342" i="11"/>
  <c r="E15342" i="11"/>
  <c r="F15341" i="11"/>
  <c r="E15341" i="11"/>
  <c r="F15340" i="11"/>
  <c r="E15340" i="11"/>
  <c r="F15339" i="11"/>
  <c r="E15339" i="11"/>
  <c r="F15338" i="11"/>
  <c r="E15338" i="11"/>
  <c r="F15337" i="11"/>
  <c r="E15337" i="11"/>
  <c r="F15336" i="11"/>
  <c r="E15336" i="11"/>
  <c r="F15335" i="11"/>
  <c r="E15335" i="11"/>
  <c r="F15334" i="11"/>
  <c r="E15334" i="11"/>
  <c r="F15333" i="11"/>
  <c r="E15333" i="11"/>
  <c r="F15332" i="11"/>
  <c r="E15332" i="11"/>
  <c r="F15331" i="11"/>
  <c r="E15331" i="11"/>
  <c r="F15330" i="11"/>
  <c r="E15330" i="11"/>
  <c r="F15329" i="11"/>
  <c r="E15329" i="11"/>
  <c r="F15328" i="11"/>
  <c r="E15328" i="11"/>
  <c r="F15327" i="11"/>
  <c r="E15327" i="11"/>
  <c r="F15326" i="11"/>
  <c r="E15326" i="11"/>
  <c r="F15325" i="11"/>
  <c r="E15325" i="11"/>
  <c r="F15324" i="11"/>
  <c r="E15324" i="11"/>
  <c r="F15323" i="11"/>
  <c r="E15323" i="11"/>
  <c r="F15322" i="11"/>
  <c r="E15322" i="11"/>
  <c r="F15321" i="11"/>
  <c r="E15321" i="11"/>
  <c r="F15320" i="11"/>
  <c r="E15320" i="11"/>
  <c r="F15319" i="11"/>
  <c r="E15319" i="11"/>
  <c r="F15318" i="11"/>
  <c r="E15318" i="11"/>
  <c r="F15317" i="11"/>
  <c r="E15317" i="11"/>
  <c r="F15316" i="11"/>
  <c r="E15316" i="11"/>
  <c r="F15315" i="11"/>
  <c r="E15315" i="11"/>
  <c r="F15314" i="11"/>
  <c r="E15314" i="11"/>
  <c r="F15313" i="11"/>
  <c r="E15313" i="11"/>
  <c r="F15312" i="11"/>
  <c r="E15312" i="11"/>
  <c r="F15311" i="11"/>
  <c r="E15311" i="11"/>
  <c r="F15310" i="11"/>
  <c r="E15310" i="11"/>
  <c r="F15309" i="11"/>
  <c r="E15309" i="11"/>
  <c r="F15308" i="11"/>
  <c r="E15308" i="11"/>
  <c r="F15307" i="11"/>
  <c r="E15307" i="11"/>
  <c r="F15306" i="11"/>
  <c r="E15306" i="11"/>
  <c r="F15305" i="11"/>
  <c r="E15305" i="11"/>
  <c r="F15304" i="11"/>
  <c r="E15304" i="11"/>
  <c r="F15303" i="11"/>
  <c r="E15303" i="11"/>
  <c r="F15302" i="11"/>
  <c r="E15302" i="11"/>
  <c r="F15301" i="11"/>
  <c r="E15301" i="11"/>
  <c r="F15300" i="11"/>
  <c r="E15300" i="11"/>
  <c r="F15299" i="11"/>
  <c r="E15299" i="11"/>
  <c r="F15298" i="11"/>
  <c r="E15298" i="11"/>
  <c r="F15297" i="11"/>
  <c r="E15297" i="11"/>
  <c r="F15296" i="11"/>
  <c r="E15296" i="11"/>
  <c r="F15295" i="11"/>
  <c r="E15295" i="11"/>
  <c r="F15294" i="11"/>
  <c r="E15294" i="11"/>
  <c r="F15293" i="11"/>
  <c r="E15293" i="11"/>
  <c r="F15292" i="11"/>
  <c r="E15292" i="11"/>
  <c r="F15291" i="11"/>
  <c r="E15291" i="11"/>
  <c r="F15290" i="11"/>
  <c r="E15290" i="11"/>
  <c r="F15289" i="11"/>
  <c r="E15289" i="11"/>
  <c r="F15288" i="11"/>
  <c r="E15288" i="11"/>
  <c r="F15287" i="11"/>
  <c r="E15287" i="11"/>
  <c r="F15286" i="11"/>
  <c r="E15286" i="11"/>
  <c r="F15285" i="11"/>
  <c r="E15285" i="11"/>
  <c r="F15284" i="11"/>
  <c r="E15284" i="11"/>
  <c r="F15283" i="11"/>
  <c r="E15283" i="11"/>
  <c r="F15282" i="11"/>
  <c r="E15282" i="11"/>
  <c r="F15281" i="11"/>
  <c r="E15281" i="11"/>
  <c r="F15280" i="11"/>
  <c r="E15280" i="11"/>
  <c r="F15279" i="11"/>
  <c r="E15279" i="11"/>
  <c r="F15278" i="11"/>
  <c r="E15278" i="11"/>
  <c r="F15277" i="11"/>
  <c r="E15277" i="11"/>
  <c r="F15276" i="11"/>
  <c r="E15276" i="11"/>
  <c r="F15275" i="11"/>
  <c r="E15275" i="11"/>
  <c r="F15274" i="11"/>
  <c r="E15274" i="11"/>
  <c r="F15273" i="11"/>
  <c r="E15273" i="11"/>
  <c r="F15272" i="11"/>
  <c r="E15272" i="11"/>
  <c r="F15271" i="11"/>
  <c r="E15271" i="11"/>
  <c r="F15270" i="11"/>
  <c r="E15270" i="11"/>
  <c r="F15269" i="11"/>
  <c r="E15269" i="11"/>
  <c r="F15268" i="11"/>
  <c r="E15268" i="11"/>
  <c r="F15267" i="11"/>
  <c r="E15267" i="11"/>
  <c r="F15266" i="11"/>
  <c r="E15266" i="11"/>
  <c r="F15265" i="11"/>
  <c r="E15265" i="11"/>
  <c r="F15264" i="11"/>
  <c r="E15264" i="11"/>
  <c r="F15263" i="11"/>
  <c r="E15263" i="11"/>
  <c r="F15262" i="11"/>
  <c r="E15262" i="11"/>
  <c r="F15261" i="11"/>
  <c r="E15261" i="11"/>
  <c r="F15260" i="11"/>
  <c r="E15260" i="11"/>
  <c r="F15259" i="11"/>
  <c r="E15259" i="11"/>
  <c r="F15258" i="11"/>
  <c r="E15258" i="11"/>
  <c r="F15257" i="11"/>
  <c r="E15257" i="11"/>
  <c r="F15256" i="11"/>
  <c r="E15256" i="11"/>
  <c r="F15255" i="11"/>
  <c r="E15255" i="11"/>
  <c r="F15254" i="11"/>
  <c r="E15254" i="11"/>
  <c r="F15253" i="11"/>
  <c r="E15253" i="11"/>
  <c r="F15252" i="11"/>
  <c r="E15252" i="11"/>
  <c r="F15251" i="11"/>
  <c r="E15251" i="11"/>
  <c r="F15250" i="11"/>
  <c r="E15250" i="11"/>
  <c r="F15249" i="11"/>
  <c r="E15249" i="11"/>
  <c r="F15248" i="11"/>
  <c r="E15248" i="11"/>
  <c r="F15247" i="11"/>
  <c r="E15247" i="11"/>
  <c r="F15246" i="11"/>
  <c r="E15246" i="11"/>
  <c r="F15245" i="11"/>
  <c r="E15245" i="11"/>
  <c r="F15244" i="11"/>
  <c r="E15244" i="11"/>
  <c r="F15243" i="11"/>
  <c r="E15243" i="11"/>
  <c r="F15242" i="11"/>
  <c r="E15242" i="11"/>
  <c r="F15241" i="11"/>
  <c r="E15241" i="11"/>
  <c r="F15240" i="11"/>
  <c r="E15240" i="11"/>
  <c r="F15239" i="11"/>
  <c r="E15239" i="11"/>
  <c r="F15238" i="11"/>
  <c r="E15238" i="11"/>
  <c r="F15237" i="11"/>
  <c r="E15237" i="11"/>
  <c r="F15236" i="11"/>
  <c r="E15236" i="11"/>
  <c r="F15235" i="11"/>
  <c r="E15235" i="11"/>
  <c r="F15234" i="11"/>
  <c r="E15234" i="11"/>
  <c r="F15233" i="11"/>
  <c r="E15233" i="11"/>
  <c r="F15232" i="11"/>
  <c r="E15232" i="11"/>
  <c r="F15231" i="11"/>
  <c r="E15231" i="11"/>
  <c r="F15230" i="11"/>
  <c r="E15230" i="11"/>
  <c r="F15229" i="11"/>
  <c r="E15229" i="11"/>
  <c r="F15228" i="11"/>
  <c r="E15228" i="11"/>
  <c r="F15227" i="11"/>
  <c r="E15227" i="11"/>
  <c r="F15226" i="11"/>
  <c r="E15226" i="11"/>
  <c r="F15225" i="11"/>
  <c r="E15225" i="11"/>
  <c r="F15224" i="11"/>
  <c r="E15224" i="11"/>
  <c r="F15223" i="11"/>
  <c r="E15223" i="11"/>
  <c r="F15222" i="11"/>
  <c r="E15222" i="11"/>
  <c r="F15221" i="11"/>
  <c r="E15221" i="11"/>
  <c r="F15220" i="11"/>
  <c r="E15220" i="11"/>
  <c r="F15219" i="11"/>
  <c r="E15219" i="11"/>
  <c r="F15218" i="11"/>
  <c r="E15218" i="11"/>
  <c r="F15217" i="11"/>
  <c r="E15217" i="11"/>
  <c r="F15216" i="11"/>
  <c r="E15216" i="11"/>
  <c r="F15215" i="11"/>
  <c r="E15215" i="11"/>
  <c r="F15214" i="11"/>
  <c r="E15214" i="11"/>
  <c r="F15213" i="11"/>
  <c r="E15213" i="11"/>
  <c r="F15212" i="11"/>
  <c r="E15212" i="11"/>
  <c r="F15211" i="11"/>
  <c r="E15211" i="11"/>
  <c r="F15210" i="11"/>
  <c r="E15210" i="11"/>
  <c r="F15209" i="11"/>
  <c r="E15209" i="11"/>
  <c r="F15208" i="11"/>
  <c r="E15208" i="11"/>
  <c r="F15207" i="11"/>
  <c r="E15207" i="11"/>
  <c r="F15206" i="11"/>
  <c r="E15206" i="11"/>
  <c r="F15205" i="11"/>
  <c r="E15205" i="11"/>
  <c r="F15204" i="11"/>
  <c r="E15204" i="11"/>
  <c r="F15203" i="11"/>
  <c r="E15203" i="11"/>
  <c r="F15202" i="11"/>
  <c r="E15202" i="11"/>
  <c r="F15201" i="11"/>
  <c r="E15201" i="11"/>
  <c r="F15200" i="11"/>
  <c r="E15200" i="11"/>
  <c r="F15199" i="11"/>
  <c r="E15199" i="11"/>
  <c r="F15198" i="11"/>
  <c r="E15198" i="11"/>
  <c r="F15197" i="11"/>
  <c r="E15197" i="11"/>
  <c r="F15196" i="11"/>
  <c r="E15196" i="11"/>
  <c r="F15195" i="11"/>
  <c r="E15195" i="11"/>
  <c r="F15194" i="11"/>
  <c r="E15194" i="11"/>
  <c r="F15193" i="11"/>
  <c r="E15193" i="11"/>
  <c r="F15192" i="11"/>
  <c r="E15192" i="11"/>
  <c r="F15191" i="11"/>
  <c r="E15191" i="11"/>
  <c r="F15190" i="11"/>
  <c r="E15190" i="11"/>
  <c r="F15189" i="11"/>
  <c r="E15189" i="11"/>
  <c r="F15188" i="11"/>
  <c r="E15188" i="11"/>
  <c r="F15187" i="11"/>
  <c r="E15187" i="11"/>
  <c r="F15186" i="11"/>
  <c r="E15186" i="11"/>
  <c r="F15185" i="11"/>
  <c r="E15185" i="11"/>
  <c r="F15184" i="11"/>
  <c r="E15184" i="11"/>
  <c r="F15183" i="11"/>
  <c r="E15183" i="11"/>
  <c r="F15182" i="11"/>
  <c r="E15182" i="11"/>
  <c r="F15181" i="11"/>
  <c r="E15181" i="11"/>
  <c r="F15180" i="11"/>
  <c r="E15180" i="11"/>
  <c r="F15179" i="11"/>
  <c r="E15179" i="11"/>
  <c r="F15178" i="11"/>
  <c r="E15178" i="11"/>
  <c r="F15177" i="11"/>
  <c r="E15177" i="11"/>
  <c r="F15176" i="11"/>
  <c r="E15176" i="11"/>
  <c r="F15175" i="11"/>
  <c r="E15175" i="11"/>
  <c r="F15174" i="11"/>
  <c r="E15174" i="11"/>
  <c r="F15173" i="11"/>
  <c r="E15173" i="11"/>
  <c r="F15172" i="11"/>
  <c r="E15172" i="11"/>
  <c r="F15171" i="11"/>
  <c r="E15171" i="11"/>
  <c r="F15170" i="11"/>
  <c r="E15170" i="11"/>
  <c r="F15169" i="11"/>
  <c r="E15169" i="11"/>
  <c r="F15168" i="11"/>
  <c r="E15168" i="11"/>
  <c r="F15167" i="11"/>
  <c r="E15167" i="11"/>
  <c r="F15166" i="11"/>
  <c r="E15166" i="11"/>
  <c r="F15165" i="11"/>
  <c r="E15165" i="11"/>
  <c r="F15164" i="11"/>
  <c r="E15164" i="11"/>
  <c r="F15163" i="11"/>
  <c r="E15163" i="11"/>
  <c r="F15162" i="11"/>
  <c r="E15162" i="11"/>
  <c r="F15161" i="11"/>
  <c r="E15161" i="11"/>
  <c r="F15160" i="11"/>
  <c r="E15160" i="11"/>
  <c r="F15159" i="11"/>
  <c r="E15159" i="11"/>
  <c r="F15158" i="11"/>
  <c r="E15158" i="11"/>
  <c r="F15157" i="11"/>
  <c r="E15157" i="11"/>
  <c r="F15156" i="11"/>
  <c r="E15156" i="11"/>
  <c r="F15155" i="11"/>
  <c r="E15155" i="11"/>
  <c r="F15154" i="11"/>
  <c r="E15154" i="11"/>
  <c r="F15153" i="11"/>
  <c r="E15153" i="11"/>
  <c r="F15152" i="11"/>
  <c r="E15152" i="11"/>
  <c r="F15151" i="11"/>
  <c r="E15151" i="11"/>
  <c r="F15150" i="11"/>
  <c r="E15150" i="11"/>
  <c r="F15149" i="11"/>
  <c r="E15149" i="11"/>
  <c r="F15148" i="11"/>
  <c r="E15148" i="11"/>
  <c r="F15147" i="11"/>
  <c r="E15147" i="11"/>
  <c r="F15146" i="11"/>
  <c r="E15146" i="11"/>
  <c r="F15145" i="11"/>
  <c r="E15145" i="11"/>
  <c r="F15144" i="11"/>
  <c r="E15144" i="11"/>
  <c r="F15143" i="11"/>
  <c r="E15143" i="11"/>
  <c r="F15142" i="11"/>
  <c r="E15142" i="11"/>
  <c r="F15141" i="11"/>
  <c r="E15141" i="11"/>
  <c r="F15140" i="11"/>
  <c r="E15140" i="11"/>
  <c r="F15139" i="11"/>
  <c r="E15139" i="11"/>
  <c r="F15138" i="11"/>
  <c r="E15138" i="11"/>
  <c r="F15137" i="11"/>
  <c r="E15137" i="11"/>
  <c r="F15136" i="11"/>
  <c r="E15136" i="11"/>
  <c r="F15135" i="11"/>
  <c r="E15135" i="11"/>
  <c r="F15134" i="11"/>
  <c r="E15134" i="11"/>
  <c r="F15133" i="11"/>
  <c r="E15133" i="11"/>
  <c r="F15132" i="11"/>
  <c r="E15132" i="11"/>
  <c r="F15131" i="11"/>
  <c r="E15131" i="11"/>
  <c r="F15130" i="11"/>
  <c r="E15130" i="11"/>
  <c r="F15129" i="11"/>
  <c r="E15129" i="11"/>
  <c r="F15128" i="11"/>
  <c r="E15128" i="11"/>
  <c r="F15127" i="11"/>
  <c r="E15127" i="11"/>
  <c r="F15126" i="11"/>
  <c r="E15126" i="11"/>
  <c r="F15125" i="11"/>
  <c r="E15125" i="11"/>
  <c r="F15124" i="11"/>
  <c r="E15124" i="11"/>
  <c r="F15123" i="11"/>
  <c r="E15123" i="11"/>
  <c r="F15122" i="11"/>
  <c r="E15122" i="11"/>
  <c r="F15121" i="11"/>
  <c r="E15121" i="11"/>
  <c r="F15120" i="11"/>
  <c r="E15120" i="11"/>
  <c r="F15119" i="11"/>
  <c r="E15119" i="11"/>
  <c r="F15118" i="11"/>
  <c r="E15118" i="11"/>
  <c r="F15117" i="11"/>
  <c r="E15117" i="11"/>
  <c r="F15116" i="11"/>
  <c r="E15116" i="11"/>
  <c r="F15115" i="11"/>
  <c r="E15115" i="11"/>
  <c r="F15114" i="11"/>
  <c r="E15114" i="11"/>
  <c r="F15113" i="11"/>
  <c r="E15113" i="11"/>
  <c r="F15112" i="11"/>
  <c r="E15112" i="11"/>
  <c r="F15111" i="11"/>
  <c r="E15111" i="11"/>
  <c r="F15110" i="11"/>
  <c r="E15110" i="11"/>
  <c r="F15109" i="11"/>
  <c r="E15109" i="11"/>
  <c r="F15108" i="11"/>
  <c r="E15108" i="11"/>
  <c r="F15107" i="11"/>
  <c r="E15107" i="11"/>
  <c r="F15106" i="11"/>
  <c r="E15106" i="11"/>
  <c r="F15105" i="11"/>
  <c r="E15105" i="11"/>
  <c r="F15104" i="11"/>
  <c r="E15104" i="11"/>
  <c r="F15103" i="11"/>
  <c r="E15103" i="11"/>
  <c r="F15102" i="11"/>
  <c r="E15102" i="11"/>
  <c r="F15101" i="11"/>
  <c r="E15101" i="11"/>
  <c r="F15100" i="11"/>
  <c r="E15100" i="11"/>
  <c r="F15099" i="11"/>
  <c r="E15099" i="11"/>
  <c r="F15098" i="11"/>
  <c r="E15098" i="11"/>
  <c r="F15097" i="11"/>
  <c r="E15097" i="11"/>
  <c r="F15096" i="11"/>
  <c r="E15096" i="11"/>
  <c r="F15095" i="11"/>
  <c r="E15095" i="11"/>
  <c r="F15094" i="11"/>
  <c r="E15094" i="11"/>
  <c r="F15093" i="11"/>
  <c r="E15093" i="11"/>
  <c r="F15092" i="11"/>
  <c r="E15092" i="11"/>
  <c r="F15091" i="11"/>
  <c r="E15091" i="11"/>
  <c r="F15090" i="11"/>
  <c r="E15090" i="11"/>
  <c r="F15089" i="11"/>
  <c r="E15089" i="11"/>
  <c r="F15088" i="11"/>
  <c r="E15088" i="11"/>
  <c r="F15087" i="11"/>
  <c r="E15087" i="11"/>
  <c r="F15086" i="11"/>
  <c r="E15086" i="11"/>
  <c r="F15085" i="11"/>
  <c r="E15085" i="11"/>
  <c r="F15084" i="11"/>
  <c r="E15084" i="11"/>
  <c r="F15083" i="11"/>
  <c r="E15083" i="11"/>
  <c r="F15082" i="11"/>
  <c r="E15082" i="11"/>
  <c r="F15081" i="11"/>
  <c r="E15081" i="11"/>
  <c r="F15080" i="11"/>
  <c r="E15080" i="11"/>
  <c r="F15079" i="11"/>
  <c r="E15079" i="11"/>
  <c r="F15078" i="11"/>
  <c r="E15078" i="11"/>
  <c r="F15077" i="11"/>
  <c r="E15077" i="11"/>
  <c r="F15076" i="11"/>
  <c r="E15076" i="11"/>
  <c r="F15075" i="11"/>
  <c r="E15075" i="11"/>
  <c r="F15074" i="11"/>
  <c r="E15074" i="11"/>
  <c r="F15073" i="11"/>
  <c r="E15073" i="11"/>
  <c r="F15072" i="11"/>
  <c r="E15072" i="11"/>
  <c r="F15071" i="11"/>
  <c r="E15071" i="11"/>
  <c r="F15070" i="11"/>
  <c r="E15070" i="11"/>
  <c r="F15069" i="11"/>
  <c r="E15069" i="11"/>
  <c r="F15068" i="11"/>
  <c r="E15068" i="11"/>
  <c r="F15067" i="11"/>
  <c r="E15067" i="11"/>
  <c r="F15066" i="11"/>
  <c r="E15066" i="11"/>
  <c r="F15065" i="11"/>
  <c r="E15065" i="11"/>
  <c r="F15064" i="11"/>
  <c r="E15064" i="11"/>
  <c r="F15063" i="11"/>
  <c r="E15063" i="11"/>
  <c r="F15062" i="11"/>
  <c r="E15062" i="11"/>
  <c r="F15061" i="11"/>
  <c r="E15061" i="11"/>
  <c r="F15060" i="11"/>
  <c r="E15060" i="11"/>
  <c r="F15059" i="11"/>
  <c r="E15059" i="11"/>
  <c r="F15058" i="11"/>
  <c r="E15058" i="11"/>
  <c r="F15057" i="11"/>
  <c r="E15057" i="11"/>
  <c r="F15056" i="11"/>
  <c r="E15056" i="11"/>
  <c r="F15055" i="11"/>
  <c r="E15055" i="11"/>
  <c r="F15054" i="11"/>
  <c r="E15054" i="11"/>
  <c r="F15053" i="11"/>
  <c r="E15053" i="11"/>
  <c r="F15052" i="11"/>
  <c r="E15052" i="11"/>
  <c r="F15051" i="11"/>
  <c r="E15051" i="11"/>
  <c r="F15050" i="11"/>
  <c r="E15050" i="11"/>
  <c r="F15049" i="11"/>
  <c r="E15049" i="11"/>
  <c r="F15048" i="11"/>
  <c r="E15048" i="11"/>
  <c r="F15047" i="11"/>
  <c r="E15047" i="11"/>
  <c r="F15046" i="11"/>
  <c r="E15046" i="11"/>
  <c r="F15045" i="11"/>
  <c r="E15045" i="11"/>
  <c r="F15044" i="11"/>
  <c r="E15044" i="11"/>
  <c r="F15043" i="11"/>
  <c r="E15043" i="11"/>
  <c r="F15042" i="11"/>
  <c r="E15042" i="11"/>
  <c r="F15041" i="11"/>
  <c r="E15041" i="11"/>
  <c r="F15040" i="11"/>
  <c r="E15040" i="11"/>
  <c r="F15039" i="11"/>
  <c r="E15039" i="11"/>
  <c r="F15038" i="11"/>
  <c r="E15038" i="11"/>
  <c r="F15037" i="11"/>
  <c r="E15037" i="11"/>
  <c r="F15036" i="11"/>
  <c r="E15036" i="11"/>
  <c r="F15035" i="11"/>
  <c r="E15035" i="11"/>
  <c r="F15034" i="11"/>
  <c r="E15034" i="11"/>
  <c r="F15033" i="11"/>
  <c r="E15033" i="11"/>
  <c r="F15032" i="11"/>
  <c r="E15032" i="11"/>
  <c r="F15031" i="11"/>
  <c r="E15031" i="11"/>
  <c r="F15030" i="11"/>
  <c r="E15030" i="11"/>
  <c r="F15029" i="11"/>
  <c r="E15029" i="11"/>
  <c r="F15028" i="11"/>
  <c r="E15028" i="11"/>
  <c r="F15027" i="11"/>
  <c r="E15027" i="11"/>
  <c r="F15026" i="11"/>
  <c r="E15026" i="11"/>
  <c r="F15025" i="11"/>
  <c r="E15025" i="11"/>
  <c r="F15024" i="11"/>
  <c r="E15024" i="11"/>
  <c r="F15023" i="11"/>
  <c r="E15023" i="11"/>
  <c r="F15022" i="11"/>
  <c r="E15022" i="11"/>
  <c r="F15021" i="11"/>
  <c r="E15021" i="11"/>
  <c r="F15020" i="11"/>
  <c r="E15020" i="11"/>
  <c r="F15019" i="11"/>
  <c r="E15019" i="11"/>
  <c r="F15018" i="11"/>
  <c r="E15018" i="11"/>
  <c r="F15017" i="11"/>
  <c r="E15017" i="11"/>
  <c r="F15016" i="11"/>
  <c r="E15016" i="11"/>
  <c r="F15015" i="11"/>
  <c r="E15015" i="11"/>
  <c r="F15014" i="11"/>
  <c r="E15014" i="11"/>
  <c r="F15013" i="11"/>
  <c r="E15013" i="11"/>
  <c r="F15012" i="11"/>
  <c r="E15012" i="11"/>
  <c r="F15011" i="11"/>
  <c r="E15011" i="11"/>
  <c r="F15010" i="11"/>
  <c r="E15010" i="11"/>
  <c r="F15009" i="11"/>
  <c r="E15009" i="11"/>
  <c r="F15008" i="11"/>
  <c r="E15008" i="11"/>
  <c r="F15007" i="11"/>
  <c r="E15007" i="11"/>
  <c r="F15006" i="11"/>
  <c r="E15006" i="11"/>
  <c r="F15005" i="11"/>
  <c r="E15005" i="11"/>
  <c r="F15004" i="11"/>
  <c r="E15004" i="11"/>
  <c r="F15003" i="11"/>
  <c r="E15003" i="11"/>
  <c r="F15002" i="11"/>
  <c r="E15002" i="11"/>
  <c r="F15001" i="11"/>
  <c r="E15001" i="11"/>
  <c r="F15000" i="11"/>
  <c r="E15000" i="11"/>
  <c r="F14999" i="11"/>
  <c r="E14999" i="11"/>
  <c r="F14998" i="11"/>
  <c r="E14998" i="11"/>
  <c r="F14997" i="11"/>
  <c r="E14997" i="11"/>
  <c r="F14996" i="11"/>
  <c r="E14996" i="11"/>
  <c r="F14995" i="11"/>
  <c r="E14995" i="11"/>
  <c r="F14994" i="11"/>
  <c r="E14994" i="11"/>
  <c r="F14993" i="11"/>
  <c r="E14993" i="11"/>
  <c r="F14992" i="11"/>
  <c r="E14992" i="11"/>
  <c r="F14991" i="11"/>
  <c r="E14991" i="11"/>
  <c r="F14990" i="11"/>
  <c r="E14990" i="11"/>
  <c r="F14989" i="11"/>
  <c r="E14989" i="11"/>
  <c r="F14988" i="11"/>
  <c r="E14988" i="11"/>
  <c r="F14987" i="11"/>
  <c r="E14987" i="11"/>
  <c r="F14986" i="11"/>
  <c r="E14986" i="11"/>
  <c r="F14985" i="11"/>
  <c r="E14985" i="11"/>
  <c r="F14984" i="11"/>
  <c r="E14984" i="11"/>
  <c r="F14983" i="11"/>
  <c r="E14983" i="11"/>
  <c r="F14982" i="11"/>
  <c r="E14982" i="11"/>
  <c r="F14981" i="11"/>
  <c r="E14981" i="11"/>
  <c r="F14980" i="11"/>
  <c r="E14980" i="11"/>
  <c r="F14979" i="11"/>
  <c r="E14979" i="11"/>
  <c r="F14978" i="11"/>
  <c r="E14978" i="11"/>
  <c r="F14977" i="11"/>
  <c r="E14977" i="11"/>
  <c r="F14976" i="11"/>
  <c r="E14976" i="11"/>
  <c r="F14975" i="11"/>
  <c r="E14975" i="11"/>
  <c r="F14974" i="11"/>
  <c r="E14974" i="11"/>
  <c r="F14973" i="11"/>
  <c r="E14973" i="11"/>
  <c r="F14972" i="11"/>
  <c r="E14972" i="11"/>
  <c r="F14971" i="11"/>
  <c r="E14971" i="11"/>
  <c r="F14970" i="11"/>
  <c r="E14970" i="11"/>
  <c r="F14969" i="11"/>
  <c r="E14969" i="11"/>
  <c r="F14968" i="11"/>
  <c r="E14968" i="11"/>
  <c r="F14967" i="11"/>
  <c r="E14967" i="11"/>
  <c r="F14966" i="11"/>
  <c r="E14966" i="11"/>
  <c r="F14965" i="11"/>
  <c r="E14965" i="11"/>
  <c r="F14964" i="11"/>
  <c r="E14964" i="11"/>
  <c r="F14963" i="11"/>
  <c r="E14963" i="11"/>
  <c r="F14962" i="11"/>
  <c r="E14962" i="11"/>
  <c r="F14961" i="11"/>
  <c r="E14961" i="11"/>
  <c r="F14960" i="11"/>
  <c r="E14960" i="11"/>
  <c r="F14959" i="11"/>
  <c r="E14959" i="11"/>
  <c r="F14958" i="11"/>
  <c r="E14958" i="11"/>
  <c r="F14957" i="11"/>
  <c r="E14957" i="11"/>
  <c r="F14956" i="11"/>
  <c r="E14956" i="11"/>
  <c r="F14955" i="11"/>
  <c r="E14955" i="11"/>
  <c r="F14954" i="11"/>
  <c r="E14954" i="11"/>
  <c r="F14953" i="11"/>
  <c r="E14953" i="11"/>
  <c r="F14952" i="11"/>
  <c r="E14952" i="11"/>
  <c r="F14951" i="11"/>
  <c r="E14951" i="11"/>
  <c r="F14950" i="11"/>
  <c r="E14950" i="11"/>
  <c r="F14949" i="11"/>
  <c r="E14949" i="11"/>
  <c r="F14948" i="11"/>
  <c r="E14948" i="11"/>
  <c r="F14947" i="11"/>
  <c r="E14947" i="11"/>
  <c r="F14946" i="11"/>
  <c r="E14946" i="11"/>
  <c r="F14945" i="11"/>
  <c r="E14945" i="11"/>
  <c r="F14944" i="11"/>
  <c r="E14944" i="11"/>
  <c r="F14943" i="11"/>
  <c r="E14943" i="11"/>
  <c r="F14942" i="11"/>
  <c r="E14942" i="11"/>
  <c r="F14941" i="11"/>
  <c r="E14941" i="11"/>
  <c r="F14940" i="11"/>
  <c r="E14940" i="11"/>
  <c r="F14939" i="11"/>
  <c r="E14939" i="11"/>
  <c r="F14938" i="11"/>
  <c r="E14938" i="11"/>
  <c r="F14937" i="11"/>
  <c r="E14937" i="11"/>
  <c r="F14936" i="11"/>
  <c r="E14936" i="11"/>
  <c r="F14935" i="11"/>
  <c r="E14935" i="11"/>
  <c r="F14934" i="11"/>
  <c r="E14934" i="11"/>
  <c r="F14933" i="11"/>
  <c r="E14933" i="11"/>
  <c r="F14932" i="11"/>
  <c r="E14932" i="11"/>
  <c r="F14931" i="11"/>
  <c r="E14931" i="11"/>
  <c r="F14930" i="11"/>
  <c r="E14930" i="11"/>
  <c r="F14929" i="11"/>
  <c r="E14929" i="11"/>
  <c r="F14928" i="11"/>
  <c r="E14928" i="11"/>
  <c r="F14927" i="11"/>
  <c r="E14927" i="11"/>
  <c r="F14926" i="11"/>
  <c r="E14926" i="11"/>
  <c r="F14925" i="11"/>
  <c r="E14925" i="11"/>
  <c r="F14924" i="11"/>
  <c r="E14924" i="11"/>
  <c r="F14923" i="11"/>
  <c r="E14923" i="11"/>
  <c r="F14922" i="11"/>
  <c r="E14922" i="11"/>
  <c r="F14921" i="11"/>
  <c r="E14921" i="11"/>
  <c r="F14920" i="11"/>
  <c r="E14920" i="11"/>
  <c r="F14919" i="11"/>
  <c r="E14919" i="11"/>
  <c r="F14918" i="11"/>
  <c r="E14918" i="11"/>
  <c r="F14917" i="11"/>
  <c r="E14917" i="11"/>
  <c r="F14916" i="11"/>
  <c r="E14916" i="11"/>
  <c r="F14915" i="11"/>
  <c r="E14915" i="11"/>
  <c r="F14914" i="11"/>
  <c r="E14914" i="11"/>
  <c r="F14913" i="11"/>
  <c r="E14913" i="11"/>
  <c r="F14912" i="11"/>
  <c r="E14912" i="11"/>
  <c r="F14911" i="11"/>
  <c r="E14911" i="11"/>
  <c r="F14910" i="11"/>
  <c r="E14910" i="11"/>
  <c r="F14909" i="11"/>
  <c r="E14909" i="11"/>
  <c r="F14908" i="11"/>
  <c r="E14908" i="11"/>
  <c r="F14907" i="11"/>
  <c r="E14907" i="11"/>
  <c r="F14906" i="11"/>
  <c r="E14906" i="11"/>
  <c r="F14905" i="11"/>
  <c r="E14905" i="11"/>
  <c r="F14904" i="11"/>
  <c r="E14904" i="11"/>
  <c r="F14903" i="11"/>
  <c r="E14903" i="11"/>
  <c r="F14902" i="11"/>
  <c r="E14902" i="11"/>
  <c r="F14901" i="11"/>
  <c r="E14901" i="11"/>
  <c r="F14900" i="11"/>
  <c r="E14900" i="11"/>
  <c r="F14899" i="11"/>
  <c r="E14899" i="11"/>
  <c r="F14898" i="11"/>
  <c r="E14898" i="11"/>
  <c r="F14897" i="11"/>
  <c r="E14897" i="11"/>
  <c r="F14896" i="11"/>
  <c r="E14896" i="11"/>
  <c r="F14895" i="11"/>
  <c r="E14895" i="11"/>
  <c r="F14894" i="11"/>
  <c r="E14894" i="11"/>
  <c r="F14893" i="11"/>
  <c r="E14893" i="11"/>
  <c r="F14892" i="11"/>
  <c r="E14892" i="11"/>
  <c r="F14891" i="11"/>
  <c r="E14891" i="11"/>
  <c r="F14890" i="11"/>
  <c r="E14890" i="11"/>
  <c r="F14889" i="11"/>
  <c r="E14889" i="11"/>
  <c r="F14888" i="11"/>
  <c r="E14888" i="11"/>
  <c r="F14887" i="11"/>
  <c r="E14887" i="11"/>
  <c r="F14886" i="11"/>
  <c r="E14886" i="11"/>
  <c r="F14885" i="11"/>
  <c r="E14885" i="11"/>
  <c r="F14884" i="11"/>
  <c r="E14884" i="11"/>
  <c r="F14883" i="11"/>
  <c r="E14883" i="11"/>
  <c r="F14882" i="11"/>
  <c r="E14882" i="11"/>
  <c r="F14881" i="11"/>
  <c r="E14881" i="11"/>
  <c r="F14880" i="11"/>
  <c r="E14880" i="11"/>
  <c r="F14879" i="11"/>
  <c r="E14879" i="11"/>
  <c r="F14878" i="11"/>
  <c r="E14878" i="11"/>
  <c r="F14877" i="11"/>
  <c r="E14877" i="11"/>
  <c r="F14876" i="11"/>
  <c r="E14876" i="11"/>
  <c r="F14875" i="11"/>
  <c r="E14875" i="11"/>
  <c r="F14874" i="11"/>
  <c r="E14874" i="11"/>
  <c r="F14873" i="11"/>
  <c r="E14873" i="11"/>
  <c r="F14872" i="11"/>
  <c r="E14872" i="11"/>
  <c r="F14871" i="11"/>
  <c r="E14871" i="11"/>
  <c r="F14870" i="11"/>
  <c r="E14870" i="11"/>
  <c r="F14869" i="11"/>
  <c r="E14869" i="11"/>
  <c r="F14868" i="11"/>
  <c r="E14868" i="11"/>
  <c r="F14867" i="11"/>
  <c r="E14867" i="11"/>
  <c r="F14866" i="11"/>
  <c r="E14866" i="11"/>
  <c r="F14865" i="11"/>
  <c r="E14865" i="11"/>
  <c r="F14864" i="11"/>
  <c r="E14864" i="11"/>
  <c r="F14863" i="11"/>
  <c r="E14863" i="11"/>
  <c r="F14862" i="11"/>
  <c r="E14862" i="11"/>
  <c r="F14861" i="11"/>
  <c r="E14861" i="11"/>
  <c r="F14860" i="11"/>
  <c r="E14860" i="11"/>
  <c r="F14859" i="11"/>
  <c r="E14859" i="11"/>
  <c r="F14858" i="11"/>
  <c r="E14858" i="11"/>
  <c r="F14857" i="11"/>
  <c r="E14857" i="11"/>
  <c r="F14856" i="11"/>
  <c r="E14856" i="11"/>
  <c r="F14855" i="11"/>
  <c r="E14855" i="11"/>
  <c r="F14854" i="11"/>
  <c r="E14854" i="11"/>
  <c r="F14853" i="11"/>
  <c r="E14853" i="11"/>
  <c r="F14852" i="11"/>
  <c r="E14852" i="11"/>
  <c r="F14851" i="11"/>
  <c r="E14851" i="11"/>
  <c r="F14850" i="11"/>
  <c r="E14850" i="11"/>
  <c r="F14849" i="11"/>
  <c r="E14849" i="11"/>
  <c r="F14848" i="11"/>
  <c r="E14848" i="11"/>
  <c r="F14847" i="11"/>
  <c r="E14847" i="11"/>
  <c r="F14846" i="11"/>
  <c r="E14846" i="11"/>
  <c r="F14845" i="11"/>
  <c r="E14845" i="11"/>
  <c r="F14844" i="11"/>
  <c r="E14844" i="11"/>
  <c r="F14843" i="11"/>
  <c r="E14843" i="11"/>
  <c r="F14842" i="11"/>
  <c r="E14842" i="11"/>
  <c r="F14841" i="11"/>
  <c r="E14841" i="11"/>
  <c r="F14840" i="11"/>
  <c r="E14840" i="11"/>
  <c r="F14839" i="11"/>
  <c r="E14839" i="11"/>
  <c r="F14838" i="11"/>
  <c r="E14838" i="11"/>
  <c r="F14837" i="11"/>
  <c r="E14837" i="11"/>
  <c r="F14836" i="11"/>
  <c r="E14836" i="11"/>
  <c r="F14835" i="11"/>
  <c r="E14835" i="11"/>
  <c r="F14834" i="11"/>
  <c r="E14834" i="11"/>
  <c r="F14833" i="11"/>
  <c r="E14833" i="11"/>
  <c r="F14832" i="11"/>
  <c r="E14832" i="11"/>
  <c r="F14831" i="11"/>
  <c r="E14831" i="11"/>
  <c r="F14830" i="11"/>
  <c r="E14830" i="11"/>
  <c r="F14829" i="11"/>
  <c r="E14829" i="11"/>
  <c r="F14828" i="11"/>
  <c r="E14828" i="11"/>
  <c r="F14827" i="11"/>
  <c r="E14827" i="11"/>
  <c r="F14826" i="11"/>
  <c r="E14826" i="11"/>
  <c r="F14825" i="11"/>
  <c r="E14825" i="11"/>
  <c r="F14824" i="11"/>
  <c r="E14824" i="11"/>
  <c r="F14823" i="11"/>
  <c r="E14823" i="11"/>
  <c r="F14822" i="11"/>
  <c r="E14822" i="11"/>
  <c r="F14821" i="11"/>
  <c r="E14821" i="11"/>
  <c r="F14820" i="11"/>
  <c r="E14820" i="11"/>
  <c r="F14819" i="11"/>
  <c r="E14819" i="11"/>
  <c r="F14818" i="11"/>
  <c r="E14818" i="11"/>
  <c r="F14817" i="11"/>
  <c r="E14817" i="11"/>
  <c r="F14816" i="11"/>
  <c r="E14816" i="11"/>
  <c r="F14815" i="11"/>
  <c r="E14815" i="11"/>
  <c r="F14814" i="11"/>
  <c r="E14814" i="11"/>
  <c r="F14813" i="11"/>
  <c r="E14813" i="11"/>
  <c r="F14812" i="11"/>
  <c r="E14812" i="11"/>
  <c r="F14811" i="11"/>
  <c r="E14811" i="11"/>
  <c r="F14810" i="11"/>
  <c r="E14810" i="11"/>
  <c r="F14809" i="11"/>
  <c r="E14809" i="11"/>
  <c r="F14808" i="11"/>
  <c r="E14808" i="11"/>
  <c r="F14807" i="11"/>
  <c r="E14807" i="11"/>
  <c r="F14806" i="11"/>
  <c r="E14806" i="11"/>
  <c r="F14805" i="11"/>
  <c r="E14805" i="11"/>
  <c r="F14804" i="11"/>
  <c r="E14804" i="11"/>
  <c r="F14803" i="11"/>
  <c r="E14803" i="11"/>
  <c r="F14802" i="11"/>
  <c r="E14802" i="11"/>
  <c r="F14801" i="11"/>
  <c r="E14801" i="11"/>
  <c r="F14800" i="11"/>
  <c r="E14800" i="11"/>
  <c r="F14799" i="11"/>
  <c r="E14799" i="11"/>
  <c r="F14798" i="11"/>
  <c r="E14798" i="11"/>
  <c r="F14797" i="11"/>
  <c r="E14797" i="11"/>
  <c r="F14796" i="11"/>
  <c r="E14796" i="11"/>
  <c r="F14795" i="11"/>
  <c r="E14795" i="11"/>
  <c r="F14794" i="11"/>
  <c r="E14794" i="11"/>
  <c r="F14793" i="11"/>
  <c r="E14793" i="11"/>
  <c r="F14792" i="11"/>
  <c r="E14792" i="11"/>
  <c r="F14791" i="11"/>
  <c r="E14791" i="11"/>
  <c r="F14790" i="11"/>
  <c r="E14790" i="11"/>
  <c r="F14789" i="11"/>
  <c r="E14789" i="11"/>
  <c r="F14788" i="11"/>
  <c r="E14788" i="11"/>
  <c r="F14787" i="11"/>
  <c r="E14787" i="11"/>
  <c r="F14786" i="11"/>
  <c r="E14786" i="11"/>
  <c r="F14785" i="11"/>
  <c r="E14785" i="11"/>
  <c r="F14784" i="11"/>
  <c r="E14784" i="11"/>
  <c r="F14783" i="11"/>
  <c r="E14783" i="11"/>
  <c r="F14782" i="11"/>
  <c r="E14782" i="11"/>
  <c r="F14781" i="11"/>
  <c r="E14781" i="11"/>
  <c r="F14780" i="11"/>
  <c r="E14780" i="11"/>
  <c r="F14779" i="11"/>
  <c r="E14779" i="11"/>
  <c r="F14778" i="11"/>
  <c r="E14778" i="11"/>
  <c r="F14777" i="11"/>
  <c r="E14777" i="11"/>
  <c r="F14776" i="11"/>
  <c r="E14776" i="11"/>
  <c r="F14775" i="11"/>
  <c r="E14775" i="11"/>
  <c r="F14774" i="11"/>
  <c r="E14774" i="11"/>
  <c r="F14773" i="11"/>
  <c r="E14773" i="11"/>
  <c r="F14772" i="11"/>
  <c r="E14772" i="11"/>
  <c r="F14771" i="11"/>
  <c r="E14771" i="11"/>
  <c r="F14770" i="11"/>
  <c r="E14770" i="11"/>
  <c r="F14769" i="11"/>
  <c r="E14769" i="11"/>
  <c r="F14768" i="11"/>
  <c r="E14768" i="11"/>
  <c r="F14767" i="11"/>
  <c r="E14767" i="11"/>
  <c r="F14766" i="11"/>
  <c r="E14766" i="11"/>
  <c r="F14765" i="11"/>
  <c r="E14765" i="11"/>
  <c r="F14764" i="11"/>
  <c r="E14764" i="11"/>
  <c r="F14763" i="11"/>
  <c r="E14763" i="11"/>
  <c r="F14762" i="11"/>
  <c r="E14762" i="11"/>
  <c r="F14761" i="11"/>
  <c r="E14761" i="11"/>
  <c r="F14760" i="11"/>
  <c r="E14760" i="11"/>
  <c r="F14759" i="11"/>
  <c r="E14759" i="11"/>
  <c r="F14758" i="11"/>
  <c r="E14758" i="11"/>
  <c r="F14757" i="11"/>
  <c r="E14757" i="11"/>
  <c r="F14756" i="11"/>
  <c r="E14756" i="11"/>
  <c r="F14755" i="11"/>
  <c r="E14755" i="11"/>
  <c r="F14754" i="11"/>
  <c r="E14754" i="11"/>
  <c r="F14753" i="11"/>
  <c r="E14753" i="11"/>
  <c r="F14752" i="11"/>
  <c r="E14752" i="11"/>
  <c r="F14751" i="11"/>
  <c r="E14751" i="11"/>
  <c r="F14750" i="11"/>
  <c r="E14750" i="11"/>
  <c r="F14749" i="11"/>
  <c r="E14749" i="11"/>
  <c r="F14748" i="11"/>
  <c r="E14748" i="11"/>
  <c r="F14747" i="11"/>
  <c r="E14747" i="11"/>
  <c r="F14746" i="11"/>
  <c r="E14746" i="11"/>
  <c r="F14745" i="11"/>
  <c r="E14745" i="11"/>
  <c r="F14744" i="11"/>
  <c r="E14744" i="11"/>
  <c r="F14743" i="11"/>
  <c r="E14743" i="11"/>
  <c r="F14742" i="11"/>
  <c r="E14742" i="11"/>
  <c r="F14741" i="11"/>
  <c r="E14741" i="11"/>
  <c r="F14740" i="11"/>
  <c r="E14740" i="11"/>
  <c r="F14739" i="11"/>
  <c r="E14739" i="11"/>
  <c r="F14738" i="11"/>
  <c r="E14738" i="11"/>
  <c r="F14737" i="11"/>
  <c r="E14737" i="11"/>
  <c r="F14736" i="11"/>
  <c r="E14736" i="11"/>
  <c r="F14735" i="11"/>
  <c r="E14735" i="11"/>
  <c r="F14734" i="11"/>
  <c r="E14734" i="11"/>
  <c r="F14733" i="11"/>
  <c r="E14733" i="11"/>
  <c r="F14732" i="11"/>
  <c r="E14732" i="11"/>
  <c r="F14731" i="11"/>
  <c r="E14731" i="11"/>
  <c r="F14730" i="11"/>
  <c r="E14730" i="11"/>
  <c r="F14729" i="11"/>
  <c r="E14729" i="11"/>
  <c r="F14728" i="11"/>
  <c r="E14728" i="11"/>
  <c r="F14727" i="11"/>
  <c r="E14727" i="11"/>
  <c r="F14726" i="11"/>
  <c r="E14726" i="11"/>
  <c r="F14725" i="11"/>
  <c r="E14725" i="11"/>
  <c r="F14724" i="11"/>
  <c r="E14724" i="11"/>
  <c r="F14723" i="11"/>
  <c r="E14723" i="11"/>
  <c r="F14722" i="11"/>
  <c r="E14722" i="11"/>
  <c r="F14721" i="11"/>
  <c r="E14721" i="11"/>
  <c r="F14720" i="11"/>
  <c r="E14720" i="11"/>
  <c r="F14719" i="11"/>
  <c r="E14719" i="11"/>
  <c r="F14718" i="11"/>
  <c r="E14718" i="11"/>
  <c r="F14717" i="11"/>
  <c r="E14717" i="11"/>
  <c r="F14716" i="11"/>
  <c r="E14716" i="11"/>
  <c r="F14715" i="11"/>
  <c r="E14715" i="11"/>
  <c r="F14714" i="11"/>
  <c r="E14714" i="11"/>
  <c r="F14713" i="11"/>
  <c r="E14713" i="11"/>
  <c r="F14712" i="11"/>
  <c r="E14712" i="11"/>
  <c r="F14711" i="11"/>
  <c r="E14711" i="11"/>
  <c r="F14710" i="11"/>
  <c r="E14710" i="11"/>
  <c r="F14709" i="11"/>
  <c r="E14709" i="11"/>
  <c r="F14708" i="11"/>
  <c r="E14708" i="11"/>
  <c r="F14707" i="11"/>
  <c r="E14707" i="11"/>
  <c r="F14706" i="11"/>
  <c r="E14706" i="11"/>
  <c r="F14705" i="11"/>
  <c r="E14705" i="11"/>
  <c r="F14704" i="11"/>
  <c r="E14704" i="11"/>
  <c r="F14703" i="11"/>
  <c r="E14703" i="11"/>
  <c r="F14702" i="11"/>
  <c r="E14702" i="11"/>
  <c r="F14701" i="11"/>
  <c r="E14701" i="11"/>
  <c r="F14700" i="11"/>
  <c r="E14700" i="11"/>
  <c r="F14699" i="11"/>
  <c r="E14699" i="11"/>
  <c r="F14698" i="11"/>
  <c r="E14698" i="11"/>
  <c r="F14697" i="11"/>
  <c r="E14697" i="11"/>
  <c r="F14696" i="11"/>
  <c r="E14696" i="11"/>
  <c r="F14695" i="11"/>
  <c r="E14695" i="11"/>
  <c r="F14694" i="11"/>
  <c r="E14694" i="11"/>
  <c r="F14693" i="11"/>
  <c r="E14693" i="11"/>
  <c r="F14692" i="11"/>
  <c r="E14692" i="11"/>
  <c r="F14691" i="11"/>
  <c r="E14691" i="11"/>
  <c r="F14690" i="11"/>
  <c r="E14690" i="11"/>
  <c r="F14689" i="11"/>
  <c r="E14689" i="11"/>
  <c r="F14688" i="11"/>
  <c r="E14688" i="11"/>
  <c r="F14687" i="11"/>
  <c r="E14687" i="11"/>
  <c r="F14686" i="11"/>
  <c r="E14686" i="11"/>
  <c r="F14685" i="11"/>
  <c r="E14685" i="11"/>
  <c r="F14684" i="11"/>
  <c r="E14684" i="11"/>
  <c r="F14683" i="11"/>
  <c r="E14683" i="11"/>
  <c r="F14682" i="11"/>
  <c r="E14682" i="11"/>
  <c r="F14681" i="11"/>
  <c r="E14681" i="11"/>
  <c r="F14680" i="11"/>
  <c r="E14680" i="11"/>
  <c r="F14679" i="11"/>
  <c r="E14679" i="11"/>
  <c r="F14678" i="11"/>
  <c r="E14678" i="11"/>
  <c r="F14677" i="11"/>
  <c r="E14677" i="11"/>
  <c r="F14676" i="11"/>
  <c r="E14676" i="11"/>
  <c r="F14675" i="11"/>
  <c r="E14675" i="11"/>
  <c r="F14674" i="11"/>
  <c r="E14674" i="11"/>
  <c r="F14673" i="11"/>
  <c r="E14673" i="11"/>
  <c r="F14672" i="11"/>
  <c r="E14672" i="11"/>
  <c r="F14671" i="11"/>
  <c r="E14671" i="11"/>
  <c r="F14670" i="11"/>
  <c r="E14670" i="11"/>
  <c r="F14669" i="11"/>
  <c r="E14669" i="11"/>
  <c r="F14668" i="11"/>
  <c r="E14668" i="11"/>
  <c r="F14667" i="11"/>
  <c r="E14667" i="11"/>
  <c r="F14666" i="11"/>
  <c r="E14666" i="11"/>
  <c r="F14665" i="11"/>
  <c r="E14665" i="11"/>
  <c r="F14664" i="11"/>
  <c r="E14664" i="11"/>
  <c r="F14663" i="11"/>
  <c r="E14663" i="11"/>
  <c r="F14662" i="11"/>
  <c r="E14662" i="11"/>
  <c r="F14661" i="11"/>
  <c r="E14661" i="11"/>
  <c r="F14660" i="11"/>
  <c r="E14660" i="11"/>
  <c r="F14659" i="11"/>
  <c r="E14659" i="11"/>
  <c r="F14658" i="11"/>
  <c r="E14658" i="11"/>
  <c r="F14657" i="11"/>
  <c r="E14657" i="11"/>
  <c r="F14656" i="11"/>
  <c r="E14656" i="11"/>
  <c r="F14655" i="11"/>
  <c r="E14655" i="11"/>
  <c r="F14654" i="11"/>
  <c r="E14654" i="11"/>
  <c r="F14653" i="11"/>
  <c r="E14653" i="11"/>
  <c r="F14652" i="11"/>
  <c r="E14652" i="11"/>
  <c r="F14651" i="11"/>
  <c r="E14651" i="11"/>
  <c r="F14650" i="11"/>
  <c r="E14650" i="11"/>
  <c r="F14649" i="11"/>
  <c r="E14649" i="11"/>
  <c r="F14648" i="11"/>
  <c r="E14648" i="11"/>
  <c r="F14647" i="11"/>
  <c r="E14647" i="11"/>
  <c r="F14646" i="11"/>
  <c r="E14646" i="11"/>
  <c r="F14645" i="11"/>
  <c r="E14645" i="11"/>
  <c r="F14644" i="11"/>
  <c r="E14644" i="11"/>
  <c r="F14643" i="11"/>
  <c r="E14643" i="11"/>
  <c r="F14642" i="11"/>
  <c r="E14642" i="11"/>
  <c r="F14641" i="11"/>
  <c r="E14641" i="11"/>
  <c r="F14640" i="11"/>
  <c r="E14640" i="11"/>
  <c r="F14639" i="11"/>
  <c r="E14639" i="11"/>
  <c r="F14638" i="11"/>
  <c r="E14638" i="11"/>
  <c r="F14637" i="11"/>
  <c r="E14637" i="11"/>
  <c r="F14636" i="11"/>
  <c r="E14636" i="11"/>
  <c r="F14635" i="11"/>
  <c r="E14635" i="11"/>
  <c r="F14634" i="11"/>
  <c r="E14634" i="11"/>
  <c r="F14633" i="11"/>
  <c r="E14633" i="11"/>
  <c r="F14632" i="11"/>
  <c r="E14632" i="11"/>
  <c r="F14631" i="11"/>
  <c r="E14631" i="11"/>
  <c r="F14630" i="11"/>
  <c r="E14630" i="11"/>
  <c r="F14629" i="11"/>
  <c r="E14629" i="11"/>
  <c r="F14628" i="11"/>
  <c r="E14628" i="11"/>
  <c r="F14627" i="11"/>
  <c r="E14627" i="11"/>
  <c r="F14626" i="11"/>
  <c r="E14626" i="11"/>
  <c r="F14625" i="11"/>
  <c r="E14625" i="11"/>
  <c r="F14624" i="11"/>
  <c r="E14624" i="11"/>
  <c r="F14623" i="11"/>
  <c r="E14623" i="11"/>
  <c r="F14622" i="11"/>
  <c r="E14622" i="11"/>
  <c r="F14621" i="11"/>
  <c r="E14621" i="11"/>
  <c r="F14620" i="11"/>
  <c r="E14620" i="11"/>
  <c r="F14619" i="11"/>
  <c r="E14619" i="11"/>
  <c r="F14618" i="11"/>
  <c r="E14618" i="11"/>
  <c r="F14617" i="11"/>
  <c r="E14617" i="11"/>
  <c r="F14616" i="11"/>
  <c r="E14616" i="11"/>
  <c r="F14615" i="11"/>
  <c r="E14615" i="11"/>
  <c r="F14614" i="11"/>
  <c r="E14614" i="11"/>
  <c r="F14613" i="11"/>
  <c r="E14613" i="11"/>
  <c r="F14612" i="11"/>
  <c r="E14612" i="11"/>
  <c r="F14611" i="11"/>
  <c r="E14611" i="11"/>
  <c r="F14610" i="11"/>
  <c r="E14610" i="11"/>
  <c r="F14609" i="11"/>
  <c r="E14609" i="11"/>
  <c r="F14608" i="11"/>
  <c r="E14608" i="11"/>
  <c r="F14607" i="11"/>
  <c r="E14607" i="11"/>
  <c r="F14606" i="11"/>
  <c r="E14606" i="11"/>
  <c r="F14605" i="11"/>
  <c r="E14605" i="11"/>
  <c r="F14604" i="11"/>
  <c r="E14604" i="11"/>
  <c r="F14603" i="11"/>
  <c r="E14603" i="11"/>
  <c r="F14602" i="11"/>
  <c r="E14602" i="11"/>
  <c r="F14601" i="11"/>
  <c r="E14601" i="11"/>
  <c r="F14600" i="11"/>
  <c r="E14600" i="11"/>
  <c r="F14599" i="11"/>
  <c r="E14599" i="11"/>
  <c r="F14598" i="11"/>
  <c r="E14598" i="11"/>
  <c r="F14597" i="11"/>
  <c r="E14597" i="11"/>
  <c r="F14596" i="11"/>
  <c r="E14596" i="11"/>
  <c r="F14595" i="11"/>
  <c r="E14595" i="11"/>
  <c r="F14594" i="11"/>
  <c r="E14594" i="11"/>
  <c r="F14593" i="11"/>
  <c r="E14593" i="11"/>
  <c r="F14592" i="11"/>
  <c r="E14592" i="11"/>
  <c r="F14591" i="11"/>
  <c r="E14591" i="11"/>
  <c r="F14590" i="11"/>
  <c r="E14590" i="11"/>
  <c r="F14589" i="11"/>
  <c r="E14589" i="11"/>
  <c r="F14588" i="11"/>
  <c r="E14588" i="11"/>
  <c r="F14587" i="11"/>
  <c r="E14587" i="11"/>
  <c r="F14586" i="11"/>
  <c r="E14586" i="11"/>
  <c r="F14585" i="11"/>
  <c r="E14585" i="11"/>
  <c r="F14584" i="11"/>
  <c r="E14584" i="11"/>
  <c r="F14583" i="11"/>
  <c r="E14583" i="11"/>
  <c r="F14582" i="11"/>
  <c r="E14582" i="11"/>
  <c r="F14581" i="11"/>
  <c r="E14581" i="11"/>
  <c r="F14580" i="11"/>
  <c r="E14580" i="11"/>
  <c r="F14579" i="11"/>
  <c r="E14579" i="11"/>
  <c r="F14578" i="11"/>
  <c r="E14578" i="11"/>
  <c r="F14577" i="11"/>
  <c r="E14577" i="11"/>
  <c r="F14576" i="11"/>
  <c r="E14576" i="11"/>
  <c r="F14575" i="11"/>
  <c r="E14575" i="11"/>
  <c r="F14574" i="11"/>
  <c r="E14574" i="11"/>
  <c r="F14573" i="11"/>
  <c r="E14573" i="11"/>
  <c r="F14572" i="11"/>
  <c r="E14572" i="11"/>
  <c r="F14571" i="11"/>
  <c r="E14571" i="11"/>
  <c r="F14570" i="11"/>
  <c r="E14570" i="11"/>
  <c r="F14569" i="11"/>
  <c r="E14569" i="11"/>
  <c r="F14568" i="11"/>
  <c r="E14568" i="11"/>
  <c r="F14567" i="11"/>
  <c r="E14567" i="11"/>
  <c r="F14566" i="11"/>
  <c r="E14566" i="11"/>
  <c r="F14565" i="11"/>
  <c r="E14565" i="11"/>
  <c r="F14564" i="11"/>
  <c r="E14564" i="11"/>
  <c r="F14563" i="11"/>
  <c r="E14563" i="11"/>
  <c r="F14562" i="11"/>
  <c r="E14562" i="11"/>
  <c r="F14561" i="11"/>
  <c r="E14561" i="11"/>
  <c r="F14560" i="11"/>
  <c r="E14560" i="11"/>
  <c r="F14559" i="11"/>
  <c r="E14559" i="11"/>
  <c r="F14558" i="11"/>
  <c r="E14558" i="11"/>
  <c r="F14557" i="11"/>
  <c r="E14557" i="11"/>
  <c r="F14556" i="11"/>
  <c r="E14556" i="11"/>
  <c r="F14555" i="11"/>
  <c r="E14555" i="11"/>
  <c r="F14554" i="11"/>
  <c r="E14554" i="11"/>
  <c r="F14553" i="11"/>
  <c r="E14553" i="11"/>
  <c r="F14552" i="11"/>
  <c r="E14552" i="11"/>
  <c r="F14551" i="11"/>
  <c r="E14551" i="11"/>
  <c r="F14550" i="11"/>
  <c r="E14550" i="11"/>
  <c r="F14549" i="11"/>
  <c r="E14549" i="11"/>
  <c r="F14548" i="11"/>
  <c r="E14548" i="11"/>
  <c r="F14547" i="11"/>
  <c r="E14547" i="11"/>
  <c r="F14546" i="11"/>
  <c r="E14546" i="11"/>
  <c r="F14545" i="11"/>
  <c r="E14545" i="11"/>
  <c r="F14544" i="11"/>
  <c r="E14544" i="11"/>
  <c r="F14543" i="11"/>
  <c r="E14543" i="11"/>
  <c r="F14542" i="11"/>
  <c r="E14542" i="11"/>
  <c r="F14541" i="11"/>
  <c r="E14541" i="11"/>
  <c r="F14540" i="11"/>
  <c r="E14540" i="11"/>
  <c r="F14539" i="11"/>
  <c r="E14539" i="11"/>
  <c r="F14538" i="11"/>
  <c r="E14538" i="11"/>
  <c r="F14537" i="11"/>
  <c r="E14537" i="11"/>
  <c r="F14536" i="11"/>
  <c r="E14536" i="11"/>
  <c r="F14535" i="11"/>
  <c r="E14535" i="11"/>
  <c r="F14534" i="11"/>
  <c r="E14534" i="11"/>
  <c r="F14533" i="11"/>
  <c r="E14533" i="11"/>
  <c r="F14532" i="11"/>
  <c r="E14532" i="11"/>
  <c r="F14531" i="11"/>
  <c r="E14531" i="11"/>
  <c r="F14530" i="11"/>
  <c r="E14530" i="11"/>
  <c r="F14529" i="11"/>
  <c r="E14529" i="11"/>
  <c r="F14528" i="11"/>
  <c r="E14528" i="11"/>
  <c r="F14527" i="11"/>
  <c r="E14527" i="11"/>
  <c r="F14526" i="11"/>
  <c r="E14526" i="11"/>
  <c r="F14525" i="11"/>
  <c r="E14525" i="11"/>
  <c r="F14524" i="11"/>
  <c r="E14524" i="11"/>
  <c r="F14523" i="11"/>
  <c r="E14523" i="11"/>
  <c r="F14522" i="11"/>
  <c r="E14522" i="11"/>
  <c r="F14521" i="11"/>
  <c r="E14521" i="11"/>
  <c r="F14520" i="11"/>
  <c r="E14520" i="11"/>
  <c r="F14519" i="11"/>
  <c r="E14519" i="11"/>
  <c r="F14518" i="11"/>
  <c r="E14518" i="11"/>
  <c r="F14517" i="11"/>
  <c r="E14517" i="11"/>
  <c r="F14516" i="11"/>
  <c r="E14516" i="11"/>
  <c r="F14515" i="11"/>
  <c r="E14515" i="11"/>
  <c r="F14514" i="11"/>
  <c r="E14514" i="11"/>
  <c r="F14513" i="11"/>
  <c r="E14513" i="11"/>
  <c r="F14512" i="11"/>
  <c r="E14512" i="11"/>
  <c r="F14511" i="11"/>
  <c r="E14511" i="11"/>
  <c r="F14510" i="11"/>
  <c r="E14510" i="11"/>
  <c r="F14509" i="11"/>
  <c r="E14509" i="11"/>
  <c r="F14508" i="11"/>
  <c r="E14508" i="11"/>
  <c r="F14507" i="11"/>
  <c r="E14507" i="11"/>
  <c r="F14506" i="11"/>
  <c r="E14506" i="11"/>
  <c r="F14505" i="11"/>
  <c r="E14505" i="11"/>
  <c r="F14504" i="11"/>
  <c r="E14504" i="11"/>
  <c r="F14503" i="11"/>
  <c r="E14503" i="11"/>
  <c r="F14502" i="11"/>
  <c r="E14502" i="11"/>
  <c r="F14501" i="11"/>
  <c r="E14501" i="11"/>
  <c r="F14500" i="11"/>
  <c r="E14500" i="11"/>
  <c r="F14499" i="11"/>
  <c r="E14499" i="11"/>
  <c r="F14498" i="11"/>
  <c r="E14498" i="11"/>
  <c r="F14497" i="11"/>
  <c r="E14497" i="11"/>
  <c r="F14496" i="11"/>
  <c r="E14496" i="11"/>
  <c r="F14495" i="11"/>
  <c r="E14495" i="11"/>
  <c r="F14494" i="11"/>
  <c r="E14494" i="11"/>
  <c r="F14493" i="11"/>
  <c r="E14493" i="11"/>
  <c r="F14492" i="11"/>
  <c r="E14492" i="11"/>
  <c r="F14491" i="11"/>
  <c r="E14491" i="11"/>
  <c r="F14490" i="11"/>
  <c r="E14490" i="11"/>
  <c r="F14489" i="11"/>
  <c r="E14489" i="11"/>
  <c r="F14488" i="11"/>
  <c r="E14488" i="11"/>
  <c r="F14487" i="11"/>
  <c r="E14487" i="11"/>
  <c r="F14486" i="11"/>
  <c r="E14486" i="11"/>
  <c r="F14485" i="11"/>
  <c r="E14485" i="11"/>
  <c r="F14484" i="11"/>
  <c r="E14484" i="11"/>
  <c r="F14483" i="11"/>
  <c r="E14483" i="11"/>
  <c r="F14482" i="11"/>
  <c r="E14482" i="11"/>
  <c r="F14481" i="11"/>
  <c r="E14481" i="11"/>
  <c r="F14480" i="11"/>
  <c r="E14480" i="11"/>
  <c r="F14479" i="11"/>
  <c r="E14479" i="11"/>
  <c r="F14478" i="11"/>
  <c r="E14478" i="11"/>
  <c r="F14477" i="11"/>
  <c r="E14477" i="11"/>
  <c r="F14476" i="11"/>
  <c r="E14476" i="11"/>
  <c r="F14475" i="11"/>
  <c r="E14475" i="11"/>
  <c r="F14474" i="11"/>
  <c r="E14474" i="11"/>
  <c r="F14473" i="11"/>
  <c r="E14473" i="11"/>
  <c r="F14472" i="11"/>
  <c r="E14472" i="11"/>
  <c r="F14471" i="11"/>
  <c r="E14471" i="11"/>
  <c r="F14470" i="11"/>
  <c r="E14470" i="11"/>
  <c r="F14469" i="11"/>
  <c r="E14469" i="11"/>
  <c r="F14468" i="11"/>
  <c r="E14468" i="11"/>
  <c r="F14467" i="11"/>
  <c r="E14467" i="11"/>
  <c r="F14466" i="11"/>
  <c r="E14466" i="11"/>
  <c r="F14465" i="11"/>
  <c r="E14465" i="11"/>
  <c r="F14464" i="11"/>
  <c r="E14464" i="11"/>
  <c r="F14463" i="11"/>
  <c r="E14463" i="11"/>
  <c r="F14462" i="11"/>
  <c r="E14462" i="11"/>
  <c r="F14461" i="11"/>
  <c r="E14461" i="11"/>
  <c r="F14460" i="11"/>
  <c r="E14460" i="11"/>
  <c r="F14459" i="11"/>
  <c r="E14459" i="11"/>
  <c r="F14458" i="11"/>
  <c r="E14458" i="11"/>
  <c r="F14457" i="11"/>
  <c r="E14457" i="11"/>
  <c r="F14456" i="11"/>
  <c r="E14456" i="11"/>
  <c r="F14455" i="11"/>
  <c r="E14455" i="11"/>
  <c r="F14454" i="11"/>
  <c r="E14454" i="11"/>
  <c r="F14453" i="11"/>
  <c r="E14453" i="11"/>
  <c r="F14452" i="11"/>
  <c r="E14452" i="11"/>
  <c r="F14451" i="11"/>
  <c r="E14451" i="11"/>
  <c r="F14450" i="11"/>
  <c r="E14450" i="11"/>
  <c r="F14449" i="11"/>
  <c r="E14449" i="11"/>
  <c r="F14448" i="11"/>
  <c r="E14448" i="11"/>
  <c r="F14447" i="11"/>
  <c r="E14447" i="11"/>
  <c r="F14446" i="11"/>
  <c r="E14446" i="11"/>
  <c r="F14445" i="11"/>
  <c r="E14445" i="11"/>
  <c r="F14444" i="11"/>
  <c r="E14444" i="11"/>
  <c r="F14443" i="11"/>
  <c r="E14443" i="11"/>
  <c r="F14442" i="11"/>
  <c r="E14442" i="11"/>
  <c r="F14441" i="11"/>
  <c r="E14441" i="11"/>
  <c r="F14440" i="11"/>
  <c r="E14440" i="11"/>
  <c r="F14439" i="11"/>
  <c r="E14439" i="11"/>
  <c r="F14438" i="11"/>
  <c r="E14438" i="11"/>
  <c r="F14437" i="11"/>
  <c r="E14437" i="11"/>
  <c r="F14436" i="11"/>
  <c r="E14436" i="11"/>
  <c r="F14435" i="11"/>
  <c r="E14435" i="11"/>
  <c r="F14434" i="11"/>
  <c r="E14434" i="11"/>
  <c r="F14433" i="11"/>
  <c r="E14433" i="11"/>
  <c r="F14432" i="11"/>
  <c r="E14432" i="11"/>
  <c r="F14431" i="11"/>
  <c r="E14431" i="11"/>
  <c r="F14430" i="11"/>
  <c r="E14430" i="11"/>
  <c r="F14429" i="11"/>
  <c r="E14429" i="11"/>
  <c r="F14428" i="11"/>
  <c r="E14428" i="11"/>
  <c r="F14427" i="11"/>
  <c r="E14427" i="11"/>
  <c r="F14426" i="11"/>
  <c r="E14426" i="11"/>
  <c r="F14425" i="11"/>
  <c r="E14425" i="11"/>
  <c r="F14424" i="11"/>
  <c r="E14424" i="11"/>
  <c r="F14423" i="11"/>
  <c r="E14423" i="11"/>
  <c r="F14422" i="11"/>
  <c r="E14422" i="11"/>
  <c r="F14421" i="11"/>
  <c r="E14421" i="11"/>
  <c r="F14420" i="11"/>
  <c r="E14420" i="11"/>
  <c r="F14419" i="11"/>
  <c r="E14419" i="11"/>
  <c r="F14418" i="11"/>
  <c r="E14418" i="11"/>
  <c r="F14417" i="11"/>
  <c r="E14417" i="11"/>
  <c r="F14416" i="11"/>
  <c r="E14416" i="11"/>
  <c r="F14415" i="11"/>
  <c r="E14415" i="11"/>
  <c r="F14414" i="11"/>
  <c r="E14414" i="11"/>
  <c r="F14413" i="11"/>
  <c r="E14413" i="11"/>
  <c r="F14412" i="11"/>
  <c r="E14412" i="11"/>
  <c r="F14411" i="11"/>
  <c r="E14411" i="11"/>
  <c r="F14410" i="11"/>
  <c r="E14410" i="11"/>
  <c r="F14409" i="11"/>
  <c r="E14409" i="11"/>
  <c r="F14408" i="11"/>
  <c r="E14408" i="11"/>
  <c r="F14407" i="11"/>
  <c r="E14407" i="11"/>
  <c r="F14406" i="11"/>
  <c r="E14406" i="11"/>
  <c r="F14405" i="11"/>
  <c r="E14405" i="11"/>
  <c r="F14404" i="11"/>
  <c r="E14404" i="11"/>
  <c r="F14403" i="11"/>
  <c r="E14403" i="11"/>
  <c r="F14402" i="11"/>
  <c r="E14402" i="11"/>
  <c r="F14401" i="11"/>
  <c r="E14401" i="11"/>
  <c r="F14400" i="11"/>
  <c r="E14400" i="11"/>
  <c r="F14399" i="11"/>
  <c r="E14399" i="11"/>
  <c r="F14398" i="11"/>
  <c r="E14398" i="11"/>
  <c r="F14397" i="11"/>
  <c r="E14397" i="11"/>
  <c r="F14396" i="11"/>
  <c r="E14396" i="11"/>
  <c r="F14395" i="11"/>
  <c r="E14395" i="11"/>
  <c r="F14394" i="11"/>
  <c r="E14394" i="11"/>
  <c r="F14393" i="11"/>
  <c r="E14393" i="11"/>
  <c r="F14392" i="11"/>
  <c r="E14392" i="11"/>
  <c r="F14391" i="11"/>
  <c r="E14391" i="11"/>
  <c r="F14390" i="11"/>
  <c r="E14390" i="11"/>
  <c r="F14389" i="11"/>
  <c r="E14389" i="11"/>
  <c r="F14388" i="11"/>
  <c r="E14388" i="11"/>
  <c r="F14387" i="11"/>
  <c r="E14387" i="11"/>
  <c r="F14386" i="11"/>
  <c r="E14386" i="11"/>
  <c r="F14385" i="11"/>
  <c r="E14385" i="11"/>
  <c r="F14384" i="11"/>
  <c r="E14384" i="11"/>
  <c r="F14383" i="11"/>
  <c r="E14383" i="11"/>
  <c r="F14382" i="11"/>
  <c r="E14382" i="11"/>
  <c r="F14381" i="11"/>
  <c r="E14381" i="11"/>
  <c r="F14380" i="11"/>
  <c r="E14380" i="11"/>
  <c r="F14379" i="11"/>
  <c r="E14379" i="11"/>
  <c r="F14378" i="11"/>
  <c r="E14378" i="11"/>
  <c r="F14377" i="11"/>
  <c r="E14377" i="11"/>
  <c r="F14376" i="11"/>
  <c r="E14376" i="11"/>
  <c r="F14375" i="11"/>
  <c r="E14375" i="11"/>
  <c r="F14374" i="11"/>
  <c r="E14374" i="11"/>
  <c r="F14373" i="11"/>
  <c r="E14373" i="11"/>
  <c r="F14372" i="11"/>
  <c r="E14372" i="11"/>
  <c r="F14371" i="11"/>
  <c r="E14371" i="11"/>
  <c r="F14370" i="11"/>
  <c r="E14370" i="11"/>
  <c r="F14369" i="11"/>
  <c r="E14369" i="11"/>
  <c r="F14368" i="11"/>
  <c r="E14368" i="11"/>
  <c r="F14367" i="11"/>
  <c r="E14367" i="11"/>
  <c r="F14366" i="11"/>
  <c r="E14366" i="11"/>
  <c r="F14365" i="11"/>
  <c r="E14365" i="11"/>
  <c r="F14364" i="11"/>
  <c r="E14364" i="11"/>
  <c r="F14363" i="11"/>
  <c r="E14363" i="11"/>
  <c r="F14362" i="11"/>
  <c r="E14362" i="11"/>
  <c r="F14361" i="11"/>
  <c r="E14361" i="11"/>
  <c r="F14360" i="11"/>
  <c r="E14360" i="11"/>
  <c r="F14359" i="11"/>
  <c r="E14359" i="11"/>
  <c r="F14358" i="11"/>
  <c r="E14358" i="11"/>
  <c r="F14357" i="11"/>
  <c r="E14357" i="11"/>
  <c r="F14356" i="11"/>
  <c r="E14356" i="11"/>
  <c r="F14355" i="11"/>
  <c r="E14355" i="11"/>
  <c r="F14354" i="11"/>
  <c r="E14354" i="11"/>
  <c r="F14353" i="11"/>
  <c r="E14353" i="11"/>
  <c r="F14352" i="11"/>
  <c r="E14352" i="11"/>
  <c r="F14351" i="11"/>
  <c r="E14351" i="11"/>
  <c r="F14350" i="11"/>
  <c r="E14350" i="11"/>
  <c r="F14349" i="11"/>
  <c r="E14349" i="11"/>
  <c r="F14348" i="11"/>
  <c r="E14348" i="11"/>
  <c r="F14347" i="11"/>
  <c r="E14347" i="11"/>
  <c r="F14346" i="11"/>
  <c r="E14346" i="11"/>
  <c r="F14345" i="11"/>
  <c r="E14345" i="11"/>
  <c r="F14344" i="11"/>
  <c r="E14344" i="11"/>
  <c r="F14343" i="11"/>
  <c r="E14343" i="11"/>
  <c r="F14342" i="11"/>
  <c r="E14342" i="11"/>
  <c r="F14341" i="11"/>
  <c r="E14341" i="11"/>
  <c r="F14340" i="11"/>
  <c r="E14340" i="11"/>
  <c r="F14339" i="11"/>
  <c r="E14339" i="11"/>
  <c r="F14338" i="11"/>
  <c r="E14338" i="11"/>
  <c r="F14337" i="11"/>
  <c r="E14337" i="11"/>
  <c r="F14336" i="11"/>
  <c r="E14336" i="11"/>
  <c r="F14335" i="11"/>
  <c r="E14335" i="11"/>
  <c r="F14334" i="11"/>
  <c r="E14334" i="11"/>
  <c r="F14333" i="11"/>
  <c r="E14333" i="11"/>
  <c r="F14332" i="11"/>
  <c r="E14332" i="11"/>
  <c r="F14331" i="11"/>
  <c r="E14331" i="11"/>
  <c r="F14330" i="11"/>
  <c r="E14330" i="11"/>
  <c r="F14329" i="11"/>
  <c r="E14329" i="11"/>
  <c r="F14328" i="11"/>
  <c r="E14328" i="11"/>
  <c r="F14327" i="11"/>
  <c r="E14327" i="11"/>
  <c r="F14326" i="11"/>
  <c r="E14326" i="11"/>
  <c r="F14325" i="11"/>
  <c r="E14325" i="11"/>
  <c r="F14324" i="11"/>
  <c r="E14324" i="11"/>
  <c r="F14323" i="11"/>
  <c r="E14323" i="11"/>
  <c r="F14322" i="11"/>
  <c r="E14322" i="11"/>
  <c r="F14321" i="11"/>
  <c r="E14321" i="11"/>
  <c r="F14320" i="11"/>
  <c r="E14320" i="11"/>
  <c r="F14319" i="11"/>
  <c r="E14319" i="11"/>
  <c r="F14318" i="11"/>
  <c r="E14318" i="11"/>
  <c r="F14317" i="11"/>
  <c r="E14317" i="11"/>
  <c r="F14316" i="11"/>
  <c r="E14316" i="11"/>
  <c r="F14315" i="11"/>
  <c r="E14315" i="11"/>
  <c r="F14314" i="11"/>
  <c r="E14314" i="11"/>
  <c r="F14313" i="11"/>
  <c r="E14313" i="11"/>
  <c r="F14312" i="11"/>
  <c r="E14312" i="11"/>
  <c r="F14311" i="11"/>
  <c r="E14311" i="11"/>
  <c r="F14310" i="11"/>
  <c r="E14310" i="11"/>
  <c r="F14309" i="11"/>
  <c r="E14309" i="11"/>
  <c r="F14308" i="11"/>
  <c r="E14308" i="11"/>
  <c r="F14307" i="11"/>
  <c r="E14307" i="11"/>
  <c r="F14306" i="11"/>
  <c r="E14306" i="11"/>
  <c r="F14305" i="11"/>
  <c r="E14305" i="11"/>
  <c r="F14304" i="11"/>
  <c r="E14304" i="11"/>
  <c r="F14303" i="11"/>
  <c r="E14303" i="11"/>
  <c r="F14302" i="11"/>
  <c r="E14302" i="11"/>
  <c r="F14301" i="11"/>
  <c r="E14301" i="11"/>
  <c r="F14300" i="11"/>
  <c r="E14300" i="11"/>
  <c r="F14299" i="11"/>
  <c r="E14299" i="11"/>
  <c r="F14298" i="11"/>
  <c r="E14298" i="11"/>
  <c r="F14297" i="11"/>
  <c r="E14297" i="11"/>
  <c r="F14296" i="11"/>
  <c r="E14296" i="11"/>
  <c r="F14295" i="11"/>
  <c r="E14295" i="11"/>
  <c r="F14294" i="11"/>
  <c r="E14294" i="11"/>
  <c r="F14293" i="11"/>
  <c r="E14293" i="11"/>
  <c r="F14292" i="11"/>
  <c r="E14292" i="11"/>
  <c r="F14291" i="11"/>
  <c r="E14291" i="11"/>
  <c r="F14290" i="11"/>
  <c r="E14290" i="11"/>
  <c r="F14289" i="11"/>
  <c r="E14289" i="11"/>
  <c r="F14288" i="11"/>
  <c r="E14288" i="11"/>
  <c r="F14287" i="11"/>
  <c r="E14287" i="11"/>
  <c r="F14286" i="11"/>
  <c r="E14286" i="11"/>
  <c r="F14285" i="11"/>
  <c r="E14285" i="11"/>
  <c r="F14284" i="11"/>
  <c r="E14284" i="11"/>
  <c r="F14283" i="11"/>
  <c r="E14283" i="11"/>
  <c r="F14282" i="11"/>
  <c r="E14282" i="11"/>
  <c r="F14281" i="11"/>
  <c r="E14281" i="11"/>
  <c r="F14280" i="11"/>
  <c r="E14280" i="11"/>
  <c r="F14279" i="11"/>
  <c r="E14279" i="11"/>
  <c r="F14278" i="11"/>
  <c r="E14278" i="11"/>
  <c r="F14277" i="11"/>
  <c r="E14277" i="11"/>
  <c r="F14276" i="11"/>
  <c r="E14276" i="11"/>
  <c r="F14275" i="11"/>
  <c r="E14275" i="11"/>
  <c r="F14274" i="11"/>
  <c r="E14274" i="11"/>
  <c r="F14273" i="11"/>
  <c r="E14273" i="11"/>
  <c r="F14272" i="11"/>
  <c r="E14272" i="11"/>
  <c r="F14271" i="11"/>
  <c r="E14271" i="11"/>
  <c r="F14270" i="11"/>
  <c r="E14270" i="11"/>
  <c r="F14269" i="11"/>
  <c r="E14269" i="11"/>
  <c r="F14268" i="11"/>
  <c r="E14268" i="11"/>
  <c r="F14267" i="11"/>
  <c r="E14267" i="11"/>
  <c r="F14266" i="11"/>
  <c r="E14266" i="11"/>
  <c r="F14265" i="11"/>
  <c r="E14265" i="11"/>
  <c r="F14264" i="11"/>
  <c r="E14264" i="11"/>
  <c r="F14263" i="11"/>
  <c r="E14263" i="11"/>
  <c r="F14262" i="11"/>
  <c r="E14262" i="11"/>
  <c r="F14261" i="11"/>
  <c r="E14261" i="11"/>
  <c r="F14260" i="11"/>
  <c r="E14260" i="11"/>
  <c r="F14259" i="11"/>
  <c r="E14259" i="11"/>
  <c r="F14258" i="11"/>
  <c r="E14258" i="11"/>
  <c r="F14257" i="11"/>
  <c r="E14257" i="11"/>
  <c r="F14256" i="11"/>
  <c r="E14256" i="11"/>
  <c r="F14255" i="11"/>
  <c r="E14255" i="11"/>
  <c r="F14254" i="11"/>
  <c r="E14254" i="11"/>
  <c r="F14253" i="11"/>
  <c r="E14253" i="11"/>
  <c r="F14252" i="11"/>
  <c r="E14252" i="11"/>
  <c r="F14251" i="11"/>
  <c r="E14251" i="11"/>
  <c r="F14250" i="11"/>
  <c r="E14250" i="11"/>
  <c r="F14249" i="11"/>
  <c r="E14249" i="11"/>
  <c r="F14248" i="11"/>
  <c r="E14248" i="11"/>
  <c r="F14247" i="11"/>
  <c r="E14247" i="11"/>
  <c r="F14246" i="11"/>
  <c r="E14246" i="11"/>
  <c r="F14245" i="11"/>
  <c r="E14245" i="11"/>
  <c r="F14244" i="11"/>
  <c r="E14244" i="11"/>
  <c r="F14243" i="11"/>
  <c r="E14243" i="11"/>
  <c r="F14242" i="11"/>
  <c r="E14242" i="11"/>
  <c r="F14241" i="11"/>
  <c r="E14241" i="11"/>
  <c r="F14240" i="11"/>
  <c r="E14240" i="11"/>
  <c r="F14239" i="11"/>
  <c r="E14239" i="11"/>
  <c r="F14238" i="11"/>
  <c r="E14238" i="11"/>
  <c r="F14237" i="11"/>
  <c r="E14237" i="11"/>
  <c r="F14236" i="11"/>
  <c r="E14236" i="11"/>
  <c r="F14235" i="11"/>
  <c r="E14235" i="11"/>
  <c r="F14234" i="11"/>
  <c r="E14234" i="11"/>
  <c r="F14233" i="11"/>
  <c r="E14233" i="11"/>
  <c r="F14232" i="11"/>
  <c r="E14232" i="11"/>
  <c r="F14231" i="11"/>
  <c r="E14231" i="11"/>
  <c r="F14230" i="11"/>
  <c r="E14230" i="11"/>
  <c r="F14229" i="11"/>
  <c r="E14229" i="11"/>
  <c r="F14228" i="11"/>
  <c r="E14228" i="11"/>
  <c r="F14227" i="11"/>
  <c r="E14227" i="11"/>
  <c r="F14226" i="11"/>
  <c r="E14226" i="11"/>
  <c r="F14225" i="11"/>
  <c r="E14225" i="11"/>
  <c r="F14224" i="11"/>
  <c r="E14224" i="11"/>
  <c r="F14223" i="11"/>
  <c r="E14223" i="11"/>
  <c r="F14222" i="11"/>
  <c r="E14222" i="11"/>
  <c r="F14221" i="11"/>
  <c r="E14221" i="11"/>
  <c r="F14220" i="11"/>
  <c r="E14220" i="11"/>
  <c r="F14219" i="11"/>
  <c r="E14219" i="11"/>
  <c r="F14218" i="11"/>
  <c r="E14218" i="11"/>
  <c r="F14217" i="11"/>
  <c r="E14217" i="11"/>
  <c r="F14216" i="11"/>
  <c r="E14216" i="11"/>
  <c r="F14215" i="11"/>
  <c r="E14215" i="11"/>
  <c r="F14214" i="11"/>
  <c r="E14214" i="11"/>
  <c r="F14213" i="11"/>
  <c r="E14213" i="11"/>
  <c r="F14212" i="11"/>
  <c r="E14212" i="11"/>
  <c r="F14211" i="11"/>
  <c r="E14211" i="11"/>
  <c r="F14210" i="11"/>
  <c r="E14210" i="11"/>
  <c r="F14209" i="11"/>
  <c r="E14209" i="11"/>
  <c r="F14208" i="11"/>
  <c r="E14208" i="11"/>
  <c r="F14207" i="11"/>
  <c r="E14207" i="11"/>
  <c r="F14206" i="11"/>
  <c r="E14206" i="11"/>
  <c r="F14205" i="11"/>
  <c r="E14205" i="11"/>
  <c r="F14204" i="11"/>
  <c r="E14204" i="11"/>
  <c r="F14203" i="11"/>
  <c r="E14203" i="11"/>
  <c r="F14202" i="11"/>
  <c r="E14202" i="11"/>
  <c r="F14201" i="11"/>
  <c r="E14201" i="11"/>
  <c r="F14200" i="11"/>
  <c r="E14200" i="11"/>
  <c r="F14199" i="11"/>
  <c r="E14199" i="11"/>
  <c r="F14198" i="11"/>
  <c r="E14198" i="11"/>
  <c r="F14197" i="11"/>
  <c r="E14197" i="11"/>
  <c r="F14196" i="11"/>
  <c r="E14196" i="11"/>
  <c r="F14195" i="11"/>
  <c r="E14195" i="11"/>
  <c r="F14194" i="11"/>
  <c r="E14194" i="11"/>
  <c r="F14193" i="11"/>
  <c r="E14193" i="11"/>
  <c r="F14192" i="11"/>
  <c r="E14192" i="11"/>
  <c r="F14191" i="11"/>
  <c r="E14191" i="11"/>
  <c r="F14190" i="11"/>
  <c r="E14190" i="11"/>
  <c r="F14189" i="11"/>
  <c r="E14189" i="11"/>
  <c r="F14188" i="11"/>
  <c r="E14188" i="11"/>
  <c r="F14187" i="11"/>
  <c r="E14187" i="11"/>
  <c r="F14186" i="11"/>
  <c r="E14186" i="11"/>
  <c r="F14185" i="11"/>
  <c r="E14185" i="11"/>
  <c r="F14184" i="11"/>
  <c r="E14184" i="11"/>
  <c r="F14183" i="11"/>
  <c r="E14183" i="11"/>
  <c r="F14182" i="11"/>
  <c r="E14182" i="11"/>
  <c r="F14181" i="11"/>
  <c r="E14181" i="11"/>
  <c r="F14180" i="11"/>
  <c r="E14180" i="11"/>
  <c r="F14179" i="11"/>
  <c r="E14179" i="11"/>
  <c r="F14178" i="11"/>
  <c r="E14178" i="11"/>
  <c r="F14177" i="11"/>
  <c r="E14177" i="11"/>
  <c r="F14176" i="11"/>
  <c r="E14176" i="11"/>
  <c r="F14175" i="11"/>
  <c r="E14175" i="11"/>
  <c r="F14174" i="11"/>
  <c r="E14174" i="11"/>
  <c r="F14173" i="11"/>
  <c r="E14173" i="11"/>
  <c r="F14172" i="11"/>
  <c r="E14172" i="11"/>
  <c r="F14171" i="11"/>
  <c r="E14171" i="11"/>
  <c r="F14170" i="11"/>
  <c r="E14170" i="11"/>
  <c r="F14169" i="11"/>
  <c r="E14169" i="11"/>
  <c r="F14168" i="11"/>
  <c r="E14168" i="11"/>
  <c r="F14167" i="11"/>
  <c r="E14167" i="11"/>
  <c r="F14166" i="11"/>
  <c r="E14166" i="11"/>
  <c r="F14165" i="11"/>
  <c r="E14165" i="11"/>
  <c r="F14164" i="11"/>
  <c r="E14164" i="11"/>
  <c r="F14163" i="11"/>
  <c r="E14163" i="11"/>
  <c r="F14162" i="11"/>
  <c r="E14162" i="11"/>
  <c r="F14161" i="11"/>
  <c r="E14161" i="11"/>
  <c r="F14160" i="11"/>
  <c r="E14160" i="11"/>
  <c r="F14159" i="11"/>
  <c r="E14159" i="11"/>
  <c r="F14158" i="11"/>
  <c r="E14158" i="11"/>
  <c r="F14157" i="11"/>
  <c r="E14157" i="11"/>
  <c r="F14156" i="11"/>
  <c r="E14156" i="11"/>
  <c r="F14155" i="11"/>
  <c r="E14155" i="11"/>
  <c r="F14154" i="11"/>
  <c r="E14154" i="11"/>
  <c r="F14153" i="11"/>
  <c r="E14153" i="11"/>
  <c r="F14152" i="11"/>
  <c r="E14152" i="11"/>
  <c r="F14151" i="11"/>
  <c r="E14151" i="11"/>
  <c r="F14150" i="11"/>
  <c r="E14150" i="11"/>
  <c r="F14149" i="11"/>
  <c r="E14149" i="11"/>
  <c r="F14148" i="11"/>
  <c r="E14148" i="11"/>
  <c r="F14147" i="11"/>
  <c r="E14147" i="11"/>
  <c r="F14146" i="11"/>
  <c r="E14146" i="11"/>
  <c r="F14145" i="11"/>
  <c r="E14145" i="11"/>
  <c r="F14144" i="11"/>
  <c r="E14144" i="11"/>
  <c r="F14143" i="11"/>
  <c r="E14143" i="11"/>
  <c r="F14142" i="11"/>
  <c r="E14142" i="11"/>
  <c r="F14141" i="11"/>
  <c r="E14141" i="11"/>
  <c r="F14140" i="11"/>
  <c r="E14140" i="11"/>
  <c r="F14139" i="11"/>
  <c r="E14139" i="11"/>
  <c r="F14138" i="11"/>
  <c r="E14138" i="11"/>
  <c r="F14137" i="11"/>
  <c r="E14137" i="11"/>
  <c r="F14136" i="11"/>
  <c r="E14136" i="11"/>
  <c r="F14135" i="11"/>
  <c r="E14135" i="11"/>
  <c r="F14134" i="11"/>
  <c r="E14134" i="11"/>
  <c r="F14133" i="11"/>
  <c r="E14133" i="11"/>
  <c r="F14132" i="11"/>
  <c r="E14132" i="11"/>
  <c r="F14131" i="11"/>
  <c r="E14131" i="11"/>
  <c r="F14130" i="11"/>
  <c r="E14130" i="11"/>
  <c r="F14129" i="11"/>
  <c r="E14129" i="11"/>
  <c r="F14128" i="11"/>
  <c r="E14128" i="11"/>
  <c r="F14127" i="11"/>
  <c r="E14127" i="11"/>
  <c r="F14126" i="11"/>
  <c r="E14126" i="11"/>
  <c r="F14125" i="11"/>
  <c r="E14125" i="11"/>
  <c r="F14124" i="11"/>
  <c r="E14124" i="11"/>
  <c r="F14123" i="11"/>
  <c r="E14123" i="11"/>
  <c r="F14122" i="11"/>
  <c r="E14122" i="11"/>
  <c r="F14121" i="11"/>
  <c r="E14121" i="11"/>
  <c r="F14120" i="11"/>
  <c r="E14120" i="11"/>
  <c r="F14119" i="11"/>
  <c r="E14119" i="11"/>
  <c r="F14118" i="11"/>
  <c r="E14118" i="11"/>
  <c r="F14117" i="11"/>
  <c r="E14117" i="11"/>
  <c r="F14116" i="11"/>
  <c r="E14116" i="11"/>
  <c r="F14115" i="11"/>
  <c r="E14115" i="11"/>
  <c r="F14114" i="11"/>
  <c r="E14114" i="11"/>
  <c r="F14113" i="11"/>
  <c r="E14113" i="11"/>
  <c r="F14112" i="11"/>
  <c r="E14112" i="11"/>
  <c r="F14111" i="11"/>
  <c r="E14111" i="11"/>
  <c r="F14110" i="11"/>
  <c r="E14110" i="11"/>
  <c r="F14109" i="11"/>
  <c r="E14109" i="11"/>
  <c r="F14108" i="11"/>
  <c r="E14108" i="11"/>
  <c r="F14107" i="11"/>
  <c r="E14107" i="11"/>
  <c r="F14106" i="11"/>
  <c r="E14106" i="11"/>
  <c r="F14105" i="11"/>
  <c r="E14105" i="11"/>
  <c r="F14104" i="11"/>
  <c r="E14104" i="11"/>
  <c r="F14103" i="11"/>
  <c r="E14103" i="11"/>
  <c r="F14102" i="11"/>
  <c r="E14102" i="11"/>
  <c r="F14101" i="11"/>
  <c r="E14101" i="11"/>
  <c r="F14100" i="11"/>
  <c r="E14100" i="11"/>
  <c r="F14099" i="11"/>
  <c r="E14099" i="11"/>
  <c r="F14098" i="11"/>
  <c r="E14098" i="11"/>
  <c r="F14097" i="11"/>
  <c r="E14097" i="11"/>
  <c r="F14096" i="11"/>
  <c r="E14096" i="11"/>
  <c r="F14095" i="11"/>
  <c r="E14095" i="11"/>
  <c r="F14094" i="11"/>
  <c r="E14094" i="11"/>
  <c r="F14093" i="11"/>
  <c r="E14093" i="11"/>
  <c r="F14092" i="11"/>
  <c r="E14092" i="11"/>
  <c r="F14091" i="11"/>
  <c r="E14091" i="11"/>
  <c r="F14090" i="11"/>
  <c r="E14090" i="11"/>
  <c r="F14089" i="11"/>
  <c r="E14089" i="11"/>
  <c r="F14088" i="11"/>
  <c r="E14088" i="11"/>
  <c r="F14087" i="11"/>
  <c r="E14087" i="11"/>
  <c r="F14086" i="11"/>
  <c r="E14086" i="11"/>
  <c r="F14085" i="11"/>
  <c r="E14085" i="11"/>
  <c r="F14084" i="11"/>
  <c r="E14084" i="11"/>
  <c r="F14083" i="11"/>
  <c r="E14083" i="11"/>
  <c r="F14082" i="11"/>
  <c r="E14082" i="11"/>
  <c r="F14081" i="11"/>
  <c r="E14081" i="11"/>
  <c r="F14080" i="11"/>
  <c r="E14080" i="11"/>
  <c r="F14079" i="11"/>
  <c r="E14079" i="11"/>
  <c r="F14078" i="11"/>
  <c r="E14078" i="11"/>
  <c r="F14077" i="11"/>
  <c r="E14077" i="11"/>
  <c r="F14076" i="11"/>
  <c r="E14076" i="11"/>
  <c r="F14075" i="11"/>
  <c r="E14075" i="11"/>
  <c r="F14074" i="11"/>
  <c r="E14074" i="11"/>
  <c r="F14073" i="11"/>
  <c r="E14073" i="11"/>
  <c r="F14072" i="11"/>
  <c r="E14072" i="11"/>
  <c r="F14071" i="11"/>
  <c r="E14071" i="11"/>
  <c r="F14070" i="11"/>
  <c r="E14070" i="11"/>
  <c r="F14069" i="11"/>
  <c r="E14069" i="11"/>
  <c r="F14068" i="11"/>
  <c r="E14068" i="11"/>
  <c r="F14067" i="11"/>
  <c r="E14067" i="11"/>
  <c r="F14066" i="11"/>
  <c r="E14066" i="11"/>
  <c r="F14065" i="11"/>
  <c r="E14065" i="11"/>
  <c r="F14064" i="11"/>
  <c r="E14064" i="11"/>
  <c r="F14063" i="11"/>
  <c r="E14063" i="11"/>
  <c r="F14062" i="11"/>
  <c r="E14062" i="11"/>
  <c r="F14061" i="11"/>
  <c r="E14061" i="11"/>
  <c r="F14060" i="11"/>
  <c r="E14060" i="11"/>
  <c r="F14059" i="11"/>
  <c r="E14059" i="11"/>
  <c r="F14058" i="11"/>
  <c r="E14058" i="11"/>
  <c r="F14057" i="11"/>
  <c r="E14057" i="11"/>
  <c r="F14056" i="11"/>
  <c r="E14056" i="11"/>
  <c r="F14055" i="11"/>
  <c r="E14055" i="11"/>
  <c r="F14054" i="11"/>
  <c r="E14054" i="11"/>
  <c r="F14053" i="11"/>
  <c r="E14053" i="11"/>
  <c r="F14052" i="11"/>
  <c r="E14052" i="11"/>
  <c r="F14051" i="11"/>
  <c r="E14051" i="11"/>
  <c r="F14050" i="11"/>
  <c r="E14050" i="11"/>
  <c r="F14049" i="11"/>
  <c r="E14049" i="11"/>
  <c r="F14048" i="11"/>
  <c r="E14048" i="11"/>
  <c r="F14047" i="11"/>
  <c r="E14047" i="11"/>
  <c r="F14046" i="11"/>
  <c r="E14046" i="11"/>
  <c r="F14045" i="11"/>
  <c r="E14045" i="11"/>
  <c r="F14044" i="11"/>
  <c r="E14044" i="11"/>
  <c r="F14043" i="11"/>
  <c r="E14043" i="11"/>
  <c r="F14042" i="11"/>
  <c r="E14042" i="11"/>
  <c r="F14041" i="11"/>
  <c r="E14041" i="11"/>
  <c r="F14040" i="11"/>
  <c r="E14040" i="11"/>
  <c r="F14039" i="11"/>
  <c r="E14039" i="11"/>
  <c r="F14038" i="11"/>
  <c r="E14038" i="11"/>
  <c r="F14037" i="11"/>
  <c r="E14037" i="11"/>
  <c r="F14036" i="11"/>
  <c r="E14036" i="11"/>
  <c r="F14035" i="11"/>
  <c r="E14035" i="11"/>
  <c r="F14034" i="11"/>
  <c r="E14034" i="11"/>
  <c r="F14033" i="11"/>
  <c r="E14033" i="11"/>
  <c r="F14032" i="11"/>
  <c r="E14032" i="11"/>
  <c r="F14031" i="11"/>
  <c r="E14031" i="11"/>
  <c r="F14030" i="11"/>
  <c r="E14030" i="11"/>
  <c r="F14029" i="11"/>
  <c r="E14029" i="11"/>
  <c r="F14028" i="11"/>
  <c r="E14028" i="11"/>
  <c r="F14027" i="11"/>
  <c r="E14027" i="11"/>
  <c r="F14026" i="11"/>
  <c r="E14026" i="11"/>
  <c r="F14025" i="11"/>
  <c r="E14025" i="11"/>
  <c r="F14024" i="11"/>
  <c r="E14024" i="11"/>
  <c r="F14023" i="11"/>
  <c r="E14023" i="11"/>
  <c r="F14022" i="11"/>
  <c r="E14022" i="11"/>
  <c r="F14021" i="11"/>
  <c r="E14021" i="11"/>
  <c r="F14020" i="11"/>
  <c r="E14020" i="11"/>
  <c r="F14019" i="11"/>
  <c r="E14019" i="11"/>
  <c r="F14018" i="11"/>
  <c r="E14018" i="11"/>
  <c r="F14017" i="11"/>
  <c r="E14017" i="11"/>
  <c r="F14016" i="11"/>
  <c r="E14016" i="11"/>
  <c r="F14015" i="11"/>
  <c r="E14015" i="11"/>
  <c r="F14014" i="11"/>
  <c r="E14014" i="11"/>
  <c r="F14013" i="11"/>
  <c r="E14013" i="11"/>
  <c r="F14012" i="11"/>
  <c r="E14012" i="11"/>
  <c r="F14011" i="11"/>
  <c r="E14011" i="11"/>
  <c r="F14010" i="11"/>
  <c r="E14010" i="11"/>
  <c r="F14009" i="11"/>
  <c r="E14009" i="11"/>
  <c r="F14008" i="11"/>
  <c r="E14008" i="11"/>
  <c r="F14007" i="11"/>
  <c r="E14007" i="11"/>
  <c r="F14006" i="11"/>
  <c r="E14006" i="11"/>
  <c r="F14005" i="11"/>
  <c r="E14005" i="11"/>
  <c r="F14004" i="11"/>
  <c r="E14004" i="11"/>
  <c r="F14003" i="11"/>
  <c r="E14003" i="11"/>
  <c r="F14002" i="11"/>
  <c r="E14002" i="11"/>
  <c r="F14001" i="11"/>
  <c r="E14001" i="11"/>
  <c r="F14000" i="11"/>
  <c r="E14000" i="11"/>
  <c r="F13999" i="11"/>
  <c r="E13999" i="11"/>
  <c r="F13998" i="11"/>
  <c r="E13998" i="11"/>
  <c r="F13997" i="11"/>
  <c r="E13997" i="11"/>
  <c r="F13996" i="11"/>
  <c r="E13996" i="11"/>
  <c r="F13995" i="11"/>
  <c r="E13995" i="11"/>
  <c r="F13994" i="11"/>
  <c r="E13994" i="11"/>
  <c r="F13993" i="11"/>
  <c r="E13993" i="11"/>
  <c r="F13992" i="11"/>
  <c r="E13992" i="11"/>
  <c r="F13991" i="11"/>
  <c r="E13991" i="11"/>
  <c r="F13990" i="11"/>
  <c r="E13990" i="11"/>
  <c r="F13989" i="11"/>
  <c r="E13989" i="11"/>
  <c r="F13988" i="11"/>
  <c r="E13988" i="11"/>
  <c r="F13987" i="11"/>
  <c r="E13987" i="11"/>
  <c r="F13986" i="11"/>
  <c r="E13986" i="11"/>
  <c r="F13985" i="11"/>
  <c r="E13985" i="11"/>
  <c r="F13984" i="11"/>
  <c r="E13984" i="11"/>
  <c r="F13983" i="11"/>
  <c r="E13983" i="11"/>
  <c r="F13982" i="11"/>
  <c r="E13982" i="11"/>
  <c r="F13981" i="11"/>
  <c r="E13981" i="11"/>
  <c r="F13980" i="11"/>
  <c r="E13980" i="11"/>
  <c r="F13979" i="11"/>
  <c r="E13979" i="11"/>
  <c r="F13978" i="11"/>
  <c r="E13978" i="11"/>
  <c r="F13977" i="11"/>
  <c r="E13977" i="11"/>
  <c r="F13976" i="11"/>
  <c r="E13976" i="11"/>
  <c r="F13975" i="11"/>
  <c r="E13975" i="11"/>
  <c r="F13974" i="11"/>
  <c r="E13974" i="11"/>
  <c r="F13973" i="11"/>
  <c r="E13973" i="11"/>
  <c r="F13972" i="11"/>
  <c r="E13972" i="11"/>
  <c r="F13971" i="11"/>
  <c r="E13971" i="11"/>
  <c r="F13970" i="11"/>
  <c r="E13970" i="11"/>
  <c r="F13969" i="11"/>
  <c r="E13969" i="11"/>
  <c r="F13968" i="11"/>
  <c r="E13968" i="11"/>
  <c r="F13967" i="11"/>
  <c r="E13967" i="11"/>
  <c r="F13966" i="11"/>
  <c r="E13966" i="11"/>
  <c r="F13965" i="11"/>
  <c r="E13965" i="11"/>
  <c r="F13964" i="11"/>
  <c r="E13964" i="11"/>
  <c r="F13963" i="11"/>
  <c r="E13963" i="11"/>
  <c r="F13962" i="11"/>
  <c r="E13962" i="11"/>
  <c r="F13961" i="11"/>
  <c r="E13961" i="11"/>
  <c r="F13960" i="11"/>
  <c r="E13960" i="11"/>
  <c r="F13959" i="11"/>
  <c r="E13959" i="11"/>
  <c r="F13958" i="11"/>
  <c r="E13958" i="11"/>
  <c r="F13957" i="11"/>
  <c r="E13957" i="11"/>
  <c r="F13956" i="11"/>
  <c r="E13956" i="11"/>
  <c r="F13955" i="11"/>
  <c r="E13955" i="11"/>
  <c r="F13954" i="11"/>
  <c r="E13954" i="11"/>
  <c r="F13953" i="11"/>
  <c r="E13953" i="11"/>
  <c r="F13952" i="11"/>
  <c r="E13952" i="11"/>
  <c r="F13951" i="11"/>
  <c r="E13951" i="11"/>
  <c r="F13950" i="11"/>
  <c r="E13950" i="11"/>
  <c r="F13949" i="11"/>
  <c r="E13949" i="11"/>
  <c r="F13948" i="11"/>
  <c r="E13948" i="11"/>
  <c r="F13947" i="11"/>
  <c r="E13947" i="11"/>
  <c r="F13946" i="11"/>
  <c r="E13946" i="11"/>
  <c r="F13945" i="11"/>
  <c r="E13945" i="11"/>
  <c r="F13944" i="11"/>
  <c r="E13944" i="11"/>
  <c r="F13943" i="11"/>
  <c r="E13943" i="11"/>
  <c r="F13942" i="11"/>
  <c r="E13942" i="11"/>
  <c r="F13941" i="11"/>
  <c r="E13941" i="11"/>
  <c r="F13940" i="11"/>
  <c r="E13940" i="11"/>
  <c r="F13939" i="11"/>
  <c r="E13939" i="11"/>
  <c r="F13938" i="11"/>
  <c r="E13938" i="11"/>
  <c r="F13937" i="11"/>
  <c r="E13937" i="11"/>
  <c r="F13936" i="11"/>
  <c r="E13936" i="11"/>
  <c r="F13935" i="11"/>
  <c r="E13935" i="11"/>
  <c r="F13934" i="11"/>
  <c r="E13934" i="11"/>
  <c r="F13933" i="11"/>
  <c r="E13933" i="11"/>
  <c r="F13932" i="11"/>
  <c r="E13932" i="11"/>
  <c r="F13931" i="11"/>
  <c r="E13931" i="11"/>
  <c r="F13930" i="11"/>
  <c r="E13930" i="11"/>
  <c r="F13929" i="11"/>
  <c r="E13929" i="11"/>
  <c r="F13928" i="11"/>
  <c r="E13928" i="11"/>
  <c r="F13927" i="11"/>
  <c r="E13927" i="11"/>
  <c r="F13926" i="11"/>
  <c r="E13926" i="11"/>
  <c r="F13925" i="11"/>
  <c r="E13925" i="11"/>
  <c r="F13924" i="11"/>
  <c r="E13924" i="11"/>
  <c r="F13923" i="11"/>
  <c r="E13923" i="11"/>
  <c r="F13922" i="11"/>
  <c r="E13922" i="11"/>
  <c r="F13921" i="11"/>
  <c r="E13921" i="11"/>
  <c r="F13920" i="11"/>
  <c r="E13920" i="11"/>
  <c r="F13919" i="11"/>
  <c r="E13919" i="11"/>
  <c r="F13918" i="11"/>
  <c r="E13918" i="11"/>
  <c r="F13917" i="11"/>
  <c r="E13917" i="11"/>
  <c r="F13916" i="11"/>
  <c r="E13916" i="11"/>
  <c r="F13915" i="11"/>
  <c r="E13915" i="11"/>
  <c r="F13914" i="11"/>
  <c r="E13914" i="11"/>
  <c r="F13913" i="11"/>
  <c r="E13913" i="11"/>
  <c r="F13912" i="11"/>
  <c r="E13912" i="11"/>
  <c r="F13911" i="11"/>
  <c r="E13911" i="11"/>
  <c r="F13910" i="11"/>
  <c r="E13910" i="11"/>
  <c r="F13909" i="11"/>
  <c r="E13909" i="11"/>
  <c r="F13908" i="11"/>
  <c r="E13908" i="11"/>
  <c r="F13907" i="11"/>
  <c r="E13907" i="11"/>
  <c r="F13906" i="11"/>
  <c r="E13906" i="11"/>
  <c r="F13905" i="11"/>
  <c r="E13905" i="11"/>
  <c r="F13904" i="11"/>
  <c r="E13904" i="11"/>
  <c r="F13903" i="11"/>
  <c r="E13903" i="11"/>
  <c r="F13902" i="11"/>
  <c r="E13902" i="11"/>
  <c r="F13901" i="11"/>
  <c r="E13901" i="11"/>
  <c r="F13900" i="11"/>
  <c r="E13900" i="11"/>
  <c r="F13899" i="11"/>
  <c r="E13899" i="11"/>
  <c r="F13898" i="11"/>
  <c r="E13898" i="11"/>
  <c r="F13897" i="11"/>
  <c r="E13897" i="11"/>
  <c r="F13896" i="11"/>
  <c r="E13896" i="11"/>
  <c r="F13895" i="11"/>
  <c r="E13895" i="11"/>
  <c r="F13894" i="11"/>
  <c r="E13894" i="11"/>
  <c r="F13893" i="11"/>
  <c r="E13893" i="11"/>
  <c r="F13892" i="11"/>
  <c r="E13892" i="11"/>
  <c r="F13891" i="11"/>
  <c r="E13891" i="11"/>
  <c r="F13890" i="11"/>
  <c r="E13890" i="11"/>
  <c r="F13889" i="11"/>
  <c r="E13889" i="11"/>
  <c r="F13888" i="11"/>
  <c r="E13888" i="11"/>
  <c r="F13887" i="11"/>
  <c r="E13887" i="11"/>
  <c r="F13886" i="11"/>
  <c r="E13886" i="11"/>
  <c r="F13885" i="11"/>
  <c r="E13885" i="11"/>
  <c r="F13884" i="11"/>
  <c r="E13884" i="11"/>
  <c r="F13883" i="11"/>
  <c r="E13883" i="11"/>
  <c r="F13882" i="11"/>
  <c r="E13882" i="11"/>
  <c r="F13881" i="11"/>
  <c r="E13881" i="11"/>
  <c r="F13880" i="11"/>
  <c r="E13880" i="11"/>
  <c r="F13879" i="11"/>
  <c r="E13879" i="11"/>
  <c r="F13878" i="11"/>
  <c r="E13878" i="11"/>
  <c r="F13877" i="11"/>
  <c r="E13877" i="11"/>
  <c r="F13876" i="11"/>
  <c r="E13876" i="11"/>
  <c r="F13875" i="11"/>
  <c r="E13875" i="11"/>
  <c r="F13874" i="11"/>
  <c r="E13874" i="11"/>
  <c r="F13873" i="11"/>
  <c r="E13873" i="11"/>
  <c r="F13872" i="11"/>
  <c r="E13872" i="11"/>
  <c r="F13871" i="11"/>
  <c r="E13871" i="11"/>
  <c r="F13870" i="11"/>
  <c r="E13870" i="11"/>
  <c r="F13869" i="11"/>
  <c r="E13869" i="11"/>
  <c r="F13868" i="11"/>
  <c r="E13868" i="11"/>
  <c r="F13867" i="11"/>
  <c r="E13867" i="11"/>
  <c r="F13866" i="11"/>
  <c r="E13866" i="11"/>
  <c r="F13865" i="11"/>
  <c r="E13865" i="11"/>
  <c r="F13864" i="11"/>
  <c r="E13864" i="11"/>
  <c r="F13863" i="11"/>
  <c r="E13863" i="11"/>
  <c r="F13862" i="11"/>
  <c r="E13862" i="11"/>
  <c r="F13861" i="11"/>
  <c r="E13861" i="11"/>
  <c r="F13860" i="11"/>
  <c r="E13860" i="11"/>
  <c r="F13859" i="11"/>
  <c r="E13859" i="11"/>
  <c r="F13858" i="11"/>
  <c r="E13858" i="11"/>
  <c r="F13857" i="11"/>
  <c r="E13857" i="11"/>
  <c r="F13856" i="11"/>
  <c r="E13856" i="11"/>
  <c r="F13855" i="11"/>
  <c r="E13855" i="11"/>
  <c r="F13854" i="11"/>
  <c r="E13854" i="11"/>
  <c r="F13853" i="11"/>
  <c r="E13853" i="11"/>
  <c r="F13852" i="11"/>
  <c r="E13852" i="11"/>
  <c r="F13851" i="11"/>
  <c r="E13851" i="11"/>
  <c r="F13850" i="11"/>
  <c r="E13850" i="11"/>
  <c r="F13849" i="11"/>
  <c r="E13849" i="11"/>
  <c r="F13848" i="11"/>
  <c r="E13848" i="11"/>
  <c r="F13847" i="11"/>
  <c r="E13847" i="11"/>
  <c r="F13846" i="11"/>
  <c r="E13846" i="11"/>
  <c r="F13845" i="11"/>
  <c r="E13845" i="11"/>
  <c r="F13844" i="11"/>
  <c r="E13844" i="11"/>
  <c r="F13843" i="11"/>
  <c r="E13843" i="11"/>
  <c r="F13842" i="11"/>
  <c r="E13842" i="11"/>
  <c r="F13841" i="11"/>
  <c r="E13841" i="11"/>
  <c r="F13840" i="11"/>
  <c r="E13840" i="11"/>
  <c r="F13839" i="11"/>
  <c r="E13839" i="11"/>
  <c r="F13838" i="11"/>
  <c r="E13838" i="11"/>
  <c r="F13837" i="11"/>
  <c r="E13837" i="11"/>
  <c r="F13836" i="11"/>
  <c r="E13836" i="11"/>
  <c r="F13835" i="11"/>
  <c r="E13835" i="11"/>
  <c r="F13834" i="11"/>
  <c r="E13834" i="11"/>
  <c r="F13833" i="11"/>
  <c r="E13833" i="11"/>
  <c r="F13832" i="11"/>
  <c r="E13832" i="11"/>
  <c r="F13831" i="11"/>
  <c r="E13831" i="11"/>
  <c r="F13830" i="11"/>
  <c r="E13830" i="11"/>
  <c r="F13829" i="11"/>
  <c r="E13829" i="11"/>
  <c r="F13828" i="11"/>
  <c r="E13828" i="11"/>
  <c r="F13827" i="11"/>
  <c r="E13827" i="11"/>
  <c r="F13826" i="11"/>
  <c r="E13826" i="11"/>
  <c r="F13825" i="11"/>
  <c r="E13825" i="11"/>
  <c r="F13824" i="11"/>
  <c r="E13824" i="11"/>
  <c r="F13823" i="11"/>
  <c r="E13823" i="11"/>
  <c r="F13822" i="11"/>
  <c r="E13822" i="11"/>
  <c r="F13821" i="11"/>
  <c r="E13821" i="11"/>
  <c r="F13820" i="11"/>
  <c r="E13820" i="11"/>
  <c r="F13819" i="11"/>
  <c r="E13819" i="11"/>
  <c r="F13818" i="11"/>
  <c r="E13818" i="11"/>
  <c r="F13817" i="11"/>
  <c r="E13817" i="11"/>
  <c r="F13816" i="11"/>
  <c r="E13816" i="11"/>
  <c r="F13815" i="11"/>
  <c r="E13815" i="11"/>
  <c r="F13814" i="11"/>
  <c r="E13814" i="11"/>
  <c r="F13813" i="11"/>
  <c r="E13813" i="11"/>
  <c r="F13812" i="11"/>
  <c r="E13812" i="11"/>
  <c r="F13811" i="11"/>
  <c r="E13811" i="11"/>
  <c r="F13810" i="11"/>
  <c r="E13810" i="11"/>
  <c r="F13809" i="11"/>
  <c r="E13809" i="11"/>
  <c r="F13808" i="11"/>
  <c r="E13808" i="11"/>
  <c r="F13807" i="11"/>
  <c r="E13807" i="11"/>
  <c r="F13806" i="11"/>
  <c r="E13806" i="11"/>
  <c r="F13805" i="11"/>
  <c r="E13805" i="11"/>
  <c r="F13804" i="11"/>
  <c r="E13804" i="11"/>
  <c r="F13803" i="11"/>
  <c r="E13803" i="11"/>
  <c r="F13802" i="11"/>
  <c r="E13802" i="11"/>
  <c r="F13801" i="11"/>
  <c r="E13801" i="11"/>
  <c r="F13800" i="11"/>
  <c r="E13800" i="11"/>
  <c r="F13799" i="11"/>
  <c r="E13799" i="11"/>
  <c r="F13798" i="11"/>
  <c r="E13798" i="11"/>
  <c r="F13797" i="11"/>
  <c r="E13797" i="11"/>
  <c r="F13796" i="11"/>
  <c r="E13796" i="11"/>
  <c r="F13795" i="11"/>
  <c r="E13795" i="11"/>
  <c r="F13794" i="11"/>
  <c r="E13794" i="11"/>
  <c r="F13793" i="11"/>
  <c r="E13793" i="11"/>
  <c r="F13792" i="11"/>
  <c r="E13792" i="11"/>
  <c r="F13791" i="11"/>
  <c r="E13791" i="11"/>
  <c r="F13790" i="11"/>
  <c r="E13790" i="11"/>
  <c r="F13789" i="11"/>
  <c r="E13789" i="11"/>
  <c r="F13788" i="11"/>
  <c r="E13788" i="11"/>
  <c r="F13787" i="11"/>
  <c r="E13787" i="11"/>
  <c r="F13786" i="11"/>
  <c r="E13786" i="11"/>
  <c r="F13785" i="11"/>
  <c r="E13785" i="11"/>
  <c r="F13784" i="11"/>
  <c r="E13784" i="11"/>
  <c r="F13783" i="11"/>
  <c r="E13783" i="11"/>
  <c r="F13782" i="11"/>
  <c r="E13782" i="11"/>
  <c r="F13781" i="11"/>
  <c r="E13781" i="11"/>
  <c r="F13780" i="11"/>
  <c r="E13780" i="11"/>
  <c r="F13779" i="11"/>
  <c r="E13779" i="11"/>
  <c r="F13778" i="11"/>
  <c r="E13778" i="11"/>
  <c r="F13777" i="11"/>
  <c r="E13777" i="11"/>
  <c r="F13776" i="11"/>
  <c r="E13776" i="11"/>
  <c r="F13775" i="11"/>
  <c r="E13775" i="11"/>
  <c r="F13774" i="11"/>
  <c r="E13774" i="11"/>
  <c r="F13773" i="11"/>
  <c r="E13773" i="11"/>
  <c r="F13772" i="11"/>
  <c r="E13772" i="11"/>
  <c r="F13771" i="11"/>
  <c r="E13771" i="11"/>
  <c r="F13770" i="11"/>
  <c r="E13770" i="11"/>
  <c r="F13769" i="11"/>
  <c r="E13769" i="11"/>
  <c r="F13768" i="11"/>
  <c r="E13768" i="11"/>
  <c r="F13767" i="11"/>
  <c r="E13767" i="11"/>
  <c r="F13766" i="11"/>
  <c r="E13766" i="11"/>
  <c r="F13765" i="11"/>
  <c r="E13765" i="11"/>
  <c r="F13764" i="11"/>
  <c r="E13764" i="11"/>
  <c r="F13763" i="11"/>
  <c r="E13763" i="11"/>
  <c r="F13762" i="11"/>
  <c r="E13762" i="11"/>
  <c r="F13761" i="11"/>
  <c r="E13761" i="11"/>
  <c r="F13760" i="11"/>
  <c r="E13760" i="11"/>
  <c r="F13759" i="11"/>
  <c r="E13759" i="11"/>
  <c r="F13758" i="11"/>
  <c r="E13758" i="11"/>
  <c r="F13757" i="11"/>
  <c r="E13757" i="11"/>
  <c r="F13756" i="11"/>
  <c r="E13756" i="11"/>
  <c r="F13755" i="11"/>
  <c r="E13755" i="11"/>
  <c r="F13754" i="11"/>
  <c r="E13754" i="11"/>
  <c r="F13753" i="11"/>
  <c r="E13753" i="11"/>
  <c r="F13752" i="11"/>
  <c r="E13752" i="11"/>
  <c r="F13751" i="11"/>
  <c r="E13751" i="11"/>
  <c r="F13750" i="11"/>
  <c r="E13750" i="11"/>
  <c r="F13749" i="11"/>
  <c r="E13749" i="11"/>
  <c r="F13748" i="11"/>
  <c r="E13748" i="11"/>
  <c r="F13747" i="11"/>
  <c r="E13747" i="11"/>
  <c r="F13746" i="11"/>
  <c r="E13746" i="11"/>
  <c r="F13745" i="11"/>
  <c r="E13745" i="11"/>
  <c r="F13744" i="11"/>
  <c r="E13744" i="11"/>
  <c r="F13743" i="11"/>
  <c r="E13743" i="11"/>
  <c r="F13742" i="11"/>
  <c r="E13742" i="11"/>
  <c r="F13741" i="11"/>
  <c r="E13741" i="11"/>
  <c r="F13740" i="11"/>
  <c r="E13740" i="11"/>
  <c r="F13739" i="11"/>
  <c r="E13739" i="11"/>
  <c r="F13738" i="11"/>
  <c r="E13738" i="11"/>
  <c r="F13737" i="11"/>
  <c r="E13737" i="11"/>
  <c r="F13736" i="11"/>
  <c r="E13736" i="11"/>
  <c r="F13735" i="11"/>
  <c r="E13735" i="11"/>
  <c r="F13734" i="11"/>
  <c r="E13734" i="11"/>
  <c r="F13733" i="11"/>
  <c r="E13733" i="11"/>
  <c r="F13732" i="11"/>
  <c r="E13732" i="11"/>
  <c r="F13731" i="11"/>
  <c r="E13731" i="11"/>
  <c r="F13730" i="11"/>
  <c r="E13730" i="11"/>
  <c r="F13729" i="11"/>
  <c r="E13729" i="11"/>
  <c r="F13728" i="11"/>
  <c r="E13728" i="11"/>
  <c r="F13727" i="11"/>
  <c r="E13727" i="11"/>
  <c r="F13726" i="11"/>
  <c r="E13726" i="11"/>
  <c r="F13725" i="11"/>
  <c r="E13725" i="11"/>
  <c r="F13724" i="11"/>
  <c r="E13724" i="11"/>
  <c r="F13723" i="11"/>
  <c r="E13723" i="11"/>
  <c r="F13722" i="11"/>
  <c r="E13722" i="11"/>
  <c r="F13721" i="11"/>
  <c r="E13721" i="11"/>
  <c r="F13720" i="11"/>
  <c r="E13720" i="11"/>
  <c r="F13719" i="11"/>
  <c r="E13719" i="11"/>
  <c r="F13718" i="11"/>
  <c r="E13718" i="11"/>
  <c r="F13717" i="11"/>
  <c r="E13717" i="11"/>
  <c r="F13716" i="11"/>
  <c r="E13716" i="11"/>
  <c r="F13715" i="11"/>
  <c r="E13715" i="11"/>
  <c r="F13714" i="11"/>
  <c r="E13714" i="11"/>
  <c r="F13713" i="11"/>
  <c r="E13713" i="11"/>
  <c r="F13712" i="11"/>
  <c r="E13712" i="11"/>
  <c r="F13711" i="11"/>
  <c r="E13711" i="11"/>
  <c r="F13710" i="11"/>
  <c r="E13710" i="11"/>
  <c r="F13709" i="11"/>
  <c r="E13709" i="11"/>
  <c r="F13708" i="11"/>
  <c r="E13708" i="11"/>
  <c r="F13707" i="11"/>
  <c r="E13707" i="11"/>
  <c r="F13706" i="11"/>
  <c r="E13706" i="11"/>
  <c r="F13705" i="11"/>
  <c r="E13705" i="11"/>
  <c r="F13704" i="11"/>
  <c r="E13704" i="11"/>
  <c r="F13703" i="11"/>
  <c r="E13703" i="11"/>
  <c r="F13702" i="11"/>
  <c r="E13702" i="11"/>
  <c r="F13701" i="11"/>
  <c r="E13701" i="11"/>
  <c r="F13700" i="11"/>
  <c r="E13700" i="11"/>
  <c r="F13699" i="11"/>
  <c r="E13699" i="11"/>
  <c r="F13698" i="11"/>
  <c r="E13698" i="11"/>
  <c r="F13697" i="11"/>
  <c r="E13697" i="11"/>
  <c r="F13696" i="11"/>
  <c r="E13696" i="11"/>
  <c r="F13695" i="11"/>
  <c r="E13695" i="11"/>
  <c r="F13694" i="11"/>
  <c r="E13694" i="11"/>
  <c r="F13693" i="11"/>
  <c r="E13693" i="11"/>
  <c r="F13692" i="11"/>
  <c r="E13692" i="11"/>
  <c r="F13691" i="11"/>
  <c r="E13691" i="11"/>
  <c r="F13690" i="11"/>
  <c r="E13690" i="11"/>
  <c r="F13689" i="11"/>
  <c r="E13689" i="11"/>
  <c r="F13688" i="11"/>
  <c r="E13688" i="11"/>
  <c r="F13687" i="11"/>
  <c r="E13687" i="11"/>
  <c r="F13686" i="11"/>
  <c r="E13686" i="11"/>
  <c r="F13685" i="11"/>
  <c r="E13685" i="11"/>
  <c r="F13684" i="11"/>
  <c r="E13684" i="11"/>
  <c r="F13683" i="11"/>
  <c r="E13683" i="11"/>
  <c r="F13682" i="11"/>
  <c r="E13682" i="11"/>
  <c r="F13681" i="11"/>
  <c r="E13681" i="11"/>
  <c r="F13680" i="11"/>
  <c r="E13680" i="11"/>
  <c r="F13679" i="11"/>
  <c r="E13679" i="11"/>
  <c r="F13678" i="11"/>
  <c r="E13678" i="11"/>
  <c r="F13677" i="11"/>
  <c r="E13677" i="11"/>
  <c r="F13676" i="11"/>
  <c r="E13676" i="11"/>
  <c r="F13675" i="11"/>
  <c r="E13675" i="11"/>
  <c r="F13674" i="11"/>
  <c r="E13674" i="11"/>
  <c r="F13673" i="11"/>
  <c r="E13673" i="11"/>
  <c r="F13672" i="11"/>
  <c r="E13672" i="11"/>
  <c r="F13671" i="11"/>
  <c r="E13671" i="11"/>
  <c r="F13670" i="11"/>
  <c r="E13670" i="11"/>
  <c r="F13669" i="11"/>
  <c r="E13669" i="11"/>
  <c r="F13668" i="11"/>
  <c r="E13668" i="11"/>
  <c r="F13667" i="11"/>
  <c r="E13667" i="11"/>
  <c r="F13666" i="11"/>
  <c r="E13666" i="11"/>
  <c r="F13665" i="11"/>
  <c r="E13665" i="11"/>
  <c r="F13664" i="11"/>
  <c r="E13664" i="11"/>
  <c r="F13663" i="11"/>
  <c r="E13663" i="11"/>
  <c r="F13662" i="11"/>
  <c r="E13662" i="11"/>
  <c r="F13661" i="11"/>
  <c r="E13661" i="11"/>
  <c r="F13660" i="11"/>
  <c r="E13660" i="11"/>
  <c r="F13659" i="11"/>
  <c r="E13659" i="11"/>
  <c r="F13658" i="11"/>
  <c r="E13658" i="11"/>
  <c r="F13657" i="11"/>
  <c r="E13657" i="11"/>
  <c r="F13656" i="11"/>
  <c r="E13656" i="11"/>
  <c r="F13655" i="11"/>
  <c r="E13655" i="11"/>
  <c r="F13654" i="11"/>
  <c r="E13654" i="11"/>
  <c r="F13653" i="11"/>
  <c r="E13653" i="11"/>
  <c r="F13652" i="11"/>
  <c r="E13652" i="11"/>
  <c r="F13651" i="11"/>
  <c r="E13651" i="11"/>
  <c r="F13650" i="11"/>
  <c r="E13650" i="11"/>
  <c r="F13649" i="11"/>
  <c r="E13649" i="11"/>
  <c r="F13648" i="11"/>
  <c r="E13648" i="11"/>
  <c r="F13647" i="11"/>
  <c r="E13647" i="11"/>
  <c r="F13646" i="11"/>
  <c r="E13646" i="11"/>
  <c r="F13645" i="11"/>
  <c r="E13645" i="11"/>
  <c r="F13644" i="11"/>
  <c r="E13644" i="11"/>
  <c r="F13643" i="11"/>
  <c r="E13643" i="11"/>
  <c r="F13642" i="11"/>
  <c r="E13642" i="11"/>
  <c r="F13641" i="11"/>
  <c r="E13641" i="11"/>
  <c r="F13640" i="11"/>
  <c r="E13640" i="11"/>
  <c r="F13639" i="11"/>
  <c r="E13639" i="11"/>
  <c r="F13638" i="11"/>
  <c r="E13638" i="11"/>
  <c r="F13637" i="11"/>
  <c r="E13637" i="11"/>
  <c r="F13636" i="11"/>
  <c r="E13636" i="11"/>
  <c r="F13635" i="11"/>
  <c r="E13635" i="11"/>
  <c r="F13634" i="11"/>
  <c r="E13634" i="11"/>
  <c r="F13633" i="11"/>
  <c r="E13633" i="11"/>
  <c r="F13632" i="11"/>
  <c r="E13632" i="11"/>
  <c r="F13631" i="11"/>
  <c r="E13631" i="11"/>
  <c r="F13630" i="11"/>
  <c r="E13630" i="11"/>
  <c r="F13629" i="11"/>
  <c r="E13629" i="11"/>
  <c r="F13628" i="11"/>
  <c r="E13628" i="11"/>
  <c r="F13627" i="11"/>
  <c r="E13627" i="11"/>
  <c r="F13626" i="11"/>
  <c r="E13626" i="11"/>
  <c r="F13625" i="11"/>
  <c r="E13625" i="11"/>
  <c r="F13624" i="11"/>
  <c r="E13624" i="11"/>
  <c r="F13623" i="11"/>
  <c r="E13623" i="11"/>
  <c r="F13622" i="11"/>
  <c r="E13622" i="11"/>
  <c r="F13621" i="11"/>
  <c r="E13621" i="11"/>
  <c r="F13620" i="11"/>
  <c r="E13620" i="11"/>
  <c r="F13619" i="11"/>
  <c r="E13619" i="11"/>
  <c r="F13618" i="11"/>
  <c r="E13618" i="11"/>
  <c r="F13617" i="11"/>
  <c r="E13617" i="11"/>
  <c r="F13616" i="11"/>
  <c r="E13616" i="11"/>
  <c r="F13615" i="11"/>
  <c r="E13615" i="11"/>
  <c r="F13614" i="11"/>
  <c r="E13614" i="11"/>
  <c r="F13613" i="11"/>
  <c r="E13613" i="11"/>
  <c r="F13612" i="11"/>
  <c r="E13612" i="11"/>
  <c r="F13611" i="11"/>
  <c r="E13611" i="11"/>
  <c r="F13610" i="11"/>
  <c r="E13610" i="11"/>
  <c r="F13609" i="11"/>
  <c r="E13609" i="11"/>
  <c r="F13608" i="11"/>
  <c r="E13608" i="11"/>
  <c r="F13607" i="11"/>
  <c r="E13607" i="11"/>
  <c r="F13606" i="11"/>
  <c r="E13606" i="11"/>
  <c r="F13605" i="11"/>
  <c r="E13605" i="11"/>
  <c r="F13604" i="11"/>
  <c r="E13604" i="11"/>
  <c r="F13603" i="11"/>
  <c r="E13603" i="11"/>
  <c r="F13602" i="11"/>
  <c r="E13602" i="11"/>
  <c r="F13601" i="11"/>
  <c r="E13601" i="11"/>
  <c r="F13600" i="11"/>
  <c r="E13600" i="11"/>
  <c r="F13599" i="11"/>
  <c r="E13599" i="11"/>
  <c r="F13598" i="11"/>
  <c r="E13598" i="11"/>
  <c r="F13597" i="11"/>
  <c r="E13597" i="11"/>
  <c r="F13596" i="11"/>
  <c r="E13596" i="11"/>
  <c r="F13595" i="11"/>
  <c r="E13595" i="11"/>
  <c r="F13594" i="11"/>
  <c r="E13594" i="11"/>
  <c r="F13593" i="11"/>
  <c r="E13593" i="11"/>
  <c r="F13592" i="11"/>
  <c r="E13592" i="11"/>
  <c r="F13591" i="11"/>
  <c r="E13591" i="11"/>
  <c r="F13590" i="11"/>
  <c r="E13590" i="11"/>
  <c r="F13589" i="11"/>
  <c r="E13589" i="11"/>
  <c r="F13588" i="11"/>
  <c r="E13588" i="11"/>
  <c r="F13587" i="11"/>
  <c r="E13587" i="11"/>
  <c r="F13586" i="11"/>
  <c r="E13586" i="11"/>
  <c r="F13585" i="11"/>
  <c r="E13585" i="11"/>
  <c r="F13584" i="11"/>
  <c r="E13584" i="11"/>
  <c r="F13583" i="11"/>
  <c r="E13583" i="11"/>
  <c r="F13582" i="11"/>
  <c r="E13582" i="11"/>
  <c r="F13581" i="11"/>
  <c r="E13581" i="11"/>
  <c r="F13580" i="11"/>
  <c r="E13580" i="11"/>
  <c r="F13579" i="11"/>
  <c r="E13579" i="11"/>
  <c r="F13578" i="11"/>
  <c r="E13578" i="11"/>
  <c r="F13577" i="11"/>
  <c r="E13577" i="11"/>
  <c r="F13576" i="11"/>
  <c r="E13576" i="11"/>
  <c r="F13575" i="11"/>
  <c r="E13575" i="11"/>
  <c r="F13574" i="11"/>
  <c r="E13574" i="11"/>
  <c r="F13573" i="11"/>
  <c r="E13573" i="11"/>
  <c r="F13572" i="11"/>
  <c r="E13572" i="11"/>
  <c r="F13571" i="11"/>
  <c r="E13571" i="11"/>
  <c r="F13570" i="11"/>
  <c r="E13570" i="11"/>
  <c r="F13569" i="11"/>
  <c r="E13569" i="11"/>
  <c r="F13568" i="11"/>
  <c r="E13568" i="11"/>
  <c r="F13567" i="11"/>
  <c r="E13567" i="11"/>
  <c r="F13566" i="11"/>
  <c r="E13566" i="11"/>
  <c r="F13565" i="11"/>
  <c r="E13565" i="11"/>
  <c r="F13564" i="11"/>
  <c r="E13564" i="11"/>
  <c r="F13563" i="11"/>
  <c r="E13563" i="11"/>
  <c r="F13562" i="11"/>
  <c r="E13562" i="11"/>
  <c r="F13561" i="11"/>
  <c r="E13561" i="11"/>
  <c r="F13560" i="11"/>
  <c r="E13560" i="11"/>
  <c r="F13559" i="11"/>
  <c r="E13559" i="11"/>
  <c r="F13558" i="11"/>
  <c r="E13558" i="11"/>
  <c r="F13557" i="11"/>
  <c r="E13557" i="11"/>
  <c r="F13556" i="11"/>
  <c r="E13556" i="11"/>
  <c r="F13555" i="11"/>
  <c r="E13555" i="11"/>
  <c r="F13554" i="11"/>
  <c r="E13554" i="11"/>
  <c r="F13553" i="11"/>
  <c r="E13553" i="11"/>
  <c r="F13552" i="11"/>
  <c r="E13552" i="11"/>
  <c r="F13551" i="11"/>
  <c r="E13551" i="11"/>
  <c r="F13550" i="11"/>
  <c r="E13550" i="11"/>
  <c r="F13549" i="11"/>
  <c r="E13549" i="11"/>
  <c r="F13548" i="11"/>
  <c r="E13548" i="11"/>
  <c r="F13547" i="11"/>
  <c r="E13547" i="11"/>
  <c r="F13546" i="11"/>
  <c r="E13546" i="11"/>
  <c r="F13545" i="11"/>
  <c r="E13545" i="11"/>
  <c r="F13544" i="11"/>
  <c r="E13544" i="11"/>
  <c r="F13543" i="11"/>
  <c r="E13543" i="11"/>
  <c r="F13542" i="11"/>
  <c r="E13542" i="11"/>
  <c r="F13541" i="11"/>
  <c r="E13541" i="11"/>
  <c r="F13540" i="11"/>
  <c r="E13540" i="11"/>
  <c r="F13539" i="11"/>
  <c r="E13539" i="11"/>
  <c r="F13538" i="11"/>
  <c r="E13538" i="11"/>
  <c r="F13537" i="11"/>
  <c r="E13537" i="11"/>
  <c r="F13536" i="11"/>
  <c r="E13536" i="11"/>
  <c r="F13535" i="11"/>
  <c r="E13535" i="11"/>
  <c r="F13534" i="11"/>
  <c r="E13534" i="11"/>
  <c r="F13533" i="11"/>
  <c r="E13533" i="11"/>
  <c r="F13532" i="11"/>
  <c r="E13532" i="11"/>
  <c r="F13531" i="11"/>
  <c r="E13531" i="11"/>
  <c r="F13530" i="11"/>
  <c r="E13530" i="11"/>
  <c r="F13529" i="11"/>
  <c r="E13529" i="11"/>
  <c r="F13528" i="11"/>
  <c r="E13528" i="11"/>
  <c r="F13527" i="11"/>
  <c r="E13527" i="11"/>
  <c r="F13526" i="11"/>
  <c r="E13526" i="11"/>
  <c r="F13525" i="11"/>
  <c r="E13525" i="11"/>
  <c r="F13524" i="11"/>
  <c r="E13524" i="11"/>
  <c r="E13523" i="11"/>
  <c r="E13522" i="11"/>
  <c r="E13521" i="11"/>
  <c r="E13520" i="11"/>
  <c r="E13519" i="11"/>
  <c r="E13518" i="11"/>
  <c r="E13517" i="11"/>
  <c r="E13516" i="11"/>
  <c r="E13515" i="11"/>
  <c r="E13514" i="11"/>
  <c r="E13513" i="11"/>
  <c r="E13512" i="11"/>
  <c r="E13511" i="11"/>
  <c r="E13510" i="11"/>
  <c r="E13509" i="11"/>
  <c r="E13508" i="11"/>
  <c r="E13507" i="11"/>
  <c r="E13506" i="11"/>
  <c r="E13505" i="11"/>
  <c r="E13504" i="11"/>
  <c r="E13503" i="11"/>
  <c r="E13502" i="11"/>
  <c r="E13501" i="11"/>
  <c r="E13500" i="11"/>
  <c r="E13499" i="11"/>
  <c r="E13498" i="11"/>
  <c r="E13497" i="11"/>
  <c r="E13496" i="11"/>
  <c r="E13495" i="11"/>
  <c r="E13494" i="11"/>
  <c r="E13493" i="11"/>
  <c r="E13492" i="11"/>
  <c r="E13491" i="11"/>
  <c r="E13490" i="11"/>
  <c r="E13489" i="11"/>
  <c r="E13488" i="11"/>
  <c r="E13487" i="11"/>
  <c r="E13486" i="11"/>
  <c r="E13485" i="11"/>
  <c r="E13484" i="11"/>
  <c r="E13483" i="11"/>
  <c r="E13482" i="11"/>
  <c r="E13481" i="11"/>
  <c r="E13480" i="11"/>
  <c r="E13479" i="11"/>
  <c r="E13478" i="11"/>
  <c r="F13477" i="11"/>
  <c r="E13477" i="11"/>
  <c r="F13476" i="11"/>
  <c r="E13476" i="11"/>
  <c r="F13475" i="11"/>
  <c r="E13475" i="11"/>
  <c r="F13474" i="11"/>
  <c r="E13474" i="11"/>
  <c r="F13473" i="11"/>
  <c r="E13473" i="11"/>
  <c r="F13472" i="11"/>
  <c r="E13472" i="11"/>
  <c r="F13471" i="11"/>
  <c r="E13471" i="11"/>
  <c r="F13470" i="11"/>
  <c r="E13470" i="11"/>
  <c r="F13469" i="11"/>
  <c r="E13469" i="11"/>
  <c r="F13468" i="11"/>
  <c r="E13468" i="11"/>
  <c r="F13467" i="11"/>
  <c r="E13467" i="11"/>
  <c r="F13466" i="11"/>
  <c r="E13466" i="11"/>
  <c r="F13465" i="11"/>
  <c r="E13465" i="11"/>
  <c r="F13464" i="11"/>
  <c r="E13464" i="11"/>
  <c r="F13463" i="11"/>
  <c r="E13463" i="11"/>
  <c r="F13462" i="11"/>
  <c r="E13462" i="11"/>
  <c r="F13461" i="11"/>
  <c r="E13461" i="11"/>
  <c r="F13460" i="11"/>
  <c r="E13460" i="11"/>
  <c r="F13459" i="11"/>
  <c r="E13459" i="11"/>
  <c r="F13458" i="11"/>
  <c r="E13458" i="11"/>
  <c r="F13457" i="11"/>
  <c r="E13457" i="11"/>
  <c r="F13456" i="11"/>
  <c r="E13456" i="11"/>
  <c r="F13455" i="11"/>
  <c r="E13455" i="11"/>
  <c r="F13454" i="11"/>
  <c r="E13454" i="11"/>
  <c r="F13453" i="11"/>
  <c r="E13453" i="11"/>
  <c r="F13452" i="11"/>
  <c r="E13452" i="11"/>
  <c r="F13451" i="11"/>
  <c r="E13451" i="11"/>
  <c r="F13450" i="11"/>
  <c r="E13450" i="11"/>
  <c r="F13449" i="11"/>
  <c r="E13449" i="11"/>
  <c r="F13448" i="11"/>
  <c r="E13448" i="11"/>
  <c r="F13447" i="11"/>
  <c r="E13447" i="11"/>
  <c r="F13446" i="11"/>
  <c r="E13446" i="11"/>
  <c r="F13445" i="11"/>
  <c r="E13445" i="11"/>
  <c r="F13444" i="11"/>
  <c r="E13444" i="11"/>
  <c r="F13443" i="11"/>
  <c r="E13443" i="11"/>
  <c r="F13442" i="11"/>
  <c r="E13442" i="11"/>
  <c r="F13441" i="11"/>
  <c r="E13441" i="11"/>
  <c r="F13440" i="11"/>
  <c r="E13440" i="11"/>
  <c r="F13439" i="11"/>
  <c r="E13439" i="11"/>
  <c r="F13438" i="11"/>
  <c r="E13438" i="11"/>
  <c r="F13437" i="11"/>
  <c r="E13437" i="11"/>
  <c r="F13436" i="11"/>
  <c r="E13436" i="11"/>
  <c r="F13435" i="11"/>
  <c r="E13435" i="11"/>
  <c r="F13434" i="11"/>
  <c r="E13434" i="11"/>
  <c r="F13433" i="11"/>
  <c r="E13433" i="11"/>
  <c r="F13432" i="11"/>
  <c r="E13432" i="11"/>
  <c r="F13431" i="11"/>
  <c r="E13431" i="11"/>
  <c r="F13430" i="11"/>
  <c r="E13430" i="11"/>
  <c r="F13429" i="11"/>
  <c r="E13429" i="11"/>
  <c r="F13428" i="11"/>
  <c r="E13428" i="11"/>
  <c r="F13427" i="11"/>
  <c r="E13427" i="11"/>
  <c r="F13426" i="11"/>
  <c r="E13426" i="11"/>
  <c r="F13425" i="11"/>
  <c r="E13425" i="11"/>
  <c r="F13424" i="11"/>
  <c r="E13424" i="11"/>
  <c r="F13423" i="11"/>
  <c r="E13423" i="11"/>
  <c r="F13422" i="11"/>
  <c r="E13422" i="11"/>
  <c r="F13421" i="11"/>
  <c r="E13421" i="11"/>
  <c r="F13420" i="11"/>
  <c r="E13420" i="11"/>
  <c r="F13419" i="11"/>
  <c r="E13419" i="11"/>
  <c r="F13418" i="11"/>
  <c r="E13418" i="11"/>
  <c r="F13417" i="11"/>
  <c r="E13417" i="11"/>
  <c r="F13416" i="11"/>
  <c r="E13416" i="11"/>
  <c r="F13415" i="11"/>
  <c r="E13415" i="11"/>
  <c r="F13414" i="11"/>
  <c r="E13414" i="11"/>
  <c r="F13413" i="11"/>
  <c r="E13413" i="11"/>
  <c r="F13412" i="11"/>
  <c r="E13412" i="11"/>
  <c r="F13411" i="11"/>
  <c r="E13411" i="11"/>
  <c r="F13410" i="11"/>
  <c r="E13410" i="11"/>
  <c r="F13409" i="11"/>
  <c r="E13409" i="11"/>
  <c r="F13408" i="11"/>
  <c r="E13408" i="11"/>
  <c r="F13407" i="11"/>
  <c r="E13407" i="11"/>
  <c r="F13406" i="11"/>
  <c r="E13406" i="11"/>
  <c r="F13405" i="11"/>
  <c r="E13405" i="11"/>
  <c r="F13404" i="11"/>
  <c r="E13404" i="11"/>
  <c r="F13403" i="11"/>
  <c r="E13403" i="11"/>
  <c r="F13402" i="11"/>
  <c r="E13402" i="11"/>
  <c r="F13401" i="11"/>
  <c r="E13401" i="11"/>
  <c r="F13400" i="11"/>
  <c r="E13400" i="11"/>
  <c r="F13399" i="11"/>
  <c r="E13399" i="11"/>
  <c r="F13398" i="11"/>
  <c r="E13398" i="11"/>
  <c r="F13397" i="11"/>
  <c r="E13397" i="11"/>
  <c r="F13396" i="11"/>
  <c r="E13396" i="11"/>
  <c r="F13395" i="11"/>
  <c r="E13395" i="11"/>
  <c r="F13394" i="11"/>
  <c r="E13394" i="11"/>
  <c r="F13393" i="11"/>
  <c r="E13393" i="11"/>
  <c r="F13392" i="11"/>
  <c r="E13392" i="11"/>
  <c r="F13391" i="11"/>
  <c r="E13391" i="11"/>
  <c r="F13390" i="11"/>
  <c r="E13390" i="11"/>
  <c r="F13389" i="11"/>
  <c r="E13389" i="11"/>
  <c r="F13388" i="11"/>
  <c r="E13388" i="11"/>
  <c r="F13387" i="11"/>
  <c r="E13387" i="11"/>
  <c r="F13386" i="11"/>
  <c r="E13386" i="11"/>
  <c r="F13385" i="11"/>
  <c r="E13385" i="11"/>
  <c r="F13384" i="11"/>
  <c r="E13384" i="11"/>
  <c r="F13383" i="11"/>
  <c r="E13383" i="11"/>
  <c r="F13382" i="11"/>
  <c r="E13382" i="11"/>
  <c r="F13381" i="11"/>
  <c r="E13381" i="11"/>
  <c r="F13380" i="11"/>
  <c r="E13380" i="11"/>
  <c r="F13379" i="11"/>
  <c r="E13379" i="11"/>
  <c r="F13378" i="11"/>
  <c r="E13378" i="11"/>
  <c r="F13377" i="11"/>
  <c r="E13377" i="11"/>
  <c r="F13376" i="11"/>
  <c r="E13376" i="11"/>
  <c r="F13375" i="11"/>
  <c r="E13375" i="11"/>
  <c r="F13374" i="11"/>
  <c r="E13374" i="11"/>
  <c r="F13373" i="11"/>
  <c r="E13373" i="11"/>
  <c r="F13372" i="11"/>
  <c r="E13372" i="11"/>
  <c r="F13371" i="11"/>
  <c r="E13371" i="11"/>
  <c r="F13370" i="11"/>
  <c r="E13370" i="11"/>
  <c r="F13369" i="11"/>
  <c r="E13369" i="11"/>
  <c r="F13368" i="11"/>
  <c r="E13368" i="11"/>
  <c r="F13367" i="11"/>
  <c r="E13367" i="11"/>
  <c r="F13366" i="11"/>
  <c r="E13366" i="11"/>
  <c r="F13365" i="11"/>
  <c r="E13365" i="11"/>
  <c r="F13364" i="11"/>
  <c r="E13364" i="11"/>
  <c r="F13363" i="11"/>
  <c r="E13363" i="11"/>
  <c r="F13362" i="11"/>
  <c r="E13362" i="11"/>
  <c r="F13361" i="11"/>
  <c r="E13361" i="11"/>
  <c r="F13360" i="11"/>
  <c r="E13360" i="11"/>
  <c r="F13359" i="11"/>
  <c r="E13359" i="11"/>
  <c r="F13358" i="11"/>
  <c r="E13358" i="11"/>
  <c r="F13357" i="11"/>
  <c r="E13357" i="11"/>
  <c r="F13356" i="11"/>
  <c r="E13356" i="11"/>
  <c r="F13355" i="11"/>
  <c r="E13355" i="11"/>
  <c r="F13354" i="11"/>
  <c r="E13354" i="11"/>
  <c r="F13353" i="11"/>
  <c r="E13353" i="11"/>
  <c r="F13352" i="11"/>
  <c r="E13352" i="11"/>
  <c r="F13351" i="11"/>
  <c r="E13351" i="11"/>
  <c r="F13350" i="11"/>
  <c r="E13350" i="11"/>
  <c r="F13349" i="11"/>
  <c r="E13349" i="11"/>
  <c r="F13348" i="11"/>
  <c r="E13348" i="11"/>
  <c r="F13347" i="11"/>
  <c r="E13347" i="11"/>
  <c r="F13346" i="11"/>
  <c r="E13346" i="11"/>
  <c r="F13345" i="11"/>
  <c r="E13345" i="11"/>
  <c r="F13344" i="11"/>
  <c r="E13344" i="11"/>
  <c r="F13343" i="11"/>
  <c r="E13343" i="11"/>
  <c r="F13342" i="11"/>
  <c r="E13342" i="11"/>
  <c r="F13341" i="11"/>
  <c r="E13341" i="11"/>
  <c r="F13340" i="11"/>
  <c r="E13340" i="11"/>
  <c r="F13339" i="11"/>
  <c r="E13339" i="11"/>
  <c r="F13338" i="11"/>
  <c r="E13338" i="11"/>
  <c r="F13337" i="11"/>
  <c r="E13337" i="11"/>
  <c r="F13336" i="11"/>
  <c r="E13336" i="11"/>
  <c r="F13335" i="11"/>
  <c r="E13335" i="11"/>
  <c r="F13334" i="11"/>
  <c r="E13334" i="11"/>
  <c r="F13333" i="11"/>
  <c r="E13333" i="11"/>
  <c r="F13332" i="11"/>
  <c r="E13332" i="11"/>
  <c r="F13331" i="11"/>
  <c r="E13331" i="11"/>
  <c r="F13330" i="11"/>
  <c r="E13330" i="11"/>
  <c r="F13329" i="11"/>
  <c r="E13329" i="11"/>
  <c r="F13328" i="11"/>
  <c r="E13328" i="11"/>
  <c r="F13327" i="11"/>
  <c r="E13327" i="11"/>
  <c r="F13326" i="11"/>
  <c r="E13326" i="11"/>
  <c r="F13325" i="11"/>
  <c r="E13325" i="11"/>
  <c r="F13324" i="11"/>
  <c r="E13324" i="11"/>
  <c r="F13323" i="11"/>
  <c r="E13323" i="11"/>
  <c r="F13322" i="11"/>
  <c r="E13322" i="11"/>
  <c r="F13321" i="11"/>
  <c r="E13321" i="11"/>
  <c r="F13320" i="11"/>
  <c r="E13320" i="11"/>
  <c r="F13319" i="11"/>
  <c r="E13319" i="11"/>
  <c r="F13318" i="11"/>
  <c r="E13318" i="11"/>
  <c r="F13317" i="11"/>
  <c r="E13317" i="11"/>
  <c r="F13316" i="11"/>
  <c r="E13316" i="11"/>
  <c r="F13315" i="11"/>
  <c r="E13315" i="11"/>
  <c r="F13314" i="11"/>
  <c r="E13314" i="11"/>
  <c r="F13313" i="11"/>
  <c r="E13313" i="11"/>
  <c r="F13312" i="11"/>
  <c r="E13312" i="11"/>
  <c r="F13311" i="11"/>
  <c r="E13311" i="11"/>
  <c r="F13310" i="11"/>
  <c r="E13310" i="11"/>
  <c r="F13309" i="11"/>
  <c r="E13309" i="11"/>
  <c r="F13308" i="11"/>
  <c r="E13308" i="11"/>
  <c r="F13307" i="11"/>
  <c r="E13307" i="11"/>
  <c r="F13306" i="11"/>
  <c r="E13306" i="11"/>
  <c r="F13305" i="11"/>
  <c r="E13305" i="11"/>
  <c r="F13304" i="11"/>
  <c r="E13304" i="11"/>
  <c r="F13303" i="11"/>
  <c r="E13303" i="11"/>
  <c r="F13302" i="11"/>
  <c r="E13302" i="11"/>
  <c r="F13301" i="11"/>
  <c r="E13301" i="11"/>
  <c r="F13300" i="11"/>
  <c r="E13300" i="11"/>
  <c r="F13299" i="11"/>
  <c r="E13299" i="11"/>
  <c r="F13298" i="11"/>
  <c r="E13298" i="11"/>
  <c r="F13297" i="11"/>
  <c r="E13297" i="11"/>
  <c r="F13296" i="11"/>
  <c r="E13296" i="11"/>
  <c r="F13295" i="11"/>
  <c r="E13295" i="11"/>
  <c r="F13294" i="11"/>
  <c r="E13294" i="11"/>
  <c r="F13293" i="11"/>
  <c r="E13293" i="11"/>
  <c r="F13292" i="11"/>
  <c r="E13292" i="11"/>
  <c r="F13291" i="11"/>
  <c r="E13291" i="11"/>
  <c r="F13290" i="11"/>
  <c r="E13290" i="11"/>
  <c r="F13289" i="11"/>
  <c r="E13289" i="11"/>
  <c r="F13288" i="11"/>
  <c r="E13288" i="11"/>
  <c r="F13287" i="11"/>
  <c r="E13287" i="11"/>
  <c r="F13286" i="11"/>
  <c r="E13286" i="11"/>
  <c r="F13285" i="11"/>
  <c r="E13285" i="11"/>
  <c r="F13284" i="11"/>
  <c r="E13284" i="11"/>
  <c r="F13283" i="11"/>
  <c r="E13283" i="11"/>
  <c r="F13282" i="11"/>
  <c r="E13282" i="11"/>
  <c r="F13281" i="11"/>
  <c r="E13281" i="11"/>
  <c r="F13280" i="11"/>
  <c r="E13280" i="11"/>
  <c r="F13279" i="11"/>
  <c r="E13279" i="11"/>
  <c r="F13278" i="11"/>
  <c r="E13278" i="11"/>
  <c r="F13277" i="11"/>
  <c r="E13277" i="11"/>
  <c r="F13276" i="11"/>
  <c r="E13276" i="11"/>
  <c r="F13275" i="11"/>
  <c r="E13275" i="11"/>
  <c r="F13274" i="11"/>
  <c r="E13274" i="11"/>
  <c r="F13273" i="11"/>
  <c r="E13273" i="11"/>
  <c r="F13272" i="11"/>
  <c r="E13272" i="11"/>
  <c r="F13271" i="11"/>
  <c r="E13271" i="11"/>
  <c r="F13270" i="11"/>
  <c r="E13270" i="11"/>
  <c r="F13269" i="11"/>
  <c r="E13269" i="11"/>
  <c r="F13268" i="11"/>
  <c r="E13268" i="11"/>
  <c r="F13267" i="11"/>
  <c r="E13267" i="11"/>
  <c r="F13266" i="11"/>
  <c r="E13266" i="11"/>
  <c r="F13265" i="11"/>
  <c r="E13265" i="11"/>
  <c r="F13264" i="11"/>
  <c r="E13264" i="11"/>
  <c r="F13263" i="11"/>
  <c r="E13263" i="11"/>
  <c r="F13262" i="11"/>
  <c r="E13262" i="11"/>
  <c r="F13261" i="11"/>
  <c r="E13261" i="11"/>
  <c r="F13260" i="11"/>
  <c r="E13260" i="11"/>
  <c r="F13259" i="11"/>
  <c r="E13259" i="11"/>
  <c r="F13258" i="11"/>
  <c r="E13258" i="11"/>
  <c r="F13257" i="11"/>
  <c r="E13257" i="11"/>
  <c r="F13256" i="11"/>
  <c r="E13256" i="11"/>
  <c r="F13255" i="11"/>
  <c r="E13255" i="11"/>
  <c r="F13254" i="11"/>
  <c r="E13254" i="11"/>
  <c r="F13253" i="11"/>
  <c r="E13253" i="11"/>
  <c r="F13252" i="11"/>
  <c r="E13252" i="11"/>
  <c r="F13251" i="11"/>
  <c r="E13251" i="11"/>
  <c r="F13250" i="11"/>
  <c r="E13250" i="11"/>
  <c r="F13249" i="11"/>
  <c r="E13249" i="11"/>
  <c r="F13248" i="11"/>
  <c r="E13248" i="11"/>
  <c r="F13247" i="11"/>
  <c r="E13247" i="11"/>
  <c r="F13246" i="11"/>
  <c r="E13246" i="11"/>
  <c r="F13245" i="11"/>
  <c r="E13245" i="11"/>
  <c r="F13244" i="11"/>
  <c r="E13244" i="11"/>
  <c r="F13243" i="11"/>
  <c r="E13243" i="11"/>
  <c r="F13242" i="11"/>
  <c r="E13242" i="11"/>
  <c r="F13241" i="11"/>
  <c r="E13241" i="11"/>
  <c r="F13240" i="11"/>
  <c r="E13240" i="11"/>
  <c r="F13239" i="11"/>
  <c r="E13239" i="11"/>
  <c r="F13238" i="11"/>
  <c r="E13238" i="11"/>
  <c r="F13237" i="11"/>
  <c r="E13237" i="11"/>
  <c r="F13236" i="11"/>
  <c r="E13236" i="11"/>
  <c r="F13235" i="11"/>
  <c r="E13235" i="11"/>
  <c r="F13234" i="11"/>
  <c r="E13234" i="11"/>
  <c r="F13233" i="11"/>
  <c r="E13233" i="11"/>
  <c r="F13232" i="11"/>
  <c r="E13232" i="11"/>
  <c r="F13231" i="11"/>
  <c r="E13231" i="11"/>
  <c r="F13230" i="11"/>
  <c r="E13230" i="11"/>
  <c r="F13229" i="11"/>
  <c r="E13229" i="11"/>
  <c r="F13228" i="11"/>
  <c r="E13228" i="11"/>
  <c r="F13227" i="11"/>
  <c r="E13227" i="11"/>
  <c r="F13226" i="11"/>
  <c r="E13226" i="11"/>
  <c r="F13225" i="11"/>
  <c r="E13225" i="11"/>
  <c r="F13224" i="11"/>
  <c r="E13224" i="11"/>
  <c r="F13223" i="11"/>
  <c r="E13223" i="11"/>
  <c r="F13222" i="11"/>
  <c r="E13222" i="11"/>
  <c r="F13221" i="11"/>
  <c r="E13221" i="11"/>
  <c r="F13220" i="11"/>
  <c r="E13220" i="11"/>
  <c r="F13219" i="11"/>
  <c r="E13219" i="11"/>
  <c r="F13218" i="11"/>
  <c r="E13218" i="11"/>
  <c r="F13217" i="11"/>
  <c r="E13217" i="11"/>
  <c r="F13216" i="11"/>
  <c r="E13216" i="11"/>
  <c r="F13215" i="11"/>
  <c r="E13215" i="11"/>
  <c r="F13214" i="11"/>
  <c r="E13214" i="11"/>
  <c r="F13213" i="11"/>
  <c r="E13213" i="11"/>
  <c r="F13212" i="11"/>
  <c r="E13212" i="11"/>
  <c r="F13211" i="11"/>
  <c r="E13211" i="11"/>
  <c r="F13210" i="11"/>
  <c r="E13210" i="11"/>
  <c r="F13209" i="11"/>
  <c r="E13209" i="11"/>
  <c r="F13208" i="11"/>
  <c r="E13208" i="11"/>
  <c r="F13207" i="11"/>
  <c r="E13207" i="11"/>
  <c r="F13206" i="11"/>
  <c r="E13206" i="11"/>
  <c r="F13205" i="11"/>
  <c r="E13205" i="11"/>
  <c r="F13204" i="11"/>
  <c r="E13204" i="11"/>
  <c r="F13203" i="11"/>
  <c r="E13203" i="11"/>
  <c r="F13202" i="11"/>
  <c r="E13202" i="11"/>
  <c r="F13201" i="11"/>
  <c r="E13201" i="11"/>
  <c r="F13200" i="11"/>
  <c r="E13200" i="11"/>
  <c r="F13199" i="11"/>
  <c r="E13199" i="11"/>
  <c r="F13198" i="11"/>
  <c r="E13198" i="11"/>
  <c r="F13197" i="11"/>
  <c r="E13197" i="11"/>
  <c r="F13196" i="11"/>
  <c r="E13196" i="11"/>
  <c r="F13195" i="11"/>
  <c r="E13195" i="11"/>
  <c r="F13194" i="11"/>
  <c r="E13194" i="11"/>
  <c r="F13193" i="11"/>
  <c r="E13193" i="11"/>
  <c r="F13192" i="11"/>
  <c r="E13192" i="11"/>
  <c r="F13191" i="11"/>
  <c r="E13191" i="11"/>
  <c r="F13190" i="11"/>
  <c r="E13190" i="11"/>
  <c r="F13189" i="11"/>
  <c r="E13189" i="11"/>
  <c r="F13188" i="11"/>
  <c r="E13188" i="11"/>
  <c r="F13187" i="11"/>
  <c r="E13187" i="11"/>
  <c r="F13186" i="11"/>
  <c r="E13186" i="11"/>
  <c r="F13185" i="11"/>
  <c r="E13185" i="11"/>
  <c r="F13184" i="11"/>
  <c r="E13184" i="11"/>
  <c r="F13183" i="11"/>
  <c r="E13183" i="11"/>
  <c r="F13182" i="11"/>
  <c r="E13182" i="11"/>
  <c r="F13181" i="11"/>
  <c r="E13181" i="11"/>
  <c r="F13180" i="11"/>
  <c r="E13180" i="11"/>
  <c r="F13179" i="11"/>
  <c r="E13179" i="11"/>
  <c r="F13178" i="11"/>
  <c r="E13178" i="11"/>
  <c r="F13177" i="11"/>
  <c r="E13177" i="11"/>
  <c r="F13176" i="11"/>
  <c r="E13176" i="11"/>
  <c r="F13175" i="11"/>
  <c r="E13175" i="11"/>
  <c r="F13174" i="11"/>
  <c r="E13174" i="11"/>
  <c r="F13173" i="11"/>
  <c r="E13173" i="11"/>
  <c r="F13172" i="11"/>
  <c r="E13172" i="11"/>
  <c r="F13171" i="11"/>
  <c r="E13171" i="11"/>
  <c r="F13170" i="11"/>
  <c r="E13170" i="11"/>
  <c r="F13169" i="11"/>
  <c r="E13169" i="11"/>
  <c r="F13168" i="11"/>
  <c r="E13168" i="11"/>
  <c r="F13167" i="11"/>
  <c r="E13167" i="11"/>
  <c r="F13166" i="11"/>
  <c r="E13166" i="11"/>
  <c r="F13165" i="11"/>
  <c r="E13165" i="11"/>
  <c r="F13164" i="11"/>
  <c r="E13164" i="11"/>
  <c r="F13163" i="11"/>
  <c r="E13163" i="11"/>
  <c r="F13162" i="11"/>
  <c r="E13162" i="11"/>
  <c r="F13161" i="11"/>
  <c r="E13161" i="11"/>
  <c r="F13160" i="11"/>
  <c r="E13160" i="11"/>
  <c r="F13159" i="11"/>
  <c r="E13159" i="11"/>
  <c r="F13158" i="11"/>
  <c r="E13158" i="11"/>
  <c r="F13157" i="11"/>
  <c r="E13157" i="11"/>
  <c r="F13156" i="11"/>
  <c r="E13156" i="11"/>
  <c r="F13155" i="11"/>
  <c r="E13155" i="11"/>
  <c r="F13154" i="11"/>
  <c r="E13154" i="11"/>
  <c r="F13153" i="11"/>
  <c r="E13153" i="11"/>
  <c r="F13152" i="11"/>
  <c r="E13152" i="11"/>
  <c r="F13151" i="11"/>
  <c r="E13151" i="11"/>
  <c r="F13150" i="11"/>
  <c r="E13150" i="11"/>
  <c r="F13149" i="11"/>
  <c r="E13149" i="11"/>
  <c r="F13148" i="11"/>
  <c r="E13148" i="11"/>
  <c r="F13147" i="11"/>
  <c r="E13147" i="11"/>
  <c r="F13146" i="11"/>
  <c r="E13146" i="11"/>
  <c r="F13145" i="11"/>
  <c r="E13145" i="11"/>
  <c r="F13144" i="11"/>
  <c r="E13144" i="11"/>
  <c r="F13143" i="11"/>
  <c r="E13143" i="11"/>
  <c r="F13142" i="11"/>
  <c r="E13142" i="11"/>
  <c r="F13141" i="11"/>
  <c r="E13141" i="11"/>
  <c r="F13140" i="11"/>
  <c r="E13140" i="11"/>
  <c r="F13139" i="11"/>
  <c r="E13139" i="11"/>
  <c r="F13138" i="11"/>
  <c r="E13138" i="11"/>
  <c r="F13137" i="11"/>
  <c r="E13137" i="11"/>
  <c r="F13136" i="11"/>
  <c r="E13136" i="11"/>
  <c r="F13135" i="11"/>
  <c r="E13135" i="11"/>
  <c r="F13134" i="11"/>
  <c r="E13134" i="11"/>
  <c r="F13133" i="11"/>
  <c r="E13133" i="11"/>
  <c r="F13132" i="11"/>
  <c r="E13132" i="11"/>
  <c r="F13131" i="11"/>
  <c r="E13131" i="11"/>
  <c r="F13130" i="11"/>
  <c r="E13130" i="11"/>
  <c r="F13129" i="11"/>
  <c r="E13129" i="11"/>
  <c r="F13128" i="11"/>
  <c r="E13128" i="11"/>
  <c r="F13127" i="11"/>
  <c r="E13127" i="11"/>
  <c r="F13126" i="11"/>
  <c r="E13126" i="11"/>
  <c r="F13125" i="11"/>
  <c r="E13125" i="11"/>
  <c r="F13124" i="11"/>
  <c r="E13124" i="11"/>
  <c r="F13123" i="11"/>
  <c r="E13123" i="11"/>
  <c r="F13122" i="11"/>
  <c r="E13122" i="11"/>
  <c r="F13121" i="11"/>
  <c r="E13121" i="11"/>
  <c r="F13120" i="11"/>
  <c r="E13120" i="11"/>
  <c r="F13119" i="11"/>
  <c r="E13119" i="11"/>
  <c r="F13118" i="11"/>
  <c r="E13118" i="11"/>
  <c r="F13117" i="11"/>
  <c r="E13117" i="11"/>
  <c r="F13116" i="11"/>
  <c r="E13116" i="11"/>
  <c r="F13115" i="11"/>
  <c r="E13115" i="11"/>
  <c r="F13114" i="11"/>
  <c r="E13114" i="11"/>
  <c r="F13113" i="11"/>
  <c r="E13113" i="11"/>
  <c r="F13112" i="11"/>
  <c r="E13112" i="11"/>
  <c r="F13111" i="11"/>
  <c r="E13111" i="11"/>
  <c r="F13110" i="11"/>
  <c r="E13110" i="11"/>
  <c r="F13109" i="11"/>
  <c r="E13109" i="11"/>
  <c r="F13108" i="11"/>
  <c r="E13108" i="11"/>
  <c r="F13107" i="11"/>
  <c r="E13107" i="11"/>
  <c r="F13106" i="11"/>
  <c r="E13106" i="11"/>
  <c r="F13105" i="11"/>
  <c r="E13105" i="11"/>
  <c r="F13104" i="11"/>
  <c r="E13104" i="11"/>
  <c r="F13103" i="11"/>
  <c r="E13103" i="11"/>
  <c r="F13102" i="11"/>
  <c r="E13102" i="11"/>
  <c r="F13101" i="11"/>
  <c r="E13101" i="11"/>
  <c r="F13100" i="11"/>
  <c r="E13100" i="11"/>
  <c r="F13099" i="11"/>
  <c r="E13099" i="11"/>
  <c r="F13098" i="11"/>
  <c r="E13098" i="11"/>
  <c r="F13097" i="11"/>
  <c r="E13097" i="11"/>
  <c r="F13096" i="11"/>
  <c r="E13096" i="11"/>
  <c r="F13095" i="11"/>
  <c r="E13095" i="11"/>
  <c r="F13094" i="11"/>
  <c r="E13094" i="11"/>
  <c r="F13093" i="11"/>
  <c r="E13093" i="11"/>
  <c r="F13092" i="11"/>
  <c r="E13092" i="11"/>
  <c r="F13091" i="11"/>
  <c r="E13091" i="11"/>
  <c r="F13090" i="11"/>
  <c r="E13090" i="11"/>
  <c r="F13089" i="11"/>
  <c r="E13089" i="11"/>
  <c r="F13088" i="11"/>
  <c r="E13088" i="11"/>
  <c r="F13087" i="11"/>
  <c r="E13087" i="11"/>
  <c r="F13086" i="11"/>
  <c r="E13086" i="11"/>
  <c r="F13085" i="11"/>
  <c r="E13085" i="11"/>
  <c r="F13084" i="11"/>
  <c r="E13084" i="11"/>
  <c r="F13083" i="11"/>
  <c r="E13083" i="11"/>
  <c r="F13082" i="11"/>
  <c r="E13082" i="11"/>
  <c r="F13081" i="11"/>
  <c r="E13081" i="11"/>
  <c r="F13080" i="11"/>
  <c r="E13080" i="11"/>
  <c r="F13079" i="11"/>
  <c r="E13079" i="11"/>
  <c r="F13078" i="11"/>
  <c r="E13078" i="11"/>
  <c r="F13077" i="11"/>
  <c r="E13077" i="11"/>
  <c r="F13076" i="11"/>
  <c r="E13076" i="11"/>
  <c r="F13075" i="11"/>
  <c r="E13075" i="11"/>
  <c r="F13074" i="11"/>
  <c r="E13074" i="11"/>
  <c r="F13073" i="11"/>
  <c r="E13073" i="11"/>
  <c r="F13072" i="11"/>
  <c r="E13072" i="11"/>
  <c r="F13071" i="11"/>
  <c r="E13071" i="11"/>
  <c r="F13070" i="11"/>
  <c r="E13070" i="11"/>
  <c r="F13069" i="11"/>
  <c r="E13069" i="11"/>
  <c r="F13068" i="11"/>
  <c r="E13068" i="11"/>
  <c r="F13067" i="11"/>
  <c r="E13067" i="11"/>
  <c r="F13066" i="11"/>
  <c r="E13066" i="11"/>
  <c r="F13065" i="11"/>
  <c r="E13065" i="11"/>
  <c r="F13064" i="11"/>
  <c r="E13064" i="11"/>
  <c r="F13063" i="11"/>
  <c r="E13063" i="11"/>
  <c r="F13062" i="11"/>
  <c r="E13062" i="11"/>
  <c r="F13061" i="11"/>
  <c r="E13061" i="11"/>
  <c r="F13060" i="11"/>
  <c r="E13060" i="11"/>
  <c r="F13059" i="11"/>
  <c r="E13059" i="11"/>
  <c r="F13058" i="11"/>
  <c r="E13058" i="11"/>
  <c r="F13057" i="11"/>
  <c r="E13057" i="11"/>
  <c r="F13056" i="11"/>
  <c r="E13056" i="11"/>
  <c r="F13055" i="11"/>
  <c r="E13055" i="11"/>
  <c r="F13054" i="11"/>
  <c r="E13054" i="11"/>
  <c r="F13053" i="11"/>
  <c r="E13053" i="11"/>
  <c r="F13052" i="11"/>
  <c r="E13052" i="11"/>
  <c r="F13051" i="11"/>
  <c r="E13051" i="11"/>
  <c r="F13050" i="11"/>
  <c r="E13050" i="11"/>
  <c r="F13049" i="11"/>
  <c r="E13049" i="11"/>
  <c r="F13048" i="11"/>
  <c r="E13048" i="11"/>
  <c r="F13047" i="11"/>
  <c r="E13047" i="11"/>
  <c r="F13046" i="11"/>
  <c r="E13046" i="11"/>
  <c r="F13045" i="11"/>
  <c r="E13045" i="11"/>
  <c r="F13044" i="11"/>
  <c r="E13044" i="11"/>
  <c r="F13043" i="11"/>
  <c r="E13043" i="11"/>
  <c r="F13042" i="11"/>
  <c r="E13042" i="11"/>
  <c r="F13041" i="11"/>
  <c r="E13041" i="11"/>
  <c r="F13040" i="11"/>
  <c r="E13040" i="11"/>
  <c r="F13039" i="11"/>
  <c r="E13039" i="11"/>
  <c r="F13038" i="11"/>
  <c r="E13038" i="11"/>
  <c r="F13037" i="11"/>
  <c r="E13037" i="11"/>
  <c r="F13036" i="11"/>
  <c r="E13036" i="11"/>
  <c r="F13035" i="11"/>
  <c r="E13035" i="11"/>
  <c r="F13034" i="11"/>
  <c r="E13034" i="11"/>
  <c r="F13033" i="11"/>
  <c r="E13033" i="11"/>
  <c r="F13032" i="11"/>
  <c r="E13032" i="11"/>
  <c r="F13031" i="11"/>
  <c r="E13031" i="11"/>
  <c r="F13030" i="11"/>
  <c r="E13030" i="11"/>
  <c r="F13029" i="11"/>
  <c r="E13029" i="11"/>
  <c r="F13028" i="11"/>
  <c r="E13028" i="11"/>
  <c r="F13027" i="11"/>
  <c r="E13027" i="11"/>
  <c r="F13026" i="11"/>
  <c r="E13026" i="11"/>
  <c r="F13025" i="11"/>
  <c r="E13025" i="11"/>
  <c r="F13024" i="11"/>
  <c r="E13024" i="11"/>
  <c r="F13023" i="11"/>
  <c r="E13023" i="11"/>
  <c r="F13022" i="11"/>
  <c r="E13022" i="11"/>
  <c r="F13021" i="11"/>
  <c r="E13021" i="11"/>
  <c r="F13020" i="11"/>
  <c r="E13020" i="11"/>
  <c r="F13019" i="11"/>
  <c r="E13019" i="11"/>
  <c r="F13018" i="11"/>
  <c r="E13018" i="11"/>
  <c r="F13017" i="11"/>
  <c r="E13017" i="11"/>
  <c r="F13016" i="11"/>
  <c r="E13016" i="11"/>
  <c r="F13015" i="11"/>
  <c r="E13015" i="11"/>
  <c r="F13014" i="11"/>
  <c r="E13014" i="11"/>
  <c r="F13013" i="11"/>
  <c r="E13013" i="11"/>
  <c r="F13012" i="11"/>
  <c r="E13012" i="11"/>
  <c r="F13011" i="11"/>
  <c r="E13011" i="11"/>
  <c r="F13010" i="11"/>
  <c r="E13010" i="11"/>
  <c r="F13009" i="11"/>
  <c r="E13009" i="11"/>
  <c r="F13008" i="11"/>
  <c r="E13008" i="11"/>
  <c r="F13007" i="11"/>
  <c r="E13007" i="11"/>
  <c r="F13006" i="11"/>
  <c r="E13006" i="11"/>
  <c r="F13005" i="11"/>
  <c r="E13005" i="11"/>
  <c r="F13004" i="11"/>
  <c r="E13004" i="11"/>
  <c r="F13003" i="11"/>
  <c r="E13003" i="11"/>
  <c r="F13002" i="11"/>
  <c r="E13002" i="11"/>
  <c r="F13001" i="11"/>
  <c r="E13001" i="11"/>
  <c r="F13000" i="11"/>
  <c r="E13000" i="11"/>
  <c r="F12999" i="11"/>
  <c r="E12999" i="11"/>
  <c r="F12998" i="11"/>
  <c r="E12998" i="11"/>
  <c r="F12997" i="11"/>
  <c r="E12997" i="11"/>
  <c r="F12996" i="11"/>
  <c r="E12996" i="11"/>
  <c r="F12995" i="11"/>
  <c r="E12995" i="11"/>
  <c r="F12994" i="11"/>
  <c r="E12994" i="11"/>
  <c r="F12993" i="11"/>
  <c r="E12993" i="11"/>
  <c r="F12992" i="11"/>
  <c r="E12992" i="11"/>
  <c r="F12991" i="11"/>
  <c r="E12991" i="11"/>
  <c r="F12990" i="11"/>
  <c r="E12990" i="11"/>
  <c r="F12989" i="11"/>
  <c r="E12989" i="11"/>
  <c r="F12988" i="11"/>
  <c r="E12988" i="11"/>
  <c r="F12987" i="11"/>
  <c r="E12987" i="11"/>
  <c r="F12986" i="11"/>
  <c r="E12986" i="11"/>
  <c r="F12985" i="11"/>
  <c r="E12985" i="11"/>
  <c r="F12984" i="11"/>
  <c r="E12984" i="11"/>
  <c r="F12983" i="11"/>
  <c r="E12983" i="11"/>
  <c r="F12982" i="11"/>
  <c r="E12982" i="11"/>
  <c r="F12981" i="11"/>
  <c r="E12981" i="11"/>
  <c r="F12980" i="11"/>
  <c r="E12980" i="11"/>
  <c r="F12979" i="11"/>
  <c r="E12979" i="11"/>
  <c r="F12978" i="11"/>
  <c r="E12978" i="11"/>
  <c r="F12977" i="11"/>
  <c r="E12977" i="11"/>
  <c r="F12976" i="11"/>
  <c r="E12976" i="11"/>
  <c r="F12975" i="11"/>
  <c r="E12975" i="11"/>
  <c r="F12974" i="11"/>
  <c r="E12974" i="11"/>
  <c r="F12973" i="11"/>
  <c r="E12973" i="11"/>
  <c r="F12972" i="11"/>
  <c r="E12972" i="11"/>
  <c r="F12971" i="11"/>
  <c r="E12971" i="11"/>
  <c r="F12970" i="11"/>
  <c r="E12970" i="11"/>
  <c r="F12969" i="11"/>
  <c r="E12969" i="11"/>
  <c r="F12968" i="11"/>
  <c r="E12968" i="11"/>
  <c r="F12967" i="11"/>
  <c r="E12967" i="11"/>
  <c r="F12966" i="11"/>
  <c r="E12966" i="11"/>
  <c r="F12965" i="11"/>
  <c r="E12965" i="11"/>
  <c r="F12964" i="11"/>
  <c r="E12964" i="11"/>
  <c r="F12963" i="11"/>
  <c r="E12963" i="11"/>
  <c r="F12962" i="11"/>
  <c r="E12962" i="11"/>
  <c r="F12961" i="11"/>
  <c r="E12961" i="11"/>
  <c r="F12960" i="11"/>
  <c r="E12960" i="11"/>
  <c r="F12959" i="11"/>
  <c r="E12959" i="11"/>
  <c r="F12958" i="11"/>
  <c r="E12958" i="11"/>
  <c r="F12957" i="11"/>
  <c r="E12957" i="11"/>
  <c r="F12956" i="11"/>
  <c r="E12956" i="11"/>
  <c r="F12955" i="11"/>
  <c r="E12955" i="11"/>
  <c r="F12954" i="11"/>
  <c r="E12954" i="11"/>
  <c r="F12953" i="11"/>
  <c r="E12953" i="11"/>
  <c r="F12952" i="11"/>
  <c r="E12952" i="11"/>
  <c r="F12951" i="11"/>
  <c r="E12951" i="11"/>
  <c r="F12950" i="11"/>
  <c r="E12950" i="11"/>
  <c r="F12949" i="11"/>
  <c r="E12949" i="11"/>
  <c r="F12948" i="11"/>
  <c r="E12948" i="11"/>
  <c r="F12947" i="11"/>
  <c r="E12947" i="11"/>
  <c r="F12946" i="11"/>
  <c r="E12946" i="11"/>
  <c r="F12945" i="11"/>
  <c r="E12945" i="11"/>
  <c r="F12944" i="11"/>
  <c r="E12944" i="11"/>
  <c r="F12943" i="11"/>
  <c r="E12943" i="11"/>
  <c r="F12942" i="11"/>
  <c r="E12942" i="11"/>
  <c r="F12941" i="11"/>
  <c r="E12941" i="11"/>
  <c r="F12940" i="11"/>
  <c r="E12940" i="11"/>
  <c r="F12939" i="11"/>
  <c r="E12939" i="11"/>
  <c r="F12938" i="11"/>
  <c r="E12938" i="11"/>
  <c r="F12937" i="11"/>
  <c r="E12937" i="11"/>
  <c r="F12936" i="11"/>
  <c r="E12936" i="11"/>
  <c r="F12935" i="11"/>
  <c r="E12935" i="11"/>
  <c r="F12934" i="11"/>
  <c r="E12934" i="11"/>
  <c r="F12933" i="11"/>
  <c r="E12933" i="11"/>
  <c r="F12932" i="11"/>
  <c r="E12932" i="11"/>
  <c r="F12931" i="11"/>
  <c r="E12931" i="11"/>
  <c r="F12930" i="11"/>
  <c r="E12930" i="11"/>
  <c r="F12929" i="11"/>
  <c r="E12929" i="11"/>
  <c r="F12928" i="11"/>
  <c r="E12928" i="11"/>
  <c r="F12927" i="11"/>
  <c r="E12927" i="11"/>
  <c r="F12926" i="11"/>
  <c r="E12926" i="11"/>
  <c r="F12925" i="11"/>
  <c r="E12925" i="11"/>
  <c r="F12924" i="11"/>
  <c r="E12924" i="11"/>
  <c r="F12923" i="11"/>
  <c r="E12923" i="11"/>
  <c r="F12922" i="11"/>
  <c r="E12922" i="11"/>
  <c r="F12921" i="11"/>
  <c r="E12921" i="11"/>
  <c r="F12920" i="11"/>
  <c r="E12920" i="11"/>
  <c r="F12919" i="11"/>
  <c r="E12919" i="11"/>
  <c r="F12918" i="11"/>
  <c r="E12918" i="11"/>
  <c r="F12917" i="11"/>
  <c r="E12917" i="11"/>
  <c r="F12916" i="11"/>
  <c r="E12916" i="11"/>
  <c r="F12915" i="11"/>
  <c r="E12915" i="11"/>
  <c r="F12914" i="11"/>
  <c r="E12914" i="11"/>
  <c r="F12913" i="11"/>
  <c r="E12913" i="11"/>
  <c r="F12912" i="11"/>
  <c r="E12912" i="11"/>
  <c r="F12911" i="11"/>
  <c r="E12911" i="11"/>
  <c r="F12910" i="11"/>
  <c r="E12910" i="11"/>
  <c r="F12909" i="11"/>
  <c r="E12909" i="11"/>
  <c r="F12908" i="11"/>
  <c r="E12908" i="11"/>
  <c r="F12907" i="11"/>
  <c r="E12907" i="11"/>
  <c r="F12906" i="11"/>
  <c r="E12906" i="11"/>
  <c r="F12905" i="11"/>
  <c r="E12905" i="11"/>
  <c r="F12904" i="11"/>
  <c r="E12904" i="11"/>
  <c r="F12903" i="11"/>
  <c r="E12903" i="11"/>
  <c r="F12902" i="11"/>
  <c r="E12902" i="11"/>
  <c r="F12901" i="11"/>
  <c r="E12901" i="11"/>
  <c r="F12900" i="11"/>
  <c r="E12900" i="11"/>
  <c r="F12899" i="11"/>
  <c r="E12899" i="11"/>
  <c r="F12898" i="11"/>
  <c r="E12898" i="11"/>
  <c r="F12897" i="11"/>
  <c r="E12897" i="11"/>
  <c r="F12896" i="11"/>
  <c r="E12896" i="11"/>
  <c r="F12895" i="11"/>
  <c r="E12895" i="11"/>
  <c r="F12894" i="11"/>
  <c r="E12894" i="11"/>
  <c r="F12893" i="11"/>
  <c r="E12893" i="11"/>
  <c r="F12892" i="11"/>
  <c r="E12892" i="11"/>
  <c r="F12891" i="11"/>
  <c r="E12891" i="11"/>
  <c r="F12890" i="11"/>
  <c r="E12890" i="11"/>
  <c r="F12889" i="11"/>
  <c r="E12889" i="11"/>
  <c r="F12888" i="11"/>
  <c r="E12888" i="11"/>
  <c r="F12887" i="11"/>
  <c r="E12887" i="11"/>
  <c r="F12886" i="11"/>
  <c r="E12886" i="11"/>
  <c r="F12885" i="11"/>
  <c r="E12885" i="11"/>
  <c r="F12884" i="11"/>
  <c r="E12884" i="11"/>
  <c r="F12883" i="11"/>
  <c r="E12883" i="11"/>
  <c r="F12882" i="11"/>
  <c r="E12882" i="11"/>
  <c r="F12881" i="11"/>
  <c r="E12881" i="11"/>
  <c r="F12880" i="11"/>
  <c r="E12880" i="11"/>
  <c r="F12879" i="11"/>
  <c r="E12879" i="11"/>
  <c r="F12878" i="11"/>
  <c r="E12878" i="11"/>
  <c r="F12877" i="11"/>
  <c r="E12877" i="11"/>
  <c r="F12876" i="11"/>
  <c r="E12876" i="11"/>
  <c r="F12875" i="11"/>
  <c r="E12875" i="11"/>
  <c r="F12874" i="11"/>
  <c r="E12874" i="11"/>
  <c r="F12873" i="11"/>
  <c r="E12873" i="11"/>
  <c r="F12872" i="11"/>
  <c r="E12872" i="11"/>
  <c r="F12871" i="11"/>
  <c r="E12871" i="11"/>
  <c r="F12870" i="11"/>
  <c r="E12870" i="11"/>
  <c r="F12869" i="11"/>
  <c r="E12869" i="11"/>
  <c r="F12868" i="11"/>
  <c r="E12868" i="11"/>
  <c r="F12867" i="11"/>
  <c r="E12867" i="11"/>
  <c r="F12866" i="11"/>
  <c r="E12866" i="11"/>
  <c r="F12865" i="11"/>
  <c r="E12865" i="11"/>
  <c r="F12864" i="11"/>
  <c r="E12864" i="11"/>
  <c r="F12863" i="11"/>
  <c r="E12863" i="11"/>
  <c r="F12862" i="11"/>
  <c r="E12862" i="11"/>
  <c r="F12861" i="11"/>
  <c r="E12861" i="11"/>
  <c r="F12860" i="11"/>
  <c r="E12860" i="11"/>
  <c r="F12859" i="11"/>
  <c r="E12859" i="11"/>
  <c r="F12858" i="11"/>
  <c r="E12858" i="11"/>
  <c r="F12857" i="11"/>
  <c r="E12857" i="11"/>
  <c r="F12856" i="11"/>
  <c r="E12856" i="11"/>
  <c r="F12855" i="11"/>
  <c r="E12855" i="11"/>
  <c r="F12854" i="11"/>
  <c r="E12854" i="11"/>
  <c r="F12853" i="11"/>
  <c r="E12853" i="11"/>
  <c r="F12852" i="11"/>
  <c r="E12852" i="11"/>
  <c r="F12851" i="11"/>
  <c r="E12851" i="11"/>
  <c r="F12850" i="11"/>
  <c r="E12850" i="11"/>
  <c r="F12849" i="11"/>
  <c r="E12849" i="11"/>
  <c r="F12848" i="11"/>
  <c r="E12848" i="11"/>
  <c r="F12847" i="11"/>
  <c r="E12847" i="11"/>
  <c r="F12846" i="11"/>
  <c r="E12846" i="11"/>
  <c r="F12845" i="11"/>
  <c r="E12845" i="11"/>
  <c r="F12844" i="11"/>
  <c r="E12844" i="11"/>
  <c r="F12843" i="11"/>
  <c r="E12843" i="11"/>
  <c r="F12842" i="11"/>
  <c r="E12842" i="11"/>
  <c r="F12841" i="11"/>
  <c r="E12841" i="11"/>
  <c r="F12840" i="11"/>
  <c r="E12840" i="11"/>
  <c r="F12839" i="11"/>
  <c r="E12839" i="11"/>
  <c r="F12838" i="11"/>
  <c r="E12838" i="11"/>
  <c r="F12837" i="11"/>
  <c r="E12837" i="11"/>
  <c r="F12836" i="11"/>
  <c r="E12836" i="11"/>
  <c r="F12835" i="11"/>
  <c r="E12835" i="11"/>
  <c r="F12834" i="11"/>
  <c r="E12834" i="11"/>
  <c r="F12833" i="11"/>
  <c r="E12833" i="11"/>
  <c r="F12832" i="11"/>
  <c r="E12832" i="11"/>
  <c r="F12831" i="11"/>
  <c r="E12831" i="11"/>
  <c r="F12830" i="11"/>
  <c r="E12830" i="11"/>
  <c r="F12829" i="11"/>
  <c r="E12829" i="11"/>
  <c r="F12828" i="11"/>
  <c r="E12828" i="11"/>
  <c r="F12827" i="11"/>
  <c r="E12827" i="11"/>
  <c r="F12826" i="11"/>
  <c r="E12826" i="11"/>
  <c r="F12825" i="11"/>
  <c r="E12825" i="11"/>
  <c r="F12824" i="11"/>
  <c r="E12824" i="11"/>
  <c r="F12823" i="11"/>
  <c r="E12823" i="11"/>
  <c r="F12822" i="11"/>
  <c r="E12822" i="11"/>
  <c r="F12821" i="11"/>
  <c r="E12821" i="11"/>
  <c r="F12820" i="11"/>
  <c r="E12820" i="11"/>
  <c r="F12819" i="11"/>
  <c r="E12819" i="11"/>
  <c r="F12818" i="11"/>
  <c r="E12818" i="11"/>
  <c r="F12817" i="11"/>
  <c r="E12817" i="11"/>
  <c r="F12816" i="11"/>
  <c r="E12816" i="11"/>
  <c r="F12815" i="11"/>
  <c r="E12815" i="11"/>
  <c r="F12814" i="11"/>
  <c r="E12814" i="11"/>
  <c r="F12813" i="11"/>
  <c r="E12813" i="11"/>
  <c r="F12812" i="11"/>
  <c r="E12812" i="11"/>
  <c r="F12811" i="11"/>
  <c r="E12811" i="11"/>
  <c r="F12810" i="11"/>
  <c r="E12810" i="11"/>
  <c r="F12809" i="11"/>
  <c r="E12809" i="11"/>
  <c r="F12808" i="11"/>
  <c r="E12808" i="11"/>
  <c r="F12807" i="11"/>
  <c r="E12807" i="11"/>
  <c r="F12806" i="11"/>
  <c r="E12806" i="11"/>
  <c r="F12805" i="11"/>
  <c r="E12805" i="11"/>
  <c r="F12804" i="11"/>
  <c r="E12804" i="11"/>
  <c r="F12803" i="11"/>
  <c r="E12803" i="11"/>
  <c r="F12802" i="11"/>
  <c r="E12802" i="11"/>
  <c r="F12801" i="11"/>
  <c r="E12801" i="11"/>
  <c r="F12800" i="11"/>
  <c r="E12800" i="11"/>
  <c r="F12799" i="11"/>
  <c r="E12799" i="11"/>
  <c r="F12798" i="11"/>
  <c r="E12798" i="11"/>
  <c r="F12797" i="11"/>
  <c r="E12797" i="11"/>
  <c r="F12796" i="11"/>
  <c r="E12796" i="11"/>
  <c r="F12795" i="11"/>
  <c r="E12795" i="11"/>
  <c r="F12794" i="11"/>
  <c r="E12794" i="11"/>
  <c r="F12793" i="11"/>
  <c r="E12793" i="11"/>
  <c r="F12792" i="11"/>
  <c r="E12792" i="11"/>
  <c r="F12791" i="11"/>
  <c r="E12791" i="11"/>
  <c r="F12790" i="11"/>
  <c r="E12790" i="11"/>
  <c r="F12789" i="11"/>
  <c r="E12789" i="11"/>
  <c r="F12788" i="11"/>
  <c r="E12788" i="11"/>
  <c r="F12787" i="11"/>
  <c r="E12787" i="11"/>
  <c r="F12786" i="11"/>
  <c r="E12786" i="11"/>
  <c r="F12785" i="11"/>
  <c r="E12785" i="11"/>
  <c r="F12784" i="11"/>
  <c r="E12784" i="11"/>
  <c r="F12783" i="11"/>
  <c r="E12783" i="11"/>
  <c r="F12782" i="11"/>
  <c r="E12782" i="11"/>
  <c r="F12781" i="11"/>
  <c r="E12781" i="11"/>
  <c r="F12780" i="11"/>
  <c r="E12780" i="11"/>
  <c r="F12779" i="11"/>
  <c r="E12779" i="11"/>
  <c r="F12778" i="11"/>
  <c r="E12778" i="11"/>
  <c r="F12777" i="11"/>
  <c r="E12777" i="11"/>
  <c r="F12776" i="11"/>
  <c r="E12776" i="11"/>
  <c r="F12775" i="11"/>
  <c r="E12775" i="11"/>
  <c r="F12774" i="11"/>
  <c r="E12774" i="11"/>
  <c r="F12773" i="11"/>
  <c r="E12773" i="11"/>
  <c r="F12772" i="11"/>
  <c r="E12772" i="11"/>
  <c r="F12771" i="11"/>
  <c r="E12771" i="11"/>
  <c r="F12770" i="11"/>
  <c r="E12770" i="11"/>
  <c r="F12769" i="11"/>
  <c r="E12769" i="11"/>
  <c r="F12768" i="11"/>
  <c r="E12768" i="11"/>
  <c r="F12767" i="11"/>
  <c r="E12767" i="11"/>
  <c r="F12766" i="11"/>
  <c r="E12766" i="11"/>
  <c r="F12765" i="11"/>
  <c r="E12765" i="11"/>
  <c r="F12764" i="11"/>
  <c r="E12764" i="11"/>
  <c r="F12763" i="11"/>
  <c r="E12763" i="11"/>
  <c r="F12762" i="11"/>
  <c r="E12762" i="11"/>
  <c r="F12761" i="11"/>
  <c r="E12761" i="11"/>
  <c r="F12760" i="11"/>
  <c r="E12760" i="11"/>
  <c r="F12759" i="11"/>
  <c r="E12759" i="11"/>
  <c r="F12758" i="11"/>
  <c r="E12758" i="11"/>
  <c r="F12757" i="11"/>
  <c r="E12757" i="11"/>
  <c r="F12756" i="11"/>
  <c r="E12756" i="11"/>
  <c r="F12755" i="11"/>
  <c r="E12755" i="11"/>
  <c r="F12754" i="11"/>
  <c r="E12754" i="11"/>
  <c r="F12753" i="11"/>
  <c r="E12753" i="11"/>
  <c r="F12752" i="11"/>
  <c r="E12752" i="11"/>
  <c r="F12751" i="11"/>
  <c r="E12751" i="11"/>
  <c r="F12750" i="11"/>
  <c r="E12750" i="11"/>
  <c r="F12749" i="11"/>
  <c r="E12749" i="11"/>
  <c r="F12748" i="11"/>
  <c r="E12748" i="11"/>
  <c r="F12747" i="11"/>
  <c r="E12747" i="11"/>
  <c r="F12746" i="11"/>
  <c r="E12746" i="11"/>
  <c r="F12745" i="11"/>
  <c r="E12745" i="11"/>
  <c r="F12744" i="11"/>
  <c r="E12744" i="11"/>
  <c r="F12743" i="11"/>
  <c r="E12743" i="11"/>
  <c r="F12742" i="11"/>
  <c r="E12742" i="11"/>
  <c r="F12741" i="11"/>
  <c r="E12741" i="11"/>
  <c r="F12740" i="11"/>
  <c r="E12740" i="11"/>
  <c r="F12739" i="11"/>
  <c r="E12739" i="11"/>
  <c r="F12738" i="11"/>
  <c r="E12738" i="11"/>
  <c r="F12737" i="11"/>
  <c r="E12737" i="11"/>
  <c r="F12736" i="11"/>
  <c r="E12736" i="11"/>
  <c r="F12735" i="11"/>
  <c r="E12735" i="11"/>
  <c r="F12734" i="11"/>
  <c r="E12734" i="11"/>
  <c r="F12733" i="11"/>
  <c r="E12733" i="11"/>
  <c r="F12732" i="11"/>
  <c r="E12732" i="11"/>
  <c r="F12731" i="11"/>
  <c r="E12731" i="11"/>
  <c r="F12730" i="11"/>
  <c r="E12730" i="11"/>
  <c r="F12729" i="11"/>
  <c r="E12729" i="11"/>
  <c r="F12728" i="11"/>
  <c r="E12728" i="11"/>
  <c r="F12727" i="11"/>
  <c r="E12727" i="11"/>
  <c r="F12726" i="11"/>
  <c r="E12726" i="11"/>
  <c r="F12725" i="11"/>
  <c r="E12725" i="11"/>
  <c r="F12724" i="11"/>
  <c r="E12724" i="11"/>
  <c r="F12723" i="11"/>
  <c r="E12723" i="11"/>
  <c r="F12722" i="11"/>
  <c r="E12722" i="11"/>
  <c r="F12721" i="11"/>
  <c r="E12721" i="11"/>
  <c r="F12720" i="11"/>
  <c r="E12720" i="11"/>
  <c r="F12719" i="11"/>
  <c r="E12719" i="11"/>
  <c r="F12718" i="11"/>
  <c r="E12718" i="11"/>
  <c r="F12717" i="11"/>
  <c r="E12717" i="11"/>
  <c r="F12716" i="11"/>
  <c r="E12716" i="11"/>
  <c r="F12715" i="11"/>
  <c r="E12715" i="11"/>
  <c r="F12714" i="11"/>
  <c r="E12714" i="11"/>
  <c r="F12713" i="11"/>
  <c r="E12713" i="11"/>
  <c r="F12712" i="11"/>
  <c r="E12712" i="11"/>
  <c r="F12711" i="11"/>
  <c r="E12711" i="11"/>
  <c r="F12710" i="11"/>
  <c r="E12710" i="11"/>
  <c r="F12709" i="11"/>
  <c r="E12709" i="11"/>
  <c r="F12708" i="11"/>
  <c r="E12708" i="11"/>
  <c r="F12707" i="11"/>
  <c r="E12707" i="11"/>
  <c r="F12706" i="11"/>
  <c r="E12706" i="11"/>
  <c r="F12705" i="11"/>
  <c r="E12705" i="11"/>
  <c r="F12704" i="11"/>
  <c r="E12704" i="11"/>
  <c r="F12703" i="11"/>
  <c r="E12703" i="11"/>
  <c r="F12702" i="11"/>
  <c r="E12702" i="11"/>
  <c r="F12701" i="11"/>
  <c r="E12701" i="11"/>
  <c r="F12700" i="11"/>
  <c r="E12700" i="11"/>
  <c r="F12699" i="11"/>
  <c r="E12699" i="11"/>
  <c r="F12698" i="11"/>
  <c r="E12698" i="11"/>
  <c r="F12697" i="11"/>
  <c r="E12697" i="11"/>
  <c r="F12696" i="11"/>
  <c r="E12696" i="11"/>
  <c r="F12695" i="11"/>
  <c r="E12695" i="11"/>
  <c r="F12694" i="11"/>
  <c r="E12694" i="11"/>
  <c r="F12693" i="11"/>
  <c r="E12693" i="11"/>
  <c r="F12692" i="11"/>
  <c r="E12692" i="11"/>
  <c r="F12691" i="11"/>
  <c r="E12691" i="11"/>
  <c r="F12690" i="11"/>
  <c r="E12690" i="11"/>
  <c r="F12689" i="11"/>
  <c r="E12689" i="11"/>
  <c r="F12688" i="11"/>
  <c r="E12688" i="11"/>
  <c r="F12687" i="11"/>
  <c r="E12687" i="11"/>
  <c r="F12686" i="11"/>
  <c r="E12686" i="11"/>
  <c r="F12685" i="11"/>
  <c r="E12685" i="11"/>
  <c r="F12684" i="11"/>
  <c r="E12684" i="11"/>
  <c r="F12683" i="11"/>
  <c r="E12683" i="11"/>
  <c r="F12682" i="11"/>
  <c r="E12682" i="11"/>
  <c r="F12681" i="11"/>
  <c r="E12681" i="11"/>
  <c r="F12680" i="11"/>
  <c r="E12680" i="11"/>
  <c r="F12679" i="11"/>
  <c r="E12679" i="11"/>
  <c r="F12678" i="11"/>
  <c r="E12678" i="11"/>
  <c r="F12677" i="11"/>
  <c r="E12677" i="11"/>
  <c r="F12676" i="11"/>
  <c r="E12676" i="11"/>
  <c r="F12675" i="11"/>
  <c r="E12675" i="11"/>
  <c r="F12674" i="11"/>
  <c r="E12674" i="11"/>
  <c r="F12673" i="11"/>
  <c r="E12673" i="11"/>
  <c r="F12672" i="11"/>
  <c r="E12672" i="11"/>
  <c r="F12671" i="11"/>
  <c r="E12671" i="11"/>
  <c r="F12670" i="11"/>
  <c r="E12670" i="11"/>
  <c r="F12669" i="11"/>
  <c r="E12669" i="11"/>
  <c r="F12668" i="11"/>
  <c r="E12668" i="11"/>
  <c r="F12667" i="11"/>
  <c r="E12667" i="11"/>
  <c r="F12666" i="11"/>
  <c r="E12666" i="11"/>
  <c r="F12665" i="11"/>
  <c r="E12665" i="11"/>
  <c r="F12664" i="11"/>
  <c r="E12664" i="11"/>
  <c r="F12663" i="11"/>
  <c r="E12663" i="11"/>
  <c r="F12662" i="11"/>
  <c r="E12662" i="11"/>
  <c r="F12661" i="11"/>
  <c r="E12661" i="11"/>
  <c r="F12660" i="11"/>
  <c r="E12660" i="11"/>
  <c r="F12659" i="11"/>
  <c r="E12659" i="11"/>
  <c r="F12658" i="11"/>
  <c r="E12658" i="11"/>
  <c r="F12657" i="11"/>
  <c r="E12657" i="11"/>
  <c r="F12656" i="11"/>
  <c r="E12656" i="11"/>
  <c r="F12655" i="11"/>
  <c r="E12655" i="11"/>
  <c r="F12654" i="11"/>
  <c r="E12654" i="11"/>
  <c r="F12653" i="11"/>
  <c r="E12653" i="11"/>
  <c r="F12652" i="11"/>
  <c r="E12652" i="11"/>
  <c r="F12651" i="11"/>
  <c r="E12651" i="11"/>
  <c r="F12650" i="11"/>
  <c r="E12650" i="11"/>
  <c r="F12649" i="11"/>
  <c r="E12649" i="11"/>
  <c r="F12648" i="11"/>
  <c r="E12648" i="11"/>
  <c r="F12647" i="11"/>
  <c r="E12647" i="11"/>
  <c r="F12646" i="11"/>
  <c r="E12646" i="11"/>
  <c r="F12645" i="11"/>
  <c r="E12645" i="11"/>
  <c r="F12644" i="11"/>
  <c r="E12644" i="11"/>
  <c r="F12643" i="11"/>
  <c r="E12643" i="11"/>
  <c r="F12642" i="11"/>
  <c r="E12642" i="11"/>
  <c r="F12641" i="11"/>
  <c r="E12641" i="11"/>
  <c r="F12640" i="11"/>
  <c r="E12640" i="11"/>
  <c r="F12639" i="11"/>
  <c r="E12639" i="11"/>
  <c r="F12638" i="11"/>
  <c r="E12638" i="11"/>
  <c r="F12637" i="11"/>
  <c r="E12637" i="11"/>
  <c r="F12636" i="11"/>
  <c r="E12636" i="11"/>
  <c r="F12635" i="11"/>
  <c r="E12635" i="11"/>
  <c r="F12634" i="11"/>
  <c r="E12634" i="11"/>
  <c r="F12633" i="11"/>
  <c r="E12633" i="11"/>
  <c r="F12632" i="11"/>
  <c r="E12632" i="11"/>
  <c r="F12631" i="11"/>
  <c r="E12631" i="11"/>
  <c r="F12630" i="11"/>
  <c r="E12630" i="11"/>
  <c r="F12629" i="11"/>
  <c r="E12629" i="11"/>
  <c r="F12628" i="11"/>
  <c r="E12628" i="11"/>
  <c r="F12627" i="11"/>
  <c r="E12627" i="11"/>
  <c r="F12626" i="11"/>
  <c r="E12626" i="11"/>
  <c r="F12625" i="11"/>
  <c r="E12625" i="11"/>
  <c r="F12624" i="11"/>
  <c r="E12624" i="11"/>
  <c r="F12623" i="11"/>
  <c r="E12623" i="11"/>
  <c r="F12622" i="11"/>
  <c r="E12622" i="11"/>
  <c r="F12621" i="11"/>
  <c r="E12621" i="11"/>
  <c r="F12620" i="11"/>
  <c r="E12620" i="11"/>
  <c r="F12619" i="11"/>
  <c r="E12619" i="11"/>
  <c r="F12618" i="11"/>
  <c r="E12618" i="11"/>
  <c r="F12617" i="11"/>
  <c r="E12617" i="11"/>
  <c r="F12616" i="11"/>
  <c r="E12616" i="11"/>
  <c r="F12615" i="11"/>
  <c r="E12615" i="11"/>
  <c r="F12614" i="11"/>
  <c r="E12614" i="11"/>
  <c r="F12613" i="11"/>
  <c r="E12613" i="11"/>
  <c r="F12612" i="11"/>
  <c r="E12612" i="11"/>
  <c r="F12611" i="11"/>
  <c r="E12611" i="11"/>
  <c r="F12610" i="11"/>
  <c r="E12610" i="11"/>
  <c r="F12609" i="11"/>
  <c r="E12609" i="11"/>
  <c r="F12608" i="11"/>
  <c r="E12608" i="11"/>
  <c r="F12607" i="11"/>
  <c r="E12607" i="11"/>
  <c r="F12606" i="11"/>
  <c r="E12606" i="11"/>
  <c r="F12605" i="11"/>
  <c r="E12605" i="11"/>
  <c r="F12604" i="11"/>
  <c r="E12604" i="11"/>
  <c r="F12603" i="11"/>
  <c r="E12603" i="11"/>
  <c r="F12602" i="11"/>
  <c r="E12602" i="11"/>
  <c r="F12601" i="11"/>
  <c r="E12601" i="11"/>
  <c r="F12600" i="11"/>
  <c r="E12600" i="11"/>
  <c r="F12599" i="11"/>
  <c r="E12599" i="11"/>
  <c r="F12598" i="11"/>
  <c r="E12598" i="11"/>
  <c r="F12597" i="11"/>
  <c r="E12597" i="11"/>
  <c r="F12596" i="11"/>
  <c r="E12596" i="11"/>
  <c r="F12595" i="11"/>
  <c r="E12595" i="11"/>
  <c r="F12594" i="11"/>
  <c r="E12594" i="11"/>
  <c r="F12593" i="11"/>
  <c r="E12593" i="11"/>
  <c r="F12592" i="11"/>
  <c r="E12592" i="11"/>
  <c r="F12591" i="11"/>
  <c r="E12591" i="11"/>
  <c r="F12590" i="11"/>
  <c r="E12590" i="11"/>
  <c r="F12589" i="11"/>
  <c r="E12589" i="11"/>
  <c r="F12588" i="11"/>
  <c r="E12588" i="11"/>
  <c r="F12587" i="11"/>
  <c r="E12587" i="11"/>
  <c r="F12586" i="11"/>
  <c r="E12586" i="11"/>
  <c r="F12585" i="11"/>
  <c r="E12585" i="11"/>
  <c r="F12584" i="11"/>
  <c r="E12584" i="11"/>
  <c r="F12583" i="11"/>
  <c r="E12583" i="11"/>
  <c r="F12582" i="11"/>
  <c r="E12582" i="11"/>
  <c r="F12581" i="11"/>
  <c r="E12581" i="11"/>
  <c r="F12580" i="11"/>
  <c r="E12580" i="11"/>
  <c r="F12579" i="11"/>
  <c r="E12579" i="11"/>
  <c r="F12578" i="11"/>
  <c r="E12578" i="11"/>
  <c r="F12577" i="11"/>
  <c r="E12577" i="11"/>
  <c r="F12576" i="11"/>
  <c r="E12576" i="11"/>
  <c r="F12575" i="11"/>
  <c r="E12575" i="11"/>
  <c r="F12574" i="11"/>
  <c r="E12574" i="11"/>
  <c r="F12573" i="11"/>
  <c r="E12573" i="11"/>
  <c r="F12572" i="11"/>
  <c r="E12572" i="11"/>
  <c r="F12571" i="11"/>
  <c r="E12571" i="11"/>
  <c r="F12570" i="11"/>
  <c r="E12570" i="11"/>
  <c r="F12569" i="11"/>
  <c r="E12569" i="11"/>
  <c r="F12568" i="11"/>
  <c r="E12568" i="11"/>
  <c r="F12567" i="11"/>
  <c r="E12567" i="11"/>
  <c r="F12566" i="11"/>
  <c r="E12566" i="11"/>
  <c r="F12565" i="11"/>
  <c r="E12565" i="11"/>
  <c r="F12564" i="11"/>
  <c r="E12564" i="11"/>
  <c r="F12563" i="11"/>
  <c r="E12563" i="11"/>
  <c r="F12562" i="11"/>
  <c r="E12562" i="11"/>
  <c r="F12561" i="11"/>
  <c r="E12561" i="11"/>
  <c r="F12560" i="11"/>
  <c r="E12560" i="11"/>
  <c r="F12559" i="11"/>
  <c r="E12559" i="11"/>
  <c r="F12558" i="11"/>
  <c r="E12558" i="11"/>
  <c r="F12557" i="11"/>
  <c r="E12557" i="11"/>
  <c r="F12556" i="11"/>
  <c r="E12556" i="11"/>
  <c r="F12555" i="11"/>
  <c r="E12555" i="11"/>
  <c r="F12554" i="11"/>
  <c r="E12554" i="11"/>
  <c r="F12553" i="11"/>
  <c r="E12553" i="11"/>
  <c r="F12552" i="11"/>
  <c r="E12552" i="11"/>
  <c r="F12551" i="11"/>
  <c r="E12551" i="11"/>
  <c r="F12550" i="11"/>
  <c r="E12550" i="11"/>
  <c r="F12549" i="11"/>
  <c r="E12549" i="11"/>
  <c r="F12548" i="11"/>
  <c r="E12548" i="11"/>
  <c r="F12547" i="11"/>
  <c r="E12547" i="11"/>
  <c r="F12546" i="11"/>
  <c r="E12546" i="11"/>
  <c r="F12545" i="11"/>
  <c r="E12545" i="11"/>
  <c r="F12544" i="11"/>
  <c r="E12544" i="11"/>
  <c r="F12543" i="11"/>
  <c r="E12543" i="11"/>
  <c r="F12542" i="11"/>
  <c r="E12542" i="11"/>
  <c r="F12541" i="11"/>
  <c r="E12541" i="11"/>
  <c r="F12540" i="11"/>
  <c r="E12540" i="11"/>
  <c r="F12539" i="11"/>
  <c r="E12539" i="11"/>
  <c r="F12538" i="11"/>
  <c r="E12538" i="11"/>
  <c r="F12537" i="11"/>
  <c r="E12537" i="11"/>
  <c r="F12536" i="11"/>
  <c r="E12536" i="11"/>
  <c r="F12535" i="11"/>
  <c r="E12535" i="11"/>
  <c r="F12534" i="11"/>
  <c r="E12534" i="11"/>
  <c r="F12533" i="11"/>
  <c r="E12533" i="11"/>
  <c r="F12532" i="11"/>
  <c r="E12532" i="11"/>
  <c r="F12531" i="11"/>
  <c r="E12531" i="11"/>
  <c r="F12530" i="11"/>
  <c r="E12530" i="11"/>
  <c r="F12529" i="11"/>
  <c r="E12529" i="11"/>
  <c r="F12528" i="11"/>
  <c r="E12528" i="11"/>
  <c r="F12527" i="11"/>
  <c r="E12527" i="11"/>
  <c r="F12526" i="11"/>
  <c r="E12526" i="11"/>
  <c r="F12525" i="11"/>
  <c r="E12525" i="11"/>
  <c r="F12524" i="11"/>
  <c r="E12524" i="11"/>
  <c r="F12523" i="11"/>
  <c r="E12523" i="11"/>
  <c r="F12522" i="11"/>
  <c r="E12522" i="11"/>
  <c r="F12521" i="11"/>
  <c r="E12521" i="11"/>
  <c r="F12520" i="11"/>
  <c r="E12520" i="11"/>
  <c r="F12519" i="11"/>
  <c r="E12519" i="11"/>
  <c r="F12518" i="11"/>
  <c r="E12518" i="11"/>
  <c r="F12517" i="11"/>
  <c r="E12517" i="11"/>
  <c r="F12516" i="11"/>
  <c r="E12516" i="11"/>
  <c r="F12515" i="11"/>
  <c r="E12515" i="11"/>
  <c r="F12514" i="11"/>
  <c r="E12514" i="11"/>
  <c r="F12513" i="11"/>
  <c r="E12513" i="11"/>
  <c r="F12512" i="11"/>
  <c r="E12512" i="11"/>
  <c r="F12511" i="11"/>
  <c r="E12511" i="11"/>
  <c r="F12510" i="11"/>
  <c r="E12510" i="11"/>
  <c r="F12509" i="11"/>
  <c r="E12509" i="11"/>
  <c r="F12508" i="11"/>
  <c r="E12508" i="11"/>
  <c r="F12507" i="11"/>
  <c r="E12507" i="11"/>
  <c r="F12506" i="11"/>
  <c r="E12506" i="11"/>
  <c r="F12505" i="11"/>
  <c r="E12505" i="11"/>
  <c r="F12504" i="11"/>
  <c r="E12504" i="11"/>
  <c r="F12503" i="11"/>
  <c r="E12503" i="11"/>
  <c r="F12502" i="11"/>
  <c r="E12502" i="11"/>
  <c r="F12501" i="11"/>
  <c r="E12501" i="11"/>
  <c r="F12500" i="11"/>
  <c r="E12500" i="11"/>
  <c r="F12499" i="11"/>
  <c r="E12499" i="11"/>
  <c r="F12498" i="11"/>
  <c r="E12498" i="11"/>
  <c r="F12497" i="11"/>
  <c r="E12497" i="11"/>
  <c r="F12496" i="11"/>
  <c r="E12496" i="11"/>
  <c r="F12495" i="11"/>
  <c r="E12495" i="11"/>
  <c r="F12494" i="11"/>
  <c r="E12494" i="11"/>
  <c r="F12493" i="11"/>
  <c r="E12493" i="11"/>
  <c r="F12492" i="11"/>
  <c r="E12492" i="11"/>
  <c r="F12491" i="11"/>
  <c r="E12491" i="11"/>
  <c r="F12490" i="11"/>
  <c r="E12490" i="11"/>
  <c r="F12489" i="11"/>
  <c r="E12489" i="11"/>
  <c r="F12488" i="11"/>
  <c r="E12488" i="11"/>
  <c r="F12487" i="11"/>
  <c r="E12487" i="11"/>
  <c r="F12486" i="11"/>
  <c r="E12486" i="11"/>
  <c r="F12485" i="11"/>
  <c r="E12485" i="11"/>
  <c r="F12484" i="11"/>
  <c r="E12484" i="11"/>
  <c r="F12483" i="11"/>
  <c r="E12483" i="11"/>
  <c r="F12482" i="11"/>
  <c r="E12482" i="11"/>
  <c r="F12481" i="11"/>
  <c r="E12481" i="11"/>
  <c r="F12480" i="11"/>
  <c r="E12480" i="11"/>
  <c r="F12479" i="11"/>
  <c r="E12479" i="11"/>
  <c r="F12478" i="11"/>
  <c r="E12478" i="11"/>
  <c r="F12477" i="11"/>
  <c r="E12477" i="11"/>
  <c r="F12476" i="11"/>
  <c r="E12476" i="11"/>
  <c r="F12475" i="11"/>
  <c r="E12475" i="11"/>
  <c r="F12474" i="11"/>
  <c r="E12474" i="11"/>
  <c r="F12473" i="11"/>
  <c r="E12473" i="11"/>
  <c r="F12472" i="11"/>
  <c r="E12472" i="11"/>
  <c r="F12471" i="11"/>
  <c r="E12471" i="11"/>
  <c r="F12470" i="11"/>
  <c r="E12470" i="11"/>
  <c r="F12469" i="11"/>
  <c r="E12469" i="11"/>
  <c r="F12468" i="11"/>
  <c r="E12468" i="11"/>
  <c r="F12467" i="11"/>
  <c r="E12467" i="11"/>
  <c r="F12466" i="11"/>
  <c r="E12466" i="11"/>
  <c r="F12465" i="11"/>
  <c r="E12465" i="11"/>
  <c r="F12464" i="11"/>
  <c r="E12464" i="11"/>
  <c r="F12463" i="11"/>
  <c r="E12463" i="11"/>
  <c r="F12462" i="11"/>
  <c r="E12462" i="11"/>
  <c r="F12461" i="11"/>
  <c r="E12461" i="11"/>
  <c r="F12460" i="11"/>
  <c r="E12460" i="11"/>
  <c r="F12459" i="11"/>
  <c r="E12459" i="11"/>
  <c r="F12458" i="11"/>
  <c r="E12458" i="11"/>
  <c r="F12457" i="11"/>
  <c r="E12457" i="11"/>
  <c r="F12456" i="11"/>
  <c r="E12456" i="11"/>
  <c r="F12455" i="11"/>
  <c r="E12455" i="11"/>
  <c r="F12454" i="11"/>
  <c r="E12454" i="11"/>
  <c r="F12453" i="11"/>
  <c r="E12453" i="11"/>
  <c r="F12452" i="11"/>
  <c r="E12452" i="11"/>
  <c r="F12451" i="11"/>
  <c r="E12451" i="11"/>
  <c r="F12450" i="11"/>
  <c r="E12450" i="11"/>
  <c r="F12449" i="11"/>
  <c r="E12449" i="11"/>
  <c r="F12448" i="11"/>
  <c r="E12448" i="11"/>
  <c r="F12447" i="11"/>
  <c r="E12447" i="11"/>
  <c r="F12446" i="11"/>
  <c r="E12446" i="11"/>
  <c r="F12445" i="11"/>
  <c r="E12445" i="11"/>
  <c r="F12444" i="11"/>
  <c r="E12444" i="11"/>
  <c r="F12443" i="11"/>
  <c r="E12443" i="11"/>
  <c r="F12442" i="11"/>
  <c r="E12442" i="11"/>
  <c r="F12441" i="11"/>
  <c r="E12441" i="11"/>
  <c r="F12440" i="11"/>
  <c r="E12440" i="11"/>
  <c r="F12439" i="11"/>
  <c r="E12439" i="11"/>
  <c r="F12438" i="11"/>
  <c r="E12438" i="11"/>
  <c r="F12437" i="11"/>
  <c r="E12437" i="11"/>
  <c r="F12436" i="11"/>
  <c r="E12436" i="11"/>
  <c r="F12435" i="11"/>
  <c r="E12435" i="11"/>
  <c r="F12434" i="11"/>
  <c r="E12434" i="11"/>
  <c r="F12433" i="11"/>
  <c r="E12433" i="11"/>
  <c r="F12432" i="11"/>
  <c r="E12432" i="11"/>
  <c r="F12431" i="11"/>
  <c r="E12431" i="11"/>
  <c r="F12430" i="11"/>
  <c r="E12430" i="11"/>
  <c r="F12429" i="11"/>
  <c r="E12429" i="11"/>
  <c r="F12428" i="11"/>
  <c r="E12428" i="11"/>
  <c r="F12427" i="11"/>
  <c r="E12427" i="11"/>
  <c r="F12426" i="11"/>
  <c r="E12426" i="11"/>
  <c r="F12425" i="11"/>
  <c r="E12425" i="11"/>
  <c r="F12424" i="11"/>
  <c r="E12424" i="11"/>
  <c r="F12423" i="11"/>
  <c r="E12423" i="11"/>
  <c r="F12422" i="11"/>
  <c r="E12422" i="11"/>
  <c r="F12421" i="11"/>
  <c r="E12421" i="11"/>
  <c r="F12420" i="11"/>
  <c r="E12420" i="11"/>
  <c r="F12419" i="11"/>
  <c r="E12419" i="11"/>
  <c r="F12418" i="11"/>
  <c r="E12418" i="11"/>
  <c r="F12417" i="11"/>
  <c r="E12417" i="11"/>
  <c r="F12416" i="11"/>
  <c r="E12416" i="11"/>
  <c r="F12415" i="11"/>
  <c r="E12415" i="11"/>
  <c r="F12414" i="11"/>
  <c r="E12414" i="11"/>
  <c r="F12413" i="11"/>
  <c r="E12413" i="11"/>
  <c r="F12412" i="11"/>
  <c r="E12412" i="11"/>
  <c r="F12411" i="11"/>
  <c r="E12411" i="11"/>
  <c r="F12410" i="11"/>
  <c r="E12410" i="11"/>
  <c r="F12409" i="11"/>
  <c r="E12409" i="11"/>
  <c r="F12408" i="11"/>
  <c r="E12408" i="11"/>
  <c r="F12407" i="11"/>
  <c r="E12407" i="11"/>
  <c r="F12406" i="11"/>
  <c r="E12406" i="11"/>
  <c r="F12405" i="11"/>
  <c r="E12405" i="11"/>
  <c r="F12404" i="11"/>
  <c r="E12404" i="11"/>
  <c r="F12403" i="11"/>
  <c r="E12403" i="11"/>
  <c r="F12402" i="11"/>
  <c r="E12402" i="11"/>
  <c r="F12401" i="11"/>
  <c r="E12401" i="11"/>
  <c r="F12400" i="11"/>
  <c r="E12400" i="11"/>
  <c r="F12399" i="11"/>
  <c r="E12399" i="11"/>
  <c r="F12398" i="11"/>
  <c r="E12398" i="11"/>
  <c r="F12397" i="11"/>
  <c r="E12397" i="11"/>
  <c r="F12396" i="11"/>
  <c r="E12396" i="11"/>
  <c r="F12395" i="11"/>
  <c r="E12395" i="11"/>
  <c r="F12394" i="11"/>
  <c r="E12394" i="11"/>
  <c r="F12393" i="11"/>
  <c r="E12393" i="11"/>
  <c r="F12392" i="11"/>
  <c r="E12392" i="11"/>
  <c r="F12391" i="11"/>
  <c r="E12391" i="11"/>
  <c r="F12390" i="11"/>
  <c r="E12390" i="11"/>
  <c r="F12389" i="11"/>
  <c r="E12389" i="11"/>
  <c r="F12388" i="11"/>
  <c r="E12388" i="11"/>
  <c r="F12387" i="11"/>
  <c r="E12387" i="11"/>
  <c r="F12386" i="11"/>
  <c r="E12386" i="11"/>
  <c r="F12385" i="11"/>
  <c r="E12385" i="11"/>
  <c r="F12384" i="11"/>
  <c r="E12384" i="11"/>
  <c r="F12383" i="11"/>
  <c r="E12383" i="11"/>
  <c r="F12382" i="11"/>
  <c r="E12382" i="11"/>
  <c r="F12381" i="11"/>
  <c r="E12381" i="11"/>
  <c r="F12380" i="11"/>
  <c r="E12380" i="11"/>
  <c r="F12379" i="11"/>
  <c r="E12379" i="11"/>
  <c r="F12378" i="11"/>
  <c r="E12378" i="11"/>
  <c r="F12377" i="11"/>
  <c r="E12377" i="11"/>
  <c r="F12376" i="11"/>
  <c r="E12376" i="11"/>
  <c r="F12375" i="11"/>
  <c r="E12375" i="11"/>
  <c r="F12374" i="11"/>
  <c r="E12374" i="11"/>
  <c r="F12373" i="11"/>
  <c r="E12373" i="11"/>
  <c r="F12372" i="11"/>
  <c r="E12372" i="11"/>
  <c r="F12371" i="11"/>
  <c r="E12371" i="11"/>
  <c r="F12370" i="11"/>
  <c r="E12370" i="11"/>
  <c r="F12369" i="11"/>
  <c r="E12369" i="11"/>
  <c r="F12368" i="11"/>
  <c r="E12368" i="11"/>
  <c r="F12367" i="11"/>
  <c r="E12367" i="11"/>
  <c r="F12366" i="11"/>
  <c r="E12366" i="11"/>
  <c r="F12365" i="11"/>
  <c r="E12365" i="11"/>
  <c r="F12364" i="11"/>
  <c r="E12364" i="11"/>
  <c r="F12363" i="11"/>
  <c r="E12363" i="11"/>
  <c r="F12362" i="11"/>
  <c r="E12362" i="11"/>
  <c r="F12361" i="11"/>
  <c r="E12361" i="11"/>
  <c r="F12360" i="11"/>
  <c r="E12360" i="11"/>
  <c r="F12359" i="11"/>
  <c r="E12359" i="11"/>
  <c r="F12358" i="11"/>
  <c r="E12358" i="11"/>
  <c r="F12357" i="11"/>
  <c r="E12357" i="11"/>
  <c r="F12356" i="11"/>
  <c r="E12356" i="11"/>
  <c r="F12355" i="11"/>
  <c r="E12355" i="11"/>
  <c r="F12354" i="11"/>
  <c r="E12354" i="11"/>
  <c r="F12353" i="11"/>
  <c r="E12353" i="11"/>
  <c r="F12352" i="11"/>
  <c r="E12352" i="11"/>
  <c r="F12351" i="11"/>
  <c r="E12351" i="11"/>
  <c r="F12350" i="11"/>
  <c r="E12350" i="11"/>
  <c r="F12349" i="11"/>
  <c r="E12349" i="11"/>
  <c r="F12348" i="11"/>
  <c r="E12348" i="11"/>
  <c r="F12347" i="11"/>
  <c r="E12347" i="11"/>
  <c r="F12346" i="11"/>
  <c r="E12346" i="11"/>
  <c r="F12345" i="11"/>
  <c r="E12345" i="11"/>
  <c r="F12344" i="11"/>
  <c r="E12344" i="11"/>
  <c r="F12343" i="11"/>
  <c r="E12343" i="11"/>
  <c r="F12342" i="11"/>
  <c r="E12342" i="11"/>
  <c r="F12341" i="11"/>
  <c r="E12341" i="11"/>
  <c r="F12340" i="11"/>
  <c r="E12340" i="11"/>
  <c r="F12339" i="11"/>
  <c r="E12339" i="11"/>
  <c r="F12338" i="11"/>
  <c r="E12338" i="11"/>
  <c r="F12337" i="11"/>
  <c r="E12337" i="11"/>
  <c r="F12336" i="11"/>
  <c r="E12336" i="11"/>
  <c r="F12335" i="11"/>
  <c r="E12335" i="11"/>
  <c r="F12334" i="11"/>
  <c r="E12334" i="11"/>
  <c r="F12333" i="11"/>
  <c r="E12333" i="11"/>
  <c r="F12332" i="11"/>
  <c r="E12332" i="11"/>
  <c r="F12331" i="11"/>
  <c r="E12331" i="11"/>
  <c r="F12330" i="11"/>
  <c r="E12330" i="11"/>
  <c r="F12329" i="11"/>
  <c r="E12329" i="11"/>
  <c r="F12328" i="11"/>
  <c r="E12328" i="11"/>
  <c r="F12327" i="11"/>
  <c r="E12327" i="11"/>
  <c r="F12326" i="11"/>
  <c r="E12326" i="11"/>
  <c r="F12325" i="11"/>
  <c r="E12325" i="11"/>
  <c r="F12324" i="11"/>
  <c r="E12324" i="11"/>
  <c r="F12323" i="11"/>
  <c r="E12323" i="11"/>
  <c r="F12322" i="11"/>
  <c r="E12322" i="11"/>
  <c r="F12321" i="11"/>
  <c r="E12321" i="11"/>
  <c r="F12320" i="11"/>
  <c r="E12320" i="11"/>
  <c r="F12319" i="11"/>
  <c r="E12319" i="11"/>
  <c r="F12318" i="11"/>
  <c r="E12318" i="11"/>
  <c r="F12317" i="11"/>
  <c r="E12317" i="11"/>
  <c r="F12316" i="11"/>
  <c r="E12316" i="11"/>
  <c r="F12315" i="11"/>
  <c r="E12315" i="11"/>
  <c r="F12314" i="11"/>
  <c r="E12314" i="11"/>
  <c r="F12313" i="11"/>
  <c r="E12313" i="11"/>
  <c r="F12312" i="11"/>
  <c r="E12312" i="11"/>
  <c r="F12311" i="11"/>
  <c r="E12311" i="11"/>
  <c r="F12310" i="11"/>
  <c r="E12310" i="11"/>
  <c r="F12309" i="11"/>
  <c r="E12309" i="11"/>
  <c r="F12308" i="11"/>
  <c r="E12308" i="11"/>
  <c r="F12307" i="11"/>
  <c r="E12307" i="11"/>
  <c r="F12306" i="11"/>
  <c r="E12306" i="11"/>
  <c r="F12305" i="11"/>
  <c r="E12305" i="11"/>
  <c r="F12304" i="11"/>
  <c r="E12304" i="11"/>
  <c r="F12303" i="11"/>
  <c r="E12303" i="11"/>
  <c r="F12302" i="11"/>
  <c r="E12302" i="11"/>
  <c r="F12301" i="11"/>
  <c r="E12301" i="11"/>
  <c r="F12300" i="11"/>
  <c r="E12300" i="11"/>
  <c r="F12299" i="11"/>
  <c r="E12299" i="11"/>
  <c r="F12298" i="11"/>
  <c r="E12298" i="11"/>
  <c r="F12297" i="11"/>
  <c r="E12297" i="11"/>
  <c r="F12296" i="11"/>
  <c r="E12296" i="11"/>
  <c r="F12295" i="11"/>
  <c r="E12295" i="11"/>
  <c r="F12294" i="11"/>
  <c r="E12294" i="11"/>
  <c r="F12293" i="11"/>
  <c r="E12293" i="11"/>
  <c r="F12292" i="11"/>
  <c r="E12292" i="11"/>
  <c r="F12291" i="11"/>
  <c r="E12291" i="11"/>
  <c r="F12290" i="11"/>
  <c r="E12290" i="11"/>
  <c r="F12289" i="11"/>
  <c r="E12289" i="11"/>
  <c r="F12288" i="11"/>
  <c r="E12288" i="11"/>
  <c r="F12287" i="11"/>
  <c r="E12287" i="11"/>
  <c r="F12286" i="11"/>
  <c r="E12286" i="11"/>
  <c r="F12285" i="11"/>
  <c r="E12285" i="11"/>
  <c r="F12284" i="11"/>
  <c r="E12284" i="11"/>
  <c r="F12283" i="11"/>
  <c r="E12283" i="11"/>
  <c r="F12282" i="11"/>
  <c r="E12282" i="11"/>
  <c r="F12281" i="11"/>
  <c r="E12281" i="11"/>
  <c r="F12280" i="11"/>
  <c r="E12280" i="11"/>
  <c r="F12279" i="11"/>
  <c r="E12279" i="11"/>
  <c r="F12278" i="11"/>
  <c r="E12278" i="11"/>
  <c r="F12277" i="11"/>
  <c r="E12277" i="11"/>
  <c r="F12276" i="11"/>
  <c r="E12276" i="11"/>
  <c r="F12275" i="11"/>
  <c r="E12275" i="11"/>
  <c r="F12274" i="11"/>
  <c r="E12274" i="11"/>
  <c r="F12273" i="11"/>
  <c r="E12273" i="11"/>
  <c r="F12272" i="11"/>
  <c r="E12272" i="11"/>
  <c r="F12271" i="11"/>
  <c r="E12271" i="11"/>
  <c r="F12270" i="11"/>
  <c r="E12270" i="11"/>
  <c r="F12269" i="11"/>
  <c r="E12269" i="11"/>
  <c r="F12268" i="11"/>
  <c r="E12268" i="11"/>
  <c r="F12267" i="11"/>
  <c r="E12267" i="11"/>
  <c r="F12266" i="11"/>
  <c r="E12266" i="11"/>
  <c r="F12265" i="11"/>
  <c r="E12265" i="11"/>
  <c r="F12264" i="11"/>
  <c r="E12264" i="11"/>
  <c r="F12263" i="11"/>
  <c r="E12263" i="11"/>
  <c r="F12262" i="11"/>
  <c r="E12262" i="11"/>
  <c r="F12261" i="11"/>
  <c r="E12261" i="11"/>
  <c r="F12260" i="11"/>
  <c r="E12260" i="11"/>
  <c r="F12259" i="11"/>
  <c r="E12259" i="11"/>
  <c r="F12258" i="11"/>
  <c r="E12258" i="11"/>
  <c r="F12257" i="11"/>
  <c r="E12257" i="11"/>
  <c r="F12256" i="11"/>
  <c r="E12256" i="11"/>
  <c r="F12255" i="11"/>
  <c r="E12255" i="11"/>
  <c r="F12254" i="11"/>
  <c r="E12254" i="11"/>
  <c r="F12253" i="11"/>
  <c r="E12253" i="11"/>
  <c r="F12252" i="11"/>
  <c r="E12252" i="11"/>
  <c r="F12251" i="11"/>
  <c r="E12251" i="11"/>
  <c r="F12250" i="11"/>
  <c r="E12250" i="11"/>
  <c r="F12249" i="11"/>
  <c r="E12249" i="11"/>
  <c r="F12248" i="11"/>
  <c r="E12248" i="11"/>
  <c r="F12247" i="11"/>
  <c r="E12247" i="11"/>
  <c r="F12246" i="11"/>
  <c r="E12246" i="11"/>
  <c r="F12245" i="11"/>
  <c r="E12245" i="11"/>
  <c r="F12244" i="11"/>
  <c r="E12244" i="11"/>
  <c r="F12243" i="11"/>
  <c r="E12243" i="11"/>
  <c r="F12242" i="11"/>
  <c r="E12242" i="11"/>
  <c r="F12241" i="11"/>
  <c r="E12241" i="11"/>
  <c r="F12240" i="11"/>
  <c r="E12240" i="11"/>
  <c r="F12239" i="11"/>
  <c r="E12239" i="11"/>
  <c r="F12238" i="11"/>
  <c r="E12238" i="11"/>
  <c r="F12237" i="11"/>
  <c r="E12237" i="11"/>
  <c r="F12236" i="11"/>
  <c r="E12236" i="11"/>
  <c r="F12235" i="11"/>
  <c r="E12235" i="11"/>
  <c r="F12234" i="11"/>
  <c r="E12234" i="11"/>
  <c r="F12233" i="11"/>
  <c r="E12233" i="11"/>
  <c r="F12232" i="11"/>
  <c r="E12232" i="11"/>
  <c r="F12231" i="11"/>
  <c r="E12231" i="11"/>
  <c r="F12230" i="11"/>
  <c r="E12230" i="11"/>
  <c r="F12229" i="11"/>
  <c r="E12229" i="11"/>
  <c r="F12228" i="11"/>
  <c r="E12228" i="11"/>
  <c r="F12227" i="11"/>
  <c r="E12227" i="11"/>
  <c r="F12226" i="11"/>
  <c r="E12226" i="11"/>
  <c r="F12225" i="11"/>
  <c r="E12225" i="11"/>
  <c r="F12224" i="11"/>
  <c r="E12224" i="11"/>
  <c r="F12223" i="11"/>
  <c r="E12223" i="11"/>
  <c r="F12222" i="11"/>
  <c r="E12222" i="11"/>
  <c r="F12221" i="11"/>
  <c r="E12221" i="11"/>
  <c r="F12220" i="11"/>
  <c r="E12220" i="11"/>
  <c r="F12219" i="11"/>
  <c r="E12219" i="11"/>
  <c r="F12218" i="11"/>
  <c r="E12218" i="11"/>
  <c r="F12217" i="11"/>
  <c r="E12217" i="11"/>
  <c r="F12216" i="11"/>
  <c r="E12216" i="11"/>
  <c r="F12215" i="11"/>
  <c r="E12215" i="11"/>
  <c r="F12214" i="11"/>
  <c r="E12214" i="11"/>
  <c r="F12213" i="11"/>
  <c r="E12213" i="11"/>
  <c r="F12212" i="11"/>
  <c r="E12212" i="11"/>
  <c r="F12211" i="11"/>
  <c r="E12211" i="11"/>
  <c r="F12210" i="11"/>
  <c r="E12210" i="11"/>
  <c r="F12209" i="11"/>
  <c r="E12209" i="11"/>
  <c r="F12208" i="11"/>
  <c r="E12208" i="11"/>
  <c r="F12207" i="11"/>
  <c r="E12207" i="11"/>
  <c r="F12206" i="11"/>
  <c r="E12206" i="11"/>
  <c r="F12205" i="11"/>
  <c r="E12205" i="11"/>
  <c r="F12204" i="11"/>
  <c r="E12204" i="11"/>
  <c r="F12203" i="11"/>
  <c r="E12203" i="11"/>
  <c r="F12202" i="11"/>
  <c r="E12202" i="11"/>
  <c r="F12201" i="11"/>
  <c r="E12201" i="11"/>
  <c r="F12200" i="11"/>
  <c r="E12200" i="11"/>
  <c r="F12199" i="11"/>
  <c r="E12199" i="11"/>
  <c r="F12198" i="11"/>
  <c r="E12198" i="11"/>
  <c r="F12197" i="11"/>
  <c r="E12197" i="11"/>
  <c r="F12196" i="11"/>
  <c r="E12196" i="11"/>
  <c r="F12195" i="11"/>
  <c r="E12195" i="11"/>
  <c r="F12194" i="11"/>
  <c r="E12194" i="11"/>
  <c r="F12193" i="11"/>
  <c r="E12193" i="11"/>
  <c r="F12192" i="11"/>
  <c r="E12192" i="11"/>
  <c r="F12191" i="11"/>
  <c r="E12191" i="11"/>
  <c r="F12190" i="11"/>
  <c r="E12190" i="11"/>
  <c r="F12189" i="11"/>
  <c r="E12189" i="11"/>
  <c r="F12188" i="11"/>
  <c r="E12188" i="11"/>
  <c r="F12187" i="11"/>
  <c r="E12187" i="11"/>
  <c r="F12186" i="11"/>
  <c r="E12186" i="11"/>
  <c r="F12185" i="11"/>
  <c r="E12185" i="11"/>
  <c r="F12184" i="11"/>
  <c r="E12184" i="11"/>
  <c r="F12183" i="11"/>
  <c r="E12183" i="11"/>
  <c r="F12182" i="11"/>
  <c r="E12182" i="11"/>
  <c r="F12181" i="11"/>
  <c r="E12181" i="11"/>
  <c r="F12180" i="11"/>
  <c r="E12180" i="11"/>
  <c r="F12179" i="11"/>
  <c r="E12179" i="11"/>
  <c r="F12178" i="11"/>
  <c r="E12178" i="11"/>
  <c r="F12177" i="11"/>
  <c r="E12177" i="11"/>
  <c r="F12176" i="11"/>
  <c r="E12176" i="11"/>
  <c r="F12175" i="11"/>
  <c r="E12175" i="11"/>
  <c r="F12174" i="11"/>
  <c r="E12174" i="11"/>
  <c r="F12173" i="11"/>
  <c r="E12173" i="11"/>
  <c r="F12172" i="11"/>
  <c r="E12172" i="11"/>
  <c r="F12171" i="11"/>
  <c r="E12171" i="11"/>
  <c r="F12170" i="11"/>
  <c r="E12170" i="11"/>
  <c r="F12169" i="11"/>
  <c r="E12169" i="11"/>
  <c r="F12168" i="11"/>
  <c r="E12168" i="11"/>
  <c r="F12167" i="11"/>
  <c r="E12167" i="11"/>
  <c r="F12166" i="11"/>
  <c r="E12166" i="11"/>
  <c r="F12165" i="11"/>
  <c r="E12165" i="11"/>
  <c r="F12164" i="11"/>
  <c r="E12164" i="11"/>
  <c r="F12163" i="11"/>
  <c r="E12163" i="11"/>
  <c r="F12162" i="11"/>
  <c r="E12162" i="11"/>
  <c r="F12161" i="11"/>
  <c r="E12161" i="11"/>
  <c r="F12160" i="11"/>
  <c r="E12160" i="11"/>
  <c r="F12159" i="11"/>
  <c r="E12159" i="11"/>
  <c r="F12158" i="11"/>
  <c r="E12158" i="11"/>
  <c r="F12157" i="11"/>
  <c r="E12157" i="11"/>
  <c r="F12156" i="11"/>
  <c r="E12156" i="11"/>
  <c r="F12155" i="11"/>
  <c r="E12155" i="11"/>
  <c r="F12154" i="11"/>
  <c r="E12154" i="11"/>
  <c r="F12153" i="11"/>
  <c r="E12153" i="11"/>
  <c r="F12152" i="11"/>
  <c r="E12152" i="11"/>
  <c r="F12151" i="11"/>
  <c r="E12151" i="11"/>
  <c r="F12150" i="11"/>
  <c r="E12150" i="11"/>
  <c r="F12149" i="11"/>
  <c r="E12149" i="11"/>
  <c r="F12148" i="11"/>
  <c r="E12148" i="11"/>
  <c r="F12147" i="11"/>
  <c r="E12147" i="11"/>
  <c r="F12146" i="11"/>
  <c r="E12146" i="11"/>
  <c r="F12145" i="11"/>
  <c r="E12145" i="11"/>
  <c r="F12144" i="11"/>
  <c r="E12144" i="11"/>
  <c r="F12143" i="11"/>
  <c r="E12143" i="11"/>
  <c r="F12142" i="11"/>
  <c r="E12142" i="11"/>
  <c r="F12141" i="11"/>
  <c r="E12141" i="11"/>
  <c r="F12140" i="11"/>
  <c r="E12140" i="11"/>
  <c r="F12139" i="11"/>
  <c r="E12139" i="11"/>
  <c r="F12138" i="11"/>
  <c r="E12138" i="11"/>
  <c r="F12137" i="11"/>
  <c r="E12137" i="11"/>
  <c r="F12136" i="11"/>
  <c r="E12136" i="11"/>
  <c r="F12135" i="11"/>
  <c r="E12135" i="11"/>
  <c r="F12134" i="11"/>
  <c r="E12134" i="11"/>
  <c r="F12133" i="11"/>
  <c r="E12133" i="11"/>
  <c r="F12132" i="11"/>
  <c r="E12132" i="11"/>
  <c r="F12131" i="11"/>
  <c r="E12131" i="11"/>
  <c r="F12130" i="11"/>
  <c r="E12130" i="11"/>
  <c r="F12129" i="11"/>
  <c r="E12129" i="11"/>
  <c r="F12128" i="11"/>
  <c r="E12128" i="11"/>
  <c r="F12127" i="11"/>
  <c r="E12127" i="11"/>
  <c r="F12126" i="11"/>
  <c r="E12126" i="11"/>
  <c r="F12125" i="11"/>
  <c r="E12125" i="11"/>
  <c r="F12124" i="11"/>
  <c r="E12124" i="11"/>
  <c r="F12123" i="11"/>
  <c r="E12123" i="11"/>
  <c r="F12122" i="11"/>
  <c r="E12122" i="11"/>
  <c r="F12121" i="11"/>
  <c r="E12121" i="11"/>
  <c r="F12120" i="11"/>
  <c r="E12120" i="11"/>
  <c r="F12119" i="11"/>
  <c r="E12119" i="11"/>
  <c r="F12118" i="11"/>
  <c r="E12118" i="11"/>
  <c r="F12117" i="11"/>
  <c r="E12117" i="11"/>
  <c r="F12116" i="11"/>
  <c r="E12116" i="11"/>
  <c r="F12115" i="11"/>
  <c r="E12115" i="11"/>
  <c r="F12114" i="11"/>
  <c r="E12114" i="11"/>
  <c r="F12113" i="11"/>
  <c r="E12113" i="11"/>
  <c r="F12112" i="11"/>
  <c r="E12112" i="11"/>
  <c r="F12111" i="11"/>
  <c r="E12111" i="11"/>
  <c r="F12110" i="11"/>
  <c r="E12110" i="11"/>
  <c r="F12109" i="11"/>
  <c r="E12109" i="11"/>
  <c r="F12108" i="11"/>
  <c r="E12108" i="11"/>
  <c r="F12107" i="11"/>
  <c r="E12107" i="11"/>
  <c r="F12106" i="11"/>
  <c r="E12106" i="11"/>
  <c r="F12105" i="11"/>
  <c r="E12105" i="11"/>
  <c r="F12104" i="11"/>
  <c r="E12104" i="11"/>
  <c r="F12103" i="11"/>
  <c r="E12103" i="11"/>
  <c r="F12102" i="11"/>
  <c r="E12102" i="11"/>
  <c r="F12101" i="11"/>
  <c r="E12101" i="11"/>
  <c r="F12100" i="11"/>
  <c r="E12100" i="11"/>
  <c r="F12099" i="11"/>
  <c r="E12099" i="11"/>
  <c r="F12098" i="11"/>
  <c r="E12098" i="11"/>
  <c r="F12097" i="11"/>
  <c r="E12097" i="11"/>
  <c r="F12096" i="11"/>
  <c r="E12096" i="11"/>
  <c r="F12095" i="11"/>
  <c r="E12095" i="11"/>
  <c r="F12094" i="11"/>
  <c r="E12094" i="11"/>
  <c r="F12093" i="11"/>
  <c r="E12093" i="11"/>
  <c r="F12092" i="11"/>
  <c r="E12092" i="11"/>
  <c r="F12091" i="11"/>
  <c r="E12091" i="11"/>
  <c r="F12090" i="11"/>
  <c r="E12090" i="11"/>
  <c r="F12089" i="11"/>
  <c r="E12089" i="11"/>
  <c r="F12088" i="11"/>
  <c r="E12088" i="11"/>
  <c r="F12087" i="11"/>
  <c r="E12087" i="11"/>
  <c r="F12086" i="11"/>
  <c r="E12086" i="11"/>
  <c r="F12085" i="11"/>
  <c r="E12085" i="11"/>
  <c r="F12084" i="11"/>
  <c r="E12084" i="11"/>
  <c r="F12083" i="11"/>
  <c r="E12083" i="11"/>
  <c r="F12082" i="11"/>
  <c r="E12082" i="11"/>
  <c r="F12081" i="11"/>
  <c r="E12081" i="11"/>
  <c r="F12080" i="11"/>
  <c r="E12080" i="11"/>
  <c r="F12079" i="11"/>
  <c r="E12079" i="11"/>
  <c r="F12078" i="11"/>
  <c r="E12078" i="11"/>
  <c r="F12077" i="11"/>
  <c r="E12077" i="11"/>
  <c r="F12076" i="11"/>
  <c r="E12076" i="11"/>
  <c r="F12075" i="11"/>
  <c r="E12075" i="11"/>
  <c r="F12074" i="11"/>
  <c r="E12074" i="11"/>
  <c r="F12073" i="11"/>
  <c r="E12073" i="11"/>
  <c r="F12072" i="11"/>
  <c r="E12072" i="11"/>
  <c r="F12071" i="11"/>
  <c r="E12071" i="11"/>
  <c r="F12070" i="11"/>
  <c r="E12070" i="11"/>
  <c r="F12069" i="11"/>
  <c r="E12069" i="11"/>
  <c r="F12068" i="11"/>
  <c r="E12068" i="11"/>
  <c r="F12067" i="11"/>
  <c r="E12067" i="11"/>
  <c r="F12066" i="11"/>
  <c r="E12066" i="11"/>
  <c r="F12065" i="11"/>
  <c r="E12065" i="11"/>
  <c r="F12064" i="11"/>
  <c r="E12064" i="11"/>
  <c r="F12063" i="11"/>
  <c r="E12063" i="11"/>
  <c r="F12062" i="11"/>
  <c r="E12062" i="11"/>
  <c r="F12061" i="11"/>
  <c r="E12061" i="11"/>
  <c r="F12060" i="11"/>
  <c r="E12060" i="11"/>
  <c r="F12059" i="11"/>
  <c r="E12059" i="11"/>
  <c r="F12058" i="11"/>
  <c r="E12058" i="11"/>
  <c r="F12057" i="11"/>
  <c r="E12057" i="11"/>
  <c r="F12056" i="11"/>
  <c r="E12056" i="11"/>
  <c r="F12055" i="11"/>
  <c r="E12055" i="11"/>
  <c r="F12054" i="11"/>
  <c r="E12054" i="11"/>
  <c r="F12053" i="11"/>
  <c r="E12053" i="11"/>
  <c r="F12052" i="11"/>
  <c r="E12052" i="11"/>
  <c r="F12051" i="11"/>
  <c r="E12051" i="11"/>
  <c r="F12050" i="11"/>
  <c r="E12050" i="11"/>
  <c r="F12049" i="11"/>
  <c r="E12049" i="11"/>
  <c r="F12048" i="11"/>
  <c r="E12048" i="11"/>
  <c r="F12047" i="11"/>
  <c r="E12047" i="11"/>
  <c r="F12046" i="11"/>
  <c r="E12046" i="11"/>
  <c r="F12045" i="11"/>
  <c r="E12045" i="11"/>
  <c r="F12044" i="11"/>
  <c r="E12044" i="11"/>
  <c r="F12043" i="11"/>
  <c r="E12043" i="11"/>
  <c r="F12042" i="11"/>
  <c r="E12042" i="11"/>
  <c r="F12041" i="11"/>
  <c r="E12041" i="11"/>
  <c r="F12040" i="11"/>
  <c r="E12040" i="11"/>
  <c r="F12039" i="11"/>
  <c r="E12039" i="11"/>
  <c r="F12038" i="11"/>
  <c r="E12038" i="11"/>
  <c r="F12037" i="11"/>
  <c r="E12037" i="11"/>
  <c r="F12036" i="11"/>
  <c r="E12036" i="11"/>
  <c r="F12035" i="11"/>
  <c r="E12035" i="11"/>
  <c r="F12034" i="11"/>
  <c r="E12034" i="11"/>
  <c r="F12033" i="11"/>
  <c r="E12033" i="11"/>
  <c r="F12032" i="11"/>
  <c r="E12032" i="11"/>
  <c r="F12031" i="11"/>
  <c r="E12031" i="11"/>
  <c r="F12030" i="11"/>
  <c r="E12030" i="11"/>
  <c r="F12029" i="11"/>
  <c r="E12029" i="11"/>
  <c r="F12028" i="11"/>
  <c r="E12028" i="11"/>
  <c r="F12027" i="11"/>
  <c r="E12027" i="11"/>
  <c r="F12026" i="11"/>
  <c r="E12026" i="11"/>
  <c r="F12025" i="11"/>
  <c r="E12025" i="11"/>
  <c r="F12024" i="11"/>
  <c r="E12024" i="11"/>
  <c r="F12023" i="11"/>
  <c r="E12023" i="11"/>
  <c r="F12022" i="11"/>
  <c r="E12022" i="11"/>
  <c r="F12021" i="11"/>
  <c r="E12021" i="11"/>
  <c r="F12020" i="11"/>
  <c r="E12020" i="11"/>
  <c r="F12019" i="11"/>
  <c r="E12019" i="11"/>
  <c r="F12018" i="11"/>
  <c r="E12018" i="11"/>
  <c r="F12017" i="11"/>
  <c r="E12017" i="11"/>
  <c r="F12016" i="11"/>
  <c r="E12016" i="11"/>
  <c r="F12015" i="11"/>
  <c r="E12015" i="11"/>
  <c r="F12014" i="11"/>
  <c r="E12014" i="11"/>
  <c r="F12013" i="11"/>
  <c r="E12013" i="11"/>
  <c r="F12012" i="11"/>
  <c r="E12012" i="11"/>
  <c r="F12011" i="11"/>
  <c r="E12011" i="11"/>
  <c r="F12010" i="11"/>
  <c r="E12010" i="11"/>
  <c r="F12009" i="11"/>
  <c r="E12009" i="11"/>
  <c r="F12008" i="11"/>
  <c r="E12008" i="11"/>
  <c r="F12007" i="11"/>
  <c r="E12007" i="11"/>
  <c r="F12006" i="11"/>
  <c r="E12006" i="11"/>
  <c r="F12005" i="11"/>
  <c r="E12005" i="11"/>
  <c r="F12004" i="11"/>
  <c r="E12004" i="11"/>
  <c r="F12003" i="11"/>
  <c r="E12003" i="11"/>
  <c r="F12002" i="11"/>
  <c r="E12002" i="11"/>
  <c r="F12001" i="11"/>
  <c r="E12001" i="11"/>
  <c r="F12000" i="11"/>
  <c r="E12000" i="11"/>
  <c r="F11999" i="11"/>
  <c r="E11999" i="11"/>
  <c r="F11998" i="11"/>
  <c r="E11998" i="11"/>
  <c r="F11997" i="11"/>
  <c r="E11997" i="11"/>
  <c r="F11996" i="11"/>
  <c r="E11996" i="11"/>
  <c r="F11995" i="11"/>
  <c r="E11995" i="11"/>
  <c r="F11994" i="11"/>
  <c r="E11994" i="11"/>
  <c r="F11993" i="11"/>
  <c r="E11993" i="11"/>
  <c r="F11992" i="11"/>
  <c r="E11992" i="11"/>
  <c r="F11991" i="11"/>
  <c r="E11991" i="11"/>
  <c r="F11990" i="11"/>
  <c r="E11990" i="11"/>
  <c r="F11989" i="11"/>
  <c r="E11989" i="11"/>
  <c r="F11988" i="11"/>
  <c r="E11988" i="11"/>
  <c r="F11987" i="11"/>
  <c r="E11987" i="11"/>
  <c r="F11986" i="11"/>
  <c r="E11986" i="11"/>
  <c r="F11985" i="11"/>
  <c r="E11985" i="11"/>
  <c r="F11984" i="11"/>
  <c r="E11984" i="11"/>
  <c r="F11983" i="11"/>
  <c r="E11983" i="11"/>
  <c r="F11982" i="11"/>
  <c r="E11982" i="11"/>
  <c r="F11981" i="11"/>
  <c r="E11981" i="11"/>
  <c r="F11980" i="11"/>
  <c r="E11980" i="11"/>
  <c r="F11979" i="11"/>
  <c r="E11979" i="11"/>
  <c r="F11978" i="11"/>
  <c r="E11978" i="11"/>
  <c r="F11977" i="11"/>
  <c r="E11977" i="11"/>
  <c r="F11976" i="11"/>
  <c r="E11976" i="11"/>
  <c r="F11975" i="11"/>
  <c r="E11975" i="11"/>
  <c r="F11974" i="11"/>
  <c r="E11974" i="11"/>
  <c r="F11973" i="11"/>
  <c r="E11973" i="11"/>
  <c r="F11972" i="11"/>
  <c r="E11972" i="11"/>
  <c r="F11971" i="11"/>
  <c r="E11971" i="11"/>
  <c r="F11970" i="11"/>
  <c r="E11970" i="11"/>
  <c r="F11969" i="11"/>
  <c r="E11969" i="11"/>
  <c r="F11968" i="11"/>
  <c r="E11968" i="11"/>
  <c r="F11967" i="11"/>
  <c r="E11967" i="11"/>
  <c r="F11966" i="11"/>
  <c r="E11966" i="11"/>
  <c r="F11965" i="11"/>
  <c r="E11965" i="11"/>
  <c r="F11964" i="11"/>
  <c r="E11964" i="11"/>
  <c r="F11963" i="11"/>
  <c r="E11963" i="11"/>
  <c r="F11962" i="11"/>
  <c r="E11962" i="11"/>
  <c r="F11961" i="11"/>
  <c r="E11961" i="11"/>
  <c r="F11960" i="11"/>
  <c r="E11960" i="11"/>
  <c r="F11959" i="11"/>
  <c r="E11959" i="11"/>
  <c r="F11958" i="11"/>
  <c r="E11958" i="11"/>
  <c r="F11957" i="11"/>
  <c r="E11957" i="11"/>
  <c r="F11956" i="11"/>
  <c r="E11956" i="11"/>
  <c r="F11955" i="11"/>
  <c r="E11955" i="11"/>
  <c r="F11954" i="11"/>
  <c r="E11954" i="11"/>
  <c r="F11953" i="11"/>
  <c r="E11953" i="11"/>
  <c r="F11952" i="11"/>
  <c r="E11952" i="11"/>
  <c r="F11951" i="11"/>
  <c r="E11951" i="11"/>
  <c r="F11950" i="11"/>
  <c r="E11950" i="11"/>
  <c r="F11949" i="11"/>
  <c r="E11949" i="11"/>
  <c r="F11948" i="11"/>
  <c r="E11948" i="11"/>
  <c r="F11947" i="11"/>
  <c r="E11947" i="11"/>
  <c r="F11946" i="11"/>
  <c r="E11946" i="11"/>
  <c r="F11945" i="11"/>
  <c r="E11945" i="11"/>
  <c r="F11944" i="11"/>
  <c r="E11944" i="11"/>
  <c r="F11943" i="11"/>
  <c r="E11943" i="11"/>
  <c r="F11942" i="11"/>
  <c r="E11942" i="11"/>
  <c r="F11941" i="11"/>
  <c r="E11941" i="11"/>
  <c r="F11940" i="11"/>
  <c r="E11940" i="11"/>
  <c r="F11939" i="11"/>
  <c r="E11939" i="11"/>
  <c r="F11938" i="11"/>
  <c r="E11938" i="11"/>
  <c r="F11937" i="11"/>
  <c r="E11937" i="11"/>
  <c r="F11936" i="11"/>
  <c r="E11936" i="11"/>
  <c r="F11935" i="11"/>
  <c r="E11935" i="11"/>
  <c r="F11934" i="11"/>
  <c r="E11934" i="11"/>
  <c r="F11933" i="11"/>
  <c r="E11933" i="11"/>
  <c r="F11932" i="11"/>
  <c r="E11932" i="11"/>
  <c r="F11931" i="11"/>
  <c r="E11931" i="11"/>
  <c r="F11930" i="11"/>
  <c r="E11930" i="11"/>
  <c r="F11929" i="11"/>
  <c r="E11929" i="11"/>
  <c r="F11928" i="11"/>
  <c r="E11928" i="11"/>
  <c r="F11927" i="11"/>
  <c r="E11927" i="11"/>
  <c r="F11926" i="11"/>
  <c r="E11926" i="11"/>
  <c r="F11925" i="11"/>
  <c r="E11925" i="11"/>
  <c r="F11924" i="11"/>
  <c r="E11924" i="11"/>
  <c r="F11923" i="11"/>
  <c r="E11923" i="11"/>
  <c r="F11922" i="11"/>
  <c r="E11922" i="11"/>
  <c r="F11921" i="11"/>
  <c r="E11921" i="11"/>
  <c r="F11920" i="11"/>
  <c r="E11920" i="11"/>
  <c r="F11919" i="11"/>
  <c r="E11919" i="11"/>
  <c r="F11918" i="11"/>
  <c r="E11918" i="11"/>
  <c r="F11917" i="11"/>
  <c r="E11917" i="11"/>
  <c r="F11916" i="11"/>
  <c r="E11916" i="11"/>
  <c r="F11915" i="11"/>
  <c r="E11915" i="11"/>
  <c r="F11914" i="11"/>
  <c r="E11914" i="11"/>
  <c r="F11913" i="11"/>
  <c r="E11913" i="11"/>
  <c r="F11912" i="11"/>
  <c r="E11912" i="11"/>
  <c r="F11911" i="11"/>
  <c r="E11911" i="11"/>
  <c r="F11910" i="11"/>
  <c r="E11910" i="11"/>
  <c r="F11909" i="11"/>
  <c r="E11909" i="11"/>
  <c r="F11908" i="11"/>
  <c r="E11908" i="11"/>
  <c r="F11907" i="11"/>
  <c r="E11907" i="11"/>
  <c r="F11906" i="11"/>
  <c r="E11906" i="11"/>
  <c r="F11905" i="11"/>
  <c r="E11905" i="11"/>
  <c r="F11904" i="11"/>
  <c r="E11904" i="11"/>
  <c r="F11903" i="11"/>
  <c r="E11903" i="11"/>
  <c r="F11902" i="11"/>
  <c r="E11902" i="11"/>
  <c r="F11901" i="11"/>
  <c r="E11901" i="11"/>
  <c r="F11900" i="11"/>
  <c r="E11900" i="11"/>
  <c r="F11899" i="11"/>
  <c r="E11899" i="11"/>
  <c r="F11898" i="11"/>
  <c r="E11898" i="11"/>
  <c r="F11897" i="11"/>
  <c r="E11897" i="11"/>
  <c r="F11896" i="11"/>
  <c r="E11896" i="11"/>
  <c r="F11895" i="11"/>
  <c r="E11895" i="11"/>
  <c r="F11894" i="11"/>
  <c r="E11894" i="11"/>
  <c r="F11893" i="11"/>
  <c r="E11893" i="11"/>
  <c r="F11892" i="11"/>
  <c r="E11892" i="11"/>
  <c r="F11891" i="11"/>
  <c r="E11891" i="11"/>
  <c r="F11890" i="11"/>
  <c r="E11890" i="11"/>
  <c r="F11889" i="11"/>
  <c r="E11889" i="11"/>
  <c r="F11888" i="11"/>
  <c r="E11888" i="11"/>
  <c r="F11887" i="11"/>
  <c r="E11887" i="11"/>
  <c r="F11886" i="11"/>
  <c r="E11886" i="11"/>
  <c r="F11885" i="11"/>
  <c r="E11885" i="11"/>
  <c r="F11884" i="11"/>
  <c r="E11884" i="11"/>
  <c r="F11883" i="11"/>
  <c r="E11883" i="11"/>
  <c r="F11882" i="11"/>
  <c r="E11882" i="11"/>
  <c r="F11881" i="11"/>
  <c r="E11881" i="11"/>
  <c r="F11880" i="11"/>
  <c r="E11880" i="11"/>
  <c r="F11879" i="11"/>
  <c r="E11879" i="11"/>
  <c r="F11878" i="11"/>
  <c r="E11878" i="11"/>
  <c r="F11877" i="11"/>
  <c r="E11877" i="11"/>
  <c r="F11876" i="11"/>
  <c r="E11876" i="11"/>
  <c r="F11875" i="11"/>
  <c r="E11875" i="11"/>
  <c r="F11874" i="11"/>
  <c r="E11874" i="11"/>
  <c r="F11873" i="11"/>
  <c r="E11873" i="11"/>
  <c r="F11872" i="11"/>
  <c r="E11872" i="11"/>
  <c r="F11871" i="11"/>
  <c r="E11871" i="11"/>
  <c r="F11870" i="11"/>
  <c r="E11870" i="11"/>
  <c r="F11869" i="11"/>
  <c r="E11869" i="11"/>
  <c r="F11868" i="11"/>
  <c r="E11868" i="11"/>
  <c r="F11867" i="11"/>
  <c r="E11867" i="11"/>
  <c r="F11866" i="11"/>
  <c r="E11866" i="11"/>
  <c r="F11865" i="11"/>
  <c r="E11865" i="11"/>
  <c r="F11864" i="11"/>
  <c r="E11864" i="11"/>
  <c r="F11863" i="11"/>
  <c r="E11863" i="11"/>
  <c r="F11862" i="11"/>
  <c r="E11862" i="11"/>
  <c r="F11861" i="11"/>
  <c r="E11861" i="11"/>
  <c r="F11860" i="11"/>
  <c r="E11860" i="11"/>
  <c r="F11859" i="11"/>
  <c r="E11859" i="11"/>
  <c r="F11858" i="11"/>
  <c r="E11858" i="11"/>
  <c r="F11857" i="11"/>
  <c r="E11857" i="11"/>
  <c r="F11856" i="11"/>
  <c r="E11856" i="11"/>
  <c r="F11855" i="11"/>
  <c r="E11855" i="11"/>
  <c r="F11854" i="11"/>
  <c r="E11854" i="11"/>
  <c r="F11853" i="11"/>
  <c r="E11853" i="11"/>
  <c r="F11852" i="11"/>
  <c r="E11852" i="11"/>
  <c r="F11851" i="11"/>
  <c r="E11851" i="11"/>
  <c r="F11850" i="11"/>
  <c r="E11850" i="11"/>
  <c r="F11849" i="11"/>
  <c r="E11849" i="11"/>
  <c r="F11848" i="11"/>
  <c r="E11848" i="11"/>
  <c r="F11847" i="11"/>
  <c r="E11847" i="11"/>
  <c r="F11846" i="11"/>
  <c r="E11846" i="11"/>
  <c r="F11845" i="11"/>
  <c r="E11845" i="11"/>
  <c r="F11844" i="11"/>
  <c r="E11844" i="11"/>
  <c r="F11843" i="11"/>
  <c r="E11843" i="11"/>
  <c r="F11842" i="11"/>
  <c r="E11842" i="11"/>
  <c r="F11841" i="11"/>
  <c r="E11841" i="11"/>
  <c r="F11840" i="11"/>
  <c r="E11840" i="11"/>
  <c r="F11839" i="11"/>
  <c r="E11839" i="11"/>
  <c r="F11838" i="11"/>
  <c r="E11838" i="11"/>
  <c r="F11837" i="11"/>
  <c r="E11837" i="11"/>
  <c r="F11836" i="11"/>
  <c r="E11836" i="11"/>
  <c r="F11835" i="11"/>
  <c r="E11835" i="11"/>
  <c r="F11834" i="11"/>
  <c r="E11834" i="11"/>
  <c r="F11833" i="11"/>
  <c r="E11833" i="11"/>
  <c r="F11832" i="11"/>
  <c r="E11832" i="11"/>
  <c r="F11831" i="11"/>
  <c r="E11831" i="11"/>
  <c r="F11830" i="11"/>
  <c r="E11830" i="11"/>
  <c r="F11829" i="11"/>
  <c r="E11829" i="11"/>
  <c r="F11828" i="11"/>
  <c r="E11828" i="11"/>
  <c r="F11827" i="11"/>
  <c r="E11827" i="11"/>
  <c r="F11826" i="11"/>
  <c r="E11826" i="11"/>
  <c r="F11825" i="11"/>
  <c r="E11825" i="11"/>
  <c r="F11824" i="11"/>
  <c r="E11824" i="11"/>
  <c r="F11823" i="11"/>
  <c r="E11823" i="11"/>
  <c r="F11822" i="11"/>
  <c r="E11822" i="11"/>
  <c r="F11821" i="11"/>
  <c r="E11821" i="11"/>
  <c r="F11820" i="11"/>
  <c r="E11820" i="11"/>
  <c r="F11819" i="11"/>
  <c r="E11819" i="11"/>
  <c r="F11818" i="11"/>
  <c r="E11818" i="11"/>
  <c r="F11817" i="11"/>
  <c r="E11817" i="11"/>
  <c r="F11816" i="11"/>
  <c r="E11816" i="11"/>
  <c r="F11815" i="11"/>
  <c r="E11815" i="11"/>
  <c r="F11814" i="11"/>
  <c r="E11814" i="11"/>
  <c r="F11813" i="11"/>
  <c r="E11813" i="11"/>
  <c r="F11812" i="11"/>
  <c r="E11812" i="11"/>
  <c r="F11811" i="11"/>
  <c r="E11811" i="11"/>
  <c r="F11810" i="11"/>
  <c r="E11810" i="11"/>
  <c r="F11809" i="11"/>
  <c r="E11809" i="11"/>
  <c r="F11808" i="11"/>
  <c r="E11808" i="11"/>
  <c r="F11807" i="11"/>
  <c r="E11807" i="11"/>
  <c r="F11806" i="11"/>
  <c r="E11806" i="11"/>
  <c r="F11805" i="11"/>
  <c r="E11805" i="11"/>
  <c r="F11804" i="11"/>
  <c r="E11804" i="11"/>
  <c r="F11803" i="11"/>
  <c r="E11803" i="11"/>
  <c r="F11802" i="11"/>
  <c r="E11802" i="11"/>
  <c r="F11801" i="11"/>
  <c r="E11801" i="11"/>
  <c r="F11800" i="11"/>
  <c r="E11800" i="11"/>
  <c r="F11799" i="11"/>
  <c r="E11799" i="11"/>
  <c r="F11798" i="11"/>
  <c r="E11798" i="11"/>
  <c r="F11797" i="11"/>
  <c r="E11797" i="11"/>
  <c r="F11796" i="11"/>
  <c r="E11796" i="11"/>
  <c r="F11795" i="11"/>
  <c r="E11795" i="11"/>
  <c r="F11794" i="11"/>
  <c r="E11794" i="11"/>
  <c r="F11793" i="11"/>
  <c r="E11793" i="11"/>
  <c r="F11792" i="11"/>
  <c r="E11792" i="11"/>
  <c r="F11791" i="11"/>
  <c r="E11791" i="11"/>
  <c r="F11790" i="11"/>
  <c r="E11790" i="11"/>
  <c r="F11789" i="11"/>
  <c r="E11789" i="11"/>
  <c r="F11788" i="11"/>
  <c r="E11788" i="11"/>
  <c r="F11787" i="11"/>
  <c r="E11787" i="11"/>
  <c r="F11786" i="11"/>
  <c r="E11786" i="11"/>
  <c r="F11785" i="11"/>
  <c r="E11785" i="11"/>
  <c r="F11784" i="11"/>
  <c r="E11784" i="11"/>
  <c r="F11783" i="11"/>
  <c r="E11783" i="11"/>
  <c r="F11782" i="11"/>
  <c r="E11782" i="11"/>
  <c r="F11781" i="11"/>
  <c r="E11781" i="11"/>
  <c r="F11780" i="11"/>
  <c r="E11780" i="11"/>
  <c r="F11779" i="11"/>
  <c r="E11779" i="11"/>
  <c r="F11778" i="11"/>
  <c r="E11778" i="11"/>
  <c r="F11777" i="11"/>
  <c r="E11777" i="11"/>
  <c r="F11776" i="11"/>
  <c r="E11776" i="11"/>
  <c r="F11775" i="11"/>
  <c r="E11775" i="11"/>
  <c r="F11774" i="11"/>
  <c r="E11774" i="11"/>
  <c r="F11773" i="11"/>
  <c r="E11773" i="11"/>
  <c r="F11772" i="11"/>
  <c r="E11772" i="11"/>
  <c r="F11771" i="11"/>
  <c r="E11771" i="11"/>
  <c r="F11770" i="11"/>
  <c r="E11770" i="11"/>
  <c r="F11769" i="11"/>
  <c r="E11769" i="11"/>
  <c r="F11768" i="11"/>
  <c r="E11768" i="11"/>
  <c r="F11767" i="11"/>
  <c r="E11767" i="11"/>
  <c r="F11766" i="11"/>
  <c r="E11766" i="11"/>
  <c r="F11765" i="11"/>
  <c r="E11765" i="11"/>
  <c r="F11764" i="11"/>
  <c r="E11764" i="11"/>
  <c r="F11763" i="11"/>
  <c r="E11763" i="11"/>
  <c r="F11762" i="11"/>
  <c r="E11762" i="11"/>
  <c r="F11761" i="11"/>
  <c r="E11761" i="11"/>
  <c r="F11760" i="11"/>
  <c r="E11760" i="11"/>
  <c r="F11759" i="11"/>
  <c r="E11759" i="11"/>
  <c r="F11758" i="11"/>
  <c r="E11758" i="11"/>
  <c r="F11757" i="11"/>
  <c r="E11757" i="11"/>
  <c r="F11756" i="11"/>
  <c r="E11756" i="11"/>
  <c r="F11755" i="11"/>
  <c r="E11755" i="11"/>
  <c r="F11754" i="11"/>
  <c r="E11754" i="11"/>
  <c r="F11753" i="11"/>
  <c r="E11753" i="11"/>
  <c r="F11752" i="11"/>
  <c r="E11752" i="11"/>
  <c r="F11751" i="11"/>
  <c r="E11751" i="11"/>
  <c r="F11750" i="11"/>
  <c r="E11750" i="11"/>
  <c r="F11749" i="11"/>
  <c r="E11749" i="11"/>
  <c r="F11748" i="11"/>
  <c r="E11748" i="11"/>
  <c r="F11747" i="11"/>
  <c r="E11747" i="11"/>
  <c r="F11746" i="11"/>
  <c r="E11746" i="11"/>
  <c r="F11745" i="11"/>
  <c r="E11745" i="11"/>
  <c r="F11744" i="11"/>
  <c r="E11744" i="11"/>
  <c r="F11743" i="11"/>
  <c r="E11743" i="11"/>
  <c r="F11742" i="11"/>
  <c r="E11742" i="11"/>
  <c r="F11741" i="11"/>
  <c r="E11741" i="11"/>
  <c r="F11740" i="11"/>
  <c r="E11740" i="11"/>
  <c r="F11739" i="11"/>
  <c r="E11739" i="11"/>
  <c r="F11738" i="11"/>
  <c r="E11738" i="11"/>
  <c r="F11737" i="11"/>
  <c r="E11737" i="11"/>
  <c r="F11736" i="11"/>
  <c r="E11736" i="11"/>
  <c r="F11735" i="11"/>
  <c r="E11735" i="11"/>
  <c r="F11734" i="11"/>
  <c r="E11734" i="11"/>
  <c r="F11733" i="11"/>
  <c r="E11733" i="11"/>
  <c r="F11732" i="11"/>
  <c r="E11732" i="11"/>
  <c r="F11731" i="11"/>
  <c r="E11731" i="11"/>
  <c r="F11730" i="11"/>
  <c r="E11730" i="11"/>
  <c r="F11729" i="11"/>
  <c r="E11729" i="11"/>
  <c r="F11728" i="11"/>
  <c r="E11728" i="11"/>
  <c r="F11727" i="11"/>
  <c r="E11727" i="11"/>
  <c r="F11726" i="11"/>
  <c r="E11726" i="11"/>
  <c r="F11725" i="11"/>
  <c r="E11725" i="11"/>
  <c r="F11724" i="11"/>
  <c r="E11724" i="11"/>
  <c r="F11723" i="11"/>
  <c r="E11723" i="11"/>
  <c r="F11722" i="11"/>
  <c r="E11722" i="11"/>
  <c r="F11721" i="11"/>
  <c r="E11721" i="11"/>
  <c r="F11720" i="11"/>
  <c r="E11720" i="11"/>
  <c r="F11719" i="11"/>
  <c r="E11719" i="11"/>
  <c r="F11718" i="11"/>
  <c r="E11718" i="11"/>
  <c r="F11717" i="11"/>
  <c r="E11717" i="11"/>
  <c r="F11716" i="11"/>
  <c r="E11716" i="11"/>
  <c r="F11715" i="11"/>
  <c r="E11715" i="11"/>
  <c r="F11714" i="11"/>
  <c r="E11714" i="11"/>
  <c r="F11713" i="11"/>
  <c r="E11713" i="11"/>
  <c r="F11712" i="11"/>
  <c r="E11712" i="11"/>
  <c r="F11711" i="11"/>
  <c r="E11711" i="11"/>
  <c r="F11710" i="11"/>
  <c r="E11710" i="11"/>
  <c r="F11709" i="11"/>
  <c r="E11709" i="11"/>
  <c r="F11708" i="11"/>
  <c r="E11708" i="11"/>
  <c r="F11707" i="11"/>
  <c r="E11707" i="11"/>
  <c r="F11706" i="11"/>
  <c r="E11706" i="11"/>
  <c r="F11705" i="11"/>
  <c r="E11705" i="11"/>
  <c r="F11704" i="11"/>
  <c r="E11704" i="11"/>
  <c r="F11703" i="11"/>
  <c r="E11703" i="11"/>
  <c r="F11702" i="11"/>
  <c r="E11702" i="11"/>
  <c r="F11701" i="11"/>
  <c r="E11701" i="11"/>
  <c r="F11700" i="11"/>
  <c r="E11700" i="11"/>
  <c r="F11699" i="11"/>
  <c r="E11699" i="11"/>
  <c r="F11698" i="11"/>
  <c r="E11698" i="11"/>
  <c r="F11697" i="11"/>
  <c r="E11697" i="11"/>
  <c r="F11696" i="11"/>
  <c r="E11696" i="11"/>
  <c r="F11695" i="11"/>
  <c r="E11695" i="11"/>
  <c r="F11694" i="11"/>
  <c r="E11694" i="11"/>
  <c r="F11693" i="11"/>
  <c r="E11693" i="11"/>
  <c r="F11692" i="11"/>
  <c r="E11692" i="11"/>
  <c r="F11691" i="11"/>
  <c r="E11691" i="11"/>
  <c r="F11690" i="11"/>
  <c r="E11690" i="11"/>
  <c r="F11689" i="11"/>
  <c r="E11689" i="11"/>
  <c r="F11688" i="11"/>
  <c r="E11688" i="11"/>
  <c r="F11687" i="11"/>
  <c r="E11687" i="11"/>
  <c r="F11686" i="11"/>
  <c r="E11686" i="11"/>
  <c r="F11685" i="11"/>
  <c r="E11685" i="11"/>
  <c r="F11684" i="11"/>
  <c r="E11684" i="11"/>
  <c r="F11683" i="11"/>
  <c r="E11683" i="11"/>
  <c r="F11682" i="11"/>
  <c r="E11682" i="11"/>
  <c r="F11681" i="11"/>
  <c r="E11681" i="11"/>
  <c r="F11680" i="11"/>
  <c r="E11680" i="11"/>
  <c r="F11679" i="11"/>
  <c r="E11679" i="11"/>
  <c r="F11678" i="11"/>
  <c r="E11678" i="11"/>
  <c r="F11677" i="11"/>
  <c r="E11677" i="11"/>
  <c r="F11676" i="11"/>
  <c r="E11676" i="11"/>
  <c r="F11675" i="11"/>
  <c r="E11675" i="11"/>
  <c r="F11674" i="11"/>
  <c r="E11674" i="11"/>
  <c r="F11673" i="11"/>
  <c r="E11673" i="11"/>
  <c r="F11672" i="11"/>
  <c r="E11672" i="11"/>
  <c r="F11671" i="11"/>
  <c r="E11671" i="11"/>
  <c r="F11670" i="11"/>
  <c r="E11670" i="11"/>
  <c r="F11669" i="11"/>
  <c r="E11669" i="11"/>
  <c r="F11668" i="11"/>
  <c r="E11668" i="11"/>
  <c r="F11667" i="11"/>
  <c r="E11667" i="11"/>
  <c r="F11666" i="11"/>
  <c r="E11666" i="11"/>
  <c r="F11665" i="11"/>
  <c r="E11665" i="11"/>
  <c r="F11664" i="11"/>
  <c r="E11664" i="11"/>
  <c r="F11663" i="11"/>
  <c r="E11663" i="11"/>
  <c r="F11662" i="11"/>
  <c r="E11662" i="11"/>
  <c r="F11661" i="11"/>
  <c r="E11661" i="11"/>
  <c r="F11660" i="11"/>
  <c r="E11660" i="11"/>
  <c r="F11659" i="11"/>
  <c r="E11659" i="11"/>
  <c r="F11658" i="11"/>
  <c r="E11658" i="11"/>
  <c r="F11657" i="11"/>
  <c r="E11657" i="11"/>
  <c r="F11656" i="11"/>
  <c r="E11656" i="11"/>
  <c r="F11655" i="11"/>
  <c r="E11655" i="11"/>
  <c r="F11654" i="11"/>
  <c r="E11654" i="11"/>
  <c r="F11653" i="11"/>
  <c r="E11653" i="11"/>
  <c r="F11652" i="11"/>
  <c r="E11652" i="11"/>
  <c r="F11651" i="11"/>
  <c r="E11651" i="11"/>
  <c r="F11650" i="11"/>
  <c r="E11650" i="11"/>
  <c r="F11649" i="11"/>
  <c r="E11649" i="11"/>
  <c r="F11648" i="11"/>
  <c r="E11648" i="11"/>
  <c r="F11647" i="11"/>
  <c r="E11647" i="11"/>
  <c r="F11646" i="11"/>
  <c r="E11646" i="11"/>
  <c r="F11645" i="11"/>
  <c r="E11645" i="11"/>
  <c r="F11644" i="11"/>
  <c r="E11644" i="11"/>
  <c r="F11643" i="11"/>
  <c r="E11643" i="11"/>
  <c r="F11642" i="11"/>
  <c r="E11642" i="11"/>
  <c r="F11641" i="11"/>
  <c r="E11641" i="11"/>
  <c r="F11640" i="11"/>
  <c r="E11640" i="11"/>
  <c r="F11639" i="11"/>
  <c r="E11639" i="11"/>
  <c r="F11638" i="11"/>
  <c r="E11638" i="11"/>
  <c r="F11637" i="11"/>
  <c r="E11637" i="11"/>
  <c r="F11636" i="11"/>
  <c r="E11636" i="11"/>
  <c r="F11635" i="11"/>
  <c r="E11635" i="11"/>
  <c r="F11634" i="11"/>
  <c r="E11634" i="11"/>
  <c r="F11633" i="11"/>
  <c r="E11633" i="11"/>
  <c r="F11632" i="11"/>
  <c r="E11632" i="11"/>
  <c r="F11631" i="11"/>
  <c r="E11631" i="11"/>
  <c r="F11630" i="11"/>
  <c r="E11630" i="11"/>
  <c r="F11629" i="11"/>
  <c r="E11629" i="11"/>
  <c r="F11628" i="11"/>
  <c r="E11628" i="11"/>
  <c r="F11627" i="11"/>
  <c r="E11627" i="11"/>
  <c r="F11626" i="11"/>
  <c r="E11626" i="11"/>
  <c r="F11625" i="11"/>
  <c r="E11625" i="11"/>
  <c r="F11624" i="11"/>
  <c r="E11624" i="11"/>
  <c r="F11623" i="11"/>
  <c r="E11623" i="11"/>
  <c r="F11622" i="11"/>
  <c r="E11622" i="11"/>
  <c r="F11621" i="11"/>
  <c r="E11621" i="11"/>
  <c r="F11620" i="11"/>
  <c r="E11620" i="11"/>
  <c r="F11619" i="11"/>
  <c r="E11619" i="11"/>
  <c r="F11618" i="11"/>
  <c r="E11618" i="11"/>
  <c r="F11617" i="11"/>
  <c r="E11617" i="11"/>
  <c r="F11616" i="11"/>
  <c r="E11616" i="11"/>
  <c r="F11615" i="11"/>
  <c r="E11615" i="11"/>
  <c r="F11614" i="11"/>
  <c r="E11614" i="11"/>
  <c r="F11613" i="11"/>
  <c r="E11613" i="11"/>
  <c r="F11612" i="11"/>
  <c r="E11612" i="11"/>
  <c r="F11611" i="11"/>
  <c r="E11611" i="11"/>
  <c r="F11610" i="11"/>
  <c r="E11610" i="11"/>
  <c r="F11609" i="11"/>
  <c r="E11609" i="11"/>
  <c r="F11608" i="11"/>
  <c r="E11608" i="11"/>
  <c r="F11607" i="11"/>
  <c r="E11607" i="11"/>
  <c r="F11606" i="11"/>
  <c r="E11606" i="11"/>
  <c r="F11605" i="11"/>
  <c r="E11605" i="11"/>
  <c r="F11604" i="11"/>
  <c r="E11604" i="11"/>
  <c r="F11603" i="11"/>
  <c r="E11603" i="11"/>
  <c r="F11602" i="11"/>
  <c r="E11602" i="11"/>
  <c r="F11601" i="11"/>
  <c r="E11601" i="11"/>
  <c r="F11600" i="11"/>
  <c r="E11600" i="11"/>
  <c r="F11599" i="11"/>
  <c r="E11599" i="11"/>
  <c r="F11598" i="11"/>
  <c r="E11598" i="11"/>
  <c r="F11597" i="11"/>
  <c r="E11597" i="11"/>
  <c r="F11596" i="11"/>
  <c r="E11596" i="11"/>
  <c r="F11595" i="11"/>
  <c r="E11595" i="11"/>
  <c r="F11594" i="11"/>
  <c r="E11594" i="11"/>
  <c r="F11593" i="11"/>
  <c r="E11593" i="11"/>
  <c r="F11592" i="11"/>
  <c r="E11592" i="11"/>
  <c r="F11591" i="11"/>
  <c r="E11591" i="11"/>
  <c r="F11590" i="11"/>
  <c r="E11590" i="11"/>
  <c r="F11589" i="11"/>
  <c r="E11589" i="11"/>
  <c r="F11588" i="11"/>
  <c r="E11588" i="11"/>
  <c r="F11587" i="11"/>
  <c r="E11587" i="11"/>
  <c r="F11586" i="11"/>
  <c r="E11586" i="11"/>
  <c r="F11585" i="11"/>
  <c r="E11585" i="11"/>
  <c r="F11584" i="11"/>
  <c r="E11584" i="11"/>
  <c r="F11583" i="11"/>
  <c r="E11583" i="11"/>
  <c r="F11582" i="11"/>
  <c r="E11582" i="11"/>
  <c r="F11581" i="11"/>
  <c r="E11581" i="11"/>
  <c r="F11580" i="11"/>
  <c r="E11580" i="11"/>
  <c r="F11579" i="11"/>
  <c r="E11579" i="11"/>
  <c r="F11578" i="11"/>
  <c r="E11578" i="11"/>
  <c r="F11577" i="11"/>
  <c r="E11577" i="11"/>
  <c r="F11576" i="11"/>
  <c r="E11576" i="11"/>
  <c r="F11575" i="11"/>
  <c r="E11575" i="11"/>
  <c r="F11574" i="11"/>
  <c r="E11574" i="11"/>
  <c r="F11573" i="11"/>
  <c r="E11573" i="11"/>
  <c r="F11572" i="11"/>
  <c r="E11572" i="11"/>
  <c r="F11571" i="11"/>
  <c r="E11571" i="11"/>
  <c r="F11570" i="11"/>
  <c r="E11570" i="11"/>
  <c r="F11569" i="11"/>
  <c r="E11569" i="11"/>
  <c r="F11568" i="11"/>
  <c r="E11568" i="11"/>
  <c r="F11567" i="11"/>
  <c r="E11567" i="11"/>
  <c r="F11566" i="11"/>
  <c r="E11566" i="11"/>
  <c r="F11565" i="11"/>
  <c r="E11565" i="11"/>
  <c r="F11564" i="11"/>
  <c r="E11564" i="11"/>
  <c r="F11563" i="11"/>
  <c r="E11563" i="11"/>
  <c r="F11562" i="11"/>
  <c r="E11562" i="11"/>
  <c r="F11561" i="11"/>
  <c r="E11561" i="11"/>
  <c r="F11560" i="11"/>
  <c r="E11560" i="11"/>
  <c r="F11559" i="11"/>
  <c r="E11559" i="11"/>
  <c r="F11558" i="11"/>
  <c r="E11558" i="11"/>
  <c r="F11557" i="11"/>
  <c r="E11557" i="11"/>
  <c r="F11556" i="11"/>
  <c r="E11556" i="11"/>
  <c r="F11555" i="11"/>
  <c r="E11555" i="11"/>
  <c r="F11554" i="11"/>
  <c r="E11554" i="11"/>
  <c r="F11553" i="11"/>
  <c r="E11553" i="11"/>
  <c r="F11552" i="11"/>
  <c r="E11552" i="11"/>
  <c r="F11551" i="11"/>
  <c r="E11551" i="11"/>
  <c r="F11550" i="11"/>
  <c r="E11550" i="11"/>
  <c r="F11549" i="11"/>
  <c r="E11549" i="11"/>
  <c r="F11548" i="11"/>
  <c r="E11548" i="11"/>
  <c r="F11547" i="11"/>
  <c r="E11547" i="11"/>
  <c r="F11546" i="11"/>
  <c r="E11546" i="11"/>
  <c r="F11545" i="11"/>
  <c r="E11545" i="11"/>
  <c r="F11544" i="11"/>
  <c r="E11544" i="11"/>
  <c r="F11543" i="11"/>
  <c r="E11543" i="11"/>
  <c r="F11542" i="11"/>
  <c r="E11542" i="11"/>
  <c r="F11541" i="11"/>
  <c r="E11541" i="11"/>
  <c r="F11540" i="11"/>
  <c r="E11540" i="11"/>
  <c r="F11539" i="11"/>
  <c r="E11539" i="11"/>
  <c r="F11538" i="11"/>
  <c r="E11538" i="11"/>
  <c r="F11537" i="11"/>
  <c r="E11537" i="11"/>
  <c r="F11536" i="11"/>
  <c r="E11536" i="11"/>
  <c r="F11535" i="11"/>
  <c r="E11535" i="11"/>
  <c r="F11534" i="11"/>
  <c r="E11534" i="11"/>
  <c r="F11533" i="11"/>
  <c r="E11533" i="11"/>
  <c r="F11532" i="11"/>
  <c r="E11532" i="11"/>
  <c r="F11531" i="11"/>
  <c r="E11531" i="11"/>
  <c r="F11530" i="11"/>
  <c r="E11530" i="11"/>
  <c r="F11529" i="11"/>
  <c r="E11529" i="11"/>
  <c r="F11528" i="11"/>
  <c r="E11528" i="11"/>
  <c r="F11527" i="11"/>
  <c r="E11527" i="11"/>
  <c r="F11526" i="11"/>
  <c r="E11526" i="11"/>
  <c r="F11525" i="11"/>
  <c r="E11525" i="11"/>
  <c r="F11524" i="11"/>
  <c r="E11524" i="11"/>
  <c r="F11523" i="11"/>
  <c r="E11523" i="11"/>
  <c r="F11522" i="11"/>
  <c r="E11522" i="11"/>
  <c r="F11521" i="11"/>
  <c r="E11521" i="11"/>
  <c r="F11520" i="11"/>
  <c r="E11520" i="11"/>
  <c r="F11519" i="11"/>
  <c r="E11519" i="11"/>
  <c r="F11518" i="11"/>
  <c r="E11518" i="11"/>
  <c r="F11517" i="11"/>
  <c r="E11517" i="11"/>
  <c r="F11516" i="11"/>
  <c r="E11516" i="11"/>
  <c r="F11515" i="11"/>
  <c r="E11515" i="11"/>
  <c r="F11514" i="11"/>
  <c r="E11514" i="11"/>
  <c r="F11513" i="11"/>
  <c r="E11513" i="11"/>
  <c r="F11512" i="11"/>
  <c r="E11512" i="11"/>
  <c r="F11511" i="11"/>
  <c r="E11511" i="11"/>
  <c r="F11510" i="11"/>
  <c r="E11510" i="11"/>
  <c r="F11509" i="11"/>
  <c r="E11509" i="11"/>
  <c r="F11508" i="11"/>
  <c r="E11508" i="11"/>
  <c r="F11507" i="11"/>
  <c r="E11507" i="11"/>
  <c r="F11506" i="11"/>
  <c r="E11506" i="11"/>
  <c r="F11505" i="11"/>
  <c r="E11505" i="11"/>
  <c r="F11504" i="11"/>
  <c r="E11504" i="11"/>
  <c r="F11503" i="11"/>
  <c r="E11503" i="11"/>
  <c r="F11502" i="11"/>
  <c r="E11502" i="11"/>
  <c r="F11501" i="11"/>
  <c r="E11501" i="11"/>
  <c r="F11500" i="11"/>
  <c r="E11500" i="11"/>
  <c r="F11499" i="11"/>
  <c r="E11499" i="11"/>
  <c r="F11498" i="11"/>
  <c r="E11498" i="11"/>
  <c r="F11497" i="11"/>
  <c r="E11497" i="11"/>
  <c r="F11496" i="11"/>
  <c r="E11496" i="11"/>
  <c r="F11495" i="11"/>
  <c r="E11495" i="11"/>
  <c r="F11494" i="11"/>
  <c r="E11494" i="11"/>
  <c r="F11493" i="11"/>
  <c r="E11493" i="11"/>
  <c r="F11492" i="11"/>
  <c r="E11492" i="11"/>
  <c r="F11491" i="11"/>
  <c r="E11491" i="11"/>
  <c r="F11490" i="11"/>
  <c r="E11490" i="11"/>
  <c r="F11489" i="11"/>
  <c r="E11489" i="11"/>
  <c r="F11488" i="11"/>
  <c r="E11488" i="11"/>
  <c r="F11487" i="11"/>
  <c r="E11487" i="11"/>
  <c r="F11486" i="11"/>
  <c r="E11486" i="11"/>
  <c r="F11485" i="11"/>
  <c r="E11485" i="11"/>
  <c r="F11484" i="11"/>
  <c r="E11484" i="11"/>
  <c r="F11483" i="11"/>
  <c r="E11483" i="11"/>
  <c r="F11482" i="11"/>
  <c r="E11482" i="11"/>
  <c r="F11481" i="11"/>
  <c r="E11481" i="11"/>
  <c r="F11480" i="11"/>
  <c r="E11480" i="11"/>
  <c r="F11479" i="11"/>
  <c r="E11479" i="11"/>
  <c r="F11478" i="11"/>
  <c r="E11478" i="11"/>
  <c r="F11477" i="11"/>
  <c r="E11477" i="11"/>
  <c r="F11476" i="11"/>
  <c r="E11476" i="11"/>
  <c r="F11475" i="11"/>
  <c r="E11475" i="11"/>
  <c r="F11474" i="11"/>
  <c r="E11474" i="11"/>
  <c r="F11473" i="11"/>
  <c r="E11473" i="11"/>
  <c r="F11472" i="11"/>
  <c r="E11472" i="11"/>
  <c r="F11471" i="11"/>
  <c r="E11471" i="11"/>
  <c r="F11470" i="11"/>
  <c r="E11470" i="11"/>
  <c r="F11469" i="11"/>
  <c r="E11469" i="11"/>
  <c r="F11468" i="11"/>
  <c r="E11468" i="11"/>
  <c r="F11467" i="11"/>
  <c r="E11467" i="11"/>
  <c r="F11466" i="11"/>
  <c r="E11466" i="11"/>
  <c r="F11465" i="11"/>
  <c r="E11465" i="11"/>
  <c r="F11464" i="11"/>
  <c r="E11464" i="11"/>
  <c r="F11463" i="11"/>
  <c r="E11463" i="11"/>
  <c r="F11462" i="11"/>
  <c r="E11462" i="11"/>
  <c r="F11461" i="11"/>
  <c r="E11461" i="11"/>
  <c r="F11460" i="11"/>
  <c r="E11460" i="11"/>
  <c r="F11459" i="11"/>
  <c r="E11459" i="11"/>
  <c r="F11458" i="11"/>
  <c r="E11458" i="11"/>
  <c r="F11457" i="11"/>
  <c r="E11457" i="11"/>
  <c r="F11456" i="11"/>
  <c r="E11456" i="11"/>
  <c r="F11455" i="11"/>
  <c r="E11455" i="11"/>
  <c r="F11454" i="11"/>
  <c r="E11454" i="11"/>
  <c r="F11453" i="11"/>
  <c r="E11453" i="11"/>
  <c r="F11452" i="11"/>
  <c r="E11452" i="11"/>
  <c r="F11451" i="11"/>
  <c r="E11451" i="11"/>
  <c r="F11450" i="11"/>
  <c r="E11450" i="11"/>
  <c r="F11449" i="11"/>
  <c r="E11449" i="11"/>
  <c r="F11448" i="11"/>
  <c r="E11448" i="11"/>
  <c r="F11447" i="11"/>
  <c r="E11447" i="11"/>
  <c r="F11446" i="11"/>
  <c r="E11446" i="11"/>
  <c r="F11445" i="11"/>
  <c r="E11445" i="11"/>
  <c r="F11444" i="11"/>
  <c r="E11444" i="11"/>
  <c r="F11443" i="11"/>
  <c r="E11443" i="11"/>
  <c r="F11442" i="11"/>
  <c r="E11442" i="11"/>
  <c r="F11441" i="11"/>
  <c r="E11441" i="11"/>
  <c r="F11440" i="11"/>
  <c r="E11440" i="11"/>
  <c r="F11439" i="11"/>
  <c r="E11439" i="11"/>
  <c r="F11438" i="11"/>
  <c r="E11438" i="11"/>
  <c r="F11437" i="11"/>
  <c r="E11437" i="11"/>
  <c r="F11436" i="11"/>
  <c r="E11436" i="11"/>
  <c r="F11435" i="11"/>
  <c r="E11435" i="11"/>
  <c r="F11434" i="11"/>
  <c r="E11434" i="11"/>
  <c r="F11433" i="11"/>
  <c r="E11433" i="11"/>
  <c r="F11432" i="11"/>
  <c r="E11432" i="11"/>
  <c r="F11431" i="11"/>
  <c r="E11431" i="11"/>
  <c r="F11430" i="11"/>
  <c r="E11430" i="11"/>
  <c r="F11429" i="11"/>
  <c r="E11429" i="11"/>
  <c r="F11428" i="11"/>
  <c r="E11428" i="11"/>
  <c r="F11427" i="11"/>
  <c r="E11427" i="11"/>
  <c r="F11426" i="11"/>
  <c r="E11426" i="11"/>
  <c r="F11425" i="11"/>
  <c r="E11425" i="11"/>
  <c r="F11424" i="11"/>
  <c r="E11424" i="11"/>
  <c r="F11423" i="11"/>
  <c r="E11423" i="11"/>
  <c r="F11422" i="11"/>
  <c r="E11422" i="11"/>
  <c r="F11421" i="11"/>
  <c r="E11421" i="11"/>
  <c r="F11420" i="11"/>
  <c r="E11420" i="11"/>
  <c r="F11419" i="11"/>
  <c r="E11419" i="11"/>
  <c r="F11418" i="11"/>
  <c r="E11418" i="11"/>
  <c r="F11417" i="11"/>
  <c r="E11417" i="11"/>
  <c r="F11416" i="11"/>
  <c r="E11416" i="11"/>
  <c r="F11415" i="11"/>
  <c r="E11415" i="11"/>
  <c r="F11414" i="11"/>
  <c r="E11414" i="11"/>
  <c r="F11413" i="11"/>
  <c r="E11413" i="11"/>
  <c r="F11412" i="11"/>
  <c r="E11412" i="11"/>
  <c r="F11411" i="11"/>
  <c r="E11411" i="11"/>
  <c r="F11410" i="11"/>
  <c r="E11410" i="11"/>
  <c r="F11409" i="11"/>
  <c r="E11409" i="11"/>
  <c r="F11408" i="11"/>
  <c r="E11408" i="11"/>
  <c r="F11407" i="11"/>
  <c r="E11407" i="11"/>
  <c r="F11406" i="11"/>
  <c r="E11406" i="11"/>
  <c r="F11405" i="11"/>
  <c r="E11405" i="11"/>
  <c r="F11404" i="11"/>
  <c r="E11404" i="11"/>
  <c r="F11403" i="11"/>
  <c r="E11403" i="11"/>
  <c r="F11402" i="11"/>
  <c r="E11402" i="11"/>
  <c r="F11401" i="11"/>
  <c r="E11401" i="11"/>
  <c r="F11400" i="11"/>
  <c r="E11400" i="11"/>
  <c r="F11399" i="11"/>
  <c r="E11399" i="11"/>
  <c r="F11398" i="11"/>
  <c r="E11398" i="11"/>
  <c r="F11397" i="11"/>
  <c r="E11397" i="11"/>
  <c r="F11396" i="11"/>
  <c r="E11396" i="11"/>
  <c r="F11395" i="11"/>
  <c r="E11395" i="11"/>
  <c r="F11394" i="11"/>
  <c r="E11394" i="11"/>
  <c r="F11393" i="11"/>
  <c r="E11393" i="11"/>
  <c r="F11392" i="11"/>
  <c r="E11392" i="11"/>
  <c r="F11391" i="11"/>
  <c r="E11391" i="11"/>
  <c r="F11390" i="11"/>
  <c r="E11390" i="11"/>
  <c r="F11389" i="11"/>
  <c r="E11389" i="11"/>
  <c r="F11388" i="11"/>
  <c r="E11388" i="11"/>
  <c r="F11387" i="11"/>
  <c r="E11387" i="11"/>
  <c r="F11386" i="11"/>
  <c r="E11386" i="11"/>
  <c r="F11385" i="11"/>
  <c r="E11385" i="11"/>
  <c r="F11384" i="11"/>
  <c r="E11384" i="11"/>
  <c r="F11383" i="11"/>
  <c r="E11383" i="11"/>
  <c r="F11382" i="11"/>
  <c r="E11382" i="11"/>
  <c r="F11381" i="11"/>
  <c r="E11381" i="11"/>
  <c r="F11380" i="11"/>
  <c r="E11380" i="11"/>
  <c r="F11379" i="11"/>
  <c r="E11379" i="11"/>
  <c r="F11378" i="11"/>
  <c r="E11378" i="11"/>
  <c r="F11377" i="11"/>
  <c r="E11377" i="11"/>
  <c r="F11376" i="11"/>
  <c r="E11376" i="11"/>
  <c r="F11375" i="11"/>
  <c r="E11375" i="11"/>
  <c r="F11374" i="11"/>
  <c r="E11374" i="11"/>
  <c r="F11373" i="11"/>
  <c r="E11373" i="11"/>
  <c r="F11372" i="11"/>
  <c r="E11372" i="11"/>
  <c r="F11371" i="11"/>
  <c r="E11371" i="11"/>
  <c r="F11370" i="11"/>
  <c r="E11370" i="11"/>
  <c r="F11369" i="11"/>
  <c r="E11369" i="11"/>
  <c r="F11368" i="11"/>
  <c r="E11368" i="11"/>
  <c r="F11367" i="11"/>
  <c r="E11367" i="11"/>
  <c r="F11366" i="11"/>
  <c r="E11366" i="11"/>
  <c r="F11365" i="11"/>
  <c r="E11365" i="11"/>
  <c r="F11364" i="11"/>
  <c r="E11364" i="11"/>
  <c r="F11363" i="11"/>
  <c r="E11363" i="11"/>
  <c r="F11362" i="11"/>
  <c r="E11362" i="11"/>
  <c r="F11361" i="11"/>
  <c r="E11361" i="11"/>
  <c r="F11360" i="11"/>
  <c r="E11360" i="11"/>
  <c r="F11359" i="11"/>
  <c r="E11359" i="11"/>
  <c r="F11358" i="11"/>
  <c r="E11358" i="11"/>
  <c r="F11357" i="11"/>
  <c r="E11357" i="11"/>
  <c r="F11356" i="11"/>
  <c r="E11356" i="11"/>
  <c r="F11355" i="11"/>
  <c r="E11355" i="11"/>
  <c r="F11354" i="11"/>
  <c r="E11354" i="11"/>
  <c r="F11353" i="11"/>
  <c r="E11353" i="11"/>
  <c r="F11352" i="11"/>
  <c r="E11352" i="11"/>
  <c r="F11351" i="11"/>
  <c r="E11351" i="11"/>
  <c r="F11350" i="11"/>
  <c r="E11350" i="11"/>
  <c r="F11349" i="11"/>
  <c r="E11349" i="11"/>
  <c r="F11348" i="11"/>
  <c r="E11348" i="11"/>
  <c r="F11347" i="11"/>
  <c r="E11347" i="11"/>
  <c r="F11346" i="11"/>
  <c r="E11346" i="11"/>
  <c r="F11345" i="11"/>
  <c r="E11345" i="11"/>
  <c r="F11344" i="11"/>
  <c r="E11344" i="11"/>
  <c r="F11343" i="11"/>
  <c r="E11343" i="11"/>
  <c r="F11342" i="11"/>
  <c r="E11342" i="11"/>
  <c r="F11341" i="11"/>
  <c r="E11341" i="11"/>
  <c r="F11340" i="11"/>
  <c r="E11340" i="11"/>
  <c r="F11339" i="11"/>
  <c r="E11339" i="11"/>
  <c r="F11338" i="11"/>
  <c r="E11338" i="11"/>
  <c r="F11337" i="11"/>
  <c r="E11337" i="11"/>
  <c r="F11336" i="11"/>
  <c r="E11336" i="11"/>
  <c r="F11335" i="11"/>
  <c r="E11335" i="11"/>
  <c r="F11334" i="11"/>
  <c r="E11334" i="11"/>
  <c r="F11333" i="11"/>
  <c r="E11333" i="11"/>
  <c r="F11332" i="11"/>
  <c r="E11332" i="11"/>
  <c r="F11331" i="11"/>
  <c r="E11331" i="11"/>
  <c r="F11330" i="11"/>
  <c r="E11330" i="11"/>
  <c r="F11329" i="11"/>
  <c r="E11329" i="11"/>
  <c r="F11328" i="11"/>
  <c r="E11328" i="11"/>
  <c r="F11327" i="11"/>
  <c r="E11327" i="11"/>
  <c r="F11326" i="11"/>
  <c r="E11326" i="11"/>
  <c r="F11325" i="11"/>
  <c r="E11325" i="11"/>
  <c r="F11324" i="11"/>
  <c r="E11324" i="11"/>
  <c r="F11323" i="11"/>
  <c r="E11323" i="11"/>
  <c r="F11322" i="11"/>
  <c r="E11322" i="11"/>
  <c r="F11321" i="11"/>
  <c r="E11321" i="11"/>
  <c r="F11320" i="11"/>
  <c r="E11320" i="11"/>
  <c r="F11319" i="11"/>
  <c r="E11319" i="11"/>
  <c r="F11318" i="11"/>
  <c r="E11318" i="11"/>
  <c r="F11317" i="11"/>
  <c r="E11317" i="11"/>
  <c r="F11316" i="11"/>
  <c r="E11316" i="11"/>
  <c r="F11315" i="11"/>
  <c r="E11315" i="11"/>
  <c r="F11314" i="11"/>
  <c r="E11314" i="11"/>
  <c r="F11313" i="11"/>
  <c r="E11313" i="11"/>
  <c r="F11312" i="11"/>
  <c r="E11312" i="11"/>
  <c r="F11311" i="11"/>
  <c r="E11311" i="11"/>
  <c r="F11310" i="11"/>
  <c r="E11310" i="11"/>
  <c r="F11309" i="11"/>
  <c r="E11309" i="11"/>
  <c r="F11308" i="11"/>
  <c r="E11308" i="11"/>
  <c r="F11307" i="11"/>
  <c r="E11307" i="11"/>
  <c r="F11306" i="11"/>
  <c r="E11306" i="11"/>
  <c r="F11305" i="11"/>
  <c r="E11305" i="11"/>
  <c r="F11304" i="11"/>
  <c r="E11304" i="11"/>
  <c r="F11303" i="11"/>
  <c r="E11303" i="11"/>
  <c r="F11302" i="11"/>
  <c r="E11302" i="11"/>
  <c r="F11301" i="11"/>
  <c r="E11301" i="11"/>
  <c r="F11300" i="11"/>
  <c r="E11300" i="11"/>
  <c r="F11299" i="11"/>
  <c r="E11299" i="11"/>
  <c r="F11298" i="11"/>
  <c r="E11298" i="11"/>
  <c r="F11297" i="11"/>
  <c r="E11297" i="11"/>
  <c r="F11296" i="11"/>
  <c r="E11296" i="11"/>
  <c r="F11295" i="11"/>
  <c r="E11295" i="11"/>
  <c r="F11294" i="11"/>
  <c r="E11294" i="11"/>
  <c r="F11293" i="11"/>
  <c r="E11293" i="11"/>
  <c r="F11292" i="11"/>
  <c r="E11292" i="11"/>
  <c r="F11291" i="11"/>
  <c r="E11291" i="11"/>
  <c r="F11290" i="11"/>
  <c r="E11290" i="11"/>
  <c r="F11289" i="11"/>
  <c r="E11289" i="11"/>
  <c r="F11288" i="11"/>
  <c r="E11288" i="11"/>
  <c r="F11287" i="11"/>
  <c r="E11287" i="11"/>
  <c r="F11286" i="11"/>
  <c r="E11286" i="11"/>
  <c r="F11285" i="11"/>
  <c r="E11285" i="11"/>
  <c r="F11284" i="11"/>
  <c r="E11284" i="11"/>
  <c r="F11283" i="11"/>
  <c r="E11283" i="11"/>
  <c r="F11282" i="11"/>
  <c r="E11282" i="11"/>
  <c r="F11281" i="11"/>
  <c r="E11281" i="11"/>
  <c r="F11280" i="11"/>
  <c r="E11280" i="11"/>
  <c r="F11279" i="11"/>
  <c r="E11279" i="11"/>
  <c r="F11278" i="11"/>
  <c r="E11278" i="11"/>
  <c r="F11277" i="11"/>
  <c r="E11277" i="11"/>
  <c r="F11276" i="11"/>
  <c r="E11276" i="11"/>
  <c r="F11275" i="11"/>
  <c r="E11275" i="11"/>
  <c r="F11274" i="11"/>
  <c r="E11274" i="11"/>
  <c r="F11273" i="11"/>
  <c r="E11273" i="11"/>
  <c r="F11272" i="11"/>
  <c r="E11272" i="11"/>
  <c r="F11271" i="11"/>
  <c r="E11271" i="11"/>
  <c r="F11270" i="11"/>
  <c r="E11270" i="11"/>
  <c r="F11269" i="11"/>
  <c r="E11269" i="11"/>
  <c r="F11268" i="11"/>
  <c r="E11268" i="11"/>
  <c r="F11267" i="11"/>
  <c r="E11267" i="11"/>
  <c r="F11266" i="11"/>
  <c r="E11266" i="11"/>
  <c r="F11265" i="11"/>
  <c r="E11265" i="11"/>
  <c r="F11264" i="11"/>
  <c r="E11264" i="11"/>
  <c r="F11263" i="11"/>
  <c r="E11263" i="11"/>
  <c r="F11262" i="11"/>
  <c r="E11262" i="11"/>
  <c r="F11261" i="11"/>
  <c r="E11261" i="11"/>
  <c r="F11260" i="11"/>
  <c r="E11260" i="11"/>
  <c r="F11259" i="11"/>
  <c r="E11259" i="11"/>
  <c r="F11258" i="11"/>
  <c r="E11258" i="11"/>
  <c r="F11257" i="11"/>
  <c r="E11257" i="11"/>
  <c r="F11256" i="11"/>
  <c r="E11256" i="11"/>
  <c r="F11255" i="11"/>
  <c r="E11255" i="11"/>
  <c r="F11254" i="11"/>
  <c r="E11254" i="11"/>
  <c r="F11253" i="11"/>
  <c r="E11253" i="11"/>
  <c r="F11252" i="11"/>
  <c r="E11252" i="11"/>
  <c r="F11251" i="11"/>
  <c r="E11251" i="11"/>
  <c r="F11250" i="11"/>
  <c r="E11250" i="11"/>
  <c r="F11249" i="11"/>
  <c r="E11249" i="11"/>
  <c r="F11248" i="11"/>
  <c r="E11248" i="11"/>
  <c r="F11247" i="11"/>
  <c r="E11247" i="11"/>
  <c r="F11246" i="11"/>
  <c r="E11246" i="11"/>
  <c r="F11245" i="11"/>
  <c r="E11245" i="11"/>
  <c r="F11244" i="11"/>
  <c r="E11244" i="11"/>
  <c r="F11243" i="11"/>
  <c r="E11243" i="11"/>
  <c r="F11242" i="11"/>
  <c r="E11242" i="11"/>
  <c r="F11241" i="11"/>
  <c r="E11241" i="11"/>
  <c r="F11240" i="11"/>
  <c r="E11240" i="11"/>
  <c r="F11239" i="11"/>
  <c r="E11239" i="11"/>
  <c r="F11238" i="11"/>
  <c r="E11238" i="11"/>
  <c r="F11237" i="11"/>
  <c r="E11237" i="11"/>
  <c r="F11236" i="11"/>
  <c r="E11236" i="11"/>
  <c r="F11235" i="11"/>
  <c r="E11235" i="11"/>
  <c r="F11234" i="11"/>
  <c r="E11234" i="11"/>
  <c r="F11233" i="11"/>
  <c r="E11233" i="11"/>
  <c r="F11232" i="11"/>
  <c r="E11232" i="11"/>
  <c r="F11231" i="11"/>
  <c r="E11231" i="11"/>
  <c r="F11230" i="11"/>
  <c r="E11230" i="11"/>
  <c r="F11229" i="11"/>
  <c r="E11229" i="11"/>
  <c r="F11228" i="11"/>
  <c r="E11228" i="11"/>
  <c r="F11227" i="11"/>
  <c r="E11227" i="11"/>
  <c r="F11226" i="11"/>
  <c r="E11226" i="11"/>
  <c r="F11225" i="11"/>
  <c r="E11225" i="11"/>
  <c r="F11224" i="11"/>
  <c r="E11224" i="11"/>
  <c r="F11223" i="11"/>
  <c r="E11223" i="11"/>
  <c r="F11222" i="11"/>
  <c r="E11222" i="11"/>
  <c r="F11221" i="11"/>
  <c r="E11221" i="11"/>
  <c r="F11220" i="11"/>
  <c r="E11220" i="11"/>
  <c r="F11219" i="11"/>
  <c r="E11219" i="11"/>
  <c r="F11218" i="11"/>
  <c r="E11218" i="11"/>
  <c r="F11217" i="11"/>
  <c r="E11217" i="11"/>
  <c r="F11216" i="11"/>
  <c r="E11216" i="11"/>
  <c r="F11215" i="11"/>
  <c r="E11215" i="11"/>
  <c r="F11214" i="11"/>
  <c r="E11214" i="11"/>
  <c r="F11213" i="11"/>
  <c r="E11213" i="11"/>
  <c r="F11212" i="11"/>
  <c r="E11212" i="11"/>
  <c r="F11211" i="11"/>
  <c r="E11211" i="11"/>
  <c r="F11210" i="11"/>
  <c r="E11210" i="11"/>
  <c r="F11209" i="11"/>
  <c r="E11209" i="11"/>
  <c r="F11208" i="11"/>
  <c r="E11208" i="11"/>
  <c r="F11207" i="11"/>
  <c r="E11207" i="11"/>
  <c r="F11206" i="11"/>
  <c r="E11206" i="11"/>
  <c r="F11205" i="11"/>
  <c r="E11205" i="11"/>
  <c r="F11204" i="11"/>
  <c r="E11204" i="11"/>
  <c r="F11203" i="11"/>
  <c r="E11203" i="11"/>
  <c r="F11202" i="11"/>
  <c r="E11202" i="11"/>
  <c r="F11201" i="11"/>
  <c r="E11201" i="11"/>
  <c r="F11200" i="11"/>
  <c r="E11200" i="11"/>
  <c r="F11199" i="11"/>
  <c r="E11199" i="11"/>
  <c r="F11198" i="11"/>
  <c r="E11198" i="11"/>
  <c r="F11197" i="11"/>
  <c r="E11197" i="11"/>
  <c r="F11196" i="11"/>
  <c r="E11196" i="11"/>
  <c r="F11195" i="11"/>
  <c r="E11195" i="11"/>
  <c r="F11194" i="11"/>
  <c r="E11194" i="11"/>
  <c r="F11193" i="11"/>
  <c r="E11193" i="11"/>
  <c r="F11192" i="11"/>
  <c r="E11192" i="11"/>
  <c r="F11191" i="11"/>
  <c r="E11191" i="11"/>
  <c r="F11190" i="11"/>
  <c r="E11190" i="11"/>
  <c r="F11189" i="11"/>
  <c r="E11189" i="11"/>
  <c r="F11188" i="11"/>
  <c r="E11188" i="11"/>
  <c r="F11187" i="11"/>
  <c r="E11187" i="11"/>
  <c r="F11186" i="11"/>
  <c r="E11186" i="11"/>
  <c r="F11185" i="11"/>
  <c r="E11185" i="11"/>
  <c r="F11184" i="11"/>
  <c r="E11184" i="11"/>
  <c r="F11183" i="11"/>
  <c r="E11183" i="11"/>
  <c r="F11182" i="11"/>
  <c r="E11182" i="11"/>
  <c r="F11181" i="11"/>
  <c r="E11181" i="11"/>
  <c r="F11180" i="11"/>
  <c r="E11180" i="11"/>
  <c r="F11179" i="11"/>
  <c r="E11179" i="11"/>
  <c r="F11178" i="11"/>
  <c r="E11178" i="11"/>
  <c r="F11177" i="11"/>
  <c r="E11177" i="11"/>
  <c r="F11176" i="11"/>
  <c r="E11176" i="11"/>
  <c r="F11175" i="11"/>
  <c r="E11175" i="11"/>
  <c r="F11174" i="11"/>
  <c r="E11174" i="11"/>
  <c r="F11173" i="11"/>
  <c r="E11173" i="11"/>
  <c r="F11172" i="11"/>
  <c r="E11172" i="11"/>
  <c r="F11171" i="11"/>
  <c r="E11171" i="11"/>
  <c r="F11170" i="11"/>
  <c r="E11170" i="11"/>
  <c r="F11169" i="11"/>
  <c r="E11169" i="11"/>
  <c r="F11168" i="11"/>
  <c r="E11168" i="11"/>
  <c r="F11167" i="11"/>
  <c r="E11167" i="11"/>
  <c r="F11166" i="11"/>
  <c r="E11166" i="11"/>
  <c r="F11165" i="11"/>
  <c r="E11165" i="11"/>
  <c r="F11164" i="11"/>
  <c r="E11164" i="11"/>
  <c r="F11163" i="11"/>
  <c r="E11163" i="11"/>
  <c r="F11162" i="11"/>
  <c r="E11162" i="11"/>
  <c r="F11161" i="11"/>
  <c r="E11161" i="11"/>
  <c r="F11160" i="11"/>
  <c r="E11160" i="11"/>
  <c r="F11159" i="11"/>
  <c r="E11159" i="11"/>
  <c r="F11158" i="11"/>
  <c r="E11158" i="11"/>
  <c r="F11157" i="11"/>
  <c r="E11157" i="11"/>
  <c r="F11156" i="11"/>
  <c r="E11156" i="11"/>
  <c r="F11155" i="11"/>
  <c r="E11155" i="11"/>
  <c r="F11154" i="11"/>
  <c r="E11154" i="11"/>
  <c r="F11153" i="11"/>
  <c r="E11153" i="11"/>
  <c r="F11152" i="11"/>
  <c r="E11152" i="11"/>
  <c r="F11151" i="11"/>
  <c r="E11151" i="11"/>
  <c r="F11150" i="11"/>
  <c r="E11150" i="11"/>
  <c r="F11149" i="11"/>
  <c r="E11149" i="11"/>
  <c r="F11148" i="11"/>
  <c r="E11148" i="11"/>
  <c r="F11147" i="11"/>
  <c r="E11147" i="11"/>
  <c r="F11146" i="11"/>
  <c r="E11146" i="11"/>
  <c r="F11145" i="11"/>
  <c r="E11145" i="11"/>
  <c r="F11144" i="11"/>
  <c r="E11144" i="11"/>
  <c r="F11143" i="11"/>
  <c r="E11143" i="11"/>
  <c r="F11142" i="11"/>
  <c r="E11142" i="11"/>
  <c r="F11141" i="11"/>
  <c r="E11141" i="11"/>
  <c r="F11140" i="11"/>
  <c r="E11140" i="11"/>
  <c r="F11139" i="11"/>
  <c r="E11139" i="11"/>
  <c r="F11138" i="11"/>
  <c r="E11138" i="11"/>
  <c r="F11137" i="11"/>
  <c r="E11137" i="11"/>
  <c r="F11136" i="11"/>
  <c r="E11136" i="11"/>
  <c r="F11135" i="11"/>
  <c r="E11135" i="11"/>
  <c r="F11134" i="11"/>
  <c r="E11134" i="11"/>
  <c r="F11133" i="11"/>
  <c r="E11133" i="11"/>
  <c r="F11132" i="11"/>
  <c r="E11132" i="11"/>
  <c r="F11131" i="11"/>
  <c r="E11131" i="11"/>
  <c r="F11130" i="11"/>
  <c r="E11130" i="11"/>
  <c r="F11129" i="11"/>
  <c r="E11129" i="11"/>
  <c r="F11128" i="11"/>
  <c r="E11128" i="11"/>
  <c r="F11127" i="11"/>
  <c r="E11127" i="11"/>
  <c r="F11126" i="11"/>
  <c r="E11126" i="11"/>
  <c r="F11125" i="11"/>
  <c r="E11125" i="11"/>
  <c r="F11124" i="11"/>
  <c r="E11124" i="11"/>
  <c r="F11123" i="11"/>
  <c r="E11123" i="11"/>
  <c r="F11122" i="11"/>
  <c r="E11122" i="11"/>
  <c r="F11121" i="11"/>
  <c r="E11121" i="11"/>
  <c r="F11120" i="11"/>
  <c r="E11120" i="11"/>
  <c r="F11119" i="11"/>
  <c r="E11119" i="11"/>
  <c r="F11118" i="11"/>
  <c r="E11118" i="11"/>
  <c r="F11117" i="11"/>
  <c r="E11117" i="11"/>
  <c r="F11116" i="11"/>
  <c r="E11116" i="11"/>
  <c r="F11115" i="11"/>
  <c r="E11115" i="11"/>
  <c r="F11114" i="11"/>
  <c r="E11114" i="11"/>
  <c r="F11113" i="11"/>
  <c r="E11113" i="11"/>
  <c r="F11112" i="11"/>
  <c r="E11112" i="11"/>
  <c r="F11111" i="11"/>
  <c r="E11111" i="11"/>
  <c r="F11110" i="11"/>
  <c r="E11110" i="11"/>
  <c r="F11109" i="11"/>
  <c r="E11109" i="11"/>
  <c r="F11108" i="11"/>
  <c r="E11108" i="11"/>
  <c r="F11107" i="11"/>
  <c r="E11107" i="11"/>
  <c r="F11106" i="11"/>
  <c r="E11106" i="11"/>
  <c r="F11105" i="11"/>
  <c r="E11105" i="11"/>
  <c r="F11104" i="11"/>
  <c r="E11104" i="11"/>
  <c r="F11103" i="11"/>
  <c r="E11103" i="11"/>
  <c r="F11102" i="11"/>
  <c r="E11102" i="11"/>
  <c r="F11101" i="11"/>
  <c r="E11101" i="11"/>
  <c r="F11100" i="11"/>
  <c r="E11100" i="11"/>
  <c r="F11099" i="11"/>
  <c r="E11099" i="11"/>
  <c r="F11098" i="11"/>
  <c r="E11098" i="11"/>
  <c r="F11097" i="11"/>
  <c r="E11097" i="11"/>
  <c r="F11096" i="11"/>
  <c r="E11096" i="11"/>
  <c r="F11095" i="11"/>
  <c r="E11095" i="11"/>
  <c r="F11094" i="11"/>
  <c r="E11094" i="11"/>
  <c r="F11093" i="11"/>
  <c r="E11093" i="11"/>
  <c r="F11092" i="11"/>
  <c r="E11092" i="11"/>
  <c r="F11091" i="11"/>
  <c r="E11091" i="11"/>
  <c r="F11090" i="11"/>
  <c r="E11090" i="11"/>
  <c r="F11089" i="11"/>
  <c r="E11089" i="11"/>
  <c r="F11088" i="11"/>
  <c r="E11088" i="11"/>
  <c r="F11087" i="11"/>
  <c r="E11087" i="11"/>
  <c r="F11086" i="11"/>
  <c r="E11086" i="11"/>
  <c r="F11085" i="11"/>
  <c r="E11085" i="11"/>
  <c r="F11084" i="11"/>
  <c r="E11084" i="11"/>
  <c r="F11083" i="11"/>
  <c r="E11083" i="11"/>
  <c r="F11082" i="11"/>
  <c r="E11082" i="11"/>
  <c r="F11081" i="11"/>
  <c r="E11081" i="11"/>
  <c r="F11080" i="11"/>
  <c r="E11080" i="11"/>
  <c r="F11079" i="11"/>
  <c r="E11079" i="11"/>
  <c r="F11078" i="11"/>
  <c r="E11078" i="11"/>
  <c r="F11077" i="11"/>
  <c r="E11077" i="11"/>
  <c r="F11076" i="11"/>
  <c r="E11076" i="11"/>
  <c r="F11075" i="11"/>
  <c r="E11075" i="11"/>
  <c r="F11074" i="11"/>
  <c r="E11074" i="11"/>
  <c r="F11073" i="11"/>
  <c r="E11073" i="11"/>
  <c r="F11072" i="11"/>
  <c r="E11072" i="11"/>
  <c r="F11071" i="11"/>
  <c r="E11071" i="11"/>
  <c r="F11070" i="11"/>
  <c r="E11070" i="11"/>
  <c r="F11069" i="11"/>
  <c r="E11069" i="11"/>
  <c r="F11068" i="11"/>
  <c r="E11068" i="11"/>
  <c r="F11067" i="11"/>
  <c r="E11067" i="11"/>
  <c r="F11066" i="11"/>
  <c r="E11066" i="11"/>
  <c r="F11065" i="11"/>
  <c r="E11065" i="11"/>
  <c r="F11064" i="11"/>
  <c r="E11064" i="11"/>
  <c r="F11063" i="11"/>
  <c r="E11063" i="11"/>
  <c r="F11062" i="11"/>
  <c r="E11062" i="11"/>
  <c r="F11061" i="11"/>
  <c r="E11061" i="11"/>
  <c r="F11060" i="11"/>
  <c r="E11060" i="11"/>
  <c r="F11059" i="11"/>
  <c r="E11059" i="11"/>
  <c r="F11058" i="11"/>
  <c r="E11058" i="11"/>
  <c r="F11057" i="11"/>
  <c r="E11057" i="11"/>
  <c r="F11056" i="11"/>
  <c r="E11056" i="11"/>
  <c r="F11055" i="11"/>
  <c r="E11055" i="11"/>
  <c r="F11054" i="11"/>
  <c r="E11054" i="11"/>
  <c r="F11053" i="11"/>
  <c r="E11053" i="11"/>
  <c r="F11052" i="11"/>
  <c r="E11052" i="11"/>
  <c r="F11051" i="11"/>
  <c r="E11051" i="11"/>
  <c r="F11050" i="11"/>
  <c r="E11050" i="11"/>
  <c r="F11049" i="11"/>
  <c r="E11049" i="11"/>
  <c r="F11048" i="11"/>
  <c r="E11048" i="11"/>
  <c r="F11047" i="11"/>
  <c r="E11047" i="11"/>
  <c r="F11046" i="11"/>
  <c r="E11046" i="11"/>
  <c r="F11045" i="11"/>
  <c r="E11045" i="11"/>
  <c r="F11044" i="11"/>
  <c r="E11044" i="11"/>
  <c r="F11043" i="11"/>
  <c r="E11043" i="11"/>
  <c r="F11042" i="11"/>
  <c r="E11042" i="11"/>
  <c r="F11041" i="11"/>
  <c r="E11041" i="11"/>
  <c r="F11040" i="11"/>
  <c r="E11040" i="11"/>
  <c r="F11039" i="11"/>
  <c r="E11039" i="11"/>
  <c r="F11038" i="11"/>
  <c r="E11038" i="11"/>
  <c r="F11037" i="11"/>
  <c r="E11037" i="11"/>
  <c r="F11036" i="11"/>
  <c r="E11036" i="11"/>
  <c r="F11035" i="11"/>
  <c r="E11035" i="11"/>
  <c r="F11034" i="11"/>
  <c r="E11034" i="11"/>
  <c r="F11033" i="11"/>
  <c r="E11033" i="11"/>
  <c r="F11032" i="11"/>
  <c r="E11032" i="11"/>
  <c r="F11031" i="11"/>
  <c r="E11031" i="11"/>
  <c r="F11030" i="11"/>
  <c r="E11030" i="11"/>
  <c r="F11029" i="11"/>
  <c r="E11029" i="11"/>
  <c r="F11028" i="11"/>
  <c r="E11028" i="11"/>
  <c r="F11027" i="11"/>
  <c r="E11027" i="11"/>
  <c r="F11026" i="11"/>
  <c r="E11026" i="11"/>
  <c r="F11025" i="11"/>
  <c r="E11025" i="11"/>
  <c r="F11024" i="11"/>
  <c r="E11024" i="11"/>
  <c r="F11023" i="11"/>
  <c r="E11023" i="11"/>
  <c r="F11022" i="11"/>
  <c r="E11022" i="11"/>
  <c r="F11021" i="11"/>
  <c r="E11021" i="11"/>
  <c r="F11020" i="11"/>
  <c r="E11020" i="11"/>
  <c r="F11019" i="11"/>
  <c r="E11019" i="11"/>
  <c r="F11018" i="11"/>
  <c r="E11018" i="11"/>
  <c r="F11017" i="11"/>
  <c r="E11017" i="11"/>
  <c r="F11016" i="11"/>
  <c r="E11016" i="11"/>
  <c r="F11015" i="11"/>
  <c r="E11015" i="11"/>
  <c r="F11014" i="11"/>
  <c r="E11014" i="11"/>
  <c r="F11013" i="11"/>
  <c r="E11013" i="11"/>
  <c r="F11012" i="11"/>
  <c r="E11012" i="11"/>
  <c r="F11011" i="11"/>
  <c r="E11011" i="11"/>
  <c r="F11010" i="11"/>
  <c r="E11010" i="11"/>
  <c r="F11009" i="11"/>
  <c r="E11009" i="11"/>
  <c r="F11008" i="11"/>
  <c r="E11008" i="11"/>
  <c r="F11007" i="11"/>
  <c r="E11007" i="11"/>
  <c r="F11006" i="11"/>
  <c r="E11006" i="11"/>
  <c r="F11005" i="11"/>
  <c r="E11005" i="11"/>
  <c r="F11004" i="11"/>
  <c r="E11004" i="11"/>
  <c r="F11003" i="11"/>
  <c r="E11003" i="11"/>
  <c r="F11002" i="11"/>
  <c r="E11002" i="11"/>
  <c r="F11001" i="11"/>
  <c r="E11001" i="11"/>
  <c r="F11000" i="11"/>
  <c r="E11000" i="11"/>
  <c r="F10999" i="11"/>
  <c r="E10999" i="11"/>
  <c r="F10998" i="11"/>
  <c r="E10998" i="11"/>
  <c r="F10997" i="11"/>
  <c r="E10997" i="11"/>
  <c r="F10996" i="11"/>
  <c r="E10996" i="11"/>
  <c r="F10995" i="11"/>
  <c r="E10995" i="11"/>
  <c r="F10994" i="11"/>
  <c r="E10994" i="11"/>
  <c r="F10993" i="11"/>
  <c r="E10993" i="11"/>
  <c r="F10992" i="11"/>
  <c r="E10992" i="11"/>
  <c r="F10991" i="11"/>
  <c r="E10991" i="11"/>
  <c r="F10990" i="11"/>
  <c r="E10990" i="11"/>
  <c r="F10989" i="11"/>
  <c r="E10989" i="11"/>
  <c r="F10988" i="11"/>
  <c r="E10988" i="11"/>
  <c r="F10987" i="11"/>
  <c r="E10987" i="11"/>
  <c r="F10986" i="11"/>
  <c r="E10986" i="11"/>
  <c r="F10985" i="11"/>
  <c r="E10985" i="11"/>
  <c r="F10984" i="11"/>
  <c r="E10984" i="11"/>
  <c r="F10983" i="11"/>
  <c r="E10983" i="11"/>
  <c r="F10982" i="11"/>
  <c r="E10982" i="11"/>
  <c r="F10981" i="11"/>
  <c r="E10981" i="11"/>
  <c r="F10980" i="11"/>
  <c r="E10980" i="11"/>
  <c r="F10979" i="11"/>
  <c r="E10979" i="11"/>
  <c r="F10978" i="11"/>
  <c r="E10978" i="11"/>
  <c r="F10977" i="11"/>
  <c r="E10977" i="11"/>
  <c r="F10976" i="11"/>
  <c r="E10976" i="11"/>
  <c r="F10975" i="11"/>
  <c r="E10975" i="11"/>
  <c r="F10974" i="11"/>
  <c r="E10974" i="11"/>
  <c r="F10973" i="11"/>
  <c r="E10973" i="11"/>
  <c r="F10972" i="11"/>
  <c r="E10972" i="11"/>
  <c r="F10971" i="11"/>
  <c r="E10971" i="11"/>
  <c r="F10970" i="11"/>
  <c r="E10970" i="11"/>
  <c r="F10969" i="11"/>
  <c r="E10969" i="11"/>
  <c r="F10968" i="11"/>
  <c r="E10968" i="11"/>
  <c r="F10967" i="11"/>
  <c r="E10967" i="11"/>
  <c r="F10966" i="11"/>
  <c r="E10966" i="11"/>
  <c r="F10965" i="11"/>
  <c r="E10965" i="11"/>
  <c r="F10964" i="11"/>
  <c r="E10964" i="11"/>
  <c r="F10963" i="11"/>
  <c r="E10963" i="11"/>
  <c r="F10962" i="11"/>
  <c r="E10962" i="11"/>
  <c r="F10961" i="11"/>
  <c r="E10961" i="11"/>
  <c r="F10960" i="11"/>
  <c r="E10960" i="11"/>
  <c r="F10959" i="11"/>
  <c r="E10959" i="11"/>
  <c r="F10958" i="11"/>
  <c r="E10958" i="11"/>
  <c r="F10957" i="11"/>
  <c r="E10957" i="11"/>
  <c r="F10956" i="11"/>
  <c r="E10956" i="11"/>
  <c r="F10955" i="11"/>
  <c r="E10955" i="11"/>
  <c r="F10954" i="11"/>
  <c r="E10954" i="11"/>
  <c r="F10953" i="11"/>
  <c r="E10953" i="11"/>
  <c r="F10952" i="11"/>
  <c r="E10952" i="11"/>
  <c r="F10951" i="11"/>
  <c r="E10951" i="11"/>
  <c r="F10950" i="11"/>
  <c r="E10950" i="11"/>
  <c r="F10949" i="11"/>
  <c r="E10949" i="11"/>
  <c r="F10948" i="11"/>
  <c r="E10948" i="11"/>
  <c r="F10947" i="11"/>
  <c r="E10947" i="11"/>
  <c r="F10946" i="11"/>
  <c r="E10946" i="11"/>
  <c r="F10945" i="11"/>
  <c r="E10945" i="11"/>
  <c r="F10944" i="11"/>
  <c r="E10944" i="11"/>
  <c r="F10943" i="11"/>
  <c r="E10943" i="11"/>
  <c r="F10942" i="11"/>
  <c r="E10942" i="11"/>
  <c r="F10941" i="11"/>
  <c r="E10941" i="11"/>
  <c r="F10940" i="11"/>
  <c r="E10940" i="11"/>
  <c r="F10939" i="11"/>
  <c r="E10939" i="11"/>
  <c r="F10938" i="11"/>
  <c r="E10938" i="11"/>
  <c r="F10937" i="11"/>
  <c r="E10937" i="11"/>
  <c r="F10936" i="11"/>
  <c r="E10936" i="11"/>
  <c r="F10935" i="11"/>
  <c r="E10935" i="11"/>
  <c r="F10934" i="11"/>
  <c r="E10934" i="11"/>
  <c r="F10933" i="11"/>
  <c r="E10933" i="11"/>
  <c r="F10932" i="11"/>
  <c r="E10932" i="11"/>
  <c r="F10931" i="11"/>
  <c r="E10931" i="11"/>
  <c r="F10930" i="11"/>
  <c r="E10930" i="11"/>
  <c r="F10929" i="11"/>
  <c r="E10929" i="11"/>
  <c r="F10928" i="11"/>
  <c r="E10928" i="11"/>
  <c r="F10927" i="11"/>
  <c r="E10927" i="11"/>
  <c r="F10926" i="11"/>
  <c r="E10926" i="11"/>
  <c r="F10925" i="11"/>
  <c r="E10925" i="11"/>
  <c r="F10924" i="11"/>
  <c r="E10924" i="11"/>
  <c r="F10923" i="11"/>
  <c r="E10923" i="11"/>
  <c r="F10922" i="11"/>
  <c r="E10922" i="11"/>
  <c r="F10921" i="11"/>
  <c r="E10921" i="11"/>
  <c r="F10920" i="11"/>
  <c r="E10920" i="11"/>
  <c r="F10919" i="11"/>
  <c r="E10919" i="11"/>
  <c r="F10918" i="11"/>
  <c r="E10918" i="11"/>
  <c r="F10917" i="11"/>
  <c r="E10917" i="11"/>
  <c r="F10916" i="11"/>
  <c r="E10916" i="11"/>
  <c r="F10915" i="11"/>
  <c r="E10915" i="11"/>
  <c r="F10914" i="11"/>
  <c r="E10914" i="11"/>
  <c r="F10913" i="11"/>
  <c r="E10913" i="11"/>
  <c r="F10912" i="11"/>
  <c r="E10912" i="11"/>
  <c r="F10911" i="11"/>
  <c r="E10911" i="11"/>
  <c r="F10910" i="11"/>
  <c r="E10910" i="11"/>
  <c r="F10909" i="11"/>
  <c r="E10909" i="11"/>
  <c r="F10908" i="11"/>
  <c r="E10908" i="11"/>
  <c r="F10907" i="11"/>
  <c r="E10907" i="11"/>
  <c r="F10906" i="11"/>
  <c r="E10906" i="11"/>
  <c r="F10905" i="11"/>
  <c r="E10905" i="11"/>
  <c r="F10904" i="11"/>
  <c r="E10904" i="11"/>
  <c r="F10903" i="11"/>
  <c r="E10903" i="11"/>
  <c r="F10902" i="11"/>
  <c r="E10902" i="11"/>
  <c r="F10901" i="11"/>
  <c r="E10901" i="11"/>
  <c r="F10900" i="11"/>
  <c r="E10900" i="11"/>
  <c r="F10899" i="11"/>
  <c r="E10899" i="11"/>
  <c r="F10898" i="11"/>
  <c r="E10898" i="11"/>
  <c r="F10897" i="11"/>
  <c r="E10897" i="11"/>
  <c r="F10896" i="11"/>
  <c r="E10896" i="11"/>
  <c r="F10895" i="11"/>
  <c r="E10895" i="11"/>
  <c r="F10894" i="11"/>
  <c r="E10894" i="11"/>
  <c r="F10893" i="11"/>
  <c r="E10893" i="11"/>
  <c r="F10892" i="11"/>
  <c r="E10892" i="11"/>
  <c r="F10891" i="11"/>
  <c r="E10891" i="11"/>
  <c r="F10890" i="11"/>
  <c r="E10890" i="11"/>
  <c r="F10889" i="11"/>
  <c r="E10889" i="11"/>
  <c r="F10888" i="11"/>
  <c r="E10888" i="11"/>
  <c r="F10887" i="11"/>
  <c r="E10887" i="11"/>
  <c r="F10886" i="11"/>
  <c r="E10886" i="11"/>
  <c r="F10885" i="11"/>
  <c r="E10885" i="11"/>
  <c r="F10884" i="11"/>
  <c r="E10884" i="11"/>
  <c r="F10883" i="11"/>
  <c r="E10883" i="11"/>
  <c r="F10882" i="11"/>
  <c r="E10882" i="11"/>
  <c r="F10881" i="11"/>
  <c r="E10881" i="11"/>
  <c r="F10880" i="11"/>
  <c r="E10880" i="11"/>
  <c r="F10879" i="11"/>
  <c r="E10879" i="11"/>
  <c r="F10878" i="11"/>
  <c r="E10878" i="11"/>
  <c r="F10877" i="11"/>
  <c r="E10877" i="11"/>
  <c r="F10876" i="11"/>
  <c r="E10876" i="11"/>
  <c r="F10875" i="11"/>
  <c r="E10875" i="11"/>
  <c r="F10874" i="11"/>
  <c r="E10874" i="11"/>
  <c r="F10873" i="11"/>
  <c r="E10873" i="11"/>
  <c r="F10872" i="11"/>
  <c r="E10872" i="11"/>
  <c r="F10871" i="11"/>
  <c r="E10871" i="11"/>
  <c r="F10870" i="11"/>
  <c r="E10870" i="11"/>
  <c r="F10869" i="11"/>
  <c r="E10869" i="11"/>
  <c r="F10868" i="11"/>
  <c r="E10868" i="11"/>
  <c r="F10867" i="11"/>
  <c r="E10867" i="11"/>
  <c r="F10866" i="11"/>
  <c r="E10866" i="11"/>
  <c r="F10865" i="11"/>
  <c r="E10865" i="11"/>
  <c r="F10864" i="11"/>
  <c r="E10864" i="11"/>
  <c r="F10863" i="11"/>
  <c r="E10863" i="11"/>
  <c r="F10862" i="11"/>
  <c r="E10862" i="11"/>
  <c r="F10861" i="11"/>
  <c r="E10861" i="11"/>
  <c r="F10860" i="11"/>
  <c r="E10860" i="11"/>
  <c r="F10859" i="11"/>
  <c r="E10859" i="11"/>
  <c r="F10858" i="11"/>
  <c r="E10858" i="11"/>
  <c r="F10857" i="11"/>
  <c r="E10857" i="11"/>
  <c r="F10856" i="11"/>
  <c r="E10856" i="11"/>
  <c r="F10855" i="11"/>
  <c r="E10855" i="11"/>
  <c r="F10854" i="11"/>
  <c r="E10854" i="11"/>
  <c r="F10853" i="11"/>
  <c r="E10853" i="11"/>
  <c r="F10852" i="11"/>
  <c r="E10852" i="11"/>
  <c r="F10851" i="11"/>
  <c r="E10851" i="11"/>
  <c r="F10850" i="11"/>
  <c r="E10850" i="11"/>
  <c r="F10849" i="11"/>
  <c r="E10849" i="11"/>
  <c r="F10848" i="11"/>
  <c r="E10848" i="11"/>
  <c r="F10847" i="11"/>
  <c r="E10847" i="11"/>
  <c r="F10846" i="11"/>
  <c r="E10846" i="11"/>
  <c r="F10845" i="11"/>
  <c r="E10845" i="11"/>
  <c r="F10844" i="11"/>
  <c r="E10844" i="11"/>
  <c r="F10843" i="11"/>
  <c r="E10843" i="11"/>
  <c r="F10842" i="11"/>
  <c r="E10842" i="11"/>
  <c r="F10841" i="11"/>
  <c r="E10841" i="11"/>
  <c r="F10840" i="11"/>
  <c r="E10840" i="11"/>
  <c r="F10839" i="11"/>
  <c r="E10839" i="11"/>
  <c r="F10838" i="11"/>
  <c r="E10838" i="11"/>
  <c r="F10837" i="11"/>
  <c r="E10837" i="11"/>
  <c r="F10836" i="11"/>
  <c r="E10836" i="11"/>
  <c r="F10835" i="11"/>
  <c r="E10835" i="11"/>
  <c r="F10834" i="11"/>
  <c r="E10834" i="11"/>
  <c r="F10833" i="11"/>
  <c r="E10833" i="11"/>
  <c r="F10832" i="11"/>
  <c r="E10832" i="11"/>
  <c r="F10831" i="11"/>
  <c r="E10831" i="11"/>
  <c r="F10830" i="11"/>
  <c r="E10830" i="11"/>
  <c r="F10829" i="11"/>
  <c r="E10829" i="11"/>
  <c r="F10828" i="11"/>
  <c r="E10828" i="11"/>
  <c r="F10827" i="11"/>
  <c r="E10827" i="11"/>
  <c r="F10826" i="11"/>
  <c r="E10826" i="11"/>
  <c r="F10825" i="11"/>
  <c r="E10825" i="11"/>
  <c r="F10824" i="11"/>
  <c r="E10824" i="11"/>
  <c r="F10823" i="11"/>
  <c r="E10823" i="11"/>
  <c r="F10822" i="11"/>
  <c r="E10822" i="11"/>
  <c r="F10821" i="11"/>
  <c r="E10821" i="11"/>
  <c r="F10820" i="11"/>
  <c r="E10820" i="11"/>
  <c r="F10819" i="11"/>
  <c r="E10819" i="11"/>
  <c r="F10818" i="11"/>
  <c r="E10818" i="11"/>
  <c r="F10817" i="11"/>
  <c r="E10817" i="11"/>
  <c r="F10816" i="11"/>
  <c r="E10816" i="11"/>
  <c r="F10815" i="11"/>
  <c r="E10815" i="11"/>
  <c r="F10814" i="11"/>
  <c r="E10814" i="11"/>
  <c r="F10813" i="11"/>
  <c r="E10813" i="11"/>
  <c r="F10812" i="11"/>
  <c r="E10812" i="11"/>
  <c r="F10811" i="11"/>
  <c r="E10811" i="11"/>
  <c r="F10810" i="11"/>
  <c r="E10810" i="11"/>
  <c r="F10809" i="11"/>
  <c r="E10809" i="11"/>
  <c r="F10808" i="11"/>
  <c r="E10808" i="11"/>
  <c r="F10807" i="11"/>
  <c r="E10807" i="11"/>
  <c r="F10806" i="11"/>
  <c r="E10806" i="11"/>
  <c r="F10805" i="11"/>
  <c r="E10805" i="11"/>
  <c r="F10804" i="11"/>
  <c r="E10804" i="11"/>
  <c r="F10803" i="11"/>
  <c r="E10803" i="11"/>
  <c r="F10802" i="11"/>
  <c r="E10802" i="11"/>
  <c r="F10801" i="11"/>
  <c r="E10801" i="11"/>
  <c r="F10800" i="11"/>
  <c r="E10800" i="11"/>
  <c r="F10799" i="11"/>
  <c r="E10799" i="11"/>
  <c r="F10798" i="11"/>
  <c r="E10798" i="11"/>
  <c r="F10797" i="11"/>
  <c r="E10797" i="11"/>
  <c r="F10796" i="11"/>
  <c r="E10796" i="11"/>
  <c r="F10795" i="11"/>
  <c r="E10795" i="11"/>
  <c r="F10794" i="11"/>
  <c r="E10794" i="11"/>
  <c r="F10793" i="11"/>
  <c r="E10793" i="11"/>
  <c r="F10792" i="11"/>
  <c r="E10792" i="11"/>
  <c r="F10791" i="11"/>
  <c r="E10791" i="11"/>
  <c r="F10790" i="11"/>
  <c r="E10790" i="11"/>
  <c r="F10789" i="11"/>
  <c r="E10789" i="11"/>
  <c r="F10788" i="11"/>
  <c r="E10788" i="11"/>
  <c r="F10787" i="11"/>
  <c r="E10787" i="11"/>
  <c r="F10786" i="11"/>
  <c r="E10786" i="11"/>
  <c r="F10785" i="11"/>
  <c r="E10785" i="11"/>
  <c r="F10784" i="11"/>
  <c r="E10784" i="11"/>
  <c r="F10783" i="11"/>
  <c r="E10783" i="11"/>
  <c r="F10782" i="11"/>
  <c r="E10782" i="11"/>
  <c r="F10781" i="11"/>
  <c r="E10781" i="11"/>
  <c r="F10780" i="11"/>
  <c r="E10780" i="11"/>
  <c r="F10779" i="11"/>
  <c r="E10779" i="11"/>
  <c r="F10778" i="11"/>
  <c r="E10778" i="11"/>
  <c r="F10777" i="11"/>
  <c r="E10777" i="11"/>
  <c r="F10776" i="11"/>
  <c r="E10776" i="11"/>
  <c r="F10775" i="11"/>
  <c r="E10775" i="11"/>
  <c r="F10774" i="11"/>
  <c r="E10774" i="11"/>
  <c r="F10773" i="11"/>
  <c r="E10773" i="11"/>
  <c r="F10772" i="11"/>
  <c r="E10772" i="11"/>
  <c r="F10771" i="11"/>
  <c r="E10771" i="11"/>
  <c r="F10770" i="11"/>
  <c r="E10770" i="11"/>
  <c r="F10769" i="11"/>
  <c r="E10769" i="11"/>
  <c r="F10768" i="11"/>
  <c r="E10768" i="11"/>
  <c r="F10767" i="11"/>
  <c r="E10767" i="11"/>
  <c r="F10766" i="11"/>
  <c r="E10766" i="11"/>
  <c r="F10765" i="11"/>
  <c r="E10765" i="11"/>
  <c r="F10764" i="11"/>
  <c r="E10764" i="11"/>
  <c r="F10763" i="11"/>
  <c r="E10763" i="11"/>
  <c r="F10762" i="11"/>
  <c r="E10762" i="11"/>
  <c r="F10761" i="11"/>
  <c r="E10761" i="11"/>
  <c r="F10760" i="11"/>
  <c r="E10760" i="11"/>
  <c r="F10759" i="11"/>
  <c r="E10759" i="11"/>
  <c r="F10758" i="11"/>
  <c r="E10758" i="11"/>
  <c r="F10757" i="11"/>
  <c r="E10757" i="11"/>
  <c r="F10756" i="11"/>
  <c r="E10756" i="11"/>
  <c r="F10755" i="11"/>
  <c r="E10755" i="11"/>
  <c r="F10754" i="11"/>
  <c r="E10754" i="11"/>
  <c r="F10753" i="11"/>
  <c r="E10753" i="11"/>
  <c r="F10752" i="11"/>
  <c r="E10752" i="11"/>
  <c r="F10751" i="11"/>
  <c r="E10751" i="11"/>
  <c r="F10750" i="11"/>
  <c r="E10750" i="11"/>
  <c r="F10749" i="11"/>
  <c r="E10749" i="11"/>
  <c r="F10748" i="11"/>
  <c r="E10748" i="11"/>
  <c r="F10747" i="11"/>
  <c r="E10747" i="11"/>
  <c r="F10746" i="11"/>
  <c r="E10746" i="11"/>
  <c r="F10745" i="11"/>
  <c r="E10745" i="11"/>
  <c r="F10744" i="11"/>
  <c r="E10744" i="11"/>
  <c r="F10743" i="11"/>
  <c r="E10743" i="11"/>
  <c r="F10742" i="11"/>
  <c r="E10742" i="11"/>
  <c r="F10741" i="11"/>
  <c r="E10741" i="11"/>
  <c r="F10740" i="11"/>
  <c r="E10740" i="11"/>
  <c r="F10739" i="11"/>
  <c r="E10739" i="11"/>
  <c r="F10738" i="11"/>
  <c r="E10738" i="11"/>
  <c r="F10737" i="11"/>
  <c r="E10737" i="11"/>
  <c r="F10736" i="11"/>
  <c r="E10736" i="11"/>
  <c r="F10735" i="11"/>
  <c r="E10735" i="11"/>
  <c r="F10734" i="11"/>
  <c r="E10734" i="11"/>
  <c r="F10733" i="11"/>
  <c r="E10733" i="11"/>
  <c r="F10732" i="11"/>
  <c r="E10732" i="11"/>
  <c r="F10731" i="11"/>
  <c r="E10731" i="11"/>
  <c r="F10730" i="11"/>
  <c r="E10730" i="11"/>
  <c r="F10729" i="11"/>
  <c r="E10729" i="11"/>
  <c r="F10728" i="11"/>
  <c r="E10728" i="11"/>
  <c r="F10727" i="11"/>
  <c r="E10727" i="11"/>
  <c r="F10726" i="11"/>
  <c r="E10726" i="11"/>
  <c r="F10725" i="11"/>
  <c r="E10725" i="11"/>
  <c r="F10724" i="11"/>
  <c r="E10724" i="11"/>
  <c r="F10723" i="11"/>
  <c r="E10723" i="11"/>
  <c r="F10722" i="11"/>
  <c r="E10722" i="11"/>
  <c r="F10721" i="11"/>
  <c r="E10721" i="11"/>
  <c r="F10720" i="11"/>
  <c r="E10720" i="11"/>
  <c r="F10719" i="11"/>
  <c r="E10719" i="11"/>
  <c r="F10718" i="11"/>
  <c r="E10718" i="11"/>
  <c r="F10717" i="11"/>
  <c r="E10717" i="11"/>
  <c r="F10716" i="11"/>
  <c r="E10716" i="11"/>
  <c r="F10715" i="11"/>
  <c r="E10715" i="11"/>
  <c r="F10714" i="11"/>
  <c r="E10714" i="11"/>
  <c r="F10713" i="11"/>
  <c r="E10713" i="11"/>
  <c r="F10712" i="11"/>
  <c r="E10712" i="11"/>
  <c r="F10711" i="11"/>
  <c r="E10711" i="11"/>
  <c r="F10710" i="11"/>
  <c r="E10710" i="11"/>
  <c r="F10709" i="11"/>
  <c r="E10709" i="11"/>
  <c r="F10708" i="11"/>
  <c r="E10708" i="11"/>
  <c r="F10707" i="11"/>
  <c r="E10707" i="11"/>
  <c r="F10706" i="11"/>
  <c r="E10706" i="11"/>
  <c r="F10705" i="11"/>
  <c r="E10705" i="11"/>
  <c r="F10704" i="11"/>
  <c r="E10704" i="11"/>
  <c r="F10703" i="11"/>
  <c r="E10703" i="11"/>
  <c r="F10702" i="11"/>
  <c r="E10702" i="11"/>
  <c r="F10701" i="11"/>
  <c r="E10701" i="11"/>
  <c r="F10700" i="11"/>
  <c r="E10700" i="11"/>
  <c r="F10699" i="11"/>
  <c r="E10699" i="11"/>
  <c r="F10698" i="11"/>
  <c r="E10698" i="11"/>
  <c r="F10697" i="11"/>
  <c r="E10697" i="11"/>
  <c r="F10696" i="11"/>
  <c r="E10696" i="11"/>
  <c r="F10695" i="11"/>
  <c r="E10695" i="11"/>
  <c r="F10694" i="11"/>
  <c r="E10694" i="11"/>
  <c r="F10693" i="11"/>
  <c r="E10693" i="11"/>
  <c r="F10692" i="11"/>
  <c r="E10692" i="11"/>
  <c r="F10691" i="11"/>
  <c r="E10691" i="11"/>
  <c r="F10690" i="11"/>
  <c r="E10690" i="11"/>
  <c r="F10689" i="11"/>
  <c r="E10689" i="11"/>
  <c r="F10688" i="11"/>
  <c r="E10688" i="11"/>
  <c r="F10687" i="11"/>
  <c r="E10687" i="11"/>
  <c r="F10686" i="11"/>
  <c r="E10686" i="11"/>
  <c r="F10685" i="11"/>
  <c r="E10685" i="11"/>
  <c r="F10684" i="11"/>
  <c r="E10684" i="11"/>
  <c r="F10683" i="11"/>
  <c r="E10683" i="11"/>
  <c r="F10682" i="11"/>
  <c r="E10682" i="11"/>
  <c r="F10681" i="11"/>
  <c r="E10681" i="11"/>
  <c r="F10680" i="11"/>
  <c r="E10680" i="11"/>
  <c r="F10679" i="11"/>
  <c r="E10679" i="11"/>
  <c r="F10678" i="11"/>
  <c r="E10678" i="11"/>
  <c r="F10677" i="11"/>
  <c r="E10677" i="11"/>
  <c r="F10676" i="11"/>
  <c r="E10676" i="11"/>
  <c r="F10675" i="11"/>
  <c r="E10675" i="11"/>
  <c r="F10674" i="11"/>
  <c r="E10674" i="11"/>
  <c r="F10673" i="11"/>
  <c r="E10673" i="11"/>
  <c r="F10672" i="11"/>
  <c r="E10672" i="11"/>
  <c r="F10671" i="11"/>
  <c r="E10671" i="11"/>
  <c r="F10670" i="11"/>
  <c r="E10670" i="11"/>
  <c r="F10669" i="11"/>
  <c r="E10669" i="11"/>
  <c r="F10668" i="11"/>
  <c r="E10668" i="11"/>
  <c r="F10667" i="11"/>
  <c r="E10667" i="11"/>
  <c r="F10666" i="11"/>
  <c r="E10666" i="11"/>
  <c r="F10665" i="11"/>
  <c r="E10665" i="11"/>
  <c r="F10664" i="11"/>
  <c r="E10664" i="11"/>
  <c r="F10663" i="11"/>
  <c r="E10663" i="11"/>
  <c r="F10662" i="11"/>
  <c r="E10662" i="11"/>
  <c r="F10661" i="11"/>
  <c r="E10661" i="11"/>
  <c r="F10660" i="11"/>
  <c r="E10660" i="11"/>
  <c r="F10659" i="11"/>
  <c r="E10659" i="11"/>
  <c r="F10658" i="11"/>
  <c r="E10658" i="11"/>
  <c r="F10657" i="11"/>
  <c r="E10657" i="11"/>
  <c r="F10656" i="11"/>
  <c r="E10656" i="11"/>
  <c r="F10655" i="11"/>
  <c r="E10655" i="11"/>
  <c r="F10654" i="11"/>
  <c r="E10654" i="11"/>
  <c r="F10653" i="11"/>
  <c r="E10653" i="11"/>
  <c r="F10652" i="11"/>
  <c r="E10652" i="11"/>
  <c r="F10651" i="11"/>
  <c r="E10651" i="11"/>
  <c r="F10650" i="11"/>
  <c r="E10650" i="11"/>
  <c r="F10649" i="11"/>
  <c r="E10649" i="11"/>
  <c r="F10648" i="11"/>
  <c r="E10648" i="11"/>
  <c r="F10647" i="11"/>
  <c r="E10647" i="11"/>
  <c r="F10646" i="11"/>
  <c r="E10646" i="11"/>
  <c r="F10645" i="11"/>
  <c r="E10645" i="11"/>
  <c r="F10644" i="11"/>
  <c r="E10644" i="11"/>
  <c r="F10643" i="11"/>
  <c r="E10643" i="11"/>
  <c r="F10642" i="11"/>
  <c r="E10642" i="11"/>
  <c r="F10641" i="11"/>
  <c r="E10641" i="11"/>
  <c r="F10640" i="11"/>
  <c r="E10640" i="11"/>
  <c r="F10639" i="11"/>
  <c r="E10639" i="11"/>
  <c r="F10638" i="11"/>
  <c r="E10638" i="11"/>
  <c r="F10637" i="11"/>
  <c r="E10637" i="11"/>
  <c r="F10636" i="11"/>
  <c r="E10636" i="11"/>
  <c r="F10635" i="11"/>
  <c r="E10635" i="11"/>
  <c r="F10634" i="11"/>
  <c r="E10634" i="11"/>
  <c r="F10633" i="11"/>
  <c r="E10633" i="11"/>
  <c r="F10632" i="11"/>
  <c r="E10632" i="11"/>
  <c r="F10631" i="11"/>
  <c r="E10631" i="11"/>
  <c r="F10630" i="11"/>
  <c r="E10630" i="11"/>
  <c r="F10629" i="11"/>
  <c r="E10629" i="11"/>
  <c r="F10628" i="11"/>
  <c r="E10628" i="11"/>
  <c r="F10627" i="11"/>
  <c r="E10627" i="11"/>
  <c r="F10626" i="11"/>
  <c r="E10626" i="11"/>
  <c r="F10625" i="11"/>
  <c r="E10625" i="11"/>
  <c r="F10624" i="11"/>
  <c r="E10624" i="11"/>
  <c r="F10623" i="11"/>
  <c r="E10623" i="11"/>
  <c r="F10622" i="11"/>
  <c r="E10622" i="11"/>
  <c r="F10621" i="11"/>
  <c r="E10621" i="11"/>
  <c r="F10620" i="11"/>
  <c r="E10620" i="11"/>
  <c r="F10619" i="11"/>
  <c r="E10619" i="11"/>
  <c r="F10618" i="11"/>
  <c r="E10618" i="11"/>
  <c r="F10617" i="11"/>
  <c r="E10617" i="11"/>
  <c r="F10616" i="11"/>
  <c r="E10616" i="11"/>
  <c r="F10615" i="11"/>
  <c r="E10615" i="11"/>
  <c r="F10614" i="11"/>
  <c r="E10614" i="11"/>
  <c r="F10613" i="11"/>
  <c r="E10613" i="11"/>
  <c r="F10612" i="11"/>
  <c r="E10612" i="11"/>
  <c r="F10611" i="11"/>
  <c r="E10611" i="11"/>
  <c r="F10610" i="11"/>
  <c r="E10610" i="11"/>
  <c r="F10609" i="11"/>
  <c r="E10609" i="11"/>
  <c r="F10608" i="11"/>
  <c r="E10608" i="11"/>
  <c r="F10607" i="11"/>
  <c r="E10607" i="11"/>
  <c r="F10606" i="11"/>
  <c r="E10606" i="11"/>
  <c r="F10605" i="11"/>
  <c r="E10605" i="11"/>
  <c r="F10604" i="11"/>
  <c r="E10604" i="11"/>
  <c r="F10603" i="11"/>
  <c r="E10603" i="11"/>
  <c r="F10602" i="11"/>
  <c r="E10602" i="11"/>
  <c r="F10601" i="11"/>
  <c r="E10601" i="11"/>
  <c r="F10600" i="11"/>
  <c r="E10600" i="11"/>
  <c r="F10599" i="11"/>
  <c r="E10599" i="11"/>
  <c r="F10598" i="11"/>
  <c r="E10598" i="11"/>
  <c r="F10597" i="11"/>
  <c r="E10597" i="11"/>
  <c r="F10596" i="11"/>
  <c r="E10596" i="11"/>
  <c r="F10595" i="11"/>
  <c r="E10595" i="11"/>
  <c r="F10594" i="11"/>
  <c r="E10594" i="11"/>
  <c r="F10593" i="11"/>
  <c r="E10593" i="11"/>
  <c r="F10592" i="11"/>
  <c r="E10592" i="11"/>
  <c r="F10591" i="11"/>
  <c r="E10591" i="11"/>
  <c r="F10590" i="11"/>
  <c r="E10590" i="11"/>
  <c r="F10589" i="11"/>
  <c r="E10589" i="11"/>
  <c r="F10588" i="11"/>
  <c r="E10588" i="11"/>
  <c r="F10587" i="11"/>
  <c r="E10587" i="11"/>
  <c r="F10586" i="11"/>
  <c r="E10586" i="11"/>
  <c r="F10585" i="11"/>
  <c r="E10585" i="11"/>
  <c r="F10584" i="11"/>
  <c r="E10584" i="11"/>
  <c r="F10583" i="11"/>
  <c r="E10583" i="11"/>
  <c r="F10582" i="11"/>
  <c r="E10582" i="11"/>
  <c r="F10581" i="11"/>
  <c r="E10581" i="11"/>
  <c r="F10580" i="11"/>
  <c r="E10580" i="11"/>
  <c r="F10579" i="11"/>
  <c r="E10579" i="11"/>
  <c r="F10578" i="11"/>
  <c r="E10578" i="11"/>
  <c r="F10577" i="11"/>
  <c r="E10577" i="11"/>
  <c r="F10576" i="11"/>
  <c r="E10576" i="11"/>
  <c r="F10575" i="11"/>
  <c r="E10575" i="11"/>
  <c r="F10574" i="11"/>
  <c r="E10574" i="11"/>
  <c r="F10573" i="11"/>
  <c r="E10573" i="11"/>
  <c r="F10572" i="11"/>
  <c r="E10572" i="11"/>
  <c r="F10571" i="11"/>
  <c r="E10571" i="11"/>
  <c r="F10570" i="11"/>
  <c r="E10570" i="11"/>
  <c r="F10569" i="11"/>
  <c r="E10569" i="11"/>
  <c r="F10568" i="11"/>
  <c r="E10568" i="11"/>
  <c r="F10567" i="11"/>
  <c r="E10567" i="11"/>
  <c r="F10566" i="11"/>
  <c r="E10566" i="11"/>
  <c r="F10565" i="11"/>
  <c r="E10565" i="11"/>
  <c r="F10564" i="11"/>
  <c r="E10564" i="11"/>
  <c r="F10563" i="11"/>
  <c r="E10563" i="11"/>
  <c r="F10562" i="11"/>
  <c r="E10562" i="11"/>
  <c r="F10561" i="11"/>
  <c r="E10561" i="11"/>
  <c r="F10560" i="11"/>
  <c r="E10560" i="11"/>
  <c r="F10559" i="11"/>
  <c r="E10559" i="11"/>
  <c r="F10558" i="11"/>
  <c r="E10558" i="11"/>
  <c r="F10557" i="11"/>
  <c r="E10557" i="11"/>
  <c r="F10556" i="11"/>
  <c r="E10556" i="11"/>
  <c r="F10555" i="11"/>
  <c r="E10555" i="11"/>
  <c r="F10554" i="11"/>
  <c r="E10554" i="11"/>
  <c r="F10553" i="11"/>
  <c r="E10553" i="11"/>
  <c r="F10552" i="11"/>
  <c r="E10552" i="11"/>
  <c r="F10551" i="11"/>
  <c r="E10551" i="11"/>
  <c r="F10550" i="11"/>
  <c r="E10550" i="11"/>
  <c r="F10549" i="11"/>
  <c r="E10549" i="11"/>
  <c r="F10548" i="11"/>
  <c r="E10548" i="11"/>
  <c r="F10547" i="11"/>
  <c r="E10547" i="11"/>
  <c r="F10546" i="11"/>
  <c r="E10546" i="11"/>
  <c r="F10545" i="11"/>
  <c r="E10545" i="11"/>
  <c r="F10544" i="11"/>
  <c r="E10544" i="11"/>
  <c r="F10543" i="11"/>
  <c r="E10543" i="11"/>
  <c r="F10542" i="11"/>
  <c r="E10542" i="11"/>
  <c r="F10541" i="11"/>
  <c r="E10541" i="11"/>
  <c r="F10540" i="11"/>
  <c r="E10540" i="11"/>
  <c r="F10539" i="11"/>
  <c r="E10539" i="11"/>
  <c r="F10538" i="11"/>
  <c r="E10538" i="11"/>
  <c r="F10537" i="11"/>
  <c r="E10537" i="11"/>
  <c r="F10536" i="11"/>
  <c r="F10535" i="11"/>
  <c r="F10534" i="11"/>
  <c r="F10533" i="11"/>
  <c r="F10532" i="11"/>
  <c r="F10531" i="11"/>
  <c r="F10530" i="11"/>
  <c r="F10529" i="11"/>
  <c r="F10528" i="11"/>
  <c r="F10527" i="11"/>
  <c r="F10526" i="11"/>
  <c r="F10525" i="11"/>
  <c r="F10524" i="11"/>
  <c r="F10523" i="11"/>
  <c r="F10522" i="11"/>
  <c r="F10521" i="11"/>
  <c r="F10520" i="11"/>
  <c r="F10519" i="11"/>
  <c r="F10518" i="11"/>
  <c r="F10517" i="11"/>
  <c r="F10516" i="11"/>
  <c r="F10515" i="11"/>
  <c r="F10514" i="11"/>
  <c r="F10513" i="11"/>
  <c r="F10512" i="11"/>
  <c r="F10511" i="11"/>
  <c r="F10510" i="11"/>
  <c r="F10509" i="11"/>
  <c r="F10508" i="11"/>
  <c r="F10507" i="11"/>
  <c r="F10506" i="11"/>
  <c r="F10505" i="11"/>
  <c r="F10504" i="11"/>
  <c r="F10503" i="11"/>
  <c r="E10502" i="11"/>
  <c r="E10501" i="11"/>
  <c r="E10500" i="11"/>
  <c r="E10499" i="11"/>
  <c r="E10498" i="11"/>
  <c r="E10497" i="11"/>
  <c r="E10496" i="11"/>
  <c r="E10495" i="11"/>
  <c r="E10494" i="11"/>
  <c r="E10493" i="11"/>
  <c r="E10492" i="11"/>
  <c r="E10491" i="11"/>
  <c r="E10490" i="11"/>
  <c r="E10489" i="11"/>
  <c r="E10488" i="11"/>
  <c r="E10487" i="11"/>
  <c r="E10486" i="11"/>
  <c r="E10485" i="11"/>
  <c r="E10484" i="11"/>
  <c r="E10483" i="11"/>
  <c r="E10482" i="11"/>
  <c r="E10481" i="11"/>
  <c r="E10480" i="11"/>
  <c r="E10479" i="11"/>
  <c r="E10478" i="11"/>
  <c r="E10477" i="11"/>
  <c r="E10476" i="11"/>
  <c r="E10475" i="11"/>
  <c r="E10474" i="11"/>
  <c r="E10473" i="11"/>
  <c r="E10472" i="11"/>
  <c r="E10471" i="11"/>
  <c r="E10470" i="11"/>
  <c r="E10469" i="11"/>
  <c r="F10468" i="11"/>
  <c r="E10468" i="11"/>
  <c r="F10467" i="11"/>
  <c r="E10467" i="11"/>
  <c r="F10466" i="11"/>
  <c r="E10466" i="11"/>
  <c r="F10465" i="11"/>
  <c r="E10465" i="11"/>
  <c r="F10464" i="11"/>
  <c r="E10464" i="11"/>
  <c r="F10463" i="11"/>
  <c r="E10463" i="11"/>
  <c r="F10462" i="11"/>
  <c r="E10462" i="11"/>
  <c r="F10461" i="11"/>
  <c r="E10461" i="11"/>
  <c r="F10460" i="11"/>
  <c r="E10460" i="11"/>
  <c r="F10459" i="11"/>
  <c r="E10459" i="11"/>
  <c r="F10458" i="11"/>
  <c r="E10458" i="11"/>
  <c r="F10457" i="11"/>
  <c r="E10457" i="11"/>
  <c r="F10456" i="11"/>
  <c r="E10456" i="11"/>
  <c r="F10455" i="11"/>
  <c r="E10455" i="11"/>
  <c r="F10454" i="11"/>
  <c r="E10454" i="11"/>
  <c r="F10453" i="11"/>
  <c r="E10453" i="11"/>
  <c r="F10452" i="11"/>
  <c r="E10452" i="11"/>
  <c r="F10451" i="11"/>
  <c r="E10451" i="11"/>
  <c r="F10450" i="11"/>
  <c r="E10450" i="11"/>
  <c r="F10449" i="11"/>
  <c r="E10449" i="11"/>
  <c r="F10448" i="11"/>
  <c r="E10448" i="11"/>
  <c r="F10447" i="11"/>
  <c r="E10447" i="11"/>
  <c r="F10446" i="11"/>
  <c r="E10446" i="11"/>
  <c r="F10445" i="11"/>
  <c r="E10445" i="11"/>
  <c r="F10444" i="11"/>
  <c r="E10444" i="11"/>
  <c r="F10443" i="11"/>
  <c r="E10443" i="11"/>
  <c r="F10442" i="11"/>
  <c r="E10442" i="11"/>
  <c r="F10441" i="11"/>
  <c r="E10441" i="11"/>
  <c r="F10440" i="11"/>
  <c r="E10440" i="11"/>
  <c r="F10439" i="11"/>
  <c r="E10439" i="11"/>
  <c r="F10438" i="11"/>
  <c r="E10438" i="11"/>
  <c r="F10437" i="11"/>
  <c r="E10437" i="11"/>
  <c r="F10436" i="11"/>
  <c r="E10436" i="11"/>
  <c r="F10435" i="11"/>
  <c r="E10435" i="11"/>
  <c r="F10434" i="11"/>
  <c r="E10434" i="11"/>
  <c r="F10433" i="11"/>
  <c r="E10433" i="11"/>
  <c r="F10432" i="11"/>
  <c r="E10432" i="11"/>
  <c r="F10431" i="11"/>
  <c r="E10431" i="11"/>
  <c r="F10430" i="11"/>
  <c r="E10430" i="11"/>
  <c r="F10429" i="11"/>
  <c r="E10429" i="11"/>
  <c r="F10428" i="11"/>
  <c r="E10428" i="11"/>
  <c r="F10427" i="11"/>
  <c r="E10427" i="11"/>
  <c r="F10426" i="11"/>
  <c r="E10426" i="11"/>
  <c r="F10425" i="11"/>
  <c r="E10425" i="11"/>
  <c r="F10424" i="11"/>
  <c r="E10424" i="11"/>
  <c r="F10423" i="11"/>
  <c r="E10423" i="11"/>
  <c r="F10422" i="11"/>
  <c r="E10422" i="11"/>
  <c r="F10421" i="11"/>
  <c r="E10421" i="11"/>
  <c r="F10420" i="11"/>
  <c r="E10420" i="11"/>
  <c r="F10419" i="11"/>
  <c r="E10419" i="11"/>
  <c r="F10418" i="11"/>
  <c r="E10418" i="11"/>
  <c r="F10417" i="11"/>
  <c r="E10417" i="11"/>
  <c r="F10416" i="11"/>
  <c r="E10416" i="11"/>
  <c r="F10415" i="11"/>
  <c r="E10415" i="11"/>
  <c r="F10414" i="11"/>
  <c r="E10414" i="11"/>
  <c r="F10413" i="11"/>
  <c r="E10413" i="11"/>
  <c r="F10412" i="11"/>
  <c r="E10412" i="11"/>
  <c r="F10411" i="11"/>
  <c r="E10411" i="11"/>
  <c r="F10410" i="11"/>
  <c r="E10410" i="11"/>
  <c r="F10409" i="11"/>
  <c r="E10409" i="11"/>
  <c r="F10408" i="11"/>
  <c r="E10408" i="11"/>
  <c r="F10407" i="11"/>
  <c r="E10407" i="11"/>
  <c r="F10406" i="11"/>
  <c r="E10406" i="11"/>
  <c r="F10405" i="11"/>
  <c r="E10405" i="11"/>
  <c r="F10404" i="11"/>
  <c r="E10404" i="11"/>
  <c r="F10403" i="11"/>
  <c r="E10403" i="11"/>
  <c r="F10402" i="11"/>
  <c r="E10402" i="11"/>
  <c r="F10401" i="11"/>
  <c r="E10401" i="11"/>
  <c r="F10400" i="11"/>
  <c r="E10400" i="11"/>
  <c r="F10399" i="11"/>
  <c r="E10399" i="11"/>
  <c r="F10398" i="11"/>
  <c r="E10398" i="11"/>
  <c r="F10397" i="11"/>
  <c r="E10397" i="11"/>
  <c r="F10396" i="11"/>
  <c r="E10396" i="11"/>
  <c r="F10395" i="11"/>
  <c r="E10395" i="11"/>
  <c r="F10394" i="11"/>
  <c r="E10394" i="11"/>
  <c r="F10393" i="11"/>
  <c r="E10393" i="11"/>
  <c r="F10392" i="11"/>
  <c r="E10392" i="11"/>
  <c r="F10391" i="11"/>
  <c r="E10391" i="11"/>
  <c r="F10390" i="11"/>
  <c r="E10390" i="11"/>
  <c r="F10389" i="11"/>
  <c r="E10389" i="11"/>
  <c r="F10388" i="11"/>
  <c r="E10388" i="11"/>
  <c r="F10387" i="11"/>
  <c r="E10387" i="11"/>
  <c r="F10386" i="11"/>
  <c r="E10386" i="11"/>
  <c r="F10385" i="11"/>
  <c r="E10385" i="11"/>
  <c r="F10384" i="11"/>
  <c r="E10384" i="11"/>
  <c r="F10383" i="11"/>
  <c r="E10383" i="11"/>
  <c r="F10382" i="11"/>
  <c r="E10382" i="11"/>
  <c r="F10381" i="11"/>
  <c r="E10381" i="11"/>
  <c r="F10380" i="11"/>
  <c r="E10380" i="11"/>
  <c r="F10379" i="11"/>
  <c r="E10379" i="11"/>
  <c r="F10378" i="11"/>
  <c r="E10378" i="11"/>
  <c r="F10377" i="11"/>
  <c r="E10377" i="11"/>
  <c r="F10376" i="11"/>
  <c r="E10376" i="11"/>
  <c r="F10375" i="11"/>
  <c r="E10375" i="11"/>
  <c r="F10374" i="11"/>
  <c r="E10374" i="11"/>
  <c r="F10373" i="11"/>
  <c r="E10373" i="11"/>
  <c r="F10372" i="11"/>
  <c r="E10372" i="11"/>
  <c r="F10371" i="11"/>
  <c r="E10371" i="11"/>
  <c r="F10370" i="11"/>
  <c r="E10370" i="11"/>
  <c r="F10369" i="11"/>
  <c r="E10369" i="11"/>
  <c r="F10368" i="11"/>
  <c r="E10368" i="11"/>
  <c r="F10367" i="11"/>
  <c r="E10367" i="11"/>
  <c r="F10366" i="11"/>
  <c r="E10366" i="11"/>
  <c r="F10365" i="11"/>
  <c r="E10365" i="11"/>
  <c r="F10364" i="11"/>
  <c r="E10364" i="11"/>
  <c r="F10363" i="11"/>
  <c r="E10363" i="11"/>
  <c r="F10362" i="11"/>
  <c r="E10362" i="11"/>
  <c r="F10361" i="11"/>
  <c r="E10361" i="11"/>
  <c r="F10360" i="11"/>
  <c r="E10360" i="11"/>
  <c r="F10359" i="11"/>
  <c r="E10359" i="11"/>
  <c r="F10358" i="11"/>
  <c r="E10358" i="11"/>
  <c r="F10357" i="11"/>
  <c r="E10357" i="11"/>
  <c r="F10356" i="11"/>
  <c r="E10356" i="11"/>
  <c r="F10355" i="11"/>
  <c r="E10355" i="11"/>
  <c r="F10354" i="11"/>
  <c r="E10354" i="11"/>
  <c r="F10353" i="11"/>
  <c r="E10353" i="11"/>
  <c r="F10352" i="11"/>
  <c r="E10352" i="11"/>
  <c r="F10351" i="11"/>
  <c r="E10351" i="11"/>
  <c r="F10350" i="11"/>
  <c r="E10350" i="11"/>
  <c r="F10349" i="11"/>
  <c r="E10349" i="11"/>
  <c r="F10348" i="11"/>
  <c r="E10348" i="11"/>
  <c r="F10347" i="11"/>
  <c r="E10347" i="11"/>
  <c r="F10346" i="11"/>
  <c r="E10346" i="11"/>
  <c r="F10345" i="11"/>
  <c r="E10345" i="11"/>
  <c r="F10344" i="11"/>
  <c r="E10344" i="11"/>
  <c r="F10343" i="11"/>
  <c r="E10343" i="11"/>
  <c r="F10342" i="11"/>
  <c r="E10342" i="11"/>
  <c r="F10341" i="11"/>
  <c r="E10341" i="11"/>
  <c r="F10340" i="11"/>
  <c r="E10340" i="11"/>
  <c r="F10339" i="11"/>
  <c r="E10339" i="11"/>
  <c r="F10338" i="11"/>
  <c r="E10338" i="11"/>
  <c r="F10337" i="11"/>
  <c r="E10337" i="11"/>
  <c r="F10336" i="11"/>
  <c r="E10336" i="11"/>
  <c r="F10335" i="11"/>
  <c r="E10335" i="11"/>
  <c r="F10334" i="11"/>
  <c r="E10334" i="11"/>
  <c r="F10333" i="11"/>
  <c r="E10333" i="11"/>
  <c r="F10332" i="11"/>
  <c r="E10332" i="11"/>
  <c r="F10331" i="11"/>
  <c r="E10331" i="11"/>
  <c r="F10330" i="11"/>
  <c r="E10330" i="11"/>
  <c r="F10329" i="11"/>
  <c r="E10329" i="11"/>
  <c r="F10328" i="11"/>
  <c r="E10328" i="11"/>
  <c r="F10327" i="11"/>
  <c r="E10327" i="11"/>
  <c r="F10326" i="11"/>
  <c r="E10326" i="11"/>
  <c r="F10325" i="11"/>
  <c r="E10325" i="11"/>
  <c r="F10324" i="11"/>
  <c r="E10324" i="11"/>
  <c r="F10323" i="11"/>
  <c r="E10323" i="11"/>
  <c r="F10322" i="11"/>
  <c r="E10322" i="11"/>
  <c r="F10321" i="11"/>
  <c r="E10321" i="11"/>
  <c r="F10320" i="11"/>
  <c r="E10320" i="11"/>
  <c r="F10319" i="11"/>
  <c r="E10319" i="11"/>
  <c r="F10318" i="11"/>
  <c r="E10318" i="11"/>
  <c r="F10317" i="11"/>
  <c r="E10317" i="11"/>
  <c r="F10316" i="11"/>
  <c r="E10316" i="11"/>
  <c r="F10315" i="11"/>
  <c r="E10315" i="11"/>
  <c r="F10314" i="11"/>
  <c r="E10314" i="11"/>
  <c r="F10313" i="11"/>
  <c r="E10313" i="11"/>
  <c r="F10312" i="11"/>
  <c r="E10312" i="11"/>
  <c r="F10311" i="11"/>
  <c r="E10311" i="11"/>
  <c r="F10310" i="11"/>
  <c r="E10310" i="11"/>
  <c r="F10309" i="11"/>
  <c r="E10309" i="11"/>
  <c r="F10308" i="11"/>
  <c r="E10308" i="11"/>
  <c r="F10307" i="11"/>
  <c r="E10307" i="11"/>
  <c r="F10306" i="11"/>
  <c r="E10306" i="11"/>
  <c r="F10305" i="11"/>
  <c r="E10305" i="11"/>
  <c r="F10304" i="11"/>
  <c r="E10304" i="11"/>
  <c r="F10303" i="11"/>
  <c r="E10303" i="11"/>
  <c r="F10302" i="11"/>
  <c r="E10302" i="11"/>
  <c r="F10301" i="11"/>
  <c r="E10301" i="11"/>
  <c r="F10300" i="11"/>
  <c r="E10300" i="11"/>
  <c r="F10299" i="11"/>
  <c r="E10299" i="11"/>
  <c r="F10298" i="11"/>
  <c r="E10298" i="11"/>
  <c r="F10297" i="11"/>
  <c r="E10297" i="11"/>
  <c r="F10296" i="11"/>
  <c r="E10296" i="11"/>
  <c r="F10295" i="11"/>
  <c r="E10295" i="11"/>
  <c r="F10294" i="11"/>
  <c r="E10294" i="11"/>
  <c r="F10293" i="11"/>
  <c r="E10293" i="11"/>
  <c r="F10292" i="11"/>
  <c r="E10292" i="11"/>
  <c r="F10291" i="11"/>
  <c r="E10291" i="11"/>
  <c r="F10290" i="11"/>
  <c r="E10290" i="11"/>
  <c r="F10289" i="11"/>
  <c r="E10289" i="11"/>
  <c r="F10288" i="11"/>
  <c r="E10288" i="11"/>
  <c r="F10287" i="11"/>
  <c r="E10287" i="11"/>
  <c r="F10286" i="11"/>
  <c r="E10286" i="11"/>
  <c r="F10285" i="11"/>
  <c r="E10285" i="11"/>
  <c r="F10284" i="11"/>
  <c r="E10284" i="11"/>
  <c r="F10283" i="11"/>
  <c r="E10283" i="11"/>
  <c r="F10282" i="11"/>
  <c r="E10282" i="11"/>
  <c r="F10281" i="11"/>
  <c r="E10281" i="11"/>
  <c r="F10280" i="11"/>
  <c r="E10280" i="11"/>
  <c r="F10279" i="11"/>
  <c r="E10279" i="11"/>
  <c r="F10278" i="11"/>
  <c r="E10278" i="11"/>
  <c r="F10277" i="11"/>
  <c r="E10277" i="11"/>
  <c r="F10276" i="11"/>
  <c r="E10276" i="11"/>
  <c r="F10275" i="11"/>
  <c r="E10275" i="11"/>
  <c r="F10274" i="11"/>
  <c r="E10274" i="11"/>
  <c r="F10273" i="11"/>
  <c r="E10273" i="11"/>
  <c r="F10272" i="11"/>
  <c r="E10272" i="11"/>
  <c r="F10271" i="11"/>
  <c r="E10271" i="11"/>
  <c r="F10270" i="11"/>
  <c r="E10270" i="11"/>
  <c r="F10269" i="11"/>
  <c r="E10269" i="11"/>
  <c r="F10268" i="11"/>
  <c r="E10268" i="11"/>
  <c r="F10267" i="11"/>
  <c r="E10267" i="11"/>
  <c r="F10266" i="11"/>
  <c r="E10266" i="11"/>
  <c r="F10265" i="11"/>
  <c r="E10265" i="11"/>
  <c r="F10264" i="11"/>
  <c r="E10264" i="11"/>
  <c r="F10263" i="11"/>
  <c r="E10263" i="11"/>
  <c r="F10262" i="11"/>
  <c r="E10262" i="11"/>
  <c r="F10261" i="11"/>
  <c r="E10261" i="11"/>
  <c r="F10260" i="11"/>
  <c r="E10260" i="11"/>
  <c r="F10259" i="11"/>
  <c r="E10259" i="11"/>
  <c r="F10258" i="11"/>
  <c r="E10258" i="11"/>
  <c r="F10257" i="11"/>
  <c r="E10257" i="11"/>
  <c r="F10256" i="11"/>
  <c r="E10256" i="11"/>
  <c r="F10255" i="11"/>
  <c r="E10255" i="11"/>
  <c r="F10254" i="11"/>
  <c r="E10254" i="11"/>
  <c r="F10253" i="11"/>
  <c r="E10253" i="11"/>
  <c r="F10252" i="11"/>
  <c r="E10252" i="11"/>
  <c r="F10251" i="11"/>
  <c r="E10251" i="11"/>
  <c r="F10250" i="11"/>
  <c r="E10250" i="11"/>
  <c r="F10249" i="11"/>
  <c r="E10249" i="11"/>
  <c r="F10248" i="11"/>
  <c r="E10248" i="11"/>
  <c r="F10247" i="11"/>
  <c r="E10247" i="11"/>
  <c r="F10246" i="11"/>
  <c r="E10246" i="11"/>
  <c r="F10245" i="11"/>
  <c r="E10245" i="11"/>
  <c r="F10244" i="11"/>
  <c r="E10244" i="11"/>
  <c r="F10243" i="11"/>
  <c r="E10243" i="11"/>
  <c r="F10242" i="11"/>
  <c r="E10242" i="11"/>
  <c r="F10241" i="11"/>
  <c r="E10241" i="11"/>
  <c r="F10240" i="11"/>
  <c r="E10240" i="11"/>
  <c r="F10239" i="11"/>
  <c r="E10239" i="11"/>
  <c r="F10238" i="11"/>
  <c r="E10238" i="11"/>
  <c r="F10237" i="11"/>
  <c r="E10237" i="11"/>
  <c r="F10236" i="11"/>
  <c r="E10236" i="11"/>
  <c r="F10235" i="11"/>
  <c r="E10235" i="11"/>
  <c r="F10234" i="11"/>
  <c r="E10234" i="11"/>
  <c r="F10233" i="11"/>
  <c r="E10233" i="11"/>
  <c r="F10232" i="11"/>
  <c r="E10232" i="11"/>
  <c r="F10231" i="11"/>
  <c r="E10231" i="11"/>
  <c r="F10230" i="11"/>
  <c r="E10230" i="11"/>
  <c r="F10229" i="11"/>
  <c r="E10229" i="11"/>
  <c r="F10228" i="11"/>
  <c r="E10228" i="11"/>
  <c r="F10227" i="11"/>
  <c r="E10227" i="11"/>
  <c r="F10226" i="11"/>
  <c r="E10226" i="11"/>
  <c r="F10225" i="11"/>
  <c r="E10225" i="11"/>
  <c r="F10224" i="11"/>
  <c r="E10224" i="11"/>
  <c r="F10223" i="11"/>
  <c r="E10223" i="11"/>
  <c r="F10222" i="11"/>
  <c r="E10222" i="11"/>
  <c r="F10221" i="11"/>
  <c r="E10221" i="11"/>
  <c r="F10220" i="11"/>
  <c r="E10220" i="11"/>
  <c r="F10219" i="11"/>
  <c r="E10219" i="11"/>
  <c r="F10218" i="11"/>
  <c r="E10218" i="11"/>
  <c r="F10217" i="11"/>
  <c r="E10217" i="11"/>
  <c r="F10216" i="11"/>
  <c r="E10216" i="11"/>
  <c r="F10215" i="11"/>
  <c r="E10215" i="11"/>
  <c r="F10214" i="11"/>
  <c r="E10214" i="11"/>
  <c r="F10213" i="11"/>
  <c r="E10213" i="11"/>
  <c r="F10212" i="11"/>
  <c r="E10212" i="11"/>
  <c r="F10211" i="11"/>
  <c r="E10211" i="11"/>
  <c r="F10210" i="11"/>
  <c r="E10210" i="11"/>
  <c r="F10209" i="11"/>
  <c r="E10209" i="11"/>
  <c r="F10208" i="11"/>
  <c r="E10208" i="11"/>
  <c r="F10207" i="11"/>
  <c r="E10207" i="11"/>
  <c r="F10206" i="11"/>
  <c r="E10206" i="11"/>
  <c r="F10205" i="11"/>
  <c r="E10205" i="11"/>
  <c r="F10204" i="11"/>
  <c r="E10204" i="11"/>
  <c r="F10203" i="11"/>
  <c r="E10203" i="11"/>
  <c r="F10202" i="11"/>
  <c r="E10202" i="11"/>
  <c r="F10201" i="11"/>
  <c r="E10201" i="11"/>
  <c r="F10200" i="11"/>
  <c r="E10200" i="11"/>
  <c r="F10199" i="11"/>
  <c r="E10199" i="11"/>
  <c r="F10198" i="11"/>
  <c r="E10198" i="11"/>
  <c r="F10197" i="11"/>
  <c r="E10197" i="11"/>
  <c r="F10196" i="11"/>
  <c r="E10196" i="11"/>
  <c r="F10195" i="11"/>
  <c r="E10195" i="11"/>
  <c r="F10194" i="11"/>
  <c r="E10194" i="11"/>
  <c r="F10193" i="11"/>
  <c r="E10193" i="11"/>
  <c r="F10192" i="11"/>
  <c r="E10192" i="11"/>
  <c r="F10191" i="11"/>
  <c r="E10191" i="11"/>
  <c r="F10190" i="11"/>
  <c r="E10190" i="11"/>
  <c r="F10189" i="11"/>
  <c r="E10189" i="11"/>
  <c r="F10188" i="11"/>
  <c r="E10188" i="11"/>
  <c r="F10187" i="11"/>
  <c r="E10187" i="11"/>
  <c r="F10186" i="11"/>
  <c r="E10186" i="11"/>
  <c r="F10185" i="11"/>
  <c r="E10185" i="11"/>
  <c r="F10184" i="11"/>
  <c r="E10184" i="11"/>
  <c r="F10183" i="11"/>
  <c r="E10183" i="11"/>
  <c r="F10182" i="11"/>
  <c r="E10182" i="11"/>
  <c r="F10181" i="11"/>
  <c r="E10181" i="11"/>
  <c r="F10180" i="11"/>
  <c r="E10180" i="11"/>
  <c r="F10179" i="11"/>
  <c r="E10179" i="11"/>
  <c r="F10178" i="11"/>
  <c r="E10178" i="11"/>
  <c r="F10177" i="11"/>
  <c r="E10177" i="11"/>
  <c r="F10176" i="11"/>
  <c r="E10176" i="11"/>
  <c r="F10175" i="11"/>
  <c r="E10175" i="11"/>
  <c r="F10174" i="11"/>
  <c r="E10174" i="11"/>
  <c r="F10173" i="11"/>
  <c r="E10173" i="11"/>
  <c r="F10172" i="11"/>
  <c r="E10172" i="11"/>
  <c r="F10171" i="11"/>
  <c r="E10171" i="11"/>
  <c r="F10170" i="11"/>
  <c r="E10170" i="11"/>
  <c r="F10169" i="11"/>
  <c r="E10169" i="11"/>
  <c r="F10168" i="11"/>
  <c r="E10168" i="11"/>
  <c r="F10167" i="11"/>
  <c r="E10167" i="11"/>
  <c r="F10166" i="11"/>
  <c r="E10166" i="11"/>
  <c r="F10165" i="11"/>
  <c r="E10165" i="11"/>
  <c r="F10164" i="11"/>
  <c r="E10164" i="11"/>
  <c r="F10163" i="11"/>
  <c r="E10163" i="11"/>
  <c r="F10162" i="11"/>
  <c r="E10162" i="11"/>
  <c r="F10161" i="11"/>
  <c r="E10161" i="11"/>
  <c r="F10160" i="11"/>
  <c r="E10160" i="11"/>
  <c r="F10159" i="11"/>
  <c r="E10159" i="11"/>
  <c r="F10158" i="11"/>
  <c r="E10158" i="11"/>
  <c r="F10157" i="11"/>
  <c r="E10157" i="11"/>
  <c r="F10156" i="11"/>
  <c r="E10156" i="11"/>
  <c r="F10155" i="11"/>
  <c r="E10155" i="11"/>
  <c r="F10154" i="11"/>
  <c r="E10154" i="11"/>
  <c r="F10153" i="11"/>
  <c r="E10153" i="11"/>
  <c r="F10152" i="11"/>
  <c r="E10152" i="11"/>
  <c r="F10151" i="11"/>
  <c r="E10151" i="11"/>
  <c r="F10150" i="11"/>
  <c r="E10150" i="11"/>
  <c r="F10149" i="11"/>
  <c r="E10149" i="11"/>
  <c r="F10148" i="11"/>
  <c r="E10148" i="11"/>
  <c r="F10147" i="11"/>
  <c r="E10147" i="11"/>
  <c r="F10146" i="11"/>
  <c r="E10146" i="11"/>
  <c r="F10145" i="11"/>
  <c r="E10145" i="11"/>
  <c r="F10144" i="11"/>
  <c r="E10144" i="11"/>
  <c r="F10143" i="11"/>
  <c r="E10143" i="11"/>
  <c r="F10142" i="11"/>
  <c r="E10142" i="11"/>
  <c r="F10141" i="11"/>
  <c r="E10141" i="11"/>
  <c r="F10140" i="11"/>
  <c r="E10140" i="11"/>
  <c r="F10139" i="11"/>
  <c r="E10139" i="11"/>
  <c r="F10138" i="11"/>
  <c r="E10138" i="11"/>
  <c r="F10137" i="11"/>
  <c r="E10137" i="11"/>
  <c r="F10136" i="11"/>
  <c r="E10136" i="11"/>
  <c r="F10135" i="11"/>
  <c r="E10135" i="11"/>
  <c r="F10134" i="11"/>
  <c r="E10134" i="11"/>
  <c r="F10133" i="11"/>
  <c r="E10133" i="11"/>
  <c r="F10132" i="11"/>
  <c r="E10132" i="11"/>
  <c r="F10131" i="11"/>
  <c r="E10131" i="11"/>
  <c r="F10130" i="11"/>
  <c r="E10130" i="11"/>
  <c r="F10129" i="11"/>
  <c r="E10129" i="11"/>
  <c r="F10128" i="11"/>
  <c r="E10128" i="11"/>
  <c r="F10127" i="11"/>
  <c r="E10127" i="11"/>
  <c r="F10126" i="11"/>
  <c r="E10126" i="11"/>
  <c r="F10125" i="11"/>
  <c r="E10125" i="11"/>
  <c r="F10124" i="11"/>
  <c r="E10124" i="11"/>
  <c r="F10123" i="11"/>
  <c r="E10123" i="11"/>
  <c r="F10122" i="11"/>
  <c r="E10122" i="11"/>
  <c r="F10121" i="11"/>
  <c r="E10121" i="11"/>
  <c r="F10120" i="11"/>
  <c r="E10120" i="11"/>
  <c r="F10119" i="11"/>
  <c r="E10119" i="11"/>
  <c r="F10118" i="11"/>
  <c r="E10118" i="11"/>
  <c r="F10117" i="11"/>
  <c r="E10117" i="11"/>
  <c r="F10116" i="11"/>
  <c r="E10116" i="11"/>
  <c r="F10115" i="11"/>
  <c r="E10115" i="11"/>
  <c r="F10114" i="11"/>
  <c r="E10114" i="11"/>
  <c r="F10113" i="11"/>
  <c r="E10113" i="11"/>
  <c r="F10112" i="11"/>
  <c r="E10112" i="11"/>
  <c r="F10111" i="11"/>
  <c r="E10111" i="11"/>
  <c r="F10110" i="11"/>
  <c r="E10110" i="11"/>
  <c r="F10109" i="11"/>
  <c r="E10109" i="11"/>
  <c r="F10108" i="11"/>
  <c r="E10108" i="11"/>
  <c r="F10107" i="11"/>
  <c r="E10107" i="11"/>
  <c r="F10106" i="11"/>
  <c r="E10106" i="11"/>
  <c r="F10105" i="11"/>
  <c r="E10105" i="11"/>
  <c r="F10104" i="11"/>
  <c r="E10104" i="11"/>
  <c r="F10103" i="11"/>
  <c r="E10103" i="11"/>
  <c r="F10102" i="11"/>
  <c r="E10102" i="11"/>
  <c r="F10101" i="11"/>
  <c r="E10101" i="11"/>
  <c r="F10100" i="11"/>
  <c r="E10100" i="11"/>
  <c r="F10099" i="11"/>
  <c r="E10099" i="11"/>
  <c r="F10098" i="11"/>
  <c r="E10098" i="11"/>
  <c r="F10097" i="11"/>
  <c r="E10097" i="11"/>
  <c r="F10096" i="11"/>
  <c r="E10096" i="11"/>
  <c r="F10095" i="11"/>
  <c r="E10095" i="11"/>
  <c r="F10094" i="11"/>
  <c r="E10094" i="11"/>
  <c r="F10093" i="11"/>
  <c r="E10093" i="11"/>
  <c r="F10092" i="11"/>
  <c r="E10092" i="11"/>
  <c r="F10091" i="11"/>
  <c r="E10091" i="11"/>
  <c r="F10090" i="11"/>
  <c r="E10090" i="11"/>
  <c r="F10089" i="11"/>
  <c r="E10089" i="11"/>
  <c r="F10088" i="11"/>
  <c r="E10088" i="11"/>
  <c r="F10087" i="11"/>
  <c r="E10087" i="11"/>
  <c r="F10086" i="11"/>
  <c r="E10086" i="11"/>
  <c r="F10085" i="11"/>
  <c r="E10085" i="11"/>
  <c r="F10084" i="11"/>
  <c r="E10084" i="11"/>
  <c r="F10083" i="11"/>
  <c r="E10083" i="11"/>
  <c r="F10082" i="11"/>
  <c r="E10082" i="11"/>
  <c r="F10081" i="11"/>
  <c r="E10081" i="11"/>
  <c r="F10080" i="11"/>
  <c r="E10080" i="11"/>
  <c r="F10079" i="11"/>
  <c r="E10079" i="11"/>
  <c r="F10078" i="11"/>
  <c r="E10078" i="11"/>
  <c r="F10077" i="11"/>
  <c r="E10077" i="11"/>
  <c r="F10076" i="11"/>
  <c r="E10076" i="11"/>
  <c r="F10075" i="11"/>
  <c r="E10075" i="11"/>
  <c r="F10074" i="11"/>
  <c r="E10074" i="11"/>
  <c r="F10073" i="11"/>
  <c r="E10073" i="11"/>
  <c r="F10072" i="11"/>
  <c r="E10072" i="11"/>
  <c r="F10071" i="11"/>
  <c r="E10071" i="11"/>
  <c r="F10070" i="11"/>
  <c r="E10070" i="11"/>
  <c r="F10069" i="11"/>
  <c r="E10069" i="11"/>
  <c r="F10068" i="11"/>
  <c r="E10068" i="11"/>
  <c r="F10067" i="11"/>
  <c r="E10067" i="11"/>
  <c r="F10066" i="11"/>
  <c r="E10066" i="11"/>
  <c r="F10065" i="11"/>
  <c r="E10065" i="11"/>
  <c r="F10064" i="11"/>
  <c r="E10064" i="11"/>
  <c r="F10063" i="11"/>
  <c r="E10063" i="11"/>
  <c r="F10062" i="11"/>
  <c r="E10062" i="11"/>
  <c r="F10061" i="11"/>
  <c r="E10061" i="11"/>
  <c r="F10060" i="11"/>
  <c r="E10060" i="11"/>
  <c r="F10059" i="11"/>
  <c r="E10059" i="11"/>
  <c r="F10058" i="11"/>
  <c r="E10058" i="11"/>
  <c r="F10057" i="11"/>
  <c r="E10057" i="11"/>
  <c r="F10056" i="11"/>
  <c r="E10056" i="11"/>
  <c r="F10055" i="11"/>
  <c r="E10055" i="11"/>
  <c r="F10054" i="11"/>
  <c r="E10054" i="11"/>
  <c r="F10053" i="11"/>
  <c r="E10053" i="11"/>
  <c r="F10052" i="11"/>
  <c r="E10052" i="11"/>
  <c r="F10051" i="11"/>
  <c r="E10051" i="11"/>
  <c r="F10050" i="11"/>
  <c r="E10050" i="11"/>
  <c r="F10049" i="11"/>
  <c r="E10049" i="11"/>
  <c r="F10048" i="11"/>
  <c r="E10048" i="11"/>
  <c r="F10047" i="11"/>
  <c r="E10047" i="11"/>
  <c r="F10046" i="11"/>
  <c r="E10046" i="11"/>
  <c r="F10045" i="11"/>
  <c r="E10045" i="11"/>
  <c r="F10044" i="11"/>
  <c r="E10044" i="11"/>
  <c r="F10043" i="11"/>
  <c r="E10043" i="11"/>
  <c r="F10042" i="11"/>
  <c r="E10042" i="11"/>
  <c r="F10041" i="11"/>
  <c r="E10041" i="11"/>
  <c r="F10040" i="11"/>
  <c r="E10040" i="11"/>
  <c r="F10039" i="11"/>
  <c r="E10039" i="11"/>
  <c r="F10038" i="11"/>
  <c r="E10038" i="11"/>
  <c r="F10037" i="11"/>
  <c r="E10037" i="11"/>
  <c r="F10036" i="11"/>
  <c r="E10036" i="11"/>
  <c r="F10035" i="11"/>
  <c r="E10035" i="11"/>
  <c r="F10034" i="11"/>
  <c r="E10034" i="11"/>
  <c r="F10033" i="11"/>
  <c r="E10033" i="11"/>
  <c r="F10032" i="11"/>
  <c r="E10032" i="11"/>
  <c r="F10031" i="11"/>
  <c r="E10031" i="11"/>
  <c r="F10030" i="11"/>
  <c r="E10030" i="11"/>
  <c r="F10029" i="11"/>
  <c r="E10029" i="11"/>
  <c r="F10028" i="11"/>
  <c r="E10028" i="11"/>
  <c r="F10027" i="11"/>
  <c r="E10027" i="11"/>
  <c r="F10026" i="11"/>
  <c r="E10026" i="11"/>
  <c r="F10025" i="11"/>
  <c r="E10025" i="11"/>
  <c r="F10024" i="11"/>
  <c r="E10024" i="11"/>
  <c r="F10023" i="11"/>
  <c r="E10023" i="11"/>
  <c r="F10022" i="11"/>
  <c r="E10022" i="11"/>
  <c r="F10021" i="11"/>
  <c r="E10021" i="11"/>
  <c r="F10020" i="11"/>
  <c r="E10020" i="11"/>
  <c r="F10019" i="11"/>
  <c r="E10019" i="11"/>
  <c r="F10018" i="11"/>
  <c r="E10018" i="11"/>
  <c r="F10017" i="11"/>
  <c r="E10017" i="11"/>
  <c r="F10016" i="11"/>
  <c r="E10016" i="11"/>
  <c r="F10015" i="11"/>
  <c r="E10015" i="11"/>
  <c r="F10014" i="11"/>
  <c r="E10014" i="11"/>
  <c r="F10013" i="11"/>
  <c r="E10013" i="11"/>
  <c r="F10012" i="11"/>
  <c r="E10012" i="11"/>
  <c r="F10011" i="11"/>
  <c r="E10011" i="11"/>
  <c r="F10010" i="11"/>
  <c r="E10010" i="11"/>
  <c r="F10009" i="11"/>
  <c r="E10009" i="11"/>
  <c r="F10008" i="11"/>
  <c r="E10008" i="11"/>
  <c r="F10007" i="11"/>
  <c r="E10007" i="11"/>
  <c r="F10006" i="11"/>
  <c r="E10006" i="11"/>
  <c r="F10005" i="11"/>
  <c r="E10005" i="11"/>
  <c r="F10004" i="11"/>
  <c r="E10004" i="11"/>
  <c r="F10003" i="11"/>
  <c r="E10003" i="11"/>
  <c r="F10002" i="11"/>
  <c r="E10002" i="11"/>
  <c r="F10001" i="11"/>
  <c r="E10001" i="11"/>
  <c r="F10000" i="11"/>
  <c r="E10000" i="11"/>
  <c r="F9999" i="11"/>
  <c r="E9999" i="11"/>
  <c r="F9998" i="11"/>
  <c r="E9998" i="11"/>
  <c r="F9997" i="11"/>
  <c r="E9997" i="11"/>
  <c r="F9996" i="11"/>
  <c r="E9996" i="11"/>
  <c r="F9995" i="11"/>
  <c r="E9995" i="11"/>
  <c r="F9994" i="11"/>
  <c r="E9994" i="11"/>
  <c r="F9993" i="11"/>
  <c r="E9993" i="11"/>
  <c r="F9992" i="11"/>
  <c r="E9992" i="11"/>
  <c r="F9991" i="11"/>
  <c r="E9991" i="11"/>
  <c r="F9990" i="11"/>
  <c r="E9990" i="11"/>
  <c r="F9989" i="11"/>
  <c r="E9989" i="11"/>
  <c r="F9988" i="11"/>
  <c r="E9988" i="11"/>
  <c r="F9987" i="11"/>
  <c r="E9987" i="11"/>
  <c r="F9986" i="11"/>
  <c r="E9986" i="11"/>
  <c r="F9985" i="11"/>
  <c r="E9985" i="11"/>
  <c r="F9984" i="11"/>
  <c r="E9984" i="11"/>
  <c r="F9983" i="11"/>
  <c r="E9983" i="11"/>
  <c r="F9982" i="11"/>
  <c r="E9982" i="11"/>
  <c r="F9981" i="11"/>
  <c r="E9981" i="11"/>
  <c r="F9980" i="11"/>
  <c r="E9980" i="11"/>
  <c r="F9979" i="11"/>
  <c r="E9979" i="11"/>
  <c r="F9978" i="11"/>
  <c r="E9978" i="11"/>
  <c r="F9977" i="11"/>
  <c r="E9977" i="11"/>
  <c r="F9976" i="11"/>
  <c r="E9976" i="11"/>
  <c r="F9975" i="11"/>
  <c r="E9975" i="11"/>
  <c r="F9974" i="11"/>
  <c r="E9974" i="11"/>
  <c r="F9973" i="11"/>
  <c r="E9973" i="11"/>
  <c r="F9972" i="11"/>
  <c r="E9972" i="11"/>
  <c r="F9971" i="11"/>
  <c r="E9971" i="11"/>
  <c r="F9970" i="11"/>
  <c r="E9970" i="11"/>
  <c r="F9969" i="11"/>
  <c r="E9969" i="11"/>
  <c r="F9968" i="11"/>
  <c r="E9968" i="11"/>
  <c r="F9967" i="11"/>
  <c r="E9967" i="11"/>
  <c r="F9966" i="11"/>
  <c r="E9966" i="11"/>
  <c r="F9965" i="11"/>
  <c r="E9965" i="11"/>
  <c r="F9964" i="11"/>
  <c r="E9964" i="11"/>
  <c r="F9963" i="11"/>
  <c r="E9963" i="11"/>
  <c r="F9962" i="11"/>
  <c r="E9962" i="11"/>
  <c r="F9961" i="11"/>
  <c r="E9961" i="11"/>
  <c r="F9960" i="11"/>
  <c r="E9960" i="11"/>
  <c r="F9959" i="11"/>
  <c r="E9959" i="11"/>
  <c r="F9958" i="11"/>
  <c r="E9958" i="11"/>
  <c r="F9957" i="11"/>
  <c r="E9957" i="11"/>
  <c r="F9956" i="11"/>
  <c r="E9956" i="11"/>
  <c r="F9955" i="11"/>
  <c r="E9955" i="11"/>
  <c r="F9954" i="11"/>
  <c r="E9954" i="11"/>
  <c r="F9953" i="11"/>
  <c r="E9953" i="11"/>
  <c r="F9952" i="11"/>
  <c r="E9952" i="11"/>
  <c r="F9951" i="11"/>
  <c r="E9951" i="11"/>
  <c r="F9950" i="11"/>
  <c r="E9950" i="11"/>
  <c r="F9949" i="11"/>
  <c r="E9949" i="11"/>
  <c r="F9948" i="11"/>
  <c r="E9948" i="11"/>
  <c r="F9947" i="11"/>
  <c r="E9947" i="11"/>
  <c r="F9946" i="11"/>
  <c r="E9946" i="11"/>
  <c r="F9945" i="11"/>
  <c r="E9945" i="11"/>
  <c r="F9944" i="11"/>
  <c r="E9944" i="11"/>
  <c r="F9943" i="11"/>
  <c r="E9943" i="11"/>
  <c r="F9942" i="11"/>
  <c r="E9942" i="11"/>
  <c r="F9941" i="11"/>
  <c r="E9941" i="11"/>
  <c r="F9940" i="11"/>
  <c r="E9940" i="11"/>
  <c r="F9939" i="11"/>
  <c r="E9939" i="11"/>
  <c r="F9938" i="11"/>
  <c r="E9938" i="11"/>
  <c r="F9937" i="11"/>
  <c r="E9937" i="11"/>
  <c r="F9936" i="11"/>
  <c r="E9936" i="11"/>
  <c r="F9935" i="11"/>
  <c r="E9935" i="11"/>
  <c r="F9934" i="11"/>
  <c r="E9934" i="11"/>
  <c r="F9933" i="11"/>
  <c r="E9933" i="11"/>
  <c r="F9932" i="11"/>
  <c r="E9932" i="11"/>
  <c r="F9931" i="11"/>
  <c r="E9931" i="11"/>
  <c r="F9930" i="11"/>
  <c r="E9930" i="11"/>
  <c r="F9929" i="11"/>
  <c r="E9929" i="11"/>
  <c r="F9928" i="11"/>
  <c r="E9928" i="11"/>
  <c r="F9927" i="11"/>
  <c r="E9927" i="11"/>
  <c r="F9926" i="11"/>
  <c r="E9926" i="11"/>
  <c r="F9925" i="11"/>
  <c r="E9925" i="11"/>
  <c r="F9924" i="11"/>
  <c r="E9924" i="11"/>
  <c r="F9923" i="11"/>
  <c r="E9923" i="11"/>
  <c r="F9922" i="11"/>
  <c r="E9922" i="11"/>
  <c r="F9921" i="11"/>
  <c r="E9921" i="11"/>
  <c r="F9920" i="11"/>
  <c r="E9920" i="11"/>
  <c r="F9919" i="11"/>
  <c r="E9919" i="11"/>
  <c r="F9918" i="11"/>
  <c r="E9918" i="11"/>
  <c r="F9917" i="11"/>
  <c r="E9917" i="11"/>
  <c r="F9916" i="11"/>
  <c r="E9916" i="11"/>
  <c r="F9915" i="11"/>
  <c r="E9915" i="11"/>
  <c r="F9914" i="11"/>
  <c r="E9914" i="11"/>
  <c r="F9913" i="11"/>
  <c r="E9913" i="11"/>
  <c r="F9912" i="11"/>
  <c r="E9912" i="11"/>
  <c r="F9911" i="11"/>
  <c r="E9911" i="11"/>
  <c r="F9910" i="11"/>
  <c r="E9910" i="11"/>
  <c r="F9909" i="11"/>
  <c r="E9909" i="11"/>
  <c r="F9908" i="11"/>
  <c r="E9908" i="11"/>
  <c r="F9907" i="11"/>
  <c r="E9907" i="11"/>
  <c r="F9906" i="11"/>
  <c r="E9906" i="11"/>
  <c r="F9905" i="11"/>
  <c r="E9905" i="11"/>
  <c r="F9904" i="11"/>
  <c r="E9904" i="11"/>
  <c r="F9903" i="11"/>
  <c r="E9903" i="11"/>
  <c r="F9902" i="11"/>
  <c r="E9902" i="11"/>
  <c r="F9901" i="11"/>
  <c r="E9901" i="11"/>
  <c r="F9900" i="11"/>
  <c r="E9900" i="11"/>
  <c r="F9899" i="11"/>
  <c r="E9899" i="11"/>
  <c r="F9898" i="11"/>
  <c r="E9898" i="11"/>
  <c r="F9897" i="11"/>
  <c r="E9897" i="11"/>
  <c r="F9896" i="11"/>
  <c r="E9896" i="11"/>
  <c r="F9895" i="11"/>
  <c r="E9895" i="11"/>
  <c r="F9894" i="11"/>
  <c r="E9894" i="11"/>
  <c r="F9893" i="11"/>
  <c r="E9893" i="11"/>
  <c r="F9892" i="11"/>
  <c r="E9892" i="11"/>
  <c r="F9891" i="11"/>
  <c r="E9891" i="11"/>
  <c r="F9890" i="11"/>
  <c r="E9890" i="11"/>
  <c r="F9889" i="11"/>
  <c r="E9889" i="11"/>
  <c r="F9888" i="11"/>
  <c r="E9888" i="11"/>
  <c r="F9887" i="11"/>
  <c r="E9887" i="11"/>
  <c r="F9886" i="11"/>
  <c r="E9886" i="11"/>
  <c r="F9885" i="11"/>
  <c r="E9885" i="11"/>
  <c r="F9884" i="11"/>
  <c r="E9884" i="11"/>
  <c r="F9883" i="11"/>
  <c r="E9883" i="11"/>
  <c r="F9882" i="11"/>
  <c r="E9882" i="11"/>
  <c r="F9881" i="11"/>
  <c r="E9881" i="11"/>
  <c r="F9880" i="11"/>
  <c r="E9880" i="11"/>
  <c r="F9879" i="11"/>
  <c r="E9879" i="11"/>
  <c r="F9878" i="11"/>
  <c r="E9878" i="11"/>
  <c r="F9877" i="11"/>
  <c r="E9877" i="11"/>
  <c r="F9876" i="11"/>
  <c r="E9876" i="11"/>
  <c r="F9875" i="11"/>
  <c r="E9875" i="11"/>
  <c r="F9874" i="11"/>
  <c r="E9874" i="11"/>
  <c r="F9873" i="11"/>
  <c r="E9873" i="11"/>
  <c r="F9872" i="11"/>
  <c r="E9872" i="11"/>
  <c r="F9871" i="11"/>
  <c r="E9871" i="11"/>
  <c r="F9870" i="11"/>
  <c r="E9870" i="11"/>
  <c r="F9869" i="11"/>
  <c r="E9869" i="11"/>
  <c r="F9868" i="11"/>
  <c r="E9868" i="11"/>
  <c r="F9867" i="11"/>
  <c r="E9867" i="11"/>
  <c r="F9866" i="11"/>
  <c r="E9866" i="11"/>
  <c r="F9865" i="11"/>
  <c r="E9865" i="11"/>
  <c r="F9864" i="11"/>
  <c r="E9864" i="11"/>
  <c r="F9863" i="11"/>
  <c r="E9863" i="11"/>
  <c r="F9862" i="11"/>
  <c r="E9862" i="11"/>
  <c r="F9861" i="11"/>
  <c r="E9861" i="11"/>
  <c r="F9860" i="11"/>
  <c r="E9860" i="11"/>
  <c r="F9859" i="11"/>
  <c r="E9859" i="11"/>
  <c r="F9858" i="11"/>
  <c r="E9858" i="11"/>
  <c r="F9857" i="11"/>
  <c r="E9857" i="11"/>
  <c r="F9856" i="11"/>
  <c r="E9856" i="11"/>
  <c r="F9855" i="11"/>
  <c r="E9855" i="11"/>
  <c r="F9854" i="11"/>
  <c r="E9854" i="11"/>
  <c r="F9853" i="11"/>
  <c r="E9853" i="11"/>
  <c r="F9852" i="11"/>
  <c r="E9852" i="11"/>
  <c r="F9851" i="11"/>
  <c r="E9851" i="11"/>
  <c r="F9850" i="11"/>
  <c r="E9850" i="11"/>
  <c r="F9849" i="11"/>
  <c r="E9849" i="11"/>
  <c r="F9848" i="11"/>
  <c r="E9848" i="11"/>
  <c r="F9847" i="11"/>
  <c r="E9847" i="11"/>
  <c r="F9846" i="11"/>
  <c r="E9846" i="11"/>
  <c r="F9845" i="11"/>
  <c r="E9845" i="11"/>
  <c r="F9844" i="11"/>
  <c r="E9844" i="11"/>
  <c r="F9843" i="11"/>
  <c r="E9843" i="11"/>
  <c r="F9842" i="11"/>
  <c r="E9842" i="11"/>
  <c r="F9841" i="11"/>
  <c r="E9841" i="11"/>
  <c r="F9840" i="11"/>
  <c r="E9840" i="11"/>
  <c r="F9839" i="11"/>
  <c r="E9839" i="11"/>
  <c r="F9838" i="11"/>
  <c r="E9838" i="11"/>
  <c r="F9837" i="11"/>
  <c r="E9837" i="11"/>
  <c r="F9836" i="11"/>
  <c r="E9836" i="11"/>
  <c r="F9835" i="11"/>
  <c r="E9835" i="11"/>
  <c r="F9834" i="11"/>
  <c r="E9834" i="11"/>
  <c r="F9833" i="11"/>
  <c r="E9833" i="11"/>
  <c r="F9832" i="11"/>
  <c r="E9832" i="11"/>
  <c r="F9831" i="11"/>
  <c r="E9831" i="11"/>
  <c r="F9830" i="11"/>
  <c r="E9830" i="11"/>
  <c r="F9829" i="11"/>
  <c r="E9829" i="11"/>
  <c r="F9828" i="11"/>
  <c r="E9828" i="11"/>
  <c r="F9827" i="11"/>
  <c r="E9827" i="11"/>
  <c r="F9826" i="11"/>
  <c r="E9826" i="11"/>
  <c r="F9825" i="11"/>
  <c r="E9825" i="11"/>
  <c r="F9824" i="11"/>
  <c r="E9824" i="11"/>
  <c r="F9823" i="11"/>
  <c r="E9823" i="11"/>
  <c r="F9822" i="11"/>
  <c r="E9822" i="11"/>
  <c r="F9821" i="11"/>
  <c r="E9821" i="11"/>
  <c r="F9820" i="11"/>
  <c r="E9820" i="11"/>
  <c r="F9819" i="11"/>
  <c r="E9819" i="11"/>
  <c r="F9818" i="11"/>
  <c r="E9818" i="11"/>
  <c r="F9817" i="11"/>
  <c r="E9817" i="11"/>
  <c r="F9816" i="11"/>
  <c r="E9816" i="11"/>
  <c r="F9815" i="11"/>
  <c r="E9815" i="11"/>
  <c r="F9814" i="11"/>
  <c r="E9814" i="11"/>
  <c r="F9813" i="11"/>
  <c r="E9813" i="11"/>
  <c r="F9812" i="11"/>
  <c r="E9812" i="11"/>
  <c r="F9811" i="11"/>
  <c r="E9811" i="11"/>
  <c r="F9810" i="11"/>
  <c r="E9810" i="11"/>
  <c r="F9809" i="11"/>
  <c r="E9809" i="11"/>
  <c r="F9808" i="11"/>
  <c r="E9808" i="11"/>
  <c r="F9807" i="11"/>
  <c r="E9807" i="11"/>
  <c r="F9806" i="11"/>
  <c r="E9806" i="11"/>
  <c r="F9805" i="11"/>
  <c r="E9805" i="11"/>
  <c r="F9804" i="11"/>
  <c r="E9804" i="11"/>
  <c r="F9803" i="11"/>
  <c r="E9803" i="11"/>
  <c r="F9802" i="11"/>
  <c r="E9802" i="11"/>
  <c r="F9801" i="11"/>
  <c r="E9801" i="11"/>
  <c r="F9800" i="11"/>
  <c r="E9800" i="11"/>
  <c r="F9799" i="11"/>
  <c r="E9799" i="11"/>
  <c r="F9798" i="11"/>
  <c r="E9798" i="11"/>
  <c r="F9797" i="11"/>
  <c r="E9797" i="11"/>
  <c r="F9796" i="11"/>
  <c r="E9796" i="11"/>
  <c r="F9795" i="11"/>
  <c r="E9795" i="11"/>
  <c r="F9794" i="11"/>
  <c r="E9794" i="11"/>
  <c r="F9793" i="11"/>
  <c r="E9793" i="11"/>
  <c r="F9792" i="11"/>
  <c r="E9792" i="11"/>
  <c r="F9791" i="11"/>
  <c r="E9791" i="11"/>
  <c r="F9790" i="11"/>
  <c r="E9790" i="11"/>
  <c r="F9789" i="11"/>
  <c r="E9789" i="11"/>
  <c r="F9788" i="11"/>
  <c r="E9788" i="11"/>
  <c r="F9787" i="11"/>
  <c r="E9787" i="11"/>
  <c r="F9786" i="11"/>
  <c r="E9786" i="11"/>
  <c r="F9785" i="11"/>
  <c r="E9785" i="11"/>
  <c r="F9784" i="11"/>
  <c r="E9784" i="11"/>
  <c r="F9783" i="11"/>
  <c r="E9783" i="11"/>
  <c r="F9782" i="11"/>
  <c r="E9782" i="11"/>
  <c r="F9781" i="11"/>
  <c r="E9781" i="11"/>
  <c r="F9780" i="11"/>
  <c r="E9780" i="11"/>
  <c r="F9779" i="11"/>
  <c r="E9779" i="11"/>
  <c r="F9778" i="11"/>
  <c r="E9778" i="11"/>
  <c r="F9777" i="11"/>
  <c r="E9777" i="11"/>
  <c r="F9776" i="11"/>
  <c r="E9776" i="11"/>
  <c r="F9775" i="11"/>
  <c r="E9775" i="11"/>
  <c r="F9774" i="11"/>
  <c r="E9774" i="11"/>
  <c r="F9773" i="11"/>
  <c r="E9773" i="11"/>
  <c r="F9772" i="11"/>
  <c r="E9772" i="11"/>
  <c r="F9771" i="11"/>
  <c r="E9771" i="11"/>
  <c r="F9770" i="11"/>
  <c r="E9770" i="11"/>
  <c r="F9769" i="11"/>
  <c r="E9769" i="11"/>
  <c r="F9768" i="11"/>
  <c r="E9768" i="11"/>
  <c r="F9767" i="11"/>
  <c r="E9767" i="11"/>
  <c r="F9766" i="11"/>
  <c r="E9766" i="11"/>
  <c r="F9765" i="11"/>
  <c r="E9765" i="11"/>
  <c r="F9764" i="11"/>
  <c r="E9764" i="11"/>
  <c r="F9763" i="11"/>
  <c r="E9763" i="11"/>
  <c r="F9762" i="11"/>
  <c r="E9762" i="11"/>
  <c r="F9761" i="11"/>
  <c r="E9761" i="11"/>
  <c r="F9760" i="11"/>
  <c r="E9760" i="11"/>
  <c r="F9759" i="11"/>
  <c r="E9759" i="11"/>
  <c r="F9758" i="11"/>
  <c r="E9758" i="11"/>
  <c r="F9757" i="11"/>
  <c r="E9757" i="11"/>
  <c r="F9756" i="11"/>
  <c r="E9756" i="11"/>
  <c r="F9755" i="11"/>
  <c r="E9755" i="11"/>
  <c r="F9754" i="11"/>
  <c r="E9754" i="11"/>
  <c r="F9753" i="11"/>
  <c r="E9753" i="11"/>
  <c r="F9752" i="11"/>
  <c r="E9752" i="11"/>
  <c r="F9751" i="11"/>
  <c r="E9751" i="11"/>
  <c r="F9750" i="11"/>
  <c r="E9750" i="11"/>
  <c r="F9749" i="11"/>
  <c r="E9749" i="11"/>
  <c r="F9748" i="11"/>
  <c r="E9748" i="11"/>
  <c r="F9747" i="11"/>
  <c r="E9747" i="11"/>
  <c r="F9746" i="11"/>
  <c r="E9746" i="11"/>
  <c r="F9745" i="11"/>
  <c r="E9745" i="11"/>
  <c r="F9744" i="11"/>
  <c r="E9744" i="11"/>
  <c r="F9743" i="11"/>
  <c r="E9743" i="11"/>
  <c r="F9742" i="11"/>
  <c r="E9742" i="11"/>
  <c r="F9741" i="11"/>
  <c r="E9741" i="11"/>
  <c r="F9740" i="11"/>
  <c r="E9740" i="11"/>
  <c r="F9739" i="11"/>
  <c r="E9739" i="11"/>
  <c r="F9738" i="11"/>
  <c r="E9738" i="11"/>
  <c r="F9737" i="11"/>
  <c r="E9737" i="11"/>
  <c r="F9736" i="11"/>
  <c r="E9736" i="11"/>
  <c r="F9735" i="11"/>
  <c r="E9735" i="11"/>
  <c r="F9734" i="11"/>
  <c r="E9734" i="11"/>
  <c r="F9733" i="11"/>
  <c r="E9733" i="11"/>
  <c r="F9732" i="11"/>
  <c r="E9732" i="11"/>
  <c r="F9731" i="11"/>
  <c r="E9731" i="11"/>
  <c r="F9730" i="11"/>
  <c r="E9730" i="11"/>
  <c r="F9729" i="11"/>
  <c r="E9729" i="11"/>
  <c r="F9728" i="11"/>
  <c r="E9728" i="11"/>
  <c r="F9727" i="11"/>
  <c r="E9727" i="11"/>
  <c r="F9726" i="11"/>
  <c r="E9726" i="11"/>
  <c r="F9725" i="11"/>
  <c r="E9725" i="11"/>
  <c r="F9724" i="11"/>
  <c r="E9724" i="11"/>
  <c r="F9723" i="11"/>
  <c r="E9723" i="11"/>
  <c r="F9722" i="11"/>
  <c r="E9722" i="11"/>
  <c r="F9721" i="11"/>
  <c r="E9721" i="11"/>
  <c r="F9720" i="11"/>
  <c r="E9720" i="11"/>
  <c r="F9719" i="11"/>
  <c r="E9719" i="11"/>
  <c r="F9718" i="11"/>
  <c r="E9718" i="11"/>
  <c r="F9717" i="11"/>
  <c r="E9717" i="11"/>
  <c r="F9716" i="11"/>
  <c r="E9716" i="11"/>
  <c r="F9715" i="11"/>
  <c r="E9715" i="11"/>
  <c r="F9714" i="11"/>
  <c r="E9714" i="11"/>
  <c r="F9713" i="11"/>
  <c r="E9713" i="11"/>
  <c r="F9712" i="11"/>
  <c r="E9712" i="11"/>
  <c r="F9711" i="11"/>
  <c r="E9711" i="11"/>
  <c r="F9710" i="11"/>
  <c r="E9710" i="11"/>
  <c r="F9709" i="11"/>
  <c r="E9709" i="11"/>
  <c r="F9708" i="11"/>
  <c r="E9708" i="11"/>
  <c r="F9707" i="11"/>
  <c r="E9707" i="11"/>
  <c r="F9706" i="11"/>
  <c r="E9706" i="11"/>
  <c r="F9705" i="11"/>
  <c r="E9705" i="11"/>
  <c r="F9704" i="11"/>
  <c r="E9704" i="11"/>
  <c r="F9703" i="11"/>
  <c r="E9703" i="11"/>
  <c r="F9702" i="11"/>
  <c r="E9702" i="11"/>
  <c r="F9701" i="11"/>
  <c r="E9701" i="11"/>
  <c r="F9700" i="11"/>
  <c r="E9700" i="11"/>
  <c r="F9699" i="11"/>
  <c r="E9699" i="11"/>
  <c r="F9698" i="11"/>
  <c r="E9698" i="11"/>
  <c r="F9697" i="11"/>
  <c r="E9697" i="11"/>
  <c r="F9696" i="11"/>
  <c r="E9696" i="11"/>
  <c r="F9695" i="11"/>
  <c r="E9695" i="11"/>
  <c r="F9694" i="11"/>
  <c r="E9694" i="11"/>
  <c r="F9693" i="11"/>
  <c r="E9693" i="11"/>
  <c r="F9692" i="11"/>
  <c r="E9692" i="11"/>
  <c r="F9691" i="11"/>
  <c r="E9691" i="11"/>
  <c r="F9690" i="11"/>
  <c r="E9690" i="11"/>
  <c r="F9689" i="11"/>
  <c r="E9689" i="11"/>
  <c r="F9688" i="11"/>
  <c r="E9688" i="11"/>
  <c r="F9687" i="11"/>
  <c r="E9687" i="11"/>
  <c r="F9686" i="11"/>
  <c r="E9686" i="11"/>
  <c r="F9685" i="11"/>
  <c r="E9685" i="11"/>
  <c r="F9684" i="11"/>
  <c r="E9684" i="11"/>
  <c r="F9683" i="11"/>
  <c r="E9683" i="11"/>
  <c r="F9682" i="11"/>
  <c r="E9682" i="11"/>
  <c r="F9681" i="11"/>
  <c r="E9681" i="11"/>
  <c r="F9680" i="11"/>
  <c r="E9680" i="11"/>
  <c r="F9679" i="11"/>
  <c r="E9679" i="11"/>
  <c r="F9678" i="11"/>
  <c r="E9678" i="11"/>
  <c r="F9677" i="11"/>
  <c r="E9677" i="11"/>
  <c r="F9676" i="11"/>
  <c r="E9676" i="11"/>
  <c r="F9675" i="11"/>
  <c r="E9675" i="11"/>
  <c r="F9674" i="11"/>
  <c r="E9674" i="11"/>
  <c r="F9673" i="11"/>
  <c r="E9673" i="11"/>
  <c r="F9672" i="11"/>
  <c r="E9672" i="11"/>
  <c r="F9671" i="11"/>
  <c r="E9671" i="11"/>
  <c r="F9670" i="11"/>
  <c r="E9670" i="11"/>
  <c r="F9669" i="11"/>
  <c r="E9669" i="11"/>
  <c r="F9668" i="11"/>
  <c r="E9668" i="11"/>
  <c r="F9667" i="11"/>
  <c r="E9667" i="11"/>
  <c r="F9666" i="11"/>
  <c r="E9666" i="11"/>
  <c r="F9665" i="11"/>
  <c r="E9665" i="11"/>
  <c r="F9664" i="11"/>
  <c r="E9664" i="11"/>
  <c r="F9663" i="11"/>
  <c r="E9663" i="11"/>
  <c r="F9662" i="11"/>
  <c r="E9662" i="11"/>
  <c r="F9661" i="11"/>
  <c r="E9661" i="11"/>
  <c r="F9660" i="11"/>
  <c r="E9660" i="11"/>
  <c r="F9659" i="11"/>
  <c r="E9659" i="11"/>
  <c r="F9658" i="11"/>
  <c r="E9658" i="11"/>
  <c r="E9657" i="11"/>
  <c r="E9656" i="11"/>
  <c r="E9655" i="11"/>
  <c r="E9654" i="11"/>
  <c r="F9653" i="11"/>
  <c r="E9653" i="11"/>
  <c r="F9652" i="11"/>
  <c r="E9652" i="11"/>
  <c r="F9651" i="11"/>
  <c r="E9651" i="11"/>
  <c r="F9650" i="11"/>
  <c r="E9650" i="11"/>
  <c r="F9649" i="11"/>
  <c r="E9649" i="11"/>
  <c r="F9648" i="11"/>
  <c r="E9648" i="11"/>
  <c r="F9647" i="11"/>
  <c r="E9647" i="11"/>
  <c r="F9646" i="11"/>
  <c r="E9646" i="11"/>
  <c r="F9645" i="11"/>
  <c r="E9645" i="11"/>
  <c r="F9644" i="11"/>
  <c r="E9644" i="11"/>
  <c r="F9643" i="11"/>
  <c r="E9643" i="11"/>
  <c r="F9642" i="11"/>
  <c r="E9642" i="11"/>
  <c r="F9641" i="11"/>
  <c r="E9641" i="11"/>
  <c r="F9640" i="11"/>
  <c r="E9640" i="11"/>
  <c r="F9639" i="11"/>
  <c r="E9639" i="11"/>
  <c r="F9638" i="11"/>
  <c r="E9638" i="11"/>
  <c r="F9637" i="11"/>
  <c r="E9637" i="11"/>
  <c r="F9636" i="11"/>
  <c r="E9636" i="11"/>
  <c r="F9635" i="11"/>
  <c r="E9635" i="11"/>
  <c r="F9634" i="11"/>
  <c r="E9634" i="11"/>
  <c r="F9633" i="11"/>
  <c r="E9633" i="11"/>
  <c r="F9632" i="11"/>
  <c r="E9632" i="11"/>
  <c r="F9631" i="11"/>
  <c r="E9631" i="11"/>
  <c r="F9630" i="11"/>
  <c r="F9629" i="11"/>
  <c r="F9628" i="11"/>
  <c r="F9627" i="11"/>
  <c r="F9626" i="11"/>
  <c r="F9625" i="11"/>
  <c r="F9624" i="11"/>
  <c r="F9623" i="11"/>
  <c r="F9622" i="11"/>
  <c r="F9621" i="11"/>
  <c r="F9620" i="11"/>
  <c r="F9619" i="11"/>
  <c r="F9618" i="11"/>
  <c r="F9617" i="11"/>
  <c r="F9616" i="11"/>
  <c r="E9616" i="11"/>
  <c r="F9615" i="11"/>
  <c r="E9615" i="11"/>
  <c r="F9614" i="11"/>
  <c r="E9614" i="11"/>
  <c r="F9613" i="11"/>
  <c r="E9613" i="11"/>
  <c r="F9612" i="11"/>
  <c r="E9612" i="11"/>
  <c r="F9611" i="11"/>
  <c r="E9611" i="11"/>
  <c r="F9610" i="11"/>
  <c r="E9610" i="11"/>
  <c r="F9609" i="11"/>
  <c r="E9609" i="11"/>
  <c r="F9608" i="11"/>
  <c r="E9608" i="11"/>
  <c r="F9607" i="11"/>
  <c r="E9607" i="11"/>
  <c r="F9606" i="11"/>
  <c r="E9606" i="11"/>
  <c r="F9605" i="11"/>
  <c r="E9605" i="11"/>
  <c r="F9604" i="11"/>
  <c r="E9604" i="11"/>
  <c r="F9603" i="11"/>
  <c r="E9603" i="11"/>
  <c r="F9602" i="11"/>
  <c r="E9602" i="11"/>
  <c r="F9601" i="11"/>
  <c r="E9601" i="11"/>
  <c r="F9600" i="11"/>
  <c r="E9600" i="11"/>
  <c r="F9599" i="11"/>
  <c r="E9599" i="11"/>
  <c r="F9598" i="11"/>
  <c r="E9598" i="11"/>
  <c r="F9597" i="11"/>
  <c r="E9597" i="11"/>
  <c r="F9596" i="11"/>
  <c r="E9596" i="11"/>
  <c r="F9595" i="11"/>
  <c r="E9595" i="11"/>
  <c r="F9594" i="11"/>
  <c r="E9594" i="11"/>
  <c r="F9593" i="11"/>
  <c r="E9593" i="11"/>
  <c r="F9592" i="11"/>
  <c r="E9592" i="11"/>
  <c r="F9591" i="11"/>
  <c r="E9591" i="11"/>
  <c r="F9590" i="11"/>
  <c r="E9590" i="11"/>
  <c r="F9589" i="11"/>
  <c r="E9589" i="11"/>
  <c r="F9588" i="11"/>
  <c r="E9588" i="11"/>
  <c r="F9587" i="11"/>
  <c r="E9587" i="11"/>
  <c r="F9586" i="11"/>
  <c r="E9586" i="11"/>
  <c r="F9585" i="11"/>
  <c r="E9585" i="11"/>
  <c r="F9584" i="11"/>
  <c r="E9584" i="11"/>
  <c r="F9583" i="11"/>
  <c r="E9583" i="11"/>
  <c r="F9582" i="11"/>
  <c r="E9582" i="11"/>
  <c r="F9581" i="11"/>
  <c r="E9581" i="11"/>
  <c r="F9580" i="11"/>
  <c r="E9580" i="11"/>
  <c r="F9579" i="11"/>
  <c r="E9579" i="11"/>
  <c r="F9578" i="11"/>
  <c r="E9578" i="11"/>
  <c r="F9577" i="11"/>
  <c r="E9577" i="11"/>
  <c r="F9576" i="11"/>
  <c r="E9576" i="11"/>
  <c r="F9575" i="11"/>
  <c r="E9575" i="11"/>
  <c r="F9574" i="11"/>
  <c r="E9574" i="11"/>
  <c r="F9573" i="11"/>
  <c r="E9573" i="11"/>
  <c r="F9572" i="11"/>
  <c r="E9572" i="11"/>
  <c r="F9571" i="11"/>
  <c r="E9571" i="11"/>
  <c r="F9570" i="11"/>
  <c r="E9570" i="11"/>
  <c r="F9569" i="11"/>
  <c r="E9569" i="11"/>
  <c r="F9568" i="11"/>
  <c r="E9568" i="11"/>
  <c r="F9567" i="11"/>
  <c r="E9567" i="11"/>
  <c r="F9566" i="11"/>
  <c r="E9566" i="11"/>
  <c r="F9565" i="11"/>
  <c r="E9565" i="11"/>
  <c r="F9564" i="11"/>
  <c r="E9564" i="11"/>
  <c r="F9563" i="11"/>
  <c r="E9563" i="11"/>
  <c r="F9562" i="11"/>
  <c r="E9562" i="11"/>
  <c r="F9561" i="11"/>
  <c r="E9561" i="11"/>
  <c r="F9560" i="11"/>
  <c r="E9560" i="11"/>
  <c r="F9559" i="11"/>
  <c r="E9559" i="11"/>
  <c r="F9558" i="11"/>
  <c r="E9558" i="11"/>
  <c r="F9557" i="11"/>
  <c r="E9557" i="11"/>
  <c r="F9556" i="11"/>
  <c r="E9556" i="11"/>
  <c r="F9555" i="11"/>
  <c r="E9555" i="11"/>
  <c r="F9554" i="11"/>
  <c r="E9554" i="11"/>
  <c r="F9553" i="11"/>
  <c r="E9553" i="11"/>
  <c r="F9552" i="11"/>
  <c r="E9552" i="11"/>
  <c r="F9551" i="11"/>
  <c r="E9551" i="11"/>
  <c r="F9550" i="11"/>
  <c r="E9550" i="11"/>
  <c r="F9549" i="11"/>
  <c r="E9549" i="11"/>
  <c r="F9548" i="11"/>
  <c r="E9548" i="11"/>
  <c r="F9547" i="11"/>
  <c r="E9547" i="11"/>
  <c r="F9546" i="11"/>
  <c r="E9546" i="11"/>
  <c r="F9545" i="11"/>
  <c r="E9545" i="11"/>
  <c r="F9544" i="11"/>
  <c r="E9544" i="11"/>
  <c r="F9543" i="11"/>
  <c r="E9543" i="11"/>
  <c r="F9542" i="11"/>
  <c r="E9542" i="11"/>
  <c r="F9541" i="11"/>
  <c r="E9541" i="11"/>
  <c r="F9540" i="11"/>
  <c r="E9540" i="11"/>
  <c r="F9539" i="11"/>
  <c r="E9539" i="11"/>
  <c r="F9538" i="11"/>
  <c r="E9538" i="11"/>
  <c r="F9537" i="11"/>
  <c r="E9537" i="11"/>
  <c r="F9536" i="11"/>
  <c r="E9536" i="11"/>
  <c r="F9535" i="11"/>
  <c r="E9535" i="11"/>
  <c r="F9534" i="11"/>
  <c r="E9534" i="11"/>
  <c r="F9533" i="11"/>
  <c r="E9533" i="11"/>
  <c r="F9532" i="11"/>
  <c r="E9532" i="11"/>
  <c r="F9531" i="11"/>
  <c r="E9531" i="11"/>
  <c r="F9530" i="11"/>
  <c r="E9530" i="11"/>
  <c r="F9529" i="11"/>
  <c r="E9529" i="11"/>
  <c r="F9528" i="11"/>
  <c r="E9528" i="11"/>
  <c r="F9527" i="11"/>
  <c r="E9527" i="11"/>
  <c r="F9526" i="11"/>
  <c r="E9526" i="11"/>
  <c r="F9525" i="11"/>
  <c r="E9525" i="11"/>
  <c r="F9524" i="11"/>
  <c r="E9524" i="11"/>
  <c r="F9523" i="11"/>
  <c r="E9523" i="11"/>
  <c r="F9522" i="11"/>
  <c r="E9522" i="11"/>
  <c r="F9521" i="11"/>
  <c r="E9521" i="11"/>
  <c r="F9520" i="11"/>
  <c r="E9520" i="11"/>
  <c r="F9519" i="11"/>
  <c r="E9519" i="11"/>
  <c r="F9518" i="11"/>
  <c r="E9518" i="11"/>
  <c r="F9517" i="11"/>
  <c r="E9517" i="11"/>
  <c r="F9516" i="11"/>
  <c r="E9516" i="11"/>
  <c r="F9515" i="11"/>
  <c r="E9515" i="11"/>
  <c r="F9514" i="11"/>
  <c r="E9514" i="11"/>
  <c r="F9513" i="11"/>
  <c r="E9513" i="11"/>
  <c r="F9512" i="11"/>
  <c r="E9512" i="11"/>
  <c r="F9511" i="11"/>
  <c r="E9511" i="11"/>
  <c r="F9510" i="11"/>
  <c r="E9510" i="11"/>
  <c r="F9509" i="11"/>
  <c r="E9509" i="11"/>
  <c r="F9508" i="11"/>
  <c r="E9508" i="11"/>
  <c r="F9507" i="11"/>
  <c r="E9507" i="11"/>
  <c r="F9506" i="11"/>
  <c r="E9506" i="11"/>
  <c r="F9505" i="11"/>
  <c r="E9505" i="11"/>
  <c r="F9504" i="11"/>
  <c r="E9504" i="11"/>
  <c r="F9503" i="11"/>
  <c r="E9503" i="11"/>
  <c r="F9502" i="11"/>
  <c r="E9502" i="11"/>
  <c r="F9501" i="11"/>
  <c r="E9501" i="11"/>
  <c r="F9500" i="11"/>
  <c r="E9500" i="11"/>
  <c r="F9499" i="11"/>
  <c r="E9499" i="11"/>
  <c r="F9498" i="11"/>
  <c r="E9498" i="11"/>
  <c r="F9497" i="11"/>
  <c r="E9497" i="11"/>
  <c r="F9496" i="11"/>
  <c r="E9496" i="11"/>
  <c r="F9495" i="11"/>
  <c r="E9495" i="11"/>
  <c r="F9494" i="11"/>
  <c r="E9494" i="11"/>
  <c r="F9493" i="11"/>
  <c r="E9493" i="11"/>
  <c r="F9492" i="11"/>
  <c r="E9492" i="11"/>
  <c r="F9491" i="11"/>
  <c r="E9491" i="11"/>
  <c r="F9490" i="11"/>
  <c r="E9490" i="11"/>
  <c r="F9489" i="11"/>
  <c r="E9489" i="11"/>
  <c r="F9488" i="11"/>
  <c r="E9488" i="11"/>
  <c r="F9487" i="11"/>
  <c r="E9487" i="11"/>
  <c r="F9486" i="11"/>
  <c r="E9486" i="11"/>
  <c r="F9485" i="11"/>
  <c r="E9485" i="11"/>
  <c r="F9484" i="11"/>
  <c r="E9484" i="11"/>
  <c r="F9483" i="11"/>
  <c r="E9483" i="11"/>
  <c r="F9482" i="11"/>
  <c r="E9482" i="11"/>
  <c r="F9481" i="11"/>
  <c r="E9481" i="11"/>
  <c r="F9480" i="11"/>
  <c r="E9480" i="11"/>
  <c r="F9479" i="11"/>
  <c r="E9479" i="11"/>
  <c r="F9478" i="11"/>
  <c r="E9478" i="11"/>
  <c r="F9477" i="11"/>
  <c r="E9477" i="11"/>
  <c r="F9476" i="11"/>
  <c r="E9476" i="11"/>
  <c r="F9475" i="11"/>
  <c r="E9475" i="11"/>
  <c r="F9474" i="11"/>
  <c r="E9474" i="11"/>
  <c r="F9473" i="11"/>
  <c r="E9473" i="11"/>
  <c r="F9472" i="11"/>
  <c r="E9472" i="11"/>
  <c r="F9471" i="11"/>
  <c r="E9471" i="11"/>
  <c r="F9470" i="11"/>
  <c r="E9470" i="11"/>
  <c r="F9469" i="11"/>
  <c r="E9469" i="11"/>
  <c r="F9468" i="11"/>
  <c r="E9468" i="11"/>
  <c r="F9467" i="11"/>
  <c r="E9467" i="11"/>
  <c r="F9466" i="11"/>
  <c r="E9466" i="11"/>
  <c r="F9465" i="11"/>
  <c r="E9465" i="11"/>
  <c r="F9464" i="11"/>
  <c r="E9464" i="11"/>
  <c r="F9463" i="11"/>
  <c r="E9463" i="11"/>
  <c r="F9462" i="11"/>
  <c r="E9462" i="11"/>
  <c r="F9461" i="11"/>
  <c r="E9461" i="11"/>
  <c r="F9460" i="11"/>
  <c r="E9460" i="11"/>
  <c r="F9459" i="11"/>
  <c r="E9459" i="11"/>
  <c r="F9458" i="11"/>
  <c r="E9458" i="11"/>
  <c r="F9457" i="11"/>
  <c r="E9457" i="11"/>
  <c r="F9456" i="11"/>
  <c r="E9456" i="11"/>
  <c r="F9455" i="11"/>
  <c r="E9455" i="11"/>
  <c r="F9454" i="11"/>
  <c r="E9454" i="11"/>
  <c r="F9453" i="11"/>
  <c r="E9453" i="11"/>
  <c r="F9452" i="11"/>
  <c r="E9452" i="11"/>
  <c r="F9451" i="11"/>
  <c r="E9451" i="11"/>
  <c r="F9450" i="11"/>
  <c r="E9450" i="11"/>
  <c r="F9449" i="11"/>
  <c r="E9449" i="11"/>
  <c r="F9448" i="11"/>
  <c r="E9448" i="11"/>
  <c r="F9447" i="11"/>
  <c r="E9447" i="11"/>
  <c r="F9446" i="11"/>
  <c r="E9446" i="11"/>
  <c r="F9445" i="11"/>
  <c r="E9445" i="11"/>
  <c r="F9444" i="11"/>
  <c r="E9444" i="11"/>
  <c r="F9443" i="11"/>
  <c r="E9443" i="11"/>
  <c r="F9442" i="11"/>
  <c r="E9442" i="11"/>
  <c r="F9441" i="11"/>
  <c r="E9441" i="11"/>
  <c r="F9440" i="11"/>
  <c r="E9440" i="11"/>
  <c r="F9439" i="11"/>
  <c r="E9439" i="11"/>
  <c r="F9438" i="11"/>
  <c r="E9438" i="11"/>
  <c r="F9437" i="11"/>
  <c r="E9437" i="11"/>
  <c r="F9436" i="11"/>
  <c r="E9436" i="11"/>
  <c r="F9435" i="11"/>
  <c r="E9435" i="11"/>
  <c r="F9434" i="11"/>
  <c r="E9434" i="11"/>
  <c r="F9433" i="11"/>
  <c r="E9433" i="11"/>
  <c r="F9432" i="11"/>
  <c r="E9432" i="11"/>
  <c r="F9431" i="11"/>
  <c r="E9431" i="11"/>
  <c r="F9430" i="11"/>
  <c r="E9430" i="11"/>
  <c r="F9429" i="11"/>
  <c r="E9429" i="11"/>
  <c r="F9428" i="11"/>
  <c r="E9428" i="11"/>
  <c r="F9427" i="11"/>
  <c r="E9427" i="11"/>
  <c r="F9426" i="11"/>
  <c r="E9426" i="11"/>
  <c r="F9425" i="11"/>
  <c r="E9425" i="11"/>
  <c r="F9424" i="11"/>
  <c r="E9424" i="11"/>
  <c r="F9423" i="11"/>
  <c r="E9423" i="11"/>
  <c r="F9422" i="11"/>
  <c r="E9422" i="11"/>
  <c r="F9421" i="11"/>
  <c r="E9421" i="11"/>
  <c r="F9420" i="11"/>
  <c r="E9420" i="11"/>
  <c r="F9419" i="11"/>
  <c r="E9419" i="11"/>
  <c r="F9418" i="11"/>
  <c r="E9418" i="11"/>
  <c r="F9417" i="11"/>
  <c r="E9417" i="11"/>
  <c r="F9416" i="11"/>
  <c r="E9416" i="11"/>
  <c r="F9415" i="11"/>
  <c r="E9415" i="11"/>
  <c r="F9414" i="11"/>
  <c r="E9414" i="11"/>
  <c r="F9413" i="11"/>
  <c r="E9413" i="11"/>
  <c r="F9412" i="11"/>
  <c r="E9412" i="11"/>
  <c r="F9411" i="11"/>
  <c r="E9411" i="11"/>
  <c r="F9410" i="11"/>
  <c r="E9410" i="11"/>
  <c r="F9409" i="11"/>
  <c r="E9409" i="11"/>
  <c r="F9408" i="11"/>
  <c r="E9408" i="11"/>
  <c r="F9407" i="11"/>
  <c r="E9407" i="11"/>
  <c r="F9406" i="11"/>
  <c r="E9406" i="11"/>
  <c r="F9405" i="11"/>
  <c r="E9405" i="11"/>
  <c r="F9404" i="11"/>
  <c r="E9404" i="11"/>
  <c r="F9403" i="11"/>
  <c r="E9403" i="11"/>
  <c r="F9402" i="11"/>
  <c r="E9402" i="11"/>
  <c r="F9401" i="11"/>
  <c r="E9401" i="11"/>
  <c r="F9400" i="11"/>
  <c r="E9400" i="11"/>
  <c r="F9399" i="11"/>
  <c r="E9399" i="11"/>
  <c r="F9398" i="11"/>
  <c r="E9398" i="11"/>
  <c r="F9397" i="11"/>
  <c r="E9397" i="11"/>
  <c r="F9396" i="11"/>
  <c r="E9396" i="11"/>
  <c r="F9395" i="11"/>
  <c r="E9395" i="11"/>
  <c r="F9394" i="11"/>
  <c r="E9394" i="11"/>
  <c r="F9393" i="11"/>
  <c r="E9393" i="11"/>
  <c r="F9392" i="11"/>
  <c r="E9392" i="11"/>
  <c r="F9391" i="11"/>
  <c r="E9391" i="11"/>
  <c r="F9390" i="11"/>
  <c r="E9390" i="11"/>
  <c r="F9389" i="11"/>
  <c r="E9389" i="11"/>
  <c r="F9388" i="11"/>
  <c r="E9388" i="11"/>
  <c r="F9387" i="11"/>
  <c r="E9387" i="11"/>
  <c r="F9386" i="11"/>
  <c r="E9386" i="11"/>
  <c r="F9385" i="11"/>
  <c r="E9385" i="11"/>
  <c r="F9384" i="11"/>
  <c r="E9384" i="11"/>
  <c r="F9383" i="11"/>
  <c r="E9383" i="11"/>
  <c r="F9382" i="11"/>
  <c r="E9382" i="11"/>
  <c r="F9381" i="11"/>
  <c r="E9381" i="11"/>
  <c r="F9380" i="11"/>
  <c r="E9380" i="11"/>
  <c r="F9379" i="11"/>
  <c r="E9379" i="11"/>
  <c r="F9378" i="11"/>
  <c r="E9378" i="11"/>
  <c r="F9377" i="11"/>
  <c r="E9377" i="11"/>
  <c r="F9376" i="11"/>
  <c r="E9376" i="11"/>
  <c r="F9375" i="11"/>
  <c r="E9375" i="11"/>
  <c r="F9374" i="11"/>
  <c r="E9374" i="11"/>
  <c r="F9373" i="11"/>
  <c r="E9373" i="11"/>
  <c r="F9372" i="11"/>
  <c r="E9372" i="11"/>
  <c r="F9371" i="11"/>
  <c r="E9371" i="11"/>
  <c r="F9370" i="11"/>
  <c r="E9370" i="11"/>
  <c r="F9369" i="11"/>
  <c r="E9369" i="11"/>
  <c r="F9368" i="11"/>
  <c r="E9368" i="11"/>
  <c r="F9367" i="11"/>
  <c r="E9367" i="11"/>
  <c r="F9366" i="11"/>
  <c r="E9366" i="11"/>
  <c r="F9365" i="11"/>
  <c r="E9365" i="11"/>
  <c r="F9364" i="11"/>
  <c r="E9364" i="11"/>
  <c r="F9363" i="11"/>
  <c r="E9363" i="11"/>
  <c r="F9362" i="11"/>
  <c r="E9362" i="11"/>
  <c r="F9361" i="11"/>
  <c r="E9361" i="11"/>
  <c r="F9360" i="11"/>
  <c r="E9360" i="11"/>
  <c r="F9359" i="11"/>
  <c r="E9359" i="11"/>
  <c r="F9358" i="11"/>
  <c r="E9358" i="11"/>
  <c r="F9357" i="11"/>
  <c r="E9357" i="11"/>
  <c r="F9356" i="11"/>
  <c r="E9356" i="11"/>
  <c r="F9355" i="11"/>
  <c r="E9355" i="11"/>
  <c r="F9354" i="11"/>
  <c r="E9354" i="11"/>
  <c r="F9353" i="11"/>
  <c r="E9353" i="11"/>
  <c r="F9352" i="11"/>
  <c r="E9352" i="11"/>
  <c r="F9351" i="11"/>
  <c r="E9351" i="11"/>
  <c r="F9350" i="11"/>
  <c r="E9350" i="11"/>
  <c r="F9349" i="11"/>
  <c r="E9349" i="11"/>
  <c r="F9348" i="11"/>
  <c r="E9348" i="11"/>
  <c r="F9347" i="11"/>
  <c r="E9347" i="11"/>
  <c r="F9346" i="11"/>
  <c r="E9346" i="11"/>
  <c r="F9345" i="11"/>
  <c r="E9345" i="11"/>
  <c r="F9344" i="11"/>
  <c r="E9344" i="11"/>
  <c r="F9343" i="11"/>
  <c r="E9343" i="11"/>
  <c r="F9342" i="11"/>
  <c r="E9342" i="11"/>
  <c r="F9341" i="11"/>
  <c r="E9341" i="11"/>
  <c r="F9340" i="11"/>
  <c r="E9340" i="11"/>
  <c r="F9339" i="11"/>
  <c r="E9339" i="11"/>
  <c r="F9338" i="11"/>
  <c r="E9338" i="11"/>
  <c r="F9337" i="11"/>
  <c r="E9337" i="11"/>
  <c r="F9336" i="11"/>
  <c r="E9336" i="11"/>
  <c r="F9335" i="11"/>
  <c r="E9335" i="11"/>
  <c r="F9334" i="11"/>
  <c r="E9334" i="11"/>
  <c r="F9333" i="11"/>
  <c r="E9333" i="11"/>
  <c r="F9332" i="11"/>
  <c r="E9332" i="11"/>
  <c r="F9331" i="11"/>
  <c r="E9331" i="11"/>
  <c r="F9330" i="11"/>
  <c r="E9330" i="11"/>
  <c r="F9329" i="11"/>
  <c r="E9329" i="11"/>
  <c r="F9328" i="11"/>
  <c r="E9328" i="11"/>
  <c r="F9327" i="11"/>
  <c r="E9327" i="11"/>
  <c r="F9326" i="11"/>
  <c r="E9326" i="11"/>
  <c r="F9325" i="11"/>
  <c r="E9325" i="11"/>
  <c r="F9324" i="11"/>
  <c r="E9324" i="11"/>
  <c r="F9323" i="11"/>
  <c r="E9323" i="11"/>
  <c r="F9322" i="11"/>
  <c r="E9322" i="11"/>
  <c r="F9321" i="11"/>
  <c r="E9321" i="11"/>
  <c r="F9320" i="11"/>
  <c r="E9320" i="11"/>
  <c r="F9319" i="11"/>
  <c r="E9319" i="11"/>
  <c r="F9318" i="11"/>
  <c r="E9318" i="11"/>
  <c r="F9317" i="11"/>
  <c r="E9317" i="11"/>
  <c r="F9316" i="11"/>
  <c r="E9316" i="11"/>
  <c r="F9315" i="11"/>
  <c r="E9315" i="11"/>
  <c r="F9314" i="11"/>
  <c r="E9314" i="11"/>
  <c r="F9313" i="11"/>
  <c r="E9313" i="11"/>
  <c r="F9312" i="11"/>
  <c r="E9312" i="11"/>
  <c r="F9311" i="11"/>
  <c r="E9311" i="11"/>
  <c r="F9310" i="11"/>
  <c r="E9310" i="11"/>
  <c r="F9309" i="11"/>
  <c r="E9309" i="11"/>
  <c r="F9308" i="11"/>
  <c r="E9308" i="11"/>
  <c r="F9307" i="11"/>
  <c r="E9307" i="11"/>
  <c r="F9306" i="11"/>
  <c r="E9306" i="11"/>
  <c r="F9305" i="11"/>
  <c r="E9305" i="11"/>
  <c r="F9304" i="11"/>
  <c r="E9304" i="11"/>
  <c r="F9303" i="11"/>
  <c r="E9303" i="11"/>
  <c r="F9302" i="11"/>
  <c r="E9302" i="11"/>
  <c r="F9301" i="11"/>
  <c r="E9301" i="11"/>
  <c r="F9300" i="11"/>
  <c r="E9300" i="11"/>
  <c r="F9299" i="11"/>
  <c r="E9299" i="11"/>
  <c r="F9298" i="11"/>
  <c r="E9298" i="11"/>
  <c r="F9297" i="11"/>
  <c r="E9297" i="11"/>
  <c r="F9296" i="11"/>
  <c r="E9296" i="11"/>
  <c r="F9295" i="11"/>
  <c r="E9295" i="11"/>
  <c r="F9294" i="11"/>
  <c r="E9294" i="11"/>
  <c r="F9293" i="11"/>
  <c r="E9293" i="11"/>
  <c r="F9292" i="11"/>
  <c r="E9292" i="11"/>
  <c r="F9291" i="11"/>
  <c r="E9291" i="11"/>
  <c r="F9290" i="11"/>
  <c r="E9290" i="11"/>
  <c r="F9289" i="11"/>
  <c r="E9289" i="11"/>
  <c r="F9288" i="11"/>
  <c r="E9288" i="11"/>
  <c r="F9287" i="11"/>
  <c r="E9287" i="11"/>
  <c r="F9286" i="11"/>
  <c r="E9286" i="11"/>
  <c r="F9285" i="11"/>
  <c r="E9285" i="11"/>
  <c r="F9284" i="11"/>
  <c r="E9284" i="11"/>
  <c r="F9283" i="11"/>
  <c r="E9283" i="11"/>
  <c r="F9282" i="11"/>
  <c r="E9282" i="11"/>
  <c r="F9281" i="11"/>
  <c r="E9281" i="11"/>
  <c r="F9280" i="11"/>
  <c r="E9280" i="11"/>
  <c r="F9279" i="11"/>
  <c r="E9279" i="11"/>
  <c r="F9278" i="11"/>
  <c r="E9278" i="11"/>
  <c r="F9277" i="11"/>
  <c r="E9277" i="11"/>
  <c r="F9276" i="11"/>
  <c r="E9276" i="11"/>
  <c r="F9275" i="11"/>
  <c r="E9275" i="11"/>
  <c r="F9274" i="11"/>
  <c r="E9274" i="11"/>
  <c r="F9273" i="11"/>
  <c r="E9273" i="11"/>
  <c r="F9272" i="11"/>
  <c r="E9272" i="11"/>
  <c r="F9271" i="11"/>
  <c r="E9271" i="11"/>
  <c r="F9270" i="11"/>
  <c r="E9270" i="11"/>
  <c r="F9269" i="11"/>
  <c r="E9269" i="11"/>
  <c r="F9268" i="11"/>
  <c r="E9268" i="11"/>
  <c r="F9267" i="11"/>
  <c r="E9267" i="11"/>
  <c r="F9266" i="11"/>
  <c r="E9266" i="11"/>
  <c r="F9265" i="11"/>
  <c r="E9265" i="11"/>
  <c r="F9264" i="11"/>
  <c r="E9264" i="11"/>
  <c r="F9263" i="11"/>
  <c r="E9263" i="11"/>
  <c r="F9262" i="11"/>
  <c r="E9262" i="11"/>
  <c r="F9261" i="11"/>
  <c r="E9261" i="11"/>
  <c r="F9260" i="11"/>
  <c r="E9260" i="11"/>
  <c r="F9259" i="11"/>
  <c r="E9259" i="11"/>
  <c r="F9258" i="11"/>
  <c r="F9257" i="11"/>
  <c r="F9256" i="11"/>
  <c r="F9255" i="11"/>
  <c r="F9254" i="11"/>
  <c r="F9253" i="11"/>
  <c r="F9252" i="11"/>
  <c r="F9251" i="11"/>
  <c r="F9250" i="11"/>
  <c r="F9249" i="11"/>
  <c r="F9248" i="11"/>
  <c r="F9247" i="11"/>
  <c r="F9246" i="11"/>
  <c r="F9245" i="11"/>
  <c r="F9244" i="11"/>
  <c r="E9244" i="11"/>
  <c r="F9243" i="11"/>
  <c r="E9243" i="11"/>
  <c r="F9242" i="11"/>
  <c r="E9242" i="11"/>
  <c r="F9241" i="11"/>
  <c r="E9241" i="11"/>
  <c r="F9240" i="11"/>
  <c r="E9240" i="11"/>
  <c r="F9239" i="11"/>
  <c r="E9239" i="11"/>
  <c r="F9238" i="11"/>
  <c r="E9238" i="11"/>
  <c r="F9237" i="11"/>
  <c r="E9237" i="11"/>
  <c r="F9236" i="11"/>
  <c r="E9236" i="11"/>
  <c r="F9235" i="11"/>
  <c r="E9235" i="11"/>
  <c r="F9234" i="11"/>
  <c r="E9234" i="11"/>
  <c r="F9233" i="11"/>
  <c r="E9233" i="11"/>
  <c r="F9232" i="11"/>
  <c r="E9232" i="11"/>
  <c r="F9231" i="11"/>
  <c r="E9231" i="11"/>
  <c r="F9230" i="11"/>
  <c r="E9230" i="11"/>
  <c r="F9229" i="11"/>
  <c r="E9229" i="11"/>
  <c r="F9228" i="11"/>
  <c r="E9228" i="11"/>
  <c r="F9227" i="11"/>
  <c r="E9227" i="11"/>
  <c r="F9226" i="11"/>
  <c r="E9226" i="11"/>
  <c r="F9225" i="11"/>
  <c r="E9225" i="11"/>
  <c r="F9224" i="11"/>
  <c r="E9224" i="11"/>
  <c r="F9223" i="11"/>
  <c r="E9223" i="11"/>
  <c r="F9222" i="11"/>
  <c r="E9222" i="11"/>
  <c r="F9221" i="11"/>
  <c r="E9221" i="11"/>
  <c r="F9220" i="11"/>
  <c r="E9220" i="11"/>
  <c r="F9219" i="11"/>
  <c r="E9219" i="11"/>
  <c r="F9218" i="11"/>
  <c r="E9218" i="11"/>
  <c r="F9217" i="11"/>
  <c r="E9217" i="11"/>
  <c r="F9216" i="11"/>
  <c r="E9216" i="11"/>
  <c r="F9215" i="11"/>
  <c r="E9215" i="11"/>
  <c r="F9214" i="11"/>
  <c r="E9214" i="11"/>
  <c r="F9213" i="11"/>
  <c r="E9213" i="11"/>
  <c r="F9212" i="11"/>
  <c r="E9212" i="11"/>
  <c r="F9211" i="11"/>
  <c r="E9211" i="11"/>
  <c r="F9210" i="11"/>
  <c r="E9210" i="11"/>
  <c r="F9209" i="11"/>
  <c r="E9209" i="11"/>
  <c r="F9208" i="11"/>
  <c r="E9208" i="11"/>
  <c r="F9207" i="11"/>
  <c r="E9207" i="11"/>
  <c r="F9206" i="11"/>
  <c r="E9206" i="11"/>
  <c r="F9205" i="11"/>
  <c r="E9205" i="11"/>
  <c r="F9204" i="11"/>
  <c r="E9204" i="11"/>
  <c r="F9203" i="11"/>
  <c r="E9203" i="11"/>
  <c r="F9202" i="11"/>
  <c r="E9202" i="11"/>
  <c r="F9201" i="11"/>
  <c r="E9201" i="11"/>
  <c r="F9200" i="11"/>
  <c r="E9200" i="11"/>
  <c r="F9199" i="11"/>
  <c r="E9199" i="11"/>
  <c r="F9198" i="11"/>
  <c r="E9198" i="11"/>
  <c r="F9197" i="11"/>
  <c r="E9197" i="11"/>
  <c r="F9196" i="11"/>
  <c r="E9196" i="11"/>
  <c r="F9195" i="11"/>
  <c r="E9195" i="11"/>
  <c r="F9194" i="11"/>
  <c r="E9194" i="11"/>
  <c r="F9193" i="11"/>
  <c r="E9193" i="11"/>
  <c r="F9192" i="11"/>
  <c r="E9192" i="11"/>
  <c r="F9191" i="11"/>
  <c r="E9191" i="11"/>
  <c r="F9190" i="11"/>
  <c r="E9190" i="11"/>
  <c r="F9189" i="11"/>
  <c r="E9189" i="11"/>
  <c r="F9188" i="11"/>
  <c r="E9188" i="11"/>
  <c r="F9187" i="11"/>
  <c r="E9187" i="11"/>
  <c r="F9186" i="11"/>
  <c r="E9186" i="11"/>
  <c r="F9185" i="11"/>
  <c r="E9185" i="11"/>
  <c r="F9184" i="11"/>
  <c r="E9184" i="11"/>
  <c r="F9183" i="11"/>
  <c r="E9183" i="11"/>
  <c r="F9182" i="11"/>
  <c r="E9182" i="11"/>
  <c r="F9181" i="11"/>
  <c r="E9181" i="11"/>
  <c r="F9180" i="11"/>
  <c r="E9180" i="11"/>
  <c r="F9179" i="11"/>
  <c r="E9179" i="11"/>
  <c r="F9178" i="11"/>
  <c r="E9178" i="11"/>
  <c r="F9177" i="11"/>
  <c r="E9177" i="11"/>
  <c r="F9176" i="11"/>
  <c r="E9176" i="11"/>
  <c r="F9175" i="11"/>
  <c r="E9175" i="11"/>
  <c r="F9174" i="11"/>
  <c r="E9174" i="11"/>
  <c r="F9173" i="11"/>
  <c r="E9173" i="11"/>
  <c r="F9172" i="11"/>
  <c r="E9172" i="11"/>
  <c r="F9171" i="11"/>
  <c r="E9171" i="11"/>
  <c r="F9170" i="11"/>
  <c r="E9170" i="11"/>
  <c r="F9169" i="11"/>
  <c r="E9169" i="11"/>
  <c r="F9168" i="11"/>
  <c r="E9168" i="11"/>
  <c r="F9167" i="11"/>
  <c r="E9167" i="11"/>
  <c r="F9166" i="11"/>
  <c r="E9166" i="11"/>
  <c r="F9165" i="11"/>
  <c r="E9165" i="11"/>
  <c r="F9164" i="11"/>
  <c r="E9164" i="11"/>
  <c r="F9163" i="11"/>
  <c r="E9163" i="11"/>
  <c r="F9162" i="11"/>
  <c r="E9162" i="11"/>
  <c r="F9161" i="11"/>
  <c r="E9161" i="11"/>
  <c r="F9160" i="11"/>
  <c r="E9160" i="11"/>
  <c r="F9159" i="11"/>
  <c r="E9159" i="11"/>
  <c r="F9158" i="11"/>
  <c r="E9158" i="11"/>
  <c r="F9157" i="11"/>
  <c r="E9157" i="11"/>
  <c r="F9156" i="11"/>
  <c r="E9156" i="11"/>
  <c r="F9155" i="11"/>
  <c r="E9155" i="11"/>
  <c r="F9154" i="11"/>
  <c r="E9154" i="11"/>
  <c r="F9153" i="11"/>
  <c r="E9153" i="11"/>
  <c r="F9152" i="11"/>
  <c r="E9152" i="11"/>
  <c r="F9151" i="11"/>
  <c r="E9151" i="11"/>
  <c r="F9150" i="11"/>
  <c r="E9150" i="11"/>
  <c r="F9149" i="11"/>
  <c r="E9149" i="11"/>
  <c r="F9148" i="11"/>
  <c r="E9148" i="11"/>
  <c r="F9147" i="11"/>
  <c r="E9147" i="11"/>
  <c r="F9146" i="11"/>
  <c r="E9146" i="11"/>
  <c r="F9145" i="11"/>
  <c r="E9145" i="11"/>
  <c r="F9144" i="11"/>
  <c r="E9144" i="11"/>
  <c r="F9143" i="11"/>
  <c r="E9143" i="11"/>
  <c r="F9142" i="11"/>
  <c r="E9142" i="11"/>
  <c r="F9141" i="11"/>
  <c r="E9141" i="11"/>
  <c r="F9140" i="11"/>
  <c r="E9140" i="11"/>
  <c r="F9139" i="11"/>
  <c r="E9139" i="11"/>
  <c r="F9138" i="11"/>
  <c r="E9138" i="11"/>
  <c r="F9137" i="11"/>
  <c r="E9137" i="11"/>
  <c r="F9136" i="11"/>
  <c r="E9136" i="11"/>
  <c r="F9135" i="11"/>
  <c r="E9135" i="11"/>
  <c r="F9134" i="11"/>
  <c r="E9134" i="11"/>
  <c r="F9133" i="11"/>
  <c r="E9133" i="11"/>
  <c r="F9132" i="11"/>
  <c r="E9132" i="11"/>
  <c r="F9131" i="11"/>
  <c r="E9131" i="11"/>
  <c r="F9130" i="11"/>
  <c r="E9130" i="11"/>
  <c r="F9129" i="11"/>
  <c r="E9129" i="11"/>
  <c r="F9128" i="11"/>
  <c r="E9128" i="11"/>
  <c r="F9127" i="11"/>
  <c r="E9127" i="11"/>
  <c r="F9126" i="11"/>
  <c r="E9126" i="11"/>
  <c r="F9125" i="11"/>
  <c r="E9125" i="11"/>
  <c r="F9124" i="11"/>
  <c r="E9124" i="11"/>
  <c r="F9123" i="11"/>
  <c r="E9123" i="11"/>
  <c r="F9122" i="11"/>
  <c r="E9122" i="11"/>
  <c r="F9121" i="11"/>
  <c r="E9121" i="11"/>
  <c r="F9120" i="11"/>
  <c r="E9120" i="11"/>
  <c r="F9119" i="11"/>
  <c r="E9119" i="11"/>
  <c r="F9118" i="11"/>
  <c r="E9118" i="11"/>
  <c r="F9117" i="11"/>
  <c r="E9117" i="11"/>
  <c r="F9116" i="11"/>
  <c r="E9116" i="11"/>
  <c r="F9115" i="11"/>
  <c r="E9115" i="11"/>
  <c r="F9114" i="11"/>
  <c r="E9114" i="11"/>
  <c r="F9113" i="11"/>
  <c r="E9113" i="11"/>
  <c r="F9112" i="11"/>
  <c r="E9112" i="11"/>
  <c r="F9111" i="11"/>
  <c r="E9111" i="11"/>
  <c r="F9110" i="11"/>
  <c r="E9110" i="11"/>
  <c r="F9109" i="11"/>
  <c r="E9109" i="11"/>
  <c r="F9108" i="11"/>
  <c r="E9108" i="11"/>
  <c r="F9107" i="11"/>
  <c r="E9107" i="11"/>
  <c r="F9106" i="11"/>
  <c r="E9106" i="11"/>
  <c r="F9105" i="11"/>
  <c r="E9105" i="11"/>
  <c r="F9104" i="11"/>
  <c r="E9104" i="11"/>
  <c r="F9103" i="11"/>
  <c r="E9103" i="11"/>
  <c r="F9102" i="11"/>
  <c r="E9102" i="11"/>
  <c r="F9101" i="11"/>
  <c r="E9101" i="11"/>
  <c r="F9100" i="11"/>
  <c r="E9100" i="11"/>
  <c r="F9099" i="11"/>
  <c r="E9099" i="11"/>
  <c r="F9098" i="11"/>
  <c r="E9098" i="11"/>
  <c r="F9097" i="11"/>
  <c r="E9097" i="11"/>
  <c r="E9096" i="11"/>
  <c r="E9095" i="11"/>
  <c r="E9094" i="11"/>
  <c r="E9093" i="11"/>
  <c r="E9092" i="11"/>
  <c r="E9091" i="11"/>
  <c r="E9090" i="11"/>
  <c r="E9089" i="11"/>
  <c r="E9088" i="11"/>
  <c r="E9087" i="11"/>
  <c r="E9086" i="11"/>
  <c r="E9085" i="11"/>
  <c r="E9084" i="11"/>
  <c r="E9083" i="11"/>
  <c r="E9082" i="11"/>
  <c r="E9081" i="11"/>
  <c r="E9080" i="11"/>
  <c r="E9079" i="11"/>
  <c r="E9078" i="11"/>
  <c r="E9077" i="11"/>
  <c r="E9076" i="11"/>
  <c r="E9075" i="11"/>
  <c r="E9074" i="11"/>
  <c r="E9073" i="11"/>
  <c r="E9072" i="11"/>
  <c r="E9071" i="11"/>
  <c r="E9070" i="11"/>
  <c r="E9069" i="11"/>
  <c r="E9068" i="11"/>
  <c r="E9067" i="11"/>
  <c r="E9066" i="11"/>
  <c r="E9065" i="11"/>
  <c r="E9064" i="11"/>
  <c r="E9063" i="11"/>
  <c r="E9062" i="11"/>
  <c r="E9061" i="11"/>
  <c r="E9060" i="11"/>
  <c r="E9059" i="11"/>
  <c r="E9058" i="11"/>
  <c r="E9057" i="11"/>
  <c r="E9056" i="11"/>
  <c r="E9055" i="11"/>
  <c r="E9054" i="11"/>
  <c r="E9053" i="11"/>
  <c r="E9052" i="11"/>
  <c r="E9051" i="11"/>
  <c r="E9050" i="11"/>
  <c r="E9049" i="11"/>
  <c r="E9048" i="11"/>
  <c r="E9047" i="11"/>
  <c r="E9046" i="11"/>
  <c r="E9045" i="11"/>
  <c r="E9044" i="11"/>
  <c r="E9043" i="11"/>
  <c r="E9042" i="11"/>
  <c r="E9041" i="11"/>
  <c r="E9040" i="11"/>
  <c r="E9039" i="11"/>
  <c r="E9038" i="11"/>
  <c r="E9037" i="11"/>
  <c r="E9036" i="11"/>
  <c r="E9035" i="11"/>
  <c r="E9034" i="11"/>
  <c r="E9033" i="11"/>
  <c r="E9032" i="11"/>
  <c r="E9031" i="11"/>
  <c r="E9030" i="11"/>
  <c r="E9029" i="11"/>
  <c r="E9028" i="11"/>
  <c r="E9027" i="11"/>
  <c r="E9026" i="11"/>
  <c r="E9025" i="11"/>
  <c r="E9024" i="11"/>
  <c r="E9023" i="11"/>
  <c r="E9022" i="11"/>
  <c r="E9021" i="11"/>
  <c r="E9020" i="11"/>
  <c r="E9019" i="11"/>
  <c r="E9018" i="11"/>
  <c r="E9017" i="11"/>
  <c r="E9016" i="11"/>
  <c r="E9015" i="11"/>
  <c r="E9014" i="11"/>
  <c r="E9013" i="11"/>
  <c r="E9012" i="11"/>
  <c r="E9011" i="11"/>
  <c r="E9010" i="11"/>
  <c r="E9009" i="11"/>
  <c r="E9008" i="11"/>
  <c r="E9007" i="11"/>
  <c r="E9006" i="11"/>
  <c r="E9005" i="11"/>
  <c r="E9004" i="11"/>
  <c r="E9003" i="11"/>
  <c r="E9002" i="11"/>
  <c r="E9001" i="11"/>
  <c r="E9000" i="11"/>
  <c r="E8999" i="11"/>
  <c r="E8998" i="11"/>
  <c r="E8997" i="11"/>
  <c r="E8996" i="11"/>
  <c r="E8995" i="11"/>
  <c r="E8994" i="11"/>
  <c r="E8993" i="11"/>
  <c r="E8992" i="11"/>
  <c r="E8991" i="11"/>
  <c r="E8990" i="11"/>
  <c r="E8989" i="11"/>
  <c r="E8988" i="11"/>
  <c r="E8987" i="11"/>
  <c r="E8986" i="11"/>
  <c r="E8985" i="11"/>
  <c r="E8984" i="11"/>
  <c r="E8983" i="11"/>
  <c r="E8982" i="11"/>
  <c r="E8981" i="11"/>
  <c r="E8980" i="11"/>
  <c r="E8979" i="11"/>
  <c r="E8978" i="11"/>
  <c r="E8977" i="11"/>
  <c r="E8976" i="11"/>
  <c r="E8975" i="11"/>
  <c r="E8974" i="11"/>
  <c r="E8973" i="11"/>
  <c r="E8972" i="11"/>
  <c r="E8971" i="11"/>
  <c r="E8970" i="11"/>
  <c r="E8969" i="11"/>
  <c r="E8968" i="11"/>
  <c r="E8967" i="11"/>
  <c r="E8966" i="11"/>
  <c r="E8965" i="11"/>
  <c r="E8964" i="11"/>
  <c r="E8963" i="11"/>
  <c r="E8962" i="11"/>
  <c r="E8961" i="11"/>
  <c r="E8960" i="11"/>
  <c r="E8959" i="11"/>
  <c r="E8958" i="11"/>
  <c r="E8957" i="11"/>
  <c r="E8956" i="11"/>
  <c r="E8955" i="11"/>
  <c r="E8954" i="11"/>
  <c r="E8953" i="11"/>
  <c r="E8952" i="11"/>
  <c r="E8951" i="11"/>
  <c r="E8950" i="11"/>
  <c r="E8949" i="11"/>
  <c r="E8948" i="11"/>
  <c r="E8947" i="11"/>
  <c r="E8946" i="11"/>
  <c r="E8945" i="11"/>
  <c r="E8944" i="11"/>
  <c r="E8943" i="11"/>
  <c r="E8942" i="11"/>
  <c r="E8941" i="11"/>
  <c r="E8940" i="11"/>
  <c r="E8939" i="11"/>
  <c r="E8938" i="11"/>
  <c r="E8937" i="11"/>
  <c r="E8936" i="11"/>
  <c r="E8935" i="11"/>
  <c r="E8934" i="11"/>
  <c r="E8933" i="11"/>
  <c r="E8932" i="11"/>
  <c r="E8931" i="11"/>
  <c r="E8930" i="11"/>
  <c r="E8929" i="11"/>
  <c r="E8928" i="11"/>
  <c r="E8927" i="11"/>
  <c r="E8926" i="11"/>
  <c r="E8925" i="11"/>
  <c r="E8924" i="11"/>
  <c r="E8923" i="11"/>
  <c r="E8922" i="11"/>
  <c r="E8921" i="11"/>
  <c r="E8920" i="11"/>
  <c r="E8919" i="11"/>
  <c r="E8918" i="11"/>
  <c r="E8917" i="11"/>
  <c r="E8916" i="11"/>
  <c r="E8915" i="11"/>
  <c r="E8914" i="11"/>
  <c r="E8913" i="11"/>
  <c r="E8912" i="11"/>
  <c r="E8911" i="11"/>
  <c r="E8910" i="11"/>
  <c r="E8909" i="11"/>
  <c r="E8908" i="11"/>
  <c r="E8907" i="11"/>
  <c r="E8906" i="11"/>
  <c r="F8905" i="11"/>
  <c r="E8905" i="11"/>
  <c r="F8904" i="11"/>
  <c r="E8904" i="11"/>
  <c r="F8903" i="11"/>
  <c r="E8903" i="11"/>
  <c r="F8902" i="11"/>
  <c r="E8902" i="11"/>
  <c r="F8901" i="11"/>
  <c r="E8901" i="11"/>
  <c r="F8900" i="11"/>
  <c r="E8900" i="11"/>
  <c r="F8899" i="11"/>
  <c r="E8899" i="11"/>
  <c r="F8898" i="11"/>
  <c r="E8898" i="11"/>
  <c r="F8897" i="11"/>
  <c r="E8897" i="11"/>
  <c r="F8896" i="11"/>
  <c r="E8896" i="11"/>
  <c r="F8895" i="11"/>
  <c r="E8895" i="11"/>
  <c r="F8894" i="11"/>
  <c r="E8894" i="11"/>
  <c r="F8893" i="11"/>
  <c r="E8893" i="11"/>
  <c r="F8892" i="11"/>
  <c r="E8892" i="11"/>
  <c r="F8891" i="11"/>
  <c r="E8891" i="11"/>
  <c r="F8890" i="11"/>
  <c r="E8890" i="11"/>
  <c r="F8889" i="11"/>
  <c r="E8889" i="11"/>
  <c r="F8888" i="11"/>
  <c r="E8888" i="11"/>
  <c r="F8887" i="11"/>
  <c r="F8886" i="11"/>
  <c r="F8885" i="11"/>
  <c r="F8884" i="11"/>
  <c r="F8883" i="11"/>
  <c r="F8882" i="11"/>
  <c r="F8881" i="11"/>
  <c r="F8880" i="11"/>
  <c r="F8879" i="11"/>
  <c r="F8878" i="11"/>
  <c r="F8877" i="11"/>
  <c r="F8876" i="11"/>
  <c r="F8875" i="11"/>
  <c r="F8874" i="11"/>
  <c r="E8873" i="11"/>
  <c r="E8872" i="11"/>
  <c r="E8871" i="11"/>
  <c r="E8870" i="11"/>
  <c r="E8869" i="11"/>
  <c r="E8868" i="11"/>
  <c r="E8867" i="11"/>
  <c r="E8866" i="11"/>
  <c r="E8865" i="11"/>
  <c r="E8864" i="11"/>
  <c r="E8863" i="11"/>
  <c r="E8862" i="11"/>
  <c r="E8861" i="11"/>
  <c r="E8860" i="11"/>
  <c r="E8859" i="11"/>
  <c r="E8858" i="11"/>
  <c r="E8857" i="11"/>
  <c r="E8856" i="11"/>
  <c r="E8855" i="11"/>
  <c r="E8854" i="11"/>
  <c r="E8853" i="11"/>
  <c r="E8852" i="11"/>
  <c r="E8851" i="11"/>
  <c r="E8850" i="11"/>
  <c r="E8849" i="11"/>
  <c r="E8848" i="11"/>
  <c r="E8847" i="11"/>
  <c r="E8846" i="11"/>
  <c r="E8845" i="11"/>
  <c r="E8844" i="11"/>
  <c r="E8843" i="11"/>
  <c r="E8842" i="11"/>
  <c r="E8841" i="11"/>
  <c r="E8840" i="11"/>
  <c r="E8839" i="11"/>
  <c r="E8838" i="11"/>
  <c r="E8837" i="11"/>
  <c r="E8836" i="11"/>
  <c r="E8835" i="11"/>
  <c r="E8834" i="11"/>
  <c r="E8833" i="11"/>
  <c r="E8832" i="11"/>
  <c r="E8831" i="11"/>
  <c r="E8830" i="11"/>
  <c r="E8829" i="11"/>
  <c r="E8828" i="11"/>
  <c r="E8827" i="11"/>
  <c r="E8826" i="11"/>
  <c r="E8825" i="11"/>
  <c r="E8824" i="11"/>
  <c r="E8823" i="11"/>
  <c r="E8822" i="11"/>
  <c r="E8821" i="11"/>
  <c r="E8820" i="11"/>
  <c r="E8819" i="11"/>
  <c r="E8818" i="11"/>
  <c r="E8817" i="11"/>
  <c r="F8816" i="11"/>
  <c r="E8816" i="11"/>
  <c r="F8815" i="11"/>
  <c r="E8815" i="11"/>
  <c r="F8814" i="11"/>
  <c r="E8814" i="11"/>
  <c r="F8813" i="11"/>
  <c r="E8813" i="11"/>
  <c r="F8812" i="11"/>
  <c r="E8812" i="11"/>
  <c r="F8811" i="11"/>
  <c r="E8811" i="11"/>
  <c r="F8810" i="11"/>
  <c r="E8810" i="11"/>
  <c r="F8809" i="11"/>
  <c r="E8809" i="11"/>
  <c r="F8808" i="11"/>
  <c r="E8808" i="11"/>
  <c r="F8807" i="11"/>
  <c r="E8807" i="11"/>
  <c r="F8806" i="11"/>
  <c r="E8806" i="11"/>
  <c r="F8805" i="11"/>
  <c r="E8805" i="11"/>
  <c r="F8804" i="11"/>
  <c r="E8804" i="11"/>
  <c r="F8803" i="11"/>
  <c r="E8803" i="11"/>
  <c r="F8802" i="11"/>
  <c r="E8802" i="11"/>
  <c r="F8801" i="11"/>
  <c r="E8801" i="11"/>
  <c r="F8800" i="11"/>
  <c r="E8800" i="11"/>
  <c r="F8799" i="11"/>
  <c r="E8799" i="11"/>
  <c r="F8798" i="11"/>
  <c r="E8798" i="11"/>
  <c r="F8797" i="11"/>
  <c r="E8797" i="11"/>
  <c r="F8796" i="11"/>
  <c r="E8796" i="11"/>
  <c r="F8795" i="11"/>
  <c r="E8795" i="11"/>
  <c r="F8794" i="11"/>
  <c r="E8794" i="11"/>
  <c r="F8793" i="11"/>
  <c r="E8793" i="11"/>
  <c r="F8792" i="11"/>
  <c r="E8792" i="11"/>
  <c r="F8791" i="11"/>
  <c r="E8791" i="11"/>
  <c r="F8790" i="11"/>
  <c r="E8790" i="11"/>
  <c r="F8789" i="11"/>
  <c r="E8789" i="11"/>
  <c r="F8788" i="11"/>
  <c r="E8788" i="11"/>
  <c r="F8787" i="11"/>
  <c r="E8787" i="11"/>
  <c r="F8786" i="11"/>
  <c r="E8786" i="11"/>
  <c r="F8785" i="11"/>
  <c r="E8785" i="11"/>
  <c r="F8784" i="11"/>
  <c r="E8784" i="11"/>
  <c r="F8783" i="11"/>
  <c r="E8783" i="11"/>
  <c r="F8782" i="11"/>
  <c r="E8782" i="11"/>
  <c r="F8781" i="11"/>
  <c r="E8781" i="11"/>
  <c r="F8780" i="11"/>
  <c r="E8780" i="11"/>
  <c r="F8779" i="11"/>
  <c r="E8779" i="11"/>
  <c r="F8778" i="11"/>
  <c r="E8778" i="11"/>
  <c r="F8777" i="11"/>
  <c r="E8777" i="11"/>
  <c r="F8776" i="11"/>
  <c r="E8776" i="11"/>
  <c r="F8775" i="11"/>
  <c r="E8775" i="11"/>
  <c r="F8774" i="11"/>
  <c r="E8774" i="11"/>
  <c r="F8773" i="11"/>
  <c r="E8773" i="11"/>
  <c r="F8772" i="11"/>
  <c r="E8772" i="11"/>
  <c r="F8771" i="11"/>
  <c r="E8771" i="11"/>
  <c r="F8770" i="11"/>
  <c r="E8770" i="11"/>
  <c r="F8769" i="11"/>
  <c r="E8769" i="11"/>
  <c r="F8768" i="11"/>
  <c r="E8768" i="11"/>
  <c r="F8767" i="11"/>
  <c r="E8767" i="11"/>
  <c r="F8766" i="11"/>
  <c r="E8766" i="11"/>
  <c r="F8765" i="11"/>
  <c r="E8765" i="11"/>
  <c r="F8764" i="11"/>
  <c r="E8764" i="11"/>
  <c r="F8763" i="11"/>
  <c r="E8763" i="11"/>
  <c r="F8762" i="11"/>
  <c r="E8762" i="11"/>
  <c r="F8761" i="11"/>
  <c r="E8761" i="11"/>
  <c r="F8760" i="11"/>
  <c r="E8760" i="11"/>
  <c r="F8759" i="11"/>
  <c r="E8759" i="11"/>
  <c r="F8758" i="11"/>
  <c r="E8758" i="11"/>
  <c r="F8757" i="11"/>
  <c r="E8757" i="11"/>
  <c r="F8756" i="11"/>
  <c r="E8756" i="11"/>
  <c r="F8755" i="11"/>
  <c r="E8755" i="11"/>
  <c r="F8754" i="11"/>
  <c r="E8754" i="11"/>
  <c r="F8753" i="11"/>
  <c r="E8753" i="11"/>
  <c r="F8752" i="11"/>
  <c r="E8752" i="11"/>
  <c r="F8751" i="11"/>
  <c r="E8751" i="11"/>
  <c r="F8750" i="11"/>
  <c r="E8750" i="11"/>
  <c r="F8749" i="11"/>
  <c r="E8749" i="11"/>
  <c r="F8748" i="11"/>
  <c r="E8748" i="11"/>
  <c r="F8747" i="11"/>
  <c r="E8747" i="11"/>
  <c r="F8746" i="11"/>
  <c r="E8746" i="11"/>
  <c r="F8745" i="11"/>
  <c r="E8745" i="11"/>
  <c r="F8744" i="11"/>
  <c r="E8744" i="11"/>
  <c r="F8743" i="11"/>
  <c r="E8743" i="11"/>
  <c r="F8742" i="11"/>
  <c r="E8742" i="11"/>
  <c r="F8741" i="11"/>
  <c r="E8741" i="11"/>
  <c r="F8740" i="11"/>
  <c r="E8740" i="11"/>
  <c r="F8739" i="11"/>
  <c r="E8739" i="11"/>
  <c r="F8738" i="11"/>
  <c r="E8738" i="11"/>
  <c r="F8737" i="11"/>
  <c r="E8737" i="11"/>
  <c r="F8736" i="11"/>
  <c r="E8736" i="11"/>
  <c r="F8735" i="11"/>
  <c r="E8735" i="11"/>
  <c r="F8734" i="11"/>
  <c r="E8734" i="11"/>
  <c r="F8733" i="11"/>
  <c r="E8733" i="11"/>
  <c r="F8732" i="11"/>
  <c r="E8732" i="11"/>
  <c r="F8731" i="11"/>
  <c r="E8731" i="11"/>
  <c r="F8730" i="11"/>
  <c r="E8730" i="11"/>
  <c r="F8729" i="11"/>
  <c r="E8729" i="11"/>
  <c r="F8728" i="11"/>
  <c r="E8728" i="11"/>
  <c r="F8727" i="11"/>
  <c r="E8727" i="11"/>
  <c r="F8726" i="11"/>
  <c r="E8726" i="11"/>
  <c r="F8725" i="11"/>
  <c r="E8725" i="11"/>
  <c r="F8724" i="11"/>
  <c r="E8724" i="11"/>
  <c r="F8723" i="11"/>
  <c r="E8723" i="11"/>
  <c r="F8722" i="11"/>
  <c r="E8722" i="11"/>
  <c r="F8721" i="11"/>
  <c r="E8721" i="11"/>
  <c r="F8720" i="11"/>
  <c r="E8720" i="11"/>
  <c r="F8719" i="11"/>
  <c r="E8719" i="11"/>
  <c r="F8718" i="11"/>
  <c r="E8718" i="11"/>
  <c r="F8717" i="11"/>
  <c r="E8717" i="11"/>
  <c r="F8716" i="11"/>
  <c r="E8716" i="11"/>
  <c r="F8715" i="11"/>
  <c r="E8715" i="11"/>
  <c r="F8714" i="11"/>
  <c r="E8714" i="11"/>
  <c r="F8713" i="11"/>
  <c r="E8713" i="11"/>
  <c r="F8712" i="11"/>
  <c r="E8712" i="11"/>
  <c r="F8711" i="11"/>
  <c r="E8711" i="11"/>
  <c r="F8710" i="11"/>
  <c r="E8710" i="11"/>
  <c r="F8709" i="11"/>
  <c r="E8709" i="11"/>
  <c r="F8708" i="11"/>
  <c r="E8708" i="11"/>
  <c r="F8707" i="11"/>
  <c r="E8707" i="11"/>
  <c r="F8706" i="11"/>
  <c r="E8706" i="11"/>
  <c r="F8705" i="11"/>
  <c r="E8705" i="11"/>
  <c r="F8704" i="11"/>
  <c r="E8704" i="11"/>
  <c r="F8703" i="11"/>
  <c r="E8703" i="11"/>
  <c r="F8702" i="11"/>
  <c r="E8702" i="11"/>
  <c r="F8701" i="11"/>
  <c r="E8701" i="11"/>
  <c r="F8700" i="11"/>
  <c r="E8700" i="11"/>
  <c r="F8699" i="11"/>
  <c r="E8699" i="11"/>
  <c r="F8698" i="11"/>
  <c r="E8698" i="11"/>
  <c r="F8697" i="11"/>
  <c r="E8697" i="11"/>
  <c r="F8696" i="11"/>
  <c r="E8696" i="11"/>
  <c r="F8695" i="11"/>
  <c r="E8695" i="11"/>
  <c r="F8694" i="11"/>
  <c r="E8694" i="11"/>
  <c r="F8693" i="11"/>
  <c r="E8693" i="11"/>
  <c r="F8692" i="11"/>
  <c r="E8692" i="11"/>
  <c r="F8691" i="11"/>
  <c r="E8691" i="11"/>
  <c r="F8690" i="11"/>
  <c r="E8690" i="11"/>
  <c r="F8689" i="11"/>
  <c r="E8689" i="11"/>
  <c r="F8688" i="11"/>
  <c r="E8688" i="11"/>
  <c r="F8687" i="11"/>
  <c r="E8687" i="11"/>
  <c r="F8686" i="11"/>
  <c r="E8686" i="11"/>
  <c r="F8685" i="11"/>
  <c r="E8685" i="11"/>
  <c r="F8684" i="11"/>
  <c r="E8684" i="11"/>
  <c r="F8683" i="11"/>
  <c r="E8683" i="11"/>
  <c r="F8682" i="11"/>
  <c r="E8682" i="11"/>
  <c r="F8681" i="11"/>
  <c r="E8681" i="11"/>
  <c r="F8680" i="11"/>
  <c r="E8680" i="11"/>
  <c r="F8679" i="11"/>
  <c r="E8679" i="11"/>
  <c r="E8678" i="11"/>
  <c r="E8677" i="11"/>
  <c r="F8676" i="11"/>
  <c r="E8676" i="11"/>
  <c r="F8675" i="11"/>
  <c r="E8675" i="11"/>
  <c r="F8674" i="11"/>
  <c r="E8674" i="11"/>
  <c r="F8673" i="11"/>
  <c r="E8673" i="11"/>
  <c r="F8672" i="11"/>
  <c r="E8672" i="11"/>
  <c r="F8671" i="11"/>
  <c r="E8671" i="11"/>
  <c r="F8670" i="11"/>
  <c r="E8670" i="11"/>
  <c r="F8669" i="11"/>
  <c r="E8669" i="11"/>
  <c r="F8668" i="11"/>
  <c r="E8668" i="11"/>
  <c r="F8667" i="11"/>
  <c r="E8667" i="11"/>
  <c r="F8666" i="11"/>
  <c r="E8666" i="11"/>
  <c r="F8665" i="11"/>
  <c r="E8665" i="11"/>
  <c r="F8664" i="11"/>
  <c r="E8664" i="11"/>
  <c r="F8663" i="11"/>
  <c r="E8663" i="11"/>
  <c r="F8662" i="11"/>
  <c r="E8662" i="11"/>
  <c r="F8661" i="11"/>
  <c r="E8661" i="11"/>
  <c r="F8660" i="11"/>
  <c r="E8660" i="11"/>
  <c r="F8659" i="11"/>
  <c r="E8659" i="11"/>
  <c r="F8658" i="11"/>
  <c r="E8658" i="11"/>
  <c r="F8657" i="11"/>
  <c r="E8657" i="11"/>
  <c r="F8656" i="11"/>
  <c r="E8656" i="11"/>
  <c r="F8655" i="11"/>
  <c r="E8655" i="11"/>
  <c r="F8654" i="11"/>
  <c r="E8654" i="11"/>
  <c r="F8653" i="11"/>
  <c r="E8653" i="11"/>
  <c r="F8652" i="11"/>
  <c r="E8652" i="11"/>
  <c r="F8651" i="11"/>
  <c r="E8651" i="11"/>
  <c r="F8650" i="11"/>
  <c r="E8650" i="11"/>
  <c r="F8649" i="11"/>
  <c r="E8649" i="11"/>
  <c r="F8648" i="11"/>
  <c r="E8648" i="11"/>
  <c r="F8647" i="11"/>
  <c r="E8647" i="11"/>
  <c r="F8646" i="11"/>
  <c r="E8646" i="11"/>
  <c r="F8645" i="11"/>
  <c r="E8645" i="11"/>
  <c r="F8644" i="11"/>
  <c r="E8644" i="11"/>
  <c r="F8643" i="11"/>
  <c r="E8643" i="11"/>
  <c r="F8642" i="11"/>
  <c r="E8642" i="11"/>
  <c r="F8641" i="11"/>
  <c r="E8641" i="11"/>
  <c r="F8640" i="11"/>
  <c r="E8640" i="11"/>
  <c r="F8639" i="11"/>
  <c r="E8639" i="11"/>
  <c r="F8638" i="11"/>
  <c r="E8638" i="11"/>
  <c r="F8637" i="11"/>
  <c r="E8637" i="11"/>
  <c r="F8636" i="11"/>
  <c r="E8636" i="11"/>
  <c r="F8635" i="11"/>
  <c r="E8635" i="11"/>
  <c r="F8634" i="11"/>
  <c r="E8634" i="11"/>
  <c r="F8633" i="11"/>
  <c r="E8633" i="11"/>
  <c r="F8632" i="11"/>
  <c r="E8632" i="11"/>
  <c r="F8631" i="11"/>
  <c r="E8631" i="11"/>
  <c r="F8630" i="11"/>
  <c r="E8630" i="11"/>
  <c r="F8629" i="11"/>
  <c r="E8629" i="11"/>
  <c r="F8628" i="11"/>
  <c r="E8628" i="11"/>
  <c r="F8627" i="11"/>
  <c r="E8627" i="11"/>
  <c r="F8626" i="11"/>
  <c r="E8626" i="11"/>
  <c r="F8625" i="11"/>
  <c r="E8625" i="11"/>
  <c r="F8624" i="11"/>
  <c r="E8624" i="11"/>
  <c r="F8623" i="11"/>
  <c r="E8623" i="11"/>
  <c r="F8622" i="11"/>
  <c r="E8622" i="11"/>
  <c r="F8621" i="11"/>
  <c r="E8621" i="11"/>
  <c r="F8620" i="11"/>
  <c r="E8620" i="11"/>
  <c r="F8619" i="11"/>
  <c r="E8619" i="11"/>
  <c r="F8618" i="11"/>
  <c r="E8618" i="11"/>
  <c r="F8617" i="11"/>
  <c r="E8617" i="11"/>
  <c r="F8616" i="11"/>
  <c r="E8616" i="11"/>
  <c r="F8615" i="11"/>
  <c r="E8615" i="11"/>
  <c r="F8614" i="11"/>
  <c r="E8614" i="11"/>
  <c r="F8613" i="11"/>
  <c r="E8613" i="11"/>
  <c r="F8612" i="11"/>
  <c r="E8612" i="11"/>
  <c r="F8611" i="11"/>
  <c r="E8611" i="11"/>
  <c r="F8610" i="11"/>
  <c r="E8610" i="11"/>
  <c r="F8609" i="11"/>
  <c r="E8609" i="11"/>
  <c r="F8608" i="11"/>
  <c r="E8608" i="11"/>
  <c r="F8607" i="11"/>
  <c r="E8607" i="11"/>
  <c r="F8606" i="11"/>
  <c r="E8606" i="11"/>
  <c r="F8605" i="11"/>
  <c r="E8605" i="11"/>
  <c r="F8604" i="11"/>
  <c r="E8604" i="11"/>
  <c r="F8603" i="11"/>
  <c r="E8603" i="11"/>
  <c r="F8602" i="11"/>
  <c r="E8602" i="11"/>
  <c r="F8601" i="11"/>
  <c r="E8601" i="11"/>
  <c r="F8600" i="11"/>
  <c r="E8600" i="11"/>
  <c r="F8599" i="11"/>
  <c r="E8599" i="11"/>
  <c r="F8598" i="11"/>
  <c r="E8598" i="11"/>
  <c r="F8597" i="11"/>
  <c r="E8597" i="11"/>
  <c r="F8596" i="11"/>
  <c r="E8596" i="11"/>
  <c r="F8595" i="11"/>
  <c r="E8595" i="11"/>
  <c r="F8594" i="11"/>
  <c r="E8594" i="11"/>
  <c r="F8593" i="11"/>
  <c r="E8593" i="11"/>
  <c r="F8592" i="11"/>
  <c r="E8592" i="11"/>
  <c r="F8591" i="11"/>
  <c r="E8591" i="11"/>
  <c r="F8590" i="11"/>
  <c r="E8590" i="11"/>
  <c r="F8589" i="11"/>
  <c r="E8589" i="11"/>
  <c r="F8588" i="11"/>
  <c r="E8588" i="11"/>
  <c r="F8587" i="11"/>
  <c r="E8587" i="11"/>
  <c r="F8586" i="11"/>
  <c r="E8586" i="11"/>
  <c r="F8585" i="11"/>
  <c r="E8585" i="11"/>
  <c r="F8584" i="11"/>
  <c r="E8584" i="11"/>
  <c r="F8583" i="11"/>
  <c r="E8583" i="11"/>
  <c r="F8582" i="11"/>
  <c r="E8582" i="11"/>
  <c r="F8581" i="11"/>
  <c r="E8581" i="11"/>
  <c r="F8580" i="11"/>
  <c r="E8580" i="11"/>
  <c r="F8579" i="11"/>
  <c r="E8579" i="11"/>
  <c r="F8578" i="11"/>
  <c r="E8578" i="11"/>
  <c r="F8577" i="11"/>
  <c r="E8577" i="11"/>
  <c r="F8576" i="11"/>
  <c r="E8576" i="11"/>
  <c r="F8575" i="11"/>
  <c r="E8575" i="11"/>
  <c r="F8574" i="11"/>
  <c r="E8574" i="11"/>
  <c r="F8573" i="11"/>
  <c r="E8573" i="11"/>
  <c r="F8572" i="11"/>
  <c r="E8572" i="11"/>
  <c r="F8571" i="11"/>
  <c r="E8571" i="11"/>
  <c r="F8570" i="11"/>
  <c r="E8570" i="11"/>
  <c r="F8569" i="11"/>
  <c r="E8569" i="11"/>
  <c r="F8568" i="11"/>
  <c r="E8568" i="11"/>
  <c r="F8567" i="11"/>
  <c r="E8567" i="11"/>
  <c r="F8566" i="11"/>
  <c r="E8566" i="11"/>
  <c r="F8565" i="11"/>
  <c r="E8565" i="11"/>
  <c r="F8564" i="11"/>
  <c r="E8564" i="11"/>
  <c r="F8563" i="11"/>
  <c r="E8563" i="11"/>
  <c r="F8562" i="11"/>
  <c r="E8562" i="11"/>
  <c r="F8561" i="11"/>
  <c r="E8561" i="11"/>
  <c r="F8560" i="11"/>
  <c r="E8560" i="11"/>
  <c r="F8559" i="11"/>
  <c r="E8559" i="11"/>
  <c r="F8558" i="11"/>
  <c r="E8558" i="11"/>
  <c r="F8557" i="11"/>
  <c r="E8557" i="11"/>
  <c r="F8556" i="11"/>
  <c r="E8556" i="11"/>
  <c r="F8555" i="11"/>
  <c r="E8555" i="11"/>
  <c r="F8554" i="11"/>
  <c r="E8554" i="11"/>
  <c r="F8553" i="11"/>
  <c r="E8553" i="11"/>
  <c r="F8552" i="11"/>
  <c r="E8552" i="11"/>
  <c r="F8551" i="11"/>
  <c r="E8551" i="11"/>
  <c r="F8550" i="11"/>
  <c r="E8550" i="11"/>
  <c r="F8549" i="11"/>
  <c r="E8549" i="11"/>
  <c r="F8548" i="11"/>
  <c r="E8548" i="11"/>
  <c r="F8547" i="11"/>
  <c r="E8547" i="11"/>
  <c r="F8546" i="11"/>
  <c r="E8546" i="11"/>
  <c r="F8545" i="11"/>
  <c r="E8545" i="11"/>
  <c r="F8544" i="11"/>
  <c r="E8544" i="11"/>
  <c r="F8543" i="11"/>
  <c r="E8543" i="11"/>
  <c r="F8542" i="11"/>
  <c r="E8542" i="11"/>
  <c r="F8541" i="11"/>
  <c r="E8541" i="11"/>
  <c r="F8540" i="11"/>
  <c r="E8540" i="11"/>
  <c r="F8539" i="11"/>
  <c r="E8539" i="11"/>
  <c r="F8538" i="11"/>
  <c r="E8538" i="11"/>
  <c r="F8537" i="11"/>
  <c r="E8537" i="11"/>
  <c r="F8536" i="11"/>
  <c r="E8536" i="11"/>
  <c r="F8535" i="11"/>
  <c r="E8535" i="11"/>
  <c r="F8534" i="11"/>
  <c r="E8534" i="11"/>
  <c r="F8533" i="11"/>
  <c r="E8533" i="11"/>
  <c r="F8532" i="11"/>
  <c r="E8532" i="11"/>
  <c r="F8531" i="11"/>
  <c r="E8531" i="11"/>
  <c r="F8530" i="11"/>
  <c r="E8530" i="11"/>
  <c r="F8529" i="11"/>
  <c r="E8529" i="11"/>
  <c r="F8528" i="11"/>
  <c r="E8528" i="11"/>
  <c r="F8527" i="11"/>
  <c r="E8527" i="11"/>
  <c r="F8526" i="11"/>
  <c r="E8526" i="11"/>
  <c r="F8525" i="11"/>
  <c r="E8525" i="11"/>
  <c r="F8524" i="11"/>
  <c r="E8524" i="11"/>
  <c r="F8523" i="11"/>
  <c r="E8523" i="11"/>
  <c r="F8522" i="11"/>
  <c r="E8522" i="11"/>
  <c r="F8521" i="11"/>
  <c r="E8521" i="11"/>
  <c r="F8520" i="11"/>
  <c r="E8520" i="11"/>
  <c r="F8519" i="11"/>
  <c r="E8519" i="11"/>
  <c r="F8518" i="11"/>
  <c r="E8518" i="11"/>
  <c r="F8517" i="11"/>
  <c r="E8517" i="11"/>
  <c r="F8516" i="11"/>
  <c r="E8516" i="11"/>
  <c r="F8515" i="11"/>
  <c r="E8515" i="11"/>
  <c r="F8514" i="11"/>
  <c r="E8514" i="11"/>
  <c r="F8513" i="11"/>
  <c r="E8513" i="11"/>
  <c r="F8512" i="11"/>
  <c r="E8512" i="11"/>
  <c r="F8511" i="11"/>
  <c r="E8511" i="11"/>
  <c r="F8510" i="11"/>
  <c r="E8510" i="11"/>
  <c r="F8509" i="11"/>
  <c r="E8509" i="11"/>
  <c r="F8508" i="11"/>
  <c r="E8508" i="11"/>
  <c r="F8507" i="11"/>
  <c r="E8507" i="11"/>
  <c r="F8506" i="11"/>
  <c r="E8506" i="11"/>
  <c r="F8505" i="11"/>
  <c r="E8505" i="11"/>
  <c r="F8504" i="11"/>
  <c r="E8504" i="11"/>
  <c r="F8503" i="11"/>
  <c r="E8503" i="11"/>
  <c r="F8502" i="11"/>
  <c r="E8502" i="11"/>
  <c r="F8501" i="11"/>
  <c r="E8501" i="11"/>
  <c r="F8500" i="11"/>
  <c r="E8500" i="11"/>
  <c r="F8499" i="11"/>
  <c r="E8499" i="11"/>
  <c r="F8498" i="11"/>
  <c r="E8498" i="11"/>
  <c r="F8497" i="11"/>
  <c r="E8497" i="11"/>
  <c r="F8496" i="11"/>
  <c r="E8496" i="11"/>
  <c r="F8495" i="11"/>
  <c r="E8495" i="11"/>
  <c r="F8494" i="11"/>
  <c r="E8494" i="11"/>
  <c r="F8493" i="11"/>
  <c r="E8493" i="11"/>
  <c r="F8492" i="11"/>
  <c r="E8492" i="11"/>
  <c r="F8491" i="11"/>
  <c r="E8491" i="11"/>
  <c r="F8490" i="11"/>
  <c r="E8490" i="11"/>
  <c r="F8489" i="11"/>
  <c r="E8489" i="11"/>
  <c r="F8488" i="11"/>
  <c r="E8488" i="11"/>
  <c r="F8487" i="11"/>
  <c r="E8487" i="11"/>
  <c r="F8486" i="11"/>
  <c r="E8486" i="11"/>
  <c r="F8485" i="11"/>
  <c r="E8485" i="11"/>
  <c r="F8484" i="11"/>
  <c r="E8484" i="11"/>
  <c r="F8483" i="11"/>
  <c r="E8483" i="11"/>
  <c r="F8482" i="11"/>
  <c r="E8482" i="11"/>
  <c r="F8481" i="11"/>
  <c r="E8481" i="11"/>
  <c r="F8480" i="11"/>
  <c r="E8480" i="11"/>
  <c r="F8479" i="11"/>
  <c r="E8479" i="11"/>
  <c r="F8478" i="11"/>
  <c r="E8478" i="11"/>
  <c r="F8477" i="11"/>
  <c r="E8477" i="11"/>
  <c r="F8476" i="11"/>
  <c r="E8476" i="11"/>
  <c r="F8475" i="11"/>
  <c r="E8475" i="11"/>
  <c r="F8474" i="11"/>
  <c r="E8474" i="11"/>
  <c r="F8473" i="11"/>
  <c r="E8473" i="11"/>
  <c r="F8472" i="11"/>
  <c r="E8472" i="11"/>
  <c r="F8471" i="11"/>
  <c r="E8471" i="11"/>
  <c r="F8470" i="11"/>
  <c r="E8470" i="11"/>
  <c r="F8469" i="11"/>
  <c r="E8469" i="11"/>
  <c r="F8468" i="11"/>
  <c r="E8468" i="11"/>
  <c r="F8467" i="11"/>
  <c r="E8467" i="11"/>
  <c r="F8466" i="11"/>
  <c r="E8466" i="11"/>
  <c r="F8465" i="11"/>
  <c r="E8465" i="11"/>
  <c r="F8464" i="11"/>
  <c r="E8464" i="11"/>
  <c r="F8463" i="11"/>
  <c r="E8463" i="11"/>
  <c r="F8462" i="11"/>
  <c r="E8462" i="11"/>
  <c r="F8461" i="11"/>
  <c r="E8461" i="11"/>
  <c r="F8460" i="11"/>
  <c r="E8460" i="11"/>
  <c r="F8459" i="11"/>
  <c r="E8459" i="11"/>
  <c r="F8458" i="11"/>
  <c r="E8458" i="11"/>
  <c r="F8457" i="11"/>
  <c r="E8457" i="11"/>
  <c r="F8456" i="11"/>
  <c r="E8456" i="11"/>
  <c r="F8455" i="11"/>
  <c r="E8455" i="11"/>
  <c r="F8454" i="11"/>
  <c r="E8454" i="11"/>
  <c r="F8453" i="11"/>
  <c r="E8453" i="11"/>
  <c r="F8452" i="11"/>
  <c r="E8452" i="11"/>
  <c r="F8451" i="11"/>
  <c r="E8451" i="11"/>
  <c r="F8450" i="11"/>
  <c r="E8450" i="11"/>
  <c r="F8449" i="11"/>
  <c r="E8449" i="11"/>
  <c r="F8448" i="11"/>
  <c r="E8448" i="11"/>
  <c r="F8447" i="11"/>
  <c r="E8447" i="11"/>
  <c r="F8446" i="11"/>
  <c r="E8446" i="11"/>
  <c r="F8445" i="11"/>
  <c r="E8445" i="11"/>
  <c r="F8444" i="11"/>
  <c r="E8444" i="11"/>
  <c r="F8443" i="11"/>
  <c r="E8443" i="11"/>
  <c r="F8442" i="11"/>
  <c r="E8442" i="11"/>
  <c r="F8441" i="11"/>
  <c r="E8441" i="11"/>
  <c r="F8440" i="11"/>
  <c r="E8440" i="11"/>
  <c r="F8439" i="11"/>
  <c r="E8439" i="11"/>
  <c r="F8438" i="11"/>
  <c r="E8438" i="11"/>
  <c r="F8437" i="11"/>
  <c r="E8437" i="11"/>
  <c r="F8436" i="11"/>
  <c r="E8436" i="11"/>
  <c r="F8435" i="11"/>
  <c r="E8435" i="11"/>
  <c r="F8434" i="11"/>
  <c r="E8434" i="11"/>
  <c r="F8433" i="11"/>
  <c r="E8433" i="11"/>
  <c r="F8432" i="11"/>
  <c r="E8432" i="11"/>
  <c r="F8431" i="11"/>
  <c r="E8431" i="11"/>
  <c r="F8430" i="11"/>
  <c r="E8430" i="11"/>
  <c r="F8429" i="11"/>
  <c r="E8429" i="11"/>
  <c r="F8428" i="11"/>
  <c r="E8428" i="11"/>
  <c r="F8427" i="11"/>
  <c r="E8427" i="11"/>
  <c r="F8426" i="11"/>
  <c r="E8426" i="11"/>
  <c r="F8425" i="11"/>
  <c r="E8425" i="11"/>
  <c r="F8424" i="11"/>
  <c r="E8424" i="11"/>
  <c r="F8423" i="11"/>
  <c r="E8423" i="11"/>
  <c r="F8422" i="11"/>
  <c r="E8422" i="11"/>
  <c r="F8421" i="11"/>
  <c r="E8421" i="11"/>
  <c r="F8420" i="11"/>
  <c r="E8420" i="11"/>
  <c r="F8419" i="11"/>
  <c r="E8419" i="11"/>
  <c r="F8418" i="11"/>
  <c r="E8418" i="11"/>
  <c r="F8417" i="11"/>
  <c r="E8417" i="11"/>
  <c r="F8416" i="11"/>
  <c r="E8416" i="11"/>
  <c r="F8415" i="11"/>
  <c r="E8415" i="11"/>
  <c r="F8414" i="11"/>
  <c r="E8414" i="11"/>
  <c r="F8413" i="11"/>
  <c r="E8413" i="11"/>
  <c r="F8412" i="11"/>
  <c r="E8412" i="11"/>
  <c r="F8411" i="11"/>
  <c r="E8411" i="11"/>
  <c r="F8410" i="11"/>
  <c r="E8410" i="11"/>
  <c r="F8409" i="11"/>
  <c r="E8409" i="11"/>
  <c r="F8408" i="11"/>
  <c r="E8408" i="11"/>
  <c r="F8407" i="11"/>
  <c r="E8407" i="11"/>
  <c r="F8406" i="11"/>
  <c r="E8406" i="11"/>
  <c r="F8405" i="11"/>
  <c r="E8405" i="11"/>
  <c r="F8404" i="11"/>
  <c r="E8404" i="11"/>
  <c r="F8403" i="11"/>
  <c r="E8403" i="11"/>
  <c r="F8402" i="11"/>
  <c r="E8402" i="11"/>
  <c r="F8401" i="11"/>
  <c r="E8401" i="11"/>
  <c r="F8400" i="11"/>
  <c r="E8400" i="11"/>
  <c r="F8399" i="11"/>
  <c r="E8399" i="11"/>
  <c r="F8398" i="11"/>
  <c r="E8398" i="11"/>
  <c r="F8397" i="11"/>
  <c r="E8397" i="11"/>
  <c r="F8396" i="11"/>
  <c r="E8396" i="11"/>
  <c r="F8395" i="11"/>
  <c r="E8395" i="11"/>
  <c r="F8394" i="11"/>
  <c r="E8394" i="11"/>
  <c r="F8393" i="11"/>
  <c r="E8393" i="11"/>
  <c r="F8392" i="11"/>
  <c r="E8392" i="11"/>
  <c r="F8391" i="11"/>
  <c r="E8391" i="11"/>
  <c r="F8390" i="11"/>
  <c r="E8390" i="11"/>
  <c r="F8389" i="11"/>
  <c r="E8389" i="11"/>
  <c r="F8388" i="11"/>
  <c r="E8388" i="11"/>
  <c r="F8387" i="11"/>
  <c r="E8387" i="11"/>
  <c r="F8386" i="11"/>
  <c r="E8386" i="11"/>
  <c r="F8385" i="11"/>
  <c r="E8385" i="11"/>
  <c r="F8384" i="11"/>
  <c r="E8384" i="11"/>
  <c r="F8383" i="11"/>
  <c r="E8383" i="11"/>
  <c r="F8382" i="11"/>
  <c r="E8382" i="11"/>
  <c r="F8381" i="11"/>
  <c r="E8381" i="11"/>
  <c r="F8380" i="11"/>
  <c r="E8380" i="11"/>
  <c r="F8379" i="11"/>
  <c r="E8379" i="11"/>
  <c r="F8378" i="11"/>
  <c r="E8378" i="11"/>
  <c r="F8377" i="11"/>
  <c r="E8377" i="11"/>
  <c r="F8376" i="11"/>
  <c r="E8376" i="11"/>
  <c r="F8375" i="11"/>
  <c r="E8375" i="11"/>
  <c r="F8374" i="11"/>
  <c r="E8374" i="11"/>
  <c r="F8373" i="11"/>
  <c r="E8373" i="11"/>
  <c r="F8372" i="11"/>
  <c r="E8372" i="11"/>
  <c r="F8371" i="11"/>
  <c r="E8371" i="11"/>
  <c r="F8370" i="11"/>
  <c r="E8370" i="11"/>
  <c r="F8369" i="11"/>
  <c r="E8369" i="11"/>
  <c r="F8368" i="11"/>
  <c r="E8368" i="11"/>
  <c r="F8367" i="11"/>
  <c r="E8367" i="11"/>
  <c r="F8366" i="11"/>
  <c r="E8366" i="11"/>
  <c r="F8365" i="11"/>
  <c r="E8365" i="11"/>
  <c r="F8364" i="11"/>
  <c r="E8364" i="11"/>
  <c r="F8363" i="11"/>
  <c r="E8363" i="11"/>
  <c r="F8362" i="11"/>
  <c r="E8362" i="11"/>
  <c r="F8361" i="11"/>
  <c r="E8361" i="11"/>
  <c r="F8360" i="11"/>
  <c r="E8360" i="11"/>
  <c r="F8359" i="11"/>
  <c r="E8359" i="11"/>
  <c r="F8358" i="11"/>
  <c r="E8358" i="11"/>
  <c r="F8357" i="11"/>
  <c r="E8357" i="11"/>
  <c r="F8356" i="11"/>
  <c r="E8356" i="11"/>
  <c r="F8355" i="11"/>
  <c r="E8355" i="11"/>
  <c r="F8354" i="11"/>
  <c r="E8354" i="11"/>
  <c r="F8353" i="11"/>
  <c r="E8353" i="11"/>
  <c r="F8352" i="11"/>
  <c r="E8352" i="11"/>
  <c r="F8351" i="11"/>
  <c r="E8351" i="11"/>
  <c r="F8350" i="11"/>
  <c r="E8350" i="11"/>
  <c r="F8349" i="11"/>
  <c r="E8349" i="11"/>
  <c r="F8348" i="11"/>
  <c r="E8348" i="11"/>
  <c r="F8347" i="11"/>
  <c r="E8347" i="11"/>
  <c r="F8346" i="11"/>
  <c r="E8346" i="11"/>
  <c r="F8345" i="11"/>
  <c r="E8345" i="11"/>
  <c r="F8344" i="11"/>
  <c r="E8344" i="11"/>
  <c r="F8343" i="11"/>
  <c r="E8343" i="11"/>
  <c r="F8342" i="11"/>
  <c r="E8342" i="11"/>
  <c r="F8341" i="11"/>
  <c r="E8341" i="11"/>
  <c r="F8340" i="11"/>
  <c r="E8340" i="11"/>
  <c r="F8339" i="11"/>
  <c r="E8339" i="11"/>
  <c r="F8338" i="11"/>
  <c r="E8338" i="11"/>
  <c r="F8337" i="11"/>
  <c r="E8337" i="11"/>
  <c r="F8336" i="11"/>
  <c r="E8336" i="11"/>
  <c r="F8335" i="11"/>
  <c r="E8335" i="11"/>
  <c r="F8334" i="11"/>
  <c r="E8334" i="11"/>
  <c r="F8333" i="11"/>
  <c r="E8333" i="11"/>
  <c r="F8332" i="11"/>
  <c r="E8332" i="11"/>
  <c r="F8331" i="11"/>
  <c r="E8331" i="11"/>
  <c r="F8330" i="11"/>
  <c r="E8330" i="11"/>
  <c r="F8329" i="11"/>
  <c r="E8329" i="11"/>
  <c r="F8328" i="11"/>
  <c r="E8328" i="11"/>
  <c r="F8327" i="11"/>
  <c r="E8327" i="11"/>
  <c r="F8326" i="11"/>
  <c r="E8326" i="11"/>
  <c r="F8325" i="11"/>
  <c r="E8325" i="11"/>
  <c r="F8324" i="11"/>
  <c r="E8324" i="11"/>
  <c r="F8323" i="11"/>
  <c r="E8323" i="11"/>
  <c r="F8322" i="11"/>
  <c r="E8322" i="11"/>
  <c r="F8321" i="11"/>
  <c r="E8321" i="11"/>
  <c r="F8320" i="11"/>
  <c r="E8320" i="11"/>
  <c r="F8319" i="11"/>
  <c r="E8319" i="11"/>
  <c r="F8318" i="11"/>
  <c r="E8318" i="11"/>
  <c r="F8317" i="11"/>
  <c r="E8317" i="11"/>
  <c r="F8316" i="11"/>
  <c r="E8316" i="11"/>
  <c r="F8315" i="11"/>
  <c r="E8315" i="11"/>
  <c r="F8314" i="11"/>
  <c r="E8314" i="11"/>
  <c r="F8313" i="11"/>
  <c r="E8313" i="11"/>
  <c r="F8312" i="11"/>
  <c r="E8312" i="11"/>
  <c r="F8311" i="11"/>
  <c r="E8311" i="11"/>
  <c r="F8310" i="11"/>
  <c r="E8310" i="11"/>
  <c r="F8309" i="11"/>
  <c r="E8309" i="11"/>
  <c r="F8308" i="11"/>
  <c r="E8308" i="11"/>
  <c r="F8307" i="11"/>
  <c r="E8307" i="11"/>
  <c r="F8306" i="11"/>
  <c r="E8306" i="11"/>
  <c r="F8305" i="11"/>
  <c r="E8305" i="11"/>
  <c r="F8304" i="11"/>
  <c r="E8304" i="11"/>
  <c r="F8303" i="11"/>
  <c r="E8303" i="11"/>
  <c r="F8302" i="11"/>
  <c r="E8302" i="11"/>
  <c r="F8301" i="11"/>
  <c r="E8301" i="11"/>
  <c r="F8300" i="11"/>
  <c r="E8300" i="11"/>
  <c r="F8299" i="11"/>
  <c r="E8299" i="11"/>
  <c r="F8298" i="11"/>
  <c r="E8298" i="11"/>
  <c r="F8297" i="11"/>
  <c r="E8297" i="11"/>
  <c r="F8296" i="11"/>
  <c r="E8296" i="11"/>
  <c r="F8295" i="11"/>
  <c r="E8295" i="11"/>
  <c r="F8294" i="11"/>
  <c r="E8294" i="11"/>
  <c r="F8293" i="11"/>
  <c r="E8293" i="11"/>
  <c r="F8292" i="11"/>
  <c r="E8292" i="11"/>
  <c r="F8291" i="11"/>
  <c r="E8291" i="11"/>
  <c r="F8290" i="11"/>
  <c r="E8290" i="11"/>
  <c r="F8289" i="11"/>
  <c r="E8289" i="11"/>
  <c r="F8288" i="11"/>
  <c r="E8288" i="11"/>
  <c r="F8287" i="11"/>
  <c r="E8287" i="11"/>
  <c r="F8286" i="11"/>
  <c r="E8286" i="11"/>
  <c r="F8285" i="11"/>
  <c r="E8285" i="11"/>
  <c r="F8284" i="11"/>
  <c r="E8284" i="11"/>
  <c r="F8283" i="11"/>
  <c r="E8283" i="11"/>
  <c r="F8282" i="11"/>
  <c r="E8282" i="11"/>
  <c r="F8281" i="11"/>
  <c r="E8281" i="11"/>
  <c r="F8280" i="11"/>
  <c r="E8280" i="11"/>
  <c r="F8279" i="11"/>
  <c r="E8279" i="11"/>
  <c r="F8278" i="11"/>
  <c r="E8278" i="11"/>
  <c r="F8277" i="11"/>
  <c r="E8277" i="11"/>
  <c r="F8276" i="11"/>
  <c r="E8276" i="11"/>
  <c r="F8275" i="11"/>
  <c r="E8275" i="11"/>
  <c r="F8274" i="11"/>
  <c r="E8274" i="11"/>
  <c r="F8273" i="11"/>
  <c r="E8273" i="11"/>
  <c r="F8272" i="11"/>
  <c r="E8272" i="11"/>
  <c r="F8271" i="11"/>
  <c r="E8271" i="11"/>
  <c r="F8270" i="11"/>
  <c r="E8270" i="11"/>
  <c r="F8269" i="11"/>
  <c r="E8269" i="11"/>
  <c r="F8268" i="11"/>
  <c r="E8268" i="11"/>
  <c r="F8267" i="11"/>
  <c r="E8267" i="11"/>
  <c r="F8266" i="11"/>
  <c r="E8266" i="11"/>
  <c r="F8265" i="11"/>
  <c r="E8265" i="11"/>
  <c r="F8264" i="11"/>
  <c r="E8264" i="11"/>
  <c r="F8263" i="11"/>
  <c r="E8263" i="11"/>
  <c r="F8262" i="11"/>
  <c r="E8262" i="11"/>
  <c r="F8261" i="11"/>
  <c r="E8261" i="11"/>
  <c r="F8260" i="11"/>
  <c r="E8260" i="11"/>
  <c r="F8259" i="11"/>
  <c r="E8259" i="11"/>
  <c r="F8258" i="11"/>
  <c r="E8258" i="11"/>
  <c r="F8257" i="11"/>
  <c r="E8257" i="11"/>
  <c r="F8256" i="11"/>
  <c r="E8256" i="11"/>
  <c r="F8255" i="11"/>
  <c r="E8255" i="11"/>
  <c r="F8254" i="11"/>
  <c r="E8254" i="11"/>
  <c r="F8253" i="11"/>
  <c r="E8253" i="11"/>
  <c r="F8252" i="11"/>
  <c r="E8252" i="11"/>
  <c r="F8251" i="11"/>
  <c r="E8251" i="11"/>
  <c r="F8250" i="11"/>
  <c r="E8250" i="11"/>
  <c r="F8249" i="11"/>
  <c r="E8249" i="11"/>
  <c r="F8248" i="11"/>
  <c r="E8248" i="11"/>
  <c r="F8247" i="11"/>
  <c r="E8247" i="11"/>
  <c r="F8246" i="11"/>
  <c r="E8246" i="11"/>
  <c r="F8245" i="11"/>
  <c r="E8245" i="11"/>
  <c r="F8244" i="11"/>
  <c r="E8244" i="11"/>
  <c r="F8243" i="11"/>
  <c r="E8243" i="11"/>
  <c r="F8242" i="11"/>
  <c r="E8242" i="11"/>
  <c r="F8241" i="11"/>
  <c r="E8241" i="11"/>
  <c r="F8240" i="11"/>
  <c r="E8240" i="11"/>
  <c r="F8239" i="11"/>
  <c r="E8239" i="11"/>
  <c r="F8238" i="11"/>
  <c r="E8238" i="11"/>
  <c r="F8237" i="11"/>
  <c r="E8237" i="11"/>
  <c r="F8236" i="11"/>
  <c r="E8236" i="11"/>
  <c r="F8235" i="11"/>
  <c r="E8235" i="11"/>
  <c r="F8234" i="11"/>
  <c r="E8234" i="11"/>
  <c r="F8233" i="11"/>
  <c r="E8233" i="11"/>
  <c r="F8232" i="11"/>
  <c r="E8232" i="11"/>
  <c r="F8231" i="11"/>
  <c r="E8231" i="11"/>
  <c r="F8230" i="11"/>
  <c r="E8230" i="11"/>
  <c r="F8229" i="11"/>
  <c r="E8229" i="11"/>
  <c r="F8228" i="11"/>
  <c r="E8228" i="11"/>
  <c r="F8227" i="11"/>
  <c r="E8227" i="11"/>
  <c r="F8226" i="11"/>
  <c r="E8226" i="11"/>
  <c r="F8225" i="11"/>
  <c r="E8225" i="11"/>
  <c r="F8224" i="11"/>
  <c r="E8224" i="11"/>
  <c r="F8223" i="11"/>
  <c r="E8223" i="11"/>
  <c r="F8222" i="11"/>
  <c r="E8222" i="11"/>
  <c r="F8221" i="11"/>
  <c r="E8221" i="11"/>
  <c r="F8220" i="11"/>
  <c r="E8220" i="11"/>
  <c r="F8219" i="11"/>
  <c r="E8219" i="11"/>
  <c r="F8218" i="11"/>
  <c r="E8218" i="11"/>
  <c r="F8217" i="11"/>
  <c r="E8217" i="11"/>
  <c r="F8216" i="11"/>
  <c r="E8216" i="11"/>
  <c r="F8215" i="11"/>
  <c r="E8215" i="11"/>
  <c r="F8214" i="11"/>
  <c r="E8214" i="11"/>
  <c r="F8213" i="11"/>
  <c r="E8213" i="11"/>
  <c r="F8212" i="11"/>
  <c r="E8212" i="11"/>
  <c r="F8211" i="11"/>
  <c r="E8211" i="11"/>
  <c r="F8210" i="11"/>
  <c r="E8210" i="11"/>
  <c r="F8209" i="11"/>
  <c r="E8209" i="11"/>
  <c r="F8208" i="11"/>
  <c r="E8208" i="11"/>
  <c r="F8207" i="11"/>
  <c r="E8207" i="11"/>
  <c r="F8206" i="11"/>
  <c r="E8206" i="11"/>
  <c r="F8205" i="11"/>
  <c r="E8205" i="11"/>
  <c r="F8204" i="11"/>
  <c r="E8204" i="11"/>
  <c r="F8203" i="11"/>
  <c r="E8203" i="11"/>
  <c r="F8202" i="11"/>
  <c r="E8202" i="11"/>
  <c r="F8201" i="11"/>
  <c r="E8201" i="11"/>
  <c r="F8200" i="11"/>
  <c r="E8200" i="11"/>
  <c r="F8199" i="11"/>
  <c r="E8199" i="11"/>
  <c r="F8198" i="11"/>
  <c r="E8198" i="11"/>
  <c r="F8197" i="11"/>
  <c r="E8197" i="11"/>
  <c r="F8196" i="11"/>
  <c r="E8196" i="11"/>
  <c r="F8195" i="11"/>
  <c r="E8195" i="11"/>
  <c r="F8194" i="11"/>
  <c r="E8194" i="11"/>
  <c r="F8193" i="11"/>
  <c r="E8193" i="11"/>
  <c r="F8192" i="11"/>
  <c r="E8192" i="11"/>
  <c r="F8191" i="11"/>
  <c r="E8191" i="11"/>
  <c r="F8190" i="11"/>
  <c r="E8190" i="11"/>
  <c r="F8189" i="11"/>
  <c r="E8189" i="11"/>
  <c r="F8188" i="11"/>
  <c r="E8188" i="11"/>
  <c r="F8187" i="11"/>
  <c r="E8187" i="11"/>
  <c r="F8186" i="11"/>
  <c r="E8186" i="11"/>
  <c r="F8185" i="11"/>
  <c r="E8185" i="11"/>
  <c r="F8184" i="11"/>
  <c r="E8184" i="11"/>
  <c r="F8183" i="11"/>
  <c r="E8183" i="11"/>
  <c r="F8182" i="11"/>
  <c r="E8182" i="11"/>
  <c r="F8181" i="11"/>
  <c r="E8181" i="11"/>
  <c r="F8180" i="11"/>
  <c r="E8180" i="11"/>
  <c r="F8179" i="11"/>
  <c r="E8179" i="11"/>
  <c r="F8178" i="11"/>
  <c r="E8178" i="11"/>
  <c r="F8177" i="11"/>
  <c r="E8177" i="11"/>
  <c r="F8176" i="11"/>
  <c r="E8176" i="11"/>
  <c r="F8175" i="11"/>
  <c r="E8175" i="11"/>
  <c r="F8174" i="11"/>
  <c r="E8174" i="11"/>
  <c r="F8173" i="11"/>
  <c r="E8173" i="11"/>
  <c r="F8172" i="11"/>
  <c r="E8172" i="11"/>
  <c r="F8171" i="11"/>
  <c r="E8171" i="11"/>
  <c r="F8170" i="11"/>
  <c r="E8170" i="11"/>
  <c r="F8169" i="11"/>
  <c r="E8169" i="11"/>
  <c r="F8168" i="11"/>
  <c r="E8168" i="11"/>
  <c r="F8167" i="11"/>
  <c r="E8167" i="11"/>
  <c r="F8166" i="11"/>
  <c r="E8166" i="11"/>
  <c r="F8165" i="11"/>
  <c r="E8165" i="11"/>
  <c r="F8164" i="11"/>
  <c r="E8164" i="11"/>
  <c r="F8163" i="11"/>
  <c r="E8163" i="11"/>
  <c r="F8162" i="11"/>
  <c r="E8162" i="11"/>
  <c r="F8161" i="11"/>
  <c r="E8161" i="11"/>
  <c r="F8160" i="11"/>
  <c r="E8160" i="11"/>
  <c r="F8159" i="11"/>
  <c r="E8159" i="11"/>
  <c r="F8158" i="11"/>
  <c r="E8158" i="11"/>
  <c r="F8157" i="11"/>
  <c r="E8157" i="11"/>
  <c r="F8156" i="11"/>
  <c r="E8156" i="11"/>
  <c r="F8155" i="11"/>
  <c r="E8155" i="11"/>
  <c r="F8154" i="11"/>
  <c r="E8154" i="11"/>
  <c r="F8153" i="11"/>
  <c r="E8153" i="11"/>
  <c r="F8152" i="11"/>
  <c r="E8152" i="11"/>
  <c r="F8151" i="11"/>
  <c r="E8151" i="11"/>
  <c r="F8150" i="11"/>
  <c r="E8150" i="11"/>
  <c r="F8149" i="11"/>
  <c r="E8149" i="11"/>
  <c r="F8148" i="11"/>
  <c r="E8148" i="11"/>
  <c r="F8147" i="11"/>
  <c r="E8147" i="11"/>
  <c r="F8146" i="11"/>
  <c r="E8146" i="11"/>
  <c r="F8145" i="11"/>
  <c r="E8145" i="11"/>
  <c r="F8144" i="11"/>
  <c r="E8144" i="11"/>
  <c r="F8143" i="11"/>
  <c r="E8143" i="11"/>
  <c r="F8142" i="11"/>
  <c r="E8142" i="11"/>
  <c r="F8141" i="11"/>
  <c r="E8141" i="11"/>
  <c r="F8140" i="11"/>
  <c r="E8140" i="11"/>
  <c r="F8139" i="11"/>
  <c r="E8139" i="11"/>
  <c r="F8138" i="11"/>
  <c r="E8138" i="11"/>
  <c r="F8137" i="11"/>
  <c r="E8137" i="11"/>
  <c r="F8136" i="11"/>
  <c r="E8136" i="11"/>
  <c r="F8135" i="11"/>
  <c r="E8135" i="11"/>
  <c r="F8134" i="11"/>
  <c r="E8134" i="11"/>
  <c r="F8133" i="11"/>
  <c r="E8133" i="11"/>
  <c r="F8132" i="11"/>
  <c r="E8132" i="11"/>
  <c r="F8131" i="11"/>
  <c r="E8131" i="11"/>
  <c r="F8130" i="11"/>
  <c r="E8130" i="11"/>
  <c r="F8129" i="11"/>
  <c r="E8129" i="11"/>
  <c r="F8128" i="11"/>
  <c r="E8128" i="11"/>
  <c r="F8127" i="11"/>
  <c r="E8127" i="11"/>
  <c r="F8126" i="11"/>
  <c r="E8126" i="11"/>
  <c r="F8125" i="11"/>
  <c r="E8125" i="11"/>
  <c r="F8124" i="11"/>
  <c r="E8124" i="11"/>
  <c r="F8123" i="11"/>
  <c r="E8123" i="11"/>
  <c r="F8122" i="11"/>
  <c r="E8122" i="11"/>
  <c r="F8121" i="11"/>
  <c r="E8121" i="11"/>
  <c r="F8120" i="11"/>
  <c r="E8120" i="11"/>
  <c r="F8119" i="11"/>
  <c r="E8119" i="11"/>
  <c r="F8118" i="11"/>
  <c r="E8118" i="11"/>
  <c r="F8117" i="11"/>
  <c r="E8117" i="11"/>
  <c r="F8116" i="11"/>
  <c r="E8116" i="11"/>
  <c r="F8115" i="11"/>
  <c r="E8115" i="11"/>
  <c r="F8114" i="11"/>
  <c r="E8114" i="11"/>
  <c r="F8113" i="11"/>
  <c r="E8113" i="11"/>
  <c r="F8112" i="11"/>
  <c r="E8112" i="11"/>
  <c r="F8111" i="11"/>
  <c r="E8111" i="11"/>
  <c r="F8110" i="11"/>
  <c r="E8110" i="11"/>
  <c r="F8109" i="11"/>
  <c r="E8109" i="11"/>
  <c r="F8108" i="11"/>
  <c r="E8108" i="11"/>
  <c r="F8107" i="11"/>
  <c r="E8107" i="11"/>
  <c r="F8106" i="11"/>
  <c r="E8106" i="11"/>
  <c r="F8105" i="11"/>
  <c r="E8105" i="11"/>
  <c r="F8104" i="11"/>
  <c r="E8104" i="11"/>
  <c r="F8103" i="11"/>
  <c r="E8103" i="11"/>
  <c r="F8102" i="11"/>
  <c r="E8102" i="11"/>
  <c r="F8101" i="11"/>
  <c r="E8101" i="11"/>
  <c r="F8100" i="11"/>
  <c r="E8100" i="11"/>
  <c r="F8099" i="11"/>
  <c r="E8099" i="11"/>
  <c r="F8098" i="11"/>
  <c r="E8098" i="11"/>
  <c r="F8097" i="11"/>
  <c r="E8097" i="11"/>
  <c r="F8096" i="11"/>
  <c r="E8096" i="11"/>
  <c r="F8095" i="11"/>
  <c r="E8095" i="11"/>
  <c r="F8094" i="11"/>
  <c r="E8094" i="11"/>
  <c r="F8093" i="11"/>
  <c r="E8093" i="11"/>
  <c r="F8092" i="11"/>
  <c r="E8092" i="11"/>
  <c r="F8091" i="11"/>
  <c r="E8091" i="11"/>
  <c r="F8090" i="11"/>
  <c r="E8090" i="11"/>
  <c r="F8089" i="11"/>
  <c r="E8089" i="11"/>
  <c r="F8088" i="11"/>
  <c r="E8088" i="11"/>
  <c r="F8087" i="11"/>
  <c r="E8087" i="11"/>
  <c r="F8086" i="11"/>
  <c r="E8086" i="11"/>
  <c r="F8085" i="11"/>
  <c r="E8085" i="11"/>
  <c r="F8084" i="11"/>
  <c r="E8084" i="11"/>
  <c r="F8083" i="11"/>
  <c r="E8083" i="11"/>
  <c r="F8082" i="11"/>
  <c r="E8082" i="11"/>
  <c r="F8081" i="11"/>
  <c r="E8081" i="11"/>
  <c r="F8080" i="11"/>
  <c r="E8080" i="11"/>
  <c r="F8079" i="11"/>
  <c r="E8079" i="11"/>
  <c r="F8078" i="11"/>
  <c r="E8078" i="11"/>
  <c r="F8077" i="11"/>
  <c r="E8077" i="11"/>
  <c r="F8076" i="11"/>
  <c r="E8076" i="11"/>
  <c r="F8075" i="11"/>
  <c r="E8075" i="11"/>
  <c r="F8074" i="11"/>
  <c r="E8074" i="11"/>
  <c r="F8073" i="11"/>
  <c r="E8073" i="11"/>
  <c r="F8072" i="11"/>
  <c r="E8072" i="11"/>
  <c r="F8071" i="11"/>
  <c r="E8071" i="11"/>
  <c r="F8070" i="11"/>
  <c r="E8070" i="11"/>
  <c r="F8069" i="11"/>
  <c r="E8069" i="11"/>
  <c r="F8068" i="11"/>
  <c r="E8068" i="11"/>
  <c r="F8067" i="11"/>
  <c r="E8067" i="11"/>
  <c r="F8066" i="11"/>
  <c r="E8066" i="11"/>
  <c r="F8065" i="11"/>
  <c r="E8065" i="11"/>
  <c r="F8064" i="11"/>
  <c r="E8064" i="11"/>
  <c r="F8063" i="11"/>
  <c r="E8063" i="11"/>
  <c r="F8062" i="11"/>
  <c r="E8062" i="11"/>
  <c r="F8061" i="11"/>
  <c r="E8061" i="11"/>
  <c r="F8060" i="11"/>
  <c r="E8060" i="11"/>
  <c r="F8059" i="11"/>
  <c r="E8059" i="11"/>
  <c r="F8058" i="11"/>
  <c r="E8058" i="11"/>
  <c r="F8057" i="11"/>
  <c r="E8057" i="11"/>
  <c r="F8056" i="11"/>
  <c r="E8056" i="11"/>
  <c r="F8055" i="11"/>
  <c r="E8055" i="11"/>
  <c r="F8054" i="11"/>
  <c r="E8054" i="11"/>
  <c r="F8053" i="11"/>
  <c r="E8053" i="11"/>
  <c r="F8052" i="11"/>
  <c r="E8052" i="11"/>
  <c r="F8051" i="11"/>
  <c r="E8051" i="11"/>
  <c r="F8050" i="11"/>
  <c r="E8050" i="11"/>
  <c r="F8049" i="11"/>
  <c r="E8049" i="11"/>
  <c r="F8048" i="11"/>
  <c r="E8048" i="11"/>
  <c r="F8047" i="11"/>
  <c r="E8047" i="11"/>
  <c r="F8046" i="11"/>
  <c r="E8046" i="11"/>
  <c r="F8045" i="11"/>
  <c r="E8045" i="11"/>
  <c r="F8044" i="11"/>
  <c r="E8044" i="11"/>
  <c r="F8043" i="11"/>
  <c r="E8043" i="11"/>
  <c r="F8042" i="11"/>
  <c r="E8042" i="11"/>
  <c r="F8041" i="11"/>
  <c r="E8041" i="11"/>
  <c r="F8040" i="11"/>
  <c r="E8040" i="11"/>
  <c r="F8039" i="11"/>
  <c r="E8039" i="11"/>
  <c r="F8038" i="11"/>
  <c r="E8038" i="11"/>
  <c r="F8037" i="11"/>
  <c r="E8037" i="11"/>
  <c r="F8036" i="11"/>
  <c r="E8036" i="11"/>
  <c r="F8035" i="11"/>
  <c r="E8035" i="11"/>
  <c r="F8034" i="11"/>
  <c r="E8034" i="11"/>
  <c r="F8033" i="11"/>
  <c r="E8033" i="11"/>
  <c r="F8032" i="11"/>
  <c r="E8032" i="11"/>
  <c r="F8031" i="11"/>
  <c r="E8031" i="11"/>
  <c r="F8030" i="11"/>
  <c r="E8030" i="11"/>
  <c r="F8029" i="11"/>
  <c r="E8029" i="11"/>
  <c r="F8028" i="11"/>
  <c r="E8028" i="11"/>
  <c r="F8027" i="11"/>
  <c r="E8027" i="11"/>
  <c r="F8026" i="11"/>
  <c r="E8026" i="11"/>
  <c r="F8025" i="11"/>
  <c r="E8025" i="11"/>
  <c r="F8024" i="11"/>
  <c r="E8024" i="11"/>
  <c r="F8023" i="11"/>
  <c r="E8023" i="11"/>
  <c r="F8022" i="11"/>
  <c r="E8022" i="11"/>
  <c r="F8021" i="11"/>
  <c r="E8021" i="11"/>
  <c r="F8020" i="11"/>
  <c r="E8020" i="11"/>
  <c r="F8019" i="11"/>
  <c r="E8019" i="11"/>
  <c r="F8018" i="11"/>
  <c r="E8018" i="11"/>
  <c r="F8017" i="11"/>
  <c r="E8017" i="11"/>
  <c r="F8016" i="11"/>
  <c r="E8016" i="11"/>
  <c r="F8015" i="11"/>
  <c r="E8015" i="11"/>
  <c r="F8014" i="11"/>
  <c r="E8014" i="11"/>
  <c r="F8013" i="11"/>
  <c r="E8013" i="11"/>
  <c r="F8012" i="11"/>
  <c r="E8012" i="11"/>
  <c r="F8011" i="11"/>
  <c r="E8011" i="11"/>
  <c r="F8010" i="11"/>
  <c r="E8010" i="11"/>
  <c r="F8009" i="11"/>
  <c r="E8009" i="11"/>
  <c r="F8008" i="11"/>
  <c r="E8008" i="11"/>
  <c r="F8007" i="11"/>
  <c r="E8007" i="11"/>
  <c r="F8006" i="11"/>
  <c r="E8006" i="11"/>
  <c r="F8005" i="11"/>
  <c r="E8005" i="11"/>
  <c r="F8004" i="11"/>
  <c r="E8004" i="11"/>
  <c r="F8003" i="11"/>
  <c r="E8003" i="11"/>
  <c r="F8002" i="11"/>
  <c r="E8002" i="11"/>
  <c r="F8001" i="11"/>
  <c r="E8001" i="11"/>
  <c r="F8000" i="11"/>
  <c r="E8000" i="11"/>
  <c r="F7999" i="11"/>
  <c r="E7999" i="11"/>
  <c r="F7998" i="11"/>
  <c r="E7998" i="11"/>
  <c r="F7997" i="11"/>
  <c r="E7997" i="11"/>
  <c r="F7996" i="11"/>
  <c r="E7996" i="11"/>
  <c r="F7995" i="11"/>
  <c r="E7995" i="11"/>
  <c r="F7994" i="11"/>
  <c r="E7994" i="11"/>
  <c r="F7993" i="11"/>
  <c r="E7993" i="11"/>
  <c r="F7992" i="11"/>
  <c r="E7992" i="11"/>
  <c r="F7991" i="11"/>
  <c r="E7991" i="11"/>
  <c r="F7990" i="11"/>
  <c r="E7990" i="11"/>
  <c r="F7989" i="11"/>
  <c r="E7989" i="11"/>
  <c r="F7988" i="11"/>
  <c r="E7988" i="11"/>
  <c r="F7987" i="11"/>
  <c r="E7987" i="11"/>
  <c r="F7986" i="11"/>
  <c r="E7986" i="11"/>
  <c r="F7985" i="11"/>
  <c r="E7985" i="11"/>
  <c r="F7984" i="11"/>
  <c r="E7984" i="11"/>
  <c r="F7983" i="11"/>
  <c r="E7983" i="11"/>
  <c r="F7982" i="11"/>
  <c r="E7982" i="11"/>
  <c r="F7981" i="11"/>
  <c r="E7981" i="11"/>
  <c r="F7980" i="11"/>
  <c r="E7980" i="11"/>
  <c r="F7979" i="11"/>
  <c r="E7979" i="11"/>
  <c r="F7978" i="11"/>
  <c r="E7978" i="11"/>
  <c r="F7977" i="11"/>
  <c r="E7977" i="11"/>
  <c r="F7976" i="11"/>
  <c r="E7976" i="11"/>
  <c r="F7975" i="11"/>
  <c r="E7975" i="11"/>
  <c r="F7974" i="11"/>
  <c r="E7974" i="11"/>
  <c r="F7973" i="11"/>
  <c r="E7973" i="11"/>
  <c r="F7972" i="11"/>
  <c r="E7972" i="11"/>
  <c r="F7971" i="11"/>
  <c r="E7971" i="11"/>
  <c r="F7970" i="11"/>
  <c r="E7970" i="11"/>
  <c r="F7969" i="11"/>
  <c r="E7969" i="11"/>
  <c r="F7968" i="11"/>
  <c r="E7968" i="11"/>
  <c r="F7967" i="11"/>
  <c r="E7967" i="11"/>
  <c r="F7966" i="11"/>
  <c r="E7966" i="11"/>
  <c r="F7965" i="11"/>
  <c r="E7965" i="11"/>
  <c r="F7964" i="11"/>
  <c r="E7964" i="11"/>
  <c r="F7963" i="11"/>
  <c r="E7963" i="11"/>
  <c r="F7962" i="11"/>
  <c r="E7962" i="11"/>
  <c r="F7961" i="11"/>
  <c r="E7961" i="11"/>
  <c r="F7960" i="11"/>
  <c r="E7960" i="11"/>
  <c r="F7959" i="11"/>
  <c r="E7959" i="11"/>
  <c r="F7958" i="11"/>
  <c r="E7958" i="11"/>
  <c r="F7957" i="11"/>
  <c r="E7957" i="11"/>
  <c r="F7956" i="11"/>
  <c r="E7956" i="11"/>
  <c r="F7955" i="11"/>
  <c r="E7955" i="11"/>
  <c r="F7954" i="11"/>
  <c r="E7954" i="11"/>
  <c r="F7953" i="11"/>
  <c r="E7953" i="11"/>
  <c r="F7952" i="11"/>
  <c r="E7952" i="11"/>
  <c r="F7951" i="11"/>
  <c r="E7951" i="11"/>
  <c r="F7950" i="11"/>
  <c r="E7950" i="11"/>
  <c r="F7949" i="11"/>
  <c r="E7949" i="11"/>
  <c r="F7948" i="11"/>
  <c r="E7948" i="11"/>
  <c r="F7947" i="11"/>
  <c r="E7947" i="11"/>
  <c r="F7946" i="11"/>
  <c r="E7946" i="11"/>
  <c r="F7945" i="11"/>
  <c r="E7945" i="11"/>
  <c r="F7944" i="11"/>
  <c r="E7944" i="11"/>
  <c r="F7943" i="11"/>
  <c r="E7943" i="11"/>
  <c r="F7942" i="11"/>
  <c r="E7942" i="11"/>
  <c r="F7941" i="11"/>
  <c r="E7941" i="11"/>
  <c r="F7940" i="11"/>
  <c r="E7940" i="11"/>
  <c r="F7939" i="11"/>
  <c r="E7939" i="11"/>
  <c r="F7938" i="11"/>
  <c r="E7938" i="11"/>
  <c r="F7937" i="11"/>
  <c r="E7937" i="11"/>
  <c r="F7936" i="11"/>
  <c r="E7936" i="11"/>
  <c r="F7935" i="11"/>
  <c r="E7935" i="11"/>
  <c r="F7934" i="11"/>
  <c r="E7934" i="11"/>
  <c r="F7933" i="11"/>
  <c r="E7933" i="11"/>
  <c r="F7932" i="11"/>
  <c r="E7932" i="11"/>
  <c r="F7931" i="11"/>
  <c r="E7931" i="11"/>
  <c r="F7930" i="11"/>
  <c r="E7930" i="11"/>
  <c r="F7929" i="11"/>
  <c r="E7929" i="11"/>
  <c r="F7928" i="11"/>
  <c r="E7928" i="11"/>
  <c r="F7927" i="11"/>
  <c r="E7927" i="11"/>
  <c r="F7926" i="11"/>
  <c r="E7926" i="11"/>
  <c r="F7925" i="11"/>
  <c r="E7925" i="11"/>
  <c r="F7924" i="11"/>
  <c r="E7924" i="11"/>
  <c r="F7923" i="11"/>
  <c r="E7923" i="11"/>
  <c r="F7922" i="11"/>
  <c r="E7922" i="11"/>
  <c r="F7921" i="11"/>
  <c r="E7921" i="11"/>
  <c r="F7920" i="11"/>
  <c r="E7920" i="11"/>
  <c r="F7919" i="11"/>
  <c r="E7919" i="11"/>
  <c r="F7918" i="11"/>
  <c r="E7918" i="11"/>
  <c r="F7917" i="11"/>
  <c r="E7917" i="11"/>
  <c r="F7916" i="11"/>
  <c r="E7916" i="11"/>
  <c r="F7915" i="11"/>
  <c r="E7915" i="11"/>
  <c r="F7914" i="11"/>
  <c r="E7914" i="11"/>
  <c r="F7913" i="11"/>
  <c r="E7913" i="11"/>
  <c r="F7912" i="11"/>
  <c r="E7912" i="11"/>
  <c r="F7911" i="11"/>
  <c r="E7911" i="11"/>
  <c r="F7910" i="11"/>
  <c r="E7910" i="11"/>
  <c r="F7909" i="11"/>
  <c r="E7909" i="11"/>
  <c r="F7908" i="11"/>
  <c r="E7908" i="11"/>
  <c r="F7907" i="11"/>
  <c r="E7907" i="11"/>
  <c r="F7906" i="11"/>
  <c r="E7906" i="11"/>
  <c r="F7905" i="11"/>
  <c r="E7905" i="11"/>
  <c r="F7904" i="11"/>
  <c r="E7904" i="11"/>
  <c r="F7903" i="11"/>
  <c r="E7903" i="11"/>
  <c r="F7902" i="11"/>
  <c r="E7902" i="11"/>
  <c r="F7901" i="11"/>
  <c r="E7901" i="11"/>
  <c r="F7900" i="11"/>
  <c r="E7900" i="11"/>
  <c r="F7899" i="11"/>
  <c r="E7899" i="11"/>
  <c r="F7898" i="11"/>
  <c r="E7898" i="11"/>
  <c r="F7897" i="11"/>
  <c r="E7897" i="11"/>
  <c r="F7896" i="11"/>
  <c r="E7896" i="11"/>
  <c r="F7895" i="11"/>
  <c r="E7895" i="11"/>
  <c r="F7894" i="11"/>
  <c r="E7894" i="11"/>
  <c r="F7893" i="11"/>
  <c r="E7893" i="11"/>
  <c r="F7892" i="11"/>
  <c r="E7892" i="11"/>
  <c r="F7891" i="11"/>
  <c r="E7891" i="11"/>
  <c r="F7890" i="11"/>
  <c r="E7890" i="11"/>
  <c r="F7889" i="11"/>
  <c r="E7889" i="11"/>
  <c r="F7888" i="11"/>
  <c r="E7888" i="11"/>
  <c r="F7887" i="11"/>
  <c r="E7887" i="11"/>
  <c r="F7886" i="11"/>
  <c r="E7886" i="11"/>
  <c r="F7885" i="11"/>
  <c r="E7885" i="11"/>
  <c r="F7884" i="11"/>
  <c r="E7884" i="11"/>
  <c r="F7883" i="11"/>
  <c r="E7883" i="11"/>
  <c r="F7882" i="11"/>
  <c r="E7882" i="11"/>
  <c r="F7881" i="11"/>
  <c r="E7881" i="11"/>
  <c r="F7880" i="11"/>
  <c r="E7880" i="11"/>
  <c r="F7879" i="11"/>
  <c r="E7879" i="11"/>
  <c r="F7878" i="11"/>
  <c r="E7878" i="11"/>
  <c r="F7877" i="11"/>
  <c r="E7877" i="11"/>
  <c r="F7876" i="11"/>
  <c r="E7876" i="11"/>
  <c r="F7875" i="11"/>
  <c r="E7875" i="11"/>
  <c r="F7874" i="11"/>
  <c r="E7874" i="11"/>
  <c r="F7873" i="11"/>
  <c r="E7873" i="11"/>
  <c r="F7872" i="11"/>
  <c r="E7872" i="11"/>
  <c r="F7871" i="11"/>
  <c r="E7871" i="11"/>
  <c r="F7870" i="11"/>
  <c r="E7870" i="11"/>
  <c r="F7869" i="11"/>
  <c r="E7869" i="11"/>
  <c r="F7868" i="11"/>
  <c r="E7868" i="11"/>
  <c r="F7867" i="11"/>
  <c r="E7867" i="11"/>
  <c r="F7866" i="11"/>
  <c r="E7866" i="11"/>
  <c r="F7865" i="11"/>
  <c r="E7865" i="11"/>
  <c r="F7864" i="11"/>
  <c r="E7864" i="11"/>
  <c r="F7863" i="11"/>
  <c r="E7863" i="11"/>
  <c r="F7862" i="11"/>
  <c r="E7862" i="11"/>
  <c r="F7861" i="11"/>
  <c r="E7861" i="11"/>
  <c r="F7860" i="11"/>
  <c r="E7860" i="11"/>
  <c r="F7859" i="11"/>
  <c r="E7859" i="11"/>
  <c r="F7858" i="11"/>
  <c r="E7858" i="11"/>
  <c r="F7857" i="11"/>
  <c r="E7857" i="11"/>
  <c r="F7856" i="11"/>
  <c r="E7856" i="11"/>
  <c r="F7855" i="11"/>
  <c r="E7855" i="11"/>
  <c r="F7854" i="11"/>
  <c r="E7854" i="11"/>
  <c r="F7853" i="11"/>
  <c r="E7853" i="11"/>
  <c r="F7852" i="11"/>
  <c r="E7852" i="11"/>
  <c r="F7851" i="11"/>
  <c r="E7851" i="11"/>
  <c r="F7850" i="11"/>
  <c r="E7850" i="11"/>
  <c r="F7849" i="11"/>
  <c r="E7849" i="11"/>
  <c r="F7848" i="11"/>
  <c r="E7848" i="11"/>
  <c r="F7847" i="11"/>
  <c r="E7847" i="11"/>
  <c r="F7846" i="11"/>
  <c r="E7846" i="11"/>
  <c r="F7845" i="11"/>
  <c r="E7845" i="11"/>
  <c r="F7844" i="11"/>
  <c r="E7844" i="11"/>
  <c r="F7843" i="11"/>
  <c r="E7843" i="11"/>
  <c r="F7842" i="11"/>
  <c r="E7842" i="11"/>
  <c r="F7841" i="11"/>
  <c r="E7841" i="11"/>
  <c r="F7840" i="11"/>
  <c r="E7840" i="11"/>
  <c r="F7839" i="11"/>
  <c r="E7839" i="11"/>
  <c r="F7838" i="11"/>
  <c r="E7838" i="11"/>
  <c r="F7837" i="11"/>
  <c r="E7837" i="11"/>
  <c r="F7836" i="11"/>
  <c r="E7836" i="11"/>
  <c r="F7835" i="11"/>
  <c r="E7835" i="11"/>
  <c r="F7834" i="11"/>
  <c r="E7834" i="11"/>
  <c r="F7833" i="11"/>
  <c r="E7833" i="11"/>
  <c r="F7832" i="11"/>
  <c r="E7832" i="11"/>
  <c r="F7831" i="11"/>
  <c r="E7831" i="11"/>
  <c r="F7830" i="11"/>
  <c r="E7830" i="11"/>
  <c r="F7829" i="11"/>
  <c r="E7829" i="11"/>
  <c r="F7828" i="11"/>
  <c r="E7828" i="11"/>
  <c r="F7827" i="11"/>
  <c r="E7827" i="11"/>
  <c r="F7826" i="11"/>
  <c r="E7826" i="11"/>
  <c r="F7825" i="11"/>
  <c r="E7825" i="11"/>
  <c r="F7824" i="11"/>
  <c r="E7824" i="11"/>
  <c r="F7823" i="11"/>
  <c r="E7823" i="11"/>
  <c r="F7822" i="11"/>
  <c r="E7822" i="11"/>
  <c r="F7821" i="11"/>
  <c r="E7821" i="11"/>
  <c r="F7820" i="11"/>
  <c r="E7820" i="11"/>
  <c r="F7819" i="11"/>
  <c r="E7819" i="11"/>
  <c r="F7818" i="11"/>
  <c r="E7818" i="11"/>
  <c r="F7817" i="11"/>
  <c r="E7817" i="11"/>
  <c r="F7816" i="11"/>
  <c r="E7816" i="11"/>
  <c r="F7815" i="11"/>
  <c r="E7815" i="11"/>
  <c r="F7814" i="11"/>
  <c r="E7814" i="11"/>
  <c r="F7813" i="11"/>
  <c r="E7813" i="11"/>
  <c r="F7812" i="11"/>
  <c r="E7812" i="11"/>
  <c r="F7811" i="11"/>
  <c r="E7811" i="11"/>
  <c r="F7810" i="11"/>
  <c r="E7810" i="11"/>
  <c r="F7809" i="11"/>
  <c r="E7809" i="11"/>
  <c r="F7808" i="11"/>
  <c r="E7808" i="11"/>
  <c r="F7807" i="11"/>
  <c r="E7807" i="11"/>
  <c r="F7806" i="11"/>
  <c r="E7806" i="11"/>
  <c r="F7805" i="11"/>
  <c r="E7805" i="11"/>
  <c r="F7804" i="11"/>
  <c r="E7804" i="11"/>
  <c r="F7803" i="11"/>
  <c r="E7803" i="11"/>
  <c r="F7802" i="11"/>
  <c r="E7802" i="11"/>
  <c r="F7801" i="11"/>
  <c r="E7801" i="11"/>
  <c r="F7800" i="11"/>
  <c r="E7800" i="11"/>
  <c r="F7799" i="11"/>
  <c r="E7799" i="11"/>
  <c r="F7798" i="11"/>
  <c r="E7798" i="11"/>
  <c r="F7797" i="11"/>
  <c r="E7797" i="11"/>
  <c r="F7796" i="11"/>
  <c r="E7796" i="11"/>
  <c r="F7795" i="11"/>
  <c r="E7795" i="11"/>
  <c r="F7794" i="11"/>
  <c r="E7794" i="11"/>
  <c r="F7793" i="11"/>
  <c r="E7793" i="11"/>
  <c r="F7792" i="11"/>
  <c r="E7792" i="11"/>
  <c r="F7791" i="11"/>
  <c r="E7791" i="11"/>
  <c r="F7790" i="11"/>
  <c r="E7790" i="11"/>
  <c r="F7789" i="11"/>
  <c r="E7789" i="11"/>
  <c r="F7788" i="11"/>
  <c r="E7788" i="11"/>
  <c r="F7787" i="11"/>
  <c r="E7787" i="11"/>
  <c r="F7786" i="11"/>
  <c r="E7786" i="11"/>
  <c r="F7785" i="11"/>
  <c r="E7785" i="11"/>
  <c r="F7784" i="11"/>
  <c r="E7784" i="11"/>
  <c r="F7783" i="11"/>
  <c r="E7783" i="11"/>
  <c r="F7782" i="11"/>
  <c r="E7782" i="11"/>
  <c r="F7781" i="11"/>
  <c r="E7781" i="11"/>
  <c r="F7780" i="11"/>
  <c r="E7780" i="11"/>
  <c r="F7779" i="11"/>
  <c r="E7779" i="11"/>
  <c r="F7778" i="11"/>
  <c r="E7778" i="11"/>
  <c r="F7777" i="11"/>
  <c r="E7777" i="11"/>
  <c r="F7776" i="11"/>
  <c r="E7776" i="11"/>
  <c r="F7775" i="11"/>
  <c r="E7775" i="11"/>
  <c r="F7774" i="11"/>
  <c r="E7774" i="11"/>
  <c r="F7773" i="11"/>
  <c r="E7773" i="11"/>
  <c r="F7772" i="11"/>
  <c r="E7772" i="11"/>
  <c r="F7771" i="11"/>
  <c r="E7771" i="11"/>
  <c r="F7770" i="11"/>
  <c r="E7770" i="11"/>
  <c r="F7769" i="11"/>
  <c r="E7769" i="11"/>
  <c r="F7768" i="11"/>
  <c r="E7768" i="11"/>
  <c r="F7767" i="11"/>
  <c r="E7767" i="11"/>
  <c r="F7766" i="11"/>
  <c r="E7766" i="11"/>
  <c r="F7765" i="11"/>
  <c r="E7765" i="11"/>
  <c r="F7764" i="11"/>
  <c r="E7764" i="11"/>
  <c r="F7763" i="11"/>
  <c r="E7763" i="11"/>
  <c r="F7762" i="11"/>
  <c r="E7762" i="11"/>
  <c r="F7761" i="11"/>
  <c r="E7761" i="11"/>
  <c r="F7760" i="11"/>
  <c r="E7760" i="11"/>
  <c r="F7759" i="11"/>
  <c r="E7759" i="11"/>
  <c r="F7758" i="11"/>
  <c r="E7758" i="11"/>
  <c r="F7757" i="11"/>
  <c r="E7757" i="11"/>
  <c r="F7756" i="11"/>
  <c r="E7756" i="11"/>
  <c r="F7755" i="11"/>
  <c r="E7755" i="11"/>
  <c r="F7754" i="11"/>
  <c r="E7754" i="11"/>
  <c r="F7753" i="11"/>
  <c r="E7753" i="11"/>
  <c r="F7752" i="11"/>
  <c r="E7752" i="11"/>
  <c r="F7751" i="11"/>
  <c r="E7751" i="11"/>
  <c r="F7750" i="11"/>
  <c r="E7750" i="11"/>
  <c r="F7749" i="11"/>
  <c r="E7749" i="11"/>
  <c r="F7748" i="11"/>
  <c r="E7748" i="11"/>
  <c r="F7747" i="11"/>
  <c r="E7747" i="11"/>
  <c r="F7746" i="11"/>
  <c r="E7746" i="11"/>
  <c r="F7745" i="11"/>
  <c r="E7745" i="11"/>
  <c r="F7744" i="11"/>
  <c r="E7744" i="11"/>
  <c r="F7743" i="11"/>
  <c r="E7743" i="11"/>
  <c r="F7742" i="11"/>
  <c r="E7742" i="11"/>
  <c r="F7741" i="11"/>
  <c r="E7741" i="11"/>
  <c r="F7740" i="11"/>
  <c r="E7740" i="11"/>
  <c r="F7739" i="11"/>
  <c r="E7739" i="11"/>
  <c r="F7738" i="11"/>
  <c r="E7738" i="11"/>
  <c r="F7737" i="11"/>
  <c r="E7737" i="11"/>
  <c r="F7736" i="11"/>
  <c r="E7736" i="11"/>
  <c r="F7735" i="11"/>
  <c r="E7735" i="11"/>
  <c r="F7734" i="11"/>
  <c r="E7734" i="11"/>
  <c r="F7733" i="11"/>
  <c r="E7733" i="11"/>
  <c r="F7732" i="11"/>
  <c r="E7732" i="11"/>
  <c r="F7731" i="11"/>
  <c r="E7731" i="11"/>
  <c r="F7730" i="11"/>
  <c r="E7730" i="11"/>
  <c r="F7729" i="11"/>
  <c r="E7729" i="11"/>
  <c r="F7728" i="11"/>
  <c r="E7728" i="11"/>
  <c r="F7727" i="11"/>
  <c r="E7727" i="11"/>
  <c r="F7726" i="11"/>
  <c r="E7726" i="11"/>
  <c r="F7725" i="11"/>
  <c r="E7725" i="11"/>
  <c r="F7724" i="11"/>
  <c r="E7724" i="11"/>
  <c r="F7723" i="11"/>
  <c r="E7723" i="11"/>
  <c r="F7722" i="11"/>
  <c r="E7722" i="11"/>
  <c r="F7721" i="11"/>
  <c r="E7721" i="11"/>
  <c r="F7720" i="11"/>
  <c r="E7720" i="11"/>
  <c r="F7719" i="11"/>
  <c r="E7719" i="11"/>
  <c r="F7718" i="11"/>
  <c r="E7718" i="11"/>
  <c r="F7717" i="11"/>
  <c r="E7717" i="11"/>
  <c r="F7716" i="11"/>
  <c r="E7716" i="11"/>
  <c r="F7715" i="11"/>
  <c r="E7715" i="11"/>
  <c r="F7714" i="11"/>
  <c r="E7714" i="11"/>
  <c r="F7713" i="11"/>
  <c r="E7713" i="11"/>
  <c r="F7712" i="11"/>
  <c r="E7712" i="11"/>
  <c r="F7711" i="11"/>
  <c r="E7711" i="11"/>
  <c r="F7710" i="11"/>
  <c r="E7710" i="11"/>
  <c r="F7709" i="11"/>
  <c r="E7709" i="11"/>
  <c r="F7708" i="11"/>
  <c r="E7708" i="11"/>
  <c r="F7707" i="11"/>
  <c r="E7707" i="11"/>
  <c r="F7706" i="11"/>
  <c r="E7706" i="11"/>
  <c r="F7705" i="11"/>
  <c r="E7705" i="11"/>
  <c r="F7704" i="11"/>
  <c r="E7704" i="11"/>
  <c r="F7703" i="11"/>
  <c r="E7703" i="11"/>
  <c r="F7702" i="11"/>
  <c r="E7702" i="11"/>
  <c r="F7701" i="11"/>
  <c r="E7701" i="11"/>
  <c r="F7700" i="11"/>
  <c r="E7700" i="11"/>
  <c r="F7699" i="11"/>
  <c r="E7699" i="11"/>
  <c r="F7698" i="11"/>
  <c r="E7698" i="11"/>
  <c r="F7697" i="11"/>
  <c r="E7697" i="11"/>
  <c r="F7696" i="11"/>
  <c r="E7696" i="11"/>
  <c r="F7695" i="11"/>
  <c r="E7695" i="11"/>
  <c r="F7694" i="11"/>
  <c r="E7694" i="11"/>
  <c r="F7693" i="11"/>
  <c r="E7693" i="11"/>
  <c r="F7692" i="11"/>
  <c r="E7692" i="11"/>
  <c r="F7691" i="11"/>
  <c r="E7691" i="11"/>
  <c r="F7690" i="11"/>
  <c r="E7690" i="11"/>
  <c r="F7689" i="11"/>
  <c r="E7689" i="11"/>
  <c r="F7688" i="11"/>
  <c r="E7688" i="11"/>
  <c r="F7687" i="11"/>
  <c r="E7687" i="11"/>
  <c r="F7686" i="11"/>
  <c r="E7686" i="11"/>
  <c r="F7685" i="11"/>
  <c r="E7685" i="11"/>
  <c r="F7684" i="11"/>
  <c r="E7684" i="11"/>
  <c r="F7683" i="11"/>
  <c r="E7683" i="11"/>
  <c r="F7682" i="11"/>
  <c r="E7682" i="11"/>
  <c r="F7681" i="11"/>
  <c r="E7681" i="11"/>
  <c r="F7680" i="11"/>
  <c r="E7680" i="11"/>
  <c r="F7679" i="11"/>
  <c r="E7679" i="11"/>
  <c r="F7678" i="11"/>
  <c r="E7678" i="11"/>
  <c r="F7677" i="11"/>
  <c r="E7677" i="11"/>
  <c r="F7676" i="11"/>
  <c r="E7676" i="11"/>
  <c r="F7675" i="11"/>
  <c r="E7675" i="11"/>
  <c r="F7674" i="11"/>
  <c r="E7674" i="11"/>
  <c r="F7673" i="11"/>
  <c r="E7673" i="11"/>
  <c r="F7672" i="11"/>
  <c r="E7672" i="11"/>
  <c r="F7671" i="11"/>
  <c r="E7671" i="11"/>
  <c r="F7670" i="11"/>
  <c r="E7670" i="11"/>
  <c r="F7669" i="11"/>
  <c r="E7669" i="11"/>
  <c r="F7668" i="11"/>
  <c r="E7668" i="11"/>
  <c r="F7667" i="11"/>
  <c r="E7667" i="11"/>
  <c r="F7666" i="11"/>
  <c r="E7666" i="11"/>
  <c r="F7665" i="11"/>
  <c r="E7665" i="11"/>
  <c r="F7664" i="11"/>
  <c r="E7664" i="11"/>
  <c r="F7663" i="11"/>
  <c r="E7663" i="11"/>
  <c r="F7662" i="11"/>
  <c r="E7662" i="11"/>
  <c r="F7661" i="11"/>
  <c r="E7661" i="11"/>
  <c r="F7660" i="11"/>
  <c r="E7660" i="11"/>
  <c r="F7659" i="11"/>
  <c r="E7659" i="11"/>
  <c r="F7658" i="11"/>
  <c r="E7658" i="11"/>
  <c r="F7657" i="11"/>
  <c r="E7657" i="11"/>
  <c r="F7656" i="11"/>
  <c r="E7656" i="11"/>
  <c r="F7655" i="11"/>
  <c r="E7655" i="11"/>
  <c r="F7654" i="11"/>
  <c r="E7654" i="11"/>
  <c r="F7653" i="11"/>
  <c r="E7653" i="11"/>
  <c r="F7652" i="11"/>
  <c r="E7652" i="11"/>
  <c r="F7651" i="11"/>
  <c r="E7651" i="11"/>
  <c r="F7650" i="11"/>
  <c r="E7650" i="11"/>
  <c r="F7649" i="11"/>
  <c r="E7649" i="11"/>
  <c r="F7648" i="11"/>
  <c r="E7648" i="11"/>
  <c r="F7647" i="11"/>
  <c r="E7647" i="11"/>
  <c r="F7646" i="11"/>
  <c r="E7646" i="11"/>
  <c r="F7645" i="11"/>
  <c r="E7645" i="11"/>
  <c r="F7644" i="11"/>
  <c r="E7644" i="11"/>
  <c r="F7643" i="11"/>
  <c r="E7643" i="11"/>
  <c r="F7642" i="11"/>
  <c r="E7642" i="11"/>
  <c r="F7641" i="11"/>
  <c r="E7641" i="11"/>
  <c r="F7640" i="11"/>
  <c r="E7640" i="11"/>
  <c r="F7639" i="11"/>
  <c r="E7639" i="11"/>
  <c r="F7638" i="11"/>
  <c r="E7638" i="11"/>
  <c r="F7637" i="11"/>
  <c r="E7637" i="11"/>
  <c r="F7636" i="11"/>
  <c r="E7636" i="11"/>
  <c r="F7635" i="11"/>
  <c r="E7635" i="11"/>
  <c r="F7634" i="11"/>
  <c r="E7634" i="11"/>
  <c r="F7633" i="11"/>
  <c r="E7633" i="11"/>
  <c r="F7632" i="11"/>
  <c r="E7632" i="11"/>
  <c r="F7631" i="11"/>
  <c r="E7631" i="11"/>
  <c r="F7630" i="11"/>
  <c r="E7630" i="11"/>
  <c r="F7629" i="11"/>
  <c r="E7629" i="11"/>
  <c r="F7628" i="11"/>
  <c r="E7628" i="11"/>
  <c r="F7627" i="11"/>
  <c r="E7627" i="11"/>
  <c r="F7626" i="11"/>
  <c r="E7626" i="11"/>
  <c r="F7625" i="11"/>
  <c r="E7625" i="11"/>
  <c r="F7624" i="11"/>
  <c r="E7624" i="11"/>
  <c r="F7623" i="11"/>
  <c r="E7623" i="11"/>
  <c r="F7622" i="11"/>
  <c r="E7622" i="11"/>
  <c r="F7621" i="11"/>
  <c r="E7621" i="11"/>
  <c r="F7620" i="11"/>
  <c r="E7620" i="11"/>
  <c r="F7619" i="11"/>
  <c r="E7619" i="11"/>
  <c r="F7618" i="11"/>
  <c r="E7618" i="11"/>
  <c r="F7617" i="11"/>
  <c r="E7617" i="11"/>
  <c r="F7616" i="11"/>
  <c r="E7616" i="11"/>
  <c r="F7615" i="11"/>
  <c r="E7615" i="11"/>
  <c r="F7614" i="11"/>
  <c r="E7614" i="11"/>
  <c r="F7613" i="11"/>
  <c r="E7613" i="11"/>
  <c r="F7612" i="11"/>
  <c r="E7612" i="11"/>
  <c r="F7611" i="11"/>
  <c r="E7611" i="11"/>
  <c r="F7610" i="11"/>
  <c r="E7610" i="11"/>
  <c r="F7609" i="11"/>
  <c r="E7609" i="11"/>
  <c r="F7608" i="11"/>
  <c r="E7608" i="11"/>
  <c r="F7607" i="11"/>
  <c r="E7607" i="11"/>
  <c r="F7606" i="11"/>
  <c r="E7606" i="11"/>
  <c r="F7605" i="11"/>
  <c r="E7605" i="11"/>
  <c r="F7604" i="11"/>
  <c r="E7604" i="11"/>
  <c r="F7603" i="11"/>
  <c r="E7603" i="11"/>
  <c r="F7602" i="11"/>
  <c r="E7602" i="11"/>
  <c r="F7601" i="11"/>
  <c r="E7601" i="11"/>
  <c r="F7600" i="11"/>
  <c r="E7600" i="11"/>
  <c r="F7599" i="11"/>
  <c r="E7599" i="11"/>
  <c r="F7598" i="11"/>
  <c r="E7598" i="11"/>
  <c r="F7597" i="11"/>
  <c r="E7597" i="11"/>
  <c r="F7596" i="11"/>
  <c r="E7596" i="11"/>
  <c r="F7595" i="11"/>
  <c r="E7595" i="11"/>
  <c r="F7594" i="11"/>
  <c r="E7594" i="11"/>
  <c r="F7593" i="11"/>
  <c r="E7593" i="11"/>
  <c r="F7592" i="11"/>
  <c r="E7592" i="11"/>
  <c r="F7591" i="11"/>
  <c r="E7591" i="11"/>
  <c r="F7590" i="11"/>
  <c r="E7590" i="11"/>
  <c r="F7589" i="11"/>
  <c r="E7589" i="11"/>
  <c r="F7588" i="11"/>
  <c r="E7588" i="11"/>
  <c r="F7587" i="11"/>
  <c r="E7587" i="11"/>
  <c r="F7586" i="11"/>
  <c r="E7586" i="11"/>
  <c r="F7585" i="11"/>
  <c r="E7585" i="11"/>
  <c r="F7584" i="11"/>
  <c r="E7584" i="11"/>
  <c r="F7583" i="11"/>
  <c r="E7583" i="11"/>
  <c r="F7582" i="11"/>
  <c r="E7582" i="11"/>
  <c r="F7581" i="11"/>
  <c r="E7581" i="11"/>
  <c r="F7580" i="11"/>
  <c r="E7580" i="11"/>
  <c r="F7579" i="11"/>
  <c r="E7579" i="11"/>
  <c r="F7578" i="11"/>
  <c r="E7578" i="11"/>
  <c r="F7577" i="11"/>
  <c r="E7577" i="11"/>
  <c r="F7576" i="11"/>
  <c r="E7576" i="11"/>
  <c r="F7575" i="11"/>
  <c r="E7575" i="11"/>
  <c r="F7574" i="11"/>
  <c r="E7574" i="11"/>
  <c r="F7573" i="11"/>
  <c r="E7573" i="11"/>
  <c r="F7572" i="11"/>
  <c r="E7572" i="11"/>
  <c r="F7571" i="11"/>
  <c r="E7571" i="11"/>
  <c r="F7570" i="11"/>
  <c r="E7570" i="11"/>
  <c r="F7569" i="11"/>
  <c r="E7569" i="11"/>
  <c r="F7568" i="11"/>
  <c r="E7568" i="11"/>
  <c r="F7567" i="11"/>
  <c r="E7567" i="11"/>
  <c r="F7566" i="11"/>
  <c r="E7566" i="11"/>
  <c r="F7565" i="11"/>
  <c r="E7565" i="11"/>
  <c r="F7564" i="11"/>
  <c r="E7564" i="11"/>
  <c r="F7563" i="11"/>
  <c r="E7563" i="11"/>
  <c r="F7562" i="11"/>
  <c r="E7562" i="11"/>
  <c r="F7561" i="11"/>
  <c r="E7561" i="11"/>
  <c r="F7560" i="11"/>
  <c r="E7560" i="11"/>
  <c r="F7559" i="11"/>
  <c r="E7559" i="11"/>
  <c r="F7558" i="11"/>
  <c r="E7558" i="11"/>
  <c r="F7557" i="11"/>
  <c r="E7557" i="11"/>
  <c r="F7556" i="11"/>
  <c r="E7556" i="11"/>
  <c r="F7555" i="11"/>
  <c r="E7555" i="11"/>
  <c r="F7554" i="11"/>
  <c r="E7554" i="11"/>
  <c r="F7553" i="11"/>
  <c r="E7553" i="11"/>
  <c r="F7552" i="11"/>
  <c r="E7552" i="11"/>
  <c r="F7551" i="11"/>
  <c r="E7551" i="11"/>
  <c r="F7550" i="11"/>
  <c r="E7550" i="11"/>
  <c r="F7549" i="11"/>
  <c r="E7549" i="11"/>
  <c r="F7548" i="11"/>
  <c r="E7548" i="11"/>
  <c r="F7547" i="11"/>
  <c r="E7547" i="11"/>
  <c r="F7546" i="11"/>
  <c r="E7546" i="11"/>
  <c r="F7545" i="11"/>
  <c r="E7545" i="11"/>
  <c r="F7544" i="11"/>
  <c r="E7544" i="11"/>
  <c r="F7543" i="11"/>
  <c r="E7543" i="11"/>
  <c r="F7542" i="11"/>
  <c r="E7542" i="11"/>
  <c r="F7541" i="11"/>
  <c r="E7541" i="11"/>
  <c r="F7540" i="11"/>
  <c r="E7540" i="11"/>
  <c r="F7539" i="11"/>
  <c r="E7539" i="11"/>
  <c r="F7538" i="11"/>
  <c r="E7538" i="11"/>
  <c r="F7537" i="11"/>
  <c r="E7537" i="11"/>
  <c r="F7536" i="11"/>
  <c r="E7536" i="11"/>
  <c r="F7535" i="11"/>
  <c r="E7535" i="11"/>
  <c r="F7534" i="11"/>
  <c r="E7534" i="11"/>
  <c r="F7533" i="11"/>
  <c r="E7533" i="11"/>
  <c r="F7532" i="11"/>
  <c r="E7532" i="11"/>
  <c r="F7531" i="11"/>
  <c r="E7531" i="11"/>
  <c r="F7530" i="11"/>
  <c r="E7530" i="11"/>
  <c r="F7529" i="11"/>
  <c r="E7529" i="11"/>
  <c r="F7528" i="11"/>
  <c r="E7528" i="11"/>
  <c r="F7527" i="11"/>
  <c r="E7527" i="11"/>
  <c r="F7526" i="11"/>
  <c r="E7526" i="11"/>
  <c r="F7525" i="11"/>
  <c r="E7525" i="11"/>
  <c r="F7524" i="11"/>
  <c r="E7524" i="11"/>
  <c r="F7523" i="11"/>
  <c r="E7523" i="11"/>
  <c r="F7522" i="11"/>
  <c r="E7522" i="11"/>
  <c r="F7521" i="11"/>
  <c r="E7521" i="11"/>
  <c r="F7520" i="11"/>
  <c r="E7520" i="11"/>
  <c r="F7519" i="11"/>
  <c r="E7519" i="11"/>
  <c r="F7518" i="11"/>
  <c r="E7518" i="11"/>
  <c r="F7517" i="11"/>
  <c r="E7517" i="11"/>
  <c r="F7516" i="11"/>
  <c r="E7516" i="11"/>
  <c r="F7515" i="11"/>
  <c r="E7515" i="11"/>
  <c r="F7514" i="11"/>
  <c r="E7514" i="11"/>
  <c r="F7513" i="11"/>
  <c r="E7513" i="11"/>
  <c r="F7512" i="11"/>
  <c r="E7512" i="11"/>
  <c r="F7511" i="11"/>
  <c r="E7511" i="11"/>
  <c r="F7510" i="11"/>
  <c r="E7510" i="11"/>
  <c r="F7509" i="11"/>
  <c r="E7509" i="11"/>
  <c r="F7508" i="11"/>
  <c r="E7508" i="11"/>
  <c r="F7507" i="11"/>
  <c r="E7507" i="11"/>
  <c r="F7506" i="11"/>
  <c r="E7506" i="11"/>
  <c r="F7505" i="11"/>
  <c r="E7505" i="11"/>
  <c r="F7504" i="11"/>
  <c r="E7504" i="11"/>
  <c r="F7503" i="11"/>
  <c r="E7503" i="11"/>
  <c r="F7502" i="11"/>
  <c r="E7502" i="11"/>
  <c r="F7501" i="11"/>
  <c r="E7501" i="11"/>
  <c r="F7500" i="11"/>
  <c r="E7500" i="11"/>
  <c r="F7499" i="11"/>
  <c r="E7499" i="11"/>
  <c r="F7498" i="11"/>
  <c r="E7498" i="11"/>
  <c r="F7497" i="11"/>
  <c r="E7497" i="11"/>
  <c r="F7496" i="11"/>
  <c r="E7496" i="11"/>
  <c r="F7495" i="11"/>
  <c r="E7495" i="11"/>
  <c r="F7494" i="11"/>
  <c r="E7494" i="11"/>
  <c r="F7493" i="11"/>
  <c r="F7492" i="11"/>
  <c r="F7491" i="11"/>
  <c r="F7490" i="11"/>
  <c r="E7489" i="11"/>
  <c r="E7488" i="11"/>
  <c r="E7487" i="11"/>
  <c r="E7486" i="11"/>
  <c r="E7485" i="11"/>
  <c r="E7484" i="11"/>
  <c r="E7483" i="11"/>
  <c r="E7482" i="11"/>
  <c r="E7481" i="11"/>
  <c r="E7480" i="11"/>
  <c r="E7479" i="11"/>
  <c r="E7478" i="11"/>
  <c r="E7477" i="11"/>
  <c r="F7476" i="11"/>
  <c r="E7476" i="11"/>
  <c r="F7475" i="11"/>
  <c r="E7475" i="11"/>
  <c r="F7474" i="11"/>
  <c r="E7474" i="11"/>
  <c r="F7473" i="11"/>
  <c r="E7473" i="11"/>
  <c r="F7472" i="11"/>
  <c r="E7472" i="11"/>
  <c r="F7471" i="11"/>
  <c r="E7471" i="11"/>
  <c r="F7470" i="11"/>
  <c r="E7470" i="11"/>
  <c r="F7469" i="11"/>
  <c r="E7469" i="11"/>
  <c r="F7468" i="11"/>
  <c r="E7468" i="11"/>
  <c r="F7467" i="11"/>
  <c r="E7467" i="11"/>
  <c r="F7466" i="11"/>
  <c r="E7466" i="11"/>
  <c r="F7465" i="11"/>
  <c r="E7465" i="11"/>
  <c r="F7464" i="11"/>
  <c r="E7464" i="11"/>
  <c r="F7463" i="11"/>
  <c r="E7463" i="11"/>
  <c r="F7462" i="11"/>
  <c r="E7462" i="11"/>
  <c r="F7461" i="11"/>
  <c r="E7461" i="11"/>
  <c r="F7460" i="11"/>
  <c r="E7460" i="11"/>
  <c r="F7459" i="11"/>
  <c r="E7459" i="11"/>
  <c r="F7458" i="11"/>
  <c r="E7458" i="11"/>
  <c r="F7457" i="11"/>
  <c r="E7457" i="11"/>
  <c r="F7456" i="11"/>
  <c r="E7456" i="11"/>
  <c r="F7455" i="11"/>
  <c r="E7455" i="11"/>
  <c r="F7454" i="11"/>
  <c r="E7454" i="11"/>
  <c r="F7453" i="11"/>
  <c r="E7453" i="11"/>
  <c r="F7452" i="11"/>
  <c r="E7452" i="11"/>
  <c r="F7451" i="11"/>
  <c r="E7451" i="11"/>
  <c r="F7450" i="11"/>
  <c r="E7450" i="11"/>
  <c r="F7449" i="11"/>
  <c r="E7449" i="11"/>
  <c r="F7448" i="11"/>
  <c r="E7448" i="11"/>
  <c r="F7447" i="11"/>
  <c r="E7447" i="11"/>
  <c r="F7446" i="11"/>
  <c r="E7446" i="11"/>
  <c r="F7445" i="11"/>
  <c r="E7445" i="11"/>
  <c r="F7444" i="11"/>
  <c r="E7444" i="11"/>
  <c r="F7443" i="11"/>
  <c r="E7443" i="11"/>
  <c r="F7442" i="11"/>
  <c r="E7442" i="11"/>
  <c r="F7441" i="11"/>
  <c r="E7441" i="11"/>
  <c r="F7440" i="11"/>
  <c r="E7440" i="11"/>
  <c r="F7439" i="11"/>
  <c r="E7439" i="11"/>
  <c r="F7438" i="11"/>
  <c r="E7438" i="11"/>
  <c r="F7437" i="11"/>
  <c r="E7437" i="11"/>
  <c r="F7436" i="11"/>
  <c r="E7436" i="11"/>
  <c r="F7435" i="11"/>
  <c r="E7435" i="11"/>
  <c r="F7434" i="11"/>
  <c r="E7434" i="11"/>
  <c r="F7433" i="11"/>
  <c r="E7433" i="11"/>
  <c r="F7432" i="11"/>
  <c r="E7432" i="11"/>
  <c r="F7431" i="11"/>
  <c r="E7431" i="11"/>
  <c r="F7430" i="11"/>
  <c r="E7430" i="11"/>
  <c r="F7429" i="11"/>
  <c r="E7429" i="11"/>
  <c r="F7428" i="11"/>
  <c r="E7428" i="11"/>
  <c r="F7427" i="11"/>
  <c r="E7427" i="11"/>
  <c r="F7426" i="11"/>
  <c r="E7426" i="11"/>
  <c r="F7425" i="11"/>
  <c r="E7425" i="11"/>
  <c r="F7424" i="11"/>
  <c r="E7424" i="11"/>
  <c r="F7423" i="11"/>
  <c r="E7423" i="11"/>
  <c r="F7422" i="11"/>
  <c r="E7422" i="11"/>
  <c r="F7421" i="11"/>
  <c r="E7421" i="11"/>
  <c r="F7420" i="11"/>
  <c r="E7420" i="11"/>
  <c r="F7419" i="11"/>
  <c r="E7419" i="11"/>
  <c r="F7418" i="11"/>
  <c r="E7418" i="11"/>
  <c r="F7417" i="11"/>
  <c r="E7417" i="11"/>
  <c r="F7416" i="11"/>
  <c r="E7416" i="11"/>
  <c r="F7415" i="11"/>
  <c r="E7415" i="11"/>
  <c r="F7414" i="11"/>
  <c r="E7414" i="11"/>
  <c r="F7413" i="11"/>
  <c r="E7413" i="11"/>
  <c r="F7412" i="11"/>
  <c r="E7412" i="11"/>
  <c r="F7411" i="11"/>
  <c r="E7411" i="11"/>
  <c r="F7410" i="11"/>
  <c r="E7410" i="11"/>
  <c r="F7409" i="11"/>
  <c r="E7409" i="11"/>
  <c r="F7408" i="11"/>
  <c r="E7408" i="11"/>
  <c r="F7407" i="11"/>
  <c r="E7407" i="11"/>
  <c r="F7406" i="11"/>
  <c r="E7406" i="11"/>
  <c r="F7405" i="11"/>
  <c r="E7405" i="11"/>
  <c r="F7404" i="11"/>
  <c r="E7404" i="11"/>
  <c r="F7403" i="11"/>
  <c r="E7403" i="11"/>
  <c r="F7402" i="11"/>
  <c r="E7402" i="11"/>
  <c r="F7401" i="11"/>
  <c r="E7401" i="11"/>
  <c r="F7400" i="11"/>
  <c r="E7400" i="11"/>
  <c r="F7399" i="11"/>
  <c r="E7399" i="11"/>
  <c r="F7398" i="11"/>
  <c r="E7398" i="11"/>
  <c r="F7397" i="11"/>
  <c r="E7397" i="11"/>
  <c r="F7396" i="11"/>
  <c r="E7396" i="11"/>
  <c r="F7395" i="11"/>
  <c r="E7395" i="11"/>
  <c r="F7394" i="11"/>
  <c r="E7394" i="11"/>
  <c r="F7393" i="11"/>
  <c r="E7393" i="11"/>
  <c r="F7392" i="11"/>
  <c r="E7392" i="11"/>
  <c r="F7391" i="11"/>
  <c r="E7391" i="11"/>
  <c r="F7390" i="11"/>
  <c r="E7390" i="11"/>
  <c r="F7389" i="11"/>
  <c r="E7389" i="11"/>
  <c r="F7388" i="11"/>
  <c r="E7388" i="11"/>
  <c r="F7387" i="11"/>
  <c r="E7387" i="11"/>
  <c r="F7386" i="11"/>
  <c r="E7386" i="11"/>
  <c r="F7385" i="11"/>
  <c r="E7385" i="11"/>
  <c r="F7384" i="11"/>
  <c r="E7384" i="11"/>
  <c r="F7383" i="11"/>
  <c r="E7383" i="11"/>
  <c r="F7382" i="11"/>
  <c r="E7382" i="11"/>
  <c r="F7381" i="11"/>
  <c r="E7381" i="11"/>
  <c r="F7380" i="11"/>
  <c r="E7380" i="11"/>
  <c r="F7379" i="11"/>
  <c r="E7379" i="11"/>
  <c r="F7378" i="11"/>
  <c r="E7378" i="11"/>
  <c r="F7377" i="11"/>
  <c r="E7377" i="11"/>
  <c r="F7376" i="11"/>
  <c r="E7376" i="11"/>
  <c r="F7375" i="11"/>
  <c r="E7375" i="11"/>
  <c r="F7374" i="11"/>
  <c r="E7374" i="11"/>
  <c r="F7373" i="11"/>
  <c r="E7373" i="11"/>
  <c r="F7372" i="11"/>
  <c r="E7372" i="11"/>
  <c r="F7371" i="11"/>
  <c r="E7371" i="11"/>
  <c r="F7370" i="11"/>
  <c r="E7370" i="11"/>
  <c r="F7369" i="11"/>
  <c r="E7369" i="11"/>
  <c r="F7368" i="11"/>
  <c r="E7368" i="11"/>
  <c r="F7367" i="11"/>
  <c r="E7367" i="11"/>
  <c r="F7366" i="11"/>
  <c r="E7366" i="11"/>
  <c r="F7365" i="11"/>
  <c r="E7365" i="11"/>
  <c r="F7364" i="11"/>
  <c r="E7364" i="11"/>
  <c r="F7363" i="11"/>
  <c r="E7363" i="11"/>
  <c r="F7362" i="11"/>
  <c r="E7362" i="11"/>
  <c r="F7361" i="11"/>
  <c r="E7361" i="11"/>
  <c r="F7360" i="11"/>
  <c r="E7360" i="11"/>
  <c r="F7359" i="11"/>
  <c r="E7359" i="11"/>
  <c r="F7358" i="11"/>
  <c r="E7358" i="11"/>
  <c r="F7357" i="11"/>
  <c r="E7357" i="11"/>
  <c r="F7356" i="11"/>
  <c r="E7356" i="11"/>
  <c r="F7355" i="11"/>
  <c r="E7355" i="11"/>
  <c r="F7354" i="11"/>
  <c r="E7354" i="11"/>
  <c r="F7353" i="11"/>
  <c r="E7353" i="11"/>
  <c r="F7352" i="11"/>
  <c r="E7352" i="11"/>
  <c r="F7351" i="11"/>
  <c r="E7351" i="11"/>
  <c r="F7350" i="11"/>
  <c r="E7350" i="11"/>
  <c r="F7349" i="11"/>
  <c r="E7349" i="11"/>
  <c r="F7348" i="11"/>
  <c r="E7348" i="11"/>
  <c r="F7347" i="11"/>
  <c r="E7347" i="11"/>
  <c r="F7346" i="11"/>
  <c r="E7346" i="11"/>
  <c r="F7345" i="11"/>
  <c r="E7345" i="11"/>
  <c r="F7344" i="11"/>
  <c r="E7344" i="11"/>
  <c r="F7343" i="11"/>
  <c r="E7343" i="11"/>
  <c r="F7342" i="11"/>
  <c r="E7342" i="11"/>
  <c r="F7341" i="11"/>
  <c r="E7341" i="11"/>
  <c r="F7340" i="11"/>
  <c r="E7340" i="11"/>
  <c r="F7339" i="11"/>
  <c r="E7339" i="11"/>
  <c r="F7338" i="11"/>
  <c r="E7338" i="11"/>
  <c r="F7337" i="11"/>
  <c r="E7337" i="11"/>
  <c r="F7336" i="11"/>
  <c r="E7336" i="11"/>
  <c r="F7335" i="11"/>
  <c r="E7335" i="11"/>
  <c r="F7334" i="11"/>
  <c r="E7334" i="11"/>
  <c r="F7333" i="11"/>
  <c r="E7333" i="11"/>
  <c r="F7332" i="11"/>
  <c r="E7332" i="11"/>
  <c r="F7331" i="11"/>
  <c r="E7331" i="11"/>
  <c r="F7330" i="11"/>
  <c r="E7330" i="11"/>
  <c r="F7329" i="11"/>
  <c r="E7329" i="11"/>
  <c r="F7328" i="11"/>
  <c r="E7328" i="11"/>
  <c r="F7327" i="11"/>
  <c r="E7327" i="11"/>
  <c r="F7326" i="11"/>
  <c r="E7326" i="11"/>
  <c r="F7325" i="11"/>
  <c r="E7325" i="11"/>
  <c r="F7324" i="11"/>
  <c r="E7324" i="11"/>
  <c r="F7323" i="11"/>
  <c r="E7323" i="11"/>
  <c r="F7322" i="11"/>
  <c r="E7322" i="11"/>
  <c r="F7321" i="11"/>
  <c r="E7321" i="11"/>
  <c r="F7320" i="11"/>
  <c r="E7320" i="11"/>
  <c r="F7319" i="11"/>
  <c r="E7319" i="11"/>
  <c r="F7318" i="11"/>
  <c r="E7318" i="11"/>
  <c r="F7317" i="11"/>
  <c r="E7317" i="11"/>
  <c r="F7316" i="11"/>
  <c r="E7316" i="11"/>
  <c r="F7315" i="11"/>
  <c r="E7315" i="11"/>
  <c r="F7314" i="11"/>
  <c r="E7314" i="11"/>
  <c r="F7313" i="11"/>
  <c r="E7313" i="11"/>
  <c r="F7312" i="11"/>
  <c r="E7312" i="11"/>
  <c r="F7311" i="11"/>
  <c r="E7311" i="11"/>
  <c r="F7310" i="11"/>
  <c r="E7310" i="11"/>
  <c r="F7309" i="11"/>
  <c r="E7309" i="11"/>
  <c r="F7308" i="11"/>
  <c r="E7308" i="11"/>
  <c r="F7307" i="11"/>
  <c r="E7307" i="11"/>
  <c r="F7306" i="11"/>
  <c r="E7306" i="11"/>
  <c r="F7305" i="11"/>
  <c r="E7305" i="11"/>
  <c r="F7304" i="11"/>
  <c r="E7304" i="11"/>
  <c r="F7303" i="11"/>
  <c r="E7303" i="11"/>
  <c r="F7302" i="11"/>
  <c r="E7302" i="11"/>
  <c r="F7301" i="11"/>
  <c r="E7301" i="11"/>
  <c r="F7300" i="11"/>
  <c r="E7300" i="11"/>
  <c r="F7299" i="11"/>
  <c r="E7299" i="11"/>
  <c r="F7298" i="11"/>
  <c r="E7298" i="11"/>
  <c r="F7297" i="11"/>
  <c r="E7297" i="11"/>
  <c r="F7296" i="11"/>
  <c r="E7296" i="11"/>
  <c r="F7295" i="11"/>
  <c r="E7295" i="11"/>
  <c r="F7294" i="11"/>
  <c r="E7294" i="11"/>
  <c r="F7293" i="11"/>
  <c r="E7293" i="11"/>
  <c r="F7292" i="11"/>
  <c r="E7292" i="11"/>
  <c r="F7291" i="11"/>
  <c r="E7291" i="11"/>
  <c r="F7290" i="11"/>
  <c r="E7290" i="11"/>
  <c r="F7289" i="11"/>
  <c r="E7289" i="11"/>
  <c r="F7288" i="11"/>
  <c r="E7288" i="11"/>
  <c r="F7287" i="11"/>
  <c r="E7287" i="11"/>
  <c r="F7286" i="11"/>
  <c r="E7286" i="11"/>
  <c r="F7285" i="11"/>
  <c r="E7285" i="11"/>
  <c r="F7284" i="11"/>
  <c r="E7284" i="11"/>
  <c r="F7283" i="11"/>
  <c r="E7283" i="11"/>
  <c r="F7282" i="11"/>
  <c r="E7282" i="11"/>
  <c r="F7281" i="11"/>
  <c r="E7281" i="11"/>
  <c r="F7280" i="11"/>
  <c r="E7280" i="11"/>
  <c r="F7279" i="11"/>
  <c r="E7279" i="11"/>
  <c r="F7278" i="11"/>
  <c r="E7278" i="11"/>
  <c r="F7277" i="11"/>
  <c r="E7277" i="11"/>
  <c r="F7276" i="11"/>
  <c r="E7276" i="11"/>
  <c r="F7275" i="11"/>
  <c r="E7275" i="11"/>
  <c r="F7274" i="11"/>
  <c r="E7274" i="11"/>
  <c r="F7273" i="11"/>
  <c r="E7273" i="11"/>
  <c r="F7272" i="11"/>
  <c r="E7272" i="11"/>
  <c r="F7271" i="11"/>
  <c r="E7271" i="11"/>
  <c r="F7270" i="11"/>
  <c r="E7270" i="11"/>
  <c r="F7269" i="11"/>
  <c r="E7269" i="11"/>
  <c r="F7268" i="11"/>
  <c r="E7268" i="11"/>
  <c r="F7267" i="11"/>
  <c r="E7267" i="11"/>
  <c r="F7266" i="11"/>
  <c r="E7266" i="11"/>
  <c r="F7265" i="11"/>
  <c r="E7265" i="11"/>
  <c r="F7264" i="11"/>
  <c r="E7264" i="11"/>
  <c r="F7263" i="11"/>
  <c r="E7263" i="11"/>
  <c r="F7262" i="11"/>
  <c r="E7262" i="11"/>
  <c r="F7261" i="11"/>
  <c r="E7261" i="11"/>
  <c r="F7260" i="11"/>
  <c r="E7260" i="11"/>
  <c r="F7259" i="11"/>
  <c r="E7259" i="11"/>
  <c r="F7258" i="11"/>
  <c r="E7258" i="11"/>
  <c r="F7257" i="11"/>
  <c r="E7257" i="11"/>
  <c r="F7256" i="11"/>
  <c r="E7256" i="11"/>
  <c r="F7255" i="11"/>
  <c r="E7255" i="11"/>
  <c r="F7254" i="11"/>
  <c r="E7254" i="11"/>
  <c r="F7253" i="11"/>
  <c r="E7253" i="11"/>
  <c r="F7252" i="11"/>
  <c r="E7252" i="11"/>
  <c r="F7251" i="11"/>
  <c r="E7251" i="11"/>
  <c r="F7250" i="11"/>
  <c r="E7250" i="11"/>
  <c r="F7249" i="11"/>
  <c r="E7249" i="11"/>
  <c r="F7248" i="11"/>
  <c r="E7248" i="11"/>
  <c r="F7247" i="11"/>
  <c r="E7247" i="11"/>
  <c r="F7246" i="11"/>
  <c r="E7246" i="11"/>
  <c r="F7245" i="11"/>
  <c r="E7245" i="11"/>
  <c r="F7244" i="11"/>
  <c r="E7244" i="11"/>
  <c r="F7243" i="11"/>
  <c r="E7243" i="11"/>
  <c r="F7242" i="11"/>
  <c r="E7242" i="11"/>
  <c r="F7241" i="11"/>
  <c r="E7241" i="11"/>
  <c r="F7240" i="11"/>
  <c r="E7240" i="11"/>
  <c r="F7239" i="11"/>
  <c r="E7239" i="11"/>
  <c r="F7238" i="11"/>
  <c r="E7238" i="11"/>
  <c r="F7237" i="11"/>
  <c r="E7237" i="11"/>
  <c r="F7236" i="11"/>
  <c r="E7236" i="11"/>
  <c r="F7235" i="11"/>
  <c r="E7235" i="11"/>
  <c r="F7234" i="11"/>
  <c r="E7234" i="11"/>
  <c r="F7233" i="11"/>
  <c r="E7233" i="11"/>
  <c r="F7232" i="11"/>
  <c r="E7232" i="11"/>
  <c r="F7231" i="11"/>
  <c r="E7231" i="11"/>
  <c r="F7230" i="11"/>
  <c r="E7230" i="11"/>
  <c r="F7229" i="11"/>
  <c r="E7229" i="11"/>
  <c r="F7228" i="11"/>
  <c r="E7228" i="11"/>
  <c r="F7227" i="11"/>
  <c r="E7227" i="11"/>
  <c r="F7226" i="11"/>
  <c r="E7226" i="11"/>
  <c r="F7225" i="11"/>
  <c r="E7225" i="11"/>
  <c r="F7224" i="11"/>
  <c r="E7224" i="11"/>
  <c r="F7223" i="11"/>
  <c r="E7223" i="11"/>
  <c r="F7222" i="11"/>
  <c r="E7222" i="11"/>
  <c r="F7221" i="11"/>
  <c r="E7221" i="11"/>
  <c r="F7220" i="11"/>
  <c r="E7220" i="11"/>
  <c r="F7219" i="11"/>
  <c r="E7219" i="11"/>
  <c r="F7218" i="11"/>
  <c r="E7218" i="11"/>
  <c r="F7217" i="11"/>
  <c r="E7217" i="11"/>
  <c r="F7216" i="11"/>
  <c r="E7216" i="11"/>
  <c r="F7215" i="11"/>
  <c r="E7215" i="11"/>
  <c r="F7214" i="11"/>
  <c r="E7214" i="11"/>
  <c r="F7213" i="11"/>
  <c r="E7213" i="11"/>
  <c r="F7212" i="11"/>
  <c r="E7212" i="11"/>
  <c r="F7211" i="11"/>
  <c r="E7211" i="11"/>
  <c r="F7210" i="11"/>
  <c r="E7210" i="11"/>
  <c r="F7209" i="11"/>
  <c r="E7209" i="11"/>
  <c r="F7208" i="11"/>
  <c r="E7208" i="11"/>
  <c r="F7207" i="11"/>
  <c r="E7207" i="11"/>
  <c r="F7206" i="11"/>
  <c r="E7206" i="11"/>
  <c r="F7205" i="11"/>
  <c r="E7205" i="11"/>
  <c r="F7204" i="11"/>
  <c r="E7204" i="11"/>
  <c r="F7203" i="11"/>
  <c r="E7203" i="11"/>
  <c r="F7202" i="11"/>
  <c r="E7202" i="11"/>
  <c r="F7201" i="11"/>
  <c r="E7201" i="11"/>
  <c r="F7200" i="11"/>
  <c r="E7200" i="11"/>
  <c r="F7199" i="11"/>
  <c r="E7199" i="11"/>
  <c r="F7198" i="11"/>
  <c r="E7198" i="11"/>
  <c r="F7197" i="11"/>
  <c r="E7197" i="11"/>
  <c r="F7196" i="11"/>
  <c r="E7196" i="11"/>
  <c r="F7195" i="11"/>
  <c r="E7195" i="11"/>
  <c r="F7194" i="11"/>
  <c r="E7194" i="11"/>
  <c r="F7193" i="11"/>
  <c r="E7193" i="11"/>
  <c r="F7192" i="11"/>
  <c r="E7192" i="11"/>
  <c r="F7191" i="11"/>
  <c r="E7191" i="11"/>
  <c r="F7190" i="11"/>
  <c r="E7190" i="11"/>
  <c r="F7189" i="11"/>
  <c r="E7189" i="11"/>
  <c r="F7188" i="11"/>
  <c r="E7188" i="11"/>
  <c r="F7187" i="11"/>
  <c r="E7187" i="11"/>
  <c r="F7186" i="11"/>
  <c r="E7186" i="11"/>
  <c r="F7185" i="11"/>
  <c r="E7185" i="11"/>
  <c r="F7184" i="11"/>
  <c r="E7184" i="11"/>
  <c r="F7183" i="11"/>
  <c r="E7183" i="11"/>
  <c r="F7182" i="11"/>
  <c r="E7182" i="11"/>
  <c r="F7181" i="11"/>
  <c r="E7181" i="11"/>
  <c r="F7180" i="11"/>
  <c r="E7180" i="11"/>
  <c r="F7179" i="11"/>
  <c r="E7179" i="11"/>
  <c r="F7178" i="11"/>
  <c r="E7178" i="11"/>
  <c r="F7177" i="11"/>
  <c r="E7177" i="11"/>
  <c r="F7176" i="11"/>
  <c r="E7176" i="11"/>
  <c r="F7175" i="11"/>
  <c r="E7175" i="11"/>
  <c r="F7174" i="11"/>
  <c r="E7174" i="11"/>
  <c r="F7173" i="11"/>
  <c r="E7173" i="11"/>
  <c r="F7172" i="11"/>
  <c r="E7172" i="11"/>
  <c r="F7171" i="11"/>
  <c r="E7171" i="11"/>
  <c r="F7170" i="11"/>
  <c r="E7170" i="11"/>
  <c r="F7169" i="11"/>
  <c r="E7169" i="11"/>
  <c r="F7168" i="11"/>
  <c r="E7168" i="11"/>
  <c r="F7167" i="11"/>
  <c r="E7167" i="11"/>
  <c r="F7166" i="11"/>
  <c r="E7166" i="11"/>
  <c r="F7165" i="11"/>
  <c r="E7165" i="11"/>
  <c r="F7164" i="11"/>
  <c r="E7164" i="11"/>
  <c r="F7163" i="11"/>
  <c r="E7163" i="11"/>
  <c r="F7162" i="11"/>
  <c r="E7162" i="11"/>
  <c r="F7161" i="11"/>
  <c r="E7161" i="11"/>
  <c r="F7160" i="11"/>
  <c r="E7160" i="11"/>
  <c r="F7159" i="11"/>
  <c r="E7159" i="11"/>
  <c r="F7158" i="11"/>
  <c r="E7158" i="11"/>
  <c r="F7157" i="11"/>
  <c r="E7157" i="11"/>
  <c r="F7156" i="11"/>
  <c r="E7156" i="11"/>
  <c r="F7155" i="11"/>
  <c r="E7155" i="11"/>
  <c r="F7154" i="11"/>
  <c r="E7154" i="11"/>
  <c r="F7153" i="11"/>
  <c r="E7153" i="11"/>
  <c r="F7152" i="11"/>
  <c r="E7152" i="11"/>
  <c r="F7151" i="11"/>
  <c r="E7151" i="11"/>
  <c r="F7150" i="11"/>
  <c r="E7150" i="11"/>
  <c r="F7149" i="11"/>
  <c r="E7149" i="11"/>
  <c r="F7148" i="11"/>
  <c r="E7148" i="11"/>
  <c r="F7147" i="11"/>
  <c r="E7147" i="11"/>
  <c r="F7146" i="11"/>
  <c r="E7146" i="11"/>
  <c r="F7145" i="11"/>
  <c r="E7145" i="11"/>
  <c r="F7144" i="11"/>
  <c r="E7144" i="11"/>
  <c r="F7143" i="11"/>
  <c r="E7143" i="11"/>
  <c r="F7142" i="11"/>
  <c r="E7142" i="11"/>
  <c r="F7141" i="11"/>
  <c r="E7141" i="11"/>
  <c r="F7140" i="11"/>
  <c r="E7140" i="11"/>
  <c r="F7139" i="11"/>
  <c r="E7139" i="11"/>
  <c r="F7138" i="11"/>
  <c r="E7138" i="11"/>
  <c r="F7137" i="11"/>
  <c r="E7137" i="11"/>
  <c r="F7136" i="11"/>
  <c r="E7136" i="11"/>
  <c r="F7135" i="11"/>
  <c r="E7135" i="11"/>
  <c r="F7134" i="11"/>
  <c r="E7134" i="11"/>
  <c r="F7133" i="11"/>
  <c r="E7133" i="11"/>
  <c r="F7132" i="11"/>
  <c r="E7132" i="11"/>
  <c r="F7131" i="11"/>
  <c r="E7131" i="11"/>
  <c r="F7130" i="11"/>
  <c r="E7130" i="11"/>
  <c r="F7129" i="11"/>
  <c r="E7129" i="11"/>
  <c r="F7128" i="11"/>
  <c r="E7128" i="11"/>
  <c r="F7127" i="11"/>
  <c r="E7127" i="11"/>
  <c r="F7126" i="11"/>
  <c r="E7126" i="11"/>
  <c r="F7125" i="11"/>
  <c r="E7125" i="11"/>
  <c r="F7124" i="11"/>
  <c r="E7124" i="11"/>
  <c r="F7123" i="11"/>
  <c r="E7123" i="11"/>
  <c r="F7122" i="11"/>
  <c r="E7122" i="11"/>
  <c r="F7121" i="11"/>
  <c r="E7121" i="11"/>
  <c r="F7120" i="11"/>
  <c r="E7120" i="11"/>
  <c r="F7119" i="11"/>
  <c r="E7119" i="11"/>
  <c r="F7118" i="11"/>
  <c r="E7118" i="11"/>
  <c r="F7117" i="11"/>
  <c r="E7117" i="11"/>
  <c r="F7116" i="11"/>
  <c r="E7116" i="11"/>
  <c r="F7115" i="11"/>
  <c r="E7115" i="11"/>
  <c r="F7114" i="11"/>
  <c r="E7114" i="11"/>
  <c r="F7113" i="11"/>
  <c r="E7113" i="11"/>
  <c r="F7112" i="11"/>
  <c r="E7112" i="11"/>
  <c r="F7111" i="11"/>
  <c r="E7111" i="11"/>
  <c r="F7110" i="11"/>
  <c r="E7110" i="11"/>
  <c r="F7109" i="11"/>
  <c r="E7109" i="11"/>
  <c r="F7108" i="11"/>
  <c r="E7108" i="11"/>
  <c r="F7107" i="11"/>
  <c r="E7107" i="11"/>
  <c r="F7106" i="11"/>
  <c r="E7106" i="11"/>
  <c r="F7105" i="11"/>
  <c r="E7105" i="11"/>
  <c r="F7104" i="11"/>
  <c r="E7104" i="11"/>
  <c r="F7103" i="11"/>
  <c r="E7103" i="11"/>
  <c r="F7102" i="11"/>
  <c r="E7102" i="11"/>
  <c r="F7101" i="11"/>
  <c r="E7101" i="11"/>
  <c r="F7100" i="11"/>
  <c r="E7100" i="11"/>
  <c r="F7099" i="11"/>
  <c r="E7099" i="11"/>
  <c r="F7098" i="11"/>
  <c r="E7098" i="11"/>
  <c r="F7097" i="11"/>
  <c r="E7097" i="11"/>
  <c r="F7096" i="11"/>
  <c r="E7096" i="11"/>
  <c r="F7095" i="11"/>
  <c r="E7095" i="11"/>
  <c r="F7094" i="11"/>
  <c r="E7094" i="11"/>
  <c r="F7093" i="11"/>
  <c r="E7093" i="11"/>
  <c r="F7092" i="11"/>
  <c r="E7092" i="11"/>
  <c r="F7091" i="11"/>
  <c r="E7091" i="11"/>
  <c r="F7090" i="11"/>
  <c r="E7090" i="11"/>
  <c r="F7089" i="11"/>
  <c r="E7089" i="11"/>
  <c r="F7088" i="11"/>
  <c r="E7088" i="11"/>
  <c r="F7087" i="11"/>
  <c r="E7087" i="11"/>
  <c r="F7086" i="11"/>
  <c r="E7086" i="11"/>
  <c r="F7085" i="11"/>
  <c r="E7085" i="11"/>
  <c r="F7084" i="11"/>
  <c r="E7084" i="11"/>
  <c r="F7083" i="11"/>
  <c r="E7083" i="11"/>
  <c r="F7082" i="11"/>
  <c r="E7082" i="11"/>
  <c r="F7081" i="11"/>
  <c r="E7081" i="11"/>
  <c r="F7080" i="11"/>
  <c r="E7080" i="11"/>
  <c r="F7079" i="11"/>
  <c r="E7079" i="11"/>
  <c r="F7078" i="11"/>
  <c r="E7078" i="11"/>
  <c r="F7077" i="11"/>
  <c r="E7077" i="11"/>
  <c r="F7076" i="11"/>
  <c r="E7076" i="11"/>
  <c r="F7075" i="11"/>
  <c r="E7075" i="11"/>
  <c r="F7074" i="11"/>
  <c r="E7074" i="11"/>
  <c r="F7073" i="11"/>
  <c r="E7073" i="11"/>
  <c r="F7072" i="11"/>
  <c r="E7072" i="11"/>
  <c r="F7071" i="11"/>
  <c r="E7071" i="11"/>
  <c r="F7070" i="11"/>
  <c r="E7070" i="11"/>
  <c r="F7069" i="11"/>
  <c r="E7069" i="11"/>
  <c r="F7068" i="11"/>
  <c r="E7068" i="11"/>
  <c r="F7067" i="11"/>
  <c r="E7067" i="11"/>
  <c r="F7066" i="11"/>
  <c r="E7066" i="11"/>
  <c r="F7065" i="11"/>
  <c r="E7065" i="11"/>
  <c r="F7064" i="11"/>
  <c r="E7064" i="11"/>
  <c r="E7063" i="11"/>
  <c r="E7062" i="11"/>
  <c r="E7061" i="11"/>
  <c r="E7060" i="11"/>
  <c r="E7059" i="11"/>
  <c r="E7058" i="11"/>
  <c r="F7057" i="11"/>
  <c r="E7057" i="11"/>
  <c r="F7056" i="11"/>
  <c r="E7056" i="11"/>
  <c r="F7055" i="11"/>
  <c r="E7055" i="11"/>
  <c r="F7054" i="11"/>
  <c r="E7054" i="11"/>
  <c r="F7053" i="11"/>
  <c r="E7053" i="11"/>
  <c r="F7052" i="11"/>
  <c r="E7052" i="11"/>
  <c r="F7051" i="11"/>
  <c r="E7051" i="11"/>
  <c r="F7050" i="11"/>
  <c r="E7050" i="11"/>
  <c r="F7049" i="11"/>
  <c r="E7049" i="11"/>
  <c r="F7048" i="11"/>
  <c r="E7048" i="11"/>
  <c r="F7047" i="11"/>
  <c r="E7047" i="11"/>
  <c r="F7046" i="11"/>
  <c r="E7046" i="11"/>
  <c r="F7045" i="11"/>
  <c r="E7045" i="11"/>
  <c r="F7044" i="11"/>
  <c r="E7044" i="11"/>
  <c r="F7043" i="11"/>
  <c r="E7043" i="11"/>
  <c r="F7042" i="11"/>
  <c r="E7042" i="11"/>
  <c r="F7041" i="11"/>
  <c r="E7041" i="11"/>
  <c r="F7040" i="11"/>
  <c r="E7040" i="11"/>
  <c r="F7039" i="11"/>
  <c r="E7039" i="11"/>
  <c r="F7038" i="11"/>
  <c r="E7038" i="11"/>
  <c r="F7037" i="11"/>
  <c r="E7037" i="11"/>
  <c r="F7036" i="11"/>
  <c r="E7036" i="11"/>
  <c r="F7035" i="11"/>
  <c r="E7035" i="11"/>
  <c r="F7034" i="11"/>
  <c r="E7034" i="11"/>
  <c r="F7033" i="11"/>
  <c r="E7033" i="11"/>
  <c r="F7032" i="11"/>
  <c r="E7032" i="11"/>
  <c r="F7031" i="11"/>
  <c r="E7031" i="11"/>
  <c r="F7030" i="11"/>
  <c r="E7030" i="11"/>
  <c r="F7029" i="11"/>
  <c r="E7029" i="11"/>
  <c r="F7028" i="11"/>
  <c r="E7028" i="11"/>
  <c r="F7027" i="11"/>
  <c r="E7027" i="11"/>
  <c r="F7026" i="11"/>
  <c r="E7026" i="11"/>
  <c r="F7025" i="11"/>
  <c r="E7025" i="11"/>
  <c r="F7024" i="11"/>
  <c r="E7024" i="11"/>
  <c r="F7023" i="11"/>
  <c r="E7023" i="11"/>
  <c r="F7022" i="11"/>
  <c r="E7022" i="11"/>
  <c r="F7021" i="11"/>
  <c r="E7021" i="11"/>
  <c r="F7020" i="11"/>
  <c r="E7020" i="11"/>
  <c r="F7019" i="11"/>
  <c r="E7019" i="11"/>
  <c r="F7018" i="11"/>
  <c r="E7018" i="11"/>
  <c r="F7017" i="11"/>
  <c r="E7017" i="11"/>
  <c r="F7016" i="11"/>
  <c r="E7016" i="11"/>
  <c r="F7015" i="11"/>
  <c r="E7015" i="11"/>
  <c r="F7014" i="11"/>
  <c r="E7014" i="11"/>
  <c r="F7013" i="11"/>
  <c r="E7013" i="11"/>
  <c r="F7012" i="11"/>
  <c r="E7012" i="11"/>
  <c r="F7011" i="11"/>
  <c r="E7011" i="11"/>
  <c r="F7010" i="11"/>
  <c r="E7010" i="11"/>
  <c r="F7009" i="11"/>
  <c r="E7009" i="11"/>
  <c r="F7008" i="11"/>
  <c r="E7008" i="11"/>
  <c r="F7007" i="11"/>
  <c r="E7007" i="11"/>
  <c r="F7006" i="11"/>
  <c r="E7006" i="11"/>
  <c r="F7005" i="11"/>
  <c r="E7005" i="11"/>
  <c r="F7004" i="11"/>
  <c r="E7004" i="11"/>
  <c r="F7003" i="11"/>
  <c r="E7003" i="11"/>
  <c r="F7002" i="11"/>
  <c r="E7002" i="11"/>
  <c r="F7001" i="11"/>
  <c r="E7001" i="11"/>
  <c r="F7000" i="11"/>
  <c r="E7000" i="11"/>
  <c r="F6999" i="11"/>
  <c r="E6999" i="11"/>
  <c r="F6998" i="11"/>
  <c r="E6998" i="11"/>
  <c r="F6997" i="11"/>
  <c r="E6997" i="11"/>
  <c r="F6996" i="11"/>
  <c r="E6996" i="11"/>
  <c r="F6995" i="11"/>
  <c r="E6995" i="11"/>
  <c r="F6994" i="11"/>
  <c r="E6994" i="11"/>
  <c r="F6993" i="11"/>
  <c r="E6993" i="11"/>
  <c r="F6992" i="11"/>
  <c r="E6992" i="11"/>
  <c r="F6991" i="11"/>
  <c r="E6991" i="11"/>
  <c r="F6990" i="11"/>
  <c r="E6990" i="11"/>
  <c r="F6989" i="11"/>
  <c r="E6989" i="11"/>
  <c r="F6988" i="11"/>
  <c r="E6988" i="11"/>
  <c r="F6987" i="11"/>
  <c r="E6987" i="11"/>
  <c r="F6986" i="11"/>
  <c r="E6986" i="11"/>
  <c r="F6985" i="11"/>
  <c r="E6985" i="11"/>
  <c r="F6984" i="11"/>
  <c r="E6984" i="11"/>
  <c r="F6983" i="11"/>
  <c r="E6983" i="11"/>
  <c r="F6982" i="11"/>
  <c r="E6982" i="11"/>
  <c r="F6981" i="11"/>
  <c r="E6981" i="11"/>
  <c r="F6980" i="11"/>
  <c r="E6980" i="11"/>
  <c r="F6979" i="11"/>
  <c r="E6979" i="11"/>
  <c r="F6978" i="11"/>
  <c r="E6978" i="11"/>
  <c r="F6977" i="11"/>
  <c r="E6977" i="11"/>
  <c r="F6976" i="11"/>
  <c r="E6976" i="11"/>
  <c r="F6975" i="11"/>
  <c r="E6975" i="11"/>
  <c r="F6974" i="11"/>
  <c r="E6974" i="11"/>
  <c r="F6973" i="11"/>
  <c r="E6973" i="11"/>
  <c r="F6972" i="11"/>
  <c r="E6972" i="11"/>
  <c r="F6971" i="11"/>
  <c r="E6971" i="11"/>
  <c r="F6970" i="11"/>
  <c r="E6970" i="11"/>
  <c r="F6969" i="11"/>
  <c r="E6969" i="11"/>
  <c r="F6968" i="11"/>
  <c r="E6968" i="11"/>
  <c r="F6967" i="11"/>
  <c r="E6967" i="11"/>
  <c r="F6966" i="11"/>
  <c r="E6966" i="11"/>
  <c r="F6965" i="11"/>
  <c r="E6965" i="11"/>
  <c r="F6964" i="11"/>
  <c r="E6964" i="11"/>
  <c r="F6963" i="11"/>
  <c r="E6963" i="11"/>
  <c r="F6962" i="11"/>
  <c r="E6962" i="11"/>
  <c r="F6961" i="11"/>
  <c r="E6961" i="11"/>
  <c r="F6960" i="11"/>
  <c r="E6960" i="11"/>
  <c r="F6959" i="11"/>
  <c r="E6959" i="11"/>
  <c r="E6958" i="11"/>
  <c r="E6957" i="11"/>
  <c r="E6956" i="11"/>
  <c r="E6955" i="11"/>
  <c r="E6954" i="11"/>
  <c r="E6953" i="11"/>
  <c r="E6952" i="11"/>
  <c r="E6951" i="11"/>
  <c r="E6950" i="11"/>
  <c r="E6949" i="11"/>
  <c r="E6948" i="11"/>
  <c r="E6947" i="11"/>
  <c r="E6946" i="11"/>
  <c r="E6945" i="11"/>
  <c r="E6944" i="11"/>
  <c r="E6943" i="11"/>
  <c r="E6942" i="11"/>
  <c r="E6941" i="11"/>
  <c r="E6940" i="11"/>
  <c r="E6939" i="11"/>
  <c r="E6938" i="11"/>
  <c r="E6937" i="11"/>
  <c r="E6936" i="11"/>
  <c r="E6935" i="11"/>
  <c r="E6934" i="11"/>
  <c r="E6933" i="11"/>
  <c r="E6932" i="11"/>
  <c r="E6931" i="11"/>
  <c r="E6930" i="11"/>
  <c r="E6929" i="11"/>
  <c r="E6928" i="11"/>
  <c r="E6927" i="11"/>
  <c r="E6926" i="11"/>
  <c r="F6925" i="11"/>
  <c r="E6925" i="11"/>
  <c r="F6924" i="11"/>
  <c r="E6924" i="11"/>
  <c r="F6923" i="11"/>
  <c r="E6923" i="11"/>
  <c r="F6922" i="11"/>
  <c r="E6922" i="11"/>
  <c r="F6921" i="11"/>
  <c r="E6921" i="11"/>
  <c r="F6920" i="11"/>
  <c r="E6920" i="11"/>
  <c r="F6919" i="11"/>
  <c r="E6919" i="11"/>
  <c r="F6918" i="11"/>
  <c r="E6918" i="11"/>
  <c r="F6917" i="11"/>
  <c r="E6917" i="11"/>
  <c r="F6916" i="11"/>
  <c r="E6916" i="11"/>
  <c r="F6915" i="11"/>
  <c r="E6915" i="11"/>
  <c r="F6914" i="11"/>
  <c r="E6914" i="11"/>
  <c r="F6913" i="11"/>
  <c r="E6913" i="11"/>
  <c r="F6912" i="11"/>
  <c r="E6912" i="11"/>
  <c r="F6911" i="11"/>
  <c r="E6911" i="11"/>
  <c r="F6910" i="11"/>
  <c r="E6910" i="11"/>
  <c r="F6909" i="11"/>
  <c r="E6909" i="11"/>
  <c r="F6908" i="11"/>
  <c r="E6908" i="11"/>
  <c r="F6907" i="11"/>
  <c r="E6907" i="11"/>
  <c r="F6906" i="11"/>
  <c r="E6906" i="11"/>
  <c r="F6905" i="11"/>
  <c r="E6905" i="11"/>
  <c r="F6904" i="11"/>
  <c r="E6904" i="11"/>
  <c r="F6903" i="11"/>
  <c r="E6903" i="11"/>
  <c r="F6902" i="11"/>
  <c r="E6902" i="11"/>
  <c r="F6901" i="11"/>
  <c r="E6901" i="11"/>
  <c r="F6900" i="11"/>
  <c r="E6900" i="11"/>
  <c r="F6899" i="11"/>
  <c r="E6899" i="11"/>
  <c r="F6898" i="11"/>
  <c r="E6898" i="11"/>
  <c r="F6897" i="11"/>
  <c r="E6897" i="11"/>
  <c r="F6896" i="11"/>
  <c r="E6896" i="11"/>
  <c r="F6895" i="11"/>
  <c r="E6895" i="11"/>
  <c r="F6894" i="11"/>
  <c r="E6894" i="11"/>
  <c r="F6893" i="11"/>
  <c r="E6893" i="11"/>
  <c r="F6892" i="11"/>
  <c r="E6892" i="11"/>
  <c r="F6891" i="11"/>
  <c r="E6891" i="11"/>
  <c r="F6890" i="11"/>
  <c r="E6890" i="11"/>
  <c r="F6889" i="11"/>
  <c r="E6889" i="11"/>
  <c r="F6888" i="11"/>
  <c r="E6888" i="11"/>
  <c r="F6887" i="11"/>
  <c r="F6886" i="11"/>
  <c r="E6886" i="11"/>
  <c r="F6885" i="11"/>
  <c r="E6885" i="11"/>
  <c r="F6884" i="11"/>
  <c r="E6884" i="11"/>
  <c r="F6883" i="11"/>
  <c r="E6883" i="11"/>
  <c r="F6882" i="11"/>
  <c r="E6882" i="11"/>
  <c r="F6881" i="11"/>
  <c r="E6881" i="11"/>
  <c r="F6880" i="11"/>
  <c r="E6880" i="11"/>
  <c r="F6879" i="11"/>
  <c r="E6879" i="11"/>
  <c r="F6878" i="11"/>
  <c r="E6878" i="11"/>
  <c r="F6877" i="11"/>
  <c r="E6877" i="11"/>
  <c r="F6876" i="11"/>
  <c r="E6876" i="11"/>
  <c r="F6875" i="11"/>
  <c r="E6875" i="11"/>
  <c r="F6874" i="11"/>
  <c r="E6874" i="11"/>
  <c r="F6873" i="11"/>
  <c r="E6873" i="11"/>
  <c r="F6872" i="11"/>
  <c r="E6872" i="11"/>
  <c r="F6871" i="11"/>
  <c r="E6871" i="11"/>
  <c r="F6870" i="11"/>
  <c r="E6870" i="11"/>
  <c r="F6869" i="11"/>
  <c r="E6869" i="11"/>
  <c r="F6868" i="11"/>
  <c r="E6868" i="11"/>
  <c r="F6867" i="11"/>
  <c r="E6867" i="11"/>
  <c r="E6866" i="11"/>
  <c r="E6865" i="11"/>
  <c r="F6864" i="11"/>
  <c r="E6864" i="11"/>
  <c r="F6863" i="11"/>
  <c r="E6863" i="11"/>
  <c r="F6862" i="11"/>
  <c r="E6862" i="11"/>
  <c r="F6861" i="11"/>
  <c r="E6861" i="11"/>
  <c r="F6860" i="11"/>
  <c r="E6860" i="11"/>
  <c r="F6859" i="11"/>
  <c r="E6859" i="11"/>
  <c r="F6858" i="11"/>
  <c r="E6858" i="11"/>
  <c r="F6857" i="11"/>
  <c r="E6857" i="11"/>
  <c r="F6856" i="11"/>
  <c r="E6856" i="11"/>
  <c r="F6855" i="11"/>
  <c r="E6855" i="11"/>
  <c r="F6854" i="11"/>
  <c r="E6854" i="11"/>
  <c r="F6853" i="11"/>
  <c r="E6853" i="11"/>
  <c r="F6852" i="11"/>
  <c r="E6852" i="11"/>
  <c r="F6851" i="11"/>
  <c r="E6851" i="11"/>
  <c r="F6850" i="11"/>
  <c r="E6850" i="11"/>
  <c r="F6849" i="11"/>
  <c r="E6849" i="11"/>
  <c r="F6848" i="11"/>
  <c r="E6848" i="11"/>
  <c r="F6847" i="11"/>
  <c r="E6847" i="11"/>
  <c r="F6846" i="11"/>
  <c r="E6846" i="11"/>
  <c r="F6845" i="11"/>
  <c r="E6845" i="11"/>
  <c r="F6844" i="11"/>
  <c r="E6844" i="11"/>
  <c r="F6843" i="11"/>
  <c r="E6843" i="11"/>
  <c r="F6842" i="11"/>
  <c r="E6842" i="11"/>
  <c r="F6841" i="11"/>
  <c r="E6841" i="11"/>
  <c r="F6840" i="11"/>
  <c r="E6840" i="11"/>
  <c r="F6839" i="11"/>
  <c r="E6839" i="11"/>
  <c r="F6838" i="11"/>
  <c r="E6838" i="11"/>
  <c r="F6837" i="11"/>
  <c r="E6837" i="11"/>
  <c r="F6836" i="11"/>
  <c r="E6836" i="11"/>
  <c r="F6835" i="11"/>
  <c r="E6835" i="11"/>
  <c r="F6834" i="11"/>
  <c r="E6834" i="11"/>
  <c r="F6833" i="11"/>
  <c r="E6833" i="11"/>
  <c r="F6832" i="11"/>
  <c r="E6832" i="11"/>
  <c r="F6831" i="11"/>
  <c r="E6831" i="11"/>
  <c r="F6830" i="11"/>
  <c r="E6830" i="11"/>
  <c r="F6829" i="11"/>
  <c r="E6829" i="11"/>
  <c r="F6828" i="11"/>
  <c r="E6828" i="11"/>
  <c r="F6827" i="11"/>
  <c r="E6827" i="11"/>
  <c r="F6826" i="11"/>
  <c r="E6826" i="11"/>
  <c r="F6825" i="11"/>
  <c r="E6825" i="11"/>
  <c r="F6824" i="11"/>
  <c r="E6824" i="11"/>
  <c r="F6823" i="11"/>
  <c r="E6823" i="11"/>
  <c r="F6822" i="11"/>
  <c r="E6822" i="11"/>
  <c r="F6821" i="11"/>
  <c r="E6821" i="11"/>
  <c r="F6820" i="11"/>
  <c r="E6820" i="11"/>
  <c r="F6819" i="11"/>
  <c r="E6819" i="11"/>
  <c r="F6818" i="11"/>
  <c r="E6818" i="11"/>
  <c r="F6817" i="11"/>
  <c r="E6817" i="11"/>
  <c r="F6816" i="11"/>
  <c r="E6816" i="11"/>
  <c r="F6815" i="11"/>
  <c r="E6815" i="11"/>
  <c r="F6814" i="11"/>
  <c r="E6814" i="11"/>
  <c r="F6813" i="11"/>
  <c r="E6813" i="11"/>
  <c r="F6812" i="11"/>
  <c r="E6812" i="11"/>
  <c r="F6811" i="11"/>
  <c r="E6811" i="11"/>
  <c r="F6810" i="11"/>
  <c r="E6810" i="11"/>
  <c r="F6809" i="11"/>
  <c r="E6809" i="11"/>
  <c r="F6808" i="11"/>
  <c r="E6808" i="11"/>
  <c r="F6807" i="11"/>
  <c r="E6807" i="11"/>
  <c r="F6806" i="11"/>
  <c r="E6806" i="11"/>
  <c r="F6805" i="11"/>
  <c r="E6805" i="11"/>
  <c r="F6804" i="11"/>
  <c r="E6804" i="11"/>
  <c r="F6803" i="11"/>
  <c r="E6803" i="11"/>
  <c r="F6802" i="11"/>
  <c r="E6802" i="11"/>
  <c r="F6801" i="11"/>
  <c r="E6801" i="11"/>
  <c r="F6800" i="11"/>
  <c r="E6800" i="11"/>
  <c r="F6799" i="11"/>
  <c r="E6799" i="11"/>
  <c r="F6798" i="11"/>
  <c r="E6798" i="11"/>
  <c r="F6797" i="11"/>
  <c r="E6797" i="11"/>
  <c r="F6796" i="11"/>
  <c r="E6796" i="11"/>
  <c r="F6795" i="11"/>
  <c r="E6795" i="11"/>
  <c r="F6794" i="11"/>
  <c r="E6794" i="11"/>
  <c r="F6793" i="11"/>
  <c r="E6793" i="11"/>
  <c r="F6792" i="11"/>
  <c r="E6792" i="11"/>
  <c r="F6791" i="11"/>
  <c r="E6791" i="11"/>
  <c r="F6790" i="11"/>
  <c r="E6790" i="11"/>
  <c r="F6789" i="11"/>
  <c r="E6789" i="11"/>
  <c r="F6788" i="11"/>
  <c r="E6788" i="11"/>
  <c r="F6787" i="11"/>
  <c r="E6787" i="11"/>
  <c r="F6786" i="11"/>
  <c r="E6786" i="11"/>
  <c r="F6785" i="11"/>
  <c r="E6785" i="11"/>
  <c r="F6784" i="11"/>
  <c r="E6784" i="11"/>
  <c r="F6783" i="11"/>
  <c r="E6783" i="11"/>
  <c r="F6782" i="11"/>
  <c r="E6782" i="11"/>
  <c r="F6781" i="11"/>
  <c r="E6781" i="11"/>
  <c r="F6780" i="11"/>
  <c r="E6780" i="11"/>
  <c r="F6779" i="11"/>
  <c r="E6779" i="11"/>
  <c r="F6778" i="11"/>
  <c r="E6778" i="11"/>
  <c r="F6777" i="11"/>
  <c r="E6777" i="11"/>
  <c r="F6776" i="11"/>
  <c r="E6776" i="11"/>
  <c r="F6775" i="11"/>
  <c r="E6775" i="11"/>
  <c r="F6774" i="11"/>
  <c r="E6774" i="11"/>
  <c r="F6773" i="11"/>
  <c r="E6773" i="11"/>
  <c r="F6772" i="11"/>
  <c r="E6772" i="11"/>
  <c r="F6771" i="11"/>
  <c r="E6771" i="11"/>
  <c r="F6770" i="11"/>
  <c r="E6770" i="11"/>
  <c r="F6769" i="11"/>
  <c r="E6769" i="11"/>
  <c r="F6768" i="11"/>
  <c r="E6768" i="11"/>
  <c r="F6767" i="11"/>
  <c r="E6767" i="11"/>
  <c r="F6766" i="11"/>
  <c r="E6766" i="11"/>
  <c r="F6765" i="11"/>
  <c r="E6765" i="11"/>
  <c r="F6764" i="11"/>
  <c r="E6764" i="11"/>
  <c r="F6763" i="11"/>
  <c r="E6763" i="11"/>
  <c r="F6762" i="11"/>
  <c r="E6762" i="11"/>
  <c r="F6761" i="11"/>
  <c r="E6761" i="11"/>
  <c r="F6760" i="11"/>
  <c r="E6760" i="11"/>
  <c r="F6759" i="11"/>
  <c r="E6759" i="11"/>
  <c r="F6758" i="11"/>
  <c r="E6758" i="11"/>
  <c r="F6757" i="11"/>
  <c r="E6757" i="11"/>
  <c r="F6756" i="11"/>
  <c r="E6756" i="11"/>
  <c r="F6755" i="11"/>
  <c r="E6755" i="11"/>
  <c r="F6754" i="11"/>
  <c r="E6754" i="11"/>
  <c r="F6753" i="11"/>
  <c r="E6753" i="11"/>
  <c r="F6752" i="11"/>
  <c r="E6752" i="11"/>
  <c r="F6751" i="11"/>
  <c r="E6751" i="11"/>
  <c r="F6750" i="11"/>
  <c r="E6750" i="11"/>
  <c r="F6749" i="11"/>
  <c r="E6749" i="11"/>
  <c r="F6748" i="11"/>
  <c r="E6748" i="11"/>
  <c r="F6747" i="11"/>
  <c r="E6747" i="11"/>
  <c r="F6746" i="11"/>
  <c r="E6746" i="11"/>
  <c r="F6745" i="11"/>
  <c r="E6745" i="11"/>
  <c r="F6744" i="11"/>
  <c r="E6744" i="11"/>
  <c r="F6743" i="11"/>
  <c r="E6743" i="11"/>
  <c r="F6742" i="11"/>
  <c r="E6742" i="11"/>
  <c r="F6741" i="11"/>
  <c r="E6741" i="11"/>
  <c r="F6740" i="11"/>
  <c r="E6740" i="11"/>
  <c r="F6739" i="11"/>
  <c r="E6739" i="11"/>
  <c r="F6738" i="11"/>
  <c r="E6738" i="11"/>
  <c r="F6737" i="11"/>
  <c r="E6737" i="11"/>
  <c r="F6736" i="11"/>
  <c r="E6736" i="11"/>
  <c r="F6735" i="11"/>
  <c r="E6735" i="11"/>
  <c r="F6734" i="11"/>
  <c r="E6734" i="11"/>
  <c r="F6733" i="11"/>
  <c r="E6733" i="11"/>
  <c r="F6732" i="11"/>
  <c r="E6732" i="11"/>
  <c r="F6731" i="11"/>
  <c r="E6731" i="11"/>
  <c r="F6730" i="11"/>
  <c r="E6730" i="11"/>
  <c r="F6729" i="11"/>
  <c r="E6729" i="11"/>
  <c r="F6728" i="11"/>
  <c r="E6728" i="11"/>
  <c r="F6727" i="11"/>
  <c r="E6727" i="11"/>
  <c r="F6726" i="11"/>
  <c r="E6726" i="11"/>
  <c r="F6725" i="11"/>
  <c r="E6725" i="11"/>
  <c r="F6724" i="11"/>
  <c r="E6724" i="11"/>
  <c r="F6723" i="11"/>
  <c r="E6723" i="11"/>
  <c r="F6722" i="11"/>
  <c r="E6722" i="11"/>
  <c r="F6721" i="11"/>
  <c r="E6721" i="11"/>
  <c r="F6720" i="11"/>
  <c r="E6720" i="11"/>
  <c r="F6719" i="11"/>
  <c r="E6719" i="11"/>
  <c r="F6718" i="11"/>
  <c r="E6718" i="11"/>
  <c r="F6717" i="11"/>
  <c r="E6717" i="11"/>
  <c r="F6716" i="11"/>
  <c r="E6716" i="11"/>
  <c r="F6715" i="11"/>
  <c r="E6715" i="11"/>
  <c r="F6714" i="11"/>
  <c r="E6714" i="11"/>
  <c r="F6713" i="11"/>
  <c r="E6713" i="11"/>
  <c r="F6712" i="11"/>
  <c r="E6712" i="11"/>
  <c r="F6711" i="11"/>
  <c r="E6711" i="11"/>
  <c r="F6710" i="11"/>
  <c r="E6710" i="11"/>
  <c r="F6709" i="11"/>
  <c r="E6709" i="11"/>
  <c r="F6708" i="11"/>
  <c r="E6708" i="11"/>
  <c r="F6707" i="11"/>
  <c r="E6707" i="11"/>
  <c r="F6706" i="11"/>
  <c r="E6706" i="11"/>
  <c r="F6705" i="11"/>
  <c r="E6705" i="11"/>
  <c r="F6704" i="11"/>
  <c r="E6704" i="11"/>
  <c r="F6703" i="11"/>
  <c r="E6703" i="11"/>
  <c r="F6702" i="11"/>
  <c r="E6702" i="11"/>
  <c r="F6701" i="11"/>
  <c r="E6701" i="11"/>
  <c r="F6700" i="11"/>
  <c r="E6700" i="11"/>
  <c r="F6699" i="11"/>
  <c r="E6699" i="11"/>
  <c r="F6698" i="11"/>
  <c r="E6698" i="11"/>
  <c r="F6697" i="11"/>
  <c r="E6697" i="11"/>
  <c r="F6696" i="11"/>
  <c r="E6696" i="11"/>
  <c r="F6695" i="11"/>
  <c r="E6695" i="11"/>
  <c r="F6694" i="11"/>
  <c r="E6694" i="11"/>
  <c r="F6693" i="11"/>
  <c r="E6693" i="11"/>
  <c r="F6692" i="11"/>
  <c r="E6692" i="11"/>
  <c r="F6691" i="11"/>
  <c r="E6691" i="11"/>
  <c r="F6690" i="11"/>
  <c r="E6690" i="11"/>
  <c r="F6689" i="11"/>
  <c r="E6689" i="11"/>
  <c r="F6688" i="11"/>
  <c r="E6688" i="11"/>
  <c r="F6687" i="11"/>
  <c r="E6687" i="11"/>
  <c r="F6686" i="11"/>
  <c r="E6686" i="11"/>
  <c r="F6685" i="11"/>
  <c r="E6685" i="11"/>
  <c r="F6684" i="11"/>
  <c r="E6684" i="11"/>
  <c r="F6683" i="11"/>
  <c r="E6683" i="11"/>
  <c r="F6682" i="11"/>
  <c r="E6682" i="11"/>
  <c r="F6681" i="11"/>
  <c r="E6681" i="11"/>
  <c r="F6680" i="11"/>
  <c r="E6680" i="11"/>
  <c r="F6679" i="11"/>
  <c r="E6679" i="11"/>
  <c r="F6678" i="11"/>
  <c r="E6678" i="11"/>
  <c r="F6677" i="11"/>
  <c r="E6677" i="11"/>
  <c r="F6676" i="11"/>
  <c r="E6676" i="11"/>
  <c r="F6675" i="11"/>
  <c r="E6675" i="11"/>
  <c r="F6674" i="11"/>
  <c r="E6674" i="11"/>
  <c r="F6673" i="11"/>
  <c r="E6673" i="11"/>
  <c r="F6672" i="11"/>
  <c r="E6672" i="11"/>
  <c r="F6671" i="11"/>
  <c r="E6671" i="11"/>
  <c r="F6670" i="11"/>
  <c r="E6670" i="11"/>
  <c r="F6669" i="11"/>
  <c r="E6669" i="11"/>
  <c r="F6668" i="11"/>
  <c r="E6668" i="11"/>
  <c r="F6667" i="11"/>
  <c r="E6667" i="11"/>
  <c r="F6666" i="11"/>
  <c r="E6666" i="11"/>
  <c r="F6665" i="11"/>
  <c r="E6665" i="11"/>
  <c r="F6664" i="11"/>
  <c r="E6664" i="11"/>
  <c r="F6663" i="11"/>
  <c r="E6663" i="11"/>
  <c r="F6662" i="11"/>
  <c r="E6662" i="11"/>
  <c r="F6661" i="11"/>
  <c r="E6661" i="11"/>
  <c r="F6660" i="11"/>
  <c r="E6660" i="11"/>
  <c r="F6659" i="11"/>
  <c r="E6659" i="11"/>
  <c r="F6658" i="11"/>
  <c r="E6658" i="11"/>
  <c r="F6657" i="11"/>
  <c r="E6657" i="11"/>
  <c r="F6656" i="11"/>
  <c r="E6656" i="11"/>
  <c r="F6655" i="11"/>
  <c r="E6655" i="11"/>
  <c r="F6654" i="11"/>
  <c r="E6654" i="11"/>
  <c r="F6653" i="11"/>
  <c r="E6653" i="11"/>
  <c r="F6652" i="11"/>
  <c r="E6652" i="11"/>
  <c r="F6651" i="11"/>
  <c r="E6651" i="11"/>
  <c r="F6650" i="11"/>
  <c r="E6650" i="11"/>
  <c r="F6649" i="11"/>
  <c r="E6649" i="11"/>
  <c r="F6648" i="11"/>
  <c r="E6648" i="11"/>
  <c r="F6647" i="11"/>
  <c r="E6647" i="11"/>
  <c r="F6646" i="11"/>
  <c r="E6646" i="11"/>
  <c r="F6645" i="11"/>
  <c r="E6645" i="11"/>
  <c r="F6644" i="11"/>
  <c r="E6644" i="11"/>
  <c r="F6643" i="11"/>
  <c r="E6643" i="11"/>
  <c r="F6642" i="11"/>
  <c r="E6642" i="11"/>
  <c r="F6641" i="11"/>
  <c r="E6641" i="11"/>
  <c r="F6640" i="11"/>
  <c r="F6639" i="11"/>
  <c r="F6638" i="11"/>
  <c r="F6637" i="11"/>
  <c r="F6636" i="11"/>
  <c r="E6636" i="11"/>
  <c r="F6635" i="11"/>
  <c r="E6635" i="11"/>
  <c r="F6634" i="11"/>
  <c r="E6634" i="11"/>
  <c r="F6633" i="11"/>
  <c r="E6633" i="11"/>
  <c r="F6632" i="11"/>
  <c r="E6632" i="11"/>
  <c r="F6631" i="11"/>
  <c r="E6631" i="11"/>
  <c r="F6630" i="11"/>
  <c r="E6630" i="11"/>
  <c r="F6629" i="11"/>
  <c r="E6629" i="11"/>
  <c r="F6628" i="11"/>
  <c r="E6628" i="11"/>
  <c r="F6627" i="11"/>
  <c r="E6627" i="11"/>
  <c r="F6626" i="11"/>
  <c r="E6626" i="11"/>
  <c r="F6625" i="11"/>
  <c r="E6625" i="11"/>
  <c r="F6624" i="11"/>
  <c r="E6624" i="11"/>
  <c r="F6623" i="11"/>
  <c r="E6623" i="11"/>
  <c r="F6622" i="11"/>
  <c r="E6622" i="11"/>
  <c r="F6621" i="11"/>
  <c r="E6621" i="11"/>
  <c r="F6620" i="11"/>
  <c r="E6620" i="11"/>
  <c r="F6619" i="11"/>
  <c r="E6619" i="11"/>
  <c r="F6618" i="11"/>
  <c r="E6618" i="11"/>
  <c r="F6617" i="11"/>
  <c r="E6617" i="11"/>
  <c r="F6616" i="11"/>
  <c r="E6616" i="11"/>
  <c r="F6615" i="11"/>
  <c r="E6615" i="11"/>
  <c r="F6614" i="11"/>
  <c r="E6614" i="11"/>
  <c r="F6613" i="11"/>
  <c r="E6613" i="11"/>
  <c r="F6612" i="11"/>
  <c r="E6612" i="11"/>
  <c r="F6611" i="11"/>
  <c r="E6611" i="11"/>
  <c r="F6610" i="11"/>
  <c r="E6610" i="11"/>
  <c r="F6609" i="11"/>
  <c r="E6609" i="11"/>
  <c r="F6608" i="11"/>
  <c r="E6608" i="11"/>
  <c r="F6607" i="11"/>
  <c r="E6607" i="11"/>
  <c r="F6606" i="11"/>
  <c r="E6606" i="11"/>
  <c r="F6605" i="11"/>
  <c r="E6605" i="11"/>
  <c r="F6604" i="11"/>
  <c r="E6604" i="11"/>
  <c r="F6603" i="11"/>
  <c r="E6603" i="11"/>
  <c r="F6602" i="11"/>
  <c r="E6602" i="11"/>
  <c r="F6601" i="11"/>
  <c r="E6601" i="11"/>
  <c r="F6600" i="11"/>
  <c r="E6600" i="11"/>
  <c r="F6599" i="11"/>
  <c r="E6599" i="11"/>
  <c r="F6598" i="11"/>
  <c r="E6598" i="11"/>
  <c r="F6597" i="11"/>
  <c r="E6597" i="11"/>
  <c r="F6596" i="11"/>
  <c r="E6596" i="11"/>
  <c r="F6595" i="11"/>
  <c r="E6595" i="11"/>
  <c r="F6594" i="11"/>
  <c r="E6594" i="11"/>
  <c r="F6593" i="11"/>
  <c r="E6593" i="11"/>
  <c r="F6592" i="11"/>
  <c r="E6592" i="11"/>
  <c r="F6591" i="11"/>
  <c r="E6591" i="11"/>
  <c r="F6590" i="11"/>
  <c r="E6590" i="11"/>
  <c r="F6589" i="11"/>
  <c r="E6589" i="11"/>
  <c r="F6588" i="11"/>
  <c r="E6588" i="11"/>
  <c r="F6587" i="11"/>
  <c r="E6587" i="11"/>
  <c r="F6586" i="11"/>
  <c r="E6586" i="11"/>
  <c r="F6585" i="11"/>
  <c r="E6585" i="11"/>
  <c r="F6584" i="11"/>
  <c r="E6584" i="11"/>
  <c r="F6583" i="11"/>
  <c r="E6583" i="11"/>
  <c r="F6582" i="11"/>
  <c r="E6582" i="11"/>
  <c r="F6581" i="11"/>
  <c r="E6581" i="11"/>
  <c r="F6580" i="11"/>
  <c r="E6580" i="11"/>
  <c r="F6579" i="11"/>
  <c r="E6579" i="11"/>
  <c r="F6578" i="11"/>
  <c r="E6578" i="11"/>
  <c r="F6577" i="11"/>
  <c r="E6577" i="11"/>
  <c r="F6576" i="11"/>
  <c r="E6576" i="11"/>
  <c r="F6575" i="11"/>
  <c r="E6575" i="11"/>
  <c r="F6574" i="11"/>
  <c r="E6574" i="11"/>
  <c r="F6573" i="11"/>
  <c r="E6573" i="11"/>
  <c r="F6572" i="11"/>
  <c r="E6572" i="11"/>
  <c r="F6571" i="11"/>
  <c r="E6571" i="11"/>
  <c r="F6570" i="11"/>
  <c r="E6570" i="11"/>
  <c r="F6569" i="11"/>
  <c r="E6569" i="11"/>
  <c r="F6568" i="11"/>
  <c r="E6568" i="11"/>
  <c r="F6567" i="11"/>
  <c r="E6567" i="11"/>
  <c r="F6566" i="11"/>
  <c r="E6566" i="11"/>
  <c r="F6565" i="11"/>
  <c r="E6565" i="11"/>
  <c r="F6564" i="11"/>
  <c r="E6564" i="11"/>
  <c r="F6563" i="11"/>
  <c r="E6563" i="11"/>
  <c r="F6562" i="11"/>
  <c r="E6562" i="11"/>
  <c r="F6561" i="11"/>
  <c r="E6561" i="11"/>
  <c r="F6560" i="11"/>
  <c r="E6560" i="11"/>
  <c r="F6559" i="11"/>
  <c r="E6559" i="11"/>
  <c r="F6558" i="11"/>
  <c r="E6558" i="11"/>
  <c r="F6557" i="11"/>
  <c r="E6557" i="11"/>
  <c r="F6556" i="11"/>
  <c r="E6556" i="11"/>
  <c r="F6555" i="11"/>
  <c r="E6555" i="11"/>
  <c r="F6554" i="11"/>
  <c r="E6554" i="11"/>
  <c r="F6553" i="11"/>
  <c r="E6553" i="11"/>
  <c r="F6552" i="11"/>
  <c r="E6552" i="11"/>
  <c r="F6551" i="11"/>
  <c r="E6551" i="11"/>
  <c r="F6550" i="11"/>
  <c r="E6550" i="11"/>
  <c r="F6549" i="11"/>
  <c r="E6549" i="11"/>
  <c r="F6548" i="11"/>
  <c r="E6548" i="11"/>
  <c r="F6547" i="11"/>
  <c r="E6547" i="11"/>
  <c r="F6546" i="11"/>
  <c r="E6546" i="11"/>
  <c r="F6545" i="11"/>
  <c r="E6545" i="11"/>
  <c r="F6544" i="11"/>
  <c r="E6544" i="11"/>
  <c r="F6543" i="11"/>
  <c r="E6543" i="11"/>
  <c r="F6542" i="11"/>
  <c r="E6542" i="11"/>
  <c r="F6541" i="11"/>
  <c r="E6541" i="11"/>
  <c r="F6540" i="11"/>
  <c r="E6540" i="11"/>
  <c r="F6539" i="11"/>
  <c r="E6539" i="11"/>
  <c r="F6538" i="11"/>
  <c r="E6538" i="11"/>
  <c r="F6537" i="11"/>
  <c r="E6537" i="11"/>
  <c r="F6536" i="11"/>
  <c r="E6536" i="11"/>
  <c r="F6535" i="11"/>
  <c r="E6535" i="11"/>
  <c r="F6534" i="11"/>
  <c r="E6534" i="11"/>
  <c r="F6533" i="11"/>
  <c r="E6533" i="11"/>
  <c r="F6532" i="11"/>
  <c r="E6532" i="11"/>
  <c r="E6531" i="11"/>
  <c r="E6530" i="11"/>
  <c r="E6529" i="11"/>
  <c r="E6528" i="11"/>
  <c r="E6527" i="11"/>
  <c r="E6526" i="11"/>
  <c r="E6525" i="11"/>
  <c r="E6524" i="11"/>
  <c r="E6523" i="11"/>
  <c r="E6522" i="11"/>
  <c r="E6521" i="11"/>
  <c r="E6520" i="11"/>
  <c r="E6519" i="11"/>
  <c r="E6518" i="11"/>
  <c r="E6517" i="11"/>
  <c r="E6516" i="11"/>
  <c r="E6515" i="11"/>
  <c r="E6514" i="11"/>
  <c r="E6513" i="11"/>
  <c r="E6512" i="11"/>
  <c r="E6511" i="11"/>
  <c r="E6510" i="11"/>
  <c r="E6509" i="11"/>
  <c r="E6508" i="11"/>
  <c r="E6507" i="11"/>
  <c r="E6506" i="11"/>
  <c r="E6505" i="11"/>
  <c r="E6504" i="11"/>
  <c r="E6503" i="11"/>
  <c r="E6502" i="11"/>
  <c r="E6501" i="11"/>
  <c r="E6500" i="11"/>
  <c r="E6499" i="11"/>
  <c r="E6498" i="11"/>
  <c r="E6497" i="11"/>
  <c r="E6496" i="11"/>
  <c r="E6495" i="11"/>
  <c r="E6494" i="11"/>
  <c r="E6493" i="11"/>
  <c r="E6492" i="11"/>
  <c r="E6491" i="11"/>
  <c r="E6490" i="11"/>
  <c r="E6489" i="11"/>
  <c r="E6488" i="11"/>
  <c r="E6487" i="11"/>
  <c r="E6486" i="11"/>
  <c r="E6485" i="11"/>
  <c r="E6484" i="11"/>
  <c r="E6483" i="11"/>
  <c r="E6482" i="11"/>
  <c r="E6481" i="11"/>
  <c r="E6480" i="11"/>
  <c r="E6479" i="11"/>
  <c r="E6478" i="11"/>
  <c r="E6477" i="11"/>
  <c r="E6476" i="11"/>
  <c r="E6475" i="11"/>
  <c r="E6474" i="11"/>
  <c r="E6473" i="11"/>
  <c r="E6472" i="11"/>
  <c r="E6471" i="11"/>
  <c r="E6470" i="11"/>
  <c r="E6469" i="11"/>
  <c r="E6468" i="11"/>
  <c r="E6467" i="11"/>
  <c r="E6466" i="11"/>
  <c r="E6465" i="11"/>
  <c r="E6464" i="11"/>
  <c r="E6463" i="11"/>
  <c r="E6462" i="11"/>
  <c r="E6461" i="11"/>
  <c r="E6460" i="11"/>
  <c r="E6459" i="11"/>
  <c r="E6458" i="11"/>
  <c r="E6457" i="11"/>
  <c r="E6456" i="11"/>
  <c r="E6455" i="11"/>
  <c r="E6454" i="11"/>
  <c r="E6453" i="11"/>
  <c r="E6452" i="11"/>
  <c r="E6451" i="11"/>
  <c r="E6450" i="11"/>
  <c r="E6449" i="11"/>
  <c r="E6448" i="11"/>
  <c r="E6447" i="11"/>
  <c r="E6446" i="11"/>
  <c r="E6445" i="11"/>
  <c r="E6444" i="11"/>
  <c r="E6443" i="11"/>
  <c r="E6442" i="11"/>
  <c r="E6441" i="11"/>
  <c r="E6440" i="11"/>
  <c r="E6439" i="11"/>
  <c r="E6438" i="11"/>
  <c r="E6437" i="11"/>
  <c r="E6436" i="11"/>
  <c r="E6435" i="11"/>
  <c r="E6434" i="11"/>
  <c r="E6433" i="11"/>
  <c r="E6432" i="11"/>
  <c r="E6431" i="11"/>
  <c r="E6430" i="11"/>
  <c r="E6429" i="11"/>
  <c r="E6428" i="11"/>
  <c r="E6427" i="11"/>
  <c r="E6426" i="11"/>
  <c r="E6425" i="11"/>
  <c r="E6424" i="11"/>
  <c r="E6423" i="11"/>
  <c r="E6422" i="11"/>
  <c r="E6421" i="11"/>
  <c r="E6420" i="11"/>
  <c r="E6419" i="11"/>
  <c r="E6418" i="11"/>
  <c r="E6417" i="11"/>
  <c r="E6416" i="11"/>
  <c r="E6415" i="11"/>
  <c r="E6414" i="11"/>
  <c r="E6413" i="11"/>
  <c r="E6412" i="11"/>
  <c r="E6411" i="11"/>
  <c r="E6410" i="11"/>
  <c r="E6409" i="11"/>
  <c r="E6408" i="11"/>
  <c r="E6407" i="11"/>
  <c r="E6406" i="11"/>
  <c r="E6405" i="11"/>
  <c r="E6404" i="11"/>
  <c r="E6403" i="11"/>
  <c r="E6402" i="11"/>
  <c r="E6401" i="11"/>
  <c r="E6400" i="11"/>
  <c r="E6399" i="11"/>
  <c r="E6398" i="11"/>
  <c r="E6397" i="11"/>
  <c r="E6396" i="11"/>
  <c r="E6395" i="11"/>
  <c r="E6394" i="11"/>
  <c r="E6393" i="11"/>
  <c r="E6392" i="11"/>
  <c r="E6391" i="11"/>
  <c r="E6390" i="11"/>
  <c r="E6389" i="11"/>
  <c r="E6388" i="11"/>
  <c r="E6387" i="11"/>
  <c r="E6386" i="11"/>
  <c r="E6385" i="11"/>
  <c r="E6384" i="11"/>
  <c r="E6383" i="11"/>
  <c r="E6382" i="11"/>
  <c r="E6381" i="11"/>
  <c r="E6380" i="11"/>
  <c r="E6379" i="11"/>
  <c r="E6378" i="11"/>
  <c r="E6377" i="11"/>
  <c r="E6376" i="11"/>
  <c r="E6375" i="11"/>
  <c r="E6374" i="11"/>
  <c r="E6373" i="11"/>
  <c r="E6372" i="11"/>
  <c r="E6371" i="11"/>
  <c r="E6370" i="11"/>
  <c r="E6369" i="11"/>
  <c r="E6368" i="11"/>
  <c r="E6367" i="11"/>
  <c r="E6366" i="11"/>
  <c r="E6365" i="11"/>
  <c r="E6364" i="11"/>
  <c r="E6363" i="11"/>
  <c r="E6362" i="11"/>
  <c r="E6361" i="11"/>
  <c r="E6360" i="11"/>
  <c r="E6359" i="11"/>
  <c r="E6358" i="11"/>
  <c r="E6357" i="11"/>
  <c r="E6356" i="11"/>
  <c r="E6355" i="11"/>
  <c r="E6354" i="11"/>
  <c r="E6353" i="11"/>
  <c r="E6352" i="11"/>
  <c r="E6351" i="11"/>
  <c r="E6350" i="11"/>
  <c r="E6349" i="11"/>
  <c r="E6348" i="11"/>
  <c r="E6347" i="11"/>
  <c r="E6346" i="11"/>
  <c r="E6345" i="11"/>
  <c r="E6344" i="11"/>
  <c r="E6343" i="11"/>
  <c r="E6342" i="11"/>
  <c r="E6341" i="11"/>
  <c r="E6340" i="11"/>
  <c r="E6339" i="11"/>
  <c r="E6338" i="11"/>
  <c r="E6337" i="11"/>
  <c r="E6336" i="11"/>
  <c r="E6335" i="11"/>
  <c r="E6334" i="11"/>
  <c r="E6333" i="11"/>
  <c r="E6332" i="11"/>
  <c r="E6331" i="11"/>
  <c r="E6330" i="11"/>
  <c r="E6329" i="11"/>
  <c r="E6328" i="11"/>
  <c r="E6327" i="11"/>
  <c r="E6326" i="11"/>
  <c r="E6325" i="11"/>
  <c r="E6324" i="11"/>
  <c r="E6323" i="11"/>
  <c r="E6322" i="11"/>
  <c r="E6321" i="11"/>
  <c r="E6320" i="11"/>
  <c r="E6319" i="11"/>
  <c r="E6318" i="11"/>
  <c r="E6317" i="11"/>
  <c r="F6316" i="11"/>
  <c r="E6316" i="11"/>
  <c r="F6315" i="11"/>
  <c r="E6315" i="11"/>
  <c r="F6314" i="11"/>
  <c r="E6314" i="11"/>
  <c r="F6313" i="11"/>
  <c r="E6313" i="11"/>
  <c r="F6312" i="11"/>
  <c r="E6312" i="11"/>
  <c r="F6311" i="11"/>
  <c r="E6311" i="11"/>
  <c r="F6310" i="11"/>
  <c r="E6310" i="11"/>
  <c r="F6309" i="11"/>
  <c r="E6309" i="11"/>
  <c r="F6308" i="11"/>
  <c r="E6308" i="11"/>
  <c r="F6307" i="11"/>
  <c r="E6307" i="11"/>
  <c r="F6306" i="11"/>
  <c r="E6306" i="11"/>
  <c r="F6305" i="11"/>
  <c r="E6305" i="11"/>
  <c r="F6304" i="11"/>
  <c r="E6304" i="11"/>
  <c r="F6303" i="11"/>
  <c r="E6303" i="11"/>
  <c r="F6302" i="11"/>
  <c r="E6302" i="11"/>
  <c r="F6301" i="11"/>
  <c r="E6301" i="11"/>
  <c r="F6300" i="11"/>
  <c r="E6300" i="11"/>
  <c r="F6299" i="11"/>
  <c r="E6299" i="11"/>
  <c r="F6298" i="11"/>
  <c r="E6298" i="11"/>
  <c r="F6297" i="11"/>
  <c r="E6297" i="11"/>
  <c r="F6296" i="11"/>
  <c r="E6296" i="11"/>
  <c r="F6295" i="11"/>
  <c r="E6295" i="11"/>
  <c r="F6294" i="11"/>
  <c r="E6294" i="11"/>
  <c r="F6293" i="11"/>
  <c r="E6293" i="11"/>
  <c r="F6292" i="11"/>
  <c r="E6292" i="11"/>
  <c r="F6291" i="11"/>
  <c r="E6291" i="11"/>
  <c r="F6290" i="11"/>
  <c r="E6290" i="11"/>
  <c r="F6289" i="11"/>
  <c r="E6289" i="11"/>
  <c r="F6288" i="11"/>
  <c r="E6288" i="11"/>
  <c r="F6287" i="11"/>
  <c r="E6287" i="11"/>
  <c r="F6286" i="11"/>
  <c r="E6286" i="11"/>
  <c r="F6285" i="11"/>
  <c r="E6285" i="11"/>
  <c r="F6284" i="11"/>
  <c r="E6284" i="11"/>
  <c r="F6283" i="11"/>
  <c r="E6283" i="11"/>
  <c r="F6282" i="11"/>
  <c r="E6282" i="11"/>
  <c r="F6281" i="11"/>
  <c r="E6281" i="11"/>
  <c r="F6280" i="11"/>
  <c r="E6280" i="11"/>
  <c r="F6279" i="11"/>
  <c r="E6279" i="11"/>
  <c r="F6278" i="11"/>
  <c r="E6278" i="11"/>
  <c r="F6277" i="11"/>
  <c r="E6277" i="11"/>
  <c r="F6276" i="11"/>
  <c r="E6276" i="11"/>
  <c r="F6275" i="11"/>
  <c r="E6275" i="11"/>
  <c r="F6274" i="11"/>
  <c r="E6274" i="11"/>
  <c r="F6273" i="11"/>
  <c r="E6273" i="11"/>
  <c r="F6272" i="11"/>
  <c r="E6272" i="11"/>
  <c r="F6271" i="11"/>
  <c r="E6271" i="11"/>
  <c r="F6270" i="11"/>
  <c r="E6270" i="11"/>
  <c r="F6269" i="11"/>
  <c r="E6269" i="11"/>
  <c r="F6268" i="11"/>
  <c r="E6268" i="11"/>
  <c r="F6267" i="11"/>
  <c r="E6267" i="11"/>
  <c r="F6266" i="11"/>
  <c r="E6266" i="11"/>
  <c r="F6265" i="11"/>
  <c r="E6265" i="11"/>
  <c r="F6264" i="11"/>
  <c r="E6264" i="11"/>
  <c r="F6263" i="11"/>
  <c r="E6263" i="11"/>
  <c r="F6262" i="11"/>
  <c r="E6262" i="11"/>
  <c r="F6261" i="11"/>
  <c r="E6261" i="11"/>
  <c r="F6260" i="11"/>
  <c r="E6260" i="11"/>
  <c r="F6259" i="11"/>
  <c r="E6259" i="11"/>
  <c r="F6258" i="11"/>
  <c r="E6258" i="11"/>
  <c r="F6257" i="11"/>
  <c r="E6257" i="11"/>
  <c r="F6256" i="11"/>
  <c r="E6256" i="11"/>
  <c r="F6255" i="11"/>
  <c r="E6255" i="11"/>
  <c r="F6254" i="11"/>
  <c r="E6254" i="11"/>
  <c r="F6253" i="11"/>
  <c r="E6253" i="11"/>
  <c r="F6252" i="11"/>
  <c r="E6252" i="11"/>
  <c r="F6251" i="11"/>
  <c r="E6251" i="11"/>
  <c r="F6250" i="11"/>
  <c r="E6250" i="11"/>
  <c r="F6249" i="11"/>
  <c r="E6249" i="11"/>
  <c r="F6248" i="11"/>
  <c r="E6248" i="11"/>
  <c r="F6247" i="11"/>
  <c r="E6247" i="11"/>
  <c r="F6246" i="11"/>
  <c r="E6246" i="11"/>
  <c r="F6245" i="11"/>
  <c r="E6245" i="11"/>
  <c r="F6244" i="11"/>
  <c r="E6244" i="11"/>
  <c r="F6243" i="11"/>
  <c r="E6243" i="11"/>
  <c r="F6242" i="11"/>
  <c r="E6242" i="11"/>
  <c r="F6241" i="11"/>
  <c r="E6241" i="11"/>
  <c r="F6240" i="11"/>
  <c r="E6240" i="11"/>
  <c r="F6239" i="11"/>
  <c r="E6239" i="11"/>
  <c r="F6238" i="11"/>
  <c r="E6237" i="11"/>
  <c r="F6236" i="11"/>
  <c r="E6236" i="11"/>
  <c r="F6235" i="11"/>
  <c r="E6235" i="11"/>
  <c r="F6234" i="11"/>
  <c r="E6234" i="11"/>
  <c r="F6233" i="11"/>
  <c r="E6233" i="11"/>
  <c r="F6232" i="11"/>
  <c r="E6232" i="11"/>
  <c r="F6231" i="11"/>
  <c r="E6231" i="11"/>
  <c r="F6230" i="11"/>
  <c r="E6230" i="11"/>
  <c r="F6229" i="11"/>
  <c r="E6229" i="11"/>
  <c r="F6228" i="11"/>
  <c r="E6228" i="11"/>
  <c r="F6227" i="11"/>
  <c r="E6227" i="11"/>
  <c r="F6226" i="11"/>
  <c r="E6226" i="11"/>
  <c r="F6225" i="11"/>
  <c r="E6225" i="11"/>
  <c r="F6224" i="11"/>
  <c r="E6224" i="11"/>
  <c r="F6223" i="11"/>
  <c r="E6223" i="11"/>
  <c r="F6222" i="11"/>
  <c r="E6222" i="11"/>
  <c r="F6221" i="11"/>
  <c r="E6221" i="11"/>
  <c r="F6220" i="11"/>
  <c r="E6220" i="11"/>
  <c r="F6219" i="11"/>
  <c r="E6219" i="11"/>
  <c r="F6218" i="11"/>
  <c r="E6218" i="11"/>
  <c r="F6217" i="11"/>
  <c r="E6217" i="11"/>
  <c r="F6216" i="11"/>
  <c r="E6216" i="11"/>
  <c r="F6215" i="11"/>
  <c r="E6215" i="11"/>
  <c r="F6214" i="11"/>
  <c r="E6214" i="11"/>
  <c r="F6213" i="11"/>
  <c r="E6213" i="11"/>
  <c r="F6212" i="11"/>
  <c r="E6212" i="11"/>
  <c r="F6211" i="11"/>
  <c r="E6211" i="11"/>
  <c r="F6210" i="11"/>
  <c r="E6210" i="11"/>
  <c r="F6209" i="11"/>
  <c r="E6209" i="11"/>
  <c r="F6208" i="11"/>
  <c r="E6208" i="11"/>
  <c r="F6207" i="11"/>
  <c r="E6207" i="11"/>
  <c r="F6206" i="11"/>
  <c r="E6206" i="11"/>
  <c r="F6205" i="11"/>
  <c r="E6205" i="11"/>
  <c r="F6204" i="11"/>
  <c r="E6204" i="11"/>
  <c r="F6203" i="11"/>
  <c r="E6203" i="11"/>
  <c r="F6202" i="11"/>
  <c r="E6202" i="11"/>
  <c r="F6201" i="11"/>
  <c r="E6201" i="11"/>
  <c r="F6200" i="11"/>
  <c r="E6200" i="11"/>
  <c r="F6199" i="11"/>
  <c r="E6199" i="11"/>
  <c r="F6198" i="11"/>
  <c r="E6198" i="11"/>
  <c r="F6197" i="11"/>
  <c r="E6197" i="11"/>
  <c r="F6196" i="11"/>
  <c r="E6196" i="11"/>
  <c r="F6195" i="11"/>
  <c r="E6195" i="11"/>
  <c r="F6194" i="11"/>
  <c r="E6194" i="11"/>
  <c r="F6193" i="11"/>
  <c r="E6193" i="11"/>
  <c r="F6192" i="11"/>
  <c r="E6192" i="11"/>
  <c r="F6191" i="11"/>
  <c r="E6191" i="11"/>
  <c r="F6190" i="11"/>
  <c r="E6190" i="11"/>
  <c r="F6189" i="11"/>
  <c r="E6189" i="11"/>
  <c r="F6188" i="11"/>
  <c r="E6188" i="11"/>
  <c r="F6187" i="11"/>
  <c r="E6187" i="11"/>
  <c r="F6186" i="11"/>
  <c r="E6186" i="11"/>
  <c r="F6185" i="11"/>
  <c r="E6185" i="11"/>
  <c r="F6184" i="11"/>
  <c r="E6184" i="11"/>
  <c r="F6183" i="11"/>
  <c r="E6183" i="11"/>
  <c r="F6182" i="11"/>
  <c r="E6182" i="11"/>
  <c r="F6181" i="11"/>
  <c r="E6181" i="11"/>
  <c r="F6180" i="11"/>
  <c r="E6180" i="11"/>
  <c r="F6179" i="11"/>
  <c r="E6179" i="11"/>
  <c r="F6178" i="11"/>
  <c r="E6178" i="11"/>
  <c r="F6177" i="11"/>
  <c r="E6177" i="11"/>
  <c r="F6176" i="11"/>
  <c r="E6176" i="11"/>
  <c r="F6175" i="11"/>
  <c r="E6175" i="11"/>
  <c r="F6174" i="11"/>
  <c r="E6174" i="11"/>
  <c r="F6173" i="11"/>
  <c r="E6173" i="11"/>
  <c r="F6172" i="11"/>
  <c r="E6172" i="11"/>
  <c r="F6171" i="11"/>
  <c r="E6171" i="11"/>
  <c r="F6170" i="11"/>
  <c r="E6170" i="11"/>
  <c r="F6169" i="11"/>
  <c r="E6169" i="11"/>
  <c r="F6168" i="11"/>
  <c r="E6168" i="11"/>
  <c r="F6167" i="11"/>
  <c r="E6167" i="11"/>
  <c r="F6166" i="11"/>
  <c r="E6166" i="11"/>
  <c r="F6165" i="11"/>
  <c r="E6165" i="11"/>
  <c r="F6164" i="11"/>
  <c r="E6164" i="11"/>
  <c r="F6163" i="11"/>
  <c r="E6163" i="11"/>
  <c r="F6162" i="11"/>
  <c r="E6162" i="11"/>
  <c r="F6161" i="11"/>
  <c r="E6161" i="11"/>
  <c r="F6160" i="11"/>
  <c r="E6160" i="11"/>
  <c r="F6159" i="11"/>
  <c r="E6159" i="11"/>
  <c r="F6158" i="11"/>
  <c r="E6158" i="11"/>
  <c r="F6157" i="11"/>
  <c r="E6157" i="11"/>
  <c r="F6156" i="11"/>
  <c r="E6156" i="11"/>
  <c r="F6155" i="11"/>
  <c r="E6155" i="11"/>
  <c r="F6154" i="11"/>
  <c r="E6154" i="11"/>
  <c r="F6153" i="11"/>
  <c r="E6153" i="11"/>
  <c r="F6152" i="11"/>
  <c r="E6152" i="11"/>
  <c r="F6151" i="11"/>
  <c r="E6151" i="11"/>
  <c r="F6150" i="11"/>
  <c r="F6149" i="11"/>
  <c r="F6148" i="11"/>
  <c r="F6147" i="11"/>
  <c r="F6146" i="11"/>
  <c r="F6145" i="11"/>
  <c r="F6144" i="11"/>
  <c r="F6143" i="11"/>
  <c r="F6142" i="11"/>
  <c r="F6141" i="11"/>
  <c r="F6140" i="11"/>
  <c r="F6139" i="11"/>
  <c r="F6138" i="11"/>
  <c r="F6137" i="11"/>
  <c r="F6136" i="11"/>
  <c r="F6135" i="11"/>
  <c r="F6134" i="11"/>
  <c r="F6133" i="11"/>
  <c r="F6132" i="11"/>
  <c r="F6131" i="11"/>
  <c r="F6130" i="11"/>
  <c r="F6129" i="11"/>
  <c r="F6128" i="11"/>
  <c r="F6127" i="11"/>
  <c r="F6126" i="11"/>
  <c r="F6125" i="11"/>
  <c r="F6124" i="11"/>
  <c r="F6123" i="11"/>
  <c r="F6122" i="11"/>
  <c r="F6121" i="11"/>
  <c r="F6120" i="11"/>
  <c r="F6119" i="11"/>
  <c r="F6118" i="11"/>
  <c r="E6117" i="11"/>
  <c r="E6116" i="11"/>
  <c r="E6115" i="11"/>
  <c r="E6114" i="11"/>
  <c r="E6113" i="11"/>
  <c r="E6112" i="11"/>
  <c r="E6111" i="11"/>
  <c r="E6110" i="11"/>
  <c r="E6109" i="11"/>
  <c r="E6108" i="11"/>
  <c r="E6107" i="11"/>
  <c r="E6106" i="11"/>
  <c r="E6105" i="11"/>
  <c r="E6104" i="11"/>
  <c r="E6103" i="11"/>
  <c r="E6102" i="11"/>
  <c r="E6101" i="11"/>
  <c r="E6100" i="11"/>
  <c r="E6099" i="11"/>
  <c r="E6098" i="11"/>
  <c r="E6097" i="11"/>
  <c r="E6096" i="11"/>
  <c r="E6095" i="11"/>
  <c r="E6094" i="11"/>
  <c r="E6093" i="11"/>
  <c r="E6092" i="11"/>
  <c r="E6091" i="11"/>
  <c r="E6090" i="11"/>
  <c r="E6089" i="11"/>
  <c r="E6088" i="11"/>
  <c r="E6087" i="11"/>
  <c r="E6086" i="11"/>
  <c r="E6085" i="11"/>
  <c r="E6084" i="11"/>
  <c r="E6083" i="11"/>
  <c r="E6082" i="11"/>
  <c r="E6081" i="11"/>
  <c r="E6080" i="11"/>
  <c r="E6079" i="11"/>
  <c r="E6078" i="11"/>
  <c r="E6077" i="11"/>
  <c r="E6076" i="11"/>
  <c r="E6075" i="11"/>
  <c r="E6074" i="11"/>
  <c r="E6073" i="11"/>
  <c r="E6072" i="11"/>
  <c r="E6071" i="11"/>
  <c r="E6070" i="11"/>
  <c r="E6069" i="11"/>
  <c r="E6068" i="11"/>
  <c r="E6067" i="11"/>
  <c r="E6066" i="11"/>
  <c r="E6065" i="11"/>
  <c r="E6064" i="11"/>
  <c r="E6063" i="11"/>
  <c r="E6062" i="11"/>
  <c r="E6061" i="11"/>
  <c r="E6060" i="11"/>
  <c r="E6059" i="11"/>
  <c r="E6058" i="11"/>
  <c r="E6057" i="11"/>
  <c r="E6056" i="11"/>
  <c r="E6055" i="11"/>
  <c r="E6054" i="11"/>
  <c r="E6053" i="11"/>
  <c r="E6052" i="11"/>
  <c r="E6051" i="11"/>
  <c r="E6050" i="11"/>
  <c r="E6049" i="11"/>
  <c r="E6048" i="11"/>
  <c r="E6047" i="11"/>
  <c r="E6046" i="11"/>
  <c r="E6045" i="11"/>
  <c r="E6044" i="11"/>
  <c r="E6043" i="11"/>
  <c r="E6042" i="11"/>
  <c r="E6041" i="11"/>
  <c r="E6040" i="11"/>
  <c r="E6039" i="11"/>
  <c r="E6038" i="11"/>
  <c r="E6037" i="11"/>
  <c r="E6036" i="11"/>
  <c r="E6035" i="11"/>
  <c r="E6034" i="11"/>
  <c r="E6033" i="11"/>
  <c r="E6032" i="11"/>
  <c r="E6031" i="11"/>
  <c r="E6030" i="11"/>
  <c r="E6029" i="11"/>
  <c r="E6028" i="11"/>
  <c r="E6027" i="11"/>
  <c r="E6026" i="11"/>
  <c r="E6025" i="11"/>
  <c r="E6024" i="11"/>
  <c r="E6023" i="11"/>
  <c r="E6022" i="11"/>
  <c r="E6021" i="11"/>
  <c r="E6020" i="11"/>
  <c r="E6019" i="11"/>
  <c r="E6018" i="11"/>
  <c r="E6017" i="11"/>
  <c r="E6016" i="11"/>
  <c r="E6015" i="11"/>
  <c r="E6014" i="11"/>
  <c r="E6013" i="11"/>
  <c r="E6012" i="11"/>
  <c r="E6011" i="11"/>
  <c r="E6010" i="11"/>
  <c r="E6009" i="11"/>
  <c r="E6008" i="11"/>
  <c r="E6007" i="11"/>
  <c r="E6006" i="11"/>
  <c r="E6005" i="11"/>
  <c r="E6004" i="11"/>
  <c r="E6003" i="11"/>
  <c r="E6002" i="11"/>
  <c r="E6001" i="11"/>
  <c r="E6000" i="11"/>
  <c r="E5999" i="11"/>
  <c r="E5998" i="11"/>
  <c r="E5997" i="11"/>
  <c r="E5996" i="11"/>
  <c r="E5995" i="11"/>
  <c r="E5994" i="11"/>
  <c r="E5993" i="11"/>
  <c r="E5992" i="11"/>
  <c r="E5991" i="11"/>
  <c r="E5990" i="11"/>
  <c r="E5989" i="11"/>
  <c r="E5988" i="11"/>
  <c r="E5987" i="11"/>
  <c r="E5986" i="11"/>
  <c r="E5985" i="11"/>
  <c r="E5984" i="11"/>
  <c r="E5983" i="11"/>
  <c r="E5982" i="11"/>
  <c r="E5981" i="11"/>
  <c r="E5980" i="11"/>
  <c r="E5979" i="11"/>
  <c r="E5978" i="11"/>
  <c r="E5977" i="11"/>
  <c r="E5976" i="11"/>
  <c r="E5975" i="11"/>
  <c r="E5974" i="11"/>
  <c r="E5973" i="11"/>
  <c r="E5972" i="11"/>
  <c r="E5971" i="11"/>
  <c r="E5970" i="11"/>
  <c r="E5969" i="11"/>
  <c r="E5968" i="11"/>
  <c r="E5967" i="11"/>
  <c r="E5966" i="11"/>
  <c r="E5965" i="11"/>
  <c r="E5964" i="11"/>
  <c r="E5963" i="11"/>
  <c r="E5962" i="11"/>
  <c r="E5961" i="11"/>
  <c r="E5960" i="11"/>
  <c r="E5959" i="11"/>
  <c r="E5958" i="11"/>
  <c r="E5957" i="11"/>
  <c r="E5956" i="11"/>
  <c r="E5955" i="11"/>
  <c r="E5954" i="11"/>
  <c r="E5953" i="11"/>
  <c r="E5952" i="11"/>
  <c r="E5951" i="11"/>
  <c r="E5950" i="11"/>
  <c r="E5949" i="11"/>
  <c r="E5948" i="11"/>
  <c r="E5947" i="11"/>
  <c r="E5946" i="11"/>
  <c r="E5945" i="11"/>
  <c r="E5944" i="11"/>
  <c r="E5943" i="11"/>
  <c r="E5942" i="11"/>
  <c r="E5941" i="11"/>
  <c r="E5940" i="11"/>
  <c r="E5939" i="11"/>
  <c r="E5938" i="11"/>
  <c r="E5937" i="11"/>
  <c r="E5936" i="11"/>
  <c r="E5935" i="11"/>
  <c r="E5934" i="11"/>
  <c r="E5933" i="11"/>
  <c r="E5932" i="11"/>
  <c r="E5931" i="11"/>
  <c r="E5930" i="11"/>
  <c r="E5929" i="11"/>
  <c r="E5928" i="11"/>
  <c r="E5927" i="11"/>
  <c r="E5926" i="11"/>
  <c r="E5925" i="11"/>
  <c r="E5924" i="11"/>
  <c r="E5923" i="11"/>
  <c r="E5922" i="11"/>
  <c r="E5921" i="11"/>
  <c r="E5920" i="11"/>
  <c r="E5919" i="11"/>
  <c r="E5918" i="11"/>
  <c r="E5917" i="11"/>
  <c r="E5916" i="11"/>
  <c r="E5915" i="11"/>
  <c r="E5914" i="11"/>
  <c r="E5913" i="11"/>
  <c r="E5912" i="11"/>
  <c r="E5911" i="11"/>
  <c r="E5910" i="11"/>
  <c r="E5909" i="11"/>
  <c r="E5908" i="11"/>
  <c r="E5907" i="11"/>
  <c r="E5906" i="11"/>
  <c r="E5905" i="11"/>
  <c r="E5904" i="11"/>
  <c r="E5903" i="11"/>
  <c r="E5902" i="11"/>
  <c r="E5901" i="11"/>
  <c r="E5900" i="11"/>
  <c r="E5899" i="11"/>
  <c r="E5898" i="11"/>
  <c r="E5897" i="11"/>
  <c r="E5896" i="11"/>
  <c r="E5895" i="11"/>
  <c r="E5894" i="11"/>
  <c r="E5893" i="11"/>
  <c r="E5892" i="11"/>
  <c r="E5891" i="11"/>
  <c r="E5890" i="11"/>
  <c r="E5889" i="11"/>
  <c r="E5888" i="11"/>
  <c r="E5887" i="11"/>
  <c r="E5886" i="11"/>
  <c r="E5885" i="11"/>
  <c r="E5884" i="11"/>
  <c r="E5883" i="11"/>
  <c r="E5882" i="11"/>
  <c r="E5881" i="11"/>
  <c r="E5880" i="11"/>
  <c r="E5879" i="11"/>
  <c r="E5878" i="11"/>
  <c r="E5877" i="11"/>
  <c r="E5876" i="11"/>
  <c r="E5875" i="11"/>
  <c r="E5874" i="11"/>
  <c r="E5873" i="11"/>
  <c r="E5872" i="11"/>
  <c r="E5871" i="11"/>
  <c r="E5870" i="11"/>
  <c r="E5869" i="11"/>
  <c r="E5868" i="11"/>
  <c r="E5867" i="11"/>
  <c r="E5866" i="11"/>
  <c r="E5865" i="11"/>
  <c r="E5864" i="11"/>
  <c r="E5863" i="11"/>
  <c r="E5862" i="11"/>
  <c r="E5861" i="11"/>
  <c r="E5860" i="11"/>
  <c r="E5859" i="11"/>
  <c r="E5858" i="11"/>
  <c r="E5857" i="11"/>
  <c r="E5856" i="11"/>
  <c r="E5855" i="11"/>
  <c r="E5854" i="11"/>
  <c r="E5853" i="11"/>
  <c r="E5852" i="11"/>
  <c r="E5851" i="11"/>
  <c r="E5850" i="11"/>
  <c r="E5849" i="11"/>
  <c r="E5848" i="11"/>
  <c r="E5847" i="11"/>
  <c r="E5846" i="11"/>
  <c r="E5845" i="11"/>
  <c r="E5844" i="11"/>
  <c r="E5843" i="11"/>
  <c r="E5842" i="11"/>
  <c r="E5841" i="11"/>
  <c r="E5840" i="11"/>
  <c r="E5839" i="11"/>
  <c r="E5838" i="11"/>
  <c r="E5837" i="11"/>
  <c r="E5836" i="11"/>
  <c r="E5835" i="11"/>
  <c r="E5834" i="11"/>
  <c r="E5833" i="11"/>
  <c r="E5832" i="11"/>
  <c r="E5831" i="11"/>
  <c r="E5830" i="11"/>
  <c r="E5829" i="11"/>
  <c r="E5828" i="11"/>
  <c r="E5827" i="11"/>
  <c r="E5826" i="11"/>
  <c r="E5825" i="11"/>
  <c r="E5824" i="11"/>
  <c r="E5823" i="11"/>
  <c r="E5822" i="11"/>
  <c r="E5821" i="11"/>
  <c r="E5820" i="11"/>
  <c r="E5819" i="11"/>
  <c r="E5818" i="11"/>
  <c r="E5817" i="11"/>
  <c r="E5816" i="11"/>
  <c r="E5815" i="11"/>
  <c r="E5814" i="11"/>
  <c r="E5813" i="11"/>
  <c r="E5812" i="11"/>
  <c r="E5811" i="11"/>
  <c r="E5810" i="11"/>
  <c r="E5809" i="11"/>
  <c r="E5808" i="11"/>
  <c r="E5807" i="11"/>
  <c r="E5806" i="11"/>
  <c r="E5805" i="11"/>
  <c r="E5804" i="11"/>
  <c r="E5803" i="11"/>
  <c r="E5802" i="11"/>
  <c r="E5801" i="11"/>
  <c r="E5800" i="11"/>
  <c r="E5799" i="11"/>
  <c r="E5798" i="11"/>
  <c r="E5797" i="11"/>
  <c r="E5796" i="11"/>
  <c r="E5795" i="11"/>
  <c r="E5794" i="11"/>
  <c r="E5793" i="11"/>
  <c r="E5792" i="11"/>
  <c r="E5791" i="11"/>
  <c r="E5790" i="11"/>
  <c r="E5789" i="11"/>
  <c r="E5788" i="11"/>
  <c r="E5787" i="11"/>
  <c r="E5786" i="11"/>
  <c r="E5785" i="11"/>
  <c r="E5784" i="11"/>
  <c r="E5783" i="11"/>
  <c r="E5782" i="11"/>
  <c r="E5781" i="11"/>
  <c r="E5780" i="11"/>
  <c r="E5779" i="11"/>
  <c r="E5778" i="11"/>
  <c r="E5777" i="11"/>
  <c r="E5776" i="11"/>
  <c r="E5775" i="11"/>
  <c r="E5774" i="11"/>
  <c r="E5773" i="11"/>
  <c r="E5772" i="11"/>
  <c r="E5771" i="11"/>
  <c r="E5770" i="11"/>
  <c r="E5769" i="11"/>
  <c r="E5768" i="11"/>
  <c r="E5767" i="11"/>
  <c r="E5766" i="11"/>
  <c r="E5765" i="11"/>
  <c r="E5764" i="11"/>
  <c r="E5763" i="11"/>
  <c r="E5762" i="11"/>
  <c r="E5761" i="11"/>
  <c r="E5760" i="11"/>
  <c r="E5759" i="11"/>
  <c r="E5758" i="11"/>
  <c r="E5757" i="11"/>
  <c r="E5756" i="11"/>
  <c r="E5755" i="11"/>
  <c r="E5754" i="11"/>
  <c r="E5753" i="11"/>
  <c r="E5752" i="11"/>
  <c r="E5751" i="11"/>
  <c r="E5750" i="11"/>
  <c r="E5749" i="11"/>
  <c r="E5748" i="11"/>
  <c r="E5747" i="11"/>
  <c r="E5746" i="11"/>
  <c r="E5745" i="11"/>
  <c r="E5744" i="11"/>
  <c r="E5743" i="11"/>
  <c r="E5742" i="11"/>
  <c r="E5741" i="11"/>
  <c r="E5740" i="11"/>
  <c r="E5739" i="11"/>
  <c r="E5738" i="11"/>
  <c r="E5737" i="11"/>
  <c r="E5736" i="11"/>
  <c r="E5735" i="11"/>
  <c r="E5734" i="11"/>
  <c r="E5733" i="11"/>
  <c r="E5732" i="11"/>
  <c r="E5731" i="11"/>
  <c r="E5730" i="11"/>
  <c r="E5729" i="11"/>
  <c r="E5728" i="11"/>
  <c r="E5727" i="11"/>
  <c r="E5726" i="11"/>
  <c r="E5725" i="11"/>
  <c r="E5724" i="11"/>
  <c r="E5723" i="11"/>
  <c r="E5722" i="11"/>
  <c r="E5721" i="11"/>
  <c r="E5720" i="11"/>
  <c r="E5719" i="11"/>
  <c r="E5718" i="11"/>
  <c r="E5717" i="11"/>
  <c r="E5716" i="11"/>
  <c r="E5715" i="11"/>
  <c r="F5714" i="11"/>
  <c r="E5714" i="11"/>
  <c r="F5713" i="11"/>
  <c r="E5713" i="11"/>
  <c r="F5712" i="11"/>
  <c r="E5712" i="11"/>
  <c r="F5711" i="11"/>
  <c r="E5711" i="11"/>
  <c r="F5710" i="11"/>
  <c r="E5710" i="11"/>
  <c r="F5709" i="11"/>
  <c r="E5709" i="11"/>
  <c r="F5708" i="11"/>
  <c r="E5708" i="11"/>
  <c r="F5707" i="11"/>
  <c r="E5707" i="11"/>
  <c r="F5706" i="11"/>
  <c r="E5706" i="11"/>
  <c r="F5705" i="11"/>
  <c r="E5705" i="11"/>
  <c r="F5704" i="11"/>
  <c r="E5704" i="11"/>
  <c r="F5703" i="11"/>
  <c r="E5703" i="11"/>
  <c r="F5702" i="11"/>
  <c r="E5702" i="11"/>
  <c r="F5701" i="11"/>
  <c r="E5701" i="11"/>
  <c r="F5700" i="11"/>
  <c r="E5700" i="11"/>
  <c r="F5699" i="11"/>
  <c r="E5699" i="11"/>
  <c r="F5698" i="11"/>
  <c r="E5698" i="11"/>
  <c r="F5697" i="11"/>
  <c r="E5697" i="11"/>
  <c r="F5696" i="11"/>
  <c r="E5696" i="11"/>
  <c r="F5695" i="11"/>
  <c r="E5695" i="11"/>
  <c r="F5694" i="11"/>
  <c r="E5694" i="11"/>
  <c r="F5693" i="11"/>
  <c r="E5693" i="11"/>
  <c r="F5692" i="11"/>
  <c r="E5692" i="11"/>
  <c r="F5691" i="11"/>
  <c r="E5691" i="11"/>
  <c r="F5690" i="11"/>
  <c r="E5690" i="11"/>
  <c r="F5689" i="11"/>
  <c r="E5689" i="11"/>
  <c r="F5688" i="11"/>
  <c r="E5688" i="11"/>
  <c r="F5687" i="11"/>
  <c r="E5687" i="11"/>
  <c r="F5686" i="11"/>
  <c r="E5686" i="11"/>
  <c r="F5685" i="11"/>
  <c r="E5685" i="11"/>
  <c r="F5684" i="11"/>
  <c r="E5684" i="11"/>
  <c r="F5683" i="11"/>
  <c r="E5683" i="11"/>
  <c r="F5682" i="11"/>
  <c r="E5682" i="11"/>
  <c r="F5681" i="11"/>
  <c r="E5681" i="11"/>
  <c r="F5680" i="11"/>
  <c r="E5680" i="11"/>
  <c r="F5679" i="11"/>
  <c r="E5679" i="11"/>
  <c r="F5678" i="11"/>
  <c r="E5678" i="11"/>
  <c r="F5677" i="11"/>
  <c r="E5677" i="11"/>
  <c r="F5676" i="11"/>
  <c r="E5676" i="11"/>
  <c r="F5675" i="11"/>
  <c r="E5675" i="11"/>
  <c r="F5674" i="11"/>
  <c r="E5674" i="11"/>
  <c r="F5673" i="11"/>
  <c r="E5673" i="11"/>
  <c r="F5672" i="11"/>
  <c r="E5672" i="11"/>
  <c r="F5671" i="11"/>
  <c r="F5670" i="11"/>
  <c r="F5669" i="11"/>
  <c r="F5668" i="11"/>
  <c r="F5667" i="11"/>
  <c r="F5666" i="11"/>
  <c r="F5665" i="11"/>
  <c r="F5664" i="11"/>
  <c r="F5663" i="11"/>
  <c r="F5662" i="11"/>
  <c r="F5661" i="11"/>
  <c r="F5660" i="11"/>
  <c r="F5659" i="11"/>
  <c r="F5658" i="11"/>
  <c r="F5657" i="11"/>
  <c r="F5656" i="11"/>
  <c r="F5655" i="11"/>
  <c r="F5654" i="11"/>
  <c r="F5653" i="11"/>
  <c r="F5652" i="11"/>
  <c r="F5651" i="11"/>
  <c r="F5650" i="11"/>
  <c r="F5649" i="11"/>
  <c r="F5648" i="11"/>
  <c r="E5648" i="11"/>
  <c r="F5647" i="11"/>
  <c r="E5647" i="11"/>
  <c r="F5646" i="11"/>
  <c r="E5646" i="11"/>
  <c r="F5645" i="11"/>
  <c r="E5645" i="11"/>
  <c r="F5644" i="11"/>
  <c r="E5644" i="11"/>
  <c r="F5643" i="11"/>
  <c r="E5643" i="11"/>
  <c r="F5642" i="11"/>
  <c r="E5642" i="11"/>
  <c r="F5641" i="11"/>
  <c r="E5641" i="11"/>
  <c r="F5640" i="11"/>
  <c r="E5640" i="11"/>
  <c r="F5639" i="11"/>
  <c r="E5639" i="11"/>
  <c r="F5638" i="11"/>
  <c r="E5638" i="11"/>
  <c r="F5637" i="11"/>
  <c r="E5637" i="11"/>
  <c r="F5636" i="11"/>
  <c r="E5636" i="11"/>
  <c r="F5635" i="11"/>
  <c r="E5635" i="11"/>
  <c r="F5634" i="11"/>
  <c r="E5634" i="11"/>
  <c r="F5633" i="11"/>
  <c r="E5633" i="11"/>
  <c r="F5632" i="11"/>
  <c r="E5632" i="11"/>
  <c r="F5631" i="11"/>
  <c r="E5631" i="11"/>
  <c r="F5630" i="11"/>
  <c r="E5630" i="11"/>
  <c r="F5629" i="11"/>
  <c r="E5629" i="11"/>
  <c r="F5628" i="11"/>
  <c r="E5628" i="11"/>
  <c r="F5627" i="11"/>
  <c r="E5627" i="11"/>
  <c r="F5626" i="11"/>
  <c r="E5626" i="11"/>
  <c r="F5625" i="11"/>
  <c r="E5625" i="11"/>
  <c r="F5624" i="11"/>
  <c r="E5624" i="11"/>
  <c r="F5623" i="11"/>
  <c r="E5623" i="11"/>
  <c r="F5622" i="11"/>
  <c r="E5622" i="11"/>
  <c r="F5621" i="11"/>
  <c r="E5621" i="11"/>
  <c r="F5620" i="11"/>
  <c r="E5620" i="11"/>
  <c r="F5619" i="11"/>
  <c r="E5619" i="11"/>
  <c r="F5618" i="11"/>
  <c r="E5618" i="11"/>
  <c r="F5617" i="11"/>
  <c r="E5617" i="11"/>
  <c r="F5616" i="11"/>
  <c r="E5616" i="11"/>
  <c r="F5615" i="11"/>
  <c r="E5615" i="11"/>
  <c r="F5614" i="11"/>
  <c r="E5614" i="11"/>
  <c r="F5613" i="11"/>
  <c r="E5613" i="11"/>
  <c r="F5612" i="11"/>
  <c r="E5612" i="11"/>
  <c r="F5611" i="11"/>
  <c r="E5611" i="11"/>
  <c r="F5610" i="11"/>
  <c r="E5610" i="11"/>
  <c r="F5609" i="11"/>
  <c r="E5609" i="11"/>
  <c r="F5608" i="11"/>
  <c r="E5608" i="11"/>
  <c r="F5607" i="11"/>
  <c r="E5607" i="11"/>
  <c r="F5606" i="11"/>
  <c r="E5606" i="11"/>
  <c r="F5605" i="11"/>
  <c r="E5605" i="11"/>
  <c r="F5604" i="11"/>
  <c r="E5604" i="11"/>
  <c r="F5603" i="11"/>
  <c r="E5603" i="11"/>
  <c r="F5602" i="11"/>
  <c r="E5602" i="11"/>
  <c r="F5601" i="11"/>
  <c r="E5601" i="11"/>
  <c r="F5600" i="11"/>
  <c r="E5600" i="11"/>
  <c r="F5599" i="11"/>
  <c r="E5599" i="11"/>
  <c r="F5598" i="11"/>
  <c r="E5598" i="11"/>
  <c r="F5597" i="11"/>
  <c r="E5597" i="11"/>
  <c r="F5596" i="11"/>
  <c r="E5596" i="11"/>
  <c r="F5595" i="11"/>
  <c r="E5595" i="11"/>
  <c r="F5594" i="11"/>
  <c r="E5594" i="11"/>
  <c r="F5593" i="11"/>
  <c r="E5593" i="11"/>
  <c r="F5592" i="11"/>
  <c r="E5592" i="11"/>
  <c r="F5591" i="11"/>
  <c r="E5591" i="11"/>
  <c r="F5590" i="11"/>
  <c r="E5590" i="11"/>
  <c r="F5589" i="11"/>
  <c r="E5589" i="11"/>
  <c r="F5588" i="11"/>
  <c r="E5588" i="11"/>
  <c r="F5587" i="11"/>
  <c r="E5587" i="11"/>
  <c r="F5586" i="11"/>
  <c r="E5586" i="11"/>
  <c r="F5585" i="11"/>
  <c r="E5585" i="11"/>
  <c r="F5584" i="11"/>
  <c r="E5584" i="11"/>
  <c r="F5583" i="11"/>
  <c r="E5583" i="11"/>
  <c r="F5582" i="11"/>
  <c r="E5582" i="11"/>
  <c r="F5581" i="11"/>
  <c r="E5581" i="11"/>
  <c r="F5580" i="11"/>
  <c r="E5580" i="11"/>
  <c r="F5579" i="11"/>
  <c r="E5579" i="11"/>
  <c r="F5578" i="11"/>
  <c r="E5578" i="11"/>
  <c r="F5577" i="11"/>
  <c r="E5577" i="11"/>
  <c r="F5576" i="11"/>
  <c r="E5576" i="11"/>
  <c r="F5575" i="11"/>
  <c r="E5575" i="11"/>
  <c r="F5574" i="11"/>
  <c r="E5574" i="11"/>
  <c r="F5573" i="11"/>
  <c r="E5573" i="11"/>
  <c r="F5572" i="11"/>
  <c r="E5572" i="11"/>
  <c r="F5571" i="11"/>
  <c r="E5571" i="11"/>
  <c r="F5570" i="11"/>
  <c r="E5570" i="11"/>
  <c r="F5569" i="11"/>
  <c r="E5569" i="11"/>
  <c r="F5568" i="11"/>
  <c r="E5568" i="11"/>
  <c r="F5567" i="11"/>
  <c r="E5567" i="11"/>
  <c r="F5566" i="11"/>
  <c r="E5566" i="11"/>
  <c r="F5565" i="11"/>
  <c r="E5565" i="11"/>
  <c r="F5564" i="11"/>
  <c r="E5564" i="11"/>
  <c r="F5563" i="11"/>
  <c r="E5563" i="11"/>
  <c r="F5562" i="11"/>
  <c r="E5562" i="11"/>
  <c r="F5561" i="11"/>
  <c r="E5561" i="11"/>
  <c r="F5560" i="11"/>
  <c r="E5560" i="11"/>
  <c r="F5559" i="11"/>
  <c r="E5559" i="11"/>
  <c r="F5558" i="11"/>
  <c r="E5558" i="11"/>
  <c r="F5557" i="11"/>
  <c r="E5557" i="11"/>
  <c r="F5556" i="11"/>
  <c r="E5556" i="11"/>
  <c r="F5555" i="11"/>
  <c r="E5555" i="11"/>
  <c r="F5554" i="11"/>
  <c r="E5554" i="11"/>
  <c r="F5553" i="11"/>
  <c r="E5553" i="11"/>
  <c r="F5552" i="11"/>
  <c r="E5552" i="11"/>
  <c r="F5551" i="11"/>
  <c r="E5551" i="11"/>
  <c r="F5550" i="11"/>
  <c r="E5550" i="11"/>
  <c r="F5549" i="11"/>
  <c r="E5549" i="11"/>
  <c r="F5548" i="11"/>
  <c r="E5548" i="11"/>
  <c r="F5547" i="11"/>
  <c r="E5547" i="11"/>
  <c r="F5546" i="11"/>
  <c r="E5546" i="11"/>
  <c r="F5545" i="11"/>
  <c r="E5545" i="11"/>
  <c r="F5544" i="11"/>
  <c r="E5544" i="11"/>
  <c r="F5543" i="11"/>
  <c r="E5543" i="11"/>
  <c r="F5542" i="11"/>
  <c r="E5542" i="11"/>
  <c r="F5541" i="11"/>
  <c r="E5541" i="11"/>
  <c r="F5540" i="11"/>
  <c r="E5540" i="11"/>
  <c r="F5539" i="11"/>
  <c r="E5539" i="11"/>
  <c r="F5538" i="11"/>
  <c r="E5538" i="11"/>
  <c r="F5537" i="11"/>
  <c r="E5537" i="11"/>
  <c r="F5536" i="11"/>
  <c r="E5536" i="11"/>
  <c r="F5535" i="11"/>
  <c r="E5535" i="11"/>
  <c r="F5534" i="11"/>
  <c r="E5534" i="11"/>
  <c r="F5533" i="11"/>
  <c r="E5533" i="11"/>
  <c r="F5532" i="11"/>
  <c r="E5532" i="11"/>
  <c r="F5531" i="11"/>
  <c r="E5531" i="11"/>
  <c r="F5530" i="11"/>
  <c r="E5530" i="11"/>
  <c r="F5529" i="11"/>
  <c r="E5529" i="11"/>
  <c r="F5528" i="11"/>
  <c r="E5528" i="11"/>
  <c r="F5527" i="11"/>
  <c r="E5527" i="11"/>
  <c r="F5526" i="11"/>
  <c r="E5526" i="11"/>
  <c r="F5525" i="11"/>
  <c r="E5525" i="11"/>
  <c r="F5524" i="11"/>
  <c r="E5524" i="11"/>
  <c r="F5523" i="11"/>
  <c r="E5523" i="11"/>
  <c r="F5522" i="11"/>
  <c r="E5522" i="11"/>
  <c r="F5521" i="11"/>
  <c r="E5521" i="11"/>
  <c r="F5520" i="11"/>
  <c r="E5520" i="11"/>
  <c r="F5519" i="11"/>
  <c r="E5519" i="11"/>
  <c r="F5518" i="11"/>
  <c r="E5518" i="11"/>
  <c r="F5517" i="11"/>
  <c r="E5517" i="11"/>
  <c r="F5516" i="11"/>
  <c r="E5516" i="11"/>
  <c r="F5515" i="11"/>
  <c r="E5515" i="11"/>
  <c r="F5514" i="11"/>
  <c r="E5514" i="11"/>
  <c r="F5513" i="11"/>
  <c r="E5513" i="11"/>
  <c r="F5512" i="11"/>
  <c r="E5512" i="11"/>
  <c r="F5511" i="11"/>
  <c r="E5511" i="11"/>
  <c r="F5510" i="11"/>
  <c r="E5510" i="11"/>
  <c r="F5509" i="11"/>
  <c r="E5509" i="11"/>
  <c r="F5508" i="11"/>
  <c r="E5508" i="11"/>
  <c r="F5507" i="11"/>
  <c r="E5507" i="11"/>
  <c r="F5506" i="11"/>
  <c r="E5506" i="11"/>
  <c r="F5505" i="11"/>
  <c r="E5505" i="11"/>
  <c r="F5504" i="11"/>
  <c r="E5504" i="11"/>
  <c r="F5503" i="11"/>
  <c r="E5503" i="11"/>
  <c r="F5502" i="11"/>
  <c r="E5502" i="11"/>
  <c r="F5501" i="11"/>
  <c r="E5501" i="11"/>
  <c r="F5500" i="11"/>
  <c r="E5500" i="11"/>
  <c r="F5499" i="11"/>
  <c r="E5499" i="11"/>
  <c r="F5498" i="11"/>
  <c r="E5498" i="11"/>
  <c r="F5497" i="11"/>
  <c r="E5497" i="11"/>
  <c r="F5496" i="11"/>
  <c r="E5496" i="11"/>
  <c r="F5495" i="11"/>
  <c r="E5495" i="11"/>
  <c r="F5494" i="11"/>
  <c r="E5494" i="11"/>
  <c r="F5493" i="11"/>
  <c r="E5493" i="11"/>
  <c r="F5492" i="11"/>
  <c r="E5492" i="11"/>
  <c r="F5491" i="11"/>
  <c r="E5491" i="11"/>
  <c r="F5490" i="11"/>
  <c r="E5490" i="11"/>
  <c r="F5489" i="11"/>
  <c r="E5489" i="11"/>
  <c r="F5488" i="11"/>
  <c r="E5488" i="11"/>
  <c r="F5487" i="11"/>
  <c r="E5487" i="11"/>
  <c r="F5486" i="11"/>
  <c r="E5486" i="11"/>
  <c r="F5485" i="11"/>
  <c r="E5485" i="11"/>
  <c r="F5484" i="11"/>
  <c r="E5484" i="11"/>
  <c r="F5483" i="11"/>
  <c r="E5483" i="11"/>
  <c r="F5482" i="11"/>
  <c r="E5482" i="11"/>
  <c r="F5481" i="11"/>
  <c r="E5481" i="11"/>
  <c r="F5480" i="11"/>
  <c r="E5480" i="11"/>
  <c r="F5479" i="11"/>
  <c r="E5479" i="11"/>
  <c r="F5478" i="11"/>
  <c r="E5478" i="11"/>
  <c r="F5477" i="11"/>
  <c r="E5477" i="11"/>
  <c r="F5476" i="11"/>
  <c r="E5476" i="11"/>
  <c r="F5475" i="11"/>
  <c r="E5475" i="11"/>
  <c r="F5474" i="11"/>
  <c r="E5474" i="11"/>
  <c r="F5473" i="11"/>
  <c r="E5473" i="11"/>
  <c r="F5472" i="11"/>
  <c r="E5472" i="11"/>
  <c r="F5471" i="11"/>
  <c r="E5471" i="11"/>
  <c r="F5470" i="11"/>
  <c r="E5470" i="11"/>
  <c r="F5469" i="11"/>
  <c r="E5469" i="11"/>
  <c r="F5468" i="11"/>
  <c r="E5468" i="11"/>
  <c r="F5467" i="11"/>
  <c r="E5467" i="11"/>
  <c r="F5466" i="11"/>
  <c r="E5466" i="11"/>
  <c r="F5465" i="11"/>
  <c r="E5465" i="11"/>
  <c r="F5464" i="11"/>
  <c r="E5464" i="11"/>
  <c r="F5463" i="11"/>
  <c r="E5463" i="11"/>
  <c r="F5462" i="11"/>
  <c r="E5462" i="11"/>
  <c r="F5461" i="11"/>
  <c r="E5461" i="11"/>
  <c r="F5460" i="11"/>
  <c r="E5460" i="11"/>
  <c r="F5459" i="11"/>
  <c r="E5459" i="11"/>
  <c r="F5458" i="11"/>
  <c r="E5458" i="11"/>
  <c r="F5457" i="11"/>
  <c r="E5457" i="11"/>
  <c r="F5456" i="11"/>
  <c r="E5456" i="11"/>
  <c r="F5455" i="11"/>
  <c r="E5455" i="11"/>
  <c r="F5454" i="11"/>
  <c r="E5454" i="11"/>
  <c r="F5453" i="11"/>
  <c r="E5453" i="11"/>
  <c r="F5452" i="11"/>
  <c r="E5452" i="11"/>
  <c r="F5451" i="11"/>
  <c r="E5451" i="11"/>
  <c r="F5450" i="11"/>
  <c r="E5450" i="11"/>
  <c r="F5449" i="11"/>
  <c r="E5449" i="11"/>
  <c r="F5448" i="11"/>
  <c r="E5448" i="11"/>
  <c r="F5447" i="11"/>
  <c r="E5447" i="11"/>
  <c r="F5446" i="11"/>
  <c r="E5446" i="11"/>
  <c r="F5445" i="11"/>
  <c r="E5445" i="11"/>
  <c r="F5444" i="11"/>
  <c r="E5444" i="11"/>
  <c r="F5443" i="11"/>
  <c r="E5443" i="11"/>
  <c r="F5442" i="11"/>
  <c r="E5442" i="11"/>
  <c r="F5441" i="11"/>
  <c r="E5441" i="11"/>
  <c r="F5440" i="11"/>
  <c r="E5440" i="11"/>
  <c r="F5439" i="11"/>
  <c r="E5439" i="11"/>
  <c r="F5438" i="11"/>
  <c r="E5438" i="11"/>
  <c r="F5437" i="11"/>
  <c r="E5437" i="11"/>
  <c r="F5436" i="11"/>
  <c r="E5436" i="11"/>
  <c r="F5435" i="11"/>
  <c r="E5435" i="11"/>
  <c r="F5434" i="11"/>
  <c r="E5434" i="11"/>
  <c r="F5433" i="11"/>
  <c r="E5433" i="11"/>
  <c r="F5432" i="11"/>
  <c r="E5432" i="11"/>
  <c r="F5431" i="11"/>
  <c r="E5431" i="11"/>
  <c r="F5430" i="11"/>
  <c r="E5430" i="11"/>
  <c r="F5429" i="11"/>
  <c r="E5429" i="11"/>
  <c r="F5428" i="11"/>
  <c r="E5428" i="11"/>
  <c r="F5427" i="11"/>
  <c r="E5427" i="11"/>
  <c r="F5426" i="11"/>
  <c r="E5426" i="11"/>
  <c r="F5425" i="11"/>
  <c r="E5425" i="11"/>
  <c r="F5424" i="11"/>
  <c r="E5424" i="11"/>
  <c r="F5423" i="11"/>
  <c r="E5423" i="11"/>
  <c r="F5422" i="11"/>
  <c r="E5422" i="11"/>
  <c r="F5421" i="11"/>
  <c r="E5421" i="11"/>
  <c r="F5420" i="11"/>
  <c r="E5420" i="11"/>
  <c r="F5419" i="11"/>
  <c r="E5419" i="11"/>
  <c r="F5418" i="11"/>
  <c r="E5418" i="11"/>
  <c r="F5417" i="11"/>
  <c r="E5417" i="11"/>
  <c r="F5416" i="11"/>
  <c r="E5416" i="11"/>
  <c r="F5415" i="11"/>
  <c r="E5415" i="11"/>
  <c r="F5414" i="11"/>
  <c r="E5414" i="11"/>
  <c r="F5413" i="11"/>
  <c r="E5413" i="11"/>
  <c r="F5412" i="11"/>
  <c r="E5412" i="11"/>
  <c r="F5411" i="11"/>
  <c r="E5411" i="11"/>
  <c r="F5410" i="11"/>
  <c r="E5410" i="11"/>
  <c r="F5409" i="11"/>
  <c r="E5409" i="11"/>
  <c r="F5408" i="11"/>
  <c r="E5408" i="11"/>
  <c r="F5407" i="11"/>
  <c r="E5407" i="11"/>
  <c r="F5406" i="11"/>
  <c r="E5406" i="11"/>
  <c r="F5405" i="11"/>
  <c r="E5405" i="11"/>
  <c r="F5404" i="11"/>
  <c r="E5404" i="11"/>
  <c r="F5403" i="11"/>
  <c r="E5403" i="11"/>
  <c r="F5402" i="11"/>
  <c r="E5402" i="11"/>
  <c r="F5401" i="11"/>
  <c r="E5401" i="11"/>
  <c r="F5400" i="11"/>
  <c r="E5400" i="11"/>
  <c r="F5399" i="11"/>
  <c r="E5399" i="11"/>
  <c r="F5398" i="11"/>
  <c r="E5398" i="11"/>
  <c r="F5397" i="11"/>
  <c r="E5397" i="11"/>
  <c r="F5396" i="11"/>
  <c r="E5396" i="11"/>
  <c r="F5395" i="11"/>
  <c r="E5395" i="11"/>
  <c r="F5394" i="11"/>
  <c r="E5394" i="11"/>
  <c r="F5393" i="11"/>
  <c r="E5393" i="11"/>
  <c r="F5392" i="11"/>
  <c r="E5392" i="11"/>
  <c r="F5391" i="11"/>
  <c r="E5391" i="11"/>
  <c r="F5390" i="11"/>
  <c r="E5390" i="11"/>
  <c r="F5389" i="11"/>
  <c r="E5389" i="11"/>
  <c r="F5388" i="11"/>
  <c r="E5388" i="11"/>
  <c r="F5387" i="11"/>
  <c r="E5387" i="11"/>
  <c r="F5386" i="11"/>
  <c r="E5386" i="11"/>
  <c r="F5385" i="11"/>
  <c r="E5385" i="11"/>
  <c r="F5384" i="11"/>
  <c r="E5384" i="11"/>
  <c r="F5383" i="11"/>
  <c r="E5383" i="11"/>
  <c r="F5382" i="11"/>
  <c r="E5382" i="11"/>
  <c r="F5381" i="11"/>
  <c r="E5381" i="11"/>
  <c r="F5380" i="11"/>
  <c r="E5380" i="11"/>
  <c r="F5379" i="11"/>
  <c r="E5379" i="11"/>
  <c r="F5378" i="11"/>
  <c r="E5378" i="11"/>
  <c r="F5377" i="11"/>
  <c r="E5377" i="11"/>
  <c r="F5376" i="11"/>
  <c r="E5376" i="11"/>
  <c r="F5375" i="11"/>
  <c r="E5375" i="11"/>
  <c r="F5374" i="11"/>
  <c r="E5374" i="11"/>
  <c r="F5373" i="11"/>
  <c r="E5373" i="11"/>
  <c r="F5372" i="11"/>
  <c r="E5372" i="11"/>
  <c r="F5371" i="11"/>
  <c r="E5371" i="11"/>
  <c r="F5370" i="11"/>
  <c r="E5370" i="11"/>
  <c r="F5369" i="11"/>
  <c r="E5369" i="11"/>
  <c r="F5368" i="11"/>
  <c r="E5368" i="11"/>
  <c r="F5367" i="11"/>
  <c r="E5367" i="11"/>
  <c r="F5366" i="11"/>
  <c r="E5366" i="11"/>
  <c r="F5365" i="11"/>
  <c r="E5365" i="11"/>
  <c r="F5364" i="11"/>
  <c r="E5364" i="11"/>
  <c r="F5363" i="11"/>
  <c r="E5363" i="11"/>
  <c r="F5362" i="11"/>
  <c r="E5362" i="11"/>
  <c r="F5361" i="11"/>
  <c r="E5361" i="11"/>
  <c r="F5360" i="11"/>
  <c r="E5360" i="11"/>
  <c r="F5359" i="11"/>
  <c r="E5359" i="11"/>
  <c r="F5358" i="11"/>
  <c r="F5357" i="11"/>
  <c r="F5356" i="11"/>
  <c r="F5355" i="11"/>
  <c r="F5354" i="11"/>
  <c r="F5353" i="11"/>
  <c r="F5352" i="11"/>
  <c r="F5351" i="11"/>
  <c r="F5350" i="11"/>
  <c r="F5349" i="11"/>
  <c r="F5348" i="11"/>
  <c r="F5347" i="11"/>
  <c r="F5346" i="11"/>
  <c r="F5345" i="11"/>
  <c r="F5344" i="11"/>
  <c r="F5343" i="11"/>
  <c r="F5342" i="11"/>
  <c r="F5341" i="11"/>
  <c r="F5340" i="11"/>
  <c r="F5339" i="11"/>
  <c r="F5338" i="11"/>
  <c r="F5337" i="11"/>
  <c r="F5336" i="11"/>
  <c r="F5335" i="11"/>
  <c r="F5334" i="11"/>
  <c r="E5333" i="11"/>
  <c r="E5332" i="11"/>
  <c r="E5331" i="11"/>
  <c r="E5330" i="11"/>
  <c r="E5329" i="11"/>
  <c r="E5328" i="11"/>
  <c r="E5327" i="11"/>
  <c r="E5326" i="11"/>
  <c r="E5325" i="11"/>
  <c r="E5324" i="11"/>
  <c r="E5323" i="11"/>
  <c r="E5322" i="11"/>
  <c r="E5321" i="11"/>
  <c r="E5320" i="11"/>
  <c r="E5319" i="11"/>
  <c r="E5318" i="11"/>
  <c r="E5317" i="11"/>
  <c r="E5316" i="11"/>
  <c r="E5315" i="11"/>
  <c r="E5314" i="11"/>
  <c r="E5313" i="11"/>
  <c r="E5312" i="11"/>
  <c r="E5311" i="11"/>
  <c r="E5310" i="11"/>
  <c r="E5309" i="11"/>
  <c r="E5308" i="11"/>
  <c r="E5307" i="11"/>
  <c r="E5306" i="11"/>
  <c r="E5305" i="11"/>
  <c r="E5304" i="11"/>
  <c r="E5303" i="11"/>
  <c r="E5302" i="11"/>
  <c r="E5301" i="11"/>
  <c r="E5300" i="11"/>
  <c r="E5299" i="11"/>
  <c r="E5298" i="11"/>
  <c r="E5297" i="11"/>
  <c r="E5296" i="11"/>
  <c r="E5295" i="11"/>
  <c r="E5294" i="11"/>
  <c r="E5293" i="11"/>
  <c r="E5292" i="11"/>
  <c r="E5291" i="11"/>
  <c r="E5290" i="11"/>
  <c r="E5289" i="11"/>
  <c r="E5288" i="11"/>
  <c r="E5287" i="11"/>
  <c r="E5286" i="11"/>
  <c r="E5285" i="11"/>
  <c r="E5284" i="11"/>
  <c r="E5283" i="11"/>
  <c r="E5282" i="11"/>
  <c r="E5281" i="11"/>
  <c r="E5280" i="11"/>
  <c r="E5279" i="11"/>
  <c r="E5278" i="11"/>
  <c r="E5277" i="11"/>
  <c r="E5276" i="11"/>
  <c r="E5275" i="11"/>
  <c r="E5274" i="11"/>
  <c r="E5273" i="11"/>
  <c r="E5272" i="11"/>
  <c r="E5271" i="11"/>
  <c r="E5270" i="11"/>
  <c r="E5269" i="11"/>
  <c r="E5268" i="11"/>
  <c r="E5267" i="11"/>
  <c r="E5266" i="11"/>
  <c r="E5265" i="11"/>
  <c r="E5264" i="11"/>
  <c r="E5263" i="11"/>
  <c r="E5262" i="11"/>
  <c r="E5261" i="11"/>
  <c r="E5260" i="11"/>
  <c r="E5259" i="11"/>
  <c r="E5258" i="11"/>
  <c r="E5257" i="11"/>
  <c r="E5256" i="11"/>
  <c r="E5255" i="11"/>
  <c r="E5254" i="11"/>
  <c r="E5253" i="11"/>
  <c r="E5252" i="11"/>
  <c r="E5251" i="11"/>
  <c r="E5250" i="11"/>
  <c r="E5249" i="11"/>
  <c r="E5248" i="11"/>
  <c r="E5247" i="11"/>
  <c r="E5246" i="11"/>
  <c r="E5245" i="11"/>
  <c r="E5244" i="11"/>
  <c r="E5243" i="11"/>
  <c r="E5242" i="11"/>
  <c r="E5241" i="11"/>
  <c r="E5240" i="11"/>
  <c r="E5239" i="11"/>
  <c r="E5238" i="11"/>
  <c r="E5237" i="11"/>
  <c r="E5236" i="11"/>
  <c r="E5235" i="11"/>
  <c r="E5234" i="11"/>
  <c r="E5233" i="11"/>
  <c r="E5232" i="11"/>
  <c r="E5231" i="11"/>
  <c r="E5230" i="11"/>
  <c r="E5229" i="11"/>
  <c r="E5228" i="11"/>
  <c r="E5227" i="11"/>
  <c r="E5226" i="11"/>
  <c r="E5225" i="11"/>
  <c r="E5224" i="11"/>
  <c r="E5223" i="11"/>
  <c r="E5222" i="11"/>
  <c r="E5221" i="11"/>
  <c r="E5220" i="11"/>
  <c r="E5219" i="11"/>
  <c r="E5218" i="11"/>
  <c r="E5217" i="11"/>
  <c r="E5216" i="11"/>
  <c r="E5215" i="11"/>
  <c r="E5214" i="11"/>
  <c r="E5213" i="11"/>
  <c r="E5212" i="11"/>
  <c r="E5211" i="11"/>
  <c r="E5210" i="11"/>
  <c r="E5209" i="11"/>
  <c r="E5208" i="11"/>
  <c r="E5207" i="11"/>
  <c r="E5206" i="11"/>
  <c r="E5205" i="11"/>
  <c r="E5204" i="11"/>
  <c r="E5203" i="11"/>
  <c r="E5202" i="11"/>
  <c r="E5201" i="11"/>
  <c r="E5200" i="11"/>
  <c r="E5199" i="11"/>
  <c r="E5198" i="11"/>
  <c r="E5197" i="11"/>
  <c r="E5196" i="11"/>
  <c r="E5195" i="11"/>
  <c r="E5194" i="11"/>
  <c r="E5193" i="11"/>
  <c r="E5192" i="11"/>
  <c r="E5191" i="11"/>
  <c r="E5190" i="11"/>
  <c r="E5189" i="11"/>
  <c r="E5188" i="11"/>
  <c r="E5187" i="11"/>
  <c r="E5186" i="11"/>
  <c r="E5185" i="11"/>
  <c r="E5184" i="11"/>
  <c r="E5183" i="11"/>
  <c r="E5182" i="11"/>
  <c r="E5181" i="11"/>
  <c r="E5180" i="11"/>
  <c r="E5179" i="11"/>
  <c r="E5178" i="11"/>
  <c r="E5177" i="11"/>
  <c r="E5176" i="11"/>
  <c r="E5175" i="11"/>
  <c r="E5174" i="11"/>
  <c r="E5173" i="11"/>
  <c r="E5172" i="11"/>
  <c r="E5171" i="11"/>
  <c r="E5170" i="11"/>
  <c r="E5169" i="11"/>
  <c r="E5168" i="11"/>
  <c r="E5167" i="11"/>
  <c r="E5166" i="11"/>
  <c r="E5165" i="11"/>
  <c r="E5164" i="11"/>
  <c r="E5163" i="11"/>
  <c r="F5162" i="11"/>
  <c r="E5162" i="11"/>
  <c r="F5161" i="11"/>
  <c r="E5161" i="11"/>
  <c r="F5160" i="11"/>
  <c r="E5160" i="11"/>
  <c r="F5159" i="11"/>
  <c r="E5159" i="11"/>
  <c r="F5158" i="11"/>
  <c r="E5158" i="11"/>
  <c r="F5157" i="11"/>
  <c r="E5157" i="11"/>
  <c r="F5156" i="11"/>
  <c r="E5156" i="11"/>
  <c r="F5155" i="11"/>
  <c r="E5155" i="11"/>
  <c r="F5154" i="11"/>
  <c r="E5154" i="11"/>
  <c r="F5153" i="11"/>
  <c r="E5153" i="11"/>
  <c r="F5152" i="11"/>
  <c r="E5152" i="11"/>
  <c r="F5151" i="11"/>
  <c r="E5151" i="11"/>
  <c r="F5150" i="11"/>
  <c r="E5150" i="11"/>
  <c r="F5149" i="11"/>
  <c r="E5149" i="11"/>
  <c r="F5148" i="11"/>
  <c r="E5148" i="11"/>
  <c r="F5147" i="11"/>
  <c r="E5147" i="11"/>
  <c r="F5146" i="11"/>
  <c r="E5146" i="11"/>
  <c r="F5145" i="11"/>
  <c r="E5145" i="11"/>
  <c r="F5144" i="11"/>
  <c r="E5144" i="11"/>
  <c r="F5143" i="11"/>
  <c r="E5143" i="11"/>
  <c r="F5142" i="11"/>
  <c r="E5142" i="11"/>
  <c r="F5141" i="11"/>
  <c r="E5141" i="11"/>
  <c r="F5140" i="11"/>
  <c r="E5140" i="11"/>
  <c r="F5139" i="11"/>
  <c r="E5139" i="11"/>
  <c r="F5138" i="11"/>
  <c r="E5138" i="11"/>
  <c r="F5137" i="11"/>
  <c r="E5137" i="11"/>
  <c r="F5136" i="11"/>
  <c r="E5136" i="11"/>
  <c r="F5135" i="11"/>
  <c r="E5135" i="11"/>
  <c r="F5134" i="11"/>
  <c r="E5134" i="11"/>
  <c r="F5133" i="11"/>
  <c r="E5133" i="11"/>
  <c r="F5132" i="11"/>
  <c r="E5132" i="11"/>
  <c r="F5131" i="11"/>
  <c r="E5131" i="11"/>
  <c r="F5130" i="11"/>
  <c r="E5130" i="11"/>
  <c r="F5129" i="11"/>
  <c r="E5129" i="11"/>
  <c r="F5128" i="11"/>
  <c r="E5128" i="11"/>
  <c r="F5127" i="11"/>
  <c r="E5127" i="11"/>
  <c r="F5126" i="11"/>
  <c r="E5126" i="11"/>
  <c r="F5125" i="11"/>
  <c r="E5125" i="11"/>
  <c r="F5124" i="11"/>
  <c r="E5124" i="11"/>
  <c r="F5123" i="11"/>
  <c r="E5123" i="11"/>
  <c r="F5122" i="11"/>
  <c r="E5122" i="11"/>
  <c r="F5121" i="11"/>
  <c r="E5121" i="11"/>
  <c r="F5120" i="11"/>
  <c r="E5120" i="11"/>
  <c r="F5119" i="11"/>
  <c r="E5119" i="11"/>
  <c r="F5118" i="11"/>
  <c r="E5118" i="11"/>
  <c r="F5117" i="11"/>
  <c r="E5117" i="11"/>
  <c r="F5116" i="11"/>
  <c r="E5116" i="11"/>
  <c r="E5115" i="11"/>
  <c r="E5114" i="11"/>
  <c r="E5113" i="11"/>
  <c r="E5112" i="11"/>
  <c r="E5111" i="11"/>
  <c r="E5110" i="11"/>
  <c r="E5109" i="11"/>
  <c r="E5108" i="11"/>
  <c r="E5107" i="11"/>
  <c r="E5106" i="11"/>
  <c r="E5105" i="11"/>
  <c r="E5104" i="11"/>
  <c r="E5103" i="11"/>
  <c r="E5102" i="11"/>
  <c r="E5101" i="11"/>
  <c r="E5100" i="11"/>
  <c r="E5099" i="11"/>
  <c r="E5098" i="11"/>
  <c r="E5097" i="11"/>
  <c r="E5096" i="11"/>
  <c r="E5095" i="11"/>
  <c r="E5094" i="11"/>
  <c r="E5093" i="11"/>
  <c r="E5092" i="11"/>
  <c r="E5091" i="11"/>
  <c r="E5090" i="11"/>
  <c r="E5089" i="11"/>
  <c r="E5088" i="11"/>
  <c r="E5087" i="11"/>
  <c r="E5086" i="11"/>
  <c r="E5085" i="11"/>
  <c r="E5084" i="11"/>
  <c r="E5083" i="11"/>
  <c r="E5082" i="11"/>
  <c r="E5081" i="11"/>
  <c r="E5080" i="11"/>
  <c r="E5079" i="11"/>
  <c r="E5078" i="11"/>
  <c r="E5077" i="11"/>
  <c r="E5076" i="11"/>
  <c r="E5075" i="11"/>
  <c r="E5074" i="11"/>
  <c r="E5073" i="11"/>
  <c r="E5072" i="11"/>
  <c r="E5071" i="11"/>
  <c r="E5070" i="11"/>
  <c r="E5069" i="11"/>
  <c r="E5068" i="11"/>
  <c r="E5067" i="11"/>
  <c r="E5066" i="11"/>
  <c r="E5065" i="11"/>
  <c r="E5064" i="11"/>
  <c r="E5063" i="11"/>
  <c r="E5062" i="11"/>
  <c r="E5061" i="11"/>
  <c r="E5060" i="11"/>
  <c r="E5059" i="11"/>
  <c r="E5058" i="11"/>
  <c r="E5057" i="11"/>
  <c r="E5056" i="11"/>
  <c r="E5055" i="11"/>
  <c r="E5054" i="11"/>
  <c r="E5053" i="11"/>
  <c r="E5052" i="11"/>
  <c r="E5051" i="11"/>
  <c r="E5050" i="11"/>
  <c r="E5049" i="11"/>
  <c r="E5048" i="11"/>
  <c r="E5047" i="11"/>
  <c r="E5046" i="11"/>
  <c r="F5045" i="11"/>
  <c r="E5045" i="11"/>
  <c r="F5044" i="11"/>
  <c r="E5044" i="11"/>
  <c r="F5043" i="11"/>
  <c r="E5043" i="11"/>
  <c r="F5042" i="11"/>
  <c r="E5042" i="11"/>
  <c r="F5041" i="11"/>
  <c r="E5041" i="11"/>
  <c r="F5040" i="11"/>
  <c r="E5040" i="11"/>
  <c r="F5039" i="11"/>
  <c r="E5039" i="11"/>
  <c r="F5038" i="11"/>
  <c r="E5038" i="11"/>
  <c r="F5037" i="11"/>
  <c r="E5037" i="11"/>
  <c r="F5036" i="11"/>
  <c r="E5036" i="11"/>
  <c r="F5035" i="11"/>
  <c r="E5035" i="11"/>
  <c r="F5034" i="11"/>
  <c r="E5034" i="11"/>
  <c r="F5033" i="11"/>
  <c r="E5033" i="11"/>
  <c r="F5032" i="11"/>
  <c r="E5032" i="11"/>
  <c r="F5031" i="11"/>
  <c r="E5031" i="11"/>
  <c r="F5030" i="11"/>
  <c r="E5030" i="11"/>
  <c r="F5029" i="11"/>
  <c r="E5029" i="11"/>
  <c r="F5028" i="11"/>
  <c r="E5028" i="11"/>
  <c r="F5027" i="11"/>
  <c r="E5027" i="11"/>
  <c r="F5026" i="11"/>
  <c r="E5026" i="11"/>
  <c r="F5025" i="11"/>
  <c r="E5025" i="11"/>
  <c r="F5024" i="11"/>
  <c r="E5024" i="11"/>
  <c r="F5023" i="11"/>
  <c r="E5023" i="11"/>
  <c r="F5022" i="11"/>
  <c r="E5022" i="11"/>
  <c r="F5021" i="11"/>
  <c r="E5021" i="11"/>
  <c r="F5020" i="11"/>
  <c r="E5020" i="11"/>
  <c r="F5019" i="11"/>
  <c r="E5019" i="11"/>
  <c r="F5018" i="11"/>
  <c r="E5018" i="11"/>
  <c r="F5017" i="11"/>
  <c r="E5017" i="11"/>
  <c r="F5016" i="11"/>
  <c r="E5016" i="11"/>
  <c r="F5015" i="11"/>
  <c r="E5015" i="11"/>
  <c r="F5014" i="11"/>
  <c r="E5014" i="11"/>
  <c r="F5013" i="11"/>
  <c r="E5013" i="11"/>
  <c r="F5012" i="11"/>
  <c r="E5012" i="11"/>
  <c r="F5011" i="11"/>
  <c r="E5011" i="11"/>
  <c r="F5010" i="11"/>
  <c r="E5010" i="11"/>
  <c r="F5009" i="11"/>
  <c r="E5009" i="11"/>
  <c r="F5008" i="11"/>
  <c r="E5008" i="11"/>
  <c r="F5007" i="11"/>
  <c r="E5007" i="11"/>
  <c r="F5006" i="11"/>
  <c r="E5006" i="11"/>
  <c r="F5005" i="11"/>
  <c r="E5005" i="11"/>
  <c r="F5004" i="11"/>
  <c r="E5004" i="11"/>
  <c r="F5003" i="11"/>
  <c r="E5003" i="11"/>
  <c r="F5002" i="11"/>
  <c r="E5002" i="11"/>
  <c r="F5001" i="11"/>
  <c r="E5001" i="11"/>
  <c r="F5000" i="11"/>
  <c r="E5000" i="11"/>
  <c r="F4999" i="11"/>
  <c r="E4999" i="11"/>
  <c r="F4998" i="11"/>
  <c r="E4998" i="11"/>
  <c r="F4997" i="11"/>
  <c r="E4997" i="11"/>
  <c r="F4996" i="11"/>
  <c r="E4996" i="11"/>
  <c r="F4995" i="11"/>
  <c r="E4995" i="11"/>
  <c r="F4994" i="11"/>
  <c r="E4994" i="11"/>
  <c r="F4993" i="11"/>
  <c r="E4993" i="11"/>
  <c r="F4992" i="11"/>
  <c r="E4992" i="11"/>
  <c r="F4991" i="11"/>
  <c r="E4991" i="11"/>
  <c r="F4990" i="11"/>
  <c r="E4990" i="11"/>
  <c r="F4989" i="11"/>
  <c r="E4989" i="11"/>
  <c r="F4988" i="11"/>
  <c r="E4988" i="11"/>
  <c r="F4987" i="11"/>
  <c r="E4987" i="11"/>
  <c r="F4986" i="11"/>
  <c r="E4986" i="11"/>
  <c r="F4985" i="11"/>
  <c r="E4985" i="11"/>
  <c r="F4984" i="11"/>
  <c r="E4984" i="11"/>
  <c r="F4983" i="11"/>
  <c r="E4983" i="11"/>
  <c r="F4982" i="11"/>
  <c r="E4982" i="11"/>
  <c r="F4981" i="11"/>
  <c r="E4981" i="11"/>
  <c r="F4980" i="11"/>
  <c r="E4980" i="11"/>
  <c r="F4979" i="11"/>
  <c r="E4979" i="11"/>
  <c r="F4978" i="11"/>
  <c r="E4978" i="11"/>
  <c r="F4977" i="11"/>
  <c r="E4977" i="11"/>
  <c r="F4976" i="11"/>
  <c r="E4976" i="11"/>
  <c r="F4975" i="11"/>
  <c r="E4975" i="11"/>
  <c r="F4974" i="11"/>
  <c r="E4974" i="11"/>
  <c r="F4973" i="11"/>
  <c r="E4973" i="11"/>
  <c r="F4972" i="11"/>
  <c r="E4972" i="11"/>
  <c r="F4971" i="11"/>
  <c r="E4971" i="11"/>
  <c r="F4970" i="11"/>
  <c r="E4970" i="11"/>
  <c r="F4969" i="11"/>
  <c r="E4969" i="11"/>
  <c r="F4968" i="11"/>
  <c r="E4968" i="11"/>
  <c r="F4967" i="11"/>
  <c r="E4967" i="11"/>
  <c r="F4966" i="11"/>
  <c r="E4966" i="11"/>
  <c r="F4965" i="11"/>
  <c r="E4965" i="11"/>
  <c r="F4964" i="11"/>
  <c r="E4964" i="11"/>
  <c r="F4963" i="11"/>
  <c r="E4963" i="11"/>
  <c r="F4962" i="11"/>
  <c r="E4962" i="11"/>
  <c r="F4961" i="11"/>
  <c r="E4961" i="11"/>
  <c r="F4960" i="11"/>
  <c r="E4960" i="11"/>
  <c r="F4959" i="11"/>
  <c r="E4959" i="11"/>
  <c r="F4958" i="11"/>
  <c r="E4958" i="11"/>
  <c r="F4957" i="11"/>
  <c r="E4957" i="11"/>
  <c r="F4956" i="11"/>
  <c r="E4956" i="11"/>
  <c r="F4955" i="11"/>
  <c r="E4955" i="11"/>
  <c r="F4954" i="11"/>
  <c r="E4954" i="11"/>
  <c r="F4953" i="11"/>
  <c r="E4953" i="11"/>
  <c r="F4952" i="11"/>
  <c r="E4952" i="11"/>
  <c r="F4951" i="11"/>
  <c r="E4951" i="11"/>
  <c r="F4950" i="11"/>
  <c r="E4950" i="11"/>
  <c r="F4949" i="11"/>
  <c r="E4949" i="11"/>
  <c r="F4948" i="11"/>
  <c r="E4948" i="11"/>
  <c r="F4947" i="11"/>
  <c r="E4947" i="11"/>
  <c r="F4946" i="11"/>
  <c r="E4946" i="11"/>
  <c r="F4945" i="11"/>
  <c r="E4945" i="11"/>
  <c r="F4944" i="11"/>
  <c r="E4944" i="11"/>
  <c r="F4943" i="11"/>
  <c r="E4943" i="11"/>
  <c r="F4942" i="11"/>
  <c r="E4942" i="11"/>
  <c r="F4941" i="11"/>
  <c r="E4941" i="11"/>
  <c r="F4940" i="11"/>
  <c r="E4940" i="11"/>
  <c r="F4939" i="11"/>
  <c r="E4939" i="11"/>
  <c r="F4938" i="11"/>
  <c r="E4938" i="11"/>
  <c r="F4937" i="11"/>
  <c r="E4937" i="11"/>
  <c r="F4936" i="11"/>
  <c r="E4936" i="11"/>
  <c r="F4935" i="11"/>
  <c r="E4935" i="11"/>
  <c r="F4934" i="11"/>
  <c r="E4934" i="11"/>
  <c r="F4933" i="11"/>
  <c r="E4933" i="11"/>
  <c r="F4932" i="11"/>
  <c r="E4932" i="11"/>
  <c r="F4931" i="11"/>
  <c r="E4931" i="11"/>
  <c r="F4930" i="11"/>
  <c r="E4930" i="11"/>
  <c r="F4929" i="11"/>
  <c r="E4929" i="11"/>
  <c r="F4928" i="11"/>
  <c r="E4928" i="11"/>
  <c r="F4927" i="11"/>
  <c r="E4927" i="11"/>
  <c r="F4926" i="11"/>
  <c r="E4926" i="11"/>
  <c r="F4925" i="11"/>
  <c r="E4925" i="11"/>
  <c r="F4924" i="11"/>
  <c r="E4924" i="11"/>
  <c r="F4923" i="11"/>
  <c r="E4923" i="11"/>
  <c r="F4922" i="11"/>
  <c r="E4922" i="11"/>
  <c r="F4921" i="11"/>
  <c r="E4921" i="11"/>
  <c r="F4920" i="11"/>
  <c r="E4920" i="11"/>
  <c r="F4919" i="11"/>
  <c r="E4919" i="11"/>
  <c r="F4918" i="11"/>
  <c r="E4918" i="11"/>
  <c r="F4917" i="11"/>
  <c r="E4917" i="11"/>
  <c r="F4916" i="11"/>
  <c r="E4916" i="11"/>
  <c r="F4915" i="11"/>
  <c r="E4915" i="11"/>
  <c r="F4914" i="11"/>
  <c r="E4914" i="11"/>
  <c r="F4913" i="11"/>
  <c r="E4913" i="11"/>
  <c r="F4912" i="11"/>
  <c r="E4912" i="11"/>
  <c r="F4911" i="11"/>
  <c r="E4911" i="11"/>
  <c r="F4910" i="11"/>
  <c r="E4910" i="11"/>
  <c r="F4909" i="11"/>
  <c r="E4909" i="11"/>
  <c r="F4908" i="11"/>
  <c r="E4908" i="11"/>
  <c r="F4907" i="11"/>
  <c r="E4907" i="11"/>
  <c r="F4906" i="11"/>
  <c r="E4906" i="11"/>
  <c r="F4905" i="11"/>
  <c r="E4905" i="11"/>
  <c r="F4904" i="11"/>
  <c r="E4904" i="11"/>
  <c r="F4903" i="11"/>
  <c r="E4903" i="11"/>
  <c r="F4902" i="11"/>
  <c r="E4902" i="11"/>
  <c r="F4901" i="11"/>
  <c r="E4901" i="11"/>
  <c r="F4900" i="11"/>
  <c r="E4900" i="11"/>
  <c r="F4899" i="11"/>
  <c r="E4899" i="11"/>
  <c r="F4898" i="11"/>
  <c r="E4898" i="11"/>
  <c r="F4897" i="11"/>
  <c r="E4897" i="11"/>
  <c r="F4896" i="11"/>
  <c r="E4896" i="11"/>
  <c r="F4895" i="11"/>
  <c r="E4895" i="11"/>
  <c r="F4894" i="11"/>
  <c r="E4894" i="11"/>
  <c r="F4893" i="11"/>
  <c r="E4893" i="11"/>
  <c r="F4892" i="11"/>
  <c r="E4892" i="11"/>
  <c r="F4891" i="11"/>
  <c r="E4891" i="11"/>
  <c r="F4890" i="11"/>
  <c r="E4890" i="11"/>
  <c r="F4889" i="11"/>
  <c r="E4889" i="11"/>
  <c r="F4888" i="11"/>
  <c r="E4888" i="11"/>
  <c r="F4887" i="11"/>
  <c r="E4887" i="11"/>
  <c r="F4886" i="11"/>
  <c r="E4886" i="11"/>
  <c r="F4885" i="11"/>
  <c r="E4885" i="11"/>
  <c r="F4884" i="11"/>
  <c r="E4884" i="11"/>
  <c r="F4883" i="11"/>
  <c r="E4883" i="11"/>
  <c r="F4882" i="11"/>
  <c r="E4882" i="11"/>
  <c r="F4881" i="11"/>
  <c r="E4881" i="11"/>
  <c r="F4880" i="11"/>
  <c r="E4880" i="11"/>
  <c r="F4879" i="11"/>
  <c r="E4879" i="11"/>
  <c r="F4878" i="11"/>
  <c r="E4878" i="11"/>
  <c r="F4877" i="11"/>
  <c r="E4877" i="11"/>
  <c r="F4876" i="11"/>
  <c r="E4876" i="11"/>
  <c r="F4875" i="11"/>
  <c r="E4875" i="11"/>
  <c r="F4874" i="11"/>
  <c r="E4874" i="11"/>
  <c r="F4873" i="11"/>
  <c r="E4873" i="11"/>
  <c r="F4872" i="11"/>
  <c r="E4872" i="11"/>
  <c r="F4871" i="11"/>
  <c r="E4871" i="11"/>
  <c r="F4870" i="11"/>
  <c r="E4870" i="11"/>
  <c r="F4869" i="11"/>
  <c r="E4869" i="11"/>
  <c r="F4868" i="11"/>
  <c r="E4868" i="11"/>
  <c r="F4867" i="11"/>
  <c r="E4867" i="11"/>
  <c r="F4866" i="11"/>
  <c r="E4866" i="11"/>
  <c r="F4865" i="11"/>
  <c r="E4865" i="11"/>
  <c r="F4864" i="11"/>
  <c r="E4864" i="11"/>
  <c r="F4863" i="11"/>
  <c r="E4863" i="11"/>
  <c r="F4862" i="11"/>
  <c r="E4862" i="11"/>
  <c r="F4861" i="11"/>
  <c r="E4861" i="11"/>
  <c r="F4860" i="11"/>
  <c r="E4860" i="11"/>
  <c r="F4859" i="11"/>
  <c r="E4859" i="11"/>
  <c r="F4858" i="11"/>
  <c r="E4858" i="11"/>
  <c r="F4857" i="11"/>
  <c r="E4857" i="11"/>
  <c r="F4856" i="11"/>
  <c r="E4856" i="11"/>
  <c r="F4855" i="11"/>
  <c r="E4855" i="11"/>
  <c r="F4854" i="11"/>
  <c r="E4854" i="11"/>
  <c r="F4853" i="11"/>
  <c r="E4853" i="11"/>
  <c r="F4852" i="11"/>
  <c r="E4852" i="11"/>
  <c r="F4851" i="11"/>
  <c r="E4851" i="11"/>
  <c r="F4850" i="11"/>
  <c r="E4850" i="11"/>
  <c r="F4849" i="11"/>
  <c r="E4849" i="11"/>
  <c r="F4848" i="11"/>
  <c r="E4848" i="11"/>
  <c r="F4847" i="11"/>
  <c r="E4847" i="11"/>
  <c r="F4846" i="11"/>
  <c r="E4846" i="11"/>
  <c r="F4845" i="11"/>
  <c r="E4845" i="11"/>
  <c r="F4844" i="11"/>
  <c r="E4844" i="11"/>
  <c r="F4843" i="11"/>
  <c r="E4843" i="11"/>
  <c r="F4842" i="11"/>
  <c r="E4842" i="11"/>
  <c r="F4841" i="11"/>
  <c r="E4841" i="11"/>
  <c r="F4840" i="11"/>
  <c r="E4840" i="11"/>
  <c r="F4839" i="11"/>
  <c r="E4839" i="11"/>
  <c r="F4838" i="11"/>
  <c r="E4838" i="11"/>
  <c r="F4837" i="11"/>
  <c r="E4837" i="11"/>
  <c r="F4836" i="11"/>
  <c r="E4836" i="11"/>
  <c r="F4835" i="11"/>
  <c r="E4835" i="11"/>
  <c r="F4834" i="11"/>
  <c r="E4834" i="11"/>
  <c r="F4833" i="11"/>
  <c r="E4833" i="11"/>
  <c r="F4832" i="11"/>
  <c r="E4832" i="11"/>
  <c r="F4831" i="11"/>
  <c r="E4831" i="11"/>
  <c r="F4830" i="11"/>
  <c r="E4830" i="11"/>
  <c r="F4829" i="11"/>
  <c r="E4829" i="11"/>
  <c r="F4828" i="11"/>
  <c r="E4828" i="11"/>
  <c r="F4827" i="11"/>
  <c r="E4827" i="11"/>
  <c r="F4826" i="11"/>
  <c r="E4826" i="11"/>
  <c r="F4825" i="11"/>
  <c r="E4825" i="11"/>
  <c r="F4824" i="11"/>
  <c r="E4824" i="11"/>
  <c r="F4823" i="11"/>
  <c r="E4823" i="11"/>
  <c r="F4822" i="11"/>
  <c r="E4822" i="11"/>
  <c r="F4821" i="11"/>
  <c r="E4821" i="11"/>
  <c r="F4820" i="11"/>
  <c r="E4820" i="11"/>
  <c r="F4819" i="11"/>
  <c r="E4819" i="11"/>
  <c r="F4818" i="11"/>
  <c r="E4818" i="11"/>
  <c r="F4817" i="11"/>
  <c r="E4817" i="11"/>
  <c r="F4816" i="11"/>
  <c r="E4816" i="11"/>
  <c r="F4815" i="11"/>
  <c r="E4815" i="11"/>
  <c r="F4814" i="11"/>
  <c r="E4814" i="11"/>
  <c r="F4813" i="11"/>
  <c r="E4813" i="11"/>
  <c r="F4812" i="11"/>
  <c r="E4812" i="11"/>
  <c r="F4811" i="11"/>
  <c r="E4811" i="11"/>
  <c r="F4810" i="11"/>
  <c r="E4810" i="11"/>
  <c r="F4809" i="11"/>
  <c r="E4809" i="11"/>
  <c r="F4808" i="11"/>
  <c r="E4808" i="11"/>
  <c r="F4807" i="11"/>
  <c r="E4807" i="11"/>
  <c r="F4806" i="11"/>
  <c r="E4806" i="11"/>
  <c r="F4805" i="11"/>
  <c r="E4805" i="11"/>
  <c r="F4804" i="11"/>
  <c r="E4804" i="11"/>
  <c r="F4803" i="11"/>
  <c r="E4803" i="11"/>
  <c r="F4802" i="11"/>
  <c r="E4802" i="11"/>
  <c r="F4801" i="11"/>
  <c r="E4801" i="11"/>
  <c r="F4800" i="11"/>
  <c r="E4800" i="11"/>
  <c r="F4799" i="11"/>
  <c r="E4799" i="11"/>
  <c r="F4798" i="11"/>
  <c r="E4798" i="11"/>
  <c r="F4797" i="11"/>
  <c r="E4797" i="11"/>
  <c r="F4796" i="11"/>
  <c r="E4796" i="11"/>
  <c r="F4795" i="11"/>
  <c r="E4795" i="11"/>
  <c r="F4794" i="11"/>
  <c r="E4794" i="11"/>
  <c r="F4793" i="11"/>
  <c r="E4793" i="11"/>
  <c r="F4792" i="11"/>
  <c r="E4792" i="11"/>
  <c r="F4791" i="11"/>
  <c r="E4791" i="11"/>
  <c r="F4790" i="11"/>
  <c r="E4790" i="11"/>
  <c r="F4789" i="11"/>
  <c r="E4789" i="11"/>
  <c r="F4788" i="11"/>
  <c r="E4788" i="11"/>
  <c r="F4787" i="11"/>
  <c r="E4787" i="11"/>
  <c r="F4786" i="11"/>
  <c r="E4786" i="11"/>
  <c r="F4785" i="11"/>
  <c r="E4785" i="11"/>
  <c r="F4784" i="11"/>
  <c r="E4784" i="11"/>
  <c r="F4783" i="11"/>
  <c r="E4783" i="11"/>
  <c r="F4782" i="11"/>
  <c r="E4782" i="11"/>
  <c r="F4781" i="11"/>
  <c r="E4781" i="11"/>
  <c r="F4780" i="11"/>
  <c r="E4780" i="11"/>
  <c r="F4779" i="11"/>
  <c r="E4779" i="11"/>
  <c r="F4778" i="11"/>
  <c r="E4778" i="11"/>
  <c r="F4777" i="11"/>
  <c r="E4777" i="11"/>
  <c r="F4776" i="11"/>
  <c r="E4776" i="11"/>
  <c r="F4775" i="11"/>
  <c r="E4775" i="11"/>
  <c r="F4774" i="11"/>
  <c r="E4774" i="11"/>
  <c r="F4773" i="11"/>
  <c r="E4773" i="11"/>
  <c r="F4772" i="11"/>
  <c r="E4772" i="11"/>
  <c r="F4771" i="11"/>
  <c r="E4771" i="11"/>
  <c r="F4770" i="11"/>
  <c r="E4770" i="11"/>
  <c r="F4769" i="11"/>
  <c r="E4769" i="11"/>
  <c r="F4768" i="11"/>
  <c r="E4768" i="11"/>
  <c r="F4767" i="11"/>
  <c r="E4767" i="11"/>
  <c r="F4766" i="11"/>
  <c r="E4766" i="11"/>
  <c r="F4765" i="11"/>
  <c r="E4765" i="11"/>
  <c r="F4764" i="11"/>
  <c r="E4764" i="11"/>
  <c r="F4763" i="11"/>
  <c r="E4763" i="11"/>
  <c r="F4762" i="11"/>
  <c r="E4762" i="11"/>
  <c r="F4761" i="11"/>
  <c r="E4761" i="11"/>
  <c r="F4760" i="11"/>
  <c r="E4760" i="11"/>
  <c r="F4759" i="11"/>
  <c r="E4759" i="11"/>
  <c r="F4758" i="11"/>
  <c r="E4758" i="11"/>
  <c r="F4757" i="11"/>
  <c r="E4757" i="11"/>
  <c r="F4756" i="11"/>
  <c r="E4756" i="11"/>
  <c r="F4755" i="11"/>
  <c r="E4755" i="11"/>
  <c r="F4754" i="11"/>
  <c r="E4754" i="11"/>
  <c r="F4753" i="11"/>
  <c r="E4753" i="11"/>
  <c r="F4752" i="11"/>
  <c r="E4752" i="11"/>
  <c r="F4751" i="11"/>
  <c r="E4751" i="11"/>
  <c r="F4750" i="11"/>
  <c r="E4750" i="11"/>
  <c r="F4749" i="11"/>
  <c r="E4749" i="11"/>
  <c r="F4748" i="11"/>
  <c r="E4748" i="11"/>
  <c r="F4747" i="11"/>
  <c r="E4747" i="11"/>
  <c r="F4746" i="11"/>
  <c r="E4746" i="11"/>
  <c r="F4745" i="11"/>
  <c r="E4745" i="11"/>
  <c r="F4744" i="11"/>
  <c r="E4744" i="11"/>
  <c r="F4743" i="11"/>
  <c r="E4743" i="11"/>
  <c r="F4742" i="11"/>
  <c r="E4742" i="11"/>
  <c r="F4741" i="11"/>
  <c r="E4741" i="11"/>
  <c r="F4740" i="11"/>
  <c r="E4740" i="11"/>
  <c r="F4739" i="11"/>
  <c r="E4739" i="11"/>
  <c r="F4738" i="11"/>
  <c r="E4738" i="11"/>
  <c r="F4737" i="11"/>
  <c r="E4737" i="11"/>
  <c r="F4736" i="11"/>
  <c r="E4736" i="11"/>
  <c r="F4735" i="11"/>
  <c r="E4735" i="11"/>
  <c r="F4734" i="11"/>
  <c r="F4733" i="11"/>
  <c r="E4733" i="11"/>
  <c r="F4732" i="11"/>
  <c r="E4732" i="11"/>
  <c r="F4731" i="11"/>
  <c r="E4731" i="11"/>
  <c r="F4730" i="11"/>
  <c r="E4730" i="11"/>
  <c r="F4729" i="11"/>
  <c r="E4729" i="11"/>
  <c r="F4728" i="11"/>
  <c r="E4728" i="11"/>
  <c r="F4727" i="11"/>
  <c r="E4727" i="11"/>
  <c r="F4726" i="11"/>
  <c r="E4726" i="11"/>
  <c r="F4725" i="11"/>
  <c r="E4725" i="11"/>
  <c r="F4724" i="11"/>
  <c r="E4724" i="11"/>
  <c r="F4723" i="11"/>
  <c r="E4723" i="11"/>
  <c r="F4722" i="11"/>
  <c r="E4722" i="11"/>
  <c r="F4721" i="11"/>
  <c r="E4721" i="11"/>
  <c r="F4720" i="11"/>
  <c r="E4720" i="11"/>
  <c r="F4719" i="11"/>
  <c r="E4719" i="11"/>
  <c r="F4718" i="11"/>
  <c r="E4718" i="11"/>
  <c r="F4717" i="11"/>
  <c r="E4717" i="11"/>
  <c r="F4716" i="11"/>
  <c r="E4716" i="11"/>
  <c r="F4715" i="11"/>
  <c r="E4715" i="11"/>
  <c r="F4714" i="11"/>
  <c r="E4714" i="11"/>
  <c r="F4713" i="11"/>
  <c r="E4713" i="11"/>
  <c r="F4712" i="11"/>
  <c r="E4712" i="11"/>
  <c r="F4711" i="11"/>
  <c r="E4711" i="11"/>
  <c r="F4710" i="11"/>
  <c r="E4710" i="11"/>
  <c r="F4709" i="11"/>
  <c r="E4709" i="11"/>
  <c r="F4708" i="11"/>
  <c r="E4708" i="11"/>
  <c r="F4707" i="11"/>
  <c r="E4707" i="11"/>
  <c r="F4706" i="11"/>
  <c r="E4706" i="11"/>
  <c r="F4705" i="11"/>
  <c r="E4705" i="11"/>
  <c r="F4704" i="11"/>
  <c r="E4704" i="11"/>
  <c r="F4703" i="11"/>
  <c r="E4703" i="11"/>
  <c r="F4702" i="11"/>
  <c r="E4702" i="11"/>
  <c r="F4701" i="11"/>
  <c r="E4701" i="11"/>
  <c r="F4700" i="11"/>
  <c r="E4700" i="11"/>
  <c r="F4699" i="11"/>
  <c r="E4699" i="11"/>
  <c r="F4698" i="11"/>
  <c r="E4698" i="11"/>
  <c r="F4697" i="11"/>
  <c r="E4697" i="11"/>
  <c r="F4696" i="11"/>
  <c r="E4696" i="11"/>
  <c r="F4695" i="11"/>
  <c r="E4695" i="11"/>
  <c r="F4694" i="11"/>
  <c r="E4694" i="11"/>
  <c r="F4693" i="11"/>
  <c r="E4693" i="11"/>
  <c r="F4692" i="11"/>
  <c r="E4692" i="11"/>
  <c r="F4691" i="11"/>
  <c r="E4691" i="11"/>
  <c r="F4690" i="11"/>
  <c r="E4690" i="11"/>
  <c r="F4689" i="11"/>
  <c r="E4689" i="11"/>
  <c r="F4688" i="11"/>
  <c r="E4688" i="11"/>
  <c r="F4687" i="11"/>
  <c r="E4687" i="11"/>
  <c r="F4686" i="11"/>
  <c r="E4686" i="11"/>
  <c r="F4685" i="11"/>
  <c r="E4685" i="11"/>
  <c r="F4684" i="11"/>
  <c r="E4684" i="11"/>
  <c r="F4683" i="11"/>
  <c r="E4683" i="11"/>
  <c r="F4682" i="11"/>
  <c r="E4682" i="11"/>
  <c r="F4681" i="11"/>
  <c r="E4681" i="11"/>
  <c r="F4680" i="11"/>
  <c r="E4680" i="11"/>
  <c r="F4679" i="11"/>
  <c r="E4679" i="11"/>
  <c r="F4678" i="11"/>
  <c r="E4678" i="11"/>
  <c r="F4677" i="11"/>
  <c r="E4677" i="11"/>
  <c r="F4676" i="11"/>
  <c r="E4676" i="11"/>
  <c r="F4675" i="11"/>
  <c r="E4675" i="11"/>
  <c r="F4674" i="11"/>
  <c r="E4674" i="11"/>
  <c r="F4673" i="11"/>
  <c r="E4673" i="11"/>
  <c r="F4672" i="11"/>
  <c r="E4672" i="11"/>
  <c r="F4671" i="11"/>
  <c r="E4671" i="11"/>
  <c r="F4670" i="11"/>
  <c r="E4670" i="11"/>
  <c r="F4669" i="11"/>
  <c r="E4669" i="11"/>
  <c r="F4668" i="11"/>
  <c r="E4668" i="11"/>
  <c r="F4667" i="11"/>
  <c r="E4667" i="11"/>
  <c r="F4666" i="11"/>
  <c r="E4666" i="11"/>
  <c r="F4665" i="11"/>
  <c r="E4665" i="11"/>
  <c r="F4664" i="11"/>
  <c r="E4664" i="11"/>
  <c r="F4663" i="11"/>
  <c r="E4663" i="11"/>
  <c r="F4662" i="11"/>
  <c r="E4662" i="11"/>
  <c r="F4661" i="11"/>
  <c r="E4661" i="11"/>
  <c r="F4660" i="11"/>
  <c r="E4660" i="11"/>
  <c r="F4659" i="11"/>
  <c r="E4659" i="11"/>
  <c r="F4658" i="11"/>
  <c r="E4658" i="11"/>
  <c r="F4657" i="11"/>
  <c r="E4657" i="11"/>
  <c r="F4656" i="11"/>
  <c r="E4656" i="11"/>
  <c r="F4655" i="11"/>
  <c r="E4655" i="11"/>
  <c r="F4654" i="11"/>
  <c r="E4654" i="11"/>
  <c r="F4653" i="11"/>
  <c r="E4653" i="11"/>
  <c r="F4652" i="11"/>
  <c r="E4652" i="11"/>
  <c r="F4651" i="11"/>
  <c r="E4651" i="11"/>
  <c r="F4650" i="11"/>
  <c r="E4650" i="11"/>
  <c r="F4649" i="11"/>
  <c r="E4649" i="11"/>
  <c r="F4648" i="11"/>
  <c r="E4648" i="11"/>
  <c r="F4647" i="11"/>
  <c r="E4647" i="11"/>
  <c r="F4646" i="11"/>
  <c r="E4646" i="11"/>
  <c r="F4645" i="11"/>
  <c r="E4645" i="11"/>
  <c r="F4644" i="11"/>
  <c r="E4644" i="11"/>
  <c r="F4643" i="11"/>
  <c r="E4643" i="11"/>
  <c r="F4642" i="11"/>
  <c r="E4642" i="11"/>
  <c r="F4641" i="11"/>
  <c r="E4641" i="11"/>
  <c r="F4640" i="11"/>
  <c r="E4640" i="11"/>
  <c r="F4639" i="11"/>
  <c r="E4639" i="11"/>
  <c r="F4638" i="11"/>
  <c r="E4638" i="11"/>
  <c r="F4637" i="11"/>
  <c r="E4637" i="11"/>
  <c r="F4636" i="11"/>
  <c r="E4636" i="11"/>
  <c r="F4635" i="11"/>
  <c r="E4635" i="11"/>
  <c r="F4634" i="11"/>
  <c r="E4634" i="11"/>
  <c r="F4633" i="11"/>
  <c r="E4633" i="11"/>
  <c r="F4632" i="11"/>
  <c r="E4632" i="11"/>
  <c r="F4631" i="11"/>
  <c r="E4631" i="11"/>
  <c r="F4630" i="11"/>
  <c r="E4630" i="11"/>
  <c r="F4629" i="11"/>
  <c r="E4629" i="11"/>
  <c r="F4628" i="11"/>
  <c r="E4628" i="11"/>
  <c r="F4627" i="11"/>
  <c r="E4627" i="11"/>
  <c r="F4626" i="11"/>
  <c r="E4626" i="11"/>
  <c r="F4625" i="11"/>
  <c r="E4625" i="11"/>
  <c r="F4624" i="11"/>
  <c r="E4624" i="11"/>
  <c r="F4623" i="11"/>
  <c r="E4623" i="11"/>
  <c r="F4622" i="11"/>
  <c r="E4622" i="11"/>
  <c r="F4621" i="11"/>
  <c r="E4621" i="11"/>
  <c r="F4620" i="11"/>
  <c r="E4620" i="11"/>
  <c r="F4619" i="11"/>
  <c r="E4619" i="11"/>
  <c r="F4618" i="11"/>
  <c r="E4618" i="11"/>
  <c r="F4617" i="11"/>
  <c r="F4616" i="11"/>
  <c r="F4615" i="11"/>
  <c r="F4614" i="11"/>
  <c r="F4613" i="11"/>
  <c r="E4613" i="11"/>
  <c r="F4612" i="11"/>
  <c r="E4612" i="11"/>
  <c r="F4611" i="11"/>
  <c r="E4611" i="11"/>
  <c r="F4610" i="11"/>
  <c r="E4610" i="11"/>
  <c r="F4609" i="11"/>
  <c r="E4609" i="11"/>
  <c r="F4608" i="11"/>
  <c r="E4608" i="11"/>
  <c r="F4607" i="11"/>
  <c r="E4607" i="11"/>
  <c r="F4606" i="11"/>
  <c r="E4606" i="11"/>
  <c r="F4605" i="11"/>
  <c r="E4605" i="11"/>
  <c r="F4604" i="11"/>
  <c r="E4604" i="11"/>
  <c r="F4603" i="11"/>
  <c r="E4603" i="11"/>
  <c r="F4602" i="11"/>
  <c r="E4602" i="11"/>
  <c r="F4601" i="11"/>
  <c r="E4601" i="11"/>
  <c r="F4600" i="11"/>
  <c r="E4600" i="11"/>
  <c r="F4599" i="11"/>
  <c r="E4599" i="11"/>
  <c r="F4598" i="11"/>
  <c r="E4598" i="11"/>
  <c r="F4597" i="11"/>
  <c r="E4597" i="11"/>
  <c r="F4596" i="11"/>
  <c r="E4596" i="11"/>
  <c r="F4595" i="11"/>
  <c r="E4595" i="11"/>
  <c r="E4594" i="11"/>
  <c r="E4593" i="11"/>
  <c r="E4592" i="11"/>
  <c r="E4591" i="11"/>
  <c r="E4590" i="11"/>
  <c r="E4589" i="11"/>
  <c r="E4588" i="11"/>
  <c r="E4587" i="11"/>
  <c r="E4586" i="11"/>
  <c r="F4585" i="11"/>
  <c r="F4584" i="11"/>
  <c r="F4583" i="11"/>
  <c r="E4582" i="11"/>
  <c r="E4581" i="11"/>
  <c r="E4580" i="11"/>
  <c r="E4579" i="11"/>
  <c r="E4578" i="11"/>
  <c r="E4577" i="11"/>
  <c r="F4576" i="11"/>
  <c r="E4576" i="11"/>
  <c r="F4575" i="11"/>
  <c r="E4575" i="11"/>
  <c r="F4574" i="11"/>
  <c r="E4574" i="11"/>
  <c r="F4573" i="11"/>
  <c r="E4573" i="11"/>
  <c r="F4572" i="11"/>
  <c r="E4572" i="11"/>
  <c r="F4571" i="11"/>
  <c r="E4571" i="11"/>
  <c r="F4570" i="11"/>
  <c r="E4570" i="11"/>
  <c r="F4569" i="11"/>
  <c r="E4569" i="11"/>
  <c r="F4568" i="11"/>
  <c r="E4568" i="11"/>
  <c r="F4567" i="11"/>
  <c r="E4567" i="11"/>
  <c r="F4566" i="11"/>
  <c r="E4566" i="11"/>
  <c r="F4565" i="11"/>
  <c r="E4565" i="11"/>
  <c r="F4564" i="11"/>
  <c r="E4564" i="11"/>
  <c r="F4563" i="11"/>
  <c r="E4563" i="11"/>
  <c r="F4562" i="11"/>
  <c r="E4562" i="11"/>
  <c r="F4561" i="11"/>
  <c r="E4561" i="11"/>
  <c r="F4560" i="11"/>
  <c r="E4560" i="11"/>
  <c r="F4559" i="11"/>
  <c r="E4559" i="11"/>
  <c r="F4558" i="11"/>
  <c r="F4557" i="11"/>
  <c r="F4556" i="11"/>
  <c r="F4555" i="11"/>
  <c r="F4554" i="11"/>
  <c r="F4553" i="11"/>
  <c r="F4552" i="11"/>
  <c r="F4551" i="11"/>
  <c r="F4550" i="11"/>
  <c r="F4549" i="11"/>
  <c r="F4548" i="11"/>
  <c r="F4547" i="11"/>
  <c r="F4546" i="11"/>
  <c r="F4545" i="11"/>
  <c r="F4544" i="11"/>
  <c r="F4543" i="11"/>
  <c r="F4542" i="11"/>
  <c r="F4541" i="11"/>
  <c r="F4540" i="11"/>
  <c r="F4539" i="11"/>
  <c r="F4538" i="11"/>
  <c r="F4537" i="11"/>
  <c r="F4536" i="11"/>
  <c r="F4535" i="11"/>
  <c r="F4534" i="11"/>
  <c r="F4533" i="11"/>
  <c r="F4532" i="11"/>
  <c r="F4531" i="11"/>
  <c r="F4530" i="11"/>
  <c r="F4529" i="11"/>
  <c r="F4528" i="11"/>
  <c r="F4527" i="11"/>
  <c r="F4526" i="11"/>
  <c r="F4525" i="11"/>
  <c r="F4524" i="11"/>
  <c r="F4523" i="11"/>
  <c r="F4522" i="11"/>
  <c r="F4521" i="11"/>
  <c r="F4520" i="11"/>
  <c r="F4519" i="11"/>
  <c r="F4518" i="11"/>
  <c r="F4517" i="11"/>
  <c r="F4516" i="11"/>
  <c r="F4515" i="11"/>
  <c r="F4514" i="11"/>
  <c r="F4513" i="11"/>
  <c r="F4512" i="11"/>
  <c r="F4511" i="11"/>
  <c r="F4510" i="11"/>
  <c r="F4509" i="11"/>
  <c r="F4508" i="11"/>
  <c r="F4507" i="11"/>
  <c r="F4506" i="11"/>
  <c r="F4505" i="11"/>
  <c r="F4504" i="11"/>
  <c r="F4503" i="11"/>
  <c r="F4502" i="11"/>
  <c r="F4501" i="11"/>
  <c r="F4500" i="11"/>
  <c r="F4499" i="11"/>
  <c r="F4498" i="11"/>
  <c r="F4497" i="11"/>
  <c r="F4496" i="11"/>
  <c r="F4495" i="11"/>
  <c r="F4494" i="11"/>
  <c r="F4493" i="11"/>
  <c r="F4492" i="11"/>
  <c r="F4491" i="11"/>
  <c r="F4490" i="11"/>
  <c r="F4489" i="11"/>
  <c r="F4488" i="11"/>
  <c r="F4487" i="11"/>
  <c r="F4486" i="11"/>
  <c r="F4485" i="11"/>
  <c r="F4484" i="11"/>
  <c r="F4483" i="11"/>
  <c r="F4482" i="11"/>
  <c r="F4481" i="11"/>
  <c r="F4480" i="11"/>
  <c r="F4479" i="11"/>
  <c r="F4478" i="11"/>
  <c r="F4477" i="11"/>
  <c r="F4476" i="11"/>
  <c r="F4475" i="11"/>
  <c r="F4474" i="11"/>
  <c r="F4473" i="11"/>
  <c r="F4472" i="11"/>
  <c r="F4471" i="11"/>
  <c r="F4470" i="11"/>
  <c r="F4469" i="11"/>
  <c r="F4468" i="11"/>
  <c r="F4467" i="11"/>
  <c r="F4466" i="11"/>
  <c r="F4465" i="11"/>
  <c r="F4464" i="11"/>
  <c r="F4463" i="11"/>
  <c r="F4462" i="11"/>
  <c r="F4461" i="11"/>
  <c r="F4460" i="11"/>
  <c r="F4459" i="11"/>
  <c r="F4458" i="11"/>
  <c r="F4457" i="11"/>
  <c r="F4456" i="11"/>
  <c r="F4455" i="11"/>
  <c r="F4454" i="11"/>
  <c r="F4453" i="11"/>
  <c r="F4452" i="11"/>
  <c r="F4451" i="11"/>
  <c r="F4450" i="11"/>
  <c r="F4449" i="11"/>
  <c r="F4448" i="11"/>
  <c r="F4447" i="11"/>
  <c r="F4446" i="11"/>
  <c r="F4445" i="11"/>
  <c r="F4444" i="11"/>
  <c r="F4443" i="11"/>
  <c r="F4442" i="11"/>
  <c r="F4441" i="11"/>
  <c r="F4440" i="11"/>
  <c r="F4439" i="11"/>
  <c r="F4438" i="11"/>
  <c r="F4437" i="11"/>
  <c r="F4436" i="11"/>
  <c r="F4435" i="11"/>
  <c r="F4434" i="11"/>
  <c r="F4433" i="11"/>
  <c r="F4432" i="11"/>
  <c r="F4431" i="11"/>
  <c r="F4430" i="11"/>
  <c r="F4429" i="11"/>
  <c r="E4429" i="11"/>
  <c r="F4428" i="11"/>
  <c r="E4428" i="11"/>
  <c r="F4427" i="11"/>
  <c r="E4427" i="11"/>
  <c r="F4426" i="11"/>
  <c r="E4426" i="11"/>
  <c r="F4425" i="11"/>
  <c r="E4425" i="11"/>
  <c r="F4424" i="11"/>
  <c r="E4424" i="11"/>
  <c r="F4423" i="11"/>
  <c r="E4423" i="11"/>
  <c r="F4422" i="11"/>
  <c r="E4422" i="11"/>
  <c r="F4421" i="11"/>
  <c r="E4421" i="11"/>
  <c r="F4420" i="11"/>
  <c r="E4420" i="11"/>
  <c r="F4419" i="11"/>
  <c r="E4419" i="11"/>
  <c r="F4418" i="11"/>
  <c r="E4418" i="11"/>
  <c r="F4417" i="11"/>
  <c r="E4417" i="11"/>
  <c r="F4416" i="11"/>
  <c r="E4416" i="11"/>
  <c r="F4415" i="11"/>
  <c r="E4415" i="11"/>
  <c r="F4414" i="11"/>
  <c r="E4414" i="11"/>
  <c r="F4413" i="11"/>
  <c r="E4413" i="11"/>
  <c r="F4412" i="11"/>
  <c r="E4412" i="11"/>
  <c r="F4411" i="11"/>
  <c r="E4411" i="11"/>
  <c r="F4410" i="11"/>
  <c r="E4410" i="11"/>
  <c r="F4409" i="11"/>
  <c r="E4409" i="11"/>
  <c r="F4408" i="11"/>
  <c r="E4408" i="11"/>
  <c r="F4407" i="11"/>
  <c r="E4407" i="11"/>
  <c r="F4406" i="11"/>
  <c r="E4406" i="11"/>
  <c r="F4405" i="11"/>
  <c r="E4405" i="11"/>
  <c r="F4404" i="11"/>
  <c r="E4404" i="11"/>
  <c r="E4403" i="11"/>
  <c r="E4402" i="11"/>
  <c r="E4401" i="11"/>
  <c r="E4400" i="11"/>
  <c r="F4399" i="11"/>
  <c r="E4399" i="11"/>
  <c r="F4398" i="11"/>
  <c r="E4398" i="11"/>
  <c r="F4397" i="11"/>
  <c r="E4397" i="11"/>
  <c r="F4396" i="11"/>
  <c r="E4396" i="11"/>
  <c r="F4395" i="11"/>
  <c r="E4395" i="11"/>
  <c r="F4394" i="11"/>
  <c r="E4394" i="11"/>
  <c r="F4393" i="11"/>
  <c r="E4393" i="11"/>
  <c r="F4392" i="11"/>
  <c r="E4392" i="11"/>
  <c r="F4391" i="11"/>
  <c r="E4391" i="11"/>
  <c r="F4390" i="11"/>
  <c r="E4390" i="11"/>
  <c r="F4389" i="11"/>
  <c r="E4389" i="11"/>
  <c r="F4388" i="11"/>
  <c r="E4388" i="11"/>
  <c r="F4387" i="11"/>
  <c r="E4387" i="11"/>
  <c r="F4386" i="11"/>
  <c r="E4386" i="11"/>
  <c r="F4385" i="11"/>
  <c r="E4385" i="11"/>
  <c r="F4384" i="11"/>
  <c r="E4384" i="11"/>
  <c r="F4383" i="11"/>
  <c r="E4383" i="11"/>
  <c r="F4382" i="11"/>
  <c r="E4382" i="11"/>
  <c r="F4381" i="11"/>
  <c r="E4381" i="11"/>
  <c r="F4380" i="11"/>
  <c r="E4380" i="11"/>
  <c r="F4379" i="11"/>
  <c r="E4379" i="11"/>
  <c r="F4378" i="11"/>
  <c r="E4378" i="11"/>
  <c r="F4377" i="11"/>
  <c r="E4377" i="11"/>
  <c r="F4376" i="11"/>
  <c r="E4376" i="11"/>
  <c r="F4375" i="11"/>
  <c r="E4375" i="11"/>
  <c r="F4374" i="11"/>
  <c r="E4374" i="11"/>
  <c r="F4373" i="11"/>
  <c r="E4373" i="11"/>
  <c r="F4372" i="11"/>
  <c r="E4372" i="11"/>
  <c r="F4371" i="11"/>
  <c r="E4371" i="11"/>
  <c r="F4370" i="11"/>
  <c r="E4370" i="11"/>
  <c r="F4369" i="11"/>
  <c r="E4369" i="11"/>
  <c r="F4368" i="11"/>
  <c r="E4368" i="11"/>
  <c r="F4367" i="11"/>
  <c r="E4367" i="11"/>
  <c r="F4366" i="11"/>
  <c r="E4366" i="11"/>
  <c r="F4365" i="11"/>
  <c r="E4365" i="11"/>
  <c r="F4364" i="11"/>
  <c r="E4364" i="11"/>
  <c r="F4363" i="11"/>
  <c r="E4363" i="11"/>
  <c r="F4362" i="11"/>
  <c r="E4362" i="11"/>
  <c r="F4361" i="11"/>
  <c r="E4361" i="11"/>
  <c r="F4360" i="11"/>
  <c r="E4360" i="11"/>
  <c r="F4359" i="11"/>
  <c r="E4359" i="11"/>
  <c r="F4358" i="11"/>
  <c r="E4358" i="11"/>
  <c r="F4357" i="11"/>
  <c r="E4357" i="11"/>
  <c r="F4356" i="11"/>
  <c r="E4356" i="11"/>
  <c r="F4355" i="11"/>
  <c r="E4355" i="11"/>
  <c r="F4354" i="11"/>
  <c r="E4354" i="11"/>
  <c r="F4353" i="11"/>
  <c r="E4353" i="11"/>
  <c r="F4352" i="11"/>
  <c r="E4352" i="11"/>
  <c r="F4351" i="11"/>
  <c r="E4351" i="11"/>
  <c r="F4350" i="11"/>
  <c r="E4350" i="11"/>
  <c r="F4349" i="11"/>
  <c r="E4349" i="11"/>
  <c r="F4348" i="11"/>
  <c r="E4348" i="11"/>
  <c r="F4347" i="11"/>
  <c r="E4347" i="11"/>
  <c r="F4346" i="11"/>
  <c r="E4346" i="11"/>
  <c r="F4345" i="11"/>
  <c r="E4345" i="11"/>
  <c r="F4344" i="11"/>
  <c r="E4344" i="11"/>
  <c r="F4343" i="11"/>
  <c r="E4343" i="11"/>
  <c r="F4342" i="11"/>
  <c r="E4342" i="11"/>
  <c r="F4341" i="11"/>
  <c r="E4341" i="11"/>
  <c r="F4340" i="11"/>
  <c r="E4340" i="11"/>
  <c r="F4339" i="11"/>
  <c r="E4339" i="11"/>
  <c r="F4338" i="11"/>
  <c r="E4338" i="11"/>
  <c r="F4337" i="11"/>
  <c r="E4337" i="11"/>
  <c r="F4336" i="11"/>
  <c r="E4336" i="11"/>
  <c r="F4335" i="11"/>
  <c r="E4335" i="11"/>
  <c r="F4334" i="11"/>
  <c r="E4334" i="11"/>
  <c r="F4333" i="11"/>
  <c r="E4333" i="11"/>
  <c r="F4332" i="11"/>
  <c r="E4332" i="11"/>
  <c r="F4331" i="11"/>
  <c r="E4331" i="11"/>
  <c r="F4330" i="11"/>
  <c r="E4330" i="11"/>
  <c r="F4329" i="11"/>
  <c r="E4329" i="11"/>
  <c r="F4328" i="11"/>
  <c r="E4328" i="11"/>
  <c r="F4327" i="11"/>
  <c r="E4327" i="11"/>
  <c r="F4326" i="11"/>
  <c r="E4326" i="11"/>
  <c r="F4325" i="11"/>
  <c r="E4325" i="11"/>
  <c r="F4324" i="11"/>
  <c r="E4324" i="11"/>
  <c r="F4323" i="11"/>
  <c r="E4323" i="11"/>
  <c r="F4322" i="11"/>
  <c r="E4322" i="11"/>
  <c r="F4321" i="11"/>
  <c r="E4321" i="11"/>
  <c r="F4320" i="11"/>
  <c r="E4320" i="11"/>
  <c r="F4319" i="11"/>
  <c r="E4319" i="11"/>
  <c r="F4318" i="11"/>
  <c r="E4318" i="11"/>
  <c r="F4317" i="11"/>
  <c r="E4317" i="11"/>
  <c r="F4316" i="11"/>
  <c r="E4316" i="11"/>
  <c r="F4315" i="11"/>
  <c r="E4315" i="11"/>
  <c r="F4314" i="11"/>
  <c r="E4314" i="11"/>
  <c r="F4313" i="11"/>
  <c r="E4313" i="11"/>
  <c r="F4312" i="11"/>
  <c r="E4312" i="11"/>
  <c r="F4311" i="11"/>
  <c r="E4311" i="11"/>
  <c r="F4310" i="11"/>
  <c r="E4310" i="11"/>
  <c r="F4309" i="11"/>
  <c r="E4309" i="11"/>
  <c r="F4308" i="11"/>
  <c r="E4308" i="11"/>
  <c r="F4307" i="11"/>
  <c r="E4307" i="11"/>
  <c r="F4306" i="11"/>
  <c r="E4306" i="11"/>
  <c r="F4305" i="11"/>
  <c r="E4305" i="11"/>
  <c r="F4304" i="11"/>
  <c r="E4304" i="11"/>
  <c r="F4303" i="11"/>
  <c r="E4303" i="11"/>
  <c r="F4302" i="11"/>
  <c r="E4302" i="11"/>
  <c r="F4301" i="11"/>
  <c r="E4301" i="11"/>
  <c r="F4300" i="11"/>
  <c r="E4300" i="11"/>
  <c r="F4299" i="11"/>
  <c r="E4299" i="11"/>
  <c r="F4298" i="11"/>
  <c r="E4298" i="11"/>
  <c r="F4297" i="11"/>
  <c r="E4297" i="11"/>
  <c r="F4296" i="11"/>
  <c r="E4296" i="11"/>
  <c r="F4295" i="11"/>
  <c r="E4295" i="11"/>
  <c r="F4294" i="11"/>
  <c r="E4294" i="11"/>
  <c r="F4293" i="11"/>
  <c r="E4293" i="11"/>
  <c r="F4292" i="11"/>
  <c r="E4292" i="11"/>
  <c r="F4291" i="11"/>
  <c r="E4291" i="11"/>
  <c r="F4290" i="11"/>
  <c r="E4290" i="11"/>
  <c r="F4289" i="11"/>
  <c r="E4289" i="11"/>
  <c r="F4288" i="11"/>
  <c r="E4288" i="11"/>
  <c r="F4287" i="11"/>
  <c r="E4287" i="11"/>
  <c r="F4286" i="11"/>
  <c r="E4286" i="11"/>
  <c r="F4285" i="11"/>
  <c r="E4285" i="11"/>
  <c r="F4284" i="11"/>
  <c r="E4284" i="11"/>
  <c r="F4283" i="11"/>
  <c r="E4283" i="11"/>
  <c r="F4282" i="11"/>
  <c r="E4282" i="11"/>
  <c r="F4281" i="11"/>
  <c r="E4281" i="11"/>
  <c r="F4280" i="11"/>
  <c r="E4280" i="11"/>
  <c r="F4279" i="11"/>
  <c r="E4279" i="11"/>
  <c r="F4278" i="11"/>
  <c r="E4278" i="11"/>
  <c r="F4277" i="11"/>
  <c r="E4277" i="11"/>
  <c r="F4276" i="11"/>
  <c r="E4276" i="11"/>
  <c r="F4275" i="11"/>
  <c r="E4275" i="11"/>
  <c r="F4274" i="11"/>
  <c r="E4274" i="11"/>
  <c r="F4273" i="11"/>
  <c r="E4273" i="11"/>
  <c r="F4272" i="11"/>
  <c r="E4272" i="11"/>
  <c r="F4271" i="11"/>
  <c r="E4271" i="11"/>
  <c r="F4270" i="11"/>
  <c r="E4270" i="11"/>
  <c r="F4269" i="11"/>
  <c r="E4269" i="11"/>
  <c r="F4268" i="11"/>
  <c r="E4268" i="11"/>
  <c r="F4267" i="11"/>
  <c r="E4267" i="11"/>
  <c r="F4266" i="11"/>
  <c r="E4266" i="11"/>
  <c r="F4265" i="11"/>
  <c r="E4265" i="11"/>
  <c r="F4264" i="11"/>
  <c r="E4264" i="11"/>
  <c r="F4263" i="11"/>
  <c r="E4263" i="11"/>
  <c r="F4262" i="11"/>
  <c r="E4262" i="11"/>
  <c r="F4261" i="11"/>
  <c r="E4261" i="11"/>
  <c r="F4260" i="11"/>
  <c r="E4260" i="11"/>
  <c r="F4259" i="11"/>
  <c r="E4259" i="11"/>
  <c r="F4258" i="11"/>
  <c r="E4258" i="11"/>
  <c r="F4257" i="11"/>
  <c r="E4257" i="11"/>
  <c r="F4256" i="11"/>
  <c r="E4256" i="11"/>
  <c r="F4255" i="11"/>
  <c r="E4255" i="11"/>
  <c r="F4254" i="11"/>
  <c r="E4254" i="11"/>
  <c r="F4253" i="11"/>
  <c r="E4253" i="11"/>
  <c r="F4252" i="11"/>
  <c r="E4252" i="11"/>
  <c r="F4251" i="11"/>
  <c r="E4251" i="11"/>
  <c r="F4250" i="11"/>
  <c r="E4250" i="11"/>
  <c r="F4249" i="11"/>
  <c r="E4249" i="11"/>
  <c r="F4248" i="11"/>
  <c r="E4248" i="11"/>
  <c r="F4247" i="11"/>
  <c r="E4247" i="11"/>
  <c r="F4246" i="11"/>
  <c r="E4246" i="11"/>
  <c r="F4245" i="11"/>
  <c r="E4245" i="11"/>
  <c r="F4244" i="11"/>
  <c r="E4244" i="11"/>
  <c r="F4243" i="11"/>
  <c r="E4243" i="11"/>
  <c r="F4242" i="11"/>
  <c r="E4242" i="11"/>
  <c r="F4241" i="11"/>
  <c r="E4241" i="11"/>
  <c r="F4240" i="11"/>
  <c r="E4240" i="11"/>
  <c r="F4239" i="11"/>
  <c r="E4239" i="11"/>
  <c r="F4238" i="11"/>
  <c r="E4238" i="11"/>
  <c r="F4237" i="11"/>
  <c r="E4237" i="11"/>
  <c r="F4236" i="11"/>
  <c r="E4236" i="11"/>
  <c r="F4235" i="11"/>
  <c r="E4235" i="11"/>
  <c r="F4234" i="11"/>
  <c r="E4234" i="11"/>
  <c r="F4233" i="11"/>
  <c r="E4233" i="11"/>
  <c r="F4232" i="11"/>
  <c r="E4232" i="11"/>
  <c r="F4231" i="11"/>
  <c r="E4231" i="11"/>
  <c r="F4230" i="11"/>
  <c r="E4230" i="11"/>
  <c r="F4229" i="11"/>
  <c r="E4229" i="11"/>
  <c r="F4228" i="11"/>
  <c r="E4228" i="11"/>
  <c r="F4227" i="11"/>
  <c r="E4227" i="11"/>
  <c r="F4226" i="11"/>
  <c r="E4226" i="11"/>
  <c r="F4225" i="11"/>
  <c r="E4225" i="11"/>
  <c r="F4224" i="11"/>
  <c r="F4223" i="11"/>
  <c r="F4222" i="11"/>
  <c r="F4221" i="11"/>
  <c r="F4220" i="11"/>
  <c r="F4219" i="11"/>
  <c r="F4218" i="11"/>
  <c r="F4217" i="11"/>
  <c r="F4216" i="11"/>
  <c r="F4215" i="11"/>
  <c r="F4214" i="11"/>
  <c r="F4213" i="11"/>
  <c r="F4212" i="11"/>
  <c r="F4211" i="11"/>
  <c r="F4210" i="11"/>
  <c r="F4209" i="11"/>
  <c r="F4208" i="11"/>
  <c r="F4207" i="11"/>
  <c r="F4206" i="11"/>
  <c r="F4205" i="11"/>
  <c r="F4204" i="11"/>
  <c r="F4203" i="11"/>
  <c r="F4202" i="11"/>
  <c r="F4201" i="11"/>
  <c r="F4200" i="11"/>
  <c r="F4199" i="11"/>
  <c r="F4198" i="11"/>
  <c r="F4197" i="11"/>
  <c r="F4196" i="11"/>
  <c r="F4195" i="11"/>
  <c r="F4194" i="11"/>
  <c r="F4193" i="11"/>
  <c r="F4192" i="11"/>
  <c r="F4191" i="11"/>
  <c r="E4190" i="11"/>
  <c r="E4189" i="11"/>
  <c r="E4188" i="11"/>
  <c r="E4187" i="11"/>
  <c r="E4186" i="11"/>
  <c r="F4185" i="11"/>
  <c r="E4185" i="11"/>
  <c r="F4184" i="11"/>
  <c r="E4184" i="11"/>
  <c r="F4183" i="11"/>
  <c r="E4183" i="11"/>
  <c r="F4182" i="11"/>
  <c r="E4182" i="11"/>
  <c r="F4181" i="11"/>
  <c r="E4181" i="11"/>
  <c r="F4180" i="11"/>
  <c r="E4180" i="11"/>
  <c r="F4179" i="11"/>
  <c r="E4179" i="11"/>
  <c r="F4178" i="11"/>
  <c r="E4178" i="11"/>
  <c r="F4177" i="11"/>
  <c r="E4177" i="11"/>
  <c r="F4176" i="11"/>
  <c r="E4176" i="11"/>
  <c r="F4175" i="11"/>
  <c r="E4175" i="11"/>
  <c r="F4174" i="11"/>
  <c r="E4174" i="11"/>
  <c r="F4173" i="11"/>
  <c r="E4173" i="11"/>
  <c r="F4172" i="11"/>
  <c r="E4172" i="11"/>
  <c r="F4171" i="11"/>
  <c r="E4171" i="11"/>
  <c r="F4170" i="11"/>
  <c r="E4170" i="11"/>
  <c r="F4169" i="11"/>
  <c r="E4169" i="11"/>
  <c r="F4168" i="11"/>
  <c r="E4168" i="11"/>
  <c r="F4167" i="11"/>
  <c r="E4167" i="11"/>
  <c r="F4166" i="11"/>
  <c r="E4166" i="11"/>
  <c r="F4165" i="11"/>
  <c r="E4165" i="11"/>
  <c r="F4164" i="11"/>
  <c r="E4164" i="11"/>
  <c r="F4163" i="11"/>
  <c r="E4163" i="11"/>
  <c r="F4162" i="11"/>
  <c r="E4162" i="11"/>
  <c r="F4161" i="11"/>
  <c r="E4161" i="11"/>
  <c r="F4160" i="11"/>
  <c r="E4160" i="11"/>
  <c r="F4159" i="11"/>
  <c r="E4159" i="11"/>
  <c r="F4158" i="11"/>
  <c r="E4158" i="11"/>
  <c r="F4157" i="11"/>
  <c r="E4157" i="11"/>
  <c r="F4156" i="11"/>
  <c r="E4156" i="11"/>
  <c r="F4155" i="11"/>
  <c r="E4155" i="11"/>
  <c r="F4154" i="11"/>
  <c r="E4154" i="11"/>
  <c r="F4153" i="11"/>
  <c r="E4153" i="11"/>
  <c r="F4152" i="11"/>
  <c r="E4152" i="11"/>
  <c r="F4151" i="11"/>
  <c r="E4151" i="11"/>
  <c r="F4150" i="11"/>
  <c r="E4150" i="11"/>
  <c r="F4149" i="11"/>
  <c r="E4149" i="11"/>
  <c r="F4148" i="11"/>
  <c r="E4148" i="11"/>
  <c r="F4147" i="11"/>
  <c r="E4147" i="11"/>
  <c r="F4146" i="11"/>
  <c r="E4146" i="11"/>
  <c r="F4145" i="11"/>
  <c r="E4145" i="11"/>
  <c r="F4144" i="11"/>
  <c r="E4144" i="11"/>
  <c r="F4143" i="11"/>
  <c r="E4143" i="11"/>
  <c r="F4142" i="11"/>
  <c r="E4142" i="11"/>
  <c r="F4141" i="11"/>
  <c r="E4141" i="11"/>
  <c r="F4140" i="11"/>
  <c r="E4140" i="11"/>
  <c r="F4139" i="11"/>
  <c r="E4139" i="11"/>
  <c r="F4138" i="11"/>
  <c r="E4138" i="11"/>
  <c r="F4137" i="11"/>
  <c r="E4137" i="11"/>
  <c r="F4136" i="11"/>
  <c r="E4136" i="11"/>
  <c r="F4135" i="11"/>
  <c r="E4135" i="11"/>
  <c r="F4134" i="11"/>
  <c r="E4134" i="11"/>
  <c r="F4133" i="11"/>
  <c r="E4133" i="11"/>
  <c r="F4132" i="11"/>
  <c r="E4132" i="11"/>
  <c r="F4131" i="11"/>
  <c r="E4131" i="11"/>
  <c r="F4130" i="11"/>
  <c r="E4130" i="11"/>
  <c r="F4129" i="11"/>
  <c r="E4129" i="11"/>
  <c r="F4128" i="11"/>
  <c r="E4128" i="11"/>
  <c r="F4127" i="11"/>
  <c r="E4127" i="11"/>
  <c r="F4126" i="11"/>
  <c r="E4126" i="11"/>
  <c r="F4125" i="11"/>
  <c r="E4125" i="11"/>
  <c r="F4124" i="11"/>
  <c r="E4124" i="11"/>
  <c r="F4123" i="11"/>
  <c r="E4123" i="11"/>
  <c r="F4122" i="11"/>
  <c r="E4122" i="11"/>
  <c r="F4121" i="11"/>
  <c r="E4121" i="11"/>
  <c r="F4120" i="11"/>
  <c r="E4120" i="11"/>
  <c r="F4119" i="11"/>
  <c r="F4118" i="11"/>
  <c r="F4117" i="11"/>
  <c r="F4116" i="11"/>
  <c r="F4115" i="11"/>
  <c r="F4114" i="11"/>
  <c r="F4113" i="11"/>
  <c r="F4112" i="11"/>
  <c r="F4111" i="11"/>
  <c r="F4110" i="11"/>
  <c r="F4109" i="11"/>
  <c r="F4108" i="11"/>
  <c r="F4107" i="11"/>
  <c r="F4106" i="11"/>
  <c r="F4105" i="11"/>
  <c r="F4104" i="11"/>
  <c r="F4103" i="11"/>
  <c r="F4102" i="11"/>
  <c r="F4101" i="11"/>
  <c r="F4100" i="11"/>
  <c r="F4099" i="11"/>
  <c r="F4098" i="11"/>
  <c r="F4097" i="11"/>
  <c r="F4096" i="11"/>
  <c r="F4095" i="11"/>
  <c r="F4094" i="11"/>
  <c r="F4093" i="11"/>
  <c r="F4092" i="11"/>
  <c r="F4091" i="11"/>
  <c r="F4090" i="11"/>
  <c r="F4089" i="11"/>
  <c r="F4088" i="11"/>
  <c r="F4087" i="11"/>
  <c r="F4086" i="11"/>
  <c r="F4085" i="11"/>
  <c r="F4084" i="11"/>
  <c r="F4083" i="11"/>
  <c r="F4082" i="11"/>
  <c r="F4081" i="11"/>
  <c r="F4080" i="11"/>
  <c r="F4079" i="11"/>
  <c r="F4078" i="11"/>
  <c r="F4077" i="11"/>
  <c r="F4076" i="11"/>
  <c r="F4075" i="11"/>
  <c r="F4074" i="11"/>
  <c r="F4073" i="11"/>
  <c r="F4072" i="11"/>
  <c r="F4071" i="11"/>
  <c r="F4070" i="11"/>
  <c r="F4069" i="11"/>
  <c r="F4068" i="11"/>
  <c r="F4067" i="11"/>
  <c r="F4066" i="11"/>
  <c r="F4065" i="11"/>
  <c r="F4064" i="11"/>
  <c r="F4063" i="11"/>
  <c r="F4062" i="11"/>
  <c r="F4061" i="11"/>
  <c r="F4060" i="11"/>
  <c r="F4059" i="11"/>
  <c r="F4058" i="11"/>
  <c r="F4057" i="11"/>
  <c r="F4056" i="11"/>
  <c r="F4055" i="11"/>
  <c r="F4054" i="11"/>
  <c r="F4053" i="11"/>
  <c r="F4052" i="11"/>
  <c r="F4051" i="11"/>
  <c r="F4050" i="11"/>
  <c r="F4049" i="11"/>
  <c r="F4048" i="11"/>
  <c r="F4047" i="11"/>
  <c r="F4046" i="11"/>
  <c r="F4045" i="11"/>
  <c r="F4044" i="11"/>
  <c r="F4043" i="11"/>
  <c r="F4042" i="11"/>
  <c r="F4041" i="11"/>
  <c r="F4040" i="11"/>
  <c r="F4039" i="11"/>
  <c r="F4038" i="11"/>
  <c r="F4037" i="11"/>
  <c r="F4036" i="11"/>
  <c r="F4035" i="11"/>
  <c r="F4034" i="11"/>
  <c r="E4033" i="11"/>
  <c r="E4032" i="11"/>
  <c r="E4031" i="11"/>
  <c r="E4030" i="11"/>
  <c r="E4029" i="11"/>
  <c r="E4028" i="11"/>
  <c r="E4027" i="11"/>
  <c r="E4026" i="11"/>
  <c r="E4025" i="11"/>
  <c r="E4024" i="11"/>
  <c r="E4023" i="11"/>
  <c r="E4022" i="11"/>
  <c r="E4021" i="11"/>
  <c r="E4020" i="11"/>
  <c r="E4019" i="11"/>
  <c r="E4018" i="11"/>
  <c r="E4017" i="11"/>
  <c r="E4016" i="11"/>
  <c r="E4015" i="11"/>
  <c r="E4014" i="11"/>
  <c r="E4013" i="11"/>
  <c r="E4012" i="11"/>
  <c r="E4011" i="11"/>
  <c r="E4010" i="11"/>
  <c r="E4009" i="11"/>
  <c r="E4008" i="11"/>
  <c r="E4007" i="11"/>
  <c r="E4006" i="11"/>
  <c r="E4005" i="11"/>
  <c r="E4004" i="11"/>
  <c r="E4003" i="11"/>
  <c r="E4002" i="11"/>
  <c r="E4001" i="11"/>
  <c r="E4000" i="11"/>
  <c r="E3999" i="11"/>
  <c r="E3998" i="11"/>
  <c r="F3997" i="11"/>
  <c r="E3997" i="11"/>
  <c r="F3996" i="11"/>
  <c r="E3996" i="11"/>
  <c r="F3995" i="11"/>
  <c r="E3995" i="11"/>
  <c r="F3994" i="11"/>
  <c r="E3994" i="11"/>
  <c r="F3993" i="11"/>
  <c r="E3993" i="11"/>
  <c r="F3992" i="11"/>
  <c r="E3992" i="11"/>
  <c r="F3991" i="11"/>
  <c r="E3991" i="11"/>
  <c r="F3990" i="11"/>
  <c r="E3990" i="11"/>
  <c r="F3989" i="11"/>
  <c r="E3989" i="11"/>
  <c r="F3988" i="11"/>
  <c r="E3988" i="11"/>
  <c r="F3987" i="11"/>
  <c r="E3987" i="11"/>
  <c r="F3986" i="11"/>
  <c r="E3986" i="11"/>
  <c r="F3985" i="11"/>
  <c r="E3985" i="11"/>
  <c r="F3984" i="11"/>
  <c r="E3984" i="11"/>
  <c r="F3983" i="11"/>
  <c r="E3983" i="11"/>
  <c r="F3982" i="11"/>
  <c r="E3982" i="11"/>
  <c r="F3981" i="11"/>
  <c r="E3981" i="11"/>
  <c r="F3980" i="11"/>
  <c r="E3980" i="11"/>
  <c r="F3979" i="11"/>
  <c r="E3979" i="11"/>
  <c r="F3978" i="11"/>
  <c r="E3978" i="11"/>
  <c r="F3977" i="11"/>
  <c r="E3977" i="11"/>
  <c r="F3976" i="11"/>
  <c r="E3976" i="11"/>
  <c r="F3975" i="11"/>
  <c r="E3975" i="11"/>
  <c r="F3974" i="11"/>
  <c r="E3974" i="11"/>
  <c r="F3973" i="11"/>
  <c r="E3973" i="11"/>
  <c r="F3972" i="11"/>
  <c r="E3972" i="11"/>
  <c r="F3971" i="11"/>
  <c r="E3971" i="11"/>
  <c r="F3970" i="11"/>
  <c r="F3969" i="11"/>
  <c r="F3968" i="11"/>
  <c r="F3967" i="11"/>
  <c r="F3966" i="11"/>
  <c r="F3965" i="11"/>
  <c r="F3964" i="11"/>
  <c r="F3963" i="11"/>
  <c r="F3962" i="11"/>
  <c r="F3961" i="11"/>
  <c r="F3960" i="11"/>
  <c r="F3959" i="11"/>
  <c r="F3958" i="11"/>
  <c r="F3957" i="11"/>
  <c r="F3956" i="11"/>
  <c r="F3955" i="11"/>
  <c r="F3954" i="11"/>
  <c r="F3953" i="11"/>
  <c r="F3952" i="11"/>
  <c r="F3951" i="11"/>
  <c r="F3950" i="11"/>
  <c r="F3949" i="11"/>
  <c r="F3948" i="11"/>
  <c r="F3947" i="11"/>
  <c r="F3946" i="11"/>
  <c r="F3945" i="11"/>
  <c r="F3944" i="11"/>
  <c r="F3943" i="11"/>
  <c r="F3942" i="11"/>
  <c r="F3941" i="11"/>
  <c r="F3940" i="11"/>
  <c r="F3939" i="11"/>
  <c r="F3938" i="11"/>
  <c r="F3937" i="11"/>
  <c r="F3936" i="11"/>
  <c r="F3935" i="11"/>
  <c r="F3934" i="11"/>
  <c r="F3933" i="11"/>
  <c r="F3932" i="11"/>
  <c r="F3931" i="11"/>
  <c r="F3930" i="11"/>
  <c r="F3929" i="11"/>
  <c r="F3928" i="11"/>
  <c r="F3927" i="11"/>
  <c r="F3926" i="11"/>
  <c r="F3925" i="11"/>
  <c r="F3924" i="11"/>
  <c r="F3923" i="11"/>
  <c r="F3922" i="11"/>
  <c r="F3921" i="11"/>
  <c r="F3920" i="11"/>
  <c r="F3919" i="11"/>
  <c r="F3918" i="11"/>
  <c r="F3917" i="11"/>
  <c r="F3916" i="11"/>
  <c r="F3915" i="11"/>
  <c r="F3914" i="11"/>
  <c r="F3913" i="11"/>
  <c r="F3912" i="11"/>
  <c r="F3911" i="11"/>
  <c r="F3910" i="11"/>
  <c r="F3909" i="11"/>
  <c r="F3908" i="11"/>
  <c r="F3907" i="11"/>
  <c r="F3906" i="11"/>
  <c r="F3905" i="11"/>
  <c r="F3904" i="11"/>
  <c r="F3903" i="11"/>
  <c r="F3902" i="11"/>
  <c r="F3901" i="11"/>
  <c r="E3900" i="11"/>
  <c r="E3899" i="11"/>
  <c r="E3898" i="11"/>
  <c r="E3897" i="11"/>
  <c r="E3896" i="11"/>
  <c r="E3895" i="11"/>
  <c r="E3894" i="11"/>
  <c r="E3893" i="11"/>
  <c r="E3892" i="11"/>
  <c r="E3891" i="11"/>
  <c r="E3890" i="11"/>
  <c r="E3889" i="11"/>
  <c r="E3888" i="11"/>
  <c r="E3887" i="11"/>
  <c r="E3886" i="11"/>
  <c r="E3885" i="11"/>
  <c r="E3884" i="11"/>
  <c r="E3883" i="11"/>
  <c r="E3882" i="11"/>
  <c r="E3881" i="11"/>
  <c r="E3880" i="11"/>
  <c r="E3879" i="11"/>
  <c r="E3878" i="11"/>
  <c r="E3877" i="11"/>
  <c r="E3876" i="11"/>
  <c r="E3875" i="11"/>
  <c r="E3874" i="11"/>
  <c r="E3873" i="11"/>
  <c r="E3872" i="11"/>
  <c r="E3871" i="11"/>
  <c r="E3870" i="11"/>
  <c r="E3869" i="11"/>
  <c r="E3868" i="11"/>
  <c r="E3867" i="11"/>
  <c r="E3866" i="11"/>
  <c r="E3865" i="11"/>
  <c r="E3864" i="11"/>
  <c r="E3863" i="11"/>
  <c r="E3862" i="11"/>
  <c r="E3861" i="11"/>
  <c r="E3860" i="11"/>
  <c r="E3859" i="11"/>
  <c r="E3858" i="11"/>
  <c r="E3857" i="11"/>
  <c r="E3856" i="11"/>
  <c r="E3855" i="11"/>
  <c r="E3854" i="11"/>
  <c r="F3853" i="11"/>
  <c r="E3853" i="11"/>
  <c r="F3852" i="11"/>
  <c r="E3852" i="11"/>
  <c r="F3851" i="11"/>
  <c r="E3851" i="11"/>
  <c r="F3850" i="11"/>
  <c r="E3850" i="11"/>
  <c r="F3849" i="11"/>
  <c r="E3849" i="11"/>
  <c r="F3848" i="11"/>
  <c r="E3848" i="11"/>
  <c r="F3847" i="11"/>
  <c r="E3847" i="11"/>
  <c r="F3846" i="11"/>
  <c r="E3846" i="11"/>
  <c r="F3845" i="11"/>
  <c r="E3845" i="11"/>
  <c r="F3844" i="11"/>
  <c r="E3844" i="11"/>
  <c r="F3843" i="11"/>
  <c r="E3843" i="11"/>
  <c r="F3842" i="11"/>
  <c r="E3842" i="11"/>
  <c r="F3841" i="11"/>
  <c r="E3841" i="11"/>
  <c r="F3840" i="11"/>
  <c r="E3840" i="11"/>
  <c r="F3839" i="11"/>
  <c r="E3839" i="11"/>
  <c r="F3838" i="11"/>
  <c r="E3838" i="11"/>
  <c r="F3837" i="11"/>
  <c r="E3837" i="11"/>
  <c r="F3836" i="11"/>
  <c r="E3836" i="11"/>
  <c r="F3835" i="11"/>
  <c r="E3835" i="11"/>
  <c r="F3834" i="11"/>
  <c r="E3834" i="11"/>
  <c r="F3833" i="11"/>
  <c r="E3833" i="11"/>
  <c r="F3832" i="11"/>
  <c r="E3832" i="11"/>
  <c r="F3831" i="11"/>
  <c r="E3831" i="11"/>
  <c r="F3830" i="11"/>
  <c r="E3830" i="11"/>
  <c r="F3829" i="11"/>
  <c r="E3829" i="11"/>
  <c r="F3828" i="11"/>
  <c r="E3828" i="11"/>
  <c r="F3827" i="11"/>
  <c r="E3827" i="11"/>
  <c r="F3826" i="11"/>
  <c r="E3826" i="11"/>
  <c r="F3825" i="11"/>
  <c r="E3825" i="11"/>
  <c r="F3824" i="11"/>
  <c r="E3824" i="11"/>
  <c r="F3823" i="11"/>
  <c r="E3823" i="11"/>
  <c r="F3822" i="11"/>
  <c r="E3822" i="11"/>
  <c r="F3821" i="11"/>
  <c r="E3821" i="11"/>
  <c r="F3820" i="11"/>
  <c r="E3820" i="11"/>
  <c r="F3819" i="11"/>
  <c r="E3819" i="11"/>
  <c r="F3818" i="11"/>
  <c r="E3818" i="11"/>
  <c r="F3817" i="11"/>
  <c r="E3817" i="11"/>
  <c r="F3816" i="11"/>
  <c r="E3816" i="11"/>
  <c r="F3815" i="11"/>
  <c r="E3815" i="11"/>
  <c r="F3814" i="11"/>
  <c r="E3814" i="11"/>
  <c r="F3813" i="11"/>
  <c r="E3813" i="11"/>
  <c r="F3812" i="11"/>
  <c r="E3812" i="11"/>
  <c r="F3811" i="11"/>
  <c r="E3811" i="11"/>
  <c r="F3810" i="11"/>
  <c r="E3810" i="11"/>
  <c r="F3809" i="11"/>
  <c r="E3809" i="11"/>
  <c r="F3808" i="11"/>
  <c r="E3808" i="11"/>
  <c r="F3807" i="11"/>
  <c r="E3807" i="11"/>
  <c r="F3806" i="11"/>
  <c r="E3806" i="11"/>
  <c r="F3805" i="11"/>
  <c r="E3805" i="11"/>
  <c r="F3804" i="11"/>
  <c r="E3804" i="11"/>
  <c r="F3803" i="11"/>
  <c r="E3803" i="11"/>
  <c r="F3802" i="11"/>
  <c r="E3802" i="11"/>
  <c r="F3801" i="11"/>
  <c r="E3801" i="11"/>
  <c r="F3800" i="11"/>
  <c r="E3800" i="11"/>
  <c r="F3799" i="11"/>
  <c r="E3799" i="11"/>
  <c r="F3798" i="11"/>
  <c r="E3798" i="11"/>
  <c r="F3797" i="11"/>
  <c r="E3797" i="11"/>
  <c r="F3796" i="11"/>
  <c r="E3796" i="11"/>
  <c r="F3795" i="11"/>
  <c r="E3795" i="11"/>
  <c r="F3794" i="11"/>
  <c r="E3794" i="11"/>
  <c r="F3793" i="11"/>
  <c r="E3793" i="11"/>
  <c r="F3792" i="11"/>
  <c r="E3792" i="11"/>
  <c r="F3791" i="11"/>
  <c r="E3791" i="11"/>
  <c r="F3790" i="11"/>
  <c r="E3790" i="11"/>
  <c r="F3789" i="11"/>
  <c r="E3789" i="11"/>
  <c r="F3788" i="11"/>
  <c r="E3788" i="11"/>
  <c r="F3787" i="11"/>
  <c r="E3787" i="11"/>
  <c r="F3786" i="11"/>
  <c r="E3786" i="11"/>
  <c r="F3785" i="11"/>
  <c r="E3785" i="11"/>
  <c r="F3784" i="11"/>
  <c r="E3784" i="11"/>
  <c r="F3783" i="11"/>
  <c r="E3783" i="11"/>
  <c r="F3782" i="11"/>
  <c r="E3782" i="11"/>
  <c r="F3781" i="11"/>
  <c r="E3781" i="11"/>
  <c r="F3780" i="11"/>
  <c r="F3779" i="11"/>
  <c r="E3778" i="11"/>
  <c r="E3777" i="11"/>
  <c r="E3776" i="11"/>
  <c r="E3775" i="11"/>
  <c r="E3774" i="11"/>
  <c r="E3773" i="11"/>
  <c r="E3772" i="11"/>
  <c r="E3771" i="11"/>
  <c r="E3770" i="11"/>
  <c r="E3769" i="11"/>
  <c r="F3768" i="11"/>
  <c r="E3768" i="11"/>
  <c r="F3767" i="11"/>
  <c r="E3767" i="11"/>
  <c r="F3766" i="11"/>
  <c r="E3766" i="11"/>
  <c r="F3765" i="11"/>
  <c r="E3765" i="11"/>
  <c r="F3764" i="11"/>
  <c r="E3764" i="11"/>
  <c r="F3763" i="11"/>
  <c r="E3763" i="11"/>
  <c r="F3762" i="11"/>
  <c r="E3762" i="11"/>
  <c r="F3761" i="11"/>
  <c r="E3761" i="11"/>
  <c r="F3760" i="11"/>
  <c r="E3760" i="11"/>
  <c r="F3759" i="11"/>
  <c r="E3759" i="11"/>
  <c r="F3758" i="11"/>
  <c r="E3758" i="11"/>
  <c r="F3757" i="11"/>
  <c r="E3757" i="11"/>
  <c r="F3756" i="11"/>
  <c r="E3756" i="11"/>
  <c r="F3755" i="11"/>
  <c r="E3755" i="11"/>
  <c r="F3754" i="11"/>
  <c r="E3754" i="11"/>
  <c r="F3753" i="11"/>
  <c r="E3753" i="11"/>
  <c r="F3752" i="11"/>
  <c r="E3752" i="11"/>
  <c r="F3751" i="11"/>
  <c r="E3751" i="11"/>
  <c r="F3750" i="11"/>
  <c r="E3750" i="11"/>
  <c r="F3749" i="11"/>
  <c r="E3749" i="11"/>
  <c r="F3748" i="11"/>
  <c r="E3748" i="11"/>
  <c r="F3747" i="11"/>
  <c r="E3747" i="11"/>
  <c r="F3746" i="11"/>
  <c r="E3746" i="11"/>
  <c r="F3745" i="11"/>
  <c r="E3745" i="11"/>
  <c r="F3744" i="11"/>
  <c r="E3744" i="11"/>
  <c r="F3743" i="11"/>
  <c r="E3743" i="11"/>
  <c r="F3742" i="11"/>
  <c r="E3742" i="11"/>
  <c r="F3741" i="11"/>
  <c r="E3741" i="11"/>
  <c r="F3740" i="11"/>
  <c r="E3740" i="11"/>
  <c r="F3739" i="11"/>
  <c r="E3739" i="11"/>
  <c r="F3738" i="11"/>
  <c r="E3738" i="11"/>
  <c r="F3737" i="11"/>
  <c r="E3737" i="11"/>
  <c r="F3736" i="11"/>
  <c r="E3736" i="11"/>
  <c r="F3735" i="11"/>
  <c r="E3735" i="11"/>
  <c r="F3734" i="11"/>
  <c r="E3734" i="11"/>
  <c r="F3733" i="11"/>
  <c r="E3733" i="11"/>
  <c r="F3732" i="11"/>
  <c r="E3732" i="11"/>
  <c r="F3731" i="11"/>
  <c r="E3731" i="11"/>
  <c r="F3730" i="11"/>
  <c r="E3730" i="11"/>
  <c r="F3729" i="11"/>
  <c r="E3729" i="11"/>
  <c r="F3728" i="11"/>
  <c r="E3728" i="11"/>
  <c r="F3727" i="11"/>
  <c r="E3727" i="11"/>
  <c r="F3726" i="11"/>
  <c r="E3726" i="11"/>
  <c r="F3725" i="11"/>
  <c r="E3725" i="11"/>
  <c r="F3724" i="11"/>
  <c r="E3724" i="11"/>
  <c r="F3723" i="11"/>
  <c r="E3723" i="11"/>
  <c r="F3722" i="11"/>
  <c r="E3722" i="11"/>
  <c r="F3721" i="11"/>
  <c r="E3721" i="11"/>
  <c r="F3720" i="11"/>
  <c r="E3720" i="11"/>
  <c r="F3719" i="11"/>
  <c r="E3719" i="11"/>
  <c r="F3718" i="11"/>
  <c r="E3718" i="11"/>
  <c r="F3717" i="11"/>
  <c r="E3717" i="11"/>
  <c r="F3716" i="11"/>
  <c r="E3716" i="11"/>
  <c r="F3715" i="11"/>
  <c r="E3715" i="11"/>
  <c r="F3714" i="11"/>
  <c r="E3714" i="11"/>
  <c r="E3713" i="11"/>
  <c r="E3712" i="11"/>
  <c r="E3711" i="11"/>
  <c r="E3710" i="11"/>
  <c r="E3709" i="11"/>
  <c r="E3708" i="11"/>
  <c r="E3707" i="11"/>
  <c r="E3706" i="11"/>
  <c r="E3705" i="11"/>
  <c r="E3704" i="11"/>
  <c r="E3703" i="11"/>
  <c r="E3702" i="11"/>
  <c r="E3701" i="11"/>
  <c r="E3700" i="11"/>
  <c r="E3699" i="11"/>
  <c r="E3698" i="11"/>
  <c r="E3697" i="11"/>
  <c r="E3696" i="11"/>
  <c r="E3695" i="11"/>
  <c r="E3694" i="11"/>
  <c r="E3693" i="11"/>
  <c r="E3692" i="11"/>
  <c r="E3691" i="11"/>
  <c r="E3690" i="11"/>
  <c r="E3689" i="11"/>
  <c r="E3688" i="11"/>
  <c r="E3687" i="11"/>
  <c r="E3686" i="11"/>
  <c r="E3685" i="11"/>
  <c r="E3684" i="11"/>
  <c r="E3683" i="11"/>
  <c r="E3682" i="11"/>
  <c r="E3681" i="11"/>
  <c r="E3680" i="11"/>
  <c r="E3679" i="11"/>
  <c r="E3678" i="11"/>
  <c r="E3677" i="11"/>
  <c r="E3676" i="11"/>
  <c r="E3675" i="11"/>
  <c r="E3674" i="11"/>
  <c r="E3673" i="11"/>
  <c r="E3672" i="11"/>
  <c r="E3671" i="11"/>
  <c r="E3670" i="11"/>
  <c r="E3669" i="11"/>
  <c r="E3668" i="11"/>
  <c r="E3667" i="11"/>
  <c r="E3666" i="11"/>
  <c r="E3665" i="11"/>
  <c r="E3664" i="11"/>
  <c r="E3663" i="11"/>
  <c r="E3662" i="11"/>
  <c r="E3661" i="11"/>
  <c r="E3660" i="11"/>
  <c r="E3659" i="11"/>
  <c r="E3658" i="11"/>
  <c r="F3657" i="11"/>
  <c r="E3657" i="11"/>
  <c r="F3656" i="11"/>
  <c r="E3656" i="11"/>
  <c r="F3655" i="11"/>
  <c r="E3655" i="11"/>
  <c r="F3654" i="11"/>
  <c r="E3654" i="11"/>
  <c r="F3653" i="11"/>
  <c r="E3653" i="11"/>
  <c r="F3652" i="11"/>
  <c r="E3652" i="11"/>
  <c r="F3651" i="11"/>
  <c r="E3651" i="11"/>
  <c r="F3650" i="11"/>
  <c r="E3650" i="11"/>
  <c r="F3649" i="11"/>
  <c r="E3649" i="11"/>
  <c r="F3648" i="11"/>
  <c r="E3648" i="11"/>
  <c r="F3647" i="11"/>
  <c r="E3647" i="11"/>
  <c r="F3646" i="11"/>
  <c r="E3646" i="11"/>
  <c r="F3645" i="11"/>
  <c r="E3645" i="11"/>
  <c r="F3644" i="11"/>
  <c r="E3644" i="11"/>
  <c r="F3643" i="11"/>
  <c r="E3643" i="11"/>
  <c r="F3642" i="11"/>
  <c r="E3642" i="11"/>
  <c r="F3641" i="11"/>
  <c r="E3641" i="11"/>
  <c r="F3640" i="11"/>
  <c r="E3640" i="11"/>
  <c r="F3639" i="11"/>
  <c r="E3639" i="11"/>
  <c r="F3638" i="11"/>
  <c r="E3638" i="11"/>
  <c r="F3637" i="11"/>
  <c r="E3637" i="11"/>
  <c r="F3636" i="11"/>
  <c r="E3636" i="11"/>
  <c r="F3635" i="11"/>
  <c r="E3635" i="11"/>
  <c r="F3634" i="11"/>
  <c r="E3634" i="11"/>
  <c r="F3633" i="11"/>
  <c r="E3633" i="11"/>
  <c r="F3632" i="11"/>
  <c r="E3632" i="11"/>
  <c r="F3631" i="11"/>
  <c r="E3631" i="11"/>
  <c r="F3630" i="11"/>
  <c r="E3630" i="11"/>
  <c r="F3629" i="11"/>
  <c r="E3629" i="11"/>
  <c r="F3628" i="11"/>
  <c r="E3628" i="11"/>
  <c r="F3627" i="11"/>
  <c r="E3627" i="11"/>
  <c r="F3626" i="11"/>
  <c r="E3626" i="11"/>
  <c r="E3625" i="11"/>
  <c r="E3624" i="11"/>
  <c r="E3623" i="11"/>
  <c r="E3622" i="11"/>
  <c r="E3621" i="11"/>
  <c r="E3620" i="11"/>
  <c r="E3619" i="11"/>
  <c r="E3618" i="11"/>
  <c r="E3617" i="11"/>
  <c r="E3616" i="11"/>
  <c r="E3615" i="11"/>
  <c r="E3614" i="11"/>
  <c r="E3613" i="11"/>
  <c r="E3612" i="11"/>
  <c r="E3611" i="11"/>
  <c r="E3610" i="11"/>
  <c r="E3609" i="11"/>
  <c r="F3608" i="11"/>
  <c r="E3608" i="11"/>
  <c r="F3607" i="11"/>
  <c r="E3607" i="11"/>
  <c r="F3606" i="11"/>
  <c r="E3606" i="11"/>
  <c r="F3605" i="11"/>
  <c r="E3605" i="11"/>
  <c r="F3604" i="11"/>
  <c r="E3604" i="11"/>
  <c r="F3603" i="11"/>
  <c r="E3603" i="11"/>
  <c r="F3602" i="11"/>
  <c r="E3602" i="11"/>
  <c r="F3601" i="11"/>
  <c r="E3601" i="11"/>
  <c r="F3600" i="11"/>
  <c r="E3600" i="11"/>
  <c r="F3599" i="11"/>
  <c r="E3599" i="11"/>
  <c r="F3598" i="11"/>
  <c r="E3598" i="11"/>
  <c r="F3597" i="11"/>
  <c r="E3597" i="11"/>
  <c r="F3596" i="11"/>
  <c r="E3596" i="11"/>
  <c r="F3595" i="11"/>
  <c r="E3595" i="11"/>
  <c r="F3594" i="11"/>
  <c r="E3594" i="11"/>
  <c r="F3593" i="11"/>
  <c r="E3593" i="11"/>
  <c r="F3592" i="11"/>
  <c r="E3592" i="11"/>
  <c r="F3591" i="11"/>
  <c r="E3591" i="11"/>
  <c r="F3590" i="11"/>
  <c r="E3590" i="11"/>
  <c r="F3589" i="11"/>
  <c r="E3589" i="11"/>
  <c r="F3588" i="11"/>
  <c r="E3588" i="11"/>
  <c r="F3587" i="11"/>
  <c r="E3587" i="11"/>
  <c r="F3586" i="11"/>
  <c r="E3586" i="11"/>
  <c r="F3585" i="11"/>
  <c r="E3585" i="11"/>
  <c r="F3584" i="11"/>
  <c r="E3584" i="11"/>
  <c r="F3583" i="11"/>
  <c r="E3583" i="11"/>
  <c r="F3582" i="11"/>
  <c r="E3582" i="11"/>
  <c r="F3581" i="11"/>
  <c r="E3581" i="11"/>
  <c r="F3580" i="11"/>
  <c r="E3580" i="11"/>
  <c r="F3579" i="11"/>
  <c r="E3579" i="11"/>
  <c r="F3578" i="11"/>
  <c r="E3578" i="11"/>
  <c r="F3577" i="11"/>
  <c r="E3577" i="11"/>
  <c r="F3576" i="11"/>
  <c r="E3576" i="11"/>
  <c r="F3575" i="11"/>
  <c r="E3575" i="11"/>
  <c r="F3574" i="11"/>
  <c r="E3574" i="11"/>
  <c r="F3573" i="11"/>
  <c r="E3573" i="11"/>
  <c r="F3572" i="11"/>
  <c r="E3572" i="11"/>
  <c r="F3571" i="11"/>
  <c r="F3570" i="11"/>
  <c r="E3570" i="11"/>
  <c r="F3569" i="11"/>
  <c r="E3569" i="11"/>
  <c r="F3568" i="11"/>
  <c r="E3568" i="11"/>
  <c r="F3567" i="11"/>
  <c r="E3567" i="11"/>
  <c r="F3566" i="11"/>
  <c r="E3566" i="11"/>
  <c r="F3565" i="11"/>
  <c r="E3565" i="11"/>
  <c r="F3564" i="11"/>
  <c r="F3563" i="11"/>
  <c r="F3562" i="11"/>
  <c r="F3561" i="11"/>
  <c r="F3560" i="11"/>
  <c r="F3559" i="11"/>
  <c r="F3558" i="11"/>
  <c r="F3557" i="11"/>
  <c r="F3556" i="11"/>
  <c r="F3555" i="11"/>
  <c r="F3554" i="11"/>
  <c r="F3553" i="11"/>
  <c r="F3552" i="11"/>
  <c r="F3551" i="11"/>
  <c r="F3550" i="11"/>
  <c r="F3549" i="11"/>
  <c r="F3548" i="11"/>
  <c r="F3547" i="11"/>
  <c r="F3546" i="11"/>
  <c r="F3545" i="11"/>
  <c r="F3544" i="11"/>
  <c r="F3543" i="11"/>
  <c r="F3542" i="11"/>
  <c r="F3541" i="11"/>
  <c r="F3540" i="11"/>
  <c r="F3539" i="11"/>
  <c r="F3538" i="11"/>
  <c r="F3537" i="11"/>
  <c r="F3536" i="11"/>
  <c r="F3535" i="11"/>
  <c r="F3534" i="11"/>
  <c r="F3533" i="11"/>
  <c r="F3532" i="11"/>
  <c r="F3531" i="11"/>
  <c r="F3530" i="11"/>
  <c r="F3529" i="11"/>
  <c r="F3528" i="11"/>
  <c r="F3527" i="11"/>
  <c r="E3526" i="11"/>
  <c r="E3525" i="11"/>
  <c r="E3524" i="11"/>
  <c r="E3523" i="11"/>
  <c r="E3522" i="11"/>
  <c r="E3521" i="11"/>
  <c r="E3520" i="11"/>
  <c r="E3519" i="11"/>
  <c r="E3518" i="11"/>
  <c r="E3517" i="11"/>
  <c r="E3516" i="11"/>
  <c r="E3515" i="11"/>
  <c r="E3514" i="11"/>
  <c r="E3513" i="11"/>
  <c r="E3512" i="11"/>
  <c r="E3511" i="11"/>
  <c r="E3510" i="11"/>
  <c r="E3509" i="11"/>
  <c r="E3508" i="11"/>
  <c r="E3507" i="11"/>
  <c r="E3506" i="11"/>
  <c r="E3505" i="11"/>
  <c r="E3504" i="11"/>
  <c r="E3503" i="11"/>
  <c r="E3502" i="11"/>
  <c r="E3501" i="11"/>
  <c r="E3500" i="11"/>
  <c r="E3499" i="11"/>
  <c r="E3498" i="11"/>
  <c r="E3497" i="11"/>
  <c r="E3496" i="11"/>
  <c r="E3495" i="11"/>
  <c r="E3494" i="11"/>
  <c r="E3493" i="11"/>
  <c r="E3492" i="11"/>
  <c r="E3491" i="11"/>
  <c r="E3490" i="11"/>
  <c r="E3489" i="11"/>
  <c r="E3488" i="11"/>
  <c r="E3487" i="11"/>
  <c r="E3486" i="11"/>
  <c r="E3485" i="11"/>
  <c r="E3484" i="11"/>
  <c r="E3483" i="11"/>
  <c r="E3482" i="11"/>
  <c r="E3481" i="11"/>
  <c r="E3480" i="11"/>
  <c r="E3479" i="11"/>
  <c r="E3478" i="11"/>
  <c r="E3477" i="11"/>
  <c r="E3476" i="11"/>
  <c r="E3475" i="11"/>
  <c r="E3474" i="11"/>
  <c r="E3473" i="11"/>
  <c r="E3472" i="11"/>
  <c r="E3471" i="11"/>
  <c r="E3470" i="11"/>
  <c r="E3469" i="11"/>
  <c r="E3468" i="11"/>
  <c r="E3467" i="11"/>
  <c r="E3466" i="11"/>
  <c r="E3465" i="11"/>
  <c r="E3464" i="11"/>
  <c r="E3463" i="11"/>
  <c r="E3462" i="11"/>
  <c r="E3461" i="11"/>
  <c r="E3460" i="11"/>
  <c r="E3459" i="11"/>
  <c r="E3458" i="11"/>
  <c r="E3457" i="11"/>
  <c r="E3456" i="11"/>
  <c r="E3455" i="11"/>
  <c r="E3454" i="11"/>
  <c r="E3453" i="11"/>
  <c r="E3452" i="11"/>
  <c r="E3451" i="11"/>
  <c r="E3450" i="11"/>
  <c r="E3449" i="11"/>
  <c r="E3448" i="11"/>
  <c r="E3447" i="11"/>
  <c r="E3446" i="11"/>
  <c r="E3445" i="11"/>
  <c r="E3444" i="11"/>
  <c r="E3443" i="11"/>
  <c r="E3442" i="11"/>
  <c r="E3441" i="11"/>
  <c r="E3440" i="11"/>
  <c r="E3439" i="11"/>
  <c r="E3438" i="11"/>
  <c r="E3437" i="11"/>
  <c r="E3436" i="11"/>
  <c r="E3435" i="11"/>
  <c r="E3434" i="11"/>
  <c r="E3433" i="11"/>
  <c r="E3432" i="11"/>
  <c r="E3431" i="11"/>
  <c r="E3430" i="11"/>
  <c r="E3429" i="11"/>
  <c r="E3428" i="11"/>
  <c r="E3427" i="11"/>
  <c r="E3426" i="11"/>
  <c r="E3425" i="11"/>
  <c r="E3424" i="11"/>
  <c r="E3423" i="11"/>
  <c r="E3422" i="11"/>
  <c r="E3421" i="11"/>
  <c r="E3420" i="11"/>
  <c r="E3419" i="11"/>
  <c r="E3418" i="11"/>
  <c r="E3417" i="11"/>
  <c r="E3416" i="11"/>
  <c r="E3415" i="11"/>
  <c r="E3414" i="11"/>
  <c r="E3413" i="11"/>
  <c r="F3412" i="11"/>
  <c r="E3412" i="11"/>
  <c r="F3411" i="11"/>
  <c r="E3411" i="11"/>
  <c r="F3410" i="11"/>
  <c r="E3410" i="11"/>
  <c r="F3409" i="11"/>
  <c r="E3409" i="11"/>
  <c r="F3408" i="11"/>
  <c r="E3408" i="11"/>
  <c r="F3407" i="11"/>
  <c r="E3407" i="11"/>
  <c r="F3406" i="11"/>
  <c r="F3405" i="11"/>
  <c r="E3404" i="11"/>
  <c r="F3403" i="11"/>
  <c r="E3403" i="11"/>
  <c r="F3402" i="11"/>
  <c r="E3402" i="11"/>
  <c r="F3401" i="11"/>
  <c r="E3401" i="11"/>
  <c r="F3400" i="11"/>
  <c r="E3400" i="11"/>
  <c r="F3399" i="11"/>
  <c r="E3399" i="11"/>
  <c r="F3398" i="11"/>
  <c r="E3398" i="11"/>
  <c r="F3397" i="11"/>
  <c r="E3397" i="11"/>
  <c r="F3396" i="11"/>
  <c r="E3396" i="11"/>
  <c r="F3395" i="11"/>
  <c r="E3395" i="11"/>
  <c r="F3394" i="11"/>
  <c r="E3394" i="11"/>
  <c r="F3393" i="11"/>
  <c r="E3393" i="11"/>
  <c r="F3392" i="11"/>
  <c r="E3392" i="11"/>
  <c r="F3391" i="11"/>
  <c r="E3391" i="11"/>
  <c r="F3390" i="11"/>
  <c r="E3390" i="11"/>
  <c r="F3389" i="11"/>
  <c r="E3389" i="11"/>
  <c r="F3388" i="11"/>
  <c r="E3388" i="11"/>
  <c r="F3387" i="11"/>
  <c r="E3387" i="11"/>
  <c r="F3386" i="11"/>
  <c r="E3386" i="11"/>
  <c r="F3385" i="11"/>
  <c r="E3385" i="11"/>
  <c r="F3384" i="11"/>
  <c r="E3384" i="11"/>
  <c r="F3383" i="11"/>
  <c r="E3383" i="11"/>
  <c r="F3382" i="11"/>
  <c r="E3382" i="11"/>
  <c r="F3381" i="11"/>
  <c r="E3381" i="11"/>
  <c r="F3380" i="11"/>
  <c r="E3380" i="11"/>
  <c r="F3379" i="11"/>
  <c r="E3379" i="11"/>
  <c r="F3378" i="11"/>
  <c r="E3378" i="11"/>
  <c r="F3377" i="11"/>
  <c r="E3377" i="11"/>
  <c r="F3376" i="11"/>
  <c r="E3376" i="11"/>
  <c r="F3375" i="11"/>
  <c r="E3375" i="11"/>
  <c r="F3374" i="11"/>
  <c r="E3374" i="11"/>
  <c r="F3373" i="11"/>
  <c r="E3373" i="11"/>
  <c r="F3372" i="11"/>
  <c r="E3372" i="11"/>
  <c r="F3371" i="11"/>
  <c r="E3371" i="11"/>
  <c r="F3370" i="11"/>
  <c r="E3370" i="11"/>
  <c r="F3369" i="11"/>
  <c r="E3369" i="11"/>
  <c r="F3368" i="11"/>
  <c r="E3368" i="11"/>
  <c r="F3367" i="11"/>
  <c r="E3367" i="11"/>
  <c r="F3366" i="11"/>
  <c r="E3366" i="11"/>
  <c r="F3365" i="11"/>
  <c r="E3365" i="11"/>
  <c r="F3364" i="11"/>
  <c r="E3364" i="11"/>
  <c r="F3363" i="11"/>
  <c r="E3363" i="11"/>
  <c r="F3362" i="11"/>
  <c r="E3362" i="11"/>
  <c r="F3361" i="11"/>
  <c r="E3361" i="11"/>
  <c r="F3360" i="11"/>
  <c r="E3360" i="11"/>
  <c r="F3359" i="11"/>
  <c r="E3359" i="11"/>
  <c r="F3358" i="11"/>
  <c r="E3358" i="11"/>
  <c r="F3357" i="11"/>
  <c r="E3357" i="11"/>
  <c r="F3356" i="11"/>
  <c r="E3356" i="11"/>
  <c r="F3355" i="11"/>
  <c r="E3355" i="11"/>
  <c r="F3354" i="11"/>
  <c r="E3354" i="11"/>
  <c r="F3353" i="11"/>
  <c r="E3353" i="11"/>
  <c r="F3352" i="11"/>
  <c r="E3352" i="11"/>
  <c r="F3351" i="11"/>
  <c r="E3351" i="11"/>
  <c r="F3350" i="11"/>
  <c r="E3350" i="11"/>
  <c r="F3349" i="11"/>
  <c r="E3349" i="11"/>
  <c r="F3348" i="11"/>
  <c r="E3348" i="11"/>
  <c r="F3347" i="11"/>
  <c r="E3347" i="11"/>
  <c r="F3346" i="11"/>
  <c r="E3346" i="11"/>
  <c r="F3345" i="11"/>
  <c r="E3345" i="11"/>
  <c r="F3344" i="11"/>
  <c r="E3344" i="11"/>
  <c r="F3343" i="11"/>
  <c r="E3343" i="11"/>
  <c r="F3342" i="11"/>
  <c r="E3342" i="11"/>
  <c r="F3341" i="11"/>
  <c r="E3341" i="11"/>
  <c r="F3340" i="11"/>
  <c r="E3340" i="11"/>
  <c r="F3339" i="11"/>
  <c r="E3339" i="11"/>
  <c r="F3338" i="11"/>
  <c r="E3338" i="11"/>
  <c r="F3337" i="11"/>
  <c r="E3337" i="11"/>
  <c r="F3336" i="11"/>
  <c r="E3336" i="11"/>
  <c r="F3335" i="11"/>
  <c r="E3335" i="11"/>
  <c r="F3334" i="11"/>
  <c r="E3334" i="11"/>
  <c r="F3333" i="11"/>
  <c r="E3333" i="11"/>
  <c r="F3332" i="11"/>
  <c r="E3332" i="11"/>
  <c r="F3331" i="11"/>
  <c r="E3331" i="11"/>
  <c r="F3330" i="11"/>
  <c r="E3330" i="11"/>
  <c r="F3329" i="11"/>
  <c r="E3329" i="11"/>
  <c r="F3328" i="11"/>
  <c r="E3328" i="11"/>
  <c r="F3327" i="11"/>
  <c r="E3327" i="11"/>
  <c r="F3326" i="11"/>
  <c r="E3326" i="11"/>
  <c r="F3325" i="11"/>
  <c r="E3325" i="11"/>
  <c r="F3324" i="11"/>
  <c r="E3324" i="11"/>
  <c r="F3323" i="11"/>
  <c r="E3323" i="11"/>
  <c r="F3322" i="11"/>
  <c r="E3322" i="11"/>
  <c r="F3321" i="11"/>
  <c r="E3321" i="11"/>
  <c r="F3320" i="11"/>
  <c r="F3319" i="11"/>
  <c r="E3318" i="11"/>
  <c r="E3317" i="11"/>
  <c r="E3316" i="11"/>
  <c r="E3315" i="11"/>
  <c r="E3314" i="11"/>
  <c r="E3313" i="11"/>
  <c r="E3312" i="11"/>
  <c r="E3311" i="11"/>
  <c r="E3310" i="11"/>
  <c r="E3309" i="11"/>
  <c r="E3308" i="11"/>
  <c r="E3307" i="11"/>
  <c r="E3306" i="11"/>
  <c r="E3305" i="11"/>
  <c r="E3304" i="11"/>
  <c r="E3303" i="11"/>
  <c r="E3302" i="11"/>
  <c r="E3301" i="11"/>
  <c r="E3300" i="11"/>
  <c r="E3299" i="11"/>
  <c r="E3298" i="11"/>
  <c r="E3297" i="11"/>
  <c r="E3296" i="11"/>
  <c r="E3295" i="11"/>
  <c r="E3294" i="11"/>
  <c r="E3293" i="11"/>
  <c r="E3292" i="11"/>
  <c r="E3291" i="11"/>
  <c r="E3290" i="11"/>
  <c r="E3289" i="11"/>
  <c r="E3288" i="11"/>
  <c r="E3287" i="11"/>
  <c r="E3286" i="11"/>
  <c r="E3285" i="11"/>
  <c r="E3284" i="11"/>
  <c r="E3283" i="11"/>
  <c r="E3282" i="11"/>
  <c r="E3281" i="11"/>
  <c r="E3280" i="11"/>
  <c r="E3279" i="11"/>
  <c r="E3278" i="11"/>
  <c r="E3277" i="11"/>
  <c r="E3276" i="11"/>
  <c r="E3275" i="11"/>
  <c r="E3274" i="11"/>
  <c r="E3273" i="11"/>
  <c r="E3272" i="11"/>
  <c r="E3271" i="11"/>
  <c r="E3270" i="11"/>
  <c r="E3269" i="11"/>
  <c r="E3268" i="11"/>
  <c r="E3267" i="11"/>
  <c r="E3266" i="11"/>
  <c r="E3265" i="11"/>
  <c r="E3264" i="11"/>
  <c r="E3263" i="11"/>
  <c r="E3262" i="11"/>
  <c r="E3261" i="11"/>
  <c r="E3260" i="11"/>
  <c r="E3259" i="11"/>
  <c r="E3258" i="11"/>
  <c r="E3257" i="11"/>
  <c r="E3256" i="11"/>
  <c r="E3255" i="11"/>
  <c r="E3254" i="11"/>
  <c r="E3253" i="11"/>
  <c r="E3252" i="11"/>
  <c r="E3251" i="11"/>
  <c r="E3250" i="11"/>
  <c r="E3249" i="11"/>
  <c r="E3248" i="11"/>
  <c r="E3247" i="11"/>
  <c r="E3246" i="11"/>
  <c r="E3245" i="11"/>
  <c r="E3244" i="11"/>
  <c r="E3243" i="11"/>
  <c r="E3242" i="11"/>
  <c r="F3241" i="11"/>
  <c r="E3241" i="11"/>
  <c r="F3240" i="11"/>
  <c r="E3240" i="11"/>
  <c r="F3239" i="11"/>
  <c r="E3239" i="11"/>
  <c r="F3238" i="11"/>
  <c r="E3238" i="11"/>
  <c r="F3237" i="11"/>
  <c r="E3237" i="11"/>
  <c r="F3236" i="11"/>
  <c r="E3236" i="11"/>
  <c r="F3235" i="11"/>
  <c r="E3235" i="11"/>
  <c r="F3234" i="11"/>
  <c r="E3234" i="11"/>
  <c r="F3233" i="11"/>
  <c r="E3233" i="11"/>
  <c r="F3232" i="11"/>
  <c r="E3232" i="11"/>
  <c r="F3231" i="11"/>
  <c r="E3231" i="11"/>
  <c r="F3230" i="11"/>
  <c r="E3230" i="11"/>
  <c r="F3229" i="11"/>
  <c r="E3229" i="11"/>
  <c r="F3228" i="11"/>
  <c r="E3228" i="11"/>
  <c r="F3227" i="11"/>
  <c r="E3227" i="11"/>
  <c r="F3226" i="11"/>
  <c r="E3226" i="11"/>
  <c r="F3225" i="11"/>
  <c r="E3225" i="11"/>
  <c r="F3224" i="11"/>
  <c r="E3224" i="11"/>
  <c r="F3223" i="11"/>
  <c r="E3223" i="11"/>
  <c r="F3222" i="11"/>
  <c r="E3222" i="11"/>
  <c r="F3221" i="11"/>
  <c r="E3221" i="11"/>
  <c r="F3220" i="11"/>
  <c r="E3220" i="11"/>
  <c r="F3219" i="11"/>
  <c r="E3219" i="11"/>
  <c r="F3218" i="11"/>
  <c r="E3218" i="11"/>
  <c r="F3217" i="11"/>
  <c r="E3217" i="11"/>
  <c r="F3216" i="11"/>
  <c r="E3216" i="11"/>
  <c r="F3215" i="11"/>
  <c r="E3215" i="11"/>
  <c r="F3214" i="11"/>
  <c r="E3214" i="11"/>
  <c r="F3213" i="11"/>
  <c r="E3213" i="11"/>
  <c r="F3212" i="11"/>
  <c r="E3212" i="11"/>
  <c r="F3211" i="11"/>
  <c r="E3211" i="11"/>
  <c r="F3210" i="11"/>
  <c r="E3210" i="11"/>
  <c r="F3209" i="11"/>
  <c r="E3209" i="11"/>
  <c r="F3208" i="11"/>
  <c r="E3208" i="11"/>
  <c r="F3207" i="11"/>
  <c r="E3207" i="11"/>
  <c r="F3206" i="11"/>
  <c r="E3206" i="11"/>
  <c r="F3205" i="11"/>
  <c r="E3205" i="11"/>
  <c r="F3204" i="11"/>
  <c r="E3204" i="11"/>
  <c r="F3203" i="11"/>
  <c r="E3203" i="11"/>
  <c r="F3202" i="11"/>
  <c r="E3202" i="11"/>
  <c r="F3201" i="11"/>
  <c r="E3201" i="11"/>
  <c r="F3200" i="11"/>
  <c r="E3200" i="11"/>
  <c r="F3199" i="11"/>
  <c r="E3199" i="11"/>
  <c r="F3198" i="11"/>
  <c r="E3198" i="11"/>
  <c r="F3197" i="11"/>
  <c r="E3197" i="11"/>
  <c r="F3196" i="11"/>
  <c r="E3196" i="11"/>
  <c r="F3195" i="11"/>
  <c r="E3195" i="11"/>
  <c r="F3194" i="11"/>
  <c r="E3194" i="11"/>
  <c r="F3193" i="11"/>
  <c r="E3193" i="11"/>
  <c r="F3192" i="11"/>
  <c r="E3192" i="11"/>
  <c r="F3191" i="11"/>
  <c r="E3191" i="11"/>
  <c r="F3190" i="11"/>
  <c r="E3190" i="11"/>
  <c r="F3189" i="11"/>
  <c r="E3189" i="11"/>
  <c r="F3188" i="11"/>
  <c r="E3188" i="11"/>
  <c r="F3187" i="11"/>
  <c r="E3187" i="11"/>
  <c r="F3186" i="11"/>
  <c r="E3186" i="11"/>
  <c r="F3185" i="11"/>
  <c r="E3185" i="11"/>
  <c r="F3184" i="11"/>
  <c r="E3184" i="11"/>
  <c r="F3183" i="11"/>
  <c r="E3183" i="11"/>
  <c r="F3182" i="11"/>
  <c r="E3182" i="11"/>
  <c r="F3181" i="11"/>
  <c r="E3181" i="11"/>
  <c r="F3180" i="11"/>
  <c r="E3180" i="11"/>
  <c r="F3179" i="11"/>
  <c r="E3179" i="11"/>
  <c r="F3178" i="11"/>
  <c r="E3178" i="11"/>
  <c r="F3177" i="11"/>
  <c r="E3177" i="11"/>
  <c r="F3176" i="11"/>
  <c r="E3176" i="11"/>
  <c r="F3175" i="11"/>
  <c r="E3175" i="11"/>
  <c r="F3174" i="11"/>
  <c r="E3174" i="11"/>
  <c r="F3173" i="11"/>
  <c r="E3173" i="11"/>
  <c r="F3172" i="11"/>
  <c r="E3172" i="11"/>
  <c r="F3171" i="11"/>
  <c r="E3171" i="11"/>
  <c r="F3170" i="11"/>
  <c r="E3170" i="11"/>
  <c r="F3169" i="11"/>
  <c r="E3169" i="11"/>
  <c r="F3168" i="11"/>
  <c r="E3168" i="11"/>
  <c r="F3167" i="11"/>
  <c r="E3167" i="11"/>
  <c r="F3166" i="11"/>
  <c r="E3166" i="11"/>
  <c r="F3165" i="11"/>
  <c r="E3165" i="11"/>
  <c r="F3164" i="11"/>
  <c r="E3164" i="11"/>
  <c r="F3163" i="11"/>
  <c r="E3163" i="11"/>
  <c r="F3162" i="11"/>
  <c r="E3162" i="11"/>
  <c r="F3161" i="11"/>
  <c r="E3161" i="11"/>
  <c r="F3160" i="11"/>
  <c r="E3160" i="11"/>
  <c r="F3159" i="11"/>
  <c r="E3159" i="11"/>
  <c r="F3158" i="11"/>
  <c r="E3158" i="11"/>
  <c r="F3157" i="11"/>
  <c r="E3157" i="11"/>
  <c r="F3156" i="11"/>
  <c r="E3156" i="11"/>
  <c r="F3155" i="11"/>
  <c r="E3155" i="11"/>
  <c r="F3154" i="11"/>
  <c r="E3154" i="11"/>
  <c r="F3153" i="11"/>
  <c r="E3153" i="11"/>
  <c r="F3152" i="11"/>
  <c r="E3152" i="11"/>
  <c r="F3151" i="11"/>
  <c r="E3151" i="11"/>
  <c r="F3150" i="11"/>
  <c r="E3150" i="11"/>
  <c r="F3149" i="11"/>
  <c r="E3149" i="11"/>
  <c r="F3148" i="11"/>
  <c r="E3148" i="11"/>
  <c r="F3147" i="11"/>
  <c r="E3147" i="11"/>
  <c r="F3146" i="11"/>
  <c r="E3146" i="11"/>
  <c r="F3145" i="11"/>
  <c r="E3145" i="11"/>
  <c r="F3144" i="11"/>
  <c r="E3144" i="11"/>
  <c r="F3143" i="11"/>
  <c r="E3143" i="11"/>
  <c r="F3142" i="11"/>
  <c r="E3142" i="11"/>
  <c r="F3141" i="11"/>
  <c r="E3141" i="11"/>
  <c r="F3140" i="11"/>
  <c r="E3140" i="11"/>
  <c r="F3139" i="11"/>
  <c r="E3139" i="11"/>
  <c r="F3138" i="11"/>
  <c r="E3138" i="11"/>
  <c r="F3137" i="11"/>
  <c r="E3137" i="11"/>
  <c r="F3136" i="11"/>
  <c r="E3136" i="11"/>
  <c r="F3135" i="11"/>
  <c r="E3135" i="11"/>
  <c r="F3134" i="11"/>
  <c r="E3134" i="11"/>
  <c r="F3133" i="11"/>
  <c r="E3133" i="11"/>
  <c r="F3132" i="11"/>
  <c r="E3132" i="11"/>
  <c r="F3131" i="11"/>
  <c r="E3131" i="11"/>
  <c r="F3130" i="11"/>
  <c r="E3130" i="11"/>
  <c r="F3129" i="11"/>
  <c r="E3129" i="11"/>
  <c r="F3128" i="11"/>
  <c r="E3128" i="11"/>
  <c r="F3127" i="11"/>
  <c r="E3127" i="11"/>
  <c r="F3126" i="11"/>
  <c r="E3126" i="11"/>
  <c r="F3125" i="11"/>
  <c r="E3125" i="11"/>
  <c r="F3124" i="11"/>
  <c r="E3124" i="11"/>
  <c r="F3123" i="11"/>
  <c r="E3123" i="11"/>
  <c r="F3122" i="11"/>
  <c r="E3122" i="11"/>
  <c r="F3121" i="11"/>
  <c r="E3121" i="11"/>
  <c r="F3120" i="11"/>
  <c r="E3120" i="11"/>
  <c r="F3119" i="11"/>
  <c r="E3119" i="11"/>
  <c r="F3118" i="11"/>
  <c r="E3118" i="11"/>
  <c r="F3117" i="11"/>
  <c r="E3117" i="11"/>
  <c r="F3116" i="11"/>
  <c r="E3116" i="11"/>
  <c r="F3115" i="11"/>
  <c r="E3115" i="11"/>
  <c r="F3114" i="11"/>
  <c r="E3114" i="11"/>
  <c r="F3113" i="11"/>
  <c r="E3113" i="11"/>
  <c r="F3112" i="11"/>
  <c r="E3112" i="11"/>
  <c r="F3111" i="11"/>
  <c r="E3111" i="11"/>
  <c r="F3110" i="11"/>
  <c r="E3110" i="11"/>
  <c r="F3109" i="11"/>
  <c r="E3109" i="11"/>
  <c r="F3108" i="11"/>
  <c r="E3108" i="11"/>
  <c r="F3107" i="11"/>
  <c r="E3107" i="11"/>
  <c r="F3106" i="11"/>
  <c r="E3106" i="11"/>
  <c r="F3105" i="11"/>
  <c r="E3105" i="11"/>
  <c r="F3104" i="11"/>
  <c r="E3104" i="11"/>
  <c r="F3103" i="11"/>
  <c r="E3103" i="11"/>
  <c r="F3102" i="11"/>
  <c r="E3102" i="11"/>
  <c r="F3101" i="11"/>
  <c r="E3101" i="11"/>
  <c r="F3100" i="11"/>
  <c r="E3100" i="11"/>
  <c r="F3099" i="11"/>
  <c r="E3099" i="11"/>
  <c r="F3098" i="11"/>
  <c r="E3098" i="11"/>
  <c r="F3097" i="11"/>
  <c r="E3097" i="11"/>
  <c r="F3096" i="11"/>
  <c r="E3096" i="11"/>
  <c r="F3095" i="11"/>
  <c r="E3095" i="11"/>
  <c r="F3094" i="11"/>
  <c r="E3094" i="11"/>
  <c r="F3093" i="11"/>
  <c r="E3093" i="11"/>
  <c r="F3092" i="11"/>
  <c r="E3092" i="11"/>
  <c r="F3091" i="11"/>
  <c r="E3091" i="11"/>
  <c r="F3090" i="11"/>
  <c r="E3090" i="11"/>
  <c r="F3089" i="11"/>
  <c r="E3089" i="11"/>
  <c r="F3088" i="11"/>
  <c r="E3088" i="11"/>
  <c r="F3087" i="11"/>
  <c r="F3086" i="11"/>
  <c r="F3085" i="11"/>
  <c r="F3084" i="11"/>
  <c r="F3083" i="11"/>
  <c r="F3082" i="11"/>
  <c r="F3081" i="11"/>
  <c r="F3080" i="11"/>
  <c r="F3079" i="11"/>
  <c r="F3078" i="11"/>
  <c r="F3077" i="11"/>
  <c r="F3076" i="11"/>
  <c r="F3075" i="11"/>
  <c r="F3074" i="11"/>
  <c r="F3073" i="11"/>
  <c r="F3072" i="11"/>
  <c r="F3071" i="11"/>
  <c r="F3070" i="11"/>
  <c r="F3069" i="11"/>
  <c r="F3068" i="11"/>
  <c r="F3067" i="11"/>
  <c r="F3066" i="11"/>
  <c r="E3065" i="11"/>
  <c r="F3064" i="11"/>
  <c r="E3064" i="11"/>
  <c r="F3063" i="11"/>
  <c r="E3063" i="11"/>
  <c r="F3062" i="11"/>
  <c r="E3062" i="11"/>
  <c r="F3061" i="11"/>
  <c r="E3061" i="11"/>
  <c r="F3060" i="11"/>
  <c r="E3060" i="11"/>
  <c r="F3059" i="11"/>
  <c r="E3059" i="11"/>
  <c r="F3058" i="11"/>
  <c r="E3058" i="11"/>
  <c r="F3057" i="11"/>
  <c r="E3057" i="11"/>
  <c r="F3056" i="11"/>
  <c r="E3056" i="11"/>
  <c r="F3055" i="11"/>
  <c r="E3055" i="11"/>
  <c r="F3054" i="11"/>
  <c r="E3054" i="11"/>
  <c r="F3053" i="11"/>
  <c r="E3053" i="11"/>
  <c r="F3052" i="11"/>
  <c r="E3052" i="11"/>
  <c r="F3051" i="11"/>
  <c r="E3051" i="11"/>
  <c r="F3050" i="11"/>
  <c r="E3050" i="11"/>
  <c r="F3049" i="11"/>
  <c r="E3049" i="11"/>
  <c r="F3048" i="11"/>
  <c r="E3048" i="11"/>
  <c r="F3047" i="11"/>
  <c r="E3047" i="11"/>
  <c r="F3046" i="11"/>
  <c r="E3046" i="11"/>
  <c r="F3045" i="11"/>
  <c r="E3045" i="11"/>
  <c r="F3044" i="11"/>
  <c r="E3044" i="11"/>
  <c r="F3043" i="11"/>
  <c r="E3043" i="11"/>
  <c r="F3042" i="11"/>
  <c r="E3042" i="11"/>
  <c r="F3041" i="11"/>
  <c r="E3041" i="11"/>
  <c r="F3040" i="11"/>
  <c r="E3040" i="11"/>
  <c r="F3039" i="11"/>
  <c r="E3039" i="11"/>
  <c r="F3038" i="11"/>
  <c r="E3038" i="11"/>
  <c r="F3037" i="11"/>
  <c r="E3037" i="11"/>
  <c r="F3036" i="11"/>
  <c r="E3036" i="11"/>
  <c r="F3035" i="11"/>
  <c r="E3035" i="11"/>
  <c r="F3034" i="11"/>
  <c r="E3034" i="11"/>
  <c r="F3033" i="11"/>
  <c r="E3033" i="11"/>
  <c r="F3032" i="11"/>
  <c r="E3032" i="11"/>
  <c r="F3031" i="11"/>
  <c r="E3031" i="11"/>
  <c r="F3030" i="11"/>
  <c r="E3030" i="11"/>
  <c r="F3029" i="11"/>
  <c r="E3029" i="11"/>
  <c r="F3028" i="11"/>
  <c r="E3028" i="11"/>
  <c r="F3027" i="11"/>
  <c r="E3027" i="11"/>
  <c r="F3026" i="11"/>
  <c r="E3026" i="11"/>
  <c r="F3025" i="11"/>
  <c r="E3025" i="11"/>
  <c r="F3024" i="11"/>
  <c r="E3024" i="11"/>
  <c r="F3023" i="11"/>
  <c r="E3023" i="11"/>
  <c r="F3022" i="11"/>
  <c r="E3022" i="11"/>
  <c r="F3021" i="11"/>
  <c r="E3021" i="11"/>
  <c r="F3020" i="11"/>
  <c r="E3020" i="11"/>
  <c r="F3019" i="11"/>
  <c r="E3019" i="11"/>
  <c r="F3018" i="11"/>
  <c r="E3018" i="11"/>
  <c r="F3017" i="11"/>
  <c r="E3017" i="11"/>
  <c r="F3016" i="11"/>
  <c r="E3016" i="11"/>
  <c r="F3015" i="11"/>
  <c r="E3015" i="11"/>
  <c r="F3014" i="11"/>
  <c r="E3014" i="11"/>
  <c r="F3013" i="11"/>
  <c r="E3013" i="11"/>
  <c r="F3012" i="11"/>
  <c r="E3012" i="11"/>
  <c r="F3011" i="11"/>
  <c r="E3011" i="11"/>
  <c r="F3010" i="11"/>
  <c r="E3010" i="11"/>
  <c r="F3009" i="11"/>
  <c r="E3009" i="11"/>
  <c r="F3008" i="11"/>
  <c r="E3008" i="11"/>
  <c r="F3007" i="11"/>
  <c r="E3007" i="11"/>
  <c r="F3006" i="11"/>
  <c r="E3006" i="11"/>
  <c r="F3005" i="11"/>
  <c r="E3005" i="11"/>
  <c r="F3004" i="11"/>
  <c r="E3004" i="11"/>
  <c r="F3003" i="11"/>
  <c r="E3003" i="11"/>
  <c r="F3002" i="11"/>
  <c r="E3002" i="11"/>
  <c r="F3001" i="11"/>
  <c r="E3001" i="11"/>
  <c r="F3000" i="11"/>
  <c r="E3000" i="11"/>
  <c r="F2999" i="11"/>
  <c r="E2999" i="11"/>
  <c r="F2998" i="11"/>
  <c r="E2998" i="11"/>
  <c r="F2997" i="11"/>
  <c r="E2997" i="11"/>
  <c r="F2996" i="11"/>
  <c r="E2996" i="11"/>
  <c r="F2995" i="11"/>
  <c r="E2995" i="11"/>
  <c r="F2994" i="11"/>
  <c r="E2994" i="11"/>
  <c r="F2993" i="11"/>
  <c r="E2993" i="11"/>
  <c r="F2992" i="11"/>
  <c r="E2992" i="11"/>
  <c r="F2991" i="11"/>
  <c r="E2991" i="11"/>
  <c r="F2990" i="11"/>
  <c r="E2990" i="11"/>
  <c r="F2989" i="11"/>
  <c r="E2989" i="11"/>
  <c r="F2988" i="11"/>
  <c r="E2988" i="11"/>
  <c r="F2987" i="11"/>
  <c r="E2987" i="11"/>
  <c r="F2986" i="11"/>
  <c r="E2986" i="11"/>
  <c r="F2985" i="11"/>
  <c r="E2985" i="11"/>
  <c r="F2984" i="11"/>
  <c r="E2984" i="11"/>
  <c r="F2983" i="11"/>
  <c r="E2983" i="11"/>
  <c r="F2982" i="11"/>
  <c r="E2982" i="11"/>
  <c r="F2981" i="11"/>
  <c r="E2981" i="11"/>
  <c r="F2980" i="11"/>
  <c r="E2980" i="11"/>
  <c r="F2979" i="11"/>
  <c r="E2979" i="11"/>
  <c r="F2978" i="11"/>
  <c r="E2978" i="11"/>
  <c r="F2977" i="11"/>
  <c r="E2977" i="11"/>
  <c r="F2976" i="11"/>
  <c r="E2976" i="11"/>
  <c r="F2975" i="11"/>
  <c r="E2975" i="11"/>
  <c r="F2974" i="11"/>
  <c r="E2974" i="11"/>
  <c r="F2973" i="11"/>
  <c r="E2973" i="11"/>
  <c r="F2972" i="11"/>
  <c r="E2972" i="11"/>
  <c r="F2971" i="11"/>
  <c r="E2971" i="11"/>
  <c r="F2970" i="11"/>
  <c r="E2970" i="11"/>
  <c r="F2969" i="11"/>
  <c r="E2969" i="11"/>
  <c r="F2968" i="11"/>
  <c r="E2968" i="11"/>
  <c r="F2967" i="11"/>
  <c r="E2967" i="11"/>
  <c r="F2966" i="11"/>
  <c r="E2966" i="11"/>
  <c r="F2965" i="11"/>
  <c r="E2965" i="11"/>
  <c r="F2964" i="11"/>
  <c r="E2964" i="11"/>
  <c r="F2963" i="11"/>
  <c r="E2963" i="11"/>
  <c r="F2962" i="11"/>
  <c r="E2962" i="11"/>
  <c r="F2961" i="11"/>
  <c r="E2961" i="11"/>
  <c r="F2960" i="11"/>
  <c r="E2960" i="11"/>
  <c r="F2959" i="11"/>
  <c r="E2959" i="11"/>
  <c r="F2958" i="11"/>
  <c r="E2958" i="11"/>
  <c r="F2957" i="11"/>
  <c r="E2957" i="11"/>
  <c r="F2956" i="11"/>
  <c r="E2956" i="11"/>
  <c r="F2955" i="11"/>
  <c r="E2955" i="11"/>
  <c r="F2954" i="11"/>
  <c r="E2954" i="11"/>
  <c r="F2953" i="11"/>
  <c r="E2953" i="11"/>
  <c r="F2952" i="11"/>
  <c r="E2952" i="11"/>
  <c r="F2951" i="11"/>
  <c r="E2951" i="11"/>
  <c r="F2950" i="11"/>
  <c r="E2950" i="11"/>
  <c r="F2949" i="11"/>
  <c r="E2949" i="11"/>
  <c r="F2948" i="11"/>
  <c r="E2948" i="11"/>
  <c r="F2947" i="11"/>
  <c r="E2947" i="11"/>
  <c r="F2946" i="11"/>
  <c r="E2946" i="11"/>
  <c r="F2945" i="11"/>
  <c r="E2945" i="11"/>
  <c r="F2944" i="11"/>
  <c r="E2944" i="11"/>
  <c r="F2943" i="11"/>
  <c r="E2943" i="11"/>
  <c r="F2942" i="11"/>
  <c r="E2942" i="11"/>
  <c r="F2941" i="11"/>
  <c r="E2941" i="11"/>
  <c r="F2940" i="11"/>
  <c r="E2940" i="11"/>
  <c r="F2939" i="11"/>
  <c r="E2939" i="11"/>
  <c r="F2938" i="11"/>
  <c r="E2938" i="11"/>
  <c r="F2937" i="11"/>
  <c r="E2937" i="11"/>
  <c r="F2936" i="11"/>
  <c r="E2936" i="11"/>
  <c r="F2935" i="11"/>
  <c r="E2935" i="11"/>
  <c r="F2934" i="11"/>
  <c r="E2934" i="11"/>
  <c r="F2933" i="11"/>
  <c r="E2933" i="11"/>
  <c r="F2932" i="11"/>
  <c r="E2932" i="11"/>
  <c r="F2931" i="11"/>
  <c r="E2931" i="11"/>
  <c r="F2930" i="11"/>
  <c r="E2930" i="11"/>
  <c r="F2929" i="11"/>
  <c r="E2929" i="11"/>
  <c r="F2928" i="11"/>
  <c r="E2928" i="11"/>
  <c r="F2927" i="11"/>
  <c r="E2927" i="11"/>
  <c r="F2926" i="11"/>
  <c r="E2926" i="11"/>
  <c r="F2925" i="11"/>
  <c r="E2925" i="11"/>
  <c r="F2924" i="11"/>
  <c r="E2924" i="11"/>
  <c r="F2923" i="11"/>
  <c r="E2923" i="11"/>
  <c r="F2922" i="11"/>
  <c r="E2922" i="11"/>
  <c r="F2921" i="11"/>
  <c r="E2921" i="11"/>
  <c r="F2920" i="11"/>
  <c r="E2920" i="11"/>
  <c r="F2919" i="11"/>
  <c r="E2919" i="11"/>
  <c r="F2918" i="11"/>
  <c r="E2918" i="11"/>
  <c r="F2917" i="11"/>
  <c r="E2917" i="11"/>
  <c r="F2916" i="11"/>
  <c r="E2916" i="11"/>
  <c r="F2915" i="11"/>
  <c r="E2915" i="11"/>
  <c r="F2914" i="11"/>
  <c r="E2914" i="11"/>
  <c r="F2913" i="11"/>
  <c r="E2913" i="11"/>
  <c r="F2912" i="11"/>
  <c r="E2912" i="11"/>
  <c r="F2911" i="11"/>
  <c r="E2911" i="11"/>
  <c r="F2910" i="11"/>
  <c r="E2910" i="11"/>
  <c r="F2909" i="11"/>
  <c r="E2909" i="11"/>
  <c r="F2908" i="11"/>
  <c r="E2908" i="11"/>
  <c r="F2907" i="11"/>
  <c r="E2907" i="11"/>
  <c r="F2906" i="11"/>
  <c r="E2906" i="11"/>
  <c r="F2905" i="11"/>
  <c r="E2905" i="11"/>
  <c r="F2904" i="11"/>
  <c r="E2904" i="11"/>
  <c r="F2903" i="11"/>
  <c r="E2903" i="11"/>
  <c r="F2902" i="11"/>
  <c r="E2902" i="11"/>
  <c r="F2901" i="11"/>
  <c r="E2901" i="11"/>
  <c r="F2900" i="11"/>
  <c r="E2900" i="11"/>
  <c r="F2899" i="11"/>
  <c r="E2899" i="11"/>
  <c r="F2898" i="11"/>
  <c r="E2898" i="11"/>
  <c r="F2897" i="11"/>
  <c r="E2897" i="11"/>
  <c r="F2896" i="11"/>
  <c r="E2896" i="11"/>
  <c r="F2895" i="11"/>
  <c r="E2895" i="11"/>
  <c r="F2894" i="11"/>
  <c r="E2894" i="11"/>
  <c r="F2893" i="11"/>
  <c r="E2893" i="11"/>
  <c r="F2892" i="11"/>
  <c r="E2892" i="11"/>
  <c r="F2891" i="11"/>
  <c r="E2891" i="11"/>
  <c r="F2890" i="11"/>
  <c r="E2890" i="11"/>
  <c r="F2889" i="11"/>
  <c r="E2889" i="11"/>
  <c r="F2888" i="11"/>
  <c r="E2888" i="11"/>
  <c r="F2887" i="11"/>
  <c r="E2887" i="11"/>
  <c r="F2886" i="11"/>
  <c r="E2886" i="11"/>
  <c r="F2885" i="11"/>
  <c r="E2885" i="11"/>
  <c r="F2884" i="11"/>
  <c r="E2884" i="11"/>
  <c r="F2883" i="11"/>
  <c r="E2883" i="11"/>
  <c r="F2882" i="11"/>
  <c r="E2882" i="11"/>
  <c r="F2881" i="11"/>
  <c r="E2881" i="11"/>
  <c r="F2880" i="11"/>
  <c r="E2880" i="11"/>
  <c r="F2879" i="11"/>
  <c r="E2879" i="11"/>
  <c r="F2878" i="11"/>
  <c r="E2878" i="11"/>
  <c r="F2877" i="11"/>
  <c r="E2877" i="11"/>
  <c r="F2876" i="11"/>
  <c r="E2876" i="11"/>
  <c r="F2875" i="11"/>
  <c r="E2875" i="11"/>
  <c r="F2874" i="11"/>
  <c r="E2874" i="11"/>
  <c r="F2873" i="11"/>
  <c r="E2873" i="11"/>
  <c r="F2872" i="11"/>
  <c r="E2872" i="11"/>
  <c r="F2871" i="11"/>
  <c r="E2871" i="11"/>
  <c r="F2870" i="11"/>
  <c r="E2870" i="11"/>
  <c r="F2869" i="11"/>
  <c r="E2869" i="11"/>
  <c r="F2868" i="11"/>
  <c r="E2868" i="11"/>
  <c r="F2867" i="11"/>
  <c r="E2867" i="11"/>
  <c r="F2866" i="11"/>
  <c r="E2866" i="11"/>
  <c r="F2865" i="11"/>
  <c r="E2865" i="11"/>
  <c r="F2864" i="11"/>
  <c r="E2864" i="11"/>
  <c r="F2863" i="11"/>
  <c r="E2863" i="11"/>
  <c r="F2862" i="11"/>
  <c r="E2862" i="11"/>
  <c r="F2861" i="11"/>
  <c r="E2861" i="11"/>
  <c r="F2860" i="11"/>
  <c r="E2860" i="11"/>
  <c r="F2859" i="11"/>
  <c r="E2859" i="11"/>
  <c r="F2858" i="11"/>
  <c r="E2858" i="11"/>
  <c r="F2857" i="11"/>
  <c r="E2857" i="11"/>
  <c r="F2856" i="11"/>
  <c r="E2856" i="11"/>
  <c r="F2855" i="11"/>
  <c r="E2855" i="11"/>
  <c r="F2854" i="11"/>
  <c r="E2854" i="11"/>
  <c r="F2853" i="11"/>
  <c r="E2853" i="11"/>
  <c r="F2852" i="11"/>
  <c r="E2852" i="11"/>
  <c r="F2851" i="11"/>
  <c r="E2851" i="11"/>
  <c r="F2850" i="11"/>
  <c r="E2850" i="11"/>
  <c r="F2849" i="11"/>
  <c r="E2849" i="11"/>
  <c r="F2848" i="11"/>
  <c r="E2848" i="11"/>
  <c r="F2847" i="11"/>
  <c r="E2847" i="11"/>
  <c r="F2846" i="11"/>
  <c r="E2846" i="11"/>
  <c r="F2845" i="11"/>
  <c r="E2845" i="11"/>
  <c r="F2844" i="11"/>
  <c r="E2844" i="11"/>
  <c r="F2843" i="11"/>
  <c r="E2843" i="11"/>
  <c r="F2842" i="11"/>
  <c r="E2842" i="11"/>
  <c r="F2841" i="11"/>
  <c r="E2841" i="11"/>
  <c r="F2840" i="11"/>
  <c r="E2840" i="11"/>
  <c r="F2839" i="11"/>
  <c r="E2839" i="11"/>
  <c r="F2838" i="11"/>
  <c r="E2838" i="11"/>
  <c r="F2837" i="11"/>
  <c r="E2837" i="11"/>
  <c r="F2836" i="11"/>
  <c r="E2836" i="11"/>
  <c r="F2835" i="11"/>
  <c r="E2835" i="11"/>
  <c r="F2834" i="11"/>
  <c r="E2834" i="11"/>
  <c r="F2833" i="11"/>
  <c r="E2833" i="11"/>
  <c r="F2832" i="11"/>
  <c r="E2832" i="11"/>
  <c r="F2831" i="11"/>
  <c r="E2831" i="11"/>
  <c r="F2830" i="11"/>
  <c r="E2830" i="11"/>
  <c r="F2829" i="11"/>
  <c r="E2829" i="11"/>
  <c r="F2828" i="11"/>
  <c r="E2828" i="11"/>
  <c r="F2827" i="11"/>
  <c r="E2827" i="11"/>
  <c r="F2826" i="11"/>
  <c r="E2826" i="11"/>
  <c r="F2825" i="11"/>
  <c r="E2825" i="11"/>
  <c r="F2824" i="11"/>
  <c r="E2824" i="11"/>
  <c r="F2823" i="11"/>
  <c r="E2823" i="11"/>
  <c r="F2822" i="11"/>
  <c r="E2822" i="11"/>
  <c r="F2821" i="11"/>
  <c r="E2821" i="11"/>
  <c r="F2820" i="11"/>
  <c r="E2820" i="11"/>
  <c r="F2819" i="11"/>
  <c r="E2819" i="11"/>
  <c r="F2818" i="11"/>
  <c r="E2818" i="11"/>
  <c r="F2817" i="11"/>
  <c r="E2817" i="11"/>
  <c r="F2816" i="11"/>
  <c r="E2816" i="11"/>
  <c r="F2815" i="11"/>
  <c r="E2815" i="11"/>
  <c r="F2814" i="11"/>
  <c r="E2814" i="11"/>
  <c r="F2813" i="11"/>
  <c r="E2813" i="11"/>
  <c r="F2812" i="11"/>
  <c r="E2812" i="11"/>
  <c r="F2811" i="11"/>
  <c r="E2811" i="11"/>
  <c r="F2810" i="11"/>
  <c r="E2810" i="11"/>
  <c r="F2809" i="11"/>
  <c r="E2809" i="11"/>
  <c r="F2808" i="11"/>
  <c r="F2807" i="11"/>
  <c r="F2806" i="11"/>
  <c r="F2805" i="11"/>
  <c r="E2804" i="11"/>
  <c r="F2803" i="11"/>
  <c r="E2803" i="11"/>
  <c r="F2802" i="11"/>
  <c r="E2802" i="11"/>
  <c r="F2801" i="11"/>
  <c r="E2801" i="11"/>
  <c r="F2800" i="11"/>
  <c r="E2800" i="11"/>
  <c r="F2799" i="11"/>
  <c r="E2799" i="11"/>
  <c r="F2798" i="11"/>
  <c r="E2797" i="11"/>
  <c r="F2796" i="11"/>
  <c r="E2796" i="11"/>
  <c r="F2795" i="11"/>
  <c r="E2795" i="11"/>
  <c r="F2794" i="11"/>
  <c r="E2794" i="11"/>
  <c r="F2793" i="11"/>
  <c r="E2793" i="11"/>
  <c r="F2792" i="11"/>
  <c r="E2792" i="11"/>
  <c r="F2791" i="11"/>
  <c r="E2791" i="11"/>
  <c r="F2790" i="11"/>
  <c r="E2790" i="11"/>
  <c r="F2789" i="11"/>
  <c r="E2789" i="11"/>
  <c r="F2788" i="11"/>
  <c r="E2788" i="11"/>
  <c r="F2787" i="11"/>
  <c r="E2787" i="11"/>
  <c r="F2786" i="11"/>
  <c r="E2786" i="11"/>
  <c r="F2785" i="11"/>
  <c r="E2785" i="11"/>
  <c r="F2784" i="11"/>
  <c r="E2784" i="11"/>
  <c r="F2783" i="11"/>
  <c r="E2783" i="11"/>
  <c r="F2782" i="11"/>
  <c r="E2782" i="11"/>
  <c r="F2781" i="11"/>
  <c r="E2781" i="11"/>
  <c r="F2780" i="11"/>
  <c r="E2780" i="11"/>
  <c r="F2779" i="11"/>
  <c r="E2779" i="11"/>
  <c r="F2778" i="11"/>
  <c r="E2778" i="11"/>
  <c r="F2777" i="11"/>
  <c r="E2777" i="11"/>
  <c r="F2776" i="11"/>
  <c r="E2776" i="11"/>
  <c r="F2775" i="11"/>
  <c r="E2775" i="11"/>
  <c r="F2774" i="11"/>
  <c r="E2774" i="11"/>
  <c r="F2773" i="11"/>
  <c r="E2773" i="11"/>
  <c r="F2772" i="11"/>
  <c r="E2772" i="11"/>
  <c r="F2771" i="11"/>
  <c r="E2771" i="11"/>
  <c r="F2770" i="11"/>
  <c r="E2770" i="11"/>
  <c r="F2769" i="11"/>
  <c r="E2769" i="11"/>
  <c r="F2768" i="11"/>
  <c r="E2768" i="11"/>
  <c r="F2767" i="11"/>
  <c r="E2767" i="11"/>
  <c r="F2766" i="11"/>
  <c r="E2766" i="11"/>
  <c r="F2765" i="11"/>
  <c r="E2765" i="11"/>
  <c r="F2764" i="11"/>
  <c r="E2764" i="11"/>
  <c r="E2763" i="11"/>
  <c r="E2762" i="11"/>
  <c r="E2761" i="11"/>
  <c r="E2760" i="11"/>
  <c r="E2759" i="11"/>
  <c r="E2758" i="11"/>
  <c r="E2757" i="11"/>
  <c r="E2756" i="11"/>
  <c r="E2755" i="11"/>
  <c r="E2754" i="11"/>
  <c r="E2753" i="11"/>
  <c r="E2752" i="11"/>
  <c r="E2751" i="11"/>
  <c r="E2750" i="11"/>
  <c r="E2749" i="11"/>
  <c r="E2748" i="11"/>
  <c r="E2747" i="11"/>
  <c r="E2746" i="11"/>
  <c r="E2745" i="11"/>
  <c r="E2744" i="11"/>
  <c r="E2743" i="11"/>
  <c r="E2742" i="11"/>
  <c r="E2741" i="11"/>
  <c r="E2740" i="11"/>
  <c r="E2739" i="11"/>
  <c r="E2738" i="11"/>
  <c r="E2737" i="11"/>
  <c r="E2736" i="11"/>
  <c r="E2735" i="11"/>
  <c r="E2734" i="11"/>
  <c r="E2733" i="11"/>
  <c r="E2732" i="11"/>
  <c r="E2731" i="11"/>
  <c r="E2730" i="11"/>
  <c r="E2729" i="11"/>
  <c r="E2728" i="11"/>
  <c r="E2727" i="11"/>
  <c r="E2726" i="11"/>
  <c r="E2725" i="11"/>
  <c r="E2724" i="11"/>
  <c r="E2723" i="11"/>
  <c r="E2722" i="11"/>
  <c r="E2721" i="11"/>
  <c r="E2720" i="11"/>
  <c r="E2719" i="11"/>
  <c r="E2718" i="11"/>
  <c r="E2717" i="11"/>
  <c r="E2716" i="11"/>
  <c r="E2715" i="11"/>
  <c r="E2714" i="11"/>
  <c r="E2713" i="11"/>
  <c r="E2712" i="11"/>
  <c r="E2711" i="11"/>
  <c r="E2710" i="11"/>
  <c r="E2709" i="11"/>
  <c r="E2708" i="11"/>
  <c r="E2707" i="11"/>
  <c r="E2706" i="11"/>
  <c r="E2705" i="11"/>
  <c r="E2704" i="11"/>
  <c r="E2703" i="11"/>
  <c r="E2702" i="11"/>
  <c r="E2701" i="11"/>
  <c r="E2700" i="11"/>
  <c r="E2699" i="11"/>
  <c r="E2698" i="11"/>
  <c r="E2697" i="11"/>
  <c r="E2696" i="11"/>
  <c r="E2695" i="11"/>
  <c r="E2694" i="11"/>
  <c r="E2693" i="11"/>
  <c r="E2692" i="11"/>
  <c r="E2691" i="11"/>
  <c r="E2690" i="11"/>
  <c r="E2689" i="11"/>
  <c r="E2688" i="11"/>
  <c r="E2687" i="11"/>
  <c r="E2686" i="11"/>
  <c r="E2685" i="11"/>
  <c r="E2684" i="11"/>
  <c r="E2683" i="11"/>
  <c r="E2682" i="11"/>
  <c r="E2681" i="11"/>
  <c r="E2680" i="11"/>
  <c r="E2679" i="11"/>
  <c r="E2678" i="11"/>
  <c r="E2677" i="11"/>
  <c r="E2676" i="11"/>
  <c r="E2675" i="11"/>
  <c r="E2674" i="11"/>
  <c r="E2673" i="11"/>
  <c r="E2672" i="11"/>
  <c r="E2671" i="11"/>
  <c r="E2670" i="11"/>
  <c r="E2669" i="11"/>
  <c r="E2668" i="11"/>
  <c r="E2667" i="11"/>
  <c r="E2666" i="11"/>
  <c r="E2665" i="11"/>
  <c r="E2664" i="11"/>
  <c r="E2663" i="11"/>
  <c r="E2662" i="11"/>
  <c r="E2661" i="11"/>
  <c r="E2660" i="11"/>
  <c r="E2659" i="11"/>
  <c r="E2658" i="11"/>
  <c r="E2657" i="11"/>
  <c r="E2656" i="11"/>
  <c r="E2655" i="11"/>
  <c r="E2654" i="11"/>
  <c r="E2653" i="11"/>
  <c r="E2652" i="11"/>
  <c r="E2651" i="11"/>
  <c r="E2650" i="11"/>
  <c r="E2649" i="11"/>
  <c r="E2648" i="11"/>
  <c r="E2647" i="11"/>
  <c r="E2646" i="11"/>
  <c r="E2645" i="11"/>
  <c r="E2644" i="11"/>
  <c r="E2643" i="11"/>
  <c r="E2642" i="11"/>
  <c r="E2641" i="11"/>
  <c r="E2640" i="11"/>
  <c r="E2639" i="11"/>
  <c r="E2638" i="11"/>
  <c r="E2637" i="11"/>
  <c r="E2636" i="11"/>
  <c r="E2635" i="11"/>
  <c r="E2634" i="11"/>
  <c r="E2633" i="11"/>
  <c r="E2632" i="11"/>
  <c r="E2631" i="11"/>
  <c r="E2630" i="11"/>
  <c r="E2629" i="11"/>
  <c r="E2628" i="11"/>
  <c r="E2627" i="11"/>
  <c r="E2626" i="11"/>
  <c r="E2625" i="11"/>
  <c r="E2624" i="11"/>
  <c r="E2623" i="11"/>
  <c r="E2622" i="11"/>
  <c r="E2621" i="11"/>
  <c r="E2620" i="11"/>
  <c r="E2619" i="11"/>
  <c r="E2618" i="11"/>
  <c r="E2617" i="11"/>
  <c r="E2616" i="11"/>
  <c r="E2615" i="11"/>
  <c r="E2614" i="11"/>
  <c r="E2613" i="11"/>
  <c r="E2612" i="11"/>
  <c r="E2611" i="11"/>
  <c r="E2610" i="11"/>
  <c r="E2609" i="11"/>
  <c r="E2608" i="11"/>
  <c r="E2607" i="11"/>
  <c r="E2606" i="11"/>
  <c r="E2605" i="11"/>
  <c r="E2604" i="11"/>
  <c r="E2603" i="11"/>
  <c r="E2602" i="11"/>
  <c r="E2601" i="11"/>
  <c r="E2600" i="11"/>
  <c r="E2599" i="11"/>
  <c r="E2598" i="11"/>
  <c r="E2597" i="11"/>
  <c r="E2596" i="11"/>
  <c r="E2595" i="11"/>
  <c r="E2594" i="11"/>
  <c r="E2593" i="11"/>
  <c r="E2592" i="11"/>
  <c r="E2591" i="11"/>
  <c r="E2590" i="11"/>
  <c r="E2589" i="11"/>
  <c r="E2588" i="11"/>
  <c r="E2587" i="11"/>
  <c r="E2586" i="11"/>
  <c r="E2585" i="11"/>
  <c r="E2584" i="11"/>
  <c r="E2583" i="11"/>
  <c r="E2582" i="11"/>
  <c r="E2581" i="11"/>
  <c r="E2580" i="11"/>
  <c r="E2579" i="11"/>
  <c r="E2578" i="11"/>
  <c r="E2577" i="11"/>
  <c r="E2576" i="11"/>
  <c r="E2575" i="11"/>
  <c r="E2574" i="11"/>
  <c r="E2573" i="11"/>
  <c r="E2572" i="11"/>
  <c r="E2571" i="11"/>
  <c r="E2570" i="11"/>
  <c r="E2569" i="11"/>
  <c r="E2568" i="11"/>
  <c r="E2567" i="11"/>
  <c r="E2566" i="11"/>
  <c r="E2565" i="11"/>
  <c r="E2564" i="11"/>
  <c r="E2563" i="11"/>
  <c r="E2562" i="11"/>
  <c r="E2561" i="11"/>
  <c r="E2560" i="11"/>
  <c r="E2559" i="11"/>
  <c r="E2558" i="11"/>
  <c r="E2557" i="11"/>
  <c r="E2556" i="11"/>
  <c r="E2555" i="11"/>
  <c r="E2554" i="11"/>
  <c r="E2553" i="11"/>
  <c r="E2552" i="11"/>
  <c r="E2551" i="11"/>
  <c r="E2550" i="11"/>
  <c r="E2549" i="11"/>
  <c r="E2548" i="11"/>
  <c r="E2547" i="11"/>
  <c r="E2546" i="11"/>
  <c r="E2545" i="11"/>
  <c r="E2544" i="11"/>
  <c r="E2543" i="11"/>
  <c r="E2542" i="11"/>
  <c r="E2541" i="11"/>
  <c r="E2540" i="11"/>
  <c r="E2539" i="11"/>
  <c r="E2538" i="11"/>
  <c r="E2537" i="11"/>
  <c r="E2536" i="11"/>
  <c r="E2535" i="11"/>
  <c r="E2534" i="11"/>
  <c r="E2533" i="11"/>
  <c r="E2532" i="11"/>
  <c r="E2531" i="11"/>
  <c r="E2530" i="11"/>
  <c r="E2529" i="11"/>
  <c r="E2528" i="11"/>
  <c r="E2527" i="11"/>
  <c r="E2526" i="11"/>
  <c r="E2525" i="11"/>
  <c r="E2524" i="11"/>
  <c r="E2523" i="11"/>
  <c r="E2522" i="11"/>
  <c r="E2521" i="11"/>
  <c r="E2520" i="11"/>
  <c r="E2519" i="11"/>
  <c r="E2518" i="11"/>
  <c r="E2517" i="11"/>
  <c r="E2516" i="11"/>
  <c r="E2515" i="11"/>
  <c r="E2514" i="11"/>
  <c r="E2513" i="11"/>
  <c r="E2512" i="11"/>
  <c r="E2511" i="11"/>
  <c r="E2510" i="11"/>
  <c r="E2509" i="11"/>
  <c r="E2508" i="11"/>
  <c r="E2507" i="11"/>
  <c r="E2506" i="11"/>
  <c r="E2505" i="11"/>
  <c r="E2504" i="11"/>
  <c r="E2503" i="11"/>
  <c r="E2502" i="11"/>
  <c r="E2501" i="11"/>
  <c r="E2500" i="11"/>
  <c r="E2499" i="11"/>
  <c r="E2498" i="11"/>
  <c r="E2497" i="11"/>
  <c r="E2496" i="11"/>
  <c r="E2495" i="11"/>
  <c r="E2494" i="11"/>
  <c r="E2493" i="11"/>
  <c r="E2492" i="11"/>
  <c r="E2491" i="11"/>
  <c r="E2490" i="11"/>
  <c r="E2489" i="11"/>
  <c r="E2488" i="11"/>
  <c r="E2487" i="11"/>
  <c r="E2486" i="11"/>
  <c r="E2485" i="11"/>
  <c r="E2484" i="11"/>
  <c r="E2483" i="11"/>
  <c r="E2482" i="11"/>
  <c r="E2481" i="11"/>
  <c r="E2480" i="11"/>
  <c r="E2479" i="11"/>
  <c r="E2478" i="11"/>
  <c r="E2477" i="11"/>
  <c r="E2476" i="11"/>
  <c r="E2475" i="11"/>
  <c r="E2474" i="11"/>
  <c r="E2473" i="11"/>
  <c r="F2472" i="11"/>
  <c r="F2471" i="11"/>
  <c r="F2470" i="11"/>
  <c r="F2469" i="11"/>
  <c r="F2468" i="11"/>
  <c r="E2468" i="11"/>
  <c r="F2467" i="11"/>
  <c r="E2467" i="11"/>
  <c r="F2466" i="11"/>
  <c r="E2466" i="11"/>
  <c r="F2465" i="11"/>
  <c r="E2465" i="11"/>
  <c r="F2464" i="11"/>
  <c r="E2464" i="11"/>
  <c r="F2463" i="11"/>
  <c r="E2463" i="11"/>
  <c r="F2462" i="11"/>
  <c r="E2462" i="11"/>
  <c r="F2461" i="11"/>
  <c r="E2461" i="11"/>
  <c r="F2460" i="11"/>
  <c r="E2460" i="11"/>
  <c r="F2459" i="11"/>
  <c r="E2459" i="11"/>
  <c r="F2458" i="11"/>
  <c r="E2458" i="11"/>
  <c r="F2457" i="11"/>
  <c r="E2457" i="11"/>
  <c r="F2456" i="11"/>
  <c r="E2456" i="11"/>
  <c r="F2455" i="11"/>
  <c r="E2455" i="11"/>
  <c r="F2454" i="11"/>
  <c r="E2454" i="11"/>
  <c r="F2453" i="11"/>
  <c r="E2453" i="11"/>
  <c r="F2452" i="11"/>
  <c r="E2452" i="11"/>
  <c r="F2451" i="11"/>
  <c r="E2451" i="11"/>
  <c r="F2450" i="11"/>
  <c r="E2450" i="11"/>
  <c r="F2449" i="11"/>
  <c r="E2449" i="11"/>
  <c r="F2448" i="11"/>
  <c r="E2448" i="11"/>
  <c r="F2447" i="11"/>
  <c r="E2447" i="11"/>
  <c r="F2446" i="11"/>
  <c r="E2446" i="11"/>
  <c r="F2445" i="11"/>
  <c r="E2445" i="11"/>
  <c r="F2444" i="11"/>
  <c r="E2444" i="11"/>
  <c r="F2443" i="11"/>
  <c r="E2443" i="11"/>
  <c r="F2442" i="11"/>
  <c r="E2442" i="11"/>
  <c r="F2441" i="11"/>
  <c r="E2441" i="11"/>
  <c r="F2440" i="11"/>
  <c r="E2440" i="11"/>
  <c r="F2439" i="11"/>
  <c r="E2439" i="11"/>
  <c r="F2438" i="11"/>
  <c r="E2438" i="11"/>
  <c r="F2437" i="11"/>
  <c r="E2437" i="11"/>
  <c r="F2436" i="11"/>
  <c r="E2436" i="11"/>
  <c r="F2435" i="11"/>
  <c r="E2435" i="11"/>
  <c r="F2434" i="11"/>
  <c r="E2434" i="11"/>
  <c r="F2433" i="11"/>
  <c r="E2433" i="11"/>
  <c r="F2432" i="11"/>
  <c r="F2431" i="11"/>
  <c r="F2430" i="11"/>
  <c r="F2429" i="11"/>
  <c r="F2428" i="11"/>
  <c r="F2427" i="11"/>
  <c r="F2426" i="11"/>
  <c r="F2425" i="11"/>
  <c r="F2424" i="11"/>
  <c r="F2423" i="11"/>
  <c r="F2422" i="11"/>
  <c r="F2421" i="11"/>
  <c r="F2420" i="11"/>
  <c r="F2419" i="11"/>
  <c r="F2418" i="11"/>
  <c r="F2417" i="11"/>
  <c r="E2416" i="11"/>
  <c r="E2415" i="11"/>
  <c r="E2414" i="11"/>
  <c r="E2413" i="11"/>
  <c r="E2412" i="11"/>
  <c r="E2411" i="11"/>
  <c r="E2410" i="11"/>
  <c r="E2409" i="11"/>
  <c r="E2408" i="11"/>
  <c r="E2407" i="11"/>
  <c r="E2406" i="11"/>
  <c r="E2405" i="11"/>
  <c r="E2404" i="11"/>
  <c r="E2403" i="11"/>
  <c r="E2402" i="11"/>
  <c r="E2401" i="11"/>
  <c r="E2400" i="11"/>
  <c r="E2399" i="11"/>
  <c r="E2398" i="11"/>
  <c r="E2397" i="11"/>
  <c r="E2396" i="11"/>
  <c r="E2395" i="11"/>
  <c r="E2394" i="11"/>
  <c r="E2393" i="11"/>
  <c r="E2392" i="11"/>
  <c r="E2391" i="11"/>
  <c r="E2390" i="11"/>
  <c r="E2389" i="11"/>
  <c r="E2388" i="11"/>
  <c r="E2387" i="11"/>
  <c r="E2386" i="11"/>
  <c r="E2385" i="11"/>
  <c r="E2384" i="11"/>
  <c r="E2383" i="11"/>
  <c r="F2382" i="11"/>
  <c r="E2382" i="11"/>
  <c r="F2381" i="11"/>
  <c r="E2381" i="11"/>
  <c r="F2380" i="11"/>
  <c r="E2380" i="11"/>
  <c r="F2379" i="11"/>
  <c r="E2379" i="11"/>
  <c r="F2378" i="11"/>
  <c r="E2378" i="11"/>
  <c r="F2377" i="11"/>
  <c r="E2377" i="11"/>
  <c r="F2376" i="11"/>
  <c r="E2376" i="11"/>
  <c r="F2375" i="11"/>
  <c r="E2375" i="11"/>
  <c r="F2374" i="11"/>
  <c r="E2374" i="11"/>
  <c r="F2373" i="11"/>
  <c r="E2373" i="11"/>
  <c r="F2372" i="11"/>
  <c r="E2372" i="11"/>
  <c r="F2371" i="11"/>
  <c r="E2371" i="11"/>
  <c r="F2370" i="11"/>
  <c r="E2370" i="11"/>
  <c r="F2369" i="11"/>
  <c r="E2369" i="11"/>
  <c r="F2368" i="11"/>
  <c r="E2368" i="11"/>
  <c r="F2367" i="11"/>
  <c r="E2367" i="11"/>
  <c r="F2366" i="11"/>
  <c r="E2366" i="11"/>
  <c r="F2365" i="11"/>
  <c r="E2365" i="11"/>
  <c r="F2364" i="11"/>
  <c r="E2364" i="11"/>
  <c r="F2363" i="11"/>
  <c r="E2363" i="11"/>
  <c r="F2362" i="11"/>
  <c r="E2362" i="11"/>
  <c r="F2361" i="11"/>
  <c r="E2361" i="11"/>
  <c r="F2360" i="11"/>
  <c r="E2360" i="11"/>
  <c r="F2359" i="11"/>
  <c r="E2359" i="11"/>
  <c r="F2358" i="11"/>
  <c r="E2358" i="11"/>
  <c r="F2357" i="11"/>
  <c r="E2357" i="11"/>
  <c r="F2356" i="11"/>
  <c r="E2356" i="11"/>
  <c r="F2355" i="11"/>
  <c r="E2355" i="11"/>
  <c r="F2354" i="11"/>
  <c r="E2354" i="11"/>
  <c r="F2353" i="11"/>
  <c r="E2353" i="11"/>
  <c r="F2352" i="11"/>
  <c r="E2352" i="11"/>
  <c r="F2351" i="11"/>
  <c r="E2351" i="11"/>
  <c r="F2350" i="11"/>
  <c r="E2350" i="11"/>
  <c r="F2349" i="11"/>
  <c r="E2349" i="11"/>
  <c r="F2348" i="11"/>
  <c r="E2348" i="11"/>
  <c r="F2347" i="11"/>
  <c r="E2347" i="11"/>
  <c r="F2346" i="11"/>
  <c r="E2346" i="11"/>
  <c r="F2345" i="11"/>
  <c r="E2345" i="11"/>
  <c r="F2344" i="11"/>
  <c r="E2344" i="11"/>
  <c r="F2343" i="11"/>
  <c r="E2343" i="11"/>
  <c r="F2342" i="11"/>
  <c r="E2342" i="11"/>
  <c r="F2341" i="11"/>
  <c r="E2341" i="11"/>
  <c r="F2340" i="11"/>
  <c r="E2340" i="11"/>
  <c r="F2339" i="11"/>
  <c r="E2339" i="11"/>
  <c r="F2338" i="11"/>
  <c r="E2338" i="11"/>
  <c r="F2337" i="11"/>
  <c r="E2337" i="11"/>
  <c r="F2336" i="11"/>
  <c r="E2336" i="11"/>
  <c r="F2335" i="11"/>
  <c r="E2335" i="11"/>
  <c r="F2334" i="11"/>
  <c r="E2334" i="11"/>
  <c r="F2333" i="11"/>
  <c r="E2333" i="11"/>
  <c r="F2332" i="11"/>
  <c r="E2332" i="11"/>
  <c r="F2331" i="11"/>
  <c r="E2331" i="11"/>
  <c r="F2330" i="11"/>
  <c r="E2330" i="11"/>
  <c r="F2329" i="11"/>
  <c r="E2329" i="11"/>
  <c r="F2328" i="11"/>
  <c r="E2328" i="11"/>
  <c r="F2327" i="11"/>
  <c r="E2327" i="11"/>
  <c r="F2326" i="11"/>
  <c r="E2326" i="11"/>
  <c r="F2325" i="11"/>
  <c r="E2325" i="11"/>
  <c r="F2324" i="11"/>
  <c r="E2324" i="11"/>
  <c r="F2323" i="11"/>
  <c r="E2323" i="11"/>
  <c r="F2322" i="11"/>
  <c r="E2322" i="11"/>
  <c r="F2321" i="11"/>
  <c r="E2321" i="11"/>
  <c r="F2320" i="11"/>
  <c r="E2320" i="11"/>
  <c r="F2319" i="11"/>
  <c r="E2319" i="11"/>
  <c r="F2318" i="11"/>
  <c r="E2318" i="11"/>
  <c r="F2317" i="11"/>
  <c r="E2317" i="11"/>
  <c r="F2316" i="11"/>
  <c r="E2316" i="11"/>
  <c r="F2315" i="11"/>
  <c r="E2315" i="11"/>
  <c r="F2314" i="11"/>
  <c r="E2314" i="11"/>
  <c r="F2313" i="11"/>
  <c r="E2313" i="11"/>
  <c r="F2312" i="11"/>
  <c r="F2311" i="11"/>
  <c r="F2310" i="11"/>
  <c r="F2309" i="11"/>
  <c r="E2308" i="11"/>
  <c r="E2307" i="11"/>
  <c r="F2306" i="11"/>
  <c r="E2306" i="11"/>
  <c r="F2305" i="11"/>
  <c r="E2305" i="11"/>
  <c r="F2304" i="11"/>
  <c r="E2304" i="11"/>
  <c r="F2303" i="11"/>
  <c r="E2303" i="11"/>
  <c r="F2302" i="11"/>
  <c r="E2302" i="11"/>
  <c r="F2301" i="11"/>
  <c r="E2301" i="11"/>
  <c r="F2300" i="11"/>
  <c r="E2300" i="11"/>
  <c r="E2299" i="11"/>
  <c r="E2298" i="11"/>
  <c r="E2297" i="11"/>
  <c r="E2296" i="11"/>
  <c r="E2295" i="11"/>
  <c r="E2294" i="11"/>
  <c r="E2293" i="11"/>
  <c r="E2292" i="11"/>
  <c r="E2291" i="11"/>
  <c r="E2290" i="11"/>
  <c r="E2289" i="11"/>
  <c r="E2288" i="11"/>
  <c r="E2287" i="11"/>
  <c r="E2286" i="11"/>
  <c r="F2285" i="11"/>
  <c r="E2285" i="11"/>
  <c r="F2284" i="11"/>
  <c r="E2284" i="11"/>
  <c r="F2283" i="11"/>
  <c r="E2283" i="11"/>
  <c r="F2282" i="11"/>
  <c r="E2282" i="11"/>
  <c r="F2281" i="11"/>
  <c r="E2281" i="11"/>
  <c r="F2280" i="11"/>
  <c r="E2280" i="11"/>
  <c r="F2279" i="11"/>
  <c r="E2279" i="11"/>
  <c r="F2278" i="11"/>
  <c r="E2278" i="11"/>
  <c r="F2277" i="11"/>
  <c r="E2277" i="11"/>
  <c r="F2276" i="11"/>
  <c r="E2276" i="11"/>
  <c r="F2275" i="11"/>
  <c r="E2275" i="11"/>
  <c r="F2274" i="11"/>
  <c r="E2274" i="11"/>
  <c r="F2273" i="11"/>
  <c r="E2273" i="11"/>
  <c r="F2272" i="11"/>
  <c r="E2272" i="11"/>
  <c r="F2271" i="11"/>
  <c r="E2271" i="11"/>
  <c r="F2270" i="11"/>
  <c r="E2270" i="11"/>
  <c r="F2269" i="11"/>
  <c r="E2269" i="11"/>
  <c r="F2268" i="11"/>
  <c r="E2268" i="11"/>
  <c r="F2267" i="11"/>
  <c r="E2267" i="11"/>
  <c r="F2266" i="11"/>
  <c r="E2266" i="11"/>
  <c r="F2265" i="11"/>
  <c r="E2265" i="11"/>
  <c r="F2264" i="11"/>
  <c r="E2264" i="11"/>
  <c r="F2263" i="11"/>
  <c r="E2263" i="11"/>
  <c r="F2262" i="11"/>
  <c r="E2262" i="11"/>
  <c r="F2261" i="11"/>
  <c r="E2261" i="11"/>
  <c r="F2260" i="11"/>
  <c r="E2260" i="11"/>
  <c r="F2259" i="11"/>
  <c r="E2259" i="11"/>
  <c r="F2258" i="11"/>
  <c r="E2258" i="11"/>
  <c r="F2257" i="11"/>
  <c r="E2257" i="11"/>
  <c r="F2256" i="11"/>
  <c r="E2256" i="11"/>
  <c r="F2255" i="11"/>
  <c r="E2255" i="11"/>
  <c r="F2254" i="11"/>
  <c r="E2254" i="11"/>
  <c r="F2253" i="11"/>
  <c r="E2253" i="11"/>
  <c r="F2252" i="11"/>
  <c r="E2252" i="11"/>
  <c r="F2251" i="11"/>
  <c r="E2251" i="11"/>
  <c r="F2250" i="11"/>
  <c r="E2250" i="11"/>
  <c r="F2249" i="11"/>
  <c r="E2249" i="11"/>
  <c r="F2248" i="11"/>
  <c r="E2248" i="11"/>
  <c r="F2247" i="11"/>
  <c r="E2247" i="11"/>
  <c r="F2246" i="11"/>
  <c r="E2246" i="11"/>
  <c r="F2245" i="11"/>
  <c r="E2245" i="11"/>
  <c r="F2244" i="11"/>
  <c r="E2244" i="11"/>
  <c r="F2243" i="11"/>
  <c r="E2243" i="11"/>
  <c r="F2242" i="11"/>
  <c r="E2242" i="11"/>
  <c r="F2241" i="11"/>
  <c r="E2241" i="11"/>
  <c r="F2240" i="11"/>
  <c r="E2240" i="11"/>
  <c r="F2239" i="11"/>
  <c r="E2239" i="11"/>
  <c r="F2238" i="11"/>
  <c r="E2238" i="11"/>
  <c r="F2237" i="11"/>
  <c r="E2237" i="11"/>
  <c r="F2236" i="11"/>
  <c r="E2236" i="11"/>
  <c r="F2235" i="11"/>
  <c r="E2235" i="11"/>
  <c r="F2234" i="11"/>
  <c r="E2234" i="11"/>
  <c r="F2233" i="11"/>
  <c r="E2233" i="11"/>
  <c r="F2232" i="11"/>
  <c r="E2232" i="11"/>
  <c r="F2231" i="11"/>
  <c r="E2231" i="11"/>
  <c r="F2230" i="11"/>
  <c r="E2230" i="11"/>
  <c r="F2229" i="11"/>
  <c r="E2229" i="11"/>
  <c r="F2228" i="11"/>
  <c r="E2228" i="11"/>
  <c r="F2227" i="11"/>
  <c r="E2227" i="11"/>
  <c r="F2226" i="11"/>
  <c r="E2226" i="11"/>
  <c r="F2225" i="11"/>
  <c r="E2225" i="11"/>
  <c r="F2224" i="11"/>
  <c r="E2224" i="11"/>
  <c r="F2223" i="11"/>
  <c r="E2223" i="11"/>
  <c r="F2222" i="11"/>
  <c r="E2222" i="11"/>
  <c r="F2221" i="11"/>
  <c r="E2221" i="11"/>
  <c r="F2220" i="11"/>
  <c r="E2220" i="11"/>
  <c r="F2219" i="11"/>
  <c r="E2219" i="11"/>
  <c r="F2218" i="11"/>
  <c r="E2218" i="11"/>
  <c r="F2217" i="11"/>
  <c r="E2217" i="11"/>
  <c r="F2216" i="11"/>
  <c r="E2216" i="11"/>
  <c r="F2215" i="11"/>
  <c r="E2215" i="11"/>
  <c r="F2214" i="11"/>
  <c r="E2214" i="11"/>
  <c r="F2213" i="11"/>
  <c r="E2213" i="11"/>
  <c r="F2212" i="11"/>
  <c r="E2212" i="11"/>
  <c r="F2211" i="11"/>
  <c r="E2211" i="11"/>
  <c r="F2210" i="11"/>
  <c r="E2210" i="11"/>
  <c r="F2209" i="11"/>
  <c r="E2209" i="11"/>
  <c r="F2208" i="11"/>
  <c r="E2208" i="11"/>
  <c r="F2207" i="11"/>
  <c r="E2207" i="11"/>
  <c r="F2206" i="11"/>
  <c r="E2206" i="11"/>
  <c r="F2205" i="11"/>
  <c r="E2205" i="11"/>
  <c r="F2204" i="11"/>
  <c r="F2203" i="11"/>
  <c r="F2202" i="11"/>
  <c r="F2201" i="11"/>
  <c r="E2200" i="11"/>
  <c r="E2199" i="11"/>
  <c r="E2198" i="11"/>
  <c r="E2197" i="11"/>
  <c r="E2196" i="11"/>
  <c r="E2195" i="11"/>
  <c r="E2194" i="11"/>
  <c r="E2193" i="11"/>
  <c r="F2192" i="11"/>
  <c r="E2192" i="11"/>
  <c r="F2191" i="11"/>
  <c r="E2191" i="11"/>
  <c r="F2190" i="11"/>
  <c r="E2190" i="11"/>
  <c r="F2189" i="11"/>
  <c r="E2189" i="11"/>
  <c r="F2188" i="11"/>
  <c r="E2188" i="11"/>
  <c r="F2187" i="11"/>
  <c r="E2187" i="11"/>
  <c r="F2186" i="11"/>
  <c r="E2186" i="11"/>
  <c r="F2185" i="11"/>
  <c r="E2185" i="11"/>
  <c r="F2184" i="11"/>
  <c r="E2184" i="11"/>
  <c r="F2183" i="11"/>
  <c r="E2183" i="11"/>
  <c r="F2182" i="11"/>
  <c r="E2182" i="11"/>
  <c r="F2181" i="11"/>
  <c r="E2181" i="11"/>
  <c r="F2180" i="11"/>
  <c r="E2180" i="11"/>
  <c r="F2179" i="11"/>
  <c r="E2179" i="11"/>
  <c r="F2178" i="11"/>
  <c r="F2177" i="11"/>
  <c r="F2176" i="11"/>
  <c r="F2175" i="11"/>
  <c r="E2174" i="11"/>
  <c r="E2173" i="11"/>
  <c r="E2172" i="11"/>
  <c r="E2171" i="11"/>
  <c r="E2170" i="11"/>
  <c r="E2169" i="11"/>
  <c r="E2168" i="11"/>
  <c r="E2167" i="11"/>
  <c r="E2166" i="11"/>
  <c r="E2165" i="11"/>
  <c r="E2164" i="11"/>
  <c r="E2163" i="11"/>
  <c r="E2162" i="11"/>
  <c r="E2161" i="11"/>
  <c r="E2160" i="11"/>
  <c r="E2159" i="11"/>
  <c r="E2158" i="11"/>
  <c r="E2157" i="11"/>
  <c r="E2156" i="11"/>
  <c r="E2155" i="11"/>
  <c r="E2154" i="11"/>
  <c r="E2153" i="11"/>
  <c r="E2152" i="11"/>
  <c r="E2151" i="11"/>
  <c r="E2150" i="11"/>
  <c r="E2149" i="11"/>
  <c r="E2148" i="11"/>
  <c r="E2147" i="11"/>
  <c r="E2146" i="11"/>
  <c r="E2145" i="11"/>
  <c r="E2144" i="11"/>
  <c r="F2143" i="11"/>
  <c r="E2143" i="11"/>
  <c r="F2142" i="11"/>
  <c r="E2142" i="11"/>
  <c r="F2141" i="11"/>
  <c r="E2141" i="11"/>
  <c r="F2140" i="11"/>
  <c r="E2140" i="11"/>
  <c r="F2139" i="11"/>
  <c r="E2139" i="11"/>
  <c r="F2138" i="11"/>
  <c r="E2138" i="11"/>
  <c r="F2137" i="11"/>
  <c r="E2137" i="11"/>
  <c r="F2136" i="11"/>
  <c r="E2136" i="11"/>
  <c r="F2135" i="11"/>
  <c r="E2135" i="11"/>
  <c r="F2134" i="11"/>
  <c r="E2134" i="11"/>
  <c r="F2133" i="11"/>
  <c r="E2133" i="11"/>
  <c r="F2132" i="11"/>
  <c r="E2132" i="11"/>
  <c r="F2131" i="11"/>
  <c r="E2131" i="11"/>
  <c r="F2130" i="11"/>
  <c r="E2130" i="11"/>
  <c r="F2129" i="11"/>
  <c r="E2129" i="11"/>
  <c r="F2128" i="11"/>
  <c r="E2128" i="11"/>
  <c r="F2127" i="11"/>
  <c r="E2127" i="11"/>
  <c r="F2126" i="11"/>
  <c r="E2126" i="11"/>
  <c r="F2125" i="11"/>
  <c r="E2125" i="11"/>
  <c r="F2124" i="11"/>
  <c r="E2124" i="11"/>
  <c r="F2123" i="11"/>
  <c r="E2123" i="11"/>
  <c r="F2122" i="11"/>
  <c r="E2122" i="11"/>
  <c r="F2121" i="11"/>
  <c r="E2121" i="11"/>
  <c r="F2120" i="11"/>
  <c r="E2120" i="11"/>
  <c r="F2119" i="11"/>
  <c r="E2119" i="11"/>
  <c r="F2118" i="11"/>
  <c r="E2118" i="11"/>
  <c r="F2117" i="11"/>
  <c r="E2117" i="11"/>
  <c r="F2116" i="11"/>
  <c r="E2116" i="11"/>
  <c r="F2115" i="11"/>
  <c r="E2115" i="11"/>
  <c r="F2114" i="11"/>
  <c r="E2114" i="11"/>
  <c r="F2113" i="11"/>
  <c r="E2113" i="11"/>
  <c r="F2112" i="11"/>
  <c r="E2112" i="11"/>
  <c r="F2111" i="11"/>
  <c r="E2111" i="11"/>
  <c r="F2110" i="11"/>
  <c r="E2110" i="11"/>
  <c r="F2109" i="11"/>
  <c r="E2109" i="11"/>
  <c r="F2108" i="11"/>
  <c r="E2108" i="11"/>
  <c r="F2107" i="11"/>
  <c r="E2107" i="11"/>
  <c r="F2106" i="11"/>
  <c r="E2106" i="11"/>
  <c r="F2105" i="11"/>
  <c r="E2105" i="11"/>
  <c r="F2104" i="11"/>
  <c r="E2104" i="11"/>
  <c r="F2103" i="11"/>
  <c r="E2103" i="11"/>
  <c r="F2102" i="11"/>
  <c r="E2102" i="11"/>
  <c r="F2101" i="11"/>
  <c r="E2101" i="11"/>
  <c r="F2100" i="11"/>
  <c r="E2100" i="11"/>
  <c r="F2099" i="11"/>
  <c r="E2099" i="11"/>
  <c r="F2098" i="11"/>
  <c r="E2098" i="11"/>
  <c r="F2097" i="11"/>
  <c r="E2097" i="11"/>
  <c r="F2096" i="11"/>
  <c r="E2096" i="11"/>
  <c r="F2095" i="11"/>
  <c r="E2095" i="11"/>
  <c r="F2094" i="11"/>
  <c r="E2094" i="11"/>
  <c r="F2093" i="11"/>
  <c r="E2093" i="11"/>
  <c r="F2092" i="11"/>
  <c r="E2092" i="11"/>
  <c r="E2091" i="11"/>
  <c r="F2090" i="11"/>
  <c r="E2090" i="11"/>
  <c r="F2089" i="11"/>
  <c r="E2089" i="11"/>
  <c r="F2088" i="11"/>
  <c r="E2088" i="11"/>
  <c r="F2087" i="11"/>
  <c r="E2086" i="11"/>
  <c r="F2085" i="11"/>
  <c r="E2085" i="11"/>
  <c r="F2084" i="11"/>
  <c r="E2084" i="11"/>
  <c r="F2083" i="11"/>
  <c r="E2083" i="11"/>
  <c r="F2082" i="11"/>
  <c r="E2082" i="11"/>
  <c r="F2081" i="11"/>
  <c r="E2081" i="11"/>
  <c r="F2080" i="11"/>
  <c r="E2080" i="11"/>
  <c r="F2079" i="11"/>
  <c r="E2079" i="11"/>
  <c r="F2078" i="11"/>
  <c r="E2078" i="11"/>
  <c r="F2077" i="11"/>
  <c r="E2077" i="11"/>
  <c r="F2076" i="11"/>
  <c r="E2076" i="11"/>
  <c r="F2075" i="11"/>
  <c r="E2075" i="11"/>
  <c r="F2074" i="11"/>
  <c r="E2074" i="11"/>
  <c r="F2073" i="11"/>
  <c r="E2073" i="11"/>
  <c r="F2072" i="11"/>
  <c r="E2072" i="11"/>
  <c r="F2071" i="11"/>
  <c r="E2071" i="11"/>
  <c r="F2070" i="11"/>
  <c r="E2070" i="11"/>
  <c r="F2069" i="11"/>
  <c r="E2069" i="11"/>
  <c r="F2068" i="11"/>
  <c r="E2068" i="11"/>
  <c r="F2067" i="11"/>
  <c r="E2067" i="11"/>
  <c r="F2066" i="11"/>
  <c r="E2066" i="11"/>
  <c r="F2065" i="11"/>
  <c r="E2065" i="11"/>
  <c r="F2064" i="11"/>
  <c r="E2064" i="11"/>
  <c r="E2063" i="11"/>
  <c r="E2062" i="11"/>
  <c r="E2061" i="11"/>
  <c r="E2060" i="11"/>
  <c r="E2059" i="11"/>
  <c r="E2058" i="11"/>
  <c r="E2057" i="11"/>
  <c r="E2056" i="11"/>
  <c r="E2055" i="11"/>
  <c r="E2054" i="11"/>
  <c r="E2053" i="11"/>
  <c r="E2052" i="11"/>
  <c r="E2051" i="11"/>
  <c r="E2050" i="11"/>
  <c r="E2049" i="11"/>
  <c r="E2048" i="11"/>
  <c r="E2047" i="11"/>
  <c r="E2046" i="11"/>
  <c r="E2045" i="11"/>
  <c r="E2044" i="11"/>
  <c r="E2043" i="11"/>
  <c r="E2042" i="11"/>
  <c r="E2041" i="11"/>
  <c r="E2040" i="11"/>
  <c r="E2039" i="11"/>
  <c r="E2038" i="11"/>
  <c r="E2037" i="11"/>
  <c r="E2036" i="11"/>
  <c r="E2035" i="11"/>
  <c r="E2034" i="11"/>
  <c r="E2033" i="11"/>
  <c r="E2032" i="11"/>
  <c r="E2031" i="11"/>
  <c r="E2030" i="11"/>
  <c r="E2029" i="11"/>
  <c r="E2028" i="11"/>
  <c r="E2027" i="11"/>
  <c r="E2026" i="11"/>
  <c r="E2025" i="11"/>
  <c r="E2024" i="11"/>
  <c r="E2023" i="11"/>
  <c r="E2022" i="11"/>
  <c r="E2021" i="11"/>
  <c r="E2020" i="11"/>
  <c r="E2019" i="11"/>
  <c r="E2018" i="11"/>
  <c r="E2017" i="11"/>
  <c r="E2016" i="11"/>
  <c r="E2015" i="11"/>
  <c r="E2014" i="11"/>
  <c r="E2013" i="11"/>
  <c r="E2012" i="11"/>
  <c r="E2011" i="11"/>
  <c r="E2010" i="11"/>
  <c r="E2009" i="11"/>
  <c r="E2008" i="11"/>
  <c r="E2007" i="11"/>
  <c r="E2006" i="11"/>
  <c r="E2005" i="11"/>
  <c r="E2004" i="11"/>
  <c r="E2003" i="11"/>
  <c r="E2002" i="11"/>
  <c r="E2001" i="11"/>
  <c r="E2000" i="11"/>
  <c r="E1999" i="11"/>
  <c r="E1998" i="11"/>
  <c r="E1997" i="11"/>
  <c r="E1996" i="11"/>
  <c r="E1995" i="11"/>
  <c r="E1994" i="11"/>
  <c r="E1993" i="11"/>
  <c r="E1992" i="11"/>
  <c r="E1991" i="11"/>
  <c r="E1990" i="11"/>
  <c r="F1989" i="11"/>
  <c r="E1989" i="11"/>
  <c r="F1988" i="11"/>
  <c r="E1988" i="11"/>
  <c r="F1987" i="11"/>
  <c r="E1987" i="11"/>
  <c r="F1986" i="11"/>
  <c r="E1986" i="11"/>
  <c r="F1985" i="11"/>
  <c r="E1985" i="11"/>
  <c r="F1984" i="11"/>
  <c r="E1984" i="11"/>
  <c r="F1983" i="11"/>
  <c r="E1983" i="11"/>
  <c r="F1982" i="11"/>
  <c r="E1982" i="11"/>
  <c r="F1981" i="11"/>
  <c r="E1981" i="11"/>
  <c r="F1980" i="11"/>
  <c r="E1980" i="11"/>
  <c r="F1979" i="11"/>
  <c r="E1979" i="11"/>
  <c r="F1978" i="11"/>
  <c r="E1978" i="11"/>
  <c r="F1977" i="11"/>
  <c r="E1977" i="11"/>
  <c r="F1976" i="11"/>
  <c r="E1976" i="11"/>
  <c r="F1975" i="11"/>
  <c r="E1975" i="11"/>
  <c r="F1974" i="11"/>
  <c r="E1974" i="11"/>
  <c r="F1973" i="11"/>
  <c r="E1973" i="11"/>
  <c r="F1972" i="11"/>
  <c r="E1972" i="11"/>
  <c r="F1971" i="11"/>
  <c r="E1971" i="11"/>
  <c r="F1970" i="11"/>
  <c r="E1970" i="11"/>
  <c r="F1969" i="11"/>
  <c r="E1969" i="11"/>
  <c r="F1968" i="11"/>
  <c r="E1968" i="11"/>
  <c r="F1967" i="11"/>
  <c r="E1967" i="11"/>
  <c r="F1966" i="11"/>
  <c r="E1966" i="11"/>
  <c r="F1965" i="11"/>
  <c r="E1965" i="11"/>
  <c r="F1964" i="11"/>
  <c r="E1964" i="11"/>
  <c r="F1963" i="11"/>
  <c r="E1963" i="11"/>
  <c r="F1962" i="11"/>
  <c r="E1962" i="11"/>
  <c r="F1961" i="11"/>
  <c r="E1961" i="11"/>
  <c r="E1960" i="11"/>
  <c r="E1959" i="11"/>
  <c r="E1958" i="11"/>
  <c r="E1957" i="11"/>
  <c r="E1956" i="11"/>
  <c r="E1955" i="11"/>
  <c r="E1954" i="11"/>
  <c r="E1953" i="11"/>
  <c r="E1952" i="11"/>
  <c r="E1951" i="11"/>
  <c r="E1950" i="11"/>
  <c r="E1949" i="11"/>
  <c r="E1948" i="11"/>
  <c r="E1947" i="11"/>
  <c r="F1946" i="11"/>
  <c r="E1945" i="11"/>
  <c r="E1944" i="11"/>
  <c r="E1943" i="11"/>
  <c r="E1942" i="11"/>
  <c r="E1941" i="11"/>
  <c r="E1940" i="11"/>
  <c r="F1939" i="11"/>
  <c r="E1939" i="11"/>
  <c r="F1938" i="11"/>
  <c r="E1938" i="11"/>
  <c r="F1937" i="11"/>
  <c r="E1937" i="11"/>
  <c r="F1936" i="11"/>
  <c r="E1936" i="11"/>
  <c r="F1935" i="11"/>
  <c r="E1935" i="11"/>
  <c r="F1934" i="11"/>
  <c r="E1934" i="11"/>
  <c r="F1933" i="11"/>
  <c r="E1933" i="11"/>
  <c r="F1932" i="11"/>
  <c r="E1932" i="11"/>
  <c r="F1931" i="11"/>
  <c r="E1931" i="11"/>
  <c r="F1930" i="11"/>
  <c r="E1930" i="11"/>
  <c r="F1929" i="11"/>
  <c r="E1929" i="11"/>
  <c r="F1928" i="11"/>
  <c r="E1928" i="11"/>
  <c r="F1927" i="11"/>
  <c r="E1927" i="11"/>
  <c r="F1926" i="11"/>
  <c r="E1926" i="11"/>
  <c r="F1925" i="11"/>
  <c r="E1925" i="11"/>
  <c r="F1924" i="11"/>
  <c r="E1924" i="11"/>
  <c r="F1923" i="11"/>
  <c r="E1923" i="11"/>
  <c r="F1922" i="11"/>
  <c r="E1922" i="11"/>
  <c r="F1921" i="11"/>
  <c r="E1921" i="11"/>
  <c r="F1920" i="11"/>
  <c r="E1920" i="11"/>
  <c r="F1919" i="11"/>
  <c r="E1919" i="11"/>
  <c r="F1918" i="11"/>
  <c r="E1918" i="11"/>
  <c r="F1917" i="11"/>
  <c r="E1917" i="11"/>
  <c r="F1916" i="11"/>
  <c r="E1916" i="11"/>
  <c r="F1915" i="11"/>
  <c r="E1915" i="11"/>
  <c r="F1914" i="11"/>
  <c r="E1914" i="11"/>
  <c r="F1913" i="11"/>
  <c r="E1913" i="11"/>
  <c r="F1912" i="11"/>
  <c r="E1912" i="11"/>
  <c r="F1911" i="11"/>
  <c r="E1911" i="11"/>
  <c r="F1910" i="11"/>
  <c r="E1910" i="11"/>
  <c r="F1909" i="11"/>
  <c r="E1909" i="11"/>
  <c r="F1908" i="11"/>
  <c r="E1908" i="11"/>
  <c r="F1907" i="11"/>
  <c r="E1907" i="11"/>
  <c r="F1906" i="11"/>
  <c r="E1906" i="11"/>
  <c r="F1905" i="11"/>
  <c r="E1905" i="11"/>
  <c r="F1904" i="11"/>
  <c r="E1904" i="11"/>
  <c r="F1903" i="11"/>
  <c r="E1903" i="11"/>
  <c r="F1902" i="11"/>
  <c r="E1902" i="11"/>
  <c r="F1901" i="11"/>
  <c r="E1901" i="11"/>
  <c r="F1900" i="11"/>
  <c r="E1900" i="11"/>
  <c r="F1899" i="11"/>
  <c r="E1899" i="11"/>
  <c r="F1898" i="11"/>
  <c r="E1898" i="11"/>
  <c r="F1897" i="11"/>
  <c r="E1897" i="11"/>
  <c r="F1896" i="11"/>
  <c r="E1896" i="11"/>
  <c r="F1895" i="11"/>
  <c r="E1895" i="11"/>
  <c r="F1894" i="11"/>
  <c r="E1894" i="11"/>
  <c r="F1893" i="11"/>
  <c r="E1893" i="11"/>
  <c r="F1892" i="11"/>
  <c r="E1892" i="11"/>
  <c r="E1891" i="11"/>
  <c r="E1890" i="11"/>
  <c r="E1889" i="11"/>
  <c r="E1888" i="11"/>
  <c r="E1887" i="11"/>
  <c r="E1886" i="11"/>
  <c r="E1885" i="11"/>
  <c r="E1884" i="11"/>
  <c r="E1883" i="11"/>
  <c r="E1882" i="11"/>
  <c r="E1881" i="11"/>
  <c r="E1880" i="11"/>
  <c r="E1879" i="11"/>
  <c r="E1878" i="11"/>
  <c r="E1877" i="11"/>
  <c r="E1876" i="11"/>
  <c r="E1875" i="11"/>
  <c r="E1874" i="11"/>
  <c r="F1873" i="11"/>
  <c r="E1873" i="11"/>
  <c r="F1872" i="11"/>
  <c r="E1872" i="11"/>
  <c r="F1871" i="11"/>
  <c r="E1871" i="11"/>
  <c r="F1870" i="11"/>
  <c r="E1870" i="11"/>
  <c r="F1869" i="11"/>
  <c r="E1869" i="11"/>
  <c r="F1868" i="11"/>
  <c r="E1868" i="11"/>
  <c r="F1867" i="11"/>
  <c r="E1867" i="11"/>
  <c r="F1866" i="11"/>
  <c r="E1866" i="11"/>
  <c r="F1865" i="11"/>
  <c r="E1865" i="11"/>
  <c r="F1864" i="11"/>
  <c r="E1864" i="11"/>
  <c r="F1863" i="11"/>
  <c r="E1863" i="11"/>
  <c r="F1862" i="11"/>
  <c r="E1862" i="11"/>
  <c r="F1861" i="11"/>
  <c r="E1861" i="11"/>
  <c r="F1860" i="11"/>
  <c r="E1860" i="11"/>
  <c r="F1859" i="11"/>
  <c r="E1859" i="11"/>
  <c r="F1858" i="11"/>
  <c r="E1858" i="11"/>
  <c r="F1857" i="11"/>
  <c r="E1857" i="11"/>
  <c r="F1856" i="11"/>
  <c r="E1856" i="11"/>
  <c r="F1855" i="11"/>
  <c r="E1855" i="11"/>
  <c r="F1854" i="11"/>
  <c r="E1854" i="11"/>
  <c r="F1853" i="11"/>
  <c r="E1853" i="11"/>
  <c r="F1852" i="11"/>
  <c r="E1852" i="11"/>
  <c r="F1851" i="11"/>
  <c r="E1851" i="11"/>
  <c r="F1850" i="11"/>
  <c r="E1850" i="11"/>
  <c r="F1849" i="11"/>
  <c r="E1849" i="11"/>
  <c r="F1848" i="11"/>
  <c r="E1848" i="11"/>
  <c r="F1847" i="11"/>
  <c r="E1847" i="11"/>
  <c r="F1846" i="11"/>
  <c r="E1846" i="11"/>
  <c r="F1845" i="11"/>
  <c r="E1845" i="11"/>
  <c r="F1844" i="11"/>
  <c r="E1844" i="11"/>
  <c r="F1843" i="11"/>
  <c r="E1843" i="11"/>
  <c r="F1842" i="11"/>
  <c r="E1842" i="11"/>
  <c r="F1841" i="11"/>
  <c r="E1841" i="11"/>
  <c r="F1840" i="11"/>
  <c r="E1840" i="11"/>
  <c r="F1839" i="11"/>
  <c r="E1839" i="11"/>
  <c r="F1838" i="11"/>
  <c r="E1838" i="11"/>
  <c r="F1837" i="11"/>
  <c r="E1837" i="11"/>
  <c r="F1836" i="11"/>
  <c r="E1836" i="11"/>
  <c r="F1835" i="11"/>
  <c r="E1835" i="11"/>
  <c r="F1834" i="11"/>
  <c r="E1834" i="11"/>
  <c r="F1833" i="11"/>
  <c r="E1833" i="11"/>
  <c r="F1832" i="11"/>
  <c r="E1832" i="11"/>
  <c r="F1831" i="11"/>
  <c r="E1831" i="11"/>
  <c r="F1830" i="11"/>
  <c r="E1830" i="11"/>
  <c r="F1829" i="11"/>
  <c r="E1829" i="11"/>
  <c r="F1828" i="11"/>
  <c r="E1828" i="11"/>
  <c r="F1827" i="11"/>
  <c r="E1827" i="11"/>
  <c r="F1826" i="11"/>
  <c r="F1825" i="11"/>
  <c r="F1824" i="11"/>
  <c r="F1823" i="11"/>
  <c r="E1822" i="11"/>
  <c r="E1821" i="11"/>
  <c r="E1820" i="11"/>
  <c r="E1819" i="11"/>
  <c r="E1818" i="11"/>
  <c r="E1817" i="11"/>
  <c r="E1816" i="11"/>
  <c r="E1815" i="11"/>
  <c r="E1814" i="11"/>
  <c r="E1813" i="11"/>
  <c r="E1812" i="11"/>
  <c r="E1811" i="11"/>
  <c r="E1810" i="11"/>
  <c r="E1809" i="11"/>
  <c r="E1808" i="11"/>
  <c r="E1807" i="11"/>
  <c r="E1806" i="11"/>
  <c r="E1805" i="11"/>
  <c r="E1804" i="11"/>
  <c r="E1803" i="11"/>
  <c r="E1802" i="11"/>
  <c r="E1801" i="11"/>
  <c r="E1800" i="11"/>
  <c r="E1799" i="11"/>
  <c r="E1798" i="11"/>
  <c r="E1797" i="11"/>
  <c r="E1796" i="11"/>
  <c r="E1795" i="11"/>
  <c r="E1794" i="11"/>
  <c r="E1793" i="11"/>
  <c r="E1792" i="11"/>
  <c r="E1791" i="11"/>
  <c r="E1790" i="11"/>
  <c r="E1789" i="11"/>
  <c r="E1788" i="11"/>
  <c r="E1787" i="11"/>
  <c r="F1786" i="11"/>
  <c r="E1786" i="11"/>
  <c r="F1785" i="11"/>
  <c r="E1785" i="11"/>
  <c r="F1784" i="11"/>
  <c r="E1784" i="11"/>
  <c r="F1783" i="11"/>
  <c r="E1783" i="11"/>
  <c r="F1782" i="11"/>
  <c r="E1782" i="11"/>
  <c r="F1781" i="11"/>
  <c r="E1781" i="11"/>
  <c r="F1780" i="11"/>
  <c r="E1780" i="11"/>
  <c r="F1779" i="11"/>
  <c r="E1779" i="11"/>
  <c r="F1778" i="11"/>
  <c r="E1778" i="11"/>
  <c r="F1777" i="11"/>
  <c r="E1777" i="11"/>
  <c r="F1776" i="11"/>
  <c r="E1776" i="11"/>
  <c r="F1775" i="11"/>
  <c r="E1775" i="11"/>
  <c r="F1774" i="11"/>
  <c r="E1774" i="11"/>
  <c r="F1773" i="11"/>
  <c r="E1773" i="11"/>
  <c r="F1772" i="11"/>
  <c r="E1772" i="11"/>
  <c r="F1771" i="11"/>
  <c r="E1771" i="11"/>
  <c r="F1770" i="11"/>
  <c r="E1770" i="11"/>
  <c r="F1769" i="11"/>
  <c r="E1769" i="11"/>
  <c r="F1768" i="11"/>
  <c r="E1768" i="11"/>
  <c r="F1767" i="11"/>
  <c r="E1767" i="11"/>
  <c r="F1766" i="11"/>
  <c r="E1766" i="11"/>
  <c r="F1765" i="11"/>
  <c r="E1765" i="11"/>
  <c r="F1764" i="11"/>
  <c r="E1764" i="11"/>
  <c r="E1763" i="11"/>
  <c r="E1762" i="11"/>
  <c r="E1761" i="11"/>
  <c r="E1760" i="11"/>
  <c r="E1759" i="11"/>
  <c r="E1758" i="11"/>
  <c r="E1757" i="11"/>
  <c r="E1756" i="11"/>
  <c r="E1755" i="11"/>
  <c r="E1754" i="11"/>
  <c r="E1753" i="11"/>
  <c r="E1752" i="11"/>
  <c r="E1751" i="11"/>
  <c r="E1750" i="11"/>
  <c r="E1749" i="11"/>
  <c r="E1748" i="11"/>
  <c r="E1747" i="11"/>
  <c r="E1746" i="11"/>
  <c r="E1745" i="11"/>
  <c r="E1744" i="11"/>
  <c r="E1743" i="11"/>
  <c r="E1742" i="11"/>
  <c r="E1741" i="11"/>
  <c r="E1740" i="11"/>
  <c r="E1739" i="11"/>
  <c r="E1738" i="11"/>
  <c r="E1737" i="11"/>
  <c r="E1736" i="11"/>
  <c r="E1735" i="11"/>
  <c r="E1734" i="11"/>
  <c r="E1733" i="11"/>
  <c r="E1732" i="11"/>
  <c r="E1731" i="11"/>
  <c r="E1730" i="11"/>
  <c r="E1729" i="11"/>
  <c r="E1728" i="11"/>
  <c r="E1727" i="11"/>
  <c r="E1726" i="11"/>
  <c r="E1725" i="11"/>
  <c r="E1724" i="11"/>
  <c r="E1723" i="11"/>
  <c r="E1722" i="11"/>
  <c r="E1721" i="11"/>
  <c r="E1720" i="11"/>
  <c r="E1719" i="11"/>
  <c r="E1718" i="11"/>
  <c r="E1717" i="11"/>
  <c r="E1716" i="11"/>
  <c r="E1715" i="11"/>
  <c r="E1714" i="11"/>
  <c r="E1713" i="11"/>
  <c r="E1712" i="11"/>
  <c r="E1711" i="11"/>
  <c r="E1710" i="11"/>
  <c r="E1709" i="11"/>
  <c r="E1708" i="11"/>
  <c r="E1707" i="11"/>
  <c r="E1706" i="11"/>
  <c r="E1705" i="11"/>
  <c r="E1704" i="11"/>
  <c r="E1703" i="11"/>
  <c r="E1702" i="11"/>
  <c r="F1701" i="11"/>
  <c r="E1701" i="11"/>
  <c r="F1700" i="11"/>
  <c r="E1700" i="11"/>
  <c r="F1699" i="11"/>
  <c r="E1699" i="11"/>
  <c r="F1698" i="11"/>
  <c r="E1698" i="11"/>
  <c r="F1697" i="11"/>
  <c r="E1697" i="11"/>
  <c r="F1696" i="11"/>
  <c r="E1696" i="11"/>
  <c r="F1695" i="11"/>
  <c r="E1695" i="11"/>
  <c r="F1694" i="11"/>
  <c r="E1694" i="11"/>
  <c r="F1693" i="11"/>
  <c r="E1693" i="11"/>
  <c r="F1692" i="11"/>
  <c r="E1692" i="11"/>
  <c r="F1691" i="11"/>
  <c r="E1691" i="11"/>
  <c r="F1690" i="11"/>
  <c r="E1690" i="11"/>
  <c r="F1689" i="11"/>
  <c r="E1689" i="11"/>
  <c r="F1688" i="11"/>
  <c r="E1688" i="11"/>
  <c r="F1687" i="11"/>
  <c r="E1687" i="11"/>
  <c r="F1686" i="11"/>
  <c r="E1686" i="11"/>
  <c r="F1685" i="11"/>
  <c r="E1685" i="11"/>
  <c r="F1684" i="11"/>
  <c r="E1684" i="11"/>
  <c r="F1683" i="11"/>
  <c r="E1683" i="11"/>
  <c r="F1682" i="11"/>
  <c r="E1682" i="11"/>
  <c r="F1681" i="11"/>
  <c r="E1681" i="11"/>
  <c r="F1680" i="11"/>
  <c r="E1680" i="11"/>
  <c r="F1679" i="11"/>
  <c r="E1679" i="11"/>
  <c r="F1678" i="11"/>
  <c r="E1678" i="11"/>
  <c r="F1677" i="11"/>
  <c r="F1676" i="11"/>
  <c r="E1675" i="11"/>
  <c r="E1674" i="11"/>
  <c r="E1673" i="11"/>
  <c r="E1672" i="11"/>
  <c r="E1671" i="11"/>
  <c r="E1670" i="11"/>
  <c r="E1669" i="11"/>
  <c r="E1668" i="11"/>
  <c r="E1667" i="11"/>
  <c r="E1666" i="11"/>
  <c r="E1665" i="11"/>
  <c r="E1664" i="11"/>
  <c r="E1663" i="11"/>
  <c r="E1662" i="11"/>
  <c r="E1661" i="11"/>
  <c r="E1660" i="11"/>
  <c r="E1659" i="11"/>
  <c r="E1658" i="11"/>
  <c r="E1657" i="11"/>
  <c r="E1656" i="11"/>
  <c r="E1655" i="11"/>
  <c r="E1654" i="11"/>
  <c r="E1653" i="11"/>
  <c r="E1652" i="11"/>
  <c r="E1651" i="11"/>
  <c r="E1650" i="11"/>
  <c r="E1649" i="11"/>
  <c r="E1648" i="11"/>
  <c r="E1647" i="11"/>
  <c r="E1646" i="11"/>
  <c r="E1645" i="11"/>
  <c r="F1644" i="11"/>
  <c r="E1644" i="11"/>
  <c r="F1643" i="11"/>
  <c r="E1643" i="11"/>
  <c r="F1642" i="11"/>
  <c r="E1642" i="11"/>
  <c r="F1641" i="11"/>
  <c r="E1641" i="11"/>
  <c r="F1640" i="11"/>
  <c r="E1640" i="11"/>
  <c r="F1639" i="11"/>
  <c r="E1639" i="11"/>
  <c r="F1638" i="11"/>
  <c r="E1638" i="11"/>
  <c r="F1637" i="11"/>
  <c r="E1637" i="11"/>
  <c r="F1636" i="11"/>
  <c r="E1636" i="11"/>
  <c r="F1635" i="11"/>
  <c r="E1635" i="11"/>
  <c r="F1634" i="11"/>
  <c r="E1634" i="11"/>
  <c r="F1633" i="11"/>
  <c r="E1633" i="11"/>
  <c r="F1632" i="11"/>
  <c r="E1632" i="11"/>
  <c r="F1631" i="11"/>
  <c r="E1631" i="11"/>
  <c r="F1630" i="11"/>
  <c r="E1630" i="11"/>
  <c r="F1629" i="11"/>
  <c r="E1629" i="11"/>
  <c r="F1628" i="11"/>
  <c r="E1628" i="11"/>
  <c r="F1627" i="11"/>
  <c r="E1627" i="11"/>
  <c r="F1626" i="11"/>
  <c r="E1626" i="11"/>
  <c r="F1625" i="11"/>
  <c r="E1625" i="11"/>
  <c r="F1624" i="11"/>
  <c r="E1624" i="11"/>
  <c r="F1623" i="11"/>
  <c r="E1623" i="11"/>
  <c r="F1622" i="11"/>
  <c r="E1622" i="11"/>
  <c r="F1621" i="11"/>
  <c r="E1621" i="11"/>
  <c r="F1620" i="11"/>
  <c r="E1620" i="11"/>
  <c r="F1619" i="11"/>
  <c r="E1619" i="11"/>
  <c r="F1618" i="11"/>
  <c r="E1618" i="11"/>
  <c r="F1617" i="11"/>
  <c r="E1617" i="11"/>
  <c r="F1616" i="11"/>
  <c r="F1615" i="11"/>
  <c r="E1614" i="11"/>
  <c r="E1613" i="11"/>
  <c r="E1612" i="11"/>
  <c r="E1611" i="11"/>
  <c r="E1610" i="11"/>
  <c r="E1609" i="11"/>
  <c r="E1608" i="11"/>
  <c r="E1607" i="11"/>
  <c r="E1606" i="11"/>
  <c r="E1605" i="11"/>
  <c r="E1604" i="11"/>
  <c r="E1603" i="11"/>
  <c r="E1602" i="11"/>
  <c r="E1601" i="11"/>
  <c r="E1600" i="11"/>
  <c r="E1599" i="11"/>
  <c r="E1598" i="11"/>
  <c r="E1597" i="11"/>
  <c r="E1596" i="11"/>
  <c r="E1595" i="11"/>
  <c r="E1594" i="11"/>
  <c r="E1593" i="11"/>
  <c r="E1592" i="11"/>
  <c r="E1591" i="11"/>
  <c r="E1590" i="11"/>
  <c r="E1589" i="11"/>
  <c r="E1588" i="11"/>
  <c r="E1587" i="11"/>
  <c r="E1586" i="11"/>
  <c r="E1585" i="11"/>
  <c r="E1584" i="11"/>
  <c r="E1583" i="11"/>
  <c r="E1582" i="11"/>
  <c r="E1581" i="11"/>
  <c r="E1580" i="11"/>
  <c r="E1579" i="11"/>
  <c r="E1578" i="11"/>
  <c r="E1577" i="11"/>
  <c r="E1576" i="11"/>
  <c r="F1575" i="11"/>
  <c r="E1575" i="11"/>
  <c r="F1574" i="11"/>
  <c r="E1574" i="11"/>
  <c r="F1573" i="11"/>
  <c r="E1573" i="11"/>
  <c r="F1572" i="11"/>
  <c r="E1572" i="11"/>
  <c r="F1571" i="11"/>
  <c r="E1571" i="11"/>
  <c r="F1570" i="11"/>
  <c r="E1570" i="11"/>
  <c r="F1569" i="11"/>
  <c r="E1569" i="11"/>
  <c r="F1568" i="11"/>
  <c r="E1568" i="11"/>
  <c r="F1567" i="11"/>
  <c r="E1567" i="11"/>
  <c r="F1566" i="11"/>
  <c r="E1566" i="11"/>
  <c r="F1565" i="11"/>
  <c r="E1565" i="11"/>
  <c r="F1564" i="11"/>
  <c r="E1564" i="11"/>
  <c r="F1563" i="11"/>
  <c r="E1563" i="11"/>
  <c r="F1562" i="11"/>
  <c r="E1562" i="11"/>
  <c r="F1561" i="11"/>
  <c r="E1561" i="11"/>
  <c r="F1560" i="11"/>
  <c r="E1560" i="11"/>
  <c r="F1559" i="11"/>
  <c r="E1559" i="11"/>
  <c r="F1558" i="11"/>
  <c r="E1558" i="11"/>
  <c r="F1557" i="11"/>
  <c r="E1557" i="11"/>
  <c r="F1556" i="11"/>
  <c r="E1556" i="11"/>
  <c r="F1555" i="11"/>
  <c r="E1555" i="11"/>
  <c r="F1554" i="11"/>
  <c r="E1554" i="11"/>
  <c r="F1553" i="11"/>
  <c r="E1553" i="11"/>
  <c r="F1552" i="11"/>
  <c r="E1552" i="11"/>
  <c r="F1551" i="11"/>
  <c r="E1551" i="11"/>
  <c r="F1550" i="11"/>
  <c r="E1550" i="11"/>
  <c r="F1549" i="11"/>
  <c r="E1549" i="11"/>
  <c r="F1548" i="11"/>
  <c r="E1548" i="11"/>
  <c r="F1547" i="11"/>
  <c r="E1547" i="11"/>
  <c r="F1546" i="11"/>
  <c r="E1546" i="11"/>
  <c r="F1545" i="11"/>
  <c r="E1545" i="11"/>
  <c r="F1544" i="11"/>
  <c r="E1544" i="11"/>
  <c r="F1543" i="11"/>
  <c r="E1543" i="11"/>
  <c r="F1542" i="11"/>
  <c r="E1542" i="11"/>
  <c r="F1541" i="11"/>
  <c r="E1541" i="11"/>
  <c r="F1540" i="11"/>
  <c r="E1540" i="11"/>
  <c r="F1539" i="11"/>
  <c r="E1539" i="11"/>
  <c r="F1538" i="11"/>
  <c r="E1538" i="11"/>
  <c r="F1537" i="11"/>
  <c r="E1537" i="11"/>
  <c r="F1536" i="11"/>
  <c r="E1536" i="11"/>
  <c r="F1535" i="11"/>
  <c r="E1535" i="11"/>
  <c r="F1534" i="11"/>
  <c r="E1534" i="11"/>
  <c r="F1533" i="11"/>
  <c r="E1533" i="11"/>
  <c r="F1532" i="11"/>
  <c r="E1532" i="11"/>
  <c r="F1531" i="11"/>
  <c r="E1531" i="11"/>
  <c r="F1530" i="11"/>
  <c r="E1530" i="11"/>
  <c r="F1529" i="11"/>
  <c r="E1529" i="11"/>
  <c r="F1528" i="11"/>
  <c r="E1528" i="11"/>
  <c r="F1527" i="11"/>
  <c r="E1527" i="11"/>
  <c r="F1526" i="11"/>
  <c r="E1526" i="11"/>
  <c r="F1525" i="11"/>
  <c r="E1525" i="11"/>
  <c r="F1524" i="11"/>
  <c r="E1524" i="11"/>
  <c r="F1523" i="11"/>
  <c r="E1523" i="11"/>
  <c r="F1522" i="11"/>
  <c r="E1522" i="11"/>
  <c r="F1521" i="11"/>
  <c r="E1521" i="11"/>
  <c r="E1520" i="11"/>
  <c r="E1519" i="11"/>
  <c r="E1518" i="11"/>
  <c r="E1517" i="11"/>
  <c r="E1516" i="11"/>
  <c r="E1515" i="11"/>
  <c r="E1514" i="11"/>
  <c r="E1513" i="11"/>
  <c r="E1512" i="11"/>
  <c r="E1511" i="11"/>
  <c r="E1510" i="11"/>
  <c r="E1509" i="11"/>
  <c r="E1508" i="11"/>
  <c r="E1507" i="11"/>
  <c r="E1506" i="11"/>
  <c r="E1505" i="11"/>
  <c r="E1504" i="11"/>
  <c r="E1503" i="11"/>
  <c r="F1502" i="11"/>
  <c r="E1502" i="11"/>
  <c r="F1501" i="11"/>
  <c r="E1501" i="11"/>
  <c r="F1500" i="11"/>
  <c r="E1500" i="11"/>
  <c r="F1499" i="11"/>
  <c r="E1499" i="11"/>
  <c r="F1498" i="11"/>
  <c r="E1498" i="11"/>
  <c r="F1497" i="11"/>
  <c r="E1497" i="11"/>
  <c r="F1496" i="11"/>
  <c r="E1496" i="11"/>
  <c r="F1495" i="11"/>
  <c r="E1495" i="11"/>
  <c r="F1494" i="11"/>
  <c r="F1493" i="11"/>
  <c r="F1492" i="11"/>
  <c r="F1491" i="11"/>
  <c r="F1490" i="11"/>
  <c r="F1489" i="11"/>
  <c r="F1488" i="11"/>
  <c r="F1487" i="11"/>
  <c r="F1486" i="11"/>
  <c r="F1485" i="11"/>
  <c r="F1484" i="11"/>
  <c r="F1483" i="11"/>
  <c r="F1482" i="11"/>
  <c r="F1481" i="11"/>
  <c r="F1480" i="11"/>
  <c r="F1479" i="11"/>
  <c r="F1478" i="11"/>
  <c r="E1477" i="11"/>
  <c r="E1476" i="11"/>
  <c r="E1475" i="11"/>
  <c r="E1474" i="11"/>
  <c r="E1473" i="11"/>
  <c r="E1472" i="11"/>
  <c r="E1471" i="11"/>
  <c r="E1470" i="11"/>
  <c r="E1469" i="11"/>
  <c r="E1468" i="11"/>
  <c r="E1467" i="11"/>
  <c r="E1466" i="11"/>
  <c r="E1465" i="11"/>
  <c r="E1464" i="11"/>
  <c r="E1463" i="11"/>
  <c r="E1462" i="11"/>
  <c r="E1461" i="11"/>
  <c r="E1460" i="11"/>
  <c r="E1459" i="11"/>
  <c r="E1458" i="11"/>
  <c r="E1457" i="11"/>
  <c r="E1456" i="11"/>
  <c r="E1455" i="11"/>
  <c r="E1454" i="11"/>
  <c r="E1453" i="11"/>
  <c r="E1452" i="11"/>
  <c r="E1451" i="11"/>
  <c r="E1450" i="11"/>
  <c r="E1449" i="11"/>
  <c r="E1448" i="11"/>
  <c r="E1447" i="11"/>
  <c r="E1446" i="11"/>
  <c r="E1445" i="11"/>
  <c r="E1444" i="11"/>
  <c r="E1443" i="11"/>
  <c r="E1442" i="11"/>
  <c r="E1441" i="11"/>
  <c r="E1440" i="11"/>
  <c r="E1439" i="11"/>
  <c r="E1438" i="11"/>
  <c r="E1437" i="11"/>
  <c r="E1436" i="11"/>
  <c r="E1435" i="11"/>
  <c r="E1434" i="11"/>
  <c r="E1433" i="11"/>
  <c r="E1432" i="11"/>
  <c r="E1431" i="11"/>
  <c r="F1430" i="11"/>
  <c r="E1430" i="11"/>
  <c r="F1429" i="11"/>
  <c r="E1429" i="11"/>
  <c r="F1428" i="11"/>
  <c r="E1428" i="11"/>
  <c r="F1427" i="11"/>
  <c r="E1427" i="11"/>
  <c r="F1426" i="11"/>
  <c r="E1426" i="11"/>
  <c r="F1425" i="11"/>
  <c r="E1425" i="11"/>
  <c r="F1424" i="11"/>
  <c r="E1424" i="11"/>
  <c r="F1423" i="11"/>
  <c r="E1423" i="11"/>
  <c r="F1422" i="11"/>
  <c r="E1422" i="11"/>
  <c r="F1421" i="11"/>
  <c r="E1421" i="11"/>
  <c r="F1420" i="11"/>
  <c r="E1420" i="11"/>
  <c r="F1419" i="11"/>
  <c r="E1419" i="11"/>
  <c r="F1418" i="11"/>
  <c r="E1418" i="11"/>
  <c r="F1417" i="11"/>
  <c r="E1417" i="11"/>
  <c r="F1416" i="11"/>
  <c r="E1416" i="11"/>
  <c r="F1415" i="11"/>
  <c r="E1415" i="11"/>
  <c r="F1414" i="11"/>
  <c r="E1414" i="11"/>
  <c r="F1413" i="11"/>
  <c r="E1413" i="11"/>
  <c r="F1412" i="11"/>
  <c r="F1411" i="11"/>
  <c r="F1410" i="11"/>
  <c r="F1409" i="11"/>
  <c r="E1408" i="11"/>
  <c r="E1407" i="11"/>
  <c r="E1406" i="11"/>
  <c r="F1405" i="11"/>
  <c r="E1405" i="11"/>
  <c r="F1404" i="11"/>
  <c r="E1404" i="11"/>
  <c r="F1403" i="11"/>
  <c r="E1403" i="11"/>
  <c r="F1402" i="11"/>
  <c r="E1402" i="11"/>
  <c r="F1401" i="11"/>
  <c r="E1401" i="11"/>
  <c r="F1400" i="11"/>
  <c r="E1400" i="11"/>
  <c r="F1399" i="11"/>
  <c r="E1399" i="11"/>
  <c r="F1398" i="11"/>
  <c r="E1398" i="11"/>
  <c r="F1397" i="11"/>
  <c r="E1397" i="11"/>
  <c r="F1396" i="11"/>
  <c r="E1396" i="11"/>
  <c r="F1395" i="11"/>
  <c r="E1395" i="11"/>
  <c r="F1394" i="11"/>
  <c r="E1394" i="11"/>
  <c r="E1393" i="11"/>
  <c r="E1392" i="11"/>
  <c r="E1391" i="11"/>
  <c r="E1390" i="11"/>
  <c r="E1389" i="11"/>
  <c r="E1388" i="11"/>
  <c r="E1387" i="11"/>
  <c r="E1386" i="11"/>
  <c r="E1385" i="11"/>
  <c r="E1384" i="11"/>
  <c r="E1383" i="11"/>
  <c r="E1382" i="11"/>
  <c r="E1381" i="11"/>
  <c r="E1380" i="11"/>
  <c r="E1379" i="11"/>
  <c r="E1378" i="11"/>
  <c r="E1377" i="11"/>
  <c r="E1376" i="11"/>
  <c r="E1375" i="11"/>
  <c r="E1374" i="11"/>
  <c r="E1373" i="11"/>
  <c r="E1372" i="11"/>
  <c r="E1371" i="11"/>
  <c r="E1370" i="11"/>
  <c r="E1369" i="11"/>
  <c r="E1368" i="11"/>
  <c r="E1367" i="11"/>
  <c r="E1366" i="11"/>
  <c r="E1365" i="11"/>
  <c r="E1364" i="11"/>
  <c r="E1363" i="11"/>
  <c r="E1362" i="11"/>
  <c r="E1361" i="11"/>
  <c r="E1360" i="11"/>
  <c r="E1359" i="11"/>
  <c r="E1358" i="11"/>
  <c r="E1357" i="11"/>
  <c r="E1356" i="11"/>
  <c r="E1355" i="11"/>
  <c r="E1354" i="11"/>
  <c r="E1353" i="11"/>
  <c r="E1352" i="11"/>
  <c r="E1351" i="11"/>
  <c r="E1350" i="11"/>
  <c r="E1349" i="11"/>
  <c r="E1348" i="11"/>
  <c r="E1347" i="11"/>
  <c r="E1346" i="11"/>
  <c r="E1345" i="11"/>
  <c r="E1344" i="11"/>
  <c r="E1343" i="11"/>
  <c r="E1342" i="11"/>
  <c r="E1341" i="11"/>
  <c r="E1340" i="11"/>
  <c r="E1339" i="11"/>
  <c r="E1338" i="11"/>
  <c r="E1337" i="11"/>
  <c r="E1336" i="11"/>
  <c r="E1335" i="11"/>
  <c r="E1334" i="11"/>
  <c r="E1333" i="11"/>
  <c r="E1332" i="11"/>
  <c r="E1331" i="11"/>
  <c r="E1330" i="11"/>
  <c r="E1329" i="11"/>
  <c r="E1328" i="11"/>
  <c r="E1327" i="11"/>
  <c r="E1326" i="11"/>
  <c r="E1325" i="11"/>
  <c r="E1324" i="11"/>
  <c r="E1323" i="11"/>
  <c r="E1322" i="11"/>
  <c r="E1321" i="11"/>
  <c r="E1320" i="11"/>
  <c r="E1319" i="11"/>
  <c r="E1318" i="11"/>
  <c r="E1317" i="11"/>
  <c r="E1316" i="11"/>
  <c r="E1315" i="11"/>
  <c r="E1314" i="11"/>
  <c r="E1313" i="11"/>
  <c r="E1312" i="11"/>
  <c r="E1311" i="11"/>
  <c r="E1310" i="11"/>
  <c r="E1309" i="11"/>
  <c r="E1308" i="11"/>
  <c r="E1307" i="11"/>
  <c r="E1306" i="11"/>
  <c r="E1305" i="11"/>
  <c r="E1304" i="11"/>
  <c r="E1303" i="11"/>
  <c r="E1302" i="11"/>
  <c r="E1301" i="11"/>
  <c r="E1300" i="11"/>
  <c r="E1299" i="11"/>
  <c r="E1298" i="11"/>
  <c r="E1297" i="11"/>
  <c r="E1296" i="11"/>
  <c r="E1295" i="11"/>
  <c r="E1294" i="11"/>
  <c r="E1293" i="11"/>
  <c r="E1292" i="11"/>
  <c r="E1291" i="11"/>
  <c r="E1290" i="11"/>
  <c r="E1289" i="11"/>
  <c r="E1288" i="11"/>
  <c r="E1287" i="11"/>
  <c r="E1286" i="11"/>
  <c r="E1285" i="11"/>
  <c r="E1284" i="11"/>
  <c r="E1283" i="11"/>
  <c r="E1282" i="11"/>
  <c r="E1281" i="11"/>
  <c r="E1280" i="11"/>
  <c r="E1279" i="11"/>
  <c r="E1278" i="11"/>
  <c r="E1277" i="11"/>
  <c r="E1276" i="11"/>
  <c r="E1275" i="11"/>
  <c r="E1274" i="11"/>
  <c r="E1273" i="11"/>
  <c r="E1272" i="11"/>
  <c r="E1271" i="11"/>
  <c r="E1270" i="11"/>
  <c r="F1269" i="11"/>
  <c r="F1268" i="11"/>
  <c r="F1267" i="11"/>
  <c r="F1266" i="11"/>
  <c r="F1265" i="11"/>
  <c r="F1264" i="11"/>
  <c r="F1263" i="11"/>
  <c r="F1262" i="11"/>
  <c r="F1261" i="11"/>
  <c r="F1260" i="11"/>
  <c r="F1259" i="11"/>
  <c r="F1258" i="11"/>
  <c r="F1257" i="11"/>
  <c r="F1256" i="11"/>
  <c r="E1255" i="11"/>
  <c r="E1254" i="11"/>
  <c r="E1253" i="11"/>
  <c r="E1252" i="11"/>
  <c r="E1251" i="11"/>
  <c r="E1250" i="11"/>
  <c r="E1249" i="11"/>
  <c r="E1248" i="11"/>
  <c r="E1247" i="11"/>
  <c r="E1246" i="11"/>
  <c r="E1245" i="11"/>
  <c r="E1244" i="11"/>
  <c r="E1243" i="11"/>
  <c r="E1242" i="11"/>
  <c r="E1241" i="11"/>
  <c r="E1240" i="11"/>
  <c r="F1239" i="11"/>
  <c r="E1239" i="11"/>
  <c r="F1238" i="11"/>
  <c r="E1238" i="11"/>
  <c r="E1237" i="11"/>
  <c r="E1236" i="11"/>
  <c r="E1235" i="11"/>
  <c r="E1234" i="11"/>
  <c r="E1233" i="11"/>
  <c r="E1232" i="11"/>
  <c r="E1231" i="11"/>
  <c r="E1230" i="11"/>
  <c r="E1229" i="11"/>
  <c r="E1228" i="11"/>
  <c r="E1227" i="11"/>
  <c r="E1226" i="11"/>
  <c r="E1225" i="11"/>
  <c r="E1224" i="11"/>
  <c r="E1223" i="11"/>
  <c r="E1222" i="11"/>
  <c r="E1221" i="11"/>
  <c r="E1220" i="11"/>
  <c r="E1219" i="11"/>
  <c r="E1218" i="11"/>
  <c r="E1217" i="11"/>
  <c r="E1216" i="11"/>
  <c r="E1215" i="11"/>
  <c r="E1214" i="11"/>
  <c r="E1213" i="11"/>
  <c r="E1212" i="11"/>
  <c r="E1211" i="11"/>
  <c r="E1210" i="11"/>
  <c r="E1209" i="11"/>
  <c r="E1208" i="11"/>
  <c r="E1207" i="11"/>
  <c r="E1206" i="11"/>
  <c r="E1205" i="11"/>
  <c r="E1204" i="11"/>
  <c r="E1203" i="11"/>
  <c r="E1202" i="11"/>
  <c r="E1201" i="11"/>
  <c r="E1200" i="11"/>
  <c r="E1199" i="11"/>
  <c r="E1198" i="11"/>
  <c r="E1197" i="11"/>
  <c r="E1196" i="11"/>
  <c r="E1195" i="11"/>
  <c r="E1194" i="11"/>
  <c r="E1193" i="11"/>
  <c r="E1192" i="11"/>
  <c r="E1191" i="11"/>
  <c r="E1190" i="11"/>
  <c r="E1189" i="11"/>
  <c r="E1188" i="11"/>
  <c r="E1187" i="11"/>
  <c r="E1186" i="11"/>
  <c r="E1185" i="11"/>
  <c r="E1184" i="11"/>
  <c r="E1183" i="11"/>
  <c r="E1182" i="11"/>
  <c r="E1181" i="11"/>
  <c r="E1180" i="11"/>
  <c r="E1179" i="11"/>
  <c r="E1178" i="11"/>
  <c r="E1177" i="11"/>
  <c r="E1176" i="11"/>
  <c r="E1175" i="11"/>
  <c r="E1174" i="11"/>
  <c r="E1173" i="11"/>
  <c r="E1172" i="11"/>
  <c r="E1171" i="11"/>
  <c r="E1170" i="11"/>
  <c r="E1169" i="11"/>
  <c r="E1168" i="11"/>
  <c r="E1167" i="11"/>
  <c r="E1166" i="11"/>
  <c r="E1165" i="11"/>
  <c r="E1164" i="11"/>
  <c r="E1163" i="11"/>
  <c r="E1162" i="11"/>
  <c r="E1161" i="11"/>
  <c r="E1160" i="11"/>
  <c r="E1159" i="11"/>
  <c r="E1158" i="11"/>
  <c r="E1157" i="11"/>
  <c r="E1156" i="11"/>
  <c r="E1155" i="11"/>
  <c r="E1154" i="11"/>
  <c r="E1153" i="11"/>
  <c r="E1152" i="11"/>
  <c r="E1151" i="11"/>
  <c r="E1150" i="11"/>
  <c r="E1149" i="11"/>
  <c r="E1148" i="11"/>
  <c r="E1147" i="11"/>
  <c r="E1146" i="11"/>
  <c r="F1145" i="11"/>
  <c r="E1145" i="11"/>
  <c r="F1144" i="11"/>
  <c r="E1144" i="11"/>
  <c r="F1143" i="11"/>
  <c r="E1143" i="11"/>
  <c r="F1142" i="11"/>
  <c r="E1142" i="11"/>
  <c r="F1141" i="11"/>
  <c r="E1141" i="11"/>
  <c r="F1140" i="11"/>
  <c r="E1140" i="11"/>
  <c r="F1139" i="11"/>
  <c r="E1139" i="11"/>
  <c r="F1138" i="11"/>
  <c r="E1138" i="11"/>
  <c r="F1137" i="11"/>
  <c r="E1137" i="11"/>
  <c r="F1136" i="11"/>
  <c r="E1136" i="11"/>
  <c r="F1135" i="11"/>
  <c r="E1135" i="11"/>
  <c r="F1134" i="11"/>
  <c r="E1134" i="11"/>
  <c r="F1133" i="11"/>
  <c r="E1133" i="11"/>
  <c r="F1132" i="11"/>
  <c r="E1132" i="11"/>
  <c r="F1131" i="11"/>
  <c r="E1131" i="11"/>
  <c r="F1130" i="11"/>
  <c r="E1130" i="11"/>
  <c r="F1129" i="11"/>
  <c r="E1129" i="11"/>
  <c r="F1128" i="11"/>
  <c r="E1128" i="11"/>
  <c r="F1127" i="11"/>
  <c r="E1127" i="11"/>
  <c r="F1126" i="11"/>
  <c r="E1126" i="11"/>
  <c r="F1125" i="11"/>
  <c r="E1125" i="11"/>
  <c r="F1124" i="11"/>
  <c r="E1124" i="11"/>
  <c r="F1123" i="11"/>
  <c r="E1123" i="11"/>
  <c r="F1122" i="11"/>
  <c r="E1122" i="11"/>
  <c r="F1121" i="11"/>
  <c r="E1121" i="11"/>
  <c r="F1120" i="11"/>
  <c r="E1120" i="11"/>
  <c r="F1119" i="11"/>
  <c r="E1119" i="11"/>
  <c r="F1118" i="11"/>
  <c r="E1118" i="11"/>
  <c r="F1117" i="11"/>
  <c r="E1117" i="11"/>
  <c r="F1116" i="11"/>
  <c r="E1116" i="11"/>
  <c r="F1115" i="11"/>
  <c r="E1115" i="11"/>
  <c r="F1114" i="11"/>
  <c r="E1114" i="11"/>
  <c r="F1113" i="11"/>
  <c r="E1113" i="11"/>
  <c r="F1112" i="11"/>
  <c r="E1112" i="11"/>
  <c r="F1111" i="11"/>
  <c r="E1111" i="11"/>
  <c r="F1110" i="11"/>
  <c r="E1110" i="11"/>
  <c r="F1109" i="11"/>
  <c r="E1109" i="11"/>
  <c r="F1108" i="11"/>
  <c r="E1108" i="11"/>
  <c r="F1107" i="11"/>
  <c r="E1107" i="11"/>
  <c r="F1106" i="11"/>
  <c r="E1106" i="11"/>
  <c r="F1105" i="11"/>
  <c r="E1105" i="11"/>
  <c r="F1104" i="11"/>
  <c r="E1104" i="11"/>
  <c r="F1103" i="11"/>
  <c r="E1103" i="11"/>
  <c r="F1102" i="11"/>
  <c r="E1102" i="11"/>
  <c r="F1101" i="11"/>
  <c r="E1101" i="11"/>
  <c r="F1100" i="11"/>
  <c r="E1100" i="11"/>
  <c r="F1099" i="11"/>
  <c r="E1099" i="11"/>
  <c r="F1098" i="11"/>
  <c r="E1098" i="11"/>
  <c r="F1097" i="11"/>
  <c r="E1097" i="11"/>
  <c r="F1096" i="11"/>
  <c r="E1096" i="11"/>
  <c r="F1095" i="11"/>
  <c r="E1095" i="11"/>
  <c r="F1094" i="11"/>
  <c r="E1094" i="11"/>
  <c r="F1093" i="11"/>
  <c r="E1093" i="11"/>
  <c r="F1092" i="11"/>
  <c r="E1092" i="11"/>
  <c r="F1091" i="11"/>
  <c r="E1091" i="11"/>
  <c r="F1090" i="11"/>
  <c r="E1090" i="11"/>
  <c r="F1089" i="11"/>
  <c r="E1089" i="11"/>
  <c r="F1088" i="11"/>
  <c r="E1088" i="11"/>
  <c r="F1087" i="11"/>
  <c r="E1087" i="11"/>
  <c r="F1086" i="11"/>
  <c r="E1086" i="11"/>
  <c r="F1085" i="11"/>
  <c r="E1085" i="11"/>
  <c r="F1084" i="11"/>
  <c r="E1084" i="11"/>
  <c r="F1083" i="11"/>
  <c r="E1083" i="11"/>
  <c r="F1082" i="11"/>
  <c r="E1082" i="11"/>
  <c r="F1081" i="11"/>
  <c r="E1081" i="11"/>
  <c r="F1080" i="11"/>
  <c r="E1080" i="11"/>
  <c r="F1079" i="11"/>
  <c r="E1079" i="11"/>
  <c r="F1078" i="11"/>
  <c r="E1078" i="11"/>
  <c r="F1077" i="11"/>
  <c r="E1077" i="11"/>
  <c r="F1076" i="11"/>
  <c r="E1076" i="11"/>
  <c r="F1075" i="11"/>
  <c r="E1075" i="11"/>
  <c r="F1074" i="11"/>
  <c r="E1074" i="11"/>
  <c r="F1073" i="11"/>
  <c r="E1073" i="11"/>
  <c r="F1072" i="11"/>
  <c r="E1072" i="11"/>
  <c r="F1071" i="11"/>
  <c r="E1071" i="11"/>
  <c r="F1070" i="11"/>
  <c r="E1070" i="11"/>
  <c r="F1069" i="11"/>
  <c r="E1069" i="11"/>
  <c r="F1068" i="11"/>
  <c r="E1068" i="11"/>
  <c r="F1067" i="11"/>
  <c r="E1067" i="11"/>
  <c r="F1066" i="11"/>
  <c r="E1066" i="11"/>
  <c r="F1065" i="11"/>
  <c r="E1065" i="11"/>
  <c r="F1064" i="11"/>
  <c r="E1064" i="11"/>
  <c r="F1063" i="11"/>
  <c r="E1063" i="11"/>
  <c r="F1062" i="11"/>
  <c r="E1062" i="11"/>
  <c r="F1061" i="11"/>
  <c r="E1061" i="11"/>
  <c r="F1060" i="11"/>
  <c r="E1060" i="11"/>
  <c r="F1059" i="11"/>
  <c r="E1059" i="11"/>
  <c r="F1058" i="11"/>
  <c r="E1058" i="11"/>
  <c r="F1057" i="11"/>
  <c r="E1057" i="11"/>
  <c r="F1056" i="11"/>
  <c r="E1056" i="11"/>
  <c r="F1055" i="11"/>
  <c r="E1055" i="11"/>
  <c r="F1054" i="11"/>
  <c r="E1054" i="11"/>
  <c r="F1053" i="11"/>
  <c r="E1053" i="11"/>
  <c r="F1052" i="11"/>
  <c r="E1052" i="11"/>
  <c r="F1051" i="11"/>
  <c r="E1051" i="11"/>
  <c r="F1050" i="11"/>
  <c r="E1050" i="11"/>
  <c r="F1049" i="11"/>
  <c r="E1049" i="11"/>
  <c r="F1048" i="11"/>
  <c r="E1048" i="11"/>
  <c r="F1047" i="11"/>
  <c r="E1047" i="11"/>
  <c r="F1046" i="11"/>
  <c r="E1046" i="11"/>
  <c r="F1045" i="11"/>
  <c r="E1045" i="11"/>
  <c r="F1044" i="11"/>
  <c r="E1044" i="11"/>
  <c r="F1043" i="11"/>
  <c r="E1043" i="11"/>
  <c r="F1042" i="11"/>
  <c r="E1042" i="11"/>
  <c r="F1041" i="11"/>
  <c r="E1041" i="11"/>
  <c r="F1040" i="11"/>
  <c r="E1040" i="11"/>
  <c r="F1039" i="11"/>
  <c r="E1039" i="11"/>
  <c r="F1038" i="11"/>
  <c r="E1038" i="11"/>
  <c r="F1037" i="11"/>
  <c r="E1037" i="11"/>
  <c r="F1036" i="11"/>
  <c r="E1036" i="11"/>
  <c r="F1035" i="11"/>
  <c r="E1035" i="11"/>
  <c r="F1034" i="11"/>
  <c r="E1034" i="11"/>
  <c r="F1033" i="11"/>
  <c r="E1033" i="11"/>
  <c r="F1032" i="11"/>
  <c r="E1032" i="11"/>
  <c r="F1031" i="11"/>
  <c r="E1031" i="11"/>
  <c r="F1030" i="11"/>
  <c r="E1030" i="11"/>
  <c r="F1029" i="11"/>
  <c r="E1029" i="11"/>
  <c r="F1028" i="11"/>
  <c r="E1028" i="11"/>
  <c r="F1027" i="11"/>
  <c r="E1027" i="11"/>
  <c r="F1026" i="11"/>
  <c r="E1026" i="11"/>
  <c r="F1025" i="11"/>
  <c r="E1025" i="11"/>
  <c r="F1024" i="11"/>
  <c r="E1024" i="11"/>
  <c r="F1023" i="11"/>
  <c r="E1023" i="11"/>
  <c r="F1022" i="11"/>
  <c r="E1022" i="11"/>
  <c r="F1021" i="11"/>
  <c r="E1021" i="11"/>
  <c r="F1020" i="11"/>
  <c r="E1020" i="11"/>
  <c r="F1019" i="11"/>
  <c r="E1019" i="11"/>
  <c r="F1018" i="11"/>
  <c r="E1018" i="11"/>
  <c r="F1017" i="11"/>
  <c r="E1017" i="11"/>
  <c r="F1016" i="11"/>
  <c r="E1016" i="11"/>
  <c r="F1015" i="11"/>
  <c r="E1015" i="11"/>
  <c r="F1014" i="11"/>
  <c r="E1014" i="11"/>
  <c r="F1013" i="11"/>
  <c r="E1013" i="11"/>
  <c r="F1012" i="11"/>
  <c r="E1012" i="11"/>
  <c r="F1011" i="11"/>
  <c r="E1011" i="11"/>
  <c r="F1010" i="11"/>
  <c r="E1010" i="11"/>
  <c r="F1009" i="11"/>
  <c r="E1009" i="11"/>
  <c r="F1008" i="11"/>
  <c r="E1008" i="11"/>
  <c r="F1007" i="11"/>
  <c r="E1007" i="11"/>
  <c r="F1006" i="11"/>
  <c r="E1006" i="11"/>
  <c r="F1005" i="11"/>
  <c r="E1005" i="11"/>
  <c r="F1004" i="11"/>
  <c r="E1004" i="11"/>
  <c r="F1003" i="11"/>
  <c r="E1003" i="11"/>
  <c r="F1002" i="11"/>
  <c r="E1002" i="11"/>
  <c r="F1001" i="11"/>
  <c r="E1001" i="11"/>
  <c r="F1000" i="11"/>
  <c r="E1000" i="11"/>
  <c r="F999" i="11"/>
  <c r="E999" i="11"/>
  <c r="F998" i="11"/>
  <c r="E998" i="11"/>
  <c r="F997" i="11"/>
  <c r="E997" i="11"/>
  <c r="F996" i="11"/>
  <c r="E996" i="11"/>
  <c r="F995" i="11"/>
  <c r="E995" i="11"/>
  <c r="F994" i="11"/>
  <c r="E994" i="11"/>
  <c r="F993" i="11"/>
  <c r="E993" i="11"/>
  <c r="F992" i="11"/>
  <c r="E992" i="11"/>
  <c r="F991" i="11"/>
  <c r="E991" i="11"/>
  <c r="F990" i="11"/>
  <c r="E990" i="11"/>
  <c r="F989" i="11"/>
  <c r="E989" i="11"/>
  <c r="F988" i="11"/>
  <c r="E988" i="11"/>
  <c r="F987" i="11"/>
  <c r="E987" i="11"/>
  <c r="F986" i="11"/>
  <c r="E986" i="11"/>
  <c r="F985" i="11"/>
  <c r="E985" i="11"/>
  <c r="F984" i="11"/>
  <c r="E984" i="11"/>
  <c r="F983" i="11"/>
  <c r="E983" i="11"/>
  <c r="F982" i="11"/>
  <c r="E982" i="11"/>
  <c r="F981" i="11"/>
  <c r="E981" i="11"/>
  <c r="F980" i="11"/>
  <c r="E980" i="11"/>
  <c r="F979" i="11"/>
  <c r="E979" i="11"/>
  <c r="F978" i="11"/>
  <c r="E978" i="11"/>
  <c r="F977" i="11"/>
  <c r="E977" i="11"/>
  <c r="F976" i="11"/>
  <c r="E976" i="11"/>
  <c r="F975" i="11"/>
  <c r="E975" i="11"/>
  <c r="F974" i="11"/>
  <c r="E974" i="11"/>
  <c r="F973" i="11"/>
  <c r="E973" i="11"/>
  <c r="F972" i="11"/>
  <c r="E972" i="11"/>
  <c r="F971" i="11"/>
  <c r="E971" i="11"/>
  <c r="F970" i="11"/>
  <c r="E970" i="11"/>
  <c r="F969" i="11"/>
  <c r="E969" i="11"/>
  <c r="F968" i="11"/>
  <c r="E968" i="11"/>
  <c r="F967" i="11"/>
  <c r="E967" i="11"/>
  <c r="F966" i="11"/>
  <c r="E966" i="11"/>
  <c r="F965" i="11"/>
  <c r="E965" i="11"/>
  <c r="F964" i="11"/>
  <c r="E964" i="11"/>
  <c r="F963" i="11"/>
  <c r="E963" i="11"/>
  <c r="F962" i="11"/>
  <c r="E962" i="11"/>
  <c r="F961" i="11"/>
  <c r="E961" i="11"/>
  <c r="F960" i="11"/>
  <c r="E960" i="11"/>
  <c r="F959" i="11"/>
  <c r="E959" i="11"/>
  <c r="F958" i="11"/>
  <c r="E958" i="11"/>
  <c r="F957" i="11"/>
  <c r="E957" i="11"/>
  <c r="F956" i="11"/>
  <c r="E956" i="11"/>
  <c r="F955" i="11"/>
  <c r="E955" i="11"/>
  <c r="F954" i="11"/>
  <c r="E954" i="11"/>
  <c r="F953" i="11"/>
  <c r="E953" i="11"/>
  <c r="F952" i="11"/>
  <c r="E952" i="11"/>
  <c r="F951" i="11"/>
  <c r="E951" i="11"/>
  <c r="F950" i="11"/>
  <c r="E950" i="11"/>
  <c r="F949" i="11"/>
  <c r="E949" i="11"/>
  <c r="F948" i="11"/>
  <c r="E948" i="11"/>
  <c r="F947" i="11"/>
  <c r="E947" i="11"/>
  <c r="F946" i="11"/>
  <c r="E946" i="11"/>
  <c r="F945" i="11"/>
  <c r="E945" i="11"/>
  <c r="F944" i="11"/>
  <c r="E944" i="11"/>
  <c r="F943" i="11"/>
  <c r="E943" i="11"/>
  <c r="F942" i="11"/>
  <c r="F941" i="11"/>
  <c r="F940" i="11"/>
  <c r="F939" i="11"/>
  <c r="F938" i="11"/>
  <c r="F937" i="11"/>
  <c r="F936" i="11"/>
  <c r="F935" i="11"/>
  <c r="F934" i="11"/>
  <c r="F933" i="11"/>
  <c r="F932" i="11"/>
  <c r="F931" i="11"/>
  <c r="F930" i="11"/>
  <c r="F929" i="11"/>
  <c r="F928" i="11"/>
  <c r="F927" i="11"/>
  <c r="F926" i="11"/>
  <c r="F925" i="11"/>
  <c r="F924" i="11"/>
  <c r="F923" i="11"/>
  <c r="F922" i="11"/>
  <c r="F921" i="11"/>
  <c r="F920" i="11"/>
  <c r="F919" i="11"/>
  <c r="F918" i="11"/>
  <c r="F917" i="11"/>
  <c r="F916" i="11"/>
  <c r="F915" i="11"/>
  <c r="F914" i="11"/>
  <c r="F913" i="11"/>
  <c r="F912" i="11"/>
  <c r="F911" i="11"/>
  <c r="F910" i="11"/>
  <c r="F909" i="11"/>
  <c r="F908" i="11"/>
  <c r="F907" i="11"/>
  <c r="F906" i="11"/>
  <c r="F905" i="11"/>
  <c r="F904" i="11"/>
  <c r="F903" i="11"/>
  <c r="F902" i="11"/>
  <c r="F901" i="11"/>
  <c r="F900" i="11"/>
  <c r="F899" i="11"/>
  <c r="F898" i="11"/>
  <c r="F897" i="11"/>
  <c r="F896" i="11"/>
  <c r="F895" i="11"/>
  <c r="F894" i="11"/>
  <c r="F893" i="11"/>
  <c r="F892" i="11"/>
  <c r="F891" i="11"/>
  <c r="F890" i="11"/>
  <c r="F889" i="11"/>
  <c r="F888" i="11"/>
  <c r="F887" i="11"/>
  <c r="F886" i="11"/>
  <c r="F885" i="11"/>
  <c r="F884" i="11"/>
  <c r="F883" i="11"/>
  <c r="F882" i="11"/>
  <c r="F881" i="11"/>
  <c r="F880" i="11"/>
  <c r="F879" i="11"/>
  <c r="F878" i="11"/>
  <c r="F877" i="11"/>
  <c r="F876" i="11"/>
  <c r="F875" i="11"/>
  <c r="F874" i="11"/>
  <c r="F873" i="11"/>
  <c r="F872" i="11"/>
  <c r="F871" i="11"/>
  <c r="F870" i="11"/>
  <c r="F869" i="11"/>
  <c r="F868" i="11"/>
  <c r="F867" i="11"/>
  <c r="F866" i="11"/>
  <c r="F865" i="11"/>
  <c r="F864" i="11"/>
  <c r="F863" i="11"/>
  <c r="F862" i="11"/>
  <c r="F861" i="11"/>
  <c r="F860" i="11"/>
  <c r="F859" i="11"/>
  <c r="F858" i="11"/>
  <c r="F857" i="11"/>
  <c r="F856" i="11"/>
  <c r="F855" i="11"/>
  <c r="F854" i="11"/>
  <c r="F853" i="11"/>
  <c r="F852" i="11"/>
  <c r="F851" i="11"/>
  <c r="F850" i="11"/>
  <c r="F849" i="11"/>
  <c r="F848" i="11"/>
  <c r="F847" i="11"/>
  <c r="F846" i="11"/>
  <c r="F845" i="11"/>
  <c r="F844" i="11"/>
  <c r="F843" i="11"/>
  <c r="E842" i="11"/>
  <c r="E841" i="11"/>
  <c r="E840" i="11"/>
  <c r="E839" i="11"/>
  <c r="E838" i="11"/>
  <c r="E837" i="11"/>
  <c r="E836" i="11"/>
  <c r="E835" i="11"/>
  <c r="E834" i="11"/>
  <c r="E833" i="11"/>
  <c r="E832" i="11"/>
  <c r="E831" i="11"/>
  <c r="E830" i="11"/>
  <c r="E829" i="11"/>
  <c r="E828" i="11"/>
  <c r="E827" i="11"/>
  <c r="E826" i="11"/>
  <c r="E825" i="11"/>
  <c r="E824" i="11"/>
  <c r="E823" i="11"/>
  <c r="E822" i="11"/>
  <c r="E821" i="11"/>
  <c r="E820" i="11"/>
  <c r="E819" i="11"/>
  <c r="E818" i="11"/>
  <c r="E817" i="11"/>
  <c r="E816" i="11"/>
  <c r="E815" i="11"/>
  <c r="E814" i="11"/>
  <c r="E813" i="11"/>
  <c r="E812" i="11"/>
  <c r="E811" i="11"/>
  <c r="E810" i="11"/>
  <c r="E809" i="11"/>
  <c r="E808" i="11"/>
  <c r="E807" i="11"/>
  <c r="E806" i="11"/>
  <c r="E805" i="11"/>
  <c r="E804" i="11"/>
  <c r="E803" i="11"/>
  <c r="E802" i="11"/>
  <c r="E801" i="11"/>
  <c r="E800" i="11"/>
  <c r="E799" i="11"/>
  <c r="E798" i="11"/>
  <c r="E797" i="11"/>
  <c r="E796" i="11"/>
  <c r="E795" i="11"/>
  <c r="E794" i="11"/>
  <c r="E793" i="11"/>
  <c r="E792" i="11"/>
  <c r="E791" i="11"/>
  <c r="E790" i="11"/>
  <c r="E789" i="11"/>
  <c r="E788" i="11"/>
  <c r="E787" i="11"/>
  <c r="E786" i="11"/>
  <c r="E785" i="11"/>
  <c r="E784" i="11"/>
  <c r="E783" i="11"/>
  <c r="E782" i="11"/>
  <c r="E781" i="11"/>
  <c r="E780" i="11"/>
  <c r="E779" i="11"/>
  <c r="E778" i="11"/>
  <c r="E777" i="11"/>
  <c r="E776" i="11"/>
  <c r="E775" i="11"/>
  <c r="E774" i="11"/>
  <c r="E773" i="11"/>
  <c r="E772" i="11"/>
  <c r="E771" i="11"/>
  <c r="E770" i="11"/>
  <c r="E769" i="11"/>
  <c r="E768" i="11"/>
  <c r="E767" i="11"/>
  <c r="E766" i="11"/>
  <c r="E765" i="11"/>
  <c r="E764" i="11"/>
  <c r="E763" i="11"/>
  <c r="E762" i="11"/>
  <c r="E761" i="11"/>
  <c r="E760" i="11"/>
  <c r="E759" i="11"/>
  <c r="E758" i="11"/>
  <c r="E757" i="11"/>
  <c r="E756" i="11"/>
  <c r="E755" i="11"/>
  <c r="E754" i="11"/>
  <c r="E753" i="11"/>
  <c r="E752" i="11"/>
  <c r="E751" i="11"/>
  <c r="E750" i="11"/>
  <c r="E749" i="11"/>
  <c r="E748" i="11"/>
  <c r="E747" i="11"/>
  <c r="E746" i="11"/>
  <c r="E745" i="11"/>
  <c r="E744" i="11"/>
  <c r="E743" i="11"/>
  <c r="E742" i="11"/>
  <c r="E741" i="11"/>
  <c r="E740" i="11"/>
  <c r="E739" i="11"/>
  <c r="E738" i="11"/>
  <c r="E737" i="11"/>
  <c r="E736" i="11"/>
  <c r="E735" i="11"/>
  <c r="E734" i="11"/>
  <c r="E733" i="11"/>
  <c r="E732" i="11"/>
  <c r="E731" i="11"/>
  <c r="E730" i="11"/>
  <c r="E729" i="11"/>
  <c r="E728" i="11"/>
  <c r="E727" i="11"/>
  <c r="E726" i="11"/>
  <c r="E725" i="11"/>
  <c r="E724" i="11"/>
  <c r="E723" i="11"/>
  <c r="E722" i="11"/>
  <c r="E721" i="11"/>
  <c r="E720" i="11"/>
  <c r="E719" i="11"/>
  <c r="E718" i="11"/>
  <c r="E717" i="11"/>
  <c r="E716" i="11"/>
  <c r="E715" i="11"/>
  <c r="E714" i="11"/>
  <c r="E713" i="11"/>
  <c r="E712" i="11"/>
  <c r="E711" i="11"/>
  <c r="E710" i="11"/>
  <c r="E709" i="11"/>
  <c r="E708" i="11"/>
  <c r="E707" i="11"/>
  <c r="E706" i="11"/>
  <c r="E705" i="11"/>
  <c r="E704" i="11"/>
  <c r="E703" i="11"/>
  <c r="E702" i="11"/>
  <c r="E701" i="11"/>
  <c r="E700" i="11"/>
  <c r="E699" i="11"/>
  <c r="E698" i="11"/>
  <c r="F697" i="11"/>
  <c r="E697" i="11"/>
  <c r="F696" i="11"/>
  <c r="E696" i="11"/>
  <c r="F695" i="11"/>
  <c r="E695" i="11"/>
  <c r="F694" i="11"/>
  <c r="E694" i="11"/>
  <c r="F693" i="11"/>
  <c r="E693" i="11"/>
  <c r="F692" i="11"/>
  <c r="E692" i="11"/>
  <c r="F691" i="11"/>
  <c r="E691" i="11"/>
  <c r="F690" i="11"/>
  <c r="E690" i="11"/>
  <c r="F689" i="11"/>
  <c r="E689" i="11"/>
  <c r="F688" i="11"/>
  <c r="E688" i="11"/>
  <c r="F687" i="11"/>
  <c r="E687" i="11"/>
  <c r="F686" i="11"/>
  <c r="E686" i="11"/>
  <c r="F685" i="11"/>
  <c r="E685" i="11"/>
  <c r="F684" i="11"/>
  <c r="E684" i="11"/>
  <c r="F683" i="11"/>
  <c r="E683" i="11"/>
  <c r="F682" i="11"/>
  <c r="E682" i="11"/>
  <c r="F681" i="11"/>
  <c r="E681" i="11"/>
  <c r="F680" i="11"/>
  <c r="E680" i="11"/>
  <c r="F679" i="11"/>
  <c r="E679" i="11"/>
  <c r="F678" i="11"/>
  <c r="E678" i="11"/>
  <c r="F677" i="11"/>
  <c r="E677" i="11"/>
  <c r="F676" i="11"/>
  <c r="E676" i="11"/>
  <c r="F675" i="11"/>
  <c r="E675" i="11"/>
  <c r="F674" i="11"/>
  <c r="E674" i="11"/>
  <c r="F673" i="11"/>
  <c r="E673" i="11"/>
  <c r="F672" i="11"/>
  <c r="E672" i="11"/>
  <c r="F671" i="11"/>
  <c r="E671" i="11"/>
  <c r="F670" i="11"/>
  <c r="E670" i="11"/>
  <c r="F669" i="11"/>
  <c r="E669" i="11"/>
  <c r="F668" i="11"/>
  <c r="E668" i="11"/>
  <c r="F667" i="11"/>
  <c r="E667" i="11"/>
  <c r="F666" i="11"/>
  <c r="E666" i="11"/>
  <c r="F665" i="11"/>
  <c r="E665" i="11"/>
  <c r="F664" i="11"/>
  <c r="E664" i="11"/>
  <c r="F663" i="11"/>
  <c r="E663" i="11"/>
  <c r="F662" i="11"/>
  <c r="E662" i="11"/>
  <c r="F661" i="11"/>
  <c r="E661" i="11"/>
  <c r="F660" i="11"/>
  <c r="E660" i="11"/>
  <c r="F659" i="11"/>
  <c r="E659" i="11"/>
  <c r="F658" i="11"/>
  <c r="E658" i="11"/>
  <c r="F657" i="11"/>
  <c r="E657" i="11"/>
  <c r="F656" i="11"/>
  <c r="E656" i="11"/>
  <c r="F655" i="11"/>
  <c r="E655" i="11"/>
  <c r="F654" i="11"/>
  <c r="E654" i="11"/>
  <c r="F653" i="11"/>
  <c r="E653" i="11"/>
  <c r="F652" i="11"/>
  <c r="E652" i="11"/>
  <c r="F651" i="11"/>
  <c r="E651" i="11"/>
  <c r="F650" i="11"/>
  <c r="E650" i="11"/>
  <c r="F649" i="11"/>
  <c r="E649" i="11"/>
  <c r="F648" i="11"/>
  <c r="E648" i="11"/>
  <c r="F647" i="11"/>
  <c r="E647" i="11"/>
  <c r="F646" i="11"/>
  <c r="E646" i="11"/>
  <c r="F645" i="11"/>
  <c r="E645" i="11"/>
  <c r="F644" i="11"/>
  <c r="E644" i="11"/>
  <c r="F643" i="11"/>
  <c r="E643" i="11"/>
  <c r="F642" i="11"/>
  <c r="E642" i="11"/>
  <c r="F641" i="11"/>
  <c r="E641" i="11"/>
  <c r="F640" i="11"/>
  <c r="E640" i="11"/>
  <c r="F639" i="11"/>
  <c r="E639" i="11"/>
  <c r="F638" i="11"/>
  <c r="E638" i="11"/>
  <c r="F637" i="11"/>
  <c r="E637" i="11"/>
  <c r="F636" i="11"/>
  <c r="E636" i="11"/>
  <c r="F635" i="11"/>
  <c r="E635" i="11"/>
  <c r="F634" i="11"/>
  <c r="E634" i="11"/>
  <c r="F633" i="11"/>
  <c r="E633" i="11"/>
  <c r="F632" i="11"/>
  <c r="E632" i="11"/>
  <c r="F631" i="11"/>
  <c r="E631" i="11"/>
  <c r="F630" i="11"/>
  <c r="E630" i="11"/>
  <c r="F629" i="11"/>
  <c r="E629" i="11"/>
  <c r="F628" i="11"/>
  <c r="E628" i="11"/>
  <c r="F627" i="11"/>
  <c r="E627" i="11"/>
  <c r="F626" i="11"/>
  <c r="E626" i="11"/>
  <c r="F625" i="11"/>
  <c r="E625" i="11"/>
  <c r="F624" i="11"/>
  <c r="E624" i="11"/>
  <c r="F623" i="11"/>
  <c r="E623" i="11"/>
  <c r="F622" i="11"/>
  <c r="E622" i="11"/>
  <c r="F621" i="11"/>
  <c r="E621" i="11"/>
  <c r="F620" i="11"/>
  <c r="E620" i="11"/>
  <c r="F619" i="11"/>
  <c r="E619" i="11"/>
  <c r="F618" i="11"/>
  <c r="E618" i="11"/>
  <c r="F617" i="11"/>
  <c r="E617" i="11"/>
  <c r="F616" i="11"/>
  <c r="E616" i="11"/>
  <c r="F615" i="11"/>
  <c r="E615" i="11"/>
  <c r="F614" i="11"/>
  <c r="E614" i="11"/>
  <c r="F613" i="11"/>
  <c r="E613" i="11"/>
  <c r="F612" i="11"/>
  <c r="E612" i="11"/>
  <c r="F611" i="11"/>
  <c r="E611" i="11"/>
  <c r="F610" i="11"/>
  <c r="E610" i="11"/>
  <c r="F609" i="11"/>
  <c r="E609" i="11"/>
  <c r="F608" i="11"/>
  <c r="E608" i="11"/>
  <c r="F607" i="11"/>
  <c r="E607" i="11"/>
  <c r="F606" i="11"/>
  <c r="E606" i="11"/>
  <c r="F605" i="11"/>
  <c r="E605" i="11"/>
  <c r="F604" i="11"/>
  <c r="E604" i="11"/>
  <c r="F603" i="11"/>
  <c r="E603" i="11"/>
  <c r="F602" i="11"/>
  <c r="E602" i="11"/>
  <c r="F601" i="11"/>
  <c r="E601" i="11"/>
  <c r="F600" i="11"/>
  <c r="E600" i="11"/>
  <c r="F599" i="11"/>
  <c r="E599" i="11"/>
  <c r="F598" i="11"/>
  <c r="E598" i="11"/>
  <c r="F597" i="11"/>
  <c r="E597" i="11"/>
  <c r="F596" i="11"/>
  <c r="E596" i="11"/>
  <c r="F595" i="11"/>
  <c r="E595" i="11"/>
  <c r="F594" i="11"/>
  <c r="E594" i="11"/>
  <c r="F593" i="11"/>
  <c r="E593" i="11"/>
  <c r="F592" i="11"/>
  <c r="E592" i="11"/>
  <c r="F591" i="11"/>
  <c r="E591" i="11"/>
  <c r="F590" i="11"/>
  <c r="E590" i="11"/>
  <c r="F589" i="11"/>
  <c r="E589" i="11"/>
  <c r="F588" i="11"/>
  <c r="E588" i="11"/>
  <c r="F587" i="11"/>
  <c r="E587" i="11"/>
  <c r="F586" i="11"/>
  <c r="E586" i="11"/>
  <c r="F585" i="11"/>
  <c r="E585" i="11"/>
  <c r="F584" i="11"/>
  <c r="E584" i="11"/>
  <c r="F583" i="11"/>
  <c r="E583" i="11"/>
  <c r="F582" i="11"/>
  <c r="E582" i="11"/>
  <c r="F581" i="11"/>
  <c r="E581" i="11"/>
  <c r="F580" i="11"/>
  <c r="E580" i="11"/>
  <c r="F579" i="11"/>
  <c r="E579" i="11"/>
  <c r="F578" i="11"/>
  <c r="E578" i="11"/>
  <c r="F577" i="11"/>
  <c r="E577" i="11"/>
  <c r="F576" i="11"/>
  <c r="E576" i="11"/>
  <c r="F575" i="11"/>
  <c r="E575" i="11"/>
  <c r="F574" i="11"/>
  <c r="E574" i="11"/>
  <c r="F573" i="11"/>
  <c r="E573" i="11"/>
  <c r="F572" i="11"/>
  <c r="E572" i="11"/>
  <c r="F571" i="11"/>
  <c r="E571" i="11"/>
  <c r="F570" i="11"/>
  <c r="E570" i="11"/>
  <c r="F569" i="11"/>
  <c r="E569" i="11"/>
  <c r="F568" i="11"/>
  <c r="E568" i="11"/>
  <c r="F567" i="11"/>
  <c r="E567" i="11"/>
  <c r="F566" i="11"/>
  <c r="E566" i="11"/>
  <c r="F565" i="11"/>
  <c r="E565" i="11"/>
  <c r="F564" i="11"/>
  <c r="E564" i="11"/>
  <c r="F563" i="11"/>
  <c r="E563" i="11"/>
  <c r="F562" i="11"/>
  <c r="E562" i="11"/>
  <c r="F561" i="11"/>
  <c r="E561" i="11"/>
  <c r="F560" i="11"/>
  <c r="E560" i="11"/>
  <c r="F559" i="11"/>
  <c r="E559" i="11"/>
  <c r="F558" i="11"/>
  <c r="E558" i="11"/>
  <c r="F557" i="11"/>
  <c r="E557" i="11"/>
  <c r="F556" i="11"/>
  <c r="E556" i="11"/>
  <c r="F555" i="11"/>
  <c r="E555" i="11"/>
  <c r="F554" i="11"/>
  <c r="E554" i="11"/>
  <c r="F553" i="11"/>
  <c r="E553" i="11"/>
  <c r="F552" i="11"/>
  <c r="E552" i="11"/>
  <c r="F551" i="11"/>
  <c r="E551" i="11"/>
  <c r="F550" i="11"/>
  <c r="E550" i="11"/>
  <c r="F549" i="11"/>
  <c r="E549" i="11"/>
  <c r="F548" i="11"/>
  <c r="E548" i="11"/>
  <c r="F547" i="11"/>
  <c r="E547" i="11"/>
  <c r="F546" i="11"/>
  <c r="E546" i="11"/>
  <c r="F545" i="11"/>
  <c r="E545" i="11"/>
  <c r="F544" i="11"/>
  <c r="E544" i="11"/>
  <c r="F543" i="11"/>
  <c r="E543" i="11"/>
  <c r="F542" i="11"/>
  <c r="E542" i="11"/>
  <c r="F541" i="11"/>
  <c r="E541" i="11"/>
  <c r="F540" i="11"/>
  <c r="E540" i="11"/>
  <c r="F539" i="11"/>
  <c r="E539" i="11"/>
  <c r="F538" i="11"/>
  <c r="E538" i="11"/>
  <c r="F537" i="11"/>
  <c r="E537" i="11"/>
  <c r="F536" i="11"/>
  <c r="E536" i="11"/>
  <c r="F535" i="11"/>
  <c r="E535" i="11"/>
  <c r="F534" i="11"/>
  <c r="E534" i="11"/>
  <c r="F533" i="11"/>
  <c r="E533" i="11"/>
  <c r="F532" i="11"/>
  <c r="E532" i="11"/>
  <c r="F531" i="11"/>
  <c r="E531" i="11"/>
  <c r="F530" i="11"/>
  <c r="E530" i="11"/>
  <c r="F529" i="11"/>
  <c r="E529" i="11"/>
  <c r="F528" i="11"/>
  <c r="E528" i="11"/>
  <c r="F527" i="11"/>
  <c r="E527" i="11"/>
  <c r="F526" i="11"/>
  <c r="E526" i="11"/>
  <c r="F525" i="11"/>
  <c r="E525" i="11"/>
  <c r="F524" i="11"/>
  <c r="E524" i="11"/>
  <c r="F523" i="11"/>
  <c r="E523" i="11"/>
  <c r="F522" i="11"/>
  <c r="E522" i="11"/>
  <c r="F521" i="11"/>
  <c r="E521" i="11"/>
  <c r="F520" i="11"/>
  <c r="E520" i="11"/>
  <c r="F519" i="11"/>
  <c r="E519" i="11"/>
  <c r="F518" i="11"/>
  <c r="E518" i="11"/>
  <c r="F517" i="11"/>
  <c r="E517" i="11"/>
  <c r="F516" i="11"/>
  <c r="E516" i="11"/>
  <c r="F515" i="11"/>
  <c r="E515" i="11"/>
  <c r="F514" i="11"/>
  <c r="E514" i="11"/>
  <c r="F513" i="11"/>
  <c r="E513" i="11"/>
  <c r="F512" i="11"/>
  <c r="E512" i="11"/>
  <c r="F511" i="11"/>
  <c r="E511" i="11"/>
  <c r="F510" i="11"/>
  <c r="E510" i="11"/>
  <c r="F509" i="11"/>
  <c r="E509" i="11"/>
  <c r="F508" i="11"/>
  <c r="E508" i="11"/>
  <c r="F507" i="11"/>
  <c r="E507" i="11"/>
  <c r="F506" i="11"/>
  <c r="E506" i="11"/>
  <c r="F505" i="11"/>
  <c r="E505" i="11"/>
  <c r="F504" i="11"/>
  <c r="E504" i="11"/>
  <c r="F503" i="11"/>
  <c r="E503" i="11"/>
  <c r="F502" i="11"/>
  <c r="E502" i="11"/>
  <c r="F501" i="11"/>
  <c r="E501" i="11"/>
  <c r="F500" i="11"/>
  <c r="E500" i="11"/>
  <c r="F499" i="11"/>
  <c r="E499" i="11"/>
  <c r="F498" i="11"/>
  <c r="E498" i="11"/>
  <c r="F497" i="11"/>
  <c r="E497" i="11"/>
  <c r="F496" i="11"/>
  <c r="E496" i="11"/>
  <c r="F495" i="11"/>
  <c r="E495" i="11"/>
  <c r="F494" i="11"/>
  <c r="E494" i="11"/>
  <c r="F493" i="11"/>
  <c r="E493" i="11"/>
  <c r="F492" i="11"/>
  <c r="E492" i="11"/>
  <c r="F491" i="11"/>
  <c r="E491" i="11"/>
  <c r="F490" i="11"/>
  <c r="E490" i="11"/>
  <c r="F489" i="11"/>
  <c r="E489" i="11"/>
  <c r="F488" i="11"/>
  <c r="E488" i="11"/>
  <c r="F487" i="11"/>
  <c r="E487" i="11"/>
  <c r="F486" i="11"/>
  <c r="E486" i="11"/>
  <c r="F485" i="11"/>
  <c r="E485" i="11"/>
  <c r="F484" i="11"/>
  <c r="E484" i="11"/>
  <c r="F483" i="11"/>
  <c r="E483" i="11"/>
  <c r="F482" i="11"/>
  <c r="E482" i="11"/>
  <c r="F481" i="11"/>
  <c r="E481" i="11"/>
  <c r="F480" i="11"/>
  <c r="E480" i="11"/>
  <c r="F479" i="11"/>
  <c r="E479" i="11"/>
  <c r="F478" i="11"/>
  <c r="E478" i="11"/>
  <c r="F477" i="11"/>
  <c r="E477" i="11"/>
  <c r="F476" i="11"/>
  <c r="E476" i="11"/>
  <c r="F475" i="11"/>
  <c r="E475" i="11"/>
  <c r="F474" i="11"/>
  <c r="E474" i="11"/>
  <c r="F473" i="11"/>
  <c r="E473" i="11"/>
  <c r="F472" i="11"/>
  <c r="E472" i="11"/>
  <c r="F471" i="11"/>
  <c r="E471" i="11"/>
  <c r="F470" i="11"/>
  <c r="E470" i="11"/>
  <c r="F469" i="11"/>
  <c r="E469" i="11"/>
  <c r="F468" i="11"/>
  <c r="E468" i="11"/>
  <c r="F467" i="11"/>
  <c r="E467" i="11"/>
  <c r="F466" i="11"/>
  <c r="E466" i="11"/>
  <c r="F465" i="11"/>
  <c r="E465" i="11"/>
  <c r="F464" i="11"/>
  <c r="E464" i="11"/>
  <c r="F463" i="11"/>
  <c r="E463" i="11"/>
  <c r="F462" i="11"/>
  <c r="E462" i="11"/>
  <c r="F461" i="11"/>
  <c r="E461" i="11"/>
  <c r="F460" i="11"/>
  <c r="E460" i="11"/>
  <c r="F459" i="11"/>
  <c r="E459" i="11"/>
  <c r="F458" i="11"/>
  <c r="E458" i="11"/>
  <c r="F457" i="11"/>
  <c r="E457" i="11"/>
  <c r="F456" i="11"/>
  <c r="E456" i="11"/>
  <c r="F455" i="11"/>
  <c r="E455" i="11"/>
  <c r="F454" i="11"/>
  <c r="E454" i="11"/>
  <c r="F453" i="11"/>
  <c r="E453" i="11"/>
  <c r="F452" i="11"/>
  <c r="E452" i="11"/>
  <c r="F451" i="11"/>
  <c r="E451" i="11"/>
  <c r="F450" i="11"/>
  <c r="E450" i="11"/>
  <c r="F449" i="11"/>
  <c r="E449" i="11"/>
  <c r="F448" i="11"/>
  <c r="E448" i="11"/>
  <c r="F447" i="11"/>
  <c r="E447" i="11"/>
  <c r="F446" i="11"/>
  <c r="E446" i="11"/>
  <c r="F445" i="11"/>
  <c r="E445" i="11"/>
  <c r="F444" i="11"/>
  <c r="E444" i="11"/>
  <c r="F443" i="11"/>
  <c r="E443" i="11"/>
  <c r="F442" i="11"/>
  <c r="E442" i="11"/>
  <c r="F441" i="11"/>
  <c r="E441" i="11"/>
  <c r="F440" i="11"/>
  <c r="E440" i="11"/>
  <c r="F439" i="11"/>
  <c r="E439" i="11"/>
  <c r="F438" i="11"/>
  <c r="E438" i="11"/>
  <c r="F437" i="11"/>
  <c r="E437" i="11"/>
  <c r="F436" i="11"/>
  <c r="E436" i="11"/>
  <c r="F435" i="11"/>
  <c r="E435" i="11"/>
  <c r="F434" i="11"/>
  <c r="E434" i="11"/>
  <c r="F433" i="11"/>
  <c r="E433" i="11"/>
  <c r="F432" i="11"/>
  <c r="E432" i="11"/>
  <c r="F431" i="11"/>
  <c r="E431" i="11"/>
  <c r="F430" i="11"/>
  <c r="E430" i="11"/>
  <c r="F429" i="11"/>
  <c r="E429" i="11"/>
  <c r="F428" i="11"/>
  <c r="E428" i="11"/>
  <c r="F427" i="11"/>
  <c r="E427" i="11"/>
  <c r="F426" i="11"/>
  <c r="E426" i="11"/>
  <c r="F425" i="11"/>
  <c r="E425" i="11"/>
  <c r="F424" i="11"/>
  <c r="E424" i="11"/>
  <c r="F423" i="11"/>
  <c r="E423" i="11"/>
  <c r="F422" i="11"/>
  <c r="E422" i="11"/>
  <c r="F421" i="11"/>
  <c r="E421" i="11"/>
  <c r="F420" i="11"/>
  <c r="E420" i="11"/>
  <c r="F419" i="11"/>
  <c r="E419" i="11"/>
  <c r="F418" i="11"/>
  <c r="E418" i="11"/>
  <c r="F417" i="11"/>
  <c r="E417" i="11"/>
  <c r="F416" i="11"/>
  <c r="E416" i="11"/>
  <c r="F415" i="11"/>
  <c r="E415" i="11"/>
  <c r="F414" i="11"/>
  <c r="E414" i="11"/>
  <c r="F413" i="11"/>
  <c r="E413" i="11"/>
  <c r="F412" i="11"/>
  <c r="E412" i="11"/>
  <c r="F411" i="11"/>
  <c r="E411" i="11"/>
  <c r="F410" i="11"/>
  <c r="E410" i="11"/>
  <c r="F409" i="11"/>
  <c r="E409" i="11"/>
  <c r="F408" i="11"/>
  <c r="E408" i="11"/>
  <c r="F407" i="11"/>
  <c r="E407" i="11"/>
  <c r="F406" i="11"/>
  <c r="E406" i="11"/>
  <c r="F405" i="11"/>
  <c r="E405" i="11"/>
  <c r="F404" i="11"/>
  <c r="E404" i="11"/>
  <c r="F403" i="11"/>
  <c r="E403" i="11"/>
  <c r="F402" i="11"/>
  <c r="E402" i="11"/>
  <c r="F401" i="11"/>
  <c r="E401" i="11"/>
  <c r="F400" i="11"/>
  <c r="E400" i="11"/>
  <c r="F399" i="11"/>
  <c r="E399" i="11"/>
  <c r="F398" i="11"/>
  <c r="E398" i="11"/>
  <c r="F397" i="11"/>
  <c r="E397" i="11"/>
  <c r="F396" i="11"/>
  <c r="E396" i="11"/>
  <c r="F395" i="11"/>
  <c r="E395" i="11"/>
  <c r="F394" i="11"/>
  <c r="E394" i="11"/>
  <c r="F393" i="11"/>
  <c r="E393" i="11"/>
  <c r="F392" i="11"/>
  <c r="E392" i="11"/>
  <c r="F391" i="11"/>
  <c r="E391" i="11"/>
  <c r="F390" i="11"/>
  <c r="E390" i="11"/>
  <c r="F389" i="11"/>
  <c r="E389" i="11"/>
  <c r="F388" i="11"/>
  <c r="E388" i="11"/>
  <c r="F387" i="11"/>
  <c r="E387" i="11"/>
  <c r="F386" i="11"/>
  <c r="E386" i="11"/>
  <c r="F385" i="11"/>
  <c r="E385" i="11"/>
  <c r="F384" i="11"/>
  <c r="E384" i="11"/>
  <c r="F383" i="11"/>
  <c r="E383" i="11"/>
  <c r="F382" i="11"/>
  <c r="E382" i="11"/>
  <c r="F381" i="11"/>
  <c r="E381" i="11"/>
  <c r="F380" i="11"/>
  <c r="E380" i="11"/>
  <c r="F379" i="11"/>
  <c r="E379" i="11"/>
  <c r="F378" i="11"/>
  <c r="E378" i="11"/>
  <c r="F377" i="11"/>
  <c r="E377" i="11"/>
  <c r="F376" i="11"/>
  <c r="E376" i="11"/>
  <c r="F375" i="11"/>
  <c r="E375" i="11"/>
  <c r="F374" i="11"/>
  <c r="E374" i="11"/>
  <c r="F373" i="11"/>
  <c r="E373" i="11"/>
  <c r="F372" i="11"/>
  <c r="E372" i="11"/>
  <c r="F371" i="11"/>
  <c r="E371" i="11"/>
  <c r="F370" i="11"/>
  <c r="E370" i="11"/>
  <c r="F369" i="11"/>
  <c r="E369" i="11"/>
  <c r="F368" i="11"/>
  <c r="E368" i="11"/>
  <c r="F367" i="11"/>
  <c r="E367" i="11"/>
  <c r="F366" i="11"/>
  <c r="E366" i="11"/>
  <c r="F365" i="11"/>
  <c r="E365" i="11"/>
  <c r="F364" i="11"/>
  <c r="E364" i="11"/>
  <c r="F363" i="11"/>
  <c r="E363" i="11"/>
  <c r="F362" i="11"/>
  <c r="E362" i="11"/>
  <c r="F361" i="11"/>
  <c r="E361" i="11"/>
  <c r="F360" i="11"/>
  <c r="E360" i="11"/>
  <c r="F359" i="11"/>
  <c r="E359" i="11"/>
  <c r="F358" i="11"/>
  <c r="E358" i="11"/>
  <c r="F357" i="11"/>
  <c r="E357" i="11"/>
  <c r="F356" i="11"/>
  <c r="E356" i="11"/>
  <c r="F355" i="11"/>
  <c r="E355" i="11"/>
  <c r="F354" i="11"/>
  <c r="E354" i="11"/>
  <c r="F353" i="11"/>
  <c r="E353" i="11"/>
  <c r="F352" i="11"/>
  <c r="E352" i="11"/>
  <c r="F351" i="11"/>
  <c r="E351" i="11"/>
  <c r="F350" i="11"/>
  <c r="E350" i="11"/>
  <c r="F349" i="11"/>
  <c r="E349" i="11"/>
  <c r="F348" i="11"/>
  <c r="E348" i="11"/>
  <c r="F347" i="11"/>
  <c r="E347" i="11"/>
  <c r="F346" i="11"/>
  <c r="E346" i="11"/>
  <c r="F345" i="11"/>
  <c r="E345" i="11"/>
  <c r="F344" i="11"/>
  <c r="E344" i="11"/>
  <c r="F343" i="11"/>
  <c r="E343" i="11"/>
  <c r="F342" i="11"/>
  <c r="E342" i="11"/>
  <c r="F341" i="11"/>
  <c r="E341" i="11"/>
  <c r="F340" i="11"/>
  <c r="E340" i="11"/>
  <c r="F339" i="11"/>
  <c r="E339" i="11"/>
  <c r="F338" i="11"/>
  <c r="E338" i="11"/>
  <c r="F337" i="11"/>
  <c r="E337" i="11"/>
  <c r="F336" i="11"/>
  <c r="E336" i="11"/>
  <c r="F335" i="11"/>
  <c r="E335" i="11"/>
  <c r="F334" i="11"/>
  <c r="E334" i="11"/>
  <c r="F333" i="11"/>
  <c r="E333" i="11"/>
  <c r="F332" i="11"/>
  <c r="E332" i="11"/>
  <c r="F331" i="11"/>
  <c r="E331" i="11"/>
  <c r="F330" i="11"/>
  <c r="E330" i="11"/>
  <c r="F329" i="11"/>
  <c r="E329" i="11"/>
  <c r="F328" i="11"/>
  <c r="E328" i="11"/>
  <c r="F327" i="11"/>
  <c r="E327" i="11"/>
  <c r="F326" i="11"/>
  <c r="E326" i="11"/>
  <c r="F325" i="11"/>
  <c r="E325" i="11"/>
  <c r="F324" i="11"/>
  <c r="E324" i="11"/>
  <c r="F323" i="11"/>
  <c r="E323" i="11"/>
  <c r="F322" i="11"/>
  <c r="E322" i="11"/>
  <c r="F321" i="11"/>
  <c r="E321" i="11"/>
  <c r="F320" i="11"/>
  <c r="E320" i="11"/>
  <c r="F319" i="11"/>
  <c r="E319" i="11"/>
  <c r="F318" i="11"/>
  <c r="E318" i="11"/>
  <c r="F317" i="11"/>
  <c r="E317" i="11"/>
  <c r="F316" i="11"/>
  <c r="E316" i="11"/>
  <c r="F315" i="11"/>
  <c r="E315" i="11"/>
  <c r="F314" i="11"/>
  <c r="E314" i="11"/>
  <c r="F313" i="11"/>
  <c r="E313" i="11"/>
  <c r="F312" i="11"/>
  <c r="E312" i="11"/>
  <c r="F311" i="11"/>
  <c r="E311" i="11"/>
  <c r="F310" i="11"/>
  <c r="E310" i="11"/>
  <c r="F309" i="11"/>
  <c r="E309" i="11"/>
  <c r="F308" i="11"/>
  <c r="E308" i="11"/>
  <c r="F307" i="11"/>
  <c r="E307" i="11"/>
  <c r="F306" i="11"/>
  <c r="E306" i="11"/>
  <c r="F305" i="11"/>
  <c r="E305" i="11"/>
  <c r="F304" i="11"/>
  <c r="E304" i="11"/>
  <c r="F303" i="11"/>
  <c r="E303" i="11"/>
  <c r="F302" i="11"/>
  <c r="E302" i="11"/>
  <c r="F301" i="11"/>
  <c r="E301" i="11"/>
  <c r="F300" i="11"/>
  <c r="E300" i="11"/>
  <c r="F299" i="11"/>
  <c r="E299" i="11"/>
  <c r="F298" i="11"/>
  <c r="E298" i="11"/>
  <c r="F297" i="11"/>
  <c r="E297" i="11"/>
  <c r="F296" i="11"/>
  <c r="E296" i="11"/>
  <c r="F295" i="11"/>
  <c r="E295" i="11"/>
  <c r="F294" i="11"/>
  <c r="E294" i="11"/>
  <c r="F293" i="11"/>
  <c r="E293" i="11"/>
  <c r="F292" i="11"/>
  <c r="E292" i="11"/>
  <c r="F291" i="11"/>
  <c r="E291" i="11"/>
  <c r="F290" i="11"/>
  <c r="E290" i="11"/>
  <c r="F289" i="11"/>
  <c r="E289" i="11"/>
  <c r="F288" i="11"/>
  <c r="E288" i="11"/>
  <c r="F287" i="11"/>
  <c r="E287" i="11"/>
  <c r="F286" i="11"/>
  <c r="E286" i="11"/>
  <c r="F285" i="11"/>
  <c r="E285" i="11"/>
  <c r="F284" i="11"/>
  <c r="E284" i="11"/>
  <c r="F283" i="11"/>
  <c r="E283" i="11"/>
  <c r="F282" i="11"/>
  <c r="E282" i="11"/>
  <c r="F281" i="11"/>
  <c r="E281" i="11"/>
  <c r="F280" i="11"/>
  <c r="E280" i="11"/>
  <c r="F279" i="11"/>
  <c r="E279" i="11"/>
  <c r="F278" i="11"/>
  <c r="E278" i="11"/>
  <c r="F277" i="11"/>
  <c r="E277" i="11"/>
  <c r="F276" i="11"/>
  <c r="E276" i="11"/>
  <c r="F275" i="11"/>
  <c r="E275" i="11"/>
  <c r="F274" i="11"/>
  <c r="E274" i="11"/>
  <c r="F273" i="11"/>
  <c r="E273" i="11"/>
  <c r="F272" i="11"/>
  <c r="E272" i="11"/>
  <c r="F271" i="11"/>
  <c r="E271" i="11"/>
  <c r="F270" i="11"/>
  <c r="E270" i="11"/>
  <c r="F269" i="11"/>
  <c r="E269" i="11"/>
  <c r="F268" i="11"/>
  <c r="E268" i="11"/>
  <c r="F267" i="11"/>
  <c r="E267" i="11"/>
  <c r="F266" i="11"/>
  <c r="E266" i="11"/>
  <c r="F265" i="11"/>
  <c r="E265" i="11"/>
  <c r="F264" i="11"/>
  <c r="E264" i="11"/>
  <c r="F263" i="11"/>
  <c r="E263" i="11"/>
  <c r="F262" i="11"/>
  <c r="E262" i="11"/>
  <c r="F261" i="11"/>
  <c r="E261" i="11"/>
  <c r="F260" i="11"/>
  <c r="E260" i="11"/>
  <c r="F259" i="11"/>
  <c r="E259" i="11"/>
  <c r="F258" i="11"/>
  <c r="E258" i="11"/>
  <c r="F257" i="11"/>
  <c r="E257" i="11"/>
  <c r="F256" i="11"/>
  <c r="E256" i="11"/>
  <c r="F255" i="11"/>
  <c r="E255" i="11"/>
  <c r="F254" i="11"/>
  <c r="E254" i="11"/>
  <c r="F253" i="11"/>
  <c r="E253" i="11"/>
  <c r="F252" i="11"/>
  <c r="E252" i="11"/>
  <c r="F251" i="11"/>
  <c r="E251" i="11"/>
  <c r="F250" i="11"/>
  <c r="E250" i="11"/>
  <c r="F249" i="11"/>
  <c r="E249" i="11"/>
  <c r="F248" i="11"/>
  <c r="E248" i="11"/>
  <c r="F247" i="11"/>
  <c r="E247" i="11"/>
  <c r="F246" i="11"/>
  <c r="E246" i="11"/>
  <c r="F245" i="11"/>
  <c r="E245" i="11"/>
  <c r="F244" i="11"/>
  <c r="E244" i="11"/>
  <c r="F243" i="11"/>
  <c r="E243" i="11"/>
  <c r="F242" i="11"/>
  <c r="E242" i="11"/>
  <c r="F241" i="11"/>
  <c r="E241" i="11"/>
  <c r="F240" i="11"/>
  <c r="E240" i="11"/>
  <c r="F239" i="11"/>
  <c r="E239" i="11"/>
  <c r="F238" i="11"/>
  <c r="E238" i="11"/>
  <c r="F237" i="11"/>
  <c r="E237" i="11"/>
  <c r="F236" i="11"/>
  <c r="E236" i="11"/>
  <c r="F235" i="11"/>
  <c r="E235" i="11"/>
  <c r="F234" i="11"/>
  <c r="E234" i="11"/>
  <c r="F233" i="11"/>
  <c r="E233" i="11"/>
  <c r="F232" i="11"/>
  <c r="E232" i="11"/>
  <c r="F231" i="11"/>
  <c r="E231" i="11"/>
  <c r="F230" i="11"/>
  <c r="E230" i="11"/>
  <c r="F229" i="11"/>
  <c r="E229" i="11"/>
  <c r="F228" i="11"/>
  <c r="E228" i="11"/>
  <c r="F227" i="11"/>
  <c r="E227" i="11"/>
  <c r="F226" i="11"/>
  <c r="E226" i="11"/>
  <c r="F225" i="11"/>
  <c r="E225" i="11"/>
  <c r="F224" i="11"/>
  <c r="E224" i="11"/>
  <c r="F223" i="11"/>
  <c r="E223" i="11"/>
  <c r="F222" i="11"/>
  <c r="E222" i="11"/>
  <c r="F221" i="11"/>
  <c r="E221" i="11"/>
  <c r="F220" i="11"/>
  <c r="E220" i="11"/>
  <c r="F219" i="11"/>
  <c r="E219" i="11"/>
  <c r="F218" i="11"/>
  <c r="E218" i="11"/>
  <c r="F217" i="11"/>
  <c r="E217" i="11"/>
  <c r="F216" i="11"/>
  <c r="E216" i="11"/>
  <c r="F215" i="11"/>
  <c r="E215" i="11"/>
  <c r="F214" i="11"/>
  <c r="E214" i="11"/>
  <c r="F213" i="11"/>
  <c r="E213" i="11"/>
  <c r="F212" i="11"/>
  <c r="E212" i="11"/>
  <c r="F211" i="11"/>
  <c r="E211" i="11"/>
  <c r="F210" i="11"/>
  <c r="E210" i="11"/>
  <c r="F209" i="11"/>
  <c r="E209" i="11"/>
  <c r="F208" i="11"/>
  <c r="E208" i="11"/>
  <c r="F207"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F45" i="11"/>
  <c r="F44" i="11"/>
  <c r="F43" i="11"/>
  <c r="F42" i="11"/>
  <c r="F41" i="11"/>
  <c r="E40" i="11"/>
  <c r="E39" i="11"/>
  <c r="E38" i="11"/>
  <c r="E37" i="11"/>
  <c r="E36" i="11"/>
  <c r="E35" i="11"/>
  <c r="E34" i="11"/>
  <c r="E33" i="11"/>
  <c r="E32" i="11"/>
  <c r="E31" i="11"/>
  <c r="E30" i="11"/>
  <c r="E29" i="11"/>
  <c r="E28" i="11"/>
  <c r="E27" i="11"/>
  <c r="E26" i="11"/>
  <c r="E25" i="11"/>
  <c r="E24" i="11"/>
  <c r="E23" i="11"/>
  <c r="F22" i="11"/>
  <c r="E22" i="11"/>
  <c r="F21" i="11"/>
  <c r="E21" i="11"/>
  <c r="F20" i="11"/>
  <c r="E20" i="11"/>
  <c r="F19" i="11"/>
  <c r="E19" i="11"/>
  <c r="F18" i="11"/>
  <c r="E18" i="11"/>
  <c r="F17" i="11"/>
  <c r="E17" i="11"/>
  <c r="F16" i="11"/>
  <c r="E16" i="11"/>
  <c r="F15" i="11"/>
  <c r="E15" i="11"/>
  <c r="F14" i="11"/>
  <c r="E14" i="11"/>
  <c r="F13" i="11"/>
  <c r="E13" i="11"/>
  <c r="F12" i="11"/>
  <c r="E12" i="11"/>
  <c r="F11" i="11"/>
  <c r="E11" i="11"/>
  <c r="F10" i="11"/>
  <c r="E10" i="11"/>
  <c r="F9" i="11"/>
  <c r="E9" i="11"/>
  <c r="F8" i="11"/>
  <c r="E8" i="11"/>
  <c r="F7" i="11"/>
  <c r="E7" i="11"/>
  <c r="F6" i="11"/>
  <c r="E6" i="11"/>
  <c r="F5" i="11"/>
  <c r="E5" i="11"/>
  <c r="F4" i="11"/>
  <c r="E4" i="11"/>
  <c r="F3" i="11"/>
  <c r="E3" i="11"/>
  <c r="F2" i="11"/>
  <c r="E2" i="11"/>
  <c r="G188" i="10"/>
  <c r="F188" i="10"/>
  <c r="G187" i="10"/>
  <c r="F187" i="10"/>
  <c r="G186" i="10"/>
  <c r="F186" i="10"/>
  <c r="G185" i="10"/>
  <c r="F185" i="10"/>
  <c r="G184" i="10"/>
  <c r="F184" i="10"/>
  <c r="G183" i="10"/>
  <c r="F183" i="10"/>
  <c r="G182" i="10"/>
  <c r="F182" i="10"/>
  <c r="G181" i="10"/>
  <c r="F181" i="10"/>
  <c r="G180" i="10"/>
  <c r="F180" i="10"/>
  <c r="G179" i="10"/>
  <c r="F179" i="10"/>
  <c r="G178" i="10"/>
  <c r="F178" i="10"/>
  <c r="G177" i="10"/>
  <c r="F177" i="10"/>
  <c r="G176" i="10"/>
  <c r="F176" i="10"/>
  <c r="G175" i="10"/>
  <c r="F175" i="10"/>
  <c r="G174" i="10"/>
  <c r="F174" i="10"/>
  <c r="G173" i="10"/>
  <c r="F173" i="10"/>
  <c r="G172" i="10"/>
  <c r="F172" i="10"/>
  <c r="G171" i="10"/>
  <c r="F171" i="10"/>
  <c r="G170" i="10"/>
  <c r="F170" i="10"/>
  <c r="G169" i="10"/>
  <c r="F169" i="10"/>
  <c r="G168" i="10"/>
  <c r="F168" i="10"/>
  <c r="G167" i="10"/>
  <c r="F167" i="10"/>
  <c r="G166" i="10"/>
  <c r="F166" i="10"/>
  <c r="G165" i="10"/>
  <c r="F165" i="10"/>
  <c r="G164" i="10"/>
  <c r="F164" i="10"/>
  <c r="G163" i="10"/>
  <c r="F163" i="10"/>
  <c r="G162" i="10"/>
  <c r="F162" i="10"/>
  <c r="G161" i="10"/>
  <c r="F161" i="10"/>
  <c r="G160" i="10"/>
  <c r="F160" i="10"/>
  <c r="G159" i="10"/>
  <c r="F159" i="10"/>
  <c r="G158" i="10"/>
  <c r="F158" i="10"/>
  <c r="G157" i="10"/>
  <c r="F157" i="10"/>
  <c r="G156" i="10"/>
  <c r="F156" i="10"/>
  <c r="G155" i="10"/>
  <c r="F155" i="10"/>
  <c r="G154" i="10"/>
  <c r="F154" i="10"/>
  <c r="G153" i="10"/>
  <c r="F153" i="10"/>
  <c r="G152" i="10"/>
  <c r="F152" i="10"/>
  <c r="G151" i="10"/>
  <c r="F151" i="10"/>
  <c r="G150" i="10"/>
  <c r="F150" i="10"/>
  <c r="G149" i="10"/>
  <c r="F149" i="10"/>
  <c r="G148" i="10"/>
  <c r="F148" i="10"/>
  <c r="G147" i="10"/>
  <c r="F147" i="10"/>
  <c r="G146" i="10"/>
  <c r="F146" i="10"/>
  <c r="G145" i="10"/>
  <c r="F145" i="10"/>
  <c r="G144" i="10"/>
  <c r="F144" i="10"/>
  <c r="G143" i="10"/>
  <c r="F143" i="10"/>
  <c r="G142" i="10"/>
  <c r="F142" i="10"/>
  <c r="G141" i="10"/>
  <c r="F141" i="10"/>
  <c r="G140" i="10"/>
  <c r="F140" i="10"/>
  <c r="G139" i="10"/>
  <c r="F139" i="10"/>
  <c r="G138" i="10"/>
  <c r="F138" i="10"/>
  <c r="G137" i="10"/>
  <c r="F137" i="10"/>
  <c r="G136" i="10"/>
  <c r="F136" i="10"/>
  <c r="G135" i="10"/>
  <c r="F135" i="10"/>
  <c r="G134" i="10"/>
  <c r="F134" i="10"/>
  <c r="G133" i="10"/>
  <c r="F133" i="10"/>
  <c r="G132" i="10"/>
  <c r="F132" i="10"/>
  <c r="G131" i="10"/>
  <c r="F131" i="10"/>
  <c r="G130" i="10"/>
  <c r="F130" i="10"/>
  <c r="G129" i="10"/>
  <c r="F129" i="10"/>
  <c r="G128" i="10"/>
  <c r="F128" i="10"/>
  <c r="G127" i="10"/>
  <c r="F127" i="10"/>
  <c r="G126" i="10"/>
  <c r="F126" i="10"/>
  <c r="G125" i="10"/>
  <c r="F125" i="10"/>
  <c r="G124" i="10"/>
  <c r="F124" i="10"/>
  <c r="G123" i="10"/>
  <c r="F123" i="10"/>
  <c r="G122" i="10"/>
  <c r="F122" i="10"/>
  <c r="G121" i="10"/>
  <c r="F121" i="10"/>
  <c r="G120" i="10"/>
  <c r="F120" i="10"/>
  <c r="G119" i="10"/>
  <c r="F119" i="10"/>
  <c r="G118" i="10"/>
  <c r="F118" i="10"/>
  <c r="G117" i="10"/>
  <c r="F117" i="10"/>
  <c r="G116" i="10"/>
  <c r="F116" i="10"/>
  <c r="G115" i="10"/>
  <c r="F115" i="10"/>
  <c r="G114" i="10"/>
  <c r="F114" i="10"/>
  <c r="G113" i="10"/>
  <c r="F113" i="10"/>
  <c r="G112" i="10"/>
  <c r="F112" i="10"/>
  <c r="G111" i="10"/>
  <c r="F111" i="10"/>
  <c r="G110" i="10"/>
  <c r="F110" i="10"/>
  <c r="G109" i="10"/>
  <c r="F109" i="10"/>
  <c r="G108" i="10"/>
  <c r="F108" i="10"/>
  <c r="G107" i="10"/>
  <c r="F107" i="10"/>
  <c r="G106" i="10"/>
  <c r="F106" i="10"/>
  <c r="G105" i="10"/>
  <c r="F105" i="10"/>
  <c r="G104" i="10"/>
  <c r="F104" i="10"/>
  <c r="G103" i="10"/>
  <c r="F103" i="10"/>
  <c r="G102" i="10"/>
  <c r="F102" i="10"/>
  <c r="G101" i="10"/>
  <c r="F101" i="10"/>
  <c r="G100" i="10"/>
  <c r="F100" i="10"/>
  <c r="G99" i="10"/>
  <c r="F99" i="10"/>
  <c r="G98" i="10"/>
  <c r="F98" i="10"/>
  <c r="G97" i="10"/>
  <c r="F97" i="10"/>
  <c r="G96" i="10"/>
  <c r="F96" i="10"/>
  <c r="G95" i="10"/>
  <c r="F95" i="10"/>
  <c r="G94" i="10"/>
  <c r="F94" i="10"/>
  <c r="G93" i="10"/>
  <c r="F93" i="10"/>
  <c r="G92" i="10"/>
  <c r="F92" i="10"/>
  <c r="G91" i="10"/>
  <c r="F91" i="10"/>
  <c r="G90" i="10"/>
  <c r="F90" i="10"/>
  <c r="G89" i="10"/>
  <c r="F89" i="10"/>
  <c r="G88" i="10"/>
  <c r="F88" i="10"/>
  <c r="G87" i="10"/>
  <c r="F87" i="10"/>
  <c r="G86" i="10"/>
  <c r="F86" i="10"/>
  <c r="G85" i="10"/>
  <c r="F85" i="10"/>
  <c r="G84" i="10"/>
  <c r="F84" i="10"/>
  <c r="G83" i="10"/>
  <c r="F83" i="10"/>
  <c r="G82" i="10"/>
  <c r="F82" i="10"/>
  <c r="G81" i="10"/>
  <c r="F81" i="10"/>
  <c r="G80" i="10"/>
  <c r="F80" i="10"/>
  <c r="G79" i="10"/>
  <c r="F79" i="10"/>
  <c r="G78" i="10"/>
  <c r="F78" i="10"/>
  <c r="G77" i="10"/>
  <c r="F77" i="10"/>
  <c r="G76" i="10"/>
  <c r="F76" i="10"/>
  <c r="G75" i="10"/>
  <c r="F75" i="10"/>
  <c r="G74" i="10"/>
  <c r="F74" i="10"/>
  <c r="G73" i="10"/>
  <c r="F73" i="10"/>
  <c r="G72" i="10"/>
  <c r="F72" i="10"/>
  <c r="G71" i="10"/>
  <c r="F71" i="10"/>
  <c r="G70" i="10"/>
  <c r="F70" i="10"/>
  <c r="G69" i="10"/>
  <c r="F69" i="10"/>
  <c r="G68" i="10"/>
  <c r="F68" i="10"/>
  <c r="G67" i="10"/>
  <c r="F67" i="10"/>
  <c r="G66" i="10"/>
  <c r="F66" i="10"/>
  <c r="G65" i="10"/>
  <c r="F65" i="10"/>
  <c r="G64" i="10"/>
  <c r="F64" i="10"/>
  <c r="G63" i="10"/>
  <c r="F63" i="10"/>
  <c r="G62" i="10"/>
  <c r="F62" i="10"/>
  <c r="G61" i="10"/>
  <c r="F61" i="10"/>
  <c r="G60" i="10"/>
  <c r="F60" i="10"/>
  <c r="G59" i="10"/>
  <c r="F59" i="10"/>
  <c r="G58" i="10"/>
  <c r="F58" i="10"/>
  <c r="G57" i="10"/>
  <c r="F57" i="10"/>
  <c r="G56" i="10"/>
  <c r="F56" i="10"/>
  <c r="G55" i="10"/>
  <c r="F55" i="10"/>
  <c r="G54" i="10"/>
  <c r="F54" i="10"/>
  <c r="G53" i="10"/>
  <c r="F53" i="10"/>
  <c r="G52" i="10"/>
  <c r="F52" i="10"/>
  <c r="G51" i="10"/>
  <c r="F51" i="10"/>
  <c r="G50" i="10"/>
  <c r="F50" i="10"/>
  <c r="G49" i="10"/>
  <c r="F49" i="10"/>
  <c r="G48" i="10"/>
  <c r="F48" i="10"/>
  <c r="G47" i="10"/>
  <c r="F47" i="10"/>
  <c r="G46" i="10"/>
  <c r="F46" i="10"/>
  <c r="G45" i="10"/>
  <c r="F45" i="10"/>
  <c r="G44" i="10"/>
  <c r="F44" i="10"/>
  <c r="G43" i="10"/>
  <c r="F43" i="10"/>
  <c r="G42" i="10"/>
  <c r="F42" i="10"/>
  <c r="G41" i="10"/>
  <c r="F41" i="10"/>
  <c r="G40" i="10"/>
  <c r="F40" i="10"/>
  <c r="G39" i="10"/>
  <c r="F39" i="10"/>
  <c r="G38" i="10"/>
  <c r="F38" i="10"/>
  <c r="G37" i="10"/>
  <c r="F37" i="10"/>
  <c r="G36" i="10"/>
  <c r="F36" i="10"/>
  <c r="G35" i="10"/>
  <c r="F35" i="10"/>
  <c r="G34" i="10"/>
  <c r="F34" i="10"/>
  <c r="G33" i="10"/>
  <c r="F33" i="10"/>
  <c r="G32" i="10"/>
  <c r="F32" i="10"/>
  <c r="G31" i="10"/>
  <c r="F31" i="10"/>
  <c r="G30" i="10"/>
  <c r="F30" i="10"/>
  <c r="G29" i="10"/>
  <c r="F29" i="10"/>
  <c r="G28" i="10"/>
  <c r="F28" i="10"/>
  <c r="G27" i="10"/>
  <c r="F27" i="10"/>
  <c r="G26" i="10"/>
  <c r="F26" i="10"/>
  <c r="G25" i="10"/>
  <c r="F25" i="10"/>
  <c r="G24" i="10"/>
  <c r="F24" i="10"/>
  <c r="G23" i="10"/>
  <c r="F23" i="10"/>
  <c r="G22" i="10"/>
  <c r="F22" i="10"/>
  <c r="G21" i="10"/>
  <c r="F21" i="10"/>
  <c r="G20" i="10"/>
  <c r="F20" i="10"/>
  <c r="G19" i="10"/>
  <c r="F19" i="10"/>
  <c r="G18" i="10"/>
  <c r="F18" i="10"/>
  <c r="G17" i="10"/>
  <c r="F17" i="10"/>
  <c r="G16" i="10"/>
  <c r="F16" i="10"/>
  <c r="G15" i="10"/>
  <c r="F15" i="10"/>
  <c r="G14" i="10"/>
  <c r="F14" i="10"/>
  <c r="G13" i="10"/>
  <c r="F13" i="10"/>
  <c r="G12" i="10"/>
  <c r="F12" i="10"/>
  <c r="G11" i="10"/>
  <c r="F11" i="10"/>
  <c r="G10" i="10"/>
  <c r="F10" i="10"/>
  <c r="G9" i="10"/>
  <c r="F9" i="10"/>
  <c r="G8" i="10"/>
  <c r="F8" i="10"/>
  <c r="G7" i="10"/>
  <c r="F7" i="10"/>
  <c r="G6" i="10"/>
  <c r="F6" i="10"/>
  <c r="G5" i="10"/>
  <c r="F5" i="10"/>
  <c r="G4" i="10"/>
  <c r="F4" i="10"/>
  <c r="G5879" i="9"/>
  <c r="F5879" i="9"/>
  <c r="G5878" i="9"/>
  <c r="F5878" i="9"/>
  <c r="G5877" i="9"/>
  <c r="F5877" i="9"/>
  <c r="G5876" i="9"/>
  <c r="F5876" i="9"/>
  <c r="G5875" i="9"/>
  <c r="F5875" i="9"/>
  <c r="G5874" i="9"/>
  <c r="F5874" i="9"/>
  <c r="G5873" i="9"/>
  <c r="F5873" i="9"/>
  <c r="G5872" i="9"/>
  <c r="F5872" i="9"/>
  <c r="G5871" i="9"/>
  <c r="F5871" i="9"/>
  <c r="G5870" i="9"/>
  <c r="F5870" i="9"/>
  <c r="G5869" i="9"/>
  <c r="F5869" i="9"/>
  <c r="G5868" i="9"/>
  <c r="F5868" i="9"/>
  <c r="G5867" i="9"/>
  <c r="F5867" i="9"/>
  <c r="G5866" i="9"/>
  <c r="F5866" i="9"/>
  <c r="G5865" i="9"/>
  <c r="F5865" i="9"/>
  <c r="G5864" i="9"/>
  <c r="F5864" i="9"/>
  <c r="G5863" i="9"/>
  <c r="F5863" i="9"/>
  <c r="G5862" i="9"/>
  <c r="F5862" i="9"/>
  <c r="G5861" i="9"/>
  <c r="F5861" i="9"/>
  <c r="G5860" i="9"/>
  <c r="F5860" i="9"/>
  <c r="G5859" i="9"/>
  <c r="F5859" i="9"/>
  <c r="G5858" i="9"/>
  <c r="F5858" i="9"/>
  <c r="G5857" i="9"/>
  <c r="F5857" i="9"/>
  <c r="G5856" i="9"/>
  <c r="F5856" i="9"/>
  <c r="G5855" i="9"/>
  <c r="F5855" i="9"/>
  <c r="G5854" i="9"/>
  <c r="F5854" i="9"/>
  <c r="G5853" i="9"/>
  <c r="F5853" i="9"/>
  <c r="G5852" i="9"/>
  <c r="F5852" i="9"/>
  <c r="G5851" i="9"/>
  <c r="F5851" i="9"/>
  <c r="G5850" i="9"/>
  <c r="F5850" i="9"/>
  <c r="G5849" i="9"/>
  <c r="F5849" i="9"/>
  <c r="G5848" i="9"/>
  <c r="F5848" i="9"/>
  <c r="G5847" i="9"/>
  <c r="F5847" i="9"/>
  <c r="G5846" i="9"/>
  <c r="F5846" i="9"/>
  <c r="G5845" i="9"/>
  <c r="F5845" i="9"/>
  <c r="G5844" i="9"/>
  <c r="F5844" i="9"/>
  <c r="G5843" i="9"/>
  <c r="F5843" i="9"/>
  <c r="G5842" i="9"/>
  <c r="F5842" i="9"/>
  <c r="G5841" i="9"/>
  <c r="F5841" i="9"/>
  <c r="G5840" i="9"/>
  <c r="F5840" i="9"/>
  <c r="G5839" i="9"/>
  <c r="F5839" i="9"/>
  <c r="G5838" i="9"/>
  <c r="F5838" i="9"/>
  <c r="G5837" i="9"/>
  <c r="F5837" i="9"/>
  <c r="G5836" i="9"/>
  <c r="F5836" i="9"/>
  <c r="G5835" i="9"/>
  <c r="F5835" i="9"/>
  <c r="G5834" i="9"/>
  <c r="F5834" i="9"/>
  <c r="G5833" i="9"/>
  <c r="F5833" i="9"/>
  <c r="G5832" i="9"/>
  <c r="F5832" i="9"/>
  <c r="G5831" i="9"/>
  <c r="F5831" i="9"/>
  <c r="G5830" i="9"/>
  <c r="F5830" i="9"/>
  <c r="G5829" i="9"/>
  <c r="F5829" i="9"/>
  <c r="G5828" i="9"/>
  <c r="F5828" i="9"/>
  <c r="G5827" i="9"/>
  <c r="F5827" i="9"/>
  <c r="G5826" i="9"/>
  <c r="F5826" i="9"/>
  <c r="G5825" i="9"/>
  <c r="F5825" i="9"/>
  <c r="G5824" i="9"/>
  <c r="F5824" i="9"/>
  <c r="G5823" i="9"/>
  <c r="F5823" i="9"/>
  <c r="G5822" i="9"/>
  <c r="F5822" i="9"/>
  <c r="G5821" i="9"/>
  <c r="F5821" i="9"/>
  <c r="G5820" i="9"/>
  <c r="F5820" i="9"/>
  <c r="G5819" i="9"/>
  <c r="F5819" i="9"/>
  <c r="G5818" i="9"/>
  <c r="F5818" i="9"/>
  <c r="G5817" i="9"/>
  <c r="F5817" i="9"/>
  <c r="G5816" i="9"/>
  <c r="F5816" i="9"/>
  <c r="G5815" i="9"/>
  <c r="F5815" i="9"/>
  <c r="G5814" i="9"/>
  <c r="F5814" i="9"/>
  <c r="G5813" i="9"/>
  <c r="F5813" i="9"/>
  <c r="G5812" i="9"/>
  <c r="F5812" i="9"/>
  <c r="G5811" i="9"/>
  <c r="F5811" i="9"/>
  <c r="G5810" i="9"/>
  <c r="F5810" i="9"/>
  <c r="G5809" i="9"/>
  <c r="F5809" i="9"/>
  <c r="G5808" i="9"/>
  <c r="F5808" i="9"/>
  <c r="G5807" i="9"/>
  <c r="F5807" i="9"/>
  <c r="G5806" i="9"/>
  <c r="F5806" i="9"/>
  <c r="G5805" i="9"/>
  <c r="F5805" i="9"/>
  <c r="G5804" i="9"/>
  <c r="F5804" i="9"/>
  <c r="G5803" i="9"/>
  <c r="F5803" i="9"/>
  <c r="G5802" i="9"/>
  <c r="F5802" i="9"/>
  <c r="G5801" i="9"/>
  <c r="F5801" i="9"/>
  <c r="G5800" i="9"/>
  <c r="F5800" i="9"/>
  <c r="G5799" i="9"/>
  <c r="F5799" i="9"/>
  <c r="G5798" i="9"/>
  <c r="F5798" i="9"/>
  <c r="G5797" i="9"/>
  <c r="F5797" i="9"/>
  <c r="G5796" i="9"/>
  <c r="F5796" i="9"/>
  <c r="G5795" i="9"/>
  <c r="F5795" i="9"/>
  <c r="G5794" i="9"/>
  <c r="F5794" i="9"/>
  <c r="G5793" i="9"/>
  <c r="F5793" i="9"/>
  <c r="G5792" i="9"/>
  <c r="F5792" i="9"/>
  <c r="G5791" i="9"/>
  <c r="F5791" i="9"/>
  <c r="G5790" i="9"/>
  <c r="F5790" i="9"/>
  <c r="G5789" i="9"/>
  <c r="F5789" i="9"/>
  <c r="G5788" i="9"/>
  <c r="F5788" i="9"/>
  <c r="G5787" i="9"/>
  <c r="F5787" i="9"/>
  <c r="G5786" i="9"/>
  <c r="F5786" i="9"/>
  <c r="G5785" i="9"/>
  <c r="F5785" i="9"/>
  <c r="G5784" i="9"/>
  <c r="F5784" i="9"/>
  <c r="G5783" i="9"/>
  <c r="F5783" i="9"/>
  <c r="G5782" i="9"/>
  <c r="F5782" i="9"/>
  <c r="G5781" i="9"/>
  <c r="F5781" i="9"/>
  <c r="G5780" i="9"/>
  <c r="F5780" i="9"/>
  <c r="G5779" i="9"/>
  <c r="F5779" i="9"/>
  <c r="G5778" i="9"/>
  <c r="F5778" i="9"/>
  <c r="G5777" i="9"/>
  <c r="F5777" i="9"/>
  <c r="G5776" i="9"/>
  <c r="F5776" i="9"/>
  <c r="G5775" i="9"/>
  <c r="F5775" i="9"/>
  <c r="G5774" i="9"/>
  <c r="F5774" i="9"/>
  <c r="G5773" i="9"/>
  <c r="F5773" i="9"/>
  <c r="G5772" i="9"/>
  <c r="F5772" i="9"/>
  <c r="G5771" i="9"/>
  <c r="F5771" i="9"/>
  <c r="G5770" i="9"/>
  <c r="F5770" i="9"/>
  <c r="G5769" i="9"/>
  <c r="F5769" i="9"/>
  <c r="G5768" i="9"/>
  <c r="F5768" i="9"/>
  <c r="G5767" i="9"/>
  <c r="F5767" i="9"/>
  <c r="G5766" i="9"/>
  <c r="F5766" i="9"/>
  <c r="G5765" i="9"/>
  <c r="F5765" i="9"/>
  <c r="G5764" i="9"/>
  <c r="F5764" i="9"/>
  <c r="G5763" i="9"/>
  <c r="F5763" i="9"/>
  <c r="G5762" i="9"/>
  <c r="F5762" i="9"/>
  <c r="G5761" i="9"/>
  <c r="F5761" i="9"/>
  <c r="G5760" i="9"/>
  <c r="F5760" i="9"/>
  <c r="G5759" i="9"/>
  <c r="F5759" i="9"/>
  <c r="G5758" i="9"/>
  <c r="F5758" i="9"/>
  <c r="G5757" i="9"/>
  <c r="F5757" i="9"/>
  <c r="G5756" i="9"/>
  <c r="F5756" i="9"/>
  <c r="G5755" i="9"/>
  <c r="F5755" i="9"/>
  <c r="G5754" i="9"/>
  <c r="F5754" i="9"/>
  <c r="G5753" i="9"/>
  <c r="F5753" i="9"/>
  <c r="G5752" i="9"/>
  <c r="F5752" i="9"/>
  <c r="G5751" i="9"/>
  <c r="F5751" i="9"/>
  <c r="G5750" i="9"/>
  <c r="F5750" i="9"/>
  <c r="G5749" i="9"/>
  <c r="F5749" i="9"/>
  <c r="G5748" i="9"/>
  <c r="F5748" i="9"/>
  <c r="G5747" i="9"/>
  <c r="F5747" i="9"/>
  <c r="G5746" i="9"/>
  <c r="F5746" i="9"/>
  <c r="G5745" i="9"/>
  <c r="F5745" i="9"/>
  <c r="G5744" i="9"/>
  <c r="F5744" i="9"/>
  <c r="G5743" i="9"/>
  <c r="F5743" i="9"/>
  <c r="G5742" i="9"/>
  <c r="F5742" i="9"/>
  <c r="G5741" i="9"/>
  <c r="F5741" i="9"/>
  <c r="G5740" i="9"/>
  <c r="F5740" i="9"/>
  <c r="G5739" i="9"/>
  <c r="F5739" i="9"/>
  <c r="G5738" i="9"/>
  <c r="F5738" i="9"/>
  <c r="G5737" i="9"/>
  <c r="F5737" i="9"/>
  <c r="G5736" i="9"/>
  <c r="F5736" i="9"/>
  <c r="G5735" i="9"/>
  <c r="F5735" i="9"/>
  <c r="G5734" i="9"/>
  <c r="F5734" i="9"/>
  <c r="G5733" i="9"/>
  <c r="F5733" i="9"/>
  <c r="G5732" i="9"/>
  <c r="F5732" i="9"/>
  <c r="G5731" i="9"/>
  <c r="F5731" i="9"/>
  <c r="G5730" i="9"/>
  <c r="F5730" i="9"/>
  <c r="G5729" i="9"/>
  <c r="F5729" i="9"/>
  <c r="G5728" i="9"/>
  <c r="F5728" i="9"/>
  <c r="G5727" i="9"/>
  <c r="F5727" i="9"/>
  <c r="G5726" i="9"/>
  <c r="F5726" i="9"/>
  <c r="G5725" i="9"/>
  <c r="F5725" i="9"/>
  <c r="G5724" i="9"/>
  <c r="F5724" i="9"/>
  <c r="G5723" i="9"/>
  <c r="F5723" i="9"/>
  <c r="G5722" i="9"/>
  <c r="F5722" i="9"/>
  <c r="G5721" i="9"/>
  <c r="F5721" i="9"/>
  <c r="G5720" i="9"/>
  <c r="F5720" i="9"/>
  <c r="G5719" i="9"/>
  <c r="F5719" i="9"/>
  <c r="G5718" i="9"/>
  <c r="F5718" i="9"/>
  <c r="G5717" i="9"/>
  <c r="F5717" i="9"/>
  <c r="G5716" i="9"/>
  <c r="F5716" i="9"/>
  <c r="G5715" i="9"/>
  <c r="F5715" i="9"/>
  <c r="G5714" i="9"/>
  <c r="F5714" i="9"/>
  <c r="G5713" i="9"/>
  <c r="F5713" i="9"/>
  <c r="G5712" i="9"/>
  <c r="F5712" i="9"/>
  <c r="G5711" i="9"/>
  <c r="F5711" i="9"/>
  <c r="G5710" i="9"/>
  <c r="F5710" i="9"/>
  <c r="G5709" i="9"/>
  <c r="F5709" i="9"/>
  <c r="G5708" i="9"/>
  <c r="F5708" i="9"/>
  <c r="G5707" i="9"/>
  <c r="F5707" i="9"/>
  <c r="G5706" i="9"/>
  <c r="F5706" i="9"/>
  <c r="G5705" i="9"/>
  <c r="F5705" i="9"/>
  <c r="G5704" i="9"/>
  <c r="F5704" i="9"/>
  <c r="G5703" i="9"/>
  <c r="F5703" i="9"/>
  <c r="G5702" i="9"/>
  <c r="F5702" i="9"/>
  <c r="G5701" i="9"/>
  <c r="F5701" i="9"/>
  <c r="G5700" i="9"/>
  <c r="F5700" i="9"/>
  <c r="G5699" i="9"/>
  <c r="F5699" i="9"/>
  <c r="G5698" i="9"/>
  <c r="F5698" i="9"/>
  <c r="G5697" i="9"/>
  <c r="F5697" i="9"/>
  <c r="G5696" i="9"/>
  <c r="F5696" i="9"/>
  <c r="G5695" i="9"/>
  <c r="F5695" i="9"/>
  <c r="G5694" i="9"/>
  <c r="F5694" i="9"/>
  <c r="G5693" i="9"/>
  <c r="F5693" i="9"/>
  <c r="G5692" i="9"/>
  <c r="F5692" i="9"/>
  <c r="G5691" i="9"/>
  <c r="F5691" i="9"/>
  <c r="G5690" i="9"/>
  <c r="F5690" i="9"/>
  <c r="G5689" i="9"/>
  <c r="F5689" i="9"/>
  <c r="G5688" i="9"/>
  <c r="F5688" i="9"/>
  <c r="G5687" i="9"/>
  <c r="F5687" i="9"/>
  <c r="G5686" i="9"/>
  <c r="F5686" i="9"/>
  <c r="G5685" i="9"/>
  <c r="F5685" i="9"/>
  <c r="G5684" i="9"/>
  <c r="F5684" i="9"/>
  <c r="G5683" i="9"/>
  <c r="F5683" i="9"/>
  <c r="G5682" i="9"/>
  <c r="F5682" i="9"/>
  <c r="G5681" i="9"/>
  <c r="F5681" i="9"/>
  <c r="G5680" i="9"/>
  <c r="F5680" i="9"/>
  <c r="G5679" i="9"/>
  <c r="F5679" i="9"/>
  <c r="G5678" i="9"/>
  <c r="F5678" i="9"/>
  <c r="G5677" i="9"/>
  <c r="F5677" i="9"/>
  <c r="G5676" i="9"/>
  <c r="F5676" i="9"/>
  <c r="G5675" i="9"/>
  <c r="F5675" i="9"/>
  <c r="G5674" i="9"/>
  <c r="F5674" i="9"/>
  <c r="G5673" i="9"/>
  <c r="F5673" i="9"/>
  <c r="G5672" i="9"/>
  <c r="F5672" i="9"/>
  <c r="G5671" i="9"/>
  <c r="F5671" i="9"/>
  <c r="G5670" i="9"/>
  <c r="F5670" i="9"/>
  <c r="G5669" i="9"/>
  <c r="F5669" i="9"/>
  <c r="G5668" i="9"/>
  <c r="F5668" i="9"/>
  <c r="G5667" i="9"/>
  <c r="F5667" i="9"/>
  <c r="G5666" i="9"/>
  <c r="F5666" i="9"/>
  <c r="G5665" i="9"/>
  <c r="F5665" i="9"/>
  <c r="G5664" i="9"/>
  <c r="F5664" i="9"/>
  <c r="G5663" i="9"/>
  <c r="F5663" i="9"/>
  <c r="G5662" i="9"/>
  <c r="F5662" i="9"/>
  <c r="G5661" i="9"/>
  <c r="F5661" i="9"/>
  <c r="G5660" i="9"/>
  <c r="F5660" i="9"/>
  <c r="G5659" i="9"/>
  <c r="F5659" i="9"/>
  <c r="G5658" i="9"/>
  <c r="F5658" i="9"/>
  <c r="G5657" i="9"/>
  <c r="F5657" i="9"/>
  <c r="G5656" i="9"/>
  <c r="F5656" i="9"/>
  <c r="G5655" i="9"/>
  <c r="F5655" i="9"/>
  <c r="G5654" i="9"/>
  <c r="F5654" i="9"/>
  <c r="G5653" i="9"/>
  <c r="F5653" i="9"/>
  <c r="G5652" i="9"/>
  <c r="F5652" i="9"/>
  <c r="G5651" i="9"/>
  <c r="F5651" i="9"/>
  <c r="G5650" i="9"/>
  <c r="F5650" i="9"/>
  <c r="G5649" i="9"/>
  <c r="F5649" i="9"/>
  <c r="G5648" i="9"/>
  <c r="F5648" i="9"/>
  <c r="G5647" i="9"/>
  <c r="F5647" i="9"/>
  <c r="G5646" i="9"/>
  <c r="F5646" i="9"/>
  <c r="G5645" i="9"/>
  <c r="F5645" i="9"/>
  <c r="G5644" i="9"/>
  <c r="F5644" i="9"/>
  <c r="G5643" i="9"/>
  <c r="F5643" i="9"/>
  <c r="G5642" i="9"/>
  <c r="F5642" i="9"/>
  <c r="G5641" i="9"/>
  <c r="F5641" i="9"/>
  <c r="G5640" i="9"/>
  <c r="F5640" i="9"/>
  <c r="G5639" i="9"/>
  <c r="F5639" i="9"/>
  <c r="G5638" i="9"/>
  <c r="F5638" i="9"/>
  <c r="G5637" i="9"/>
  <c r="F5637" i="9"/>
  <c r="G5636" i="9"/>
  <c r="F5636" i="9"/>
  <c r="G5635" i="9"/>
  <c r="F5635" i="9"/>
  <c r="G5634" i="9"/>
  <c r="F5634" i="9"/>
  <c r="G5633" i="9"/>
  <c r="F5633" i="9"/>
  <c r="G5632" i="9"/>
  <c r="F5632" i="9"/>
  <c r="G5631" i="9"/>
  <c r="F5631" i="9"/>
  <c r="G5630" i="9"/>
  <c r="F5630" i="9"/>
  <c r="G5629" i="9"/>
  <c r="F5629" i="9"/>
  <c r="G5628" i="9"/>
  <c r="F5628" i="9"/>
  <c r="G5627" i="9"/>
  <c r="F5627" i="9"/>
  <c r="G5626" i="9"/>
  <c r="F5626" i="9"/>
  <c r="G5625" i="9"/>
  <c r="F5625" i="9"/>
  <c r="G5624" i="9"/>
  <c r="F5624" i="9"/>
  <c r="G5623" i="9"/>
  <c r="F5623" i="9"/>
  <c r="G5622" i="9"/>
  <c r="F5622" i="9"/>
  <c r="G5621" i="9"/>
  <c r="F5621" i="9"/>
  <c r="G5620" i="9"/>
  <c r="F5620" i="9"/>
  <c r="G5619" i="9"/>
  <c r="F5619" i="9"/>
  <c r="G5618" i="9"/>
  <c r="F5618" i="9"/>
  <c r="G5617" i="9"/>
  <c r="F5617" i="9"/>
  <c r="G5616" i="9"/>
  <c r="F5616" i="9"/>
  <c r="G5615" i="9"/>
  <c r="F5615" i="9"/>
  <c r="G5614" i="9"/>
  <c r="F5614" i="9"/>
  <c r="G5613" i="9"/>
  <c r="F5613" i="9"/>
  <c r="G5612" i="9"/>
  <c r="F5612" i="9"/>
  <c r="G5611" i="9"/>
  <c r="F5611" i="9"/>
  <c r="G5610" i="9"/>
  <c r="F5610" i="9"/>
  <c r="G5609" i="9"/>
  <c r="F5609" i="9"/>
  <c r="G5608" i="9"/>
  <c r="F5608" i="9"/>
  <c r="G5607" i="9"/>
  <c r="F5607" i="9"/>
  <c r="G5606" i="9"/>
  <c r="F5606" i="9"/>
  <c r="G5605" i="9"/>
  <c r="F5605" i="9"/>
  <c r="G5604" i="9"/>
  <c r="F5604" i="9"/>
  <c r="G5603" i="9"/>
  <c r="F5603" i="9"/>
  <c r="G5602" i="9"/>
  <c r="F5602" i="9"/>
  <c r="G5601" i="9"/>
  <c r="F5601" i="9"/>
  <c r="G5600" i="9"/>
  <c r="F5600" i="9"/>
  <c r="G5599" i="9"/>
  <c r="F5599" i="9"/>
  <c r="G5598" i="9"/>
  <c r="F5598" i="9"/>
  <c r="G5597" i="9"/>
  <c r="F5597" i="9"/>
  <c r="G5596" i="9"/>
  <c r="F5596" i="9"/>
  <c r="G5595" i="9"/>
  <c r="F5595" i="9"/>
  <c r="G5594" i="9"/>
  <c r="F5594" i="9"/>
  <c r="G5593" i="9"/>
  <c r="F5593" i="9"/>
  <c r="G5592" i="9"/>
  <c r="F5592" i="9"/>
  <c r="G5591" i="9"/>
  <c r="F5591" i="9"/>
  <c r="G5590" i="9"/>
  <c r="F5590" i="9"/>
  <c r="G5589" i="9"/>
  <c r="F5589" i="9"/>
  <c r="G5588" i="9"/>
  <c r="F5588" i="9"/>
  <c r="G5587" i="9"/>
  <c r="F5587" i="9"/>
  <c r="G5586" i="9"/>
  <c r="F5586" i="9"/>
  <c r="G5585" i="9"/>
  <c r="F5585" i="9"/>
  <c r="G5584" i="9"/>
  <c r="F5584" i="9"/>
  <c r="G5583" i="9"/>
  <c r="F5583" i="9"/>
  <c r="G5582" i="9"/>
  <c r="F5582" i="9"/>
  <c r="G5581" i="9"/>
  <c r="F5581" i="9"/>
  <c r="G5580" i="9"/>
  <c r="F5580" i="9"/>
  <c r="G5579" i="9"/>
  <c r="F5579" i="9"/>
  <c r="G5578" i="9"/>
  <c r="F5578" i="9"/>
  <c r="G5577" i="9"/>
  <c r="F5577" i="9"/>
  <c r="G5576" i="9"/>
  <c r="F5576" i="9"/>
  <c r="G5575" i="9"/>
  <c r="F5575" i="9"/>
  <c r="G5574" i="9"/>
  <c r="F5574" i="9"/>
  <c r="G5573" i="9"/>
  <c r="F5573" i="9"/>
  <c r="G5572" i="9"/>
  <c r="F5572" i="9"/>
  <c r="G5571" i="9"/>
  <c r="F5571" i="9"/>
  <c r="G5570" i="9"/>
  <c r="F5570" i="9"/>
  <c r="G5569" i="9"/>
  <c r="F5569" i="9"/>
  <c r="G5568" i="9"/>
  <c r="F5568" i="9"/>
  <c r="G5567" i="9"/>
  <c r="F5567" i="9"/>
  <c r="G5566" i="9"/>
  <c r="F5566" i="9"/>
  <c r="G5565" i="9"/>
  <c r="F5565" i="9"/>
  <c r="G5564" i="9"/>
  <c r="F5564" i="9"/>
  <c r="G5563" i="9"/>
  <c r="F5563" i="9"/>
  <c r="G5562" i="9"/>
  <c r="F5562" i="9"/>
  <c r="G5561" i="9"/>
  <c r="F5561" i="9"/>
  <c r="G5560" i="9"/>
  <c r="F5560" i="9"/>
  <c r="G5559" i="9"/>
  <c r="F5559" i="9"/>
  <c r="G5558" i="9"/>
  <c r="F5558" i="9"/>
  <c r="G5557" i="9"/>
  <c r="F5557" i="9"/>
  <c r="G5556" i="9"/>
  <c r="F5556" i="9"/>
  <c r="G5555" i="9"/>
  <c r="F5555" i="9"/>
  <c r="G5554" i="9"/>
  <c r="F5554" i="9"/>
  <c r="G5553" i="9"/>
  <c r="F5553" i="9"/>
  <c r="G5552" i="9"/>
  <c r="F5552" i="9"/>
  <c r="G5551" i="9"/>
  <c r="F5551" i="9"/>
  <c r="G5550" i="9"/>
  <c r="F5550" i="9"/>
  <c r="G5549" i="9"/>
  <c r="F5549" i="9"/>
  <c r="G5548" i="9"/>
  <c r="F5548" i="9"/>
  <c r="G5547" i="9"/>
  <c r="F5547" i="9"/>
  <c r="G5546" i="9"/>
  <c r="F5546" i="9"/>
  <c r="G5545" i="9"/>
  <c r="F5545" i="9"/>
  <c r="G5544" i="9"/>
  <c r="F5544" i="9"/>
  <c r="G5543" i="9"/>
  <c r="F5543" i="9"/>
  <c r="G5542" i="9"/>
  <c r="F5542" i="9"/>
  <c r="G5541" i="9"/>
  <c r="F5541" i="9"/>
  <c r="G5540" i="9"/>
  <c r="F5540" i="9"/>
  <c r="G5539" i="9"/>
  <c r="F5539" i="9"/>
  <c r="G5538" i="9"/>
  <c r="F5538" i="9"/>
  <c r="G5537" i="9"/>
  <c r="F5537" i="9"/>
  <c r="G5536" i="9"/>
  <c r="F5536" i="9"/>
  <c r="G5535" i="9"/>
  <c r="F5535" i="9"/>
  <c r="G5534" i="9"/>
  <c r="F5534" i="9"/>
  <c r="G5533" i="9"/>
  <c r="F5533" i="9"/>
  <c r="G5532" i="9"/>
  <c r="F5532" i="9"/>
  <c r="G5531" i="9"/>
  <c r="F5531" i="9"/>
  <c r="G5530" i="9"/>
  <c r="F5530" i="9"/>
  <c r="G5529" i="9"/>
  <c r="F5529" i="9"/>
  <c r="G5528" i="9"/>
  <c r="F5528" i="9"/>
  <c r="G5527" i="9"/>
  <c r="F5527" i="9"/>
  <c r="G5526" i="9"/>
  <c r="F5526" i="9"/>
  <c r="G5525" i="9"/>
  <c r="F5525" i="9"/>
  <c r="G5524" i="9"/>
  <c r="F5524" i="9"/>
  <c r="G5523" i="9"/>
  <c r="F5523" i="9"/>
  <c r="G5522" i="9"/>
  <c r="F5522" i="9"/>
  <c r="G5521" i="9"/>
  <c r="F5521" i="9"/>
  <c r="G5520" i="9"/>
  <c r="F5520" i="9"/>
  <c r="G5519" i="9"/>
  <c r="F5519" i="9"/>
  <c r="G5518" i="9"/>
  <c r="F5518" i="9"/>
  <c r="G5517" i="9"/>
  <c r="F5517" i="9"/>
  <c r="G5516" i="9"/>
  <c r="F5516" i="9"/>
  <c r="G5515" i="9"/>
  <c r="F5515" i="9"/>
  <c r="G5514" i="9"/>
  <c r="F5514" i="9"/>
  <c r="G5513" i="9"/>
  <c r="F5513" i="9"/>
  <c r="G5512" i="9"/>
  <c r="F5512" i="9"/>
  <c r="G5511" i="9"/>
  <c r="F5511" i="9"/>
  <c r="G5510" i="9"/>
  <c r="F5510" i="9"/>
  <c r="G5509" i="9"/>
  <c r="F5509" i="9"/>
  <c r="G5508" i="9"/>
  <c r="F5508" i="9"/>
  <c r="G5507" i="9"/>
  <c r="F5507" i="9"/>
  <c r="G5506" i="9"/>
  <c r="F5506" i="9"/>
  <c r="G5505" i="9"/>
  <c r="F5505" i="9"/>
  <c r="G5504" i="9"/>
  <c r="F5504" i="9"/>
  <c r="G5503" i="9"/>
  <c r="F5503" i="9"/>
  <c r="G5502" i="9"/>
  <c r="F5502" i="9"/>
  <c r="G5501" i="9"/>
  <c r="F5501" i="9"/>
  <c r="G5500" i="9"/>
  <c r="F5500" i="9"/>
  <c r="G5499" i="9"/>
  <c r="F5499" i="9"/>
  <c r="G5498" i="9"/>
  <c r="F5498" i="9"/>
  <c r="G5497" i="9"/>
  <c r="F5497" i="9"/>
  <c r="G5496" i="9"/>
  <c r="F5496" i="9"/>
  <c r="G5495" i="9"/>
  <c r="F5495" i="9"/>
  <c r="G5494" i="9"/>
  <c r="F5494" i="9"/>
  <c r="G5493" i="9"/>
  <c r="F5493" i="9"/>
  <c r="G5492" i="9"/>
  <c r="F5492" i="9"/>
  <c r="G5491" i="9"/>
  <c r="F5491" i="9"/>
  <c r="G5490" i="9"/>
  <c r="F5490" i="9"/>
  <c r="G5489" i="9"/>
  <c r="F5489" i="9"/>
  <c r="G5488" i="9"/>
  <c r="F5488" i="9"/>
  <c r="G5487" i="9"/>
  <c r="F5487" i="9"/>
  <c r="G5486" i="9"/>
  <c r="F5486" i="9"/>
  <c r="G5485" i="9"/>
  <c r="F5485" i="9"/>
  <c r="G5484" i="9"/>
  <c r="F5484" i="9"/>
  <c r="G5483" i="9"/>
  <c r="F5483" i="9"/>
  <c r="G5482" i="9"/>
  <c r="F5482" i="9"/>
  <c r="G5481" i="9"/>
  <c r="F5481" i="9"/>
  <c r="G5480" i="9"/>
  <c r="F5480" i="9"/>
  <c r="G5479" i="9"/>
  <c r="F5479" i="9"/>
  <c r="G5478" i="9"/>
  <c r="F5478" i="9"/>
  <c r="G5477" i="9"/>
  <c r="F5477" i="9"/>
  <c r="G5476" i="9"/>
  <c r="F5476" i="9"/>
  <c r="G5475" i="9"/>
  <c r="F5475" i="9"/>
  <c r="G5474" i="9"/>
  <c r="F5474" i="9"/>
  <c r="G5473" i="9"/>
  <c r="F5473" i="9"/>
  <c r="G5472" i="9"/>
  <c r="F5472" i="9"/>
  <c r="G5471" i="9"/>
  <c r="F5471" i="9"/>
  <c r="G5470" i="9"/>
  <c r="F5470" i="9"/>
  <c r="G5469" i="9"/>
  <c r="F5469" i="9"/>
  <c r="G5468" i="9"/>
  <c r="F5468" i="9"/>
  <c r="G5467" i="9"/>
  <c r="F5467" i="9"/>
  <c r="G5466" i="9"/>
  <c r="F5466" i="9"/>
  <c r="G5465" i="9"/>
  <c r="F5465" i="9"/>
  <c r="G5464" i="9"/>
  <c r="F5464" i="9"/>
  <c r="G5463" i="9"/>
  <c r="F5463" i="9"/>
  <c r="G5462" i="9"/>
  <c r="F5462" i="9"/>
  <c r="G5461" i="9"/>
  <c r="F5461" i="9"/>
  <c r="G5460" i="9"/>
  <c r="F5460" i="9"/>
  <c r="G5459" i="9"/>
  <c r="F5459" i="9"/>
  <c r="G5458" i="9"/>
  <c r="F5458" i="9"/>
  <c r="G5457" i="9"/>
  <c r="F5457" i="9"/>
  <c r="G5456" i="9"/>
  <c r="F5456" i="9"/>
  <c r="G5455" i="9"/>
  <c r="F5455" i="9"/>
  <c r="G5454" i="9"/>
  <c r="F5454" i="9"/>
  <c r="G5453" i="9"/>
  <c r="F5453" i="9"/>
  <c r="G5452" i="9"/>
  <c r="F5452" i="9"/>
  <c r="G5451" i="9"/>
  <c r="F5451" i="9"/>
  <c r="G5450" i="9"/>
  <c r="F5450" i="9"/>
  <c r="G5449" i="9"/>
  <c r="F5449" i="9"/>
  <c r="G5448" i="9"/>
  <c r="F5448" i="9"/>
  <c r="G5447" i="9"/>
  <c r="F5447" i="9"/>
  <c r="G5446" i="9"/>
  <c r="F5446" i="9"/>
  <c r="G5445" i="9"/>
  <c r="F5445" i="9"/>
  <c r="G5444" i="9"/>
  <c r="F5444" i="9"/>
  <c r="G5443" i="9"/>
  <c r="F5443" i="9"/>
  <c r="G5442" i="9"/>
  <c r="F5442" i="9"/>
  <c r="G5441" i="9"/>
  <c r="F5441" i="9"/>
  <c r="G5440" i="9"/>
  <c r="F5440" i="9"/>
  <c r="G5439" i="9"/>
  <c r="F5439" i="9"/>
  <c r="G5438" i="9"/>
  <c r="F5438" i="9"/>
  <c r="G5437" i="9"/>
  <c r="F5437" i="9"/>
  <c r="G5436" i="9"/>
  <c r="F5436" i="9"/>
  <c r="G5435" i="9"/>
  <c r="F5435" i="9"/>
  <c r="G5434" i="9"/>
  <c r="F5434" i="9"/>
  <c r="G5433" i="9"/>
  <c r="F5433" i="9"/>
  <c r="G5432" i="9"/>
  <c r="F5432" i="9"/>
  <c r="G5431" i="9"/>
  <c r="F5431" i="9"/>
  <c r="G5430" i="9"/>
  <c r="F5430" i="9"/>
  <c r="G5429" i="9"/>
  <c r="F5429" i="9"/>
  <c r="G5428" i="9"/>
  <c r="F5428" i="9"/>
  <c r="G5427" i="9"/>
  <c r="F5427" i="9"/>
  <c r="G5426" i="9"/>
  <c r="F5426" i="9"/>
  <c r="G5425" i="9"/>
  <c r="F5425" i="9"/>
  <c r="G5424" i="9"/>
  <c r="F5424" i="9"/>
  <c r="G5423" i="9"/>
  <c r="F5423" i="9"/>
  <c r="G5422" i="9"/>
  <c r="F5422" i="9"/>
  <c r="G5421" i="9"/>
  <c r="F5421" i="9"/>
  <c r="G5420" i="9"/>
  <c r="F5420" i="9"/>
  <c r="G5419" i="9"/>
  <c r="F5419" i="9"/>
  <c r="G5418" i="9"/>
  <c r="F5418" i="9"/>
  <c r="G5417" i="9"/>
  <c r="F5417" i="9"/>
  <c r="G5416" i="9"/>
  <c r="F5416" i="9"/>
  <c r="G5415" i="9"/>
  <c r="F5415" i="9"/>
  <c r="G5414" i="9"/>
  <c r="F5414" i="9"/>
  <c r="G5413" i="9"/>
  <c r="F5413" i="9"/>
  <c r="G5412" i="9"/>
  <c r="F5412" i="9"/>
  <c r="G5411" i="9"/>
  <c r="F5411" i="9"/>
  <c r="G5410" i="9"/>
  <c r="F5410" i="9"/>
  <c r="G5409" i="9"/>
  <c r="F5409" i="9"/>
  <c r="G5408" i="9"/>
  <c r="F5408" i="9"/>
  <c r="G5407" i="9"/>
  <c r="F5407" i="9"/>
  <c r="G5406" i="9"/>
  <c r="F5406" i="9"/>
  <c r="G5405" i="9"/>
  <c r="F5405" i="9"/>
  <c r="G5404" i="9"/>
  <c r="F5404" i="9"/>
  <c r="G5403" i="9"/>
  <c r="F5403" i="9"/>
  <c r="G5402" i="9"/>
  <c r="F5402" i="9"/>
  <c r="G5401" i="9"/>
  <c r="F5401" i="9"/>
  <c r="G5400" i="9"/>
  <c r="F5400" i="9"/>
  <c r="G5399" i="9"/>
  <c r="F5399" i="9"/>
  <c r="G5398" i="9"/>
  <c r="F5398" i="9"/>
  <c r="G5397" i="9"/>
  <c r="F5397" i="9"/>
  <c r="G5396" i="9"/>
  <c r="F5396" i="9"/>
  <c r="G5395" i="9"/>
  <c r="F5395" i="9"/>
  <c r="G5394" i="9"/>
  <c r="F5394" i="9"/>
  <c r="G5393" i="9"/>
  <c r="F5393" i="9"/>
  <c r="G5392" i="9"/>
  <c r="F5392" i="9"/>
  <c r="G5391" i="9"/>
  <c r="F5391" i="9"/>
  <c r="G5390" i="9"/>
  <c r="F5390" i="9"/>
  <c r="G5389" i="9"/>
  <c r="F5389" i="9"/>
  <c r="G5388" i="9"/>
  <c r="F5388" i="9"/>
  <c r="G5387" i="9"/>
  <c r="F5387" i="9"/>
  <c r="G5386" i="9"/>
  <c r="F5386" i="9"/>
  <c r="G5385" i="9"/>
  <c r="F5385" i="9"/>
  <c r="G5384" i="9"/>
  <c r="F5384" i="9"/>
  <c r="G5383" i="9"/>
  <c r="F5383" i="9"/>
  <c r="G5382" i="9"/>
  <c r="F5382" i="9"/>
  <c r="G5381" i="9"/>
  <c r="F5381" i="9"/>
  <c r="G5380" i="9"/>
  <c r="F5380" i="9"/>
  <c r="G5379" i="9"/>
  <c r="F5379" i="9"/>
  <c r="G5378" i="9"/>
  <c r="F5378" i="9"/>
  <c r="G5377" i="9"/>
  <c r="F5377" i="9"/>
  <c r="G5376" i="9"/>
  <c r="F5376" i="9"/>
  <c r="G5375" i="9"/>
  <c r="F5375" i="9"/>
  <c r="G5374" i="9"/>
  <c r="F5374" i="9"/>
  <c r="G5373" i="9"/>
  <c r="F5373" i="9"/>
  <c r="G5372" i="9"/>
  <c r="F5372" i="9"/>
  <c r="G5371" i="9"/>
  <c r="F5371" i="9"/>
  <c r="G5370" i="9"/>
  <c r="F5370" i="9"/>
  <c r="G5369" i="9"/>
  <c r="F5369" i="9"/>
  <c r="G5368" i="9"/>
  <c r="F5368" i="9"/>
  <c r="G5367" i="9"/>
  <c r="F5367" i="9"/>
  <c r="G5366" i="9"/>
  <c r="F5366" i="9"/>
  <c r="G5365" i="9"/>
  <c r="F5365" i="9"/>
  <c r="G5364" i="9"/>
  <c r="F5364" i="9"/>
  <c r="G5363" i="9"/>
  <c r="F5363" i="9"/>
  <c r="G5362" i="9"/>
  <c r="F5362" i="9"/>
  <c r="G5361" i="9"/>
  <c r="F5361" i="9"/>
  <c r="G5360" i="9"/>
  <c r="F5360" i="9"/>
  <c r="G5359" i="9"/>
  <c r="F5359" i="9"/>
  <c r="G5358" i="9"/>
  <c r="F5358" i="9"/>
  <c r="G5357" i="9"/>
  <c r="F5357" i="9"/>
  <c r="G5356" i="9"/>
  <c r="F5356" i="9"/>
  <c r="G5355" i="9"/>
  <c r="F5355" i="9"/>
  <c r="G5354" i="9"/>
  <c r="F5354" i="9"/>
  <c r="G5353" i="9"/>
  <c r="F5353" i="9"/>
  <c r="G5352" i="9"/>
  <c r="F5352" i="9"/>
  <c r="G5351" i="9"/>
  <c r="F5351" i="9"/>
  <c r="G5350" i="9"/>
  <c r="F5350" i="9"/>
  <c r="G5349" i="9"/>
  <c r="F5349" i="9"/>
  <c r="G5348" i="9"/>
  <c r="F5348" i="9"/>
  <c r="G5347" i="9"/>
  <c r="F5347" i="9"/>
  <c r="G5346" i="9"/>
  <c r="F5346" i="9"/>
  <c r="G5345" i="9"/>
  <c r="F5345" i="9"/>
  <c r="G5344" i="9"/>
  <c r="F5344" i="9"/>
  <c r="G5343" i="9"/>
  <c r="F5343" i="9"/>
  <c r="G5342" i="9"/>
  <c r="F5342" i="9"/>
  <c r="G5341" i="9"/>
  <c r="F5341" i="9"/>
  <c r="G5340" i="9"/>
  <c r="F5340" i="9"/>
  <c r="G5339" i="9"/>
  <c r="F5339" i="9"/>
  <c r="G5338" i="9"/>
  <c r="F5338" i="9"/>
  <c r="G5337" i="9"/>
  <c r="F5337" i="9"/>
  <c r="G5336" i="9"/>
  <c r="F5336" i="9"/>
  <c r="G5335" i="9"/>
  <c r="F5335" i="9"/>
  <c r="G5334" i="9"/>
  <c r="F5334" i="9"/>
  <c r="G5333" i="9"/>
  <c r="F5333" i="9"/>
  <c r="G5332" i="9"/>
  <c r="F5332" i="9"/>
  <c r="G5331" i="9"/>
  <c r="F5331" i="9"/>
  <c r="G5330" i="9"/>
  <c r="F5330" i="9"/>
  <c r="G5329" i="9"/>
  <c r="F5329" i="9"/>
  <c r="G5328" i="9"/>
  <c r="F5328" i="9"/>
  <c r="G5327" i="9"/>
  <c r="F5327" i="9"/>
  <c r="G5326" i="9"/>
  <c r="F5326" i="9"/>
  <c r="G5325" i="9"/>
  <c r="F5325" i="9"/>
  <c r="G5324" i="9"/>
  <c r="F5324" i="9"/>
  <c r="G5323" i="9"/>
  <c r="F5323" i="9"/>
  <c r="G5322" i="9"/>
  <c r="F5322" i="9"/>
  <c r="G5321" i="9"/>
  <c r="F5321" i="9"/>
  <c r="G5320" i="9"/>
  <c r="F5320" i="9"/>
  <c r="G5319" i="9"/>
  <c r="F5319" i="9"/>
  <c r="G5318" i="9"/>
  <c r="F5318" i="9"/>
  <c r="G5317" i="9"/>
  <c r="F5317" i="9"/>
  <c r="G5316" i="9"/>
  <c r="F5316" i="9"/>
  <c r="G5315" i="9"/>
  <c r="F5315" i="9"/>
  <c r="G5314" i="9"/>
  <c r="F5314" i="9"/>
  <c r="G5313" i="9"/>
  <c r="F5313" i="9"/>
  <c r="G5312" i="9"/>
  <c r="F5312" i="9"/>
  <c r="G5311" i="9"/>
  <c r="F5311" i="9"/>
  <c r="G5310" i="9"/>
  <c r="F5310" i="9"/>
  <c r="G5309" i="9"/>
  <c r="F5309" i="9"/>
  <c r="G5308" i="9"/>
  <c r="F5308" i="9"/>
  <c r="G5307" i="9"/>
  <c r="F5307" i="9"/>
  <c r="G5306" i="9"/>
  <c r="F5306" i="9"/>
  <c r="G5305" i="9"/>
  <c r="F5305" i="9"/>
  <c r="G5304" i="9"/>
  <c r="F5304" i="9"/>
  <c r="G5303" i="9"/>
  <c r="F5303" i="9"/>
  <c r="G5302" i="9"/>
  <c r="F5302" i="9"/>
  <c r="G5301" i="9"/>
  <c r="F5301" i="9"/>
  <c r="G5300" i="9"/>
  <c r="F5300" i="9"/>
  <c r="G5299" i="9"/>
  <c r="F5299" i="9"/>
  <c r="G5298" i="9"/>
  <c r="F5298" i="9"/>
  <c r="G5297" i="9"/>
  <c r="F5297" i="9"/>
  <c r="G5296" i="9"/>
  <c r="F5296" i="9"/>
  <c r="G5295" i="9"/>
  <c r="F5295" i="9"/>
  <c r="G5294" i="9"/>
  <c r="F5294" i="9"/>
  <c r="G5293" i="9"/>
  <c r="F5293" i="9"/>
  <c r="G5292" i="9"/>
  <c r="F5292" i="9"/>
  <c r="G5291" i="9"/>
  <c r="F5291" i="9"/>
  <c r="G5290" i="9"/>
  <c r="F5290" i="9"/>
  <c r="G5289" i="9"/>
  <c r="F5289" i="9"/>
  <c r="G5288" i="9"/>
  <c r="F5288" i="9"/>
  <c r="G5287" i="9"/>
  <c r="F5287" i="9"/>
  <c r="G5286" i="9"/>
  <c r="F5286" i="9"/>
  <c r="G5285" i="9"/>
  <c r="F5285" i="9"/>
  <c r="G5284" i="9"/>
  <c r="F5284" i="9"/>
  <c r="G5283" i="9"/>
  <c r="F5283" i="9"/>
  <c r="G5282" i="9"/>
  <c r="F5282" i="9"/>
  <c r="G5281" i="9"/>
  <c r="F5281" i="9"/>
  <c r="G5280" i="9"/>
  <c r="F5280" i="9"/>
  <c r="G5279" i="9"/>
  <c r="F5279" i="9"/>
  <c r="G5278" i="9"/>
  <c r="F5278" i="9"/>
  <c r="G5277" i="9"/>
  <c r="F5277" i="9"/>
  <c r="G5276" i="9"/>
  <c r="F5276" i="9"/>
  <c r="G5275" i="9"/>
  <c r="F5275" i="9"/>
  <c r="G5274" i="9"/>
  <c r="F5274" i="9"/>
  <c r="G5273" i="9"/>
  <c r="F5273" i="9"/>
  <c r="G5272" i="9"/>
  <c r="F5272" i="9"/>
  <c r="G5271" i="9"/>
  <c r="F5271" i="9"/>
  <c r="G5270" i="9"/>
  <c r="F5270" i="9"/>
  <c r="G5269" i="9"/>
  <c r="F5269" i="9"/>
  <c r="G5268" i="9"/>
  <c r="F5268" i="9"/>
  <c r="G5267" i="9"/>
  <c r="F5267" i="9"/>
  <c r="G5266" i="9"/>
  <c r="F5266" i="9"/>
  <c r="G5265" i="9"/>
  <c r="F5265" i="9"/>
  <c r="G5264" i="9"/>
  <c r="F5264" i="9"/>
  <c r="G5263" i="9"/>
  <c r="F5263" i="9"/>
  <c r="G5262" i="9"/>
  <c r="F5262" i="9"/>
  <c r="G5261" i="9"/>
  <c r="F5261" i="9"/>
  <c r="G5260" i="9"/>
  <c r="F5260" i="9"/>
  <c r="G5259" i="9"/>
  <c r="F5259" i="9"/>
  <c r="G5258" i="9"/>
  <c r="F5258" i="9"/>
  <c r="G5257" i="9"/>
  <c r="F5257" i="9"/>
  <c r="G5256" i="9"/>
  <c r="F5256" i="9"/>
  <c r="G5255" i="9"/>
  <c r="F5255" i="9"/>
  <c r="G5254" i="9"/>
  <c r="F5254" i="9"/>
  <c r="G5253" i="9"/>
  <c r="F5253" i="9"/>
  <c r="G5252" i="9"/>
  <c r="F5252" i="9"/>
  <c r="G5251" i="9"/>
  <c r="F5251" i="9"/>
  <c r="G5250" i="9"/>
  <c r="F5250" i="9"/>
  <c r="G5249" i="9"/>
  <c r="F5249" i="9"/>
  <c r="G5248" i="9"/>
  <c r="F5248" i="9"/>
  <c r="G5247" i="9"/>
  <c r="F5247" i="9"/>
  <c r="G5246" i="9"/>
  <c r="F5246" i="9"/>
  <c r="G5245" i="9"/>
  <c r="F5245" i="9"/>
  <c r="G5244" i="9"/>
  <c r="F5244" i="9"/>
  <c r="G5243" i="9"/>
  <c r="F5243" i="9"/>
  <c r="G5242" i="9"/>
  <c r="F5242" i="9"/>
  <c r="G5241" i="9"/>
  <c r="F5241" i="9"/>
  <c r="G5240" i="9"/>
  <c r="F5240" i="9"/>
  <c r="G5239" i="9"/>
  <c r="F5239" i="9"/>
  <c r="G5238" i="9"/>
  <c r="F5238" i="9"/>
  <c r="G5237" i="9"/>
  <c r="F5237" i="9"/>
  <c r="G5236" i="9"/>
  <c r="F5236" i="9"/>
  <c r="G5235" i="9"/>
  <c r="F5235" i="9"/>
  <c r="G5234" i="9"/>
  <c r="F5234" i="9"/>
  <c r="G5233" i="9"/>
  <c r="F5233" i="9"/>
  <c r="G5232" i="9"/>
  <c r="F5232" i="9"/>
  <c r="G5231" i="9"/>
  <c r="F5231" i="9"/>
  <c r="G5230" i="9"/>
  <c r="F5230" i="9"/>
  <c r="G5229" i="9"/>
  <c r="F5229" i="9"/>
  <c r="G5228" i="9"/>
  <c r="F5228" i="9"/>
  <c r="G5227" i="9"/>
  <c r="F5227" i="9"/>
  <c r="G5226" i="9"/>
  <c r="F5226" i="9"/>
  <c r="G5225" i="9"/>
  <c r="F5225" i="9"/>
  <c r="G5224" i="9"/>
  <c r="F5224" i="9"/>
  <c r="G5223" i="9"/>
  <c r="F5223" i="9"/>
  <c r="G5222" i="9"/>
  <c r="F5222" i="9"/>
  <c r="G5221" i="9"/>
  <c r="F5221" i="9"/>
  <c r="G5220" i="9"/>
  <c r="F5220" i="9"/>
  <c r="G5219" i="9"/>
  <c r="F5219" i="9"/>
  <c r="G5218" i="9"/>
  <c r="F5218" i="9"/>
  <c r="G5217" i="9"/>
  <c r="F5217" i="9"/>
  <c r="G5216" i="9"/>
  <c r="F5216" i="9"/>
  <c r="G5215" i="9"/>
  <c r="F5215" i="9"/>
  <c r="G5214" i="9"/>
  <c r="F5214" i="9"/>
  <c r="G5213" i="9"/>
  <c r="F5213" i="9"/>
  <c r="G5212" i="9"/>
  <c r="F5212" i="9"/>
  <c r="G5211" i="9"/>
  <c r="F5211" i="9"/>
  <c r="G5210" i="9"/>
  <c r="F5210" i="9"/>
  <c r="G5209" i="9"/>
  <c r="F5209" i="9"/>
  <c r="G5208" i="9"/>
  <c r="F5208" i="9"/>
  <c r="G5207" i="9"/>
  <c r="F5207" i="9"/>
  <c r="G5206" i="9"/>
  <c r="F5206" i="9"/>
  <c r="G5205" i="9"/>
  <c r="F5205" i="9"/>
  <c r="G5204" i="9"/>
  <c r="F5204" i="9"/>
  <c r="G5203" i="9"/>
  <c r="F5203" i="9"/>
  <c r="G5202" i="9"/>
  <c r="F5202" i="9"/>
  <c r="G5201" i="9"/>
  <c r="F5201" i="9"/>
  <c r="G5200" i="9"/>
  <c r="F5200" i="9"/>
  <c r="G5199" i="9"/>
  <c r="F5199" i="9"/>
  <c r="G5198" i="9"/>
  <c r="F5198" i="9"/>
  <c r="G5197" i="9"/>
  <c r="F5197" i="9"/>
  <c r="G5196" i="9"/>
  <c r="F5196" i="9"/>
  <c r="G5195" i="9"/>
  <c r="F5195" i="9"/>
  <c r="G5194" i="9"/>
  <c r="F5194" i="9"/>
  <c r="G5193" i="9"/>
  <c r="F5193" i="9"/>
  <c r="G5192" i="9"/>
  <c r="F5192" i="9"/>
  <c r="G5191" i="9"/>
  <c r="F5191" i="9"/>
  <c r="G5190" i="9"/>
  <c r="F5190" i="9"/>
  <c r="G5189" i="9"/>
  <c r="F5189" i="9"/>
  <c r="G5188" i="9"/>
  <c r="F5188" i="9"/>
  <c r="G5187" i="9"/>
  <c r="F5187" i="9"/>
  <c r="G5186" i="9"/>
  <c r="F5186" i="9"/>
  <c r="G5185" i="9"/>
  <c r="F5185" i="9"/>
  <c r="G5184" i="9"/>
  <c r="F5184" i="9"/>
  <c r="G5183" i="9"/>
  <c r="F5183" i="9"/>
  <c r="G5182" i="9"/>
  <c r="F5182" i="9"/>
  <c r="G5181" i="9"/>
  <c r="F5181" i="9"/>
  <c r="G5180" i="9"/>
  <c r="F5180" i="9"/>
  <c r="G5179" i="9"/>
  <c r="F5179" i="9"/>
  <c r="G5178" i="9"/>
  <c r="F5178" i="9"/>
  <c r="G5177" i="9"/>
  <c r="F5177" i="9"/>
  <c r="G5176" i="9"/>
  <c r="F5176" i="9"/>
  <c r="G5175" i="9"/>
  <c r="F5175" i="9"/>
  <c r="G5174" i="9"/>
  <c r="F5174" i="9"/>
  <c r="G5173" i="9"/>
  <c r="F5173" i="9"/>
  <c r="G5172" i="9"/>
  <c r="F5172" i="9"/>
  <c r="G5171" i="9"/>
  <c r="F5171" i="9"/>
  <c r="G5170" i="9"/>
  <c r="F5170" i="9"/>
  <c r="G5169" i="9"/>
  <c r="F5169" i="9"/>
  <c r="G5168" i="9"/>
  <c r="F5168" i="9"/>
  <c r="G5167" i="9"/>
  <c r="F5167" i="9"/>
  <c r="G5166" i="9"/>
  <c r="F5166" i="9"/>
  <c r="G5165" i="9"/>
  <c r="F5165" i="9"/>
  <c r="G5164" i="9"/>
  <c r="F5164" i="9"/>
  <c r="G5163" i="9"/>
  <c r="F5163" i="9"/>
  <c r="G5162" i="9"/>
  <c r="F5162" i="9"/>
  <c r="G5161" i="9"/>
  <c r="F5161" i="9"/>
  <c r="G5160" i="9"/>
  <c r="F5160" i="9"/>
  <c r="G5159" i="9"/>
  <c r="F5159" i="9"/>
  <c r="G5158" i="9"/>
  <c r="F5158" i="9"/>
  <c r="G5157" i="9"/>
  <c r="F5157" i="9"/>
  <c r="G5156" i="9"/>
  <c r="F5156" i="9"/>
  <c r="G5155" i="9"/>
  <c r="F5155" i="9"/>
  <c r="G5154" i="9"/>
  <c r="F5154" i="9"/>
  <c r="G5153" i="9"/>
  <c r="F5153" i="9"/>
  <c r="G5152" i="9"/>
  <c r="F5152" i="9"/>
  <c r="G5151" i="9"/>
  <c r="F5151" i="9"/>
  <c r="G5150" i="9"/>
  <c r="F5150" i="9"/>
  <c r="G5149" i="9"/>
  <c r="F5149" i="9"/>
  <c r="G5148" i="9"/>
  <c r="F5148" i="9"/>
  <c r="G5147" i="9"/>
  <c r="F5147" i="9"/>
  <c r="G5146" i="9"/>
  <c r="F5146" i="9"/>
  <c r="G5145" i="9"/>
  <c r="F5145" i="9"/>
  <c r="G5144" i="9"/>
  <c r="F5144" i="9"/>
  <c r="G5143" i="9"/>
  <c r="F5143" i="9"/>
  <c r="G5142" i="9"/>
  <c r="F5142" i="9"/>
  <c r="G5141" i="9"/>
  <c r="F5141" i="9"/>
  <c r="G5140" i="9"/>
  <c r="F5140" i="9"/>
  <c r="G5139" i="9"/>
  <c r="F5139" i="9"/>
  <c r="G5138" i="9"/>
  <c r="F5138" i="9"/>
  <c r="G5137" i="9"/>
  <c r="F5137" i="9"/>
  <c r="G5136" i="9"/>
  <c r="F5136" i="9"/>
  <c r="G5135" i="9"/>
  <c r="F5135" i="9"/>
  <c r="G5134" i="9"/>
  <c r="F5134" i="9"/>
  <c r="G5133" i="9"/>
  <c r="F5133" i="9"/>
  <c r="G5132" i="9"/>
  <c r="F5132" i="9"/>
  <c r="G5131" i="9"/>
  <c r="F5131" i="9"/>
  <c r="G5130" i="9"/>
  <c r="F5130" i="9"/>
  <c r="G5129" i="9"/>
  <c r="F5129" i="9"/>
  <c r="G5128" i="9"/>
  <c r="F5128" i="9"/>
  <c r="G5127" i="9"/>
  <c r="F5127" i="9"/>
  <c r="G5126" i="9"/>
  <c r="F5126" i="9"/>
  <c r="G5125" i="9"/>
  <c r="F5125" i="9"/>
  <c r="G5124" i="9"/>
  <c r="F5124" i="9"/>
  <c r="G5123" i="9"/>
  <c r="F5123" i="9"/>
  <c r="G5122" i="9"/>
  <c r="F5122" i="9"/>
  <c r="G5121" i="9"/>
  <c r="F5121" i="9"/>
  <c r="G5120" i="9"/>
  <c r="F5120" i="9"/>
  <c r="G5119" i="9"/>
  <c r="F5119" i="9"/>
  <c r="G5118" i="9"/>
  <c r="F5118" i="9"/>
  <c r="G5117" i="9"/>
  <c r="F5117" i="9"/>
  <c r="G5116" i="9"/>
  <c r="F5116" i="9"/>
  <c r="G5115" i="9"/>
  <c r="F5115" i="9"/>
  <c r="G5114" i="9"/>
  <c r="F5114" i="9"/>
  <c r="G5113" i="9"/>
  <c r="F5113" i="9"/>
  <c r="G5112" i="9"/>
  <c r="F5112" i="9"/>
  <c r="G5111" i="9"/>
  <c r="F5111" i="9"/>
  <c r="G5110" i="9"/>
  <c r="F5110" i="9"/>
  <c r="G5109" i="9"/>
  <c r="F5109" i="9"/>
  <c r="G5108" i="9"/>
  <c r="F5108" i="9"/>
  <c r="G5107" i="9"/>
  <c r="F5107" i="9"/>
  <c r="G5106" i="9"/>
  <c r="F5106" i="9"/>
  <c r="G5105" i="9"/>
  <c r="F5105" i="9"/>
  <c r="G5104" i="9"/>
  <c r="F5104" i="9"/>
  <c r="G5103" i="9"/>
  <c r="F5103" i="9"/>
  <c r="G5102" i="9"/>
  <c r="F5102" i="9"/>
  <c r="G5101" i="9"/>
  <c r="F5101" i="9"/>
  <c r="G5100" i="9"/>
  <c r="F5100" i="9"/>
  <c r="G5099" i="9"/>
  <c r="F5099" i="9"/>
  <c r="G5098" i="9"/>
  <c r="F5098" i="9"/>
  <c r="G5097" i="9"/>
  <c r="F5097" i="9"/>
  <c r="G5096" i="9"/>
  <c r="F5096" i="9"/>
  <c r="G5095" i="9"/>
  <c r="F5095" i="9"/>
  <c r="G5094" i="9"/>
  <c r="F5094" i="9"/>
  <c r="G5093" i="9"/>
  <c r="F5093" i="9"/>
  <c r="G5092" i="9"/>
  <c r="F5092" i="9"/>
  <c r="G5091" i="9"/>
  <c r="F5091" i="9"/>
  <c r="G5090" i="9"/>
  <c r="F5090" i="9"/>
  <c r="G5089" i="9"/>
  <c r="F5089" i="9"/>
  <c r="G5088" i="9"/>
  <c r="F5088" i="9"/>
  <c r="G5087" i="9"/>
  <c r="F5087" i="9"/>
  <c r="G5086" i="9"/>
  <c r="F5086" i="9"/>
  <c r="G5085" i="9"/>
  <c r="F5085" i="9"/>
  <c r="G5084" i="9"/>
  <c r="F5084" i="9"/>
  <c r="G5083" i="9"/>
  <c r="F5083" i="9"/>
  <c r="G5082" i="9"/>
  <c r="F5082" i="9"/>
  <c r="G5081" i="9"/>
  <c r="F5081" i="9"/>
  <c r="G5080" i="9"/>
  <c r="F5080" i="9"/>
  <c r="G5079" i="9"/>
  <c r="F5079" i="9"/>
  <c r="G5078" i="9"/>
  <c r="F5078" i="9"/>
  <c r="G5077" i="9"/>
  <c r="F5077" i="9"/>
  <c r="G5076" i="9"/>
  <c r="F5076" i="9"/>
  <c r="G5075" i="9"/>
  <c r="F5075" i="9"/>
  <c r="G5074" i="9"/>
  <c r="F5074" i="9"/>
  <c r="G5073" i="9"/>
  <c r="F5073" i="9"/>
  <c r="G5072" i="9"/>
  <c r="F5072" i="9"/>
  <c r="G5071" i="9"/>
  <c r="F5071" i="9"/>
  <c r="G5070" i="9"/>
  <c r="F5070" i="9"/>
  <c r="G5069" i="9"/>
  <c r="F5069" i="9"/>
  <c r="G5068" i="9"/>
  <c r="F5068" i="9"/>
  <c r="G5067" i="9"/>
  <c r="F5067" i="9"/>
  <c r="G5066" i="9"/>
  <c r="F5066" i="9"/>
  <c r="G5065" i="9"/>
  <c r="F5065" i="9"/>
  <c r="G5064" i="9"/>
  <c r="F5064" i="9"/>
  <c r="G5063" i="9"/>
  <c r="F5063" i="9"/>
  <c r="G5062" i="9"/>
  <c r="F5062" i="9"/>
  <c r="G5061" i="9"/>
  <c r="F5061" i="9"/>
  <c r="G5060" i="9"/>
  <c r="F5060" i="9"/>
  <c r="G5059" i="9"/>
  <c r="F5059" i="9"/>
  <c r="G5058" i="9"/>
  <c r="F5058" i="9"/>
  <c r="G5057" i="9"/>
  <c r="F5057" i="9"/>
  <c r="G5056" i="9"/>
  <c r="F5056" i="9"/>
  <c r="G5055" i="9"/>
  <c r="F5055" i="9"/>
  <c r="G5054" i="9"/>
  <c r="F5054" i="9"/>
  <c r="G5053" i="9"/>
  <c r="F5053" i="9"/>
  <c r="G5052" i="9"/>
  <c r="F5052" i="9"/>
  <c r="G5051" i="9"/>
  <c r="F5051" i="9"/>
  <c r="G5050" i="9"/>
  <c r="F5050" i="9"/>
  <c r="G5049" i="9"/>
  <c r="F5049" i="9"/>
  <c r="G5048" i="9"/>
  <c r="F5048" i="9"/>
  <c r="G5047" i="9"/>
  <c r="F5047" i="9"/>
  <c r="G5046" i="9"/>
  <c r="F5046" i="9"/>
  <c r="G5045" i="9"/>
  <c r="F5045" i="9"/>
  <c r="G5044" i="9"/>
  <c r="F5044" i="9"/>
  <c r="G5043" i="9"/>
  <c r="F5043" i="9"/>
  <c r="G5042" i="9"/>
  <c r="F5042" i="9"/>
  <c r="G5041" i="9"/>
  <c r="F5041" i="9"/>
  <c r="G5040" i="9"/>
  <c r="F5040" i="9"/>
  <c r="G5039" i="9"/>
  <c r="F5039" i="9"/>
  <c r="G5038" i="9"/>
  <c r="F5038" i="9"/>
  <c r="G5037" i="9"/>
  <c r="F5037" i="9"/>
  <c r="G5036" i="9"/>
  <c r="F5036" i="9"/>
  <c r="G5035" i="9"/>
  <c r="F5035" i="9"/>
  <c r="G5034" i="9"/>
  <c r="F5034" i="9"/>
  <c r="G5033" i="9"/>
  <c r="F5033" i="9"/>
  <c r="G5032" i="9"/>
  <c r="F5032" i="9"/>
  <c r="G5031" i="9"/>
  <c r="F5031" i="9"/>
  <c r="G5030" i="9"/>
  <c r="F5030" i="9"/>
  <c r="G5029" i="9"/>
  <c r="F5029" i="9"/>
  <c r="G5028" i="9"/>
  <c r="F5028" i="9"/>
  <c r="G5027" i="9"/>
  <c r="F5027" i="9"/>
  <c r="G5026" i="9"/>
  <c r="F5026" i="9"/>
  <c r="G5025" i="9"/>
  <c r="F5025" i="9"/>
  <c r="G5024" i="9"/>
  <c r="F5024" i="9"/>
  <c r="G5023" i="9"/>
  <c r="F5023" i="9"/>
  <c r="G5022" i="9"/>
  <c r="F5022" i="9"/>
  <c r="G5021" i="9"/>
  <c r="F5021" i="9"/>
  <c r="G5020" i="9"/>
  <c r="F5020" i="9"/>
  <c r="G5019" i="9"/>
  <c r="F5019" i="9"/>
  <c r="G5018" i="9"/>
  <c r="F5018" i="9"/>
  <c r="G5017" i="9"/>
  <c r="F5017" i="9"/>
  <c r="G5016" i="9"/>
  <c r="F5016" i="9"/>
  <c r="G5015" i="9"/>
  <c r="F5015" i="9"/>
  <c r="G5014" i="9"/>
  <c r="F5014" i="9"/>
  <c r="G5013" i="9"/>
  <c r="F5013" i="9"/>
  <c r="G5012" i="9"/>
  <c r="F5012" i="9"/>
  <c r="G5011" i="9"/>
  <c r="F5011" i="9"/>
  <c r="G5010" i="9"/>
  <c r="F5010" i="9"/>
  <c r="G5009" i="9"/>
  <c r="F5009" i="9"/>
  <c r="G5008" i="9"/>
  <c r="F5008" i="9"/>
  <c r="G5007" i="9"/>
  <c r="F5007" i="9"/>
  <c r="G5006" i="9"/>
  <c r="F5006" i="9"/>
  <c r="G5005" i="9"/>
  <c r="F5005" i="9"/>
  <c r="G5004" i="9"/>
  <c r="F5004" i="9"/>
  <c r="G5003" i="9"/>
  <c r="F5003" i="9"/>
  <c r="G5002" i="9"/>
  <c r="F5002" i="9"/>
  <c r="G5001" i="9"/>
  <c r="F5001" i="9"/>
  <c r="G5000" i="9"/>
  <c r="F5000" i="9"/>
  <c r="G4999" i="9"/>
  <c r="F4999" i="9"/>
  <c r="G4998" i="9"/>
  <c r="F4998" i="9"/>
  <c r="G4997" i="9"/>
  <c r="F4997" i="9"/>
  <c r="G4996" i="9"/>
  <c r="F4996" i="9"/>
  <c r="G4995" i="9"/>
  <c r="F4995" i="9"/>
  <c r="G4994" i="9"/>
  <c r="F4994" i="9"/>
  <c r="G4993" i="9"/>
  <c r="F4993" i="9"/>
  <c r="G4992" i="9"/>
  <c r="F4992" i="9"/>
  <c r="G4991" i="9"/>
  <c r="F4991" i="9"/>
  <c r="G4990" i="9"/>
  <c r="F4990" i="9"/>
  <c r="G4989" i="9"/>
  <c r="F4989" i="9"/>
  <c r="G4988" i="9"/>
  <c r="F4988" i="9"/>
  <c r="G4987" i="9"/>
  <c r="F4987" i="9"/>
  <c r="G4986" i="9"/>
  <c r="F4986" i="9"/>
  <c r="G4985" i="9"/>
  <c r="F4985" i="9"/>
  <c r="G4984" i="9"/>
  <c r="F4984" i="9"/>
  <c r="G4983" i="9"/>
  <c r="F4983" i="9"/>
  <c r="G4982" i="9"/>
  <c r="F4982" i="9"/>
  <c r="G4981" i="9"/>
  <c r="F4981" i="9"/>
  <c r="G4980" i="9"/>
  <c r="F4980" i="9"/>
  <c r="G4979" i="9"/>
  <c r="F4979" i="9"/>
  <c r="G4978" i="9"/>
  <c r="F4978" i="9"/>
  <c r="G4977" i="9"/>
  <c r="F4977" i="9"/>
  <c r="G4976" i="9"/>
  <c r="F4976" i="9"/>
  <c r="G4975" i="9"/>
  <c r="F4975" i="9"/>
  <c r="G4974" i="9"/>
  <c r="F4974" i="9"/>
  <c r="G4973" i="9"/>
  <c r="F4973" i="9"/>
  <c r="G4972" i="9"/>
  <c r="F4972" i="9"/>
  <c r="G4971" i="9"/>
  <c r="F4971" i="9"/>
  <c r="G4970" i="9"/>
  <c r="F4970" i="9"/>
  <c r="G4969" i="9"/>
  <c r="F4969" i="9"/>
  <c r="G4968" i="9"/>
  <c r="F4968" i="9"/>
  <c r="G4967" i="9"/>
  <c r="F4967" i="9"/>
  <c r="G4966" i="9"/>
  <c r="F4966" i="9"/>
  <c r="G4965" i="9"/>
  <c r="F4965" i="9"/>
  <c r="G4964" i="9"/>
  <c r="F4964" i="9"/>
  <c r="G4963" i="9"/>
  <c r="F4963" i="9"/>
  <c r="G4962" i="9"/>
  <c r="F4962" i="9"/>
  <c r="G4961" i="9"/>
  <c r="F4961" i="9"/>
  <c r="G4960" i="9"/>
  <c r="F4960" i="9"/>
  <c r="G4959" i="9"/>
  <c r="F4959" i="9"/>
  <c r="G4958" i="9"/>
  <c r="F4958" i="9"/>
  <c r="G4957" i="9"/>
  <c r="F4957" i="9"/>
  <c r="G4956" i="9"/>
  <c r="F4956" i="9"/>
  <c r="G4955" i="9"/>
  <c r="F4955" i="9"/>
  <c r="G4954" i="9"/>
  <c r="F4954" i="9"/>
  <c r="G4953" i="9"/>
  <c r="F4953" i="9"/>
  <c r="G4952" i="9"/>
  <c r="F4952" i="9"/>
  <c r="G4951" i="9"/>
  <c r="F4951" i="9"/>
  <c r="G4950" i="9"/>
  <c r="F4950" i="9"/>
  <c r="G4949" i="9"/>
  <c r="F4949" i="9"/>
  <c r="G4948" i="9"/>
  <c r="F4948" i="9"/>
  <c r="G4947" i="9"/>
  <c r="F4947" i="9"/>
  <c r="G4946" i="9"/>
  <c r="F4946" i="9"/>
  <c r="G4945" i="9"/>
  <c r="F4945" i="9"/>
  <c r="G4944" i="9"/>
  <c r="F4944" i="9"/>
  <c r="G4943" i="9"/>
  <c r="F4943" i="9"/>
  <c r="G4942" i="9"/>
  <c r="F4942" i="9"/>
  <c r="G4941" i="9"/>
  <c r="F4941" i="9"/>
  <c r="G4940" i="9"/>
  <c r="F4940" i="9"/>
  <c r="G4939" i="9"/>
  <c r="F4939" i="9"/>
  <c r="G4938" i="9"/>
  <c r="F4938" i="9"/>
  <c r="G4937" i="9"/>
  <c r="F4937" i="9"/>
  <c r="G4936" i="9"/>
  <c r="F4936" i="9"/>
  <c r="G4935" i="9"/>
  <c r="F4935" i="9"/>
  <c r="G4934" i="9"/>
  <c r="F4934" i="9"/>
  <c r="G4933" i="9"/>
  <c r="F4933" i="9"/>
  <c r="G4932" i="9"/>
  <c r="F4932" i="9"/>
  <c r="G4931" i="9"/>
  <c r="F4931" i="9"/>
  <c r="G4930" i="9"/>
  <c r="F4930" i="9"/>
  <c r="G4929" i="9"/>
  <c r="F4929" i="9"/>
  <c r="G4928" i="9"/>
  <c r="F4928" i="9"/>
  <c r="G4927" i="9"/>
  <c r="F4927" i="9"/>
  <c r="G4926" i="9"/>
  <c r="F4926" i="9"/>
  <c r="G4925" i="9"/>
  <c r="F4925" i="9"/>
  <c r="G4924" i="9"/>
  <c r="F4924" i="9"/>
  <c r="G4923" i="9"/>
  <c r="F4923" i="9"/>
  <c r="G4922" i="9"/>
  <c r="F4922" i="9"/>
  <c r="G4921" i="9"/>
  <c r="F4921" i="9"/>
  <c r="G4920" i="9"/>
  <c r="F4920" i="9"/>
  <c r="G4919" i="9"/>
  <c r="F4919" i="9"/>
  <c r="G4918" i="9"/>
  <c r="F4918" i="9"/>
  <c r="G4917" i="9"/>
  <c r="F4917" i="9"/>
  <c r="G4916" i="9"/>
  <c r="F4916" i="9"/>
  <c r="G4915" i="9"/>
  <c r="F4915" i="9"/>
  <c r="G4914" i="9"/>
  <c r="F4914" i="9"/>
  <c r="G4913" i="9"/>
  <c r="F4913" i="9"/>
  <c r="G4912" i="9"/>
  <c r="F4912" i="9"/>
  <c r="G4911" i="9"/>
  <c r="F4911" i="9"/>
  <c r="G4910" i="9"/>
  <c r="F4910" i="9"/>
  <c r="G4909" i="9"/>
  <c r="F4909" i="9"/>
  <c r="G4908" i="9"/>
  <c r="F4908" i="9"/>
  <c r="G4907" i="9"/>
  <c r="F4907" i="9"/>
  <c r="G4906" i="9"/>
  <c r="F4906" i="9"/>
  <c r="G4905" i="9"/>
  <c r="F4905" i="9"/>
  <c r="G4904" i="9"/>
  <c r="F4904" i="9"/>
  <c r="G4903" i="9"/>
  <c r="F4903" i="9"/>
  <c r="G4902" i="9"/>
  <c r="F4902" i="9"/>
  <c r="G4901" i="9"/>
  <c r="F4901" i="9"/>
  <c r="G4900" i="9"/>
  <c r="F4900" i="9"/>
  <c r="G4899" i="9"/>
  <c r="F4899" i="9"/>
  <c r="G4898" i="9"/>
  <c r="F4898" i="9"/>
  <c r="G4897" i="9"/>
  <c r="F4897" i="9"/>
  <c r="G4896" i="9"/>
  <c r="F4896" i="9"/>
  <c r="G4895" i="9"/>
  <c r="F4895" i="9"/>
  <c r="G4894" i="9"/>
  <c r="F4894" i="9"/>
  <c r="G4893" i="9"/>
  <c r="F4893" i="9"/>
  <c r="G4892" i="9"/>
  <c r="F4892" i="9"/>
  <c r="G4891" i="9"/>
  <c r="F4891" i="9"/>
  <c r="G4890" i="9"/>
  <c r="F4890" i="9"/>
  <c r="G4889" i="9"/>
  <c r="F4889" i="9"/>
  <c r="G4888" i="9"/>
  <c r="F4888" i="9"/>
  <c r="G4887" i="9"/>
  <c r="F4887" i="9"/>
  <c r="G4886" i="9"/>
  <c r="F4886" i="9"/>
  <c r="G4885" i="9"/>
  <c r="F4885" i="9"/>
  <c r="G4884" i="9"/>
  <c r="F4884" i="9"/>
  <c r="G4883" i="9"/>
  <c r="F4883" i="9"/>
  <c r="G4882" i="9"/>
  <c r="F4882" i="9"/>
  <c r="G4881" i="9"/>
  <c r="F4881" i="9"/>
  <c r="G4880" i="9"/>
  <c r="F4880" i="9"/>
  <c r="G4879" i="9"/>
  <c r="F4879" i="9"/>
  <c r="G4878" i="9"/>
  <c r="F4878" i="9"/>
  <c r="G4877" i="9"/>
  <c r="F4877" i="9"/>
  <c r="G4876" i="9"/>
  <c r="F4876" i="9"/>
  <c r="G4875" i="9"/>
  <c r="F4875" i="9"/>
  <c r="G4874" i="9"/>
  <c r="F4874" i="9"/>
  <c r="G4873" i="9"/>
  <c r="F4873" i="9"/>
  <c r="G4872" i="9"/>
  <c r="F4872" i="9"/>
  <c r="G4871" i="9"/>
  <c r="F4871" i="9"/>
  <c r="G4870" i="9"/>
  <c r="F4870" i="9"/>
  <c r="G4869" i="9"/>
  <c r="F4869" i="9"/>
  <c r="G4868" i="9"/>
  <c r="F4868" i="9"/>
  <c r="G4867" i="9"/>
  <c r="F4867" i="9"/>
  <c r="G4866" i="9"/>
  <c r="F4866" i="9"/>
  <c r="G4865" i="9"/>
  <c r="F4865" i="9"/>
  <c r="G4864" i="9"/>
  <c r="F4864" i="9"/>
  <c r="G4863" i="9"/>
  <c r="F4863" i="9"/>
  <c r="G4862" i="9"/>
  <c r="F4862" i="9"/>
  <c r="G4861" i="9"/>
  <c r="F4861" i="9"/>
  <c r="G4860" i="9"/>
  <c r="F4860" i="9"/>
  <c r="G4859" i="9"/>
  <c r="F4859" i="9"/>
  <c r="G4858" i="9"/>
  <c r="F4858" i="9"/>
  <c r="G4857" i="9"/>
  <c r="F4857" i="9"/>
  <c r="G4856" i="9"/>
  <c r="F4856" i="9"/>
  <c r="G4855" i="9"/>
  <c r="F4855" i="9"/>
  <c r="G4854" i="9"/>
  <c r="F4854" i="9"/>
  <c r="G4853" i="9"/>
  <c r="F4853" i="9"/>
  <c r="G4852" i="9"/>
  <c r="F4852" i="9"/>
  <c r="G4851" i="9"/>
  <c r="F4851" i="9"/>
  <c r="G4850" i="9"/>
  <c r="F4850" i="9"/>
  <c r="G4849" i="9"/>
  <c r="F4849" i="9"/>
  <c r="G4848" i="9"/>
  <c r="F4848" i="9"/>
  <c r="G4847" i="9"/>
  <c r="F4847" i="9"/>
  <c r="G4846" i="9"/>
  <c r="F4846" i="9"/>
  <c r="G4845" i="9"/>
  <c r="F4845" i="9"/>
  <c r="G4844" i="9"/>
  <c r="F4844" i="9"/>
  <c r="G4843" i="9"/>
  <c r="F4843" i="9"/>
  <c r="G4842" i="9"/>
  <c r="F4842" i="9"/>
  <c r="G4841" i="9"/>
  <c r="F4841" i="9"/>
  <c r="G4840" i="9"/>
  <c r="F4840" i="9"/>
  <c r="G4839" i="9"/>
  <c r="F4839" i="9"/>
  <c r="G4838" i="9"/>
  <c r="F4838" i="9"/>
  <c r="G4837" i="9"/>
  <c r="F4837" i="9"/>
  <c r="G4836" i="9"/>
  <c r="F4836" i="9"/>
  <c r="G4835" i="9"/>
  <c r="F4835" i="9"/>
  <c r="G4834" i="9"/>
  <c r="F4834" i="9"/>
  <c r="G4833" i="9"/>
  <c r="F4833" i="9"/>
  <c r="G4832" i="9"/>
  <c r="F4832" i="9"/>
  <c r="G4831" i="9"/>
  <c r="F4831" i="9"/>
  <c r="G4830" i="9"/>
  <c r="F4830" i="9"/>
  <c r="G4829" i="9"/>
  <c r="F4829" i="9"/>
  <c r="G4828" i="9"/>
  <c r="F4828" i="9"/>
  <c r="G4827" i="9"/>
  <c r="F4827" i="9"/>
  <c r="G4826" i="9"/>
  <c r="F4826" i="9"/>
  <c r="G4825" i="9"/>
  <c r="F4825" i="9"/>
  <c r="G4824" i="9"/>
  <c r="F4824" i="9"/>
  <c r="G4823" i="9"/>
  <c r="F4823" i="9"/>
  <c r="G4822" i="9"/>
  <c r="F4822" i="9"/>
  <c r="G4821" i="9"/>
  <c r="F4821" i="9"/>
  <c r="G4820" i="9"/>
  <c r="F4820" i="9"/>
  <c r="G4819" i="9"/>
  <c r="F4819" i="9"/>
  <c r="G4818" i="9"/>
  <c r="F4818" i="9"/>
  <c r="G4817" i="9"/>
  <c r="F4817" i="9"/>
  <c r="G4816" i="9"/>
  <c r="F4816" i="9"/>
  <c r="G4815" i="9"/>
  <c r="F4815" i="9"/>
  <c r="G4814" i="9"/>
  <c r="F4814" i="9"/>
  <c r="G4813" i="9"/>
  <c r="F4813" i="9"/>
  <c r="G4812" i="9"/>
  <c r="F4812" i="9"/>
  <c r="G4811" i="9"/>
  <c r="F4811" i="9"/>
  <c r="G4810" i="9"/>
  <c r="F4810" i="9"/>
  <c r="G4809" i="9"/>
  <c r="F4809" i="9"/>
  <c r="G4808" i="9"/>
  <c r="F4808" i="9"/>
  <c r="G4807" i="9"/>
  <c r="F4807" i="9"/>
  <c r="G4806" i="9"/>
  <c r="F4806" i="9"/>
  <c r="G4805" i="9"/>
  <c r="F4805" i="9"/>
  <c r="G4804" i="9"/>
  <c r="F4804" i="9"/>
  <c r="G4803" i="9"/>
  <c r="F4803" i="9"/>
  <c r="G4802" i="9"/>
  <c r="F4802" i="9"/>
  <c r="G4801" i="9"/>
  <c r="F4801" i="9"/>
  <c r="G4800" i="9"/>
  <c r="F4800" i="9"/>
  <c r="G4799" i="9"/>
  <c r="F4799" i="9"/>
  <c r="G4798" i="9"/>
  <c r="F4798" i="9"/>
  <c r="G4797" i="9"/>
  <c r="F4797" i="9"/>
  <c r="G4796" i="9"/>
  <c r="F4796" i="9"/>
  <c r="G4795" i="9"/>
  <c r="F4795" i="9"/>
  <c r="G4794" i="9"/>
  <c r="F4794" i="9"/>
  <c r="G4793" i="9"/>
  <c r="F4793" i="9"/>
  <c r="G4792" i="9"/>
  <c r="F4792" i="9"/>
  <c r="G4791" i="9"/>
  <c r="F4791" i="9"/>
  <c r="G4790" i="9"/>
  <c r="F4790" i="9"/>
  <c r="G4789" i="9"/>
  <c r="F4789" i="9"/>
  <c r="G4788" i="9"/>
  <c r="F4788" i="9"/>
  <c r="G4787" i="9"/>
  <c r="F4787" i="9"/>
  <c r="G4786" i="9"/>
  <c r="F4786" i="9"/>
  <c r="G4785" i="9"/>
  <c r="F4785" i="9"/>
  <c r="G4784" i="9"/>
  <c r="F4784" i="9"/>
  <c r="G4783" i="9"/>
  <c r="F4783" i="9"/>
  <c r="G4782" i="9"/>
  <c r="F4782" i="9"/>
  <c r="G4781" i="9"/>
  <c r="F4781" i="9"/>
  <c r="G4780" i="9"/>
  <c r="F4780" i="9"/>
  <c r="G4779" i="9"/>
  <c r="F4779" i="9"/>
  <c r="G4778" i="9"/>
  <c r="F4778" i="9"/>
  <c r="G4777" i="9"/>
  <c r="F4777" i="9"/>
  <c r="G4776" i="9"/>
  <c r="F4776" i="9"/>
  <c r="G4775" i="9"/>
  <c r="F4775" i="9"/>
  <c r="G4774" i="9"/>
  <c r="F4774" i="9"/>
  <c r="G4773" i="9"/>
  <c r="F4773" i="9"/>
  <c r="G4772" i="9"/>
  <c r="F4772" i="9"/>
  <c r="G4771" i="9"/>
  <c r="F4771" i="9"/>
  <c r="G4770" i="9"/>
  <c r="F4770" i="9"/>
  <c r="G4769" i="9"/>
  <c r="F4769" i="9"/>
  <c r="G4768" i="9"/>
  <c r="F4768" i="9"/>
  <c r="G4767" i="9"/>
  <c r="F4767" i="9"/>
  <c r="G4766" i="9"/>
  <c r="F4766" i="9"/>
  <c r="G4765" i="9"/>
  <c r="F4765" i="9"/>
  <c r="G4764" i="9"/>
  <c r="F4764" i="9"/>
  <c r="G4763" i="9"/>
  <c r="F4763" i="9"/>
  <c r="G4762" i="9"/>
  <c r="F4762" i="9"/>
  <c r="G4761" i="9"/>
  <c r="F4761" i="9"/>
  <c r="G4760" i="9"/>
  <c r="F4760" i="9"/>
  <c r="G4759" i="9"/>
  <c r="F4759" i="9"/>
  <c r="G4758" i="9"/>
  <c r="F4758" i="9"/>
  <c r="G4757" i="9"/>
  <c r="F4757" i="9"/>
  <c r="G4756" i="9"/>
  <c r="F4756" i="9"/>
  <c r="G4755" i="9"/>
  <c r="F4755" i="9"/>
  <c r="G4754" i="9"/>
  <c r="F4754" i="9"/>
  <c r="G4753" i="9"/>
  <c r="F4753" i="9"/>
  <c r="G4752" i="9"/>
  <c r="F4752" i="9"/>
  <c r="G4751" i="9"/>
  <c r="F4751" i="9"/>
  <c r="G4750" i="9"/>
  <c r="F4750" i="9"/>
  <c r="G4749" i="9"/>
  <c r="F4749" i="9"/>
  <c r="G4748" i="9"/>
  <c r="F4748" i="9"/>
  <c r="G4747" i="9"/>
  <c r="F4747" i="9"/>
  <c r="G4746" i="9"/>
  <c r="F4746" i="9"/>
  <c r="G4745" i="9"/>
  <c r="F4745" i="9"/>
  <c r="G4744" i="9"/>
  <c r="F4744" i="9"/>
  <c r="G4743" i="9"/>
  <c r="F4743" i="9"/>
  <c r="G4742" i="9"/>
  <c r="F4742" i="9"/>
  <c r="G4741" i="9"/>
  <c r="F4741" i="9"/>
  <c r="G4740" i="9"/>
  <c r="F4740" i="9"/>
  <c r="G4739" i="9"/>
  <c r="F4739" i="9"/>
  <c r="G4738" i="9"/>
  <c r="F4738" i="9"/>
  <c r="G4737" i="9"/>
  <c r="F4737" i="9"/>
  <c r="G4736" i="9"/>
  <c r="F4736" i="9"/>
  <c r="G4735" i="9"/>
  <c r="F4735" i="9"/>
  <c r="G4734" i="9"/>
  <c r="F4734" i="9"/>
  <c r="G4733" i="9"/>
  <c r="F4733" i="9"/>
  <c r="G4732" i="9"/>
  <c r="F4732" i="9"/>
  <c r="G4731" i="9"/>
  <c r="F4731" i="9"/>
  <c r="G4730" i="9"/>
  <c r="F4730" i="9"/>
  <c r="G4729" i="9"/>
  <c r="F4729" i="9"/>
  <c r="G4728" i="9"/>
  <c r="F4728" i="9"/>
  <c r="G4727" i="9"/>
  <c r="F4727" i="9"/>
  <c r="G4726" i="9"/>
  <c r="F4726" i="9"/>
  <c r="G4725" i="9"/>
  <c r="F4725" i="9"/>
  <c r="G4724" i="9"/>
  <c r="F4724" i="9"/>
  <c r="G4723" i="9"/>
  <c r="F4723" i="9"/>
  <c r="G4722" i="9"/>
  <c r="F4722" i="9"/>
  <c r="G4721" i="9"/>
  <c r="F4721" i="9"/>
  <c r="G4720" i="9"/>
  <c r="F4720" i="9"/>
  <c r="G4719" i="9"/>
  <c r="F4719" i="9"/>
  <c r="G4718" i="9"/>
  <c r="F4718" i="9"/>
  <c r="G4717" i="9"/>
  <c r="F4717" i="9"/>
  <c r="G4716" i="9"/>
  <c r="F4716" i="9"/>
  <c r="G4715" i="9"/>
  <c r="F4715" i="9"/>
  <c r="G4714" i="9"/>
  <c r="F4714" i="9"/>
  <c r="G4713" i="9"/>
  <c r="F4713" i="9"/>
  <c r="G4712" i="9"/>
  <c r="F4712" i="9"/>
  <c r="G4711" i="9"/>
  <c r="F4711" i="9"/>
  <c r="G4710" i="9"/>
  <c r="F4710" i="9"/>
  <c r="G4709" i="9"/>
  <c r="F4709" i="9"/>
  <c r="G4708" i="9"/>
  <c r="F4708" i="9"/>
  <c r="G4707" i="9"/>
  <c r="F4707" i="9"/>
  <c r="G4706" i="9"/>
  <c r="F4706" i="9"/>
  <c r="G4705" i="9"/>
  <c r="F4705" i="9"/>
  <c r="G4704" i="9"/>
  <c r="F4704" i="9"/>
  <c r="G4703" i="9"/>
  <c r="F4703" i="9"/>
  <c r="G4702" i="9"/>
  <c r="F4702" i="9"/>
  <c r="G4701" i="9"/>
  <c r="F4701" i="9"/>
  <c r="G4700" i="9"/>
  <c r="F4700" i="9"/>
  <c r="G4699" i="9"/>
  <c r="F4699" i="9"/>
  <c r="G4698" i="9"/>
  <c r="F4698" i="9"/>
  <c r="G4697" i="9"/>
  <c r="F4697" i="9"/>
  <c r="G4696" i="9"/>
  <c r="F4696" i="9"/>
  <c r="G4695" i="9"/>
  <c r="F4695" i="9"/>
  <c r="G4694" i="9"/>
  <c r="F4694" i="9"/>
  <c r="G4693" i="9"/>
  <c r="F4693" i="9"/>
  <c r="G4692" i="9"/>
  <c r="F4692" i="9"/>
  <c r="G4691" i="9"/>
  <c r="F4691" i="9"/>
  <c r="G4690" i="9"/>
  <c r="F4690" i="9"/>
  <c r="G4689" i="9"/>
  <c r="F4689" i="9"/>
  <c r="G4688" i="9"/>
  <c r="F4688" i="9"/>
  <c r="G4687" i="9"/>
  <c r="F4687" i="9"/>
  <c r="G4686" i="9"/>
  <c r="F4686" i="9"/>
  <c r="G4685" i="9"/>
  <c r="F4685" i="9"/>
  <c r="G4684" i="9"/>
  <c r="F4684" i="9"/>
  <c r="G4683" i="9"/>
  <c r="F4683" i="9"/>
  <c r="G4682" i="9"/>
  <c r="F4682" i="9"/>
  <c r="G4681" i="9"/>
  <c r="F4681" i="9"/>
  <c r="G4680" i="9"/>
  <c r="F4680" i="9"/>
  <c r="G4679" i="9"/>
  <c r="F4679" i="9"/>
  <c r="G4678" i="9"/>
  <c r="F4678" i="9"/>
  <c r="G4677" i="9"/>
  <c r="F4677" i="9"/>
  <c r="G4676" i="9"/>
  <c r="F4676" i="9"/>
  <c r="G4675" i="9"/>
  <c r="F4675" i="9"/>
  <c r="G4674" i="9"/>
  <c r="F4674" i="9"/>
  <c r="G4673" i="9"/>
  <c r="F4673" i="9"/>
  <c r="G4672" i="9"/>
  <c r="F4672" i="9"/>
  <c r="G4671" i="9"/>
  <c r="F4671" i="9"/>
  <c r="G4670" i="9"/>
  <c r="F4670" i="9"/>
  <c r="G4669" i="9"/>
  <c r="F4669" i="9"/>
  <c r="G4668" i="9"/>
  <c r="F4668" i="9"/>
  <c r="G4667" i="9"/>
  <c r="F4667" i="9"/>
  <c r="G4666" i="9"/>
  <c r="F4666" i="9"/>
  <c r="G4665" i="9"/>
  <c r="F4665" i="9"/>
  <c r="G4664" i="9"/>
  <c r="F4664" i="9"/>
  <c r="G4663" i="9"/>
  <c r="F4663" i="9"/>
  <c r="G4662" i="9"/>
  <c r="F4662" i="9"/>
  <c r="G4661" i="9"/>
  <c r="F4661" i="9"/>
  <c r="G4660" i="9"/>
  <c r="F4660" i="9"/>
  <c r="G4659" i="9"/>
  <c r="F4659" i="9"/>
  <c r="G4658" i="9"/>
  <c r="F4658" i="9"/>
  <c r="G4657" i="9"/>
  <c r="F4657" i="9"/>
  <c r="G4656" i="9"/>
  <c r="F4656" i="9"/>
  <c r="G4655" i="9"/>
  <c r="F4655" i="9"/>
  <c r="G4654" i="9"/>
  <c r="F4654" i="9"/>
  <c r="G4653" i="9"/>
  <c r="F4653" i="9"/>
  <c r="G4652" i="9"/>
  <c r="F4652" i="9"/>
  <c r="G4651" i="9"/>
  <c r="F4651" i="9"/>
  <c r="G4650" i="9"/>
  <c r="F4650" i="9"/>
  <c r="G4649" i="9"/>
  <c r="F4649" i="9"/>
  <c r="G4648" i="9"/>
  <c r="F4648" i="9"/>
  <c r="G4647" i="9"/>
  <c r="F4647" i="9"/>
  <c r="G4646" i="9"/>
  <c r="F4646" i="9"/>
  <c r="G4645" i="9"/>
  <c r="F4645" i="9"/>
  <c r="G4644" i="9"/>
  <c r="F4644" i="9"/>
  <c r="G4643" i="9"/>
  <c r="F4643" i="9"/>
  <c r="G4642" i="9"/>
  <c r="F4642" i="9"/>
  <c r="G4641" i="9"/>
  <c r="F4641" i="9"/>
  <c r="G4640" i="9"/>
  <c r="F4640" i="9"/>
  <c r="G4639" i="9"/>
  <c r="F4639" i="9"/>
  <c r="G4638" i="9"/>
  <c r="F4638" i="9"/>
  <c r="G4637" i="9"/>
  <c r="F4637" i="9"/>
  <c r="G4636" i="9"/>
  <c r="F4636" i="9"/>
  <c r="G4635" i="9"/>
  <c r="F4635" i="9"/>
  <c r="G4634" i="9"/>
  <c r="F4634" i="9"/>
  <c r="G4633" i="9"/>
  <c r="F4633" i="9"/>
  <c r="G4632" i="9"/>
  <c r="F4632" i="9"/>
  <c r="G4631" i="9"/>
  <c r="F4631" i="9"/>
  <c r="G4630" i="9"/>
  <c r="F4630" i="9"/>
  <c r="G4629" i="9"/>
  <c r="F4629" i="9"/>
  <c r="G4628" i="9"/>
  <c r="F4628" i="9"/>
  <c r="G4627" i="9"/>
  <c r="F4627" i="9"/>
  <c r="G4626" i="9"/>
  <c r="F4626" i="9"/>
  <c r="G4625" i="9"/>
  <c r="F4625" i="9"/>
  <c r="G4624" i="9"/>
  <c r="F4624" i="9"/>
  <c r="G4623" i="9"/>
  <c r="F4623" i="9"/>
  <c r="G4622" i="9"/>
  <c r="F4622" i="9"/>
  <c r="G4621" i="9"/>
  <c r="F4621" i="9"/>
  <c r="G4620" i="9"/>
  <c r="F4620" i="9"/>
  <c r="G4619" i="9"/>
  <c r="F4619" i="9"/>
  <c r="G4618" i="9"/>
  <c r="F4618" i="9"/>
  <c r="G4617" i="9"/>
  <c r="F4617" i="9"/>
  <c r="G4616" i="9"/>
  <c r="F4616" i="9"/>
  <c r="G4615" i="9"/>
  <c r="F4615" i="9"/>
  <c r="G4614" i="9"/>
  <c r="F4614" i="9"/>
  <c r="G4613" i="9"/>
  <c r="F4613" i="9"/>
  <c r="G4612" i="9"/>
  <c r="F4612" i="9"/>
  <c r="G4611" i="9"/>
  <c r="F4611" i="9"/>
  <c r="G4610" i="9"/>
  <c r="F4610" i="9"/>
  <c r="G4609" i="9"/>
  <c r="F4609" i="9"/>
  <c r="G4608" i="9"/>
  <c r="F4608" i="9"/>
  <c r="G4607" i="9"/>
  <c r="F4607" i="9"/>
  <c r="G4606" i="9"/>
  <c r="F4606" i="9"/>
  <c r="G4605" i="9"/>
  <c r="F4605" i="9"/>
  <c r="G4604" i="9"/>
  <c r="F4604" i="9"/>
  <c r="G4603" i="9"/>
  <c r="F4603" i="9"/>
  <c r="G4602" i="9"/>
  <c r="F4602" i="9"/>
  <c r="G4601" i="9"/>
  <c r="F4601" i="9"/>
  <c r="G4600" i="9"/>
  <c r="F4600" i="9"/>
  <c r="G4599" i="9"/>
  <c r="F4599" i="9"/>
  <c r="G4598" i="9"/>
  <c r="F4598" i="9"/>
  <c r="G4597" i="9"/>
  <c r="F4597" i="9"/>
  <c r="G4596" i="9"/>
  <c r="F4596" i="9"/>
  <c r="G4595" i="9"/>
  <c r="F4595" i="9"/>
  <c r="G4594" i="9"/>
  <c r="F4594" i="9"/>
  <c r="G4593" i="9"/>
  <c r="F4593" i="9"/>
  <c r="G4592" i="9"/>
  <c r="F4592" i="9"/>
  <c r="G4591" i="9"/>
  <c r="F4591" i="9"/>
  <c r="G4590" i="9"/>
  <c r="F4590" i="9"/>
  <c r="G4589" i="9"/>
  <c r="F4589" i="9"/>
  <c r="G4588" i="9"/>
  <c r="F4588" i="9"/>
  <c r="G4587" i="9"/>
  <c r="F4587" i="9"/>
  <c r="G4586" i="9"/>
  <c r="F4586" i="9"/>
  <c r="G4585" i="9"/>
  <c r="F4585" i="9"/>
  <c r="G4584" i="9"/>
  <c r="F4584" i="9"/>
  <c r="G4583" i="9"/>
  <c r="F4583" i="9"/>
  <c r="G4582" i="9"/>
  <c r="F4582" i="9"/>
  <c r="G4581" i="9"/>
  <c r="F4581" i="9"/>
  <c r="G4580" i="9"/>
  <c r="F4580" i="9"/>
  <c r="G4579" i="9"/>
  <c r="F4579" i="9"/>
  <c r="G4578" i="9"/>
  <c r="F4578" i="9"/>
  <c r="G4577" i="9"/>
  <c r="F4577" i="9"/>
  <c r="G4576" i="9"/>
  <c r="F4576" i="9"/>
  <c r="G4575" i="9"/>
  <c r="F4575" i="9"/>
  <c r="G4574" i="9"/>
  <c r="F4574" i="9"/>
  <c r="G4573" i="9"/>
  <c r="F4573" i="9"/>
  <c r="G4572" i="9"/>
  <c r="F4572" i="9"/>
  <c r="G4571" i="9"/>
  <c r="F4571" i="9"/>
  <c r="G4570" i="9"/>
  <c r="F4570" i="9"/>
  <c r="G4569" i="9"/>
  <c r="F4569" i="9"/>
  <c r="G4568" i="9"/>
  <c r="F4568" i="9"/>
  <c r="G4567" i="9"/>
  <c r="F4567" i="9"/>
  <c r="G4566" i="9"/>
  <c r="F4566" i="9"/>
  <c r="G4565" i="9"/>
  <c r="F4565" i="9"/>
  <c r="G4564" i="9"/>
  <c r="F4564" i="9"/>
  <c r="G4563" i="9"/>
  <c r="F4563" i="9"/>
  <c r="G4562" i="9"/>
  <c r="F4562" i="9"/>
  <c r="G4561" i="9"/>
  <c r="F4561" i="9"/>
  <c r="G4560" i="9"/>
  <c r="F4560" i="9"/>
  <c r="G4559" i="9"/>
  <c r="F4559" i="9"/>
  <c r="G4558" i="9"/>
  <c r="F4558" i="9"/>
  <c r="G4557" i="9"/>
  <c r="F4557" i="9"/>
  <c r="G4556" i="9"/>
  <c r="F4556" i="9"/>
  <c r="G4555" i="9"/>
  <c r="F4555" i="9"/>
  <c r="G4554" i="9"/>
  <c r="F4554" i="9"/>
  <c r="G4553" i="9"/>
  <c r="F4553" i="9"/>
  <c r="G4552" i="9"/>
  <c r="F4552" i="9"/>
  <c r="G4551" i="9"/>
  <c r="F4551" i="9"/>
  <c r="G4550" i="9"/>
  <c r="F4550" i="9"/>
  <c r="G4549" i="9"/>
  <c r="F4549" i="9"/>
  <c r="G4548" i="9"/>
  <c r="F4548" i="9"/>
  <c r="G4547" i="9"/>
  <c r="F4547" i="9"/>
  <c r="G4546" i="9"/>
  <c r="F4546" i="9"/>
  <c r="G4545" i="9"/>
  <c r="F4545" i="9"/>
  <c r="G4544" i="9"/>
  <c r="F4544" i="9"/>
  <c r="G4543" i="9"/>
  <c r="F4543" i="9"/>
  <c r="G4542" i="9"/>
  <c r="F4542" i="9"/>
  <c r="G4541" i="9"/>
  <c r="F4541" i="9"/>
  <c r="G4540" i="9"/>
  <c r="F4540" i="9"/>
  <c r="G4539" i="9"/>
  <c r="F4539" i="9"/>
  <c r="G4538" i="9"/>
  <c r="F4538" i="9"/>
  <c r="G4537" i="9"/>
  <c r="F4537" i="9"/>
  <c r="G4536" i="9"/>
  <c r="F4536" i="9"/>
  <c r="G4535" i="9"/>
  <c r="F4535" i="9"/>
  <c r="G4534" i="9"/>
  <c r="F4534" i="9"/>
  <c r="G4533" i="9"/>
  <c r="F4533" i="9"/>
  <c r="G4532" i="9"/>
  <c r="F4532" i="9"/>
  <c r="G4531" i="9"/>
  <c r="F4531" i="9"/>
  <c r="G4530" i="9"/>
  <c r="F4530" i="9"/>
  <c r="G4529" i="9"/>
  <c r="F4529" i="9"/>
  <c r="G4528" i="9"/>
  <c r="F4528" i="9"/>
  <c r="G4527" i="9"/>
  <c r="F4527" i="9"/>
  <c r="G4526" i="9"/>
  <c r="F4526" i="9"/>
  <c r="G4525" i="9"/>
  <c r="F4525" i="9"/>
  <c r="G4524" i="9"/>
  <c r="F4524" i="9"/>
  <c r="G4523" i="9"/>
  <c r="F4523" i="9"/>
  <c r="G4522" i="9"/>
  <c r="F4522" i="9"/>
  <c r="G4521" i="9"/>
  <c r="F4521" i="9"/>
  <c r="G4520" i="9"/>
  <c r="F4520" i="9"/>
  <c r="G4519" i="9"/>
  <c r="F4519" i="9"/>
  <c r="G4518" i="9"/>
  <c r="F4518" i="9"/>
  <c r="G4517" i="9"/>
  <c r="F4517" i="9"/>
  <c r="G4516" i="9"/>
  <c r="F4516" i="9"/>
  <c r="G4515" i="9"/>
  <c r="F4515" i="9"/>
  <c r="G4514" i="9"/>
  <c r="F4514" i="9"/>
  <c r="G4513" i="9"/>
  <c r="F4513" i="9"/>
  <c r="G4512" i="9"/>
  <c r="F4512" i="9"/>
  <c r="G4511" i="9"/>
  <c r="F4511" i="9"/>
  <c r="G4510" i="9"/>
  <c r="F4510" i="9"/>
  <c r="G4509" i="9"/>
  <c r="F4509" i="9"/>
  <c r="G4508" i="9"/>
  <c r="F4508" i="9"/>
  <c r="G4507" i="9"/>
  <c r="F4507" i="9"/>
  <c r="G4506" i="9"/>
  <c r="F4506" i="9"/>
  <c r="G4505" i="9"/>
  <c r="F4505" i="9"/>
  <c r="G4504" i="9"/>
  <c r="F4504" i="9"/>
  <c r="G4503" i="9"/>
  <c r="F4503" i="9"/>
  <c r="G4502" i="9"/>
  <c r="F4502" i="9"/>
  <c r="G4501" i="9"/>
  <c r="F4501" i="9"/>
  <c r="G4500" i="9"/>
  <c r="F4500" i="9"/>
  <c r="G4499" i="9"/>
  <c r="F4499" i="9"/>
  <c r="G4498" i="9"/>
  <c r="F4498" i="9"/>
  <c r="G4497" i="9"/>
  <c r="F4497" i="9"/>
  <c r="G4496" i="9"/>
  <c r="F4496" i="9"/>
  <c r="G4495" i="9"/>
  <c r="F4495" i="9"/>
  <c r="G4494" i="9"/>
  <c r="F4494" i="9"/>
  <c r="G4493" i="9"/>
  <c r="F4493" i="9"/>
  <c r="G4492" i="9"/>
  <c r="F4492" i="9"/>
  <c r="G4491" i="9"/>
  <c r="F4491" i="9"/>
  <c r="G4490" i="9"/>
  <c r="F4490" i="9"/>
  <c r="G4489" i="9"/>
  <c r="F4489" i="9"/>
  <c r="G4488" i="9"/>
  <c r="F4488" i="9"/>
  <c r="G4487" i="9"/>
  <c r="F4487" i="9"/>
  <c r="G4486" i="9"/>
  <c r="F4486" i="9"/>
  <c r="G4485" i="9"/>
  <c r="F4485" i="9"/>
  <c r="G4484" i="9"/>
  <c r="F4484" i="9"/>
  <c r="G4483" i="9"/>
  <c r="F4483" i="9"/>
  <c r="G4482" i="9"/>
  <c r="F4482" i="9"/>
  <c r="G4481" i="9"/>
  <c r="F4481" i="9"/>
  <c r="G4480" i="9"/>
  <c r="F4480" i="9"/>
  <c r="G4479" i="9"/>
  <c r="F4479" i="9"/>
  <c r="G4478" i="9"/>
  <c r="F4478" i="9"/>
  <c r="G4477" i="9"/>
  <c r="F4477" i="9"/>
  <c r="G4476" i="9"/>
  <c r="F4476" i="9"/>
  <c r="G4475" i="9"/>
  <c r="F4475" i="9"/>
  <c r="G4474" i="9"/>
  <c r="F4474" i="9"/>
  <c r="G4473" i="9"/>
  <c r="F4473" i="9"/>
  <c r="G4472" i="9"/>
  <c r="F4472" i="9"/>
  <c r="G4471" i="9"/>
  <c r="F4471" i="9"/>
  <c r="G4470" i="9"/>
  <c r="F4470" i="9"/>
  <c r="G4469" i="9"/>
  <c r="F4469" i="9"/>
  <c r="G4468" i="9"/>
  <c r="F4468" i="9"/>
  <c r="G4467" i="9"/>
  <c r="F4467" i="9"/>
  <c r="G4466" i="9"/>
  <c r="F4466" i="9"/>
  <c r="G4465" i="9"/>
  <c r="F4465" i="9"/>
  <c r="G4464" i="9"/>
  <c r="F4464" i="9"/>
  <c r="G4463" i="9"/>
  <c r="F4463" i="9"/>
  <c r="G4462" i="9"/>
  <c r="F4462" i="9"/>
  <c r="G4461" i="9"/>
  <c r="F4461" i="9"/>
  <c r="G4460" i="9"/>
  <c r="F4460" i="9"/>
  <c r="G4459" i="9"/>
  <c r="F4459" i="9"/>
  <c r="G4458" i="9"/>
  <c r="F4458" i="9"/>
  <c r="G4457" i="9"/>
  <c r="F4457" i="9"/>
  <c r="G4456" i="9"/>
  <c r="F4456" i="9"/>
  <c r="G4455" i="9"/>
  <c r="F4455" i="9"/>
  <c r="G4454" i="9"/>
  <c r="F4454" i="9"/>
  <c r="G4453" i="9"/>
  <c r="F4453" i="9"/>
  <c r="G4452" i="9"/>
  <c r="F4452" i="9"/>
  <c r="G4451" i="9"/>
  <c r="F4451" i="9"/>
  <c r="G4450" i="9"/>
  <c r="F4450" i="9"/>
  <c r="G4449" i="9"/>
  <c r="F4449" i="9"/>
  <c r="G4448" i="9"/>
  <c r="F4448" i="9"/>
  <c r="G4447" i="9"/>
  <c r="F4447" i="9"/>
  <c r="G4446" i="9"/>
  <c r="F4446" i="9"/>
  <c r="G4445" i="9"/>
  <c r="F4445" i="9"/>
  <c r="G4444" i="9"/>
  <c r="F4444" i="9"/>
  <c r="G4443" i="9"/>
  <c r="F4443" i="9"/>
  <c r="G4442" i="9"/>
  <c r="F4442" i="9"/>
  <c r="G4441" i="9"/>
  <c r="F4441" i="9"/>
  <c r="G4440" i="9"/>
  <c r="F4440" i="9"/>
  <c r="G4439" i="9"/>
  <c r="F4439" i="9"/>
  <c r="G4438" i="9"/>
  <c r="F4438" i="9"/>
  <c r="G4437" i="9"/>
  <c r="F4437" i="9"/>
  <c r="G4436" i="9"/>
  <c r="F4436" i="9"/>
  <c r="G4435" i="9"/>
  <c r="F4435" i="9"/>
  <c r="G4434" i="9"/>
  <c r="F4434" i="9"/>
  <c r="G4433" i="9"/>
  <c r="F4433" i="9"/>
  <c r="G4432" i="9"/>
  <c r="F4432" i="9"/>
  <c r="G4431" i="9"/>
  <c r="F4431" i="9"/>
  <c r="G4430" i="9"/>
  <c r="F4430" i="9"/>
  <c r="G4429" i="9"/>
  <c r="F4429" i="9"/>
  <c r="G4428" i="9"/>
  <c r="F4428" i="9"/>
  <c r="G4427" i="9"/>
  <c r="F4427" i="9"/>
  <c r="G4426" i="9"/>
  <c r="F4426" i="9"/>
  <c r="G4425" i="9"/>
  <c r="F4425" i="9"/>
  <c r="G4424" i="9"/>
  <c r="F4424" i="9"/>
  <c r="G4423" i="9"/>
  <c r="F4423" i="9"/>
  <c r="G4422" i="9"/>
  <c r="F4422" i="9"/>
  <c r="G4421" i="9"/>
  <c r="F4421" i="9"/>
  <c r="G4420" i="9"/>
  <c r="F4420" i="9"/>
  <c r="G4419" i="9"/>
  <c r="F4419" i="9"/>
  <c r="G4418" i="9"/>
  <c r="F4418" i="9"/>
  <c r="G4417" i="9"/>
  <c r="F4417" i="9"/>
  <c r="G4416" i="9"/>
  <c r="F4416" i="9"/>
  <c r="G4415" i="9"/>
  <c r="F4415" i="9"/>
  <c r="G4414" i="9"/>
  <c r="F4414" i="9"/>
  <c r="G4413" i="9"/>
  <c r="F4413" i="9"/>
  <c r="G4412" i="9"/>
  <c r="F4412" i="9"/>
  <c r="G4411" i="9"/>
  <c r="F4411" i="9"/>
  <c r="G4410" i="9"/>
  <c r="F4410" i="9"/>
  <c r="G4409" i="9"/>
  <c r="F4409" i="9"/>
  <c r="G4408" i="9"/>
  <c r="F4408" i="9"/>
  <c r="G4407" i="9"/>
  <c r="F4407" i="9"/>
  <c r="G4406" i="9"/>
  <c r="F4406" i="9"/>
  <c r="G4405" i="9"/>
  <c r="F4405" i="9"/>
  <c r="G4404" i="9"/>
  <c r="F4404" i="9"/>
  <c r="G4403" i="9"/>
  <c r="F4403" i="9"/>
  <c r="G4402" i="9"/>
  <c r="F4402" i="9"/>
  <c r="G4401" i="9"/>
  <c r="F4401" i="9"/>
  <c r="G4400" i="9"/>
  <c r="F4400" i="9"/>
  <c r="G4399" i="9"/>
  <c r="F4399" i="9"/>
  <c r="G4398" i="9"/>
  <c r="F4398" i="9"/>
  <c r="G4397" i="9"/>
  <c r="F4397" i="9"/>
  <c r="G4396" i="9"/>
  <c r="F4396" i="9"/>
  <c r="G4395" i="9"/>
  <c r="F4395" i="9"/>
  <c r="G4394" i="9"/>
  <c r="F4394" i="9"/>
  <c r="G4393" i="9"/>
  <c r="F4393" i="9"/>
  <c r="G4392" i="9"/>
  <c r="F4392" i="9"/>
  <c r="G4391" i="9"/>
  <c r="F4391" i="9"/>
  <c r="G4390" i="9"/>
  <c r="F4390" i="9"/>
  <c r="G4389" i="9"/>
  <c r="F4389" i="9"/>
  <c r="G4388" i="9"/>
  <c r="F4388" i="9"/>
  <c r="G4387" i="9"/>
  <c r="F4387" i="9"/>
  <c r="G4386" i="9"/>
  <c r="F4386" i="9"/>
  <c r="G4385" i="9"/>
  <c r="F4385" i="9"/>
  <c r="G4384" i="9"/>
  <c r="F4384" i="9"/>
  <c r="G4383" i="9"/>
  <c r="F4383" i="9"/>
  <c r="G4382" i="9"/>
  <c r="F4382" i="9"/>
  <c r="G4381" i="9"/>
  <c r="F4381" i="9"/>
  <c r="G4380" i="9"/>
  <c r="F4380" i="9"/>
  <c r="G4379" i="9"/>
  <c r="F4379" i="9"/>
  <c r="G4378" i="9"/>
  <c r="F4378" i="9"/>
  <c r="G4377" i="9"/>
  <c r="F4377" i="9"/>
  <c r="G4376" i="9"/>
  <c r="F4376" i="9"/>
  <c r="G4375" i="9"/>
  <c r="F4375" i="9"/>
  <c r="G4374" i="9"/>
  <c r="F4374" i="9"/>
  <c r="G4373" i="9"/>
  <c r="F4373" i="9"/>
  <c r="G4372" i="9"/>
  <c r="F4372" i="9"/>
  <c r="G4371" i="9"/>
  <c r="F4371" i="9"/>
  <c r="G4370" i="9"/>
  <c r="F4370" i="9"/>
  <c r="G4369" i="9"/>
  <c r="F4369" i="9"/>
  <c r="G4368" i="9"/>
  <c r="F4368" i="9"/>
  <c r="G4367" i="9"/>
  <c r="F4367" i="9"/>
  <c r="G4366" i="9"/>
  <c r="F4366" i="9"/>
  <c r="G4365" i="9"/>
  <c r="F4365" i="9"/>
  <c r="G4364" i="9"/>
  <c r="F4364" i="9"/>
  <c r="G4363" i="9"/>
  <c r="F4363" i="9"/>
  <c r="G4362" i="9"/>
  <c r="F4362" i="9"/>
  <c r="G4361" i="9"/>
  <c r="F4361" i="9"/>
  <c r="G4360" i="9"/>
  <c r="F4360" i="9"/>
  <c r="G4359" i="9"/>
  <c r="F4359" i="9"/>
  <c r="G4358" i="9"/>
  <c r="F4358" i="9"/>
  <c r="G4357" i="9"/>
  <c r="F4357" i="9"/>
  <c r="G4356" i="9"/>
  <c r="F4356" i="9"/>
  <c r="G4355" i="9"/>
  <c r="F4355" i="9"/>
  <c r="G4354" i="9"/>
  <c r="F4354" i="9"/>
  <c r="G4353" i="9"/>
  <c r="F4353" i="9"/>
  <c r="G4352" i="9"/>
  <c r="F4352" i="9"/>
  <c r="G4351" i="9"/>
  <c r="F4351" i="9"/>
  <c r="G4350" i="9"/>
  <c r="F4350" i="9"/>
  <c r="G4349" i="9"/>
  <c r="F4349" i="9"/>
  <c r="G4348" i="9"/>
  <c r="F4348" i="9"/>
  <c r="G4347" i="9"/>
  <c r="F4347" i="9"/>
  <c r="G4346" i="9"/>
  <c r="F4346" i="9"/>
  <c r="G4345" i="9"/>
  <c r="F4345" i="9"/>
  <c r="G4344" i="9"/>
  <c r="F4344" i="9"/>
  <c r="G4343" i="9"/>
  <c r="F4343" i="9"/>
  <c r="G4342" i="9"/>
  <c r="F4342" i="9"/>
  <c r="G4341" i="9"/>
  <c r="F4341" i="9"/>
  <c r="G4340" i="9"/>
  <c r="F4340" i="9"/>
  <c r="G4339" i="9"/>
  <c r="F4339" i="9"/>
  <c r="G4338" i="9"/>
  <c r="F4338" i="9"/>
  <c r="G4337" i="9"/>
  <c r="F4337" i="9"/>
  <c r="G4336" i="9"/>
  <c r="F4336" i="9"/>
  <c r="G4335" i="9"/>
  <c r="F4335" i="9"/>
  <c r="G4334" i="9"/>
  <c r="F4334" i="9"/>
  <c r="G4333" i="9"/>
  <c r="F4333" i="9"/>
  <c r="G4332" i="9"/>
  <c r="F4332" i="9"/>
  <c r="G4331" i="9"/>
  <c r="F4331" i="9"/>
  <c r="G4330" i="9"/>
  <c r="F4330" i="9"/>
  <c r="G4329" i="9"/>
  <c r="F4329" i="9"/>
  <c r="G4328" i="9"/>
  <c r="F4328" i="9"/>
  <c r="G4327" i="9"/>
  <c r="F4327" i="9"/>
  <c r="G4326" i="9"/>
  <c r="F4326" i="9"/>
  <c r="G4325" i="9"/>
  <c r="F4325" i="9"/>
  <c r="G4324" i="9"/>
  <c r="F4324" i="9"/>
  <c r="G4323" i="9"/>
  <c r="F4323" i="9"/>
  <c r="G4322" i="9"/>
  <c r="F4322" i="9"/>
  <c r="G4321" i="9"/>
  <c r="F4321" i="9"/>
  <c r="G4320" i="9"/>
  <c r="F4320" i="9"/>
  <c r="G4319" i="9"/>
  <c r="F4319" i="9"/>
  <c r="G4318" i="9"/>
  <c r="F4318" i="9"/>
  <c r="G4317" i="9"/>
  <c r="F4317" i="9"/>
  <c r="G4316" i="9"/>
  <c r="F4316" i="9"/>
  <c r="G4315" i="9"/>
  <c r="F4315" i="9"/>
  <c r="G4314" i="9"/>
  <c r="F4314" i="9"/>
  <c r="G4313" i="9"/>
  <c r="F4313" i="9"/>
  <c r="G4312" i="9"/>
  <c r="F4312" i="9"/>
  <c r="G4311" i="9"/>
  <c r="F4311" i="9"/>
  <c r="G4310" i="9"/>
  <c r="F4310" i="9"/>
  <c r="G4309" i="9"/>
  <c r="F4309" i="9"/>
  <c r="G4308" i="9"/>
  <c r="F4308" i="9"/>
  <c r="G4307" i="9"/>
  <c r="F4307" i="9"/>
  <c r="G4306" i="9"/>
  <c r="F4306" i="9"/>
  <c r="G4305" i="9"/>
  <c r="F4305" i="9"/>
  <c r="G4304" i="9"/>
  <c r="F4304" i="9"/>
  <c r="G4303" i="9"/>
  <c r="F4303" i="9"/>
  <c r="G4302" i="9"/>
  <c r="F4302" i="9"/>
  <c r="G4301" i="9"/>
  <c r="F4301" i="9"/>
  <c r="G4300" i="9"/>
  <c r="F4300" i="9"/>
  <c r="G4299" i="9"/>
  <c r="F4299" i="9"/>
  <c r="G4298" i="9"/>
  <c r="F4298" i="9"/>
  <c r="G4297" i="9"/>
  <c r="F4297" i="9"/>
  <c r="G4296" i="9"/>
  <c r="F4296" i="9"/>
  <c r="G4295" i="9"/>
  <c r="F4295" i="9"/>
  <c r="G4294" i="9"/>
  <c r="F4294" i="9"/>
  <c r="G4293" i="9"/>
  <c r="F4293" i="9"/>
  <c r="G4292" i="9"/>
  <c r="F4292" i="9"/>
  <c r="G4291" i="9"/>
  <c r="F4291" i="9"/>
  <c r="G4290" i="9"/>
  <c r="F4290" i="9"/>
  <c r="G4289" i="9"/>
  <c r="F4289" i="9"/>
  <c r="G4288" i="9"/>
  <c r="F4288" i="9"/>
  <c r="G4287" i="9"/>
  <c r="F4287" i="9"/>
  <c r="G4286" i="9"/>
  <c r="F4286" i="9"/>
  <c r="G4285" i="9"/>
  <c r="F4285" i="9"/>
  <c r="G4284" i="9"/>
  <c r="F4284" i="9"/>
  <c r="G4283" i="9"/>
  <c r="F4283" i="9"/>
  <c r="G4282" i="9"/>
  <c r="F4282" i="9"/>
  <c r="G4281" i="9"/>
  <c r="F4281" i="9"/>
  <c r="G4280" i="9"/>
  <c r="F4280" i="9"/>
  <c r="G4279" i="9"/>
  <c r="F4279" i="9"/>
  <c r="G4278" i="9"/>
  <c r="F4278" i="9"/>
  <c r="G4277" i="9"/>
  <c r="F4277" i="9"/>
  <c r="G4276" i="9"/>
  <c r="F4276" i="9"/>
  <c r="G4275" i="9"/>
  <c r="F4275" i="9"/>
  <c r="G4274" i="9"/>
  <c r="F4274" i="9"/>
  <c r="G4273" i="9"/>
  <c r="F4273" i="9"/>
  <c r="G4272" i="9"/>
  <c r="F4272" i="9"/>
  <c r="G4271" i="9"/>
  <c r="F4271" i="9"/>
  <c r="G4270" i="9"/>
  <c r="F4270" i="9"/>
  <c r="G4269" i="9"/>
  <c r="F4269" i="9"/>
  <c r="G4268" i="9"/>
  <c r="F4268" i="9"/>
  <c r="G4267" i="9"/>
  <c r="F4267" i="9"/>
  <c r="G4266" i="9"/>
  <c r="F4266" i="9"/>
  <c r="G4265" i="9"/>
  <c r="F4265" i="9"/>
  <c r="G4264" i="9"/>
  <c r="F4264" i="9"/>
  <c r="G4263" i="9"/>
  <c r="F4263" i="9"/>
  <c r="G4262" i="9"/>
  <c r="F4262" i="9"/>
  <c r="G4261" i="9"/>
  <c r="F4261" i="9"/>
  <c r="G4260" i="9"/>
  <c r="F4260" i="9"/>
  <c r="G4259" i="9"/>
  <c r="F4259" i="9"/>
  <c r="G4258" i="9"/>
  <c r="F4258" i="9"/>
  <c r="G4257" i="9"/>
  <c r="F4257" i="9"/>
  <c r="G4256" i="9"/>
  <c r="F4256" i="9"/>
  <c r="G4255" i="9"/>
  <c r="F4255" i="9"/>
  <c r="G4254" i="9"/>
  <c r="F4254" i="9"/>
  <c r="G4253" i="9"/>
  <c r="F4253" i="9"/>
  <c r="G4252" i="9"/>
  <c r="F4252" i="9"/>
  <c r="G4251" i="9"/>
  <c r="F4251" i="9"/>
  <c r="G4250" i="9"/>
  <c r="F4250" i="9"/>
  <c r="G4249" i="9"/>
  <c r="F4249" i="9"/>
  <c r="G4248" i="9"/>
  <c r="F4248" i="9"/>
  <c r="G4247" i="9"/>
  <c r="F4247" i="9"/>
  <c r="G4246" i="9"/>
  <c r="F4246" i="9"/>
  <c r="G4245" i="9"/>
  <c r="F4245" i="9"/>
  <c r="G4244" i="9"/>
  <c r="F4244" i="9"/>
  <c r="G4243" i="9"/>
  <c r="F4243" i="9"/>
  <c r="G4242" i="9"/>
  <c r="F4242" i="9"/>
  <c r="G4241" i="9"/>
  <c r="F4241" i="9"/>
  <c r="G4240" i="9"/>
  <c r="F4240" i="9"/>
  <c r="G4239" i="9"/>
  <c r="F4239" i="9"/>
  <c r="G4238" i="9"/>
  <c r="F4238" i="9"/>
  <c r="G4237" i="9"/>
  <c r="F4237" i="9"/>
  <c r="G4236" i="9"/>
  <c r="F4236" i="9"/>
  <c r="G4235" i="9"/>
  <c r="F4235" i="9"/>
  <c r="G4234" i="9"/>
  <c r="F4234" i="9"/>
  <c r="G4233" i="9"/>
  <c r="F4233" i="9"/>
  <c r="G4232" i="9"/>
  <c r="F4232" i="9"/>
  <c r="G4231" i="9"/>
  <c r="F4231" i="9"/>
  <c r="G4230" i="9"/>
  <c r="F4230" i="9"/>
  <c r="G4229" i="9"/>
  <c r="F4229" i="9"/>
  <c r="G4228" i="9"/>
  <c r="F4228" i="9"/>
  <c r="G4227" i="9"/>
  <c r="F4227" i="9"/>
  <c r="G4226" i="9"/>
  <c r="F4226" i="9"/>
  <c r="G4225" i="9"/>
  <c r="F4225" i="9"/>
  <c r="G4224" i="9"/>
  <c r="F4224" i="9"/>
  <c r="G4223" i="9"/>
  <c r="F4223" i="9"/>
  <c r="G4222" i="9"/>
  <c r="F4222" i="9"/>
  <c r="G4221" i="9"/>
  <c r="F4221" i="9"/>
  <c r="G4220" i="9"/>
  <c r="F4220" i="9"/>
  <c r="G4219" i="9"/>
  <c r="F4219" i="9"/>
  <c r="G4218" i="9"/>
  <c r="F4218" i="9"/>
  <c r="G4217" i="9"/>
  <c r="F4217" i="9"/>
  <c r="G4216" i="9"/>
  <c r="F4216" i="9"/>
  <c r="G4215" i="9"/>
  <c r="F4215" i="9"/>
  <c r="G4214" i="9"/>
  <c r="F4214" i="9"/>
  <c r="G4213" i="9"/>
  <c r="F4213" i="9"/>
  <c r="G4212" i="9"/>
  <c r="F4212" i="9"/>
  <c r="G4211" i="9"/>
  <c r="F4211" i="9"/>
  <c r="G4210" i="9"/>
  <c r="F4210" i="9"/>
  <c r="G4209" i="9"/>
  <c r="F4209" i="9"/>
  <c r="G4208" i="9"/>
  <c r="F4208" i="9"/>
  <c r="G4207" i="9"/>
  <c r="F4207" i="9"/>
  <c r="G4206" i="9"/>
  <c r="F4206" i="9"/>
  <c r="G4205" i="9"/>
  <c r="F4205" i="9"/>
  <c r="G4204" i="9"/>
  <c r="F4204" i="9"/>
  <c r="G4203" i="9"/>
  <c r="F4203" i="9"/>
  <c r="G4202" i="9"/>
  <c r="F4202" i="9"/>
  <c r="G4201" i="9"/>
  <c r="F4201" i="9"/>
  <c r="G4200" i="9"/>
  <c r="F4200" i="9"/>
  <c r="G4199" i="9"/>
  <c r="F4199" i="9"/>
  <c r="G4198" i="9"/>
  <c r="F4198" i="9"/>
  <c r="G4197" i="9"/>
  <c r="F4197" i="9"/>
  <c r="G4196" i="9"/>
  <c r="F4196" i="9"/>
  <c r="G4195" i="9"/>
  <c r="F4195" i="9"/>
  <c r="G4194" i="9"/>
  <c r="F4194" i="9"/>
  <c r="G4193" i="9"/>
  <c r="F4193" i="9"/>
  <c r="G4192" i="9"/>
  <c r="F4192" i="9"/>
  <c r="G4191" i="9"/>
  <c r="F4191" i="9"/>
  <c r="G4190" i="9"/>
  <c r="F4190" i="9"/>
  <c r="G4189" i="9"/>
  <c r="F4189" i="9"/>
  <c r="G4188" i="9"/>
  <c r="F4188" i="9"/>
  <c r="G4187" i="9"/>
  <c r="F4187" i="9"/>
  <c r="G4186" i="9"/>
  <c r="F4186" i="9"/>
  <c r="G4185" i="9"/>
  <c r="F4185" i="9"/>
  <c r="G4184" i="9"/>
  <c r="F4184" i="9"/>
  <c r="G4183" i="9"/>
  <c r="F4183" i="9"/>
  <c r="G4182" i="9"/>
  <c r="F4182" i="9"/>
  <c r="G4181" i="9"/>
  <c r="F4181" i="9"/>
  <c r="G4180" i="9"/>
  <c r="F4180" i="9"/>
  <c r="G4179" i="9"/>
  <c r="F4179" i="9"/>
  <c r="G4178" i="9"/>
  <c r="F4178" i="9"/>
  <c r="G4177" i="9"/>
  <c r="F4177" i="9"/>
  <c r="G4176" i="9"/>
  <c r="F4176" i="9"/>
  <c r="G4175" i="9"/>
  <c r="F4175" i="9"/>
  <c r="G4174" i="9"/>
  <c r="F4174" i="9"/>
  <c r="G4173" i="9"/>
  <c r="F4173" i="9"/>
  <c r="G4172" i="9"/>
  <c r="F4172" i="9"/>
  <c r="G4171" i="9"/>
  <c r="F4171" i="9"/>
  <c r="G4170" i="9"/>
  <c r="F4170" i="9"/>
  <c r="G4169" i="9"/>
  <c r="F4169" i="9"/>
  <c r="G4168" i="9"/>
  <c r="F4168" i="9"/>
  <c r="G4167" i="9"/>
  <c r="F4167" i="9"/>
  <c r="G4166" i="9"/>
  <c r="F4166" i="9"/>
  <c r="G4165" i="9"/>
  <c r="F4165" i="9"/>
  <c r="G4164" i="9"/>
  <c r="F4164" i="9"/>
  <c r="G4163" i="9"/>
  <c r="F4163" i="9"/>
  <c r="G4162" i="9"/>
  <c r="F4162" i="9"/>
  <c r="G4161" i="9"/>
  <c r="F4161" i="9"/>
  <c r="G4160" i="9"/>
  <c r="F4160" i="9"/>
  <c r="G4159" i="9"/>
  <c r="F4159" i="9"/>
  <c r="G4158" i="9"/>
  <c r="F4158" i="9"/>
  <c r="G4157" i="9"/>
  <c r="F4157" i="9"/>
  <c r="G4156" i="9"/>
  <c r="F4156" i="9"/>
  <c r="G4155" i="9"/>
  <c r="F4155" i="9"/>
  <c r="G4154" i="9"/>
  <c r="F4154" i="9"/>
  <c r="G4153" i="9"/>
  <c r="F4153" i="9"/>
  <c r="G4152" i="9"/>
  <c r="F4152" i="9"/>
  <c r="G4151" i="9"/>
  <c r="F4151" i="9"/>
  <c r="G4150" i="9"/>
  <c r="F4150" i="9"/>
  <c r="G4149" i="9"/>
  <c r="F4149" i="9"/>
  <c r="G4148" i="9"/>
  <c r="F4148" i="9"/>
  <c r="G4147" i="9"/>
  <c r="F4147" i="9"/>
  <c r="G4146" i="9"/>
  <c r="F4146" i="9"/>
  <c r="G4145" i="9"/>
  <c r="F4145" i="9"/>
  <c r="G4144" i="9"/>
  <c r="F4144" i="9"/>
  <c r="G4143" i="9"/>
  <c r="F4143" i="9"/>
  <c r="G4142" i="9"/>
  <c r="F4142" i="9"/>
  <c r="G4141" i="9"/>
  <c r="F4141" i="9"/>
  <c r="G4140" i="9"/>
  <c r="F4140" i="9"/>
  <c r="G4139" i="9"/>
  <c r="F4139" i="9"/>
  <c r="G4138" i="9"/>
  <c r="F4138" i="9"/>
  <c r="G4137" i="9"/>
  <c r="F4137" i="9"/>
  <c r="G4136" i="9"/>
  <c r="F4136" i="9"/>
  <c r="G4135" i="9"/>
  <c r="F4135" i="9"/>
  <c r="G4134" i="9"/>
  <c r="F4134" i="9"/>
  <c r="G4133" i="9"/>
  <c r="F4133" i="9"/>
  <c r="G4132" i="9"/>
  <c r="F4132" i="9"/>
  <c r="G4131" i="9"/>
  <c r="F4131" i="9"/>
  <c r="G4130" i="9"/>
  <c r="F4130" i="9"/>
  <c r="G4129" i="9"/>
  <c r="F4129" i="9"/>
  <c r="G4128" i="9"/>
  <c r="F4128" i="9"/>
  <c r="G4127" i="9"/>
  <c r="F4127" i="9"/>
  <c r="G4126" i="9"/>
  <c r="F4126" i="9"/>
  <c r="G4125" i="9"/>
  <c r="F4125" i="9"/>
  <c r="G4124" i="9"/>
  <c r="F4124" i="9"/>
  <c r="G4123" i="9"/>
  <c r="F4123" i="9"/>
  <c r="G4122" i="9"/>
  <c r="F4122" i="9"/>
  <c r="G4121" i="9"/>
  <c r="F4121" i="9"/>
  <c r="G4120" i="9"/>
  <c r="F4120" i="9"/>
  <c r="G4119" i="9"/>
  <c r="F4119" i="9"/>
  <c r="G4118" i="9"/>
  <c r="F4118" i="9"/>
  <c r="G4117" i="9"/>
  <c r="F4117" i="9"/>
  <c r="G4116" i="9"/>
  <c r="F4116" i="9"/>
  <c r="G4115" i="9"/>
  <c r="F4115" i="9"/>
  <c r="G4114" i="9"/>
  <c r="F4114" i="9"/>
  <c r="G4113" i="9"/>
  <c r="F4113" i="9"/>
  <c r="G4112" i="9"/>
  <c r="F4112" i="9"/>
  <c r="G4111" i="9"/>
  <c r="F4111" i="9"/>
  <c r="G4110" i="9"/>
  <c r="F4110" i="9"/>
  <c r="G4109" i="9"/>
  <c r="F4109" i="9"/>
  <c r="G4108" i="9"/>
  <c r="F4108" i="9"/>
  <c r="G4107" i="9"/>
  <c r="F4107" i="9"/>
  <c r="G4106" i="9"/>
  <c r="F4106" i="9"/>
  <c r="G4105" i="9"/>
  <c r="F4105" i="9"/>
  <c r="G4104" i="9"/>
  <c r="F4104" i="9"/>
  <c r="G4103" i="9"/>
  <c r="F4103" i="9"/>
  <c r="G4102" i="9"/>
  <c r="F4102" i="9"/>
  <c r="G4101" i="9"/>
  <c r="F4101" i="9"/>
  <c r="G4100" i="9"/>
  <c r="F4100" i="9"/>
  <c r="G4099" i="9"/>
  <c r="F4099" i="9"/>
  <c r="G4098" i="9"/>
  <c r="F4098" i="9"/>
  <c r="G4097" i="9"/>
  <c r="F4097" i="9"/>
  <c r="G4096" i="9"/>
  <c r="F4096" i="9"/>
  <c r="G4095" i="9"/>
  <c r="F4095" i="9"/>
  <c r="G4094" i="9"/>
  <c r="F4094" i="9"/>
  <c r="G4093" i="9"/>
  <c r="F4093" i="9"/>
  <c r="G4092" i="9"/>
  <c r="F4092" i="9"/>
  <c r="G4091" i="9"/>
  <c r="F4091" i="9"/>
  <c r="G4090" i="9"/>
  <c r="F4090" i="9"/>
  <c r="G4089" i="9"/>
  <c r="F4089" i="9"/>
  <c r="G4088" i="9"/>
  <c r="F4088" i="9"/>
  <c r="G4087" i="9"/>
  <c r="F4087" i="9"/>
  <c r="G4086" i="9"/>
  <c r="F4086" i="9"/>
  <c r="G4085" i="9"/>
  <c r="F4085" i="9"/>
  <c r="G4084" i="9"/>
  <c r="F4084" i="9"/>
  <c r="G4083" i="9"/>
  <c r="F4083" i="9"/>
  <c r="G4082" i="9"/>
  <c r="F4082" i="9"/>
  <c r="G4081" i="9"/>
  <c r="F4081" i="9"/>
  <c r="G4080" i="9"/>
  <c r="F4080" i="9"/>
  <c r="G4079" i="9"/>
  <c r="F4079" i="9"/>
  <c r="G4078" i="9"/>
  <c r="F4078" i="9"/>
  <c r="G4077" i="9"/>
  <c r="F4077" i="9"/>
  <c r="G4076" i="9"/>
  <c r="F4076" i="9"/>
  <c r="G4075" i="9"/>
  <c r="F4075" i="9"/>
  <c r="G4074" i="9"/>
  <c r="F4074" i="9"/>
  <c r="G4073" i="9"/>
  <c r="F4073" i="9"/>
  <c r="G4072" i="9"/>
  <c r="F4072" i="9"/>
  <c r="G4071" i="9"/>
  <c r="F4071" i="9"/>
  <c r="G4070" i="9"/>
  <c r="F4070" i="9"/>
  <c r="G4069" i="9"/>
  <c r="F4069" i="9"/>
  <c r="G4068" i="9"/>
  <c r="F4068" i="9"/>
  <c r="G4067" i="9"/>
  <c r="F4067" i="9"/>
  <c r="G4066" i="9"/>
  <c r="F4066" i="9"/>
  <c r="G4065" i="9"/>
  <c r="F4065" i="9"/>
  <c r="G4064" i="9"/>
  <c r="F4064" i="9"/>
  <c r="G4063" i="9"/>
  <c r="F4063" i="9"/>
  <c r="G4062" i="9"/>
  <c r="F4062" i="9"/>
  <c r="G4061" i="9"/>
  <c r="F4061" i="9"/>
  <c r="G4060" i="9"/>
  <c r="F4060" i="9"/>
  <c r="G4059" i="9"/>
  <c r="F4059" i="9"/>
  <c r="G4058" i="9"/>
  <c r="F4058" i="9"/>
  <c r="G4057" i="9"/>
  <c r="F4057" i="9"/>
  <c r="G4056" i="9"/>
  <c r="F4056" i="9"/>
  <c r="G4055" i="9"/>
  <c r="F4055" i="9"/>
  <c r="G4054" i="9"/>
  <c r="F4054" i="9"/>
  <c r="G4053" i="9"/>
  <c r="F4053" i="9"/>
  <c r="G4052" i="9"/>
  <c r="F4052" i="9"/>
  <c r="G4051" i="9"/>
  <c r="F4051" i="9"/>
  <c r="G4050" i="9"/>
  <c r="F4050" i="9"/>
  <c r="G4049" i="9"/>
  <c r="F4049" i="9"/>
  <c r="G4048" i="9"/>
  <c r="F4048" i="9"/>
  <c r="G4047" i="9"/>
  <c r="F4047" i="9"/>
  <c r="G4046" i="9"/>
  <c r="F4046" i="9"/>
  <c r="G4045" i="9"/>
  <c r="F4045" i="9"/>
  <c r="G4044" i="9"/>
  <c r="F4044" i="9"/>
  <c r="G4043" i="9"/>
  <c r="F4043" i="9"/>
  <c r="G4042" i="9"/>
  <c r="F4042" i="9"/>
  <c r="G4041" i="9"/>
  <c r="F4041" i="9"/>
  <c r="G4040" i="9"/>
  <c r="F4040" i="9"/>
  <c r="G4039" i="9"/>
  <c r="F4039" i="9"/>
  <c r="G4038" i="9"/>
  <c r="F4038" i="9"/>
  <c r="G4037" i="9"/>
  <c r="F4037" i="9"/>
  <c r="G4036" i="9"/>
  <c r="F4036" i="9"/>
  <c r="G4035" i="9"/>
  <c r="F4035" i="9"/>
  <c r="G4034" i="9"/>
  <c r="F4034" i="9"/>
  <c r="G4033" i="9"/>
  <c r="F4033" i="9"/>
  <c r="G4032" i="9"/>
  <c r="F4032" i="9"/>
  <c r="G4031" i="9"/>
  <c r="F4031" i="9"/>
  <c r="G4030" i="9"/>
  <c r="F4030" i="9"/>
  <c r="G4029" i="9"/>
  <c r="F4029" i="9"/>
  <c r="G4028" i="9"/>
  <c r="F4028" i="9"/>
  <c r="G4027" i="9"/>
  <c r="F4027" i="9"/>
  <c r="G4026" i="9"/>
  <c r="F4026" i="9"/>
  <c r="G4025" i="9"/>
  <c r="F4025" i="9"/>
  <c r="G4024" i="9"/>
  <c r="F4024" i="9"/>
  <c r="G4023" i="9"/>
  <c r="F4023" i="9"/>
  <c r="G4022" i="9"/>
  <c r="F4022" i="9"/>
  <c r="G4021" i="9"/>
  <c r="F4021" i="9"/>
  <c r="G4020" i="9"/>
  <c r="F4020" i="9"/>
  <c r="G4019" i="9"/>
  <c r="F4019" i="9"/>
  <c r="G4018" i="9"/>
  <c r="F4018" i="9"/>
  <c r="G4017" i="9"/>
  <c r="F4017" i="9"/>
  <c r="G4016" i="9"/>
  <c r="F4016" i="9"/>
  <c r="G4015" i="9"/>
  <c r="F4015" i="9"/>
  <c r="G4014" i="9"/>
  <c r="F4014" i="9"/>
  <c r="G4013" i="9"/>
  <c r="F4013" i="9"/>
  <c r="G4012" i="9"/>
  <c r="F4012" i="9"/>
  <c r="G4011" i="9"/>
  <c r="F4011" i="9"/>
  <c r="G4010" i="9"/>
  <c r="F4010" i="9"/>
  <c r="G4009" i="9"/>
  <c r="F4009" i="9"/>
  <c r="G4008" i="9"/>
  <c r="F4008" i="9"/>
  <c r="G4007" i="9"/>
  <c r="F4007" i="9"/>
  <c r="G4006" i="9"/>
  <c r="F4006" i="9"/>
  <c r="G4005" i="9"/>
  <c r="F4005" i="9"/>
  <c r="G4004" i="9"/>
  <c r="F4004" i="9"/>
  <c r="G4003" i="9"/>
  <c r="F4003" i="9"/>
  <c r="G4002" i="9"/>
  <c r="F4002" i="9"/>
  <c r="G4001" i="9"/>
  <c r="F4001" i="9"/>
  <c r="G4000" i="9"/>
  <c r="F4000" i="9"/>
  <c r="G3999" i="9"/>
  <c r="F3999" i="9"/>
  <c r="G3998" i="9"/>
  <c r="F3998" i="9"/>
  <c r="G3997" i="9"/>
  <c r="F3997" i="9"/>
  <c r="G3996" i="9"/>
  <c r="F3996" i="9"/>
  <c r="G3995" i="9"/>
  <c r="F3995" i="9"/>
  <c r="G3994" i="9"/>
  <c r="F3994" i="9"/>
  <c r="G3993" i="9"/>
  <c r="F3993" i="9"/>
  <c r="G3992" i="9"/>
  <c r="F3992" i="9"/>
  <c r="G3991" i="9"/>
  <c r="F3991" i="9"/>
  <c r="G3990" i="9"/>
  <c r="F3990" i="9"/>
  <c r="G3989" i="9"/>
  <c r="F3989" i="9"/>
  <c r="G3988" i="9"/>
  <c r="F3988" i="9"/>
  <c r="G3987" i="9"/>
  <c r="F3987" i="9"/>
  <c r="G3986" i="9"/>
  <c r="F3986" i="9"/>
  <c r="G3985" i="9"/>
  <c r="F3985" i="9"/>
  <c r="G3984" i="9"/>
  <c r="F3984" i="9"/>
  <c r="G3983" i="9"/>
  <c r="F3983" i="9"/>
  <c r="G3982" i="9"/>
  <c r="F3982" i="9"/>
  <c r="G3981" i="9"/>
  <c r="F3981" i="9"/>
  <c r="G3980" i="9"/>
  <c r="F3980" i="9"/>
  <c r="G3979" i="9"/>
  <c r="F3979" i="9"/>
  <c r="G3978" i="9"/>
  <c r="F3978" i="9"/>
  <c r="G3977" i="9"/>
  <c r="F3977" i="9"/>
  <c r="G3976" i="9"/>
  <c r="F3976" i="9"/>
  <c r="G3975" i="9"/>
  <c r="F3975" i="9"/>
  <c r="G3974" i="9"/>
  <c r="F3974" i="9"/>
  <c r="G3973" i="9"/>
  <c r="F3973" i="9"/>
  <c r="G3972" i="9"/>
  <c r="F3972" i="9"/>
  <c r="G3971" i="9"/>
  <c r="F3971" i="9"/>
  <c r="G3970" i="9"/>
  <c r="F3970" i="9"/>
  <c r="G3969" i="9"/>
  <c r="F3969" i="9"/>
  <c r="G3968" i="9"/>
  <c r="F3968" i="9"/>
  <c r="G3967" i="9"/>
  <c r="F3967" i="9"/>
  <c r="G3966" i="9"/>
  <c r="F3966" i="9"/>
  <c r="G3965" i="9"/>
  <c r="F3965" i="9"/>
  <c r="G3964" i="9"/>
  <c r="F3964" i="9"/>
  <c r="G3963" i="9"/>
  <c r="F3963" i="9"/>
  <c r="G3962" i="9"/>
  <c r="F3962" i="9"/>
  <c r="G3961" i="9"/>
  <c r="F3961" i="9"/>
  <c r="G3960" i="9"/>
  <c r="F3960" i="9"/>
  <c r="G3959" i="9"/>
  <c r="F3959" i="9"/>
  <c r="G3958" i="9"/>
  <c r="F3958" i="9"/>
  <c r="G3957" i="9"/>
  <c r="F3957" i="9"/>
  <c r="G3956" i="9"/>
  <c r="F3956" i="9"/>
  <c r="G3955" i="9"/>
  <c r="F3955" i="9"/>
  <c r="G3954" i="9"/>
  <c r="F3954" i="9"/>
  <c r="G3953" i="9"/>
  <c r="F3953" i="9"/>
  <c r="G3952" i="9"/>
  <c r="F3952" i="9"/>
  <c r="G3951" i="9"/>
  <c r="F3951" i="9"/>
  <c r="G3950" i="9"/>
  <c r="F3950" i="9"/>
  <c r="G3949" i="9"/>
  <c r="F3949" i="9"/>
  <c r="G3948" i="9"/>
  <c r="F3948" i="9"/>
  <c r="G3947" i="9"/>
  <c r="F3947" i="9"/>
  <c r="G3946" i="9"/>
  <c r="F3946" i="9"/>
  <c r="G3945" i="9"/>
  <c r="F3945" i="9"/>
  <c r="G3944" i="9"/>
  <c r="F3944" i="9"/>
  <c r="G3943" i="9"/>
  <c r="F3943" i="9"/>
  <c r="G3942" i="9"/>
  <c r="F3942" i="9"/>
  <c r="G3941" i="9"/>
  <c r="F3941" i="9"/>
  <c r="G3940" i="9"/>
  <c r="F3940" i="9"/>
  <c r="G3939" i="9"/>
  <c r="F3939" i="9"/>
  <c r="G3938" i="9"/>
  <c r="F3938" i="9"/>
  <c r="G3937" i="9"/>
  <c r="F3937" i="9"/>
  <c r="G3936" i="9"/>
  <c r="F3936" i="9"/>
  <c r="G3935" i="9"/>
  <c r="F3935" i="9"/>
  <c r="G3934" i="9"/>
  <c r="F3934" i="9"/>
  <c r="G3933" i="9"/>
  <c r="F3933" i="9"/>
  <c r="G3932" i="9"/>
  <c r="F3932" i="9"/>
  <c r="G3931" i="9"/>
  <c r="F3931" i="9"/>
  <c r="G3930" i="9"/>
  <c r="F3930" i="9"/>
  <c r="G3929" i="9"/>
  <c r="F3929" i="9"/>
  <c r="G3928" i="9"/>
  <c r="F3928" i="9"/>
  <c r="G3927" i="9"/>
  <c r="F3927" i="9"/>
  <c r="G3926" i="9"/>
  <c r="F3926" i="9"/>
  <c r="G3925" i="9"/>
  <c r="F3925" i="9"/>
  <c r="G3924" i="9"/>
  <c r="F3924" i="9"/>
  <c r="G3923" i="9"/>
  <c r="F3923" i="9"/>
  <c r="G3922" i="9"/>
  <c r="F3922" i="9"/>
  <c r="G3921" i="9"/>
  <c r="F3921" i="9"/>
  <c r="G3920" i="9"/>
  <c r="F3920" i="9"/>
  <c r="G3919" i="9"/>
  <c r="F3919" i="9"/>
  <c r="G3918" i="9"/>
  <c r="F3918" i="9"/>
  <c r="G3917" i="9"/>
  <c r="F3917" i="9"/>
  <c r="G3916" i="9"/>
  <c r="F3916" i="9"/>
  <c r="G3915" i="9"/>
  <c r="F3915" i="9"/>
  <c r="G3914" i="9"/>
  <c r="F3914" i="9"/>
  <c r="G3913" i="9"/>
  <c r="F3913" i="9"/>
  <c r="G3912" i="9"/>
  <c r="F3912" i="9"/>
  <c r="G3911" i="9"/>
  <c r="F3911" i="9"/>
  <c r="G3910" i="9"/>
  <c r="F3910" i="9"/>
  <c r="G3909" i="9"/>
  <c r="F3909" i="9"/>
  <c r="G3908" i="9"/>
  <c r="F3908" i="9"/>
  <c r="G3907" i="9"/>
  <c r="F3907" i="9"/>
  <c r="G3906" i="9"/>
  <c r="F3906" i="9"/>
  <c r="G3905" i="9"/>
  <c r="F3905" i="9"/>
  <c r="G3904" i="9"/>
  <c r="F3904" i="9"/>
  <c r="G3903" i="9"/>
  <c r="F3903" i="9"/>
  <c r="G3902" i="9"/>
  <c r="F3902" i="9"/>
  <c r="G3901" i="9"/>
  <c r="F3901" i="9"/>
  <c r="G3900" i="9"/>
  <c r="F3900" i="9"/>
  <c r="G3899" i="9"/>
  <c r="F3899" i="9"/>
  <c r="G3898" i="9"/>
  <c r="F3898" i="9"/>
  <c r="G3897" i="9"/>
  <c r="F3897" i="9"/>
  <c r="F3896" i="9"/>
  <c r="F3895" i="9"/>
  <c r="F3894" i="9"/>
  <c r="F3893" i="9"/>
  <c r="F3892" i="9"/>
  <c r="F3891" i="9"/>
  <c r="F3890" i="9"/>
  <c r="F3889" i="9"/>
  <c r="F3888" i="9"/>
  <c r="F3887" i="9"/>
  <c r="F3886" i="9"/>
  <c r="F3885" i="9"/>
  <c r="F3884" i="9"/>
  <c r="F3883" i="9"/>
  <c r="F3882" i="9"/>
  <c r="F3881" i="9"/>
  <c r="F3880" i="9"/>
  <c r="F3879" i="9"/>
  <c r="F3878" i="9"/>
  <c r="F3877" i="9"/>
  <c r="F3876" i="9"/>
  <c r="F3875" i="9"/>
  <c r="F3874" i="9"/>
  <c r="F3873" i="9"/>
  <c r="F3872" i="9"/>
  <c r="F3871" i="9"/>
  <c r="F3870" i="9"/>
  <c r="F3869" i="9"/>
  <c r="F3868" i="9"/>
  <c r="F3867" i="9"/>
  <c r="F3866" i="9"/>
  <c r="F3865" i="9"/>
  <c r="F3864" i="9"/>
  <c r="F3863" i="9"/>
  <c r="F3862" i="9"/>
  <c r="F3861" i="9"/>
  <c r="F3860" i="9"/>
  <c r="F3859" i="9"/>
  <c r="F3858" i="9"/>
  <c r="F3857" i="9"/>
  <c r="F3856" i="9"/>
  <c r="F3855" i="9"/>
  <c r="F3854" i="9"/>
  <c r="F3853" i="9"/>
  <c r="F3852" i="9"/>
  <c r="F3851" i="9"/>
  <c r="G3850" i="9"/>
  <c r="F3850" i="9"/>
  <c r="G3849" i="9"/>
  <c r="F3849" i="9"/>
  <c r="G3848" i="9"/>
  <c r="F3848" i="9"/>
  <c r="G3847" i="9"/>
  <c r="F3847" i="9"/>
  <c r="G3846" i="9"/>
  <c r="F3846" i="9"/>
  <c r="G3845" i="9"/>
  <c r="F3845" i="9"/>
  <c r="G3844" i="9"/>
  <c r="F3844" i="9"/>
  <c r="G3843" i="9"/>
  <c r="F3843" i="9"/>
  <c r="G3842" i="9"/>
  <c r="F3842" i="9"/>
  <c r="G3841" i="9"/>
  <c r="F3841" i="9"/>
  <c r="G3840" i="9"/>
  <c r="F3840" i="9"/>
  <c r="G3839" i="9"/>
  <c r="F3839" i="9"/>
  <c r="G3838" i="9"/>
  <c r="F3838" i="9"/>
  <c r="G3837" i="9"/>
  <c r="F3837" i="9"/>
  <c r="G3836" i="9"/>
  <c r="F3836" i="9"/>
  <c r="G3835" i="9"/>
  <c r="F3835" i="9"/>
  <c r="G3834" i="9"/>
  <c r="F3834" i="9"/>
  <c r="G3833" i="9"/>
  <c r="F3833" i="9"/>
  <c r="G3832" i="9"/>
  <c r="F3832" i="9"/>
  <c r="G3831" i="9"/>
  <c r="F3831" i="9"/>
  <c r="G3830" i="9"/>
  <c r="F3830" i="9"/>
  <c r="G3829" i="9"/>
  <c r="F3829" i="9"/>
  <c r="G3828" i="9"/>
  <c r="F3828" i="9"/>
  <c r="G3827" i="9"/>
  <c r="F3827" i="9"/>
  <c r="G3826" i="9"/>
  <c r="F3826" i="9"/>
  <c r="G3825" i="9"/>
  <c r="F3825" i="9"/>
  <c r="G3824" i="9"/>
  <c r="F3824" i="9"/>
  <c r="G3823" i="9"/>
  <c r="F3823" i="9"/>
  <c r="G3822" i="9"/>
  <c r="F3822" i="9"/>
  <c r="G3821" i="9"/>
  <c r="F3821" i="9"/>
  <c r="G3820" i="9"/>
  <c r="F3820" i="9"/>
  <c r="G3819" i="9"/>
  <c r="F3819" i="9"/>
  <c r="G3818" i="9"/>
  <c r="F3818" i="9"/>
  <c r="G3817" i="9"/>
  <c r="F3817" i="9"/>
  <c r="G3816" i="9"/>
  <c r="F3816" i="9"/>
  <c r="G3815" i="9"/>
  <c r="F3815" i="9"/>
  <c r="G3814" i="9"/>
  <c r="F3814" i="9"/>
  <c r="G3813" i="9"/>
  <c r="F3813" i="9"/>
  <c r="G3812" i="9"/>
  <c r="F3812" i="9"/>
  <c r="G3811" i="9"/>
  <c r="F3811" i="9"/>
  <c r="G3810" i="9"/>
  <c r="F3810" i="9"/>
  <c r="G3809" i="9"/>
  <c r="F3809" i="9"/>
  <c r="G3808" i="9"/>
  <c r="F3808" i="9"/>
  <c r="G3807" i="9"/>
  <c r="F3807" i="9"/>
  <c r="G3806" i="9"/>
  <c r="F3806" i="9"/>
  <c r="G3805" i="9"/>
  <c r="F3805" i="9"/>
  <c r="G3804" i="9"/>
  <c r="F3804" i="9"/>
  <c r="G3803" i="9"/>
  <c r="F3803" i="9"/>
  <c r="G3802" i="9"/>
  <c r="F3802" i="9"/>
  <c r="G3801" i="9"/>
  <c r="F3801" i="9"/>
  <c r="G3800" i="9"/>
  <c r="F3800" i="9"/>
  <c r="G3799" i="9"/>
  <c r="F3799" i="9"/>
  <c r="G3798" i="9"/>
  <c r="F3798" i="9"/>
  <c r="G3797" i="9"/>
  <c r="F3797" i="9"/>
  <c r="G3796" i="9"/>
  <c r="F3796" i="9"/>
  <c r="G3795" i="9"/>
  <c r="F3795" i="9"/>
  <c r="G3794" i="9"/>
  <c r="F3794" i="9"/>
  <c r="G3793" i="9"/>
  <c r="F3793" i="9"/>
  <c r="G3792" i="9"/>
  <c r="F3792" i="9"/>
  <c r="G3791" i="9"/>
  <c r="F3791" i="9"/>
  <c r="G3790" i="9"/>
  <c r="F3790" i="9"/>
  <c r="G3789" i="9"/>
  <c r="F3789" i="9"/>
  <c r="G3788" i="9"/>
  <c r="F3788" i="9"/>
  <c r="G3787" i="9"/>
  <c r="F3787" i="9"/>
  <c r="G3786" i="9"/>
  <c r="F3786" i="9"/>
  <c r="G3785" i="9"/>
  <c r="F3785" i="9"/>
  <c r="G3784" i="9"/>
  <c r="F3784" i="9"/>
  <c r="G3783" i="9"/>
  <c r="F3783" i="9"/>
  <c r="G3782" i="9"/>
  <c r="F3782" i="9"/>
  <c r="G3781" i="9"/>
  <c r="F3781" i="9"/>
  <c r="G3780" i="9"/>
  <c r="F3780" i="9"/>
  <c r="G3779" i="9"/>
  <c r="F3779" i="9"/>
  <c r="G3778" i="9"/>
  <c r="F3778" i="9"/>
  <c r="G3777" i="9"/>
  <c r="F3777" i="9"/>
  <c r="G3776" i="9"/>
  <c r="F3776" i="9"/>
  <c r="G3775" i="9"/>
  <c r="F3775" i="9"/>
  <c r="G3774" i="9"/>
  <c r="F3774" i="9"/>
  <c r="G3773" i="9"/>
  <c r="F3773" i="9"/>
  <c r="G3772" i="9"/>
  <c r="F3772" i="9"/>
  <c r="G3771" i="9"/>
  <c r="F3771" i="9"/>
  <c r="G3770" i="9"/>
  <c r="F3770" i="9"/>
  <c r="G3769" i="9"/>
  <c r="F3769" i="9"/>
  <c r="G3768" i="9"/>
  <c r="F3768" i="9"/>
  <c r="G3767" i="9"/>
  <c r="F3767" i="9"/>
  <c r="G3766" i="9"/>
  <c r="F3766" i="9"/>
  <c r="G3765" i="9"/>
  <c r="F3765" i="9"/>
  <c r="G3764" i="9"/>
  <c r="F3764" i="9"/>
  <c r="G3763" i="9"/>
  <c r="F3763" i="9"/>
  <c r="G3762" i="9"/>
  <c r="F3762" i="9"/>
  <c r="G3761" i="9"/>
  <c r="F3761" i="9"/>
  <c r="G3760" i="9"/>
  <c r="F3760" i="9"/>
  <c r="G3759" i="9"/>
  <c r="F3759" i="9"/>
  <c r="G3758" i="9"/>
  <c r="F3758" i="9"/>
  <c r="G3757" i="9"/>
  <c r="F3757" i="9"/>
  <c r="G3756" i="9"/>
  <c r="F3756" i="9"/>
  <c r="G3755" i="9"/>
  <c r="F3755" i="9"/>
  <c r="G3754" i="9"/>
  <c r="F3754" i="9"/>
  <c r="G3753" i="9"/>
  <c r="F3753" i="9"/>
  <c r="G3752" i="9"/>
  <c r="F3752" i="9"/>
  <c r="G3751" i="9"/>
  <c r="F3751" i="9"/>
  <c r="G3750" i="9"/>
  <c r="F3750" i="9"/>
  <c r="G3749" i="9"/>
  <c r="F3749" i="9"/>
  <c r="G3748" i="9"/>
  <c r="F3748" i="9"/>
  <c r="G3747" i="9"/>
  <c r="F3747" i="9"/>
  <c r="G3746" i="9"/>
  <c r="F3746" i="9"/>
  <c r="G3745" i="9"/>
  <c r="F3745" i="9"/>
  <c r="G3744" i="9"/>
  <c r="F3744" i="9"/>
  <c r="G3743" i="9"/>
  <c r="F3743" i="9"/>
  <c r="G3742" i="9"/>
  <c r="F3742" i="9"/>
  <c r="G3741" i="9"/>
  <c r="F3741" i="9"/>
  <c r="G3740" i="9"/>
  <c r="F3740" i="9"/>
  <c r="G3739" i="9"/>
  <c r="F3739" i="9"/>
  <c r="G3738" i="9"/>
  <c r="F3738" i="9"/>
  <c r="G3737" i="9"/>
  <c r="F3737" i="9"/>
  <c r="G3736" i="9"/>
  <c r="F3736" i="9"/>
  <c r="G3735" i="9"/>
  <c r="F3735" i="9"/>
  <c r="G3734" i="9"/>
  <c r="F3734" i="9"/>
  <c r="G3733" i="9"/>
  <c r="F3733" i="9"/>
  <c r="G3732" i="9"/>
  <c r="F3732" i="9"/>
  <c r="G3731" i="9"/>
  <c r="F3731" i="9"/>
  <c r="G3730" i="9"/>
  <c r="F3730" i="9"/>
  <c r="G3729" i="9"/>
  <c r="F3729" i="9"/>
  <c r="G3728" i="9"/>
  <c r="F3728" i="9"/>
  <c r="G3727" i="9"/>
  <c r="F3727" i="9"/>
  <c r="G3726" i="9"/>
  <c r="F3726" i="9"/>
  <c r="G3725" i="9"/>
  <c r="F3725" i="9"/>
  <c r="G3724" i="9"/>
  <c r="F3724" i="9"/>
  <c r="G3723" i="9"/>
  <c r="F3723" i="9"/>
  <c r="G3722" i="9"/>
  <c r="F3722" i="9"/>
  <c r="G3721" i="9"/>
  <c r="F3721" i="9"/>
  <c r="G3720" i="9"/>
  <c r="F3720" i="9"/>
  <c r="G3719" i="9"/>
  <c r="F3719" i="9"/>
  <c r="G3718" i="9"/>
  <c r="F3718" i="9"/>
  <c r="G3717" i="9"/>
  <c r="F3717" i="9"/>
  <c r="G3716" i="9"/>
  <c r="F3716" i="9"/>
  <c r="G3715" i="9"/>
  <c r="F3715" i="9"/>
  <c r="G3714" i="9"/>
  <c r="F3714" i="9"/>
  <c r="G3713" i="9"/>
  <c r="F3713" i="9"/>
  <c r="G3712" i="9"/>
  <c r="F3712" i="9"/>
  <c r="G3711" i="9"/>
  <c r="F3711" i="9"/>
  <c r="G3710" i="9"/>
  <c r="F3710" i="9"/>
  <c r="G3709" i="9"/>
  <c r="F3709" i="9"/>
  <c r="G3708" i="9"/>
  <c r="F3708" i="9"/>
  <c r="G3707" i="9"/>
  <c r="F3707" i="9"/>
  <c r="G3706" i="9"/>
  <c r="F3706" i="9"/>
  <c r="G3705" i="9"/>
  <c r="F3705" i="9"/>
  <c r="G3704" i="9"/>
  <c r="F3704" i="9"/>
  <c r="G3703" i="9"/>
  <c r="F3703" i="9"/>
  <c r="G3702" i="9"/>
  <c r="F3702" i="9"/>
  <c r="G3701" i="9"/>
  <c r="F3701" i="9"/>
  <c r="G3700" i="9"/>
  <c r="F3700" i="9"/>
  <c r="G3699" i="9"/>
  <c r="F3699" i="9"/>
  <c r="G3698" i="9"/>
  <c r="F3698" i="9"/>
  <c r="G3697" i="9"/>
  <c r="F3697" i="9"/>
  <c r="G3696" i="9"/>
  <c r="F3696" i="9"/>
  <c r="G3695" i="9"/>
  <c r="F3695" i="9"/>
  <c r="G3694" i="9"/>
  <c r="F3694" i="9"/>
  <c r="G3693" i="9"/>
  <c r="F3693" i="9"/>
  <c r="G3692" i="9"/>
  <c r="F3692" i="9"/>
  <c r="G3691" i="9"/>
  <c r="F3691" i="9"/>
  <c r="G3690" i="9"/>
  <c r="F3690" i="9"/>
  <c r="G3689" i="9"/>
  <c r="F3689" i="9"/>
  <c r="G3688" i="9"/>
  <c r="F3688" i="9"/>
  <c r="G3687" i="9"/>
  <c r="F3687" i="9"/>
  <c r="G3686" i="9"/>
  <c r="F3686" i="9"/>
  <c r="G3685" i="9"/>
  <c r="F3685" i="9"/>
  <c r="G3684" i="9"/>
  <c r="F3684" i="9"/>
  <c r="G3683" i="9"/>
  <c r="F3683" i="9"/>
  <c r="G3682" i="9"/>
  <c r="F3682" i="9"/>
  <c r="G3681" i="9"/>
  <c r="F3681" i="9"/>
  <c r="G3680" i="9"/>
  <c r="F3680" i="9"/>
  <c r="G3679" i="9"/>
  <c r="F3679" i="9"/>
  <c r="G3678" i="9"/>
  <c r="F3678" i="9"/>
  <c r="G3677" i="9"/>
  <c r="F3677" i="9"/>
  <c r="G3676" i="9"/>
  <c r="F3676" i="9"/>
  <c r="G3675" i="9"/>
  <c r="F3675" i="9"/>
  <c r="G3674" i="9"/>
  <c r="F3674" i="9"/>
  <c r="G3673" i="9"/>
  <c r="F3673" i="9"/>
  <c r="G3672" i="9"/>
  <c r="F3672" i="9"/>
  <c r="G3671" i="9"/>
  <c r="F3671" i="9"/>
  <c r="G3670" i="9"/>
  <c r="F3670" i="9"/>
  <c r="G3669" i="9"/>
  <c r="F3669" i="9"/>
  <c r="G3668" i="9"/>
  <c r="F3668" i="9"/>
  <c r="G3667" i="9"/>
  <c r="F3667" i="9"/>
  <c r="G3666" i="9"/>
  <c r="F3666" i="9"/>
  <c r="G3665" i="9"/>
  <c r="F3665" i="9"/>
  <c r="G3664" i="9"/>
  <c r="F3664" i="9"/>
  <c r="G3663" i="9"/>
  <c r="F3663" i="9"/>
  <c r="G3662" i="9"/>
  <c r="F3662" i="9"/>
  <c r="G3661" i="9"/>
  <c r="F3661" i="9"/>
  <c r="G3660" i="9"/>
  <c r="F3660" i="9"/>
  <c r="G3659" i="9"/>
  <c r="F3659" i="9"/>
  <c r="G3658" i="9"/>
  <c r="F3658" i="9"/>
  <c r="G3657" i="9"/>
  <c r="F3657" i="9"/>
  <c r="G3656" i="9"/>
  <c r="F3656" i="9"/>
  <c r="G3655" i="9"/>
  <c r="F3655" i="9"/>
  <c r="G3654" i="9"/>
  <c r="F3654" i="9"/>
  <c r="G3653" i="9"/>
  <c r="F3653" i="9"/>
  <c r="G3652" i="9"/>
  <c r="F3652" i="9"/>
  <c r="G3651" i="9"/>
  <c r="F3651" i="9"/>
  <c r="G3650" i="9"/>
  <c r="F3650" i="9"/>
  <c r="G3649" i="9"/>
  <c r="F3649" i="9"/>
  <c r="G3648" i="9"/>
  <c r="F3648" i="9"/>
  <c r="G3647" i="9"/>
  <c r="F3647" i="9"/>
  <c r="G3646" i="9"/>
  <c r="F3646" i="9"/>
  <c r="G3645" i="9"/>
  <c r="F3645" i="9"/>
  <c r="G3644" i="9"/>
  <c r="F3644" i="9"/>
  <c r="G3643" i="9"/>
  <c r="F3643" i="9"/>
  <c r="G3642" i="9"/>
  <c r="F3642" i="9"/>
  <c r="G3641" i="9"/>
  <c r="F3641" i="9"/>
  <c r="G3640" i="9"/>
  <c r="F3640" i="9"/>
  <c r="G3639" i="9"/>
  <c r="F3639" i="9"/>
  <c r="G3638" i="9"/>
  <c r="F3638" i="9"/>
  <c r="G3637" i="9"/>
  <c r="F3637" i="9"/>
  <c r="G3636" i="9"/>
  <c r="F3636" i="9"/>
  <c r="G3635" i="9"/>
  <c r="F3635" i="9"/>
  <c r="G3634" i="9"/>
  <c r="F3634" i="9"/>
  <c r="G3633" i="9"/>
  <c r="F3633" i="9"/>
  <c r="G3632" i="9"/>
  <c r="F3632" i="9"/>
  <c r="G3631" i="9"/>
  <c r="F3631" i="9"/>
  <c r="G3630" i="9"/>
  <c r="F3630" i="9"/>
  <c r="G3629" i="9"/>
  <c r="F3629" i="9"/>
  <c r="G3628" i="9"/>
  <c r="F3628" i="9"/>
  <c r="G3627" i="9"/>
  <c r="F3627" i="9"/>
  <c r="G3626" i="9"/>
  <c r="F3626" i="9"/>
  <c r="G3625" i="9"/>
  <c r="F3625" i="9"/>
  <c r="G3624" i="9"/>
  <c r="F3624" i="9"/>
  <c r="G3623" i="9"/>
  <c r="F3623" i="9"/>
  <c r="G3622" i="9"/>
  <c r="F3622" i="9"/>
  <c r="G3621" i="9"/>
  <c r="F3621" i="9"/>
  <c r="G3620" i="9"/>
  <c r="F3620" i="9"/>
  <c r="G3619" i="9"/>
  <c r="F3619" i="9"/>
  <c r="G3618" i="9"/>
  <c r="F3618" i="9"/>
  <c r="G3617" i="9"/>
  <c r="F3617" i="9"/>
  <c r="G3616" i="9"/>
  <c r="F3616" i="9"/>
  <c r="G3615" i="9"/>
  <c r="F3615" i="9"/>
  <c r="G3614" i="9"/>
  <c r="F3614" i="9"/>
  <c r="G3613" i="9"/>
  <c r="F3613" i="9"/>
  <c r="G3612" i="9"/>
  <c r="F3612" i="9"/>
  <c r="G3611" i="9"/>
  <c r="F3611" i="9"/>
  <c r="G3610" i="9"/>
  <c r="F3610" i="9"/>
  <c r="G3609" i="9"/>
  <c r="F3609" i="9"/>
  <c r="G3608" i="9"/>
  <c r="F3608" i="9"/>
  <c r="G3607" i="9"/>
  <c r="F3607" i="9"/>
  <c r="G3606" i="9"/>
  <c r="F3606" i="9"/>
  <c r="G3605" i="9"/>
  <c r="F3605" i="9"/>
  <c r="G3604" i="9"/>
  <c r="F3604" i="9"/>
  <c r="G3603" i="9"/>
  <c r="F3603" i="9"/>
  <c r="G3602" i="9"/>
  <c r="F3602" i="9"/>
  <c r="G3601" i="9"/>
  <c r="F3601" i="9"/>
  <c r="G3600" i="9"/>
  <c r="F3600" i="9"/>
  <c r="G3599" i="9"/>
  <c r="F3599" i="9"/>
  <c r="G3598" i="9"/>
  <c r="F3598" i="9"/>
  <c r="G3597" i="9"/>
  <c r="F3597" i="9"/>
  <c r="G3596" i="9"/>
  <c r="F3596" i="9"/>
  <c r="G3595" i="9"/>
  <c r="F3595" i="9"/>
  <c r="G3594" i="9"/>
  <c r="F3594" i="9"/>
  <c r="G3593" i="9"/>
  <c r="F3593" i="9"/>
  <c r="G3592" i="9"/>
  <c r="F3592" i="9"/>
  <c r="G3591" i="9"/>
  <c r="F3591" i="9"/>
  <c r="G3590" i="9"/>
  <c r="F3590" i="9"/>
  <c r="G3589" i="9"/>
  <c r="F3589" i="9"/>
  <c r="G3588" i="9"/>
  <c r="F3588" i="9"/>
  <c r="G3587" i="9"/>
  <c r="F3587" i="9"/>
  <c r="G3586" i="9"/>
  <c r="F3586" i="9"/>
  <c r="G3585" i="9"/>
  <c r="F3585" i="9"/>
  <c r="G3584" i="9"/>
  <c r="F3584" i="9"/>
  <c r="G3583" i="9"/>
  <c r="F3583" i="9"/>
  <c r="G3582" i="9"/>
  <c r="F3582" i="9"/>
  <c r="G3581" i="9"/>
  <c r="F3581" i="9"/>
  <c r="G3580" i="9"/>
  <c r="F3580" i="9"/>
  <c r="G3579" i="9"/>
  <c r="F3579" i="9"/>
  <c r="G3578" i="9"/>
  <c r="F3578" i="9"/>
  <c r="G3577" i="9"/>
  <c r="F3577" i="9"/>
  <c r="G3576" i="9"/>
  <c r="F3576" i="9"/>
  <c r="G3575" i="9"/>
  <c r="F3575" i="9"/>
  <c r="G3574" i="9"/>
  <c r="F3574" i="9"/>
  <c r="G3573" i="9"/>
  <c r="F3573" i="9"/>
  <c r="G3572" i="9"/>
  <c r="F3572" i="9"/>
  <c r="G3571" i="9"/>
  <c r="F3571" i="9"/>
  <c r="G3570" i="9"/>
  <c r="F3570" i="9"/>
  <c r="G3569" i="9"/>
  <c r="F3569" i="9"/>
  <c r="G3568" i="9"/>
  <c r="F3568" i="9"/>
  <c r="G3567" i="9"/>
  <c r="F3567" i="9"/>
  <c r="G3566" i="9"/>
  <c r="F3566" i="9"/>
  <c r="G3565" i="9"/>
  <c r="F3565" i="9"/>
  <c r="G3564" i="9"/>
  <c r="F3564" i="9"/>
  <c r="G3563" i="9"/>
  <c r="F3563" i="9"/>
  <c r="G3562" i="9"/>
  <c r="F3562" i="9"/>
  <c r="G3561" i="9"/>
  <c r="F3561" i="9"/>
  <c r="G3560" i="9"/>
  <c r="F3560" i="9"/>
  <c r="G3559" i="9"/>
  <c r="F3559" i="9"/>
  <c r="G3558" i="9"/>
  <c r="F3558" i="9"/>
  <c r="G3557" i="9"/>
  <c r="F3557" i="9"/>
  <c r="G3556" i="9"/>
  <c r="F3556" i="9"/>
  <c r="G3555" i="9"/>
  <c r="F3555" i="9"/>
  <c r="G3554" i="9"/>
  <c r="F3554" i="9"/>
  <c r="G3553" i="9"/>
  <c r="F3553" i="9"/>
  <c r="G3552" i="9"/>
  <c r="F3552" i="9"/>
  <c r="G3551" i="9"/>
  <c r="F3551" i="9"/>
  <c r="G3550" i="9"/>
  <c r="F3550" i="9"/>
  <c r="G3549" i="9"/>
  <c r="F3549" i="9"/>
  <c r="G3548" i="9"/>
  <c r="F3548" i="9"/>
  <c r="G3547" i="9"/>
  <c r="F3547" i="9"/>
  <c r="G3546" i="9"/>
  <c r="F3546" i="9"/>
  <c r="G3545" i="9"/>
  <c r="F3545" i="9"/>
  <c r="G3544" i="9"/>
  <c r="F3544" i="9"/>
  <c r="G3543" i="9"/>
  <c r="F3543" i="9"/>
  <c r="G3542" i="9"/>
  <c r="F3542" i="9"/>
  <c r="G3541" i="9"/>
  <c r="F3541" i="9"/>
  <c r="G3540" i="9"/>
  <c r="F3540" i="9"/>
  <c r="G3539" i="9"/>
  <c r="F3539" i="9"/>
  <c r="G3538" i="9"/>
  <c r="F3538" i="9"/>
  <c r="G3537" i="9"/>
  <c r="F3537" i="9"/>
  <c r="G3536" i="9"/>
  <c r="F3536" i="9"/>
  <c r="G3535" i="9"/>
  <c r="F3535" i="9"/>
  <c r="G3534" i="9"/>
  <c r="F3534" i="9"/>
  <c r="G3533" i="9"/>
  <c r="F3533" i="9"/>
  <c r="G3532" i="9"/>
  <c r="F3532" i="9"/>
  <c r="G3531" i="9"/>
  <c r="F3531" i="9"/>
  <c r="G3530" i="9"/>
  <c r="F3530" i="9"/>
  <c r="G3529" i="9"/>
  <c r="F3529" i="9"/>
  <c r="G3528" i="9"/>
  <c r="F3528" i="9"/>
  <c r="G3527" i="9"/>
  <c r="F3527" i="9"/>
  <c r="G3526" i="9"/>
  <c r="F3526" i="9"/>
  <c r="G3525" i="9"/>
  <c r="F3525" i="9"/>
  <c r="G3524" i="9"/>
  <c r="F3524" i="9"/>
  <c r="G3523" i="9"/>
  <c r="F3523" i="9"/>
  <c r="G3522" i="9"/>
  <c r="F3522" i="9"/>
  <c r="G3521" i="9"/>
  <c r="F3521" i="9"/>
  <c r="G3520" i="9"/>
  <c r="F3520" i="9"/>
  <c r="G3519" i="9"/>
  <c r="F3519" i="9"/>
  <c r="G3518" i="9"/>
  <c r="F3518" i="9"/>
  <c r="G3517" i="9"/>
  <c r="F3517" i="9"/>
  <c r="G3516" i="9"/>
  <c r="F3516" i="9"/>
  <c r="G3515" i="9"/>
  <c r="F3515" i="9"/>
  <c r="G3514" i="9"/>
  <c r="F3514" i="9"/>
  <c r="G3513" i="9"/>
  <c r="F3513" i="9"/>
  <c r="G3512" i="9"/>
  <c r="F3512" i="9"/>
  <c r="G3511" i="9"/>
  <c r="F3511" i="9"/>
  <c r="G3510" i="9"/>
  <c r="F3510" i="9"/>
  <c r="G3509" i="9"/>
  <c r="F3509" i="9"/>
  <c r="G3508" i="9"/>
  <c r="F3508" i="9"/>
  <c r="G3507" i="9"/>
  <c r="F3507" i="9"/>
  <c r="G3506" i="9"/>
  <c r="F3506" i="9"/>
  <c r="G3505" i="9"/>
  <c r="F3505" i="9"/>
  <c r="G3504" i="9"/>
  <c r="F3504" i="9"/>
  <c r="G3503" i="9"/>
  <c r="F3503" i="9"/>
  <c r="G3502" i="9"/>
  <c r="F3502" i="9"/>
  <c r="G3501" i="9"/>
  <c r="F3501" i="9"/>
  <c r="G3500" i="9"/>
  <c r="F3500" i="9"/>
  <c r="G3499" i="9"/>
  <c r="F3499" i="9"/>
  <c r="G3498" i="9"/>
  <c r="F3498" i="9"/>
  <c r="G3497" i="9"/>
  <c r="F3497" i="9"/>
  <c r="G3496" i="9"/>
  <c r="F3496" i="9"/>
  <c r="G3495" i="9"/>
  <c r="F3495" i="9"/>
  <c r="G3494" i="9"/>
  <c r="F3494" i="9"/>
  <c r="G3493" i="9"/>
  <c r="F3493" i="9"/>
  <c r="G3492" i="9"/>
  <c r="F3492" i="9"/>
  <c r="G3491" i="9"/>
  <c r="F3491" i="9"/>
  <c r="G3490" i="9"/>
  <c r="F3490" i="9"/>
  <c r="G3489" i="9"/>
  <c r="F3489" i="9"/>
  <c r="G3488" i="9"/>
  <c r="F3488" i="9"/>
  <c r="G3487" i="9"/>
  <c r="F3487" i="9"/>
  <c r="G3486" i="9"/>
  <c r="F3486" i="9"/>
  <c r="G3485" i="9"/>
  <c r="F3485" i="9"/>
  <c r="G3484" i="9"/>
  <c r="F3484" i="9"/>
  <c r="G3483" i="9"/>
  <c r="F3483" i="9"/>
  <c r="G3482" i="9"/>
  <c r="F3482" i="9"/>
  <c r="G3481" i="9"/>
  <c r="F3481" i="9"/>
  <c r="G3480" i="9"/>
  <c r="F3480" i="9"/>
  <c r="G3479" i="9"/>
  <c r="F3479" i="9"/>
  <c r="G3478" i="9"/>
  <c r="F3478" i="9"/>
  <c r="G3477" i="9"/>
  <c r="F3477" i="9"/>
  <c r="G3476" i="9"/>
  <c r="F3476" i="9"/>
  <c r="G3475" i="9"/>
  <c r="F3475" i="9"/>
  <c r="G3474" i="9"/>
  <c r="F3474" i="9"/>
  <c r="G3473" i="9"/>
  <c r="F3473" i="9"/>
  <c r="G3472" i="9"/>
  <c r="F3472" i="9"/>
  <c r="G3471" i="9"/>
  <c r="F3471" i="9"/>
  <c r="G3470" i="9"/>
  <c r="F3470" i="9"/>
  <c r="G3469" i="9"/>
  <c r="F3469" i="9"/>
  <c r="G3468" i="9"/>
  <c r="F3468" i="9"/>
  <c r="G3467" i="9"/>
  <c r="F3467" i="9"/>
  <c r="G3466" i="9"/>
  <c r="F3466" i="9"/>
  <c r="G3465" i="9"/>
  <c r="F3465" i="9"/>
  <c r="G3464" i="9"/>
  <c r="F3464" i="9"/>
  <c r="G3463" i="9"/>
  <c r="F3463" i="9"/>
  <c r="G3462" i="9"/>
  <c r="F3462" i="9"/>
  <c r="G3461" i="9"/>
  <c r="F3461" i="9"/>
  <c r="G3460" i="9"/>
  <c r="F3460" i="9"/>
  <c r="G3459" i="9"/>
  <c r="F3459" i="9"/>
  <c r="G3458" i="9"/>
  <c r="F3458" i="9"/>
  <c r="G3457" i="9"/>
  <c r="F3457" i="9"/>
  <c r="G3456" i="9"/>
  <c r="F3456" i="9"/>
  <c r="G3455" i="9"/>
  <c r="F3455" i="9"/>
  <c r="G3454" i="9"/>
  <c r="F3454" i="9"/>
  <c r="G3453" i="9"/>
  <c r="F3453" i="9"/>
  <c r="G3452" i="9"/>
  <c r="F3452" i="9"/>
  <c r="G3451" i="9"/>
  <c r="F3451" i="9"/>
  <c r="G3450" i="9"/>
  <c r="F3450" i="9"/>
  <c r="G3449" i="9"/>
  <c r="F3449" i="9"/>
  <c r="G3448" i="9"/>
  <c r="F3448" i="9"/>
  <c r="G3447" i="9"/>
  <c r="F3447" i="9"/>
  <c r="G3446" i="9"/>
  <c r="F3446" i="9"/>
  <c r="G3445" i="9"/>
  <c r="F3445" i="9"/>
  <c r="G3444" i="9"/>
  <c r="F3444" i="9"/>
  <c r="G3443" i="9"/>
  <c r="F3443" i="9"/>
  <c r="G3442" i="9"/>
  <c r="F3442" i="9"/>
  <c r="G3441" i="9"/>
  <c r="F3441" i="9"/>
  <c r="G3440" i="9"/>
  <c r="F3440" i="9"/>
  <c r="G3439" i="9"/>
  <c r="F3439" i="9"/>
  <c r="G3438" i="9"/>
  <c r="F3438" i="9"/>
  <c r="G3437" i="9"/>
  <c r="F3437" i="9"/>
  <c r="G3436" i="9"/>
  <c r="F3436" i="9"/>
  <c r="G3435" i="9"/>
  <c r="F3435" i="9"/>
  <c r="G3434" i="9"/>
  <c r="F3434" i="9"/>
  <c r="G3433" i="9"/>
  <c r="F3433" i="9"/>
  <c r="G3432" i="9"/>
  <c r="F3432" i="9"/>
  <c r="G3431" i="9"/>
  <c r="F3431" i="9"/>
  <c r="G3430" i="9"/>
  <c r="F3430" i="9"/>
  <c r="G3429" i="9"/>
  <c r="F3429" i="9"/>
  <c r="G3428" i="9"/>
  <c r="F3428" i="9"/>
  <c r="G3427" i="9"/>
  <c r="F3427" i="9"/>
  <c r="G3426" i="9"/>
  <c r="F3426" i="9"/>
  <c r="G3425" i="9"/>
  <c r="F3425" i="9"/>
  <c r="G3424" i="9"/>
  <c r="F3424" i="9"/>
  <c r="G3423" i="9"/>
  <c r="F3423" i="9"/>
  <c r="G3422" i="9"/>
  <c r="F3422" i="9"/>
  <c r="G3421" i="9"/>
  <c r="F3421" i="9"/>
  <c r="G3420" i="9"/>
  <c r="F3420" i="9"/>
  <c r="G3419" i="9"/>
  <c r="F3419" i="9"/>
  <c r="G3418" i="9"/>
  <c r="F3418" i="9"/>
  <c r="G3417" i="9"/>
  <c r="F3417" i="9"/>
  <c r="G3416" i="9"/>
  <c r="F3416" i="9"/>
  <c r="G3415" i="9"/>
  <c r="F3415" i="9"/>
  <c r="G3414" i="9"/>
  <c r="F3414" i="9"/>
  <c r="G3413" i="9"/>
  <c r="F3413" i="9"/>
  <c r="G3412" i="9"/>
  <c r="F3412" i="9"/>
  <c r="G3411" i="9"/>
  <c r="F3411" i="9"/>
  <c r="G3410" i="9"/>
  <c r="F3410" i="9"/>
  <c r="G3409" i="9"/>
  <c r="F3409" i="9"/>
  <c r="G3408" i="9"/>
  <c r="F3408" i="9"/>
  <c r="G3407" i="9"/>
  <c r="F3407" i="9"/>
  <c r="G3406" i="9"/>
  <c r="F3406" i="9"/>
  <c r="G3405" i="9"/>
  <c r="F3405" i="9"/>
  <c r="G3404" i="9"/>
  <c r="F3404" i="9"/>
  <c r="G3403" i="9"/>
  <c r="F3403" i="9"/>
  <c r="G3402" i="9"/>
  <c r="F3402" i="9"/>
  <c r="G3401" i="9"/>
  <c r="F3401" i="9"/>
  <c r="G3400" i="9"/>
  <c r="F3400" i="9"/>
  <c r="G3399" i="9"/>
  <c r="F3399" i="9"/>
  <c r="G3398" i="9"/>
  <c r="F3398" i="9"/>
  <c r="G3397" i="9"/>
  <c r="F3397" i="9"/>
  <c r="G3396" i="9"/>
  <c r="F3396" i="9"/>
  <c r="G3395" i="9"/>
  <c r="F3395" i="9"/>
  <c r="G3394" i="9"/>
  <c r="F3394" i="9"/>
  <c r="G3393" i="9"/>
  <c r="F3393" i="9"/>
  <c r="G3392" i="9"/>
  <c r="F3392" i="9"/>
  <c r="G3391" i="9"/>
  <c r="F3391" i="9"/>
  <c r="G3390" i="9"/>
  <c r="F3390" i="9"/>
  <c r="G3389" i="9"/>
  <c r="F3389" i="9"/>
  <c r="G3388" i="9"/>
  <c r="F3388" i="9"/>
  <c r="G3387" i="9"/>
  <c r="F3387" i="9"/>
  <c r="G3386" i="9"/>
  <c r="F3386" i="9"/>
  <c r="G3385" i="9"/>
  <c r="F3385" i="9"/>
  <c r="G3384" i="9"/>
  <c r="F3384" i="9"/>
  <c r="G3383" i="9"/>
  <c r="F3383" i="9"/>
  <c r="G3382" i="9"/>
  <c r="F3382" i="9"/>
  <c r="G3381" i="9"/>
  <c r="F3381" i="9"/>
  <c r="G3380" i="9"/>
  <c r="F3380" i="9"/>
  <c r="G3379" i="9"/>
  <c r="F3379" i="9"/>
  <c r="G3378" i="9"/>
  <c r="F3378" i="9"/>
  <c r="G3377" i="9"/>
  <c r="F3377" i="9"/>
  <c r="G3376" i="9"/>
  <c r="F3376" i="9"/>
  <c r="G3375" i="9"/>
  <c r="F3375" i="9"/>
  <c r="G3374" i="9"/>
  <c r="F3374" i="9"/>
  <c r="G3373" i="9"/>
  <c r="F3373" i="9"/>
  <c r="G3372" i="9"/>
  <c r="F3372" i="9"/>
  <c r="G3371" i="9"/>
  <c r="F3371" i="9"/>
  <c r="G3370" i="9"/>
  <c r="F3370" i="9"/>
  <c r="G3369" i="9"/>
  <c r="F3369" i="9"/>
  <c r="G3368" i="9"/>
  <c r="F3368" i="9"/>
  <c r="G3367" i="9"/>
  <c r="F3367" i="9"/>
  <c r="G3366" i="9"/>
  <c r="F3366" i="9"/>
  <c r="G3365" i="9"/>
  <c r="F3365" i="9"/>
  <c r="G3364" i="9"/>
  <c r="F3364" i="9"/>
  <c r="G3363" i="9"/>
  <c r="F3363" i="9"/>
  <c r="G3362" i="9"/>
  <c r="F3362" i="9"/>
  <c r="G3361" i="9"/>
  <c r="F3361" i="9"/>
  <c r="G3360" i="9"/>
  <c r="F3360" i="9"/>
  <c r="G3359" i="9"/>
  <c r="F3359" i="9"/>
  <c r="G3358" i="9"/>
  <c r="F3358" i="9"/>
  <c r="G3357" i="9"/>
  <c r="F3357" i="9"/>
  <c r="G3356" i="9"/>
  <c r="F3356" i="9"/>
  <c r="G3355" i="9"/>
  <c r="F3355" i="9"/>
  <c r="G3354" i="9"/>
  <c r="F3354" i="9"/>
  <c r="G3353" i="9"/>
  <c r="F3353" i="9"/>
  <c r="G3352" i="9"/>
  <c r="F3352" i="9"/>
  <c r="G3351" i="9"/>
  <c r="F3351" i="9"/>
  <c r="G3350" i="9"/>
  <c r="F3350" i="9"/>
  <c r="G3349" i="9"/>
  <c r="F3349" i="9"/>
  <c r="G3348" i="9"/>
  <c r="F3348" i="9"/>
  <c r="G3347" i="9"/>
  <c r="F3347" i="9"/>
  <c r="G3346" i="9"/>
  <c r="F3346" i="9"/>
  <c r="G3345" i="9"/>
  <c r="F3345" i="9"/>
  <c r="G3344" i="9"/>
  <c r="F3344" i="9"/>
  <c r="G3343" i="9"/>
  <c r="F3343" i="9"/>
  <c r="G3342" i="9"/>
  <c r="F3342" i="9"/>
  <c r="G3341" i="9"/>
  <c r="F3341" i="9"/>
  <c r="G3340" i="9"/>
  <c r="F3340" i="9"/>
  <c r="G3339" i="9"/>
  <c r="F3339" i="9"/>
  <c r="G3338" i="9"/>
  <c r="F3338" i="9"/>
  <c r="G3337" i="9"/>
  <c r="F3337" i="9"/>
  <c r="G3336" i="9"/>
  <c r="F3336" i="9"/>
  <c r="G3335" i="9"/>
  <c r="F3335" i="9"/>
  <c r="G3334" i="9"/>
  <c r="F3334" i="9"/>
  <c r="G3333" i="9"/>
  <c r="F3333" i="9"/>
  <c r="G3332" i="9"/>
  <c r="F3332" i="9"/>
  <c r="G3331" i="9"/>
  <c r="F3331" i="9"/>
  <c r="G3330" i="9"/>
  <c r="F3330" i="9"/>
  <c r="G3329" i="9"/>
  <c r="F3329" i="9"/>
  <c r="G3328" i="9"/>
  <c r="F3328" i="9"/>
  <c r="G3327" i="9"/>
  <c r="F3327" i="9"/>
  <c r="G3326" i="9"/>
  <c r="F3326" i="9"/>
  <c r="G3325" i="9"/>
  <c r="F3325" i="9"/>
  <c r="G3324" i="9"/>
  <c r="F3324" i="9"/>
  <c r="G3323" i="9"/>
  <c r="F3323" i="9"/>
  <c r="G3322" i="9"/>
  <c r="F3322" i="9"/>
  <c r="G3321" i="9"/>
  <c r="F3321" i="9"/>
  <c r="G3320" i="9"/>
  <c r="F3320" i="9"/>
  <c r="G3319" i="9"/>
  <c r="F3319" i="9"/>
  <c r="G3318" i="9"/>
  <c r="F3318" i="9"/>
  <c r="G3317" i="9"/>
  <c r="F3317" i="9"/>
  <c r="G3316" i="9"/>
  <c r="F3316" i="9"/>
  <c r="G3315" i="9"/>
  <c r="F3315" i="9"/>
  <c r="G3314" i="9"/>
  <c r="F3314" i="9"/>
  <c r="G3313" i="9"/>
  <c r="F3313" i="9"/>
  <c r="G3312" i="9"/>
  <c r="F3312" i="9"/>
  <c r="G3311" i="9"/>
  <c r="F3311" i="9"/>
  <c r="G3310" i="9"/>
  <c r="F3310" i="9"/>
  <c r="G3309" i="9"/>
  <c r="F3309" i="9"/>
  <c r="G3308" i="9"/>
  <c r="F3308" i="9"/>
  <c r="G3307" i="9"/>
  <c r="F3307" i="9"/>
  <c r="G3306" i="9"/>
  <c r="F3306" i="9"/>
  <c r="G3305" i="9"/>
  <c r="F3305" i="9"/>
  <c r="G3304" i="9"/>
  <c r="F3304" i="9"/>
  <c r="G3303" i="9"/>
  <c r="F3303" i="9"/>
  <c r="G3302" i="9"/>
  <c r="F3302" i="9"/>
  <c r="G3301" i="9"/>
  <c r="F3301" i="9"/>
  <c r="G3300" i="9"/>
  <c r="F3300" i="9"/>
  <c r="G3299" i="9"/>
  <c r="F3299" i="9"/>
  <c r="G3298" i="9"/>
  <c r="F3298" i="9"/>
  <c r="G3297" i="9"/>
  <c r="F3297" i="9"/>
  <c r="G3296" i="9"/>
  <c r="F3296" i="9"/>
  <c r="G3295" i="9"/>
  <c r="F3295" i="9"/>
  <c r="G3294" i="9"/>
  <c r="F3294" i="9"/>
  <c r="G3293" i="9"/>
  <c r="F3293" i="9"/>
  <c r="G3292" i="9"/>
  <c r="F3292" i="9"/>
  <c r="G3291" i="9"/>
  <c r="F3291" i="9"/>
  <c r="G3290" i="9"/>
  <c r="F3290" i="9"/>
  <c r="G3289" i="9"/>
  <c r="F3289" i="9"/>
  <c r="G3288" i="9"/>
  <c r="F3288" i="9"/>
  <c r="G3287" i="9"/>
  <c r="F3287" i="9"/>
  <c r="G3286" i="9"/>
  <c r="F3286" i="9"/>
  <c r="G3285" i="9"/>
  <c r="F3285" i="9"/>
  <c r="G3284" i="9"/>
  <c r="F3284" i="9"/>
  <c r="G3283" i="9"/>
  <c r="F3283" i="9"/>
  <c r="G3282" i="9"/>
  <c r="F3282" i="9"/>
  <c r="G3281" i="9"/>
  <c r="F3281" i="9"/>
  <c r="G3280" i="9"/>
  <c r="F3280" i="9"/>
  <c r="G3279" i="9"/>
  <c r="F3279" i="9"/>
  <c r="G3278" i="9"/>
  <c r="F3278" i="9"/>
  <c r="G3277" i="9"/>
  <c r="F3277" i="9"/>
  <c r="G3276" i="9"/>
  <c r="F3276" i="9"/>
  <c r="G3275" i="9"/>
  <c r="F3275" i="9"/>
  <c r="G3274" i="9"/>
  <c r="F3274" i="9"/>
  <c r="G3273" i="9"/>
  <c r="F3273" i="9"/>
  <c r="G3272" i="9"/>
  <c r="F3272" i="9"/>
  <c r="G3271" i="9"/>
  <c r="F3271" i="9"/>
  <c r="G3270" i="9"/>
  <c r="F3270" i="9"/>
  <c r="G3269" i="9"/>
  <c r="F3269" i="9"/>
  <c r="G3268" i="9"/>
  <c r="F3268" i="9"/>
  <c r="G3267" i="9"/>
  <c r="F3267" i="9"/>
  <c r="G3266" i="9"/>
  <c r="F3266" i="9"/>
  <c r="G3265" i="9"/>
  <c r="F3265" i="9"/>
  <c r="G3264" i="9"/>
  <c r="F3264" i="9"/>
  <c r="G3263" i="9"/>
  <c r="F3263" i="9"/>
  <c r="G3262" i="9"/>
  <c r="F3262" i="9"/>
  <c r="G3261" i="9"/>
  <c r="F3261" i="9"/>
  <c r="G3260" i="9"/>
  <c r="F3260" i="9"/>
  <c r="G3259" i="9"/>
  <c r="F3259" i="9"/>
  <c r="G3258" i="9"/>
  <c r="F3258" i="9"/>
  <c r="G3257" i="9"/>
  <c r="F3257" i="9"/>
  <c r="G3256" i="9"/>
  <c r="F3256" i="9"/>
  <c r="G3255" i="9"/>
  <c r="F3255" i="9"/>
  <c r="G3254" i="9"/>
  <c r="F3254" i="9"/>
  <c r="G3253" i="9"/>
  <c r="F3253" i="9"/>
  <c r="G3252" i="9"/>
  <c r="F3252" i="9"/>
  <c r="G3251" i="9"/>
  <c r="F3251" i="9"/>
  <c r="G3250" i="9"/>
  <c r="F3250" i="9"/>
  <c r="G3249" i="9"/>
  <c r="F3249" i="9"/>
  <c r="G3248" i="9"/>
  <c r="F3248" i="9"/>
  <c r="G3247" i="9"/>
  <c r="F3247" i="9"/>
  <c r="G3246" i="9"/>
  <c r="F3246" i="9"/>
  <c r="G3245" i="9"/>
  <c r="F3245" i="9"/>
  <c r="G3244" i="9"/>
  <c r="F3244" i="9"/>
  <c r="G3243" i="9"/>
  <c r="F3243" i="9"/>
  <c r="G3242" i="9"/>
  <c r="F3242" i="9"/>
  <c r="G3241" i="9"/>
  <c r="F3241" i="9"/>
  <c r="G3240" i="9"/>
  <c r="F3240" i="9"/>
  <c r="G3239" i="9"/>
  <c r="F3239" i="9"/>
  <c r="G3238" i="9"/>
  <c r="F3238" i="9"/>
  <c r="G3237" i="9"/>
  <c r="F3237" i="9"/>
  <c r="G3236" i="9"/>
  <c r="F3236" i="9"/>
  <c r="G3235" i="9"/>
  <c r="F3235" i="9"/>
  <c r="G3234" i="9"/>
  <c r="F3234" i="9"/>
  <c r="G3233" i="9"/>
  <c r="F3233" i="9"/>
  <c r="G3232" i="9"/>
  <c r="F3232" i="9"/>
  <c r="G3231" i="9"/>
  <c r="F3231" i="9"/>
  <c r="G3230" i="9"/>
  <c r="F3230" i="9"/>
  <c r="G3229" i="9"/>
  <c r="F3229" i="9"/>
  <c r="G3228" i="9"/>
  <c r="F3228" i="9"/>
  <c r="G3227" i="9"/>
  <c r="F3227" i="9"/>
  <c r="G3226" i="9"/>
  <c r="F3226" i="9"/>
  <c r="G3225" i="9"/>
  <c r="F3225" i="9"/>
  <c r="G3224" i="9"/>
  <c r="F3224" i="9"/>
  <c r="G3223" i="9"/>
  <c r="F3223" i="9"/>
  <c r="G3222" i="9"/>
  <c r="F3222" i="9"/>
  <c r="G3221" i="9"/>
  <c r="F3221" i="9"/>
  <c r="G3220" i="9"/>
  <c r="F3220" i="9"/>
  <c r="G3219" i="9"/>
  <c r="F3219" i="9"/>
  <c r="G3218" i="9"/>
  <c r="F3218" i="9"/>
  <c r="G3217" i="9"/>
  <c r="F3217" i="9"/>
  <c r="G3216" i="9"/>
  <c r="F3216" i="9"/>
  <c r="G3215" i="9"/>
  <c r="F3215" i="9"/>
  <c r="G3214" i="9"/>
  <c r="F3214" i="9"/>
  <c r="G3213" i="9"/>
  <c r="F3213" i="9"/>
  <c r="G3212" i="9"/>
  <c r="F3212" i="9"/>
  <c r="G3211" i="9"/>
  <c r="F3211" i="9"/>
  <c r="G3210" i="9"/>
  <c r="F3210" i="9"/>
  <c r="G3209" i="9"/>
  <c r="F3209" i="9"/>
  <c r="G3208" i="9"/>
  <c r="F3208" i="9"/>
  <c r="G3207" i="9"/>
  <c r="F3207" i="9"/>
  <c r="G3206" i="9"/>
  <c r="F3206" i="9"/>
  <c r="G3205" i="9"/>
  <c r="F3205" i="9"/>
  <c r="G3204" i="9"/>
  <c r="F3204" i="9"/>
  <c r="G3203" i="9"/>
  <c r="F3203" i="9"/>
  <c r="G3202" i="9"/>
  <c r="F3202" i="9"/>
  <c r="G3201" i="9"/>
  <c r="F3201" i="9"/>
  <c r="G3200" i="9"/>
  <c r="F3200" i="9"/>
  <c r="G3199" i="9"/>
  <c r="F3199" i="9"/>
  <c r="G3198" i="9"/>
  <c r="F3198" i="9"/>
  <c r="G3197" i="9"/>
  <c r="F3197" i="9"/>
  <c r="G3196" i="9"/>
  <c r="F3196" i="9"/>
  <c r="G3195" i="9"/>
  <c r="F3195" i="9"/>
  <c r="G3194" i="9"/>
  <c r="F3194" i="9"/>
  <c r="G3193" i="9"/>
  <c r="F3193" i="9"/>
  <c r="G3192" i="9"/>
  <c r="F3192" i="9"/>
  <c r="G3191" i="9"/>
  <c r="F3191" i="9"/>
  <c r="G3190" i="9"/>
  <c r="F3190" i="9"/>
  <c r="G3189" i="9"/>
  <c r="F3189" i="9"/>
  <c r="G3188" i="9"/>
  <c r="F3188" i="9"/>
  <c r="G3187" i="9"/>
  <c r="F3187" i="9"/>
  <c r="G3186" i="9"/>
  <c r="F3186" i="9"/>
  <c r="G3185" i="9"/>
  <c r="F3185" i="9"/>
  <c r="G3184" i="9"/>
  <c r="F3184" i="9"/>
  <c r="G3183" i="9"/>
  <c r="F3183" i="9"/>
  <c r="G3182" i="9"/>
  <c r="F3182" i="9"/>
  <c r="G3181" i="9"/>
  <c r="F3181" i="9"/>
  <c r="G3180" i="9"/>
  <c r="F3180" i="9"/>
  <c r="G3179" i="9"/>
  <c r="F3179" i="9"/>
  <c r="G3178" i="9"/>
  <c r="F3178" i="9"/>
  <c r="G3177" i="9"/>
  <c r="F3177" i="9"/>
  <c r="G3176" i="9"/>
  <c r="F3176" i="9"/>
  <c r="G3175" i="9"/>
  <c r="F3175" i="9"/>
  <c r="G3174" i="9"/>
  <c r="F3174" i="9"/>
  <c r="G3173" i="9"/>
  <c r="F3173" i="9"/>
  <c r="G3172" i="9"/>
  <c r="F3172" i="9"/>
  <c r="G3171" i="9"/>
  <c r="F3171" i="9"/>
  <c r="G3170" i="9"/>
  <c r="F3170" i="9"/>
  <c r="G3169" i="9"/>
  <c r="F3169" i="9"/>
  <c r="G3168" i="9"/>
  <c r="F3168" i="9"/>
  <c r="G3167" i="9"/>
  <c r="F3167" i="9"/>
  <c r="G3166" i="9"/>
  <c r="F3166" i="9"/>
  <c r="G3165" i="9"/>
  <c r="F3165" i="9"/>
  <c r="G3164" i="9"/>
  <c r="F3164" i="9"/>
  <c r="G3163" i="9"/>
  <c r="F3163" i="9"/>
  <c r="G3162" i="9"/>
  <c r="F3162" i="9"/>
  <c r="G3161" i="9"/>
  <c r="F3161" i="9"/>
  <c r="G3160" i="9"/>
  <c r="F3160" i="9"/>
  <c r="G3159" i="9"/>
  <c r="F3159" i="9"/>
  <c r="G3158" i="9"/>
  <c r="F3158" i="9"/>
  <c r="G3157" i="9"/>
  <c r="F3157" i="9"/>
  <c r="G3156" i="9"/>
  <c r="F3156" i="9"/>
  <c r="G3155" i="9"/>
  <c r="F3155" i="9"/>
  <c r="G3154" i="9"/>
  <c r="F3154" i="9"/>
  <c r="G3153" i="9"/>
  <c r="F3153" i="9"/>
  <c r="G3152" i="9"/>
  <c r="F3152" i="9"/>
  <c r="G3151" i="9"/>
  <c r="F3151" i="9"/>
  <c r="G3150" i="9"/>
  <c r="F3150" i="9"/>
  <c r="G3149" i="9"/>
  <c r="F3149" i="9"/>
  <c r="G3148" i="9"/>
  <c r="F3148" i="9"/>
  <c r="G3147" i="9"/>
  <c r="F3147" i="9"/>
  <c r="G3146" i="9"/>
  <c r="F3146" i="9"/>
  <c r="G3145" i="9"/>
  <c r="F3145" i="9"/>
  <c r="G3144" i="9"/>
  <c r="F3144" i="9"/>
  <c r="G3143" i="9"/>
  <c r="F3143" i="9"/>
  <c r="G3142" i="9"/>
  <c r="F3142" i="9"/>
  <c r="G3141" i="9"/>
  <c r="F3141" i="9"/>
  <c r="G3140" i="9"/>
  <c r="F3140" i="9"/>
  <c r="G3139" i="9"/>
  <c r="F3139" i="9"/>
  <c r="G3138" i="9"/>
  <c r="F3138" i="9"/>
  <c r="G3137" i="9"/>
  <c r="F3137" i="9"/>
  <c r="G3136" i="9"/>
  <c r="F3136" i="9"/>
  <c r="G3135" i="9"/>
  <c r="F3135" i="9"/>
  <c r="G3134" i="9"/>
  <c r="F3134" i="9"/>
  <c r="G3133" i="9"/>
  <c r="F3133" i="9"/>
  <c r="G3132" i="9"/>
  <c r="F3132" i="9"/>
  <c r="G3131" i="9"/>
  <c r="F3131" i="9"/>
  <c r="G3130" i="9"/>
  <c r="F3130" i="9"/>
  <c r="G3129" i="9"/>
  <c r="F3129" i="9"/>
  <c r="G3128" i="9"/>
  <c r="F3128" i="9"/>
  <c r="G3127" i="9"/>
  <c r="F3127" i="9"/>
  <c r="G3126" i="9"/>
  <c r="F3126" i="9"/>
  <c r="G3125" i="9"/>
  <c r="F3125" i="9"/>
  <c r="G3124" i="9"/>
  <c r="F3124" i="9"/>
  <c r="G3123" i="9"/>
  <c r="F3123" i="9"/>
  <c r="G3122" i="9"/>
  <c r="F3122" i="9"/>
  <c r="G3121" i="9"/>
  <c r="F3121" i="9"/>
  <c r="G3120" i="9"/>
  <c r="F3120" i="9"/>
  <c r="G3119" i="9"/>
  <c r="F3119" i="9"/>
  <c r="G3118" i="9"/>
  <c r="F3118" i="9"/>
  <c r="G3117" i="9"/>
  <c r="F3117" i="9"/>
  <c r="G3116" i="9"/>
  <c r="F3116" i="9"/>
  <c r="G3115" i="9"/>
  <c r="F3115" i="9"/>
  <c r="G3114" i="9"/>
  <c r="F3114" i="9"/>
  <c r="G3113" i="9"/>
  <c r="F3113" i="9"/>
  <c r="G3112" i="9"/>
  <c r="F3112" i="9"/>
  <c r="G3111" i="9"/>
  <c r="F3111" i="9"/>
  <c r="G3110" i="9"/>
  <c r="F3110" i="9"/>
  <c r="G3109" i="9"/>
  <c r="F3109" i="9"/>
  <c r="G3108" i="9"/>
  <c r="F3108" i="9"/>
  <c r="G3107" i="9"/>
  <c r="F3107" i="9"/>
  <c r="G3106" i="9"/>
  <c r="F3106" i="9"/>
  <c r="G3105" i="9"/>
  <c r="F3105" i="9"/>
  <c r="G3104" i="9"/>
  <c r="F3104" i="9"/>
  <c r="G3103" i="9"/>
  <c r="F3103" i="9"/>
  <c r="G3102" i="9"/>
  <c r="F3102" i="9"/>
  <c r="G3101" i="9"/>
  <c r="F3101" i="9"/>
  <c r="G3100" i="9"/>
  <c r="F3100" i="9"/>
  <c r="G3099" i="9"/>
  <c r="F3099" i="9"/>
  <c r="G3098" i="9"/>
  <c r="F3098" i="9"/>
  <c r="G3097" i="9"/>
  <c r="F3097" i="9"/>
  <c r="G3096" i="9"/>
  <c r="F3096" i="9"/>
  <c r="G3095" i="9"/>
  <c r="F3095" i="9"/>
  <c r="G3094" i="9"/>
  <c r="F3094" i="9"/>
  <c r="G3093" i="9"/>
  <c r="F3093" i="9"/>
  <c r="G3092" i="9"/>
  <c r="F3092" i="9"/>
  <c r="G3091" i="9"/>
  <c r="F3091" i="9"/>
  <c r="G3090" i="9"/>
  <c r="F3090" i="9"/>
  <c r="G3089" i="9"/>
  <c r="F3089" i="9"/>
  <c r="G3088" i="9"/>
  <c r="F3088" i="9"/>
  <c r="G3087" i="9"/>
  <c r="F3087" i="9"/>
  <c r="G3086" i="9"/>
  <c r="F3086" i="9"/>
  <c r="G3085" i="9"/>
  <c r="F3085" i="9"/>
  <c r="G3084" i="9"/>
  <c r="F3084" i="9"/>
  <c r="G3083" i="9"/>
  <c r="F3083" i="9"/>
  <c r="G3082" i="9"/>
  <c r="F3082" i="9"/>
  <c r="G3081" i="9"/>
  <c r="F3081" i="9"/>
  <c r="G3080" i="9"/>
  <c r="F3080" i="9"/>
  <c r="G3079" i="9"/>
  <c r="F3079" i="9"/>
  <c r="G3078" i="9"/>
  <c r="F3078" i="9"/>
  <c r="G3077" i="9"/>
  <c r="F3077" i="9"/>
  <c r="G3076" i="9"/>
  <c r="F3076" i="9"/>
  <c r="G3075" i="9"/>
  <c r="F3075" i="9"/>
  <c r="G3074" i="9"/>
  <c r="F3074" i="9"/>
  <c r="G3073" i="9"/>
  <c r="F3073" i="9"/>
  <c r="G3072" i="9"/>
  <c r="F3072" i="9"/>
  <c r="G3071" i="9"/>
  <c r="F3071" i="9"/>
  <c r="G3070" i="9"/>
  <c r="F3070" i="9"/>
  <c r="G3069" i="9"/>
  <c r="F3069" i="9"/>
  <c r="G3068" i="9"/>
  <c r="F3068" i="9"/>
  <c r="G3067" i="9"/>
  <c r="F3067" i="9"/>
  <c r="G3066" i="9"/>
  <c r="F3066" i="9"/>
  <c r="G3065" i="9"/>
  <c r="F3065" i="9"/>
  <c r="G3064" i="9"/>
  <c r="F3064" i="9"/>
  <c r="G3063" i="9"/>
  <c r="F3063" i="9"/>
  <c r="G3062" i="9"/>
  <c r="F3062" i="9"/>
  <c r="G3061" i="9"/>
  <c r="F3061" i="9"/>
  <c r="G3060" i="9"/>
  <c r="F3060" i="9"/>
  <c r="G3059" i="9"/>
  <c r="F3059" i="9"/>
  <c r="G3058" i="9"/>
  <c r="F3058" i="9"/>
  <c r="G3057" i="9"/>
  <c r="F3057" i="9"/>
  <c r="G3056" i="9"/>
  <c r="F3056" i="9"/>
  <c r="G3055" i="9"/>
  <c r="F3055" i="9"/>
  <c r="G3054" i="9"/>
  <c r="F3054" i="9"/>
  <c r="G3053" i="9"/>
  <c r="F3053" i="9"/>
  <c r="G3052" i="9"/>
  <c r="F3052" i="9"/>
  <c r="G3051" i="9"/>
  <c r="F3051" i="9"/>
  <c r="G3050" i="9"/>
  <c r="F3050" i="9"/>
  <c r="G3049" i="9"/>
  <c r="F3049" i="9"/>
  <c r="G3048" i="9"/>
  <c r="F3048" i="9"/>
  <c r="G3047" i="9"/>
  <c r="F3047" i="9"/>
  <c r="G3046" i="9"/>
  <c r="F3046" i="9"/>
  <c r="G3045" i="9"/>
  <c r="F3045" i="9"/>
  <c r="G3044" i="9"/>
  <c r="F3044" i="9"/>
  <c r="G3043" i="9"/>
  <c r="F3043" i="9"/>
  <c r="G3042" i="9"/>
  <c r="F3042" i="9"/>
  <c r="G3041" i="9"/>
  <c r="F3041" i="9"/>
  <c r="G3040" i="9"/>
  <c r="F3040" i="9"/>
  <c r="G3039" i="9"/>
  <c r="F3039" i="9"/>
  <c r="G3038" i="9"/>
  <c r="F3038" i="9"/>
  <c r="G3037" i="9"/>
  <c r="F3037" i="9"/>
  <c r="G3036" i="9"/>
  <c r="F3036" i="9"/>
  <c r="G3035" i="9"/>
  <c r="F3035" i="9"/>
  <c r="G3034" i="9"/>
  <c r="F3034" i="9"/>
  <c r="G3033" i="9"/>
  <c r="F3033" i="9"/>
  <c r="G3032" i="9"/>
  <c r="F3032" i="9"/>
  <c r="G3031" i="9"/>
  <c r="F3031" i="9"/>
  <c r="G3030" i="9"/>
  <c r="F3030" i="9"/>
  <c r="G3029" i="9"/>
  <c r="F3029" i="9"/>
  <c r="G3028" i="9"/>
  <c r="F3028" i="9"/>
  <c r="G3027" i="9"/>
  <c r="F3027" i="9"/>
  <c r="G3026" i="9"/>
  <c r="F3026" i="9"/>
  <c r="G3025" i="9"/>
  <c r="F3025" i="9"/>
  <c r="G3024" i="9"/>
  <c r="F3024" i="9"/>
  <c r="G3023" i="9"/>
  <c r="F3023" i="9"/>
  <c r="G3022" i="9"/>
  <c r="F3022" i="9"/>
  <c r="G3021" i="9"/>
  <c r="F3021" i="9"/>
  <c r="G3020" i="9"/>
  <c r="F3020" i="9"/>
  <c r="G3019" i="9"/>
  <c r="F3019" i="9"/>
  <c r="G3018" i="9"/>
  <c r="F3018" i="9"/>
  <c r="G3017" i="9"/>
  <c r="F3017" i="9"/>
  <c r="G3016" i="9"/>
  <c r="F3016" i="9"/>
  <c r="G3015" i="9"/>
  <c r="F3015" i="9"/>
  <c r="G3014" i="9"/>
  <c r="F3014" i="9"/>
  <c r="G3013" i="9"/>
  <c r="F3013" i="9"/>
  <c r="G3012" i="9"/>
  <c r="F3012" i="9"/>
  <c r="G3011" i="9"/>
  <c r="F3011" i="9"/>
  <c r="G3010" i="9"/>
  <c r="F3010" i="9"/>
  <c r="G3009" i="9"/>
  <c r="F3009" i="9"/>
  <c r="G3008" i="9"/>
  <c r="F3008" i="9"/>
  <c r="G3007" i="9"/>
  <c r="F3007" i="9"/>
  <c r="G3006" i="9"/>
  <c r="F3006" i="9"/>
  <c r="G3005" i="9"/>
  <c r="F3005" i="9"/>
  <c r="G3004" i="9"/>
  <c r="F3004" i="9"/>
  <c r="G3003" i="9"/>
  <c r="F3003" i="9"/>
  <c r="G3002" i="9"/>
  <c r="F3002" i="9"/>
  <c r="G3001" i="9"/>
  <c r="F3001" i="9"/>
  <c r="G3000" i="9"/>
  <c r="F3000" i="9"/>
  <c r="G2999" i="9"/>
  <c r="F2999" i="9"/>
  <c r="G2998" i="9"/>
  <c r="F2998" i="9"/>
  <c r="G2997" i="9"/>
  <c r="F2997" i="9"/>
  <c r="G2996" i="9"/>
  <c r="F2996" i="9"/>
  <c r="G2995" i="9"/>
  <c r="F2995" i="9"/>
  <c r="G2994" i="9"/>
  <c r="F2994" i="9"/>
  <c r="G2993" i="9"/>
  <c r="F2993" i="9"/>
  <c r="G2992" i="9"/>
  <c r="F2992" i="9"/>
  <c r="G2991" i="9"/>
  <c r="F2991" i="9"/>
  <c r="G2990" i="9"/>
  <c r="F2990" i="9"/>
  <c r="G2989" i="9"/>
  <c r="F2989" i="9"/>
  <c r="G2988" i="9"/>
  <c r="F2988" i="9"/>
  <c r="G2987" i="9"/>
  <c r="F2987" i="9"/>
  <c r="G2986" i="9"/>
  <c r="F2986" i="9"/>
  <c r="G2985" i="9"/>
  <c r="F2985" i="9"/>
  <c r="G2984" i="9"/>
  <c r="F2984" i="9"/>
  <c r="G2983" i="9"/>
  <c r="F2983" i="9"/>
  <c r="G2982" i="9"/>
  <c r="F2982" i="9"/>
  <c r="G2981" i="9"/>
  <c r="F2981" i="9"/>
  <c r="G2980" i="9"/>
  <c r="F2980" i="9"/>
  <c r="G2979" i="9"/>
  <c r="F2979" i="9"/>
  <c r="G2978" i="9"/>
  <c r="F2978" i="9"/>
  <c r="G2977" i="9"/>
  <c r="F2977" i="9"/>
  <c r="G2976" i="9"/>
  <c r="F2976" i="9"/>
  <c r="G2975" i="9"/>
  <c r="F2975" i="9"/>
  <c r="G2974" i="9"/>
  <c r="F2974" i="9"/>
  <c r="G2973" i="9"/>
  <c r="F2973" i="9"/>
  <c r="G2972" i="9"/>
  <c r="F2972" i="9"/>
  <c r="G2971" i="9"/>
  <c r="F2971" i="9"/>
  <c r="G2970" i="9"/>
  <c r="F2970" i="9"/>
  <c r="G2969" i="9"/>
  <c r="F2969" i="9"/>
  <c r="G2968" i="9"/>
  <c r="F2968" i="9"/>
  <c r="G2967" i="9"/>
  <c r="F2967" i="9"/>
  <c r="G2966" i="9"/>
  <c r="F2966" i="9"/>
  <c r="G2965" i="9"/>
  <c r="F2965" i="9"/>
  <c r="G2964" i="9"/>
  <c r="F2964" i="9"/>
  <c r="G2963" i="9"/>
  <c r="F2963" i="9"/>
  <c r="G2962" i="9"/>
  <c r="F2962" i="9"/>
  <c r="G2961" i="9"/>
  <c r="F2961" i="9"/>
  <c r="G2960" i="9"/>
  <c r="F2960" i="9"/>
  <c r="G2959" i="9"/>
  <c r="F2959" i="9"/>
  <c r="G2958" i="9"/>
  <c r="F2958" i="9"/>
  <c r="G2957" i="9"/>
  <c r="F2957" i="9"/>
  <c r="G2956" i="9"/>
  <c r="F2956" i="9"/>
  <c r="G2955" i="9"/>
  <c r="F2955" i="9"/>
  <c r="G2954" i="9"/>
  <c r="F2954" i="9"/>
  <c r="G2953" i="9"/>
  <c r="F2953" i="9"/>
  <c r="G2952" i="9"/>
  <c r="F2952" i="9"/>
  <c r="G2951" i="9"/>
  <c r="F2951" i="9"/>
  <c r="G2950" i="9"/>
  <c r="F2950" i="9"/>
  <c r="G2949" i="9"/>
  <c r="F2949" i="9"/>
  <c r="G2948" i="9"/>
  <c r="F2948" i="9"/>
  <c r="G2947" i="9"/>
  <c r="F2947" i="9"/>
  <c r="G2946" i="9"/>
  <c r="F2946" i="9"/>
  <c r="G2945" i="9"/>
  <c r="F2945" i="9"/>
  <c r="G2944" i="9"/>
  <c r="F2944" i="9"/>
  <c r="G2943" i="9"/>
  <c r="F2943" i="9"/>
  <c r="G2942" i="9"/>
  <c r="F2942" i="9"/>
  <c r="G2941" i="9"/>
  <c r="F2941" i="9"/>
  <c r="G2940" i="9"/>
  <c r="F2940" i="9"/>
  <c r="G2939" i="9"/>
  <c r="F2939" i="9"/>
  <c r="G2938" i="9"/>
  <c r="F2938" i="9"/>
  <c r="G2937" i="9"/>
  <c r="F2937" i="9"/>
  <c r="G2936" i="9"/>
  <c r="F2936" i="9"/>
  <c r="G2935" i="9"/>
  <c r="F2935" i="9"/>
  <c r="G2934" i="9"/>
  <c r="F2934" i="9"/>
  <c r="G2933" i="9"/>
  <c r="F2933" i="9"/>
  <c r="G2932" i="9"/>
  <c r="F2932" i="9"/>
  <c r="G2931" i="9"/>
  <c r="F2931" i="9"/>
  <c r="G2930" i="9"/>
  <c r="F2930" i="9"/>
  <c r="G2929" i="9"/>
  <c r="F2929" i="9"/>
  <c r="G2928" i="9"/>
  <c r="F2928" i="9"/>
  <c r="G2927" i="9"/>
  <c r="F2927" i="9"/>
  <c r="G2926" i="9"/>
  <c r="F2926" i="9"/>
  <c r="G2925" i="9"/>
  <c r="F2925" i="9"/>
  <c r="G2924" i="9"/>
  <c r="F2924" i="9"/>
  <c r="G2923" i="9"/>
  <c r="F2923" i="9"/>
  <c r="G2922" i="9"/>
  <c r="F2922" i="9"/>
  <c r="G2921" i="9"/>
  <c r="F2921" i="9"/>
  <c r="G2920" i="9"/>
  <c r="F2920" i="9"/>
  <c r="G2919" i="9"/>
  <c r="F2919" i="9"/>
  <c r="G2918" i="9"/>
  <c r="F2918" i="9"/>
  <c r="G2917" i="9"/>
  <c r="F2917" i="9"/>
  <c r="G2916" i="9"/>
  <c r="F2916" i="9"/>
  <c r="G2915" i="9"/>
  <c r="F2915" i="9"/>
  <c r="G2914" i="9"/>
  <c r="F2914" i="9"/>
  <c r="G2913" i="9"/>
  <c r="F2913" i="9"/>
  <c r="G2912" i="9"/>
  <c r="F2912" i="9"/>
  <c r="G2911" i="9"/>
  <c r="F2911" i="9"/>
  <c r="G2910" i="9"/>
  <c r="F2910" i="9"/>
  <c r="G2909" i="9"/>
  <c r="F2909" i="9"/>
  <c r="G2908" i="9"/>
  <c r="F2908" i="9"/>
  <c r="G2907" i="9"/>
  <c r="F2907" i="9"/>
  <c r="G2906" i="9"/>
  <c r="F2906" i="9"/>
  <c r="G2905" i="9"/>
  <c r="F2905" i="9"/>
  <c r="G2904" i="9"/>
  <c r="F2904" i="9"/>
  <c r="G2903" i="9"/>
  <c r="F2903" i="9"/>
  <c r="G2902" i="9"/>
  <c r="F2902" i="9"/>
  <c r="G2901" i="9"/>
  <c r="F2901" i="9"/>
  <c r="G2900" i="9"/>
  <c r="F2900" i="9"/>
  <c r="G2899" i="9"/>
  <c r="F2899" i="9"/>
  <c r="G2898" i="9"/>
  <c r="F2898" i="9"/>
  <c r="G2897" i="9"/>
  <c r="F2897" i="9"/>
  <c r="G2896" i="9"/>
  <c r="F2896" i="9"/>
  <c r="G2895" i="9"/>
  <c r="F2895" i="9"/>
  <c r="G2894" i="9"/>
  <c r="F2894" i="9"/>
  <c r="G2893" i="9"/>
  <c r="F2893" i="9"/>
  <c r="G2892" i="9"/>
  <c r="F2892" i="9"/>
  <c r="G2891" i="9"/>
  <c r="F2891" i="9"/>
  <c r="G2890" i="9"/>
  <c r="F2890" i="9"/>
  <c r="G2889" i="9"/>
  <c r="F2889" i="9"/>
  <c r="G2888" i="9"/>
  <c r="F2888" i="9"/>
  <c r="G2887" i="9"/>
  <c r="F2887" i="9"/>
  <c r="G2886" i="9"/>
  <c r="F2886" i="9"/>
  <c r="G2885" i="9"/>
  <c r="F2885" i="9"/>
  <c r="G2884" i="9"/>
  <c r="F2884" i="9"/>
  <c r="G2883" i="9"/>
  <c r="F2883" i="9"/>
  <c r="G2882" i="9"/>
  <c r="F2882" i="9"/>
  <c r="G2881" i="9"/>
  <c r="F2881" i="9"/>
  <c r="G2880" i="9"/>
  <c r="F2880" i="9"/>
  <c r="G2879" i="9"/>
  <c r="F2879" i="9"/>
  <c r="G2878" i="9"/>
  <c r="F2878" i="9"/>
  <c r="G2877" i="9"/>
  <c r="F2877" i="9"/>
  <c r="G2876" i="9"/>
  <c r="F2876" i="9"/>
  <c r="G2875" i="9"/>
  <c r="F2875" i="9"/>
  <c r="G2874" i="9"/>
  <c r="F2874" i="9"/>
  <c r="G2873" i="9"/>
  <c r="F2873" i="9"/>
  <c r="G2872" i="9"/>
  <c r="F2872" i="9"/>
  <c r="G2871" i="9"/>
  <c r="F2871" i="9"/>
  <c r="G2870" i="9"/>
  <c r="F2870" i="9"/>
  <c r="G2869" i="9"/>
  <c r="F2869" i="9"/>
  <c r="G2868" i="9"/>
  <c r="F2868" i="9"/>
  <c r="G2867" i="9"/>
  <c r="F2867" i="9"/>
  <c r="G2866" i="9"/>
  <c r="F2866" i="9"/>
  <c r="G2865" i="9"/>
  <c r="F2865" i="9"/>
  <c r="G2864" i="9"/>
  <c r="F2864" i="9"/>
  <c r="G2863" i="9"/>
  <c r="F2863" i="9"/>
  <c r="G2862" i="9"/>
  <c r="F2862" i="9"/>
  <c r="G2861" i="9"/>
  <c r="F2861" i="9"/>
  <c r="G2860" i="9"/>
  <c r="F2860" i="9"/>
  <c r="G2859" i="9"/>
  <c r="F2859" i="9"/>
  <c r="G2858" i="9"/>
  <c r="F2858" i="9"/>
  <c r="G2857" i="9"/>
  <c r="F2857" i="9"/>
  <c r="G2856" i="9"/>
  <c r="F2856" i="9"/>
  <c r="G2855" i="9"/>
  <c r="F2855" i="9"/>
  <c r="G2854" i="9"/>
  <c r="F2854" i="9"/>
  <c r="G2853" i="9"/>
  <c r="F2853" i="9"/>
  <c r="G2852" i="9"/>
  <c r="F2852" i="9"/>
  <c r="G2851" i="9"/>
  <c r="F2851" i="9"/>
  <c r="G2850" i="9"/>
  <c r="F2850" i="9"/>
  <c r="G2849" i="9"/>
  <c r="F2849" i="9"/>
  <c r="G2848" i="9"/>
  <c r="F2848" i="9"/>
  <c r="G2847" i="9"/>
  <c r="F2847" i="9"/>
  <c r="G2846" i="9"/>
  <c r="F2846" i="9"/>
  <c r="G2845" i="9"/>
  <c r="F2845" i="9"/>
  <c r="G2844" i="9"/>
  <c r="F2844" i="9"/>
  <c r="G2843" i="9"/>
  <c r="F2843" i="9"/>
  <c r="G2842" i="9"/>
  <c r="F2842" i="9"/>
  <c r="G2841" i="9"/>
  <c r="F2841" i="9"/>
  <c r="G2840" i="9"/>
  <c r="F2840" i="9"/>
  <c r="G2839" i="9"/>
  <c r="F2839" i="9"/>
  <c r="G2838" i="9"/>
  <c r="F2838" i="9"/>
  <c r="G2837" i="9"/>
  <c r="F2837" i="9"/>
  <c r="G2836" i="9"/>
  <c r="F2836" i="9"/>
  <c r="G2835" i="9"/>
  <c r="F2835" i="9"/>
  <c r="G2834" i="9"/>
  <c r="F2834" i="9"/>
  <c r="G2833" i="9"/>
  <c r="F2833" i="9"/>
  <c r="G2832" i="9"/>
  <c r="F2832" i="9"/>
  <c r="G2831" i="9"/>
  <c r="F2831" i="9"/>
  <c r="G2830" i="9"/>
  <c r="F2830" i="9"/>
  <c r="G2829" i="9"/>
  <c r="F2829" i="9"/>
  <c r="G2828" i="9"/>
  <c r="F2828" i="9"/>
  <c r="G2827" i="9"/>
  <c r="F2827" i="9"/>
  <c r="G2826" i="9"/>
  <c r="F2826" i="9"/>
  <c r="G2825" i="9"/>
  <c r="F2825" i="9"/>
  <c r="G2824" i="9"/>
  <c r="F2824" i="9"/>
  <c r="G2823" i="9"/>
  <c r="F2823" i="9"/>
  <c r="G2822" i="9"/>
  <c r="F2822" i="9"/>
  <c r="G2821" i="9"/>
  <c r="F2821" i="9"/>
  <c r="G2820" i="9"/>
  <c r="F2820" i="9"/>
  <c r="G2819" i="9"/>
  <c r="F2819" i="9"/>
  <c r="G2818" i="9"/>
  <c r="F2818" i="9"/>
  <c r="G2817" i="9"/>
  <c r="F2817" i="9"/>
  <c r="G2816" i="9"/>
  <c r="F2816" i="9"/>
  <c r="G2815" i="9"/>
  <c r="F2815" i="9"/>
  <c r="G2814" i="9"/>
  <c r="F2814" i="9"/>
  <c r="G2813" i="9"/>
  <c r="F2813" i="9"/>
  <c r="G2812" i="9"/>
  <c r="F2812" i="9"/>
  <c r="G2811" i="9"/>
  <c r="F2811" i="9"/>
  <c r="G2810" i="9"/>
  <c r="F2810" i="9"/>
  <c r="G2809" i="9"/>
  <c r="F2809" i="9"/>
  <c r="G2808" i="9"/>
  <c r="F2808" i="9"/>
  <c r="G2807" i="9"/>
  <c r="F2807" i="9"/>
  <c r="G2806" i="9"/>
  <c r="F2806" i="9"/>
  <c r="G2805" i="9"/>
  <c r="F2805" i="9"/>
  <c r="G2804" i="9"/>
  <c r="F2804" i="9"/>
  <c r="G2803" i="9"/>
  <c r="F2803" i="9"/>
  <c r="G2802" i="9"/>
  <c r="F2802" i="9"/>
  <c r="G2801" i="9"/>
  <c r="F2801" i="9"/>
  <c r="G2800" i="9"/>
  <c r="F2800" i="9"/>
  <c r="G2799" i="9"/>
  <c r="F2799" i="9"/>
  <c r="G2798" i="9"/>
  <c r="F2798" i="9"/>
  <c r="G2797" i="9"/>
  <c r="F2797" i="9"/>
  <c r="G2796" i="9"/>
  <c r="F2796" i="9"/>
  <c r="G2795" i="9"/>
  <c r="F2795" i="9"/>
  <c r="G2794" i="9"/>
  <c r="F2794" i="9"/>
  <c r="G2793" i="9"/>
  <c r="F2793" i="9"/>
  <c r="G2792" i="9"/>
  <c r="F2792" i="9"/>
  <c r="G2791" i="9"/>
  <c r="F2791" i="9"/>
  <c r="G2790" i="9"/>
  <c r="F2790" i="9"/>
  <c r="G2789" i="9"/>
  <c r="F2789" i="9"/>
  <c r="G2788" i="9"/>
  <c r="F2788" i="9"/>
  <c r="G2787" i="9"/>
  <c r="F2787" i="9"/>
  <c r="G2786" i="9"/>
  <c r="F2786" i="9"/>
  <c r="G2785" i="9"/>
  <c r="F2785" i="9"/>
  <c r="G2784" i="9"/>
  <c r="F2784" i="9"/>
  <c r="G2783" i="9"/>
  <c r="F2783" i="9"/>
  <c r="G2782" i="9"/>
  <c r="F2782" i="9"/>
  <c r="G2781" i="9"/>
  <c r="F2781" i="9"/>
  <c r="G2780" i="9"/>
  <c r="F2780" i="9"/>
  <c r="G2779" i="9"/>
  <c r="F2779" i="9"/>
  <c r="G2778" i="9"/>
  <c r="F2778" i="9"/>
  <c r="G2777" i="9"/>
  <c r="F2777" i="9"/>
  <c r="G2776" i="9"/>
  <c r="F2776" i="9"/>
  <c r="G2775" i="9"/>
  <c r="F2775" i="9"/>
  <c r="G2774" i="9"/>
  <c r="F2774" i="9"/>
  <c r="G2773" i="9"/>
  <c r="F2773" i="9"/>
  <c r="G2772" i="9"/>
  <c r="F2772" i="9"/>
  <c r="G2771" i="9"/>
  <c r="F2771" i="9"/>
  <c r="G2770" i="9"/>
  <c r="F2770" i="9"/>
  <c r="G2769" i="9"/>
  <c r="F2769" i="9"/>
  <c r="G2768" i="9"/>
  <c r="F2768" i="9"/>
  <c r="G2767" i="9"/>
  <c r="F2767" i="9"/>
  <c r="G2766" i="9"/>
  <c r="F2766" i="9"/>
  <c r="G2765" i="9"/>
  <c r="F2765" i="9"/>
  <c r="G2764" i="9"/>
  <c r="F2764" i="9"/>
  <c r="G2763" i="9"/>
  <c r="F2763" i="9"/>
  <c r="G2762" i="9"/>
  <c r="F2762" i="9"/>
  <c r="G2761" i="9"/>
  <c r="F2761" i="9"/>
  <c r="G2760" i="9"/>
  <c r="F2760" i="9"/>
  <c r="G2759" i="9"/>
  <c r="F2759" i="9"/>
  <c r="G2758" i="9"/>
  <c r="F2758" i="9"/>
  <c r="G2757" i="9"/>
  <c r="F2757" i="9"/>
  <c r="G2756" i="9"/>
  <c r="F2756" i="9"/>
  <c r="G2755" i="9"/>
  <c r="F2755" i="9"/>
  <c r="G2754" i="9"/>
  <c r="F2754" i="9"/>
  <c r="G2753" i="9"/>
  <c r="F2753" i="9"/>
  <c r="G2752" i="9"/>
  <c r="F2752" i="9"/>
  <c r="G2751" i="9"/>
  <c r="F2751" i="9"/>
  <c r="G2750" i="9"/>
  <c r="F2750" i="9"/>
  <c r="G2749" i="9"/>
  <c r="F2749" i="9"/>
  <c r="G2748" i="9"/>
  <c r="F2748" i="9"/>
  <c r="G2747" i="9"/>
  <c r="F2747" i="9"/>
  <c r="G2746" i="9"/>
  <c r="F2746" i="9"/>
  <c r="G2745" i="9"/>
  <c r="F2745" i="9"/>
  <c r="G2744" i="9"/>
  <c r="F2744" i="9"/>
  <c r="G2743" i="9"/>
  <c r="F2743" i="9"/>
  <c r="G2742" i="9"/>
  <c r="F2742" i="9"/>
  <c r="G2741" i="9"/>
  <c r="F2741" i="9"/>
  <c r="G2740" i="9"/>
  <c r="F2740" i="9"/>
  <c r="G2739" i="9"/>
  <c r="F2739" i="9"/>
  <c r="G2738" i="9"/>
  <c r="F2738" i="9"/>
  <c r="G2737" i="9"/>
  <c r="F2737" i="9"/>
  <c r="G2736" i="9"/>
  <c r="F2736" i="9"/>
  <c r="G2735" i="9"/>
  <c r="F2735" i="9"/>
  <c r="G2734" i="9"/>
  <c r="F2734" i="9"/>
  <c r="G2733" i="9"/>
  <c r="F2733" i="9"/>
  <c r="G2732" i="9"/>
  <c r="F2732" i="9"/>
  <c r="G2731" i="9"/>
  <c r="F2731" i="9"/>
  <c r="G2730" i="9"/>
  <c r="F2730" i="9"/>
  <c r="G2729" i="9"/>
  <c r="F2729" i="9"/>
  <c r="G2728" i="9"/>
  <c r="F2728" i="9"/>
  <c r="G2727" i="9"/>
  <c r="F2727" i="9"/>
  <c r="G2726" i="9"/>
  <c r="F2726" i="9"/>
  <c r="G2725" i="9"/>
  <c r="F2725" i="9"/>
  <c r="G2724" i="9"/>
  <c r="F2724" i="9"/>
  <c r="G2723" i="9"/>
  <c r="F2723" i="9"/>
  <c r="G2722" i="9"/>
  <c r="F2722" i="9"/>
  <c r="G2721" i="9"/>
  <c r="F2721" i="9"/>
  <c r="G2720" i="9"/>
  <c r="F2720" i="9"/>
  <c r="G2719" i="9"/>
  <c r="F2719" i="9"/>
  <c r="G2718" i="9"/>
  <c r="F2718" i="9"/>
  <c r="G2717" i="9"/>
  <c r="F2717" i="9"/>
  <c r="G2716" i="9"/>
  <c r="F2716" i="9"/>
  <c r="G2715" i="9"/>
  <c r="F2715" i="9"/>
  <c r="G2714" i="9"/>
  <c r="F2714" i="9"/>
  <c r="G2713" i="9"/>
  <c r="F2713" i="9"/>
  <c r="G2712" i="9"/>
  <c r="F2712" i="9"/>
  <c r="G2711" i="9"/>
  <c r="F2711" i="9"/>
  <c r="G2710" i="9"/>
  <c r="F2710" i="9"/>
  <c r="G2709" i="9"/>
  <c r="F2709" i="9"/>
  <c r="G2708" i="9"/>
  <c r="F2708" i="9"/>
  <c r="G2707" i="9"/>
  <c r="F2707" i="9"/>
  <c r="G2706" i="9"/>
  <c r="F2706" i="9"/>
  <c r="G2705" i="9"/>
  <c r="F2705" i="9"/>
  <c r="G2704" i="9"/>
  <c r="F2704" i="9"/>
  <c r="G2703" i="9"/>
  <c r="F2703" i="9"/>
  <c r="G2702" i="9"/>
  <c r="F2702" i="9"/>
  <c r="G2701" i="9"/>
  <c r="F2701" i="9"/>
  <c r="G2700" i="9"/>
  <c r="F2700" i="9"/>
  <c r="G2699" i="9"/>
  <c r="F2699" i="9"/>
  <c r="G2698" i="9"/>
  <c r="F2698" i="9"/>
  <c r="G2697" i="9"/>
  <c r="F2697" i="9"/>
  <c r="G2696" i="9"/>
  <c r="F2696" i="9"/>
  <c r="G2695" i="9"/>
  <c r="F2695" i="9"/>
  <c r="G2694" i="9"/>
  <c r="F2694" i="9"/>
  <c r="G2693" i="9"/>
  <c r="F2693" i="9"/>
  <c r="G2692" i="9"/>
  <c r="F2692" i="9"/>
  <c r="G2691" i="9"/>
  <c r="F2691" i="9"/>
  <c r="G2690" i="9"/>
  <c r="F2690" i="9"/>
  <c r="G2689" i="9"/>
  <c r="F2689" i="9"/>
  <c r="G2688" i="9"/>
  <c r="F2688" i="9"/>
  <c r="G2687" i="9"/>
  <c r="F2687" i="9"/>
  <c r="G2686" i="9"/>
  <c r="F2686" i="9"/>
  <c r="G2685" i="9"/>
  <c r="F2685" i="9"/>
  <c r="G2684" i="9"/>
  <c r="F2684" i="9"/>
  <c r="G2683" i="9"/>
  <c r="F2683" i="9"/>
  <c r="G2682" i="9"/>
  <c r="F2682" i="9"/>
  <c r="G2681" i="9"/>
  <c r="F2681" i="9"/>
  <c r="G2680" i="9"/>
  <c r="F2680" i="9"/>
  <c r="G2679" i="9"/>
  <c r="F2679" i="9"/>
  <c r="G2678" i="9"/>
  <c r="F2678" i="9"/>
  <c r="G2677" i="9"/>
  <c r="F2677" i="9"/>
  <c r="G2676" i="9"/>
  <c r="F2676" i="9"/>
  <c r="G2675" i="9"/>
  <c r="F2675" i="9"/>
  <c r="G2674" i="9"/>
  <c r="F2674" i="9"/>
  <c r="G2673" i="9"/>
  <c r="F2673" i="9"/>
  <c r="G2672" i="9"/>
  <c r="F2672" i="9"/>
  <c r="G2671" i="9"/>
  <c r="F2671" i="9"/>
  <c r="G2670" i="9"/>
  <c r="F2670" i="9"/>
  <c r="G2669" i="9"/>
  <c r="F2669" i="9"/>
  <c r="G2668" i="9"/>
  <c r="F2668" i="9"/>
  <c r="G2667" i="9"/>
  <c r="F2667" i="9"/>
  <c r="G2666" i="9"/>
  <c r="F2666" i="9"/>
  <c r="G2665" i="9"/>
  <c r="F2665" i="9"/>
  <c r="G2664" i="9"/>
  <c r="F2664" i="9"/>
  <c r="G2663" i="9"/>
  <c r="F2663" i="9"/>
  <c r="G2662" i="9"/>
  <c r="F2662" i="9"/>
  <c r="G2661" i="9"/>
  <c r="F2661" i="9"/>
  <c r="G2660" i="9"/>
  <c r="F2660" i="9"/>
  <c r="G2659" i="9"/>
  <c r="F2659" i="9"/>
  <c r="G2658" i="9"/>
  <c r="F2658" i="9"/>
  <c r="G2657" i="9"/>
  <c r="F2657" i="9"/>
  <c r="G2656" i="9"/>
  <c r="F2656" i="9"/>
  <c r="G2655" i="9"/>
  <c r="F2655" i="9"/>
  <c r="G2654" i="9"/>
  <c r="F2654" i="9"/>
  <c r="G2653" i="9"/>
  <c r="F2653" i="9"/>
  <c r="G2652" i="9"/>
  <c r="F2652" i="9"/>
  <c r="G2651" i="9"/>
  <c r="F2651" i="9"/>
  <c r="G2650" i="9"/>
  <c r="F2650" i="9"/>
  <c r="G2649" i="9"/>
  <c r="F2649" i="9"/>
  <c r="G2648" i="9"/>
  <c r="F2648" i="9"/>
  <c r="G2647" i="9"/>
  <c r="F2647" i="9"/>
  <c r="G2646" i="9"/>
  <c r="F2646" i="9"/>
  <c r="G2645" i="9"/>
  <c r="F2645" i="9"/>
  <c r="G2644" i="9"/>
  <c r="F2644" i="9"/>
  <c r="G2643" i="9"/>
  <c r="F2643" i="9"/>
  <c r="G2642" i="9"/>
  <c r="F2642" i="9"/>
  <c r="G2641" i="9"/>
  <c r="F2641" i="9"/>
  <c r="G2640" i="9"/>
  <c r="F2640" i="9"/>
  <c r="G2639" i="9"/>
  <c r="F2639" i="9"/>
  <c r="G2638" i="9"/>
  <c r="F2638" i="9"/>
  <c r="G2637" i="9"/>
  <c r="F2637" i="9"/>
  <c r="G2636" i="9"/>
  <c r="F2636" i="9"/>
  <c r="G2635" i="9"/>
  <c r="F2635" i="9"/>
  <c r="G2634" i="9"/>
  <c r="F2634" i="9"/>
  <c r="G2633" i="9"/>
  <c r="F2633" i="9"/>
  <c r="G2632" i="9"/>
  <c r="F2632" i="9"/>
  <c r="G2631" i="9"/>
  <c r="F2631" i="9"/>
  <c r="G2630" i="9"/>
  <c r="F2630" i="9"/>
  <c r="G2629" i="9"/>
  <c r="F2629" i="9"/>
  <c r="G2628" i="9"/>
  <c r="F2628" i="9"/>
  <c r="G2627" i="9"/>
  <c r="F2627" i="9"/>
  <c r="G2626" i="9"/>
  <c r="F2626" i="9"/>
  <c r="G2625" i="9"/>
  <c r="F2625" i="9"/>
  <c r="G2624" i="9"/>
  <c r="F2624" i="9"/>
  <c r="G2623" i="9"/>
  <c r="F2623" i="9"/>
  <c r="G2622" i="9"/>
  <c r="F2622" i="9"/>
  <c r="G2621" i="9"/>
  <c r="F2621" i="9"/>
  <c r="G2620" i="9"/>
  <c r="F2620" i="9"/>
  <c r="G2619" i="9"/>
  <c r="F2619" i="9"/>
  <c r="G2618" i="9"/>
  <c r="F2618" i="9"/>
  <c r="G2617" i="9"/>
  <c r="F2617" i="9"/>
  <c r="G2616" i="9"/>
  <c r="F2616" i="9"/>
  <c r="G2615" i="9"/>
  <c r="F2615" i="9"/>
  <c r="G2614" i="9"/>
  <c r="F2614" i="9"/>
  <c r="G2613" i="9"/>
  <c r="F2613" i="9"/>
  <c r="G2612" i="9"/>
  <c r="F2612" i="9"/>
  <c r="G2611" i="9"/>
  <c r="F2611" i="9"/>
  <c r="G2610" i="9"/>
  <c r="F2610" i="9"/>
  <c r="G2609" i="9"/>
  <c r="F2609" i="9"/>
  <c r="G2608" i="9"/>
  <c r="F2608" i="9"/>
  <c r="G2607" i="9"/>
  <c r="F2607" i="9"/>
  <c r="G2606" i="9"/>
  <c r="F2606" i="9"/>
  <c r="G2605" i="9"/>
  <c r="F2605" i="9"/>
  <c r="G2604" i="9"/>
  <c r="F2604" i="9"/>
  <c r="G2603" i="9"/>
  <c r="F2603" i="9"/>
  <c r="G2602" i="9"/>
  <c r="F2602" i="9"/>
  <c r="G2601" i="9"/>
  <c r="F2601" i="9"/>
  <c r="G2600" i="9"/>
  <c r="F2600" i="9"/>
  <c r="G2599" i="9"/>
  <c r="F2599" i="9"/>
  <c r="G2598" i="9"/>
  <c r="F2598" i="9"/>
  <c r="G2597" i="9"/>
  <c r="F2597" i="9"/>
  <c r="G2596" i="9"/>
  <c r="F2596" i="9"/>
  <c r="G2595" i="9"/>
  <c r="F2595" i="9"/>
  <c r="G2594" i="9"/>
  <c r="F2594" i="9"/>
  <c r="G2593" i="9"/>
  <c r="F2593" i="9"/>
  <c r="G2592" i="9"/>
  <c r="F2592" i="9"/>
  <c r="G2591" i="9"/>
  <c r="F2591" i="9"/>
  <c r="G2590" i="9"/>
  <c r="F2590" i="9"/>
  <c r="G2589" i="9"/>
  <c r="F2589" i="9"/>
  <c r="G2588" i="9"/>
  <c r="F2588" i="9"/>
  <c r="G2587" i="9"/>
  <c r="F2587" i="9"/>
  <c r="G2586" i="9"/>
  <c r="F2586" i="9"/>
  <c r="G2585" i="9"/>
  <c r="F2585" i="9"/>
  <c r="G2584" i="9"/>
  <c r="F2584" i="9"/>
  <c r="G2583" i="9"/>
  <c r="F2583" i="9"/>
  <c r="G2582" i="9"/>
  <c r="F2582" i="9"/>
  <c r="G2581" i="9"/>
  <c r="F2581" i="9"/>
  <c r="G2580" i="9"/>
  <c r="F2580" i="9"/>
  <c r="G2579" i="9"/>
  <c r="F2579" i="9"/>
  <c r="G2578" i="9"/>
  <c r="F2578" i="9"/>
  <c r="G2577" i="9"/>
  <c r="F2577" i="9"/>
  <c r="G2576" i="9"/>
  <c r="F2576" i="9"/>
  <c r="G2575" i="9"/>
  <c r="F2575" i="9"/>
  <c r="G2574" i="9"/>
  <c r="F2574" i="9"/>
  <c r="G2573" i="9"/>
  <c r="F2573" i="9"/>
  <c r="G2572" i="9"/>
  <c r="F2572" i="9"/>
  <c r="G2571" i="9"/>
  <c r="F2571" i="9"/>
  <c r="G2570" i="9"/>
  <c r="F2570" i="9"/>
  <c r="G2569" i="9"/>
  <c r="F2569" i="9"/>
  <c r="G2568" i="9"/>
  <c r="F2568" i="9"/>
  <c r="G2567" i="9"/>
  <c r="F2567" i="9"/>
  <c r="G2566" i="9"/>
  <c r="F2566" i="9"/>
  <c r="G2565" i="9"/>
  <c r="F2565" i="9"/>
  <c r="G2564" i="9"/>
  <c r="F2564" i="9"/>
  <c r="G2563" i="9"/>
  <c r="F2563" i="9"/>
  <c r="G2562" i="9"/>
  <c r="F2562" i="9"/>
  <c r="G2561" i="9"/>
  <c r="F2561" i="9"/>
  <c r="G2560" i="9"/>
  <c r="F2560" i="9"/>
  <c r="G2559" i="9"/>
  <c r="F2559" i="9"/>
  <c r="G2558" i="9"/>
  <c r="F2558" i="9"/>
  <c r="G2557" i="9"/>
  <c r="F2557" i="9"/>
  <c r="G2556" i="9"/>
  <c r="F2556" i="9"/>
  <c r="G2555" i="9"/>
  <c r="F2555" i="9"/>
  <c r="G2554" i="9"/>
  <c r="F2554" i="9"/>
  <c r="G2553" i="9"/>
  <c r="F2553" i="9"/>
  <c r="G2552" i="9"/>
  <c r="F2552" i="9"/>
  <c r="G2551" i="9"/>
  <c r="F2551" i="9"/>
  <c r="G2550" i="9"/>
  <c r="F2550" i="9"/>
  <c r="G2549" i="9"/>
  <c r="F2549" i="9"/>
  <c r="G2548" i="9"/>
  <c r="F2548" i="9"/>
  <c r="G2547" i="9"/>
  <c r="F2547" i="9"/>
  <c r="G2546" i="9"/>
  <c r="F2546" i="9"/>
  <c r="G2545" i="9"/>
  <c r="F2545" i="9"/>
  <c r="G2544" i="9"/>
  <c r="F2544" i="9"/>
  <c r="G2543" i="9"/>
  <c r="F2543" i="9"/>
  <c r="G2542" i="9"/>
  <c r="F2542" i="9"/>
  <c r="G2541" i="9"/>
  <c r="F2541" i="9"/>
  <c r="G2540" i="9"/>
  <c r="F2540" i="9"/>
  <c r="G2539" i="9"/>
  <c r="F2539" i="9"/>
  <c r="G2538" i="9"/>
  <c r="F2538" i="9"/>
  <c r="G2537" i="9"/>
  <c r="F2537" i="9"/>
  <c r="G2536" i="9"/>
  <c r="F2536" i="9"/>
  <c r="G2535" i="9"/>
  <c r="F2535" i="9"/>
  <c r="G2534" i="9"/>
  <c r="F2534" i="9"/>
  <c r="G2533" i="9"/>
  <c r="F2533" i="9"/>
  <c r="G2532" i="9"/>
  <c r="F2532" i="9"/>
  <c r="G2531" i="9"/>
  <c r="F2531" i="9"/>
  <c r="G2530" i="9"/>
  <c r="F2530" i="9"/>
  <c r="G2529" i="9"/>
  <c r="F2529" i="9"/>
  <c r="G2528" i="9"/>
  <c r="F2528" i="9"/>
  <c r="G2527" i="9"/>
  <c r="F2527" i="9"/>
  <c r="G2526" i="9"/>
  <c r="F2526" i="9"/>
  <c r="G2525" i="9"/>
  <c r="F2525" i="9"/>
  <c r="G2524" i="9"/>
  <c r="F2524" i="9"/>
  <c r="G2523" i="9"/>
  <c r="F2523" i="9"/>
  <c r="G2522" i="9"/>
  <c r="F2522" i="9"/>
  <c r="G2521" i="9"/>
  <c r="F2521" i="9"/>
  <c r="G2520" i="9"/>
  <c r="F2520" i="9"/>
  <c r="G2519" i="9"/>
  <c r="F2519" i="9"/>
  <c r="G2518" i="9"/>
  <c r="F2518" i="9"/>
  <c r="G2517" i="9"/>
  <c r="F2517" i="9"/>
  <c r="G2516" i="9"/>
  <c r="F2516" i="9"/>
  <c r="G2515" i="9"/>
  <c r="F2515" i="9"/>
  <c r="G2514" i="9"/>
  <c r="F2514" i="9"/>
  <c r="G2513" i="9"/>
  <c r="F2513" i="9"/>
  <c r="G2512" i="9"/>
  <c r="F2512" i="9"/>
  <c r="G2511" i="9"/>
  <c r="F2511" i="9"/>
  <c r="G2510" i="9"/>
  <c r="F2510" i="9"/>
  <c r="G2509" i="9"/>
  <c r="F2509" i="9"/>
  <c r="G2508" i="9"/>
  <c r="F2508" i="9"/>
  <c r="G2507" i="9"/>
  <c r="F2507" i="9"/>
  <c r="G2506" i="9"/>
  <c r="F2506" i="9"/>
  <c r="G2505" i="9"/>
  <c r="F2505" i="9"/>
  <c r="G2504" i="9"/>
  <c r="F2504" i="9"/>
  <c r="G2503" i="9"/>
  <c r="F2503" i="9"/>
  <c r="G2502" i="9"/>
  <c r="F2502" i="9"/>
  <c r="G2501" i="9"/>
  <c r="F2501" i="9"/>
  <c r="G2500" i="9"/>
  <c r="F2500" i="9"/>
  <c r="G2499" i="9"/>
  <c r="F2499" i="9"/>
  <c r="G2498" i="9"/>
  <c r="F2498" i="9"/>
  <c r="G2497" i="9"/>
  <c r="F2497" i="9"/>
  <c r="G2496" i="9"/>
  <c r="F2496" i="9"/>
  <c r="G2495" i="9"/>
  <c r="F2495" i="9"/>
  <c r="G2494" i="9"/>
  <c r="F2494" i="9"/>
  <c r="G2493" i="9"/>
  <c r="F2493" i="9"/>
  <c r="G2492" i="9"/>
  <c r="F2492" i="9"/>
  <c r="G2491" i="9"/>
  <c r="F2491" i="9"/>
  <c r="G2490" i="9"/>
  <c r="F2490" i="9"/>
  <c r="G2489" i="9"/>
  <c r="F2489" i="9"/>
  <c r="G2488" i="9"/>
  <c r="F2488" i="9"/>
  <c r="G2487" i="9"/>
  <c r="F2487" i="9"/>
  <c r="G2486" i="9"/>
  <c r="F2486" i="9"/>
  <c r="G2485" i="9"/>
  <c r="F2485" i="9"/>
  <c r="G2484" i="9"/>
  <c r="F2484" i="9"/>
  <c r="G2483" i="9"/>
  <c r="F2483" i="9"/>
  <c r="G2482" i="9"/>
  <c r="F2482" i="9"/>
  <c r="G2481" i="9"/>
  <c r="F2481" i="9"/>
  <c r="G2480" i="9"/>
  <c r="F2480" i="9"/>
  <c r="G2479" i="9"/>
  <c r="F2479" i="9"/>
  <c r="G2478" i="9"/>
  <c r="F2478" i="9"/>
  <c r="G2477" i="9"/>
  <c r="F2477" i="9"/>
  <c r="G2476" i="9"/>
  <c r="F2476" i="9"/>
  <c r="G2475" i="9"/>
  <c r="F2475" i="9"/>
  <c r="G2474" i="9"/>
  <c r="F2474" i="9"/>
  <c r="G2473" i="9"/>
  <c r="F2473" i="9"/>
  <c r="G2472" i="9"/>
  <c r="F2472" i="9"/>
  <c r="G2471" i="9"/>
  <c r="F2471" i="9"/>
  <c r="G2470" i="9"/>
  <c r="F2470" i="9"/>
  <c r="G2469" i="9"/>
  <c r="F2469" i="9"/>
  <c r="G2468" i="9"/>
  <c r="F2468" i="9"/>
  <c r="G2467" i="9"/>
  <c r="F2467" i="9"/>
  <c r="G2466" i="9"/>
  <c r="F2466" i="9"/>
  <c r="G2465" i="9"/>
  <c r="F2465" i="9"/>
  <c r="G2464" i="9"/>
  <c r="F2464" i="9"/>
  <c r="G2463" i="9"/>
  <c r="F2463" i="9"/>
  <c r="G2462" i="9"/>
  <c r="F2462" i="9"/>
  <c r="G2461" i="9"/>
  <c r="F2461" i="9"/>
  <c r="G2460" i="9"/>
  <c r="F2460" i="9"/>
  <c r="G2459" i="9"/>
  <c r="F2459" i="9"/>
  <c r="G2458" i="9"/>
  <c r="F2458" i="9"/>
  <c r="G2457" i="9"/>
  <c r="F2457" i="9"/>
  <c r="G2456" i="9"/>
  <c r="F2456" i="9"/>
  <c r="G2455" i="9"/>
  <c r="F2455" i="9"/>
  <c r="G2454" i="9"/>
  <c r="F2454" i="9"/>
  <c r="G2453" i="9"/>
  <c r="F2453" i="9"/>
  <c r="G2452" i="9"/>
  <c r="F2452" i="9"/>
  <c r="G2451" i="9"/>
  <c r="F2451" i="9"/>
  <c r="G2450" i="9"/>
  <c r="F2450" i="9"/>
  <c r="G2449" i="9"/>
  <c r="F2449" i="9"/>
  <c r="G2448" i="9"/>
  <c r="F2448" i="9"/>
  <c r="G2447" i="9"/>
  <c r="F2447" i="9"/>
  <c r="G2446" i="9"/>
  <c r="F2446" i="9"/>
  <c r="G2445" i="9"/>
  <c r="F2445" i="9"/>
  <c r="G2444" i="9"/>
  <c r="F2444" i="9"/>
  <c r="G2443" i="9"/>
  <c r="F2443" i="9"/>
  <c r="G2442" i="9"/>
  <c r="F2442" i="9"/>
  <c r="G2441" i="9"/>
  <c r="F2441" i="9"/>
  <c r="G2440" i="9"/>
  <c r="F2440" i="9"/>
  <c r="G2439" i="9"/>
  <c r="F2439" i="9"/>
  <c r="G2438" i="9"/>
  <c r="F2438" i="9"/>
  <c r="G2437" i="9"/>
  <c r="F2437" i="9"/>
  <c r="G2436" i="9"/>
  <c r="F2436" i="9"/>
  <c r="G2435" i="9"/>
  <c r="F2435" i="9"/>
  <c r="G2434" i="9"/>
  <c r="F2434" i="9"/>
  <c r="G2433" i="9"/>
  <c r="F2433" i="9"/>
  <c r="G2432" i="9"/>
  <c r="F2432" i="9"/>
  <c r="G2431" i="9"/>
  <c r="F2431" i="9"/>
  <c r="G2430" i="9"/>
  <c r="F2430" i="9"/>
  <c r="G2429" i="9"/>
  <c r="F2429" i="9"/>
  <c r="G2428" i="9"/>
  <c r="F2428" i="9"/>
  <c r="G2427" i="9"/>
  <c r="F2427" i="9"/>
  <c r="G2426" i="9"/>
  <c r="F2426" i="9"/>
  <c r="G2425" i="9"/>
  <c r="F2425" i="9"/>
  <c r="G2424" i="9"/>
  <c r="F2424" i="9"/>
  <c r="G2423" i="9"/>
  <c r="F2423" i="9"/>
  <c r="G2422" i="9"/>
  <c r="F2422" i="9"/>
  <c r="G2421" i="9"/>
  <c r="F2421" i="9"/>
  <c r="G2420" i="9"/>
  <c r="F2420" i="9"/>
  <c r="G2419" i="9"/>
  <c r="F2419" i="9"/>
  <c r="G2418" i="9"/>
  <c r="F2418" i="9"/>
  <c r="G2417" i="9"/>
  <c r="F2417" i="9"/>
  <c r="G2416" i="9"/>
  <c r="F2416" i="9"/>
  <c r="G2415" i="9"/>
  <c r="F2415" i="9"/>
  <c r="G2414" i="9"/>
  <c r="F2414" i="9"/>
  <c r="G2413" i="9"/>
  <c r="F2413" i="9"/>
  <c r="G2412" i="9"/>
  <c r="F2412" i="9"/>
  <c r="G2411" i="9"/>
  <c r="F2411" i="9"/>
  <c r="G2410" i="9"/>
  <c r="F2410" i="9"/>
  <c r="G2409" i="9"/>
  <c r="F2409" i="9"/>
  <c r="G2408" i="9"/>
  <c r="F2408" i="9"/>
  <c r="G2407" i="9"/>
  <c r="F2407" i="9"/>
  <c r="G2406" i="9"/>
  <c r="F2406" i="9"/>
  <c r="G2405" i="9"/>
  <c r="F2405" i="9"/>
  <c r="G2404" i="9"/>
  <c r="F2404" i="9"/>
  <c r="G2403" i="9"/>
  <c r="F2403" i="9"/>
  <c r="G2402" i="9"/>
  <c r="F2402" i="9"/>
  <c r="G2401" i="9"/>
  <c r="F2401" i="9"/>
  <c r="G2400" i="9"/>
  <c r="F2400" i="9"/>
  <c r="G2399" i="9"/>
  <c r="F2399" i="9"/>
  <c r="G2398" i="9"/>
  <c r="F2398" i="9"/>
  <c r="G2397" i="9"/>
  <c r="F2397" i="9"/>
  <c r="G2396" i="9"/>
  <c r="F2396" i="9"/>
  <c r="G2395" i="9"/>
  <c r="F2395" i="9"/>
  <c r="G2394" i="9"/>
  <c r="F2394" i="9"/>
  <c r="G2393" i="9"/>
  <c r="F2393" i="9"/>
  <c r="G2392" i="9"/>
  <c r="F2392" i="9"/>
  <c r="G2391" i="9"/>
  <c r="F2391" i="9"/>
  <c r="G2390" i="9"/>
  <c r="F2390" i="9"/>
  <c r="G2389" i="9"/>
  <c r="F2389" i="9"/>
  <c r="G2388" i="9"/>
  <c r="F2388" i="9"/>
  <c r="G2387" i="9"/>
  <c r="F2387" i="9"/>
  <c r="G2386" i="9"/>
  <c r="F2386" i="9"/>
  <c r="G2385" i="9"/>
  <c r="F2385" i="9"/>
  <c r="G2384" i="9"/>
  <c r="F2384" i="9"/>
  <c r="G2383" i="9"/>
  <c r="F2383" i="9"/>
  <c r="G2382" i="9"/>
  <c r="F2382" i="9"/>
  <c r="G2381" i="9"/>
  <c r="F2381" i="9"/>
  <c r="G2380" i="9"/>
  <c r="F2380" i="9"/>
  <c r="G2379" i="9"/>
  <c r="F2379" i="9"/>
  <c r="G2378" i="9"/>
  <c r="F2378" i="9"/>
  <c r="G2377" i="9"/>
  <c r="F2377" i="9"/>
  <c r="G2376" i="9"/>
  <c r="F2376" i="9"/>
  <c r="G2375" i="9"/>
  <c r="F2375" i="9"/>
  <c r="G2374" i="9"/>
  <c r="F2374" i="9"/>
  <c r="G2373" i="9"/>
  <c r="F2373" i="9"/>
  <c r="G2372" i="9"/>
  <c r="F2372" i="9"/>
  <c r="G2371" i="9"/>
  <c r="F2371" i="9"/>
  <c r="G2370" i="9"/>
  <c r="F2370" i="9"/>
  <c r="G2369" i="9"/>
  <c r="F2369" i="9"/>
  <c r="G2368" i="9"/>
  <c r="F2368" i="9"/>
  <c r="G2367" i="9"/>
  <c r="F2367" i="9"/>
  <c r="G2366" i="9"/>
  <c r="F2366" i="9"/>
  <c r="G2365" i="9"/>
  <c r="F2365" i="9"/>
  <c r="G2364" i="9"/>
  <c r="F2364" i="9"/>
  <c r="G2363" i="9"/>
  <c r="F2363" i="9"/>
  <c r="G2362" i="9"/>
  <c r="F2362" i="9"/>
  <c r="G2361" i="9"/>
  <c r="F2361" i="9"/>
  <c r="G2360" i="9"/>
  <c r="F2360" i="9"/>
  <c r="G2359" i="9"/>
  <c r="F2359" i="9"/>
  <c r="G2358" i="9"/>
  <c r="F2358" i="9"/>
  <c r="G2357" i="9"/>
  <c r="F2357" i="9"/>
  <c r="G2356" i="9"/>
  <c r="F2356" i="9"/>
  <c r="G2355" i="9"/>
  <c r="F2355" i="9"/>
  <c r="G2354" i="9"/>
  <c r="F2354" i="9"/>
  <c r="G2353" i="9"/>
  <c r="F2353" i="9"/>
  <c r="G2352" i="9"/>
  <c r="F2352" i="9"/>
  <c r="G2351" i="9"/>
  <c r="F2351" i="9"/>
  <c r="G2350" i="9"/>
  <c r="F2350" i="9"/>
  <c r="G2349" i="9"/>
  <c r="F2349" i="9"/>
  <c r="G2348" i="9"/>
  <c r="F2348" i="9"/>
  <c r="G2347" i="9"/>
  <c r="F2347" i="9"/>
  <c r="G2346" i="9"/>
  <c r="F2346" i="9"/>
  <c r="G2345" i="9"/>
  <c r="F2345" i="9"/>
  <c r="G2344" i="9"/>
  <c r="F2344" i="9"/>
  <c r="G2343" i="9"/>
  <c r="F2343" i="9"/>
  <c r="G2342" i="9"/>
  <c r="F2342" i="9"/>
  <c r="G2341" i="9"/>
  <c r="F2341" i="9"/>
  <c r="G2340" i="9"/>
  <c r="F2340" i="9"/>
  <c r="G2339" i="9"/>
  <c r="F2339" i="9"/>
  <c r="G2338" i="9"/>
  <c r="F2338" i="9"/>
  <c r="G2337" i="9"/>
  <c r="F2337" i="9"/>
  <c r="G2336" i="9"/>
  <c r="F2336" i="9"/>
  <c r="G2335" i="9"/>
  <c r="F2335" i="9"/>
  <c r="G2334" i="9"/>
  <c r="F2334" i="9"/>
  <c r="G2333" i="9"/>
  <c r="F2333" i="9"/>
  <c r="G2332" i="9"/>
  <c r="F2332" i="9"/>
  <c r="G2331" i="9"/>
  <c r="F2331" i="9"/>
  <c r="G2330" i="9"/>
  <c r="F2330" i="9"/>
  <c r="G2329" i="9"/>
  <c r="F2329" i="9"/>
  <c r="G2328" i="9"/>
  <c r="F2328" i="9"/>
  <c r="G2327" i="9"/>
  <c r="F2327" i="9"/>
  <c r="G2326" i="9"/>
  <c r="F2326" i="9"/>
  <c r="G2325" i="9"/>
  <c r="F2325" i="9"/>
  <c r="G2324" i="9"/>
  <c r="F2324" i="9"/>
  <c r="G2323" i="9"/>
  <c r="F2323" i="9"/>
  <c r="G2322" i="9"/>
  <c r="F2322" i="9"/>
  <c r="G2321" i="9"/>
  <c r="F2321" i="9"/>
  <c r="G2320" i="9"/>
  <c r="F2320" i="9"/>
  <c r="G2319" i="9"/>
  <c r="F2319" i="9"/>
  <c r="G2318" i="9"/>
  <c r="F2318" i="9"/>
  <c r="G2317" i="9"/>
  <c r="F2317" i="9"/>
  <c r="G2316" i="9"/>
  <c r="F2316" i="9"/>
  <c r="G2315" i="9"/>
  <c r="F2315" i="9"/>
  <c r="G2314" i="9"/>
  <c r="F2314" i="9"/>
  <c r="G2313" i="9"/>
  <c r="F2313" i="9"/>
  <c r="G2312" i="9"/>
  <c r="F2312" i="9"/>
  <c r="G2311" i="9"/>
  <c r="F2311" i="9"/>
  <c r="G2310" i="9"/>
  <c r="F2310" i="9"/>
  <c r="G2309" i="9"/>
  <c r="F2309" i="9"/>
  <c r="G2308" i="9"/>
  <c r="F2308" i="9"/>
  <c r="G2307" i="9"/>
  <c r="F2307" i="9"/>
  <c r="G2306" i="9"/>
  <c r="F2306" i="9"/>
  <c r="G2305" i="9"/>
  <c r="F2305" i="9"/>
  <c r="G2304" i="9"/>
  <c r="F2304" i="9"/>
  <c r="G2303" i="9"/>
  <c r="F2303" i="9"/>
  <c r="G2302" i="9"/>
  <c r="F2302" i="9"/>
  <c r="G2301" i="9"/>
  <c r="F2301" i="9"/>
  <c r="G2300" i="9"/>
  <c r="F2300" i="9"/>
  <c r="G2299" i="9"/>
  <c r="F2299" i="9"/>
  <c r="G2298" i="9"/>
  <c r="F2298" i="9"/>
  <c r="G2297" i="9"/>
  <c r="F2297" i="9"/>
  <c r="G2296" i="9"/>
  <c r="F2296" i="9"/>
  <c r="G2295" i="9"/>
  <c r="F2295" i="9"/>
  <c r="G2294" i="9"/>
  <c r="F2294" i="9"/>
  <c r="G2293" i="9"/>
  <c r="F2293" i="9"/>
  <c r="G2292" i="9"/>
  <c r="F2292" i="9"/>
  <c r="G2291" i="9"/>
  <c r="F2291" i="9"/>
  <c r="G2290" i="9"/>
  <c r="F2290" i="9"/>
  <c r="G2289" i="9"/>
  <c r="F2289" i="9"/>
  <c r="G2288" i="9"/>
  <c r="F2288" i="9"/>
  <c r="G2287" i="9"/>
  <c r="F2287" i="9"/>
  <c r="G2286" i="9"/>
  <c r="F2286" i="9"/>
  <c r="G2285" i="9"/>
  <c r="F2285" i="9"/>
  <c r="G2284" i="9"/>
  <c r="F2284" i="9"/>
  <c r="G2283" i="9"/>
  <c r="F2283" i="9"/>
  <c r="G2282" i="9"/>
  <c r="F2282" i="9"/>
  <c r="G2281" i="9"/>
  <c r="F2281" i="9"/>
  <c r="G2280" i="9"/>
  <c r="F2280" i="9"/>
  <c r="G2279" i="9"/>
  <c r="F2279" i="9"/>
  <c r="G2278" i="9"/>
  <c r="F2278" i="9"/>
  <c r="G2277" i="9"/>
  <c r="F2277" i="9"/>
  <c r="G2276" i="9"/>
  <c r="F2276" i="9"/>
  <c r="G2275" i="9"/>
  <c r="F2275" i="9"/>
  <c r="G2274" i="9"/>
  <c r="F2274" i="9"/>
  <c r="G2273" i="9"/>
  <c r="F2273" i="9"/>
  <c r="G2272" i="9"/>
  <c r="F2272" i="9"/>
  <c r="G2271" i="9"/>
  <c r="F2271" i="9"/>
  <c r="G2270" i="9"/>
  <c r="F2270" i="9"/>
  <c r="G2269" i="9"/>
  <c r="F2269" i="9"/>
  <c r="G2268" i="9"/>
  <c r="F2268" i="9"/>
  <c r="G2267" i="9"/>
  <c r="F2267" i="9"/>
  <c r="G2266" i="9"/>
  <c r="F2266" i="9"/>
  <c r="G2265" i="9"/>
  <c r="F2265" i="9"/>
  <c r="G2264" i="9"/>
  <c r="F2264" i="9"/>
  <c r="G2263" i="9"/>
  <c r="F2263" i="9"/>
  <c r="G2262" i="9"/>
  <c r="F2262" i="9"/>
  <c r="G2261" i="9"/>
  <c r="F2261" i="9"/>
  <c r="G2260" i="9"/>
  <c r="F2260" i="9"/>
  <c r="G2259" i="9"/>
  <c r="F2259" i="9"/>
  <c r="G2258" i="9"/>
  <c r="F2258" i="9"/>
  <c r="G2257" i="9"/>
  <c r="F2257" i="9"/>
  <c r="G2256" i="9"/>
  <c r="F2256" i="9"/>
  <c r="G2255" i="9"/>
  <c r="F2255" i="9"/>
  <c r="G2254" i="9"/>
  <c r="F2254" i="9"/>
  <c r="G2253" i="9"/>
  <c r="F2253" i="9"/>
  <c r="G2252" i="9"/>
  <c r="F2252" i="9"/>
  <c r="G2251" i="9"/>
  <c r="F2251" i="9"/>
  <c r="G2250" i="9"/>
  <c r="F2250" i="9"/>
  <c r="G2249" i="9"/>
  <c r="F2249" i="9"/>
  <c r="G2248" i="9"/>
  <c r="F2248" i="9"/>
  <c r="G2247" i="9"/>
  <c r="F2247" i="9"/>
  <c r="G2246" i="9"/>
  <c r="F2246" i="9"/>
  <c r="G2245" i="9"/>
  <c r="F2245" i="9"/>
  <c r="G2244" i="9"/>
  <c r="F2244" i="9"/>
  <c r="G2243" i="9"/>
  <c r="F2243" i="9"/>
  <c r="G2242" i="9"/>
  <c r="F2242" i="9"/>
  <c r="G2241" i="9"/>
  <c r="F2241" i="9"/>
  <c r="G2240" i="9"/>
  <c r="F2240" i="9"/>
  <c r="G2239" i="9"/>
  <c r="F2239" i="9"/>
  <c r="G2238" i="9"/>
  <c r="F2238" i="9"/>
  <c r="G2237" i="9"/>
  <c r="F2237" i="9"/>
  <c r="G2236" i="9"/>
  <c r="F2236" i="9"/>
  <c r="G2235" i="9"/>
  <c r="F2235" i="9"/>
  <c r="G2234" i="9"/>
  <c r="F2234" i="9"/>
  <c r="G2233" i="9"/>
  <c r="F2233" i="9"/>
  <c r="G2232" i="9"/>
  <c r="F2232" i="9"/>
  <c r="G2231" i="9"/>
  <c r="F2231" i="9"/>
  <c r="G2230" i="9"/>
  <c r="F2230" i="9"/>
  <c r="G2229" i="9"/>
  <c r="F2229" i="9"/>
  <c r="G2228" i="9"/>
  <c r="F2228" i="9"/>
  <c r="G2227" i="9"/>
  <c r="F2227" i="9"/>
  <c r="G2226" i="9"/>
  <c r="F2226" i="9"/>
  <c r="G2225" i="9"/>
  <c r="F2225" i="9"/>
  <c r="G2224" i="9"/>
  <c r="F2224" i="9"/>
  <c r="G2223" i="9"/>
  <c r="F2223" i="9"/>
  <c r="G2222" i="9"/>
  <c r="F2222" i="9"/>
  <c r="G2221" i="9"/>
  <c r="F2221" i="9"/>
  <c r="G2220" i="9"/>
  <c r="F2220" i="9"/>
  <c r="G2219" i="9"/>
  <c r="F2219" i="9"/>
  <c r="G2218" i="9"/>
  <c r="F2218" i="9"/>
  <c r="G2217" i="9"/>
  <c r="F2217" i="9"/>
  <c r="G2216" i="9"/>
  <c r="F2216" i="9"/>
  <c r="G2215" i="9"/>
  <c r="F2215" i="9"/>
  <c r="G2214" i="9"/>
  <c r="F2214" i="9"/>
  <c r="G2213" i="9"/>
  <c r="F2213" i="9"/>
  <c r="G2212" i="9"/>
  <c r="F2212" i="9"/>
  <c r="G2211" i="9"/>
  <c r="F2211" i="9"/>
  <c r="G2210" i="9"/>
  <c r="F2210" i="9"/>
  <c r="G2209" i="9"/>
  <c r="F2209" i="9"/>
  <c r="G2208" i="9"/>
  <c r="F2208" i="9"/>
  <c r="G2207" i="9"/>
  <c r="F2207" i="9"/>
  <c r="G2206" i="9"/>
  <c r="F2206" i="9"/>
  <c r="G2205" i="9"/>
  <c r="F2205" i="9"/>
  <c r="G2204" i="9"/>
  <c r="F2204" i="9"/>
  <c r="G2203" i="9"/>
  <c r="F2203" i="9"/>
  <c r="G2202" i="9"/>
  <c r="F2202" i="9"/>
  <c r="G2201" i="9"/>
  <c r="F2201" i="9"/>
  <c r="G2200" i="9"/>
  <c r="F2200" i="9"/>
  <c r="G2199" i="9"/>
  <c r="F2199" i="9"/>
  <c r="G2198" i="9"/>
  <c r="F2198" i="9"/>
  <c r="G2197" i="9"/>
  <c r="F2197" i="9"/>
  <c r="G2196" i="9"/>
  <c r="F2196" i="9"/>
  <c r="G2195" i="9"/>
  <c r="F2195" i="9"/>
  <c r="G2194" i="9"/>
  <c r="F2194" i="9"/>
  <c r="G2193" i="9"/>
  <c r="F2193" i="9"/>
  <c r="G2192" i="9"/>
  <c r="F2192" i="9"/>
  <c r="G2191" i="9"/>
  <c r="F2191" i="9"/>
  <c r="G2190" i="9"/>
  <c r="F2190" i="9"/>
  <c r="G2189" i="9"/>
  <c r="F2189" i="9"/>
  <c r="G2188" i="9"/>
  <c r="F2188" i="9"/>
  <c r="G2187" i="9"/>
  <c r="F2187" i="9"/>
  <c r="G2186" i="9"/>
  <c r="F2186" i="9"/>
  <c r="G2185" i="9"/>
  <c r="F2185" i="9"/>
  <c r="G2184" i="9"/>
  <c r="F2184" i="9"/>
  <c r="G2183" i="9"/>
  <c r="F2183" i="9"/>
  <c r="G2182" i="9"/>
  <c r="F2182" i="9"/>
  <c r="G2181" i="9"/>
  <c r="F2181" i="9"/>
  <c r="G2180" i="9"/>
  <c r="F2180" i="9"/>
  <c r="G2179" i="9"/>
  <c r="F2179" i="9"/>
  <c r="G2178" i="9"/>
  <c r="F2178" i="9"/>
  <c r="G2177" i="9"/>
  <c r="F2177" i="9"/>
  <c r="G2176" i="9"/>
  <c r="F2176" i="9"/>
  <c r="G2175" i="9"/>
  <c r="F2175" i="9"/>
  <c r="G2174" i="9"/>
  <c r="F2174" i="9"/>
  <c r="G2173" i="9"/>
  <c r="F2173" i="9"/>
  <c r="G2172" i="9"/>
  <c r="F2172" i="9"/>
  <c r="G2171" i="9"/>
  <c r="F2171" i="9"/>
  <c r="G2170" i="9"/>
  <c r="F2170" i="9"/>
  <c r="G2169" i="9"/>
  <c r="F2169" i="9"/>
  <c r="G2168" i="9"/>
  <c r="F2168" i="9"/>
  <c r="G2167" i="9"/>
  <c r="F2167" i="9"/>
  <c r="G2166" i="9"/>
  <c r="F2166" i="9"/>
  <c r="G2165" i="9"/>
  <c r="F2165" i="9"/>
  <c r="G2164" i="9"/>
  <c r="F2164" i="9"/>
  <c r="G2163" i="9"/>
  <c r="F2163" i="9"/>
  <c r="G2162" i="9"/>
  <c r="F2162" i="9"/>
  <c r="G2161" i="9"/>
  <c r="F2161" i="9"/>
  <c r="G2160" i="9"/>
  <c r="F2160" i="9"/>
  <c r="G2159" i="9"/>
  <c r="F2159" i="9"/>
  <c r="G2158" i="9"/>
  <c r="F2158" i="9"/>
  <c r="G2157" i="9"/>
  <c r="F2157" i="9"/>
  <c r="G2156" i="9"/>
  <c r="F2156" i="9"/>
  <c r="G2155" i="9"/>
  <c r="F2155" i="9"/>
  <c r="G2154" i="9"/>
  <c r="F2154" i="9"/>
  <c r="G2153" i="9"/>
  <c r="F2153" i="9"/>
  <c r="G2152" i="9"/>
  <c r="F2152" i="9"/>
  <c r="G2151" i="9"/>
  <c r="F2151" i="9"/>
  <c r="G2150" i="9"/>
  <c r="F2150" i="9"/>
  <c r="G2149" i="9"/>
  <c r="F2149" i="9"/>
  <c r="G2148" i="9"/>
  <c r="F2148" i="9"/>
  <c r="G2147" i="9"/>
  <c r="F2147" i="9"/>
  <c r="G2146" i="9"/>
  <c r="F2146" i="9"/>
  <c r="G2145" i="9"/>
  <c r="F2145" i="9"/>
  <c r="G2144" i="9"/>
  <c r="F2144" i="9"/>
  <c r="G2143" i="9"/>
  <c r="F2143" i="9"/>
  <c r="G2142" i="9"/>
  <c r="F2142" i="9"/>
  <c r="G2141" i="9"/>
  <c r="F2141" i="9"/>
  <c r="G2140" i="9"/>
  <c r="F2140" i="9"/>
  <c r="G2139" i="9"/>
  <c r="F2139" i="9"/>
  <c r="G2138" i="9"/>
  <c r="F2138" i="9"/>
  <c r="G2137" i="9"/>
  <c r="F2137" i="9"/>
  <c r="G2136" i="9"/>
  <c r="F2136" i="9"/>
  <c r="G2135" i="9"/>
  <c r="F2135" i="9"/>
  <c r="G2134" i="9"/>
  <c r="F2134" i="9"/>
  <c r="G2133" i="9"/>
  <c r="F2133" i="9"/>
  <c r="G2132" i="9"/>
  <c r="F2132" i="9"/>
  <c r="G2131" i="9"/>
  <c r="F2131" i="9"/>
  <c r="G2130" i="9"/>
  <c r="F2130" i="9"/>
  <c r="G2129" i="9"/>
  <c r="F2129" i="9"/>
  <c r="G2128" i="9"/>
  <c r="F2128" i="9"/>
  <c r="G2127" i="9"/>
  <c r="F2127" i="9"/>
  <c r="G2126" i="9"/>
  <c r="F2126" i="9"/>
  <c r="G2125" i="9"/>
  <c r="F2125" i="9"/>
  <c r="G2124" i="9"/>
  <c r="F2124" i="9"/>
  <c r="G2123" i="9"/>
  <c r="F2123" i="9"/>
  <c r="G2122" i="9"/>
  <c r="F2122" i="9"/>
  <c r="G2121" i="9"/>
  <c r="F2121" i="9"/>
  <c r="G2120" i="9"/>
  <c r="F2120" i="9"/>
  <c r="G2119" i="9"/>
  <c r="F2119" i="9"/>
  <c r="G2118" i="9"/>
  <c r="F2118" i="9"/>
  <c r="G2117" i="9"/>
  <c r="F2117" i="9"/>
  <c r="G2116" i="9"/>
  <c r="F2116" i="9"/>
  <c r="G2115" i="9"/>
  <c r="F2115" i="9"/>
  <c r="G2114" i="9"/>
  <c r="F2114" i="9"/>
  <c r="G2113" i="9"/>
  <c r="F2113" i="9"/>
  <c r="G2112" i="9"/>
  <c r="F2112" i="9"/>
  <c r="G2111" i="9"/>
  <c r="F2111" i="9"/>
  <c r="G2110" i="9"/>
  <c r="F2110" i="9"/>
  <c r="G2109" i="9"/>
  <c r="F2109" i="9"/>
  <c r="G2108" i="9"/>
  <c r="F2108" i="9"/>
  <c r="G2107" i="9"/>
  <c r="F2107" i="9"/>
  <c r="G2106" i="9"/>
  <c r="F2106" i="9"/>
  <c r="G2105" i="9"/>
  <c r="F2105" i="9"/>
  <c r="G2104" i="9"/>
  <c r="F2104" i="9"/>
  <c r="G2103" i="9"/>
  <c r="F2103" i="9"/>
  <c r="G2102" i="9"/>
  <c r="F2102" i="9"/>
  <c r="G2101" i="9"/>
  <c r="F2101" i="9"/>
  <c r="G2100" i="9"/>
  <c r="F2100" i="9"/>
  <c r="G2099" i="9"/>
  <c r="F2099" i="9"/>
  <c r="G2098" i="9"/>
  <c r="F2098" i="9"/>
  <c r="G2097" i="9"/>
  <c r="F2097" i="9"/>
  <c r="G2096" i="9"/>
  <c r="F2096" i="9"/>
  <c r="G2095" i="9"/>
  <c r="F2095" i="9"/>
  <c r="G2094" i="9"/>
  <c r="F2094" i="9"/>
  <c r="G2093" i="9"/>
  <c r="F2093" i="9"/>
  <c r="G2092" i="9"/>
  <c r="F2092" i="9"/>
  <c r="G2091" i="9"/>
  <c r="F2091" i="9"/>
  <c r="G2090" i="9"/>
  <c r="F2090" i="9"/>
  <c r="G2089" i="9"/>
  <c r="F2089" i="9"/>
  <c r="G2088" i="9"/>
  <c r="F2088" i="9"/>
  <c r="G2087" i="9"/>
  <c r="F2087" i="9"/>
  <c r="G2086" i="9"/>
  <c r="F2086" i="9"/>
  <c r="G2085" i="9"/>
  <c r="F2085" i="9"/>
  <c r="G2084" i="9"/>
  <c r="F2084" i="9"/>
  <c r="G2083" i="9"/>
  <c r="F2083" i="9"/>
  <c r="G2082" i="9"/>
  <c r="F2082" i="9"/>
  <c r="G2081" i="9"/>
  <c r="F2081" i="9"/>
  <c r="G2080" i="9"/>
  <c r="F2080" i="9"/>
  <c r="G2079" i="9"/>
  <c r="F2079" i="9"/>
  <c r="G2078" i="9"/>
  <c r="F2078" i="9"/>
  <c r="G2077" i="9"/>
  <c r="F2077" i="9"/>
  <c r="G2076" i="9"/>
  <c r="F2076" i="9"/>
  <c r="G2075" i="9"/>
  <c r="F2075" i="9"/>
  <c r="G2074" i="9"/>
  <c r="F2074" i="9"/>
  <c r="G2073" i="9"/>
  <c r="F2073" i="9"/>
  <c r="G2072" i="9"/>
  <c r="F2072" i="9"/>
  <c r="G2071" i="9"/>
  <c r="F2071" i="9"/>
  <c r="G2070" i="9"/>
  <c r="F2070" i="9"/>
  <c r="G2069" i="9"/>
  <c r="F2069" i="9"/>
  <c r="G2068" i="9"/>
  <c r="F2068" i="9"/>
  <c r="G2067" i="9"/>
  <c r="F2067" i="9"/>
  <c r="G2066" i="9"/>
  <c r="F2066" i="9"/>
  <c r="G2065" i="9"/>
  <c r="F2065" i="9"/>
  <c r="G2064" i="9"/>
  <c r="F2064" i="9"/>
  <c r="G2063" i="9"/>
  <c r="F2063" i="9"/>
  <c r="G2062" i="9"/>
  <c r="F2062" i="9"/>
  <c r="G2061" i="9"/>
  <c r="F2061" i="9"/>
  <c r="G2060" i="9"/>
  <c r="F2060" i="9"/>
  <c r="G2059" i="9"/>
  <c r="F2059" i="9"/>
  <c r="G2058" i="9"/>
  <c r="F2058" i="9"/>
  <c r="G2057" i="9"/>
  <c r="F2057" i="9"/>
  <c r="G2056" i="9"/>
  <c r="F2056" i="9"/>
  <c r="G2055" i="9"/>
  <c r="F2055" i="9"/>
  <c r="G2054" i="9"/>
  <c r="F2054" i="9"/>
  <c r="G2053" i="9"/>
  <c r="F2053" i="9"/>
  <c r="G2052" i="9"/>
  <c r="F2052" i="9"/>
  <c r="G2051" i="9"/>
  <c r="F2051" i="9"/>
  <c r="G2050" i="9"/>
  <c r="F2050" i="9"/>
  <c r="G2049" i="9"/>
  <c r="F2049" i="9"/>
  <c r="G2048" i="9"/>
  <c r="F2048" i="9"/>
  <c r="G2047" i="9"/>
  <c r="F2047" i="9"/>
  <c r="G2046" i="9"/>
  <c r="F2046" i="9"/>
  <c r="G2045" i="9"/>
  <c r="F2045" i="9"/>
  <c r="G2044" i="9"/>
  <c r="F2044" i="9"/>
  <c r="G2043" i="9"/>
  <c r="F2043" i="9"/>
  <c r="G2042" i="9"/>
  <c r="F2042" i="9"/>
  <c r="G2041" i="9"/>
  <c r="F2041" i="9"/>
  <c r="G2040" i="9"/>
  <c r="F2040" i="9"/>
  <c r="G2039" i="9"/>
  <c r="F2039" i="9"/>
  <c r="G2038" i="9"/>
  <c r="F2038" i="9"/>
  <c r="G2037" i="9"/>
  <c r="F2037" i="9"/>
  <c r="G2036" i="9"/>
  <c r="F2036" i="9"/>
  <c r="G2035" i="9"/>
  <c r="F2035" i="9"/>
  <c r="G2034" i="9"/>
  <c r="F2034" i="9"/>
  <c r="G2033" i="9"/>
  <c r="F2033" i="9"/>
  <c r="G2032" i="9"/>
  <c r="F2032" i="9"/>
  <c r="G2031" i="9"/>
  <c r="F2031" i="9"/>
  <c r="G2030" i="9"/>
  <c r="F2030" i="9"/>
  <c r="G2029" i="9"/>
  <c r="F2029" i="9"/>
  <c r="G2028" i="9"/>
  <c r="F2028" i="9"/>
  <c r="G2027" i="9"/>
  <c r="F2027" i="9"/>
  <c r="G2026" i="9"/>
  <c r="F2026" i="9"/>
  <c r="G2025" i="9"/>
  <c r="F2025" i="9"/>
  <c r="G2024" i="9"/>
  <c r="F2024" i="9"/>
  <c r="G2023" i="9"/>
  <c r="F2023" i="9"/>
  <c r="G2022" i="9"/>
  <c r="F2022" i="9"/>
  <c r="G2021" i="9"/>
  <c r="F2021" i="9"/>
  <c r="G2020" i="9"/>
  <c r="F2020" i="9"/>
  <c r="G2019" i="9"/>
  <c r="F2019" i="9"/>
  <c r="G2018" i="9"/>
  <c r="F2018" i="9"/>
  <c r="G2017" i="9"/>
  <c r="F2017" i="9"/>
  <c r="G2016" i="9"/>
  <c r="F2016" i="9"/>
  <c r="G2015" i="9"/>
  <c r="F2015" i="9"/>
  <c r="G2014" i="9"/>
  <c r="F2014" i="9"/>
  <c r="G2013" i="9"/>
  <c r="F2013" i="9"/>
  <c r="G2012" i="9"/>
  <c r="F2012" i="9"/>
  <c r="G2011" i="9"/>
  <c r="F2011" i="9"/>
  <c r="G2010" i="9"/>
  <c r="F2010" i="9"/>
  <c r="G2009" i="9"/>
  <c r="F2009" i="9"/>
  <c r="G2008" i="9"/>
  <c r="F2008" i="9"/>
  <c r="G2007" i="9"/>
  <c r="F2007" i="9"/>
  <c r="G2006" i="9"/>
  <c r="F2006" i="9"/>
  <c r="G2005" i="9"/>
  <c r="F2005" i="9"/>
  <c r="G2004" i="9"/>
  <c r="F2004" i="9"/>
  <c r="G2003" i="9"/>
  <c r="F2003" i="9"/>
  <c r="G2002" i="9"/>
  <c r="F2002" i="9"/>
  <c r="G2001" i="9"/>
  <c r="F2001" i="9"/>
  <c r="G2000" i="9"/>
  <c r="F2000" i="9"/>
  <c r="G1999" i="9"/>
  <c r="F1999" i="9"/>
  <c r="G1998" i="9"/>
  <c r="F1998" i="9"/>
  <c r="G1997" i="9"/>
  <c r="F1997" i="9"/>
  <c r="G1996" i="9"/>
  <c r="F1996" i="9"/>
  <c r="G1995" i="9"/>
  <c r="F1995" i="9"/>
  <c r="G1994" i="9"/>
  <c r="F1994" i="9"/>
  <c r="G1993" i="9"/>
  <c r="F1993" i="9"/>
  <c r="G1992" i="9"/>
  <c r="F1992" i="9"/>
  <c r="G1991" i="9"/>
  <c r="F1991" i="9"/>
  <c r="G1990" i="9"/>
  <c r="F1990" i="9"/>
  <c r="G1989" i="9"/>
  <c r="F1989" i="9"/>
  <c r="G1988" i="9"/>
  <c r="F1988" i="9"/>
  <c r="G1987" i="9"/>
  <c r="F1987" i="9"/>
  <c r="G1986" i="9"/>
  <c r="F1986" i="9"/>
  <c r="G1985" i="9"/>
  <c r="F1985" i="9"/>
  <c r="G1984" i="9"/>
  <c r="F1984" i="9"/>
  <c r="G1983" i="9"/>
  <c r="F1983" i="9"/>
  <c r="G1982" i="9"/>
  <c r="F1982" i="9"/>
  <c r="G1981" i="9"/>
  <c r="F1981" i="9"/>
  <c r="G1980" i="9"/>
  <c r="F1980" i="9"/>
  <c r="G1979" i="9"/>
  <c r="F1979" i="9"/>
  <c r="G1978" i="9"/>
  <c r="F1978" i="9"/>
  <c r="G1977" i="9"/>
  <c r="F1977" i="9"/>
  <c r="G1976" i="9"/>
  <c r="F1976" i="9"/>
  <c r="G1975" i="9"/>
  <c r="F1975" i="9"/>
  <c r="G1974" i="9"/>
  <c r="F1974" i="9"/>
  <c r="G1973" i="9"/>
  <c r="F1973" i="9"/>
  <c r="G1972" i="9"/>
  <c r="F1972" i="9"/>
  <c r="G1971" i="9"/>
  <c r="F1971" i="9"/>
  <c r="G1970" i="9"/>
  <c r="F1970" i="9"/>
  <c r="G1969" i="9"/>
  <c r="F1969" i="9"/>
  <c r="G1968" i="9"/>
  <c r="F1968" i="9"/>
  <c r="G1967" i="9"/>
  <c r="F1967" i="9"/>
  <c r="G1966" i="9"/>
  <c r="F1966" i="9"/>
  <c r="G1965" i="9"/>
  <c r="F1965" i="9"/>
  <c r="G1964" i="9"/>
  <c r="F1964" i="9"/>
  <c r="G1963" i="9"/>
  <c r="F1963" i="9"/>
  <c r="G1962" i="9"/>
  <c r="F1962" i="9"/>
  <c r="G1961" i="9"/>
  <c r="F1961" i="9"/>
  <c r="G1960" i="9"/>
  <c r="F1960" i="9"/>
  <c r="G1959" i="9"/>
  <c r="F1959" i="9"/>
  <c r="G1958" i="9"/>
  <c r="F1958" i="9"/>
  <c r="G1957" i="9"/>
  <c r="F1957" i="9"/>
  <c r="G1956" i="9"/>
  <c r="F1956" i="9"/>
  <c r="G1955" i="9"/>
  <c r="F1955" i="9"/>
  <c r="G1954" i="9"/>
  <c r="F1954" i="9"/>
  <c r="G1953" i="9"/>
  <c r="F1953" i="9"/>
  <c r="G1952" i="9"/>
  <c r="F1952" i="9"/>
  <c r="G1951" i="9"/>
  <c r="F1951" i="9"/>
  <c r="G1950" i="9"/>
  <c r="F1950" i="9"/>
  <c r="G1949" i="9"/>
  <c r="F1949" i="9"/>
  <c r="G1948" i="9"/>
  <c r="F1948" i="9"/>
  <c r="G1947" i="9"/>
  <c r="F1947" i="9"/>
  <c r="G1946" i="9"/>
  <c r="F1946" i="9"/>
  <c r="G1945" i="9"/>
  <c r="F1945" i="9"/>
  <c r="G1944" i="9"/>
  <c r="F1944" i="9"/>
  <c r="G1943" i="9"/>
  <c r="F1943" i="9"/>
  <c r="G1942" i="9"/>
  <c r="F1942" i="9"/>
  <c r="G1941" i="9"/>
  <c r="F1941" i="9"/>
  <c r="G1940" i="9"/>
  <c r="F1940" i="9"/>
  <c r="G1939" i="9"/>
  <c r="F1939" i="9"/>
  <c r="G1938" i="9"/>
  <c r="F1938" i="9"/>
  <c r="G1937" i="9"/>
  <c r="F1937" i="9"/>
  <c r="G1936" i="9"/>
  <c r="F1936" i="9"/>
  <c r="G1935" i="9"/>
  <c r="F1935" i="9"/>
  <c r="G1934" i="9"/>
  <c r="F1934" i="9"/>
  <c r="G1933" i="9"/>
  <c r="F1933" i="9"/>
  <c r="G1932" i="9"/>
  <c r="F1932" i="9"/>
  <c r="G1931" i="9"/>
  <c r="F1931" i="9"/>
  <c r="G1930" i="9"/>
  <c r="F1930" i="9"/>
  <c r="G1929" i="9"/>
  <c r="F1929" i="9"/>
  <c r="G1928" i="9"/>
  <c r="F1928" i="9"/>
  <c r="G1927" i="9"/>
  <c r="F1927" i="9"/>
  <c r="G1926" i="9"/>
  <c r="F1926" i="9"/>
  <c r="G1925" i="9"/>
  <c r="F1925" i="9"/>
  <c r="G1924" i="9"/>
  <c r="F1924" i="9"/>
  <c r="G1923" i="9"/>
  <c r="F1923" i="9"/>
  <c r="G1922" i="9"/>
  <c r="F1922" i="9"/>
  <c r="G1921" i="9"/>
  <c r="F1921" i="9"/>
  <c r="G1920" i="9"/>
  <c r="F1920" i="9"/>
  <c r="G1919" i="9"/>
  <c r="F1919" i="9"/>
  <c r="G1918" i="9"/>
  <c r="F1918" i="9"/>
  <c r="G1917" i="9"/>
  <c r="F1917" i="9"/>
  <c r="G1916" i="9"/>
  <c r="F1916" i="9"/>
  <c r="G1915" i="9"/>
  <c r="F1915" i="9"/>
  <c r="G1914" i="9"/>
  <c r="F1914" i="9"/>
  <c r="G1913" i="9"/>
  <c r="F1913" i="9"/>
  <c r="G1912" i="9"/>
  <c r="F1912" i="9"/>
  <c r="G1911" i="9"/>
  <c r="F1911" i="9"/>
  <c r="G1910" i="9"/>
  <c r="F1910" i="9"/>
  <c r="G1909" i="9"/>
  <c r="F1909" i="9"/>
  <c r="G1908" i="9"/>
  <c r="F1908" i="9"/>
  <c r="G1907" i="9"/>
  <c r="F1907" i="9"/>
  <c r="G1906" i="9"/>
  <c r="F1906" i="9"/>
  <c r="G1905" i="9"/>
  <c r="F1905" i="9"/>
  <c r="G1904" i="9"/>
  <c r="F1904" i="9"/>
  <c r="G1903" i="9"/>
  <c r="F1903" i="9"/>
  <c r="G1902" i="9"/>
  <c r="F1902" i="9"/>
  <c r="G1901" i="9"/>
  <c r="F1901" i="9"/>
  <c r="G1900" i="9"/>
  <c r="F1900" i="9"/>
  <c r="G1899" i="9"/>
  <c r="F1899" i="9"/>
  <c r="G1898" i="9"/>
  <c r="F1898" i="9"/>
  <c r="G1897" i="9"/>
  <c r="F1897" i="9"/>
  <c r="G1896" i="9"/>
  <c r="F1896" i="9"/>
  <c r="G1895" i="9"/>
  <c r="F1895" i="9"/>
  <c r="G1894" i="9"/>
  <c r="F1894" i="9"/>
  <c r="G1893" i="9"/>
  <c r="F1893" i="9"/>
  <c r="G1892" i="9"/>
  <c r="F1892" i="9"/>
  <c r="G1891" i="9"/>
  <c r="F1891" i="9"/>
  <c r="G1890" i="9"/>
  <c r="F1890" i="9"/>
  <c r="G1889" i="9"/>
  <c r="F1889" i="9"/>
  <c r="G1888" i="9"/>
  <c r="F1888" i="9"/>
  <c r="G1887" i="9"/>
  <c r="F1887" i="9"/>
  <c r="G1886" i="9"/>
  <c r="F1886" i="9"/>
  <c r="G1885" i="9"/>
  <c r="F1885" i="9"/>
  <c r="G1884" i="9"/>
  <c r="F1884" i="9"/>
  <c r="G1883" i="9"/>
  <c r="F1883" i="9"/>
  <c r="G1882" i="9"/>
  <c r="F1882" i="9"/>
  <c r="G1881" i="9"/>
  <c r="F1881" i="9"/>
  <c r="G1880" i="9"/>
  <c r="F1880" i="9"/>
  <c r="G1879" i="9"/>
  <c r="F1879" i="9"/>
  <c r="G1878" i="9"/>
  <c r="F1878" i="9"/>
  <c r="G1877" i="9"/>
  <c r="F1877" i="9"/>
  <c r="G1876" i="9"/>
  <c r="F1876" i="9"/>
  <c r="G1875" i="9"/>
  <c r="F1875" i="9"/>
  <c r="G1874" i="9"/>
  <c r="F1874" i="9"/>
  <c r="G1873" i="9"/>
  <c r="F1873" i="9"/>
  <c r="G1872" i="9"/>
  <c r="F1872" i="9"/>
  <c r="G1871" i="9"/>
  <c r="F1871" i="9"/>
  <c r="G1870" i="9"/>
  <c r="F1870" i="9"/>
  <c r="G1869" i="9"/>
  <c r="F1869" i="9"/>
  <c r="G1868" i="9"/>
  <c r="F1868" i="9"/>
  <c r="G1867" i="9"/>
  <c r="F1867" i="9"/>
  <c r="G1866" i="9"/>
  <c r="F1866" i="9"/>
  <c r="G1865" i="9"/>
  <c r="F1865" i="9"/>
  <c r="G1864" i="9"/>
  <c r="F1864" i="9"/>
  <c r="G1863" i="9"/>
  <c r="F1863" i="9"/>
  <c r="G1862" i="9"/>
  <c r="F1862" i="9"/>
  <c r="G1861" i="9"/>
  <c r="F1861" i="9"/>
  <c r="G1860" i="9"/>
  <c r="F1860" i="9"/>
  <c r="G1859" i="9"/>
  <c r="F1859" i="9"/>
  <c r="G1858" i="9"/>
  <c r="F1858" i="9"/>
  <c r="G1857" i="9"/>
  <c r="F1857" i="9"/>
  <c r="G1856" i="9"/>
  <c r="F1856" i="9"/>
  <c r="G1855" i="9"/>
  <c r="F1855" i="9"/>
  <c r="G1854" i="9"/>
  <c r="F1854" i="9"/>
  <c r="G1853" i="9"/>
  <c r="F1853" i="9"/>
  <c r="G1852" i="9"/>
  <c r="F1852" i="9"/>
  <c r="G1851" i="9"/>
  <c r="F1851" i="9"/>
  <c r="G1850" i="9"/>
  <c r="F1850" i="9"/>
  <c r="G1849" i="9"/>
  <c r="F1849" i="9"/>
  <c r="G1848" i="9"/>
  <c r="F1848" i="9"/>
  <c r="G1847" i="9"/>
  <c r="F1847" i="9"/>
  <c r="G1846" i="9"/>
  <c r="F1846" i="9"/>
  <c r="G1845" i="9"/>
  <c r="F1845" i="9"/>
  <c r="G1844" i="9"/>
  <c r="F1844" i="9"/>
  <c r="G1843" i="9"/>
  <c r="F1843" i="9"/>
  <c r="G1842" i="9"/>
  <c r="F1842" i="9"/>
  <c r="G1841" i="9"/>
  <c r="F1841" i="9"/>
  <c r="G1840" i="9"/>
  <c r="F1840" i="9"/>
  <c r="G1839" i="9"/>
  <c r="F1839" i="9"/>
  <c r="G1838" i="9"/>
  <c r="F1838" i="9"/>
  <c r="G1837" i="9"/>
  <c r="F1837" i="9"/>
  <c r="G1836" i="9"/>
  <c r="F1836" i="9"/>
  <c r="G1835" i="9"/>
  <c r="F1835" i="9"/>
  <c r="G1834" i="9"/>
  <c r="F1834" i="9"/>
  <c r="G1833" i="9"/>
  <c r="F1833" i="9"/>
  <c r="G1832" i="9"/>
  <c r="F1832" i="9"/>
  <c r="G1831" i="9"/>
  <c r="F1831" i="9"/>
  <c r="G1830" i="9"/>
  <c r="F1830" i="9"/>
  <c r="G1829" i="9"/>
  <c r="F1829" i="9"/>
  <c r="G1828" i="9"/>
  <c r="F1828" i="9"/>
  <c r="G1827" i="9"/>
  <c r="F1827" i="9"/>
  <c r="G1826" i="9"/>
  <c r="F1826" i="9"/>
  <c r="G1825" i="9"/>
  <c r="F1825" i="9"/>
  <c r="G1824" i="9"/>
  <c r="F1824" i="9"/>
  <c r="G1823" i="9"/>
  <c r="F1823" i="9"/>
  <c r="G1822" i="9"/>
  <c r="F1822" i="9"/>
  <c r="G1821" i="9"/>
  <c r="F1821" i="9"/>
  <c r="G1820" i="9"/>
  <c r="F1820" i="9"/>
  <c r="G1819" i="9"/>
  <c r="F1819" i="9"/>
  <c r="G1818" i="9"/>
  <c r="F1818" i="9"/>
  <c r="G1817" i="9"/>
  <c r="F1817" i="9"/>
  <c r="G1816" i="9"/>
  <c r="F1816" i="9"/>
  <c r="G1815" i="9"/>
  <c r="F1815" i="9"/>
  <c r="G1814" i="9"/>
  <c r="F1814" i="9"/>
  <c r="G1813" i="9"/>
  <c r="F1813" i="9"/>
  <c r="G1812" i="9"/>
  <c r="F1812" i="9"/>
  <c r="G1811" i="9"/>
  <c r="F1811" i="9"/>
  <c r="G1810" i="9"/>
  <c r="F1810" i="9"/>
  <c r="G1809" i="9"/>
  <c r="F1809" i="9"/>
  <c r="G1808" i="9"/>
  <c r="F1808" i="9"/>
  <c r="G1807" i="9"/>
  <c r="F1807" i="9"/>
  <c r="G1806" i="9"/>
  <c r="F1806" i="9"/>
  <c r="G1805" i="9"/>
  <c r="F1805" i="9"/>
  <c r="G1804" i="9"/>
  <c r="F1804" i="9"/>
  <c r="G1803" i="9"/>
  <c r="F1803" i="9"/>
  <c r="G1802" i="9"/>
  <c r="F1802" i="9"/>
  <c r="G1801" i="9"/>
  <c r="F1801" i="9"/>
  <c r="G1800" i="9"/>
  <c r="F1800" i="9"/>
  <c r="G1799" i="9"/>
  <c r="F1799" i="9"/>
  <c r="G1798" i="9"/>
  <c r="F1798" i="9"/>
  <c r="G1797" i="9"/>
  <c r="F1797" i="9"/>
  <c r="G1796" i="9"/>
  <c r="F1796" i="9"/>
  <c r="G1795" i="9"/>
  <c r="F1795" i="9"/>
  <c r="G1794" i="9"/>
  <c r="F1794" i="9"/>
  <c r="G1793" i="9"/>
  <c r="F1793" i="9"/>
  <c r="G1792" i="9"/>
  <c r="F1792" i="9"/>
  <c r="G1791" i="9"/>
  <c r="F1791" i="9"/>
  <c r="G1790" i="9"/>
  <c r="F1790" i="9"/>
  <c r="G1789" i="9"/>
  <c r="F1789" i="9"/>
  <c r="G1788" i="9"/>
  <c r="F1788" i="9"/>
  <c r="G1787" i="9"/>
  <c r="F1787" i="9"/>
  <c r="G1786" i="9"/>
  <c r="F1786" i="9"/>
  <c r="G1785" i="9"/>
  <c r="F1785" i="9"/>
  <c r="G1784" i="9"/>
  <c r="F1784" i="9"/>
  <c r="G1783" i="9"/>
  <c r="F1783" i="9"/>
  <c r="G1782" i="9"/>
  <c r="F1782" i="9"/>
  <c r="G1781" i="9"/>
  <c r="F1781" i="9"/>
  <c r="G1780" i="9"/>
  <c r="F1780" i="9"/>
  <c r="G1779" i="9"/>
  <c r="F1779" i="9"/>
  <c r="G1778" i="9"/>
  <c r="F1778" i="9"/>
  <c r="G1777" i="9"/>
  <c r="F1777" i="9"/>
  <c r="G1776" i="9"/>
  <c r="F1776" i="9"/>
  <c r="G1775" i="9"/>
  <c r="F1775" i="9"/>
  <c r="G1774" i="9"/>
  <c r="F1774" i="9"/>
  <c r="G1773" i="9"/>
  <c r="F1773" i="9"/>
  <c r="G1772" i="9"/>
  <c r="F1772" i="9"/>
  <c r="G1771" i="9"/>
  <c r="F1771" i="9"/>
  <c r="G1770" i="9"/>
  <c r="F1770" i="9"/>
  <c r="G1769" i="9"/>
  <c r="F1769" i="9"/>
  <c r="G1768" i="9"/>
  <c r="F1768" i="9"/>
  <c r="G1767" i="9"/>
  <c r="F1767" i="9"/>
  <c r="G1766" i="9"/>
  <c r="F1766" i="9"/>
  <c r="G1765" i="9"/>
  <c r="F1765" i="9"/>
  <c r="G1764" i="9"/>
  <c r="F1764" i="9"/>
  <c r="G1763" i="9"/>
  <c r="F1763" i="9"/>
  <c r="G1762" i="9"/>
  <c r="F1762" i="9"/>
  <c r="G1761" i="9"/>
  <c r="F1761" i="9"/>
  <c r="G1760" i="9"/>
  <c r="F1760" i="9"/>
  <c r="G1759" i="9"/>
  <c r="F1759" i="9"/>
  <c r="G1758" i="9"/>
  <c r="F1758" i="9"/>
  <c r="G1757" i="9"/>
  <c r="F1757" i="9"/>
  <c r="G1756" i="9"/>
  <c r="F1756" i="9"/>
  <c r="G1755" i="9"/>
  <c r="F1755" i="9"/>
  <c r="G1754" i="9"/>
  <c r="F1754" i="9"/>
  <c r="G1753" i="9"/>
  <c r="F1753" i="9"/>
  <c r="G1752" i="9"/>
  <c r="F1752" i="9"/>
  <c r="G1751" i="9"/>
  <c r="F1751" i="9"/>
  <c r="G1750" i="9"/>
  <c r="F1750" i="9"/>
  <c r="G1749" i="9"/>
  <c r="F1749" i="9"/>
  <c r="G1748" i="9"/>
  <c r="F1748" i="9"/>
  <c r="G1747" i="9"/>
  <c r="F1747" i="9"/>
  <c r="G1746" i="9"/>
  <c r="F1746" i="9"/>
  <c r="G1745" i="9"/>
  <c r="F1745" i="9"/>
  <c r="G1744" i="9"/>
  <c r="F1744" i="9"/>
  <c r="G1743" i="9"/>
  <c r="F1743" i="9"/>
  <c r="G1742" i="9"/>
  <c r="F1742" i="9"/>
  <c r="G1741" i="9"/>
  <c r="F1741" i="9"/>
  <c r="G1740" i="9"/>
  <c r="F1740" i="9"/>
  <c r="G1739" i="9"/>
  <c r="F1739" i="9"/>
  <c r="G1738" i="9"/>
  <c r="F1738" i="9"/>
  <c r="G1737" i="9"/>
  <c r="F1737" i="9"/>
  <c r="G1736" i="9"/>
  <c r="F1736" i="9"/>
  <c r="G1735" i="9"/>
  <c r="F1735" i="9"/>
  <c r="G1734" i="9"/>
  <c r="F1734" i="9"/>
  <c r="G1733" i="9"/>
  <c r="F1733" i="9"/>
  <c r="G1732" i="9"/>
  <c r="F1732" i="9"/>
  <c r="G1731" i="9"/>
  <c r="F1731" i="9"/>
  <c r="G1730" i="9"/>
  <c r="F1730" i="9"/>
  <c r="G1729" i="9"/>
  <c r="F1729" i="9"/>
  <c r="G1728" i="9"/>
  <c r="F1728" i="9"/>
  <c r="G1727" i="9"/>
  <c r="F1727" i="9"/>
  <c r="G1726" i="9"/>
  <c r="F1726" i="9"/>
  <c r="G1725" i="9"/>
  <c r="F1725" i="9"/>
  <c r="G1724" i="9"/>
  <c r="F1724" i="9"/>
  <c r="G1723" i="9"/>
  <c r="F1723" i="9"/>
  <c r="G1722" i="9"/>
  <c r="F1722" i="9"/>
  <c r="G1721" i="9"/>
  <c r="F1721" i="9"/>
  <c r="G1720" i="9"/>
  <c r="F1720" i="9"/>
  <c r="G1719" i="9"/>
  <c r="F1719" i="9"/>
  <c r="G1718" i="9"/>
  <c r="F1718" i="9"/>
  <c r="G1717" i="9"/>
  <c r="F1717" i="9"/>
  <c r="G1716" i="9"/>
  <c r="F1716" i="9"/>
  <c r="G1715" i="9"/>
  <c r="F1715" i="9"/>
  <c r="G1714" i="9"/>
  <c r="F1714" i="9"/>
  <c r="G1713" i="9"/>
  <c r="F1713" i="9"/>
  <c r="G1712" i="9"/>
  <c r="F1712" i="9"/>
  <c r="G1711" i="9"/>
  <c r="F1711" i="9"/>
  <c r="G1710" i="9"/>
  <c r="F1710" i="9"/>
  <c r="G1709" i="9"/>
  <c r="F1709" i="9"/>
  <c r="G1708" i="9"/>
  <c r="F1708" i="9"/>
  <c r="G1707" i="9"/>
  <c r="F1707" i="9"/>
  <c r="G1706" i="9"/>
  <c r="F1706" i="9"/>
  <c r="G1705" i="9"/>
  <c r="F1705" i="9"/>
  <c r="G1704" i="9"/>
  <c r="F1704" i="9"/>
  <c r="G1703" i="9"/>
  <c r="F1703" i="9"/>
  <c r="G1702" i="9"/>
  <c r="F1702" i="9"/>
  <c r="G1701" i="9"/>
  <c r="F1701" i="9"/>
  <c r="G1700" i="9"/>
  <c r="F1700" i="9"/>
  <c r="G1699" i="9"/>
  <c r="F1699" i="9"/>
  <c r="G1698" i="9"/>
  <c r="F1698" i="9"/>
  <c r="G1697" i="9"/>
  <c r="F1697" i="9"/>
  <c r="G1696" i="9"/>
  <c r="F1696" i="9"/>
  <c r="G1695" i="9"/>
  <c r="F1695" i="9"/>
  <c r="G1694" i="9"/>
  <c r="F1694" i="9"/>
  <c r="G1693" i="9"/>
  <c r="F1693" i="9"/>
  <c r="G1692" i="9"/>
  <c r="F1692" i="9"/>
  <c r="G1691" i="9"/>
  <c r="F1691" i="9"/>
  <c r="G1690" i="9"/>
  <c r="F1690" i="9"/>
  <c r="G1689" i="9"/>
  <c r="F1689" i="9"/>
  <c r="G1688" i="9"/>
  <c r="F1688" i="9"/>
  <c r="G1687" i="9"/>
  <c r="F1687" i="9"/>
  <c r="G1686" i="9"/>
  <c r="F1686" i="9"/>
  <c r="G1685" i="9"/>
  <c r="F1685" i="9"/>
  <c r="G1684" i="9"/>
  <c r="F1684" i="9"/>
  <c r="G1683" i="9"/>
  <c r="F1683" i="9"/>
  <c r="G1682" i="9"/>
  <c r="F1682" i="9"/>
  <c r="G1681" i="9"/>
  <c r="F1681" i="9"/>
  <c r="G1680" i="9"/>
  <c r="F1680" i="9"/>
  <c r="G1679" i="9"/>
  <c r="F1679" i="9"/>
  <c r="G1678" i="9"/>
  <c r="F1678" i="9"/>
  <c r="G1677" i="9"/>
  <c r="F1677" i="9"/>
  <c r="G1676" i="9"/>
  <c r="F1676" i="9"/>
  <c r="G1675" i="9"/>
  <c r="F1675" i="9"/>
  <c r="G1674" i="9"/>
  <c r="F1674" i="9"/>
  <c r="G1673" i="9"/>
  <c r="F1673" i="9"/>
  <c r="G1672" i="9"/>
  <c r="F1672" i="9"/>
  <c r="G1671" i="9"/>
  <c r="F1671" i="9"/>
  <c r="G1670" i="9"/>
  <c r="F1670" i="9"/>
  <c r="G1669" i="9"/>
  <c r="F1669" i="9"/>
  <c r="G1668" i="9"/>
  <c r="F1668" i="9"/>
  <c r="G1667" i="9"/>
  <c r="F1667" i="9"/>
  <c r="G1666" i="9"/>
  <c r="F1666" i="9"/>
  <c r="G1665" i="9"/>
  <c r="F1665" i="9"/>
  <c r="G1664" i="9"/>
  <c r="F1664" i="9"/>
  <c r="G1663" i="9"/>
  <c r="F1663" i="9"/>
  <c r="G1662" i="9"/>
  <c r="F1662" i="9"/>
  <c r="G1661" i="9"/>
  <c r="F1661" i="9"/>
  <c r="G1660" i="9"/>
  <c r="F1660" i="9"/>
  <c r="G1659" i="9"/>
  <c r="F1659" i="9"/>
  <c r="G1658" i="9"/>
  <c r="F1658" i="9"/>
  <c r="G1657" i="9"/>
  <c r="F1657" i="9"/>
  <c r="G1656" i="9"/>
  <c r="F1656" i="9"/>
  <c r="G1655" i="9"/>
  <c r="F1655" i="9"/>
  <c r="G1654" i="9"/>
  <c r="F1654" i="9"/>
  <c r="G1653" i="9"/>
  <c r="F1653" i="9"/>
  <c r="G1652" i="9"/>
  <c r="F1652" i="9"/>
  <c r="G1651" i="9"/>
  <c r="F1651" i="9"/>
  <c r="G1650" i="9"/>
  <c r="F1650" i="9"/>
  <c r="G1649" i="9"/>
  <c r="F1649" i="9"/>
  <c r="G1648" i="9"/>
  <c r="F1648" i="9"/>
  <c r="G1647" i="9"/>
  <c r="F1647" i="9"/>
  <c r="G1646" i="9"/>
  <c r="F1646" i="9"/>
  <c r="G1645" i="9"/>
  <c r="F1645" i="9"/>
  <c r="G1644" i="9"/>
  <c r="F1644" i="9"/>
  <c r="G1643" i="9"/>
  <c r="F1643" i="9"/>
  <c r="G1642" i="9"/>
  <c r="F1642" i="9"/>
  <c r="G1641" i="9"/>
  <c r="F1641" i="9"/>
  <c r="G1640" i="9"/>
  <c r="F1640" i="9"/>
  <c r="G1639" i="9"/>
  <c r="F1639" i="9"/>
  <c r="G1638" i="9"/>
  <c r="F1638" i="9"/>
  <c r="G1637" i="9"/>
  <c r="F1637" i="9"/>
  <c r="G1636" i="9"/>
  <c r="F1636" i="9"/>
  <c r="G1635" i="9"/>
  <c r="F1635" i="9"/>
  <c r="G1634" i="9"/>
  <c r="F1634" i="9"/>
  <c r="G1633" i="9"/>
  <c r="F1633" i="9"/>
  <c r="G1632" i="9"/>
  <c r="F1632" i="9"/>
  <c r="G1631" i="9"/>
  <c r="F1631" i="9"/>
  <c r="G1630" i="9"/>
  <c r="F1630" i="9"/>
  <c r="G1629" i="9"/>
  <c r="F1629" i="9"/>
  <c r="G1628" i="9"/>
  <c r="F1628" i="9"/>
  <c r="G1627" i="9"/>
  <c r="F1627" i="9"/>
  <c r="G1626" i="9"/>
  <c r="F1626" i="9"/>
  <c r="G1625" i="9"/>
  <c r="F1625" i="9"/>
  <c r="G1624" i="9"/>
  <c r="F1624" i="9"/>
  <c r="G1623" i="9"/>
  <c r="F1623" i="9"/>
  <c r="G1622" i="9"/>
  <c r="F1622" i="9"/>
  <c r="G1621" i="9"/>
  <c r="F1621" i="9"/>
  <c r="G1620" i="9"/>
  <c r="F1620" i="9"/>
  <c r="G1619" i="9"/>
  <c r="F1619" i="9"/>
  <c r="G1618" i="9"/>
  <c r="F1618" i="9"/>
  <c r="G1617" i="9"/>
  <c r="F1617" i="9"/>
  <c r="G1616" i="9"/>
  <c r="F1616" i="9"/>
  <c r="G1615" i="9"/>
  <c r="F1615" i="9"/>
  <c r="G1614" i="9"/>
  <c r="F1614" i="9"/>
  <c r="G1613" i="9"/>
  <c r="F1613" i="9"/>
  <c r="G1612" i="9"/>
  <c r="F1612" i="9"/>
  <c r="G1611" i="9"/>
  <c r="F1611" i="9"/>
  <c r="G1610" i="9"/>
  <c r="F1610" i="9"/>
  <c r="G1609" i="9"/>
  <c r="F1609" i="9"/>
  <c r="G1608" i="9"/>
  <c r="F1608" i="9"/>
  <c r="G1607" i="9"/>
  <c r="F1607" i="9"/>
  <c r="G1606" i="9"/>
  <c r="F1606" i="9"/>
  <c r="G1605" i="9"/>
  <c r="F1605" i="9"/>
  <c r="G1604" i="9"/>
  <c r="F1604" i="9"/>
  <c r="G1603" i="9"/>
  <c r="F1603" i="9"/>
  <c r="G1602" i="9"/>
  <c r="F1602" i="9"/>
  <c r="G1601" i="9"/>
  <c r="F1601" i="9"/>
  <c r="G1600" i="9"/>
  <c r="F1600" i="9"/>
  <c r="G1599" i="9"/>
  <c r="F1599" i="9"/>
  <c r="G1598" i="9"/>
  <c r="F1598" i="9"/>
  <c r="G1597" i="9"/>
  <c r="F1597" i="9"/>
  <c r="G1596" i="9"/>
  <c r="F1596" i="9"/>
  <c r="G1595" i="9"/>
  <c r="F1595" i="9"/>
  <c r="G1594" i="9"/>
  <c r="F1594" i="9"/>
  <c r="G1593" i="9"/>
  <c r="F1593" i="9"/>
  <c r="G1592" i="9"/>
  <c r="F1592" i="9"/>
  <c r="G1591" i="9"/>
  <c r="F1591" i="9"/>
  <c r="G1590" i="9"/>
  <c r="F1590" i="9"/>
  <c r="G1589" i="9"/>
  <c r="F1589" i="9"/>
  <c r="G1588" i="9"/>
  <c r="F1588" i="9"/>
  <c r="G1587" i="9"/>
  <c r="F1587" i="9"/>
  <c r="G1586" i="9"/>
  <c r="F1586" i="9"/>
  <c r="G1585" i="9"/>
  <c r="F1585" i="9"/>
  <c r="G1584" i="9"/>
  <c r="F1584" i="9"/>
  <c r="G1583" i="9"/>
  <c r="F1583" i="9"/>
  <c r="G1582" i="9"/>
  <c r="F1582" i="9"/>
  <c r="G1581" i="9"/>
  <c r="F1581" i="9"/>
  <c r="G1580" i="9"/>
  <c r="F1580" i="9"/>
  <c r="G1579" i="9"/>
  <c r="F1579" i="9"/>
  <c r="G1578" i="9"/>
  <c r="F1578" i="9"/>
  <c r="G1577" i="9"/>
  <c r="F1577" i="9"/>
  <c r="G1576" i="9"/>
  <c r="F1576" i="9"/>
  <c r="G1575" i="9"/>
  <c r="F1575" i="9"/>
  <c r="G1574" i="9"/>
  <c r="F1574" i="9"/>
  <c r="G1573" i="9"/>
  <c r="F1573" i="9"/>
  <c r="G1572" i="9"/>
  <c r="F1572" i="9"/>
  <c r="G1571" i="9"/>
  <c r="F1571" i="9"/>
  <c r="G1570" i="9"/>
  <c r="F1570" i="9"/>
  <c r="G1569" i="9"/>
  <c r="F1569" i="9"/>
  <c r="G1568" i="9"/>
  <c r="F1568" i="9"/>
  <c r="G1567" i="9"/>
  <c r="F1567" i="9"/>
  <c r="G1566" i="9"/>
  <c r="F1566" i="9"/>
  <c r="G1565" i="9"/>
  <c r="F1565" i="9"/>
  <c r="G1564" i="9"/>
  <c r="F1564" i="9"/>
  <c r="G1563" i="9"/>
  <c r="F1563" i="9"/>
  <c r="G1562" i="9"/>
  <c r="F1562" i="9"/>
  <c r="G1561" i="9"/>
  <c r="F1561" i="9"/>
  <c r="G1560" i="9"/>
  <c r="F1560" i="9"/>
  <c r="G1559" i="9"/>
  <c r="F1559" i="9"/>
  <c r="G1558" i="9"/>
  <c r="F1558" i="9"/>
  <c r="G1557" i="9"/>
  <c r="F1557" i="9"/>
  <c r="G1556" i="9"/>
  <c r="F1556" i="9"/>
  <c r="G1555" i="9"/>
  <c r="F1555" i="9"/>
  <c r="G1554" i="9"/>
  <c r="F1554" i="9"/>
  <c r="G1553" i="9"/>
  <c r="F1553" i="9"/>
  <c r="G1552" i="9"/>
  <c r="F1552" i="9"/>
  <c r="G1551" i="9"/>
  <c r="F1551" i="9"/>
  <c r="G1550" i="9"/>
  <c r="F1550" i="9"/>
  <c r="G1549" i="9"/>
  <c r="F1549" i="9"/>
  <c r="G1548" i="9"/>
  <c r="F1548" i="9"/>
  <c r="G1547" i="9"/>
  <c r="F1547" i="9"/>
  <c r="G1546" i="9"/>
  <c r="F1546" i="9"/>
  <c r="G1545" i="9"/>
  <c r="F1545" i="9"/>
  <c r="G1544" i="9"/>
  <c r="F1544" i="9"/>
  <c r="G1543" i="9"/>
  <c r="F1543" i="9"/>
  <c r="G1542" i="9"/>
  <c r="F1542" i="9"/>
  <c r="G1541" i="9"/>
  <c r="F1541" i="9"/>
  <c r="G1540" i="9"/>
  <c r="F1540" i="9"/>
  <c r="G1539" i="9"/>
  <c r="F1539" i="9"/>
  <c r="G1538" i="9"/>
  <c r="F1538" i="9"/>
  <c r="G1537" i="9"/>
  <c r="F1537" i="9"/>
  <c r="G1536" i="9"/>
  <c r="F1536" i="9"/>
  <c r="G1535" i="9"/>
  <c r="F1535" i="9"/>
  <c r="G1534" i="9"/>
  <c r="F1534" i="9"/>
  <c r="G1533" i="9"/>
  <c r="F1533" i="9"/>
  <c r="G1532" i="9"/>
  <c r="F1532" i="9"/>
  <c r="G1531" i="9"/>
  <c r="F1531" i="9"/>
  <c r="G1530" i="9"/>
  <c r="F1530" i="9"/>
  <c r="G1529" i="9"/>
  <c r="F1529" i="9"/>
  <c r="G1528" i="9"/>
  <c r="F1528" i="9"/>
  <c r="G1527" i="9"/>
  <c r="F1527" i="9"/>
  <c r="G1526" i="9"/>
  <c r="F1526" i="9"/>
  <c r="G1525" i="9"/>
  <c r="F1525" i="9"/>
  <c r="G1524" i="9"/>
  <c r="F1524" i="9"/>
  <c r="G1523" i="9"/>
  <c r="F1523" i="9"/>
  <c r="G1522" i="9"/>
  <c r="F1522" i="9"/>
  <c r="G1521" i="9"/>
  <c r="F1521" i="9"/>
  <c r="G1520" i="9"/>
  <c r="F1520" i="9"/>
  <c r="G1519" i="9"/>
  <c r="F1519" i="9"/>
  <c r="G1518" i="9"/>
  <c r="F1518" i="9"/>
  <c r="G1517" i="9"/>
  <c r="F1517" i="9"/>
  <c r="G1516" i="9"/>
  <c r="F1516" i="9"/>
  <c r="G1515" i="9"/>
  <c r="F1515" i="9"/>
  <c r="G1514" i="9"/>
  <c r="F1514" i="9"/>
  <c r="G1513" i="9"/>
  <c r="F1513" i="9"/>
  <c r="G1512" i="9"/>
  <c r="F1512" i="9"/>
  <c r="G1511" i="9"/>
  <c r="F1511" i="9"/>
  <c r="G1510" i="9"/>
  <c r="F1510" i="9"/>
  <c r="G1509" i="9"/>
  <c r="F1509" i="9"/>
  <c r="G1508" i="9"/>
  <c r="F1508" i="9"/>
  <c r="G1507" i="9"/>
  <c r="F1507" i="9"/>
  <c r="G1506" i="9"/>
  <c r="F1506" i="9"/>
  <c r="G1505" i="9"/>
  <c r="F1505" i="9"/>
  <c r="G1504" i="9"/>
  <c r="F1504" i="9"/>
  <c r="G1503" i="9"/>
  <c r="F1503" i="9"/>
  <c r="G1502" i="9"/>
  <c r="F1502" i="9"/>
  <c r="G1501" i="9"/>
  <c r="F1501" i="9"/>
  <c r="G1500" i="9"/>
  <c r="F1500" i="9"/>
  <c r="G1499" i="9"/>
  <c r="F1499" i="9"/>
  <c r="G1498" i="9"/>
  <c r="F1498" i="9"/>
  <c r="G1497" i="9"/>
  <c r="F1497" i="9"/>
  <c r="G1496" i="9"/>
  <c r="F1496" i="9"/>
  <c r="G1495" i="9"/>
  <c r="F1495" i="9"/>
  <c r="G1494" i="9"/>
  <c r="F1494" i="9"/>
  <c r="G1493" i="9"/>
  <c r="F1493" i="9"/>
  <c r="G1492" i="9"/>
  <c r="F1492" i="9"/>
  <c r="G1491" i="9"/>
  <c r="F1491" i="9"/>
  <c r="G1490" i="9"/>
  <c r="F1490" i="9"/>
  <c r="G1489" i="9"/>
  <c r="F1489" i="9"/>
  <c r="G1488" i="9"/>
  <c r="F1488" i="9"/>
  <c r="G1487" i="9"/>
  <c r="F1487" i="9"/>
  <c r="G1486" i="9"/>
  <c r="F1486" i="9"/>
  <c r="G1485" i="9"/>
  <c r="F1485" i="9"/>
  <c r="G1484" i="9"/>
  <c r="F1484" i="9"/>
  <c r="G1483" i="9"/>
  <c r="F1483" i="9"/>
  <c r="G1482" i="9"/>
  <c r="F1482" i="9"/>
  <c r="G1481" i="9"/>
  <c r="F1481" i="9"/>
  <c r="G1480" i="9"/>
  <c r="F1480" i="9"/>
  <c r="G1479" i="9"/>
  <c r="F1479" i="9"/>
  <c r="G1478" i="9"/>
  <c r="F1478" i="9"/>
  <c r="G1477" i="9"/>
  <c r="F1477" i="9"/>
  <c r="G1476" i="9"/>
  <c r="F1476" i="9"/>
  <c r="G1475" i="9"/>
  <c r="F1475" i="9"/>
  <c r="G1474" i="9"/>
  <c r="F1474" i="9"/>
  <c r="G1473" i="9"/>
  <c r="F1473" i="9"/>
  <c r="G1472" i="9"/>
  <c r="F1472" i="9"/>
  <c r="G1471" i="9"/>
  <c r="F1471" i="9"/>
  <c r="G1470" i="9"/>
  <c r="F1470" i="9"/>
  <c r="G1469" i="9"/>
  <c r="F1469" i="9"/>
  <c r="G1468" i="9"/>
  <c r="F1468" i="9"/>
  <c r="G1467" i="9"/>
  <c r="F1467" i="9"/>
  <c r="G1466" i="9"/>
  <c r="F1466" i="9"/>
  <c r="G1465" i="9"/>
  <c r="F1465" i="9"/>
  <c r="G1464" i="9"/>
  <c r="F1464" i="9"/>
  <c r="G1463" i="9"/>
  <c r="F1463" i="9"/>
  <c r="G1462" i="9"/>
  <c r="F1462" i="9"/>
  <c r="G1461" i="9"/>
  <c r="F1461" i="9"/>
  <c r="G1460" i="9"/>
  <c r="F1460" i="9"/>
  <c r="G1459" i="9"/>
  <c r="F1459" i="9"/>
  <c r="G1458" i="9"/>
  <c r="F1458" i="9"/>
  <c r="G1457" i="9"/>
  <c r="F1457" i="9"/>
  <c r="G1456" i="9"/>
  <c r="F1456" i="9"/>
  <c r="G1455" i="9"/>
  <c r="F1455" i="9"/>
  <c r="G1454" i="9"/>
  <c r="F1454" i="9"/>
  <c r="G1453" i="9"/>
  <c r="F1453" i="9"/>
  <c r="G1452" i="9"/>
  <c r="F1452" i="9"/>
  <c r="G1451" i="9"/>
  <c r="F1451" i="9"/>
  <c r="G1450" i="9"/>
  <c r="F1450" i="9"/>
  <c r="G1449" i="9"/>
  <c r="F1449" i="9"/>
  <c r="G1448" i="9"/>
  <c r="F1448" i="9"/>
  <c r="G1447" i="9"/>
  <c r="F1447" i="9"/>
  <c r="G1446" i="9"/>
  <c r="F1446" i="9"/>
  <c r="G1445" i="9"/>
  <c r="F1445" i="9"/>
  <c r="G1444" i="9"/>
  <c r="F1444" i="9"/>
  <c r="G1443" i="9"/>
  <c r="F1443" i="9"/>
  <c r="G1442" i="9"/>
  <c r="F1442" i="9"/>
  <c r="G1441" i="9"/>
  <c r="F1441" i="9"/>
  <c r="G1440" i="9"/>
  <c r="F1440" i="9"/>
  <c r="G1439" i="9"/>
  <c r="F1439" i="9"/>
  <c r="G1438" i="9"/>
  <c r="F1438" i="9"/>
  <c r="G1437" i="9"/>
  <c r="F1437" i="9"/>
  <c r="G1436" i="9"/>
  <c r="F1436" i="9"/>
  <c r="G1435" i="9"/>
  <c r="F1435" i="9"/>
  <c r="G1434" i="9"/>
  <c r="F1434" i="9"/>
  <c r="G1433" i="9"/>
  <c r="F1433" i="9"/>
  <c r="G1432" i="9"/>
  <c r="F1432" i="9"/>
  <c r="G1431" i="9"/>
  <c r="F1431" i="9"/>
  <c r="G1430" i="9"/>
  <c r="F1430" i="9"/>
  <c r="G1429" i="9"/>
  <c r="F1429" i="9"/>
  <c r="G1428" i="9"/>
  <c r="F1428" i="9"/>
  <c r="G1427" i="9"/>
  <c r="F1427" i="9"/>
  <c r="G1426" i="9"/>
  <c r="F1426" i="9"/>
  <c r="G1425" i="9"/>
  <c r="F1425" i="9"/>
  <c r="G1424" i="9"/>
  <c r="F1424" i="9"/>
  <c r="G1423" i="9"/>
  <c r="F1423" i="9"/>
  <c r="G1422" i="9"/>
  <c r="F1422" i="9"/>
  <c r="G1421" i="9"/>
  <c r="F1421" i="9"/>
  <c r="G1420" i="9"/>
  <c r="F1420" i="9"/>
  <c r="G1419" i="9"/>
  <c r="F1419" i="9"/>
  <c r="G1418" i="9"/>
  <c r="F1418" i="9"/>
  <c r="G1417" i="9"/>
  <c r="F1417" i="9"/>
  <c r="G1416" i="9"/>
  <c r="F1416" i="9"/>
  <c r="G1415" i="9"/>
  <c r="F1415" i="9"/>
  <c r="G1414" i="9"/>
  <c r="F1414" i="9"/>
  <c r="G1413" i="9"/>
  <c r="F1413" i="9"/>
  <c r="G1412" i="9"/>
  <c r="F1412" i="9"/>
  <c r="G1411" i="9"/>
  <c r="F1411" i="9"/>
  <c r="G1410" i="9"/>
  <c r="F1410" i="9"/>
  <c r="G1409" i="9"/>
  <c r="F1409" i="9"/>
  <c r="G1408" i="9"/>
  <c r="F1408" i="9"/>
  <c r="G1407" i="9"/>
  <c r="F1407" i="9"/>
  <c r="G1406" i="9"/>
  <c r="F1406" i="9"/>
  <c r="G1405" i="9"/>
  <c r="F1405" i="9"/>
  <c r="G1404" i="9"/>
  <c r="F1404" i="9"/>
  <c r="G1403" i="9"/>
  <c r="F1403" i="9"/>
  <c r="G1402" i="9"/>
  <c r="F1402" i="9"/>
  <c r="G1401" i="9"/>
  <c r="F1401" i="9"/>
  <c r="G1400" i="9"/>
  <c r="F1400" i="9"/>
  <c r="G1399" i="9"/>
  <c r="F1399" i="9"/>
  <c r="G1398" i="9"/>
  <c r="F1398" i="9"/>
  <c r="G1397" i="9"/>
  <c r="F1397" i="9"/>
  <c r="G1396" i="9"/>
  <c r="F1396" i="9"/>
  <c r="G1395" i="9"/>
  <c r="F1395" i="9"/>
  <c r="G1394" i="9"/>
  <c r="F1394" i="9"/>
  <c r="G1393" i="9"/>
  <c r="F1393" i="9"/>
  <c r="G1392" i="9"/>
  <c r="F1392" i="9"/>
  <c r="G1391" i="9"/>
  <c r="F1391" i="9"/>
  <c r="G1390" i="9"/>
  <c r="F1390" i="9"/>
  <c r="G1389" i="9"/>
  <c r="F1389" i="9"/>
  <c r="G1388" i="9"/>
  <c r="F1388" i="9"/>
  <c r="G1387" i="9"/>
  <c r="F1387" i="9"/>
  <c r="G1386" i="9"/>
  <c r="F1386" i="9"/>
  <c r="G1385" i="9"/>
  <c r="F1385" i="9"/>
  <c r="G1384" i="9"/>
  <c r="F1384" i="9"/>
  <c r="G1383" i="9"/>
  <c r="F1383" i="9"/>
  <c r="G1382" i="9"/>
  <c r="F1382" i="9"/>
  <c r="G1381" i="9"/>
  <c r="F1381" i="9"/>
  <c r="G1380" i="9"/>
  <c r="F1380" i="9"/>
  <c r="G1379" i="9"/>
  <c r="F1379" i="9"/>
  <c r="G1378" i="9"/>
  <c r="F1378" i="9"/>
  <c r="G1377" i="9"/>
  <c r="F1377" i="9"/>
  <c r="G1376" i="9"/>
  <c r="F1376" i="9"/>
  <c r="G1375" i="9"/>
  <c r="F1375" i="9"/>
  <c r="G1374" i="9"/>
  <c r="F1374" i="9"/>
  <c r="G1373" i="9"/>
  <c r="F1373" i="9"/>
  <c r="G1372" i="9"/>
  <c r="F1372" i="9"/>
  <c r="G1371" i="9"/>
  <c r="F1371" i="9"/>
  <c r="G1370" i="9"/>
  <c r="F1370" i="9"/>
  <c r="G1369" i="9"/>
  <c r="F1369" i="9"/>
  <c r="G1368" i="9"/>
  <c r="F1368" i="9"/>
  <c r="G1367" i="9"/>
  <c r="F1367" i="9"/>
  <c r="G1366" i="9"/>
  <c r="F1366" i="9"/>
  <c r="G1365" i="9"/>
  <c r="F1365" i="9"/>
  <c r="G1364" i="9"/>
  <c r="F1364" i="9"/>
  <c r="G1363" i="9"/>
  <c r="F1363" i="9"/>
  <c r="G1362" i="9"/>
  <c r="F1362" i="9"/>
  <c r="G1361" i="9"/>
  <c r="F1361" i="9"/>
  <c r="G1360" i="9"/>
  <c r="F1360" i="9"/>
  <c r="G1359" i="9"/>
  <c r="F1359" i="9"/>
  <c r="G1358" i="9"/>
  <c r="F1358" i="9"/>
  <c r="G1357" i="9"/>
  <c r="F1357" i="9"/>
  <c r="G1356" i="9"/>
  <c r="F1356" i="9"/>
  <c r="G1355" i="9"/>
  <c r="F1355" i="9"/>
  <c r="G1354" i="9"/>
  <c r="F1354" i="9"/>
  <c r="G1353" i="9"/>
  <c r="F1353" i="9"/>
  <c r="G1352" i="9"/>
  <c r="F1352" i="9"/>
  <c r="G1351" i="9"/>
  <c r="F1351" i="9"/>
  <c r="G1350" i="9"/>
  <c r="F1350" i="9"/>
  <c r="G1349" i="9"/>
  <c r="F1349" i="9"/>
  <c r="G1348" i="9"/>
  <c r="F1348" i="9"/>
  <c r="G1347" i="9"/>
  <c r="F1347" i="9"/>
  <c r="G1346" i="9"/>
  <c r="F1346" i="9"/>
  <c r="G1345" i="9"/>
  <c r="F1345" i="9"/>
  <c r="G1344" i="9"/>
  <c r="F1344" i="9"/>
  <c r="G1343" i="9"/>
  <c r="F1343" i="9"/>
  <c r="G1342" i="9"/>
  <c r="F1342" i="9"/>
  <c r="G1341" i="9"/>
  <c r="F1341" i="9"/>
  <c r="G1340" i="9"/>
  <c r="F1340" i="9"/>
  <c r="G1339" i="9"/>
  <c r="F1339" i="9"/>
  <c r="G1338" i="9"/>
  <c r="F1338" i="9"/>
  <c r="G1337" i="9"/>
  <c r="F1337" i="9"/>
  <c r="G1336" i="9"/>
  <c r="F1336" i="9"/>
  <c r="G1335" i="9"/>
  <c r="F1335" i="9"/>
  <c r="G1334" i="9"/>
  <c r="F1334" i="9"/>
  <c r="G1333" i="9"/>
  <c r="F1333" i="9"/>
  <c r="G1332" i="9"/>
  <c r="F1332" i="9"/>
  <c r="G1331" i="9"/>
  <c r="F1331" i="9"/>
  <c r="G1330" i="9"/>
  <c r="F1330" i="9"/>
  <c r="G1329" i="9"/>
  <c r="F1329" i="9"/>
  <c r="G1328" i="9"/>
  <c r="F1328" i="9"/>
  <c r="G1327" i="9"/>
  <c r="F1327" i="9"/>
  <c r="G1326" i="9"/>
  <c r="F1326" i="9"/>
  <c r="G1325" i="9"/>
  <c r="F1325" i="9"/>
  <c r="G1324" i="9"/>
  <c r="F1324" i="9"/>
  <c r="G1323" i="9"/>
  <c r="F1323" i="9"/>
  <c r="G1322" i="9"/>
  <c r="F1322" i="9"/>
  <c r="G1321" i="9"/>
  <c r="F1321" i="9"/>
  <c r="G1320" i="9"/>
  <c r="F1320" i="9"/>
  <c r="G1319" i="9"/>
  <c r="F1319" i="9"/>
  <c r="G1318" i="9"/>
  <c r="F1318" i="9"/>
  <c r="G1317" i="9"/>
  <c r="F1317" i="9"/>
  <c r="G1316" i="9"/>
  <c r="F1316" i="9"/>
  <c r="G1315" i="9"/>
  <c r="F1315" i="9"/>
  <c r="G1314" i="9"/>
  <c r="F1314" i="9"/>
  <c r="G1313" i="9"/>
  <c r="F1313" i="9"/>
  <c r="G1312" i="9"/>
  <c r="F1312" i="9"/>
  <c r="G1311" i="9"/>
  <c r="F1311" i="9"/>
  <c r="G1310" i="9"/>
  <c r="F1310" i="9"/>
  <c r="G1309" i="9"/>
  <c r="F1309" i="9"/>
  <c r="G1308" i="9"/>
  <c r="F1308" i="9"/>
  <c r="G1307" i="9"/>
  <c r="F1307" i="9"/>
  <c r="G1306" i="9"/>
  <c r="F1306" i="9"/>
  <c r="G1305" i="9"/>
  <c r="F1305" i="9"/>
  <c r="G1304" i="9"/>
  <c r="F1304" i="9"/>
  <c r="G1303" i="9"/>
  <c r="F1303" i="9"/>
  <c r="G1302" i="9"/>
  <c r="F1302" i="9"/>
  <c r="G1301" i="9"/>
  <c r="F1301" i="9"/>
  <c r="G1300" i="9"/>
  <c r="F1300" i="9"/>
  <c r="G1299" i="9"/>
  <c r="F1299" i="9"/>
  <c r="G1298" i="9"/>
  <c r="F1298" i="9"/>
  <c r="G1297" i="9"/>
  <c r="F1297" i="9"/>
  <c r="G1296" i="9"/>
  <c r="F1296" i="9"/>
  <c r="G1295" i="9"/>
  <c r="F1295" i="9"/>
  <c r="G1294" i="9"/>
  <c r="F1294" i="9"/>
  <c r="G1293" i="9"/>
  <c r="F1293" i="9"/>
  <c r="G1292" i="9"/>
  <c r="F1292" i="9"/>
  <c r="G1291" i="9"/>
  <c r="F1291" i="9"/>
  <c r="G1290" i="9"/>
  <c r="F1290" i="9"/>
  <c r="G1289" i="9"/>
  <c r="F1289" i="9"/>
  <c r="G1288" i="9"/>
  <c r="F1288" i="9"/>
  <c r="G1287" i="9"/>
  <c r="F1287" i="9"/>
  <c r="G1286" i="9"/>
  <c r="F1286" i="9"/>
  <c r="G1285" i="9"/>
  <c r="F1285" i="9"/>
  <c r="G1284" i="9"/>
  <c r="F1284" i="9"/>
  <c r="G1283" i="9"/>
  <c r="F1283" i="9"/>
  <c r="G1282" i="9"/>
  <c r="F1282" i="9"/>
  <c r="G1281" i="9"/>
  <c r="F1281" i="9"/>
  <c r="G1280" i="9"/>
  <c r="F1280" i="9"/>
  <c r="G1279" i="9"/>
  <c r="F1279" i="9"/>
  <c r="G1278" i="9"/>
  <c r="F1278" i="9"/>
  <c r="G1277" i="9"/>
  <c r="F1277" i="9"/>
  <c r="G1276" i="9"/>
  <c r="F1276" i="9"/>
  <c r="G1275" i="9"/>
  <c r="F1275" i="9"/>
  <c r="G1274" i="9"/>
  <c r="F1274" i="9"/>
  <c r="G1273" i="9"/>
  <c r="F1273" i="9"/>
  <c r="G1272" i="9"/>
  <c r="F1272" i="9"/>
  <c r="G1271" i="9"/>
  <c r="F1271" i="9"/>
  <c r="G1270" i="9"/>
  <c r="F1270" i="9"/>
  <c r="G1269" i="9"/>
  <c r="F1269" i="9"/>
  <c r="G1268" i="9"/>
  <c r="F1268" i="9"/>
  <c r="G1267" i="9"/>
  <c r="F1267" i="9"/>
  <c r="G1266" i="9"/>
  <c r="F1266" i="9"/>
  <c r="G1265" i="9"/>
  <c r="F1265" i="9"/>
  <c r="G1264" i="9"/>
  <c r="F1264" i="9"/>
  <c r="G1263" i="9"/>
  <c r="F1263" i="9"/>
  <c r="G1262" i="9"/>
  <c r="F1262" i="9"/>
  <c r="G1261" i="9"/>
  <c r="F1261" i="9"/>
  <c r="G1260" i="9"/>
  <c r="F1260" i="9"/>
  <c r="G1259" i="9"/>
  <c r="F1259" i="9"/>
  <c r="G1258" i="9"/>
  <c r="F1258" i="9"/>
  <c r="G1257" i="9"/>
  <c r="F1257" i="9"/>
  <c r="G1256" i="9"/>
  <c r="F1256" i="9"/>
  <c r="G1255" i="9"/>
  <c r="F1255" i="9"/>
  <c r="G1254" i="9"/>
  <c r="F1254" i="9"/>
  <c r="G1253" i="9"/>
  <c r="F1253" i="9"/>
  <c r="G1252" i="9"/>
  <c r="F1252" i="9"/>
  <c r="G1251" i="9"/>
  <c r="F1251" i="9"/>
  <c r="G1250" i="9"/>
  <c r="F1250" i="9"/>
  <c r="G1249" i="9"/>
  <c r="F1249" i="9"/>
  <c r="G1248" i="9"/>
  <c r="F1248" i="9"/>
  <c r="G1247" i="9"/>
  <c r="F1247" i="9"/>
  <c r="G1246" i="9"/>
  <c r="F1246" i="9"/>
  <c r="G1245" i="9"/>
  <c r="F1245" i="9"/>
  <c r="G1244" i="9"/>
  <c r="F1244" i="9"/>
  <c r="G1243" i="9"/>
  <c r="F1243" i="9"/>
  <c r="G1242" i="9"/>
  <c r="F1242" i="9"/>
  <c r="G1241" i="9"/>
  <c r="F1241" i="9"/>
  <c r="G1240" i="9"/>
  <c r="F1240" i="9"/>
  <c r="G1239" i="9"/>
  <c r="F1239" i="9"/>
  <c r="G1238" i="9"/>
  <c r="F1238" i="9"/>
  <c r="G1237" i="9"/>
  <c r="F1237" i="9"/>
  <c r="G1236" i="9"/>
  <c r="F1236" i="9"/>
  <c r="G1235" i="9"/>
  <c r="F1235" i="9"/>
  <c r="G1234" i="9"/>
  <c r="F1234" i="9"/>
  <c r="G1233" i="9"/>
  <c r="F1233" i="9"/>
  <c r="G1232" i="9"/>
  <c r="F1232" i="9"/>
  <c r="G1231" i="9"/>
  <c r="F1231" i="9"/>
  <c r="G1230" i="9"/>
  <c r="F1230" i="9"/>
  <c r="G1229" i="9"/>
  <c r="F1229" i="9"/>
  <c r="G1228" i="9"/>
  <c r="F1228" i="9"/>
  <c r="G1227" i="9"/>
  <c r="F1227" i="9"/>
  <c r="G1226" i="9"/>
  <c r="F1226" i="9"/>
  <c r="G1225" i="9"/>
  <c r="F1225" i="9"/>
  <c r="G1224" i="9"/>
  <c r="F1224" i="9"/>
  <c r="G1223" i="9"/>
  <c r="F1223" i="9"/>
  <c r="G1222" i="9"/>
  <c r="F1222" i="9"/>
  <c r="G1221" i="9"/>
  <c r="F1221" i="9"/>
  <c r="G1220" i="9"/>
  <c r="F1220" i="9"/>
  <c r="G1219" i="9"/>
  <c r="F1219" i="9"/>
  <c r="G1218" i="9"/>
  <c r="F1218" i="9"/>
  <c r="G1217" i="9"/>
  <c r="F1217" i="9"/>
  <c r="G1216" i="9"/>
  <c r="F1216" i="9"/>
  <c r="G1215" i="9"/>
  <c r="F1215" i="9"/>
  <c r="G1214" i="9"/>
  <c r="F1214" i="9"/>
  <c r="G1213" i="9"/>
  <c r="F1213" i="9"/>
  <c r="G1212" i="9"/>
  <c r="F1212" i="9"/>
  <c r="G1211" i="9"/>
  <c r="F1211" i="9"/>
  <c r="G1210" i="9"/>
  <c r="F1210" i="9"/>
  <c r="G1209" i="9"/>
  <c r="F1209" i="9"/>
  <c r="G1208" i="9"/>
  <c r="F1208" i="9"/>
  <c r="G1207" i="9"/>
  <c r="F1207" i="9"/>
  <c r="G1206" i="9"/>
  <c r="F1206" i="9"/>
  <c r="G1205" i="9"/>
  <c r="F1205" i="9"/>
  <c r="G1204" i="9"/>
  <c r="F1204" i="9"/>
  <c r="G1203" i="9"/>
  <c r="F1203" i="9"/>
  <c r="G1202" i="9"/>
  <c r="F1202" i="9"/>
  <c r="G1201" i="9"/>
  <c r="F1201" i="9"/>
  <c r="G1200" i="9"/>
  <c r="F1200" i="9"/>
  <c r="G1199" i="9"/>
  <c r="F1199" i="9"/>
  <c r="G1198" i="9"/>
  <c r="F1198" i="9"/>
  <c r="G1197" i="9"/>
  <c r="F1197" i="9"/>
  <c r="G1196" i="9"/>
  <c r="F1196" i="9"/>
  <c r="G1195" i="9"/>
  <c r="F1195" i="9"/>
  <c r="G1194" i="9"/>
  <c r="F1194" i="9"/>
  <c r="G1193" i="9"/>
  <c r="F1193" i="9"/>
  <c r="G1192" i="9"/>
  <c r="F1192" i="9"/>
  <c r="G1191" i="9"/>
  <c r="F1191" i="9"/>
  <c r="G1190" i="9"/>
  <c r="F1190" i="9"/>
  <c r="G1189" i="9"/>
  <c r="F1189" i="9"/>
  <c r="G1188" i="9"/>
  <c r="F1188" i="9"/>
  <c r="G1187" i="9"/>
  <c r="F1187" i="9"/>
  <c r="G1186" i="9"/>
  <c r="F1186" i="9"/>
  <c r="G1185" i="9"/>
  <c r="F1185" i="9"/>
  <c r="G1184" i="9"/>
  <c r="F1184" i="9"/>
  <c r="G1183" i="9"/>
  <c r="F1183" i="9"/>
  <c r="G1182" i="9"/>
  <c r="F1182" i="9"/>
  <c r="G1181" i="9"/>
  <c r="F1181" i="9"/>
  <c r="G1180" i="9"/>
  <c r="F1180" i="9"/>
  <c r="G1179" i="9"/>
  <c r="F1179" i="9"/>
  <c r="G1178" i="9"/>
  <c r="F1178" i="9"/>
  <c r="G1177" i="9"/>
  <c r="F1177" i="9"/>
  <c r="G1176" i="9"/>
  <c r="F1176" i="9"/>
  <c r="G1175" i="9"/>
  <c r="F1175" i="9"/>
  <c r="G1174" i="9"/>
  <c r="F1174" i="9"/>
  <c r="G1173" i="9"/>
  <c r="F1173" i="9"/>
  <c r="G1172" i="9"/>
  <c r="F1172" i="9"/>
  <c r="G1171" i="9"/>
  <c r="F1171" i="9"/>
  <c r="G1170" i="9"/>
  <c r="F1170" i="9"/>
  <c r="G1169" i="9"/>
  <c r="F1169" i="9"/>
  <c r="G1168" i="9"/>
  <c r="F1168" i="9"/>
  <c r="G1167" i="9"/>
  <c r="F1167" i="9"/>
  <c r="G1166" i="9"/>
  <c r="F1166" i="9"/>
  <c r="G1165" i="9"/>
  <c r="F1165" i="9"/>
  <c r="G1164" i="9"/>
  <c r="F1164" i="9"/>
  <c r="G1163" i="9"/>
  <c r="F1163" i="9"/>
  <c r="G1162" i="9"/>
  <c r="F1162" i="9"/>
  <c r="G1161" i="9"/>
  <c r="F1161" i="9"/>
  <c r="G1160" i="9"/>
  <c r="F1160" i="9"/>
  <c r="G1159" i="9"/>
  <c r="F1159" i="9"/>
  <c r="G1158" i="9"/>
  <c r="F1158" i="9"/>
  <c r="G1157" i="9"/>
  <c r="F1157" i="9"/>
  <c r="G1156" i="9"/>
  <c r="F1156" i="9"/>
  <c r="G1155" i="9"/>
  <c r="F1155" i="9"/>
  <c r="G1154" i="9"/>
  <c r="F1154" i="9"/>
  <c r="G1153" i="9"/>
  <c r="F1153" i="9"/>
  <c r="G1152" i="9"/>
  <c r="F1152" i="9"/>
  <c r="G1151" i="9"/>
  <c r="F1151" i="9"/>
  <c r="G1150" i="9"/>
  <c r="F1150" i="9"/>
  <c r="G1149" i="9"/>
  <c r="F1149" i="9"/>
  <c r="G1148" i="9"/>
  <c r="F1148" i="9"/>
  <c r="G1147" i="9"/>
  <c r="F1147" i="9"/>
  <c r="G1146" i="9"/>
  <c r="F1146" i="9"/>
  <c r="G1145" i="9"/>
  <c r="F1145" i="9"/>
  <c r="G1144" i="9"/>
  <c r="F1144" i="9"/>
  <c r="G1143" i="9"/>
  <c r="F1143" i="9"/>
  <c r="G1142" i="9"/>
  <c r="F1142" i="9"/>
  <c r="G1141" i="9"/>
  <c r="F1141" i="9"/>
  <c r="G1140" i="9"/>
  <c r="F1140" i="9"/>
  <c r="G1139" i="9"/>
  <c r="F1139" i="9"/>
  <c r="G1138" i="9"/>
  <c r="F1138" i="9"/>
  <c r="G1137" i="9"/>
  <c r="F1137" i="9"/>
  <c r="G1136" i="9"/>
  <c r="F1136" i="9"/>
  <c r="G1135" i="9"/>
  <c r="F1135" i="9"/>
  <c r="G1134" i="9"/>
  <c r="F1134" i="9"/>
  <c r="G1133" i="9"/>
  <c r="F1133" i="9"/>
  <c r="G1132" i="9"/>
  <c r="F1132" i="9"/>
  <c r="G1131" i="9"/>
  <c r="F1131" i="9"/>
  <c r="G1130" i="9"/>
  <c r="F1130" i="9"/>
  <c r="G1129" i="9"/>
  <c r="F1129" i="9"/>
  <c r="G1128" i="9"/>
  <c r="F1128" i="9"/>
  <c r="G1127" i="9"/>
  <c r="F1127" i="9"/>
  <c r="G1126" i="9"/>
  <c r="F1126" i="9"/>
  <c r="G1125" i="9"/>
  <c r="F1125" i="9"/>
  <c r="G1124" i="9"/>
  <c r="F1124" i="9"/>
  <c r="G1123" i="9"/>
  <c r="F1123" i="9"/>
  <c r="G1122" i="9"/>
  <c r="F1122" i="9"/>
  <c r="G1121" i="9"/>
  <c r="F1121" i="9"/>
  <c r="G1120" i="9"/>
  <c r="F1120" i="9"/>
  <c r="G1119" i="9"/>
  <c r="F1119" i="9"/>
  <c r="G1118" i="9"/>
  <c r="F1118" i="9"/>
  <c r="G1117" i="9"/>
  <c r="F1117" i="9"/>
  <c r="G1116" i="9"/>
  <c r="F1116" i="9"/>
  <c r="G1115" i="9"/>
  <c r="F1115" i="9"/>
  <c r="G1114" i="9"/>
  <c r="F1114" i="9"/>
  <c r="G1113" i="9"/>
  <c r="F1113" i="9"/>
  <c r="G1112" i="9"/>
  <c r="F1112" i="9"/>
  <c r="G1111" i="9"/>
  <c r="F1111" i="9"/>
  <c r="G1110" i="9"/>
  <c r="F1110" i="9"/>
  <c r="G1109" i="9"/>
  <c r="F1109" i="9"/>
  <c r="G1108" i="9"/>
  <c r="F1108" i="9"/>
  <c r="G1107" i="9"/>
  <c r="F1107" i="9"/>
  <c r="G1106" i="9"/>
  <c r="F1106" i="9"/>
  <c r="G1105" i="9"/>
  <c r="F1105" i="9"/>
  <c r="G1104" i="9"/>
  <c r="F1104" i="9"/>
  <c r="G1103" i="9"/>
  <c r="F1103" i="9"/>
  <c r="G1102" i="9"/>
  <c r="F1102" i="9"/>
  <c r="G1101" i="9"/>
  <c r="F1101" i="9"/>
  <c r="G1100" i="9"/>
  <c r="F1100" i="9"/>
  <c r="G1099" i="9"/>
  <c r="F1099" i="9"/>
  <c r="G1098" i="9"/>
  <c r="F1098" i="9"/>
  <c r="G1097" i="9"/>
  <c r="F1097" i="9"/>
  <c r="G1096" i="9"/>
  <c r="F1096" i="9"/>
  <c r="G1095" i="9"/>
  <c r="F1095" i="9"/>
  <c r="G1094" i="9"/>
  <c r="F1094" i="9"/>
  <c r="G1093" i="9"/>
  <c r="F1093" i="9"/>
  <c r="G1092" i="9"/>
  <c r="F1092" i="9"/>
  <c r="G1091" i="9"/>
  <c r="F1091" i="9"/>
  <c r="G1090" i="9"/>
  <c r="F1090" i="9"/>
  <c r="G1089" i="9"/>
  <c r="F1089" i="9"/>
  <c r="G1088" i="9"/>
  <c r="F1088" i="9"/>
  <c r="G1087" i="9"/>
  <c r="F1087" i="9"/>
  <c r="G1086" i="9"/>
  <c r="F1086" i="9"/>
  <c r="G1085" i="9"/>
  <c r="F1085" i="9"/>
  <c r="G1084" i="9"/>
  <c r="F1084" i="9"/>
  <c r="G1083" i="9"/>
  <c r="F1083" i="9"/>
  <c r="G1082" i="9"/>
  <c r="F1082" i="9"/>
  <c r="G1081" i="9"/>
  <c r="F1081" i="9"/>
  <c r="G1080" i="9"/>
  <c r="F1080" i="9"/>
  <c r="G1079" i="9"/>
  <c r="F1079" i="9"/>
  <c r="G1078" i="9"/>
  <c r="F1078" i="9"/>
  <c r="G1077" i="9"/>
  <c r="F1077" i="9"/>
  <c r="G1076" i="9"/>
  <c r="F1076" i="9"/>
  <c r="G1075" i="9"/>
  <c r="F1075" i="9"/>
  <c r="G1074" i="9"/>
  <c r="F1074" i="9"/>
  <c r="G1073" i="9"/>
  <c r="F1073" i="9"/>
  <c r="G1072" i="9"/>
  <c r="F1072" i="9"/>
  <c r="G1071" i="9"/>
  <c r="F1071" i="9"/>
  <c r="G1070" i="9"/>
  <c r="F1070" i="9"/>
  <c r="G1069" i="9"/>
  <c r="F1069" i="9"/>
  <c r="G1068" i="9"/>
  <c r="F1068" i="9"/>
  <c r="G1067" i="9"/>
  <c r="F1067" i="9"/>
  <c r="G1066" i="9"/>
  <c r="F1066" i="9"/>
  <c r="G1065" i="9"/>
  <c r="F1065" i="9"/>
  <c r="G1064" i="9"/>
  <c r="F1064" i="9"/>
  <c r="G1063" i="9"/>
  <c r="F1063" i="9"/>
  <c r="G1062" i="9"/>
  <c r="F1062" i="9"/>
  <c r="G1061" i="9"/>
  <c r="F1061" i="9"/>
  <c r="G1060" i="9"/>
  <c r="F1060" i="9"/>
  <c r="G1059" i="9"/>
  <c r="F1059" i="9"/>
  <c r="G1058" i="9"/>
  <c r="F1058" i="9"/>
  <c r="G1057" i="9"/>
  <c r="F1057" i="9"/>
  <c r="G1056" i="9"/>
  <c r="F1056" i="9"/>
  <c r="G1055" i="9"/>
  <c r="F1055" i="9"/>
  <c r="G1054" i="9"/>
  <c r="F1054" i="9"/>
  <c r="G1053" i="9"/>
  <c r="F1053" i="9"/>
  <c r="G1052" i="9"/>
  <c r="F1052" i="9"/>
  <c r="G1051" i="9"/>
  <c r="F1051" i="9"/>
  <c r="G1050" i="9"/>
  <c r="F1050" i="9"/>
  <c r="G1049" i="9"/>
  <c r="F1049" i="9"/>
  <c r="G1048" i="9"/>
  <c r="F1048" i="9"/>
  <c r="G1047" i="9"/>
  <c r="F1047" i="9"/>
  <c r="G1046" i="9"/>
  <c r="F1046" i="9"/>
  <c r="G1045" i="9"/>
  <c r="F1045" i="9"/>
  <c r="G1044" i="9"/>
  <c r="F1044" i="9"/>
  <c r="G1043" i="9"/>
  <c r="F1043" i="9"/>
  <c r="G1042" i="9"/>
  <c r="F1042" i="9"/>
  <c r="G1041" i="9"/>
  <c r="F1041" i="9"/>
  <c r="G1040" i="9"/>
  <c r="F1040" i="9"/>
  <c r="G1039" i="9"/>
  <c r="F1039" i="9"/>
  <c r="G1038" i="9"/>
  <c r="F1038" i="9"/>
  <c r="G1037" i="9"/>
  <c r="F1037" i="9"/>
  <c r="G1036" i="9"/>
  <c r="F1036" i="9"/>
  <c r="G1035" i="9"/>
  <c r="F1035" i="9"/>
  <c r="G1034" i="9"/>
  <c r="F1034" i="9"/>
  <c r="G1033" i="9"/>
  <c r="F1033" i="9"/>
  <c r="G1032" i="9"/>
  <c r="F1032" i="9"/>
  <c r="G1031" i="9"/>
  <c r="F1031" i="9"/>
  <c r="G1030" i="9"/>
  <c r="F1030" i="9"/>
  <c r="G1029" i="9"/>
  <c r="F1029" i="9"/>
  <c r="G1028" i="9"/>
  <c r="F1028" i="9"/>
  <c r="G1027" i="9"/>
  <c r="F1027" i="9"/>
  <c r="G1026" i="9"/>
  <c r="F1026" i="9"/>
  <c r="G1025" i="9"/>
  <c r="F1025" i="9"/>
  <c r="G1024" i="9"/>
  <c r="F1024" i="9"/>
  <c r="G1023" i="9"/>
  <c r="F1023" i="9"/>
  <c r="G1022" i="9"/>
  <c r="F1022" i="9"/>
  <c r="G1021" i="9"/>
  <c r="F1021" i="9"/>
  <c r="G1020" i="9"/>
  <c r="F1020" i="9"/>
  <c r="G1019" i="9"/>
  <c r="F1019" i="9"/>
  <c r="G1018" i="9"/>
  <c r="F1018" i="9"/>
  <c r="G1017" i="9"/>
  <c r="F1017" i="9"/>
  <c r="G1016" i="9"/>
  <c r="F1016" i="9"/>
  <c r="G1015" i="9"/>
  <c r="F1015" i="9"/>
  <c r="G1014" i="9"/>
  <c r="F1014" i="9"/>
  <c r="G1013" i="9"/>
  <c r="F1013" i="9"/>
  <c r="G1012" i="9"/>
  <c r="F1012" i="9"/>
  <c r="G1011" i="9"/>
  <c r="F1011" i="9"/>
  <c r="G1010" i="9"/>
  <c r="F1010" i="9"/>
  <c r="G1009" i="9"/>
  <c r="F1009" i="9"/>
  <c r="G1008" i="9"/>
  <c r="F1008" i="9"/>
  <c r="G1007" i="9"/>
  <c r="F1007" i="9"/>
  <c r="G1006" i="9"/>
  <c r="F1006" i="9"/>
  <c r="G1005" i="9"/>
  <c r="F1005" i="9"/>
  <c r="G1004" i="9"/>
  <c r="F1004" i="9"/>
  <c r="G1003" i="9"/>
  <c r="F1003" i="9"/>
  <c r="G1002" i="9"/>
  <c r="F1002" i="9"/>
  <c r="G1001" i="9"/>
  <c r="F1001" i="9"/>
  <c r="G1000" i="9"/>
  <c r="F1000" i="9"/>
  <c r="G999" i="9"/>
  <c r="F999" i="9"/>
  <c r="G998" i="9"/>
  <c r="F998" i="9"/>
  <c r="G997" i="9"/>
  <c r="F997" i="9"/>
  <c r="G996" i="9"/>
  <c r="F996" i="9"/>
  <c r="G995" i="9"/>
  <c r="F995" i="9"/>
  <c r="G994" i="9"/>
  <c r="F994" i="9"/>
  <c r="G993" i="9"/>
  <c r="F993" i="9"/>
  <c r="G992" i="9"/>
  <c r="F992" i="9"/>
  <c r="G991" i="9"/>
  <c r="F991" i="9"/>
  <c r="G990" i="9"/>
  <c r="F990" i="9"/>
  <c r="G989" i="9"/>
  <c r="F989" i="9"/>
  <c r="G988" i="9"/>
  <c r="F988" i="9"/>
  <c r="G987" i="9"/>
  <c r="F987" i="9"/>
  <c r="G986" i="9"/>
  <c r="F986" i="9"/>
  <c r="G985" i="9"/>
  <c r="F985" i="9"/>
  <c r="G984" i="9"/>
  <c r="F984" i="9"/>
  <c r="G983" i="9"/>
  <c r="F983" i="9"/>
  <c r="G982" i="9"/>
  <c r="F982" i="9"/>
  <c r="G981" i="9"/>
  <c r="F981" i="9"/>
  <c r="G980" i="9"/>
  <c r="F980" i="9"/>
  <c r="G979" i="9"/>
  <c r="F979" i="9"/>
  <c r="G978" i="9"/>
  <c r="F978" i="9"/>
  <c r="G977" i="9"/>
  <c r="F977" i="9"/>
  <c r="G976" i="9"/>
  <c r="F976" i="9"/>
  <c r="G975" i="9"/>
  <c r="F975" i="9"/>
  <c r="G974" i="9"/>
  <c r="F974" i="9"/>
  <c r="G973" i="9"/>
  <c r="F973" i="9"/>
  <c r="G972" i="9"/>
  <c r="F972" i="9"/>
  <c r="G971" i="9"/>
  <c r="F971" i="9"/>
  <c r="G970" i="9"/>
  <c r="F970" i="9"/>
  <c r="G969" i="9"/>
  <c r="F969" i="9"/>
  <c r="G968" i="9"/>
  <c r="F968" i="9"/>
  <c r="G967" i="9"/>
  <c r="F967" i="9"/>
  <c r="G966" i="9"/>
  <c r="F966" i="9"/>
  <c r="G965" i="9"/>
  <c r="F965" i="9"/>
  <c r="G964" i="9"/>
  <c r="F964" i="9"/>
  <c r="G963" i="9"/>
  <c r="F963" i="9"/>
  <c r="G962" i="9"/>
  <c r="F962" i="9"/>
  <c r="G961" i="9"/>
  <c r="F961" i="9"/>
  <c r="G960" i="9"/>
  <c r="F960" i="9"/>
  <c r="G959" i="9"/>
  <c r="F959" i="9"/>
  <c r="G958" i="9"/>
  <c r="F958" i="9"/>
  <c r="G957" i="9"/>
  <c r="F957" i="9"/>
  <c r="G956" i="9"/>
  <c r="F956" i="9"/>
  <c r="G955" i="9"/>
  <c r="F955" i="9"/>
  <c r="G954" i="9"/>
  <c r="F954" i="9"/>
  <c r="G953" i="9"/>
  <c r="F953" i="9"/>
  <c r="G952" i="9"/>
  <c r="F952" i="9"/>
  <c r="G951" i="9"/>
  <c r="F951" i="9"/>
  <c r="G950" i="9"/>
  <c r="F950" i="9"/>
  <c r="G949" i="9"/>
  <c r="F949" i="9"/>
  <c r="G948" i="9"/>
  <c r="F948" i="9"/>
  <c r="G947" i="9"/>
  <c r="F947" i="9"/>
  <c r="G946" i="9"/>
  <c r="F946" i="9"/>
  <c r="G945" i="9"/>
  <c r="F945" i="9"/>
  <c r="G944" i="9"/>
  <c r="F944" i="9"/>
  <c r="G943" i="9"/>
  <c r="F943" i="9"/>
  <c r="G942" i="9"/>
  <c r="F942" i="9"/>
  <c r="G941" i="9"/>
  <c r="F941" i="9"/>
  <c r="G940" i="9"/>
  <c r="F940" i="9"/>
  <c r="G939" i="9"/>
  <c r="F939" i="9"/>
  <c r="G938" i="9"/>
  <c r="F938" i="9"/>
  <c r="G937" i="9"/>
  <c r="F937" i="9"/>
  <c r="G936" i="9"/>
  <c r="F936" i="9"/>
  <c r="G935" i="9"/>
  <c r="F935" i="9"/>
  <c r="G934" i="9"/>
  <c r="F934" i="9"/>
  <c r="G933" i="9"/>
  <c r="F933" i="9"/>
  <c r="G932" i="9"/>
  <c r="F932" i="9"/>
  <c r="G931" i="9"/>
  <c r="F931" i="9"/>
  <c r="G930" i="9"/>
  <c r="F930" i="9"/>
  <c r="G929" i="9"/>
  <c r="F929" i="9"/>
  <c r="G928" i="9"/>
  <c r="F928" i="9"/>
  <c r="G927" i="9"/>
  <c r="F927" i="9"/>
  <c r="G926" i="9"/>
  <c r="F926" i="9"/>
  <c r="G925" i="9"/>
  <c r="F925" i="9"/>
  <c r="G924" i="9"/>
  <c r="F924" i="9"/>
  <c r="G923" i="9"/>
  <c r="F923" i="9"/>
  <c r="G922" i="9"/>
  <c r="F922" i="9"/>
  <c r="G921" i="9"/>
  <c r="F921" i="9"/>
  <c r="G920" i="9"/>
  <c r="F920" i="9"/>
  <c r="G919" i="9"/>
  <c r="F919" i="9"/>
  <c r="G918" i="9"/>
  <c r="F918" i="9"/>
  <c r="G917" i="9"/>
  <c r="F917" i="9"/>
  <c r="G916" i="9"/>
  <c r="F916" i="9"/>
  <c r="G915" i="9"/>
  <c r="F915" i="9"/>
  <c r="G914" i="9"/>
  <c r="F914" i="9"/>
  <c r="G913" i="9"/>
  <c r="F913" i="9"/>
  <c r="G912" i="9"/>
  <c r="F912" i="9"/>
  <c r="G911" i="9"/>
  <c r="F911" i="9"/>
  <c r="G910" i="9"/>
  <c r="F910" i="9"/>
  <c r="G909" i="9"/>
  <c r="G908" i="9"/>
  <c r="G907" i="9"/>
  <c r="G906" i="9"/>
  <c r="G905" i="9"/>
  <c r="G904" i="9"/>
  <c r="G903" i="9"/>
  <c r="G902" i="9"/>
  <c r="G901" i="9"/>
  <c r="G900" i="9"/>
  <c r="G899" i="9"/>
  <c r="G898" i="9"/>
  <c r="G897" i="9"/>
  <c r="G896" i="9"/>
  <c r="G895" i="9"/>
  <c r="G894" i="9"/>
  <c r="G893" i="9"/>
  <c r="G892" i="9"/>
  <c r="G891" i="9"/>
  <c r="G890" i="9"/>
  <c r="G889" i="9"/>
  <c r="G888" i="9"/>
  <c r="G887" i="9"/>
  <c r="G886" i="9"/>
  <c r="G885" i="9"/>
  <c r="G884" i="9"/>
  <c r="G883" i="9"/>
  <c r="G882" i="9"/>
  <c r="G881" i="9"/>
  <c r="G880" i="9"/>
  <c r="G879" i="9"/>
  <c r="G878" i="9"/>
  <c r="G877" i="9"/>
  <c r="G876" i="9"/>
  <c r="F875" i="9"/>
  <c r="F874" i="9"/>
  <c r="F873" i="9"/>
  <c r="F872" i="9"/>
  <c r="F871" i="9"/>
  <c r="F870" i="9"/>
  <c r="F869" i="9"/>
  <c r="F868" i="9"/>
  <c r="F867" i="9"/>
  <c r="F866" i="9"/>
  <c r="F865" i="9"/>
  <c r="F864" i="9"/>
  <c r="F863" i="9"/>
  <c r="F862" i="9"/>
  <c r="F861" i="9"/>
  <c r="F860" i="9"/>
  <c r="F859" i="9"/>
  <c r="F858" i="9"/>
  <c r="F857" i="9"/>
  <c r="F856" i="9"/>
  <c r="F855" i="9"/>
  <c r="F854" i="9"/>
  <c r="F853" i="9"/>
  <c r="F852" i="9"/>
  <c r="F851" i="9"/>
  <c r="F850" i="9"/>
  <c r="F849" i="9"/>
  <c r="F848" i="9"/>
  <c r="F847" i="9"/>
  <c r="F846" i="9"/>
  <c r="F845" i="9"/>
  <c r="F844" i="9"/>
  <c r="F843" i="9"/>
  <c r="F842" i="9"/>
  <c r="G841" i="9"/>
  <c r="F841" i="9"/>
  <c r="G840" i="9"/>
  <c r="F840" i="9"/>
  <c r="G839" i="9"/>
  <c r="F839" i="9"/>
  <c r="G838" i="9"/>
  <c r="F838" i="9"/>
  <c r="G837" i="9"/>
  <c r="F837" i="9"/>
  <c r="G836" i="9"/>
  <c r="F836" i="9"/>
  <c r="G835" i="9"/>
  <c r="F835" i="9"/>
  <c r="G834" i="9"/>
  <c r="F834" i="9"/>
  <c r="G833" i="9"/>
  <c r="F833" i="9"/>
  <c r="G832" i="9"/>
  <c r="F832" i="9"/>
  <c r="G831" i="9"/>
  <c r="F831" i="9"/>
  <c r="G830" i="9"/>
  <c r="F830" i="9"/>
  <c r="G829" i="9"/>
  <c r="F829" i="9"/>
  <c r="G828" i="9"/>
  <c r="F828" i="9"/>
  <c r="G827" i="9"/>
  <c r="F827" i="9"/>
  <c r="G826" i="9"/>
  <c r="F826" i="9"/>
  <c r="G825" i="9"/>
  <c r="F825" i="9"/>
  <c r="G824" i="9"/>
  <c r="F824" i="9"/>
  <c r="G823" i="9"/>
  <c r="F823" i="9"/>
  <c r="G822" i="9"/>
  <c r="F822" i="9"/>
  <c r="G821" i="9"/>
  <c r="F821" i="9"/>
  <c r="G820" i="9"/>
  <c r="F820" i="9"/>
  <c r="G819" i="9"/>
  <c r="F819" i="9"/>
  <c r="G818" i="9"/>
  <c r="F818" i="9"/>
  <c r="G817" i="9"/>
  <c r="F817" i="9"/>
  <c r="G816" i="9"/>
  <c r="F816" i="9"/>
  <c r="G815" i="9"/>
  <c r="F815" i="9"/>
  <c r="G814" i="9"/>
  <c r="F814" i="9"/>
  <c r="G813" i="9"/>
  <c r="F813" i="9"/>
  <c r="G812" i="9"/>
  <c r="F812" i="9"/>
  <c r="G811" i="9"/>
  <c r="F811" i="9"/>
  <c r="G810" i="9"/>
  <c r="F810" i="9"/>
  <c r="G809" i="9"/>
  <c r="F809" i="9"/>
  <c r="G808" i="9"/>
  <c r="F808" i="9"/>
  <c r="G807" i="9"/>
  <c r="F807" i="9"/>
  <c r="G806" i="9"/>
  <c r="F806" i="9"/>
  <c r="G805" i="9"/>
  <c r="F805" i="9"/>
  <c r="G804" i="9"/>
  <c r="F804" i="9"/>
  <c r="G803" i="9"/>
  <c r="F803" i="9"/>
  <c r="G802" i="9"/>
  <c r="F802" i="9"/>
  <c r="G801" i="9"/>
  <c r="F801" i="9"/>
  <c r="G800" i="9"/>
  <c r="F800" i="9"/>
  <c r="G799" i="9"/>
  <c r="F799" i="9"/>
  <c r="G798" i="9"/>
  <c r="F798" i="9"/>
  <c r="G797" i="9"/>
  <c r="F797" i="9"/>
  <c r="G796" i="9"/>
  <c r="F796" i="9"/>
  <c r="G795" i="9"/>
  <c r="F795" i="9"/>
  <c r="G794" i="9"/>
  <c r="F794" i="9"/>
  <c r="G793" i="9"/>
  <c r="F793" i="9"/>
  <c r="G792" i="9"/>
  <c r="F792" i="9"/>
  <c r="G791" i="9"/>
  <c r="F791" i="9"/>
  <c r="G790" i="9"/>
  <c r="F790" i="9"/>
  <c r="G789" i="9"/>
  <c r="F789" i="9"/>
  <c r="G788" i="9"/>
  <c r="F788" i="9"/>
  <c r="G787" i="9"/>
  <c r="F787" i="9"/>
  <c r="G786" i="9"/>
  <c r="F786" i="9"/>
  <c r="G785" i="9"/>
  <c r="F785" i="9"/>
  <c r="G784" i="9"/>
  <c r="F784" i="9"/>
  <c r="G783" i="9"/>
  <c r="F783" i="9"/>
  <c r="G782" i="9"/>
  <c r="F782" i="9"/>
  <c r="G781" i="9"/>
  <c r="F781" i="9"/>
  <c r="G780" i="9"/>
  <c r="F780" i="9"/>
  <c r="G779" i="9"/>
  <c r="F779" i="9"/>
  <c r="G778" i="9"/>
  <c r="F778" i="9"/>
  <c r="G777" i="9"/>
  <c r="F777" i="9"/>
  <c r="G776" i="9"/>
  <c r="F776" i="9"/>
  <c r="G775" i="9"/>
  <c r="F775" i="9"/>
  <c r="G774" i="9"/>
  <c r="F774" i="9"/>
  <c r="G773" i="9"/>
  <c r="F773" i="9"/>
  <c r="G772" i="9"/>
  <c r="F772" i="9"/>
  <c r="G771" i="9"/>
  <c r="F771" i="9"/>
  <c r="G770" i="9"/>
  <c r="F770" i="9"/>
  <c r="G769" i="9"/>
  <c r="F769" i="9"/>
  <c r="G768" i="9"/>
  <c r="F768" i="9"/>
  <c r="G767" i="9"/>
  <c r="F767" i="9"/>
  <c r="G766" i="9"/>
  <c r="F766" i="9"/>
  <c r="G765" i="9"/>
  <c r="F765" i="9"/>
  <c r="G764" i="9"/>
  <c r="F764" i="9"/>
  <c r="G763" i="9"/>
  <c r="F763" i="9"/>
  <c r="G762" i="9"/>
  <c r="F762" i="9"/>
  <c r="G761" i="9"/>
  <c r="F761" i="9"/>
  <c r="G760" i="9"/>
  <c r="F760" i="9"/>
  <c r="G759" i="9"/>
  <c r="F759" i="9"/>
  <c r="G758" i="9"/>
  <c r="F758" i="9"/>
  <c r="G757" i="9"/>
  <c r="F757" i="9"/>
  <c r="G756" i="9"/>
  <c r="F756" i="9"/>
  <c r="G755" i="9"/>
  <c r="F755" i="9"/>
  <c r="G754" i="9"/>
  <c r="F754" i="9"/>
  <c r="G753" i="9"/>
  <c r="F753" i="9"/>
  <c r="G752" i="9"/>
  <c r="F752" i="9"/>
  <c r="G751" i="9"/>
  <c r="F751" i="9"/>
  <c r="G750" i="9"/>
  <c r="F750" i="9"/>
  <c r="G749" i="9"/>
  <c r="F749" i="9"/>
  <c r="G748" i="9"/>
  <c r="F748" i="9"/>
  <c r="G747" i="9"/>
  <c r="F747" i="9"/>
  <c r="G746" i="9"/>
  <c r="F746" i="9"/>
  <c r="G745" i="9"/>
  <c r="F745" i="9"/>
  <c r="G744" i="9"/>
  <c r="F744" i="9"/>
  <c r="G743" i="9"/>
  <c r="F743" i="9"/>
  <c r="G742" i="9"/>
  <c r="F742" i="9"/>
  <c r="G741" i="9"/>
  <c r="F741" i="9"/>
  <c r="G740" i="9"/>
  <c r="F740" i="9"/>
  <c r="G739" i="9"/>
  <c r="F739" i="9"/>
  <c r="G738" i="9"/>
  <c r="F738" i="9"/>
  <c r="G737" i="9"/>
  <c r="F737" i="9"/>
  <c r="G736" i="9"/>
  <c r="F736" i="9"/>
  <c r="G735" i="9"/>
  <c r="F735" i="9"/>
  <c r="G734" i="9"/>
  <c r="F734" i="9"/>
  <c r="G733" i="9"/>
  <c r="F733" i="9"/>
  <c r="G732" i="9"/>
  <c r="F732" i="9"/>
  <c r="G731" i="9"/>
  <c r="F731" i="9"/>
  <c r="G730" i="9"/>
  <c r="F730" i="9"/>
  <c r="G729" i="9"/>
  <c r="F729" i="9"/>
  <c r="G728" i="9"/>
  <c r="F728" i="9"/>
  <c r="G727" i="9"/>
  <c r="F727" i="9"/>
  <c r="G726" i="9"/>
  <c r="F726" i="9"/>
  <c r="G725" i="9"/>
  <c r="F725" i="9"/>
  <c r="G724" i="9"/>
  <c r="F724" i="9"/>
  <c r="G723" i="9"/>
  <c r="F723" i="9"/>
  <c r="G722" i="9"/>
  <c r="F722" i="9"/>
  <c r="G721" i="9"/>
  <c r="F721" i="9"/>
  <c r="G720" i="9"/>
  <c r="F720" i="9"/>
  <c r="G719" i="9"/>
  <c r="F719" i="9"/>
  <c r="G718" i="9"/>
  <c r="F718" i="9"/>
  <c r="G717" i="9"/>
  <c r="F717" i="9"/>
  <c r="G716" i="9"/>
  <c r="F716" i="9"/>
  <c r="G715" i="9"/>
  <c r="F715" i="9"/>
  <c r="G714" i="9"/>
  <c r="F714" i="9"/>
  <c r="G713" i="9"/>
  <c r="F713" i="9"/>
  <c r="G712" i="9"/>
  <c r="F712" i="9"/>
  <c r="G711" i="9"/>
  <c r="F711" i="9"/>
  <c r="G710" i="9"/>
  <c r="F710" i="9"/>
  <c r="G709" i="9"/>
  <c r="F709" i="9"/>
  <c r="G708" i="9"/>
  <c r="F708" i="9"/>
  <c r="G707" i="9"/>
  <c r="F707" i="9"/>
  <c r="G706" i="9"/>
  <c r="F706" i="9"/>
  <c r="G705" i="9"/>
  <c r="F705" i="9"/>
  <c r="G704" i="9"/>
  <c r="F704" i="9"/>
  <c r="G703" i="9"/>
  <c r="F703" i="9"/>
  <c r="G702" i="9"/>
  <c r="F702" i="9"/>
  <c r="G701" i="9"/>
  <c r="F701" i="9"/>
  <c r="G700" i="9"/>
  <c r="F700" i="9"/>
  <c r="G699" i="9"/>
  <c r="F699" i="9"/>
  <c r="G698" i="9"/>
  <c r="F698" i="9"/>
  <c r="G697" i="9"/>
  <c r="F697" i="9"/>
  <c r="G696" i="9"/>
  <c r="F696" i="9"/>
  <c r="G695" i="9"/>
  <c r="F695" i="9"/>
  <c r="G694" i="9"/>
  <c r="F694" i="9"/>
  <c r="G693" i="9"/>
  <c r="F693" i="9"/>
  <c r="G692" i="9"/>
  <c r="F692" i="9"/>
  <c r="G691" i="9"/>
  <c r="F691" i="9"/>
  <c r="G690" i="9"/>
  <c r="F690" i="9"/>
  <c r="G689" i="9"/>
  <c r="F689" i="9"/>
  <c r="G688" i="9"/>
  <c r="F688" i="9"/>
  <c r="G687" i="9"/>
  <c r="F687" i="9"/>
  <c r="G686" i="9"/>
  <c r="F686" i="9"/>
  <c r="G685" i="9"/>
  <c r="F685" i="9"/>
  <c r="G684" i="9"/>
  <c r="F684" i="9"/>
  <c r="G683" i="9"/>
  <c r="F683" i="9"/>
  <c r="G682" i="9"/>
  <c r="F682" i="9"/>
  <c r="G681" i="9"/>
  <c r="F681" i="9"/>
  <c r="G680" i="9"/>
  <c r="F680" i="9"/>
  <c r="G679" i="9"/>
  <c r="F679" i="9"/>
  <c r="G678" i="9"/>
  <c r="F678" i="9"/>
  <c r="G677" i="9"/>
  <c r="F677" i="9"/>
  <c r="G676" i="9"/>
  <c r="F676" i="9"/>
  <c r="G675" i="9"/>
  <c r="F675" i="9"/>
  <c r="G674" i="9"/>
  <c r="F674" i="9"/>
  <c r="G673" i="9"/>
  <c r="F673" i="9"/>
  <c r="G672" i="9"/>
  <c r="F672" i="9"/>
  <c r="G671" i="9"/>
  <c r="F671" i="9"/>
  <c r="G670" i="9"/>
  <c r="F670" i="9"/>
  <c r="G669" i="9"/>
  <c r="F669" i="9"/>
  <c r="G668" i="9"/>
  <c r="F668" i="9"/>
  <c r="G667" i="9"/>
  <c r="F667" i="9"/>
  <c r="G666" i="9"/>
  <c r="F666" i="9"/>
  <c r="G665" i="9"/>
  <c r="F665" i="9"/>
  <c r="G664" i="9"/>
  <c r="F664" i="9"/>
  <c r="G663" i="9"/>
  <c r="F663" i="9"/>
  <c r="G662" i="9"/>
  <c r="F662" i="9"/>
  <c r="G661" i="9"/>
  <c r="F661" i="9"/>
  <c r="G660" i="9"/>
  <c r="F660" i="9"/>
  <c r="G659" i="9"/>
  <c r="F659" i="9"/>
  <c r="G658" i="9"/>
  <c r="F658" i="9"/>
  <c r="G657" i="9"/>
  <c r="F657" i="9"/>
  <c r="G656" i="9"/>
  <c r="F656" i="9"/>
  <c r="G655" i="9"/>
  <c r="F655" i="9"/>
  <c r="G654" i="9"/>
  <c r="F654" i="9"/>
  <c r="G653" i="9"/>
  <c r="F653" i="9"/>
  <c r="G652" i="9"/>
  <c r="F652" i="9"/>
  <c r="G651" i="9"/>
  <c r="F651" i="9"/>
  <c r="G650" i="9"/>
  <c r="F650" i="9"/>
  <c r="G649" i="9"/>
  <c r="F649" i="9"/>
  <c r="G648" i="9"/>
  <c r="F648" i="9"/>
  <c r="G647" i="9"/>
  <c r="F647" i="9"/>
  <c r="G646" i="9"/>
  <c r="F646" i="9"/>
  <c r="G645" i="9"/>
  <c r="F645" i="9"/>
  <c r="G644" i="9"/>
  <c r="F644" i="9"/>
  <c r="G643" i="9"/>
  <c r="F643" i="9"/>
  <c r="G642" i="9"/>
  <c r="F642" i="9"/>
  <c r="G641" i="9"/>
  <c r="F641" i="9"/>
  <c r="G640" i="9"/>
  <c r="F640" i="9"/>
  <c r="G639" i="9"/>
  <c r="F639" i="9"/>
  <c r="G638" i="9"/>
  <c r="F638" i="9"/>
  <c r="G637" i="9"/>
  <c r="F637" i="9"/>
  <c r="G636" i="9"/>
  <c r="F636" i="9"/>
  <c r="G635" i="9"/>
  <c r="F635" i="9"/>
  <c r="G634" i="9"/>
  <c r="F634" i="9"/>
  <c r="G633" i="9"/>
  <c r="F633" i="9"/>
  <c r="G632" i="9"/>
  <c r="F632" i="9"/>
  <c r="G631" i="9"/>
  <c r="F631" i="9"/>
  <c r="G630" i="9"/>
  <c r="F630" i="9"/>
  <c r="G629" i="9"/>
  <c r="F629" i="9"/>
  <c r="G628" i="9"/>
  <c r="F628" i="9"/>
  <c r="G627" i="9"/>
  <c r="F627" i="9"/>
  <c r="G626" i="9"/>
  <c r="F626" i="9"/>
  <c r="G625" i="9"/>
  <c r="F625" i="9"/>
  <c r="G624" i="9"/>
  <c r="F624" i="9"/>
  <c r="G623" i="9"/>
  <c r="F623" i="9"/>
  <c r="G622" i="9"/>
  <c r="F622" i="9"/>
  <c r="G621" i="9"/>
  <c r="F621" i="9"/>
  <c r="G620" i="9"/>
  <c r="F620" i="9"/>
  <c r="G619" i="9"/>
  <c r="F619" i="9"/>
  <c r="G618" i="9"/>
  <c r="F618" i="9"/>
  <c r="G617" i="9"/>
  <c r="F617" i="9"/>
  <c r="G616" i="9"/>
  <c r="F616" i="9"/>
  <c r="G615" i="9"/>
  <c r="F615" i="9"/>
  <c r="G614" i="9"/>
  <c r="F614" i="9"/>
  <c r="G613" i="9"/>
  <c r="F613" i="9"/>
  <c r="G612" i="9"/>
  <c r="F612" i="9"/>
  <c r="G611" i="9"/>
  <c r="F611" i="9"/>
  <c r="G610" i="9"/>
  <c r="F610" i="9"/>
  <c r="G609" i="9"/>
  <c r="F609" i="9"/>
  <c r="G608" i="9"/>
  <c r="F608" i="9"/>
  <c r="G607" i="9"/>
  <c r="F607" i="9"/>
  <c r="G606" i="9"/>
  <c r="F606" i="9"/>
  <c r="G605" i="9"/>
  <c r="F605" i="9"/>
  <c r="G604" i="9"/>
  <c r="F604" i="9"/>
  <c r="G603" i="9"/>
  <c r="F603" i="9"/>
  <c r="G602" i="9"/>
  <c r="F602" i="9"/>
  <c r="G601" i="9"/>
  <c r="F601" i="9"/>
  <c r="G600" i="9"/>
  <c r="F600" i="9"/>
  <c r="G599" i="9"/>
  <c r="F599" i="9"/>
  <c r="G598" i="9"/>
  <c r="F598" i="9"/>
  <c r="G597" i="9"/>
  <c r="F597" i="9"/>
  <c r="G596" i="9"/>
  <c r="F596" i="9"/>
  <c r="G595" i="9"/>
  <c r="F595" i="9"/>
  <c r="G594" i="9"/>
  <c r="F594" i="9"/>
  <c r="G593" i="9"/>
  <c r="F593" i="9"/>
  <c r="G592" i="9"/>
  <c r="F592" i="9"/>
  <c r="G591" i="9"/>
  <c r="F591" i="9"/>
  <c r="G590" i="9"/>
  <c r="F590" i="9"/>
  <c r="G589" i="9"/>
  <c r="F589" i="9"/>
  <c r="G588" i="9"/>
  <c r="F588" i="9"/>
  <c r="G587" i="9"/>
  <c r="F587" i="9"/>
  <c r="G586" i="9"/>
  <c r="F586" i="9"/>
  <c r="G585" i="9"/>
  <c r="F585" i="9"/>
  <c r="G584" i="9"/>
  <c r="F584" i="9"/>
  <c r="G583" i="9"/>
  <c r="F583" i="9"/>
  <c r="G582" i="9"/>
  <c r="F582" i="9"/>
  <c r="G581" i="9"/>
  <c r="F581" i="9"/>
  <c r="G580" i="9"/>
  <c r="F580" i="9"/>
  <c r="G579" i="9"/>
  <c r="F579" i="9"/>
  <c r="G578" i="9"/>
  <c r="F578" i="9"/>
  <c r="G577" i="9"/>
  <c r="F577" i="9"/>
  <c r="G576" i="9"/>
  <c r="F576" i="9"/>
  <c r="G575" i="9"/>
  <c r="F575" i="9"/>
  <c r="G574" i="9"/>
  <c r="F574" i="9"/>
  <c r="G573" i="9"/>
  <c r="F573" i="9"/>
  <c r="G572" i="9"/>
  <c r="F572" i="9"/>
  <c r="G571" i="9"/>
  <c r="F571" i="9"/>
  <c r="G570" i="9"/>
  <c r="F570" i="9"/>
  <c r="G569" i="9"/>
  <c r="F569" i="9"/>
  <c r="G568" i="9"/>
  <c r="F568" i="9"/>
  <c r="G567" i="9"/>
  <c r="F567" i="9"/>
  <c r="G566" i="9"/>
  <c r="F566" i="9"/>
  <c r="G565" i="9"/>
  <c r="F565" i="9"/>
  <c r="G564" i="9"/>
  <c r="F564" i="9"/>
  <c r="G563" i="9"/>
  <c r="F563" i="9"/>
  <c r="G562" i="9"/>
  <c r="F562" i="9"/>
  <c r="G561" i="9"/>
  <c r="F561" i="9"/>
  <c r="G560" i="9"/>
  <c r="F560" i="9"/>
  <c r="G559" i="9"/>
  <c r="F559" i="9"/>
  <c r="G558" i="9"/>
  <c r="F558" i="9"/>
  <c r="G557" i="9"/>
  <c r="F557" i="9"/>
  <c r="G556" i="9"/>
  <c r="F556" i="9"/>
  <c r="G555" i="9"/>
  <c r="F555" i="9"/>
  <c r="G554" i="9"/>
  <c r="F554" i="9"/>
  <c r="G553" i="9"/>
  <c r="F553" i="9"/>
  <c r="G552" i="9"/>
  <c r="F552" i="9"/>
  <c r="G551" i="9"/>
  <c r="F551" i="9"/>
  <c r="G550" i="9"/>
  <c r="F550" i="9"/>
  <c r="G549" i="9"/>
  <c r="F549" i="9"/>
  <c r="G548" i="9"/>
  <c r="F548" i="9"/>
  <c r="G547" i="9"/>
  <c r="F547" i="9"/>
  <c r="G546" i="9"/>
  <c r="F546" i="9"/>
  <c r="G545" i="9"/>
  <c r="F545" i="9"/>
  <c r="G544" i="9"/>
  <c r="F544" i="9"/>
  <c r="G543" i="9"/>
  <c r="F543" i="9"/>
  <c r="G542" i="9"/>
  <c r="F542" i="9"/>
  <c r="G541" i="9"/>
  <c r="F541" i="9"/>
  <c r="G540" i="9"/>
  <c r="F540" i="9"/>
  <c r="G539" i="9"/>
  <c r="F539" i="9"/>
  <c r="G538" i="9"/>
  <c r="F538" i="9"/>
  <c r="G537" i="9"/>
  <c r="F537" i="9"/>
  <c r="G536" i="9"/>
  <c r="F536" i="9"/>
  <c r="G535" i="9"/>
  <c r="F535" i="9"/>
  <c r="G534" i="9"/>
  <c r="F534" i="9"/>
  <c r="G533" i="9"/>
  <c r="F533" i="9"/>
  <c r="G532" i="9"/>
  <c r="F532" i="9"/>
  <c r="G531" i="9"/>
  <c r="F531" i="9"/>
  <c r="G530" i="9"/>
  <c r="F530" i="9"/>
  <c r="G529" i="9"/>
  <c r="F529" i="9"/>
  <c r="G528" i="9"/>
  <c r="F528" i="9"/>
  <c r="G527" i="9"/>
  <c r="F527" i="9"/>
  <c r="G526" i="9"/>
  <c r="F526" i="9"/>
  <c r="G525" i="9"/>
  <c r="F525" i="9"/>
  <c r="G524" i="9"/>
  <c r="F524" i="9"/>
  <c r="G523" i="9"/>
  <c r="F523" i="9"/>
  <c r="G522" i="9"/>
  <c r="F522" i="9"/>
  <c r="G521" i="9"/>
  <c r="F521" i="9"/>
  <c r="G520" i="9"/>
  <c r="F520" i="9"/>
  <c r="G519" i="9"/>
  <c r="F519" i="9"/>
  <c r="G518" i="9"/>
  <c r="F518" i="9"/>
  <c r="G517" i="9"/>
  <c r="F517" i="9"/>
  <c r="G516" i="9"/>
  <c r="F516" i="9"/>
  <c r="G515" i="9"/>
  <c r="F515" i="9"/>
  <c r="G514" i="9"/>
  <c r="F514" i="9"/>
  <c r="G513" i="9"/>
  <c r="F513" i="9"/>
  <c r="G512" i="9"/>
  <c r="F512" i="9"/>
  <c r="G511" i="9"/>
  <c r="F511" i="9"/>
  <c r="G510" i="9"/>
  <c r="F510" i="9"/>
  <c r="G509" i="9"/>
  <c r="F509" i="9"/>
  <c r="G508" i="9"/>
  <c r="F508" i="9"/>
  <c r="G507" i="9"/>
  <c r="F507" i="9"/>
  <c r="G506" i="9"/>
  <c r="F506" i="9"/>
  <c r="G505" i="9"/>
  <c r="F505" i="9"/>
  <c r="G504" i="9"/>
  <c r="F504" i="9"/>
  <c r="G503" i="9"/>
  <c r="F503" i="9"/>
  <c r="G502" i="9"/>
  <c r="F502" i="9"/>
  <c r="G501" i="9"/>
  <c r="F501" i="9"/>
  <c r="G500" i="9"/>
  <c r="F500" i="9"/>
  <c r="G499" i="9"/>
  <c r="F499" i="9"/>
  <c r="G498" i="9"/>
  <c r="F498" i="9"/>
  <c r="G497" i="9"/>
  <c r="F497" i="9"/>
  <c r="G496" i="9"/>
  <c r="F496" i="9"/>
  <c r="G495" i="9"/>
  <c r="F495" i="9"/>
  <c r="G494" i="9"/>
  <c r="F494" i="9"/>
  <c r="G493" i="9"/>
  <c r="F493" i="9"/>
  <c r="G492" i="9"/>
  <c r="F492" i="9"/>
  <c r="G491" i="9"/>
  <c r="F491" i="9"/>
  <c r="G490" i="9"/>
  <c r="F490" i="9"/>
  <c r="G489" i="9"/>
  <c r="F489" i="9"/>
  <c r="G488" i="9"/>
  <c r="F488" i="9"/>
  <c r="G487" i="9"/>
  <c r="F487" i="9"/>
  <c r="G486" i="9"/>
  <c r="F486" i="9"/>
  <c r="G485" i="9"/>
  <c r="F485" i="9"/>
  <c r="G484" i="9"/>
  <c r="F484" i="9"/>
  <c r="G483" i="9"/>
  <c r="F483" i="9"/>
  <c r="G482" i="9"/>
  <c r="F482" i="9"/>
  <c r="G481" i="9"/>
  <c r="F481" i="9"/>
  <c r="G480" i="9"/>
  <c r="F480" i="9"/>
  <c r="G479" i="9"/>
  <c r="F479" i="9"/>
  <c r="G478" i="9"/>
  <c r="F478" i="9"/>
  <c r="G477" i="9"/>
  <c r="F477" i="9"/>
  <c r="G476" i="9"/>
  <c r="F476" i="9"/>
  <c r="G475" i="9"/>
  <c r="F475" i="9"/>
  <c r="G474" i="9"/>
  <c r="F474" i="9"/>
  <c r="G473" i="9"/>
  <c r="F473" i="9"/>
  <c r="G472" i="9"/>
  <c r="F472" i="9"/>
  <c r="G471" i="9"/>
  <c r="F471" i="9"/>
  <c r="G470" i="9"/>
  <c r="F470" i="9"/>
  <c r="G469" i="9"/>
  <c r="F469" i="9"/>
  <c r="G468" i="9"/>
  <c r="F468" i="9"/>
  <c r="G467" i="9"/>
  <c r="F467" i="9"/>
  <c r="G466" i="9"/>
  <c r="F466" i="9"/>
  <c r="G465" i="9"/>
  <c r="F465" i="9"/>
  <c r="G464" i="9"/>
  <c r="F464" i="9"/>
  <c r="G463" i="9"/>
  <c r="F463" i="9"/>
  <c r="G462" i="9"/>
  <c r="F462" i="9"/>
  <c r="G461" i="9"/>
  <c r="F461" i="9"/>
  <c r="G460" i="9"/>
  <c r="F460" i="9"/>
  <c r="G459" i="9"/>
  <c r="F459" i="9"/>
  <c r="G458" i="9"/>
  <c r="F458" i="9"/>
  <c r="G457" i="9"/>
  <c r="F457" i="9"/>
  <c r="G456" i="9"/>
  <c r="F456" i="9"/>
  <c r="G455" i="9"/>
  <c r="F455" i="9"/>
  <c r="G454" i="9"/>
  <c r="F454" i="9"/>
  <c r="G453" i="9"/>
  <c r="F453" i="9"/>
  <c r="G452" i="9"/>
  <c r="F452" i="9"/>
  <c r="G451" i="9"/>
  <c r="F451" i="9"/>
  <c r="G450" i="9"/>
  <c r="F450" i="9"/>
  <c r="G449" i="9"/>
  <c r="F449" i="9"/>
  <c r="G448" i="9"/>
  <c r="F448" i="9"/>
  <c r="G447" i="9"/>
  <c r="F447" i="9"/>
  <c r="G446" i="9"/>
  <c r="F446" i="9"/>
  <c r="G445" i="9"/>
  <c r="F445" i="9"/>
  <c r="G444" i="9"/>
  <c r="F444" i="9"/>
  <c r="G443" i="9"/>
  <c r="F443" i="9"/>
  <c r="G442" i="9"/>
  <c r="F442" i="9"/>
  <c r="G441" i="9"/>
  <c r="F441" i="9"/>
  <c r="G440" i="9"/>
  <c r="F440" i="9"/>
  <c r="G439" i="9"/>
  <c r="F439" i="9"/>
  <c r="G438" i="9"/>
  <c r="F438" i="9"/>
  <c r="G437" i="9"/>
  <c r="F437" i="9"/>
  <c r="G436" i="9"/>
  <c r="F436" i="9"/>
  <c r="G435" i="9"/>
  <c r="F435" i="9"/>
  <c r="G434" i="9"/>
  <c r="F434" i="9"/>
  <c r="G433" i="9"/>
  <c r="F433" i="9"/>
  <c r="G432" i="9"/>
  <c r="F432" i="9"/>
  <c r="G431" i="9"/>
  <c r="F431" i="9"/>
  <c r="G430" i="9"/>
  <c r="F430" i="9"/>
  <c r="G429" i="9"/>
  <c r="F429" i="9"/>
  <c r="G428" i="9"/>
  <c r="F428" i="9"/>
  <c r="G427" i="9"/>
  <c r="F427" i="9"/>
  <c r="G426" i="9"/>
  <c r="F426" i="9"/>
  <c r="G425" i="9"/>
  <c r="F425" i="9"/>
  <c r="G424" i="9"/>
  <c r="F424" i="9"/>
  <c r="G423" i="9"/>
  <c r="F423" i="9"/>
  <c r="G422" i="9"/>
  <c r="F422" i="9"/>
  <c r="G421" i="9"/>
  <c r="F421" i="9"/>
  <c r="G420" i="9"/>
  <c r="F420" i="9"/>
  <c r="G419" i="9"/>
  <c r="F419" i="9"/>
  <c r="G418" i="9"/>
  <c r="F418" i="9"/>
  <c r="G417" i="9"/>
  <c r="F417" i="9"/>
  <c r="G416" i="9"/>
  <c r="F416" i="9"/>
  <c r="G415" i="9"/>
  <c r="F415" i="9"/>
  <c r="G414" i="9"/>
  <c r="F414" i="9"/>
  <c r="G413" i="9"/>
  <c r="F413" i="9"/>
  <c r="G412" i="9"/>
  <c r="F412" i="9"/>
  <c r="G411" i="9"/>
  <c r="F411" i="9"/>
  <c r="G410" i="9"/>
  <c r="F410" i="9"/>
  <c r="G409" i="9"/>
  <c r="F409" i="9"/>
  <c r="G408" i="9"/>
  <c r="F408" i="9"/>
  <c r="G407" i="9"/>
  <c r="F407" i="9"/>
  <c r="G406" i="9"/>
  <c r="F406" i="9"/>
  <c r="G405" i="9"/>
  <c r="F405" i="9"/>
  <c r="G404" i="9"/>
  <c r="F404" i="9"/>
  <c r="G403" i="9"/>
  <c r="F403" i="9"/>
  <c r="G402" i="9"/>
  <c r="F402" i="9"/>
  <c r="G401" i="9"/>
  <c r="F401" i="9"/>
  <c r="G400" i="9"/>
  <c r="F400" i="9"/>
  <c r="G399" i="9"/>
  <c r="F399" i="9"/>
  <c r="G398" i="9"/>
  <c r="F398" i="9"/>
  <c r="G397" i="9"/>
  <c r="F397" i="9"/>
  <c r="G396" i="9"/>
  <c r="F396" i="9"/>
  <c r="G395" i="9"/>
  <c r="F395" i="9"/>
  <c r="G394" i="9"/>
  <c r="F394" i="9"/>
  <c r="G393" i="9"/>
  <c r="F393" i="9"/>
  <c r="G392" i="9"/>
  <c r="F392" i="9"/>
  <c r="G391" i="9"/>
  <c r="F391" i="9"/>
  <c r="G390" i="9"/>
  <c r="F390" i="9"/>
  <c r="G389" i="9"/>
  <c r="F389" i="9"/>
  <c r="G388" i="9"/>
  <c r="F388" i="9"/>
  <c r="G387" i="9"/>
  <c r="F387" i="9"/>
  <c r="G386" i="9"/>
  <c r="F386" i="9"/>
  <c r="G385" i="9"/>
  <c r="F385" i="9"/>
  <c r="G384" i="9"/>
  <c r="F384" i="9"/>
  <c r="G383" i="9"/>
  <c r="F383" i="9"/>
  <c r="G382" i="9"/>
  <c r="F382" i="9"/>
  <c r="G381" i="9"/>
  <c r="F381" i="9"/>
  <c r="G380" i="9"/>
  <c r="F380" i="9"/>
  <c r="G379" i="9"/>
  <c r="F379" i="9"/>
  <c r="G378" i="9"/>
  <c r="F378" i="9"/>
  <c r="G377" i="9"/>
  <c r="F377" i="9"/>
  <c r="G376" i="9"/>
  <c r="F376" i="9"/>
  <c r="G375" i="9"/>
  <c r="F375" i="9"/>
  <c r="G374" i="9"/>
  <c r="F374" i="9"/>
  <c r="G373" i="9"/>
  <c r="F373" i="9"/>
  <c r="G372" i="9"/>
  <c r="F372" i="9"/>
  <c r="G371" i="9"/>
  <c r="F371" i="9"/>
  <c r="G370" i="9"/>
  <c r="F370" i="9"/>
  <c r="G369" i="9"/>
  <c r="F369" i="9"/>
  <c r="G368" i="9"/>
  <c r="F368" i="9"/>
  <c r="G367" i="9"/>
  <c r="F367" i="9"/>
  <c r="G366" i="9"/>
  <c r="F366" i="9"/>
  <c r="G365" i="9"/>
  <c r="F365" i="9"/>
  <c r="G364" i="9"/>
  <c r="F364" i="9"/>
  <c r="G363" i="9"/>
  <c r="F363" i="9"/>
  <c r="G362" i="9"/>
  <c r="F362" i="9"/>
  <c r="G361" i="9"/>
  <c r="F361" i="9"/>
  <c r="G360" i="9"/>
  <c r="F360" i="9"/>
  <c r="G359" i="9"/>
  <c r="F359" i="9"/>
  <c r="G358" i="9"/>
  <c r="F358" i="9"/>
  <c r="G357" i="9"/>
  <c r="F357" i="9"/>
  <c r="G356" i="9"/>
  <c r="F356" i="9"/>
  <c r="G355" i="9"/>
  <c r="F355" i="9"/>
  <c r="G354" i="9"/>
  <c r="F354" i="9"/>
  <c r="G353" i="9"/>
  <c r="F353" i="9"/>
  <c r="G352" i="9"/>
  <c r="F352" i="9"/>
  <c r="G351" i="9"/>
  <c r="F351" i="9"/>
  <c r="G350" i="9"/>
  <c r="F350" i="9"/>
  <c r="G349" i="9"/>
  <c r="F349" i="9"/>
  <c r="G348" i="9"/>
  <c r="F348" i="9"/>
  <c r="G347" i="9"/>
  <c r="F347" i="9"/>
  <c r="G346" i="9"/>
  <c r="F346" i="9"/>
  <c r="G345" i="9"/>
  <c r="F345" i="9"/>
  <c r="G344" i="9"/>
  <c r="F344" i="9"/>
  <c r="G343" i="9"/>
  <c r="F343" i="9"/>
  <c r="G342" i="9"/>
  <c r="F342" i="9"/>
  <c r="G341" i="9"/>
  <c r="F341" i="9"/>
  <c r="G340" i="9"/>
  <c r="F340" i="9"/>
  <c r="G339" i="9"/>
  <c r="F339" i="9"/>
  <c r="G338" i="9"/>
  <c r="F338" i="9"/>
  <c r="G337" i="9"/>
  <c r="F337" i="9"/>
  <c r="G336" i="9"/>
  <c r="F336" i="9"/>
  <c r="G335" i="9"/>
  <c r="F335" i="9"/>
  <c r="G334" i="9"/>
  <c r="F334" i="9"/>
  <c r="G333" i="9"/>
  <c r="F333" i="9"/>
  <c r="G332" i="9"/>
  <c r="F332" i="9"/>
  <c r="G331" i="9"/>
  <c r="F331" i="9"/>
  <c r="G330" i="9"/>
  <c r="F330" i="9"/>
  <c r="G329" i="9"/>
  <c r="F329" i="9"/>
  <c r="G328" i="9"/>
  <c r="F328" i="9"/>
  <c r="G327" i="9"/>
  <c r="F327" i="9"/>
  <c r="G326" i="9"/>
  <c r="F326" i="9"/>
  <c r="G325" i="9"/>
  <c r="F325" i="9"/>
  <c r="G324" i="9"/>
  <c r="F324" i="9"/>
  <c r="G323" i="9"/>
  <c r="F323" i="9"/>
  <c r="G322" i="9"/>
  <c r="F322" i="9"/>
  <c r="G321" i="9"/>
  <c r="F321" i="9"/>
  <c r="G320" i="9"/>
  <c r="F320" i="9"/>
  <c r="G319" i="9"/>
  <c r="F319" i="9"/>
  <c r="G318" i="9"/>
  <c r="F318" i="9"/>
  <c r="G317" i="9"/>
  <c r="F317" i="9"/>
  <c r="G316" i="9"/>
  <c r="F316" i="9"/>
  <c r="G315" i="9"/>
  <c r="F315" i="9"/>
  <c r="G314" i="9"/>
  <c r="F314" i="9"/>
  <c r="G313" i="9"/>
  <c r="F313" i="9"/>
  <c r="G312" i="9"/>
  <c r="F312" i="9"/>
  <c r="G311" i="9"/>
  <c r="F311" i="9"/>
  <c r="G310" i="9"/>
  <c r="F310" i="9"/>
  <c r="G309" i="9"/>
  <c r="F309" i="9"/>
  <c r="G308" i="9"/>
  <c r="F308" i="9"/>
  <c r="G307" i="9"/>
  <c r="F307" i="9"/>
  <c r="G306" i="9"/>
  <c r="F306" i="9"/>
  <c r="G305" i="9"/>
  <c r="F305" i="9"/>
  <c r="G304" i="9"/>
  <c r="F304" i="9"/>
  <c r="G303" i="9"/>
  <c r="F303" i="9"/>
  <c r="G302" i="9"/>
  <c r="F302" i="9"/>
  <c r="G301" i="9"/>
  <c r="F301" i="9"/>
  <c r="G300" i="9"/>
  <c r="F300" i="9"/>
  <c r="G299" i="9"/>
  <c r="F299" i="9"/>
  <c r="G298" i="9"/>
  <c r="F298" i="9"/>
  <c r="G297" i="9"/>
  <c r="F297" i="9"/>
  <c r="G296" i="9"/>
  <c r="F296" i="9"/>
  <c r="G295" i="9"/>
  <c r="F295" i="9"/>
  <c r="G294" i="9"/>
  <c r="F294" i="9"/>
  <c r="G293" i="9"/>
  <c r="F293" i="9"/>
  <c r="G292" i="9"/>
  <c r="F292" i="9"/>
  <c r="G291" i="9"/>
  <c r="F291" i="9"/>
  <c r="G290" i="9"/>
  <c r="F290" i="9"/>
  <c r="G289" i="9"/>
  <c r="F289" i="9"/>
  <c r="G288" i="9"/>
  <c r="F288" i="9"/>
  <c r="G287" i="9"/>
  <c r="F287" i="9"/>
  <c r="G286" i="9"/>
  <c r="F286" i="9"/>
  <c r="G285" i="9"/>
  <c r="F285" i="9"/>
  <c r="G284" i="9"/>
  <c r="F284" i="9"/>
  <c r="G283" i="9"/>
  <c r="F283" i="9"/>
  <c r="G282" i="9"/>
  <c r="F282" i="9"/>
  <c r="G281" i="9"/>
  <c r="F281" i="9"/>
  <c r="G280" i="9"/>
  <c r="F280" i="9"/>
  <c r="G279" i="9"/>
  <c r="F279" i="9"/>
  <c r="G278" i="9"/>
  <c r="F278" i="9"/>
  <c r="G277" i="9"/>
  <c r="F277" i="9"/>
  <c r="G276" i="9"/>
  <c r="F276" i="9"/>
  <c r="G275" i="9"/>
  <c r="F275" i="9"/>
  <c r="G274" i="9"/>
  <c r="F274" i="9"/>
  <c r="G273" i="9"/>
  <c r="F273" i="9"/>
  <c r="G272" i="9"/>
  <c r="F272" i="9"/>
  <c r="G271" i="9"/>
  <c r="F271" i="9"/>
  <c r="G270" i="9"/>
  <c r="F270" i="9"/>
  <c r="G269" i="9"/>
  <c r="F269" i="9"/>
  <c r="G268" i="9"/>
  <c r="F268" i="9"/>
  <c r="G267" i="9"/>
  <c r="F267" i="9"/>
  <c r="G266" i="9"/>
  <c r="F266" i="9"/>
  <c r="G265" i="9"/>
  <c r="F265" i="9"/>
  <c r="G264" i="9"/>
  <c r="F264" i="9"/>
  <c r="G263" i="9"/>
  <c r="F263" i="9"/>
  <c r="G262" i="9"/>
  <c r="F262" i="9"/>
  <c r="G261" i="9"/>
  <c r="F261" i="9"/>
  <c r="G260" i="9"/>
  <c r="F260" i="9"/>
  <c r="G259" i="9"/>
  <c r="F259" i="9"/>
  <c r="G258" i="9"/>
  <c r="F258" i="9"/>
  <c r="G257" i="9"/>
  <c r="F257" i="9"/>
  <c r="G256" i="9"/>
  <c r="F256" i="9"/>
  <c r="G255" i="9"/>
  <c r="F255" i="9"/>
  <c r="G254" i="9"/>
  <c r="F254" i="9"/>
  <c r="G253" i="9"/>
  <c r="F253" i="9"/>
  <c r="G252" i="9"/>
  <c r="F252" i="9"/>
  <c r="G251" i="9"/>
  <c r="F251" i="9"/>
  <c r="G250" i="9"/>
  <c r="F250" i="9"/>
  <c r="G249" i="9"/>
  <c r="F249" i="9"/>
  <c r="G248" i="9"/>
  <c r="F248" i="9"/>
  <c r="G247" i="9"/>
  <c r="F247" i="9"/>
  <c r="G246" i="9"/>
  <c r="F246" i="9"/>
  <c r="G245" i="9"/>
  <c r="F245" i="9"/>
  <c r="G244" i="9"/>
  <c r="F244" i="9"/>
  <c r="G243" i="9"/>
  <c r="F243" i="9"/>
  <c r="G242" i="9"/>
  <c r="F242" i="9"/>
  <c r="G241" i="9"/>
  <c r="F241" i="9"/>
  <c r="G240" i="9"/>
  <c r="F240" i="9"/>
  <c r="G239" i="9"/>
  <c r="F239" i="9"/>
  <c r="G238" i="9"/>
  <c r="F238" i="9"/>
  <c r="G237" i="9"/>
  <c r="F237" i="9"/>
  <c r="G236" i="9"/>
  <c r="F236" i="9"/>
  <c r="G235" i="9"/>
  <c r="F235" i="9"/>
  <c r="G234" i="9"/>
  <c r="F234" i="9"/>
  <c r="G233" i="9"/>
  <c r="F233" i="9"/>
  <c r="G232" i="9"/>
  <c r="F232" i="9"/>
  <c r="G231" i="9"/>
  <c r="F231" i="9"/>
  <c r="G230" i="9"/>
  <c r="F230" i="9"/>
  <c r="G229" i="9"/>
  <c r="F229" i="9"/>
  <c r="G228" i="9"/>
  <c r="F228" i="9"/>
  <c r="G227" i="9"/>
  <c r="F227" i="9"/>
  <c r="G226" i="9"/>
  <c r="F226" i="9"/>
  <c r="G225" i="9"/>
  <c r="F225" i="9"/>
  <c r="G224" i="9"/>
  <c r="F224" i="9"/>
  <c r="G223" i="9"/>
  <c r="F223" i="9"/>
  <c r="G222" i="9"/>
  <c r="F222" i="9"/>
  <c r="G221" i="9"/>
  <c r="F221" i="9"/>
  <c r="G220" i="9"/>
  <c r="F220" i="9"/>
  <c r="G219" i="9"/>
  <c r="F219" i="9"/>
  <c r="G218" i="9"/>
  <c r="F218" i="9"/>
  <c r="G217" i="9"/>
  <c r="F217" i="9"/>
  <c r="G216" i="9"/>
  <c r="F216" i="9"/>
  <c r="G215" i="9"/>
  <c r="F215" i="9"/>
  <c r="G214" i="9"/>
  <c r="F214" i="9"/>
  <c r="G213" i="9"/>
  <c r="F213" i="9"/>
  <c r="G212" i="9"/>
  <c r="F212" i="9"/>
  <c r="G211" i="9"/>
  <c r="F211" i="9"/>
  <c r="G210" i="9"/>
  <c r="F210" i="9"/>
  <c r="G209" i="9"/>
  <c r="F209" i="9"/>
  <c r="G208" i="9"/>
  <c r="F208" i="9"/>
  <c r="G207" i="9"/>
  <c r="F207" i="9"/>
  <c r="G206" i="9"/>
  <c r="F206" i="9"/>
  <c r="G205" i="9"/>
  <c r="F205" i="9"/>
  <c r="G204" i="9"/>
  <c r="F204" i="9"/>
  <c r="G203" i="9"/>
  <c r="F203" i="9"/>
  <c r="G202" i="9"/>
  <c r="F202" i="9"/>
  <c r="G201" i="9"/>
  <c r="F201" i="9"/>
  <c r="G200" i="9"/>
  <c r="F200" i="9"/>
  <c r="G199" i="9"/>
  <c r="F199" i="9"/>
  <c r="G198" i="9"/>
  <c r="F198" i="9"/>
  <c r="G197" i="9"/>
  <c r="F197" i="9"/>
  <c r="G196" i="9"/>
  <c r="F196" i="9"/>
  <c r="G195" i="9"/>
  <c r="F195" i="9"/>
  <c r="G194" i="9"/>
  <c r="F194" i="9"/>
  <c r="G193" i="9"/>
  <c r="F193" i="9"/>
  <c r="G192" i="9"/>
  <c r="F192" i="9"/>
  <c r="G191" i="9"/>
  <c r="F191" i="9"/>
  <c r="G190" i="9"/>
  <c r="F190" i="9"/>
  <c r="G189" i="9"/>
  <c r="F189" i="9"/>
  <c r="G188" i="9"/>
  <c r="F188" i="9"/>
  <c r="G187" i="9"/>
  <c r="F187" i="9"/>
  <c r="G186" i="9"/>
  <c r="F186" i="9"/>
  <c r="G185" i="9"/>
  <c r="F185" i="9"/>
  <c r="G184" i="9"/>
  <c r="F184" i="9"/>
  <c r="G183" i="9"/>
  <c r="F183" i="9"/>
  <c r="G182" i="9"/>
  <c r="F182" i="9"/>
  <c r="G181" i="9"/>
  <c r="F181" i="9"/>
  <c r="G180" i="9"/>
  <c r="F180" i="9"/>
  <c r="G179" i="9"/>
  <c r="F179" i="9"/>
  <c r="G178" i="9"/>
  <c r="F178" i="9"/>
  <c r="G177" i="9"/>
  <c r="F177" i="9"/>
  <c r="G176" i="9"/>
  <c r="F176" i="9"/>
  <c r="G175" i="9"/>
  <c r="F175" i="9"/>
  <c r="G174" i="9"/>
  <c r="F174" i="9"/>
  <c r="G173" i="9"/>
  <c r="F173" i="9"/>
  <c r="G172" i="9"/>
  <c r="F172" i="9"/>
  <c r="G171" i="9"/>
  <c r="F171" i="9"/>
  <c r="G170" i="9"/>
  <c r="F170" i="9"/>
  <c r="G169" i="9"/>
  <c r="F169" i="9"/>
  <c r="G168" i="9"/>
  <c r="F168" i="9"/>
  <c r="G167" i="9"/>
  <c r="F167" i="9"/>
  <c r="G166" i="9"/>
  <c r="F166" i="9"/>
  <c r="G165" i="9"/>
  <c r="F165" i="9"/>
  <c r="G164" i="9"/>
  <c r="F164" i="9"/>
  <c r="G163" i="9"/>
  <c r="F163" i="9"/>
  <c r="G162" i="9"/>
  <c r="F162" i="9"/>
  <c r="G161" i="9"/>
  <c r="F161" i="9"/>
  <c r="G160" i="9"/>
  <c r="F160" i="9"/>
  <c r="G159" i="9"/>
  <c r="F159" i="9"/>
  <c r="G158" i="9"/>
  <c r="F158" i="9"/>
  <c r="G157" i="9"/>
  <c r="F157" i="9"/>
  <c r="G156" i="9"/>
  <c r="F156" i="9"/>
  <c r="G155" i="9"/>
  <c r="F155" i="9"/>
  <c r="G154" i="9"/>
  <c r="F154" i="9"/>
  <c r="G153" i="9"/>
  <c r="F153" i="9"/>
  <c r="G152" i="9"/>
  <c r="F152" i="9"/>
  <c r="G151" i="9"/>
  <c r="F151" i="9"/>
  <c r="G150" i="9"/>
  <c r="F150" i="9"/>
  <c r="G149" i="9"/>
  <c r="F149" i="9"/>
  <c r="G148" i="9"/>
  <c r="F148" i="9"/>
  <c r="G147" i="9"/>
  <c r="F147" i="9"/>
  <c r="G146" i="9"/>
  <c r="F146" i="9"/>
  <c r="G145" i="9"/>
  <c r="F145" i="9"/>
  <c r="G144" i="9"/>
  <c r="F144" i="9"/>
  <c r="G143" i="9"/>
  <c r="F143" i="9"/>
  <c r="G142" i="9"/>
  <c r="F142" i="9"/>
  <c r="G141" i="9"/>
  <c r="F141" i="9"/>
  <c r="G140" i="9"/>
  <c r="F140" i="9"/>
  <c r="G139" i="9"/>
  <c r="F139" i="9"/>
  <c r="G138" i="9"/>
  <c r="F138" i="9"/>
  <c r="G137" i="9"/>
  <c r="F137" i="9"/>
  <c r="G136" i="9"/>
  <c r="F136" i="9"/>
  <c r="G135" i="9"/>
  <c r="F135" i="9"/>
  <c r="G134" i="9"/>
  <c r="F134" i="9"/>
  <c r="G133" i="9"/>
  <c r="F133" i="9"/>
  <c r="G132" i="9"/>
  <c r="F132" i="9"/>
  <c r="G131" i="9"/>
  <c r="F131" i="9"/>
  <c r="G130" i="9"/>
  <c r="F130" i="9"/>
  <c r="G129" i="9"/>
  <c r="F129" i="9"/>
  <c r="G128" i="9"/>
  <c r="F128" i="9"/>
  <c r="G127" i="9"/>
  <c r="F127" i="9"/>
  <c r="G126" i="9"/>
  <c r="F126" i="9"/>
  <c r="G125" i="9"/>
  <c r="F125" i="9"/>
  <c r="G124" i="9"/>
  <c r="F124" i="9"/>
  <c r="G123" i="9"/>
  <c r="F123" i="9"/>
  <c r="G122" i="9"/>
  <c r="F122" i="9"/>
  <c r="G121" i="9"/>
  <c r="F121" i="9"/>
  <c r="G120" i="9"/>
  <c r="F120" i="9"/>
  <c r="G119" i="9"/>
  <c r="F119" i="9"/>
  <c r="G118" i="9"/>
  <c r="F118" i="9"/>
  <c r="G117" i="9"/>
  <c r="F117" i="9"/>
  <c r="G116" i="9"/>
  <c r="F116" i="9"/>
  <c r="G115" i="9"/>
  <c r="F115" i="9"/>
  <c r="G114" i="9"/>
  <c r="F114" i="9"/>
  <c r="G113" i="9"/>
  <c r="F113" i="9"/>
  <c r="G112" i="9"/>
  <c r="F112" i="9"/>
  <c r="G111" i="9"/>
  <c r="F111" i="9"/>
  <c r="G110" i="9"/>
  <c r="F110" i="9"/>
  <c r="G109" i="9"/>
  <c r="F109" i="9"/>
  <c r="G108" i="9"/>
  <c r="F108" i="9"/>
  <c r="G107" i="9"/>
  <c r="F107" i="9"/>
  <c r="G106" i="9"/>
  <c r="F106" i="9"/>
  <c r="G105" i="9"/>
  <c r="F105" i="9"/>
  <c r="G104" i="9"/>
  <c r="F104" i="9"/>
  <c r="G103" i="9"/>
  <c r="F103" i="9"/>
  <c r="G102" i="9"/>
  <c r="F102" i="9"/>
  <c r="G101" i="9"/>
  <c r="F101" i="9"/>
  <c r="G100" i="9"/>
  <c r="F100" i="9"/>
  <c r="G99" i="9"/>
  <c r="F99" i="9"/>
  <c r="G98" i="9"/>
  <c r="F98" i="9"/>
  <c r="G97" i="9"/>
  <c r="F97" i="9"/>
  <c r="G96" i="9"/>
  <c r="F96" i="9"/>
  <c r="G95" i="9"/>
  <c r="F95" i="9"/>
  <c r="G94" i="9"/>
  <c r="F94" i="9"/>
  <c r="G93" i="9"/>
  <c r="F93" i="9"/>
  <c r="G92" i="9"/>
  <c r="F92" i="9"/>
  <c r="G91" i="9"/>
  <c r="F91" i="9"/>
  <c r="G90" i="9"/>
  <c r="F90" i="9"/>
  <c r="G89" i="9"/>
  <c r="F89" i="9"/>
  <c r="G88" i="9"/>
  <c r="F88" i="9"/>
  <c r="G87" i="9"/>
  <c r="F87" i="9"/>
  <c r="G86" i="9"/>
  <c r="F86" i="9"/>
  <c r="G85" i="9"/>
  <c r="F85" i="9"/>
  <c r="G84" i="9"/>
  <c r="F84" i="9"/>
  <c r="G83" i="9"/>
  <c r="F83" i="9"/>
  <c r="G82" i="9"/>
  <c r="F82" i="9"/>
  <c r="G81" i="9"/>
  <c r="F81" i="9"/>
  <c r="G80" i="9"/>
  <c r="F80" i="9"/>
  <c r="G79" i="9"/>
  <c r="F79" i="9"/>
  <c r="G78" i="9"/>
  <c r="F78" i="9"/>
  <c r="G77" i="9"/>
  <c r="F77" i="9"/>
  <c r="G76" i="9"/>
  <c r="F76" i="9"/>
  <c r="G75" i="9"/>
  <c r="F75" i="9"/>
  <c r="G74" i="9"/>
  <c r="F74" i="9"/>
  <c r="G73" i="9"/>
  <c r="F73" i="9"/>
  <c r="G72" i="9"/>
  <c r="F72" i="9"/>
  <c r="G71" i="9"/>
  <c r="F71" i="9"/>
  <c r="G70" i="9"/>
  <c r="F70" i="9"/>
  <c r="G69" i="9"/>
  <c r="F69" i="9"/>
  <c r="G68" i="9"/>
  <c r="F68" i="9"/>
  <c r="G67" i="9"/>
  <c r="F67" i="9"/>
  <c r="G66" i="9"/>
  <c r="F66" i="9"/>
  <c r="G65" i="9"/>
  <c r="F65" i="9"/>
  <c r="G64" i="9"/>
  <c r="F64" i="9"/>
  <c r="G63" i="9"/>
  <c r="F63" i="9"/>
  <c r="G62" i="9"/>
  <c r="F62" i="9"/>
  <c r="G61" i="9"/>
  <c r="F61" i="9"/>
  <c r="G60" i="9"/>
  <c r="F60" i="9"/>
  <c r="G59" i="9"/>
  <c r="F59" i="9"/>
  <c r="G58" i="9"/>
  <c r="F58" i="9"/>
  <c r="G57" i="9"/>
  <c r="F57" i="9"/>
  <c r="G56" i="9"/>
  <c r="F56" i="9"/>
  <c r="G55" i="9"/>
  <c r="F55" i="9"/>
  <c r="G54" i="9"/>
  <c r="F54" i="9"/>
  <c r="G53" i="9"/>
  <c r="F53" i="9"/>
  <c r="G52" i="9"/>
  <c r="F52" i="9"/>
  <c r="G51" i="9"/>
  <c r="F51" i="9"/>
  <c r="G50" i="9"/>
  <c r="F50" i="9"/>
  <c r="G49" i="9"/>
  <c r="F49" i="9"/>
  <c r="G48" i="9"/>
  <c r="F48" i="9"/>
  <c r="G47" i="9"/>
  <c r="F47" i="9"/>
  <c r="G46" i="9"/>
  <c r="F46" i="9"/>
  <c r="G45" i="9"/>
  <c r="F45" i="9"/>
  <c r="G44" i="9"/>
  <c r="F44" i="9"/>
  <c r="G43" i="9"/>
  <c r="F43" i="9"/>
  <c r="G42" i="9"/>
  <c r="F42" i="9"/>
  <c r="G41" i="9"/>
  <c r="F41" i="9"/>
  <c r="G40" i="9"/>
  <c r="F40" i="9"/>
  <c r="G39" i="9"/>
  <c r="F39" i="9"/>
  <c r="G38" i="9"/>
  <c r="F38" i="9"/>
  <c r="G37" i="9"/>
  <c r="F37" i="9"/>
  <c r="G36" i="9"/>
  <c r="F36" i="9"/>
  <c r="G35" i="9"/>
  <c r="F35" i="9"/>
  <c r="G34" i="9"/>
  <c r="F34" i="9"/>
  <c r="G33" i="9"/>
  <c r="F33" i="9"/>
  <c r="G32" i="9"/>
  <c r="F32" i="9"/>
  <c r="G31" i="9"/>
  <c r="F31" i="9"/>
  <c r="F30" i="9"/>
  <c r="F29" i="9"/>
  <c r="F28" i="9"/>
  <c r="F27" i="9"/>
  <c r="G26" i="9"/>
  <c r="F26" i="9"/>
  <c r="G25" i="9"/>
  <c r="F25" i="9"/>
  <c r="G24" i="9"/>
  <c r="F24" i="9"/>
  <c r="G23" i="9"/>
  <c r="F23" i="9"/>
  <c r="G22" i="9"/>
  <c r="F22" i="9"/>
  <c r="G21" i="9"/>
  <c r="F21" i="9"/>
  <c r="G20" i="9"/>
  <c r="F20" i="9"/>
  <c r="G19" i="9"/>
  <c r="F19" i="9"/>
  <c r="G18" i="9"/>
  <c r="F18" i="9"/>
  <c r="G17" i="9"/>
  <c r="F17" i="9"/>
  <c r="G16" i="9"/>
  <c r="F16" i="9"/>
  <c r="G15" i="9"/>
  <c r="F15" i="9"/>
  <c r="G14" i="9"/>
  <c r="F14" i="9"/>
  <c r="G13" i="9"/>
  <c r="F13" i="9"/>
  <c r="G12" i="9"/>
  <c r="F12" i="9"/>
  <c r="G11" i="9"/>
  <c r="F11" i="9"/>
  <c r="G10" i="9"/>
  <c r="F10" i="9"/>
  <c r="G9" i="9"/>
  <c r="F9" i="9"/>
  <c r="G8" i="9"/>
  <c r="F8" i="9"/>
  <c r="G7" i="9"/>
  <c r="F7" i="9"/>
  <c r="G6" i="9"/>
  <c r="F6" i="9"/>
  <c r="G5" i="9"/>
  <c r="F5" i="9"/>
  <c r="G4" i="9"/>
  <c r="F4" i="9"/>
  <c r="G831" i="8"/>
  <c r="F831" i="8"/>
  <c r="G830" i="8"/>
  <c r="F830" i="8"/>
  <c r="G829" i="8"/>
  <c r="F829" i="8"/>
  <c r="G828" i="8"/>
  <c r="F828" i="8"/>
  <c r="G827" i="8"/>
  <c r="F827" i="8"/>
  <c r="G826" i="8"/>
  <c r="F826" i="8"/>
  <c r="G825" i="8"/>
  <c r="F825" i="8"/>
  <c r="G824" i="8"/>
  <c r="F824" i="8"/>
  <c r="G823" i="8"/>
  <c r="F823" i="8"/>
  <c r="G822" i="8"/>
  <c r="F822" i="8"/>
  <c r="G821" i="8"/>
  <c r="F821" i="8"/>
  <c r="G820" i="8"/>
  <c r="F820" i="8"/>
  <c r="G819" i="8"/>
  <c r="F819" i="8"/>
  <c r="G818" i="8"/>
  <c r="F818" i="8"/>
  <c r="G817" i="8"/>
  <c r="F817" i="8"/>
  <c r="G816" i="8"/>
  <c r="F816" i="8"/>
  <c r="G815" i="8"/>
  <c r="F815" i="8"/>
  <c r="G814" i="8"/>
  <c r="F814" i="8"/>
  <c r="G813" i="8"/>
  <c r="F813" i="8"/>
  <c r="G812" i="8"/>
  <c r="F812" i="8"/>
  <c r="G811" i="8"/>
  <c r="F811" i="8"/>
  <c r="G810" i="8"/>
  <c r="F810" i="8"/>
  <c r="G809" i="8"/>
  <c r="F809" i="8"/>
  <c r="G808" i="8"/>
  <c r="F808" i="8"/>
  <c r="G807" i="8"/>
  <c r="F807" i="8"/>
  <c r="G806" i="8"/>
  <c r="F806" i="8"/>
  <c r="G805" i="8"/>
  <c r="F805" i="8"/>
  <c r="G804" i="8"/>
  <c r="F804" i="8"/>
  <c r="G803" i="8"/>
  <c r="F803" i="8"/>
  <c r="G802" i="8"/>
  <c r="F802" i="8"/>
  <c r="G801" i="8"/>
  <c r="F801" i="8"/>
  <c r="G800" i="8"/>
  <c r="F800" i="8"/>
  <c r="G799" i="8"/>
  <c r="F799" i="8"/>
  <c r="G798" i="8"/>
  <c r="F798" i="8"/>
  <c r="G797" i="8"/>
  <c r="F797" i="8"/>
  <c r="G796" i="8"/>
  <c r="F796" i="8"/>
  <c r="G795" i="8"/>
  <c r="F795" i="8"/>
  <c r="G794" i="8"/>
  <c r="F794" i="8"/>
  <c r="G793" i="8"/>
  <c r="F793" i="8"/>
  <c r="G792" i="8"/>
  <c r="F792" i="8"/>
  <c r="G791" i="8"/>
  <c r="F791" i="8"/>
  <c r="G790" i="8"/>
  <c r="F790" i="8"/>
  <c r="G789" i="8"/>
  <c r="F789" i="8"/>
  <c r="G788" i="8"/>
  <c r="F788" i="8"/>
  <c r="G787" i="8"/>
  <c r="F787" i="8"/>
  <c r="G786" i="8"/>
  <c r="F786" i="8"/>
  <c r="G785" i="8"/>
  <c r="F785" i="8"/>
  <c r="G784" i="8"/>
  <c r="F784" i="8"/>
  <c r="G783" i="8"/>
  <c r="F783" i="8"/>
  <c r="G782" i="8"/>
  <c r="F782" i="8"/>
  <c r="G781" i="8"/>
  <c r="F781" i="8"/>
  <c r="G780" i="8"/>
  <c r="F780" i="8"/>
  <c r="G779" i="8"/>
  <c r="F779" i="8"/>
  <c r="G778" i="8"/>
  <c r="F778" i="8"/>
  <c r="G777" i="8"/>
  <c r="F777" i="8"/>
  <c r="G776" i="8"/>
  <c r="F776" i="8"/>
  <c r="G775" i="8"/>
  <c r="F775" i="8"/>
  <c r="G774" i="8"/>
  <c r="F774" i="8"/>
  <c r="G773" i="8"/>
  <c r="F773" i="8"/>
  <c r="G772" i="8"/>
  <c r="F772" i="8"/>
  <c r="G771" i="8"/>
  <c r="F771" i="8"/>
  <c r="G770" i="8"/>
  <c r="F770" i="8"/>
  <c r="G769" i="8"/>
  <c r="F769" i="8"/>
  <c r="G768" i="8"/>
  <c r="F768" i="8"/>
  <c r="G767" i="8"/>
  <c r="F767" i="8"/>
  <c r="G766" i="8"/>
  <c r="F766" i="8"/>
  <c r="G765" i="8"/>
  <c r="F765" i="8"/>
  <c r="G764" i="8"/>
  <c r="F764" i="8"/>
  <c r="G763" i="8"/>
  <c r="F763" i="8"/>
  <c r="G762" i="8"/>
  <c r="F762" i="8"/>
  <c r="G761" i="8"/>
  <c r="F761" i="8"/>
  <c r="G760" i="8"/>
  <c r="F760" i="8"/>
  <c r="G759" i="8"/>
  <c r="F759" i="8"/>
  <c r="G758" i="8"/>
  <c r="F758" i="8"/>
  <c r="G757" i="8"/>
  <c r="F757" i="8"/>
  <c r="G756" i="8"/>
  <c r="F756" i="8"/>
  <c r="G755" i="8"/>
  <c r="F755" i="8"/>
  <c r="G754" i="8"/>
  <c r="F754" i="8"/>
  <c r="G753" i="8"/>
  <c r="F753" i="8"/>
  <c r="G752" i="8"/>
  <c r="F752" i="8"/>
  <c r="G751" i="8"/>
  <c r="F751" i="8"/>
  <c r="G750" i="8"/>
  <c r="F750" i="8"/>
  <c r="G749" i="8"/>
  <c r="F749" i="8"/>
  <c r="G748" i="8"/>
  <c r="F748" i="8"/>
  <c r="G747" i="8"/>
  <c r="F747" i="8"/>
  <c r="G746" i="8"/>
  <c r="F746" i="8"/>
  <c r="G745" i="8"/>
  <c r="F745" i="8"/>
  <c r="G744" i="8"/>
  <c r="F744" i="8"/>
  <c r="G743" i="8"/>
  <c r="F743" i="8"/>
  <c r="G742" i="8"/>
  <c r="F742" i="8"/>
  <c r="G741" i="8"/>
  <c r="F741" i="8"/>
  <c r="G740" i="8"/>
  <c r="F740" i="8"/>
  <c r="G739" i="8"/>
  <c r="F739" i="8"/>
  <c r="G738" i="8"/>
  <c r="F738" i="8"/>
  <c r="G737" i="8"/>
  <c r="F737" i="8"/>
  <c r="G736" i="8"/>
  <c r="F736" i="8"/>
  <c r="G735" i="8"/>
  <c r="F735" i="8"/>
  <c r="G734" i="8"/>
  <c r="F734" i="8"/>
  <c r="G733" i="8"/>
  <c r="F733" i="8"/>
  <c r="G732" i="8"/>
  <c r="F732" i="8"/>
  <c r="G731" i="8"/>
  <c r="F731" i="8"/>
  <c r="G730" i="8"/>
  <c r="F730" i="8"/>
  <c r="G729" i="8"/>
  <c r="F729" i="8"/>
  <c r="G728" i="8"/>
  <c r="F728" i="8"/>
  <c r="G727" i="8"/>
  <c r="F727" i="8"/>
  <c r="G726" i="8"/>
  <c r="F726" i="8"/>
  <c r="G725" i="8"/>
  <c r="F725" i="8"/>
  <c r="G724" i="8"/>
  <c r="F724" i="8"/>
  <c r="G723" i="8"/>
  <c r="F723" i="8"/>
  <c r="G722" i="8"/>
  <c r="F722" i="8"/>
  <c r="G721" i="8"/>
  <c r="F721" i="8"/>
  <c r="G720" i="8"/>
  <c r="F720" i="8"/>
  <c r="G719" i="8"/>
  <c r="F719" i="8"/>
  <c r="G718" i="8"/>
  <c r="F718" i="8"/>
  <c r="G717" i="8"/>
  <c r="F717" i="8"/>
  <c r="G716" i="8"/>
  <c r="F716" i="8"/>
  <c r="G715" i="8"/>
  <c r="F715" i="8"/>
  <c r="G714" i="8"/>
  <c r="F714" i="8"/>
  <c r="G713" i="8"/>
  <c r="F713" i="8"/>
  <c r="G712" i="8"/>
  <c r="F712" i="8"/>
  <c r="G711" i="8"/>
  <c r="F711" i="8"/>
  <c r="G710" i="8"/>
  <c r="F710" i="8"/>
  <c r="G709" i="8"/>
  <c r="F709" i="8"/>
  <c r="G708" i="8"/>
  <c r="F708" i="8"/>
  <c r="G707" i="8"/>
  <c r="F707" i="8"/>
  <c r="G706" i="8"/>
  <c r="F706" i="8"/>
  <c r="G705" i="8"/>
  <c r="F705" i="8"/>
  <c r="G704" i="8"/>
  <c r="F704" i="8"/>
  <c r="G703" i="8"/>
  <c r="F703" i="8"/>
  <c r="G702" i="8"/>
  <c r="F702" i="8"/>
  <c r="G701" i="8"/>
  <c r="F701" i="8"/>
  <c r="G700" i="8"/>
  <c r="F700" i="8"/>
  <c r="G699" i="8"/>
  <c r="F699" i="8"/>
  <c r="G698" i="8"/>
  <c r="F698" i="8"/>
  <c r="G697" i="8"/>
  <c r="F697" i="8"/>
  <c r="G696" i="8"/>
  <c r="F696" i="8"/>
  <c r="G695" i="8"/>
  <c r="F695" i="8"/>
  <c r="G694" i="8"/>
  <c r="F694" i="8"/>
  <c r="G693" i="8"/>
  <c r="F693" i="8"/>
  <c r="G692" i="8"/>
  <c r="F692" i="8"/>
  <c r="G691" i="8"/>
  <c r="F691" i="8"/>
  <c r="G690" i="8"/>
  <c r="F690" i="8"/>
  <c r="G689" i="8"/>
  <c r="F689" i="8"/>
  <c r="G688" i="8"/>
  <c r="F688" i="8"/>
  <c r="G687" i="8"/>
  <c r="F687" i="8"/>
  <c r="G686" i="8"/>
  <c r="F686" i="8"/>
  <c r="G685" i="8"/>
  <c r="F685" i="8"/>
  <c r="G684" i="8"/>
  <c r="F684" i="8"/>
  <c r="G683" i="8"/>
  <c r="F683" i="8"/>
  <c r="G682" i="8"/>
  <c r="F682" i="8"/>
  <c r="G681" i="8"/>
  <c r="F681" i="8"/>
  <c r="G680" i="8"/>
  <c r="F680" i="8"/>
  <c r="G679" i="8"/>
  <c r="F679" i="8"/>
  <c r="G678" i="8"/>
  <c r="F678" i="8"/>
  <c r="G677" i="8"/>
  <c r="F677" i="8"/>
  <c r="G676" i="8"/>
  <c r="F676" i="8"/>
  <c r="G675" i="8"/>
  <c r="F675" i="8"/>
  <c r="G674" i="8"/>
  <c r="F674" i="8"/>
  <c r="G673" i="8"/>
  <c r="F673" i="8"/>
  <c r="G672" i="8"/>
  <c r="F672" i="8"/>
  <c r="G671" i="8"/>
  <c r="F671" i="8"/>
  <c r="G670" i="8"/>
  <c r="F670" i="8"/>
  <c r="G669" i="8"/>
  <c r="F669" i="8"/>
  <c r="G668" i="8"/>
  <c r="F668" i="8"/>
  <c r="G667" i="8"/>
  <c r="F667" i="8"/>
  <c r="G666" i="8"/>
  <c r="F666" i="8"/>
  <c r="G665" i="8"/>
  <c r="F665" i="8"/>
  <c r="G664" i="8"/>
  <c r="F664" i="8"/>
  <c r="G663" i="8"/>
  <c r="F663" i="8"/>
  <c r="G662" i="8"/>
  <c r="F662" i="8"/>
  <c r="G661" i="8"/>
  <c r="F661" i="8"/>
  <c r="G660" i="8"/>
  <c r="F660" i="8"/>
  <c r="G659" i="8"/>
  <c r="F659" i="8"/>
  <c r="G658" i="8"/>
  <c r="F658" i="8"/>
  <c r="G657" i="8"/>
  <c r="F657" i="8"/>
  <c r="G656" i="8"/>
  <c r="F656" i="8"/>
  <c r="G655" i="8"/>
  <c r="F655" i="8"/>
  <c r="G654" i="8"/>
  <c r="F654" i="8"/>
  <c r="G653" i="8"/>
  <c r="F653" i="8"/>
  <c r="G652" i="8"/>
  <c r="F652" i="8"/>
  <c r="G651" i="8"/>
  <c r="F651" i="8"/>
  <c r="G650" i="8"/>
  <c r="F650" i="8"/>
  <c r="G649" i="8"/>
  <c r="F649" i="8"/>
  <c r="G648" i="8"/>
  <c r="F648" i="8"/>
  <c r="G647" i="8"/>
  <c r="F647" i="8"/>
  <c r="G646" i="8"/>
  <c r="F646" i="8"/>
  <c r="G645" i="8"/>
  <c r="F645" i="8"/>
  <c r="G644" i="8"/>
  <c r="F644" i="8"/>
  <c r="G643" i="8"/>
  <c r="F643" i="8"/>
  <c r="G642" i="8"/>
  <c r="F642" i="8"/>
  <c r="G641" i="8"/>
  <c r="F641" i="8"/>
  <c r="G640" i="8"/>
  <c r="F640" i="8"/>
  <c r="G639" i="8"/>
  <c r="F639" i="8"/>
  <c r="G638" i="8"/>
  <c r="F638" i="8"/>
  <c r="G637" i="8"/>
  <c r="F637" i="8"/>
  <c r="G636" i="8"/>
  <c r="F636" i="8"/>
  <c r="G635" i="8"/>
  <c r="F635" i="8"/>
  <c r="G634" i="8"/>
  <c r="F634" i="8"/>
  <c r="G633" i="8"/>
  <c r="F633" i="8"/>
  <c r="G632" i="8"/>
  <c r="F632" i="8"/>
  <c r="G631" i="8"/>
  <c r="F631" i="8"/>
  <c r="G630" i="8"/>
  <c r="F630" i="8"/>
  <c r="G629" i="8"/>
  <c r="F629" i="8"/>
  <c r="G628" i="8"/>
  <c r="F628" i="8"/>
  <c r="G627" i="8"/>
  <c r="F627" i="8"/>
  <c r="G626" i="8"/>
  <c r="F626" i="8"/>
  <c r="G625" i="8"/>
  <c r="F625" i="8"/>
  <c r="G624" i="8"/>
  <c r="F624" i="8"/>
  <c r="G623" i="8"/>
  <c r="F623" i="8"/>
  <c r="G622" i="8"/>
  <c r="F622" i="8"/>
  <c r="G621" i="8"/>
  <c r="F621" i="8"/>
  <c r="G620" i="8"/>
  <c r="F620" i="8"/>
  <c r="G619" i="8"/>
  <c r="F619" i="8"/>
  <c r="G618" i="8"/>
  <c r="F618" i="8"/>
  <c r="G617" i="8"/>
  <c r="F617" i="8"/>
  <c r="G616" i="8"/>
  <c r="F616" i="8"/>
  <c r="G615" i="8"/>
  <c r="F615" i="8"/>
  <c r="G614" i="8"/>
  <c r="F614" i="8"/>
  <c r="G613" i="8"/>
  <c r="F613" i="8"/>
  <c r="G612" i="8"/>
  <c r="F612" i="8"/>
  <c r="G611" i="8"/>
  <c r="F611" i="8"/>
  <c r="G610" i="8"/>
  <c r="F610" i="8"/>
  <c r="G609" i="8"/>
  <c r="F609" i="8"/>
  <c r="G608" i="8"/>
  <c r="F608" i="8"/>
  <c r="G607" i="8"/>
  <c r="F607" i="8"/>
  <c r="G606" i="8"/>
  <c r="F606" i="8"/>
  <c r="G605" i="8"/>
  <c r="F605" i="8"/>
  <c r="G604" i="8"/>
  <c r="F604" i="8"/>
  <c r="G603" i="8"/>
  <c r="F603" i="8"/>
  <c r="G602" i="8"/>
  <c r="F602" i="8"/>
  <c r="G601" i="8"/>
  <c r="F601" i="8"/>
  <c r="G600" i="8"/>
  <c r="F600" i="8"/>
  <c r="G599" i="8"/>
  <c r="F599" i="8"/>
  <c r="G598" i="8"/>
  <c r="F598" i="8"/>
  <c r="G597" i="8"/>
  <c r="F597" i="8"/>
  <c r="G596" i="8"/>
  <c r="F596" i="8"/>
  <c r="G595" i="8"/>
  <c r="F595" i="8"/>
  <c r="G594" i="8"/>
  <c r="F594" i="8"/>
  <c r="G593" i="8"/>
  <c r="F593" i="8"/>
  <c r="G592" i="8"/>
  <c r="F592" i="8"/>
  <c r="G591" i="8"/>
  <c r="F591" i="8"/>
  <c r="G590" i="8"/>
  <c r="F590" i="8"/>
  <c r="G589" i="8"/>
  <c r="F589" i="8"/>
  <c r="G588" i="8"/>
  <c r="F588" i="8"/>
  <c r="G587" i="8"/>
  <c r="F587" i="8"/>
  <c r="G586" i="8"/>
  <c r="F586" i="8"/>
  <c r="G585" i="8"/>
  <c r="F585" i="8"/>
  <c r="G584" i="8"/>
  <c r="F584" i="8"/>
  <c r="G583" i="8"/>
  <c r="F583" i="8"/>
  <c r="G582" i="8"/>
  <c r="F582" i="8"/>
  <c r="G581" i="8"/>
  <c r="F581" i="8"/>
  <c r="G580" i="8"/>
  <c r="F580" i="8"/>
  <c r="G579" i="8"/>
  <c r="F579" i="8"/>
  <c r="G578" i="8"/>
  <c r="F578" i="8"/>
  <c r="G577" i="8"/>
  <c r="F577" i="8"/>
  <c r="G576" i="8"/>
  <c r="F576" i="8"/>
  <c r="G575" i="8"/>
  <c r="F575" i="8"/>
  <c r="G574" i="8"/>
  <c r="F574" i="8"/>
  <c r="G573" i="8"/>
  <c r="F573" i="8"/>
  <c r="G572" i="8"/>
  <c r="F572" i="8"/>
  <c r="G571" i="8"/>
  <c r="F571" i="8"/>
  <c r="G570" i="8"/>
  <c r="F570" i="8"/>
  <c r="G569" i="8"/>
  <c r="F569" i="8"/>
  <c r="G568" i="8"/>
  <c r="F568" i="8"/>
  <c r="G567" i="8"/>
  <c r="F567" i="8"/>
  <c r="G566" i="8"/>
  <c r="F566" i="8"/>
  <c r="G565" i="8"/>
  <c r="F565" i="8"/>
  <c r="G564" i="8"/>
  <c r="F564" i="8"/>
  <c r="G563" i="8"/>
  <c r="F563" i="8"/>
  <c r="G562" i="8"/>
  <c r="F562" i="8"/>
  <c r="G561" i="8"/>
  <c r="F561" i="8"/>
  <c r="G560" i="8"/>
  <c r="F560" i="8"/>
  <c r="G559" i="8"/>
  <c r="F559" i="8"/>
  <c r="G558" i="8"/>
  <c r="F558" i="8"/>
  <c r="G557" i="8"/>
  <c r="F557" i="8"/>
  <c r="G556" i="8"/>
  <c r="F556" i="8"/>
  <c r="G555" i="8"/>
  <c r="F555" i="8"/>
  <c r="G554" i="8"/>
  <c r="F554" i="8"/>
  <c r="G553" i="8"/>
  <c r="F553" i="8"/>
  <c r="G552" i="8"/>
  <c r="F552" i="8"/>
  <c r="G551" i="8"/>
  <c r="F551" i="8"/>
  <c r="G550" i="8"/>
  <c r="F550" i="8"/>
  <c r="G549" i="8"/>
  <c r="F549" i="8"/>
  <c r="G548" i="8"/>
  <c r="F548" i="8"/>
  <c r="G547" i="8"/>
  <c r="F547" i="8"/>
  <c r="G546" i="8"/>
  <c r="F546" i="8"/>
  <c r="G545" i="8"/>
  <c r="F545" i="8"/>
  <c r="G544" i="8"/>
  <c r="F544" i="8"/>
  <c r="G543" i="8"/>
  <c r="F543" i="8"/>
  <c r="G542" i="8"/>
  <c r="F542" i="8"/>
  <c r="G541" i="8"/>
  <c r="F541" i="8"/>
  <c r="G540" i="8"/>
  <c r="F540" i="8"/>
  <c r="G539" i="8"/>
  <c r="F539" i="8"/>
  <c r="G538" i="8"/>
  <c r="F538" i="8"/>
  <c r="G537" i="8"/>
  <c r="F537" i="8"/>
  <c r="G536" i="8"/>
  <c r="F536" i="8"/>
  <c r="G535" i="8"/>
  <c r="F535" i="8"/>
  <c r="G534" i="8"/>
  <c r="F534" i="8"/>
  <c r="G533" i="8"/>
  <c r="F533" i="8"/>
  <c r="G532" i="8"/>
  <c r="F532" i="8"/>
  <c r="G531" i="8"/>
  <c r="F531" i="8"/>
  <c r="G530" i="8"/>
  <c r="F530" i="8"/>
  <c r="G529" i="8"/>
  <c r="F529" i="8"/>
  <c r="G528" i="8"/>
  <c r="F528" i="8"/>
  <c r="G527" i="8"/>
  <c r="F527" i="8"/>
  <c r="G526" i="8"/>
  <c r="F526" i="8"/>
  <c r="G525" i="8"/>
  <c r="F525" i="8"/>
  <c r="G524" i="8"/>
  <c r="F524" i="8"/>
  <c r="G523" i="8"/>
  <c r="F523" i="8"/>
  <c r="G522" i="8"/>
  <c r="F522" i="8"/>
  <c r="G521" i="8"/>
  <c r="F521" i="8"/>
  <c r="G520" i="8"/>
  <c r="F520" i="8"/>
  <c r="G519" i="8"/>
  <c r="F519" i="8"/>
  <c r="G518" i="8"/>
  <c r="F518" i="8"/>
  <c r="G517" i="8"/>
  <c r="F517" i="8"/>
  <c r="G516" i="8"/>
  <c r="F516" i="8"/>
  <c r="G515" i="8"/>
  <c r="F515" i="8"/>
  <c r="G514" i="8"/>
  <c r="F514" i="8"/>
  <c r="G513" i="8"/>
  <c r="F513" i="8"/>
  <c r="G512" i="8"/>
  <c r="F512" i="8"/>
  <c r="G511" i="8"/>
  <c r="F511" i="8"/>
  <c r="G510" i="8"/>
  <c r="F510" i="8"/>
  <c r="G509" i="8"/>
  <c r="F509" i="8"/>
  <c r="G508" i="8"/>
  <c r="F508" i="8"/>
  <c r="G507" i="8"/>
  <c r="F507" i="8"/>
  <c r="G506" i="8"/>
  <c r="F506" i="8"/>
  <c r="G505" i="8"/>
  <c r="F505" i="8"/>
  <c r="G504" i="8"/>
  <c r="F504" i="8"/>
  <c r="G503" i="8"/>
  <c r="F503" i="8"/>
  <c r="G502" i="8"/>
  <c r="F502" i="8"/>
  <c r="G501" i="8"/>
  <c r="F501" i="8"/>
  <c r="G500" i="8"/>
  <c r="F500" i="8"/>
  <c r="G499" i="8"/>
  <c r="F499" i="8"/>
  <c r="G498" i="8"/>
  <c r="F498" i="8"/>
  <c r="G497" i="8"/>
  <c r="F497" i="8"/>
  <c r="G496" i="8"/>
  <c r="F496" i="8"/>
  <c r="G495" i="8"/>
  <c r="F495" i="8"/>
  <c r="G494" i="8"/>
  <c r="F494" i="8"/>
  <c r="G493" i="8"/>
  <c r="F493" i="8"/>
  <c r="G492" i="8"/>
  <c r="F492" i="8"/>
  <c r="G491" i="8"/>
  <c r="F491" i="8"/>
  <c r="G490" i="8"/>
  <c r="F490" i="8"/>
  <c r="G489" i="8"/>
  <c r="F489" i="8"/>
  <c r="G488" i="8"/>
  <c r="F488" i="8"/>
  <c r="G487" i="8"/>
  <c r="F487" i="8"/>
  <c r="G486" i="8"/>
  <c r="F486" i="8"/>
  <c r="G485" i="8"/>
  <c r="F485" i="8"/>
  <c r="G484" i="8"/>
  <c r="F484" i="8"/>
  <c r="G483" i="8"/>
  <c r="F483" i="8"/>
  <c r="G482" i="8"/>
  <c r="F482" i="8"/>
  <c r="G481" i="8"/>
  <c r="F481" i="8"/>
  <c r="G480" i="8"/>
  <c r="F480" i="8"/>
  <c r="G479" i="8"/>
  <c r="F479" i="8"/>
  <c r="G478" i="8"/>
  <c r="F478" i="8"/>
  <c r="G477" i="8"/>
  <c r="F477" i="8"/>
  <c r="G476" i="8"/>
  <c r="F476" i="8"/>
  <c r="G475" i="8"/>
  <c r="F475" i="8"/>
  <c r="G474" i="8"/>
  <c r="F474" i="8"/>
  <c r="G473" i="8"/>
  <c r="F473" i="8"/>
  <c r="G472" i="8"/>
  <c r="F472" i="8"/>
  <c r="G471" i="8"/>
  <c r="F471" i="8"/>
  <c r="G470" i="8"/>
  <c r="F470" i="8"/>
  <c r="G469" i="8"/>
  <c r="F469" i="8"/>
  <c r="G468" i="8"/>
  <c r="F468" i="8"/>
  <c r="G467" i="8"/>
  <c r="F467" i="8"/>
  <c r="G466" i="8"/>
  <c r="F466" i="8"/>
  <c r="G465" i="8"/>
  <c r="F465" i="8"/>
  <c r="G464" i="8"/>
  <c r="F464" i="8"/>
  <c r="G463" i="8"/>
  <c r="F463" i="8"/>
  <c r="G462" i="8"/>
  <c r="F462" i="8"/>
  <c r="G461" i="8"/>
  <c r="F461" i="8"/>
  <c r="G460" i="8"/>
  <c r="F460" i="8"/>
  <c r="G459" i="8"/>
  <c r="F459" i="8"/>
  <c r="G458" i="8"/>
  <c r="F458" i="8"/>
  <c r="G457" i="8"/>
  <c r="F457" i="8"/>
  <c r="G456" i="8"/>
  <c r="F456" i="8"/>
  <c r="G455" i="8"/>
  <c r="F455" i="8"/>
  <c r="G454" i="8"/>
  <c r="F454" i="8"/>
  <c r="G453" i="8"/>
  <c r="F453" i="8"/>
  <c r="G452" i="8"/>
  <c r="F452" i="8"/>
  <c r="G451" i="8"/>
  <c r="F451" i="8"/>
  <c r="G450" i="8"/>
  <c r="F450" i="8"/>
  <c r="G449" i="8"/>
  <c r="F449" i="8"/>
  <c r="G448" i="8"/>
  <c r="F448" i="8"/>
  <c r="G447" i="8"/>
  <c r="F447" i="8"/>
  <c r="G446" i="8"/>
  <c r="F446" i="8"/>
  <c r="G445" i="8"/>
  <c r="F445" i="8"/>
  <c r="G444" i="8"/>
  <c r="F444" i="8"/>
  <c r="G443" i="8"/>
  <c r="F443" i="8"/>
  <c r="G442" i="8"/>
  <c r="F442" i="8"/>
  <c r="G441" i="8"/>
  <c r="F441" i="8"/>
  <c r="G440" i="8"/>
  <c r="F440" i="8"/>
  <c r="G439" i="8"/>
  <c r="F439" i="8"/>
  <c r="G438" i="8"/>
  <c r="F438" i="8"/>
  <c r="G437" i="8"/>
  <c r="F437" i="8"/>
  <c r="G436" i="8"/>
  <c r="F436" i="8"/>
  <c r="G435" i="8"/>
  <c r="F435" i="8"/>
  <c r="G434" i="8"/>
  <c r="F434" i="8"/>
  <c r="G433" i="8"/>
  <c r="F433" i="8"/>
  <c r="G432" i="8"/>
  <c r="F432" i="8"/>
  <c r="G431" i="8"/>
  <c r="F431" i="8"/>
  <c r="G430" i="8"/>
  <c r="F430" i="8"/>
  <c r="G429" i="8"/>
  <c r="F429" i="8"/>
  <c r="G428" i="8"/>
  <c r="F428" i="8"/>
  <c r="G427" i="8"/>
  <c r="F427" i="8"/>
  <c r="G426" i="8"/>
  <c r="F426" i="8"/>
  <c r="G425" i="8"/>
  <c r="F425" i="8"/>
  <c r="G424" i="8"/>
  <c r="F424" i="8"/>
  <c r="G423" i="8"/>
  <c r="F423" i="8"/>
  <c r="G422" i="8"/>
  <c r="F422" i="8"/>
  <c r="G421" i="8"/>
  <c r="F421" i="8"/>
  <c r="G420" i="8"/>
  <c r="F420" i="8"/>
  <c r="G419" i="8"/>
  <c r="F419" i="8"/>
  <c r="G418" i="8"/>
  <c r="F418" i="8"/>
  <c r="G417" i="8"/>
  <c r="F417" i="8"/>
  <c r="G416" i="8"/>
  <c r="F416" i="8"/>
  <c r="G415" i="8"/>
  <c r="F415" i="8"/>
  <c r="G414" i="8"/>
  <c r="F414" i="8"/>
  <c r="G413" i="8"/>
  <c r="F413" i="8"/>
  <c r="G412" i="8"/>
  <c r="F412" i="8"/>
  <c r="G411" i="8"/>
  <c r="F411" i="8"/>
  <c r="G410" i="8"/>
  <c r="F410" i="8"/>
  <c r="G409" i="8"/>
  <c r="F409" i="8"/>
  <c r="G408" i="8"/>
  <c r="F408" i="8"/>
  <c r="G407" i="8"/>
  <c r="F407" i="8"/>
  <c r="G406" i="8"/>
  <c r="F406" i="8"/>
  <c r="G405" i="8"/>
  <c r="F405" i="8"/>
  <c r="G404" i="8"/>
  <c r="F404" i="8"/>
  <c r="G403" i="8"/>
  <c r="F403" i="8"/>
  <c r="G402" i="8"/>
  <c r="F402" i="8"/>
  <c r="G401" i="8"/>
  <c r="F401" i="8"/>
  <c r="G400" i="8"/>
  <c r="F400" i="8"/>
  <c r="G399" i="8"/>
  <c r="F399" i="8"/>
  <c r="G398" i="8"/>
  <c r="F398" i="8"/>
  <c r="G397" i="8"/>
  <c r="F397" i="8"/>
  <c r="G396" i="8"/>
  <c r="F396" i="8"/>
  <c r="G395" i="8"/>
  <c r="F395" i="8"/>
  <c r="G394" i="8"/>
  <c r="F394" i="8"/>
  <c r="G393" i="8"/>
  <c r="F393" i="8"/>
  <c r="G392" i="8"/>
  <c r="F392" i="8"/>
  <c r="G391" i="8"/>
  <c r="F391" i="8"/>
  <c r="G390" i="8"/>
  <c r="F390" i="8"/>
  <c r="G389" i="8"/>
  <c r="F389" i="8"/>
  <c r="G388" i="8"/>
  <c r="F388" i="8"/>
  <c r="G387" i="8"/>
  <c r="F387" i="8"/>
  <c r="G386" i="8"/>
  <c r="F386" i="8"/>
  <c r="G385" i="8"/>
  <c r="F385" i="8"/>
  <c r="G384" i="8"/>
  <c r="F384" i="8"/>
  <c r="G383" i="8"/>
  <c r="F383" i="8"/>
  <c r="G382" i="8"/>
  <c r="F382" i="8"/>
  <c r="G381" i="8"/>
  <c r="F381" i="8"/>
  <c r="G380" i="8"/>
  <c r="F380" i="8"/>
  <c r="G379" i="8"/>
  <c r="F379" i="8"/>
  <c r="G378" i="8"/>
  <c r="F378" i="8"/>
  <c r="G377" i="8"/>
  <c r="F377" i="8"/>
  <c r="G376" i="8"/>
  <c r="F376" i="8"/>
  <c r="G375" i="8"/>
  <c r="F375" i="8"/>
  <c r="G374" i="8"/>
  <c r="F374" i="8"/>
  <c r="G373" i="8"/>
  <c r="F373" i="8"/>
  <c r="G372" i="8"/>
  <c r="F372" i="8"/>
  <c r="G371" i="8"/>
  <c r="F371" i="8"/>
  <c r="G370" i="8"/>
  <c r="F370" i="8"/>
  <c r="G369" i="8"/>
  <c r="F369" i="8"/>
  <c r="G368" i="8"/>
  <c r="F368" i="8"/>
  <c r="G367" i="8"/>
  <c r="F367" i="8"/>
  <c r="G366" i="8"/>
  <c r="F366" i="8"/>
  <c r="G365" i="8"/>
  <c r="F365" i="8"/>
  <c r="G364" i="8"/>
  <c r="F364" i="8"/>
  <c r="G363" i="8"/>
  <c r="F363" i="8"/>
  <c r="G362" i="8"/>
  <c r="F362" i="8"/>
  <c r="G361" i="8"/>
  <c r="F361" i="8"/>
  <c r="G360" i="8"/>
  <c r="F360" i="8"/>
  <c r="G359" i="8"/>
  <c r="F359" i="8"/>
  <c r="G358" i="8"/>
  <c r="F358" i="8"/>
  <c r="G357" i="8"/>
  <c r="F357" i="8"/>
  <c r="G356" i="8"/>
  <c r="F356" i="8"/>
  <c r="G355" i="8"/>
  <c r="F355" i="8"/>
  <c r="G354" i="8"/>
  <c r="F354" i="8"/>
  <c r="G353" i="8"/>
  <c r="F353" i="8"/>
  <c r="G352" i="8"/>
  <c r="F352" i="8"/>
  <c r="G351" i="8"/>
  <c r="F351" i="8"/>
  <c r="G350" i="8"/>
  <c r="F350" i="8"/>
  <c r="G349" i="8"/>
  <c r="F349" i="8"/>
  <c r="G348" i="8"/>
  <c r="F348" i="8"/>
  <c r="G347" i="8"/>
  <c r="F347" i="8"/>
  <c r="G346" i="8"/>
  <c r="F346" i="8"/>
  <c r="G345" i="8"/>
  <c r="F345" i="8"/>
  <c r="G344" i="8"/>
  <c r="F344" i="8"/>
  <c r="G343" i="8"/>
  <c r="F343" i="8"/>
  <c r="G342" i="8"/>
  <c r="F342" i="8"/>
  <c r="G341" i="8"/>
  <c r="F341" i="8"/>
  <c r="G340" i="8"/>
  <c r="F340" i="8"/>
  <c r="G339" i="8"/>
  <c r="F339" i="8"/>
  <c r="G338" i="8"/>
  <c r="F338" i="8"/>
  <c r="G337" i="8"/>
  <c r="F337" i="8"/>
  <c r="G336" i="8"/>
  <c r="F336" i="8"/>
  <c r="G335" i="8"/>
  <c r="F335" i="8"/>
  <c r="G334" i="8"/>
  <c r="F334" i="8"/>
  <c r="G333" i="8"/>
  <c r="F333" i="8"/>
  <c r="G332" i="8"/>
  <c r="F332" i="8"/>
  <c r="G331" i="8"/>
  <c r="F331" i="8"/>
  <c r="G330" i="8"/>
  <c r="F330" i="8"/>
  <c r="G329" i="8"/>
  <c r="F329" i="8"/>
  <c r="G328" i="8"/>
  <c r="F328" i="8"/>
  <c r="G327" i="8"/>
  <c r="F327" i="8"/>
  <c r="G326"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G134" i="8"/>
  <c r="F134" i="8"/>
  <c r="G133" i="8"/>
  <c r="F133" i="8"/>
  <c r="G132" i="8"/>
  <c r="F132" i="8"/>
  <c r="G131" i="8"/>
  <c r="F131" i="8"/>
  <c r="G130" i="8"/>
  <c r="F130" i="8"/>
  <c r="G129" i="8"/>
  <c r="F129" i="8"/>
  <c r="G128" i="8"/>
  <c r="F128" i="8"/>
  <c r="G127" i="8"/>
  <c r="F127" i="8"/>
  <c r="G126" i="8"/>
  <c r="F126" i="8"/>
  <c r="G125" i="8"/>
  <c r="F125" i="8"/>
  <c r="G124" i="8"/>
  <c r="F124" i="8"/>
  <c r="G123" i="8"/>
  <c r="F123" i="8"/>
  <c r="G122" i="8"/>
  <c r="F122" i="8"/>
  <c r="G121" i="8"/>
  <c r="F121" i="8"/>
  <c r="G120" i="8"/>
  <c r="F120" i="8"/>
  <c r="G119" i="8"/>
  <c r="F119" i="8"/>
  <c r="G118" i="8"/>
  <c r="F118" i="8"/>
  <c r="G117" i="8"/>
  <c r="F117" i="8"/>
  <c r="G116" i="8"/>
  <c r="G115" i="8"/>
  <c r="G114" i="8"/>
  <c r="G113" i="8"/>
  <c r="G112" i="8"/>
  <c r="G111" i="8"/>
  <c r="G110" i="8"/>
  <c r="G109" i="8"/>
  <c r="G108" i="8"/>
  <c r="G107" i="8"/>
  <c r="G106" i="8"/>
  <c r="G105" i="8"/>
  <c r="G104" i="8"/>
  <c r="G103" i="8"/>
  <c r="G102" i="8"/>
  <c r="G101" i="8"/>
  <c r="G100" i="8"/>
  <c r="G99" i="8"/>
  <c r="G98" i="8"/>
  <c r="G97" i="8"/>
  <c r="G96" i="8"/>
  <c r="G95" i="8"/>
  <c r="G94" i="8"/>
  <c r="G93" i="8"/>
  <c r="G92" i="8"/>
  <c r="G91" i="8"/>
  <c r="G90" i="8"/>
  <c r="G89" i="8"/>
  <c r="G88" i="8"/>
  <c r="G87" i="8"/>
  <c r="G86" i="8"/>
  <c r="G85" i="8"/>
  <c r="G84" i="8"/>
  <c r="G83" i="8"/>
  <c r="G82" i="8"/>
  <c r="G81" i="8"/>
  <c r="G80" i="8"/>
  <c r="G79" i="8"/>
  <c r="G78" i="8"/>
  <c r="G77" i="8"/>
  <c r="G76" i="8"/>
  <c r="G75" i="8"/>
  <c r="G74" i="8"/>
  <c r="G73" i="8"/>
  <c r="G72" i="8"/>
  <c r="G71" i="8"/>
  <c r="G70" i="8"/>
  <c r="G69" i="8"/>
  <c r="G68" i="8"/>
  <c r="G67" i="8"/>
  <c r="G66" i="8"/>
  <c r="G65" i="8"/>
  <c r="G64" i="8"/>
  <c r="G63" i="8"/>
  <c r="G62" i="8"/>
  <c r="G61" i="8"/>
  <c r="G60" i="8"/>
  <c r="G59" i="8"/>
  <c r="G58" i="8"/>
  <c r="G57" i="8"/>
  <c r="G56" i="8"/>
  <c r="G55" i="8"/>
  <c r="G54" i="8"/>
  <c r="G53" i="8"/>
  <c r="G52" i="8"/>
  <c r="G51" i="8"/>
  <c r="G50" i="8"/>
  <c r="G49" i="8"/>
  <c r="G48" i="8"/>
  <c r="G47" i="8"/>
  <c r="G46" i="8"/>
  <c r="G45" i="8"/>
  <c r="G44" i="8"/>
  <c r="G43" i="8"/>
  <c r="G42" i="8"/>
  <c r="G41" i="8"/>
  <c r="G40" i="8"/>
  <c r="G39" i="8"/>
  <c r="G38" i="8"/>
  <c r="G37" i="8"/>
  <c r="G36" i="8"/>
  <c r="G35" i="8"/>
  <c r="G34" i="8"/>
  <c r="G33" i="8"/>
  <c r="G32" i="8"/>
  <c r="G31" i="8"/>
  <c r="G30" i="8"/>
  <c r="G29" i="8"/>
  <c r="G28" i="8"/>
  <c r="G27" i="8"/>
  <c r="G26" i="8"/>
  <c r="G25" i="8"/>
  <c r="G24" i="8"/>
  <c r="G23" i="8"/>
  <c r="G22" i="8"/>
  <c r="G21" i="8"/>
  <c r="G20" i="8"/>
  <c r="G19" i="8"/>
  <c r="G18" i="8"/>
  <c r="G17" i="8"/>
  <c r="G16" i="8"/>
  <c r="G15" i="8"/>
  <c r="G14" i="8"/>
  <c r="G13" i="8"/>
  <c r="G12" i="8"/>
  <c r="G11" i="8"/>
  <c r="G10" i="8"/>
  <c r="G9" i="8"/>
  <c r="G8" i="8"/>
  <c r="G7" i="8"/>
  <c r="G6" i="8"/>
  <c r="G5" i="8"/>
  <c r="G4" i="8"/>
  <c r="G4332" i="7"/>
  <c r="G4331" i="7"/>
  <c r="G4330" i="7"/>
  <c r="G4329" i="7"/>
  <c r="G4328" i="7"/>
  <c r="G4327" i="7"/>
  <c r="G4326" i="7"/>
  <c r="G4325" i="7"/>
  <c r="G4324" i="7"/>
  <c r="G4323" i="7"/>
  <c r="G4322" i="7"/>
  <c r="G4321" i="7"/>
  <c r="G4320" i="7"/>
  <c r="G4319" i="7"/>
  <c r="F4318" i="7"/>
  <c r="F4317" i="7"/>
  <c r="F4316" i="7"/>
  <c r="F4315" i="7"/>
  <c r="F4314" i="7"/>
  <c r="F4313" i="7"/>
  <c r="F4312" i="7"/>
  <c r="F4311" i="7"/>
  <c r="F4310" i="7"/>
  <c r="F4309" i="7"/>
  <c r="F4308" i="7"/>
  <c r="F4307" i="7"/>
  <c r="F4306" i="7"/>
  <c r="F4305" i="7"/>
  <c r="F4304" i="7"/>
  <c r="F4303" i="7"/>
  <c r="F4302" i="7"/>
  <c r="F4301" i="7"/>
  <c r="F4300" i="7"/>
  <c r="F4299" i="7"/>
  <c r="F4298" i="7"/>
  <c r="F4297" i="7"/>
  <c r="F4296" i="7"/>
  <c r="F4295" i="7"/>
  <c r="F4294" i="7"/>
  <c r="F4293" i="7"/>
  <c r="F4292" i="7"/>
  <c r="F4291" i="7"/>
  <c r="F4290" i="7"/>
  <c r="F4289" i="7"/>
  <c r="F4288" i="7"/>
  <c r="F4287" i="7"/>
  <c r="F4286" i="7"/>
  <c r="F4285" i="7"/>
  <c r="F4284" i="7"/>
  <c r="F4283" i="7"/>
  <c r="F4282" i="7"/>
  <c r="F4281" i="7"/>
  <c r="F4280" i="7"/>
  <c r="F4279" i="7"/>
  <c r="F4278" i="7"/>
  <c r="F4277" i="7"/>
  <c r="F4276" i="7"/>
  <c r="F4275" i="7"/>
  <c r="F4274" i="7"/>
  <c r="F4273" i="7"/>
  <c r="F4272" i="7"/>
  <c r="F4271" i="7"/>
  <c r="F4270" i="7"/>
  <c r="F4269" i="7"/>
  <c r="F4268" i="7"/>
  <c r="F4267" i="7"/>
  <c r="F4266" i="7"/>
  <c r="F4265" i="7"/>
  <c r="F4264" i="7"/>
  <c r="F4263" i="7"/>
  <c r="F4262" i="7"/>
  <c r="G4261" i="7"/>
  <c r="F4261" i="7"/>
  <c r="G4260" i="7"/>
  <c r="F4260" i="7"/>
  <c r="G4259" i="7"/>
  <c r="F4259" i="7"/>
  <c r="G4258" i="7"/>
  <c r="F4258" i="7"/>
  <c r="G4257" i="7"/>
  <c r="F4257" i="7"/>
  <c r="G4256" i="7"/>
  <c r="F4256" i="7"/>
  <c r="G4255" i="7"/>
  <c r="F4255" i="7"/>
  <c r="G4254" i="7"/>
  <c r="F4254" i="7"/>
  <c r="G4253" i="7"/>
  <c r="F4253" i="7"/>
  <c r="G4252" i="7"/>
  <c r="F4252" i="7"/>
  <c r="G4251" i="7"/>
  <c r="F4251" i="7"/>
  <c r="G4250" i="7"/>
  <c r="F4250" i="7"/>
  <c r="G4249" i="7"/>
  <c r="F4249" i="7"/>
  <c r="G4248" i="7"/>
  <c r="F4248" i="7"/>
  <c r="G4247" i="7"/>
  <c r="F4247" i="7"/>
  <c r="G4246" i="7"/>
  <c r="F4246" i="7"/>
  <c r="G4245" i="7"/>
  <c r="F4245" i="7"/>
  <c r="G4244" i="7"/>
  <c r="F4244" i="7"/>
  <c r="G4243" i="7"/>
  <c r="F4243" i="7"/>
  <c r="G4242" i="7"/>
  <c r="F4242" i="7"/>
  <c r="G4241" i="7"/>
  <c r="F4241" i="7"/>
  <c r="G4240" i="7"/>
  <c r="F4240" i="7"/>
  <c r="G4239" i="7"/>
  <c r="F4239" i="7"/>
  <c r="G4238" i="7"/>
  <c r="F4238" i="7"/>
  <c r="G4237" i="7"/>
  <c r="F4237" i="7"/>
  <c r="G4236" i="7"/>
  <c r="F4236" i="7"/>
  <c r="G4235" i="7"/>
  <c r="F4235" i="7"/>
  <c r="G4234" i="7"/>
  <c r="F4234" i="7"/>
  <c r="G4233" i="7"/>
  <c r="F4233" i="7"/>
  <c r="G4232" i="7"/>
  <c r="F4232" i="7"/>
  <c r="G4231" i="7"/>
  <c r="F4231" i="7"/>
  <c r="G4230" i="7"/>
  <c r="F4230" i="7"/>
  <c r="G4229" i="7"/>
  <c r="F4229" i="7"/>
  <c r="G4228" i="7"/>
  <c r="F4228" i="7"/>
  <c r="G4227" i="7"/>
  <c r="F4227" i="7"/>
  <c r="G4226" i="7"/>
  <c r="F4226" i="7"/>
  <c r="G4225" i="7"/>
  <c r="F4225" i="7"/>
  <c r="G4224" i="7"/>
  <c r="F4224" i="7"/>
  <c r="G4223" i="7"/>
  <c r="F4223" i="7"/>
  <c r="G4222" i="7"/>
  <c r="F4222" i="7"/>
  <c r="G4221" i="7"/>
  <c r="F4221" i="7"/>
  <c r="G4220" i="7"/>
  <c r="F4220" i="7"/>
  <c r="G4219" i="7"/>
  <c r="F4219" i="7"/>
  <c r="G4218" i="7"/>
  <c r="F4218" i="7"/>
  <c r="G4217" i="7"/>
  <c r="F4217" i="7"/>
  <c r="G4216" i="7"/>
  <c r="F4216" i="7"/>
  <c r="G4215" i="7"/>
  <c r="F4215" i="7"/>
  <c r="G4214" i="7"/>
  <c r="F4214" i="7"/>
  <c r="G4213" i="7"/>
  <c r="F4213" i="7"/>
  <c r="G4212" i="7"/>
  <c r="F4212" i="7"/>
  <c r="G4211" i="7"/>
  <c r="F4211" i="7"/>
  <c r="G4210" i="7"/>
  <c r="F4210" i="7"/>
  <c r="G4209" i="7"/>
  <c r="F4209" i="7"/>
  <c r="G4208" i="7"/>
  <c r="F4208" i="7"/>
  <c r="G4207" i="7"/>
  <c r="F4207" i="7"/>
  <c r="G4206" i="7"/>
  <c r="F4206" i="7"/>
  <c r="G4205" i="7"/>
  <c r="F4205" i="7"/>
  <c r="G4204" i="7"/>
  <c r="F4204" i="7"/>
  <c r="G4203" i="7"/>
  <c r="F4203" i="7"/>
  <c r="G4202" i="7"/>
  <c r="F4202" i="7"/>
  <c r="G4201" i="7"/>
  <c r="F4201" i="7"/>
  <c r="G4200" i="7"/>
  <c r="F4200" i="7"/>
  <c r="G4199" i="7"/>
  <c r="F4199" i="7"/>
  <c r="G4198" i="7"/>
  <c r="F4198" i="7"/>
  <c r="G4197" i="7"/>
  <c r="F4197" i="7"/>
  <c r="G4196" i="7"/>
  <c r="F4196" i="7"/>
  <c r="G4195" i="7"/>
  <c r="F4195" i="7"/>
  <c r="G4194" i="7"/>
  <c r="F4194" i="7"/>
  <c r="G4193" i="7"/>
  <c r="F4193" i="7"/>
  <c r="G4192" i="7"/>
  <c r="F4192" i="7"/>
  <c r="G4191" i="7"/>
  <c r="F4191" i="7"/>
  <c r="G4190" i="7"/>
  <c r="F4190" i="7"/>
  <c r="G4189" i="7"/>
  <c r="F4189" i="7"/>
  <c r="G4188" i="7"/>
  <c r="F4188" i="7"/>
  <c r="G4187" i="7"/>
  <c r="F4187" i="7"/>
  <c r="G4186" i="7"/>
  <c r="F4186" i="7"/>
  <c r="G4185" i="7"/>
  <c r="F4185" i="7"/>
  <c r="G4184" i="7"/>
  <c r="F4184" i="7"/>
  <c r="G4183" i="7"/>
  <c r="F4183" i="7"/>
  <c r="G4182" i="7"/>
  <c r="F4182" i="7"/>
  <c r="G4181" i="7"/>
  <c r="F4181" i="7"/>
  <c r="G4180" i="7"/>
  <c r="F4180" i="7"/>
  <c r="G4179" i="7"/>
  <c r="F4179" i="7"/>
  <c r="G4178" i="7"/>
  <c r="F4178" i="7"/>
  <c r="G4177" i="7"/>
  <c r="F4177" i="7"/>
  <c r="G4176" i="7"/>
  <c r="F4176" i="7"/>
  <c r="G4175" i="7"/>
  <c r="F4175" i="7"/>
  <c r="G4174" i="7"/>
  <c r="F4174" i="7"/>
  <c r="G4173" i="7"/>
  <c r="F4173" i="7"/>
  <c r="G4172" i="7"/>
  <c r="F4172" i="7"/>
  <c r="G4171" i="7"/>
  <c r="F4171" i="7"/>
  <c r="G4170" i="7"/>
  <c r="F4170" i="7"/>
  <c r="G4169" i="7"/>
  <c r="F4169" i="7"/>
  <c r="G4168" i="7"/>
  <c r="F4168" i="7"/>
  <c r="G4167" i="7"/>
  <c r="F4167" i="7"/>
  <c r="G4166" i="7"/>
  <c r="F4166" i="7"/>
  <c r="G4165" i="7"/>
  <c r="F4165" i="7"/>
  <c r="G4164" i="7"/>
  <c r="F4164" i="7"/>
  <c r="G4163" i="7"/>
  <c r="F4163" i="7"/>
  <c r="G4162" i="7"/>
  <c r="F4162" i="7"/>
  <c r="G4161" i="7"/>
  <c r="F4161" i="7"/>
  <c r="G4160" i="7"/>
  <c r="F4160" i="7"/>
  <c r="G4159" i="7"/>
  <c r="F4159" i="7"/>
  <c r="G4158" i="7"/>
  <c r="F4158" i="7"/>
  <c r="G4157" i="7"/>
  <c r="F4157" i="7"/>
  <c r="G4156" i="7"/>
  <c r="F4156" i="7"/>
  <c r="G4155" i="7"/>
  <c r="F4155" i="7"/>
  <c r="G4154" i="7"/>
  <c r="F4154" i="7"/>
  <c r="G4153" i="7"/>
  <c r="F4153" i="7"/>
  <c r="G4152" i="7"/>
  <c r="F4152" i="7"/>
  <c r="G4151" i="7"/>
  <c r="F4151" i="7"/>
  <c r="G4150" i="7"/>
  <c r="F4150" i="7"/>
  <c r="G4149" i="7"/>
  <c r="F4149" i="7"/>
  <c r="G4148" i="7"/>
  <c r="F4148" i="7"/>
  <c r="G4147" i="7"/>
  <c r="F4147" i="7"/>
  <c r="G4146" i="7"/>
  <c r="F4146" i="7"/>
  <c r="G4145" i="7"/>
  <c r="F4145" i="7"/>
  <c r="G4144" i="7"/>
  <c r="F4144" i="7"/>
  <c r="G4143" i="7"/>
  <c r="F4143" i="7"/>
  <c r="G4142" i="7"/>
  <c r="F4142" i="7"/>
  <c r="G4141" i="7"/>
  <c r="F4141" i="7"/>
  <c r="G4140" i="7"/>
  <c r="F4140" i="7"/>
  <c r="G4139" i="7"/>
  <c r="F4139" i="7"/>
  <c r="G4138" i="7"/>
  <c r="F4138" i="7"/>
  <c r="G4137" i="7"/>
  <c r="F4137" i="7"/>
  <c r="G4136" i="7"/>
  <c r="F4136" i="7"/>
  <c r="G4135" i="7"/>
  <c r="F4135" i="7"/>
  <c r="G4134" i="7"/>
  <c r="F4134" i="7"/>
  <c r="G4133" i="7"/>
  <c r="F4133" i="7"/>
  <c r="G4132" i="7"/>
  <c r="F4132" i="7"/>
  <c r="G4131" i="7"/>
  <c r="F4131" i="7"/>
  <c r="G4130" i="7"/>
  <c r="F4130" i="7"/>
  <c r="G4129" i="7"/>
  <c r="F4129" i="7"/>
  <c r="G4128" i="7"/>
  <c r="F4128" i="7"/>
  <c r="G4127" i="7"/>
  <c r="F4127" i="7"/>
  <c r="G4126" i="7"/>
  <c r="F4126" i="7"/>
  <c r="G4125" i="7"/>
  <c r="F4125" i="7"/>
  <c r="G4124" i="7"/>
  <c r="F4124" i="7"/>
  <c r="F4123" i="7"/>
  <c r="F4122" i="7"/>
  <c r="G4121" i="7"/>
  <c r="F4121" i="7"/>
  <c r="G4120" i="7"/>
  <c r="F4120" i="7"/>
  <c r="G4119" i="7"/>
  <c r="F4119" i="7"/>
  <c r="G4118" i="7"/>
  <c r="F4118" i="7"/>
  <c r="G4117" i="7"/>
  <c r="F4117" i="7"/>
  <c r="G4116" i="7"/>
  <c r="F4116" i="7"/>
  <c r="G4115" i="7"/>
  <c r="F4115" i="7"/>
  <c r="G4114" i="7"/>
  <c r="F4114" i="7"/>
  <c r="G4113" i="7"/>
  <c r="F4113" i="7"/>
  <c r="G4112" i="7"/>
  <c r="F4112" i="7"/>
  <c r="G4111" i="7"/>
  <c r="F4111" i="7"/>
  <c r="G4110" i="7"/>
  <c r="F4110" i="7"/>
  <c r="G4109" i="7"/>
  <c r="F4109" i="7"/>
  <c r="G4108" i="7"/>
  <c r="F4108" i="7"/>
  <c r="G4107" i="7"/>
  <c r="F4107" i="7"/>
  <c r="G4106" i="7"/>
  <c r="F4106" i="7"/>
  <c r="G4105" i="7"/>
  <c r="F4105" i="7"/>
  <c r="G4104" i="7"/>
  <c r="F4104" i="7"/>
  <c r="G4103" i="7"/>
  <c r="F4103" i="7"/>
  <c r="G4102" i="7"/>
  <c r="F4102" i="7"/>
  <c r="G4101" i="7"/>
  <c r="F4101" i="7"/>
  <c r="G4100" i="7"/>
  <c r="F4100" i="7"/>
  <c r="G4099" i="7"/>
  <c r="F4099" i="7"/>
  <c r="G4098" i="7"/>
  <c r="F4098" i="7"/>
  <c r="G4097" i="7"/>
  <c r="F4097" i="7"/>
  <c r="G4096" i="7"/>
  <c r="F4096" i="7"/>
  <c r="G4095" i="7"/>
  <c r="F4095" i="7"/>
  <c r="G4094" i="7"/>
  <c r="F4094" i="7"/>
  <c r="G4093" i="7"/>
  <c r="F4093" i="7"/>
  <c r="G4092" i="7"/>
  <c r="F4092" i="7"/>
  <c r="G4091" i="7"/>
  <c r="F4091" i="7"/>
  <c r="G4090" i="7"/>
  <c r="F4090" i="7"/>
  <c r="G4089" i="7"/>
  <c r="F4089" i="7"/>
  <c r="G4088" i="7"/>
  <c r="F4088" i="7"/>
  <c r="G4087" i="7"/>
  <c r="F4087" i="7"/>
  <c r="G4086" i="7"/>
  <c r="F4086" i="7"/>
  <c r="G4085" i="7"/>
  <c r="F4085" i="7"/>
  <c r="G4084" i="7"/>
  <c r="F4084" i="7"/>
  <c r="G4083" i="7"/>
  <c r="F4083" i="7"/>
  <c r="G4082" i="7"/>
  <c r="F4082" i="7"/>
  <c r="G4081" i="7"/>
  <c r="F4081" i="7"/>
  <c r="G4080" i="7"/>
  <c r="F4080" i="7"/>
  <c r="G4079" i="7"/>
  <c r="F4079" i="7"/>
  <c r="G4078" i="7"/>
  <c r="F4078" i="7"/>
  <c r="G4077" i="7"/>
  <c r="F4077" i="7"/>
  <c r="G4076" i="7"/>
  <c r="F4076" i="7"/>
  <c r="G4075" i="7"/>
  <c r="F4075" i="7"/>
  <c r="G4074" i="7"/>
  <c r="F4074" i="7"/>
  <c r="G4073" i="7"/>
  <c r="F4073" i="7"/>
  <c r="G4072" i="7"/>
  <c r="F4072" i="7"/>
  <c r="G4071" i="7"/>
  <c r="F4071" i="7"/>
  <c r="G4070" i="7"/>
  <c r="F4070" i="7"/>
  <c r="G4069" i="7"/>
  <c r="F4069" i="7"/>
  <c r="G4068" i="7"/>
  <c r="F4068" i="7"/>
  <c r="G4067" i="7"/>
  <c r="F4067" i="7"/>
  <c r="G4066" i="7"/>
  <c r="F4066" i="7"/>
  <c r="G4065" i="7"/>
  <c r="F4065" i="7"/>
  <c r="G4064" i="7"/>
  <c r="F4064" i="7"/>
  <c r="G4063" i="7"/>
  <c r="F4063" i="7"/>
  <c r="G4062" i="7"/>
  <c r="F4062" i="7"/>
  <c r="G4061" i="7"/>
  <c r="F4061" i="7"/>
  <c r="G4060" i="7"/>
  <c r="F4060" i="7"/>
  <c r="G4059" i="7"/>
  <c r="F4059" i="7"/>
  <c r="G4058" i="7"/>
  <c r="F4058" i="7"/>
  <c r="G4057" i="7"/>
  <c r="F4057" i="7"/>
  <c r="G4056" i="7"/>
  <c r="F4056" i="7"/>
  <c r="G4055" i="7"/>
  <c r="F4055" i="7"/>
  <c r="G4054" i="7"/>
  <c r="F4054" i="7"/>
  <c r="G4053" i="7"/>
  <c r="F4053" i="7"/>
  <c r="G4052" i="7"/>
  <c r="F4052" i="7"/>
  <c r="G4051" i="7"/>
  <c r="F4051" i="7"/>
  <c r="G4050" i="7"/>
  <c r="F4050" i="7"/>
  <c r="G4049" i="7"/>
  <c r="F4049" i="7"/>
  <c r="G4048" i="7"/>
  <c r="F4048" i="7"/>
  <c r="G4047" i="7"/>
  <c r="F4047" i="7"/>
  <c r="G4046" i="7"/>
  <c r="F4046" i="7"/>
  <c r="G4045" i="7"/>
  <c r="F4045" i="7"/>
  <c r="G4044" i="7"/>
  <c r="F4044" i="7"/>
  <c r="G4043" i="7"/>
  <c r="F4043" i="7"/>
  <c r="G4042" i="7"/>
  <c r="F4042" i="7"/>
  <c r="G4041" i="7"/>
  <c r="F4041" i="7"/>
  <c r="G4040" i="7"/>
  <c r="F4040" i="7"/>
  <c r="G4039" i="7"/>
  <c r="F4039" i="7"/>
  <c r="G4038" i="7"/>
  <c r="F4038" i="7"/>
  <c r="G4037" i="7"/>
  <c r="F4037" i="7"/>
  <c r="G4036" i="7"/>
  <c r="F4036" i="7"/>
  <c r="G4035" i="7"/>
  <c r="F4035" i="7"/>
  <c r="G4034" i="7"/>
  <c r="F4034" i="7"/>
  <c r="G4033" i="7"/>
  <c r="F4033" i="7"/>
  <c r="G4032" i="7"/>
  <c r="F4032" i="7"/>
  <c r="G4031" i="7"/>
  <c r="F4031" i="7"/>
  <c r="G4030" i="7"/>
  <c r="F4030" i="7"/>
  <c r="G4029" i="7"/>
  <c r="F4029" i="7"/>
  <c r="G4028" i="7"/>
  <c r="F4028" i="7"/>
  <c r="G4027" i="7"/>
  <c r="F4027" i="7"/>
  <c r="G4026" i="7"/>
  <c r="F4026" i="7"/>
  <c r="G4025" i="7"/>
  <c r="F4025" i="7"/>
  <c r="G4024" i="7"/>
  <c r="F4024" i="7"/>
  <c r="G4023" i="7"/>
  <c r="F4023" i="7"/>
  <c r="G4022" i="7"/>
  <c r="F4022" i="7"/>
  <c r="G4021" i="7"/>
  <c r="F4021" i="7"/>
  <c r="G4020" i="7"/>
  <c r="F4020" i="7"/>
  <c r="G4019" i="7"/>
  <c r="F4019" i="7"/>
  <c r="G4018" i="7"/>
  <c r="F4018" i="7"/>
  <c r="G4017" i="7"/>
  <c r="F4017" i="7"/>
  <c r="G4016" i="7"/>
  <c r="F4016" i="7"/>
  <c r="G4015" i="7"/>
  <c r="F4015" i="7"/>
  <c r="G4014" i="7"/>
  <c r="F4014" i="7"/>
  <c r="G4013" i="7"/>
  <c r="F4013" i="7"/>
  <c r="G4012" i="7"/>
  <c r="F4012" i="7"/>
  <c r="G4011" i="7"/>
  <c r="F4011" i="7"/>
  <c r="G4010" i="7"/>
  <c r="F4010" i="7"/>
  <c r="G4009" i="7"/>
  <c r="F4009" i="7"/>
  <c r="G4008" i="7"/>
  <c r="F4008" i="7"/>
  <c r="G4007" i="7"/>
  <c r="F4007" i="7"/>
  <c r="G4006" i="7"/>
  <c r="F4006" i="7"/>
  <c r="G4005" i="7"/>
  <c r="F4005" i="7"/>
  <c r="G4004" i="7"/>
  <c r="F4004" i="7"/>
  <c r="G4003" i="7"/>
  <c r="F4003" i="7"/>
  <c r="G4002" i="7"/>
  <c r="F4002" i="7"/>
  <c r="G4001" i="7"/>
  <c r="F4001" i="7"/>
  <c r="G4000" i="7"/>
  <c r="F4000" i="7"/>
  <c r="G3999" i="7"/>
  <c r="F3999" i="7"/>
  <c r="G3998" i="7"/>
  <c r="F3998" i="7"/>
  <c r="G3997" i="7"/>
  <c r="F3997" i="7"/>
  <c r="G3996" i="7"/>
  <c r="F3996" i="7"/>
  <c r="G3995" i="7"/>
  <c r="F3995" i="7"/>
  <c r="G3994" i="7"/>
  <c r="F3994" i="7"/>
  <c r="G3993" i="7"/>
  <c r="F3993" i="7"/>
  <c r="G3992" i="7"/>
  <c r="F3992" i="7"/>
  <c r="G3991" i="7"/>
  <c r="F3991" i="7"/>
  <c r="G3990" i="7"/>
  <c r="F3990" i="7"/>
  <c r="G3989" i="7"/>
  <c r="F3989" i="7"/>
  <c r="G3988" i="7"/>
  <c r="F3988" i="7"/>
  <c r="G3987" i="7"/>
  <c r="F3987" i="7"/>
  <c r="G3986" i="7"/>
  <c r="F3986" i="7"/>
  <c r="G3985" i="7"/>
  <c r="F3985" i="7"/>
  <c r="G3984" i="7"/>
  <c r="F3984" i="7"/>
  <c r="G3983" i="7"/>
  <c r="F3983" i="7"/>
  <c r="G3982" i="7"/>
  <c r="F3982" i="7"/>
  <c r="G3981" i="7"/>
  <c r="F3981" i="7"/>
  <c r="G3980" i="7"/>
  <c r="F3980" i="7"/>
  <c r="G3979" i="7"/>
  <c r="F3979" i="7"/>
  <c r="G3978" i="7"/>
  <c r="F3978" i="7"/>
  <c r="G3977" i="7"/>
  <c r="F3977" i="7"/>
  <c r="G3976" i="7"/>
  <c r="F3976" i="7"/>
  <c r="G3975" i="7"/>
  <c r="F3975" i="7"/>
  <c r="G3974" i="7"/>
  <c r="F3974" i="7"/>
  <c r="G3973" i="7"/>
  <c r="F3973" i="7"/>
  <c r="G3972" i="7"/>
  <c r="F3972" i="7"/>
  <c r="G3971" i="7"/>
  <c r="F3971" i="7"/>
  <c r="G3970" i="7"/>
  <c r="F3970" i="7"/>
  <c r="G3969" i="7"/>
  <c r="F3969" i="7"/>
  <c r="G3968" i="7"/>
  <c r="F3968" i="7"/>
  <c r="G3967" i="7"/>
  <c r="F3967" i="7"/>
  <c r="G3966" i="7"/>
  <c r="F3966" i="7"/>
  <c r="G3965" i="7"/>
  <c r="F3965" i="7"/>
  <c r="G3964" i="7"/>
  <c r="F3964" i="7"/>
  <c r="G3963" i="7"/>
  <c r="F3963" i="7"/>
  <c r="G3962" i="7"/>
  <c r="F3962" i="7"/>
  <c r="G3961" i="7"/>
  <c r="F3961" i="7"/>
  <c r="G3960" i="7"/>
  <c r="F3960" i="7"/>
  <c r="G3959" i="7"/>
  <c r="F3959" i="7"/>
  <c r="G3958" i="7"/>
  <c r="F3958" i="7"/>
  <c r="G3957" i="7"/>
  <c r="F3957" i="7"/>
  <c r="G3956" i="7"/>
  <c r="F3956" i="7"/>
  <c r="G3955" i="7"/>
  <c r="F3955" i="7"/>
  <c r="G3954" i="7"/>
  <c r="F3954" i="7"/>
  <c r="G3953" i="7"/>
  <c r="F3953" i="7"/>
  <c r="G3952" i="7"/>
  <c r="F3952" i="7"/>
  <c r="G3951" i="7"/>
  <c r="F3951" i="7"/>
  <c r="G3950" i="7"/>
  <c r="F3950" i="7"/>
  <c r="G3949" i="7"/>
  <c r="F3949" i="7"/>
  <c r="G3948" i="7"/>
  <c r="F3948" i="7"/>
  <c r="G3947" i="7"/>
  <c r="F3947" i="7"/>
  <c r="G3946" i="7"/>
  <c r="F3946" i="7"/>
  <c r="G3945" i="7"/>
  <c r="F3945" i="7"/>
  <c r="G3944" i="7"/>
  <c r="F3944" i="7"/>
  <c r="G3943" i="7"/>
  <c r="F3943" i="7"/>
  <c r="G3942" i="7"/>
  <c r="F3942" i="7"/>
  <c r="G3941" i="7"/>
  <c r="F3941" i="7"/>
  <c r="G3940" i="7"/>
  <c r="F3940" i="7"/>
  <c r="G3939" i="7"/>
  <c r="F3939" i="7"/>
  <c r="G3938" i="7"/>
  <c r="F3938" i="7"/>
  <c r="G3937" i="7"/>
  <c r="F3937" i="7"/>
  <c r="G3936" i="7"/>
  <c r="F3936" i="7"/>
  <c r="G3935" i="7"/>
  <c r="F3935" i="7"/>
  <c r="G3934" i="7"/>
  <c r="F3934" i="7"/>
  <c r="G3933" i="7"/>
  <c r="F3933" i="7"/>
  <c r="G3932" i="7"/>
  <c r="F3932" i="7"/>
  <c r="G3931" i="7"/>
  <c r="F3931" i="7"/>
  <c r="G3930" i="7"/>
  <c r="F3930" i="7"/>
  <c r="G3929" i="7"/>
  <c r="F3929" i="7"/>
  <c r="G3928" i="7"/>
  <c r="F3928" i="7"/>
  <c r="G3927" i="7"/>
  <c r="F3927" i="7"/>
  <c r="G3926" i="7"/>
  <c r="F3926" i="7"/>
  <c r="G3925" i="7"/>
  <c r="F3925" i="7"/>
  <c r="G3924" i="7"/>
  <c r="F3924" i="7"/>
  <c r="G3923" i="7"/>
  <c r="F3923" i="7"/>
  <c r="G3922" i="7"/>
  <c r="F3922" i="7"/>
  <c r="G3921" i="7"/>
  <c r="F3921" i="7"/>
  <c r="G3920" i="7"/>
  <c r="F3920" i="7"/>
  <c r="G3919" i="7"/>
  <c r="F3919" i="7"/>
  <c r="G3918" i="7"/>
  <c r="F3918" i="7"/>
  <c r="G3917" i="7"/>
  <c r="F3917" i="7"/>
  <c r="G3916" i="7"/>
  <c r="F3916" i="7"/>
  <c r="G3915" i="7"/>
  <c r="F3915" i="7"/>
  <c r="G3914" i="7"/>
  <c r="F3914" i="7"/>
  <c r="G3913" i="7"/>
  <c r="F3913" i="7"/>
  <c r="G3912" i="7"/>
  <c r="F3912" i="7"/>
  <c r="G3911" i="7"/>
  <c r="F3911" i="7"/>
  <c r="G3910" i="7"/>
  <c r="F3910" i="7"/>
  <c r="G3909" i="7"/>
  <c r="F3909" i="7"/>
  <c r="G3908" i="7"/>
  <c r="F3908" i="7"/>
  <c r="G3907" i="7"/>
  <c r="F3907" i="7"/>
  <c r="G3906" i="7"/>
  <c r="F3906" i="7"/>
  <c r="G3905" i="7"/>
  <c r="F3905" i="7"/>
  <c r="G3904" i="7"/>
  <c r="F3904" i="7"/>
  <c r="G3903" i="7"/>
  <c r="F3903" i="7"/>
  <c r="G3902" i="7"/>
  <c r="F3902" i="7"/>
  <c r="G3901" i="7"/>
  <c r="F3901" i="7"/>
  <c r="G3900" i="7"/>
  <c r="F3900" i="7"/>
  <c r="G3899" i="7"/>
  <c r="F3899" i="7"/>
  <c r="G3898" i="7"/>
  <c r="F3898" i="7"/>
  <c r="G3897" i="7"/>
  <c r="F3897" i="7"/>
  <c r="G3896" i="7"/>
  <c r="F3896" i="7"/>
  <c r="G3895" i="7"/>
  <c r="F3895" i="7"/>
  <c r="G3894" i="7"/>
  <c r="F3894" i="7"/>
  <c r="G3893" i="7"/>
  <c r="F3893" i="7"/>
  <c r="G3892" i="7"/>
  <c r="F3892" i="7"/>
  <c r="G3891" i="7"/>
  <c r="F3891" i="7"/>
  <c r="G3890" i="7"/>
  <c r="F3890" i="7"/>
  <c r="G3889" i="7"/>
  <c r="F3889" i="7"/>
  <c r="G3888" i="7"/>
  <c r="F3888" i="7"/>
  <c r="G3887" i="7"/>
  <c r="F3887" i="7"/>
  <c r="G3886" i="7"/>
  <c r="F3886" i="7"/>
  <c r="G3885" i="7"/>
  <c r="F3885" i="7"/>
  <c r="G3884" i="7"/>
  <c r="F3884" i="7"/>
  <c r="G3883" i="7"/>
  <c r="F3883" i="7"/>
  <c r="G3882" i="7"/>
  <c r="F3882" i="7"/>
  <c r="G3881" i="7"/>
  <c r="F3881" i="7"/>
  <c r="G3880" i="7"/>
  <c r="F3880" i="7"/>
  <c r="G3879" i="7"/>
  <c r="F3879" i="7"/>
  <c r="G3878" i="7"/>
  <c r="F3878" i="7"/>
  <c r="G3877" i="7"/>
  <c r="F3877" i="7"/>
  <c r="G3876" i="7"/>
  <c r="F3876" i="7"/>
  <c r="G3875" i="7"/>
  <c r="F3875" i="7"/>
  <c r="G3874" i="7"/>
  <c r="F3874" i="7"/>
  <c r="G3873" i="7"/>
  <c r="F3873" i="7"/>
  <c r="G3872" i="7"/>
  <c r="F3872" i="7"/>
  <c r="G3871" i="7"/>
  <c r="F3871" i="7"/>
  <c r="G3870" i="7"/>
  <c r="F3870" i="7"/>
  <c r="G3869" i="7"/>
  <c r="F3869" i="7"/>
  <c r="G3868" i="7"/>
  <c r="F3868" i="7"/>
  <c r="G3867" i="7"/>
  <c r="F3867" i="7"/>
  <c r="G3866" i="7"/>
  <c r="F3866" i="7"/>
  <c r="G3865" i="7"/>
  <c r="F3865" i="7"/>
  <c r="G3864" i="7"/>
  <c r="F3864" i="7"/>
  <c r="G3863" i="7"/>
  <c r="F3863" i="7"/>
  <c r="G3862" i="7"/>
  <c r="F3862" i="7"/>
  <c r="G3861" i="7"/>
  <c r="F3861" i="7"/>
  <c r="G3860" i="7"/>
  <c r="F3860" i="7"/>
  <c r="G3859" i="7"/>
  <c r="F3859" i="7"/>
  <c r="G3858" i="7"/>
  <c r="F3858" i="7"/>
  <c r="G3857" i="7"/>
  <c r="F3857" i="7"/>
  <c r="G3856" i="7"/>
  <c r="F3856" i="7"/>
  <c r="G3855" i="7"/>
  <c r="F3855" i="7"/>
  <c r="G3854" i="7"/>
  <c r="F3854" i="7"/>
  <c r="G3853" i="7"/>
  <c r="F3853" i="7"/>
  <c r="G3852" i="7"/>
  <c r="F3852" i="7"/>
  <c r="G3851" i="7"/>
  <c r="F3851" i="7"/>
  <c r="G3850" i="7"/>
  <c r="F3850" i="7"/>
  <c r="G3849" i="7"/>
  <c r="F3849" i="7"/>
  <c r="G3848" i="7"/>
  <c r="F3848" i="7"/>
  <c r="G3847" i="7"/>
  <c r="F3847" i="7"/>
  <c r="G3846" i="7"/>
  <c r="F3846" i="7"/>
  <c r="G3845" i="7"/>
  <c r="F3845" i="7"/>
  <c r="G3844" i="7"/>
  <c r="F3844" i="7"/>
  <c r="G3843" i="7"/>
  <c r="F3843" i="7"/>
  <c r="G3842" i="7"/>
  <c r="F3842" i="7"/>
  <c r="G3841" i="7"/>
  <c r="F3841" i="7"/>
  <c r="G3840" i="7"/>
  <c r="F3840" i="7"/>
  <c r="G3839" i="7"/>
  <c r="F3839" i="7"/>
  <c r="G3838" i="7"/>
  <c r="F3838" i="7"/>
  <c r="G3837" i="7"/>
  <c r="F3837" i="7"/>
  <c r="G3836" i="7"/>
  <c r="F3836" i="7"/>
  <c r="G3835" i="7"/>
  <c r="F3835" i="7"/>
  <c r="G3834" i="7"/>
  <c r="F3834" i="7"/>
  <c r="G3833" i="7"/>
  <c r="F3833" i="7"/>
  <c r="G3832" i="7"/>
  <c r="F3832" i="7"/>
  <c r="G3831" i="7"/>
  <c r="F3831" i="7"/>
  <c r="G3830" i="7"/>
  <c r="F3830" i="7"/>
  <c r="G3829" i="7"/>
  <c r="F3829" i="7"/>
  <c r="G3828" i="7"/>
  <c r="F3828" i="7"/>
  <c r="G3827" i="7"/>
  <c r="F3827" i="7"/>
  <c r="G3826" i="7"/>
  <c r="F3826" i="7"/>
  <c r="G3825" i="7"/>
  <c r="F3825" i="7"/>
  <c r="G3824" i="7"/>
  <c r="F3824" i="7"/>
  <c r="G3823" i="7"/>
  <c r="F3823" i="7"/>
  <c r="G3822" i="7"/>
  <c r="F3822" i="7"/>
  <c r="G3821" i="7"/>
  <c r="F3821" i="7"/>
  <c r="G3820" i="7"/>
  <c r="F3820" i="7"/>
  <c r="G3819" i="7"/>
  <c r="F3819" i="7"/>
  <c r="G3818" i="7"/>
  <c r="F3818" i="7"/>
  <c r="G3817" i="7"/>
  <c r="F3817" i="7"/>
  <c r="G3816" i="7"/>
  <c r="F3816" i="7"/>
  <c r="G3815" i="7"/>
  <c r="F3815" i="7"/>
  <c r="G3814" i="7"/>
  <c r="F3814" i="7"/>
  <c r="G3813" i="7"/>
  <c r="F3813" i="7"/>
  <c r="G3812" i="7"/>
  <c r="F3812" i="7"/>
  <c r="G3811" i="7"/>
  <c r="F3811" i="7"/>
  <c r="G3810" i="7"/>
  <c r="F3810" i="7"/>
  <c r="G3809" i="7"/>
  <c r="F3809" i="7"/>
  <c r="G3808" i="7"/>
  <c r="F3808" i="7"/>
  <c r="G3807" i="7"/>
  <c r="F3807" i="7"/>
  <c r="G3806" i="7"/>
  <c r="F3806" i="7"/>
  <c r="G3805" i="7"/>
  <c r="F3805" i="7"/>
  <c r="G3804" i="7"/>
  <c r="F3804" i="7"/>
  <c r="G3803" i="7"/>
  <c r="F3803" i="7"/>
  <c r="G3802" i="7"/>
  <c r="F3802" i="7"/>
  <c r="G3801" i="7"/>
  <c r="F3801" i="7"/>
  <c r="G3800" i="7"/>
  <c r="F3800" i="7"/>
  <c r="G3799" i="7"/>
  <c r="F3799" i="7"/>
  <c r="G3798" i="7"/>
  <c r="F3798" i="7"/>
  <c r="G3797" i="7"/>
  <c r="F3797" i="7"/>
  <c r="G3796" i="7"/>
  <c r="F3796" i="7"/>
  <c r="G3795" i="7"/>
  <c r="F3795" i="7"/>
  <c r="G3794" i="7"/>
  <c r="F3794" i="7"/>
  <c r="G3793" i="7"/>
  <c r="F3793" i="7"/>
  <c r="G3792" i="7"/>
  <c r="F3792" i="7"/>
  <c r="G3791" i="7"/>
  <c r="F3791" i="7"/>
  <c r="G3790" i="7"/>
  <c r="F3790" i="7"/>
  <c r="G3789" i="7"/>
  <c r="F3789" i="7"/>
  <c r="G3788" i="7"/>
  <c r="F3788" i="7"/>
  <c r="G3787" i="7"/>
  <c r="F3787" i="7"/>
  <c r="G3786" i="7"/>
  <c r="F3786" i="7"/>
  <c r="G3785" i="7"/>
  <c r="F3785" i="7"/>
  <c r="G3784" i="7"/>
  <c r="F3784" i="7"/>
  <c r="G3783" i="7"/>
  <c r="F3783" i="7"/>
  <c r="G3782" i="7"/>
  <c r="F3782" i="7"/>
  <c r="G3781" i="7"/>
  <c r="F3781" i="7"/>
  <c r="G3780" i="7"/>
  <c r="F3780" i="7"/>
  <c r="G3779" i="7"/>
  <c r="F3779" i="7"/>
  <c r="G3778" i="7"/>
  <c r="F3778" i="7"/>
  <c r="G3777" i="7"/>
  <c r="F3777" i="7"/>
  <c r="G3776" i="7"/>
  <c r="F3776" i="7"/>
  <c r="G3775" i="7"/>
  <c r="F3775" i="7"/>
  <c r="G3774" i="7"/>
  <c r="F3774" i="7"/>
  <c r="G3773" i="7"/>
  <c r="F3773" i="7"/>
  <c r="G3772" i="7"/>
  <c r="F3772" i="7"/>
  <c r="G3771" i="7"/>
  <c r="F3771" i="7"/>
  <c r="G3770" i="7"/>
  <c r="F3770" i="7"/>
  <c r="G3769" i="7"/>
  <c r="F3769" i="7"/>
  <c r="G3768" i="7"/>
  <c r="F3768" i="7"/>
  <c r="G3767" i="7"/>
  <c r="F3767" i="7"/>
  <c r="G3766" i="7"/>
  <c r="F3766" i="7"/>
  <c r="G3765" i="7"/>
  <c r="F3765" i="7"/>
  <c r="G3764" i="7"/>
  <c r="F3764" i="7"/>
  <c r="G3763" i="7"/>
  <c r="F3763" i="7"/>
  <c r="G3762" i="7"/>
  <c r="F3762" i="7"/>
  <c r="G3761" i="7"/>
  <c r="F3761" i="7"/>
  <c r="G3760" i="7"/>
  <c r="F3760" i="7"/>
  <c r="G3759" i="7"/>
  <c r="F3759" i="7"/>
  <c r="G3758" i="7"/>
  <c r="F3758" i="7"/>
  <c r="G3757" i="7"/>
  <c r="F3757" i="7"/>
  <c r="G3756" i="7"/>
  <c r="F3756" i="7"/>
  <c r="G3755" i="7"/>
  <c r="F3755" i="7"/>
  <c r="G3754" i="7"/>
  <c r="F3754" i="7"/>
  <c r="G3753" i="7"/>
  <c r="F3753" i="7"/>
  <c r="G3752" i="7"/>
  <c r="F3752" i="7"/>
  <c r="G3751" i="7"/>
  <c r="F3751" i="7"/>
  <c r="G3750" i="7"/>
  <c r="F3750" i="7"/>
  <c r="G3749" i="7"/>
  <c r="F3749" i="7"/>
  <c r="G3748" i="7"/>
  <c r="F3748" i="7"/>
  <c r="G3747" i="7"/>
  <c r="F3747" i="7"/>
  <c r="G3746" i="7"/>
  <c r="F3746" i="7"/>
  <c r="G3745" i="7"/>
  <c r="F3745" i="7"/>
  <c r="G3744" i="7"/>
  <c r="F3744" i="7"/>
  <c r="G3743" i="7"/>
  <c r="F3743" i="7"/>
  <c r="G3742" i="7"/>
  <c r="F3742" i="7"/>
  <c r="G3741" i="7"/>
  <c r="F3741" i="7"/>
  <c r="G3740" i="7"/>
  <c r="F3740" i="7"/>
  <c r="G3739" i="7"/>
  <c r="F3739" i="7"/>
  <c r="G3738" i="7"/>
  <c r="F3738" i="7"/>
  <c r="G3737" i="7"/>
  <c r="F3737" i="7"/>
  <c r="G3736" i="7"/>
  <c r="F3736" i="7"/>
  <c r="G3735" i="7"/>
  <c r="F3735" i="7"/>
  <c r="G3734" i="7"/>
  <c r="F3734" i="7"/>
  <c r="G3733" i="7"/>
  <c r="F3733" i="7"/>
  <c r="G3732" i="7"/>
  <c r="F3732" i="7"/>
  <c r="G3731" i="7"/>
  <c r="F3731" i="7"/>
  <c r="G3730" i="7"/>
  <c r="F3730" i="7"/>
  <c r="G3729" i="7"/>
  <c r="F3729" i="7"/>
  <c r="G3728" i="7"/>
  <c r="F3728" i="7"/>
  <c r="G3727" i="7"/>
  <c r="F3727" i="7"/>
  <c r="G3726" i="7"/>
  <c r="F3726" i="7"/>
  <c r="G3725" i="7"/>
  <c r="F3725" i="7"/>
  <c r="G3724" i="7"/>
  <c r="F3724" i="7"/>
  <c r="G3723" i="7"/>
  <c r="F3723" i="7"/>
  <c r="G3722" i="7"/>
  <c r="F3722" i="7"/>
  <c r="G3721" i="7"/>
  <c r="F3721" i="7"/>
  <c r="G3720" i="7"/>
  <c r="F3720" i="7"/>
  <c r="G3719" i="7"/>
  <c r="F3719" i="7"/>
  <c r="G3718" i="7"/>
  <c r="F3718" i="7"/>
  <c r="G3717" i="7"/>
  <c r="F3717" i="7"/>
  <c r="G3716" i="7"/>
  <c r="F3716" i="7"/>
  <c r="G3715" i="7"/>
  <c r="F3715" i="7"/>
  <c r="G3714" i="7"/>
  <c r="F3714" i="7"/>
  <c r="G3713" i="7"/>
  <c r="F3713" i="7"/>
  <c r="G3712" i="7"/>
  <c r="F3712" i="7"/>
  <c r="G3711" i="7"/>
  <c r="F3711" i="7"/>
  <c r="G3710" i="7"/>
  <c r="F3710" i="7"/>
  <c r="G3709" i="7"/>
  <c r="F3709" i="7"/>
  <c r="G3708" i="7"/>
  <c r="F3708" i="7"/>
  <c r="G3707" i="7"/>
  <c r="F3707" i="7"/>
  <c r="G3706" i="7"/>
  <c r="F3706" i="7"/>
  <c r="G3705" i="7"/>
  <c r="F3705" i="7"/>
  <c r="G3704" i="7"/>
  <c r="F3704" i="7"/>
  <c r="G3703" i="7"/>
  <c r="F3703" i="7"/>
  <c r="G3702" i="7"/>
  <c r="F3702" i="7"/>
  <c r="G3701" i="7"/>
  <c r="F3701" i="7"/>
  <c r="G3700" i="7"/>
  <c r="F3700" i="7"/>
  <c r="G3699" i="7"/>
  <c r="F3699" i="7"/>
  <c r="G3698" i="7"/>
  <c r="F3698" i="7"/>
  <c r="G3697" i="7"/>
  <c r="F3697" i="7"/>
  <c r="G3696" i="7"/>
  <c r="F3696" i="7"/>
  <c r="G3695" i="7"/>
  <c r="F3695" i="7"/>
  <c r="G3694" i="7"/>
  <c r="F3694" i="7"/>
  <c r="G3693" i="7"/>
  <c r="F3693" i="7"/>
  <c r="G3692" i="7"/>
  <c r="F3692" i="7"/>
  <c r="G3691" i="7"/>
  <c r="F3691" i="7"/>
  <c r="G3690" i="7"/>
  <c r="F3690" i="7"/>
  <c r="G3689" i="7"/>
  <c r="F3689" i="7"/>
  <c r="G3688" i="7"/>
  <c r="F3688" i="7"/>
  <c r="G3687" i="7"/>
  <c r="F3687" i="7"/>
  <c r="G3686" i="7"/>
  <c r="F3686" i="7"/>
  <c r="G3685" i="7"/>
  <c r="F3685" i="7"/>
  <c r="G3684" i="7"/>
  <c r="F3684" i="7"/>
  <c r="G3683" i="7"/>
  <c r="F3683" i="7"/>
  <c r="G3682" i="7"/>
  <c r="F3682" i="7"/>
  <c r="G3681" i="7"/>
  <c r="F3681" i="7"/>
  <c r="G3680" i="7"/>
  <c r="F3680" i="7"/>
  <c r="G3679" i="7"/>
  <c r="F3679" i="7"/>
  <c r="G3678" i="7"/>
  <c r="F3678" i="7"/>
  <c r="G3677" i="7"/>
  <c r="F3677" i="7"/>
  <c r="G3676" i="7"/>
  <c r="F3676" i="7"/>
  <c r="G3675" i="7"/>
  <c r="F3675" i="7"/>
  <c r="G3674" i="7"/>
  <c r="F3674" i="7"/>
  <c r="G3673" i="7"/>
  <c r="F3673" i="7"/>
  <c r="G3672" i="7"/>
  <c r="F3672" i="7"/>
  <c r="G3671" i="7"/>
  <c r="F3671" i="7"/>
  <c r="G3670" i="7"/>
  <c r="F3670" i="7"/>
  <c r="G3669" i="7"/>
  <c r="F3669" i="7"/>
  <c r="G3668" i="7"/>
  <c r="F3668" i="7"/>
  <c r="G3667" i="7"/>
  <c r="F3667" i="7"/>
  <c r="G3666" i="7"/>
  <c r="F3666" i="7"/>
  <c r="G3665" i="7"/>
  <c r="F3665" i="7"/>
  <c r="G3664" i="7"/>
  <c r="F3664" i="7"/>
  <c r="G3663" i="7"/>
  <c r="F3663" i="7"/>
  <c r="G3662" i="7"/>
  <c r="F3662" i="7"/>
  <c r="G3661" i="7"/>
  <c r="F3661" i="7"/>
  <c r="G3660" i="7"/>
  <c r="F3660" i="7"/>
  <c r="G3659" i="7"/>
  <c r="F3659" i="7"/>
  <c r="G3658" i="7"/>
  <c r="F3658" i="7"/>
  <c r="G3657" i="7"/>
  <c r="F3657" i="7"/>
  <c r="G3656" i="7"/>
  <c r="F3656" i="7"/>
  <c r="G3655" i="7"/>
  <c r="F3655" i="7"/>
  <c r="G3654" i="7"/>
  <c r="F3654" i="7"/>
  <c r="G3653" i="7"/>
  <c r="F3653" i="7"/>
  <c r="G3652" i="7"/>
  <c r="F3652" i="7"/>
  <c r="G3651" i="7"/>
  <c r="F3651" i="7"/>
  <c r="G3650" i="7"/>
  <c r="F3650" i="7"/>
  <c r="G3649" i="7"/>
  <c r="F3649" i="7"/>
  <c r="G3648" i="7"/>
  <c r="F3648" i="7"/>
  <c r="G3647" i="7"/>
  <c r="F3647" i="7"/>
  <c r="G3646" i="7"/>
  <c r="F3646" i="7"/>
  <c r="G3645" i="7"/>
  <c r="F3645" i="7"/>
  <c r="G3644" i="7"/>
  <c r="F3644" i="7"/>
  <c r="G3643" i="7"/>
  <c r="F3643" i="7"/>
  <c r="G3642" i="7"/>
  <c r="F3642" i="7"/>
  <c r="G3641" i="7"/>
  <c r="F3641" i="7"/>
  <c r="G3640" i="7"/>
  <c r="F3640" i="7"/>
  <c r="G3639" i="7"/>
  <c r="F3639" i="7"/>
  <c r="G3638" i="7"/>
  <c r="F3638" i="7"/>
  <c r="G3637" i="7"/>
  <c r="F3637" i="7"/>
  <c r="G3636" i="7"/>
  <c r="F3636" i="7"/>
  <c r="G3635" i="7"/>
  <c r="F3635" i="7"/>
  <c r="G3634" i="7"/>
  <c r="F3634" i="7"/>
  <c r="G3633" i="7"/>
  <c r="F3633" i="7"/>
  <c r="G3632" i="7"/>
  <c r="F3632" i="7"/>
  <c r="G3631" i="7"/>
  <c r="F3631" i="7"/>
  <c r="G3630" i="7"/>
  <c r="F3630" i="7"/>
  <c r="G3629" i="7"/>
  <c r="F3629" i="7"/>
  <c r="G3628" i="7"/>
  <c r="F3628" i="7"/>
  <c r="G3627" i="7"/>
  <c r="F3627" i="7"/>
  <c r="G3626" i="7"/>
  <c r="F3626" i="7"/>
  <c r="G3625" i="7"/>
  <c r="F3625" i="7"/>
  <c r="G3624" i="7"/>
  <c r="F3624" i="7"/>
  <c r="G3623" i="7"/>
  <c r="F3623" i="7"/>
  <c r="G3622" i="7"/>
  <c r="F3622" i="7"/>
  <c r="G3621" i="7"/>
  <c r="F3621" i="7"/>
  <c r="G3620" i="7"/>
  <c r="F3620" i="7"/>
  <c r="G3619" i="7"/>
  <c r="F3619" i="7"/>
  <c r="G3618" i="7"/>
  <c r="F3618" i="7"/>
  <c r="G3617" i="7"/>
  <c r="F3617" i="7"/>
  <c r="G3616" i="7"/>
  <c r="F3616" i="7"/>
  <c r="G3615" i="7"/>
  <c r="F3615" i="7"/>
  <c r="G3614" i="7"/>
  <c r="F3614" i="7"/>
  <c r="G3613" i="7"/>
  <c r="F3613" i="7"/>
  <c r="G3612" i="7"/>
  <c r="F3612" i="7"/>
  <c r="G3611" i="7"/>
  <c r="F3611" i="7"/>
  <c r="G3610" i="7"/>
  <c r="F3610" i="7"/>
  <c r="G3609" i="7"/>
  <c r="F3609" i="7"/>
  <c r="G3608" i="7"/>
  <c r="F3608" i="7"/>
  <c r="G3607" i="7"/>
  <c r="F3607" i="7"/>
  <c r="G3606" i="7"/>
  <c r="F3606" i="7"/>
  <c r="G3605" i="7"/>
  <c r="F3605" i="7"/>
  <c r="G3604" i="7"/>
  <c r="F3604" i="7"/>
  <c r="G3603" i="7"/>
  <c r="F3603" i="7"/>
  <c r="G3602" i="7"/>
  <c r="F3602" i="7"/>
  <c r="G3601" i="7"/>
  <c r="F3601" i="7"/>
  <c r="G3600" i="7"/>
  <c r="F3600" i="7"/>
  <c r="G3599" i="7"/>
  <c r="F3599" i="7"/>
  <c r="G3598" i="7"/>
  <c r="F3598" i="7"/>
  <c r="G3597" i="7"/>
  <c r="F3597" i="7"/>
  <c r="G3596" i="7"/>
  <c r="F3596" i="7"/>
  <c r="G3595" i="7"/>
  <c r="F3595" i="7"/>
  <c r="G3594" i="7"/>
  <c r="F3594" i="7"/>
  <c r="G3593" i="7"/>
  <c r="F3593" i="7"/>
  <c r="G3592" i="7"/>
  <c r="F3592" i="7"/>
  <c r="G3591" i="7"/>
  <c r="F3591" i="7"/>
  <c r="G3590" i="7"/>
  <c r="F3590" i="7"/>
  <c r="G3589" i="7"/>
  <c r="F3589" i="7"/>
  <c r="G3588" i="7"/>
  <c r="F3588" i="7"/>
  <c r="G3587" i="7"/>
  <c r="F3587" i="7"/>
  <c r="G3586" i="7"/>
  <c r="F3586" i="7"/>
  <c r="G3585" i="7"/>
  <c r="F3585" i="7"/>
  <c r="G3584" i="7"/>
  <c r="F3584" i="7"/>
  <c r="G3583" i="7"/>
  <c r="F3583" i="7"/>
  <c r="G3582" i="7"/>
  <c r="F3582" i="7"/>
  <c r="G3581" i="7"/>
  <c r="F3581" i="7"/>
  <c r="G3580" i="7"/>
  <c r="F3580" i="7"/>
  <c r="G3579" i="7"/>
  <c r="F3579" i="7"/>
  <c r="G3578" i="7"/>
  <c r="F3578" i="7"/>
  <c r="G3577" i="7"/>
  <c r="F3577" i="7"/>
  <c r="G3576" i="7"/>
  <c r="F3576" i="7"/>
  <c r="G3575" i="7"/>
  <c r="F3575" i="7"/>
  <c r="G3574" i="7"/>
  <c r="F3574" i="7"/>
  <c r="G3573" i="7"/>
  <c r="F3573" i="7"/>
  <c r="G3572" i="7"/>
  <c r="F3572" i="7"/>
  <c r="G3571" i="7"/>
  <c r="F3571" i="7"/>
  <c r="G3570" i="7"/>
  <c r="F3570" i="7"/>
  <c r="G3569" i="7"/>
  <c r="F3569" i="7"/>
  <c r="G3568" i="7"/>
  <c r="F3568" i="7"/>
  <c r="G3567" i="7"/>
  <c r="F3567" i="7"/>
  <c r="G3566" i="7"/>
  <c r="F3566" i="7"/>
  <c r="G3565" i="7"/>
  <c r="F3565" i="7"/>
  <c r="G3564" i="7"/>
  <c r="F3564" i="7"/>
  <c r="G3563" i="7"/>
  <c r="F3563" i="7"/>
  <c r="G3562" i="7"/>
  <c r="F3562" i="7"/>
  <c r="G3561" i="7"/>
  <c r="F3561" i="7"/>
  <c r="G3560" i="7"/>
  <c r="F3560" i="7"/>
  <c r="G3559" i="7"/>
  <c r="F3559" i="7"/>
  <c r="G3558" i="7"/>
  <c r="F3558" i="7"/>
  <c r="G3557" i="7"/>
  <c r="F3557" i="7"/>
  <c r="G3556" i="7"/>
  <c r="F3556" i="7"/>
  <c r="G3555" i="7"/>
  <c r="F3555" i="7"/>
  <c r="G3554" i="7"/>
  <c r="F3554" i="7"/>
  <c r="G3553" i="7"/>
  <c r="F3553" i="7"/>
  <c r="G3552" i="7"/>
  <c r="F3552" i="7"/>
  <c r="G3551" i="7"/>
  <c r="F3551" i="7"/>
  <c r="G3550" i="7"/>
  <c r="F3550" i="7"/>
  <c r="G3549" i="7"/>
  <c r="F3549" i="7"/>
  <c r="G3548" i="7"/>
  <c r="F3548" i="7"/>
  <c r="G3547" i="7"/>
  <c r="F3547" i="7"/>
  <c r="G3546" i="7"/>
  <c r="F3546" i="7"/>
  <c r="G3545" i="7"/>
  <c r="F3545" i="7"/>
  <c r="G3544" i="7"/>
  <c r="F3544" i="7"/>
  <c r="G3543" i="7"/>
  <c r="F3543" i="7"/>
  <c r="G3542" i="7"/>
  <c r="F3542" i="7"/>
  <c r="G3541" i="7"/>
  <c r="F3541" i="7"/>
  <c r="G3540" i="7"/>
  <c r="F3540" i="7"/>
  <c r="G3539" i="7"/>
  <c r="F3539" i="7"/>
  <c r="G3538" i="7"/>
  <c r="F3538" i="7"/>
  <c r="G3537" i="7"/>
  <c r="F3537" i="7"/>
  <c r="G3536" i="7"/>
  <c r="F3536" i="7"/>
  <c r="G3535" i="7"/>
  <c r="F3535" i="7"/>
  <c r="G3534" i="7"/>
  <c r="F3534" i="7"/>
  <c r="G3533" i="7"/>
  <c r="F3533" i="7"/>
  <c r="G3532" i="7"/>
  <c r="F3532" i="7"/>
  <c r="G3531" i="7"/>
  <c r="F3531" i="7"/>
  <c r="G3530" i="7"/>
  <c r="F3530" i="7"/>
  <c r="G3529" i="7"/>
  <c r="F3529" i="7"/>
  <c r="G3528" i="7"/>
  <c r="F3528" i="7"/>
  <c r="G3527" i="7"/>
  <c r="F3527" i="7"/>
  <c r="G3526" i="7"/>
  <c r="F3526" i="7"/>
  <c r="G3525" i="7"/>
  <c r="F3525" i="7"/>
  <c r="G3524" i="7"/>
  <c r="F3524" i="7"/>
  <c r="G3523" i="7"/>
  <c r="F3523" i="7"/>
  <c r="G3522" i="7"/>
  <c r="F3522" i="7"/>
  <c r="G3521" i="7"/>
  <c r="F3521" i="7"/>
  <c r="G3520" i="7"/>
  <c r="F3520" i="7"/>
  <c r="G3519" i="7"/>
  <c r="F3519" i="7"/>
  <c r="G3518" i="7"/>
  <c r="F3518" i="7"/>
  <c r="G3517" i="7"/>
  <c r="F3517" i="7"/>
  <c r="G3516" i="7"/>
  <c r="F3516" i="7"/>
  <c r="G3515" i="7"/>
  <c r="F3515" i="7"/>
  <c r="G3514" i="7"/>
  <c r="F3514" i="7"/>
  <c r="G3513" i="7"/>
  <c r="F3513" i="7"/>
  <c r="G3512" i="7"/>
  <c r="F3512" i="7"/>
  <c r="G3511" i="7"/>
  <c r="F3511" i="7"/>
  <c r="G3510" i="7"/>
  <c r="F3510" i="7"/>
  <c r="G3509" i="7"/>
  <c r="F3509" i="7"/>
  <c r="G3508" i="7"/>
  <c r="F3508" i="7"/>
  <c r="G3507" i="7"/>
  <c r="F3507" i="7"/>
  <c r="G3506" i="7"/>
  <c r="F3506" i="7"/>
  <c r="G3505" i="7"/>
  <c r="F3505" i="7"/>
  <c r="G3504" i="7"/>
  <c r="F3504" i="7"/>
  <c r="G3503" i="7"/>
  <c r="F3503" i="7"/>
  <c r="G3502" i="7"/>
  <c r="F3502" i="7"/>
  <c r="G3501" i="7"/>
  <c r="F3501" i="7"/>
  <c r="G3500" i="7"/>
  <c r="F3500" i="7"/>
  <c r="G3499" i="7"/>
  <c r="F3499" i="7"/>
  <c r="G3498" i="7"/>
  <c r="F3498" i="7"/>
  <c r="G3497" i="7"/>
  <c r="F3497" i="7"/>
  <c r="G3496" i="7"/>
  <c r="F3496" i="7"/>
  <c r="G3495" i="7"/>
  <c r="F3495" i="7"/>
  <c r="G3494" i="7"/>
  <c r="F3494" i="7"/>
  <c r="G3493" i="7"/>
  <c r="F3493" i="7"/>
  <c r="G3492" i="7"/>
  <c r="F3492" i="7"/>
  <c r="G3491" i="7"/>
  <c r="F3491" i="7"/>
  <c r="G3490" i="7"/>
  <c r="F3490" i="7"/>
  <c r="G3489" i="7"/>
  <c r="F3489" i="7"/>
  <c r="G3488" i="7"/>
  <c r="F3488" i="7"/>
  <c r="G3487" i="7"/>
  <c r="F3487" i="7"/>
  <c r="G3486" i="7"/>
  <c r="F3486" i="7"/>
  <c r="G3485" i="7"/>
  <c r="F3485" i="7"/>
  <c r="G3484" i="7"/>
  <c r="F3484" i="7"/>
  <c r="G3483" i="7"/>
  <c r="F3483" i="7"/>
  <c r="G3482" i="7"/>
  <c r="F3482" i="7"/>
  <c r="G3481" i="7"/>
  <c r="F3481" i="7"/>
  <c r="G3480" i="7"/>
  <c r="F3480" i="7"/>
  <c r="G3479" i="7"/>
  <c r="F3479" i="7"/>
  <c r="G3478" i="7"/>
  <c r="F3478" i="7"/>
  <c r="G3477" i="7"/>
  <c r="F3477" i="7"/>
  <c r="G3476" i="7"/>
  <c r="F3476" i="7"/>
  <c r="G3475" i="7"/>
  <c r="F3475" i="7"/>
  <c r="G3474" i="7"/>
  <c r="F3474" i="7"/>
  <c r="G3473" i="7"/>
  <c r="F3473" i="7"/>
  <c r="G3472" i="7"/>
  <c r="F3472" i="7"/>
  <c r="G3471" i="7"/>
  <c r="F3471" i="7"/>
  <c r="G3470" i="7"/>
  <c r="F3470" i="7"/>
  <c r="G3469" i="7"/>
  <c r="F3469" i="7"/>
  <c r="G3468" i="7"/>
  <c r="F3468" i="7"/>
  <c r="G3467" i="7"/>
  <c r="F3467" i="7"/>
  <c r="G3466" i="7"/>
  <c r="F3466" i="7"/>
  <c r="G3465" i="7"/>
  <c r="F3465" i="7"/>
  <c r="G3464" i="7"/>
  <c r="F3464" i="7"/>
  <c r="G3463" i="7"/>
  <c r="F3463" i="7"/>
  <c r="G3462" i="7"/>
  <c r="F3462" i="7"/>
  <c r="G3461" i="7"/>
  <c r="F3461" i="7"/>
  <c r="G3460" i="7"/>
  <c r="F3460" i="7"/>
  <c r="G3459" i="7"/>
  <c r="F3459" i="7"/>
  <c r="G3458" i="7"/>
  <c r="F3458" i="7"/>
  <c r="G3457" i="7"/>
  <c r="F3457" i="7"/>
  <c r="G3456" i="7"/>
  <c r="F3456" i="7"/>
  <c r="G3455" i="7"/>
  <c r="F3455" i="7"/>
  <c r="G3454" i="7"/>
  <c r="F3454" i="7"/>
  <c r="G3453" i="7"/>
  <c r="F3453" i="7"/>
  <c r="G3452" i="7"/>
  <c r="F3452" i="7"/>
  <c r="G3451" i="7"/>
  <c r="F3451" i="7"/>
  <c r="G3450" i="7"/>
  <c r="F3450" i="7"/>
  <c r="G3449" i="7"/>
  <c r="F3449" i="7"/>
  <c r="G3448" i="7"/>
  <c r="F3448" i="7"/>
  <c r="G3447" i="7"/>
  <c r="F3447" i="7"/>
  <c r="G3446" i="7"/>
  <c r="F3446" i="7"/>
  <c r="G3445" i="7"/>
  <c r="F3445" i="7"/>
  <c r="G3444" i="7"/>
  <c r="F3444" i="7"/>
  <c r="G3443" i="7"/>
  <c r="F3443" i="7"/>
  <c r="G3442" i="7"/>
  <c r="F3442" i="7"/>
  <c r="G3441" i="7"/>
  <c r="F3441" i="7"/>
  <c r="G3440" i="7"/>
  <c r="F3440" i="7"/>
  <c r="G3439" i="7"/>
  <c r="F3439" i="7"/>
  <c r="G3438" i="7"/>
  <c r="F3438" i="7"/>
  <c r="G3437" i="7"/>
  <c r="F3437" i="7"/>
  <c r="G3436" i="7"/>
  <c r="F3436" i="7"/>
  <c r="G3435" i="7"/>
  <c r="F3435" i="7"/>
  <c r="G3434" i="7"/>
  <c r="F3434" i="7"/>
  <c r="G3433" i="7"/>
  <c r="F3433" i="7"/>
  <c r="G3432" i="7"/>
  <c r="F3432" i="7"/>
  <c r="G3431" i="7"/>
  <c r="F3431" i="7"/>
  <c r="G3430" i="7"/>
  <c r="F3430" i="7"/>
  <c r="G3429" i="7"/>
  <c r="F3429" i="7"/>
  <c r="G3428" i="7"/>
  <c r="F3428" i="7"/>
  <c r="G3427" i="7"/>
  <c r="F3427" i="7"/>
  <c r="G3426" i="7"/>
  <c r="F3426" i="7"/>
  <c r="G3425" i="7"/>
  <c r="F3425" i="7"/>
  <c r="G3424" i="7"/>
  <c r="F3424" i="7"/>
  <c r="G3423" i="7"/>
  <c r="F3423" i="7"/>
  <c r="G3422" i="7"/>
  <c r="F3422" i="7"/>
  <c r="G3421" i="7"/>
  <c r="F3421" i="7"/>
  <c r="G3420" i="7"/>
  <c r="F3420" i="7"/>
  <c r="G3419" i="7"/>
  <c r="F3419" i="7"/>
  <c r="G3418" i="7"/>
  <c r="F3418" i="7"/>
  <c r="G3417" i="7"/>
  <c r="F3417" i="7"/>
  <c r="G3416" i="7"/>
  <c r="F3416" i="7"/>
  <c r="G3415" i="7"/>
  <c r="F3415" i="7"/>
  <c r="G3414" i="7"/>
  <c r="F3414" i="7"/>
  <c r="G3413" i="7"/>
  <c r="F3413" i="7"/>
  <c r="G3412" i="7"/>
  <c r="F3412" i="7"/>
  <c r="G3411" i="7"/>
  <c r="F3411" i="7"/>
  <c r="G3410" i="7"/>
  <c r="F3410" i="7"/>
  <c r="G3409" i="7"/>
  <c r="F3409" i="7"/>
  <c r="G3408" i="7"/>
  <c r="F3408" i="7"/>
  <c r="G3407" i="7"/>
  <c r="F3407" i="7"/>
  <c r="G3406" i="7"/>
  <c r="F3406" i="7"/>
  <c r="G3405" i="7"/>
  <c r="F3405" i="7"/>
  <c r="G3404" i="7"/>
  <c r="F3404" i="7"/>
  <c r="G3403" i="7"/>
  <c r="F3403" i="7"/>
  <c r="G3402" i="7"/>
  <c r="F3402" i="7"/>
  <c r="G3401" i="7"/>
  <c r="F3401" i="7"/>
  <c r="G3400" i="7"/>
  <c r="F3400" i="7"/>
  <c r="G3399" i="7"/>
  <c r="F3399" i="7"/>
  <c r="G3398" i="7"/>
  <c r="F3398" i="7"/>
  <c r="G3397" i="7"/>
  <c r="F3397" i="7"/>
  <c r="G3396" i="7"/>
  <c r="F3396" i="7"/>
  <c r="G3395" i="7"/>
  <c r="F3395" i="7"/>
  <c r="G3394" i="7"/>
  <c r="F3394" i="7"/>
  <c r="G3393" i="7"/>
  <c r="F3393" i="7"/>
  <c r="G3392" i="7"/>
  <c r="F3392" i="7"/>
  <c r="G3391" i="7"/>
  <c r="F3391" i="7"/>
  <c r="G3390" i="7"/>
  <c r="F3390" i="7"/>
  <c r="G3389" i="7"/>
  <c r="F3389" i="7"/>
  <c r="G3388" i="7"/>
  <c r="F3388" i="7"/>
  <c r="G3387" i="7"/>
  <c r="F3387" i="7"/>
  <c r="G3386" i="7"/>
  <c r="F3386" i="7"/>
  <c r="G3385" i="7"/>
  <c r="F3385" i="7"/>
  <c r="G3384" i="7"/>
  <c r="F3384" i="7"/>
  <c r="G3383" i="7"/>
  <c r="F3383" i="7"/>
  <c r="G3382" i="7"/>
  <c r="F3382" i="7"/>
  <c r="G3381" i="7"/>
  <c r="F3381" i="7"/>
  <c r="G3380" i="7"/>
  <c r="F3380" i="7"/>
  <c r="G3379" i="7"/>
  <c r="F3379" i="7"/>
  <c r="G3378" i="7"/>
  <c r="F3378" i="7"/>
  <c r="G3377" i="7"/>
  <c r="F3377" i="7"/>
  <c r="G3376" i="7"/>
  <c r="F3376" i="7"/>
  <c r="G3375" i="7"/>
  <c r="F3375" i="7"/>
  <c r="G3374" i="7"/>
  <c r="F3374" i="7"/>
  <c r="G3373" i="7"/>
  <c r="F3373" i="7"/>
  <c r="G3372" i="7"/>
  <c r="F3372" i="7"/>
  <c r="G3371" i="7"/>
  <c r="F3371" i="7"/>
  <c r="G3370" i="7"/>
  <c r="F3370" i="7"/>
  <c r="G3369" i="7"/>
  <c r="F3369" i="7"/>
  <c r="G3368" i="7"/>
  <c r="F3368" i="7"/>
  <c r="G3367" i="7"/>
  <c r="F3367" i="7"/>
  <c r="G3366" i="7"/>
  <c r="F3366" i="7"/>
  <c r="G3365" i="7"/>
  <c r="F3365" i="7"/>
  <c r="G3364" i="7"/>
  <c r="F3364" i="7"/>
  <c r="G3363" i="7"/>
  <c r="F3363" i="7"/>
  <c r="G3362" i="7"/>
  <c r="F3362" i="7"/>
  <c r="G3361" i="7"/>
  <c r="F3361" i="7"/>
  <c r="G3360" i="7"/>
  <c r="F3360" i="7"/>
  <c r="G3359" i="7"/>
  <c r="F3359" i="7"/>
  <c r="G3358" i="7"/>
  <c r="F3358" i="7"/>
  <c r="G3357" i="7"/>
  <c r="F3357" i="7"/>
  <c r="G3356" i="7"/>
  <c r="F3356" i="7"/>
  <c r="G3355" i="7"/>
  <c r="F3355" i="7"/>
  <c r="G3354" i="7"/>
  <c r="F3354" i="7"/>
  <c r="G3353" i="7"/>
  <c r="F3353" i="7"/>
  <c r="G3352" i="7"/>
  <c r="F3352" i="7"/>
  <c r="G3351" i="7"/>
  <c r="F3351" i="7"/>
  <c r="G3350" i="7"/>
  <c r="F3350" i="7"/>
  <c r="G3349" i="7"/>
  <c r="F3349" i="7"/>
  <c r="G3348" i="7"/>
  <c r="F3348" i="7"/>
  <c r="G3347" i="7"/>
  <c r="F3347" i="7"/>
  <c r="G3346" i="7"/>
  <c r="F3346" i="7"/>
  <c r="G3345" i="7"/>
  <c r="F3345" i="7"/>
  <c r="G3344" i="7"/>
  <c r="F3344" i="7"/>
  <c r="G3343" i="7"/>
  <c r="F3343" i="7"/>
  <c r="G3342" i="7"/>
  <c r="F3342" i="7"/>
  <c r="G3341" i="7"/>
  <c r="F3341" i="7"/>
  <c r="G3340" i="7"/>
  <c r="F3340" i="7"/>
  <c r="G3339" i="7"/>
  <c r="F3339" i="7"/>
  <c r="G3338" i="7"/>
  <c r="F3338" i="7"/>
  <c r="G3337" i="7"/>
  <c r="F3337" i="7"/>
  <c r="G3336" i="7"/>
  <c r="F3336" i="7"/>
  <c r="G3335" i="7"/>
  <c r="F3335" i="7"/>
  <c r="G3334" i="7"/>
  <c r="F3334" i="7"/>
  <c r="G3333" i="7"/>
  <c r="F3333" i="7"/>
  <c r="G3332" i="7"/>
  <c r="F3332" i="7"/>
  <c r="G3331" i="7"/>
  <c r="F3331" i="7"/>
  <c r="G3330" i="7"/>
  <c r="F3330" i="7"/>
  <c r="G3329" i="7"/>
  <c r="F3329" i="7"/>
  <c r="G3328" i="7"/>
  <c r="F3328" i="7"/>
  <c r="G3327" i="7"/>
  <c r="F3327" i="7"/>
  <c r="G3326" i="7"/>
  <c r="F3326" i="7"/>
  <c r="G3325" i="7"/>
  <c r="F3325" i="7"/>
  <c r="G3324" i="7"/>
  <c r="F3324" i="7"/>
  <c r="G3323" i="7"/>
  <c r="F3323" i="7"/>
  <c r="G3322" i="7"/>
  <c r="F3322" i="7"/>
  <c r="G3321" i="7"/>
  <c r="F3321" i="7"/>
  <c r="G3320" i="7"/>
  <c r="F3320" i="7"/>
  <c r="G3319" i="7"/>
  <c r="F3319" i="7"/>
  <c r="G3318" i="7"/>
  <c r="F3318" i="7"/>
  <c r="G3317" i="7"/>
  <c r="F3317" i="7"/>
  <c r="G3316" i="7"/>
  <c r="F3316" i="7"/>
  <c r="G3315" i="7"/>
  <c r="F3315" i="7"/>
  <c r="G3314" i="7"/>
  <c r="F3314" i="7"/>
  <c r="G3313" i="7"/>
  <c r="F3313" i="7"/>
  <c r="G3312" i="7"/>
  <c r="F3312" i="7"/>
  <c r="G3311" i="7"/>
  <c r="F3311" i="7"/>
  <c r="G3310" i="7"/>
  <c r="F3310" i="7"/>
  <c r="G3309" i="7"/>
  <c r="F3309" i="7"/>
  <c r="G3308" i="7"/>
  <c r="F3308" i="7"/>
  <c r="G3307" i="7"/>
  <c r="F3307" i="7"/>
  <c r="G3306" i="7"/>
  <c r="F3306" i="7"/>
  <c r="G3305" i="7"/>
  <c r="F3305" i="7"/>
  <c r="G3304" i="7"/>
  <c r="F3304" i="7"/>
  <c r="G3303" i="7"/>
  <c r="F3303" i="7"/>
  <c r="G3302" i="7"/>
  <c r="F3302" i="7"/>
  <c r="G3301" i="7"/>
  <c r="F3301" i="7"/>
  <c r="G3300" i="7"/>
  <c r="F3300" i="7"/>
  <c r="G3299" i="7"/>
  <c r="F3299" i="7"/>
  <c r="G3298" i="7"/>
  <c r="F3298" i="7"/>
  <c r="G3297" i="7"/>
  <c r="F3297" i="7"/>
  <c r="G3296" i="7"/>
  <c r="F3296" i="7"/>
  <c r="G3295" i="7"/>
  <c r="F3295" i="7"/>
  <c r="G3294" i="7"/>
  <c r="F3294" i="7"/>
  <c r="G3293" i="7"/>
  <c r="F3293" i="7"/>
  <c r="G3292" i="7"/>
  <c r="F3292" i="7"/>
  <c r="G3291" i="7"/>
  <c r="F3291" i="7"/>
  <c r="G3290" i="7"/>
  <c r="F3290" i="7"/>
  <c r="G3289" i="7"/>
  <c r="F3289" i="7"/>
  <c r="G3288" i="7"/>
  <c r="F3288" i="7"/>
  <c r="G3287" i="7"/>
  <c r="F3287" i="7"/>
  <c r="G3286" i="7"/>
  <c r="F3286" i="7"/>
  <c r="G3285" i="7"/>
  <c r="F3285" i="7"/>
  <c r="G3284" i="7"/>
  <c r="F3284" i="7"/>
  <c r="G3283" i="7"/>
  <c r="F3283" i="7"/>
  <c r="G3282" i="7"/>
  <c r="F3282" i="7"/>
  <c r="G3281" i="7"/>
  <c r="F3281" i="7"/>
  <c r="G3280" i="7"/>
  <c r="F3280" i="7"/>
  <c r="G3279" i="7"/>
  <c r="F3279" i="7"/>
  <c r="G3278" i="7"/>
  <c r="F3278" i="7"/>
  <c r="G3277" i="7"/>
  <c r="F3277" i="7"/>
  <c r="G3276" i="7"/>
  <c r="F3276" i="7"/>
  <c r="G3275" i="7"/>
  <c r="F3275" i="7"/>
  <c r="G3274" i="7"/>
  <c r="F3274" i="7"/>
  <c r="G3273" i="7"/>
  <c r="F3273" i="7"/>
  <c r="G3272" i="7"/>
  <c r="F3272" i="7"/>
  <c r="G3271" i="7"/>
  <c r="F3271" i="7"/>
  <c r="G3270" i="7"/>
  <c r="F3270" i="7"/>
  <c r="G3269" i="7"/>
  <c r="F3269" i="7"/>
  <c r="G3268" i="7"/>
  <c r="F3268" i="7"/>
  <c r="G3267" i="7"/>
  <c r="F3267" i="7"/>
  <c r="G3266" i="7"/>
  <c r="F3266" i="7"/>
  <c r="G3265" i="7"/>
  <c r="F3265" i="7"/>
  <c r="G3264" i="7"/>
  <c r="F3264" i="7"/>
  <c r="G3263" i="7"/>
  <c r="F3263" i="7"/>
  <c r="G3262" i="7"/>
  <c r="F3262" i="7"/>
  <c r="G3261" i="7"/>
  <c r="F3261" i="7"/>
  <c r="G3260" i="7"/>
  <c r="F3260" i="7"/>
  <c r="G3259" i="7"/>
  <c r="F3259" i="7"/>
  <c r="G3258" i="7"/>
  <c r="F3258" i="7"/>
  <c r="G3257" i="7"/>
  <c r="F3257" i="7"/>
  <c r="G3256" i="7"/>
  <c r="F3256" i="7"/>
  <c r="G3255" i="7"/>
  <c r="F3255" i="7"/>
  <c r="G3254" i="7"/>
  <c r="F3254" i="7"/>
  <c r="G3253" i="7"/>
  <c r="F3253" i="7"/>
  <c r="G3252" i="7"/>
  <c r="F3252" i="7"/>
  <c r="G3251" i="7"/>
  <c r="F3251" i="7"/>
  <c r="G3250" i="7"/>
  <c r="F3250" i="7"/>
  <c r="G3249" i="7"/>
  <c r="F3249" i="7"/>
  <c r="G3248" i="7"/>
  <c r="F3248" i="7"/>
  <c r="G3247" i="7"/>
  <c r="F3247" i="7"/>
  <c r="G3246" i="7"/>
  <c r="F3246" i="7"/>
  <c r="G3245" i="7"/>
  <c r="F3245" i="7"/>
  <c r="G3244" i="7"/>
  <c r="F3244" i="7"/>
  <c r="G3243" i="7"/>
  <c r="F3243" i="7"/>
  <c r="G3242" i="7"/>
  <c r="F3242" i="7"/>
  <c r="G3241" i="7"/>
  <c r="F3241" i="7"/>
  <c r="G3240" i="7"/>
  <c r="F3240" i="7"/>
  <c r="G3239" i="7"/>
  <c r="F3239" i="7"/>
  <c r="G3238" i="7"/>
  <c r="F3238" i="7"/>
  <c r="G3237" i="7"/>
  <c r="F3237" i="7"/>
  <c r="G3236" i="7"/>
  <c r="F3236" i="7"/>
  <c r="G3235" i="7"/>
  <c r="F3235" i="7"/>
  <c r="G3234" i="7"/>
  <c r="F3234" i="7"/>
  <c r="G3233" i="7"/>
  <c r="F3233" i="7"/>
  <c r="G3232" i="7"/>
  <c r="F3232" i="7"/>
  <c r="G3231" i="7"/>
  <c r="F3231" i="7"/>
  <c r="G3230" i="7"/>
  <c r="F3230" i="7"/>
  <c r="G3229" i="7"/>
  <c r="F3229" i="7"/>
  <c r="G3228" i="7"/>
  <c r="F3228" i="7"/>
  <c r="G3227" i="7"/>
  <c r="F3227" i="7"/>
  <c r="G3226" i="7"/>
  <c r="F3226" i="7"/>
  <c r="G3225" i="7"/>
  <c r="F3225" i="7"/>
  <c r="G3224" i="7"/>
  <c r="F3224" i="7"/>
  <c r="G3223" i="7"/>
  <c r="F3223" i="7"/>
  <c r="G3222" i="7"/>
  <c r="F3222" i="7"/>
  <c r="G3221" i="7"/>
  <c r="F3221" i="7"/>
  <c r="G3220" i="7"/>
  <c r="F3220" i="7"/>
  <c r="G3219" i="7"/>
  <c r="F3219" i="7"/>
  <c r="G3218" i="7"/>
  <c r="F3218" i="7"/>
  <c r="G3217" i="7"/>
  <c r="F3217" i="7"/>
  <c r="G3216" i="7"/>
  <c r="F3216" i="7"/>
  <c r="G3215" i="7"/>
  <c r="F3215" i="7"/>
  <c r="G3214" i="7"/>
  <c r="F3214" i="7"/>
  <c r="G3213" i="7"/>
  <c r="F3213" i="7"/>
  <c r="G3212" i="7"/>
  <c r="F3212" i="7"/>
  <c r="G3211" i="7"/>
  <c r="F3211" i="7"/>
  <c r="G3210" i="7"/>
  <c r="F3210" i="7"/>
  <c r="G3209" i="7"/>
  <c r="F3209" i="7"/>
  <c r="G3208" i="7"/>
  <c r="F3208" i="7"/>
  <c r="G3207" i="7"/>
  <c r="F3207" i="7"/>
  <c r="G3206" i="7"/>
  <c r="F3206" i="7"/>
  <c r="G3205" i="7"/>
  <c r="F3205" i="7"/>
  <c r="G3204" i="7"/>
  <c r="F3204" i="7"/>
  <c r="G3203" i="7"/>
  <c r="F3203" i="7"/>
  <c r="G3202" i="7"/>
  <c r="F3202" i="7"/>
  <c r="G3201" i="7"/>
  <c r="F3201" i="7"/>
  <c r="G3200" i="7"/>
  <c r="F3200" i="7"/>
  <c r="G3199" i="7"/>
  <c r="F3199" i="7"/>
  <c r="G3198" i="7"/>
  <c r="F3198" i="7"/>
  <c r="G3197" i="7"/>
  <c r="F3197" i="7"/>
  <c r="G3196" i="7"/>
  <c r="F3196" i="7"/>
  <c r="G3195" i="7"/>
  <c r="F3195" i="7"/>
  <c r="G3194" i="7"/>
  <c r="F3194" i="7"/>
  <c r="G3193" i="7"/>
  <c r="F3193" i="7"/>
  <c r="G3192" i="7"/>
  <c r="F3192" i="7"/>
  <c r="G3191" i="7"/>
  <c r="F3191" i="7"/>
  <c r="G3190" i="7"/>
  <c r="F3190" i="7"/>
  <c r="G3189" i="7"/>
  <c r="F3189" i="7"/>
  <c r="G3188" i="7"/>
  <c r="F3188" i="7"/>
  <c r="G3187" i="7"/>
  <c r="F3187" i="7"/>
  <c r="G3186" i="7"/>
  <c r="F3186" i="7"/>
  <c r="G3185" i="7"/>
  <c r="F3185" i="7"/>
  <c r="G3184" i="7"/>
  <c r="F3184" i="7"/>
  <c r="G3183" i="7"/>
  <c r="F3183" i="7"/>
  <c r="G3182" i="7"/>
  <c r="F3182" i="7"/>
  <c r="G3181" i="7"/>
  <c r="F3181" i="7"/>
  <c r="G3180" i="7"/>
  <c r="F3180" i="7"/>
  <c r="G3179" i="7"/>
  <c r="F3179" i="7"/>
  <c r="G3178" i="7"/>
  <c r="F3178" i="7"/>
  <c r="G3177" i="7"/>
  <c r="F3177" i="7"/>
  <c r="G3176" i="7"/>
  <c r="F3176" i="7"/>
  <c r="G3175" i="7"/>
  <c r="F3175" i="7"/>
  <c r="G3174" i="7"/>
  <c r="F3174" i="7"/>
  <c r="G3173" i="7"/>
  <c r="F3173" i="7"/>
  <c r="G3172" i="7"/>
  <c r="F3172" i="7"/>
  <c r="G3171" i="7"/>
  <c r="F3171" i="7"/>
  <c r="G3170" i="7"/>
  <c r="F3170" i="7"/>
  <c r="G3169" i="7"/>
  <c r="F3169" i="7"/>
  <c r="G3168" i="7"/>
  <c r="F3168" i="7"/>
  <c r="G3167" i="7"/>
  <c r="F3167" i="7"/>
  <c r="G3166" i="7"/>
  <c r="F3166" i="7"/>
  <c r="G3165" i="7"/>
  <c r="F3165" i="7"/>
  <c r="G3164" i="7"/>
  <c r="F3164" i="7"/>
  <c r="G3163" i="7"/>
  <c r="F3163" i="7"/>
  <c r="G3162" i="7"/>
  <c r="F3162" i="7"/>
  <c r="G3161" i="7"/>
  <c r="F3161" i="7"/>
  <c r="G3160" i="7"/>
  <c r="F3160" i="7"/>
  <c r="G3159" i="7"/>
  <c r="F3159" i="7"/>
  <c r="G3158" i="7"/>
  <c r="F3158" i="7"/>
  <c r="G3157" i="7"/>
  <c r="F3157" i="7"/>
  <c r="G3156" i="7"/>
  <c r="F3156" i="7"/>
  <c r="G3155" i="7"/>
  <c r="F3155" i="7"/>
  <c r="G3154" i="7"/>
  <c r="F3154" i="7"/>
  <c r="G3153" i="7"/>
  <c r="F3153" i="7"/>
  <c r="G3152" i="7"/>
  <c r="F3152" i="7"/>
  <c r="G3151" i="7"/>
  <c r="F3151" i="7"/>
  <c r="G3150" i="7"/>
  <c r="F3150" i="7"/>
  <c r="G3149" i="7"/>
  <c r="F3149" i="7"/>
  <c r="G3148" i="7"/>
  <c r="F3148" i="7"/>
  <c r="G3147" i="7"/>
  <c r="F3147" i="7"/>
  <c r="G3146" i="7"/>
  <c r="F3146" i="7"/>
  <c r="G3145" i="7"/>
  <c r="F3145" i="7"/>
  <c r="G3144" i="7"/>
  <c r="F3144" i="7"/>
  <c r="G3143" i="7"/>
  <c r="F3143" i="7"/>
  <c r="G3142" i="7"/>
  <c r="F3142" i="7"/>
  <c r="G3141" i="7"/>
  <c r="F3141" i="7"/>
  <c r="G3140" i="7"/>
  <c r="F3140" i="7"/>
  <c r="G3139" i="7"/>
  <c r="F3139" i="7"/>
  <c r="G3138" i="7"/>
  <c r="F3138" i="7"/>
  <c r="G3137" i="7"/>
  <c r="F3137" i="7"/>
  <c r="G3136" i="7"/>
  <c r="F3136" i="7"/>
  <c r="G3135" i="7"/>
  <c r="F3135" i="7"/>
  <c r="G3134" i="7"/>
  <c r="F3134" i="7"/>
  <c r="G3133" i="7"/>
  <c r="F3133" i="7"/>
  <c r="G3132" i="7"/>
  <c r="F3132" i="7"/>
  <c r="G3131" i="7"/>
  <c r="F3131" i="7"/>
  <c r="G3130" i="7"/>
  <c r="F3130" i="7"/>
  <c r="G3129" i="7"/>
  <c r="F3129" i="7"/>
  <c r="G3128" i="7"/>
  <c r="F3128" i="7"/>
  <c r="G3127" i="7"/>
  <c r="F3127" i="7"/>
  <c r="G3126" i="7"/>
  <c r="F3126" i="7"/>
  <c r="G3125" i="7"/>
  <c r="F3125" i="7"/>
  <c r="G3124" i="7"/>
  <c r="F3124" i="7"/>
  <c r="G3123" i="7"/>
  <c r="F3123" i="7"/>
  <c r="G3122" i="7"/>
  <c r="F3122" i="7"/>
  <c r="G3121" i="7"/>
  <c r="F3121" i="7"/>
  <c r="G3120" i="7"/>
  <c r="F3120" i="7"/>
  <c r="G3119" i="7"/>
  <c r="F3119" i="7"/>
  <c r="G3118" i="7"/>
  <c r="F3118" i="7"/>
  <c r="G3117" i="7"/>
  <c r="F3117" i="7"/>
  <c r="G3116" i="7"/>
  <c r="F3116" i="7"/>
  <c r="G3115" i="7"/>
  <c r="F3115" i="7"/>
  <c r="G3114" i="7"/>
  <c r="F3114" i="7"/>
  <c r="G3113" i="7"/>
  <c r="F3113" i="7"/>
  <c r="G3112" i="7"/>
  <c r="F3112" i="7"/>
  <c r="G3111" i="7"/>
  <c r="F3111" i="7"/>
  <c r="G3110" i="7"/>
  <c r="F3110" i="7"/>
  <c r="G3109" i="7"/>
  <c r="F3109" i="7"/>
  <c r="G3108" i="7"/>
  <c r="F3108" i="7"/>
  <c r="G3107" i="7"/>
  <c r="F3107" i="7"/>
  <c r="G3106" i="7"/>
  <c r="F3106" i="7"/>
  <c r="G3105" i="7"/>
  <c r="F3105" i="7"/>
  <c r="G3104" i="7"/>
  <c r="F3104" i="7"/>
  <c r="G3103" i="7"/>
  <c r="F3103" i="7"/>
  <c r="G3102" i="7"/>
  <c r="F3102" i="7"/>
  <c r="G3101" i="7"/>
  <c r="F3101" i="7"/>
  <c r="G3100" i="7"/>
  <c r="F3100" i="7"/>
  <c r="G3099" i="7"/>
  <c r="F3099" i="7"/>
  <c r="G3098" i="7"/>
  <c r="F3098" i="7"/>
  <c r="G3097" i="7"/>
  <c r="F3097" i="7"/>
  <c r="G3096" i="7"/>
  <c r="F3096" i="7"/>
  <c r="G3095" i="7"/>
  <c r="F3095" i="7"/>
  <c r="G3094" i="7"/>
  <c r="F3094" i="7"/>
  <c r="G3093" i="7"/>
  <c r="F3093" i="7"/>
  <c r="G3092" i="7"/>
  <c r="F3092" i="7"/>
  <c r="G3091" i="7"/>
  <c r="F3091" i="7"/>
  <c r="G3090" i="7"/>
  <c r="F3090" i="7"/>
  <c r="G3089" i="7"/>
  <c r="F3089" i="7"/>
  <c r="G3088" i="7"/>
  <c r="F3088" i="7"/>
  <c r="G3087" i="7"/>
  <c r="F3087" i="7"/>
  <c r="G3086" i="7"/>
  <c r="F3086" i="7"/>
  <c r="G3085" i="7"/>
  <c r="F3085" i="7"/>
  <c r="G3084" i="7"/>
  <c r="F3084" i="7"/>
  <c r="G3083" i="7"/>
  <c r="F3083" i="7"/>
  <c r="G3082" i="7"/>
  <c r="F3082" i="7"/>
  <c r="G3081" i="7"/>
  <c r="F3081" i="7"/>
  <c r="G3080" i="7"/>
  <c r="F3080" i="7"/>
  <c r="G3079" i="7"/>
  <c r="F3079" i="7"/>
  <c r="G3078" i="7"/>
  <c r="F3078" i="7"/>
  <c r="G3077" i="7"/>
  <c r="F3077" i="7"/>
  <c r="G3076" i="7"/>
  <c r="F3076" i="7"/>
  <c r="G3075" i="7"/>
  <c r="F3075" i="7"/>
  <c r="G3074" i="7"/>
  <c r="F3074" i="7"/>
  <c r="G3073" i="7"/>
  <c r="F3073" i="7"/>
  <c r="G3072" i="7"/>
  <c r="F3072" i="7"/>
  <c r="G3071" i="7"/>
  <c r="F3071" i="7"/>
  <c r="G3070" i="7"/>
  <c r="F3070" i="7"/>
  <c r="G3069" i="7"/>
  <c r="F3069" i="7"/>
  <c r="G3068" i="7"/>
  <c r="F3068" i="7"/>
  <c r="G3067" i="7"/>
  <c r="F3067" i="7"/>
  <c r="G3066" i="7"/>
  <c r="F3066" i="7"/>
  <c r="G3065" i="7"/>
  <c r="F3065" i="7"/>
  <c r="G3064" i="7"/>
  <c r="F3064" i="7"/>
  <c r="G3063" i="7"/>
  <c r="F3063" i="7"/>
  <c r="G3062" i="7"/>
  <c r="F3062" i="7"/>
  <c r="G3061" i="7"/>
  <c r="F3061" i="7"/>
  <c r="G3060" i="7"/>
  <c r="F3060" i="7"/>
  <c r="G3059" i="7"/>
  <c r="F3059" i="7"/>
  <c r="G3058" i="7"/>
  <c r="F3058" i="7"/>
  <c r="G3057" i="7"/>
  <c r="F3057" i="7"/>
  <c r="G3056" i="7"/>
  <c r="F3056" i="7"/>
  <c r="G3055" i="7"/>
  <c r="F3055" i="7"/>
  <c r="G3054" i="7"/>
  <c r="F3054" i="7"/>
  <c r="G3053" i="7"/>
  <c r="F3053" i="7"/>
  <c r="G3052" i="7"/>
  <c r="F3052" i="7"/>
  <c r="G3051" i="7"/>
  <c r="F3051" i="7"/>
  <c r="G3050" i="7"/>
  <c r="F3050" i="7"/>
  <c r="G3049" i="7"/>
  <c r="F3049" i="7"/>
  <c r="G3048" i="7"/>
  <c r="F3048" i="7"/>
  <c r="G3047" i="7"/>
  <c r="F3047" i="7"/>
  <c r="G3046" i="7"/>
  <c r="F3046" i="7"/>
  <c r="G3045" i="7"/>
  <c r="F3045" i="7"/>
  <c r="G3044" i="7"/>
  <c r="F3044" i="7"/>
  <c r="G3043" i="7"/>
  <c r="F3043" i="7"/>
  <c r="G3042" i="7"/>
  <c r="F3042" i="7"/>
  <c r="G3041" i="7"/>
  <c r="F3041" i="7"/>
  <c r="G3040" i="7"/>
  <c r="F3040" i="7"/>
  <c r="G3039" i="7"/>
  <c r="F3039" i="7"/>
  <c r="G3038" i="7"/>
  <c r="F3038" i="7"/>
  <c r="G3037" i="7"/>
  <c r="F3037" i="7"/>
  <c r="G3036" i="7"/>
  <c r="F3036" i="7"/>
  <c r="G3035" i="7"/>
  <c r="F3035" i="7"/>
  <c r="G3034" i="7"/>
  <c r="F3034" i="7"/>
  <c r="G3033" i="7"/>
  <c r="F3033" i="7"/>
  <c r="G3032" i="7"/>
  <c r="F3032" i="7"/>
  <c r="G3031" i="7"/>
  <c r="F3031" i="7"/>
  <c r="G3030" i="7"/>
  <c r="F3030" i="7"/>
  <c r="G3029" i="7"/>
  <c r="F3029" i="7"/>
  <c r="G3028" i="7"/>
  <c r="F3028" i="7"/>
  <c r="G3027" i="7"/>
  <c r="F3027" i="7"/>
  <c r="G3026" i="7"/>
  <c r="F3026" i="7"/>
  <c r="G3025" i="7"/>
  <c r="F3025" i="7"/>
  <c r="G3024" i="7"/>
  <c r="F3024" i="7"/>
  <c r="G3023" i="7"/>
  <c r="F3023" i="7"/>
  <c r="G3022" i="7"/>
  <c r="F3022" i="7"/>
  <c r="G3021" i="7"/>
  <c r="F3021" i="7"/>
  <c r="G3020" i="7"/>
  <c r="F3020" i="7"/>
  <c r="G3019" i="7"/>
  <c r="F3019" i="7"/>
  <c r="G3018" i="7"/>
  <c r="F3018" i="7"/>
  <c r="G3017" i="7"/>
  <c r="F3017" i="7"/>
  <c r="G3016" i="7"/>
  <c r="F3016" i="7"/>
  <c r="G3015" i="7"/>
  <c r="F3015" i="7"/>
  <c r="G3014" i="7"/>
  <c r="F3014" i="7"/>
  <c r="G3013" i="7"/>
  <c r="F3013" i="7"/>
  <c r="G3012" i="7"/>
  <c r="F3012" i="7"/>
  <c r="G3011" i="7"/>
  <c r="F3011" i="7"/>
  <c r="G3010" i="7"/>
  <c r="F3010" i="7"/>
  <c r="G3009" i="7"/>
  <c r="F3009" i="7"/>
  <c r="G3008" i="7"/>
  <c r="F3008" i="7"/>
  <c r="G3007" i="7"/>
  <c r="F3007" i="7"/>
  <c r="G3006" i="7"/>
  <c r="F3006" i="7"/>
  <c r="G3005" i="7"/>
  <c r="F3005" i="7"/>
  <c r="G3004" i="7"/>
  <c r="F3004" i="7"/>
  <c r="G3003" i="7"/>
  <c r="F3003" i="7"/>
  <c r="G3002" i="7"/>
  <c r="F3002" i="7"/>
  <c r="G3001" i="7"/>
  <c r="F3001" i="7"/>
  <c r="G3000" i="7"/>
  <c r="F3000" i="7"/>
  <c r="G2999" i="7"/>
  <c r="F2999" i="7"/>
  <c r="G2998" i="7"/>
  <c r="F2998" i="7"/>
  <c r="G2997" i="7"/>
  <c r="F2997" i="7"/>
  <c r="G2996" i="7"/>
  <c r="F2996" i="7"/>
  <c r="G2995" i="7"/>
  <c r="F2995" i="7"/>
  <c r="G2994" i="7"/>
  <c r="F2994" i="7"/>
  <c r="G2993" i="7"/>
  <c r="F2993" i="7"/>
  <c r="G2992" i="7"/>
  <c r="F2992" i="7"/>
  <c r="G2991" i="7"/>
  <c r="F2991" i="7"/>
  <c r="G2990" i="7"/>
  <c r="F2990" i="7"/>
  <c r="G2989" i="7"/>
  <c r="F2989" i="7"/>
  <c r="G2988" i="7"/>
  <c r="F2988" i="7"/>
  <c r="G2987" i="7"/>
  <c r="F2987" i="7"/>
  <c r="G2986" i="7"/>
  <c r="F2986" i="7"/>
  <c r="G2985" i="7"/>
  <c r="F2985" i="7"/>
  <c r="G2984" i="7"/>
  <c r="F2984" i="7"/>
  <c r="G2983" i="7"/>
  <c r="F2983" i="7"/>
  <c r="G2982" i="7"/>
  <c r="F2982" i="7"/>
  <c r="G2981" i="7"/>
  <c r="F2981" i="7"/>
  <c r="G2980" i="7"/>
  <c r="F2980" i="7"/>
  <c r="G2979" i="7"/>
  <c r="F2979" i="7"/>
  <c r="G2978" i="7"/>
  <c r="F2978" i="7"/>
  <c r="G2977" i="7"/>
  <c r="F2977" i="7"/>
  <c r="G2976" i="7"/>
  <c r="F2976" i="7"/>
  <c r="G2975" i="7"/>
  <c r="F2975" i="7"/>
  <c r="G2974" i="7"/>
  <c r="F2974" i="7"/>
  <c r="G2973" i="7"/>
  <c r="F2973" i="7"/>
  <c r="G2972" i="7"/>
  <c r="F2972" i="7"/>
  <c r="G2971" i="7"/>
  <c r="F2971" i="7"/>
  <c r="G2970" i="7"/>
  <c r="F2970" i="7"/>
  <c r="G2969" i="7"/>
  <c r="F2969" i="7"/>
  <c r="G2968" i="7"/>
  <c r="F2968" i="7"/>
  <c r="G2967" i="7"/>
  <c r="F2967" i="7"/>
  <c r="G2966" i="7"/>
  <c r="F2966" i="7"/>
  <c r="G2965" i="7"/>
  <c r="F2965" i="7"/>
  <c r="G2964" i="7"/>
  <c r="F2964" i="7"/>
  <c r="G2963" i="7"/>
  <c r="F2963" i="7"/>
  <c r="G2962" i="7"/>
  <c r="F2962" i="7"/>
  <c r="G2961" i="7"/>
  <c r="F2961" i="7"/>
  <c r="G2960" i="7"/>
  <c r="F2960" i="7"/>
  <c r="G2959" i="7"/>
  <c r="F2959" i="7"/>
  <c r="G2958" i="7"/>
  <c r="F2958" i="7"/>
  <c r="G2957" i="7"/>
  <c r="F2957" i="7"/>
  <c r="G2956" i="7"/>
  <c r="F2956" i="7"/>
  <c r="G2955" i="7"/>
  <c r="F2955" i="7"/>
  <c r="G2954" i="7"/>
  <c r="F2954" i="7"/>
  <c r="G2953" i="7"/>
  <c r="F2953" i="7"/>
  <c r="G2952" i="7"/>
  <c r="F2952" i="7"/>
  <c r="G2951" i="7"/>
  <c r="F2951" i="7"/>
  <c r="G2950" i="7"/>
  <c r="F2950" i="7"/>
  <c r="G2949" i="7"/>
  <c r="F2949" i="7"/>
  <c r="G2948" i="7"/>
  <c r="F2948" i="7"/>
  <c r="G2947" i="7"/>
  <c r="F2947" i="7"/>
  <c r="G2946" i="7"/>
  <c r="F2946" i="7"/>
  <c r="G2945" i="7"/>
  <c r="F2945" i="7"/>
  <c r="G2944" i="7"/>
  <c r="F2944" i="7"/>
  <c r="G2943" i="7"/>
  <c r="F2943" i="7"/>
  <c r="G2942" i="7"/>
  <c r="F2942" i="7"/>
  <c r="G2941" i="7"/>
  <c r="F2941" i="7"/>
  <c r="G2940" i="7"/>
  <c r="F2940" i="7"/>
  <c r="G2939" i="7"/>
  <c r="F2939" i="7"/>
  <c r="G2938" i="7"/>
  <c r="G2937" i="7"/>
  <c r="G2936" i="7"/>
  <c r="G2935" i="7"/>
  <c r="F2934" i="7"/>
  <c r="F2933" i="7"/>
  <c r="F2932" i="7"/>
  <c r="F2931" i="7"/>
  <c r="F2930" i="7"/>
  <c r="F2929" i="7"/>
  <c r="F2928" i="7"/>
  <c r="F2927" i="7"/>
  <c r="F2926" i="7"/>
  <c r="F2925" i="7"/>
  <c r="F2924" i="7"/>
  <c r="F2923" i="7"/>
  <c r="F2922" i="7"/>
  <c r="G2921" i="7"/>
  <c r="F2921" i="7"/>
  <c r="G2920" i="7"/>
  <c r="F2920" i="7"/>
  <c r="G2919" i="7"/>
  <c r="F2919" i="7"/>
  <c r="G2918" i="7"/>
  <c r="F2918" i="7"/>
  <c r="G2917" i="7"/>
  <c r="F2917" i="7"/>
  <c r="G2916" i="7"/>
  <c r="F2916" i="7"/>
  <c r="G2915" i="7"/>
  <c r="F2915" i="7"/>
  <c r="G2914" i="7"/>
  <c r="F2914" i="7"/>
  <c r="G2913" i="7"/>
  <c r="F2913" i="7"/>
  <c r="G2912" i="7"/>
  <c r="F2912" i="7"/>
  <c r="G2911" i="7"/>
  <c r="F2911" i="7"/>
  <c r="G2910" i="7"/>
  <c r="F2910" i="7"/>
  <c r="G2909" i="7"/>
  <c r="F2909" i="7"/>
  <c r="G2908" i="7"/>
  <c r="F2908" i="7"/>
  <c r="G2907" i="7"/>
  <c r="F2907" i="7"/>
  <c r="G2906" i="7"/>
  <c r="F2906" i="7"/>
  <c r="G2905" i="7"/>
  <c r="F2905" i="7"/>
  <c r="G2904" i="7"/>
  <c r="F2904" i="7"/>
  <c r="G2903" i="7"/>
  <c r="F2903" i="7"/>
  <c r="G2902" i="7"/>
  <c r="F2902" i="7"/>
  <c r="G2901" i="7"/>
  <c r="F2901" i="7"/>
  <c r="G2900" i="7"/>
  <c r="F2900" i="7"/>
  <c r="G2899" i="7"/>
  <c r="F2899" i="7"/>
  <c r="G2898" i="7"/>
  <c r="F2898" i="7"/>
  <c r="G2897" i="7"/>
  <c r="F2897" i="7"/>
  <c r="G2896" i="7"/>
  <c r="F2896" i="7"/>
  <c r="G2895" i="7"/>
  <c r="F2895" i="7"/>
  <c r="G2894" i="7"/>
  <c r="F2894" i="7"/>
  <c r="G2893" i="7"/>
  <c r="F2893" i="7"/>
  <c r="G2892" i="7"/>
  <c r="F2892" i="7"/>
  <c r="G2891" i="7"/>
  <c r="F2891" i="7"/>
  <c r="G2890" i="7"/>
  <c r="F2890" i="7"/>
  <c r="G2889" i="7"/>
  <c r="F2889" i="7"/>
  <c r="G2888" i="7"/>
  <c r="F2888" i="7"/>
  <c r="G2887" i="7"/>
  <c r="F2887" i="7"/>
  <c r="G2886" i="7"/>
  <c r="F2886" i="7"/>
  <c r="G2885" i="7"/>
  <c r="F2885" i="7"/>
  <c r="G2884" i="7"/>
  <c r="F2884" i="7"/>
  <c r="G2883" i="7"/>
  <c r="F2883" i="7"/>
  <c r="G2882" i="7"/>
  <c r="F2882" i="7"/>
  <c r="G2881" i="7"/>
  <c r="F2881" i="7"/>
  <c r="G2880" i="7"/>
  <c r="F2880" i="7"/>
  <c r="G2879" i="7"/>
  <c r="F2879" i="7"/>
  <c r="G2878" i="7"/>
  <c r="F2878" i="7"/>
  <c r="G2877" i="7"/>
  <c r="F2877" i="7"/>
  <c r="G2876" i="7"/>
  <c r="F2876" i="7"/>
  <c r="G2875" i="7"/>
  <c r="F2875" i="7"/>
  <c r="G2874" i="7"/>
  <c r="F2874" i="7"/>
  <c r="G2873" i="7"/>
  <c r="F2873" i="7"/>
  <c r="G2872" i="7"/>
  <c r="F2872" i="7"/>
  <c r="G2871" i="7"/>
  <c r="F2871" i="7"/>
  <c r="G2870" i="7"/>
  <c r="F2870" i="7"/>
  <c r="G2869" i="7"/>
  <c r="F2869" i="7"/>
  <c r="G2868" i="7"/>
  <c r="F2868" i="7"/>
  <c r="G2867" i="7"/>
  <c r="F2867" i="7"/>
  <c r="G2866" i="7"/>
  <c r="F2866" i="7"/>
  <c r="G2865" i="7"/>
  <c r="F2865" i="7"/>
  <c r="G2864" i="7"/>
  <c r="F2864" i="7"/>
  <c r="G2863" i="7"/>
  <c r="F2863" i="7"/>
  <c r="G2862" i="7"/>
  <c r="F2862" i="7"/>
  <c r="G2861" i="7"/>
  <c r="F2861" i="7"/>
  <c r="G2860" i="7"/>
  <c r="F2860" i="7"/>
  <c r="G2859" i="7"/>
  <c r="F2859" i="7"/>
  <c r="G2858" i="7"/>
  <c r="F2858" i="7"/>
  <c r="G2857" i="7"/>
  <c r="F2857" i="7"/>
  <c r="G2856" i="7"/>
  <c r="F2856" i="7"/>
  <c r="G2855" i="7"/>
  <c r="F2855" i="7"/>
  <c r="G2854" i="7"/>
  <c r="F2854" i="7"/>
  <c r="G2853" i="7"/>
  <c r="F2853" i="7"/>
  <c r="G2852" i="7"/>
  <c r="F2852" i="7"/>
  <c r="G2851" i="7"/>
  <c r="F2851" i="7"/>
  <c r="G2850" i="7"/>
  <c r="F2850" i="7"/>
  <c r="G2849" i="7"/>
  <c r="F2849" i="7"/>
  <c r="G2848" i="7"/>
  <c r="F2848" i="7"/>
  <c r="G2847" i="7"/>
  <c r="F2847" i="7"/>
  <c r="G2846" i="7"/>
  <c r="F2846" i="7"/>
  <c r="G2845" i="7"/>
  <c r="F2845" i="7"/>
  <c r="G2844" i="7"/>
  <c r="F2844" i="7"/>
  <c r="G2843" i="7"/>
  <c r="F2843" i="7"/>
  <c r="G2842" i="7"/>
  <c r="F2842" i="7"/>
  <c r="G2841" i="7"/>
  <c r="F2841" i="7"/>
  <c r="G2840" i="7"/>
  <c r="F2840" i="7"/>
  <c r="G2839" i="7"/>
  <c r="F2839" i="7"/>
  <c r="G2838" i="7"/>
  <c r="F2838" i="7"/>
  <c r="G2837" i="7"/>
  <c r="F2837" i="7"/>
  <c r="G2836" i="7"/>
  <c r="F2836" i="7"/>
  <c r="G2835" i="7"/>
  <c r="F2835" i="7"/>
  <c r="G2834" i="7"/>
  <c r="F2834" i="7"/>
  <c r="G2833" i="7"/>
  <c r="F2833" i="7"/>
  <c r="G2832" i="7"/>
  <c r="F2832" i="7"/>
  <c r="G2831" i="7"/>
  <c r="F2831" i="7"/>
  <c r="G2830" i="7"/>
  <c r="F2830" i="7"/>
  <c r="G2829" i="7"/>
  <c r="F2829" i="7"/>
  <c r="G2828" i="7"/>
  <c r="F2828" i="7"/>
  <c r="G2827" i="7"/>
  <c r="F2827" i="7"/>
  <c r="G2826" i="7"/>
  <c r="F2826" i="7"/>
  <c r="G2825" i="7"/>
  <c r="F2825" i="7"/>
  <c r="G2824" i="7"/>
  <c r="F2824" i="7"/>
  <c r="G2823" i="7"/>
  <c r="F2823" i="7"/>
  <c r="G2822" i="7"/>
  <c r="F2822" i="7"/>
  <c r="G2821" i="7"/>
  <c r="F2821" i="7"/>
  <c r="G2820" i="7"/>
  <c r="F2820" i="7"/>
  <c r="G2819" i="7"/>
  <c r="F2819" i="7"/>
  <c r="G2818" i="7"/>
  <c r="F2818" i="7"/>
  <c r="G2817" i="7"/>
  <c r="F2817" i="7"/>
  <c r="G2816" i="7"/>
  <c r="F2816" i="7"/>
  <c r="G2815" i="7"/>
  <c r="F2815" i="7"/>
  <c r="G2814" i="7"/>
  <c r="F2814" i="7"/>
  <c r="G2813" i="7"/>
  <c r="F2813" i="7"/>
  <c r="G2812" i="7"/>
  <c r="F2812" i="7"/>
  <c r="G2811" i="7"/>
  <c r="F2811" i="7"/>
  <c r="G2810" i="7"/>
  <c r="F2810" i="7"/>
  <c r="G2809" i="7"/>
  <c r="F2809" i="7"/>
  <c r="G2808" i="7"/>
  <c r="F2808" i="7"/>
  <c r="G2807" i="7"/>
  <c r="F2807" i="7"/>
  <c r="G2806" i="7"/>
  <c r="F2806" i="7"/>
  <c r="G2805" i="7"/>
  <c r="F2805" i="7"/>
  <c r="G2804" i="7"/>
  <c r="F2804" i="7"/>
  <c r="G2803" i="7"/>
  <c r="F2803" i="7"/>
  <c r="G2802" i="7"/>
  <c r="F2802" i="7"/>
  <c r="G2801" i="7"/>
  <c r="F2801" i="7"/>
  <c r="G2800" i="7"/>
  <c r="F2800" i="7"/>
  <c r="G2799" i="7"/>
  <c r="F2799" i="7"/>
  <c r="G2798" i="7"/>
  <c r="F2798" i="7"/>
  <c r="G2797" i="7"/>
  <c r="F2797" i="7"/>
  <c r="G2796" i="7"/>
  <c r="F2796" i="7"/>
  <c r="G2795" i="7"/>
  <c r="F2795" i="7"/>
  <c r="G2794" i="7"/>
  <c r="F2794" i="7"/>
  <c r="G2793" i="7"/>
  <c r="F2793" i="7"/>
  <c r="G2792" i="7"/>
  <c r="F2792" i="7"/>
  <c r="G2791" i="7"/>
  <c r="F2791" i="7"/>
  <c r="G2790" i="7"/>
  <c r="F2790" i="7"/>
  <c r="G2789" i="7"/>
  <c r="F2789" i="7"/>
  <c r="G2788" i="7"/>
  <c r="F2788" i="7"/>
  <c r="G2787" i="7"/>
  <c r="F2787" i="7"/>
  <c r="G2786" i="7"/>
  <c r="F2786" i="7"/>
  <c r="G2785" i="7"/>
  <c r="F2785" i="7"/>
  <c r="G2784" i="7"/>
  <c r="F2784" i="7"/>
  <c r="G2783" i="7"/>
  <c r="F2783" i="7"/>
  <c r="G2782" i="7"/>
  <c r="F2782" i="7"/>
  <c r="G2781" i="7"/>
  <c r="F2781" i="7"/>
  <c r="G2780" i="7"/>
  <c r="F2780" i="7"/>
  <c r="G2779" i="7"/>
  <c r="F2779" i="7"/>
  <c r="G2778" i="7"/>
  <c r="F2778" i="7"/>
  <c r="G2777" i="7"/>
  <c r="F2777" i="7"/>
  <c r="G2776" i="7"/>
  <c r="F2776" i="7"/>
  <c r="G2775" i="7"/>
  <c r="F2775" i="7"/>
  <c r="G2774" i="7"/>
  <c r="F2774" i="7"/>
  <c r="G2773" i="7"/>
  <c r="F2773" i="7"/>
  <c r="G2772" i="7"/>
  <c r="F2772" i="7"/>
  <c r="G2771" i="7"/>
  <c r="F2771" i="7"/>
  <c r="G2770" i="7"/>
  <c r="F2770" i="7"/>
  <c r="G2769" i="7"/>
  <c r="F2769" i="7"/>
  <c r="G2768" i="7"/>
  <c r="F2768" i="7"/>
  <c r="G2767" i="7"/>
  <c r="F2767" i="7"/>
  <c r="G2766" i="7"/>
  <c r="F2766" i="7"/>
  <c r="G2765" i="7"/>
  <c r="F2765" i="7"/>
  <c r="G2764" i="7"/>
  <c r="F2764" i="7"/>
  <c r="G2763" i="7"/>
  <c r="F2763" i="7"/>
  <c r="G2762" i="7"/>
  <c r="F2762" i="7"/>
  <c r="G2761" i="7"/>
  <c r="F2761" i="7"/>
  <c r="G2760" i="7"/>
  <c r="F2760" i="7"/>
  <c r="G2759" i="7"/>
  <c r="F2759" i="7"/>
  <c r="G2758" i="7"/>
  <c r="F2758" i="7"/>
  <c r="G2757" i="7"/>
  <c r="F2757" i="7"/>
  <c r="G2756" i="7"/>
  <c r="F2756" i="7"/>
  <c r="G2755" i="7"/>
  <c r="F2755" i="7"/>
  <c r="G2754" i="7"/>
  <c r="F2754" i="7"/>
  <c r="G2753" i="7"/>
  <c r="F2753" i="7"/>
  <c r="G2752" i="7"/>
  <c r="F2752" i="7"/>
  <c r="G2751" i="7"/>
  <c r="F2751" i="7"/>
  <c r="G2750" i="7"/>
  <c r="F2750" i="7"/>
  <c r="G2749" i="7"/>
  <c r="F2749" i="7"/>
  <c r="G2748" i="7"/>
  <c r="F2748" i="7"/>
  <c r="G2747" i="7"/>
  <c r="F2747" i="7"/>
  <c r="G2746" i="7"/>
  <c r="F2746" i="7"/>
  <c r="G2745" i="7"/>
  <c r="F2745" i="7"/>
  <c r="G2744" i="7"/>
  <c r="F2744" i="7"/>
  <c r="G2743" i="7"/>
  <c r="F2743" i="7"/>
  <c r="G2742" i="7"/>
  <c r="F2742" i="7"/>
  <c r="G2741" i="7"/>
  <c r="F2741" i="7"/>
  <c r="G2740" i="7"/>
  <c r="F2740" i="7"/>
  <c r="G2739" i="7"/>
  <c r="F2739" i="7"/>
  <c r="G2738" i="7"/>
  <c r="F2738" i="7"/>
  <c r="G2737" i="7"/>
  <c r="F2737" i="7"/>
  <c r="G2736" i="7"/>
  <c r="F2736" i="7"/>
  <c r="G2735" i="7"/>
  <c r="F2735" i="7"/>
  <c r="G2734" i="7"/>
  <c r="F2734" i="7"/>
  <c r="G2733" i="7"/>
  <c r="F2733" i="7"/>
  <c r="G2732" i="7"/>
  <c r="F2732" i="7"/>
  <c r="G2731" i="7"/>
  <c r="F2731" i="7"/>
  <c r="G2730" i="7"/>
  <c r="F2730" i="7"/>
  <c r="G2729" i="7"/>
  <c r="F2729" i="7"/>
  <c r="G2728" i="7"/>
  <c r="F2728" i="7"/>
  <c r="G2727" i="7"/>
  <c r="F2727" i="7"/>
  <c r="G2726" i="7"/>
  <c r="F2726" i="7"/>
  <c r="G2725" i="7"/>
  <c r="F2725" i="7"/>
  <c r="G2724" i="7"/>
  <c r="F2724" i="7"/>
  <c r="G2723" i="7"/>
  <c r="F2723" i="7"/>
  <c r="G2722" i="7"/>
  <c r="F2722" i="7"/>
  <c r="G2721" i="7"/>
  <c r="F2721" i="7"/>
  <c r="G2720" i="7"/>
  <c r="F2720" i="7"/>
  <c r="G2719" i="7"/>
  <c r="F2719" i="7"/>
  <c r="G2718" i="7"/>
  <c r="F2718" i="7"/>
  <c r="G2717" i="7"/>
  <c r="F2717" i="7"/>
  <c r="G2716" i="7"/>
  <c r="F2716" i="7"/>
  <c r="G2715" i="7"/>
  <c r="F2715" i="7"/>
  <c r="G2714" i="7"/>
  <c r="F2714" i="7"/>
  <c r="G2713" i="7"/>
  <c r="F2713" i="7"/>
  <c r="G2712" i="7"/>
  <c r="F2712" i="7"/>
  <c r="G2711" i="7"/>
  <c r="F2711" i="7"/>
  <c r="G2710" i="7"/>
  <c r="F2710" i="7"/>
  <c r="G2709" i="7"/>
  <c r="F2709" i="7"/>
  <c r="G2708" i="7"/>
  <c r="F2708" i="7"/>
  <c r="G2707" i="7"/>
  <c r="F2707" i="7"/>
  <c r="G2706" i="7"/>
  <c r="F2706" i="7"/>
  <c r="G2705" i="7"/>
  <c r="F2705" i="7"/>
  <c r="G2704" i="7"/>
  <c r="F2704" i="7"/>
  <c r="G2703" i="7"/>
  <c r="F2703" i="7"/>
  <c r="G2702" i="7"/>
  <c r="F2702" i="7"/>
  <c r="G2701" i="7"/>
  <c r="F2701" i="7"/>
  <c r="G2700" i="7"/>
  <c r="F2700" i="7"/>
  <c r="G2699" i="7"/>
  <c r="F2699" i="7"/>
  <c r="G2698" i="7"/>
  <c r="F2698" i="7"/>
  <c r="G2697" i="7"/>
  <c r="F2697" i="7"/>
  <c r="G2696" i="7"/>
  <c r="F2696" i="7"/>
  <c r="G2695" i="7"/>
  <c r="F2695" i="7"/>
  <c r="G2694" i="7"/>
  <c r="F2694" i="7"/>
  <c r="G2693" i="7"/>
  <c r="F2693" i="7"/>
  <c r="G2692" i="7"/>
  <c r="F2692" i="7"/>
  <c r="G2691" i="7"/>
  <c r="F2691" i="7"/>
  <c r="G2690" i="7"/>
  <c r="F2690" i="7"/>
  <c r="G2689" i="7"/>
  <c r="F2689" i="7"/>
  <c r="G2688" i="7"/>
  <c r="F2688" i="7"/>
  <c r="G2687" i="7"/>
  <c r="F2687" i="7"/>
  <c r="G2686" i="7"/>
  <c r="F2686" i="7"/>
  <c r="G2685" i="7"/>
  <c r="F2685" i="7"/>
  <c r="G2684" i="7"/>
  <c r="F2684" i="7"/>
  <c r="G2683" i="7"/>
  <c r="F2683" i="7"/>
  <c r="G2682" i="7"/>
  <c r="F2682" i="7"/>
  <c r="G2681" i="7"/>
  <c r="F2681" i="7"/>
  <c r="G2680" i="7"/>
  <c r="F2680" i="7"/>
  <c r="G2679" i="7"/>
  <c r="F2679" i="7"/>
  <c r="G2678" i="7"/>
  <c r="F2678" i="7"/>
  <c r="G2677" i="7"/>
  <c r="F2677" i="7"/>
  <c r="G2676" i="7"/>
  <c r="F2676" i="7"/>
  <c r="G2675" i="7"/>
  <c r="F2675" i="7"/>
  <c r="G2674" i="7"/>
  <c r="F2674" i="7"/>
  <c r="G2673" i="7"/>
  <c r="F2673" i="7"/>
  <c r="G2672" i="7"/>
  <c r="F2672" i="7"/>
  <c r="G2671" i="7"/>
  <c r="F2671" i="7"/>
  <c r="G2670" i="7"/>
  <c r="F2670" i="7"/>
  <c r="G2669" i="7"/>
  <c r="F2669" i="7"/>
  <c r="G2668" i="7"/>
  <c r="F2668" i="7"/>
  <c r="G2667" i="7"/>
  <c r="F2667" i="7"/>
  <c r="G2666" i="7"/>
  <c r="F2666" i="7"/>
  <c r="G2665" i="7"/>
  <c r="F2665" i="7"/>
  <c r="G2664" i="7"/>
  <c r="F2664" i="7"/>
  <c r="G2663" i="7"/>
  <c r="F2663" i="7"/>
  <c r="G2662" i="7"/>
  <c r="F2662" i="7"/>
  <c r="G2661" i="7"/>
  <c r="F2661" i="7"/>
  <c r="G2660" i="7"/>
  <c r="F2660" i="7"/>
  <c r="G2659" i="7"/>
  <c r="F2659" i="7"/>
  <c r="G2658" i="7"/>
  <c r="F2658" i="7"/>
  <c r="G2657" i="7"/>
  <c r="F2657" i="7"/>
  <c r="G2656" i="7"/>
  <c r="F2656" i="7"/>
  <c r="G2655" i="7"/>
  <c r="F2655" i="7"/>
  <c r="G2654" i="7"/>
  <c r="F2654" i="7"/>
  <c r="G2653" i="7"/>
  <c r="F2653" i="7"/>
  <c r="G2652" i="7"/>
  <c r="F2652" i="7"/>
  <c r="G2651" i="7"/>
  <c r="F2651" i="7"/>
  <c r="G2650" i="7"/>
  <c r="F2650" i="7"/>
  <c r="G2649" i="7"/>
  <c r="F2649" i="7"/>
  <c r="G2648" i="7"/>
  <c r="F2648" i="7"/>
  <c r="G2647" i="7"/>
  <c r="F2647" i="7"/>
  <c r="G2646" i="7"/>
  <c r="F2646" i="7"/>
  <c r="G2645" i="7"/>
  <c r="F2645" i="7"/>
  <c r="G2644" i="7"/>
  <c r="F2644" i="7"/>
  <c r="G2643" i="7"/>
  <c r="F2643" i="7"/>
  <c r="G2642" i="7"/>
  <c r="F2642" i="7"/>
  <c r="G2641" i="7"/>
  <c r="F2641" i="7"/>
  <c r="G2640" i="7"/>
  <c r="F2640" i="7"/>
  <c r="G2639" i="7"/>
  <c r="F2639" i="7"/>
  <c r="G2638" i="7"/>
  <c r="F2638" i="7"/>
  <c r="G2637" i="7"/>
  <c r="F2637" i="7"/>
  <c r="G2636" i="7"/>
  <c r="F2636" i="7"/>
  <c r="G2635" i="7"/>
  <c r="F2635" i="7"/>
  <c r="G2634" i="7"/>
  <c r="F2634" i="7"/>
  <c r="G2633" i="7"/>
  <c r="F2633" i="7"/>
  <c r="G2632" i="7"/>
  <c r="F2632" i="7"/>
  <c r="G2631" i="7"/>
  <c r="F2631" i="7"/>
  <c r="G2630" i="7"/>
  <c r="F2630" i="7"/>
  <c r="G2629" i="7"/>
  <c r="F2629" i="7"/>
  <c r="G2628" i="7"/>
  <c r="F2628" i="7"/>
  <c r="G2627" i="7"/>
  <c r="F2627" i="7"/>
  <c r="G2626" i="7"/>
  <c r="F2626" i="7"/>
  <c r="G2625" i="7"/>
  <c r="F2625" i="7"/>
  <c r="G2624" i="7"/>
  <c r="F2624" i="7"/>
  <c r="G2623" i="7"/>
  <c r="F2623" i="7"/>
  <c r="G2622" i="7"/>
  <c r="F2622" i="7"/>
  <c r="G2621" i="7"/>
  <c r="F2621" i="7"/>
  <c r="G2620" i="7"/>
  <c r="F2620" i="7"/>
  <c r="G2619" i="7"/>
  <c r="F2619" i="7"/>
  <c r="G2618" i="7"/>
  <c r="F2618" i="7"/>
  <c r="G2617" i="7"/>
  <c r="F2617" i="7"/>
  <c r="G2616" i="7"/>
  <c r="F2616" i="7"/>
  <c r="G2615" i="7"/>
  <c r="F2615" i="7"/>
  <c r="G2614" i="7"/>
  <c r="F2614" i="7"/>
  <c r="G2613" i="7"/>
  <c r="F2613" i="7"/>
  <c r="G2612" i="7"/>
  <c r="F2612" i="7"/>
  <c r="G2611" i="7"/>
  <c r="F2611" i="7"/>
  <c r="G2610" i="7"/>
  <c r="F2610" i="7"/>
  <c r="G2609" i="7"/>
  <c r="F2609" i="7"/>
  <c r="G2608" i="7"/>
  <c r="F2608" i="7"/>
  <c r="G2607" i="7"/>
  <c r="F2607" i="7"/>
  <c r="G2606" i="7"/>
  <c r="F2606" i="7"/>
  <c r="G2605" i="7"/>
  <c r="F2605" i="7"/>
  <c r="G2604" i="7"/>
  <c r="F2604" i="7"/>
  <c r="G2603" i="7"/>
  <c r="F2603" i="7"/>
  <c r="G2602" i="7"/>
  <c r="F2602" i="7"/>
  <c r="G2601" i="7"/>
  <c r="F2601" i="7"/>
  <c r="G2600" i="7"/>
  <c r="F2600" i="7"/>
  <c r="G2599" i="7"/>
  <c r="F2599" i="7"/>
  <c r="G2598" i="7"/>
  <c r="F2598" i="7"/>
  <c r="G2597" i="7"/>
  <c r="F2597" i="7"/>
  <c r="G2596" i="7"/>
  <c r="F2596" i="7"/>
  <c r="G2595" i="7"/>
  <c r="F2595" i="7"/>
  <c r="G2594" i="7"/>
  <c r="F2594" i="7"/>
  <c r="G2593" i="7"/>
  <c r="F2593" i="7"/>
  <c r="G2592" i="7"/>
  <c r="F2592" i="7"/>
  <c r="G2591" i="7"/>
  <c r="F2591" i="7"/>
  <c r="G2590" i="7"/>
  <c r="F2590" i="7"/>
  <c r="G2589" i="7"/>
  <c r="F2589" i="7"/>
  <c r="G2588" i="7"/>
  <c r="F2588" i="7"/>
  <c r="G2587" i="7"/>
  <c r="F2587" i="7"/>
  <c r="G2586" i="7"/>
  <c r="F2586" i="7"/>
  <c r="G2585" i="7"/>
  <c r="F2585" i="7"/>
  <c r="G2584" i="7"/>
  <c r="F2584" i="7"/>
  <c r="G2583" i="7"/>
  <c r="F2583" i="7"/>
  <c r="G2582" i="7"/>
  <c r="F2582" i="7"/>
  <c r="G2581" i="7"/>
  <c r="F2581" i="7"/>
  <c r="G2580" i="7"/>
  <c r="F2580" i="7"/>
  <c r="G2579" i="7"/>
  <c r="F2579" i="7"/>
  <c r="G2578" i="7"/>
  <c r="F2578" i="7"/>
  <c r="G2577" i="7"/>
  <c r="F2577" i="7"/>
  <c r="G2576" i="7"/>
  <c r="F2576" i="7"/>
  <c r="G2575" i="7"/>
  <c r="F2575" i="7"/>
  <c r="G2574" i="7"/>
  <c r="F2574" i="7"/>
  <c r="G2573" i="7"/>
  <c r="F2573" i="7"/>
  <c r="G2572" i="7"/>
  <c r="F2572" i="7"/>
  <c r="G2571" i="7"/>
  <c r="F2571" i="7"/>
  <c r="G2570" i="7"/>
  <c r="F2570" i="7"/>
  <c r="G2569" i="7"/>
  <c r="F2569" i="7"/>
  <c r="G2568" i="7"/>
  <c r="F2568" i="7"/>
  <c r="G2567" i="7"/>
  <c r="F2567" i="7"/>
  <c r="G2566" i="7"/>
  <c r="F2566" i="7"/>
  <c r="G2565" i="7"/>
  <c r="F2565" i="7"/>
  <c r="G2564" i="7"/>
  <c r="F2564" i="7"/>
  <c r="G2563" i="7"/>
  <c r="F2563" i="7"/>
  <c r="G2562" i="7"/>
  <c r="F2562" i="7"/>
  <c r="G2561" i="7"/>
  <c r="F2561" i="7"/>
  <c r="G2560" i="7"/>
  <c r="F2560" i="7"/>
  <c r="G2559" i="7"/>
  <c r="F2559" i="7"/>
  <c r="G2558" i="7"/>
  <c r="F2558" i="7"/>
  <c r="G2557" i="7"/>
  <c r="F2557" i="7"/>
  <c r="G2556" i="7"/>
  <c r="F2556" i="7"/>
  <c r="G2555" i="7"/>
  <c r="F2555" i="7"/>
  <c r="G2554" i="7"/>
  <c r="F2554" i="7"/>
  <c r="G2553" i="7"/>
  <c r="F2553" i="7"/>
  <c r="G2552" i="7"/>
  <c r="F2552" i="7"/>
  <c r="G2551" i="7"/>
  <c r="F2551" i="7"/>
  <c r="G2550" i="7"/>
  <c r="F2550" i="7"/>
  <c r="G2549" i="7"/>
  <c r="F2549" i="7"/>
  <c r="G2548" i="7"/>
  <c r="F2548" i="7"/>
  <c r="G2547" i="7"/>
  <c r="F2547" i="7"/>
  <c r="G2546" i="7"/>
  <c r="F2546" i="7"/>
  <c r="G2545" i="7"/>
  <c r="F2545" i="7"/>
  <c r="G2544" i="7"/>
  <c r="F2544" i="7"/>
  <c r="G2543" i="7"/>
  <c r="F2543" i="7"/>
  <c r="G2542" i="7"/>
  <c r="F2542" i="7"/>
  <c r="G2541" i="7"/>
  <c r="F2541" i="7"/>
  <c r="G2540" i="7"/>
  <c r="F2540" i="7"/>
  <c r="G2539" i="7"/>
  <c r="F2539" i="7"/>
  <c r="G2538" i="7"/>
  <c r="F2538" i="7"/>
  <c r="G2537" i="7"/>
  <c r="F2537" i="7"/>
  <c r="G2536" i="7"/>
  <c r="F2536" i="7"/>
  <c r="G2535" i="7"/>
  <c r="F2535" i="7"/>
  <c r="G2534" i="7"/>
  <c r="F2534" i="7"/>
  <c r="G2533" i="7"/>
  <c r="F2533" i="7"/>
  <c r="G2532" i="7"/>
  <c r="F2532" i="7"/>
  <c r="G2531" i="7"/>
  <c r="F2531" i="7"/>
  <c r="G2530" i="7"/>
  <c r="F2530" i="7"/>
  <c r="G2529" i="7"/>
  <c r="F2529" i="7"/>
  <c r="G2528" i="7"/>
  <c r="F2528" i="7"/>
  <c r="G2527" i="7"/>
  <c r="F2527" i="7"/>
  <c r="G2526" i="7"/>
  <c r="F2526" i="7"/>
  <c r="G2525" i="7"/>
  <c r="F2525" i="7"/>
  <c r="G2524" i="7"/>
  <c r="F2524" i="7"/>
  <c r="G2523" i="7"/>
  <c r="F2523" i="7"/>
  <c r="G2522" i="7"/>
  <c r="F2522" i="7"/>
  <c r="G2521" i="7"/>
  <c r="F2521" i="7"/>
  <c r="G2520" i="7"/>
  <c r="F2520" i="7"/>
  <c r="G2519" i="7"/>
  <c r="F2519" i="7"/>
  <c r="G2518" i="7"/>
  <c r="F2518" i="7"/>
  <c r="G2517" i="7"/>
  <c r="F2517" i="7"/>
  <c r="G2516" i="7"/>
  <c r="F2516" i="7"/>
  <c r="G2515" i="7"/>
  <c r="F2515" i="7"/>
  <c r="G2514" i="7"/>
  <c r="F2514" i="7"/>
  <c r="G2513" i="7"/>
  <c r="F2513" i="7"/>
  <c r="G2512" i="7"/>
  <c r="F2512" i="7"/>
  <c r="G2511" i="7"/>
  <c r="F2511" i="7"/>
  <c r="G2510" i="7"/>
  <c r="F2510" i="7"/>
  <c r="G2509" i="7"/>
  <c r="F2509" i="7"/>
  <c r="F2508" i="7"/>
  <c r="F2507" i="7"/>
  <c r="F2506" i="7"/>
  <c r="F2505" i="7"/>
  <c r="F2504" i="7"/>
  <c r="F2503" i="7"/>
  <c r="G2502" i="7"/>
  <c r="F2502" i="7"/>
  <c r="G2501" i="7"/>
  <c r="F2501" i="7"/>
  <c r="G2500" i="7"/>
  <c r="F2500" i="7"/>
  <c r="G2499" i="7"/>
  <c r="F2499" i="7"/>
  <c r="G2498" i="7"/>
  <c r="F2498" i="7"/>
  <c r="G2497" i="7"/>
  <c r="F2497" i="7"/>
  <c r="G2496" i="7"/>
  <c r="F2496" i="7"/>
  <c r="G2495" i="7"/>
  <c r="F2495" i="7"/>
  <c r="G2494" i="7"/>
  <c r="F2494" i="7"/>
  <c r="G2493" i="7"/>
  <c r="F2493" i="7"/>
  <c r="G2492" i="7"/>
  <c r="F2492" i="7"/>
  <c r="G2491" i="7"/>
  <c r="F2491" i="7"/>
  <c r="G2490" i="7"/>
  <c r="F2490" i="7"/>
  <c r="G2489" i="7"/>
  <c r="F2489" i="7"/>
  <c r="G2488" i="7"/>
  <c r="F2488" i="7"/>
  <c r="G2487" i="7"/>
  <c r="F2487" i="7"/>
  <c r="G2486" i="7"/>
  <c r="F2486" i="7"/>
  <c r="G2485" i="7"/>
  <c r="F2485" i="7"/>
  <c r="G2484" i="7"/>
  <c r="F2484" i="7"/>
  <c r="G2483" i="7"/>
  <c r="F2483" i="7"/>
  <c r="G2482" i="7"/>
  <c r="F2482" i="7"/>
  <c r="G2481" i="7"/>
  <c r="F2481" i="7"/>
  <c r="G2480" i="7"/>
  <c r="F2480" i="7"/>
  <c r="G2479" i="7"/>
  <c r="F2479" i="7"/>
  <c r="G2478" i="7"/>
  <c r="F2478" i="7"/>
  <c r="G2477" i="7"/>
  <c r="F2477" i="7"/>
  <c r="G2476" i="7"/>
  <c r="F2476" i="7"/>
  <c r="G2475" i="7"/>
  <c r="F2475" i="7"/>
  <c r="G2474" i="7"/>
  <c r="F2474" i="7"/>
  <c r="G2473" i="7"/>
  <c r="F2473" i="7"/>
  <c r="G2472" i="7"/>
  <c r="F2472" i="7"/>
  <c r="G2471" i="7"/>
  <c r="F2471" i="7"/>
  <c r="G2470" i="7"/>
  <c r="F2470" i="7"/>
  <c r="G2469" i="7"/>
  <c r="F2469" i="7"/>
  <c r="G2468" i="7"/>
  <c r="F2468" i="7"/>
  <c r="G2467" i="7"/>
  <c r="F2467" i="7"/>
  <c r="G2466" i="7"/>
  <c r="F2466" i="7"/>
  <c r="G2465" i="7"/>
  <c r="F2465" i="7"/>
  <c r="G2464" i="7"/>
  <c r="F2464" i="7"/>
  <c r="G2463" i="7"/>
  <c r="F2463" i="7"/>
  <c r="G2462" i="7"/>
  <c r="F2462" i="7"/>
  <c r="G2461" i="7"/>
  <c r="F2461" i="7"/>
  <c r="G2460" i="7"/>
  <c r="F2460" i="7"/>
  <c r="G2459" i="7"/>
  <c r="F2459" i="7"/>
  <c r="G2458" i="7"/>
  <c r="F2458" i="7"/>
  <c r="G2457" i="7"/>
  <c r="F2457" i="7"/>
  <c r="G2456" i="7"/>
  <c r="F2456" i="7"/>
  <c r="G2455" i="7"/>
  <c r="F2455" i="7"/>
  <c r="G2454" i="7"/>
  <c r="F2454" i="7"/>
  <c r="G2453" i="7"/>
  <c r="F2453" i="7"/>
  <c r="G2452" i="7"/>
  <c r="F2452" i="7"/>
  <c r="G2451" i="7"/>
  <c r="F2451" i="7"/>
  <c r="G2450" i="7"/>
  <c r="F2450" i="7"/>
  <c r="G2449" i="7"/>
  <c r="F2449" i="7"/>
  <c r="G2448" i="7"/>
  <c r="F2448" i="7"/>
  <c r="G2447" i="7"/>
  <c r="F2447" i="7"/>
  <c r="G2446" i="7"/>
  <c r="F2446" i="7"/>
  <c r="G2445" i="7"/>
  <c r="F2445" i="7"/>
  <c r="G2444" i="7"/>
  <c r="F2444" i="7"/>
  <c r="G2443" i="7"/>
  <c r="F2443" i="7"/>
  <c r="G2442" i="7"/>
  <c r="F2442" i="7"/>
  <c r="G2441" i="7"/>
  <c r="F2441" i="7"/>
  <c r="G2440" i="7"/>
  <c r="F2440" i="7"/>
  <c r="G2439" i="7"/>
  <c r="F2439" i="7"/>
  <c r="G2438" i="7"/>
  <c r="F2438" i="7"/>
  <c r="G2437" i="7"/>
  <c r="F2437" i="7"/>
  <c r="G2436" i="7"/>
  <c r="F2436" i="7"/>
  <c r="G2435" i="7"/>
  <c r="F2435" i="7"/>
  <c r="G2434" i="7"/>
  <c r="F2434" i="7"/>
  <c r="G2433" i="7"/>
  <c r="F2433" i="7"/>
  <c r="G2432" i="7"/>
  <c r="F2432" i="7"/>
  <c r="G2431" i="7"/>
  <c r="F2431" i="7"/>
  <c r="G2430" i="7"/>
  <c r="F2430" i="7"/>
  <c r="G2429" i="7"/>
  <c r="F2429" i="7"/>
  <c r="G2428" i="7"/>
  <c r="F2428" i="7"/>
  <c r="G2427" i="7"/>
  <c r="F2427" i="7"/>
  <c r="G2426" i="7"/>
  <c r="F2426" i="7"/>
  <c r="G2425" i="7"/>
  <c r="F2425" i="7"/>
  <c r="G2424" i="7"/>
  <c r="F2424" i="7"/>
  <c r="G2423" i="7"/>
  <c r="F2423" i="7"/>
  <c r="G2422" i="7"/>
  <c r="F2422" i="7"/>
  <c r="G2421" i="7"/>
  <c r="F2421" i="7"/>
  <c r="G2420" i="7"/>
  <c r="F2420" i="7"/>
  <c r="G2419" i="7"/>
  <c r="F2419" i="7"/>
  <c r="G2418" i="7"/>
  <c r="F2418" i="7"/>
  <c r="G2417" i="7"/>
  <c r="F2417" i="7"/>
  <c r="G2416" i="7"/>
  <c r="F2416" i="7"/>
  <c r="G2415" i="7"/>
  <c r="F2415" i="7"/>
  <c r="G2414" i="7"/>
  <c r="F2414" i="7"/>
  <c r="G2413" i="7"/>
  <c r="F2413" i="7"/>
  <c r="G2412" i="7"/>
  <c r="F2412" i="7"/>
  <c r="G2411" i="7"/>
  <c r="F2411" i="7"/>
  <c r="G2410" i="7"/>
  <c r="F2410" i="7"/>
  <c r="G2409" i="7"/>
  <c r="F2409" i="7"/>
  <c r="G2408" i="7"/>
  <c r="F2408" i="7"/>
  <c r="G2407" i="7"/>
  <c r="F2407" i="7"/>
  <c r="G2406" i="7"/>
  <c r="F2406" i="7"/>
  <c r="G2405" i="7"/>
  <c r="F2405" i="7"/>
  <c r="G2404" i="7"/>
  <c r="F2404" i="7"/>
  <c r="F2403" i="7"/>
  <c r="F2402" i="7"/>
  <c r="F2401" i="7"/>
  <c r="F2400" i="7"/>
  <c r="F2399" i="7"/>
  <c r="F2398" i="7"/>
  <c r="F2397" i="7"/>
  <c r="F2396" i="7"/>
  <c r="F2395" i="7"/>
  <c r="F2394" i="7"/>
  <c r="F2393" i="7"/>
  <c r="F2392" i="7"/>
  <c r="F2391" i="7"/>
  <c r="F2390" i="7"/>
  <c r="F2389" i="7"/>
  <c r="F2388" i="7"/>
  <c r="F2387" i="7"/>
  <c r="F2386" i="7"/>
  <c r="F2385" i="7"/>
  <c r="F2384" i="7"/>
  <c r="F2383" i="7"/>
  <c r="F2382" i="7"/>
  <c r="F2381" i="7"/>
  <c r="F2380" i="7"/>
  <c r="F2379" i="7"/>
  <c r="F2378" i="7"/>
  <c r="F2377" i="7"/>
  <c r="F2376" i="7"/>
  <c r="F2375" i="7"/>
  <c r="F2374" i="7"/>
  <c r="F2373" i="7"/>
  <c r="F2372" i="7"/>
  <c r="F2371" i="7"/>
  <c r="G2370" i="7"/>
  <c r="F2370" i="7"/>
  <c r="G2369" i="7"/>
  <c r="F2369" i="7"/>
  <c r="G2368" i="7"/>
  <c r="F2368" i="7"/>
  <c r="G2367" i="7"/>
  <c r="F2367" i="7"/>
  <c r="G2366" i="7"/>
  <c r="F2366" i="7"/>
  <c r="G2365" i="7"/>
  <c r="F2365" i="7"/>
  <c r="G2364" i="7"/>
  <c r="F2364" i="7"/>
  <c r="G2363" i="7"/>
  <c r="F2363" i="7"/>
  <c r="G2362" i="7"/>
  <c r="F2362" i="7"/>
  <c r="G2361" i="7"/>
  <c r="F2361" i="7"/>
  <c r="G2360" i="7"/>
  <c r="F2360" i="7"/>
  <c r="G2359" i="7"/>
  <c r="F2359" i="7"/>
  <c r="G2358" i="7"/>
  <c r="F2358" i="7"/>
  <c r="G2357" i="7"/>
  <c r="F2357" i="7"/>
  <c r="G2356" i="7"/>
  <c r="F2356" i="7"/>
  <c r="G2355" i="7"/>
  <c r="F2355" i="7"/>
  <c r="G2354" i="7"/>
  <c r="F2354" i="7"/>
  <c r="G2353" i="7"/>
  <c r="F2353" i="7"/>
  <c r="G2352" i="7"/>
  <c r="F2352" i="7"/>
  <c r="G2351" i="7"/>
  <c r="F2351" i="7"/>
  <c r="G2350" i="7"/>
  <c r="F2350" i="7"/>
  <c r="G2349" i="7"/>
  <c r="F2349" i="7"/>
  <c r="G2348" i="7"/>
  <c r="F2348" i="7"/>
  <c r="G2347" i="7"/>
  <c r="F2347" i="7"/>
  <c r="G2346" i="7"/>
  <c r="F2346" i="7"/>
  <c r="G2345" i="7"/>
  <c r="F2345" i="7"/>
  <c r="G2344" i="7"/>
  <c r="F2344" i="7"/>
  <c r="G2343" i="7"/>
  <c r="F2343" i="7"/>
  <c r="G2342" i="7"/>
  <c r="F2342" i="7"/>
  <c r="G2341" i="7"/>
  <c r="F2341" i="7"/>
  <c r="G2340" i="7"/>
  <c r="F2340" i="7"/>
  <c r="G2339" i="7"/>
  <c r="F2339" i="7"/>
  <c r="G2338" i="7"/>
  <c r="F2338" i="7"/>
  <c r="G2337" i="7"/>
  <c r="F2337" i="7"/>
  <c r="G2336" i="7"/>
  <c r="F2336" i="7"/>
  <c r="G2335" i="7"/>
  <c r="F2335" i="7"/>
  <c r="G2334" i="7"/>
  <c r="F2334" i="7"/>
  <c r="G2333" i="7"/>
  <c r="F2333" i="7"/>
  <c r="G2332" i="7"/>
  <c r="G2331" i="7"/>
  <c r="F2331" i="7"/>
  <c r="G2330" i="7"/>
  <c r="F2330" i="7"/>
  <c r="G2329" i="7"/>
  <c r="F2329" i="7"/>
  <c r="G2328" i="7"/>
  <c r="F2328" i="7"/>
  <c r="G2327" i="7"/>
  <c r="F2327" i="7"/>
  <c r="G2326" i="7"/>
  <c r="F2326" i="7"/>
  <c r="G2325" i="7"/>
  <c r="F2325" i="7"/>
  <c r="G2324" i="7"/>
  <c r="F2324" i="7"/>
  <c r="G2323" i="7"/>
  <c r="F2323" i="7"/>
  <c r="G2322" i="7"/>
  <c r="F2322" i="7"/>
  <c r="G2321" i="7"/>
  <c r="F2321" i="7"/>
  <c r="G2320" i="7"/>
  <c r="F2320" i="7"/>
  <c r="G2319" i="7"/>
  <c r="F2319" i="7"/>
  <c r="G2318" i="7"/>
  <c r="F2318" i="7"/>
  <c r="G2317" i="7"/>
  <c r="F2317" i="7"/>
  <c r="G2316" i="7"/>
  <c r="F2316" i="7"/>
  <c r="G2315" i="7"/>
  <c r="F2315" i="7"/>
  <c r="G2314" i="7"/>
  <c r="F2314" i="7"/>
  <c r="G2313" i="7"/>
  <c r="F2313" i="7"/>
  <c r="G2312" i="7"/>
  <c r="F2312" i="7"/>
  <c r="F2311" i="7"/>
  <c r="F2310" i="7"/>
  <c r="G2309" i="7"/>
  <c r="F2309" i="7"/>
  <c r="G2308" i="7"/>
  <c r="F2308" i="7"/>
  <c r="G2307" i="7"/>
  <c r="F2307" i="7"/>
  <c r="G2306" i="7"/>
  <c r="F2306" i="7"/>
  <c r="G2305" i="7"/>
  <c r="F2305" i="7"/>
  <c r="G2304" i="7"/>
  <c r="F2304" i="7"/>
  <c r="G2303" i="7"/>
  <c r="F2303" i="7"/>
  <c r="G2302" i="7"/>
  <c r="F2302" i="7"/>
  <c r="G2301" i="7"/>
  <c r="F2301" i="7"/>
  <c r="G2300" i="7"/>
  <c r="F2300" i="7"/>
  <c r="G2299" i="7"/>
  <c r="F2299" i="7"/>
  <c r="G2298" i="7"/>
  <c r="F2298" i="7"/>
  <c r="G2297" i="7"/>
  <c r="F2297" i="7"/>
  <c r="G2296" i="7"/>
  <c r="F2296" i="7"/>
  <c r="G2295" i="7"/>
  <c r="F2295" i="7"/>
  <c r="G2294" i="7"/>
  <c r="F2294" i="7"/>
  <c r="G2293" i="7"/>
  <c r="F2293" i="7"/>
  <c r="G2292" i="7"/>
  <c r="F2292" i="7"/>
  <c r="G2291" i="7"/>
  <c r="F2291" i="7"/>
  <c r="G2290" i="7"/>
  <c r="F2290" i="7"/>
  <c r="G2289" i="7"/>
  <c r="F2289" i="7"/>
  <c r="G2288" i="7"/>
  <c r="F2288" i="7"/>
  <c r="G2287" i="7"/>
  <c r="F2287" i="7"/>
  <c r="G2286" i="7"/>
  <c r="F2286" i="7"/>
  <c r="G2285" i="7"/>
  <c r="F2285" i="7"/>
  <c r="G2284" i="7"/>
  <c r="F2284" i="7"/>
  <c r="G2283" i="7"/>
  <c r="F2283" i="7"/>
  <c r="G2282" i="7"/>
  <c r="F2282" i="7"/>
  <c r="G2281" i="7"/>
  <c r="F2281" i="7"/>
  <c r="G2280" i="7"/>
  <c r="F2280" i="7"/>
  <c r="G2279" i="7"/>
  <c r="F2279" i="7"/>
  <c r="G2278" i="7"/>
  <c r="F2278" i="7"/>
  <c r="G2277" i="7"/>
  <c r="F2277" i="7"/>
  <c r="G2276" i="7"/>
  <c r="F2276" i="7"/>
  <c r="G2275" i="7"/>
  <c r="F2275" i="7"/>
  <c r="G2274" i="7"/>
  <c r="F2274" i="7"/>
  <c r="G2273" i="7"/>
  <c r="F2273" i="7"/>
  <c r="G2272" i="7"/>
  <c r="F2272" i="7"/>
  <c r="G2271" i="7"/>
  <c r="F2271" i="7"/>
  <c r="G2270" i="7"/>
  <c r="F2270" i="7"/>
  <c r="G2269" i="7"/>
  <c r="F2269" i="7"/>
  <c r="G2268" i="7"/>
  <c r="F2268" i="7"/>
  <c r="G2267" i="7"/>
  <c r="F2267" i="7"/>
  <c r="G2266" i="7"/>
  <c r="F2266" i="7"/>
  <c r="G2265" i="7"/>
  <c r="F2265" i="7"/>
  <c r="G2264" i="7"/>
  <c r="F2264" i="7"/>
  <c r="G2263" i="7"/>
  <c r="F2263" i="7"/>
  <c r="G2262" i="7"/>
  <c r="F2262" i="7"/>
  <c r="G2261" i="7"/>
  <c r="F2261" i="7"/>
  <c r="G2260" i="7"/>
  <c r="F2260" i="7"/>
  <c r="G2259" i="7"/>
  <c r="F2259" i="7"/>
  <c r="G2258" i="7"/>
  <c r="F2258" i="7"/>
  <c r="G2257" i="7"/>
  <c r="F2257" i="7"/>
  <c r="G2256" i="7"/>
  <c r="F2256" i="7"/>
  <c r="G2255" i="7"/>
  <c r="F2255" i="7"/>
  <c r="G2254" i="7"/>
  <c r="F2254" i="7"/>
  <c r="G2253" i="7"/>
  <c r="F2253" i="7"/>
  <c r="G2252" i="7"/>
  <c r="F2252" i="7"/>
  <c r="G2251" i="7"/>
  <c r="F2251" i="7"/>
  <c r="G2250" i="7"/>
  <c r="F2250" i="7"/>
  <c r="G2249" i="7"/>
  <c r="F2249" i="7"/>
  <c r="G2248" i="7"/>
  <c r="F2248" i="7"/>
  <c r="G2247" i="7"/>
  <c r="F2247" i="7"/>
  <c r="G2246" i="7"/>
  <c r="F2246" i="7"/>
  <c r="G2245" i="7"/>
  <c r="F2245" i="7"/>
  <c r="G2244" i="7"/>
  <c r="F2244" i="7"/>
  <c r="G2243" i="7"/>
  <c r="F2243" i="7"/>
  <c r="G2242" i="7"/>
  <c r="F2242" i="7"/>
  <c r="G2241" i="7"/>
  <c r="F2241" i="7"/>
  <c r="G2240" i="7"/>
  <c r="F2240" i="7"/>
  <c r="G2239" i="7"/>
  <c r="F2239" i="7"/>
  <c r="G2238" i="7"/>
  <c r="F2238" i="7"/>
  <c r="G2237" i="7"/>
  <c r="F2237" i="7"/>
  <c r="G2236" i="7"/>
  <c r="F2236" i="7"/>
  <c r="G2235" i="7"/>
  <c r="F2235" i="7"/>
  <c r="G2234" i="7"/>
  <c r="F2234" i="7"/>
  <c r="G2233" i="7"/>
  <c r="F2233" i="7"/>
  <c r="G2232" i="7"/>
  <c r="F2232" i="7"/>
  <c r="G2231" i="7"/>
  <c r="F2231" i="7"/>
  <c r="G2230" i="7"/>
  <c r="F2230" i="7"/>
  <c r="G2229" i="7"/>
  <c r="F2229" i="7"/>
  <c r="G2228" i="7"/>
  <c r="F2228" i="7"/>
  <c r="G2227" i="7"/>
  <c r="F2227" i="7"/>
  <c r="G2226" i="7"/>
  <c r="F2226" i="7"/>
  <c r="G2225" i="7"/>
  <c r="F2225" i="7"/>
  <c r="G2224" i="7"/>
  <c r="F2224" i="7"/>
  <c r="G2223" i="7"/>
  <c r="F2223" i="7"/>
  <c r="G2222" i="7"/>
  <c r="F2222" i="7"/>
  <c r="G2221" i="7"/>
  <c r="F2221" i="7"/>
  <c r="G2220" i="7"/>
  <c r="F2220" i="7"/>
  <c r="G2219" i="7"/>
  <c r="F2219" i="7"/>
  <c r="G2218" i="7"/>
  <c r="F2218" i="7"/>
  <c r="G2217" i="7"/>
  <c r="F2217" i="7"/>
  <c r="G2216" i="7"/>
  <c r="F2216" i="7"/>
  <c r="G2215" i="7"/>
  <c r="F2215" i="7"/>
  <c r="G2214" i="7"/>
  <c r="F2214" i="7"/>
  <c r="G2213" i="7"/>
  <c r="F2213" i="7"/>
  <c r="G2212" i="7"/>
  <c r="F2212" i="7"/>
  <c r="G2211" i="7"/>
  <c r="F2211" i="7"/>
  <c r="G2210" i="7"/>
  <c r="F2210" i="7"/>
  <c r="G2209" i="7"/>
  <c r="F2209" i="7"/>
  <c r="G2208" i="7"/>
  <c r="F2208" i="7"/>
  <c r="G2207" i="7"/>
  <c r="F2207" i="7"/>
  <c r="G2206" i="7"/>
  <c r="F2206" i="7"/>
  <c r="G2205" i="7"/>
  <c r="F2205" i="7"/>
  <c r="G2204" i="7"/>
  <c r="F2204" i="7"/>
  <c r="G2203" i="7"/>
  <c r="F2203" i="7"/>
  <c r="G2202" i="7"/>
  <c r="F2202" i="7"/>
  <c r="G2201" i="7"/>
  <c r="F2201" i="7"/>
  <c r="G2200" i="7"/>
  <c r="F2200" i="7"/>
  <c r="G2199" i="7"/>
  <c r="F2199" i="7"/>
  <c r="G2198" i="7"/>
  <c r="F2198" i="7"/>
  <c r="G2197" i="7"/>
  <c r="F2197" i="7"/>
  <c r="G2196" i="7"/>
  <c r="F2196" i="7"/>
  <c r="G2195" i="7"/>
  <c r="F2195" i="7"/>
  <c r="G2194" i="7"/>
  <c r="F2194" i="7"/>
  <c r="G2193" i="7"/>
  <c r="F2193" i="7"/>
  <c r="G2192" i="7"/>
  <c r="F2192" i="7"/>
  <c r="G2191" i="7"/>
  <c r="F2191" i="7"/>
  <c r="G2190" i="7"/>
  <c r="F2190" i="7"/>
  <c r="G2189" i="7"/>
  <c r="F2189" i="7"/>
  <c r="G2188" i="7"/>
  <c r="F2188" i="7"/>
  <c r="G2187" i="7"/>
  <c r="F2187" i="7"/>
  <c r="G2186" i="7"/>
  <c r="F2186" i="7"/>
  <c r="G2185" i="7"/>
  <c r="F2185" i="7"/>
  <c r="G2184" i="7"/>
  <c r="F2184" i="7"/>
  <c r="G2183" i="7"/>
  <c r="F2183" i="7"/>
  <c r="G2182" i="7"/>
  <c r="F2182" i="7"/>
  <c r="G2181" i="7"/>
  <c r="F2181" i="7"/>
  <c r="G2180" i="7"/>
  <c r="F2180" i="7"/>
  <c r="G2179" i="7"/>
  <c r="F2179" i="7"/>
  <c r="G2178" i="7"/>
  <c r="F2178" i="7"/>
  <c r="G2177" i="7"/>
  <c r="F2177" i="7"/>
  <c r="G2176" i="7"/>
  <c r="F2176" i="7"/>
  <c r="G2175" i="7"/>
  <c r="F2175" i="7"/>
  <c r="G2174" i="7"/>
  <c r="F2174" i="7"/>
  <c r="G2173" i="7"/>
  <c r="F2173" i="7"/>
  <c r="G2172" i="7"/>
  <c r="F2172" i="7"/>
  <c r="G2171" i="7"/>
  <c r="F2171" i="7"/>
  <c r="G2170" i="7"/>
  <c r="F2170" i="7"/>
  <c r="G2169" i="7"/>
  <c r="F2169" i="7"/>
  <c r="G2168" i="7"/>
  <c r="F2168" i="7"/>
  <c r="G2167" i="7"/>
  <c r="F2167" i="7"/>
  <c r="G2166" i="7"/>
  <c r="F2166" i="7"/>
  <c r="G2165" i="7"/>
  <c r="F2165" i="7"/>
  <c r="G2164" i="7"/>
  <c r="F2164" i="7"/>
  <c r="G2163" i="7"/>
  <c r="F2163" i="7"/>
  <c r="G2162" i="7"/>
  <c r="F2162" i="7"/>
  <c r="G2161" i="7"/>
  <c r="F2161" i="7"/>
  <c r="G2160" i="7"/>
  <c r="F2160" i="7"/>
  <c r="G2159" i="7"/>
  <c r="F2159" i="7"/>
  <c r="G2158" i="7"/>
  <c r="F2158" i="7"/>
  <c r="G2157" i="7"/>
  <c r="F2157" i="7"/>
  <c r="G2156" i="7"/>
  <c r="F2156" i="7"/>
  <c r="G2155" i="7"/>
  <c r="F2155" i="7"/>
  <c r="G2154" i="7"/>
  <c r="F2154" i="7"/>
  <c r="G2153" i="7"/>
  <c r="F2153" i="7"/>
  <c r="G2152" i="7"/>
  <c r="F2152" i="7"/>
  <c r="G2151" i="7"/>
  <c r="F2151" i="7"/>
  <c r="G2150" i="7"/>
  <c r="F2150" i="7"/>
  <c r="G2149" i="7"/>
  <c r="F2149" i="7"/>
  <c r="G2148" i="7"/>
  <c r="F2148" i="7"/>
  <c r="G2147" i="7"/>
  <c r="F2147" i="7"/>
  <c r="G2146" i="7"/>
  <c r="F2146" i="7"/>
  <c r="G2145" i="7"/>
  <c r="F2145" i="7"/>
  <c r="G2144" i="7"/>
  <c r="F2144" i="7"/>
  <c r="G2143" i="7"/>
  <c r="F2143" i="7"/>
  <c r="G2142" i="7"/>
  <c r="F2142" i="7"/>
  <c r="G2141" i="7"/>
  <c r="F2141" i="7"/>
  <c r="G2140" i="7"/>
  <c r="F2140" i="7"/>
  <c r="G2139" i="7"/>
  <c r="F2139" i="7"/>
  <c r="G2138" i="7"/>
  <c r="F2138" i="7"/>
  <c r="G2137" i="7"/>
  <c r="F2137" i="7"/>
  <c r="G2136" i="7"/>
  <c r="F2136" i="7"/>
  <c r="G2135" i="7"/>
  <c r="F2135" i="7"/>
  <c r="G2134" i="7"/>
  <c r="F2134" i="7"/>
  <c r="G2133" i="7"/>
  <c r="F2133" i="7"/>
  <c r="G2132" i="7"/>
  <c r="F2132" i="7"/>
  <c r="G2131" i="7"/>
  <c r="F2131" i="7"/>
  <c r="G2130" i="7"/>
  <c r="F2130" i="7"/>
  <c r="G2129" i="7"/>
  <c r="F2129" i="7"/>
  <c r="G2128" i="7"/>
  <c r="F2128" i="7"/>
  <c r="G2127" i="7"/>
  <c r="F2127" i="7"/>
  <c r="G2126" i="7"/>
  <c r="F2126" i="7"/>
  <c r="G2125" i="7"/>
  <c r="F2125" i="7"/>
  <c r="G2124" i="7"/>
  <c r="F2124" i="7"/>
  <c r="G2123" i="7"/>
  <c r="F2123" i="7"/>
  <c r="G2122" i="7"/>
  <c r="F2122" i="7"/>
  <c r="G2121" i="7"/>
  <c r="F2121" i="7"/>
  <c r="G2120" i="7"/>
  <c r="F2120" i="7"/>
  <c r="G2119" i="7"/>
  <c r="F2119" i="7"/>
  <c r="G2118" i="7"/>
  <c r="F2118" i="7"/>
  <c r="G2117" i="7"/>
  <c r="F2117" i="7"/>
  <c r="G2116" i="7"/>
  <c r="F2116" i="7"/>
  <c r="G2115" i="7"/>
  <c r="F2115" i="7"/>
  <c r="G2114" i="7"/>
  <c r="F2114" i="7"/>
  <c r="G2113" i="7"/>
  <c r="F2113" i="7"/>
  <c r="G2112" i="7"/>
  <c r="F2112" i="7"/>
  <c r="G2111" i="7"/>
  <c r="F2111" i="7"/>
  <c r="G2110" i="7"/>
  <c r="F2110" i="7"/>
  <c r="G2109" i="7"/>
  <c r="F2109" i="7"/>
  <c r="G2108" i="7"/>
  <c r="F2108" i="7"/>
  <c r="G2107" i="7"/>
  <c r="F2107" i="7"/>
  <c r="G2106" i="7"/>
  <c r="F2106" i="7"/>
  <c r="G2105" i="7"/>
  <c r="F2105" i="7"/>
  <c r="G2104" i="7"/>
  <c r="F2104" i="7"/>
  <c r="G2103" i="7"/>
  <c r="F2103" i="7"/>
  <c r="G2102" i="7"/>
  <c r="F2102" i="7"/>
  <c r="G2101" i="7"/>
  <c r="F2101" i="7"/>
  <c r="G2100" i="7"/>
  <c r="F2100" i="7"/>
  <c r="G2099" i="7"/>
  <c r="F2099" i="7"/>
  <c r="G2098" i="7"/>
  <c r="F2098" i="7"/>
  <c r="G2097" i="7"/>
  <c r="F2097" i="7"/>
  <c r="G2096" i="7"/>
  <c r="F2096" i="7"/>
  <c r="G2095" i="7"/>
  <c r="F2095" i="7"/>
  <c r="G2094" i="7"/>
  <c r="F2094" i="7"/>
  <c r="G2093" i="7"/>
  <c r="F2093" i="7"/>
  <c r="G2092" i="7"/>
  <c r="F2092" i="7"/>
  <c r="G2091" i="7"/>
  <c r="F2091" i="7"/>
  <c r="G2090" i="7"/>
  <c r="F2090" i="7"/>
  <c r="G2089" i="7"/>
  <c r="F2089" i="7"/>
  <c r="G2088" i="7"/>
  <c r="F2088" i="7"/>
  <c r="G2087" i="7"/>
  <c r="F2087" i="7"/>
  <c r="G2086" i="7"/>
  <c r="F2086" i="7"/>
  <c r="G2085" i="7"/>
  <c r="G2084" i="7"/>
  <c r="G2083" i="7"/>
  <c r="G2082" i="7"/>
  <c r="G2081" i="7"/>
  <c r="F2081" i="7"/>
  <c r="G2080" i="7"/>
  <c r="F2080" i="7"/>
  <c r="G2079" i="7"/>
  <c r="F2079" i="7"/>
  <c r="G2078" i="7"/>
  <c r="F2078" i="7"/>
  <c r="G2077" i="7"/>
  <c r="F2077" i="7"/>
  <c r="G2076" i="7"/>
  <c r="F2076" i="7"/>
  <c r="G2075" i="7"/>
  <c r="F2075" i="7"/>
  <c r="G2074" i="7"/>
  <c r="F2074" i="7"/>
  <c r="G2073" i="7"/>
  <c r="F2073" i="7"/>
  <c r="G2072" i="7"/>
  <c r="F2072" i="7"/>
  <c r="G2071" i="7"/>
  <c r="F2071" i="7"/>
  <c r="G2070" i="7"/>
  <c r="F2070" i="7"/>
  <c r="G2069" i="7"/>
  <c r="F2069" i="7"/>
  <c r="G2068" i="7"/>
  <c r="F2068" i="7"/>
  <c r="G2067" i="7"/>
  <c r="F2067" i="7"/>
  <c r="G2066" i="7"/>
  <c r="F2066" i="7"/>
  <c r="G2065" i="7"/>
  <c r="F2065" i="7"/>
  <c r="G2064" i="7"/>
  <c r="F2064" i="7"/>
  <c r="G2063" i="7"/>
  <c r="F2063" i="7"/>
  <c r="G2062" i="7"/>
  <c r="F2062" i="7"/>
  <c r="G2061" i="7"/>
  <c r="F2061" i="7"/>
  <c r="G2060" i="7"/>
  <c r="F2060" i="7"/>
  <c r="G2059" i="7"/>
  <c r="F2059" i="7"/>
  <c r="G2058" i="7"/>
  <c r="F2058" i="7"/>
  <c r="G2057" i="7"/>
  <c r="F2057" i="7"/>
  <c r="G2056" i="7"/>
  <c r="F2056" i="7"/>
  <c r="G2055" i="7"/>
  <c r="F2055" i="7"/>
  <c r="G2054" i="7"/>
  <c r="F2054" i="7"/>
  <c r="G2053" i="7"/>
  <c r="F2053" i="7"/>
  <c r="G2052" i="7"/>
  <c r="F2052" i="7"/>
  <c r="G2051" i="7"/>
  <c r="F2051" i="7"/>
  <c r="G2050" i="7"/>
  <c r="F2050" i="7"/>
  <c r="G2049" i="7"/>
  <c r="F2049" i="7"/>
  <c r="G2048" i="7"/>
  <c r="F2048" i="7"/>
  <c r="G2047" i="7"/>
  <c r="F2047" i="7"/>
  <c r="G2046" i="7"/>
  <c r="F2046" i="7"/>
  <c r="G2045" i="7"/>
  <c r="F2045" i="7"/>
  <c r="G2044" i="7"/>
  <c r="F2044" i="7"/>
  <c r="G2043" i="7"/>
  <c r="F2043" i="7"/>
  <c r="G2042" i="7"/>
  <c r="F2042" i="7"/>
  <c r="G2041" i="7"/>
  <c r="F2041" i="7"/>
  <c r="G2040" i="7"/>
  <c r="F2040" i="7"/>
  <c r="G2039" i="7"/>
  <c r="F2039" i="7"/>
  <c r="G2038" i="7"/>
  <c r="F2038" i="7"/>
  <c r="G2037" i="7"/>
  <c r="F2037" i="7"/>
  <c r="G2036" i="7"/>
  <c r="F2036" i="7"/>
  <c r="G2035" i="7"/>
  <c r="F2035" i="7"/>
  <c r="G2034" i="7"/>
  <c r="F2034" i="7"/>
  <c r="G2033" i="7"/>
  <c r="F2033" i="7"/>
  <c r="G2032" i="7"/>
  <c r="F2032" i="7"/>
  <c r="G2031" i="7"/>
  <c r="F2031" i="7"/>
  <c r="G2030" i="7"/>
  <c r="F2030" i="7"/>
  <c r="G2029" i="7"/>
  <c r="F2029" i="7"/>
  <c r="G2028" i="7"/>
  <c r="F2028" i="7"/>
  <c r="G2027" i="7"/>
  <c r="F2027" i="7"/>
  <c r="G2026" i="7"/>
  <c r="F2026" i="7"/>
  <c r="G2025" i="7"/>
  <c r="F2025" i="7"/>
  <c r="G2024" i="7"/>
  <c r="F2024" i="7"/>
  <c r="G2023" i="7"/>
  <c r="F2023" i="7"/>
  <c r="G2022" i="7"/>
  <c r="F2022" i="7"/>
  <c r="G2021" i="7"/>
  <c r="F2021" i="7"/>
  <c r="G2020" i="7"/>
  <c r="F2020" i="7"/>
  <c r="G2019" i="7"/>
  <c r="F2019" i="7"/>
  <c r="G2018" i="7"/>
  <c r="F2018" i="7"/>
  <c r="G2017" i="7"/>
  <c r="F2017" i="7"/>
  <c r="G2016" i="7"/>
  <c r="F2016" i="7"/>
  <c r="G2015" i="7"/>
  <c r="F2015" i="7"/>
  <c r="G2014" i="7"/>
  <c r="F2014" i="7"/>
  <c r="G2013" i="7"/>
  <c r="F2013" i="7"/>
  <c r="G2012" i="7"/>
  <c r="F2012" i="7"/>
  <c r="G2011" i="7"/>
  <c r="F2011" i="7"/>
  <c r="G2010" i="7"/>
  <c r="F2010" i="7"/>
  <c r="G2009" i="7"/>
  <c r="F2009" i="7"/>
  <c r="G2008" i="7"/>
  <c r="F2008" i="7"/>
  <c r="G2007" i="7"/>
  <c r="F2007" i="7"/>
  <c r="G2006" i="7"/>
  <c r="F2006" i="7"/>
  <c r="G2005" i="7"/>
  <c r="F2005" i="7"/>
  <c r="G2004" i="7"/>
  <c r="F2004" i="7"/>
  <c r="G2003" i="7"/>
  <c r="F2003" i="7"/>
  <c r="G2002" i="7"/>
  <c r="F2002" i="7"/>
  <c r="G2001" i="7"/>
  <c r="F2001" i="7"/>
  <c r="G2000" i="7"/>
  <c r="F2000" i="7"/>
  <c r="G1999" i="7"/>
  <c r="F1999" i="7"/>
  <c r="G1998" i="7"/>
  <c r="F1998" i="7"/>
  <c r="G1997" i="7"/>
  <c r="F1997" i="7"/>
  <c r="G1996" i="7"/>
  <c r="F1996" i="7"/>
  <c r="G1995" i="7"/>
  <c r="F1995" i="7"/>
  <c r="G1994" i="7"/>
  <c r="F1994" i="7"/>
  <c r="G1993" i="7"/>
  <c r="F1993" i="7"/>
  <c r="G1992" i="7"/>
  <c r="F1992" i="7"/>
  <c r="G1991" i="7"/>
  <c r="F1991" i="7"/>
  <c r="G1990" i="7"/>
  <c r="F1990" i="7"/>
  <c r="G1989" i="7"/>
  <c r="F1989" i="7"/>
  <c r="G1988" i="7"/>
  <c r="F1988" i="7"/>
  <c r="G1987" i="7"/>
  <c r="F1987" i="7"/>
  <c r="G1986" i="7"/>
  <c r="F1986" i="7"/>
  <c r="G1985" i="7"/>
  <c r="F1985" i="7"/>
  <c r="G1984" i="7"/>
  <c r="F1984" i="7"/>
  <c r="G1983" i="7"/>
  <c r="F1983" i="7"/>
  <c r="G1982" i="7"/>
  <c r="F1982" i="7"/>
  <c r="G1981" i="7"/>
  <c r="F1981" i="7"/>
  <c r="G1980" i="7"/>
  <c r="F1980" i="7"/>
  <c r="G1979" i="7"/>
  <c r="F1979" i="7"/>
  <c r="G1978" i="7"/>
  <c r="F1978" i="7"/>
  <c r="G1977" i="7"/>
  <c r="F1977" i="7"/>
  <c r="F1976" i="7"/>
  <c r="F1975" i="7"/>
  <c r="F1974" i="7"/>
  <c r="F1973" i="7"/>
  <c r="F1972" i="7"/>
  <c r="F1971" i="7"/>
  <c r="F1970" i="7"/>
  <c r="F1969" i="7"/>
  <c r="F1968" i="7"/>
  <c r="F1967" i="7"/>
  <c r="F1966" i="7"/>
  <c r="F1965" i="7"/>
  <c r="F1964" i="7"/>
  <c r="F1963" i="7"/>
  <c r="F1962" i="7"/>
  <c r="F1961" i="7"/>
  <c r="F1960" i="7"/>
  <c r="F1959" i="7"/>
  <c r="F1958" i="7"/>
  <c r="F1957" i="7"/>
  <c r="F1956" i="7"/>
  <c r="F1955" i="7"/>
  <c r="F1954" i="7"/>
  <c r="F1953" i="7"/>
  <c r="F1952" i="7"/>
  <c r="F1951" i="7"/>
  <c r="F1950" i="7"/>
  <c r="F1949" i="7"/>
  <c r="F1948" i="7"/>
  <c r="F1947" i="7"/>
  <c r="F1946" i="7"/>
  <c r="F1945" i="7"/>
  <c r="F1944" i="7"/>
  <c r="F1943" i="7"/>
  <c r="F1942" i="7"/>
  <c r="F1941" i="7"/>
  <c r="F1940" i="7"/>
  <c r="F1939" i="7"/>
  <c r="F1938" i="7"/>
  <c r="F1937" i="7"/>
  <c r="F1936" i="7"/>
  <c r="F1935" i="7"/>
  <c r="F1934" i="7"/>
  <c r="F1933" i="7"/>
  <c r="F1932" i="7"/>
  <c r="F1931" i="7"/>
  <c r="F1930" i="7"/>
  <c r="F1929" i="7"/>
  <c r="F1928" i="7"/>
  <c r="F1927" i="7"/>
  <c r="F1926" i="7"/>
  <c r="F1925" i="7"/>
  <c r="F1924" i="7"/>
  <c r="F1923" i="7"/>
  <c r="F1922" i="7"/>
  <c r="F1921" i="7"/>
  <c r="F1920" i="7"/>
  <c r="F1919" i="7"/>
  <c r="F1918" i="7"/>
  <c r="F1917" i="7"/>
  <c r="F1916" i="7"/>
  <c r="F1915" i="7"/>
  <c r="F1914" i="7"/>
  <c r="F1913" i="7"/>
  <c r="F1912" i="7"/>
  <c r="F1911" i="7"/>
  <c r="F1910" i="7"/>
  <c r="F1909" i="7"/>
  <c r="F1908" i="7"/>
  <c r="F1907" i="7"/>
  <c r="F1906" i="7"/>
  <c r="F1905" i="7"/>
  <c r="F1904" i="7"/>
  <c r="F1903" i="7"/>
  <c r="F1902" i="7"/>
  <c r="F1901" i="7"/>
  <c r="F1900" i="7"/>
  <c r="F1899" i="7"/>
  <c r="F1898" i="7"/>
  <c r="F1897" i="7"/>
  <c r="F1896" i="7"/>
  <c r="F1895" i="7"/>
  <c r="F1894" i="7"/>
  <c r="F1893" i="7"/>
  <c r="F1892" i="7"/>
  <c r="F1891" i="7"/>
  <c r="F1890" i="7"/>
  <c r="F1889" i="7"/>
  <c r="F1888" i="7"/>
  <c r="F1887" i="7"/>
  <c r="F1886" i="7"/>
  <c r="F1885" i="7"/>
  <c r="F1884" i="7"/>
  <c r="F1883" i="7"/>
  <c r="F1882" i="7"/>
  <c r="F1881" i="7"/>
  <c r="F1880" i="7"/>
  <c r="F1879" i="7"/>
  <c r="F1878" i="7"/>
  <c r="F1877" i="7"/>
  <c r="F1876" i="7"/>
  <c r="F1875" i="7"/>
  <c r="F1874" i="7"/>
  <c r="F1873" i="7"/>
  <c r="F1872" i="7"/>
  <c r="F1871" i="7"/>
  <c r="F1870" i="7"/>
  <c r="F1869" i="7"/>
  <c r="F1868" i="7"/>
  <c r="F1867" i="7"/>
  <c r="F1866" i="7"/>
  <c r="F1865" i="7"/>
  <c r="F1864" i="7"/>
  <c r="F1863" i="7"/>
  <c r="F1862" i="7"/>
  <c r="F1861" i="7"/>
  <c r="F1860" i="7"/>
  <c r="F1859" i="7"/>
  <c r="F1858" i="7"/>
  <c r="F1857" i="7"/>
  <c r="F1856" i="7"/>
  <c r="F1855" i="7"/>
  <c r="F1854" i="7"/>
  <c r="F1853" i="7"/>
  <c r="F1852" i="7"/>
  <c r="F1851" i="7"/>
  <c r="F1850" i="7"/>
  <c r="F1849" i="7"/>
  <c r="F1848" i="7"/>
  <c r="F1847" i="7"/>
  <c r="F1846" i="7"/>
  <c r="F1845" i="7"/>
  <c r="F1844" i="7"/>
  <c r="F1843" i="7"/>
  <c r="F1842" i="7"/>
  <c r="F1841" i="7"/>
  <c r="F1840" i="7"/>
  <c r="F1839" i="7"/>
  <c r="F1838" i="7"/>
  <c r="F1837" i="7"/>
  <c r="F1836" i="7"/>
  <c r="F1835" i="7"/>
  <c r="F1834" i="7"/>
  <c r="F1833" i="7"/>
  <c r="F1832" i="7"/>
  <c r="F1831" i="7"/>
  <c r="F1830" i="7"/>
  <c r="F1829" i="7"/>
  <c r="F1828" i="7"/>
  <c r="F1827" i="7"/>
  <c r="F1826" i="7"/>
  <c r="F1825" i="7"/>
  <c r="F1824" i="7"/>
  <c r="F1823" i="7"/>
  <c r="F1822" i="7"/>
  <c r="F1821" i="7"/>
  <c r="F1820" i="7"/>
  <c r="F1819" i="7"/>
  <c r="F1818" i="7"/>
  <c r="F1817" i="7"/>
  <c r="F1816" i="7"/>
  <c r="F1815" i="7"/>
  <c r="F1814" i="7"/>
  <c r="F1813" i="7"/>
  <c r="F1812" i="7"/>
  <c r="F1811" i="7"/>
  <c r="F1810" i="7"/>
  <c r="F1809" i="7"/>
  <c r="F1808" i="7"/>
  <c r="F1807" i="7"/>
  <c r="F1806" i="7"/>
  <c r="F1805" i="7"/>
  <c r="F1804" i="7"/>
  <c r="F1803" i="7"/>
  <c r="F1802" i="7"/>
  <c r="F1801" i="7"/>
  <c r="F1800" i="7"/>
  <c r="F1799" i="7"/>
  <c r="F1798" i="7"/>
  <c r="F1797" i="7"/>
  <c r="F1796" i="7"/>
  <c r="F1795" i="7"/>
  <c r="F1794" i="7"/>
  <c r="F1793" i="7"/>
  <c r="F1792" i="7"/>
  <c r="F1791" i="7"/>
  <c r="F1790" i="7"/>
  <c r="F1789" i="7"/>
  <c r="F1788" i="7"/>
  <c r="F1787" i="7"/>
  <c r="F1786" i="7"/>
  <c r="F1785" i="7"/>
  <c r="F1784" i="7"/>
  <c r="F1783" i="7"/>
  <c r="F1782" i="7"/>
  <c r="F1781" i="7"/>
  <c r="F1780" i="7"/>
  <c r="F1779" i="7"/>
  <c r="F1778" i="7"/>
  <c r="F1777" i="7"/>
  <c r="F1776" i="7"/>
  <c r="F1775" i="7"/>
  <c r="F1774" i="7"/>
  <c r="F1773" i="7"/>
  <c r="F1772" i="7"/>
  <c r="F1771" i="7"/>
  <c r="F1770" i="7"/>
  <c r="F1769" i="7"/>
  <c r="F1768" i="7"/>
  <c r="F1767" i="7"/>
  <c r="F1766" i="7"/>
  <c r="F1765" i="7"/>
  <c r="F1764" i="7"/>
  <c r="F1763" i="7"/>
  <c r="F1762" i="7"/>
  <c r="G1761" i="7"/>
  <c r="F1761" i="7"/>
  <c r="G1760" i="7"/>
  <c r="F1760" i="7"/>
  <c r="G1759" i="7"/>
  <c r="F1759" i="7"/>
  <c r="G1758" i="7"/>
  <c r="F1758" i="7"/>
  <c r="G1757" i="7"/>
  <c r="F1757" i="7"/>
  <c r="G1756" i="7"/>
  <c r="F1756" i="7"/>
  <c r="G1755" i="7"/>
  <c r="F1755" i="7"/>
  <c r="G1754" i="7"/>
  <c r="F1754" i="7"/>
  <c r="G1753" i="7"/>
  <c r="F1753" i="7"/>
  <c r="G1752" i="7"/>
  <c r="F1752" i="7"/>
  <c r="G1751" i="7"/>
  <c r="F1751" i="7"/>
  <c r="G1750" i="7"/>
  <c r="F1750" i="7"/>
  <c r="G1749" i="7"/>
  <c r="F1749" i="7"/>
  <c r="G1748" i="7"/>
  <c r="F1748" i="7"/>
  <c r="G1747" i="7"/>
  <c r="F1747" i="7"/>
  <c r="G1746" i="7"/>
  <c r="F1746" i="7"/>
  <c r="G1745" i="7"/>
  <c r="F1745" i="7"/>
  <c r="G1744" i="7"/>
  <c r="F1744" i="7"/>
  <c r="G1743" i="7"/>
  <c r="F1743" i="7"/>
  <c r="G1742" i="7"/>
  <c r="F1742" i="7"/>
  <c r="G1741" i="7"/>
  <c r="F1741" i="7"/>
  <c r="G1740" i="7"/>
  <c r="F1740" i="7"/>
  <c r="G1739" i="7"/>
  <c r="F1739" i="7"/>
  <c r="G1738" i="7"/>
  <c r="F1738" i="7"/>
  <c r="G1737" i="7"/>
  <c r="F1737" i="7"/>
  <c r="G1736" i="7"/>
  <c r="F1736" i="7"/>
  <c r="G1735" i="7"/>
  <c r="F1735" i="7"/>
  <c r="G1734" i="7"/>
  <c r="F1734" i="7"/>
  <c r="G1733" i="7"/>
  <c r="F1733" i="7"/>
  <c r="G1732" i="7"/>
  <c r="F1732" i="7"/>
  <c r="G1731" i="7"/>
  <c r="F1731" i="7"/>
  <c r="G1730" i="7"/>
  <c r="F1730" i="7"/>
  <c r="G1729" i="7"/>
  <c r="F1729" i="7"/>
  <c r="G1728" i="7"/>
  <c r="F1728" i="7"/>
  <c r="G1727" i="7"/>
  <c r="F1727" i="7"/>
  <c r="G1726" i="7"/>
  <c r="F1726" i="7"/>
  <c r="G1725" i="7"/>
  <c r="F1725" i="7"/>
  <c r="G1724" i="7"/>
  <c r="F1724" i="7"/>
  <c r="G1723" i="7"/>
  <c r="F1723" i="7"/>
  <c r="G1722" i="7"/>
  <c r="F1722" i="7"/>
  <c r="G1721" i="7"/>
  <c r="F1721" i="7"/>
  <c r="G1720" i="7"/>
  <c r="F1720" i="7"/>
  <c r="G1719" i="7"/>
  <c r="F1719" i="7"/>
  <c r="G1718" i="7"/>
  <c r="F1718" i="7"/>
  <c r="G1717" i="7"/>
  <c r="F1717" i="7"/>
  <c r="G1716" i="7"/>
  <c r="F1716" i="7"/>
  <c r="G1715" i="7"/>
  <c r="F1715" i="7"/>
  <c r="G1714" i="7"/>
  <c r="F1714" i="7"/>
  <c r="G1713" i="7"/>
  <c r="F1713" i="7"/>
  <c r="G1712" i="7"/>
  <c r="F1712" i="7"/>
  <c r="G1711" i="7"/>
  <c r="F1711" i="7"/>
  <c r="G1710" i="7"/>
  <c r="F1710" i="7"/>
  <c r="G1709" i="7"/>
  <c r="F1709" i="7"/>
  <c r="G1708" i="7"/>
  <c r="F1708" i="7"/>
  <c r="G1707" i="7"/>
  <c r="F1707" i="7"/>
  <c r="G1706" i="7"/>
  <c r="F1706" i="7"/>
  <c r="G1705" i="7"/>
  <c r="F1705" i="7"/>
  <c r="G1704" i="7"/>
  <c r="F1704" i="7"/>
  <c r="G1703" i="7"/>
  <c r="F1703" i="7"/>
  <c r="G1702" i="7"/>
  <c r="F1702" i="7"/>
  <c r="G1701" i="7"/>
  <c r="F1701" i="7"/>
  <c r="G1700" i="7"/>
  <c r="F1700" i="7"/>
  <c r="G1699" i="7"/>
  <c r="F1699" i="7"/>
  <c r="G1698" i="7"/>
  <c r="F1698" i="7"/>
  <c r="G1697" i="7"/>
  <c r="F1697" i="7"/>
  <c r="G1696" i="7"/>
  <c r="F1696" i="7"/>
  <c r="G1695" i="7"/>
  <c r="F1695" i="7"/>
  <c r="G1694" i="7"/>
  <c r="F1694" i="7"/>
  <c r="G1693" i="7"/>
  <c r="F1693" i="7"/>
  <c r="G1692" i="7"/>
  <c r="F1692" i="7"/>
  <c r="G1691" i="7"/>
  <c r="F1691" i="7"/>
  <c r="G1690" i="7"/>
  <c r="F1690" i="7"/>
  <c r="G1689" i="7"/>
  <c r="F1689" i="7"/>
  <c r="G1688" i="7"/>
  <c r="F1688" i="7"/>
  <c r="G1687" i="7"/>
  <c r="F1687" i="7"/>
  <c r="G1686" i="7"/>
  <c r="F1686" i="7"/>
  <c r="G1685" i="7"/>
  <c r="F1685" i="7"/>
  <c r="G1684" i="7"/>
  <c r="F1684" i="7"/>
  <c r="G1683" i="7"/>
  <c r="F1682" i="7"/>
  <c r="G1681" i="7"/>
  <c r="F1681" i="7"/>
  <c r="G1680" i="7"/>
  <c r="F1680" i="7"/>
  <c r="G1679" i="7"/>
  <c r="F1679" i="7"/>
  <c r="G1678" i="7"/>
  <c r="F1678" i="7"/>
  <c r="G1677" i="7"/>
  <c r="F1677" i="7"/>
  <c r="G1676" i="7"/>
  <c r="F1676" i="7"/>
  <c r="G1675" i="7"/>
  <c r="F1675" i="7"/>
  <c r="G1674" i="7"/>
  <c r="F1674" i="7"/>
  <c r="G1673" i="7"/>
  <c r="F1673" i="7"/>
  <c r="G1672" i="7"/>
  <c r="F1672" i="7"/>
  <c r="G1671" i="7"/>
  <c r="F1671" i="7"/>
  <c r="G1670" i="7"/>
  <c r="F1670" i="7"/>
  <c r="G1669" i="7"/>
  <c r="F1669" i="7"/>
  <c r="G1668" i="7"/>
  <c r="F1668" i="7"/>
  <c r="G1667" i="7"/>
  <c r="F1667" i="7"/>
  <c r="G1666" i="7"/>
  <c r="F1666" i="7"/>
  <c r="G1665" i="7"/>
  <c r="F1665" i="7"/>
  <c r="G1664" i="7"/>
  <c r="F1664" i="7"/>
  <c r="G1663" i="7"/>
  <c r="F1663" i="7"/>
  <c r="G1662" i="7"/>
  <c r="F1662" i="7"/>
  <c r="G1661" i="7"/>
  <c r="F1661" i="7"/>
  <c r="G1660" i="7"/>
  <c r="F1660" i="7"/>
  <c r="G1659" i="7"/>
  <c r="F1659" i="7"/>
  <c r="G1658" i="7"/>
  <c r="F1658" i="7"/>
  <c r="G1657" i="7"/>
  <c r="F1657" i="7"/>
  <c r="G1656" i="7"/>
  <c r="F1656" i="7"/>
  <c r="G1655" i="7"/>
  <c r="F1655" i="7"/>
  <c r="G1654" i="7"/>
  <c r="F1654" i="7"/>
  <c r="G1653" i="7"/>
  <c r="F1653" i="7"/>
  <c r="G1652" i="7"/>
  <c r="F1652" i="7"/>
  <c r="G1651" i="7"/>
  <c r="F1651" i="7"/>
  <c r="G1650" i="7"/>
  <c r="F1650" i="7"/>
  <c r="G1649" i="7"/>
  <c r="F1649" i="7"/>
  <c r="G1648" i="7"/>
  <c r="F1648" i="7"/>
  <c r="G1647" i="7"/>
  <c r="F1647" i="7"/>
  <c r="G1646" i="7"/>
  <c r="F1646" i="7"/>
  <c r="G1645" i="7"/>
  <c r="F1645" i="7"/>
  <c r="G1644" i="7"/>
  <c r="F1644" i="7"/>
  <c r="G1643" i="7"/>
  <c r="F1643" i="7"/>
  <c r="G1642" i="7"/>
  <c r="F1642" i="7"/>
  <c r="G1641" i="7"/>
  <c r="F1641" i="7"/>
  <c r="G1640" i="7"/>
  <c r="F1640" i="7"/>
  <c r="G1639" i="7"/>
  <c r="F1639" i="7"/>
  <c r="G1638" i="7"/>
  <c r="F1638" i="7"/>
  <c r="G1637" i="7"/>
  <c r="F1637" i="7"/>
  <c r="G1636" i="7"/>
  <c r="F1636" i="7"/>
  <c r="G1635" i="7"/>
  <c r="F1635" i="7"/>
  <c r="G1634" i="7"/>
  <c r="F1634" i="7"/>
  <c r="G1633" i="7"/>
  <c r="F1633" i="7"/>
  <c r="G1632" i="7"/>
  <c r="F1632" i="7"/>
  <c r="G1631" i="7"/>
  <c r="F1631" i="7"/>
  <c r="G1630" i="7"/>
  <c r="F1630" i="7"/>
  <c r="G1629" i="7"/>
  <c r="F1629" i="7"/>
  <c r="G1628" i="7"/>
  <c r="F1628" i="7"/>
  <c r="G1627" i="7"/>
  <c r="F1627" i="7"/>
  <c r="G1626" i="7"/>
  <c r="F1626" i="7"/>
  <c r="G1625" i="7"/>
  <c r="F1625" i="7"/>
  <c r="G1624" i="7"/>
  <c r="F1624" i="7"/>
  <c r="G1623" i="7"/>
  <c r="F1623" i="7"/>
  <c r="G1622" i="7"/>
  <c r="F1622" i="7"/>
  <c r="G1621" i="7"/>
  <c r="F1621" i="7"/>
  <c r="G1620" i="7"/>
  <c r="F1620" i="7"/>
  <c r="G1619" i="7"/>
  <c r="F1619" i="7"/>
  <c r="G1618" i="7"/>
  <c r="F1618" i="7"/>
  <c r="G1617" i="7"/>
  <c r="F1617" i="7"/>
  <c r="G1616" i="7"/>
  <c r="F1616" i="7"/>
  <c r="G1615" i="7"/>
  <c r="F1615" i="7"/>
  <c r="G1614" i="7"/>
  <c r="F1614" i="7"/>
  <c r="G1613" i="7"/>
  <c r="F1613" i="7"/>
  <c r="G1612" i="7"/>
  <c r="F1612" i="7"/>
  <c r="G1611" i="7"/>
  <c r="F1611" i="7"/>
  <c r="G1610" i="7"/>
  <c r="F1610" i="7"/>
  <c r="G1609" i="7"/>
  <c r="F1609" i="7"/>
  <c r="G1608" i="7"/>
  <c r="F1608" i="7"/>
  <c r="G1607" i="7"/>
  <c r="F1607" i="7"/>
  <c r="G1606" i="7"/>
  <c r="F1606" i="7"/>
  <c r="G1605" i="7"/>
  <c r="F1605" i="7"/>
  <c r="G1604" i="7"/>
  <c r="F1604" i="7"/>
  <c r="G1603" i="7"/>
  <c r="F1603" i="7"/>
  <c r="G1602" i="7"/>
  <c r="F1602" i="7"/>
  <c r="G1601" i="7"/>
  <c r="F1601" i="7"/>
  <c r="G1600" i="7"/>
  <c r="F1600" i="7"/>
  <c r="G1599" i="7"/>
  <c r="F1599" i="7"/>
  <c r="G1598" i="7"/>
  <c r="F1598" i="7"/>
  <c r="G1597" i="7"/>
  <c r="F1597" i="7"/>
  <c r="G1596" i="7"/>
  <c r="F1596" i="7"/>
  <c r="G1595" i="7"/>
  <c r="G1594" i="7"/>
  <c r="G1593" i="7"/>
  <c r="G1592" i="7"/>
  <c r="G1591" i="7"/>
  <c r="G1590" i="7"/>
  <c r="G1589" i="7"/>
  <c r="G1588" i="7"/>
  <c r="G1587" i="7"/>
  <c r="G1586" i="7"/>
  <c r="G1585" i="7"/>
  <c r="G1584" i="7"/>
  <c r="G1583" i="7"/>
  <c r="G1582" i="7"/>
  <c r="G1581" i="7"/>
  <c r="G1580" i="7"/>
  <c r="G1579" i="7"/>
  <c r="G1578" i="7"/>
  <c r="G1577" i="7"/>
  <c r="G1576" i="7"/>
  <c r="G1575" i="7"/>
  <c r="G1574" i="7"/>
  <c r="G1573" i="7"/>
  <c r="G1572" i="7"/>
  <c r="G1571" i="7"/>
  <c r="G1570" i="7"/>
  <c r="G1569" i="7"/>
  <c r="G1568" i="7"/>
  <c r="G1567" i="7"/>
  <c r="G1566" i="7"/>
  <c r="G1565" i="7"/>
  <c r="G1564" i="7"/>
  <c r="G1563" i="7"/>
  <c r="F1562" i="7"/>
  <c r="F1561" i="7"/>
  <c r="F1560" i="7"/>
  <c r="F1559" i="7"/>
  <c r="F1558" i="7"/>
  <c r="F1557" i="7"/>
  <c r="F1556" i="7"/>
  <c r="F1555" i="7"/>
  <c r="F1554" i="7"/>
  <c r="F1553" i="7"/>
  <c r="F1552" i="7"/>
  <c r="F1551" i="7"/>
  <c r="F1550" i="7"/>
  <c r="F1549" i="7"/>
  <c r="F1548" i="7"/>
  <c r="F1547" i="7"/>
  <c r="F1546" i="7"/>
  <c r="F1545" i="7"/>
  <c r="F1544" i="7"/>
  <c r="F1543" i="7"/>
  <c r="F1542" i="7"/>
  <c r="F1541" i="7"/>
  <c r="F1540" i="7"/>
  <c r="F1539" i="7"/>
  <c r="F1538" i="7"/>
  <c r="F1537" i="7"/>
  <c r="F1536" i="7"/>
  <c r="F1535" i="7"/>
  <c r="F1534" i="7"/>
  <c r="F1533" i="7"/>
  <c r="F1532" i="7"/>
  <c r="F1531" i="7"/>
  <c r="F1530" i="7"/>
  <c r="F1529" i="7"/>
  <c r="F1528" i="7"/>
  <c r="F1527" i="7"/>
  <c r="F1526" i="7"/>
  <c r="F1525" i="7"/>
  <c r="F1524" i="7"/>
  <c r="F1523" i="7"/>
  <c r="F1522" i="7"/>
  <c r="F1521" i="7"/>
  <c r="F1520" i="7"/>
  <c r="F1519" i="7"/>
  <c r="F1518" i="7"/>
  <c r="F1517" i="7"/>
  <c r="F1516" i="7"/>
  <c r="F1515" i="7"/>
  <c r="F1514" i="7"/>
  <c r="F1513" i="7"/>
  <c r="F1512" i="7"/>
  <c r="F1511" i="7"/>
  <c r="F1510" i="7"/>
  <c r="F1509" i="7"/>
  <c r="F1508" i="7"/>
  <c r="F1507" i="7"/>
  <c r="F1506" i="7"/>
  <c r="F1505" i="7"/>
  <c r="F1504" i="7"/>
  <c r="F1503" i="7"/>
  <c r="F1502" i="7"/>
  <c r="F1501" i="7"/>
  <c r="F1500" i="7"/>
  <c r="F1499" i="7"/>
  <c r="F1498" i="7"/>
  <c r="F1497" i="7"/>
  <c r="F1496" i="7"/>
  <c r="F1495" i="7"/>
  <c r="F1494" i="7"/>
  <c r="F1493" i="7"/>
  <c r="F1492" i="7"/>
  <c r="F1491" i="7"/>
  <c r="F1490" i="7"/>
  <c r="F1489" i="7"/>
  <c r="F1488" i="7"/>
  <c r="F1487" i="7"/>
  <c r="F1486" i="7"/>
  <c r="F1485" i="7"/>
  <c r="F1484" i="7"/>
  <c r="F1483" i="7"/>
  <c r="F1482" i="7"/>
  <c r="F1481" i="7"/>
  <c r="F1480" i="7"/>
  <c r="F1479" i="7"/>
  <c r="F1478" i="7"/>
  <c r="F1477" i="7"/>
  <c r="F1476" i="7"/>
  <c r="F1475" i="7"/>
  <c r="F1474" i="7"/>
  <c r="F1473" i="7"/>
  <c r="F1472" i="7"/>
  <c r="F1471" i="7"/>
  <c r="F1470" i="7"/>
  <c r="F1469" i="7"/>
  <c r="F1468" i="7"/>
  <c r="F1467" i="7"/>
  <c r="F1466" i="7"/>
  <c r="F1465" i="7"/>
  <c r="F1464" i="7"/>
  <c r="F1463" i="7"/>
  <c r="F1462" i="7"/>
  <c r="F1461" i="7"/>
  <c r="F1460" i="7"/>
  <c r="F1459" i="7"/>
  <c r="F1458" i="7"/>
  <c r="F1457" i="7"/>
  <c r="F1456" i="7"/>
  <c r="F1455" i="7"/>
  <c r="F1454" i="7"/>
  <c r="F1453" i="7"/>
  <c r="F1452" i="7"/>
  <c r="F1451" i="7"/>
  <c r="F1450" i="7"/>
  <c r="F1449" i="7"/>
  <c r="F1448" i="7"/>
  <c r="F1447" i="7"/>
  <c r="F1446" i="7"/>
  <c r="F1445" i="7"/>
  <c r="F1444" i="7"/>
  <c r="F1443" i="7"/>
  <c r="F1442" i="7"/>
  <c r="F1441" i="7"/>
  <c r="F1440" i="7"/>
  <c r="F1439" i="7"/>
  <c r="F1438" i="7"/>
  <c r="F1437" i="7"/>
  <c r="F1436" i="7"/>
  <c r="F1435" i="7"/>
  <c r="F1434" i="7"/>
  <c r="F1433" i="7"/>
  <c r="F1432" i="7"/>
  <c r="F1431" i="7"/>
  <c r="F1430" i="7"/>
  <c r="F1429" i="7"/>
  <c r="F1428" i="7"/>
  <c r="F1427" i="7"/>
  <c r="F1426" i="7"/>
  <c r="F1425" i="7"/>
  <c r="F1424" i="7"/>
  <c r="F1423" i="7"/>
  <c r="F1422" i="7"/>
  <c r="F1421" i="7"/>
  <c r="F1420" i="7"/>
  <c r="F1419" i="7"/>
  <c r="F1418" i="7"/>
  <c r="F1417" i="7"/>
  <c r="F1416" i="7"/>
  <c r="F1415" i="7"/>
  <c r="F1414" i="7"/>
  <c r="F1413" i="7"/>
  <c r="F1412" i="7"/>
  <c r="F1411" i="7"/>
  <c r="F1410" i="7"/>
  <c r="F1409" i="7"/>
  <c r="F1408" i="7"/>
  <c r="F1407" i="7"/>
  <c r="F1406" i="7"/>
  <c r="F1405" i="7"/>
  <c r="F1404" i="7"/>
  <c r="F1403" i="7"/>
  <c r="F1402" i="7"/>
  <c r="F1401" i="7"/>
  <c r="F1400" i="7"/>
  <c r="F1399" i="7"/>
  <c r="F1398" i="7"/>
  <c r="F1397" i="7"/>
  <c r="F1396" i="7"/>
  <c r="F1395" i="7"/>
  <c r="F1394" i="7"/>
  <c r="F1393" i="7"/>
  <c r="F1392" i="7"/>
  <c r="F1391" i="7"/>
  <c r="F1390" i="7"/>
  <c r="F1389" i="7"/>
  <c r="F1388" i="7"/>
  <c r="F1387" i="7"/>
  <c r="F1386" i="7"/>
  <c r="F1385" i="7"/>
  <c r="F1384" i="7"/>
  <c r="F1383" i="7"/>
  <c r="F1382" i="7"/>
  <c r="F1381" i="7"/>
  <c r="F1380" i="7"/>
  <c r="F1379" i="7"/>
  <c r="F1378" i="7"/>
  <c r="F1377" i="7"/>
  <c r="F1376" i="7"/>
  <c r="F1375" i="7"/>
  <c r="F1374" i="7"/>
  <c r="F1373" i="7"/>
  <c r="F1372" i="7"/>
  <c r="F1371" i="7"/>
  <c r="F1370" i="7"/>
  <c r="F1369" i="7"/>
  <c r="F1368" i="7"/>
  <c r="F1367" i="7"/>
  <c r="F1366" i="7"/>
  <c r="F1365" i="7"/>
  <c r="F1364" i="7"/>
  <c r="F1363" i="7"/>
  <c r="F1362" i="7"/>
  <c r="F1361" i="7"/>
  <c r="F1360" i="7"/>
  <c r="F1359" i="7"/>
  <c r="F1358" i="7"/>
  <c r="F1357" i="7"/>
  <c r="F1356" i="7"/>
  <c r="F1355" i="7"/>
  <c r="F1354" i="7"/>
  <c r="F1353" i="7"/>
  <c r="F1352" i="7"/>
  <c r="F1351" i="7"/>
  <c r="F1350" i="7"/>
  <c r="F1349" i="7"/>
  <c r="F1348" i="7"/>
  <c r="F1347" i="7"/>
  <c r="F1346" i="7"/>
  <c r="F1345" i="7"/>
  <c r="F1344" i="7"/>
  <c r="F1343" i="7"/>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G1159" i="7"/>
  <c r="F1159" i="7"/>
  <c r="G1158" i="7"/>
  <c r="F1158" i="7"/>
  <c r="G1157" i="7"/>
  <c r="F1157" i="7"/>
  <c r="G1156" i="7"/>
  <c r="F1156" i="7"/>
  <c r="G1155" i="7"/>
  <c r="F1155" i="7"/>
  <c r="G1154" i="7"/>
  <c r="F1154" i="7"/>
  <c r="G1153" i="7"/>
  <c r="F1153" i="7"/>
  <c r="G1152" i="7"/>
  <c r="F1152" i="7"/>
  <c r="G1151" i="7"/>
  <c r="F1151" i="7"/>
  <c r="G1150" i="7"/>
  <c r="F1150" i="7"/>
  <c r="G1149" i="7"/>
  <c r="F1149" i="7"/>
  <c r="G1148" i="7"/>
  <c r="F1148" i="7"/>
  <c r="G1147" i="7"/>
  <c r="F1147" i="7"/>
  <c r="G1146" i="7"/>
  <c r="F1146" i="7"/>
  <c r="G1145" i="7"/>
  <c r="F1145" i="7"/>
  <c r="G1144" i="7"/>
  <c r="F1144" i="7"/>
  <c r="G1143" i="7"/>
  <c r="F1143" i="7"/>
  <c r="G1142" i="7"/>
  <c r="F1142" i="7"/>
  <c r="G1141" i="7"/>
  <c r="F1141" i="7"/>
  <c r="G1140" i="7"/>
  <c r="F1140" i="7"/>
  <c r="G1139" i="7"/>
  <c r="F1139" i="7"/>
  <c r="G1138" i="7"/>
  <c r="F1138" i="7"/>
  <c r="G1137" i="7"/>
  <c r="F1137" i="7"/>
  <c r="G1136" i="7"/>
  <c r="F1136" i="7"/>
  <c r="G1135" i="7"/>
  <c r="F1135" i="7"/>
  <c r="G1134" i="7"/>
  <c r="F1134" i="7"/>
  <c r="G1133" i="7"/>
  <c r="F1133" i="7"/>
  <c r="G1132" i="7"/>
  <c r="F1132" i="7"/>
  <c r="G1131" i="7"/>
  <c r="F1131" i="7"/>
  <c r="G1130" i="7"/>
  <c r="F1130" i="7"/>
  <c r="G1129" i="7"/>
  <c r="F1129" i="7"/>
  <c r="G1128" i="7"/>
  <c r="F1128" i="7"/>
  <c r="G1127" i="7"/>
  <c r="F1127" i="7"/>
  <c r="G1126" i="7"/>
  <c r="F1126" i="7"/>
  <c r="G1125" i="7"/>
  <c r="F1125" i="7"/>
  <c r="G1124" i="7"/>
  <c r="F1124" i="7"/>
  <c r="G1123" i="7"/>
  <c r="F1123" i="7"/>
  <c r="G1122" i="7"/>
  <c r="F1122" i="7"/>
  <c r="G1121" i="7"/>
  <c r="F1121" i="7"/>
  <c r="G1120" i="7"/>
  <c r="F1120" i="7"/>
  <c r="G1119" i="7"/>
  <c r="F1119" i="7"/>
  <c r="G1118" i="7"/>
  <c r="F1118" i="7"/>
  <c r="G1117" i="7"/>
  <c r="F1117" i="7"/>
  <c r="G1116" i="7"/>
  <c r="G1115" i="7"/>
  <c r="G1114" i="7"/>
  <c r="G1113" i="7"/>
  <c r="G1112" i="7"/>
  <c r="G1111" i="7"/>
  <c r="G1110" i="7"/>
  <c r="G1109" i="7"/>
  <c r="G1108" i="7"/>
  <c r="G1107" i="7"/>
  <c r="G1106" i="7"/>
  <c r="G1105" i="7"/>
  <c r="G1104" i="7"/>
  <c r="G1103" i="7"/>
  <c r="G1102" i="7"/>
  <c r="G1101" i="7"/>
  <c r="G1100" i="7"/>
  <c r="G1099" i="7"/>
  <c r="G1098" i="7"/>
  <c r="G1097" i="7"/>
  <c r="G1096" i="7"/>
  <c r="G1095" i="7"/>
  <c r="G1094" i="7"/>
  <c r="G1093" i="7"/>
  <c r="F1093" i="7"/>
  <c r="G1092" i="7"/>
  <c r="F1092" i="7"/>
  <c r="G1091" i="7"/>
  <c r="F1091" i="7"/>
  <c r="G1090" i="7"/>
  <c r="F1090" i="7"/>
  <c r="G1089" i="7"/>
  <c r="F1089" i="7"/>
  <c r="G1088" i="7"/>
  <c r="F1088" i="7"/>
  <c r="G1087" i="7"/>
  <c r="F1087" i="7"/>
  <c r="G1086" i="7"/>
  <c r="F1086" i="7"/>
  <c r="G1085" i="7"/>
  <c r="F1085" i="7"/>
  <c r="G1084" i="7"/>
  <c r="F1084" i="7"/>
  <c r="G1083" i="7"/>
  <c r="F1083" i="7"/>
  <c r="G1082" i="7"/>
  <c r="F1082" i="7"/>
  <c r="G1081" i="7"/>
  <c r="F1081" i="7"/>
  <c r="G1080" i="7"/>
  <c r="F1080" i="7"/>
  <c r="G1079" i="7"/>
  <c r="F1079" i="7"/>
  <c r="G1078" i="7"/>
  <c r="F1078" i="7"/>
  <c r="G1077" i="7"/>
  <c r="F1077" i="7"/>
  <c r="G1076" i="7"/>
  <c r="F1076" i="7"/>
  <c r="G1075" i="7"/>
  <c r="F1075" i="7"/>
  <c r="G1074" i="7"/>
  <c r="F1074" i="7"/>
  <c r="G1073" i="7"/>
  <c r="F1073" i="7"/>
  <c r="G1072" i="7"/>
  <c r="F1072" i="7"/>
  <c r="G1071" i="7"/>
  <c r="F1071" i="7"/>
  <c r="G1070" i="7"/>
  <c r="F1070" i="7"/>
  <c r="G1069" i="7"/>
  <c r="F1069" i="7"/>
  <c r="G1068" i="7"/>
  <c r="F1068" i="7"/>
  <c r="G1067" i="7"/>
  <c r="F1067" i="7"/>
  <c r="G1066" i="7"/>
  <c r="F1066" i="7"/>
  <c r="G1065" i="7"/>
  <c r="F1065" i="7"/>
  <c r="G1064" i="7"/>
  <c r="F1064" i="7"/>
  <c r="G1063" i="7"/>
  <c r="F1063" i="7"/>
  <c r="G1062" i="7"/>
  <c r="F1062" i="7"/>
  <c r="G1061" i="7"/>
  <c r="F1061" i="7"/>
  <c r="G1060" i="7"/>
  <c r="F1060" i="7"/>
  <c r="G1059" i="7"/>
  <c r="F1059" i="7"/>
  <c r="G1058" i="7"/>
  <c r="F1058" i="7"/>
  <c r="G1057" i="7"/>
  <c r="F1057" i="7"/>
  <c r="G1056" i="7"/>
  <c r="F1056" i="7"/>
  <c r="G1055" i="7"/>
  <c r="F1055" i="7"/>
  <c r="G1054" i="7"/>
  <c r="F1054" i="7"/>
  <c r="G1053" i="7"/>
  <c r="F1053" i="7"/>
  <c r="G1052" i="7"/>
  <c r="F1052" i="7"/>
  <c r="G1051" i="7"/>
  <c r="F1051" i="7"/>
  <c r="G1050" i="7"/>
  <c r="F1050" i="7"/>
  <c r="G1049" i="7"/>
  <c r="F1049" i="7"/>
  <c r="G1048" i="7"/>
  <c r="F1048" i="7"/>
  <c r="G1047" i="7"/>
  <c r="F1047" i="7"/>
  <c r="G1046" i="7"/>
  <c r="F1046" i="7"/>
  <c r="G1045" i="7"/>
  <c r="F1045" i="7"/>
  <c r="G1044" i="7"/>
  <c r="F1044" i="7"/>
  <c r="G1043" i="7"/>
  <c r="F1043" i="7"/>
  <c r="G1042" i="7"/>
  <c r="F1042" i="7"/>
  <c r="G1041" i="7"/>
  <c r="F1041" i="7"/>
  <c r="G1040" i="7"/>
  <c r="F1040" i="7"/>
  <c r="G1039" i="7"/>
  <c r="F1039" i="7"/>
  <c r="G1038" i="7"/>
  <c r="F1038" i="7"/>
  <c r="G1037" i="7"/>
  <c r="F1037" i="7"/>
  <c r="G1036" i="7"/>
  <c r="F1036" i="7"/>
  <c r="G1035" i="7"/>
  <c r="F1035" i="7"/>
  <c r="G1034" i="7"/>
  <c r="F1034" i="7"/>
  <c r="G1033" i="7"/>
  <c r="F1033" i="7"/>
  <c r="G1032" i="7"/>
  <c r="F1032" i="7"/>
  <c r="G1031" i="7"/>
  <c r="F1031" i="7"/>
  <c r="G1030" i="7"/>
  <c r="F1030" i="7"/>
  <c r="G1029" i="7"/>
  <c r="F1029" i="7"/>
  <c r="G1028" i="7"/>
  <c r="F1028" i="7"/>
  <c r="G1027" i="7"/>
  <c r="F1027" i="7"/>
  <c r="G1026" i="7"/>
  <c r="F1026" i="7"/>
  <c r="G1025" i="7"/>
  <c r="F1025" i="7"/>
  <c r="G1024" i="7"/>
  <c r="F1024" i="7"/>
  <c r="G1023" i="7"/>
  <c r="F1023" i="7"/>
  <c r="G1022" i="7"/>
  <c r="F1022" i="7"/>
  <c r="G1021" i="7"/>
  <c r="F1021" i="7"/>
  <c r="G1020" i="7"/>
  <c r="F1020" i="7"/>
  <c r="G1019" i="7"/>
  <c r="F1019" i="7"/>
  <c r="G1018" i="7"/>
  <c r="F1018" i="7"/>
  <c r="G1017" i="7"/>
  <c r="F1017" i="7"/>
  <c r="G1016" i="7"/>
  <c r="F1016" i="7"/>
  <c r="G1015" i="7"/>
  <c r="F1015" i="7"/>
  <c r="G1014" i="7"/>
  <c r="F1014" i="7"/>
  <c r="G1013" i="7"/>
  <c r="F1013" i="7"/>
  <c r="G1012" i="7"/>
  <c r="F1012" i="7"/>
  <c r="G1011" i="7"/>
  <c r="F1011" i="7"/>
  <c r="G1010" i="7"/>
  <c r="F1010" i="7"/>
  <c r="G1009" i="7"/>
  <c r="F1009" i="7"/>
  <c r="G1008" i="7"/>
  <c r="F1008" i="7"/>
  <c r="G1007" i="7"/>
  <c r="F1007" i="7"/>
  <c r="G1006" i="7"/>
  <c r="F1006" i="7"/>
  <c r="G1005" i="7"/>
  <c r="F1005" i="7"/>
  <c r="G1004" i="7"/>
  <c r="F1004" i="7"/>
  <c r="G1003" i="7"/>
  <c r="F1003" i="7"/>
  <c r="G1002" i="7"/>
  <c r="F1002" i="7"/>
  <c r="G1001" i="7"/>
  <c r="F1001" i="7"/>
  <c r="G1000" i="7"/>
  <c r="F1000" i="7"/>
  <c r="G999" i="7"/>
  <c r="F999" i="7"/>
  <c r="G998" i="7"/>
  <c r="F998" i="7"/>
  <c r="G997" i="7"/>
  <c r="F997" i="7"/>
  <c r="G996" i="7"/>
  <c r="F996" i="7"/>
  <c r="G995" i="7"/>
  <c r="F995" i="7"/>
  <c r="G994" i="7"/>
  <c r="F994" i="7"/>
  <c r="G993" i="7"/>
  <c r="F993" i="7"/>
  <c r="G992" i="7"/>
  <c r="F992" i="7"/>
  <c r="G991" i="7"/>
  <c r="F991" i="7"/>
  <c r="G990" i="7"/>
  <c r="F990" i="7"/>
  <c r="G989" i="7"/>
  <c r="F989" i="7"/>
  <c r="G988" i="7"/>
  <c r="F988" i="7"/>
  <c r="G987" i="7"/>
  <c r="F987" i="7"/>
  <c r="G986" i="7"/>
  <c r="F986" i="7"/>
  <c r="G985" i="7"/>
  <c r="F985" i="7"/>
  <c r="G984" i="7"/>
  <c r="F984" i="7"/>
  <c r="G983" i="7"/>
  <c r="F983" i="7"/>
  <c r="G982" i="7"/>
  <c r="F982" i="7"/>
  <c r="G981" i="7"/>
  <c r="F981" i="7"/>
  <c r="G980" i="7"/>
  <c r="F980" i="7"/>
  <c r="G979" i="7"/>
  <c r="F979" i="7"/>
  <c r="G978" i="7"/>
  <c r="F978" i="7"/>
  <c r="G977" i="7"/>
  <c r="F977" i="7"/>
  <c r="G976" i="7"/>
  <c r="F976" i="7"/>
  <c r="G975" i="7"/>
  <c r="F975" i="7"/>
  <c r="G974" i="7"/>
  <c r="F974" i="7"/>
  <c r="G973" i="7"/>
  <c r="F973" i="7"/>
  <c r="G972" i="7"/>
  <c r="F972" i="7"/>
  <c r="G971" i="7"/>
  <c r="F971" i="7"/>
  <c r="G970" i="7"/>
  <c r="F970" i="7"/>
  <c r="G969" i="7"/>
  <c r="F969" i="7"/>
  <c r="G968" i="7"/>
  <c r="F968" i="7"/>
  <c r="G967" i="7"/>
  <c r="F967" i="7"/>
  <c r="G966" i="7"/>
  <c r="F966" i="7"/>
  <c r="G965" i="7"/>
  <c r="F965" i="7"/>
  <c r="G964" i="7"/>
  <c r="F964" i="7"/>
  <c r="G963" i="7"/>
  <c r="F963" i="7"/>
  <c r="G962" i="7"/>
  <c r="F962" i="7"/>
  <c r="G961" i="7"/>
  <c r="F961" i="7"/>
  <c r="G960" i="7"/>
  <c r="F960" i="7"/>
  <c r="G959" i="7"/>
  <c r="F959" i="7"/>
  <c r="G958" i="7"/>
  <c r="F958" i="7"/>
  <c r="G957" i="7"/>
  <c r="F957" i="7"/>
  <c r="G956" i="7"/>
  <c r="F956" i="7"/>
  <c r="G955" i="7"/>
  <c r="F955" i="7"/>
  <c r="G954" i="7"/>
  <c r="F954" i="7"/>
  <c r="G953" i="7"/>
  <c r="F953" i="7"/>
  <c r="G952" i="7"/>
  <c r="F952" i="7"/>
  <c r="G951" i="7"/>
  <c r="F951" i="7"/>
  <c r="G950" i="7"/>
  <c r="F950" i="7"/>
  <c r="G949" i="7"/>
  <c r="F949" i="7"/>
  <c r="G948" i="7"/>
  <c r="F948" i="7"/>
  <c r="G947" i="7"/>
  <c r="F947" i="7"/>
  <c r="G946" i="7"/>
  <c r="F946" i="7"/>
  <c r="G945" i="7"/>
  <c r="F945" i="7"/>
  <c r="G944" i="7"/>
  <c r="F944" i="7"/>
  <c r="G943" i="7"/>
  <c r="F943" i="7"/>
  <c r="G942" i="7"/>
  <c r="F942" i="7"/>
  <c r="G941" i="7"/>
  <c r="F941" i="7"/>
  <c r="G940" i="7"/>
  <c r="F940" i="7"/>
  <c r="G939" i="7"/>
  <c r="F939" i="7"/>
  <c r="G938" i="7"/>
  <c r="F938" i="7"/>
  <c r="G937" i="7"/>
  <c r="F937" i="7"/>
  <c r="G936" i="7"/>
  <c r="F936" i="7"/>
  <c r="G935" i="7"/>
  <c r="F935" i="7"/>
  <c r="G934" i="7"/>
  <c r="F934" i="7"/>
  <c r="G933" i="7"/>
  <c r="F933" i="7"/>
  <c r="G932" i="7"/>
  <c r="F932" i="7"/>
  <c r="G931" i="7"/>
  <c r="F931" i="7"/>
  <c r="G930" i="7"/>
  <c r="F930" i="7"/>
  <c r="G929" i="7"/>
  <c r="F929" i="7"/>
  <c r="G928" i="7"/>
  <c r="F928" i="7"/>
  <c r="G927" i="7"/>
  <c r="F927" i="7"/>
  <c r="G926" i="7"/>
  <c r="F926" i="7"/>
  <c r="G925" i="7"/>
  <c r="F925" i="7"/>
  <c r="G924" i="7"/>
  <c r="F924" i="7"/>
  <c r="G923" i="7"/>
  <c r="F923" i="7"/>
  <c r="G922" i="7"/>
  <c r="F922" i="7"/>
  <c r="G921" i="7"/>
  <c r="F921" i="7"/>
  <c r="G920" i="7"/>
  <c r="F920" i="7"/>
  <c r="G919" i="7"/>
  <c r="F919" i="7"/>
  <c r="G918" i="7"/>
  <c r="F918" i="7"/>
  <c r="G917" i="7"/>
  <c r="F917" i="7"/>
  <c r="G916" i="7"/>
  <c r="F916" i="7"/>
  <c r="G915" i="7"/>
  <c r="F915" i="7"/>
  <c r="G914" i="7"/>
  <c r="F914" i="7"/>
  <c r="G913" i="7"/>
  <c r="F913" i="7"/>
  <c r="G912" i="7"/>
  <c r="F912" i="7"/>
  <c r="G911" i="7"/>
  <c r="F911" i="7"/>
  <c r="G910" i="7"/>
  <c r="F910" i="7"/>
  <c r="G909" i="7"/>
  <c r="F909" i="7"/>
  <c r="G908" i="7"/>
  <c r="F908" i="7"/>
  <c r="G907" i="7"/>
  <c r="F907" i="7"/>
  <c r="G906" i="7"/>
  <c r="F906" i="7"/>
  <c r="G905" i="7"/>
  <c r="F905" i="7"/>
  <c r="G904" i="7"/>
  <c r="F904" i="7"/>
  <c r="G903" i="7"/>
  <c r="F903" i="7"/>
  <c r="G902" i="7"/>
  <c r="F902" i="7"/>
  <c r="G901" i="7"/>
  <c r="F901" i="7"/>
  <c r="G900" i="7"/>
  <c r="F900" i="7"/>
  <c r="G899" i="7"/>
  <c r="F899" i="7"/>
  <c r="G898" i="7"/>
  <c r="F898" i="7"/>
  <c r="G897" i="7"/>
  <c r="F897" i="7"/>
  <c r="G896" i="7"/>
  <c r="F896" i="7"/>
  <c r="G895" i="7"/>
  <c r="F895" i="7"/>
  <c r="G894" i="7"/>
  <c r="F894" i="7"/>
  <c r="G893" i="7"/>
  <c r="F893" i="7"/>
  <c r="G892" i="7"/>
  <c r="F892" i="7"/>
  <c r="G891" i="7"/>
  <c r="F891" i="7"/>
  <c r="G890" i="7"/>
  <c r="F890" i="7"/>
  <c r="G889" i="7"/>
  <c r="F889" i="7"/>
  <c r="G888" i="7"/>
  <c r="F888" i="7"/>
  <c r="G887" i="7"/>
  <c r="F887" i="7"/>
  <c r="G886" i="7"/>
  <c r="F886" i="7"/>
  <c r="G885" i="7"/>
  <c r="F885" i="7"/>
  <c r="G884" i="7"/>
  <c r="F884" i="7"/>
  <c r="G883" i="7"/>
  <c r="F883" i="7"/>
  <c r="G882" i="7"/>
  <c r="F882" i="7"/>
  <c r="G881" i="7"/>
  <c r="F881" i="7"/>
  <c r="G880" i="7"/>
  <c r="F880" i="7"/>
  <c r="G879" i="7"/>
  <c r="F879" i="7"/>
  <c r="G878" i="7"/>
  <c r="F878" i="7"/>
  <c r="G877" i="7"/>
  <c r="F877" i="7"/>
  <c r="G876" i="7"/>
  <c r="F876" i="7"/>
  <c r="G875" i="7"/>
  <c r="F875" i="7"/>
  <c r="G874" i="7"/>
  <c r="F874" i="7"/>
  <c r="G873" i="7"/>
  <c r="F873" i="7"/>
  <c r="G872" i="7"/>
  <c r="F872" i="7"/>
  <c r="G871" i="7"/>
  <c r="F871" i="7"/>
  <c r="G870" i="7"/>
  <c r="F870" i="7"/>
  <c r="G869" i="7"/>
  <c r="F869" i="7"/>
  <c r="G868" i="7"/>
  <c r="F868" i="7"/>
  <c r="G867" i="7"/>
  <c r="F867" i="7"/>
  <c r="G866" i="7"/>
  <c r="F866" i="7"/>
  <c r="G865" i="7"/>
  <c r="F865" i="7"/>
  <c r="G864" i="7"/>
  <c r="F864" i="7"/>
  <c r="G863" i="7"/>
  <c r="F863" i="7"/>
  <c r="G862" i="7"/>
  <c r="F862" i="7"/>
  <c r="G861" i="7"/>
  <c r="F861" i="7"/>
  <c r="G860" i="7"/>
  <c r="F860" i="7"/>
  <c r="G859" i="7"/>
  <c r="F859" i="7"/>
  <c r="G858" i="7"/>
  <c r="F858" i="7"/>
  <c r="G857" i="7"/>
  <c r="F857" i="7"/>
  <c r="G856" i="7"/>
  <c r="F856" i="7"/>
  <c r="G855" i="7"/>
  <c r="F855" i="7"/>
  <c r="G854" i="7"/>
  <c r="F854" i="7"/>
  <c r="G853" i="7"/>
  <c r="F853" i="7"/>
  <c r="G852" i="7"/>
  <c r="F852" i="7"/>
  <c r="G851" i="7"/>
  <c r="F851" i="7"/>
  <c r="G850" i="7"/>
  <c r="F850" i="7"/>
  <c r="G849" i="7"/>
  <c r="F849" i="7"/>
  <c r="G848" i="7"/>
  <c r="F848" i="7"/>
  <c r="G847" i="7"/>
  <c r="F847" i="7"/>
  <c r="G846" i="7"/>
  <c r="F846" i="7"/>
  <c r="G845" i="7"/>
  <c r="F845" i="7"/>
  <c r="G844" i="7"/>
  <c r="F844" i="7"/>
  <c r="G843" i="7"/>
  <c r="F843" i="7"/>
  <c r="G842" i="7"/>
  <c r="F842" i="7"/>
  <c r="G841" i="7"/>
  <c r="F841" i="7"/>
  <c r="G840" i="7"/>
  <c r="F840" i="7"/>
  <c r="G839" i="7"/>
  <c r="F839" i="7"/>
  <c r="G838" i="7"/>
  <c r="F838" i="7"/>
  <c r="G837" i="7"/>
  <c r="F837" i="7"/>
  <c r="G836" i="7"/>
  <c r="F836" i="7"/>
  <c r="G835" i="7"/>
  <c r="F835" i="7"/>
  <c r="G834" i="7"/>
  <c r="F834" i="7"/>
  <c r="G833" i="7"/>
  <c r="F833" i="7"/>
  <c r="G832" i="7"/>
  <c r="F832" i="7"/>
  <c r="G831" i="7"/>
  <c r="F831" i="7"/>
  <c r="G830" i="7"/>
  <c r="F830" i="7"/>
  <c r="G829" i="7"/>
  <c r="F829" i="7"/>
  <c r="G828" i="7"/>
  <c r="F828" i="7"/>
  <c r="G827" i="7"/>
  <c r="F827" i="7"/>
  <c r="G826" i="7"/>
  <c r="F826" i="7"/>
  <c r="G825" i="7"/>
  <c r="F825" i="7"/>
  <c r="G824" i="7"/>
  <c r="F824" i="7"/>
  <c r="G823" i="7"/>
  <c r="F823" i="7"/>
  <c r="G822" i="7"/>
  <c r="F822" i="7"/>
  <c r="G821" i="7"/>
  <c r="F821" i="7"/>
  <c r="G820" i="7"/>
  <c r="F820" i="7"/>
  <c r="G819" i="7"/>
  <c r="F819" i="7"/>
  <c r="G818" i="7"/>
  <c r="F818" i="7"/>
  <c r="G817" i="7"/>
  <c r="F817" i="7"/>
  <c r="G816" i="7"/>
  <c r="F816" i="7"/>
  <c r="G815" i="7"/>
  <c r="F815" i="7"/>
  <c r="G814" i="7"/>
  <c r="F814" i="7"/>
  <c r="G813" i="7"/>
  <c r="F813" i="7"/>
  <c r="G812" i="7"/>
  <c r="F812" i="7"/>
  <c r="G811" i="7"/>
  <c r="F811" i="7"/>
  <c r="G810" i="7"/>
  <c r="F810" i="7"/>
  <c r="G809" i="7"/>
  <c r="F809" i="7"/>
  <c r="G808" i="7"/>
  <c r="F808" i="7"/>
  <c r="G807" i="7"/>
  <c r="F807" i="7"/>
  <c r="G806" i="7"/>
  <c r="F806" i="7"/>
  <c r="G805" i="7"/>
  <c r="F805" i="7"/>
  <c r="G804" i="7"/>
  <c r="F804" i="7"/>
  <c r="G803" i="7"/>
  <c r="G802" i="7"/>
  <c r="G801" i="7"/>
  <c r="G800" i="7"/>
  <c r="G799" i="7"/>
  <c r="G798" i="7"/>
  <c r="G797" i="7"/>
  <c r="G796" i="7"/>
  <c r="G795" i="7"/>
  <c r="G794" i="7"/>
  <c r="G793" i="7"/>
  <c r="G792" i="7"/>
  <c r="G791" i="7"/>
  <c r="G790" i="7"/>
  <c r="G789" i="7"/>
  <c r="G788" i="7"/>
  <c r="G787" i="7"/>
  <c r="G786" i="7"/>
  <c r="G785" i="7"/>
  <c r="G784" i="7"/>
  <c r="G783" i="7"/>
  <c r="G782" i="7"/>
  <c r="G781" i="7"/>
  <c r="G780" i="7"/>
  <c r="G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G607" i="7"/>
  <c r="F607" i="7"/>
  <c r="G606" i="7"/>
  <c r="F606" i="7"/>
  <c r="G605" i="7"/>
  <c r="F605" i="7"/>
  <c r="G604" i="7"/>
  <c r="F604" i="7"/>
  <c r="G603" i="7"/>
  <c r="F603" i="7"/>
  <c r="G602" i="7"/>
  <c r="F602" i="7"/>
  <c r="G601" i="7"/>
  <c r="F601" i="7"/>
  <c r="G600" i="7"/>
  <c r="F600" i="7"/>
  <c r="G599" i="7"/>
  <c r="F599" i="7"/>
  <c r="G598" i="7"/>
  <c r="F598" i="7"/>
  <c r="G597" i="7"/>
  <c r="F597" i="7"/>
  <c r="G596" i="7"/>
  <c r="F596" i="7"/>
  <c r="G595" i="7"/>
  <c r="F595" i="7"/>
  <c r="G594" i="7"/>
  <c r="F594" i="7"/>
  <c r="G593" i="7"/>
  <c r="F593" i="7"/>
  <c r="G592" i="7"/>
  <c r="F592" i="7"/>
  <c r="G591" i="7"/>
  <c r="F591" i="7"/>
  <c r="G590" i="7"/>
  <c r="F590" i="7"/>
  <c r="G589" i="7"/>
  <c r="F589" i="7"/>
  <c r="G588" i="7"/>
  <c r="F588" i="7"/>
  <c r="G587" i="7"/>
  <c r="F587" i="7"/>
  <c r="G586" i="7"/>
  <c r="F586" i="7"/>
  <c r="G585" i="7"/>
  <c r="F585" i="7"/>
  <c r="G584" i="7"/>
  <c r="F584" i="7"/>
  <c r="G583" i="7"/>
  <c r="F583" i="7"/>
  <c r="G582" i="7"/>
  <c r="F582" i="7"/>
  <c r="G581" i="7"/>
  <c r="F581" i="7"/>
  <c r="G580" i="7"/>
  <c r="F580" i="7"/>
  <c r="G579" i="7"/>
  <c r="F579" i="7"/>
  <c r="G578" i="7"/>
  <c r="F578" i="7"/>
  <c r="G577" i="7"/>
  <c r="F577" i="7"/>
  <c r="G576" i="7"/>
  <c r="F576" i="7"/>
  <c r="G575" i="7"/>
  <c r="F575" i="7"/>
  <c r="G574" i="7"/>
  <c r="F574" i="7"/>
  <c r="G573" i="7"/>
  <c r="F573" i="7"/>
  <c r="G572" i="7"/>
  <c r="F572" i="7"/>
  <c r="G571" i="7"/>
  <c r="F571" i="7"/>
  <c r="G570" i="7"/>
  <c r="F570" i="7"/>
  <c r="G569" i="7"/>
  <c r="F569" i="7"/>
  <c r="G568" i="7"/>
  <c r="F568" i="7"/>
  <c r="G567" i="7"/>
  <c r="F567" i="7"/>
  <c r="G566" i="7"/>
  <c r="F566" i="7"/>
  <c r="G565" i="7"/>
  <c r="F565" i="7"/>
  <c r="G564" i="7"/>
  <c r="F564" i="7"/>
  <c r="G563" i="7"/>
  <c r="F563" i="7"/>
  <c r="G562" i="7"/>
  <c r="F562" i="7"/>
  <c r="G561"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G490" i="7"/>
  <c r="F490" i="7"/>
  <c r="G489" i="7"/>
  <c r="F489" i="7"/>
  <c r="G488" i="7"/>
  <c r="F488" i="7"/>
  <c r="G487" i="7"/>
  <c r="F487" i="7"/>
  <c r="G486" i="7"/>
  <c r="F486" i="7"/>
  <c r="G485" i="7"/>
  <c r="F485" i="7"/>
  <c r="G484" i="7"/>
  <c r="F484" i="7"/>
  <c r="G483" i="7"/>
  <c r="F483" i="7"/>
  <c r="G482" i="7"/>
  <c r="F482" i="7"/>
  <c r="G481" i="7"/>
  <c r="F481" i="7"/>
  <c r="G480" i="7"/>
  <c r="F480" i="7"/>
  <c r="G479" i="7"/>
  <c r="F479" i="7"/>
  <c r="G478" i="7"/>
  <c r="F478" i="7"/>
  <c r="G477" i="7"/>
  <c r="F477" i="7"/>
  <c r="G476" i="7"/>
  <c r="F476" i="7"/>
  <c r="G475" i="7"/>
  <c r="F475" i="7"/>
  <c r="G474" i="7"/>
  <c r="F474" i="7"/>
  <c r="G473" i="7"/>
  <c r="F473" i="7"/>
  <c r="G472" i="7"/>
  <c r="F472" i="7"/>
  <c r="G471" i="7"/>
  <c r="F471" i="7"/>
  <c r="G470" i="7"/>
  <c r="F470" i="7"/>
  <c r="G469" i="7"/>
  <c r="F469" i="7"/>
  <c r="G468" i="7"/>
  <c r="F468" i="7"/>
  <c r="G467" i="7"/>
  <c r="F467" i="7"/>
  <c r="G466" i="7"/>
  <c r="F466" i="7"/>
  <c r="G465" i="7"/>
  <c r="F465" i="7"/>
  <c r="G464" i="7"/>
  <c r="F464" i="7"/>
  <c r="G463" i="7"/>
  <c r="F463" i="7"/>
  <c r="G462" i="7"/>
  <c r="F462" i="7"/>
  <c r="G461" i="7"/>
  <c r="F461" i="7"/>
  <c r="G460" i="7"/>
  <c r="F460" i="7"/>
  <c r="G459" i="7"/>
  <c r="F459" i="7"/>
  <c r="G458" i="7"/>
  <c r="F458" i="7"/>
  <c r="G457" i="7"/>
  <c r="F457" i="7"/>
  <c r="G456" i="7"/>
  <c r="F456" i="7"/>
  <c r="G455" i="7"/>
  <c r="F455" i="7"/>
  <c r="G454" i="7"/>
  <c r="F454" i="7"/>
  <c r="G453" i="7"/>
  <c r="F453" i="7"/>
  <c r="G452" i="7"/>
  <c r="F452" i="7"/>
  <c r="G451" i="7"/>
  <c r="F451" i="7"/>
  <c r="G450" i="7"/>
  <c r="F450" i="7"/>
  <c r="G449" i="7"/>
  <c r="F449" i="7"/>
  <c r="G448" i="7"/>
  <c r="F448" i="7"/>
  <c r="G447" i="7"/>
  <c r="F447" i="7"/>
  <c r="G446" i="7"/>
  <c r="F446" i="7"/>
  <c r="G445" i="7"/>
  <c r="F445" i="7"/>
  <c r="G444" i="7"/>
  <c r="F444" i="7"/>
  <c r="G443" i="7"/>
  <c r="F443" i="7"/>
  <c r="G442" i="7"/>
  <c r="F442" i="7"/>
  <c r="G441" i="7"/>
  <c r="F441" i="7"/>
  <c r="G440" i="7"/>
  <c r="F440" i="7"/>
  <c r="G439" i="7"/>
  <c r="F439" i="7"/>
  <c r="G438" i="7"/>
  <c r="F438" i="7"/>
  <c r="G437" i="7"/>
  <c r="F437" i="7"/>
  <c r="G436" i="7"/>
  <c r="F436" i="7"/>
  <c r="G435" i="7"/>
  <c r="F435" i="7"/>
  <c r="G434" i="7"/>
  <c r="F434" i="7"/>
  <c r="G433" i="7"/>
  <c r="F433" i="7"/>
  <c r="G432" i="7"/>
  <c r="F432" i="7"/>
  <c r="G431" i="7"/>
  <c r="F431" i="7"/>
  <c r="G430" i="7"/>
  <c r="F430" i="7"/>
  <c r="G429" i="7"/>
  <c r="F429" i="7"/>
  <c r="G428" i="7"/>
  <c r="F428" i="7"/>
  <c r="G427" i="7"/>
  <c r="F427" i="7"/>
  <c r="G426" i="7"/>
  <c r="F426" i="7"/>
  <c r="G425" i="7"/>
  <c r="F425" i="7"/>
  <c r="G424" i="7"/>
  <c r="F424" i="7"/>
  <c r="G423" i="7"/>
  <c r="F423" i="7"/>
  <c r="G422" i="7"/>
  <c r="F422" i="7"/>
  <c r="G421" i="7"/>
  <c r="F421" i="7"/>
  <c r="G420" i="7"/>
  <c r="F420" i="7"/>
  <c r="G419" i="7"/>
  <c r="F419" i="7"/>
  <c r="G418" i="7"/>
  <c r="F418" i="7"/>
  <c r="G417" i="7"/>
  <c r="F417" i="7"/>
  <c r="G416" i="7"/>
  <c r="F416" i="7"/>
  <c r="G415" i="7"/>
  <c r="F415" i="7"/>
  <c r="G414" i="7"/>
  <c r="F414" i="7"/>
  <c r="G413" i="7"/>
  <c r="F413" i="7"/>
  <c r="G412" i="7"/>
  <c r="F412" i="7"/>
  <c r="G411" i="7"/>
  <c r="F411" i="7"/>
  <c r="G410" i="7"/>
  <c r="F410" i="7"/>
  <c r="G409" i="7"/>
  <c r="F409" i="7"/>
  <c r="G408" i="7"/>
  <c r="F408" i="7"/>
  <c r="G407" i="7"/>
  <c r="F407" i="7"/>
  <c r="G406" i="7"/>
  <c r="F406" i="7"/>
  <c r="G405" i="7"/>
  <c r="F405" i="7"/>
  <c r="G404" i="7"/>
  <c r="F404" i="7"/>
  <c r="G403" i="7"/>
  <c r="F403" i="7"/>
  <c r="G402" i="7"/>
  <c r="F402" i="7"/>
  <c r="G401" i="7"/>
  <c r="F401" i="7"/>
  <c r="G400" i="7"/>
  <c r="F400" i="7"/>
  <c r="G399" i="7"/>
  <c r="F399" i="7"/>
  <c r="G398" i="7"/>
  <c r="F398" i="7"/>
  <c r="G397" i="7"/>
  <c r="F397" i="7"/>
  <c r="G396" i="7"/>
  <c r="F396" i="7"/>
  <c r="G395" i="7"/>
  <c r="F395" i="7"/>
  <c r="G394" i="7"/>
  <c r="F394" i="7"/>
  <c r="G393" i="7"/>
  <c r="F393" i="7"/>
  <c r="G392" i="7"/>
  <c r="F392" i="7"/>
  <c r="G391" i="7"/>
  <c r="F391" i="7"/>
  <c r="G390" i="7"/>
  <c r="F390" i="7"/>
  <c r="G389" i="7"/>
  <c r="F389" i="7"/>
  <c r="G388" i="7"/>
  <c r="F388" i="7"/>
  <c r="G387" i="7"/>
  <c r="F387" i="7"/>
  <c r="G386" i="7"/>
  <c r="F386" i="7"/>
  <c r="G385" i="7"/>
  <c r="F385" i="7"/>
  <c r="G384" i="7"/>
  <c r="F384" i="7"/>
  <c r="G383" i="7"/>
  <c r="F383" i="7"/>
  <c r="G382" i="7"/>
  <c r="F382" i="7"/>
  <c r="G381" i="7"/>
  <c r="F381" i="7"/>
  <c r="G380" i="7"/>
  <c r="F380" i="7"/>
  <c r="G379" i="7"/>
  <c r="F379" i="7"/>
  <c r="G378" i="7"/>
  <c r="F378" i="7"/>
  <c r="G377" i="7"/>
  <c r="F377" i="7"/>
  <c r="G376" i="7"/>
  <c r="F376" i="7"/>
  <c r="G375" i="7"/>
  <c r="F375" i="7"/>
  <c r="G374" i="7"/>
  <c r="F374" i="7"/>
  <c r="G373" i="7"/>
  <c r="F373" i="7"/>
  <c r="G372" i="7"/>
  <c r="F372" i="7"/>
  <c r="G371" i="7"/>
  <c r="F371" i="7"/>
  <c r="G370" i="7"/>
  <c r="F370" i="7"/>
  <c r="G369" i="7"/>
  <c r="F369" i="7"/>
  <c r="G368" i="7"/>
  <c r="F368" i="7"/>
  <c r="G367" i="7"/>
  <c r="F367" i="7"/>
  <c r="G366" i="7"/>
  <c r="F366" i="7"/>
  <c r="G365" i="7"/>
  <c r="F365" i="7"/>
  <c r="G364" i="7"/>
  <c r="F364" i="7"/>
  <c r="G363" i="7"/>
  <c r="F363" i="7"/>
  <c r="G362" i="7"/>
  <c r="F362" i="7"/>
  <c r="G361" i="7"/>
  <c r="F361" i="7"/>
  <c r="G360" i="7"/>
  <c r="F360" i="7"/>
  <c r="G359" i="7"/>
  <c r="F359" i="7"/>
  <c r="G358" i="7"/>
  <c r="F358" i="7"/>
  <c r="G357" i="7"/>
  <c r="F357" i="7"/>
  <c r="G356" i="7"/>
  <c r="F356" i="7"/>
  <c r="G355" i="7"/>
  <c r="F355" i="7"/>
  <c r="G354" i="7"/>
  <c r="F354" i="7"/>
  <c r="G353" i="7"/>
  <c r="F353" i="7"/>
  <c r="G352" i="7"/>
  <c r="F352" i="7"/>
  <c r="G351" i="7"/>
  <c r="F351" i="7"/>
  <c r="G350" i="7"/>
  <c r="F350" i="7"/>
  <c r="G349" i="7"/>
  <c r="F349" i="7"/>
  <c r="G348" i="7"/>
  <c r="F348" i="7"/>
  <c r="G347" i="7"/>
  <c r="F347" i="7"/>
  <c r="G346" i="7"/>
  <c r="F346" i="7"/>
  <c r="G345" i="7"/>
  <c r="F345" i="7"/>
  <c r="G344" i="7"/>
  <c r="F344" i="7"/>
  <c r="G343" i="7"/>
  <c r="F343" i="7"/>
  <c r="G342" i="7"/>
  <c r="F342" i="7"/>
  <c r="G341" i="7"/>
  <c r="F341" i="7"/>
  <c r="G340" i="7"/>
  <c r="F340" i="7"/>
  <c r="G339" i="7"/>
  <c r="F339" i="7"/>
  <c r="G338" i="7"/>
  <c r="F338" i="7"/>
  <c r="G337" i="7"/>
  <c r="F337" i="7"/>
  <c r="G336" i="7"/>
  <c r="F336" i="7"/>
  <c r="G335" i="7"/>
  <c r="F335" i="7"/>
  <c r="G334" i="7"/>
  <c r="F334" i="7"/>
  <c r="G333" i="7"/>
  <c r="F333" i="7"/>
  <c r="G332" i="7"/>
  <c r="F332" i="7"/>
  <c r="G331" i="7"/>
  <c r="F331" i="7"/>
  <c r="G330" i="7"/>
  <c r="F330" i="7"/>
  <c r="G329" i="7"/>
  <c r="F329" i="7"/>
  <c r="G328" i="7"/>
  <c r="F328" i="7"/>
  <c r="G327" i="7"/>
  <c r="F327" i="7"/>
  <c r="G326" i="7"/>
  <c r="F326" i="7"/>
  <c r="G325" i="7"/>
  <c r="F325" i="7"/>
  <c r="G324" i="7"/>
  <c r="F324" i="7"/>
  <c r="G323" i="7"/>
  <c r="F323" i="7"/>
  <c r="G322" i="7"/>
  <c r="F322" i="7"/>
  <c r="G321" i="7"/>
  <c r="F321" i="7"/>
  <c r="G320" i="7"/>
  <c r="F320" i="7"/>
  <c r="G319" i="7"/>
  <c r="F319" i="7"/>
  <c r="G318" i="7"/>
  <c r="F318" i="7"/>
  <c r="G317" i="7"/>
  <c r="F317" i="7"/>
  <c r="G316" i="7"/>
  <c r="F316" i="7"/>
  <c r="G315" i="7"/>
  <c r="F315" i="7"/>
  <c r="G314" i="7"/>
  <c r="F314" i="7"/>
  <c r="G313" i="7"/>
  <c r="F313" i="7"/>
  <c r="G312" i="7"/>
  <c r="F312" i="7"/>
  <c r="G311" i="7"/>
  <c r="F311" i="7"/>
  <c r="G310" i="7"/>
  <c r="F310" i="7"/>
  <c r="G309" i="7"/>
  <c r="F309" i="7"/>
  <c r="G308" i="7"/>
  <c r="F308" i="7"/>
  <c r="G307" i="7"/>
  <c r="F307" i="7"/>
  <c r="G306" i="7"/>
  <c r="F306" i="7"/>
  <c r="G305" i="7"/>
  <c r="F305" i="7"/>
  <c r="G304" i="7"/>
  <c r="F304" i="7"/>
  <c r="G303" i="7"/>
  <c r="F303" i="7"/>
  <c r="G302" i="7"/>
  <c r="F302" i="7"/>
  <c r="G301" i="7"/>
  <c r="F301" i="7"/>
  <c r="G300" i="7"/>
  <c r="F300" i="7"/>
  <c r="G299" i="7"/>
  <c r="F299" i="7"/>
  <c r="G298" i="7"/>
  <c r="F298" i="7"/>
  <c r="G297" i="7"/>
  <c r="F297" i="7"/>
  <c r="G296" i="7"/>
  <c r="F296" i="7"/>
  <c r="G295" i="7"/>
  <c r="F295" i="7"/>
  <c r="G294" i="7"/>
  <c r="F294" i="7"/>
  <c r="G293" i="7"/>
  <c r="F293" i="7"/>
  <c r="G292" i="7"/>
  <c r="F292" i="7"/>
  <c r="G291" i="7"/>
  <c r="F291" i="7"/>
  <c r="G290" i="7"/>
  <c r="F290" i="7"/>
  <c r="G289" i="7"/>
  <c r="F289" i="7"/>
  <c r="G288" i="7"/>
  <c r="F288" i="7"/>
  <c r="G287" i="7"/>
  <c r="F287" i="7"/>
  <c r="G286" i="7"/>
  <c r="F286" i="7"/>
  <c r="G285" i="7"/>
  <c r="F285" i="7"/>
  <c r="G284" i="7"/>
  <c r="F284" i="7"/>
  <c r="G283" i="7"/>
  <c r="F283" i="7"/>
  <c r="G282" i="7"/>
  <c r="F282" i="7"/>
  <c r="G281" i="7"/>
  <c r="F281" i="7"/>
  <c r="G280" i="7"/>
  <c r="F280" i="7"/>
  <c r="G279" i="7"/>
  <c r="F279" i="7"/>
  <c r="G278" i="7"/>
  <c r="F278" i="7"/>
  <c r="G277" i="7"/>
  <c r="F277" i="7"/>
  <c r="G276" i="7"/>
  <c r="F276" i="7"/>
  <c r="G275" i="7"/>
  <c r="F275" i="7"/>
  <c r="G274" i="7"/>
  <c r="F274" i="7"/>
  <c r="G273" i="7"/>
  <c r="F273" i="7"/>
  <c r="G272" i="7"/>
  <c r="F272" i="7"/>
  <c r="G271" i="7"/>
  <c r="F271" i="7"/>
  <c r="G270" i="7"/>
  <c r="F270" i="7"/>
  <c r="G269" i="7"/>
  <c r="F269" i="7"/>
  <c r="G268" i="7"/>
  <c r="F268" i="7"/>
  <c r="G267" i="7"/>
  <c r="F267" i="7"/>
  <c r="G266" i="7"/>
  <c r="F266" i="7"/>
  <c r="G265" i="7"/>
  <c r="F265" i="7"/>
  <c r="G264" i="7"/>
  <c r="F264" i="7"/>
  <c r="G263" i="7"/>
  <c r="F263" i="7"/>
  <c r="G262" i="7"/>
  <c r="F262" i="7"/>
  <c r="G261" i="7"/>
  <c r="F261" i="7"/>
  <c r="G260" i="7"/>
  <c r="F260" i="7"/>
  <c r="G259" i="7"/>
  <c r="F259" i="7"/>
  <c r="G258" i="7"/>
  <c r="F258" i="7"/>
  <c r="G257" i="7"/>
  <c r="F257" i="7"/>
  <c r="G256" i="7"/>
  <c r="F256" i="7"/>
  <c r="G255" i="7"/>
  <c r="F255" i="7"/>
  <c r="G254" i="7"/>
  <c r="F254" i="7"/>
  <c r="G253" i="7"/>
  <c r="F253" i="7"/>
  <c r="G252" i="7"/>
  <c r="F252" i="7"/>
  <c r="G251" i="7"/>
  <c r="F251" i="7"/>
  <c r="G250" i="7"/>
  <c r="F250" i="7"/>
  <c r="G249" i="7"/>
  <c r="F249" i="7"/>
  <c r="G248" i="7"/>
  <c r="F248" i="7"/>
  <c r="G247" i="7"/>
  <c r="F247" i="7"/>
  <c r="G246" i="7"/>
  <c r="F246" i="7"/>
  <c r="G245" i="7"/>
  <c r="F245" i="7"/>
  <c r="G244" i="7"/>
  <c r="F244" i="7"/>
  <c r="G243" i="7"/>
  <c r="F243" i="7"/>
  <c r="G242" i="7"/>
  <c r="F242" i="7"/>
  <c r="G241" i="7"/>
  <c r="F241" i="7"/>
  <c r="G240" i="7"/>
  <c r="F240" i="7"/>
  <c r="G239" i="7"/>
  <c r="F239" i="7"/>
  <c r="G238" i="7"/>
  <c r="F238" i="7"/>
  <c r="G237" i="7"/>
  <c r="F237" i="7"/>
  <c r="G236" i="7"/>
  <c r="F236" i="7"/>
  <c r="G235" i="7"/>
  <c r="F235" i="7"/>
  <c r="G234" i="7"/>
  <c r="F234" i="7"/>
  <c r="G233" i="7"/>
  <c r="F233" i="7"/>
  <c r="G232" i="7"/>
  <c r="F232" i="7"/>
  <c r="G231" i="7"/>
  <c r="F231" i="7"/>
  <c r="G230" i="7"/>
  <c r="F230" i="7"/>
  <c r="G229" i="7"/>
  <c r="F229" i="7"/>
  <c r="G228" i="7"/>
  <c r="F228" i="7"/>
  <c r="G227" i="7"/>
  <c r="F227" i="7"/>
  <c r="G226" i="7"/>
  <c r="F226" i="7"/>
  <c r="G225" i="7"/>
  <c r="F225" i="7"/>
  <c r="G224" i="7"/>
  <c r="F224" i="7"/>
  <c r="G223" i="7"/>
  <c r="F223" i="7"/>
  <c r="G222" i="7"/>
  <c r="F222" i="7"/>
  <c r="G221" i="7"/>
  <c r="F221" i="7"/>
  <c r="G220" i="7"/>
  <c r="F220" i="7"/>
  <c r="G219" i="7"/>
  <c r="F219" i="7"/>
  <c r="G218" i="7"/>
  <c r="F218" i="7"/>
  <c r="G217" i="7"/>
  <c r="F217" i="7"/>
  <c r="G216" i="7"/>
  <c r="F216" i="7"/>
  <c r="G215" i="7"/>
  <c r="F215" i="7"/>
  <c r="G214" i="7"/>
  <c r="F214" i="7"/>
  <c r="G213" i="7"/>
  <c r="F213" i="7"/>
  <c r="G212" i="7"/>
  <c r="F212" i="7"/>
  <c r="G211" i="7"/>
  <c r="F211" i="7"/>
  <c r="G210" i="7"/>
  <c r="F210" i="7"/>
  <c r="G209" i="7"/>
  <c r="F209" i="7"/>
  <c r="G208" i="7"/>
  <c r="F208" i="7"/>
  <c r="G207" i="7"/>
  <c r="F207" i="7"/>
  <c r="G206" i="7"/>
  <c r="F206" i="7"/>
  <c r="G205" i="7"/>
  <c r="F205" i="7"/>
  <c r="G204" i="7"/>
  <c r="F204" i="7"/>
  <c r="G203" i="7"/>
  <c r="F203" i="7"/>
  <c r="G202" i="7"/>
  <c r="F202" i="7"/>
  <c r="G201" i="7"/>
  <c r="F201" i="7"/>
  <c r="G200" i="7"/>
  <c r="F200" i="7"/>
  <c r="G199" i="7"/>
  <c r="F199" i="7"/>
  <c r="G198" i="7"/>
  <c r="F198" i="7"/>
  <c r="G197" i="7"/>
  <c r="F197" i="7"/>
  <c r="G196" i="7"/>
  <c r="F196" i="7"/>
  <c r="G195" i="7"/>
  <c r="F195" i="7"/>
  <c r="G194" i="7"/>
  <c r="F194" i="7"/>
  <c r="G193" i="7"/>
  <c r="F193" i="7"/>
  <c r="G192" i="7"/>
  <c r="F192" i="7"/>
  <c r="G191" i="7"/>
  <c r="F191" i="7"/>
  <c r="G190" i="7"/>
  <c r="F190" i="7"/>
  <c r="G189" i="7"/>
  <c r="F189" i="7"/>
  <c r="G188" i="7"/>
  <c r="F188" i="7"/>
  <c r="G187" i="7"/>
  <c r="F187" i="7"/>
  <c r="G186" i="7"/>
  <c r="F186" i="7"/>
  <c r="G185" i="7"/>
  <c r="F185" i="7"/>
  <c r="G184" i="7"/>
  <c r="F184" i="7"/>
  <c r="G183" i="7"/>
  <c r="F183" i="7"/>
  <c r="G182" i="7"/>
  <c r="F182" i="7"/>
  <c r="G181" i="7"/>
  <c r="F181" i="7"/>
  <c r="G180" i="7"/>
  <c r="F180" i="7"/>
  <c r="G179" i="7"/>
  <c r="G178" i="7"/>
  <c r="F178" i="7"/>
  <c r="G177" i="7"/>
  <c r="F177" i="7"/>
  <c r="G176" i="7"/>
  <c r="F176" i="7"/>
  <c r="G175" i="7"/>
  <c r="F175" i="7"/>
  <c r="G174" i="7"/>
  <c r="F174" i="7"/>
  <c r="G173" i="7"/>
  <c r="F173" i="7"/>
  <c r="G172" i="7"/>
  <c r="F172" i="7"/>
  <c r="G171" i="7"/>
  <c r="F171" i="7"/>
  <c r="G170" i="7"/>
  <c r="F170" i="7"/>
  <c r="G169" i="7"/>
  <c r="F169" i="7"/>
  <c r="G168" i="7"/>
  <c r="F168" i="7"/>
  <c r="G167" i="7"/>
  <c r="F167" i="7"/>
  <c r="G166" i="7"/>
  <c r="F166" i="7"/>
  <c r="G165" i="7"/>
  <c r="F165" i="7"/>
  <c r="G164" i="7"/>
  <c r="F164" i="7"/>
  <c r="G163" i="7"/>
  <c r="F163" i="7"/>
  <c r="G162" i="7"/>
  <c r="F162" i="7"/>
  <c r="G161" i="7"/>
  <c r="F161" i="7"/>
  <c r="G160" i="7"/>
  <c r="F160" i="7"/>
  <c r="G159" i="7"/>
  <c r="F159" i="7"/>
  <c r="G158" i="7"/>
  <c r="F158" i="7"/>
  <c r="G157" i="7"/>
  <c r="F157" i="7"/>
  <c r="G156" i="7"/>
  <c r="F156" i="7"/>
  <c r="G155" i="7"/>
  <c r="F155" i="7"/>
  <c r="G154" i="7"/>
  <c r="F154" i="7"/>
  <c r="G153" i="7"/>
  <c r="F153" i="7"/>
  <c r="G152" i="7"/>
  <c r="F152" i="7"/>
  <c r="G151" i="7"/>
  <c r="F151" i="7"/>
  <c r="G150" i="7"/>
  <c r="F150" i="7"/>
  <c r="G149" i="7"/>
  <c r="F149" i="7"/>
  <c r="G148" i="7"/>
  <c r="F148" i="7"/>
  <c r="G147" i="7"/>
  <c r="F147" i="7"/>
  <c r="G146" i="7"/>
  <c r="F146" i="7"/>
  <c r="G145" i="7"/>
  <c r="F145" i="7"/>
  <c r="G144" i="7"/>
  <c r="F144" i="7"/>
  <c r="G143" i="7"/>
  <c r="F143" i="7"/>
  <c r="G142" i="7"/>
  <c r="F142" i="7"/>
  <c r="G141" i="7"/>
  <c r="F141" i="7"/>
  <c r="G140" i="7"/>
  <c r="F140" i="7"/>
  <c r="G139" i="7"/>
  <c r="F139" i="7"/>
  <c r="G138" i="7"/>
  <c r="F138" i="7"/>
  <c r="G137" i="7"/>
  <c r="F137" i="7"/>
  <c r="G136" i="7"/>
  <c r="F136" i="7"/>
  <c r="G135" i="7"/>
  <c r="F135" i="7"/>
  <c r="G134" i="7"/>
  <c r="F134" i="7"/>
  <c r="G133" i="7"/>
  <c r="F133" i="7"/>
  <c r="G132" i="7"/>
  <c r="F132" i="7"/>
  <c r="G131" i="7"/>
  <c r="F131" i="7"/>
  <c r="G130" i="7"/>
  <c r="F130" i="7"/>
  <c r="G129" i="7"/>
  <c r="F129" i="7"/>
  <c r="G128" i="7"/>
  <c r="F128" i="7"/>
  <c r="G127" i="7"/>
  <c r="F127" i="7"/>
  <c r="G126" i="7"/>
  <c r="F126" i="7"/>
  <c r="G125" i="7"/>
  <c r="F125" i="7"/>
  <c r="G124" i="7"/>
  <c r="F124" i="7"/>
  <c r="G123" i="7"/>
  <c r="F123" i="7"/>
  <c r="G122" i="7"/>
  <c r="F122" i="7"/>
  <c r="G121" i="7"/>
  <c r="F121" i="7"/>
  <c r="G120" i="7"/>
  <c r="F120" i="7"/>
  <c r="G119" i="7"/>
  <c r="F119" i="7"/>
  <c r="G118" i="7"/>
  <c r="F118" i="7"/>
  <c r="G117" i="7"/>
  <c r="F117" i="7"/>
  <c r="G116" i="7"/>
  <c r="F116" i="7"/>
  <c r="G115" i="7"/>
  <c r="F115" i="7"/>
  <c r="G114" i="7"/>
  <c r="F114" i="7"/>
  <c r="G113" i="7"/>
  <c r="F113" i="7"/>
  <c r="G112" i="7"/>
  <c r="F112" i="7"/>
  <c r="G111" i="7"/>
  <c r="F111" i="7"/>
  <c r="G110" i="7"/>
  <c r="F110" i="7"/>
  <c r="G109" i="7"/>
  <c r="F109" i="7"/>
  <c r="G108" i="7"/>
  <c r="F108" i="7"/>
  <c r="G107" i="7"/>
  <c r="F107" i="7"/>
  <c r="G106" i="7"/>
  <c r="F106" i="7"/>
  <c r="G105" i="7"/>
  <c r="F105" i="7"/>
  <c r="G104" i="7"/>
  <c r="F104" i="7"/>
  <c r="G103" i="7"/>
  <c r="F103" i="7"/>
  <c r="G102" i="7"/>
  <c r="F102" i="7"/>
  <c r="G101" i="7"/>
  <c r="F101" i="7"/>
  <c r="G100" i="7"/>
  <c r="F100" i="7"/>
  <c r="G99" i="7"/>
  <c r="F99" i="7"/>
  <c r="G98" i="7"/>
  <c r="F98" i="7"/>
  <c r="G97" i="7"/>
  <c r="F97" i="7"/>
  <c r="G96" i="7"/>
  <c r="F96" i="7"/>
  <c r="G95" i="7"/>
  <c r="F95" i="7"/>
  <c r="G94" i="7"/>
  <c r="F94" i="7"/>
  <c r="G93" i="7"/>
  <c r="F93" i="7"/>
  <c r="G92" i="7"/>
  <c r="F92" i="7"/>
  <c r="G91" i="7"/>
  <c r="F91" i="7"/>
  <c r="G90" i="7"/>
  <c r="F90" i="7"/>
  <c r="G89" i="7"/>
  <c r="F89" i="7"/>
  <c r="G88" i="7"/>
  <c r="F88" i="7"/>
  <c r="G87" i="7"/>
  <c r="F87" i="7"/>
  <c r="G86" i="7"/>
  <c r="F86" i="7"/>
  <c r="G85" i="7"/>
  <c r="F85" i="7"/>
  <c r="G84" i="7"/>
  <c r="F84" i="7"/>
  <c r="G83" i="7"/>
  <c r="F83" i="7"/>
  <c r="G82" i="7"/>
  <c r="F82" i="7"/>
  <c r="G81" i="7"/>
  <c r="F81" i="7"/>
  <c r="G80" i="7"/>
  <c r="F80" i="7"/>
  <c r="G79" i="7"/>
  <c r="F79" i="7"/>
  <c r="G78" i="7"/>
  <c r="F78" i="7"/>
  <c r="G77" i="7"/>
  <c r="F77" i="7"/>
  <c r="G76" i="7"/>
  <c r="F76" i="7"/>
  <c r="G75" i="7"/>
  <c r="F75" i="7"/>
  <c r="G74" i="7"/>
  <c r="F74" i="7"/>
  <c r="G73" i="7"/>
  <c r="F73" i="7"/>
  <c r="G72" i="7"/>
  <c r="F72" i="7"/>
  <c r="G71" i="7"/>
  <c r="F71" i="7"/>
  <c r="G70" i="7"/>
  <c r="F70" i="7"/>
  <c r="G69" i="7"/>
  <c r="F69" i="7"/>
  <c r="G68" i="7"/>
  <c r="F68" i="7"/>
  <c r="G67" i="7"/>
  <c r="F67" i="7"/>
  <c r="G66" i="7"/>
  <c r="F66" i="7"/>
  <c r="G65" i="7"/>
  <c r="F65" i="7"/>
  <c r="G64" i="7"/>
  <c r="F64" i="7"/>
  <c r="G63" i="7"/>
  <c r="F63" i="7"/>
  <c r="G62" i="7"/>
  <c r="G61" i="7"/>
  <c r="G60" i="7"/>
  <c r="G59" i="7"/>
  <c r="G58" i="7"/>
  <c r="F58" i="7"/>
  <c r="G57" i="7"/>
  <c r="F57" i="7"/>
  <c r="G56" i="7"/>
  <c r="F56" i="7"/>
  <c r="G55" i="7"/>
  <c r="F55" i="7"/>
  <c r="G54" i="7"/>
  <c r="F54" i="7"/>
  <c r="G53" i="7"/>
  <c r="F53" i="7"/>
  <c r="G52" i="7"/>
  <c r="F52" i="7"/>
  <c r="G51" i="7"/>
  <c r="F51" i="7"/>
  <c r="G50" i="7"/>
  <c r="F50" i="7"/>
  <c r="G49" i="7"/>
  <c r="F49" i="7"/>
  <c r="G48" i="7"/>
  <c r="F48" i="7"/>
  <c r="G47" i="7"/>
  <c r="F47" i="7"/>
  <c r="G46" i="7"/>
  <c r="F46" i="7"/>
  <c r="G45" i="7"/>
  <c r="F45" i="7"/>
  <c r="G44" i="7"/>
  <c r="F44" i="7"/>
  <c r="G43" i="7"/>
  <c r="F43" i="7"/>
  <c r="G42" i="7"/>
  <c r="F42" i="7"/>
  <c r="G41" i="7"/>
  <c r="F41" i="7"/>
  <c r="G40" i="7"/>
  <c r="F40" i="7"/>
  <c r="F39" i="7"/>
  <c r="F38" i="7"/>
  <c r="F37" i="7"/>
  <c r="F36" i="7"/>
  <c r="F35" i="7"/>
  <c r="F34" i="7"/>
  <c r="F33" i="7"/>
  <c r="F32" i="7"/>
  <c r="F31" i="7"/>
  <c r="G30" i="7"/>
  <c r="G29" i="7"/>
  <c r="G28" i="7"/>
  <c r="F27" i="7"/>
  <c r="F26" i="7"/>
  <c r="F25" i="7"/>
  <c r="F24" i="7"/>
  <c r="F23" i="7"/>
  <c r="F22" i="7"/>
  <c r="G21" i="7"/>
  <c r="F21" i="7"/>
  <c r="G20" i="7"/>
  <c r="F20" i="7"/>
  <c r="G19" i="7"/>
  <c r="F19" i="7"/>
  <c r="G18" i="7"/>
  <c r="F18" i="7"/>
  <c r="G17" i="7"/>
  <c r="F17" i="7"/>
  <c r="G16" i="7"/>
  <c r="F16" i="7"/>
  <c r="G15" i="7"/>
  <c r="F15" i="7"/>
  <c r="G14" i="7"/>
  <c r="F14" i="7"/>
  <c r="G13" i="7"/>
  <c r="F13" i="7"/>
  <c r="G12" i="7"/>
  <c r="F12" i="7"/>
  <c r="G11" i="7"/>
  <c r="F11" i="7"/>
  <c r="G10" i="7"/>
  <c r="F10" i="7"/>
  <c r="G9" i="7"/>
  <c r="F9" i="7"/>
  <c r="G8" i="7"/>
  <c r="F8" i="7"/>
  <c r="G7" i="7"/>
  <c r="F7" i="7"/>
  <c r="G6" i="7"/>
  <c r="F6" i="7"/>
  <c r="G5" i="7"/>
  <c r="F5" i="7"/>
  <c r="G4" i="7"/>
  <c r="F4" i="7"/>
  <c r="G2383" i="6"/>
  <c r="G2382" i="6"/>
  <c r="G2381" i="6"/>
  <c r="G2380" i="6"/>
  <c r="G2379" i="6"/>
  <c r="G2378" i="6"/>
  <c r="G2377" i="6"/>
  <c r="G2376" i="6"/>
  <c r="G2375" i="6"/>
  <c r="G2374" i="6"/>
  <c r="G2373" i="6"/>
  <c r="G2372" i="6"/>
  <c r="G2371" i="6"/>
  <c r="G2370" i="6"/>
  <c r="G2369" i="6"/>
  <c r="G2368" i="6"/>
  <c r="G2367" i="6"/>
  <c r="G2366" i="6"/>
  <c r="G2365" i="6"/>
  <c r="G2364" i="6"/>
  <c r="G2363" i="6"/>
  <c r="G2362" i="6"/>
  <c r="G2361" i="6"/>
  <c r="G2360" i="6"/>
  <c r="G2359" i="6"/>
  <c r="G2358" i="6"/>
  <c r="G2357" i="6"/>
  <c r="G2356" i="6"/>
  <c r="G2355" i="6"/>
  <c r="G2354" i="6"/>
  <c r="G2353" i="6"/>
  <c r="G2352" i="6"/>
  <c r="G2351" i="6"/>
  <c r="G2350" i="6"/>
  <c r="G2349" i="6"/>
  <c r="G2348" i="6"/>
  <c r="G2347" i="6"/>
  <c r="G2346" i="6"/>
  <c r="G2345" i="6"/>
  <c r="G2344" i="6"/>
  <c r="G2343" i="6"/>
  <c r="G2342" i="6"/>
  <c r="G2341" i="6"/>
  <c r="G2340" i="6"/>
  <c r="G2339" i="6"/>
  <c r="G2338" i="6"/>
  <c r="G2337" i="6"/>
  <c r="G2336" i="6"/>
  <c r="G2335" i="6"/>
  <c r="G2334" i="6"/>
  <c r="G2333" i="6"/>
  <c r="G2332" i="6"/>
  <c r="G2331" i="6"/>
  <c r="G2330" i="6"/>
  <c r="G2329" i="6"/>
  <c r="G2328" i="6"/>
  <c r="G2327" i="6"/>
  <c r="G2326" i="6"/>
  <c r="G2325" i="6"/>
  <c r="G2324" i="6"/>
  <c r="G2323" i="6"/>
  <c r="G2322" i="6"/>
  <c r="G2321" i="6"/>
  <c r="G2320" i="6"/>
  <c r="G2319" i="6"/>
  <c r="G2318" i="6"/>
  <c r="G2317" i="6"/>
  <c r="G2316" i="6"/>
  <c r="G2315" i="6"/>
  <c r="G2314" i="6"/>
  <c r="G2313" i="6"/>
  <c r="G2312" i="6"/>
  <c r="G2311" i="6"/>
  <c r="G2310" i="6"/>
  <c r="G2309" i="6"/>
  <c r="G2308" i="6"/>
  <c r="G2307" i="6"/>
  <c r="G2306" i="6"/>
  <c r="G2305" i="6"/>
  <c r="G2304" i="6"/>
  <c r="G2303" i="6"/>
  <c r="G2302" i="6"/>
  <c r="G2301" i="6"/>
  <c r="G2300" i="6"/>
  <c r="G2299" i="6"/>
  <c r="G2298" i="6"/>
  <c r="G2297" i="6"/>
  <c r="G2296" i="6"/>
  <c r="G2295" i="6"/>
  <c r="G2294" i="6"/>
  <c r="G2293" i="6"/>
  <c r="G2292" i="6"/>
  <c r="G2291" i="6"/>
  <c r="G2290" i="6"/>
  <c r="G2289" i="6"/>
  <c r="G2288" i="6"/>
  <c r="G2287" i="6"/>
  <c r="G2286" i="6"/>
  <c r="G2285" i="6"/>
  <c r="G2284" i="6"/>
  <c r="G2283" i="6"/>
  <c r="G2282" i="6"/>
  <c r="G2281" i="6"/>
  <c r="G2280" i="6"/>
  <c r="G2279" i="6"/>
  <c r="G2278" i="6"/>
  <c r="G2277" i="6"/>
  <c r="G2276" i="6"/>
  <c r="G2275" i="6"/>
  <c r="G2274" i="6"/>
  <c r="G2273" i="6"/>
  <c r="G2272" i="6"/>
  <c r="G2271" i="6"/>
  <c r="G2270" i="6"/>
  <c r="G2269" i="6"/>
  <c r="G2268" i="6"/>
  <c r="G2267" i="6"/>
  <c r="G2266" i="6"/>
  <c r="G2265" i="6"/>
  <c r="G2264" i="6"/>
  <c r="G2263" i="6"/>
  <c r="G2262" i="6"/>
  <c r="G2261" i="6"/>
  <c r="G2260" i="6"/>
  <c r="G2259" i="6"/>
  <c r="G2258" i="6"/>
  <c r="G2257" i="6"/>
  <c r="G2256" i="6"/>
  <c r="G2255" i="6"/>
  <c r="G2254" i="6"/>
  <c r="F2254" i="6"/>
  <c r="G2253" i="6"/>
  <c r="F2253" i="6"/>
  <c r="G2252" i="6"/>
  <c r="F2252" i="6"/>
  <c r="G2251" i="6"/>
  <c r="F2251" i="6"/>
  <c r="G2250" i="6"/>
  <c r="F2250" i="6"/>
  <c r="G2249" i="6"/>
  <c r="F2249" i="6"/>
  <c r="G2248" i="6"/>
  <c r="F2248" i="6"/>
  <c r="G2247" i="6"/>
  <c r="F2247" i="6"/>
  <c r="G2246" i="6"/>
  <c r="F2246" i="6"/>
  <c r="G2245" i="6"/>
  <c r="F2245" i="6"/>
  <c r="G2244" i="6"/>
  <c r="F2244" i="6"/>
  <c r="G2243" i="6"/>
  <c r="F2243" i="6"/>
  <c r="G2242" i="6"/>
  <c r="F2242" i="6"/>
  <c r="G2241" i="6"/>
  <c r="F2241" i="6"/>
  <c r="G2240" i="6"/>
  <c r="F2240" i="6"/>
  <c r="G2239" i="6"/>
  <c r="F2239" i="6"/>
  <c r="G2238" i="6"/>
  <c r="F2238" i="6"/>
  <c r="G2237" i="6"/>
  <c r="F2237" i="6"/>
  <c r="G2236" i="6"/>
  <c r="F2236" i="6"/>
  <c r="G2235" i="6"/>
  <c r="F2235" i="6"/>
  <c r="G2234" i="6"/>
  <c r="F2234" i="6"/>
  <c r="G2233" i="6"/>
  <c r="F2233" i="6"/>
  <c r="G2232" i="6"/>
  <c r="F2232" i="6"/>
  <c r="G2231" i="6"/>
  <c r="F2231" i="6"/>
  <c r="G2230" i="6"/>
  <c r="F2230" i="6"/>
  <c r="G2229" i="6"/>
  <c r="F2229" i="6"/>
  <c r="F2228" i="6"/>
  <c r="F2227" i="6"/>
  <c r="F2226" i="6"/>
  <c r="F2225" i="6"/>
  <c r="G2224" i="6"/>
  <c r="F2224" i="6"/>
  <c r="G2223" i="6"/>
  <c r="F2223" i="6"/>
  <c r="G2222" i="6"/>
  <c r="F2222" i="6"/>
  <c r="G2221" i="6"/>
  <c r="F2221" i="6"/>
  <c r="G2220" i="6"/>
  <c r="F2220" i="6"/>
  <c r="G2219" i="6"/>
  <c r="F2219" i="6"/>
  <c r="G2218" i="6"/>
  <c r="F2218" i="6"/>
  <c r="G2217" i="6"/>
  <c r="F2217" i="6"/>
  <c r="G2216" i="6"/>
  <c r="F2216" i="6"/>
  <c r="G2215" i="6"/>
  <c r="F2215" i="6"/>
  <c r="G2214" i="6"/>
  <c r="F2214" i="6"/>
  <c r="G2213" i="6"/>
  <c r="F2213" i="6"/>
  <c r="G2212" i="6"/>
  <c r="F2212" i="6"/>
  <c r="G2211" i="6"/>
  <c r="F2211" i="6"/>
  <c r="G2210" i="6"/>
  <c r="F2210" i="6"/>
  <c r="G2209" i="6"/>
  <c r="F2209" i="6"/>
  <c r="G2208" i="6"/>
  <c r="F2208" i="6"/>
  <c r="G2207" i="6"/>
  <c r="F2207" i="6"/>
  <c r="G2206" i="6"/>
  <c r="F2206" i="6"/>
  <c r="G2205" i="6"/>
  <c r="F2205" i="6"/>
  <c r="G2204" i="6"/>
  <c r="F2204" i="6"/>
  <c r="G2203" i="6"/>
  <c r="F2203" i="6"/>
  <c r="G2202" i="6"/>
  <c r="F2202" i="6"/>
  <c r="G2201" i="6"/>
  <c r="F2201" i="6"/>
  <c r="G2200" i="6"/>
  <c r="F2200" i="6"/>
  <c r="G2199" i="6"/>
  <c r="F2199" i="6"/>
  <c r="G2198" i="6"/>
  <c r="F2198" i="6"/>
  <c r="G2197" i="6"/>
  <c r="F2197" i="6"/>
  <c r="G2196" i="6"/>
  <c r="F2196" i="6"/>
  <c r="G2195" i="6"/>
  <c r="F2195" i="6"/>
  <c r="G2194" i="6"/>
  <c r="F2194" i="6"/>
  <c r="G2193" i="6"/>
  <c r="F2193" i="6"/>
  <c r="G2192" i="6"/>
  <c r="F2192" i="6"/>
  <c r="G2191" i="6"/>
  <c r="F2191" i="6"/>
  <c r="G2190" i="6"/>
  <c r="F2190" i="6"/>
  <c r="G2189" i="6"/>
  <c r="F2189" i="6"/>
  <c r="G2188" i="6"/>
  <c r="F2188" i="6"/>
  <c r="G2187" i="6"/>
  <c r="F2187" i="6"/>
  <c r="G2186" i="6"/>
  <c r="F2186" i="6"/>
  <c r="G2185" i="6"/>
  <c r="F2185" i="6"/>
  <c r="G2184" i="6"/>
  <c r="F2184" i="6"/>
  <c r="G2183" i="6"/>
  <c r="F2183" i="6"/>
  <c r="G2182" i="6"/>
  <c r="F2182" i="6"/>
  <c r="G2181" i="6"/>
  <c r="F2181" i="6"/>
  <c r="G2180" i="6"/>
  <c r="F2180" i="6"/>
  <c r="G2179" i="6"/>
  <c r="F2179" i="6"/>
  <c r="G2178" i="6"/>
  <c r="F2178" i="6"/>
  <c r="G2177" i="6"/>
  <c r="F2177" i="6"/>
  <c r="G2176" i="6"/>
  <c r="F2176" i="6"/>
  <c r="G2175" i="6"/>
  <c r="F2175" i="6"/>
  <c r="G2174" i="6"/>
  <c r="F2174" i="6"/>
  <c r="G2173" i="6"/>
  <c r="F2173" i="6"/>
  <c r="G2172" i="6"/>
  <c r="F2172" i="6"/>
  <c r="G2171" i="6"/>
  <c r="F2171" i="6"/>
  <c r="G2170" i="6"/>
  <c r="F2170" i="6"/>
  <c r="G2169" i="6"/>
  <c r="F2169" i="6"/>
  <c r="G2168" i="6"/>
  <c r="F2168" i="6"/>
  <c r="G2167" i="6"/>
  <c r="F2167" i="6"/>
  <c r="G2166" i="6"/>
  <c r="F2166" i="6"/>
  <c r="G2165" i="6"/>
  <c r="F2165" i="6"/>
  <c r="G2164" i="6"/>
  <c r="F2164" i="6"/>
  <c r="G2163" i="6"/>
  <c r="F2163" i="6"/>
  <c r="G2162" i="6"/>
  <c r="F2162" i="6"/>
  <c r="G2161" i="6"/>
  <c r="F2161" i="6"/>
  <c r="G2160" i="6"/>
  <c r="F2160" i="6"/>
  <c r="G2159" i="6"/>
  <c r="F2159" i="6"/>
  <c r="G2158" i="6"/>
  <c r="F2158" i="6"/>
  <c r="G2157" i="6"/>
  <c r="F2157" i="6"/>
  <c r="G2156" i="6"/>
  <c r="F2156" i="6"/>
  <c r="G2155" i="6"/>
  <c r="F2155" i="6"/>
  <c r="G2154" i="6"/>
  <c r="F2154" i="6"/>
  <c r="G2153" i="6"/>
  <c r="F2153" i="6"/>
  <c r="G2152" i="6"/>
  <c r="F2152" i="6"/>
  <c r="G2151" i="6"/>
  <c r="F2151" i="6"/>
  <c r="G2150" i="6"/>
  <c r="F2150" i="6"/>
  <c r="G2149" i="6"/>
  <c r="F2149" i="6"/>
  <c r="G2148" i="6"/>
  <c r="F2148" i="6"/>
  <c r="G2147" i="6"/>
  <c r="F2147" i="6"/>
  <c r="G2146" i="6"/>
  <c r="F2146" i="6"/>
  <c r="G2145" i="6"/>
  <c r="F2145" i="6"/>
  <c r="G2144" i="6"/>
  <c r="F2144" i="6"/>
  <c r="G2143" i="6"/>
  <c r="F2143" i="6"/>
  <c r="G2142" i="6"/>
  <c r="F2142" i="6"/>
  <c r="G2141" i="6"/>
  <c r="F2141" i="6"/>
  <c r="G2140" i="6"/>
  <c r="F2140" i="6"/>
  <c r="G2139" i="6"/>
  <c r="F2139" i="6"/>
  <c r="G2138" i="6"/>
  <c r="F2138" i="6"/>
  <c r="G2137" i="6"/>
  <c r="F2137" i="6"/>
  <c r="G2136" i="6"/>
  <c r="F2136" i="6"/>
  <c r="G2135" i="6"/>
  <c r="F2135" i="6"/>
  <c r="G2134" i="6"/>
  <c r="F2134" i="6"/>
  <c r="G2133" i="6"/>
  <c r="F2133" i="6"/>
  <c r="G2132" i="6"/>
  <c r="F2132" i="6"/>
  <c r="G2131" i="6"/>
  <c r="F2131" i="6"/>
  <c r="G2130" i="6"/>
  <c r="F2130" i="6"/>
  <c r="G2129" i="6"/>
  <c r="F2129" i="6"/>
  <c r="G2128" i="6"/>
  <c r="F2128" i="6"/>
  <c r="G2127" i="6"/>
  <c r="F2127" i="6"/>
  <c r="G2126" i="6"/>
  <c r="F2126" i="6"/>
  <c r="G2125" i="6"/>
  <c r="F2125" i="6"/>
  <c r="G2124" i="6"/>
  <c r="F2124" i="6"/>
  <c r="G2123" i="6"/>
  <c r="F2123" i="6"/>
  <c r="G2122" i="6"/>
  <c r="F2122" i="6"/>
  <c r="G2121" i="6"/>
  <c r="F2121" i="6"/>
  <c r="G2120" i="6"/>
  <c r="F2120" i="6"/>
  <c r="G2119" i="6"/>
  <c r="F2119" i="6"/>
  <c r="G2118" i="6"/>
  <c r="F2118" i="6"/>
  <c r="G2117" i="6"/>
  <c r="F2117" i="6"/>
  <c r="G2116" i="6"/>
  <c r="F2116" i="6"/>
  <c r="G2115" i="6"/>
  <c r="F2115" i="6"/>
  <c r="G2114" i="6"/>
  <c r="F2114" i="6"/>
  <c r="G2113" i="6"/>
  <c r="F2113" i="6"/>
  <c r="G2112" i="6"/>
  <c r="F2112" i="6"/>
  <c r="G2111" i="6"/>
  <c r="F2111" i="6"/>
  <c r="G2110" i="6"/>
  <c r="F2110" i="6"/>
  <c r="G2109" i="6"/>
  <c r="F2109" i="6"/>
  <c r="G2108" i="6"/>
  <c r="F2108" i="6"/>
  <c r="G2107" i="6"/>
  <c r="F2107" i="6"/>
  <c r="G2106" i="6"/>
  <c r="F2106" i="6"/>
  <c r="G2105" i="6"/>
  <c r="F2105" i="6"/>
  <c r="G2104" i="6"/>
  <c r="F2104" i="6"/>
  <c r="G2103" i="6"/>
  <c r="F2103" i="6"/>
  <c r="G2102" i="6"/>
  <c r="F2102" i="6"/>
  <c r="G2101" i="6"/>
  <c r="F2101" i="6"/>
  <c r="G2100" i="6"/>
  <c r="F2100" i="6"/>
  <c r="G2099" i="6"/>
  <c r="F2099" i="6"/>
  <c r="G2098" i="6"/>
  <c r="F2098" i="6"/>
  <c r="G2097" i="6"/>
  <c r="F2097" i="6"/>
  <c r="G2096" i="6"/>
  <c r="F2096" i="6"/>
  <c r="G2095" i="6"/>
  <c r="F2095" i="6"/>
  <c r="G2094" i="6"/>
  <c r="F2094" i="6"/>
  <c r="G2093" i="6"/>
  <c r="F2093" i="6"/>
  <c r="G2092" i="6"/>
  <c r="F2092" i="6"/>
  <c r="G2091" i="6"/>
  <c r="F2091" i="6"/>
  <c r="G2090" i="6"/>
  <c r="F2090" i="6"/>
  <c r="G2089" i="6"/>
  <c r="F2089" i="6"/>
  <c r="G2088" i="6"/>
  <c r="F2088" i="6"/>
  <c r="G2087" i="6"/>
  <c r="F2087" i="6"/>
  <c r="G2086" i="6"/>
  <c r="F2086" i="6"/>
  <c r="G2085" i="6"/>
  <c r="F2085" i="6"/>
  <c r="G2084" i="6"/>
  <c r="F2084" i="6"/>
  <c r="G2083" i="6"/>
  <c r="F2083" i="6"/>
  <c r="G2082" i="6"/>
  <c r="F2082" i="6"/>
  <c r="G2081" i="6"/>
  <c r="F2081" i="6"/>
  <c r="G2080" i="6"/>
  <c r="F2080" i="6"/>
  <c r="G2079" i="6"/>
  <c r="F2079" i="6"/>
  <c r="G2078" i="6"/>
  <c r="F2078" i="6"/>
  <c r="G2077" i="6"/>
  <c r="F2077" i="6"/>
  <c r="G2076" i="6"/>
  <c r="F2076" i="6"/>
  <c r="G2075" i="6"/>
  <c r="F2075" i="6"/>
  <c r="G2074" i="6"/>
  <c r="F2074" i="6"/>
  <c r="G2073" i="6"/>
  <c r="F2073" i="6"/>
  <c r="G2072" i="6"/>
  <c r="F2072" i="6"/>
  <c r="G2071" i="6"/>
  <c r="F2071" i="6"/>
  <c r="G2070" i="6"/>
  <c r="F2070" i="6"/>
  <c r="G2069" i="6"/>
  <c r="F2069" i="6"/>
  <c r="G2068" i="6"/>
  <c r="F2068" i="6"/>
  <c r="G2067" i="6"/>
  <c r="F2067" i="6"/>
  <c r="G2066" i="6"/>
  <c r="F2066" i="6"/>
  <c r="G2065" i="6"/>
  <c r="F2065" i="6"/>
  <c r="G2064" i="6"/>
  <c r="F2064" i="6"/>
  <c r="G2063" i="6"/>
  <c r="F2063" i="6"/>
  <c r="G2062" i="6"/>
  <c r="F2062" i="6"/>
  <c r="G2061" i="6"/>
  <c r="F2061" i="6"/>
  <c r="G2060" i="6"/>
  <c r="F2060" i="6"/>
  <c r="G2059" i="6"/>
  <c r="F2059" i="6"/>
  <c r="G2058" i="6"/>
  <c r="F2058" i="6"/>
  <c r="G2057" i="6"/>
  <c r="F2057" i="6"/>
  <c r="G2056" i="6"/>
  <c r="F2056" i="6"/>
  <c r="G2055" i="6"/>
  <c r="F2055" i="6"/>
  <c r="G2054" i="6"/>
  <c r="F2054" i="6"/>
  <c r="G2053" i="6"/>
  <c r="F2053" i="6"/>
  <c r="G2052" i="6"/>
  <c r="F2052" i="6"/>
  <c r="G2051" i="6"/>
  <c r="F2051" i="6"/>
  <c r="G2050" i="6"/>
  <c r="F2050" i="6"/>
  <c r="G2049" i="6"/>
  <c r="G2048" i="6"/>
  <c r="G2047" i="6"/>
  <c r="G2046" i="6"/>
  <c r="G2045" i="6"/>
  <c r="G2044" i="6"/>
  <c r="G2043" i="6"/>
  <c r="G2042" i="6"/>
  <c r="G2041" i="6"/>
  <c r="G2040" i="6"/>
  <c r="G2039" i="6"/>
  <c r="G2038" i="6"/>
  <c r="G2037" i="6"/>
  <c r="G2036" i="6"/>
  <c r="G2035" i="6"/>
  <c r="G2034" i="6"/>
  <c r="G2033" i="6"/>
  <c r="G2032" i="6"/>
  <c r="G2031" i="6"/>
  <c r="G2030" i="6"/>
  <c r="G2029" i="6"/>
  <c r="G2028" i="6"/>
  <c r="G2027" i="6"/>
  <c r="G2026" i="6"/>
  <c r="G2025" i="6"/>
  <c r="G2024" i="6"/>
  <c r="G2023" i="6"/>
  <c r="G2022" i="6"/>
  <c r="G2021" i="6"/>
  <c r="G2020" i="6"/>
  <c r="G2019" i="6"/>
  <c r="G2018" i="6"/>
  <c r="G2017" i="6"/>
  <c r="G2016" i="6"/>
  <c r="F2015" i="6"/>
  <c r="F2014" i="6"/>
  <c r="F2013" i="6"/>
  <c r="F2012" i="6"/>
  <c r="F2011" i="6"/>
  <c r="G2010" i="6"/>
  <c r="F2010" i="6"/>
  <c r="G2009" i="6"/>
  <c r="F2009" i="6"/>
  <c r="G2008" i="6"/>
  <c r="F2008" i="6"/>
  <c r="G2007" i="6"/>
  <c r="F2007" i="6"/>
  <c r="G2006" i="6"/>
  <c r="F2006" i="6"/>
  <c r="G2005" i="6"/>
  <c r="F2005" i="6"/>
  <c r="G2004" i="6"/>
  <c r="F2004" i="6"/>
  <c r="G2003" i="6"/>
  <c r="F2003" i="6"/>
  <c r="G2002" i="6"/>
  <c r="F2002" i="6"/>
  <c r="G2001" i="6"/>
  <c r="F2001" i="6"/>
  <c r="G2000" i="6"/>
  <c r="F2000" i="6"/>
  <c r="G1999" i="6"/>
  <c r="F1999" i="6"/>
  <c r="G1998" i="6"/>
  <c r="F1998" i="6"/>
  <c r="G1997" i="6"/>
  <c r="F1997" i="6"/>
  <c r="G1996" i="6"/>
  <c r="F1996" i="6"/>
  <c r="G1995" i="6"/>
  <c r="F1995" i="6"/>
  <c r="G1994" i="6"/>
  <c r="F1994" i="6"/>
  <c r="G1993" i="6"/>
  <c r="F1993" i="6"/>
  <c r="G1992" i="6"/>
  <c r="F1992" i="6"/>
  <c r="G1991" i="6"/>
  <c r="F1991" i="6"/>
  <c r="G1990" i="6"/>
  <c r="F1990" i="6"/>
  <c r="G1989" i="6"/>
  <c r="F1989" i="6"/>
  <c r="G1988" i="6"/>
  <c r="F1988" i="6"/>
  <c r="G1987" i="6"/>
  <c r="F1987" i="6"/>
  <c r="G1986" i="6"/>
  <c r="F1986" i="6"/>
  <c r="G1985" i="6"/>
  <c r="F1985" i="6"/>
  <c r="G1984" i="6"/>
  <c r="F1984" i="6"/>
  <c r="G1983" i="6"/>
  <c r="F1983" i="6"/>
  <c r="G1982" i="6"/>
  <c r="F1982" i="6"/>
  <c r="G1981" i="6"/>
  <c r="F1981" i="6"/>
  <c r="G1980" i="6"/>
  <c r="F1980" i="6"/>
  <c r="G1979" i="6"/>
  <c r="F1979" i="6"/>
  <c r="G1978" i="6"/>
  <c r="F1978" i="6"/>
  <c r="G1977" i="6"/>
  <c r="F1977" i="6"/>
  <c r="G1976" i="6"/>
  <c r="F1976" i="6"/>
  <c r="G1975" i="6"/>
  <c r="F1975" i="6"/>
  <c r="G1974" i="6"/>
  <c r="F1974" i="6"/>
  <c r="G1973" i="6"/>
  <c r="F1973" i="6"/>
  <c r="G1972" i="6"/>
  <c r="F1972" i="6"/>
  <c r="G1971" i="6"/>
  <c r="F1971" i="6"/>
  <c r="G1970" i="6"/>
  <c r="F1970" i="6"/>
  <c r="G1969" i="6"/>
  <c r="F1969" i="6"/>
  <c r="G1968" i="6"/>
  <c r="F1968" i="6"/>
  <c r="G1967" i="6"/>
  <c r="F1967" i="6"/>
  <c r="G1966" i="6"/>
  <c r="F1966" i="6"/>
  <c r="G1965" i="6"/>
  <c r="F1965" i="6"/>
  <c r="G1964" i="6"/>
  <c r="F1964" i="6"/>
  <c r="G1963" i="6"/>
  <c r="F1963" i="6"/>
  <c r="G1962" i="6"/>
  <c r="F1962" i="6"/>
  <c r="G1961" i="6"/>
  <c r="F1961" i="6"/>
  <c r="G1960" i="6"/>
  <c r="F1960" i="6"/>
  <c r="G1959" i="6"/>
  <c r="F1959" i="6"/>
  <c r="G1958" i="6"/>
  <c r="F1958" i="6"/>
  <c r="G1957" i="6"/>
  <c r="F1957" i="6"/>
  <c r="G1956" i="6"/>
  <c r="F1956" i="6"/>
  <c r="G1955" i="6"/>
  <c r="F1955" i="6"/>
  <c r="G1954" i="6"/>
  <c r="F1954" i="6"/>
  <c r="G1953" i="6"/>
  <c r="F1953" i="6"/>
  <c r="G1952" i="6"/>
  <c r="F1952" i="6"/>
  <c r="G1951" i="6"/>
  <c r="F1951" i="6"/>
  <c r="G1950" i="6"/>
  <c r="F1950" i="6"/>
  <c r="G1949" i="6"/>
  <c r="F1949" i="6"/>
  <c r="G1948" i="6"/>
  <c r="F1948" i="6"/>
  <c r="G1947" i="6"/>
  <c r="F1947" i="6"/>
  <c r="G1946" i="6"/>
  <c r="F1946" i="6"/>
  <c r="G1945" i="6"/>
  <c r="F1945" i="6"/>
  <c r="G1944" i="6"/>
  <c r="G1943" i="6"/>
  <c r="G1942" i="6"/>
  <c r="G1941" i="6"/>
  <c r="G1940" i="6"/>
  <c r="G1939" i="6"/>
  <c r="G1938" i="6"/>
  <c r="G1937" i="6"/>
  <c r="G1936" i="6"/>
  <c r="G1935" i="6"/>
  <c r="G1934" i="6"/>
  <c r="G1933" i="6"/>
  <c r="G1932" i="6"/>
  <c r="G1931" i="6"/>
  <c r="G1930" i="6"/>
  <c r="G1929" i="6"/>
  <c r="G1928" i="6"/>
  <c r="G1927" i="6"/>
  <c r="G1926" i="6"/>
  <c r="G1925" i="6"/>
  <c r="G1924" i="6"/>
  <c r="G1923" i="6"/>
  <c r="G1922" i="6"/>
  <c r="G1921" i="6"/>
  <c r="G1920" i="6"/>
  <c r="G1919" i="6"/>
  <c r="G1918" i="6"/>
  <c r="G1917" i="6"/>
  <c r="G1916" i="6"/>
  <c r="G1915" i="6"/>
  <c r="G1914" i="6"/>
  <c r="G1913" i="6"/>
  <c r="G1912" i="6"/>
  <c r="G1911" i="6"/>
  <c r="G1910" i="6"/>
  <c r="G1909" i="6"/>
  <c r="G1908" i="6"/>
  <c r="G1907" i="6"/>
  <c r="G1906" i="6"/>
  <c r="G1905" i="6"/>
  <c r="G1904" i="6"/>
  <c r="G1903" i="6"/>
  <c r="G1902" i="6"/>
  <c r="G1901" i="6"/>
  <c r="G1900" i="6"/>
  <c r="G1899" i="6"/>
  <c r="G1898" i="6"/>
  <c r="G1897" i="6"/>
  <c r="G1896" i="6"/>
  <c r="G1895" i="6"/>
  <c r="G1894" i="6"/>
  <c r="G1893" i="6"/>
  <c r="G1892" i="6"/>
  <c r="G1891" i="6"/>
  <c r="G1890" i="6"/>
  <c r="G1889" i="6"/>
  <c r="G1888" i="6"/>
  <c r="G1887" i="6"/>
  <c r="G1886" i="6"/>
  <c r="G1885" i="6"/>
  <c r="G1884" i="6"/>
  <c r="G1883" i="6"/>
  <c r="G1882" i="6"/>
  <c r="G1881" i="6"/>
  <c r="G1880" i="6"/>
  <c r="G1879" i="6"/>
  <c r="G1878" i="6"/>
  <c r="G1877" i="6"/>
  <c r="G1876" i="6"/>
  <c r="G1875" i="6"/>
  <c r="G1874" i="6"/>
  <c r="G1873" i="6"/>
  <c r="G1872" i="6"/>
  <c r="G1871" i="6"/>
  <c r="G1870" i="6"/>
  <c r="G1869" i="6"/>
  <c r="G1868" i="6"/>
  <c r="G1867" i="6"/>
  <c r="G1866" i="6"/>
  <c r="G1865" i="6"/>
  <c r="G1864" i="6"/>
  <c r="G1863" i="6"/>
  <c r="G1862" i="6"/>
  <c r="G1861" i="6"/>
  <c r="G1860" i="6"/>
  <c r="G1859" i="6"/>
  <c r="F1858" i="6"/>
  <c r="F1857" i="6"/>
  <c r="F1856" i="6"/>
  <c r="F1855" i="6"/>
  <c r="F1854" i="6"/>
  <c r="F1853" i="6"/>
  <c r="F1852" i="6"/>
  <c r="F1851" i="6"/>
  <c r="F1850" i="6"/>
  <c r="F1849" i="6"/>
  <c r="F1848" i="6"/>
  <c r="F1847" i="6"/>
  <c r="F1846" i="6"/>
  <c r="F1845" i="6"/>
  <c r="F1844" i="6"/>
  <c r="F1843" i="6"/>
  <c r="F1842" i="6"/>
  <c r="F1841" i="6"/>
  <c r="F1840" i="6"/>
  <c r="F1839" i="6"/>
  <c r="F1838" i="6"/>
  <c r="F1837" i="6"/>
  <c r="F1836" i="6"/>
  <c r="F1835" i="6"/>
  <c r="F1834" i="6"/>
  <c r="F1833" i="6"/>
  <c r="F1832" i="6"/>
  <c r="F1831" i="6"/>
  <c r="F1830" i="6"/>
  <c r="F1829" i="6"/>
  <c r="F1828" i="6"/>
  <c r="F1827" i="6"/>
  <c r="F1826" i="6"/>
  <c r="F1825" i="6"/>
  <c r="F1824" i="6"/>
  <c r="F1823" i="6"/>
  <c r="G1822" i="6"/>
  <c r="F1822" i="6"/>
  <c r="G1821" i="6"/>
  <c r="F1821" i="6"/>
  <c r="G1820" i="6"/>
  <c r="F1820" i="6"/>
  <c r="G1819" i="6"/>
  <c r="F1819" i="6"/>
  <c r="G1818" i="6"/>
  <c r="F1818" i="6"/>
  <c r="G1817" i="6"/>
  <c r="F1817" i="6"/>
  <c r="G1816" i="6"/>
  <c r="F1816" i="6"/>
  <c r="G1815" i="6"/>
  <c r="F1815" i="6"/>
  <c r="G1814" i="6"/>
  <c r="F1814" i="6"/>
  <c r="G1813" i="6"/>
  <c r="F1813" i="6"/>
  <c r="G1812" i="6"/>
  <c r="F1812" i="6"/>
  <c r="G1811" i="6"/>
  <c r="F1811" i="6"/>
  <c r="G1810" i="6"/>
  <c r="F1810" i="6"/>
  <c r="G1809" i="6"/>
  <c r="F1809" i="6"/>
  <c r="G1808" i="6"/>
  <c r="F1808" i="6"/>
  <c r="G1807" i="6"/>
  <c r="F1807" i="6"/>
  <c r="G1806" i="6"/>
  <c r="F1806" i="6"/>
  <c r="G1805" i="6"/>
  <c r="F1805" i="6"/>
  <c r="G1804" i="6"/>
  <c r="F1804" i="6"/>
  <c r="G1803" i="6"/>
  <c r="F1803" i="6"/>
  <c r="G1802" i="6"/>
  <c r="F1802" i="6"/>
  <c r="G1801" i="6"/>
  <c r="F1801" i="6"/>
  <c r="G1800" i="6"/>
  <c r="F1800" i="6"/>
  <c r="G1799" i="6"/>
  <c r="F1799" i="6"/>
  <c r="G1798" i="6"/>
  <c r="F1798" i="6"/>
  <c r="G1797" i="6"/>
  <c r="F1797" i="6"/>
  <c r="G1796" i="6"/>
  <c r="F1796" i="6"/>
  <c r="G1795" i="6"/>
  <c r="G1794" i="6"/>
  <c r="G1793" i="6"/>
  <c r="G1792" i="6"/>
  <c r="G1791" i="6"/>
  <c r="G1790" i="6"/>
  <c r="G1789" i="6"/>
  <c r="G1788" i="6"/>
  <c r="G1787" i="6"/>
  <c r="G1786" i="6"/>
  <c r="G1785" i="6"/>
  <c r="G1784" i="6"/>
  <c r="G1783" i="6"/>
  <c r="G1782" i="6"/>
  <c r="G1781" i="6"/>
  <c r="G1780" i="6"/>
  <c r="G1779" i="6"/>
  <c r="G1778" i="6"/>
  <c r="G1777" i="6"/>
  <c r="G1776" i="6"/>
  <c r="G1775" i="6"/>
  <c r="G1774" i="6"/>
  <c r="G1773" i="6"/>
  <c r="G1772" i="6"/>
  <c r="G1771" i="6"/>
  <c r="G1770" i="6"/>
  <c r="G1769" i="6"/>
  <c r="G1768" i="6"/>
  <c r="G1767" i="6"/>
  <c r="G1766" i="6"/>
  <c r="G1765" i="6"/>
  <c r="G1764" i="6"/>
  <c r="G1763" i="6"/>
  <c r="G1762" i="6"/>
  <c r="G1761" i="6"/>
  <c r="G1760" i="6"/>
  <c r="G1759" i="6"/>
  <c r="G1758" i="6"/>
  <c r="G1757" i="6"/>
  <c r="G1756" i="6"/>
  <c r="G1755" i="6"/>
  <c r="G1754" i="6"/>
  <c r="G1753" i="6"/>
  <c r="G1752" i="6"/>
  <c r="G1751" i="6"/>
  <c r="G1750" i="6"/>
  <c r="G1749" i="6"/>
  <c r="G1748" i="6"/>
  <c r="G1747" i="6"/>
  <c r="G1746" i="6"/>
  <c r="G1745" i="6"/>
  <c r="G1744" i="6"/>
  <c r="G1743" i="6"/>
  <c r="G1742" i="6"/>
  <c r="G1741" i="6"/>
  <c r="G1740" i="6"/>
  <c r="G1739" i="6"/>
  <c r="G1738" i="6"/>
  <c r="G1737" i="6"/>
  <c r="G1736" i="6"/>
  <c r="G1735" i="6"/>
  <c r="G1734" i="6"/>
  <c r="G1733" i="6"/>
  <c r="G1732" i="6"/>
  <c r="G1731" i="6"/>
  <c r="G1730" i="6"/>
  <c r="G1729" i="6"/>
  <c r="G1728" i="6"/>
  <c r="G1727" i="6"/>
  <c r="G1726" i="6"/>
  <c r="F1725" i="6"/>
  <c r="F1724" i="6"/>
  <c r="F1723" i="6"/>
  <c r="F1722" i="6"/>
  <c r="F1721" i="6"/>
  <c r="F1720" i="6"/>
  <c r="F1719" i="6"/>
  <c r="F1718" i="6"/>
  <c r="F1717" i="6"/>
  <c r="F1716" i="6"/>
  <c r="F1715" i="6"/>
  <c r="F1714" i="6"/>
  <c r="F1713" i="6"/>
  <c r="F1712" i="6"/>
  <c r="F1711" i="6"/>
  <c r="F1710" i="6"/>
  <c r="F1709" i="6"/>
  <c r="F1708" i="6"/>
  <c r="F1707" i="6"/>
  <c r="F1706" i="6"/>
  <c r="F1705" i="6"/>
  <c r="F1704" i="6"/>
  <c r="F1703" i="6"/>
  <c r="F1702" i="6"/>
  <c r="F1701" i="6"/>
  <c r="F1700" i="6"/>
  <c r="F1699" i="6"/>
  <c r="F1698" i="6"/>
  <c r="F1697" i="6"/>
  <c r="F1696" i="6"/>
  <c r="F1695" i="6"/>
  <c r="F1694" i="6"/>
  <c r="F1693" i="6"/>
  <c r="F1692" i="6"/>
  <c r="F1691" i="6"/>
  <c r="F1690" i="6"/>
  <c r="F1689" i="6"/>
  <c r="F1688" i="6"/>
  <c r="F1687" i="6"/>
  <c r="F1686" i="6"/>
  <c r="F1685" i="6"/>
  <c r="F1684" i="6"/>
  <c r="F1683" i="6"/>
  <c r="F1682" i="6"/>
  <c r="F1681" i="6"/>
  <c r="F1680" i="6"/>
  <c r="F1679" i="6"/>
  <c r="G1678" i="6"/>
  <c r="F1678" i="6"/>
  <c r="G1677" i="6"/>
  <c r="F1677" i="6"/>
  <c r="G1676" i="6"/>
  <c r="F1676" i="6"/>
  <c r="G1675" i="6"/>
  <c r="F1675" i="6"/>
  <c r="G1674" i="6"/>
  <c r="F1674" i="6"/>
  <c r="G1673" i="6"/>
  <c r="F1673" i="6"/>
  <c r="G1672" i="6"/>
  <c r="F1672" i="6"/>
  <c r="G1671" i="6"/>
  <c r="F1671" i="6"/>
  <c r="G1670" i="6"/>
  <c r="F1670" i="6"/>
  <c r="G1669" i="6"/>
  <c r="F1669" i="6"/>
  <c r="G1668" i="6"/>
  <c r="F1668" i="6"/>
  <c r="G1667" i="6"/>
  <c r="F1667" i="6"/>
  <c r="G1666" i="6"/>
  <c r="F1666" i="6"/>
  <c r="G1665" i="6"/>
  <c r="F1665" i="6"/>
  <c r="G1664" i="6"/>
  <c r="F1664" i="6"/>
  <c r="G1663" i="6"/>
  <c r="F1663" i="6"/>
  <c r="G1662" i="6"/>
  <c r="F1662" i="6"/>
  <c r="G1661" i="6"/>
  <c r="F1661" i="6"/>
  <c r="G1660" i="6"/>
  <c r="F1660" i="6"/>
  <c r="G1659" i="6"/>
  <c r="F1659" i="6"/>
  <c r="G1658" i="6"/>
  <c r="F1658" i="6"/>
  <c r="G1657" i="6"/>
  <c r="F1657" i="6"/>
  <c r="G1656" i="6"/>
  <c r="F1656" i="6"/>
  <c r="G1655" i="6"/>
  <c r="F1655" i="6"/>
  <c r="G1654" i="6"/>
  <c r="F1654" i="6"/>
  <c r="G1653" i="6"/>
  <c r="F1653" i="6"/>
  <c r="G1652" i="6"/>
  <c r="F1652" i="6"/>
  <c r="G1651" i="6"/>
  <c r="F1651" i="6"/>
  <c r="G1650" i="6"/>
  <c r="F1650" i="6"/>
  <c r="G1649" i="6"/>
  <c r="F1649" i="6"/>
  <c r="G1648" i="6"/>
  <c r="F1648" i="6"/>
  <c r="G1647" i="6"/>
  <c r="F1647" i="6"/>
  <c r="G1646" i="6"/>
  <c r="F1646" i="6"/>
  <c r="G1645" i="6"/>
  <c r="F1645" i="6"/>
  <c r="G1644" i="6"/>
  <c r="F1644" i="6"/>
  <c r="G1643" i="6"/>
  <c r="F1643" i="6"/>
  <c r="G1642" i="6"/>
  <c r="F1642" i="6"/>
  <c r="G1641" i="6"/>
  <c r="F1641" i="6"/>
  <c r="G1640" i="6"/>
  <c r="F1640" i="6"/>
  <c r="G1639" i="6"/>
  <c r="F1639" i="6"/>
  <c r="G1638" i="6"/>
  <c r="F1638" i="6"/>
  <c r="G1637" i="6"/>
  <c r="F1637" i="6"/>
  <c r="G1636" i="6"/>
  <c r="F1636" i="6"/>
  <c r="G1635" i="6"/>
  <c r="F1635" i="6"/>
  <c r="G1634" i="6"/>
  <c r="F1634" i="6"/>
  <c r="G1633" i="6"/>
  <c r="F1633" i="6"/>
  <c r="G1632" i="6"/>
  <c r="F1632" i="6"/>
  <c r="G1631" i="6"/>
  <c r="F1631" i="6"/>
  <c r="G1630" i="6"/>
  <c r="F1630" i="6"/>
  <c r="G1629" i="6"/>
  <c r="F1629" i="6"/>
  <c r="G1628" i="6"/>
  <c r="F1628" i="6"/>
  <c r="G1627" i="6"/>
  <c r="F1627" i="6"/>
  <c r="G1626" i="6"/>
  <c r="F1626" i="6"/>
  <c r="G1625" i="6"/>
  <c r="F1625" i="6"/>
  <c r="G1624" i="6"/>
  <c r="F1624" i="6"/>
  <c r="G1623" i="6"/>
  <c r="F1623" i="6"/>
  <c r="G1622" i="6"/>
  <c r="F1622" i="6"/>
  <c r="G1621" i="6"/>
  <c r="F1621" i="6"/>
  <c r="G1620" i="6"/>
  <c r="F1620" i="6"/>
  <c r="G1619" i="6"/>
  <c r="F1619" i="6"/>
  <c r="G1618" i="6"/>
  <c r="F1618" i="6"/>
  <c r="G1617" i="6"/>
  <c r="F1617" i="6"/>
  <c r="G1616" i="6"/>
  <c r="F1616" i="6"/>
  <c r="G1615" i="6"/>
  <c r="F1615" i="6"/>
  <c r="G1614" i="6"/>
  <c r="F1614" i="6"/>
  <c r="G1613" i="6"/>
  <c r="F1613" i="6"/>
  <c r="G1612" i="6"/>
  <c r="F1612" i="6"/>
  <c r="G1611" i="6"/>
  <c r="F1611" i="6"/>
  <c r="G1610" i="6"/>
  <c r="F1610" i="6"/>
  <c r="G1609" i="6"/>
  <c r="F1609" i="6"/>
  <c r="G1608" i="6"/>
  <c r="F1608" i="6"/>
  <c r="G1607" i="6"/>
  <c r="F1607" i="6"/>
  <c r="G1606" i="6"/>
  <c r="F1606" i="6"/>
  <c r="G1605" i="6"/>
  <c r="G1604" i="6"/>
  <c r="F1603" i="6"/>
  <c r="F1602" i="6"/>
  <c r="F1601" i="6"/>
  <c r="F1600" i="6"/>
  <c r="F1599" i="6"/>
  <c r="F1598" i="6"/>
  <c r="F1597" i="6"/>
  <c r="F1596" i="6"/>
  <c r="F1595" i="6"/>
  <c r="F1594" i="6"/>
  <c r="G1593" i="6"/>
  <c r="F1593" i="6"/>
  <c r="G1592" i="6"/>
  <c r="F1592" i="6"/>
  <c r="G1591" i="6"/>
  <c r="F1591" i="6"/>
  <c r="G1590" i="6"/>
  <c r="F1590" i="6"/>
  <c r="G1589" i="6"/>
  <c r="F1589" i="6"/>
  <c r="G1588" i="6"/>
  <c r="F1588" i="6"/>
  <c r="G1587" i="6"/>
  <c r="F1587" i="6"/>
  <c r="G1586" i="6"/>
  <c r="F1586" i="6"/>
  <c r="G1585" i="6"/>
  <c r="F1585" i="6"/>
  <c r="G1584" i="6"/>
  <c r="F1584" i="6"/>
  <c r="G1583" i="6"/>
  <c r="F1583" i="6"/>
  <c r="G1582" i="6"/>
  <c r="F1582" i="6"/>
  <c r="G1581" i="6"/>
  <c r="F1581" i="6"/>
  <c r="G1580" i="6"/>
  <c r="F1580" i="6"/>
  <c r="G1579" i="6"/>
  <c r="F1579" i="6"/>
  <c r="G1578" i="6"/>
  <c r="F1578" i="6"/>
  <c r="G1577" i="6"/>
  <c r="F1577" i="6"/>
  <c r="G1576" i="6"/>
  <c r="F1576" i="6"/>
  <c r="G1575" i="6"/>
  <c r="F1575" i="6"/>
  <c r="G1574" i="6"/>
  <c r="F1574" i="6"/>
  <c r="G1573" i="6"/>
  <c r="F1573" i="6"/>
  <c r="G1572" i="6"/>
  <c r="F1572" i="6"/>
  <c r="G1571" i="6"/>
  <c r="F1571" i="6"/>
  <c r="G1570" i="6"/>
  <c r="F1570" i="6"/>
  <c r="G1569" i="6"/>
  <c r="F1569" i="6"/>
  <c r="G1568" i="6"/>
  <c r="F1568" i="6"/>
  <c r="G1567" i="6"/>
  <c r="F1567" i="6"/>
  <c r="G1566" i="6"/>
  <c r="F1566" i="6"/>
  <c r="G1565" i="6"/>
  <c r="F1565" i="6"/>
  <c r="G1564" i="6"/>
  <c r="F1564" i="6"/>
  <c r="G1563" i="6"/>
  <c r="F1563" i="6"/>
  <c r="G1562" i="6"/>
  <c r="F1562" i="6"/>
  <c r="G1561" i="6"/>
  <c r="F1561" i="6"/>
  <c r="G1560" i="6"/>
  <c r="F1560" i="6"/>
  <c r="G1559" i="6"/>
  <c r="F1559" i="6"/>
  <c r="G1558" i="6"/>
  <c r="F1558" i="6"/>
  <c r="G1557" i="6"/>
  <c r="F1557" i="6"/>
  <c r="G1556" i="6"/>
  <c r="F1556" i="6"/>
  <c r="G1555" i="6"/>
  <c r="F1555" i="6"/>
  <c r="G1554" i="6"/>
  <c r="F1554" i="6"/>
  <c r="G1553" i="6"/>
  <c r="F1553" i="6"/>
  <c r="G1552" i="6"/>
  <c r="F1552" i="6"/>
  <c r="G1551" i="6"/>
  <c r="F1551" i="6"/>
  <c r="G1550" i="6"/>
  <c r="F1550" i="6"/>
  <c r="G1549" i="6"/>
  <c r="F1549" i="6"/>
  <c r="G1548" i="6"/>
  <c r="F1548" i="6"/>
  <c r="G1547" i="6"/>
  <c r="F1547" i="6"/>
  <c r="G1546" i="6"/>
  <c r="F1546" i="6"/>
  <c r="G1545" i="6"/>
  <c r="F1545" i="6"/>
  <c r="G1544" i="6"/>
  <c r="F1544" i="6"/>
  <c r="G1543" i="6"/>
  <c r="F1543" i="6"/>
  <c r="G1542" i="6"/>
  <c r="F1542" i="6"/>
  <c r="G1541" i="6"/>
  <c r="F1541" i="6"/>
  <c r="G1540" i="6"/>
  <c r="F1540" i="6"/>
  <c r="G1539" i="6"/>
  <c r="F1539" i="6"/>
  <c r="F1538" i="6"/>
  <c r="F1537" i="6"/>
  <c r="F1536" i="6"/>
  <c r="F1535" i="6"/>
  <c r="F1534" i="6"/>
  <c r="F1533" i="6"/>
  <c r="F1532" i="6"/>
  <c r="F1531" i="6"/>
  <c r="F1530" i="6"/>
  <c r="F1529" i="6"/>
  <c r="F1528" i="6"/>
  <c r="F1527" i="6"/>
  <c r="F1526" i="6"/>
  <c r="F1525" i="6"/>
  <c r="F1524" i="6"/>
  <c r="F1523" i="6"/>
  <c r="F1522" i="6"/>
  <c r="F1521" i="6"/>
  <c r="F1520" i="6"/>
  <c r="F1519" i="6"/>
  <c r="F1518" i="6"/>
  <c r="F1517" i="6"/>
  <c r="F1516" i="6"/>
  <c r="F1515" i="6"/>
  <c r="F1514" i="6"/>
  <c r="F1513" i="6"/>
  <c r="F1512" i="6"/>
  <c r="F1511" i="6"/>
  <c r="F1510" i="6"/>
  <c r="F1509" i="6"/>
  <c r="F1508" i="6"/>
  <c r="F1507" i="6"/>
  <c r="F1506" i="6"/>
  <c r="F1505" i="6"/>
  <c r="F1504" i="6"/>
  <c r="F1503" i="6"/>
  <c r="F1502" i="6"/>
  <c r="F1501" i="6"/>
  <c r="F1500" i="6"/>
  <c r="F1499" i="6"/>
  <c r="F1498" i="6"/>
  <c r="F1497" i="6"/>
  <c r="F1496" i="6"/>
  <c r="F1495" i="6"/>
  <c r="F1494" i="6"/>
  <c r="F1493" i="6"/>
  <c r="F1492" i="6"/>
  <c r="F1491" i="6"/>
  <c r="F1490" i="6"/>
  <c r="F1489" i="6"/>
  <c r="F1488" i="6"/>
  <c r="F1487" i="6"/>
  <c r="F1486" i="6"/>
  <c r="F1485" i="6"/>
  <c r="F1484" i="6"/>
  <c r="F1483" i="6"/>
  <c r="G1482" i="6"/>
  <c r="F1482" i="6"/>
  <c r="G1481" i="6"/>
  <c r="F1481" i="6"/>
  <c r="G1480" i="6"/>
  <c r="F1480" i="6"/>
  <c r="G1479" i="6"/>
  <c r="F1479" i="6"/>
  <c r="G1478" i="6"/>
  <c r="F1478" i="6"/>
  <c r="G1477" i="6"/>
  <c r="F1477" i="6"/>
  <c r="G1476" i="6"/>
  <c r="F1476" i="6"/>
  <c r="G1475" i="6"/>
  <c r="F1475" i="6"/>
  <c r="G1474" i="6"/>
  <c r="F1474" i="6"/>
  <c r="G1473" i="6"/>
  <c r="F1473" i="6"/>
  <c r="G1472" i="6"/>
  <c r="F1472" i="6"/>
  <c r="G1471" i="6"/>
  <c r="F1471" i="6"/>
  <c r="G1470" i="6"/>
  <c r="F1470" i="6"/>
  <c r="G1469" i="6"/>
  <c r="F1469" i="6"/>
  <c r="G1468" i="6"/>
  <c r="F1468" i="6"/>
  <c r="G1467" i="6"/>
  <c r="F1467" i="6"/>
  <c r="G1466" i="6"/>
  <c r="F1466" i="6"/>
  <c r="G1465" i="6"/>
  <c r="F1465" i="6"/>
  <c r="G1464" i="6"/>
  <c r="F1464" i="6"/>
  <c r="G1463" i="6"/>
  <c r="F1463" i="6"/>
  <c r="G1462" i="6"/>
  <c r="F1462" i="6"/>
  <c r="G1461" i="6"/>
  <c r="F1461" i="6"/>
  <c r="G1460" i="6"/>
  <c r="F1460" i="6"/>
  <c r="G1459" i="6"/>
  <c r="F1459" i="6"/>
  <c r="G1458" i="6"/>
  <c r="F1458" i="6"/>
  <c r="G1457" i="6"/>
  <c r="F1457" i="6"/>
  <c r="G1456" i="6"/>
  <c r="F1456" i="6"/>
  <c r="G1455" i="6"/>
  <c r="F1455" i="6"/>
  <c r="G1454" i="6"/>
  <c r="F1454" i="6"/>
  <c r="G1453" i="6"/>
  <c r="F1453" i="6"/>
  <c r="G1452" i="6"/>
  <c r="F1452" i="6"/>
  <c r="G1451" i="6"/>
  <c r="F1451" i="6"/>
  <c r="F1450" i="6"/>
  <c r="F1449" i="6"/>
  <c r="F1448" i="6"/>
  <c r="F1447" i="6"/>
  <c r="F1446" i="6"/>
  <c r="F1445" i="6"/>
  <c r="F1444" i="6"/>
  <c r="F1443" i="6"/>
  <c r="F1442" i="6"/>
  <c r="F1441" i="6"/>
  <c r="F1440" i="6"/>
  <c r="F1439" i="6"/>
  <c r="F1438" i="6"/>
  <c r="F1437" i="6"/>
  <c r="F1436" i="6"/>
  <c r="F1435" i="6"/>
  <c r="F1434" i="6"/>
  <c r="G1433" i="6"/>
  <c r="F1433" i="6"/>
  <c r="G1432" i="6"/>
  <c r="F1432" i="6"/>
  <c r="G1431" i="6"/>
  <c r="F1431" i="6"/>
  <c r="G1430" i="6"/>
  <c r="F1430" i="6"/>
  <c r="G1429" i="6"/>
  <c r="F1429" i="6"/>
  <c r="G1428" i="6"/>
  <c r="F1428" i="6"/>
  <c r="G1427" i="6"/>
  <c r="F1427" i="6"/>
  <c r="G1426" i="6"/>
  <c r="F1426" i="6"/>
  <c r="G1425" i="6"/>
  <c r="F1425" i="6"/>
  <c r="G1424" i="6"/>
  <c r="F1424" i="6"/>
  <c r="G1423" i="6"/>
  <c r="F1423" i="6"/>
  <c r="G1422" i="6"/>
  <c r="F1422" i="6"/>
  <c r="G1421" i="6"/>
  <c r="F1421" i="6"/>
  <c r="G1420" i="6"/>
  <c r="F1420" i="6"/>
  <c r="G1419" i="6"/>
  <c r="F1419" i="6"/>
  <c r="G1418" i="6"/>
  <c r="F1418" i="6"/>
  <c r="G1417" i="6"/>
  <c r="F1417" i="6"/>
  <c r="G1416" i="6"/>
  <c r="F1416" i="6"/>
  <c r="G1415" i="6"/>
  <c r="F1415" i="6"/>
  <c r="G1414" i="6"/>
  <c r="F1414" i="6"/>
  <c r="G1413" i="6"/>
  <c r="F1413" i="6"/>
  <c r="G1412" i="6"/>
  <c r="F1412" i="6"/>
  <c r="G1411" i="6"/>
  <c r="F1411" i="6"/>
  <c r="G1410" i="6"/>
  <c r="F1410" i="6"/>
  <c r="G1409" i="6"/>
  <c r="F1409" i="6"/>
  <c r="G1408" i="6"/>
  <c r="F1408" i="6"/>
  <c r="G1407" i="6"/>
  <c r="F1407" i="6"/>
  <c r="G1406" i="6"/>
  <c r="F1406" i="6"/>
  <c r="G1405" i="6"/>
  <c r="F1405" i="6"/>
  <c r="G1404" i="6"/>
  <c r="F1404" i="6"/>
  <c r="G1403" i="6"/>
  <c r="F1403" i="6"/>
  <c r="G1402" i="6"/>
  <c r="F1402" i="6"/>
  <c r="G1401" i="6"/>
  <c r="F1401" i="6"/>
  <c r="G1400" i="6"/>
  <c r="F1400" i="6"/>
  <c r="G1399" i="6"/>
  <c r="F1399" i="6"/>
  <c r="G1398" i="6"/>
  <c r="F1398" i="6"/>
  <c r="G1397" i="6"/>
  <c r="F1397" i="6"/>
  <c r="G1396" i="6"/>
  <c r="G1395" i="6"/>
  <c r="F1395" i="6"/>
  <c r="G1394" i="6"/>
  <c r="F1394" i="6"/>
  <c r="G1393" i="6"/>
  <c r="F1393" i="6"/>
  <c r="G1392" i="6"/>
  <c r="F1392" i="6"/>
  <c r="G1391" i="6"/>
  <c r="F1391" i="6"/>
  <c r="G1390" i="6"/>
  <c r="F1390" i="6"/>
  <c r="G1389" i="6"/>
  <c r="G1388" i="6"/>
  <c r="G1387" i="6"/>
  <c r="G1386" i="6"/>
  <c r="G1385" i="6"/>
  <c r="G1384" i="6"/>
  <c r="G1383" i="6"/>
  <c r="G1382" i="6"/>
  <c r="G1381" i="6"/>
  <c r="G1380" i="6"/>
  <c r="G1379" i="6"/>
  <c r="G1378" i="6"/>
  <c r="G1377" i="6"/>
  <c r="G1376" i="6"/>
  <c r="G1375" i="6"/>
  <c r="G1374" i="6"/>
  <c r="G1373" i="6"/>
  <c r="G1372" i="6"/>
  <c r="G1371" i="6"/>
  <c r="G1370" i="6"/>
  <c r="G1369" i="6"/>
  <c r="G1368" i="6"/>
  <c r="G1367" i="6"/>
  <c r="G1366" i="6"/>
  <c r="G1365" i="6"/>
  <c r="G1364" i="6"/>
  <c r="G1363" i="6"/>
  <c r="G1362" i="6"/>
  <c r="G1361" i="6"/>
  <c r="G1360" i="6"/>
  <c r="G1359" i="6"/>
  <c r="G1358" i="6"/>
  <c r="G1357" i="6"/>
  <c r="G1356" i="6"/>
  <c r="G1355" i="6"/>
  <c r="G1354" i="6"/>
  <c r="G1353" i="6"/>
  <c r="G1352" i="6"/>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G1237" i="6"/>
  <c r="F1237" i="6"/>
  <c r="G1236" i="6"/>
  <c r="F1236" i="6"/>
  <c r="G1235" i="6"/>
  <c r="F1235" i="6"/>
  <c r="G1234" i="6"/>
  <c r="F1234" i="6"/>
  <c r="G1233" i="6"/>
  <c r="F1233" i="6"/>
  <c r="G1232" i="6"/>
  <c r="F1232" i="6"/>
  <c r="G1231" i="6"/>
  <c r="G1230" i="6"/>
  <c r="F1229" i="6"/>
  <c r="G1228" i="6"/>
  <c r="F1228" i="6"/>
  <c r="G1227" i="6"/>
  <c r="F1227" i="6"/>
  <c r="G1226" i="6"/>
  <c r="F1226" i="6"/>
  <c r="G1225" i="6"/>
  <c r="F1225" i="6"/>
  <c r="G1224" i="6"/>
  <c r="F1224" i="6"/>
  <c r="G1223" i="6"/>
  <c r="F1223" i="6"/>
  <c r="G1222" i="6"/>
  <c r="F1222" i="6"/>
  <c r="G1221" i="6"/>
  <c r="F1221" i="6"/>
  <c r="G1220" i="6"/>
  <c r="F1220" i="6"/>
  <c r="G1219" i="6"/>
  <c r="F1219" i="6"/>
  <c r="G1218" i="6"/>
  <c r="F1218" i="6"/>
  <c r="G1217" i="6"/>
  <c r="F1217" i="6"/>
  <c r="G1216" i="6"/>
  <c r="F1216" i="6"/>
  <c r="G1215" i="6"/>
  <c r="F1215" i="6"/>
  <c r="G1214" i="6"/>
  <c r="F1214" i="6"/>
  <c r="G1213" i="6"/>
  <c r="F1213" i="6"/>
  <c r="G1212" i="6"/>
  <c r="F1212" i="6"/>
  <c r="G1211" i="6"/>
  <c r="F1211" i="6"/>
  <c r="G1210" i="6"/>
  <c r="F1210" i="6"/>
  <c r="G1209" i="6"/>
  <c r="F1209" i="6"/>
  <c r="G1208" i="6"/>
  <c r="F1208" i="6"/>
  <c r="G1207" i="6"/>
  <c r="F1207" i="6"/>
  <c r="G1206" i="6"/>
  <c r="F1206" i="6"/>
  <c r="G1205" i="6"/>
  <c r="F1205" i="6"/>
  <c r="G1204" i="6"/>
  <c r="F1204" i="6"/>
  <c r="G1203" i="6"/>
  <c r="F1203" i="6"/>
  <c r="G1202" i="6"/>
  <c r="F1202" i="6"/>
  <c r="G1201" i="6"/>
  <c r="F1201" i="6"/>
  <c r="G1200" i="6"/>
  <c r="F1200" i="6"/>
  <c r="G1199" i="6"/>
  <c r="F1199" i="6"/>
  <c r="G1198" i="6"/>
  <c r="F1198" i="6"/>
  <c r="G1197" i="6"/>
  <c r="F1197" i="6"/>
  <c r="G1196" i="6"/>
  <c r="F1196" i="6"/>
  <c r="G1195" i="6"/>
  <c r="F1195" i="6"/>
  <c r="G1194" i="6"/>
  <c r="F1194" i="6"/>
  <c r="G1193" i="6"/>
  <c r="F1193" i="6"/>
  <c r="G1192" i="6"/>
  <c r="F1192" i="6"/>
  <c r="G1191" i="6"/>
  <c r="F1191" i="6"/>
  <c r="G1190" i="6"/>
  <c r="F1190" i="6"/>
  <c r="G1189" i="6"/>
  <c r="F1189" i="6"/>
  <c r="G1188" i="6"/>
  <c r="F1188" i="6"/>
  <c r="G1187" i="6"/>
  <c r="F1187" i="6"/>
  <c r="G1186" i="6"/>
  <c r="F1186" i="6"/>
  <c r="G1185" i="6"/>
  <c r="F1185" i="6"/>
  <c r="G1184" i="6"/>
  <c r="F1184" i="6"/>
  <c r="G1183" i="6"/>
  <c r="F1183" i="6"/>
  <c r="G1182" i="6"/>
  <c r="F1182" i="6"/>
  <c r="G1181" i="6"/>
  <c r="F1181" i="6"/>
  <c r="G1180" i="6"/>
  <c r="F1180" i="6"/>
  <c r="G1179" i="6"/>
  <c r="F1179" i="6"/>
  <c r="G1178" i="6"/>
  <c r="F1178" i="6"/>
  <c r="G1177" i="6"/>
  <c r="F1177" i="6"/>
  <c r="G1176" i="6"/>
  <c r="F1176" i="6"/>
  <c r="G1175" i="6"/>
  <c r="F1175" i="6"/>
  <c r="G1174" i="6"/>
  <c r="F1174" i="6"/>
  <c r="G1173" i="6"/>
  <c r="F1173" i="6"/>
  <c r="G1172" i="6"/>
  <c r="F1172" i="6"/>
  <c r="G1171" i="6"/>
  <c r="F1171" i="6"/>
  <c r="G1170" i="6"/>
  <c r="F1170" i="6"/>
  <c r="G1169" i="6"/>
  <c r="F1169" i="6"/>
  <c r="G1168" i="6"/>
  <c r="F1168" i="6"/>
  <c r="G1167" i="6"/>
  <c r="F1167" i="6"/>
  <c r="G1166" i="6"/>
  <c r="F1166" i="6"/>
  <c r="G1165" i="6"/>
  <c r="F1165" i="6"/>
  <c r="G1164" i="6"/>
  <c r="F1164" i="6"/>
  <c r="G1163" i="6"/>
  <c r="F1163" i="6"/>
  <c r="G1162" i="6"/>
  <c r="F1162" i="6"/>
  <c r="G1161" i="6"/>
  <c r="F1161" i="6"/>
  <c r="G1160" i="6"/>
  <c r="F1160" i="6"/>
  <c r="G1159" i="6"/>
  <c r="F1159" i="6"/>
  <c r="G1158" i="6"/>
  <c r="F1158" i="6"/>
  <c r="G1157" i="6"/>
  <c r="F1157" i="6"/>
  <c r="G1156" i="6"/>
  <c r="F1156" i="6"/>
  <c r="G1155" i="6"/>
  <c r="F1155" i="6"/>
  <c r="G1154" i="6"/>
  <c r="F1154" i="6"/>
  <c r="G1153" i="6"/>
  <c r="F1153" i="6"/>
  <c r="G1152" i="6"/>
  <c r="F1152" i="6"/>
  <c r="G1151" i="6"/>
  <c r="F1151" i="6"/>
  <c r="G1150" i="6"/>
  <c r="F1150" i="6"/>
  <c r="G1149" i="6"/>
  <c r="F1149" i="6"/>
  <c r="G1148" i="6"/>
  <c r="F1148" i="6"/>
  <c r="G1147" i="6"/>
  <c r="F1147" i="6"/>
  <c r="G1146" i="6"/>
  <c r="F1146" i="6"/>
  <c r="G1145" i="6"/>
  <c r="G1144" i="6"/>
  <c r="F1143" i="6"/>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G1066" i="6"/>
  <c r="F1066" i="6"/>
  <c r="G1065" i="6"/>
  <c r="F1065" i="6"/>
  <c r="G1064" i="6"/>
  <c r="F1064" i="6"/>
  <c r="G1063" i="6"/>
  <c r="F1063" i="6"/>
  <c r="G1062" i="6"/>
  <c r="F1062" i="6"/>
  <c r="G1061" i="6"/>
  <c r="F1061" i="6"/>
  <c r="G1060" i="6"/>
  <c r="F1060" i="6"/>
  <c r="G1059" i="6"/>
  <c r="F1059" i="6"/>
  <c r="G1058" i="6"/>
  <c r="F1058" i="6"/>
  <c r="G1057" i="6"/>
  <c r="F1057" i="6"/>
  <c r="G1056" i="6"/>
  <c r="F1056" i="6"/>
  <c r="G1055" i="6"/>
  <c r="F1055" i="6"/>
  <c r="G1054" i="6"/>
  <c r="F1054" i="6"/>
  <c r="G1053" i="6"/>
  <c r="F1053" i="6"/>
  <c r="G1052" i="6"/>
  <c r="F1052" i="6"/>
  <c r="G1051" i="6"/>
  <c r="F1051" i="6"/>
  <c r="G1050" i="6"/>
  <c r="F1050" i="6"/>
  <c r="G1049" i="6"/>
  <c r="F1049" i="6"/>
  <c r="G1048" i="6"/>
  <c r="F1048" i="6"/>
  <c r="G1047" i="6"/>
  <c r="F1047" i="6"/>
  <c r="G1046" i="6"/>
  <c r="F1046" i="6"/>
  <c r="G1045" i="6"/>
  <c r="F1045" i="6"/>
  <c r="G1044" i="6"/>
  <c r="F1044" i="6"/>
  <c r="G1043" i="6"/>
  <c r="F1043" i="6"/>
  <c r="G1042" i="6"/>
  <c r="F1042" i="6"/>
  <c r="G1041" i="6"/>
  <c r="F1041" i="6"/>
  <c r="G1040" i="6"/>
  <c r="F1040" i="6"/>
  <c r="G1039" i="6"/>
  <c r="F1039" i="6"/>
  <c r="G1038" i="6"/>
  <c r="F1038" i="6"/>
  <c r="G1037" i="6"/>
  <c r="F1037" i="6"/>
  <c r="G1036" i="6"/>
  <c r="F1036" i="6"/>
  <c r="G1035" i="6"/>
  <c r="F1035" i="6"/>
  <c r="G1034" i="6"/>
  <c r="F1034" i="6"/>
  <c r="G1033" i="6"/>
  <c r="F1033" i="6"/>
  <c r="G1032" i="6"/>
  <c r="F1032" i="6"/>
  <c r="G1031" i="6"/>
  <c r="F1031" i="6"/>
  <c r="G1030" i="6"/>
  <c r="F1030" i="6"/>
  <c r="G1029" i="6"/>
  <c r="F1029" i="6"/>
  <c r="G1028" i="6"/>
  <c r="F1028" i="6"/>
  <c r="G1027" i="6"/>
  <c r="F1027" i="6"/>
  <c r="G1026" i="6"/>
  <c r="F1026" i="6"/>
  <c r="G1025" i="6"/>
  <c r="F1025" i="6"/>
  <c r="G1024" i="6"/>
  <c r="F1024" i="6"/>
  <c r="G1023" i="6"/>
  <c r="F1023" i="6"/>
  <c r="G1022" i="6"/>
  <c r="F1022" i="6"/>
  <c r="G1021" i="6"/>
  <c r="F1021" i="6"/>
  <c r="G1020" i="6"/>
  <c r="F1020" i="6"/>
  <c r="G1019" i="6"/>
  <c r="F1019" i="6"/>
  <c r="G1018" i="6"/>
  <c r="F1018" i="6"/>
  <c r="G1017" i="6"/>
  <c r="F1017" i="6"/>
  <c r="G1016" i="6"/>
  <c r="F1016" i="6"/>
  <c r="G1015" i="6"/>
  <c r="F1015" i="6"/>
  <c r="G1014" i="6"/>
  <c r="F1014" i="6"/>
  <c r="G1013" i="6"/>
  <c r="F1013" i="6"/>
  <c r="G1012" i="6"/>
  <c r="F1012" i="6"/>
  <c r="G1011" i="6"/>
  <c r="F1011" i="6"/>
  <c r="G1010" i="6"/>
  <c r="F1010" i="6"/>
  <c r="G1009" i="6"/>
  <c r="F1009" i="6"/>
  <c r="G1008" i="6"/>
  <c r="F1008" i="6"/>
  <c r="G1007" i="6"/>
  <c r="F1007" i="6"/>
  <c r="G1006" i="6"/>
  <c r="F1006" i="6"/>
  <c r="G1005" i="6"/>
  <c r="F1005" i="6"/>
  <c r="G1004" i="6"/>
  <c r="F1004" i="6"/>
  <c r="G1003" i="6"/>
  <c r="F1003" i="6"/>
  <c r="G1002" i="6"/>
  <c r="F1002" i="6"/>
  <c r="G1001" i="6"/>
  <c r="F1001" i="6"/>
  <c r="G1000" i="6"/>
  <c r="F1000" i="6"/>
  <c r="G999" i="6"/>
  <c r="F999" i="6"/>
  <c r="G998" i="6"/>
  <c r="F998" i="6"/>
  <c r="G997" i="6"/>
  <c r="F997" i="6"/>
  <c r="G996" i="6"/>
  <c r="F996" i="6"/>
  <c r="G995" i="6"/>
  <c r="F995" i="6"/>
  <c r="G994" i="6"/>
  <c r="F994" i="6"/>
  <c r="G993" i="6"/>
  <c r="F993" i="6"/>
  <c r="G992" i="6"/>
  <c r="F992" i="6"/>
  <c r="G991" i="6"/>
  <c r="F991" i="6"/>
  <c r="G990" i="6"/>
  <c r="F990" i="6"/>
  <c r="G989" i="6"/>
  <c r="F989" i="6"/>
  <c r="G988" i="6"/>
  <c r="F988" i="6"/>
  <c r="G987" i="6"/>
  <c r="F987" i="6"/>
  <c r="G986" i="6"/>
  <c r="F986" i="6"/>
  <c r="G985" i="6"/>
  <c r="F985" i="6"/>
  <c r="G984" i="6"/>
  <c r="F984" i="6"/>
  <c r="G983" i="6"/>
  <c r="F983" i="6"/>
  <c r="G982" i="6"/>
  <c r="F982" i="6"/>
  <c r="G981" i="6"/>
  <c r="F981" i="6"/>
  <c r="G980" i="6"/>
  <c r="F980" i="6"/>
  <c r="G979" i="6"/>
  <c r="F979" i="6"/>
  <c r="G978" i="6"/>
  <c r="F978" i="6"/>
  <c r="G977" i="6"/>
  <c r="F977" i="6"/>
  <c r="G976" i="6"/>
  <c r="F976" i="6"/>
  <c r="G975" i="6"/>
  <c r="F975" i="6"/>
  <c r="G974" i="6"/>
  <c r="F974" i="6"/>
  <c r="G973" i="6"/>
  <c r="F973" i="6"/>
  <c r="G972" i="6"/>
  <c r="F972" i="6"/>
  <c r="G971" i="6"/>
  <c r="F971" i="6"/>
  <c r="G970" i="6"/>
  <c r="F970" i="6"/>
  <c r="G969" i="6"/>
  <c r="F969" i="6"/>
  <c r="G968" i="6"/>
  <c r="F968" i="6"/>
  <c r="G967" i="6"/>
  <c r="F967" i="6"/>
  <c r="G966" i="6"/>
  <c r="F966" i="6"/>
  <c r="G965" i="6"/>
  <c r="F965" i="6"/>
  <c r="G964" i="6"/>
  <c r="F964" i="6"/>
  <c r="G963" i="6"/>
  <c r="F963" i="6"/>
  <c r="G962" i="6"/>
  <c r="F962" i="6"/>
  <c r="G961" i="6"/>
  <c r="F961" i="6"/>
  <c r="G960" i="6"/>
  <c r="F960" i="6"/>
  <c r="G959" i="6"/>
  <c r="F959" i="6"/>
  <c r="G958" i="6"/>
  <c r="F958" i="6"/>
  <c r="G957" i="6"/>
  <c r="F957" i="6"/>
  <c r="G956" i="6"/>
  <c r="F956" i="6"/>
  <c r="G955" i="6"/>
  <c r="F955" i="6"/>
  <c r="G954" i="6"/>
  <c r="F954" i="6"/>
  <c r="G953" i="6"/>
  <c r="F953" i="6"/>
  <c r="G952" i="6"/>
  <c r="F952" i="6"/>
  <c r="G951" i="6"/>
  <c r="F951" i="6"/>
  <c r="G950" i="6"/>
  <c r="F950" i="6"/>
  <c r="G949" i="6"/>
  <c r="F949" i="6"/>
  <c r="G948" i="6"/>
  <c r="F948" i="6"/>
  <c r="G947" i="6"/>
  <c r="F947" i="6"/>
  <c r="G946" i="6"/>
  <c r="F946" i="6"/>
  <c r="G945" i="6"/>
  <c r="F945" i="6"/>
  <c r="G944" i="6"/>
  <c r="F944" i="6"/>
  <c r="G943" i="6"/>
  <c r="F943" i="6"/>
  <c r="G942" i="6"/>
  <c r="F942" i="6"/>
  <c r="G941" i="6"/>
  <c r="F941" i="6"/>
  <c r="G940" i="6"/>
  <c r="F940" i="6"/>
  <c r="G939" i="6"/>
  <c r="F939" i="6"/>
  <c r="G938" i="6"/>
  <c r="F938" i="6"/>
  <c r="G937" i="6"/>
  <c r="F937" i="6"/>
  <c r="G936" i="6"/>
  <c r="F936" i="6"/>
  <c r="G935" i="6"/>
  <c r="F935" i="6"/>
  <c r="G934" i="6"/>
  <c r="F934" i="6"/>
  <c r="G933" i="6"/>
  <c r="F933" i="6"/>
  <c r="G932" i="6"/>
  <c r="F932" i="6"/>
  <c r="G931" i="6"/>
  <c r="F931" i="6"/>
  <c r="G930" i="6"/>
  <c r="F930" i="6"/>
  <c r="G929" i="6"/>
  <c r="F929" i="6"/>
  <c r="G928" i="6"/>
  <c r="F928" i="6"/>
  <c r="G927" i="6"/>
  <c r="F927" i="6"/>
  <c r="G926" i="6"/>
  <c r="F926" i="6"/>
  <c r="G925" i="6"/>
  <c r="F925" i="6"/>
  <c r="G924" i="6"/>
  <c r="F924" i="6"/>
  <c r="G923" i="6"/>
  <c r="F923" i="6"/>
  <c r="G922" i="6"/>
  <c r="F922" i="6"/>
  <c r="G921" i="6"/>
  <c r="F921" i="6"/>
  <c r="G920" i="6"/>
  <c r="F920" i="6"/>
  <c r="G919" i="6"/>
  <c r="F919" i="6"/>
  <c r="G918" i="6"/>
  <c r="F918" i="6"/>
  <c r="G917" i="6"/>
  <c r="F917" i="6"/>
  <c r="G916" i="6"/>
  <c r="F916" i="6"/>
  <c r="G915" i="6"/>
  <c r="F915" i="6"/>
  <c r="G914" i="6"/>
  <c r="F914" i="6"/>
  <c r="G913" i="6"/>
  <c r="F913" i="6"/>
  <c r="G912" i="6"/>
  <c r="G911" i="6"/>
  <c r="G910" i="6"/>
  <c r="G909" i="6"/>
  <c r="G908" i="6"/>
  <c r="G907" i="6"/>
  <c r="G906" i="6"/>
  <c r="G905" i="6"/>
  <c r="G904" i="6"/>
  <c r="G903" i="6"/>
  <c r="G902" i="6"/>
  <c r="G901" i="6"/>
  <c r="G900" i="6"/>
  <c r="G899" i="6"/>
  <c r="G898" i="6"/>
  <c r="G897" i="6"/>
  <c r="G896" i="6"/>
  <c r="G895" i="6"/>
  <c r="G894" i="6"/>
  <c r="G893" i="6"/>
  <c r="G892" i="6"/>
  <c r="G891" i="6"/>
  <c r="F890" i="6"/>
  <c r="G889" i="6"/>
  <c r="F889" i="6"/>
  <c r="G888" i="6"/>
  <c r="F888" i="6"/>
  <c r="G887" i="6"/>
  <c r="F887" i="6"/>
  <c r="G886" i="6"/>
  <c r="F886" i="6"/>
  <c r="G885" i="6"/>
  <c r="F885" i="6"/>
  <c r="G884" i="6"/>
  <c r="F884" i="6"/>
  <c r="G883" i="6"/>
  <c r="F883" i="6"/>
  <c r="G882" i="6"/>
  <c r="F882" i="6"/>
  <c r="G881" i="6"/>
  <c r="F881" i="6"/>
  <c r="G880" i="6"/>
  <c r="F880" i="6"/>
  <c r="G879" i="6"/>
  <c r="F879" i="6"/>
  <c r="G878" i="6"/>
  <c r="F878" i="6"/>
  <c r="G877" i="6"/>
  <c r="F877" i="6"/>
  <c r="G876" i="6"/>
  <c r="F876" i="6"/>
  <c r="G875" i="6"/>
  <c r="F875" i="6"/>
  <c r="G874" i="6"/>
  <c r="F874" i="6"/>
  <c r="G873" i="6"/>
  <c r="F873" i="6"/>
  <c r="G872" i="6"/>
  <c r="F872" i="6"/>
  <c r="G871" i="6"/>
  <c r="F871" i="6"/>
  <c r="G870" i="6"/>
  <c r="F870" i="6"/>
  <c r="G869" i="6"/>
  <c r="F869" i="6"/>
  <c r="G868" i="6"/>
  <c r="F868" i="6"/>
  <c r="G867" i="6"/>
  <c r="F867" i="6"/>
  <c r="G866" i="6"/>
  <c r="F866" i="6"/>
  <c r="G865" i="6"/>
  <c r="F865" i="6"/>
  <c r="G864" i="6"/>
  <c r="F864" i="6"/>
  <c r="G863" i="6"/>
  <c r="F863" i="6"/>
  <c r="G862" i="6"/>
  <c r="F862" i="6"/>
  <c r="G861" i="6"/>
  <c r="F861" i="6"/>
  <c r="G860" i="6"/>
  <c r="F860" i="6"/>
  <c r="G859" i="6"/>
  <c r="F859" i="6"/>
  <c r="G858" i="6"/>
  <c r="F858" i="6"/>
  <c r="G857" i="6"/>
  <c r="F857" i="6"/>
  <c r="G856" i="6"/>
  <c r="F856" i="6"/>
  <c r="G855" i="6"/>
  <c r="F855" i="6"/>
  <c r="G854" i="6"/>
  <c r="F854" i="6"/>
  <c r="G853" i="6"/>
  <c r="F853" i="6"/>
  <c r="G852" i="6"/>
  <c r="F852" i="6"/>
  <c r="G851" i="6"/>
  <c r="F851" i="6"/>
  <c r="G850" i="6"/>
  <c r="F850" i="6"/>
  <c r="G849" i="6"/>
  <c r="F849" i="6"/>
  <c r="G848" i="6"/>
  <c r="F848" i="6"/>
  <c r="G847" i="6"/>
  <c r="F847" i="6"/>
  <c r="G846" i="6"/>
  <c r="F846" i="6"/>
  <c r="G845" i="6"/>
  <c r="F845" i="6"/>
  <c r="G844" i="6"/>
  <c r="F844" i="6"/>
  <c r="G843" i="6"/>
  <c r="F843" i="6"/>
  <c r="G842" i="6"/>
  <c r="F842" i="6"/>
  <c r="G841" i="6"/>
  <c r="F841" i="6"/>
  <c r="G840" i="6"/>
  <c r="F840" i="6"/>
  <c r="G839" i="6"/>
  <c r="F839" i="6"/>
  <c r="G838" i="6"/>
  <c r="F838" i="6"/>
  <c r="G837" i="6"/>
  <c r="F837" i="6"/>
  <c r="G836" i="6"/>
  <c r="F836" i="6"/>
  <c r="G835" i="6"/>
  <c r="F835" i="6"/>
  <c r="G834" i="6"/>
  <c r="F834" i="6"/>
  <c r="G833" i="6"/>
  <c r="F833" i="6"/>
  <c r="G832" i="6"/>
  <c r="F832" i="6"/>
  <c r="G831" i="6"/>
  <c r="F831" i="6"/>
  <c r="G830" i="6"/>
  <c r="F830" i="6"/>
  <c r="G829" i="6"/>
  <c r="F829" i="6"/>
  <c r="G828" i="6"/>
  <c r="F828" i="6"/>
  <c r="G827" i="6"/>
  <c r="F827" i="6"/>
  <c r="G826" i="6"/>
  <c r="F826" i="6"/>
  <c r="G825" i="6"/>
  <c r="F825" i="6"/>
  <c r="G824" i="6"/>
  <c r="F824" i="6"/>
  <c r="G823" i="6"/>
  <c r="F823" i="6"/>
  <c r="G822" i="6"/>
  <c r="F822" i="6"/>
  <c r="G821" i="6"/>
  <c r="F821" i="6"/>
  <c r="G820" i="6"/>
  <c r="F820" i="6"/>
  <c r="G819" i="6"/>
  <c r="F819" i="6"/>
  <c r="G818" i="6"/>
  <c r="F818" i="6"/>
  <c r="G817" i="6"/>
  <c r="F817" i="6"/>
  <c r="G816" i="6"/>
  <c r="F816" i="6"/>
  <c r="G815" i="6"/>
  <c r="F815" i="6"/>
  <c r="G814" i="6"/>
  <c r="F814" i="6"/>
  <c r="G813" i="6"/>
  <c r="F813" i="6"/>
  <c r="G812" i="6"/>
  <c r="F812" i="6"/>
  <c r="G811" i="6"/>
  <c r="F811" i="6"/>
  <c r="G810" i="6"/>
  <c r="F810" i="6"/>
  <c r="G809" i="6"/>
  <c r="F809" i="6"/>
  <c r="G808" i="6"/>
  <c r="F808" i="6"/>
  <c r="G807" i="6"/>
  <c r="F807" i="6"/>
  <c r="G806" i="6"/>
  <c r="F806" i="6"/>
  <c r="G805" i="6"/>
  <c r="F805" i="6"/>
  <c r="G804" i="6"/>
  <c r="F804" i="6"/>
  <c r="G803" i="6"/>
  <c r="F803" i="6"/>
  <c r="G802" i="6"/>
  <c r="F802" i="6"/>
  <c r="G801" i="6"/>
  <c r="F801" i="6"/>
  <c r="G800" i="6"/>
  <c r="F800" i="6"/>
  <c r="G799" i="6"/>
  <c r="F799" i="6"/>
  <c r="G798" i="6"/>
  <c r="F798" i="6"/>
  <c r="G797" i="6"/>
  <c r="F797" i="6"/>
  <c r="G796" i="6"/>
  <c r="F796" i="6"/>
  <c r="G795" i="6"/>
  <c r="F795" i="6"/>
  <c r="G794" i="6"/>
  <c r="F794" i="6"/>
  <c r="G793" i="6"/>
  <c r="F793" i="6"/>
  <c r="G792" i="6"/>
  <c r="F792" i="6"/>
  <c r="G791" i="6"/>
  <c r="F791" i="6"/>
  <c r="G790" i="6"/>
  <c r="F790" i="6"/>
  <c r="G789" i="6"/>
  <c r="F789" i="6"/>
  <c r="G788" i="6"/>
  <c r="F788" i="6"/>
  <c r="G787" i="6"/>
  <c r="F787" i="6"/>
  <c r="G786" i="6"/>
  <c r="F786" i="6"/>
  <c r="G785" i="6"/>
  <c r="F785" i="6"/>
  <c r="G784" i="6"/>
  <c r="F784" i="6"/>
  <c r="G783" i="6"/>
  <c r="F783" i="6"/>
  <c r="G782" i="6"/>
  <c r="F782" i="6"/>
  <c r="G781" i="6"/>
  <c r="F781" i="6"/>
  <c r="G780" i="6"/>
  <c r="F780" i="6"/>
  <c r="G779" i="6"/>
  <c r="F779" i="6"/>
  <c r="G778" i="6"/>
  <c r="F778" i="6"/>
  <c r="G777" i="6"/>
  <c r="F777" i="6"/>
  <c r="G776" i="6"/>
  <c r="F776" i="6"/>
  <c r="G775" i="6"/>
  <c r="F775" i="6"/>
  <c r="G774" i="6"/>
  <c r="F774" i="6"/>
  <c r="G773" i="6"/>
  <c r="F773" i="6"/>
  <c r="G772" i="6"/>
  <c r="F772" i="6"/>
  <c r="G771" i="6"/>
  <c r="F771" i="6"/>
  <c r="G770" i="6"/>
  <c r="F770" i="6"/>
  <c r="G769" i="6"/>
  <c r="F769" i="6"/>
  <c r="G768" i="6"/>
  <c r="F768" i="6"/>
  <c r="G767" i="6"/>
  <c r="F767" i="6"/>
  <c r="G766" i="6"/>
  <c r="F766" i="6"/>
  <c r="G765" i="6"/>
  <c r="F765" i="6"/>
  <c r="G764" i="6"/>
  <c r="F764" i="6"/>
  <c r="G763" i="6"/>
  <c r="F763" i="6"/>
  <c r="G762" i="6"/>
  <c r="F762" i="6"/>
  <c r="G761" i="6"/>
  <c r="F761" i="6"/>
  <c r="G760" i="6"/>
  <c r="F760" i="6"/>
  <c r="G759" i="6"/>
  <c r="F759" i="6"/>
  <c r="G758" i="6"/>
  <c r="F758" i="6"/>
  <c r="G757" i="6"/>
  <c r="F757" i="6"/>
  <c r="G756" i="6"/>
  <c r="F756" i="6"/>
  <c r="G755" i="6"/>
  <c r="F755" i="6"/>
  <c r="G754" i="6"/>
  <c r="F754" i="6"/>
  <c r="G753" i="6"/>
  <c r="F753" i="6"/>
  <c r="G752" i="6"/>
  <c r="F752" i="6"/>
  <c r="G751" i="6"/>
  <c r="F751" i="6"/>
  <c r="G750" i="6"/>
  <c r="F750" i="6"/>
  <c r="G749" i="6"/>
  <c r="F749" i="6"/>
  <c r="G748" i="6"/>
  <c r="F748" i="6"/>
  <c r="G747" i="6"/>
  <c r="F747" i="6"/>
  <c r="G746" i="6"/>
  <c r="F746" i="6"/>
  <c r="G745" i="6"/>
  <c r="F745" i="6"/>
  <c r="G744" i="6"/>
  <c r="F744" i="6"/>
  <c r="G743" i="6"/>
  <c r="F743" i="6"/>
  <c r="G742" i="6"/>
  <c r="F742" i="6"/>
  <c r="G741" i="6"/>
  <c r="F741" i="6"/>
  <c r="G740" i="6"/>
  <c r="F740" i="6"/>
  <c r="G739" i="6"/>
  <c r="F739" i="6"/>
  <c r="G738" i="6"/>
  <c r="F738" i="6"/>
  <c r="G737" i="6"/>
  <c r="F737" i="6"/>
  <c r="G736" i="6"/>
  <c r="F736" i="6"/>
  <c r="G735" i="6"/>
  <c r="F735" i="6"/>
  <c r="G734" i="6"/>
  <c r="F734" i="6"/>
  <c r="G733" i="6"/>
  <c r="F733" i="6"/>
  <c r="G732" i="6"/>
  <c r="F732" i="6"/>
  <c r="G731" i="6"/>
  <c r="F731" i="6"/>
  <c r="G730" i="6"/>
  <c r="F730" i="6"/>
  <c r="G729" i="6"/>
  <c r="F729" i="6"/>
  <c r="G728" i="6"/>
  <c r="F728" i="6"/>
  <c r="G727" i="6"/>
  <c r="F727" i="6"/>
  <c r="G726" i="6"/>
  <c r="F726" i="6"/>
  <c r="G725" i="6"/>
  <c r="F725" i="6"/>
  <c r="G724" i="6"/>
  <c r="F724" i="6"/>
  <c r="G723" i="6"/>
  <c r="F723" i="6"/>
  <c r="G722" i="6"/>
  <c r="F722" i="6"/>
  <c r="G721" i="6"/>
  <c r="F721" i="6"/>
  <c r="G720" i="6"/>
  <c r="F720" i="6"/>
  <c r="G719" i="6"/>
  <c r="F719" i="6"/>
  <c r="G718" i="6"/>
  <c r="F718" i="6"/>
  <c r="G717" i="6"/>
  <c r="F717" i="6"/>
  <c r="G716" i="6"/>
  <c r="F716" i="6"/>
  <c r="G715" i="6"/>
  <c r="F715" i="6"/>
  <c r="G714" i="6"/>
  <c r="F714" i="6"/>
  <c r="G713" i="6"/>
  <c r="F713" i="6"/>
  <c r="G712" i="6"/>
  <c r="F712" i="6"/>
  <c r="G711" i="6"/>
  <c r="F711" i="6"/>
  <c r="G710" i="6"/>
  <c r="F710" i="6"/>
  <c r="G709" i="6"/>
  <c r="F709" i="6"/>
  <c r="G708" i="6"/>
  <c r="F708" i="6"/>
  <c r="G707" i="6"/>
  <c r="F707" i="6"/>
  <c r="G706" i="6"/>
  <c r="F706" i="6"/>
  <c r="G705" i="6"/>
  <c r="F705" i="6"/>
  <c r="G704" i="6"/>
  <c r="F704" i="6"/>
  <c r="G703" i="6"/>
  <c r="F703" i="6"/>
  <c r="G702" i="6"/>
  <c r="F702" i="6"/>
  <c r="G701" i="6"/>
  <c r="F701" i="6"/>
  <c r="G700" i="6"/>
  <c r="F700" i="6"/>
  <c r="G699" i="6"/>
  <c r="F699" i="6"/>
  <c r="G698" i="6"/>
  <c r="F698" i="6"/>
  <c r="G697" i="6"/>
  <c r="F697" i="6"/>
  <c r="G696" i="6"/>
  <c r="F696" i="6"/>
  <c r="G695" i="6"/>
  <c r="F695" i="6"/>
  <c r="G694" i="6"/>
  <c r="F694" i="6"/>
  <c r="G693" i="6"/>
  <c r="F693" i="6"/>
  <c r="G692" i="6"/>
  <c r="F692" i="6"/>
  <c r="G691" i="6"/>
  <c r="F691" i="6"/>
  <c r="G690" i="6"/>
  <c r="F690" i="6"/>
  <c r="G689" i="6"/>
  <c r="F689" i="6"/>
  <c r="G688" i="6"/>
  <c r="F688" i="6"/>
  <c r="G687" i="6"/>
  <c r="F687" i="6"/>
  <c r="G686" i="6"/>
  <c r="F686" i="6"/>
  <c r="G685" i="6"/>
  <c r="F685" i="6"/>
  <c r="G684" i="6"/>
  <c r="F684" i="6"/>
  <c r="G683" i="6"/>
  <c r="F683" i="6"/>
  <c r="G682" i="6"/>
  <c r="F682" i="6"/>
  <c r="G681" i="6"/>
  <c r="F681" i="6"/>
  <c r="G680" i="6"/>
  <c r="F680" i="6"/>
  <c r="G679" i="6"/>
  <c r="F679" i="6"/>
  <c r="G678" i="6"/>
  <c r="F678" i="6"/>
  <c r="G677" i="6"/>
  <c r="F677" i="6"/>
  <c r="G676" i="6"/>
  <c r="F676" i="6"/>
  <c r="G675" i="6"/>
  <c r="F675" i="6"/>
  <c r="G674" i="6"/>
  <c r="F674" i="6"/>
  <c r="G673" i="6"/>
  <c r="F673" i="6"/>
  <c r="G672" i="6"/>
  <c r="F672" i="6"/>
  <c r="G671" i="6"/>
  <c r="F671" i="6"/>
  <c r="G670" i="6"/>
  <c r="F670" i="6"/>
  <c r="G669" i="6"/>
  <c r="F669" i="6"/>
  <c r="G668" i="6"/>
  <c r="F668" i="6"/>
  <c r="G667" i="6"/>
  <c r="F667" i="6"/>
  <c r="G666" i="6"/>
  <c r="F666" i="6"/>
  <c r="G665" i="6"/>
  <c r="F665" i="6"/>
  <c r="G664" i="6"/>
  <c r="F664" i="6"/>
  <c r="G663" i="6"/>
  <c r="F663" i="6"/>
  <c r="G662" i="6"/>
  <c r="F662" i="6"/>
  <c r="G661" i="6"/>
  <c r="F661" i="6"/>
  <c r="G660" i="6"/>
  <c r="F660" i="6"/>
  <c r="G659" i="6"/>
  <c r="F659" i="6"/>
  <c r="G658" i="6"/>
  <c r="F658" i="6"/>
  <c r="G657" i="6"/>
  <c r="F657" i="6"/>
  <c r="G656" i="6"/>
  <c r="F656" i="6"/>
  <c r="G655" i="6"/>
  <c r="F655" i="6"/>
  <c r="G654" i="6"/>
  <c r="F654" i="6"/>
  <c r="G653" i="6"/>
  <c r="F653" i="6"/>
  <c r="G652" i="6"/>
  <c r="F652" i="6"/>
  <c r="G651" i="6"/>
  <c r="F651" i="6"/>
  <c r="G650" i="6"/>
  <c r="F650" i="6"/>
  <c r="G649" i="6"/>
  <c r="F649" i="6"/>
  <c r="G648" i="6"/>
  <c r="F648" i="6"/>
  <c r="G647" i="6"/>
  <c r="F647" i="6"/>
  <c r="G646" i="6"/>
  <c r="F646" i="6"/>
  <c r="G645" i="6"/>
  <c r="F645" i="6"/>
  <c r="G644" i="6"/>
  <c r="F644" i="6"/>
  <c r="G643" i="6"/>
  <c r="F643" i="6"/>
  <c r="G642" i="6"/>
  <c r="F642" i="6"/>
  <c r="G641" i="6"/>
  <c r="F641" i="6"/>
  <c r="G640" i="6"/>
  <c r="F640" i="6"/>
  <c r="G639" i="6"/>
  <c r="F639" i="6"/>
  <c r="G638" i="6"/>
  <c r="F638" i="6"/>
  <c r="G637" i="6"/>
  <c r="F637" i="6"/>
  <c r="G636" i="6"/>
  <c r="F636" i="6"/>
  <c r="G635" i="6"/>
  <c r="F635" i="6"/>
  <c r="G634" i="6"/>
  <c r="F634" i="6"/>
  <c r="G633" i="6"/>
  <c r="G632" i="6"/>
  <c r="G631" i="6"/>
  <c r="G630" i="6"/>
  <c r="F629" i="6"/>
  <c r="G628" i="6"/>
  <c r="F628" i="6"/>
  <c r="G627" i="6"/>
  <c r="F627" i="6"/>
  <c r="G626" i="6"/>
  <c r="F626" i="6"/>
  <c r="G625" i="6"/>
  <c r="F625" i="6"/>
  <c r="G624" i="6"/>
  <c r="F624" i="6"/>
  <c r="G623" i="6"/>
  <c r="F622" i="6"/>
  <c r="G621" i="6"/>
  <c r="F621" i="6"/>
  <c r="G620" i="6"/>
  <c r="F620" i="6"/>
  <c r="G619" i="6"/>
  <c r="F619" i="6"/>
  <c r="G618" i="6"/>
  <c r="F618" i="6"/>
  <c r="G617" i="6"/>
  <c r="F617" i="6"/>
  <c r="G616" i="6"/>
  <c r="F616" i="6"/>
  <c r="G615" i="6"/>
  <c r="F615" i="6"/>
  <c r="G614" i="6"/>
  <c r="F614" i="6"/>
  <c r="G613" i="6"/>
  <c r="F613" i="6"/>
  <c r="G612" i="6"/>
  <c r="F612" i="6"/>
  <c r="G611" i="6"/>
  <c r="F611" i="6"/>
  <c r="G610" i="6"/>
  <c r="F610" i="6"/>
  <c r="G609" i="6"/>
  <c r="F609" i="6"/>
  <c r="G608" i="6"/>
  <c r="F608" i="6"/>
  <c r="G607" i="6"/>
  <c r="F607" i="6"/>
  <c r="G606" i="6"/>
  <c r="F606" i="6"/>
  <c r="G605" i="6"/>
  <c r="F605" i="6"/>
  <c r="G604" i="6"/>
  <c r="F604" i="6"/>
  <c r="G603" i="6"/>
  <c r="F603" i="6"/>
  <c r="G602" i="6"/>
  <c r="F602" i="6"/>
  <c r="G601" i="6"/>
  <c r="F601" i="6"/>
  <c r="G600" i="6"/>
  <c r="F600" i="6"/>
  <c r="G599" i="6"/>
  <c r="F599" i="6"/>
  <c r="G598" i="6"/>
  <c r="F598" i="6"/>
  <c r="G597" i="6"/>
  <c r="F597" i="6"/>
  <c r="G596" i="6"/>
  <c r="F596" i="6"/>
  <c r="G595" i="6"/>
  <c r="F595" i="6"/>
  <c r="G594" i="6"/>
  <c r="F594" i="6"/>
  <c r="G593" i="6"/>
  <c r="F593" i="6"/>
  <c r="G592" i="6"/>
  <c r="F592" i="6"/>
  <c r="G591" i="6"/>
  <c r="F591" i="6"/>
  <c r="G590" i="6"/>
  <c r="F590" i="6"/>
  <c r="G589"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G297" i="6"/>
  <c r="G296" i="6"/>
  <c r="G295" i="6"/>
  <c r="G294" i="6"/>
  <c r="G293" i="6"/>
  <c r="F293" i="6"/>
  <c r="G292" i="6"/>
  <c r="F292" i="6"/>
  <c r="G291" i="6"/>
  <c r="F291" i="6"/>
  <c r="G290" i="6"/>
  <c r="F290" i="6"/>
  <c r="G289" i="6"/>
  <c r="F289" i="6"/>
  <c r="G288" i="6"/>
  <c r="F288" i="6"/>
  <c r="G287" i="6"/>
  <c r="F287" i="6"/>
  <c r="G286" i="6"/>
  <c r="F286" i="6"/>
  <c r="G285" i="6"/>
  <c r="F285" i="6"/>
  <c r="G284" i="6"/>
  <c r="F284" i="6"/>
  <c r="G283" i="6"/>
  <c r="F283" i="6"/>
  <c r="G282" i="6"/>
  <c r="F282" i="6"/>
  <c r="G281" i="6"/>
  <c r="F281" i="6"/>
  <c r="G280" i="6"/>
  <c r="F280" i="6"/>
  <c r="G279" i="6"/>
  <c r="F279" i="6"/>
  <c r="G278" i="6"/>
  <c r="F278" i="6"/>
  <c r="G277" i="6"/>
  <c r="F277" i="6"/>
  <c r="G276" i="6"/>
  <c r="F276" i="6"/>
  <c r="G275" i="6"/>
  <c r="F275" i="6"/>
  <c r="G274" i="6"/>
  <c r="F274" i="6"/>
  <c r="G273" i="6"/>
  <c r="F273" i="6"/>
  <c r="G272" i="6"/>
  <c r="F272" i="6"/>
  <c r="G271" i="6"/>
  <c r="F271" i="6"/>
  <c r="G270" i="6"/>
  <c r="F270" i="6"/>
  <c r="G269" i="6"/>
  <c r="F269" i="6"/>
  <c r="G268" i="6"/>
  <c r="F268" i="6"/>
  <c r="G267" i="6"/>
  <c r="F267" i="6"/>
  <c r="G266" i="6"/>
  <c r="F266" i="6"/>
  <c r="G265" i="6"/>
  <c r="F265" i="6"/>
  <c r="G264" i="6"/>
  <c r="F264" i="6"/>
  <c r="G263" i="6"/>
  <c r="F263" i="6"/>
  <c r="G262" i="6"/>
  <c r="F262" i="6"/>
  <c r="G261" i="6"/>
  <c r="F261" i="6"/>
  <c r="G260" i="6"/>
  <c r="F260" i="6"/>
  <c r="G259" i="6"/>
  <c r="F259" i="6"/>
  <c r="G258" i="6"/>
  <c r="F258" i="6"/>
  <c r="G257" i="6"/>
  <c r="G256" i="6"/>
  <c r="G255" i="6"/>
  <c r="G254" i="6"/>
  <c r="G253" i="6"/>
  <c r="G252" i="6"/>
  <c r="G251" i="6"/>
  <c r="G250" i="6"/>
  <c r="G249" i="6"/>
  <c r="G248" i="6"/>
  <c r="G247" i="6"/>
  <c r="G246" i="6"/>
  <c r="G245" i="6"/>
  <c r="G244" i="6"/>
  <c r="G243" i="6"/>
  <c r="G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G207" i="6"/>
  <c r="F207" i="6"/>
  <c r="G206" i="6"/>
  <c r="F206" i="6"/>
  <c r="G205" i="6"/>
  <c r="F205" i="6"/>
  <c r="G204" i="6"/>
  <c r="F204" i="6"/>
  <c r="G203" i="6"/>
  <c r="F203" i="6"/>
  <c r="G202" i="6"/>
  <c r="F202" i="6"/>
  <c r="G201" i="6"/>
  <c r="F201" i="6"/>
  <c r="G200" i="6"/>
  <c r="F200" i="6"/>
  <c r="G199" i="6"/>
  <c r="F199" i="6"/>
  <c r="G198" i="6"/>
  <c r="F198" i="6"/>
  <c r="G197" i="6"/>
  <c r="F197" i="6"/>
  <c r="G196" i="6"/>
  <c r="F196" i="6"/>
  <c r="G195" i="6"/>
  <c r="F195" i="6"/>
  <c r="G194" i="6"/>
  <c r="F194" i="6"/>
  <c r="G193" i="6"/>
  <c r="F193" i="6"/>
  <c r="G192" i="6"/>
  <c r="F192" i="6"/>
  <c r="G191" i="6"/>
  <c r="F191" i="6"/>
  <c r="G190" i="6"/>
  <c r="F190" i="6"/>
  <c r="G189" i="6"/>
  <c r="F189" i="6"/>
  <c r="G188" i="6"/>
  <c r="F188" i="6"/>
  <c r="G187" i="6"/>
  <c r="F187" i="6"/>
  <c r="G186" i="6"/>
  <c r="F186" i="6"/>
  <c r="G185" i="6"/>
  <c r="F185" i="6"/>
  <c r="G184" i="6"/>
  <c r="F184" i="6"/>
  <c r="G183" i="6"/>
  <c r="F183" i="6"/>
  <c r="G182" i="6"/>
  <c r="F182" i="6"/>
  <c r="G181" i="6"/>
  <c r="F181" i="6"/>
  <c r="G180" i="6"/>
  <c r="F180" i="6"/>
  <c r="G179" i="6"/>
  <c r="F179" i="6"/>
  <c r="G178" i="6"/>
  <c r="F178" i="6"/>
  <c r="G177" i="6"/>
  <c r="F177" i="6"/>
  <c r="G176" i="6"/>
  <c r="F176" i="6"/>
  <c r="G175" i="6"/>
  <c r="F175" i="6"/>
  <c r="G174" i="6"/>
  <c r="F174" i="6"/>
  <c r="G173" i="6"/>
  <c r="F173" i="6"/>
  <c r="G172" i="6"/>
  <c r="F172" i="6"/>
  <c r="G171" i="6"/>
  <c r="F171" i="6"/>
  <c r="G170" i="6"/>
  <c r="F170" i="6"/>
  <c r="G169" i="6"/>
  <c r="F169" i="6"/>
  <c r="G168" i="6"/>
  <c r="F168" i="6"/>
  <c r="G167" i="6"/>
  <c r="F167" i="6"/>
  <c r="G166" i="6"/>
  <c r="F166" i="6"/>
  <c r="G165" i="6"/>
  <c r="F165" i="6"/>
  <c r="G164" i="6"/>
  <c r="F164" i="6"/>
  <c r="G163" i="6"/>
  <c r="F163" i="6"/>
  <c r="G162" i="6"/>
  <c r="F162" i="6"/>
  <c r="G161" i="6"/>
  <c r="F161" i="6"/>
  <c r="G160" i="6"/>
  <c r="F160" i="6"/>
  <c r="G159" i="6"/>
  <c r="F159" i="6"/>
  <c r="G158" i="6"/>
  <c r="F158" i="6"/>
  <c r="G157" i="6"/>
  <c r="F157" i="6"/>
  <c r="G156" i="6"/>
  <c r="F156" i="6"/>
  <c r="G155" i="6"/>
  <c r="F155" i="6"/>
  <c r="G154" i="6"/>
  <c r="F154" i="6"/>
  <c r="G153" i="6"/>
  <c r="F153" i="6"/>
  <c r="G152" i="6"/>
  <c r="F152" i="6"/>
  <c r="G151" i="6"/>
  <c r="F151" i="6"/>
  <c r="G150" i="6"/>
  <c r="F150" i="6"/>
  <c r="G149" i="6"/>
  <c r="F149" i="6"/>
  <c r="G148" i="6"/>
  <c r="F148" i="6"/>
  <c r="G147" i="6"/>
  <c r="F147" i="6"/>
  <c r="G146" i="6"/>
  <c r="F146" i="6"/>
  <c r="G145" i="6"/>
  <c r="F145" i="6"/>
  <c r="G144" i="6"/>
  <c r="F144" i="6"/>
  <c r="G143" i="6"/>
  <c r="F143" i="6"/>
  <c r="G142" i="6"/>
  <c r="F142" i="6"/>
  <c r="G141" i="6"/>
  <c r="F141" i="6"/>
  <c r="G140" i="6"/>
  <c r="F140" i="6"/>
  <c r="G139" i="6"/>
  <c r="F139" i="6"/>
  <c r="G138" i="6"/>
  <c r="F138" i="6"/>
  <c r="G137" i="6"/>
  <c r="G136" i="6"/>
  <c r="G135" i="6"/>
  <c r="G134" i="6"/>
  <c r="F133" i="6"/>
  <c r="F132" i="6"/>
  <c r="G131" i="6"/>
  <c r="F131" i="6"/>
  <c r="G130" i="6"/>
  <c r="F130" i="6"/>
  <c r="G129" i="6"/>
  <c r="F129" i="6"/>
  <c r="G128" i="6"/>
  <c r="F128" i="6"/>
  <c r="G127" i="6"/>
  <c r="F127" i="6"/>
  <c r="G126" i="6"/>
  <c r="F126" i="6"/>
  <c r="G125" i="6"/>
  <c r="F125" i="6"/>
  <c r="F124" i="6"/>
  <c r="F123" i="6"/>
  <c r="F122" i="6"/>
  <c r="F121" i="6"/>
  <c r="F120" i="6"/>
  <c r="F119" i="6"/>
  <c r="F118" i="6"/>
  <c r="F117" i="6"/>
  <c r="F116" i="6"/>
  <c r="F115" i="6"/>
  <c r="F114" i="6"/>
  <c r="F113" i="6"/>
  <c r="F112" i="6"/>
  <c r="F111" i="6"/>
  <c r="G110" i="6"/>
  <c r="F110" i="6"/>
  <c r="G109" i="6"/>
  <c r="F109" i="6"/>
  <c r="G108" i="6"/>
  <c r="F108" i="6"/>
  <c r="G107" i="6"/>
  <c r="F107" i="6"/>
  <c r="G106" i="6"/>
  <c r="F106" i="6"/>
  <c r="G105" i="6"/>
  <c r="F105" i="6"/>
  <c r="G104" i="6"/>
  <c r="F104" i="6"/>
  <c r="G103" i="6"/>
  <c r="F103" i="6"/>
  <c r="G102" i="6"/>
  <c r="F102" i="6"/>
  <c r="G101" i="6"/>
  <c r="F101" i="6"/>
  <c r="G100" i="6"/>
  <c r="F100" i="6"/>
  <c r="G99" i="6"/>
  <c r="F99" i="6"/>
  <c r="G98" i="6"/>
  <c r="F98" i="6"/>
  <c r="G97" i="6"/>
  <c r="F97" i="6"/>
  <c r="G96" i="6"/>
  <c r="F96" i="6"/>
  <c r="G95" i="6"/>
  <c r="F95" i="6"/>
  <c r="G94" i="6"/>
  <c r="F94" i="6"/>
  <c r="G93" i="6"/>
  <c r="F93" i="6"/>
  <c r="G92" i="6"/>
  <c r="F92" i="6"/>
  <c r="G91" i="6"/>
  <c r="F91" i="6"/>
  <c r="G90" i="6"/>
  <c r="F90" i="6"/>
  <c r="G89" i="6"/>
  <c r="F89" i="6"/>
  <c r="G88" i="6"/>
  <c r="F88" i="6"/>
  <c r="G87" i="6"/>
  <c r="F87" i="6"/>
  <c r="G86" i="6"/>
  <c r="F86" i="6"/>
  <c r="G85" i="6"/>
  <c r="F85" i="6"/>
  <c r="G84" i="6"/>
  <c r="F84" i="6"/>
  <c r="G83" i="6"/>
  <c r="F83" i="6"/>
  <c r="G82" i="6"/>
  <c r="F82" i="6"/>
  <c r="G81" i="6"/>
  <c r="F81" i="6"/>
  <c r="G80" i="6"/>
  <c r="F80" i="6"/>
  <c r="G79" i="6"/>
  <c r="F79" i="6"/>
  <c r="G78" i="6"/>
  <c r="F78" i="6"/>
  <c r="G77" i="6"/>
  <c r="F77" i="6"/>
  <c r="G76" i="6"/>
  <c r="F76" i="6"/>
  <c r="G75" i="6"/>
  <c r="F75" i="6"/>
  <c r="G74" i="6"/>
  <c r="F74" i="6"/>
  <c r="G73" i="6"/>
  <c r="F73" i="6"/>
  <c r="G72" i="6"/>
  <c r="F72" i="6"/>
  <c r="G71" i="6"/>
  <c r="F71" i="6"/>
  <c r="G70" i="6"/>
  <c r="F70" i="6"/>
  <c r="G69" i="6"/>
  <c r="F69" i="6"/>
  <c r="G68" i="6"/>
  <c r="F68" i="6"/>
  <c r="G67" i="6"/>
  <c r="F67" i="6"/>
  <c r="G66" i="6"/>
  <c r="F66" i="6"/>
  <c r="G65" i="6"/>
  <c r="F65" i="6"/>
  <c r="G64" i="6"/>
  <c r="F64" i="6"/>
  <c r="G63" i="6"/>
  <c r="F63" i="6"/>
  <c r="G62" i="6"/>
  <c r="F62" i="6"/>
  <c r="G61" i="6"/>
  <c r="F61" i="6"/>
  <c r="G60" i="6"/>
  <c r="F60" i="6"/>
  <c r="G59" i="6"/>
  <c r="F59" i="6"/>
  <c r="G58" i="6"/>
  <c r="F58" i="6"/>
  <c r="G57" i="6"/>
  <c r="F57" i="6"/>
  <c r="G56" i="6"/>
  <c r="F56" i="6"/>
  <c r="G55" i="6"/>
  <c r="F55" i="6"/>
  <c r="G54" i="6"/>
  <c r="F54" i="6"/>
  <c r="G53" i="6"/>
  <c r="F53" i="6"/>
  <c r="G52" i="6"/>
  <c r="F52" i="6"/>
  <c r="G51" i="6"/>
  <c r="F51" i="6"/>
  <c r="G50" i="6"/>
  <c r="F50" i="6"/>
  <c r="G49" i="6"/>
  <c r="F49" i="6"/>
  <c r="G48" i="6"/>
  <c r="F48" i="6"/>
  <c r="G47" i="6"/>
  <c r="F47" i="6"/>
  <c r="G46" i="6"/>
  <c r="F46" i="6"/>
  <c r="G45" i="6"/>
  <c r="F45" i="6"/>
  <c r="G44" i="6"/>
  <c r="F44" i="6"/>
  <c r="G43" i="6"/>
  <c r="F43" i="6"/>
  <c r="G42" i="6"/>
  <c r="F42" i="6"/>
  <c r="G41" i="6"/>
  <c r="F41" i="6"/>
  <c r="G40" i="6"/>
  <c r="F40" i="6"/>
  <c r="G39" i="6"/>
  <c r="F39" i="6"/>
  <c r="G38" i="6"/>
  <c r="F38" i="6"/>
  <c r="G37" i="6"/>
  <c r="F37" i="6"/>
  <c r="G36" i="6"/>
  <c r="F36" i="6"/>
  <c r="G35" i="6"/>
  <c r="F35" i="6"/>
  <c r="G34" i="6"/>
  <c r="F34" i="6"/>
  <c r="G33" i="6"/>
  <c r="F33" i="6"/>
  <c r="G32" i="6"/>
  <c r="F32" i="6"/>
  <c r="G31" i="6"/>
  <c r="F31" i="6"/>
  <c r="G30" i="6"/>
  <c r="F30" i="6"/>
  <c r="G29" i="6"/>
  <c r="G28" i="6"/>
  <c r="G27" i="6"/>
  <c r="G26" i="6"/>
  <c r="F25" i="6"/>
  <c r="F24" i="6"/>
  <c r="F23" i="6"/>
  <c r="F22" i="6"/>
  <c r="F21" i="6"/>
  <c r="F20" i="6"/>
  <c r="F19" i="6"/>
  <c r="F18" i="6"/>
  <c r="G17" i="6"/>
  <c r="F17" i="6"/>
  <c r="G16" i="6"/>
  <c r="F16" i="6"/>
  <c r="G15" i="6"/>
  <c r="F15" i="6"/>
  <c r="G14" i="6"/>
  <c r="F14" i="6"/>
  <c r="G13" i="6"/>
  <c r="F13" i="6"/>
  <c r="G12" i="6"/>
  <c r="F12" i="6"/>
  <c r="G11" i="6"/>
  <c r="F11" i="6"/>
  <c r="G10" i="6"/>
  <c r="F10" i="6"/>
  <c r="G9" i="6"/>
  <c r="F9" i="6"/>
  <c r="G8" i="6"/>
  <c r="F8" i="6"/>
  <c r="G7" i="6"/>
  <c r="F7" i="6"/>
  <c r="G6" i="6"/>
  <c r="F6" i="6"/>
  <c r="G5" i="6"/>
  <c r="F5" i="6"/>
  <c r="G4" i="6"/>
  <c r="F4" i="6"/>
  <c r="G788" i="5"/>
  <c r="G787" i="5"/>
  <c r="G786" i="5"/>
  <c r="G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G753" i="5"/>
  <c r="F753" i="5"/>
  <c r="G752" i="5"/>
  <c r="F752" i="5"/>
  <c r="G751" i="5"/>
  <c r="F751" i="5"/>
  <c r="G750" i="5"/>
  <c r="F750" i="5"/>
  <c r="G749" i="5"/>
  <c r="F749" i="5"/>
  <c r="G748" i="5"/>
  <c r="F748" i="5"/>
  <c r="G747" i="5"/>
  <c r="F747" i="5"/>
  <c r="G746" i="5"/>
  <c r="F746" i="5"/>
  <c r="G745" i="5"/>
  <c r="F745" i="5"/>
  <c r="G744" i="5"/>
  <c r="F744" i="5"/>
  <c r="G743" i="5"/>
  <c r="F743" i="5"/>
  <c r="G742" i="5"/>
  <c r="F742" i="5"/>
  <c r="G741" i="5"/>
  <c r="F741" i="5"/>
  <c r="G740" i="5"/>
  <c r="F740" i="5"/>
  <c r="G739" i="5"/>
  <c r="F739" i="5"/>
  <c r="G738" i="5"/>
  <c r="F738" i="5"/>
  <c r="G737" i="5"/>
  <c r="F737" i="5"/>
  <c r="G736" i="5"/>
  <c r="F736" i="5"/>
  <c r="G735" i="5"/>
  <c r="F735" i="5"/>
  <c r="G734" i="5"/>
  <c r="F734" i="5"/>
  <c r="G733" i="5"/>
  <c r="F733" i="5"/>
  <c r="G732" i="5"/>
  <c r="F732" i="5"/>
  <c r="G731" i="5"/>
  <c r="F731" i="5"/>
  <c r="G730" i="5"/>
  <c r="F730" i="5"/>
  <c r="G729" i="5"/>
  <c r="F729" i="5"/>
  <c r="G728" i="5"/>
  <c r="F728" i="5"/>
  <c r="G727" i="5"/>
  <c r="F727" i="5"/>
  <c r="G726" i="5"/>
  <c r="F726" i="5"/>
  <c r="G725" i="5"/>
  <c r="F725" i="5"/>
  <c r="G724" i="5"/>
  <c r="F724" i="5"/>
  <c r="G723" i="5"/>
  <c r="F723" i="5"/>
  <c r="G722" i="5"/>
  <c r="F722" i="5"/>
  <c r="G721" i="5"/>
  <c r="F721" i="5"/>
  <c r="G720" i="5"/>
  <c r="F720" i="5"/>
  <c r="G719" i="5"/>
  <c r="F719" i="5"/>
  <c r="G718" i="5"/>
  <c r="F718" i="5"/>
  <c r="G717" i="5"/>
  <c r="F717" i="5"/>
  <c r="G716" i="5"/>
  <c r="F716" i="5"/>
  <c r="G715" i="5"/>
  <c r="F715" i="5"/>
  <c r="G714" i="5"/>
  <c r="F714" i="5"/>
  <c r="G713" i="5"/>
  <c r="F713" i="5"/>
  <c r="G712" i="5"/>
  <c r="F712" i="5"/>
  <c r="G711" i="5"/>
  <c r="F711" i="5"/>
  <c r="G710" i="5"/>
  <c r="F710" i="5"/>
  <c r="G709" i="5"/>
  <c r="F709" i="5"/>
  <c r="G708" i="5"/>
  <c r="F708" i="5"/>
  <c r="G707" i="5"/>
  <c r="F707" i="5"/>
  <c r="G706" i="5"/>
  <c r="F706" i="5"/>
  <c r="G705" i="5"/>
  <c r="F705" i="5"/>
  <c r="G704" i="5"/>
  <c r="F704" i="5"/>
  <c r="G703" i="5"/>
  <c r="F703" i="5"/>
  <c r="G702" i="5"/>
  <c r="F702" i="5"/>
  <c r="F701" i="5"/>
  <c r="G700" i="5"/>
  <c r="F700" i="5"/>
  <c r="G699" i="5"/>
  <c r="F699" i="5"/>
  <c r="G698" i="5"/>
  <c r="F698" i="5"/>
  <c r="G697" i="5"/>
  <c r="F696" i="5"/>
  <c r="G695" i="5"/>
  <c r="F695" i="5"/>
  <c r="G694" i="5"/>
  <c r="F694" i="5"/>
  <c r="G693" i="5"/>
  <c r="F693" i="5"/>
  <c r="G692" i="5"/>
  <c r="F692" i="5"/>
  <c r="G691" i="5"/>
  <c r="F691" i="5"/>
  <c r="G690" i="5"/>
  <c r="F690" i="5"/>
  <c r="G689" i="5"/>
  <c r="F689" i="5"/>
  <c r="G688" i="5"/>
  <c r="F688" i="5"/>
  <c r="G687" i="5"/>
  <c r="F687" i="5"/>
  <c r="G686" i="5"/>
  <c r="F686" i="5"/>
  <c r="G685" i="5"/>
  <c r="F685" i="5"/>
  <c r="G684" i="5"/>
  <c r="F684" i="5"/>
  <c r="G683" i="5"/>
  <c r="F683" i="5"/>
  <c r="G682" i="5"/>
  <c r="F682" i="5"/>
  <c r="G681" i="5"/>
  <c r="F681" i="5"/>
  <c r="G680" i="5"/>
  <c r="F680" i="5"/>
  <c r="G679" i="5"/>
  <c r="F679" i="5"/>
  <c r="G678" i="5"/>
  <c r="F678" i="5"/>
  <c r="G677" i="5"/>
  <c r="F677" i="5"/>
  <c r="G676" i="5"/>
  <c r="F676" i="5"/>
  <c r="G675" i="5"/>
  <c r="F675" i="5"/>
  <c r="G674"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G599" i="5"/>
  <c r="F599" i="5"/>
  <c r="G598" i="5"/>
  <c r="F598" i="5"/>
  <c r="G597" i="5"/>
  <c r="F597" i="5"/>
  <c r="G596" i="5"/>
  <c r="F596" i="5"/>
  <c r="G595" i="5"/>
  <c r="F595" i="5"/>
  <c r="G594" i="5"/>
  <c r="F594" i="5"/>
  <c r="G593" i="5"/>
  <c r="F593" i="5"/>
  <c r="G592" i="5"/>
  <c r="F592" i="5"/>
  <c r="G591" i="5"/>
  <c r="F591" i="5"/>
  <c r="G590" i="5"/>
  <c r="F590" i="5"/>
  <c r="G589" i="5"/>
  <c r="F589" i="5"/>
  <c r="G588" i="5"/>
  <c r="F588" i="5"/>
  <c r="G587" i="5"/>
  <c r="F587" i="5"/>
  <c r="G586" i="5"/>
  <c r="F586" i="5"/>
  <c r="G585" i="5"/>
  <c r="F585" i="5"/>
  <c r="G584" i="5"/>
  <c r="F584" i="5"/>
  <c r="G583" i="5"/>
  <c r="F583" i="5"/>
  <c r="G582" i="5"/>
  <c r="F582" i="5"/>
  <c r="G581" i="5"/>
  <c r="F581" i="5"/>
  <c r="G580" i="5"/>
  <c r="F580" i="5"/>
  <c r="G579" i="5"/>
  <c r="F579" i="5"/>
  <c r="G578" i="5"/>
  <c r="F578" i="5"/>
  <c r="G577" i="5"/>
  <c r="F577" i="5"/>
  <c r="G576" i="5"/>
  <c r="F576" i="5"/>
  <c r="G575" i="5"/>
  <c r="F575" i="5"/>
  <c r="G574" i="5"/>
  <c r="F574" i="5"/>
  <c r="G573" i="5"/>
  <c r="F573" i="5"/>
  <c r="G572" i="5"/>
  <c r="F572" i="5"/>
  <c r="G571" i="5"/>
  <c r="F571" i="5"/>
  <c r="F570" i="5"/>
  <c r="F569" i="5"/>
  <c r="F568" i="5"/>
  <c r="F567" i="5"/>
  <c r="F566" i="5"/>
  <c r="F565" i="5"/>
  <c r="F564" i="5"/>
  <c r="F563" i="5"/>
  <c r="F562" i="5"/>
  <c r="F561" i="5"/>
  <c r="F560" i="5"/>
  <c r="F559" i="5"/>
  <c r="F558" i="5"/>
  <c r="F557" i="5"/>
  <c r="G556" i="5"/>
  <c r="F555" i="5"/>
  <c r="F554" i="5"/>
  <c r="F553" i="5"/>
  <c r="F552" i="5"/>
  <c r="F551" i="5"/>
  <c r="F550" i="5"/>
  <c r="G549" i="5"/>
  <c r="F549" i="5"/>
  <c r="G548" i="5"/>
  <c r="F548" i="5"/>
  <c r="G547" i="5"/>
  <c r="F547" i="5"/>
  <c r="G546" i="5"/>
  <c r="F546" i="5"/>
  <c r="G545" i="5"/>
  <c r="F545" i="5"/>
  <c r="G544" i="5"/>
  <c r="F544" i="5"/>
  <c r="G543" i="5"/>
  <c r="F543" i="5"/>
  <c r="G542" i="5"/>
  <c r="F542" i="5"/>
  <c r="G541" i="5"/>
  <c r="F541" i="5"/>
  <c r="G540" i="5"/>
  <c r="F540" i="5"/>
  <c r="G539" i="5"/>
  <c r="F539" i="5"/>
  <c r="G538" i="5"/>
  <c r="F538" i="5"/>
  <c r="G537" i="5"/>
  <c r="F537" i="5"/>
  <c r="G536" i="5"/>
  <c r="F536" i="5"/>
  <c r="G535" i="5"/>
  <c r="F535" i="5"/>
  <c r="G534" i="5"/>
  <c r="F534" i="5"/>
  <c r="G533" i="5"/>
  <c r="F533" i="5"/>
  <c r="G532" i="5"/>
  <c r="F532" i="5"/>
  <c r="G531" i="5"/>
  <c r="F531" i="5"/>
  <c r="G530" i="5"/>
  <c r="F530" i="5"/>
  <c r="G529" i="5"/>
  <c r="F529" i="5"/>
  <c r="G528" i="5"/>
  <c r="F528" i="5"/>
  <c r="G527" i="5"/>
  <c r="F527" i="5"/>
  <c r="G526" i="5"/>
  <c r="F526" i="5"/>
  <c r="G525" i="5"/>
  <c r="F525" i="5"/>
  <c r="G524" i="5"/>
  <c r="F524" i="5"/>
  <c r="G523" i="5"/>
  <c r="F523" i="5"/>
  <c r="G522" i="5"/>
  <c r="F522" i="5"/>
  <c r="G521" i="5"/>
  <c r="F521" i="5"/>
  <c r="G520" i="5"/>
  <c r="F520" i="5"/>
  <c r="G519" i="5"/>
  <c r="F519" i="5"/>
  <c r="G518" i="5"/>
  <c r="F518" i="5"/>
  <c r="G517" i="5"/>
  <c r="F517" i="5"/>
  <c r="G516" i="5"/>
  <c r="F516" i="5"/>
  <c r="G515" i="5"/>
  <c r="F515" i="5"/>
  <c r="G514" i="5"/>
  <c r="F514" i="5"/>
  <c r="G513" i="5"/>
  <c r="F513" i="5"/>
  <c r="G512" i="5"/>
  <c r="F512" i="5"/>
  <c r="G511" i="5"/>
  <c r="F511" i="5"/>
  <c r="G510" i="5"/>
  <c r="F510" i="5"/>
  <c r="G509" i="5"/>
  <c r="F509" i="5"/>
  <c r="G508" i="5"/>
  <c r="F508" i="5"/>
  <c r="G507" i="5"/>
  <c r="F507" i="5"/>
  <c r="G506" i="5"/>
  <c r="F506" i="5"/>
  <c r="G505" i="5"/>
  <c r="F505" i="5"/>
  <c r="G504" i="5"/>
  <c r="F504" i="5"/>
  <c r="G503" i="5"/>
  <c r="F503" i="5"/>
  <c r="G502" i="5"/>
  <c r="F502" i="5"/>
  <c r="F501" i="5"/>
  <c r="F500" i="5"/>
  <c r="F499" i="5"/>
  <c r="F498" i="5"/>
  <c r="F497" i="5"/>
  <c r="F496" i="5"/>
  <c r="F495" i="5"/>
  <c r="F494" i="5"/>
  <c r="F493" i="5"/>
  <c r="F492" i="5"/>
  <c r="F491" i="5"/>
  <c r="F490" i="5"/>
  <c r="F489" i="5"/>
  <c r="F488" i="5"/>
  <c r="F487" i="5"/>
  <c r="F486" i="5"/>
  <c r="F485" i="5"/>
  <c r="F484" i="5"/>
  <c r="G483" i="5"/>
  <c r="F483" i="5"/>
  <c r="G482" i="5"/>
  <c r="F482" i="5"/>
  <c r="G481" i="5"/>
  <c r="F481" i="5"/>
  <c r="G480" i="5"/>
  <c r="F480" i="5"/>
  <c r="G479" i="5"/>
  <c r="F479" i="5"/>
  <c r="G478" i="5"/>
  <c r="F478" i="5"/>
  <c r="G477" i="5"/>
  <c r="F477" i="5"/>
  <c r="G476" i="5"/>
  <c r="F476" i="5"/>
  <c r="G475" i="5"/>
  <c r="F475" i="5"/>
  <c r="G474" i="5"/>
  <c r="F474" i="5"/>
  <c r="G473" i="5"/>
  <c r="F473" i="5"/>
  <c r="G472" i="5"/>
  <c r="F472" i="5"/>
  <c r="G471" i="5"/>
  <c r="F471" i="5"/>
  <c r="G470" i="5"/>
  <c r="F470" i="5"/>
  <c r="G469" i="5"/>
  <c r="F469" i="5"/>
  <c r="G468" i="5"/>
  <c r="F468" i="5"/>
  <c r="G467" i="5"/>
  <c r="F467" i="5"/>
  <c r="G466" i="5"/>
  <c r="F466" i="5"/>
  <c r="G465" i="5"/>
  <c r="F465" i="5"/>
  <c r="G464" i="5"/>
  <c r="F464" i="5"/>
  <c r="G463" i="5"/>
  <c r="F463" i="5"/>
  <c r="G462" i="5"/>
  <c r="F462" i="5"/>
  <c r="G461" i="5"/>
  <c r="F461" i="5"/>
  <c r="G460" i="5"/>
  <c r="F460" i="5"/>
  <c r="G459" i="5"/>
  <c r="F459" i="5"/>
  <c r="G458" i="5"/>
  <c r="F458" i="5"/>
  <c r="G457" i="5"/>
  <c r="F457" i="5"/>
  <c r="G456" i="5"/>
  <c r="F456" i="5"/>
  <c r="G455" i="5"/>
  <c r="F455" i="5"/>
  <c r="G454" i="5"/>
  <c r="F454" i="5"/>
  <c r="G453" i="5"/>
  <c r="F453" i="5"/>
  <c r="G452" i="5"/>
  <c r="F452" i="5"/>
  <c r="G451" i="5"/>
  <c r="F451" i="5"/>
  <c r="G450" i="5"/>
  <c r="F450" i="5"/>
  <c r="G449" i="5"/>
  <c r="F449" i="5"/>
  <c r="G448" i="5"/>
  <c r="F448" i="5"/>
  <c r="G447" i="5"/>
  <c r="F447" i="5"/>
  <c r="G446" i="5"/>
  <c r="F446" i="5"/>
  <c r="G445" i="5"/>
  <c r="F445" i="5"/>
  <c r="G444" i="5"/>
  <c r="F444" i="5"/>
  <c r="G443" i="5"/>
  <c r="F443" i="5"/>
  <c r="G442" i="5"/>
  <c r="F442" i="5"/>
  <c r="G441" i="5"/>
  <c r="F441" i="5"/>
  <c r="G440" i="5"/>
  <c r="F440" i="5"/>
  <c r="G439" i="5"/>
  <c r="F439" i="5"/>
  <c r="G438" i="5"/>
  <c r="F438" i="5"/>
  <c r="G437" i="5"/>
  <c r="F437" i="5"/>
  <c r="G436" i="5"/>
  <c r="G435" i="5"/>
  <c r="G434" i="5"/>
  <c r="G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G396" i="5"/>
  <c r="F396" i="5"/>
  <c r="G395" i="5"/>
  <c r="F395" i="5"/>
  <c r="G394" i="5"/>
  <c r="F394" i="5"/>
  <c r="G393" i="5"/>
  <c r="F393" i="5"/>
  <c r="G392" i="5"/>
  <c r="F392" i="5"/>
  <c r="G391" i="5"/>
  <c r="F391" i="5"/>
  <c r="G390" i="5"/>
  <c r="F390" i="5"/>
  <c r="G389" i="5"/>
  <c r="F389" i="5"/>
  <c r="G388" i="5"/>
  <c r="F388" i="5"/>
  <c r="G387" i="5"/>
  <c r="F387" i="5"/>
  <c r="G386" i="5"/>
  <c r="F386" i="5"/>
  <c r="G385" i="5"/>
  <c r="F385" i="5"/>
  <c r="G384" i="5"/>
  <c r="F384" i="5"/>
  <c r="G383" i="5"/>
  <c r="F383" i="5"/>
  <c r="G382" i="5"/>
  <c r="F382" i="5"/>
  <c r="G381" i="5"/>
  <c r="F381" i="5"/>
  <c r="G380" i="5"/>
  <c r="F380" i="5"/>
  <c r="G379" i="5"/>
  <c r="F379" i="5"/>
  <c r="G378" i="5"/>
  <c r="F378" i="5"/>
  <c r="G377" i="5"/>
  <c r="F377" i="5"/>
  <c r="G376" i="5"/>
  <c r="F376" i="5"/>
  <c r="G375" i="5"/>
  <c r="F375" i="5"/>
  <c r="G374"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G311" i="5"/>
  <c r="F311" i="5"/>
  <c r="G310" i="5"/>
  <c r="F310" i="5"/>
  <c r="G309" i="5"/>
  <c r="F309" i="5"/>
  <c r="G308" i="5"/>
  <c r="F308" i="5"/>
  <c r="G307" i="5"/>
  <c r="F307" i="5"/>
  <c r="G306" i="5"/>
  <c r="F306" i="5"/>
  <c r="G305" i="5"/>
  <c r="F305" i="5"/>
  <c r="G304" i="5"/>
  <c r="F304" i="5"/>
  <c r="G303" i="5"/>
  <c r="F303" i="5"/>
  <c r="G302" i="5"/>
  <c r="F302" i="5"/>
  <c r="G301" i="5"/>
  <c r="F301" i="5"/>
  <c r="G300" i="5"/>
  <c r="F300" i="5"/>
  <c r="G299" i="5"/>
  <c r="F299" i="5"/>
  <c r="G298" i="5"/>
  <c r="F298" i="5"/>
  <c r="G297" i="5"/>
  <c r="F297" i="5"/>
  <c r="G296" i="5"/>
  <c r="F296" i="5"/>
  <c r="G295" i="5"/>
  <c r="F295" i="5"/>
  <c r="G294" i="5"/>
  <c r="F294" i="5"/>
  <c r="G293" i="5"/>
  <c r="F293" i="5"/>
  <c r="G292" i="5"/>
  <c r="F292" i="5"/>
  <c r="G291" i="5"/>
  <c r="F291" i="5"/>
  <c r="G290" i="5"/>
  <c r="F290" i="5"/>
  <c r="G289" i="5"/>
  <c r="F289" i="5"/>
  <c r="G288" i="5"/>
  <c r="F288" i="5"/>
  <c r="G287" i="5"/>
  <c r="G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G254" i="5"/>
  <c r="F254" i="5"/>
  <c r="G253" i="5"/>
  <c r="F253" i="5"/>
  <c r="G252" i="5"/>
  <c r="F252" i="5"/>
  <c r="G251" i="5"/>
  <c r="F251" i="5"/>
  <c r="G250" i="5"/>
  <c r="F250" i="5"/>
  <c r="G249" i="5"/>
  <c r="F249" i="5"/>
  <c r="G248" i="5"/>
  <c r="F248" i="5"/>
  <c r="G247" i="5"/>
  <c r="F247" i="5"/>
  <c r="G246" i="5"/>
  <c r="F246" i="5"/>
  <c r="G245" i="5"/>
  <c r="F245" i="5"/>
  <c r="G244" i="5"/>
  <c r="F244" i="5"/>
  <c r="G243" i="5"/>
  <c r="F243" i="5"/>
  <c r="G242" i="5"/>
  <c r="F242" i="5"/>
  <c r="G241" i="5"/>
  <c r="F241" i="5"/>
  <c r="G240" i="5"/>
  <c r="F240" i="5"/>
  <c r="G239" i="5"/>
  <c r="F239" i="5"/>
  <c r="G238" i="5"/>
  <c r="F238" i="5"/>
  <c r="G237" i="5"/>
  <c r="F237" i="5"/>
  <c r="G236" i="5"/>
  <c r="F236" i="5"/>
  <c r="G235" i="5"/>
  <c r="F235" i="5"/>
  <c r="G234" i="5"/>
  <c r="F234" i="5"/>
  <c r="G233" i="5"/>
  <c r="F233" i="5"/>
  <c r="G232" i="5"/>
  <c r="F232" i="5"/>
  <c r="G231" i="5"/>
  <c r="F231" i="5"/>
  <c r="G230" i="5"/>
  <c r="F230" i="5"/>
  <c r="G229" i="5"/>
  <c r="F229" i="5"/>
  <c r="G228" i="5"/>
  <c r="F228" i="5"/>
  <c r="G227" i="5"/>
  <c r="F227" i="5"/>
  <c r="G226" i="5"/>
  <c r="G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G185" i="5"/>
  <c r="F185" i="5"/>
  <c r="G184" i="5"/>
  <c r="F184" i="5"/>
  <c r="G183" i="5"/>
  <c r="F183" i="5"/>
  <c r="G182" i="5"/>
  <c r="F182" i="5"/>
  <c r="G181" i="5"/>
  <c r="F181" i="5"/>
  <c r="G180" i="5"/>
  <c r="F180" i="5"/>
  <c r="G179" i="5"/>
  <c r="F179" i="5"/>
  <c r="G178" i="5"/>
  <c r="F178" i="5"/>
  <c r="G177" i="5"/>
  <c r="F177" i="5"/>
  <c r="G176" i="5"/>
  <c r="F176" i="5"/>
  <c r="G175" i="5"/>
  <c r="F175" i="5"/>
  <c r="G174" i="5"/>
  <c r="F174" i="5"/>
  <c r="G173" i="5"/>
  <c r="F173" i="5"/>
  <c r="G172" i="5"/>
  <c r="F172" i="5"/>
  <c r="G171" i="5"/>
  <c r="F171" i="5"/>
  <c r="G170" i="5"/>
  <c r="F170" i="5"/>
  <c r="G169" i="5"/>
  <c r="F169" i="5"/>
  <c r="G168" i="5"/>
  <c r="F168" i="5"/>
  <c r="G167" i="5"/>
  <c r="F167" i="5"/>
  <c r="G166" i="5"/>
  <c r="F166" i="5"/>
  <c r="G165" i="5"/>
  <c r="F165" i="5"/>
  <c r="G164" i="5"/>
  <c r="F164" i="5"/>
  <c r="G163" i="5"/>
  <c r="F163" i="5"/>
  <c r="G162" i="5"/>
  <c r="F162" i="5"/>
  <c r="G161" i="5"/>
  <c r="F161" i="5"/>
  <c r="G160" i="5"/>
  <c r="F160" i="5"/>
  <c r="G159" i="5"/>
  <c r="F159" i="5"/>
  <c r="G158" i="5"/>
  <c r="F158" i="5"/>
  <c r="G157" i="5"/>
  <c r="F157" i="5"/>
  <c r="G156" i="5"/>
  <c r="F156" i="5"/>
  <c r="G155" i="5"/>
  <c r="F155" i="5"/>
  <c r="G154" i="5"/>
  <c r="F154" i="5"/>
  <c r="G153" i="5"/>
  <c r="F153" i="5"/>
  <c r="G152" i="5"/>
  <c r="F152" i="5"/>
  <c r="G151" i="5"/>
  <c r="F151" i="5"/>
  <c r="G150" i="5"/>
  <c r="F150" i="5"/>
  <c r="G149" i="5"/>
  <c r="F149" i="5"/>
  <c r="G148" i="5"/>
  <c r="F148" i="5"/>
  <c r="G147" i="5"/>
  <c r="F147" i="5"/>
  <c r="G146" i="5"/>
  <c r="F146" i="5"/>
  <c r="G145" i="5"/>
  <c r="F145" i="5"/>
  <c r="G144" i="5"/>
  <c r="F144" i="5"/>
  <c r="G143" i="5"/>
  <c r="F143" i="5"/>
  <c r="G142" i="5"/>
  <c r="F142" i="5"/>
  <c r="G141" i="5"/>
  <c r="F141" i="5"/>
  <c r="G140" i="5"/>
  <c r="F140" i="5"/>
  <c r="G139" i="5"/>
  <c r="F139" i="5"/>
  <c r="G138" i="5"/>
  <c r="F138" i="5"/>
  <c r="G137" i="5"/>
  <c r="F137" i="5"/>
  <c r="G136" i="5"/>
  <c r="F136" i="5"/>
  <c r="G135" i="5"/>
  <c r="F135" i="5"/>
  <c r="G134" i="5"/>
  <c r="F134" i="5"/>
  <c r="G133" i="5"/>
  <c r="F133" i="5"/>
  <c r="G132" i="5"/>
  <c r="F132" i="5"/>
  <c r="G131" i="5"/>
  <c r="F131" i="5"/>
  <c r="F130" i="5"/>
  <c r="F129" i="5"/>
  <c r="F128" i="5"/>
  <c r="F127" i="5"/>
  <c r="F126" i="5"/>
  <c r="F125" i="5"/>
  <c r="F124" i="5"/>
  <c r="F123" i="5"/>
  <c r="F122" i="5"/>
  <c r="F121" i="5"/>
  <c r="F120" i="5"/>
  <c r="F119" i="5"/>
  <c r="F118" i="5"/>
  <c r="F117" i="5"/>
  <c r="F116" i="5"/>
  <c r="F115" i="5"/>
  <c r="F114" i="5"/>
  <c r="F113" i="5"/>
  <c r="G112" i="5"/>
  <c r="F112" i="5"/>
  <c r="G111" i="5"/>
  <c r="F111" i="5"/>
  <c r="G110" i="5"/>
  <c r="F110" i="5"/>
  <c r="G109" i="5"/>
  <c r="F109" i="5"/>
  <c r="G108" i="5"/>
  <c r="F108" i="5"/>
  <c r="G107" i="5"/>
  <c r="F107" i="5"/>
  <c r="G106" i="5"/>
  <c r="F106" i="5"/>
  <c r="G105" i="5"/>
  <c r="F105" i="5"/>
  <c r="G104" i="5"/>
  <c r="G103" i="5"/>
  <c r="G102" i="5"/>
  <c r="G101" i="5"/>
  <c r="G100" i="5"/>
  <c r="G99" i="5"/>
  <c r="G98" i="5"/>
  <c r="G97" i="5"/>
  <c r="G96" i="5"/>
  <c r="G95" i="5"/>
  <c r="G94" i="5"/>
  <c r="G93" i="5"/>
  <c r="G92" i="5"/>
  <c r="G91" i="5"/>
  <c r="G90" i="5"/>
  <c r="G89" i="5"/>
  <c r="G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G40" i="5"/>
  <c r="F40" i="5"/>
  <c r="G39" i="5"/>
  <c r="F39" i="5"/>
  <c r="G38" i="5"/>
  <c r="F38" i="5"/>
  <c r="G37" i="5"/>
  <c r="F37" i="5"/>
  <c r="G36" i="5"/>
  <c r="F36" i="5"/>
  <c r="G35" i="5"/>
  <c r="F35" i="5"/>
  <c r="G34" i="5"/>
  <c r="F34" i="5"/>
  <c r="G33" i="5"/>
  <c r="F33" i="5"/>
  <c r="G32" i="5"/>
  <c r="F32" i="5"/>
  <c r="G31" i="5"/>
  <c r="F31" i="5"/>
  <c r="G30" i="5"/>
  <c r="F30" i="5"/>
  <c r="G29" i="5"/>
  <c r="F29" i="5"/>
  <c r="G28" i="5"/>
  <c r="F28" i="5"/>
  <c r="G27" i="5"/>
  <c r="F27" i="5"/>
  <c r="G26" i="5"/>
  <c r="F26" i="5"/>
  <c r="G25" i="5"/>
  <c r="F25" i="5"/>
  <c r="G24" i="5"/>
  <c r="F24" i="5"/>
  <c r="G23" i="5"/>
  <c r="F23" i="5"/>
  <c r="G22" i="5"/>
  <c r="G21" i="5"/>
  <c r="G20" i="5"/>
  <c r="G19" i="5"/>
  <c r="F18" i="5"/>
  <c r="F17" i="5"/>
  <c r="F16" i="5"/>
  <c r="G15" i="5"/>
  <c r="F15" i="5"/>
  <c r="G14" i="5"/>
  <c r="F14" i="5"/>
  <c r="G13" i="5"/>
  <c r="F13" i="5"/>
  <c r="G12" i="5"/>
  <c r="F12" i="5"/>
  <c r="G11" i="5"/>
  <c r="F11" i="5"/>
  <c r="G10" i="5"/>
  <c r="F10" i="5"/>
  <c r="G9" i="5"/>
  <c r="F9" i="5"/>
  <c r="G8" i="5"/>
  <c r="F8" i="5"/>
  <c r="G7" i="5"/>
  <c r="F7" i="5"/>
  <c r="G6" i="5"/>
  <c r="F6" i="5"/>
  <c r="G5" i="5"/>
  <c r="F5" i="5"/>
  <c r="G4" i="5"/>
  <c r="F4" i="5"/>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G1139" i="2"/>
  <c r="G1138" i="2"/>
  <c r="G1137" i="2"/>
  <c r="G1136" i="2"/>
  <c r="G1135" i="2"/>
  <c r="G1134" i="2"/>
  <c r="G1133" i="2"/>
  <c r="G1132" i="2"/>
  <c r="G1131" i="2"/>
  <c r="G1130" i="2"/>
  <c r="G1129" i="2"/>
  <c r="G1128" i="2"/>
  <c r="G1127" i="2"/>
  <c r="G1126" i="2"/>
  <c r="F1125" i="2"/>
  <c r="F1124" i="2"/>
  <c r="F1123" i="2"/>
  <c r="F1122" i="2"/>
  <c r="F1121" i="2"/>
  <c r="F1120" i="2"/>
  <c r="F1119" i="2"/>
  <c r="F1118" i="2"/>
  <c r="F1117" i="2"/>
  <c r="F1116" i="2"/>
  <c r="F1115" i="2"/>
  <c r="F1114" i="2"/>
  <c r="F1113" i="2"/>
  <c r="F1112" i="2"/>
  <c r="F1111" i="2"/>
  <c r="F1110" i="2"/>
  <c r="G1109" i="2"/>
  <c r="F1109" i="2"/>
  <c r="G1108" i="2"/>
  <c r="F1108" i="2"/>
  <c r="F1107" i="2"/>
  <c r="F1106" i="2"/>
  <c r="F1105" i="2"/>
  <c r="F1104" i="2"/>
  <c r="G1103" i="2"/>
  <c r="F1103" i="2"/>
  <c r="G1102" i="2"/>
  <c r="F1102" i="2"/>
  <c r="G1101" i="2"/>
  <c r="F1101" i="2"/>
  <c r="G1100" i="2"/>
  <c r="F1100" i="2"/>
  <c r="G1099" i="2"/>
  <c r="F1099" i="2"/>
  <c r="G1098" i="2"/>
  <c r="F1098" i="2"/>
  <c r="G1097" i="2"/>
  <c r="F1097" i="2"/>
  <c r="G1096" i="2"/>
  <c r="F1096" i="2"/>
  <c r="G1095" i="2"/>
  <c r="F1095" i="2"/>
  <c r="G1094" i="2"/>
  <c r="F1094" i="2"/>
  <c r="G1093" i="2"/>
  <c r="F1093" i="2"/>
  <c r="G1092" i="2"/>
  <c r="F1092" i="2"/>
  <c r="G1091" i="2"/>
  <c r="F1091" i="2"/>
  <c r="G1090" i="2"/>
  <c r="F1090" i="2"/>
  <c r="G1089" i="2"/>
  <c r="F1089" i="2"/>
  <c r="G1088" i="2"/>
  <c r="F1088" i="2"/>
  <c r="G1087" i="2"/>
  <c r="F1087" i="2"/>
  <c r="G1086" i="2"/>
  <c r="F1086" i="2"/>
  <c r="G1085" i="2"/>
  <c r="F1085" i="2"/>
  <c r="G1084" i="2"/>
  <c r="F1084" i="2"/>
  <c r="G1083" i="2"/>
  <c r="F1083" i="2"/>
  <c r="G1082" i="2"/>
  <c r="F1082" i="2"/>
  <c r="G1081" i="2"/>
  <c r="F1081" i="2"/>
  <c r="G1080" i="2"/>
  <c r="F1080" i="2"/>
  <c r="G1079" i="2"/>
  <c r="F1079" i="2"/>
  <c r="G1078" i="2"/>
  <c r="F1078" i="2"/>
  <c r="G1077" i="2"/>
  <c r="F1077" i="2"/>
  <c r="G1076" i="2"/>
  <c r="F1076" i="2"/>
  <c r="G1075" i="2"/>
  <c r="F1075" i="2"/>
  <c r="G1074" i="2"/>
  <c r="F1074" i="2"/>
  <c r="G1073" i="2"/>
  <c r="F1073" i="2"/>
  <c r="G1072" i="2"/>
  <c r="F1072" i="2"/>
  <c r="G1071" i="2"/>
  <c r="F1071" i="2"/>
  <c r="G1070" i="2"/>
  <c r="F1070" i="2"/>
  <c r="G1069" i="2"/>
  <c r="F1069" i="2"/>
  <c r="G1068" i="2"/>
  <c r="F1068" i="2"/>
  <c r="G1067" i="2"/>
  <c r="F1067" i="2"/>
  <c r="G1066" i="2"/>
  <c r="F1066" i="2"/>
  <c r="G1065" i="2"/>
  <c r="F1065" i="2"/>
  <c r="G1064" i="2"/>
  <c r="F1064" i="2"/>
  <c r="G1063" i="2"/>
  <c r="F1063" i="2"/>
  <c r="G1062" i="2"/>
  <c r="F1062" i="2"/>
  <c r="G1061" i="2"/>
  <c r="F1061" i="2"/>
  <c r="G1060" i="2"/>
  <c r="F1060" i="2"/>
  <c r="G1059" i="2"/>
  <c r="F1059" i="2"/>
  <c r="G1058" i="2"/>
  <c r="F1058" i="2"/>
  <c r="G1057" i="2"/>
  <c r="F1057" i="2"/>
  <c r="G1056" i="2"/>
  <c r="F1056" i="2"/>
  <c r="G1055" i="2"/>
  <c r="F1055" i="2"/>
  <c r="G1054" i="2"/>
  <c r="F1054" i="2"/>
  <c r="G1053" i="2"/>
  <c r="F1053" i="2"/>
  <c r="G1052" i="2"/>
  <c r="F1052" i="2"/>
  <c r="G1051" i="2"/>
  <c r="F1051" i="2"/>
  <c r="G1050" i="2"/>
  <c r="F1050" i="2"/>
  <c r="G1049" i="2"/>
  <c r="F1049" i="2"/>
  <c r="G1048" i="2"/>
  <c r="F1048" i="2"/>
  <c r="G1047" i="2"/>
  <c r="F1047" i="2"/>
  <c r="G1046" i="2"/>
  <c r="F1046" i="2"/>
  <c r="G1045" i="2"/>
  <c r="F1045" i="2"/>
  <c r="G1044" i="2"/>
  <c r="F1044" i="2"/>
  <c r="G1043" i="2"/>
  <c r="F1043" i="2"/>
  <c r="G1042" i="2"/>
  <c r="F1042" i="2"/>
  <c r="G1041" i="2"/>
  <c r="F1041" i="2"/>
  <c r="G1040" i="2"/>
  <c r="F1040" i="2"/>
  <c r="G1039" i="2"/>
  <c r="F1039" i="2"/>
  <c r="G1038" i="2"/>
  <c r="F1038" i="2"/>
  <c r="G1037" i="2"/>
  <c r="F1037" i="2"/>
  <c r="G1036" i="2"/>
  <c r="F1036" i="2"/>
  <c r="G1035" i="2"/>
  <c r="F1035" i="2"/>
  <c r="G1034" i="2"/>
  <c r="F1034" i="2"/>
  <c r="G1033" i="2"/>
  <c r="F1033" i="2"/>
  <c r="G1032" i="2"/>
  <c r="F1032" i="2"/>
  <c r="G1031" i="2"/>
  <c r="F1031" i="2"/>
  <c r="G1030" i="2"/>
  <c r="F1030" i="2"/>
  <c r="G1029" i="2"/>
  <c r="F1029" i="2"/>
  <c r="G1028" i="2"/>
  <c r="F1028" i="2"/>
  <c r="G1027" i="2"/>
  <c r="F1027" i="2"/>
  <c r="G1026" i="2"/>
  <c r="F1026" i="2"/>
  <c r="G1025" i="2"/>
  <c r="F1025" i="2"/>
  <c r="G1024" i="2"/>
  <c r="F1024" i="2"/>
  <c r="G1023" i="2"/>
  <c r="F1023" i="2"/>
  <c r="G1022" i="2"/>
  <c r="F1022" i="2"/>
  <c r="G1021" i="2"/>
  <c r="F1021" i="2"/>
  <c r="G1020" i="2"/>
  <c r="F1020" i="2"/>
  <c r="G1019" i="2"/>
  <c r="F1019" i="2"/>
  <c r="G1018" i="2"/>
  <c r="F1018" i="2"/>
  <c r="G1017" i="2"/>
  <c r="F1017" i="2"/>
  <c r="G1016" i="2"/>
  <c r="F1016" i="2"/>
  <c r="G1015" i="2"/>
  <c r="F1015" i="2"/>
  <c r="G1014" i="2"/>
  <c r="F1014" i="2"/>
  <c r="G1013" i="2"/>
  <c r="F1013" i="2"/>
  <c r="G1012" i="2"/>
  <c r="F1012" i="2"/>
  <c r="G1011" i="2"/>
  <c r="F1011" i="2"/>
  <c r="G1010" i="2"/>
  <c r="F1010" i="2"/>
  <c r="G1009" i="2"/>
  <c r="F1009" i="2"/>
  <c r="G1008" i="2"/>
  <c r="F1008" i="2"/>
  <c r="G1007" i="2"/>
  <c r="F1007" i="2"/>
  <c r="G1006" i="2"/>
  <c r="F1006" i="2"/>
  <c r="G1005" i="2"/>
  <c r="F1005" i="2"/>
  <c r="G1004" i="2"/>
  <c r="F1004" i="2"/>
  <c r="G1003" i="2"/>
  <c r="F1003" i="2"/>
  <c r="G1002" i="2"/>
  <c r="F1002" i="2"/>
  <c r="G1001" i="2"/>
  <c r="F1001" i="2"/>
  <c r="G1000" i="2"/>
  <c r="F1000" i="2"/>
  <c r="G999" i="2"/>
  <c r="F999" i="2"/>
  <c r="G998" i="2"/>
  <c r="F998" i="2"/>
  <c r="G997" i="2"/>
  <c r="F997" i="2"/>
  <c r="G996" i="2"/>
  <c r="F996" i="2"/>
  <c r="G995" i="2"/>
  <c r="F995" i="2"/>
  <c r="G994" i="2"/>
  <c r="F994" i="2"/>
  <c r="G993" i="2"/>
  <c r="F993" i="2"/>
  <c r="G992" i="2"/>
  <c r="F992" i="2"/>
  <c r="G991" i="2"/>
  <c r="F991" i="2"/>
  <c r="G990" i="2"/>
  <c r="F990" i="2"/>
  <c r="G989" i="2"/>
  <c r="F989" i="2"/>
  <c r="G988" i="2"/>
  <c r="F988" i="2"/>
  <c r="G987" i="2"/>
  <c r="F987" i="2"/>
  <c r="G986" i="2"/>
  <c r="F986" i="2"/>
  <c r="G985" i="2"/>
  <c r="F985" i="2"/>
  <c r="G984" i="2"/>
  <c r="F984" i="2"/>
  <c r="G983" i="2"/>
  <c r="F983" i="2"/>
  <c r="G982" i="2"/>
  <c r="F982" i="2"/>
  <c r="G981" i="2"/>
  <c r="F981" i="2"/>
  <c r="G980" i="2"/>
  <c r="F980" i="2"/>
  <c r="G979" i="2"/>
  <c r="F979" i="2"/>
  <c r="G978" i="2"/>
  <c r="F978" i="2"/>
  <c r="G977" i="2"/>
  <c r="F977" i="2"/>
  <c r="G976" i="2"/>
  <c r="F976" i="2"/>
  <c r="G975" i="2"/>
  <c r="F975" i="2"/>
  <c r="G974" i="2"/>
  <c r="F974" i="2"/>
  <c r="G973" i="2"/>
  <c r="F973" i="2"/>
  <c r="G972" i="2"/>
  <c r="F972" i="2"/>
  <c r="G971" i="2"/>
  <c r="F971" i="2"/>
  <c r="G970" i="2"/>
  <c r="F970" i="2"/>
  <c r="G969" i="2"/>
  <c r="F969" i="2"/>
  <c r="G968" i="2"/>
  <c r="F968" i="2"/>
  <c r="G967" i="2"/>
  <c r="F967" i="2"/>
  <c r="G966" i="2"/>
  <c r="F966" i="2"/>
  <c r="G965" i="2"/>
  <c r="F965" i="2"/>
  <c r="G964" i="2"/>
  <c r="F964" i="2"/>
  <c r="G963" i="2"/>
  <c r="F963" i="2"/>
  <c r="G962" i="2"/>
  <c r="F962" i="2"/>
  <c r="G961" i="2"/>
  <c r="F961" i="2"/>
  <c r="G960" i="2"/>
  <c r="F960" i="2"/>
  <c r="G959" i="2"/>
  <c r="F959" i="2"/>
  <c r="G958" i="2"/>
  <c r="F958" i="2"/>
  <c r="G957" i="2"/>
  <c r="F957" i="2"/>
  <c r="G956" i="2"/>
  <c r="F956" i="2"/>
  <c r="G955" i="2"/>
  <c r="F955" i="2"/>
  <c r="G954" i="2"/>
  <c r="F954" i="2"/>
  <c r="G953" i="2"/>
  <c r="F953" i="2"/>
  <c r="G952" i="2"/>
  <c r="F952" i="2"/>
  <c r="G951" i="2"/>
  <c r="F951" i="2"/>
  <c r="G950" i="2"/>
  <c r="F950" i="2"/>
  <c r="G949" i="2"/>
  <c r="F949" i="2"/>
  <c r="G948" i="2"/>
  <c r="F948" i="2"/>
  <c r="G947" i="2"/>
  <c r="F947" i="2"/>
  <c r="G946" i="2"/>
  <c r="F946" i="2"/>
  <c r="G945" i="2"/>
  <c r="F945" i="2"/>
  <c r="G944" i="2"/>
  <c r="F944" i="2"/>
  <c r="G943" i="2"/>
  <c r="F943" i="2"/>
  <c r="G942" i="2"/>
  <c r="F942" i="2"/>
  <c r="G941" i="2"/>
  <c r="F941" i="2"/>
  <c r="G940" i="2"/>
  <c r="F940" i="2"/>
  <c r="G939" i="2"/>
  <c r="F939" i="2"/>
  <c r="G938" i="2"/>
  <c r="F938" i="2"/>
  <c r="G937" i="2"/>
  <c r="F937" i="2"/>
  <c r="G936" i="2"/>
  <c r="F936" i="2"/>
  <c r="G935" i="2"/>
  <c r="F935" i="2"/>
  <c r="G934" i="2"/>
  <c r="F934" i="2"/>
  <c r="G933" i="2"/>
  <c r="F933" i="2"/>
  <c r="G932" i="2"/>
  <c r="F932" i="2"/>
  <c r="G931" i="2"/>
  <c r="F931" i="2"/>
  <c r="G930" i="2"/>
  <c r="F930" i="2"/>
  <c r="G929" i="2"/>
  <c r="F929" i="2"/>
  <c r="G928" i="2"/>
  <c r="F928" i="2"/>
  <c r="G927" i="2"/>
  <c r="F927" i="2"/>
  <c r="G926" i="2"/>
  <c r="F926" i="2"/>
  <c r="G925" i="2"/>
  <c r="F925" i="2"/>
  <c r="G924" i="2"/>
  <c r="F924" i="2"/>
  <c r="G923" i="2"/>
  <c r="F923" i="2"/>
  <c r="G922" i="2"/>
  <c r="F922" i="2"/>
  <c r="G921" i="2"/>
  <c r="F921" i="2"/>
  <c r="G920" i="2"/>
  <c r="F920" i="2"/>
  <c r="G919" i="2"/>
  <c r="F919" i="2"/>
  <c r="G918" i="2"/>
  <c r="F918" i="2"/>
  <c r="G917" i="2"/>
  <c r="F917" i="2"/>
  <c r="G916" i="2"/>
  <c r="F916" i="2"/>
  <c r="G915" i="2"/>
  <c r="F915" i="2"/>
  <c r="G914" i="2"/>
  <c r="F914" i="2"/>
  <c r="G913" i="2"/>
  <c r="F913" i="2"/>
  <c r="G912" i="2"/>
  <c r="F912" i="2"/>
  <c r="G911" i="2"/>
  <c r="F911" i="2"/>
  <c r="G910" i="2"/>
  <c r="F910" i="2"/>
  <c r="G909" i="2"/>
  <c r="F909" i="2"/>
  <c r="G908" i="2"/>
  <c r="F908" i="2"/>
  <c r="G907" i="2"/>
  <c r="F907" i="2"/>
  <c r="G906" i="2"/>
  <c r="F906" i="2"/>
  <c r="G905" i="2"/>
  <c r="F905" i="2"/>
  <c r="G904" i="2"/>
  <c r="F904" i="2"/>
  <c r="G903" i="2"/>
  <c r="F903" i="2"/>
  <c r="G902" i="2"/>
  <c r="F902" i="2"/>
  <c r="G901" i="2"/>
  <c r="F901" i="2"/>
  <c r="G900" i="2"/>
  <c r="G899" i="2"/>
  <c r="G898" i="2"/>
  <c r="G897" i="2"/>
  <c r="G896" i="2"/>
  <c r="G895" i="2"/>
  <c r="G894" i="2"/>
  <c r="G893" i="2"/>
  <c r="G892" i="2"/>
  <c r="G891" i="2"/>
  <c r="G890" i="2"/>
  <c r="G889" i="2"/>
  <c r="G888" i="2"/>
  <c r="G887" i="2"/>
  <c r="G886" i="2"/>
  <c r="G885" i="2"/>
  <c r="G884" i="2"/>
  <c r="G883" i="2"/>
  <c r="G882" i="2"/>
  <c r="G881" i="2"/>
  <c r="G880" i="2"/>
  <c r="G879" i="2"/>
  <c r="G878" i="2"/>
  <c r="G877" i="2"/>
  <c r="G876" i="2"/>
  <c r="G875" i="2"/>
  <c r="G874" i="2"/>
  <c r="G873" i="2"/>
  <c r="G872" i="2"/>
  <c r="G871" i="2"/>
  <c r="G870" i="2"/>
  <c r="G869" i="2"/>
  <c r="G868" i="2"/>
  <c r="G867" i="2"/>
  <c r="G866" i="2"/>
  <c r="G865" i="2"/>
  <c r="G864" i="2"/>
  <c r="G863" i="2"/>
  <c r="G862" i="2"/>
  <c r="G861" i="2"/>
  <c r="G860" i="2"/>
  <c r="G859" i="2"/>
  <c r="G858" i="2"/>
  <c r="G857" i="2"/>
  <c r="G856" i="2"/>
  <c r="G855" i="2"/>
  <c r="G854" i="2"/>
  <c r="G853" i="2"/>
  <c r="G852" i="2"/>
  <c r="G851" i="2"/>
  <c r="G850" i="2"/>
  <c r="G849" i="2"/>
  <c r="G848" i="2"/>
  <c r="G847" i="2"/>
  <c r="G846" i="2"/>
  <c r="G845" i="2"/>
  <c r="G844" i="2"/>
  <c r="G843" i="2"/>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754"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716" i="2"/>
  <c r="F715" i="2"/>
  <c r="F714" i="2"/>
  <c r="F713" i="2"/>
  <c r="F712"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G655" i="2"/>
  <c r="F655" i="2"/>
  <c r="G654" i="2"/>
  <c r="F654" i="2"/>
  <c r="G653" i="2"/>
  <c r="F653" i="2"/>
  <c r="G652" i="2"/>
  <c r="F652" i="2"/>
  <c r="G651" i="2"/>
  <c r="F651" i="2"/>
  <c r="G650" i="2"/>
  <c r="F650" i="2"/>
  <c r="G649" i="2"/>
  <c r="F649" i="2"/>
  <c r="G648" i="2"/>
  <c r="F648" i="2"/>
  <c r="G647" i="2"/>
  <c r="F647" i="2"/>
  <c r="G646" i="2"/>
  <c r="F646" i="2"/>
  <c r="G645" i="2"/>
  <c r="F645" i="2"/>
  <c r="G644" i="2"/>
  <c r="F644" i="2"/>
  <c r="G643" i="2"/>
  <c r="F643" i="2"/>
  <c r="G642" i="2"/>
  <c r="F642" i="2"/>
  <c r="G641" i="2"/>
  <c r="F641" i="2"/>
  <c r="G640" i="2"/>
  <c r="F640" i="2"/>
  <c r="G639" i="2"/>
  <c r="F639" i="2"/>
  <c r="G638" i="2"/>
  <c r="F638" i="2"/>
  <c r="G637" i="2"/>
  <c r="F637" i="2"/>
  <c r="G636" i="2"/>
  <c r="F636" i="2"/>
  <c r="G635" i="2"/>
  <c r="F635" i="2"/>
  <c r="G634" i="2"/>
  <c r="F634" i="2"/>
  <c r="G633" i="2"/>
  <c r="F633" i="2"/>
  <c r="G632" i="2"/>
  <c r="F632" i="2"/>
  <c r="G631" i="2"/>
  <c r="F631" i="2"/>
  <c r="G630" i="2"/>
  <c r="F630" i="2"/>
  <c r="G629" i="2"/>
  <c r="F629" i="2"/>
  <c r="G628" i="2"/>
  <c r="F628" i="2"/>
  <c r="G627" i="2"/>
  <c r="F627" i="2"/>
  <c r="G626" i="2"/>
  <c r="F626" i="2"/>
  <c r="G625" i="2"/>
  <c r="F625" i="2"/>
  <c r="G624" i="2"/>
  <c r="F624" i="2"/>
  <c r="G623" i="2"/>
  <c r="F623" i="2"/>
  <c r="G622" i="2"/>
  <c r="F622" i="2"/>
  <c r="G621" i="2"/>
  <c r="F621" i="2"/>
  <c r="G620" i="2"/>
  <c r="F620" i="2"/>
  <c r="G619" i="2"/>
  <c r="F619" i="2"/>
  <c r="G618" i="2"/>
  <c r="F618" i="2"/>
  <c r="G617" i="2"/>
  <c r="F617" i="2"/>
  <c r="G616" i="2"/>
  <c r="F616" i="2"/>
  <c r="G615" i="2"/>
  <c r="F615" i="2"/>
  <c r="G614" i="2"/>
  <c r="F614" i="2"/>
  <c r="G613" i="2"/>
  <c r="F613" i="2"/>
  <c r="G612" i="2"/>
  <c r="F612" i="2"/>
  <c r="G611" i="2"/>
  <c r="F611" i="2"/>
  <c r="G610" i="2"/>
  <c r="F610" i="2"/>
  <c r="G609" i="2"/>
  <c r="F609" i="2"/>
  <c r="G608" i="2"/>
  <c r="F608" i="2"/>
  <c r="G607" i="2"/>
  <c r="F607" i="2"/>
  <c r="G606" i="2"/>
  <c r="F606" i="2"/>
  <c r="G605" i="2"/>
  <c r="F605" i="2"/>
  <c r="G604" i="2"/>
  <c r="F604" i="2"/>
  <c r="G603" i="2"/>
  <c r="F603" i="2"/>
  <c r="G602" i="2"/>
  <c r="F602" i="2"/>
  <c r="G601" i="2"/>
  <c r="F601" i="2"/>
  <c r="G600" i="2"/>
  <c r="F600" i="2"/>
  <c r="G599" i="2"/>
  <c r="F599" i="2"/>
  <c r="G598" i="2"/>
  <c r="F598" i="2"/>
  <c r="G597" i="2"/>
  <c r="F597" i="2"/>
  <c r="G596" i="2"/>
  <c r="F596" i="2"/>
  <c r="G595" i="2"/>
  <c r="F595" i="2"/>
  <c r="G594" i="2"/>
  <c r="F594" i="2"/>
  <c r="G593" i="2"/>
  <c r="F593" i="2"/>
  <c r="G592" i="2"/>
  <c r="F592" i="2"/>
  <c r="G591" i="2"/>
  <c r="F591" i="2"/>
  <c r="G590" i="2"/>
  <c r="F590" i="2"/>
  <c r="G589" i="2"/>
  <c r="F589" i="2"/>
  <c r="G588" i="2"/>
  <c r="F588" i="2"/>
  <c r="G587" i="2"/>
  <c r="F587" i="2"/>
  <c r="G586" i="2"/>
  <c r="F586" i="2"/>
  <c r="G585" i="2"/>
  <c r="F585" i="2"/>
  <c r="G584" i="2"/>
  <c r="F584" i="2"/>
  <c r="G583" i="2"/>
  <c r="F583" i="2"/>
  <c r="G582" i="2"/>
  <c r="F582" i="2"/>
  <c r="G581" i="2"/>
  <c r="F581" i="2"/>
  <c r="G580" i="2"/>
  <c r="F580" i="2"/>
  <c r="G579" i="2"/>
  <c r="F579" i="2"/>
  <c r="G578" i="2"/>
  <c r="F578" i="2"/>
  <c r="G577" i="2"/>
  <c r="F577" i="2"/>
  <c r="G576" i="2"/>
  <c r="F576" i="2"/>
  <c r="G575" i="2"/>
  <c r="F575" i="2"/>
  <c r="G574" i="2"/>
  <c r="F574" i="2"/>
  <c r="G573" i="2"/>
  <c r="F573" i="2"/>
  <c r="G572" i="2"/>
  <c r="F572" i="2"/>
  <c r="G571" i="2"/>
  <c r="F571" i="2"/>
  <c r="G570" i="2"/>
  <c r="F570" i="2"/>
  <c r="G569" i="2"/>
  <c r="F569" i="2"/>
  <c r="G568" i="2"/>
  <c r="F568" i="2"/>
  <c r="G567" i="2"/>
  <c r="F567" i="2"/>
  <c r="G566" i="2"/>
  <c r="F566" i="2"/>
  <c r="G565" i="2"/>
  <c r="F565" i="2"/>
  <c r="G564" i="2"/>
  <c r="F564" i="2"/>
  <c r="G563" i="2"/>
  <c r="F563" i="2"/>
  <c r="G562" i="2"/>
  <c r="F562" i="2"/>
  <c r="G561" i="2"/>
  <c r="F561" i="2"/>
  <c r="G560" i="2"/>
  <c r="F560" i="2"/>
  <c r="G559" i="2"/>
  <c r="F559" i="2"/>
  <c r="G558" i="2"/>
  <c r="F558" i="2"/>
  <c r="G557" i="2"/>
  <c r="F557" i="2"/>
  <c r="G556" i="2"/>
  <c r="F556" i="2"/>
  <c r="G555" i="2"/>
  <c r="F555" i="2"/>
  <c r="G554" i="2"/>
  <c r="F554" i="2"/>
  <c r="G553" i="2"/>
  <c r="F553" i="2"/>
  <c r="G552" i="2"/>
  <c r="F552" i="2"/>
  <c r="G551" i="2"/>
  <c r="F551" i="2"/>
  <c r="G550" i="2"/>
  <c r="F550" i="2"/>
  <c r="G549" i="2"/>
  <c r="F549" i="2"/>
  <c r="G548" i="2"/>
  <c r="F548" i="2"/>
  <c r="G547" i="2"/>
  <c r="F547" i="2"/>
  <c r="G546" i="2"/>
  <c r="F546" i="2"/>
  <c r="G545" i="2"/>
  <c r="F545" i="2"/>
  <c r="G544" i="2"/>
  <c r="F544" i="2"/>
  <c r="G543" i="2"/>
  <c r="F543" i="2"/>
  <c r="G542" i="2"/>
  <c r="F542" i="2"/>
  <c r="G541" i="2"/>
  <c r="F541" i="2"/>
  <c r="G540" i="2"/>
  <c r="F540" i="2"/>
  <c r="G539" i="2"/>
  <c r="F539" i="2"/>
  <c r="G538" i="2"/>
  <c r="F538" i="2"/>
  <c r="G537" i="2"/>
  <c r="F537" i="2"/>
  <c r="G536" i="2"/>
  <c r="F536" i="2"/>
  <c r="G535" i="2"/>
  <c r="F535" i="2"/>
  <c r="G534" i="2"/>
  <c r="F534" i="2"/>
  <c r="G533" i="2"/>
  <c r="F533" i="2"/>
  <c r="G532" i="2"/>
  <c r="F532" i="2"/>
  <c r="G531" i="2"/>
  <c r="F531" i="2"/>
  <c r="G530" i="2"/>
  <c r="F530" i="2"/>
  <c r="G529" i="2"/>
  <c r="F529" i="2"/>
  <c r="G528" i="2"/>
  <c r="F528" i="2"/>
  <c r="G527" i="2"/>
  <c r="F527" i="2"/>
  <c r="G526" i="2"/>
  <c r="F526" i="2"/>
  <c r="G525" i="2"/>
  <c r="F525" i="2"/>
  <c r="G524" i="2"/>
  <c r="F524" i="2"/>
  <c r="G523" i="2"/>
  <c r="F523" i="2"/>
  <c r="G522" i="2"/>
  <c r="F522" i="2"/>
  <c r="G521" i="2"/>
  <c r="F521" i="2"/>
  <c r="G520" i="2"/>
  <c r="F520" i="2"/>
  <c r="G519" i="2"/>
  <c r="F519" i="2"/>
  <c r="G518" i="2"/>
  <c r="F518" i="2"/>
  <c r="G517" i="2"/>
  <c r="F517" i="2"/>
  <c r="G516" i="2"/>
  <c r="F516" i="2"/>
  <c r="G515" i="2"/>
  <c r="F515" i="2"/>
  <c r="G514" i="2"/>
  <c r="F514" i="2"/>
  <c r="G513" i="2"/>
  <c r="F513" i="2"/>
  <c r="G512" i="2"/>
  <c r="F512" i="2"/>
  <c r="G511" i="2"/>
  <c r="F511" i="2"/>
  <c r="G510" i="2"/>
  <c r="F510" i="2"/>
  <c r="G509" i="2"/>
  <c r="F509" i="2"/>
  <c r="G508" i="2"/>
  <c r="F508" i="2"/>
  <c r="G507" i="2"/>
  <c r="F507" i="2"/>
  <c r="G506" i="2"/>
  <c r="F506" i="2"/>
  <c r="G505" i="2"/>
  <c r="F505" i="2"/>
  <c r="G504" i="2"/>
  <c r="F504" i="2"/>
  <c r="G503" i="2"/>
  <c r="F503" i="2"/>
  <c r="G502" i="2"/>
  <c r="F502" i="2"/>
  <c r="G501" i="2"/>
  <c r="F501" i="2"/>
  <c r="G500" i="2"/>
  <c r="F500" i="2"/>
  <c r="G499" i="2"/>
  <c r="F499" i="2"/>
  <c r="G498" i="2"/>
  <c r="F498" i="2"/>
  <c r="G497" i="2"/>
  <c r="F497" i="2"/>
  <c r="G496" i="2"/>
  <c r="F496" i="2"/>
  <c r="G495" i="2"/>
  <c r="F495" i="2"/>
  <c r="G494" i="2"/>
  <c r="F494" i="2"/>
  <c r="G493" i="2"/>
  <c r="F493" i="2"/>
  <c r="G492" i="2"/>
  <c r="F492" i="2"/>
  <c r="G491" i="2"/>
  <c r="F491" i="2"/>
  <c r="G490" i="2"/>
  <c r="F490" i="2"/>
  <c r="G489" i="2"/>
  <c r="F489" i="2"/>
  <c r="G488" i="2"/>
  <c r="F488" i="2"/>
  <c r="G487" i="2"/>
  <c r="F487" i="2"/>
  <c r="G486" i="2"/>
  <c r="F486" i="2"/>
  <c r="G485" i="2"/>
  <c r="F485" i="2"/>
  <c r="G484" i="2"/>
  <c r="F484" i="2"/>
  <c r="G483" i="2"/>
  <c r="F483" i="2"/>
  <c r="G482" i="2"/>
  <c r="F482" i="2"/>
  <c r="G481" i="2"/>
  <c r="F481" i="2"/>
  <c r="G480" i="2"/>
  <c r="F480" i="2"/>
  <c r="G479" i="2"/>
  <c r="F479" i="2"/>
  <c r="G478" i="2"/>
  <c r="F478" i="2"/>
  <c r="G477" i="2"/>
  <c r="F477" i="2"/>
  <c r="G476" i="2"/>
  <c r="F476" i="2"/>
  <c r="G475" i="2"/>
  <c r="F475" i="2"/>
  <c r="G474" i="2"/>
  <c r="F474" i="2"/>
  <c r="G473" i="2"/>
  <c r="F473" i="2"/>
  <c r="G472" i="2"/>
  <c r="F472" i="2"/>
  <c r="G471" i="2"/>
  <c r="F471" i="2"/>
  <c r="G470" i="2"/>
  <c r="F470" i="2"/>
  <c r="G469" i="2"/>
  <c r="F469" i="2"/>
  <c r="G468" i="2"/>
  <c r="F468" i="2"/>
  <c r="G467" i="2"/>
  <c r="F467" i="2"/>
  <c r="G466" i="2"/>
  <c r="F466" i="2"/>
  <c r="G465" i="2"/>
  <c r="F465" i="2"/>
  <c r="G464" i="2"/>
  <c r="F464" i="2"/>
  <c r="G463" i="2"/>
  <c r="F463" i="2"/>
  <c r="G462" i="2"/>
  <c r="F462" i="2"/>
  <c r="G461" i="2"/>
  <c r="F461" i="2"/>
  <c r="G460" i="2"/>
  <c r="F460" i="2"/>
  <c r="G459" i="2"/>
  <c r="F459" i="2"/>
  <c r="G458" i="2"/>
  <c r="F458" i="2"/>
  <c r="G457" i="2"/>
  <c r="F457" i="2"/>
  <c r="G456" i="2"/>
  <c r="F456" i="2"/>
  <c r="G455" i="2"/>
  <c r="F455" i="2"/>
  <c r="G454" i="2"/>
  <c r="F454" i="2"/>
  <c r="G453" i="2"/>
  <c r="F453" i="2"/>
  <c r="G452" i="2"/>
  <c r="F452" i="2"/>
  <c r="G451" i="2"/>
  <c r="F451" i="2"/>
  <c r="G450" i="2"/>
  <c r="F450" i="2"/>
  <c r="G449" i="2"/>
  <c r="F449" i="2"/>
  <c r="G448" i="2"/>
  <c r="F448" i="2"/>
  <c r="G447" i="2"/>
  <c r="F447" i="2"/>
  <c r="G446" i="2"/>
  <c r="F446" i="2"/>
  <c r="G445" i="2"/>
  <c r="F445" i="2"/>
  <c r="G444" i="2"/>
  <c r="F444" i="2"/>
  <c r="G443" i="2"/>
  <c r="F443" i="2"/>
  <c r="G442" i="2"/>
  <c r="F442" i="2"/>
  <c r="G441" i="2"/>
  <c r="F441" i="2"/>
  <c r="G440" i="2"/>
  <c r="F440" i="2"/>
  <c r="G439" i="2"/>
  <c r="F439" i="2"/>
  <c r="G438" i="2"/>
  <c r="F438" i="2"/>
  <c r="G437" i="2"/>
  <c r="F437" i="2"/>
  <c r="G436" i="2"/>
  <c r="F436" i="2"/>
  <c r="G435" i="2"/>
  <c r="F435" i="2"/>
  <c r="G434" i="2"/>
  <c r="F434" i="2"/>
  <c r="G433" i="2"/>
  <c r="F433" i="2"/>
  <c r="G432" i="2"/>
  <c r="F432" i="2"/>
  <c r="G431" i="2"/>
  <c r="F431" i="2"/>
  <c r="G430" i="2"/>
  <c r="F430" i="2"/>
  <c r="G429" i="2"/>
  <c r="F429" i="2"/>
  <c r="G428" i="2"/>
  <c r="F428" i="2"/>
  <c r="G427" i="2"/>
  <c r="F427" i="2"/>
  <c r="G426" i="2"/>
  <c r="F426" i="2"/>
  <c r="G425" i="2"/>
  <c r="F425" i="2"/>
  <c r="G424" i="2"/>
  <c r="F424" i="2"/>
  <c r="G423" i="2"/>
  <c r="F423" i="2"/>
  <c r="G422" i="2"/>
  <c r="F422" i="2"/>
  <c r="G421" i="2"/>
  <c r="F421" i="2"/>
  <c r="G420" i="2"/>
  <c r="F420" i="2"/>
  <c r="G419" i="2"/>
  <c r="F419" i="2"/>
  <c r="G418" i="2"/>
  <c r="F418" i="2"/>
  <c r="G417" i="2"/>
  <c r="F417" i="2"/>
  <c r="G416" i="2"/>
  <c r="F416" i="2"/>
  <c r="G415" i="2"/>
  <c r="F415" i="2"/>
  <c r="G414" i="2"/>
  <c r="F414" i="2"/>
  <c r="G413" i="2"/>
  <c r="F413" i="2"/>
  <c r="G412" i="2"/>
  <c r="F412" i="2"/>
  <c r="G411" i="2"/>
  <c r="F411" i="2"/>
  <c r="G410" i="2"/>
  <c r="F410" i="2"/>
  <c r="G409" i="2"/>
  <c r="F409" i="2"/>
  <c r="G408" i="2"/>
  <c r="F408" i="2"/>
  <c r="G407" i="2"/>
  <c r="F407" i="2"/>
  <c r="G406" i="2"/>
  <c r="F406" i="2"/>
  <c r="G405" i="2"/>
  <c r="F405" i="2"/>
  <c r="G404" i="2"/>
  <c r="F404" i="2"/>
  <c r="G403" i="2"/>
  <c r="F403" i="2"/>
  <c r="G402" i="2"/>
  <c r="F402" i="2"/>
  <c r="G401" i="2"/>
  <c r="F401" i="2"/>
  <c r="G400" i="2"/>
  <c r="F400" i="2"/>
  <c r="G399" i="2"/>
  <c r="F399" i="2"/>
  <c r="G398" i="2"/>
  <c r="F398" i="2"/>
  <c r="G397" i="2"/>
  <c r="F397" i="2"/>
  <c r="G396" i="2"/>
  <c r="F396" i="2"/>
  <c r="G395" i="2"/>
  <c r="F395" i="2"/>
  <c r="G394" i="2"/>
  <c r="F394" i="2"/>
  <c r="G393" i="2"/>
  <c r="F393" i="2"/>
  <c r="G392" i="2"/>
  <c r="F392" i="2"/>
  <c r="G391" i="2"/>
  <c r="F391" i="2"/>
  <c r="G390" i="2"/>
  <c r="F390" i="2"/>
  <c r="G389" i="2"/>
  <c r="F389" i="2"/>
  <c r="G388" i="2"/>
  <c r="F388" i="2"/>
  <c r="G387" i="2"/>
  <c r="F387" i="2"/>
  <c r="G386" i="2"/>
  <c r="F386" i="2"/>
  <c r="G385" i="2"/>
  <c r="F385" i="2"/>
  <c r="G384" i="2"/>
  <c r="F384" i="2"/>
  <c r="G383" i="2"/>
  <c r="F383" i="2"/>
  <c r="G382" i="2"/>
  <c r="F382" i="2"/>
  <c r="G381" i="2"/>
  <c r="F381" i="2"/>
  <c r="G380" i="2"/>
  <c r="F380" i="2"/>
  <c r="G379" i="2"/>
  <c r="F379" i="2"/>
  <c r="G378" i="2"/>
  <c r="F378" i="2"/>
  <c r="G377" i="2"/>
  <c r="F377" i="2"/>
  <c r="G376" i="2"/>
  <c r="F376" i="2"/>
  <c r="G375" i="2"/>
  <c r="F375" i="2"/>
  <c r="G374" i="2"/>
  <c r="F374" i="2"/>
  <c r="G373" i="2"/>
  <c r="F373" i="2"/>
  <c r="G372" i="2"/>
  <c r="F372" i="2"/>
  <c r="G371" i="2"/>
  <c r="F371" i="2"/>
  <c r="G370" i="2"/>
  <c r="F370" i="2"/>
  <c r="G369" i="2"/>
  <c r="F369" i="2"/>
  <c r="G368" i="2"/>
  <c r="F368" i="2"/>
  <c r="G367" i="2"/>
  <c r="F367" i="2"/>
  <c r="G366" i="2"/>
  <c r="F366" i="2"/>
  <c r="G365" i="2"/>
  <c r="F365" i="2"/>
  <c r="G364" i="2"/>
  <c r="F364" i="2"/>
  <c r="G363" i="2"/>
  <c r="F363" i="2"/>
  <c r="G362" i="2"/>
  <c r="F362" i="2"/>
  <c r="G361" i="2"/>
  <c r="F361" i="2"/>
  <c r="G360" i="2"/>
  <c r="F360" i="2"/>
  <c r="G359" i="2"/>
  <c r="F359" i="2"/>
  <c r="G358" i="2"/>
  <c r="F358" i="2"/>
  <c r="G357" i="2"/>
  <c r="F357" i="2"/>
  <c r="G356" i="2"/>
  <c r="F356" i="2"/>
  <c r="G355" i="2"/>
  <c r="F355" i="2"/>
  <c r="G354" i="2"/>
  <c r="F354" i="2"/>
  <c r="G353" i="2"/>
  <c r="F353" i="2"/>
  <c r="G352" i="2"/>
  <c r="F352" i="2"/>
  <c r="G351" i="2"/>
  <c r="F351" i="2"/>
  <c r="G350" i="2"/>
  <c r="F350" i="2"/>
  <c r="G349" i="2"/>
  <c r="F349" i="2"/>
  <c r="G348" i="2"/>
  <c r="F348" i="2"/>
  <c r="G347" i="2"/>
  <c r="F347" i="2"/>
  <c r="G346" i="2"/>
  <c r="F346" i="2"/>
  <c r="G345" i="2"/>
  <c r="F345" i="2"/>
  <c r="G344" i="2"/>
  <c r="F344" i="2"/>
  <c r="G343" i="2"/>
  <c r="F343" i="2"/>
  <c r="G342" i="2"/>
  <c r="F342" i="2"/>
  <c r="G341" i="2"/>
  <c r="F341" i="2"/>
  <c r="G340" i="2"/>
  <c r="F340" i="2"/>
  <c r="G339" i="2"/>
  <c r="F339" i="2"/>
  <c r="G338" i="2"/>
  <c r="F338" i="2"/>
  <c r="G337" i="2"/>
  <c r="F337" i="2"/>
  <c r="G336" i="2"/>
  <c r="F336" i="2"/>
  <c r="G335" i="2"/>
  <c r="F335" i="2"/>
  <c r="G334" i="2"/>
  <c r="F334" i="2"/>
  <c r="G333" i="2"/>
  <c r="F333" i="2"/>
  <c r="G332" i="2"/>
  <c r="F332" i="2"/>
  <c r="G331" i="2"/>
  <c r="F331" i="2"/>
  <c r="G330" i="2"/>
  <c r="F330" i="2"/>
  <c r="G329" i="2"/>
  <c r="F329" i="2"/>
  <c r="G328" i="2"/>
  <c r="F328" i="2"/>
  <c r="G327" i="2"/>
  <c r="F327" i="2"/>
  <c r="G326" i="2"/>
  <c r="F326" i="2"/>
  <c r="G325" i="2"/>
  <c r="F325" i="2"/>
  <c r="G324" i="2"/>
  <c r="F324" i="2"/>
  <c r="G323" i="2"/>
  <c r="F323" i="2"/>
  <c r="G322" i="2"/>
  <c r="F322" i="2"/>
  <c r="G321" i="2"/>
  <c r="F321" i="2"/>
  <c r="G320" i="2"/>
  <c r="F320" i="2"/>
  <c r="G319" i="2"/>
  <c r="F319" i="2"/>
  <c r="G318" i="2"/>
  <c r="F318" i="2"/>
  <c r="G317" i="2"/>
  <c r="F317" i="2"/>
  <c r="G316" i="2"/>
  <c r="F316" i="2"/>
  <c r="G315" i="2"/>
  <c r="F315" i="2"/>
  <c r="G314" i="2"/>
  <c r="F314" i="2"/>
  <c r="G313" i="2"/>
  <c r="F313" i="2"/>
  <c r="G312" i="2"/>
  <c r="F312" i="2"/>
  <c r="G311" i="2"/>
  <c r="F311" i="2"/>
  <c r="G310" i="2"/>
  <c r="F310" i="2"/>
  <c r="G309" i="2"/>
  <c r="F309" i="2"/>
  <c r="G308" i="2"/>
  <c r="F308" i="2"/>
  <c r="G307" i="2"/>
  <c r="F307" i="2"/>
  <c r="G306" i="2"/>
  <c r="F306" i="2"/>
  <c r="G305" i="2"/>
  <c r="F305" i="2"/>
  <c r="G304" i="2"/>
  <c r="F304" i="2"/>
  <c r="G303" i="2"/>
  <c r="F303" i="2"/>
  <c r="G302" i="2"/>
  <c r="F302" i="2"/>
  <c r="G301" i="2"/>
  <c r="F301" i="2"/>
  <c r="G300" i="2"/>
  <c r="F300" i="2"/>
  <c r="G299" i="2"/>
  <c r="F299" i="2"/>
  <c r="G298" i="2"/>
  <c r="F298" i="2"/>
  <c r="G297" i="2"/>
  <c r="F297" i="2"/>
  <c r="G296" i="2"/>
  <c r="F296" i="2"/>
  <c r="G295" i="2"/>
  <c r="F295" i="2"/>
  <c r="G294" i="2"/>
  <c r="F294" i="2"/>
  <c r="G293" i="2"/>
  <c r="F293" i="2"/>
  <c r="G292" i="2"/>
  <c r="F292" i="2"/>
  <c r="G291" i="2"/>
  <c r="F291" i="2"/>
  <c r="G290" i="2"/>
  <c r="F290" i="2"/>
  <c r="G289" i="2"/>
  <c r="F289" i="2"/>
  <c r="G288" i="2"/>
  <c r="F288" i="2"/>
  <c r="G287" i="2"/>
  <c r="F287" i="2"/>
  <c r="G286" i="2"/>
  <c r="F286" i="2"/>
  <c r="G285" i="2"/>
  <c r="F285" i="2"/>
  <c r="G284" i="2"/>
  <c r="F284" i="2"/>
  <c r="G283" i="2"/>
  <c r="F283" i="2"/>
  <c r="G282" i="2"/>
  <c r="F282" i="2"/>
  <c r="G281" i="2"/>
  <c r="F281" i="2"/>
  <c r="G280" i="2"/>
  <c r="F280" i="2"/>
  <c r="G279" i="2"/>
  <c r="F279" i="2"/>
  <c r="G278" i="2"/>
  <c r="F278" i="2"/>
  <c r="G277" i="2"/>
  <c r="F277" i="2"/>
  <c r="G276" i="2"/>
  <c r="F276" i="2"/>
  <c r="G275" i="2"/>
  <c r="F275" i="2"/>
  <c r="G274" i="2"/>
  <c r="F274" i="2"/>
  <c r="G273" i="2"/>
  <c r="F273" i="2"/>
  <c r="G272" i="2"/>
  <c r="F272" i="2"/>
  <c r="G271" i="2"/>
  <c r="F271" i="2"/>
  <c r="G270" i="2"/>
  <c r="F270" i="2"/>
  <c r="G269" i="2"/>
  <c r="F269" i="2"/>
  <c r="G268" i="2"/>
  <c r="F268" i="2"/>
  <c r="G267" i="2"/>
  <c r="F267" i="2"/>
  <c r="G266" i="2"/>
  <c r="F266" i="2"/>
  <c r="G265" i="2"/>
  <c r="F265" i="2"/>
  <c r="G264" i="2"/>
  <c r="F264" i="2"/>
  <c r="G263" i="2"/>
  <c r="F263" i="2"/>
  <c r="G262" i="2"/>
  <c r="F262" i="2"/>
  <c r="G261" i="2"/>
  <c r="F261" i="2"/>
  <c r="G260" i="2"/>
  <c r="F260" i="2"/>
  <c r="G259" i="2"/>
  <c r="F259" i="2"/>
  <c r="G258" i="2"/>
  <c r="F258" i="2"/>
  <c r="G257" i="2"/>
  <c r="F257" i="2"/>
  <c r="G256" i="2"/>
  <c r="F256" i="2"/>
  <c r="G255" i="2"/>
  <c r="F255" i="2"/>
  <c r="G254" i="2"/>
  <c r="F254" i="2"/>
  <c r="G253" i="2"/>
  <c r="F253" i="2"/>
  <c r="G252" i="2"/>
  <c r="F252" i="2"/>
  <c r="G251" i="2"/>
  <c r="F251" i="2"/>
  <c r="G250" i="2"/>
  <c r="F250" i="2"/>
  <c r="G249" i="2"/>
  <c r="F249" i="2"/>
  <c r="G248" i="2"/>
  <c r="F248" i="2"/>
  <c r="G247" i="2"/>
  <c r="F247" i="2"/>
  <c r="G246" i="2"/>
  <c r="F246" i="2"/>
  <c r="G245" i="2"/>
  <c r="F245" i="2"/>
  <c r="G244" i="2"/>
  <c r="F244" i="2"/>
  <c r="G243" i="2"/>
  <c r="F243" i="2"/>
  <c r="G242" i="2"/>
  <c r="F242" i="2"/>
  <c r="G241" i="2"/>
  <c r="F241" i="2"/>
  <c r="G240" i="2"/>
  <c r="F240" i="2"/>
  <c r="G239" i="2"/>
  <c r="F239" i="2"/>
  <c r="G238" i="2"/>
  <c r="F238" i="2"/>
  <c r="G237" i="2"/>
  <c r="F237" i="2"/>
  <c r="G236" i="2"/>
  <c r="F236" i="2"/>
  <c r="G235" i="2"/>
  <c r="F235" i="2"/>
  <c r="G234" i="2"/>
  <c r="F234" i="2"/>
  <c r="G233" i="2"/>
  <c r="F233" i="2"/>
  <c r="G232" i="2"/>
  <c r="F232" i="2"/>
  <c r="G231" i="2"/>
  <c r="F231" i="2"/>
  <c r="G230" i="2"/>
  <c r="F230" i="2"/>
  <c r="G229" i="2"/>
  <c r="F229" i="2"/>
  <c r="G228" i="2"/>
  <c r="F228" i="2"/>
  <c r="G227" i="2"/>
  <c r="F227" i="2"/>
  <c r="G226" i="2"/>
  <c r="F226" i="2"/>
  <c r="G225" i="2"/>
  <c r="F225" i="2"/>
  <c r="G224" i="2"/>
  <c r="F224" i="2"/>
  <c r="G223" i="2"/>
  <c r="F223" i="2"/>
  <c r="G222" i="2"/>
  <c r="F222" i="2"/>
  <c r="G221" i="2"/>
  <c r="F221" i="2"/>
  <c r="G220" i="2"/>
  <c r="F220" i="2"/>
  <c r="G219" i="2"/>
  <c r="F219" i="2"/>
  <c r="G218" i="2"/>
  <c r="F218" i="2"/>
  <c r="G217" i="2"/>
  <c r="F217" i="2"/>
  <c r="G216" i="2"/>
  <c r="F216" i="2"/>
  <c r="G215" i="2"/>
  <c r="F215" i="2"/>
  <c r="G214" i="2"/>
  <c r="F214" i="2"/>
  <c r="G213" i="2"/>
  <c r="F213" i="2"/>
  <c r="G212" i="2"/>
  <c r="F212" i="2"/>
  <c r="G211" i="2"/>
  <c r="F211" i="2"/>
  <c r="G210" i="2"/>
  <c r="F210" i="2"/>
  <c r="G209" i="2"/>
  <c r="F209" i="2"/>
  <c r="G208" i="2"/>
  <c r="F208" i="2"/>
  <c r="G207" i="2"/>
  <c r="F207" i="2"/>
  <c r="G206" i="2"/>
  <c r="F206" i="2"/>
  <c r="G205" i="2"/>
  <c r="F205" i="2"/>
  <c r="G204" i="2"/>
  <c r="F204" i="2"/>
  <c r="G203" i="2"/>
  <c r="F203" i="2"/>
  <c r="G202" i="2"/>
  <c r="F202" i="2"/>
  <c r="G201" i="2"/>
  <c r="F201" i="2"/>
  <c r="G200" i="2"/>
  <c r="F200" i="2"/>
  <c r="G199" i="2"/>
  <c r="F199" i="2"/>
  <c r="G198" i="2"/>
  <c r="F198" i="2"/>
  <c r="G197" i="2"/>
  <c r="F197" i="2"/>
  <c r="G196" i="2"/>
  <c r="F196" i="2"/>
  <c r="G195" i="2"/>
  <c r="F195" i="2"/>
  <c r="G194" i="2"/>
  <c r="F194" i="2"/>
  <c r="G193" i="2"/>
  <c r="F193" i="2"/>
  <c r="G192" i="2"/>
  <c r="F192" i="2"/>
  <c r="G191" i="2"/>
  <c r="F191" i="2"/>
  <c r="G190" i="2"/>
  <c r="F190" i="2"/>
  <c r="G189" i="2"/>
  <c r="F189" i="2"/>
  <c r="G188" i="2"/>
  <c r="F188" i="2"/>
  <c r="G187" i="2"/>
  <c r="F187" i="2"/>
  <c r="G186" i="2"/>
  <c r="F186" i="2"/>
  <c r="G185" i="2"/>
  <c r="F185" i="2"/>
  <c r="G184" i="2"/>
  <c r="F184" i="2"/>
  <c r="G183" i="2"/>
  <c r="F183" i="2"/>
  <c r="G182" i="2"/>
  <c r="F182" i="2"/>
  <c r="G181" i="2"/>
  <c r="F181" i="2"/>
  <c r="G180" i="2"/>
  <c r="F180" i="2"/>
  <c r="G179" i="2"/>
  <c r="F179" i="2"/>
  <c r="G178" i="2"/>
  <c r="F178" i="2"/>
  <c r="G177" i="2"/>
  <c r="F177" i="2"/>
  <c r="G176" i="2"/>
  <c r="F176" i="2"/>
  <c r="G175" i="2"/>
  <c r="F175" i="2"/>
  <c r="G174" i="2"/>
  <c r="F174" i="2"/>
  <c r="G173" i="2"/>
  <c r="F173" i="2"/>
  <c r="G172" i="2"/>
  <c r="F172" i="2"/>
  <c r="G171" i="2"/>
  <c r="F171" i="2"/>
  <c r="G170" i="2"/>
  <c r="F170" i="2"/>
  <c r="G169" i="2"/>
  <c r="F169" i="2"/>
  <c r="G168" i="2"/>
  <c r="F168" i="2"/>
  <c r="G167" i="2"/>
  <c r="F167" i="2"/>
  <c r="G166" i="2"/>
  <c r="F166" i="2"/>
  <c r="G165"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F4" i="2"/>
</calcChain>
</file>

<file path=xl/sharedStrings.xml><?xml version="1.0" encoding="utf-8"?>
<sst xmlns="http://schemas.openxmlformats.org/spreadsheetml/2006/main" count="149154" uniqueCount="42724">
  <si>
    <t>Module</t>
  </si>
  <si>
    <t>Status and Descriptive</t>
  </si>
  <si>
    <t>paired</t>
  </si>
  <si>
    <t>grad only</t>
  </si>
  <si>
    <t>sib only</t>
  </si>
  <si>
    <t>brdxdy/xbrdxdy</t>
  </si>
  <si>
    <t>sexrsp/ssbsex</t>
  </si>
  <si>
    <t>group91</t>
  </si>
  <si>
    <t>livgrad/xlivsib</t>
  </si>
  <si>
    <t>deatyr/xdeatyr</t>
  </si>
  <si>
    <t>hhstat75/hxstat77</t>
  </si>
  <si>
    <t>hhstat92p/hxstat93p</t>
  </si>
  <si>
    <t>hhstat92m/hxstat93m</t>
  </si>
  <si>
    <t>stat04p/xstat05p</t>
  </si>
  <si>
    <t>stat04m/xstat05m</t>
  </si>
  <si>
    <t>stat04gs/xstat05s</t>
  </si>
  <si>
    <t>stat11p/xstat11p</t>
  </si>
  <si>
    <t>stat11m/xstat11m</t>
  </si>
  <si>
    <t>statk08/xstatk08</t>
  </si>
  <si>
    <t>statk11/xstatk11</t>
  </si>
  <si>
    <t>statkdna/xstatkdna</t>
  </si>
  <si>
    <t>statc08/xstatc08</t>
  </si>
  <si>
    <t>statc11/xstatc11</t>
  </si>
  <si>
    <t>statcdna/xstatcdna</t>
  </si>
  <si>
    <t>statw11/xstatw11</t>
  </si>
  <si>
    <t>stats11/xstats11</t>
  </si>
  <si>
    <t>idpriv</t>
  </si>
  <si>
    <t>familypriv</t>
  </si>
  <si>
    <t>sibcount</t>
  </si>
  <si>
    <t>twinr</t>
  </si>
  <si>
    <t>rs64fu</t>
  </si>
  <si>
    <t>rspw64</t>
  </si>
  <si>
    <t>rs64</t>
  </si>
  <si>
    <t>stat75</t>
  </si>
  <si>
    <t>rsp75</t>
  </si>
  <si>
    <t>xsmpl</t>
  </si>
  <si>
    <t>stat92p</t>
  </si>
  <si>
    <t>stat92m</t>
  </si>
  <si>
    <t>statmdsq</t>
  </si>
  <si>
    <t>ia008re</t>
  </si>
  <si>
    <t>rinlife</t>
  </si>
  <si>
    <t>rlifesit</t>
  </si>
  <si>
    <t>rliferpt</t>
  </si>
  <si>
    <t>rlifewv</t>
  </si>
  <si>
    <t>xstat77</t>
  </si>
  <si>
    <t>xstat93p</t>
  </si>
  <si>
    <t>xstat93m</t>
  </si>
  <si>
    <t>xstatw05</t>
  </si>
  <si>
    <t>xsmtwin</t>
  </si>
  <si>
    <t>z_brdxdy</t>
  </si>
  <si>
    <t>z_sexrsp</t>
  </si>
  <si>
    <t>z_group91</t>
  </si>
  <si>
    <t>z_livgrad</t>
  </si>
  <si>
    <t>z_deatyr</t>
  </si>
  <si>
    <t>z_hhstat75</t>
  </si>
  <si>
    <t>z_hhstat92p</t>
  </si>
  <si>
    <t>z_hhstat92m</t>
  </si>
  <si>
    <t>z_stat04p</t>
  </si>
  <si>
    <t>z_stat04m</t>
  </si>
  <si>
    <t>z_stat04gs</t>
  </si>
  <si>
    <t>z_stat11p</t>
  </si>
  <si>
    <t>z_stat11m</t>
  </si>
  <si>
    <t>z_statk08</t>
  </si>
  <si>
    <t>z_statk11</t>
  </si>
  <si>
    <t>z_statkdna</t>
  </si>
  <si>
    <t>z_statc08</t>
  </si>
  <si>
    <t>z_statc11</t>
  </si>
  <si>
    <t>z_statcdna</t>
  </si>
  <si>
    <t>z_statw11</t>
  </si>
  <si>
    <t>z_stats11</t>
  </si>
  <si>
    <t>RS Year of participants's birth</t>
  </si>
  <si>
    <t>RS Sex of participant</t>
  </si>
  <si>
    <t>RS Group to which graduate was randomly assigned in 1991.  Those individuals not known to be deceased by 1991 were randomly divided into 10 groups. (Added 3/96)</t>
  </si>
  <si>
    <t>RS Is the participant alive as of current release as far as we know?</t>
  </si>
  <si>
    <t>RS Year of participant's death.</t>
  </si>
  <si>
    <t>RS 197x grad/sibling status code, harmonized.</t>
  </si>
  <si>
    <t>RS Outcome of 199x grad/sibling phone interview, harmonized.</t>
  </si>
  <si>
    <t>RS Outcome of 199x grad/sibling mail interview, harmonized.</t>
  </si>
  <si>
    <t>RS Outcome of 200x graduate/sibling telephone interview.</t>
  </si>
  <si>
    <t>RS Outcome of 200x mail back questionnaire</t>
  </si>
  <si>
    <t>RS Outcome of 200x graduate spouse/sibling spouse telephone interview.</t>
  </si>
  <si>
    <t>RS Outcome of 2011 in-person interview.</t>
  </si>
  <si>
    <t>RS outcome of 2011 SAQ.</t>
  </si>
  <si>
    <t>RS Status code for return of oragene saliva kit from 2008 biomarker collection</t>
  </si>
  <si>
    <t>RS Status code for return of oragene saliva kit from 2011 biomarker collection</t>
  </si>
  <si>
    <t>RS Cumulative status code for return of oragene saliva kit as of 2011 wave</t>
  </si>
  <si>
    <t>RS Status code for consent to use saliva from 2008 biomarker collection</t>
  </si>
  <si>
    <t>RS Status code for consent to use saliva from 2011 biomarker collection</t>
  </si>
  <si>
    <t>RS Cumulative status code for consent to use saliva as of 2011 wave</t>
  </si>
  <si>
    <t>RS Status code for medicare waiver from 2011 interview</t>
  </si>
  <si>
    <t>RS Status code for social security waiver from 2011 interview</t>
  </si>
  <si>
    <t>RS Protected data release ID for data version 13.08, limited access.</t>
  </si>
  <si>
    <t>RS Family ID for Level 2 &amp; 3 (protected) Data</t>
  </si>
  <si>
    <t>RS Number of Siblings in the WLS Data</t>
  </si>
  <si>
    <t>RS Is the graduate a twin?</t>
  </si>
  <si>
    <t>RS 1964 Graduate parents's follow-up response.</t>
  </si>
  <si>
    <t>RS 1964 Graduate parents's wave response.</t>
  </si>
  <si>
    <t>RS Graduate parents's response status in 1964 by sub-sample</t>
  </si>
  <si>
    <t>RS 1975 Status Code (1975 Coversheet).</t>
  </si>
  <si>
    <t>RS Combined Response Status for 1964 and 1975. (1975 Coversheet)</t>
  </si>
  <si>
    <t>RS Combined Sample (Graduate and Sibling) Response Code</t>
  </si>
  <si>
    <t>RS Outcome of 1992-1993 primary respondent phone interview. (Added 11/95)</t>
  </si>
  <si>
    <t>RS Outcome of 1992-1993 primary respondent mail interview. (Added 11/95)</t>
  </si>
  <si>
    <t>RS Status code for return of Medicare Part D SAQ</t>
  </si>
  <si>
    <t>RS Number of mail questionnaires sent to graduate respondent in 2004.</t>
  </si>
  <si>
    <t>RS Was Grad selected for 1997 life history survey? (Added 2004)</t>
  </si>
  <si>
    <t>RS "Life-situation" of Grad as determined by 1992 data. (Added 2004)</t>
  </si>
  <si>
    <t>RS Level of Grad's participation in 1997 life history survey. (Added 2004)</t>
  </si>
  <si>
    <t>RS Which wave of 1997 life history? (Added 2004)</t>
  </si>
  <si>
    <t>RS 1977 Sib-Respondent's Status Code (coversheet)</t>
  </si>
  <si>
    <t>RS Outcome of 1993-1994 sibling telephone interview. (Added 11/95)</t>
  </si>
  <si>
    <t>RS Outcome of 1993-1994 sibling mail interview.</t>
  </si>
  <si>
    <t>RS Obtain permission for Medicare record in 2005 sibling telephone interview</t>
  </si>
  <si>
    <t>RS Sample Code for Twins for 1977 Sibling Sample</t>
  </si>
  <si>
    <t/>
  </si>
  <si>
    <t>Attractiveness Rating (1957 Yearbook)</t>
  </si>
  <si>
    <t>Relative Body Mass Index (1957 Yearbook)</t>
  </si>
  <si>
    <t>High School Activities (1957 Yearbook)</t>
  </si>
  <si>
    <t>Spouse IQ</t>
  </si>
  <si>
    <t>Economic Imputations</t>
  </si>
  <si>
    <t>Voting History</t>
  </si>
  <si>
    <t>Education</t>
  </si>
  <si>
    <t>IQ</t>
  </si>
  <si>
    <t>Wisconsin Tax Data</t>
  </si>
  <si>
    <t>attrnd</t>
  </si>
  <si>
    <t>numreports</t>
  </si>
  <si>
    <t>meanrat</t>
  </si>
  <si>
    <t>meanrat_trunc</t>
  </si>
  <si>
    <t>stdevrat</t>
  </si>
  <si>
    <t>maxscore</t>
  </si>
  <si>
    <t>minscore</t>
  </si>
  <si>
    <t>meanrat_fcoder</t>
  </si>
  <si>
    <t>stdevrat_fcoder</t>
  </si>
  <si>
    <t>max_fcoder</t>
  </si>
  <si>
    <t>min_fcoder</t>
  </si>
  <si>
    <t>meanrat_mcoder</t>
  </si>
  <si>
    <t>stdevrat_mcoder</t>
  </si>
  <si>
    <t>max_mcoder</t>
  </si>
  <si>
    <t>min_mcoder</t>
  </si>
  <si>
    <t>normscore1</t>
  </si>
  <si>
    <t>normscore2</t>
  </si>
  <si>
    <t>normscore3</t>
  </si>
  <si>
    <t>normscore4</t>
  </si>
  <si>
    <t>normscore5</t>
  </si>
  <si>
    <t>normscore6</t>
  </si>
  <si>
    <t>normscore7</t>
  </si>
  <si>
    <t>normscore8</t>
  </si>
  <si>
    <t>normscore9</t>
  </si>
  <si>
    <t>normscore10</t>
  </si>
  <si>
    <t>normscore11</t>
  </si>
  <si>
    <t>normscore12</t>
  </si>
  <si>
    <t>rawscore1</t>
  </si>
  <si>
    <t>rawscore2</t>
  </si>
  <si>
    <t>rawscore3</t>
  </si>
  <si>
    <t>rawscore4</t>
  </si>
  <si>
    <t>rawscore5</t>
  </si>
  <si>
    <t>rawscore6</t>
  </si>
  <si>
    <t>rawscore7</t>
  </si>
  <si>
    <t>rawscore8</t>
  </si>
  <si>
    <t>rawscore9</t>
  </si>
  <si>
    <t>rawscore10</t>
  </si>
  <si>
    <t>rawscore11</t>
  </si>
  <si>
    <t>rawscore12</t>
  </si>
  <si>
    <t>coder1</t>
  </si>
  <si>
    <t>coder2</t>
  </si>
  <si>
    <t>coder3</t>
  </si>
  <si>
    <t>coder4</t>
  </si>
  <si>
    <t>coder5</t>
  </si>
  <si>
    <t>coder6</t>
  </si>
  <si>
    <t>coder7</t>
  </si>
  <si>
    <t>coder8</t>
  </si>
  <si>
    <t>coder9</t>
  </si>
  <si>
    <t>coder10</t>
  </si>
  <si>
    <t>coder11</t>
  </si>
  <si>
    <t>coder12</t>
  </si>
  <si>
    <t>roundflg</t>
  </si>
  <si>
    <t>srbmi</t>
  </si>
  <si>
    <t>urbmi</t>
  </si>
  <si>
    <t>rbmc1</t>
  </si>
  <si>
    <t>rbmc2</t>
  </si>
  <si>
    <t>rbmc3</t>
  </si>
  <si>
    <t>rbmc4</t>
  </si>
  <si>
    <t>rbmc5</t>
  </si>
  <si>
    <t>rbmc6</t>
  </si>
  <si>
    <t>cmplxschl</t>
  </si>
  <si>
    <t>yrsavail</t>
  </si>
  <si>
    <t>allactiv</t>
  </si>
  <si>
    <t>activ1</t>
  </si>
  <si>
    <t>years1</t>
  </si>
  <si>
    <t>leader1</t>
  </si>
  <si>
    <t>activ2</t>
  </si>
  <si>
    <t>years2</t>
  </si>
  <si>
    <t>leader2</t>
  </si>
  <si>
    <t>activ3</t>
  </si>
  <si>
    <t>years3</t>
  </si>
  <si>
    <t>leader3</t>
  </si>
  <si>
    <t>activ4</t>
  </si>
  <si>
    <t>years4</t>
  </si>
  <si>
    <t>leader4</t>
  </si>
  <si>
    <t>activ5</t>
  </si>
  <si>
    <t>years5</t>
  </si>
  <si>
    <t>leader5</t>
  </si>
  <si>
    <t>activ6</t>
  </si>
  <si>
    <t>years6</t>
  </si>
  <si>
    <t>leader6</t>
  </si>
  <si>
    <t>activ7</t>
  </si>
  <si>
    <t>years7</t>
  </si>
  <si>
    <t>leader7</t>
  </si>
  <si>
    <t>activ8</t>
  </si>
  <si>
    <t>years8</t>
  </si>
  <si>
    <t>leader8</t>
  </si>
  <si>
    <t>activ9</t>
  </si>
  <si>
    <t>years9</t>
  </si>
  <si>
    <t>leader9</t>
  </si>
  <si>
    <t>activ10</t>
  </si>
  <si>
    <t>years10</t>
  </si>
  <si>
    <t>leader10</t>
  </si>
  <si>
    <t>activ11</t>
  </si>
  <si>
    <t>years11</t>
  </si>
  <si>
    <t>leader11</t>
  </si>
  <si>
    <t>activ12</t>
  </si>
  <si>
    <t>years12</t>
  </si>
  <si>
    <t>leader12</t>
  </si>
  <si>
    <t>activ13</t>
  </si>
  <si>
    <t>years13</t>
  </si>
  <si>
    <t>leader13</t>
  </si>
  <si>
    <t>activ14</t>
  </si>
  <si>
    <t>years14</t>
  </si>
  <si>
    <t>leader14</t>
  </si>
  <si>
    <t>activ15</t>
  </si>
  <si>
    <t>years15</t>
  </si>
  <si>
    <t>leader15</t>
  </si>
  <si>
    <t>activ16</t>
  </si>
  <si>
    <t>years16</t>
  </si>
  <si>
    <t>leader16</t>
  </si>
  <si>
    <t>activ17</t>
  </si>
  <si>
    <t>years17</t>
  </si>
  <si>
    <t>leader17</t>
  </si>
  <si>
    <t>activ18</t>
  </si>
  <si>
    <t>years18</t>
  </si>
  <si>
    <t>leader18</t>
  </si>
  <si>
    <t>activ19</t>
  </si>
  <si>
    <t>years19</t>
  </si>
  <si>
    <t>leader19</t>
  </si>
  <si>
    <t>activ20</t>
  </si>
  <si>
    <t>years20</t>
  </si>
  <si>
    <t>leader20</t>
  </si>
  <si>
    <t>activ21</t>
  </si>
  <si>
    <t>years21</t>
  </si>
  <si>
    <t>leader21</t>
  </si>
  <si>
    <t>activ22</t>
  </si>
  <si>
    <t>years22</t>
  </si>
  <si>
    <t>leader22</t>
  </si>
  <si>
    <t>activ23</t>
  </si>
  <si>
    <t>years23</t>
  </si>
  <si>
    <t>leader23</t>
  </si>
  <si>
    <t>activ24</t>
  </si>
  <si>
    <t>years24</t>
  </si>
  <si>
    <t>leader24</t>
  </si>
  <si>
    <t>activ25</t>
  </si>
  <si>
    <t>years25</t>
  </si>
  <si>
    <t>leader25</t>
  </si>
  <si>
    <t>activ26</t>
  </si>
  <si>
    <t>years26</t>
  </si>
  <si>
    <t>leader26</t>
  </si>
  <si>
    <t>activ27</t>
  </si>
  <si>
    <t>years27</t>
  </si>
  <si>
    <t>leader27</t>
  </si>
  <si>
    <t>varsports</t>
  </si>
  <si>
    <t>clubsport</t>
  </si>
  <si>
    <t>intsport</t>
  </si>
  <si>
    <t>musperf</t>
  </si>
  <si>
    <t>spchperf</t>
  </si>
  <si>
    <t>hongrps</t>
  </si>
  <si>
    <t>pepgrps</t>
  </si>
  <si>
    <t>schasst</t>
  </si>
  <si>
    <t>schgovt</t>
  </si>
  <si>
    <t>schpubs</t>
  </si>
  <si>
    <t>schsub</t>
  </si>
  <si>
    <t>schact</t>
  </si>
  <si>
    <t>hobclub</t>
  </si>
  <si>
    <t>occclub</t>
  </si>
  <si>
    <t>servact</t>
  </si>
  <si>
    <t>miscact</t>
  </si>
  <si>
    <t>totact</t>
  </si>
  <si>
    <t>spwiiq_bm/sib_spwiiq_bm</t>
  </si>
  <si>
    <t>sphnrs_bm/sib_sphnrs_bm</t>
  </si>
  <si>
    <t>spwicr_bm/sib_spwicr_bm</t>
  </si>
  <si>
    <t>spncr_bm/sib_spncr_bm</t>
  </si>
  <si>
    <t>spbook_flag_bm/sib_spbook_flag_bm</t>
  </si>
  <si>
    <t>iqsource/sib_iqsource</t>
  </si>
  <si>
    <t>spwiiq_f/sib_spwiiq_f</t>
  </si>
  <si>
    <t>sphnrs_f/sib_sphnrs_f</t>
  </si>
  <si>
    <t>spwicr_f/sib_spwicr_f</t>
  </si>
  <si>
    <t>spncr_f/sib_spncr_f</t>
  </si>
  <si>
    <t>spwiiq_p/sib_spwiiq_p</t>
  </si>
  <si>
    <t>sphnrs_p/sib_sphnrs_p</t>
  </si>
  <si>
    <t>spwicr_p/sib_spwicr_p</t>
  </si>
  <si>
    <t>spncr_p/sib_spncr_p</t>
  </si>
  <si>
    <t>spwiiq_j/sib_spwiiq_j</t>
  </si>
  <si>
    <t>sphnrs_j/sib_sphnrs_j</t>
  </si>
  <si>
    <t>spwicr_j/sib_spwicr_j</t>
  </si>
  <si>
    <t>spncr_j/sib_spncr_j</t>
  </si>
  <si>
    <t>spwiiq_s/sib_spwiiq_s</t>
  </si>
  <si>
    <t>sphnrs_s/sib_sphnrs_s</t>
  </si>
  <si>
    <t>spwicr_s/sib_spwicr_s</t>
  </si>
  <si>
    <t>spncr_s/sib_spncr_s</t>
  </si>
  <si>
    <t>fbook_flag/sib_fbook_flag</t>
  </si>
  <si>
    <t>pbook_flag/sib_pbook_flag</t>
  </si>
  <si>
    <t>jbook_flag/sib_jbook_flag</t>
  </si>
  <si>
    <t>sbook_flag/sib_sbook_flag</t>
  </si>
  <si>
    <t>rr020rei1/sr020rei1</t>
  </si>
  <si>
    <t>rr020rei2/sr020rei2</t>
  </si>
  <si>
    <t>rr020rei3/sr020rei3</t>
  </si>
  <si>
    <t>rr020rei4/sr020rei4</t>
  </si>
  <si>
    <t>rr020rei5/sr020rei5</t>
  </si>
  <si>
    <t>rr021rei1/sr021rei1</t>
  </si>
  <si>
    <t>rr021rei2/sr021rei2</t>
  </si>
  <si>
    <t>rr021rei3/sr021rei3</t>
  </si>
  <si>
    <t>rr021rei4/sr021rei4</t>
  </si>
  <si>
    <t>rr021rei5/sr021rei5</t>
  </si>
  <si>
    <t>rr022rei1/sr022rei1</t>
  </si>
  <si>
    <t>rr022rei2/sr022rei2</t>
  </si>
  <si>
    <t>rr022rei3/sr022rei3</t>
  </si>
  <si>
    <t>rr022rei4/sr022rei4</t>
  </si>
  <si>
    <t>rr022rei5/sr022rei5</t>
  </si>
  <si>
    <t>rr024rei1/sr024rei1</t>
  </si>
  <si>
    <t>rr024rei2/sr024rei2</t>
  </si>
  <si>
    <t>rr024rei3/sr024rei3</t>
  </si>
  <si>
    <t>rr024rei4/sr024rei4</t>
  </si>
  <si>
    <t>rr024rei5/sr024rei5</t>
  </si>
  <si>
    <t>rr025rei1/sr025rei1</t>
  </si>
  <si>
    <t>rr025rei2/sr025rei2</t>
  </si>
  <si>
    <t>rr025rei3/sr025rei3</t>
  </si>
  <si>
    <t>rr025rei4/sr025rei4</t>
  </si>
  <si>
    <t>rr025rei5/sr025rei5</t>
  </si>
  <si>
    <t>rr026rei1/sr026rei1</t>
  </si>
  <si>
    <t>rr026rei2/sr026rei2</t>
  </si>
  <si>
    <t>rr026rei3/sr026rei3</t>
  </si>
  <si>
    <t>rr026rei4/sr026rei4</t>
  </si>
  <si>
    <t>rr026rei5/sr026rei5</t>
  </si>
  <si>
    <t>rr028rei1/sr028rei1</t>
  </si>
  <si>
    <t>rr028rei2/sr028rei2</t>
  </si>
  <si>
    <t>rr028rei3/sr028rei3</t>
  </si>
  <si>
    <t>rr028rei4/sr028rei4</t>
  </si>
  <si>
    <t>rr028rei5/sr028rei5</t>
  </si>
  <si>
    <t>rr029rei1/sr029rei1</t>
  </si>
  <si>
    <t>rr029rei2/sr029rei2</t>
  </si>
  <si>
    <t>rr029rei3/sr029rei3</t>
  </si>
  <si>
    <t>rr029rei4/sr029rei4</t>
  </si>
  <si>
    <t>rr029rei5/sr029rei5</t>
  </si>
  <si>
    <t>rr030rei1/sr030rei1</t>
  </si>
  <si>
    <t>rr030rei2/sr030rei2</t>
  </si>
  <si>
    <t>rr030rei3/sr030rei3</t>
  </si>
  <si>
    <t>rr030rei4/sr030rei4</t>
  </si>
  <si>
    <t>rr030rei5/sr030rei5</t>
  </si>
  <si>
    <t>rr032rei1/sr032rei1</t>
  </si>
  <si>
    <t>rr032rei2/sr032rei2</t>
  </si>
  <si>
    <t>rr032rei3/sr032rei3</t>
  </si>
  <si>
    <t>rr032rei4/sr032rei4</t>
  </si>
  <si>
    <t>rr032rei5/sr032rei5</t>
  </si>
  <si>
    <t>rr033rei1/sr033rei1</t>
  </si>
  <si>
    <t>rr033rei2/sr033rei2</t>
  </si>
  <si>
    <t>rr033rei3/sr033rei3</t>
  </si>
  <si>
    <t>rr033rei4/sr033rei4</t>
  </si>
  <si>
    <t>rr033rei5/sr033rei5</t>
  </si>
  <si>
    <t>rr034rei1/sr034rei1</t>
  </si>
  <si>
    <t>rr034rei2/sr034rei2</t>
  </si>
  <si>
    <t>rr034rei3/sr034rei3</t>
  </si>
  <si>
    <t>rr034rei4/sr034rei4</t>
  </si>
  <si>
    <t>rr034rei5/sr034rei5</t>
  </si>
  <si>
    <t>rr036rei1/sr036rei1</t>
  </si>
  <si>
    <t>rr036rei2/sr036rei2</t>
  </si>
  <si>
    <t>rr036rei3/sr036rei3</t>
  </si>
  <si>
    <t>rr036rei4/sr036rei4</t>
  </si>
  <si>
    <t>rr036rei5/sr036rei5</t>
  </si>
  <si>
    <t>rr037rei1/sr037rei1</t>
  </si>
  <si>
    <t>rr037rei2/sr037rei2</t>
  </si>
  <si>
    <t>rr037rei3/sr037rei3</t>
  </si>
  <si>
    <t>rr037rei4/sr037rei4</t>
  </si>
  <si>
    <t>rr037rei5/sr037rei5</t>
  </si>
  <si>
    <t>rr040rei1/sr040rei1</t>
  </si>
  <si>
    <t>rr040rei2/sr040rei2</t>
  </si>
  <si>
    <t>rr040rei3/sr040rei3</t>
  </si>
  <si>
    <t>rr040rei4/sr040rei4</t>
  </si>
  <si>
    <t>rr040rei5/sr040rei5</t>
  </si>
  <si>
    <t>rr041rei1/sr041rei1</t>
  </si>
  <si>
    <t>rr041rei2/sr041rei2</t>
  </si>
  <si>
    <t>rr041rei3/sr041rei3</t>
  </si>
  <si>
    <t>rr041rei4/sr041rei4</t>
  </si>
  <si>
    <t>rr041rei5/sr041rei5</t>
  </si>
  <si>
    <t>rp001rei1/sp001rei1</t>
  </si>
  <si>
    <t>rp001rei2/sp001rei2</t>
  </si>
  <si>
    <t>rp001rei3/sp001rei3</t>
  </si>
  <si>
    <t>rp001rei4/sp001rei4</t>
  </si>
  <si>
    <t>rp001rei5/sp001rei5</t>
  </si>
  <si>
    <t>rp002rei1/sp002rei1</t>
  </si>
  <si>
    <t>rp002rei2/sp002rei2</t>
  </si>
  <si>
    <t>rp002rei3/sp002rei3</t>
  </si>
  <si>
    <t>rp002rei4/sp002rei4</t>
  </si>
  <si>
    <t>rp002rei5/sp002rei5</t>
  </si>
  <si>
    <t>rp003redi1/sp003rei1</t>
  </si>
  <si>
    <t>rp003redi2/sp003rei2</t>
  </si>
  <si>
    <t>rp003redi3/sp003rei3</t>
  </si>
  <si>
    <t>rp003redi4/sp003rei4</t>
  </si>
  <si>
    <t>rp003redi5/sp003rei5</t>
  </si>
  <si>
    <t>rp016spi1/sp004spi1</t>
  </si>
  <si>
    <t>rp016spi2/sp004spi2</t>
  </si>
  <si>
    <t>rp016spi3/sp004spi3</t>
  </si>
  <si>
    <t>rp016spi4/sp004spi4</t>
  </si>
  <si>
    <t>rp016spi5/sp004spi5</t>
  </si>
  <si>
    <t>rp017spi1/sp005spi1</t>
  </si>
  <si>
    <t>rp017spi2/sp005spi2</t>
  </si>
  <si>
    <t>rp017spi3/sp005spi3</t>
  </si>
  <si>
    <t>rp017spi4/sp005spi4</t>
  </si>
  <si>
    <t>rp017spi5/sp005spi5</t>
  </si>
  <si>
    <t>rp018spdi1/sp006spi1</t>
  </si>
  <si>
    <t>rp018spdi2/sp006spi2</t>
  </si>
  <si>
    <t>rp018spdi3/sp006spi3</t>
  </si>
  <si>
    <t>rp018spdi4/sp006spi4</t>
  </si>
  <si>
    <t>rp018spdi5/sp006spi5</t>
  </si>
  <si>
    <t>gp201rei1/cp201rei1</t>
  </si>
  <si>
    <t>gp201rei2/cp201rei2</t>
  </si>
  <si>
    <t>gp201rei3/cp201rei3</t>
  </si>
  <si>
    <t>gp201rei4/cp201rei4</t>
  </si>
  <si>
    <t>gp201rei5/cp201rei5</t>
  </si>
  <si>
    <t>gp202rei1/cp202rei1</t>
  </si>
  <si>
    <t>gp202rei2/cp202rei2</t>
  </si>
  <si>
    <t>gp202rei3/cp202rei3</t>
  </si>
  <si>
    <t>gp202rei4/cp202rei4</t>
  </si>
  <si>
    <t>gp202rei5/cp202rei5</t>
  </si>
  <si>
    <t>gp201spi1/cp201spi1</t>
  </si>
  <si>
    <t>gp201spi2/cp201spi2</t>
  </si>
  <si>
    <t>gp201spi3/cp201spi3</t>
  </si>
  <si>
    <t>gp201spi4/cp201spi4</t>
  </si>
  <si>
    <t>gp201spi5/cp201spi5</t>
  </si>
  <si>
    <t>gp202spi1/cp202spi1</t>
  </si>
  <si>
    <t>gp202spi2/cp202spi2</t>
  </si>
  <si>
    <t>gp202spi3/cp202spi3</t>
  </si>
  <si>
    <t>gp202spi4/cp202spi4</t>
  </si>
  <si>
    <t>gp202spi5/cp202spi5</t>
  </si>
  <si>
    <t>gp203rei1/cp203rei1</t>
  </si>
  <si>
    <t>gp203rei2/cp203rei2</t>
  </si>
  <si>
    <t>gp203rei3/cp203rei3</t>
  </si>
  <si>
    <t>gp203rei4/cp203rei4</t>
  </si>
  <si>
    <t>gp203rei5/cp203rei5</t>
  </si>
  <si>
    <t>gp204rei1/cp204rei1</t>
  </si>
  <si>
    <t>gp204rei2/cp204rei2</t>
  </si>
  <si>
    <t>gp204rei3/cp204rei3</t>
  </si>
  <si>
    <t>gp204rei4/cp204rei4</t>
  </si>
  <si>
    <t>gp204rei5/cp204rei5</t>
  </si>
  <si>
    <t>gp203spi1/cp203spi1</t>
  </si>
  <si>
    <t>gp203spi2/cp203spi2</t>
  </si>
  <si>
    <t>gp203spi3/cp203spi3</t>
  </si>
  <si>
    <t>gp203spi4/cp203spi4</t>
  </si>
  <si>
    <t>gp203spi5/cp203spi5</t>
  </si>
  <si>
    <t>gp204spi1/cp204spi1</t>
  </si>
  <si>
    <t>gp204spi2/cp204spi2</t>
  </si>
  <si>
    <t>gp204spi3/cp204spi3</t>
  </si>
  <si>
    <t>gp204spi4/cp204spi4</t>
  </si>
  <si>
    <t>gp204spi5/cp204spi5</t>
  </si>
  <si>
    <t>gp205rei1/cp205rei1</t>
  </si>
  <si>
    <t>gp205rei2/cp205rei2</t>
  </si>
  <si>
    <t>gp205rei3/cp205rei3</t>
  </si>
  <si>
    <t>gp205rei4/cp205rei4</t>
  </si>
  <si>
    <t>gp205rei5/cp205rei5</t>
  </si>
  <si>
    <t>gp207rei1/cp207rei1</t>
  </si>
  <si>
    <t>gp207rei2/cp207rei2</t>
  </si>
  <si>
    <t>gp207rei3/cp207rei3</t>
  </si>
  <si>
    <t>gp207rei4/cp207rei4</t>
  </si>
  <si>
    <t>gp207rei5/cp207rei5</t>
  </si>
  <si>
    <t>gp208reci1/cp208reci1</t>
  </si>
  <si>
    <t>gp208reci2/cp208reci2</t>
  </si>
  <si>
    <t>gp208reci3/cp208reci3</t>
  </si>
  <si>
    <t>gp208reci4/cp208reci4</t>
  </si>
  <si>
    <t>gp208reci5/cp208reci5</t>
  </si>
  <si>
    <t>gp205spi1/cp205spi1</t>
  </si>
  <si>
    <t>gp205spi2/cp205spi2</t>
  </si>
  <si>
    <t>gp205spi3/cp205spi3</t>
  </si>
  <si>
    <t>gp205spi4/cp205spi4</t>
  </si>
  <si>
    <t>gp205spi5/cp205spi5</t>
  </si>
  <si>
    <t>gp207spi1/cp207spi1</t>
  </si>
  <si>
    <t>gp207spi2/cp207spi2</t>
  </si>
  <si>
    <t>gp207spi3/cp207spi3</t>
  </si>
  <si>
    <t>gp207spi4/cp207spi4</t>
  </si>
  <si>
    <t>gp207spi5/cp207spi5</t>
  </si>
  <si>
    <t>gp208spci1/cp208spci1</t>
  </si>
  <si>
    <t>gp208spci2/cp208spci2</t>
  </si>
  <si>
    <t>gp208spci3/cp208spci3</t>
  </si>
  <si>
    <t>gp208spci4/cp208spci4</t>
  </si>
  <si>
    <t>gp208spci5/cp208spci5</t>
  </si>
  <si>
    <t>gp209rei1/cp209rei1</t>
  </si>
  <si>
    <t>gp209rei2/cp209rei2</t>
  </si>
  <si>
    <t>gp209rei3/cp209rei3</t>
  </si>
  <si>
    <t>gp209rei4/cp209rei4</t>
  </si>
  <si>
    <t>gp209rei5/cp209rei5</t>
  </si>
  <si>
    <t>gp211rei1/cp211rei1</t>
  </si>
  <si>
    <t>gp211rei2/cp211rei2</t>
  </si>
  <si>
    <t>gp211rei3/cp211rei3</t>
  </si>
  <si>
    <t>gp211rei4/cp211rei4</t>
  </si>
  <si>
    <t>gp211rei5/cp211rei5</t>
  </si>
  <si>
    <t>gp209spi1/cp209spi1</t>
  </si>
  <si>
    <t>gp209spi2/cp209spi2</t>
  </si>
  <si>
    <t>gp209spi3/cp209spi3</t>
  </si>
  <si>
    <t>gp209spi4/cp209spi4</t>
  </si>
  <si>
    <t>gp209spi5/cp209spi5</t>
  </si>
  <si>
    <t>gp211spi1/cp211spi1</t>
  </si>
  <si>
    <t>gp211spi2/cp211spi2</t>
  </si>
  <si>
    <t>gp211spi3/cp211spi3</t>
  </si>
  <si>
    <t>gp211spi4/cp211spi4</t>
  </si>
  <si>
    <t>gp211spi5/cp211spi5</t>
  </si>
  <si>
    <t>gp212rei1/cp212rei1</t>
  </si>
  <si>
    <t>gp212rei2/cp212rei2</t>
  </si>
  <si>
    <t>gp212rei3/cp212rei3</t>
  </si>
  <si>
    <t>gp212rei4/cp212rei4</t>
  </si>
  <si>
    <t>gp212rei5/cp212rei5</t>
  </si>
  <si>
    <t>gp213rei1/cp213rei1</t>
  </si>
  <si>
    <t>gp213rei2/cp213rei2</t>
  </si>
  <si>
    <t>gp213rei3/cp213rei3</t>
  </si>
  <si>
    <t>gp213rei4/cp213rei4</t>
  </si>
  <si>
    <t>gp213rei5/cp213rei5</t>
  </si>
  <si>
    <t>gp212spi1/cp212spi1</t>
  </si>
  <si>
    <t>gp212spi2/cp212spi2</t>
  </si>
  <si>
    <t>gp212spi3/cp212spi3</t>
  </si>
  <si>
    <t>gp212spi4/cp212spi4</t>
  </si>
  <si>
    <t>gp212spi5/cp212spi5</t>
  </si>
  <si>
    <t>gp213spi1/cp213spi1</t>
  </si>
  <si>
    <t>gp213spi2/cp213spi2</t>
  </si>
  <si>
    <t>gp213spi3/cp213spi3</t>
  </si>
  <si>
    <t>gp213spi4/cp213spi4</t>
  </si>
  <si>
    <t>gp213spi5/cp213spi5</t>
  </si>
  <si>
    <t>gp214rpi1/cp214rpi1</t>
  </si>
  <si>
    <t>gp214rpi2/cp214rpi2</t>
  </si>
  <si>
    <t>gp214rpi3/cp214rpi3</t>
  </si>
  <si>
    <t>gp214rpi4/cp214rpi4</t>
  </si>
  <si>
    <t>gp214rpi5/cp214rpi5</t>
  </si>
  <si>
    <t>gp215rpi1/cp215rpi1</t>
  </si>
  <si>
    <t>gp215rpi2/cp215rpi2</t>
  </si>
  <si>
    <t>gp215rpi3/cp215rpi3</t>
  </si>
  <si>
    <t>gp215rpi4/cp215rpi4</t>
  </si>
  <si>
    <t>gp215rpi5/cp215rpi5</t>
  </si>
  <si>
    <t>gp216rpi1/cp216rpi1</t>
  </si>
  <si>
    <t>gp216rpi2/cp216rpi2</t>
  </si>
  <si>
    <t>gp216rpi3/cp216rpi3</t>
  </si>
  <si>
    <t>gp216rpi4/cp216rpi4</t>
  </si>
  <si>
    <t>gp216rpi5/cp216rpi5</t>
  </si>
  <si>
    <t>gp219rpi1/cp219rpi1</t>
  </si>
  <si>
    <t>gp219rpi2/cp219rpi2</t>
  </si>
  <si>
    <t>gp219rpi3/cp219rpi3</t>
  </si>
  <si>
    <t>gp219rpi4/cp219rpi4</t>
  </si>
  <si>
    <t>gp219rpi5/cp219rpi5</t>
  </si>
  <si>
    <t>gp220rpi1/cp220rpi1</t>
  </si>
  <si>
    <t>gp220rpi2/cp220rpi2</t>
  </si>
  <si>
    <t>gp220rpi3/cp220rpi3</t>
  </si>
  <si>
    <t>gp220rpi4/cp220rpi4</t>
  </si>
  <si>
    <t>gp220rpi5/cp220rpi5</t>
  </si>
  <si>
    <t>gp223rpi1/cp223rpi1</t>
  </si>
  <si>
    <t>gp223rpi2/cp223rpi2</t>
  </si>
  <si>
    <t>gp223rpi3/cp223rpi3</t>
  </si>
  <si>
    <t>gp223rpi4/cp223rpi4</t>
  </si>
  <si>
    <t>gp223rpi5/cp223rpi5</t>
  </si>
  <si>
    <t>gp250reci1/cp250reci1</t>
  </si>
  <si>
    <t>gp250reci2/cp250reci2</t>
  </si>
  <si>
    <t>gp250reci3/cp250reci3</t>
  </si>
  <si>
    <t>gp250reci4/cp250reci4</t>
  </si>
  <si>
    <t>gp250reci5/cp250reci5</t>
  </si>
  <si>
    <t>gp260heci1/cp260heci1</t>
  </si>
  <si>
    <t>gp260heci2/cp260heci2</t>
  </si>
  <si>
    <t>gp260heci3/cp260heci3</t>
  </si>
  <si>
    <t>gp260heci4/cp260heci4</t>
  </si>
  <si>
    <t>gp260heci5/cp260heci5</t>
  </si>
  <si>
    <t>gr020rpi1/cr020rpi1</t>
  </si>
  <si>
    <t>gr020rpi2/cr020rpi2</t>
  </si>
  <si>
    <t>gr020rpi3/cr020rpi3</t>
  </si>
  <si>
    <t>gr020rpi4/cr020rpi4</t>
  </si>
  <si>
    <t>gr020rpi5/cr020rpi5</t>
  </si>
  <si>
    <t>gr021rpi1/cr021rpi1</t>
  </si>
  <si>
    <t>gr021rpi2/cr021rpi2</t>
  </si>
  <si>
    <t>gr021rpi3/cr021rpi3</t>
  </si>
  <si>
    <t>gr021rpi4/cr021rpi4</t>
  </si>
  <si>
    <t>gr021rpi5/cr021rpi5</t>
  </si>
  <si>
    <t>gr022rpi1/cr022rpi1</t>
  </si>
  <si>
    <t>gr022rpi2/cr022rpi2</t>
  </si>
  <si>
    <t>gr022rpi3/cr022rpi3</t>
  </si>
  <si>
    <t>gr022rpi4/cr022rpi4</t>
  </si>
  <si>
    <t>gr022rpi5/cr022rpi5</t>
  </si>
  <si>
    <t>gr023rpci1/cr023rpci1</t>
  </si>
  <si>
    <t>gr023rpci2/cr023rpci2</t>
  </si>
  <si>
    <t>gr023rpci3/cr023rpci3</t>
  </si>
  <si>
    <t>gr023rpci4/cr023rpci4</t>
  </si>
  <si>
    <t>gr023rpci5/cr023rpci5</t>
  </si>
  <si>
    <t>gr028rpi1/cr028rpi1</t>
  </si>
  <si>
    <t>gr028rpi2/cr028rpi2</t>
  </si>
  <si>
    <t>gr028rpi3/cr028rpi3</t>
  </si>
  <si>
    <t>gr028rpi4/cr028rpi4</t>
  </si>
  <si>
    <t>gr028rpi5/cr028rpi5</t>
  </si>
  <si>
    <t>gr029rpi1/cr029rpi1</t>
  </si>
  <si>
    <t>gr029rpi2/cr029rpi2</t>
  </si>
  <si>
    <t>gr029rpi3/cr029rpi3</t>
  </si>
  <si>
    <t>gr029rpi4/cr029rpi4</t>
  </si>
  <si>
    <t>gr029rpi5/cr029rpi5</t>
  </si>
  <si>
    <t>gr030rpi1/cr030rpi1</t>
  </si>
  <si>
    <t>gr030rpi2/cr030rpi2</t>
  </si>
  <si>
    <t>gr030rpi3/cr030rpi3</t>
  </si>
  <si>
    <t>gr030rpi4/cr030rpi4</t>
  </si>
  <si>
    <t>gr030rpi5/cr030rpi5</t>
  </si>
  <si>
    <t>gr031rpci1/cr031rpci1</t>
  </si>
  <si>
    <t>gr031rpci2/cr031rpci2</t>
  </si>
  <si>
    <t>gr031rpci3/cr031rpci3</t>
  </si>
  <si>
    <t>gr031rpci4/cr031rpci4</t>
  </si>
  <si>
    <t>gr031rpci5/cr031rpci5</t>
  </si>
  <si>
    <t>gr024rpi1/cr024rpi1</t>
  </si>
  <si>
    <t>gr024rpi2/cr024rpi2</t>
  </si>
  <si>
    <t>gr024rpi3/cr024rpi3</t>
  </si>
  <si>
    <t>gr024rpi4/cr024rpi4</t>
  </si>
  <si>
    <t>gr024rpi5/cr024rpi5</t>
  </si>
  <si>
    <t>gr025rpi1/cr025rpi1</t>
  </si>
  <si>
    <t>gr025rpi2/cr025rpi2</t>
  </si>
  <si>
    <t>gr025rpi3/cr025rpi3</t>
  </si>
  <si>
    <t>gr025rpi4/cr025rpi4</t>
  </si>
  <si>
    <t>gr025rpi5/cr025rpi5</t>
  </si>
  <si>
    <t>gr026rpi1/cr026rpi1</t>
  </si>
  <si>
    <t>gr026rpi2/cr026rpi2</t>
  </si>
  <si>
    <t>gr026rpi3/cr026rpi3</t>
  </si>
  <si>
    <t>gr026rpi4/cr026rpi4</t>
  </si>
  <si>
    <t>gr026rpi5/cr026rpi5</t>
  </si>
  <si>
    <t>gr027rpci1/cr027rpci1</t>
  </si>
  <si>
    <t>gr027rpci2/cr027rpci2</t>
  </si>
  <si>
    <t>gr027rpci3/cr027rpci3</t>
  </si>
  <si>
    <t>gr027rpci4/cr027rpci4</t>
  </si>
  <si>
    <t>gr027rpci5/cr027rpci5</t>
  </si>
  <si>
    <t>gr032rpi1/cr032rpi1</t>
  </si>
  <si>
    <t>gr032rpi2/cr032rpi2</t>
  </si>
  <si>
    <t>gr032rpi3/cr032rpi3</t>
  </si>
  <si>
    <t>gr032rpi4/cr032rpi4</t>
  </si>
  <si>
    <t>gr032rpi5/cr032rpi5</t>
  </si>
  <si>
    <t>gr033rpi1/cr033rpi1</t>
  </si>
  <si>
    <t>gr033rpi2/cr033rpi2</t>
  </si>
  <si>
    <t>gr033rpi3/cr033rpi3</t>
  </si>
  <si>
    <t>gr033rpi4/cr033rpi4</t>
  </si>
  <si>
    <t>gr033rpi5/cr033rpi5</t>
  </si>
  <si>
    <t>gr034rpi1/cr034rpi1</t>
  </si>
  <si>
    <t>gr034rpi2/cr034rpi2</t>
  </si>
  <si>
    <t>gr034rpi3/cr034rpi3</t>
  </si>
  <si>
    <t>gr034rpi4/cr034rpi4</t>
  </si>
  <si>
    <t>gr034rpi5/cr034rpi5</t>
  </si>
  <si>
    <t>gr035rpci1/cr035rpci1</t>
  </si>
  <si>
    <t>gr035rpci2/cr035rpci2</t>
  </si>
  <si>
    <t>gr035rpci3/cr035rpci3</t>
  </si>
  <si>
    <t>gr035rpci4/cr035rpci4</t>
  </si>
  <si>
    <t>gr035rpci5/cr035rpci5</t>
  </si>
  <si>
    <t>gr036rpi1/cr036rpi1</t>
  </si>
  <si>
    <t>gr036rpi2/cr036rpi2</t>
  </si>
  <si>
    <t>gr036rpi3/cr036rpi3</t>
  </si>
  <si>
    <t>gr036rpi4/cr036rpi4</t>
  </si>
  <si>
    <t>gr036rpi5/cr036rpi5</t>
  </si>
  <si>
    <t>gr037rpi1/cr037rpi1</t>
  </si>
  <si>
    <t>gr037rpi2/cr037rpi2</t>
  </si>
  <si>
    <t>gr037rpi3/cr037rpi3</t>
  </si>
  <si>
    <t>gr037rpi4/cr037rpi4</t>
  </si>
  <si>
    <t>gr037rpi5/cr037rpi5</t>
  </si>
  <si>
    <t>gr060rpi1/cr060rpi1</t>
  </si>
  <si>
    <t>gr060rpi2/cr060rpi2</t>
  </si>
  <si>
    <t>gr060rpi3/cr060rpi3</t>
  </si>
  <si>
    <t>gr060rpi4/cr060rpi4</t>
  </si>
  <si>
    <t>gr060rpi5/cr060rpi5</t>
  </si>
  <si>
    <t>gr061rpi1/cr061rpi1</t>
  </si>
  <si>
    <t>gr061rpi2/cr061rpi2</t>
  </si>
  <si>
    <t>gr061rpi3/cr061rpi3</t>
  </si>
  <si>
    <t>gr061rpi4/cr061rpi4</t>
  </si>
  <si>
    <t>gr061rpi5/cr061rpi5</t>
  </si>
  <si>
    <t>gr062rpi1/cr062rpi1</t>
  </si>
  <si>
    <t>gr062rpi2/cr062rpi2</t>
  </si>
  <si>
    <t>gr062rpi3/cr062rpi3</t>
  </si>
  <si>
    <t>gr062rpi4/cr062rpi4</t>
  </si>
  <si>
    <t>gr062rpi5/cr062rpi5</t>
  </si>
  <si>
    <t>gr063rpi1/cr063rpi1</t>
  </si>
  <si>
    <t>gr063rpi2/cr063rpi2</t>
  </si>
  <si>
    <t>gr063rpi3/cr063rpi3</t>
  </si>
  <si>
    <t>gr063rpi4/cr063rpi4</t>
  </si>
  <si>
    <t>gr063rpi5/cr063rpi5</t>
  </si>
  <si>
    <t>gr064rpi1/cr064rpi1</t>
  </si>
  <si>
    <t>gr064rpi2/cr064rpi2</t>
  </si>
  <si>
    <t>gr064rpi3/cr064rpi3</t>
  </si>
  <si>
    <t>gr064rpi4/cr064rpi4</t>
  </si>
  <si>
    <t>gr064rpi5/cr064rpi5</t>
  </si>
  <si>
    <t>gr065rpi1/cr065rpi1</t>
  </si>
  <si>
    <t>gr065rpi2/cr065rpi2</t>
  </si>
  <si>
    <t>gr065rpi3/cr065rpi3</t>
  </si>
  <si>
    <t>gr065rpi4/cr065rpi4</t>
  </si>
  <si>
    <t>gr065rpi5/cr065rpi5</t>
  </si>
  <si>
    <t>gr066rpi1/cr066rpi1</t>
  </si>
  <si>
    <t>gr066rpi2/cr066rpi2</t>
  </si>
  <si>
    <t>gr066rpi3/cr066rpi3</t>
  </si>
  <si>
    <t>gr066rpi4/cr066rpi4</t>
  </si>
  <si>
    <t>gr066rpi5/cr066rpi5</t>
  </si>
  <si>
    <t>gr067rpi1/cr067rpi1</t>
  </si>
  <si>
    <t>gr067rpi2/cr067rpi2</t>
  </si>
  <si>
    <t>gr067rpi3/cr067rpi3</t>
  </si>
  <si>
    <t>gr067rpi4/cr067rpi4</t>
  </si>
  <si>
    <t>gr067rpi5/cr067rpi5</t>
  </si>
  <si>
    <t>gr068rpi1/cr068rpi1</t>
  </si>
  <si>
    <t>gr068rpi2/cr068rpi2</t>
  </si>
  <si>
    <t>gr068rpi3/cr068rpi3</t>
  </si>
  <si>
    <t>gr068rpi4/cr068rpi4</t>
  </si>
  <si>
    <t>gr068rpi5/cr068rpi5</t>
  </si>
  <si>
    <t>gr069rpi1/cr069rpi1</t>
  </si>
  <si>
    <t>gr069rpi2/cr069rpi2</t>
  </si>
  <si>
    <t>gr069rpi3/cr069rpi3</t>
  </si>
  <si>
    <t>gr069rpi4/cr069rpi4</t>
  </si>
  <si>
    <t>gr069rpi5/cr069rpi5</t>
  </si>
  <si>
    <t>gr080rei1/cr080rei1</t>
  </si>
  <si>
    <t>gr080rei2/cr080rei2</t>
  </si>
  <si>
    <t>gr080rei3/cr080rei3</t>
  </si>
  <si>
    <t>gr080rei4/cr080rei4</t>
  </si>
  <si>
    <t>gr080rei5/cr080rei5</t>
  </si>
  <si>
    <t>gr081rei1/cr081rei1</t>
  </si>
  <si>
    <t>gr081rei2/cr081rei2</t>
  </si>
  <si>
    <t>gr081rei3/cr081rei3</t>
  </si>
  <si>
    <t>gr081rei4/cr081rei4</t>
  </si>
  <si>
    <t>gr081rei5/cr081rei5</t>
  </si>
  <si>
    <t>gr084rei1/cr084rei1</t>
  </si>
  <si>
    <t>gr084rei2/cr084rei2</t>
  </si>
  <si>
    <t>gr084rei3/cr084rei3</t>
  </si>
  <si>
    <t>gr084rei4/cr084rei4</t>
  </si>
  <si>
    <t>gr084rei5/cr084rei5</t>
  </si>
  <si>
    <t>gr085rei1/cr085rei1</t>
  </si>
  <si>
    <t>gr085rei2/cr085rei2</t>
  </si>
  <si>
    <t>gr085rei3/cr085rei3</t>
  </si>
  <si>
    <t>gr085rei4/cr085rei4</t>
  </si>
  <si>
    <t>gr085rei5/cr085rei5</t>
  </si>
  <si>
    <t>gr080spi1/cr080spi1</t>
  </si>
  <si>
    <t>gr080spi2/cr080spi2</t>
  </si>
  <si>
    <t>gr080spi3/cr080spi3</t>
  </si>
  <si>
    <t>gr080spi4/cr080spi4</t>
  </si>
  <si>
    <t>gr080spi5/cr080spi5</t>
  </si>
  <si>
    <t>gr081spi1/cr081spi1</t>
  </si>
  <si>
    <t>gr081spi2/cr081spi2</t>
  </si>
  <si>
    <t>gr081spi3/cr081spi3</t>
  </si>
  <si>
    <t>gr081spi4/cr081spi4</t>
  </si>
  <si>
    <t>gr081spi5/cr081spi5</t>
  </si>
  <si>
    <t>gr084spi1/cr084spi1</t>
  </si>
  <si>
    <t>gr084spi2/cr084spi2</t>
  </si>
  <si>
    <t>gr084spi3/cr084spi3</t>
  </si>
  <si>
    <t>gr084spi4/cr084spi4</t>
  </si>
  <si>
    <t>gr084spi5/cr084spi5</t>
  </si>
  <si>
    <t>gr085spi1/cr085spi1</t>
  </si>
  <si>
    <t>gr085spi2/cr085spi2</t>
  </si>
  <si>
    <t>gr085spi3/cr085spi3</t>
  </si>
  <si>
    <t>gr085spi4/cr085spi4</t>
  </si>
  <si>
    <t>gr085spi5/cr085spi5</t>
  </si>
  <si>
    <t>gr100rpci1/cr100rpci1</t>
  </si>
  <si>
    <t>gr100rpci2/cr100rpci2</t>
  </si>
  <si>
    <t>gr100rpci3/cr100rpci3</t>
  </si>
  <si>
    <t>gr100rpci4/cr100rpci4</t>
  </si>
  <si>
    <t>gr100rpci5/cr100rpci5</t>
  </si>
  <si>
    <t>gq100r1i1/cq100r1i1</t>
  </si>
  <si>
    <t>gq100r1i2/cq100r1i2</t>
  </si>
  <si>
    <t>gq100r1i3/cq100r1i3</t>
  </si>
  <si>
    <t>gq100r1i4/cq100r1i4</t>
  </si>
  <si>
    <t>gq100r1i5/cq100r1i5</t>
  </si>
  <si>
    <t>gq102r1i1/cq102r1i1</t>
  </si>
  <si>
    <t>gq102r1i2/cq102r1i2</t>
  </si>
  <si>
    <t>gq102r1i3/cq102r1i3</t>
  </si>
  <si>
    <t>gq102r1i4/cq102r1i4</t>
  </si>
  <si>
    <t>gq102r1i5/cq102r1i5</t>
  </si>
  <si>
    <t>gq100r2i1/cq100r2i1</t>
  </si>
  <si>
    <t>gq100r2i2/cq100r2i2</t>
  </si>
  <si>
    <t>gq100r2i3/cq100r2i3</t>
  </si>
  <si>
    <t>gq100r2i4/cq100r2i4</t>
  </si>
  <si>
    <t>gq100r2i5/cq100r2i5</t>
  </si>
  <si>
    <t>gq102r2i1/cq102r2i1</t>
  </si>
  <si>
    <t>gq102r2i2/cq102r2i2</t>
  </si>
  <si>
    <t>gq102r2i3/cq102r2i3</t>
  </si>
  <si>
    <t>gq102r2i4/cq102r2i4</t>
  </si>
  <si>
    <t>gq102r2i5/cq102r2i5</t>
  </si>
  <si>
    <t>yfam74i1</t>
  </si>
  <si>
    <t>yfam74i2</t>
  </si>
  <si>
    <t>yfam74i3</t>
  </si>
  <si>
    <t>yfam74i4</t>
  </si>
  <si>
    <t>yfam74i5</t>
  </si>
  <si>
    <t>yrer74i1</t>
  </si>
  <si>
    <t>yrer74i2</t>
  </si>
  <si>
    <t>yrer74i3</t>
  </si>
  <si>
    <t>yrer74i4</t>
  </si>
  <si>
    <t>yrer74i5</t>
  </si>
  <si>
    <t>yrwg74i1</t>
  </si>
  <si>
    <t>yrwg74i2</t>
  </si>
  <si>
    <t>yrwg74i3</t>
  </si>
  <si>
    <t>yrwg74i4</t>
  </si>
  <si>
    <t>yrwg74i5</t>
  </si>
  <si>
    <t>yrse74i1</t>
  </si>
  <si>
    <t>yrse74i2</t>
  </si>
  <si>
    <t>yrse74i3</t>
  </si>
  <si>
    <t>yrse74i4</t>
  </si>
  <si>
    <t>yrse74i5</t>
  </si>
  <si>
    <t>yrfr74i1</t>
  </si>
  <si>
    <t>yrfr74i2</t>
  </si>
  <si>
    <t>yrfr74i3</t>
  </si>
  <si>
    <t>yrfr74i4</t>
  </si>
  <si>
    <t>yrfr74i5</t>
  </si>
  <si>
    <t>yser74i1</t>
  </si>
  <si>
    <t>yser74i2</t>
  </si>
  <si>
    <t>yser74i3</t>
  </si>
  <si>
    <t>yser74i4</t>
  </si>
  <si>
    <t>yser74i5</t>
  </si>
  <si>
    <t>yswg74i1</t>
  </si>
  <si>
    <t>yswg74i2</t>
  </si>
  <si>
    <t>yswg74i3</t>
  </si>
  <si>
    <t>yswg74i4</t>
  </si>
  <si>
    <t>yswg74i5</t>
  </si>
  <si>
    <t>ysse74i1</t>
  </si>
  <si>
    <t>ysse74i2</t>
  </si>
  <si>
    <t>ysse74i3</t>
  </si>
  <si>
    <t>ysse74i4</t>
  </si>
  <si>
    <t>ysse74i5</t>
  </si>
  <si>
    <t>ysfr74i1</t>
  </si>
  <si>
    <t>ysfr74i2</t>
  </si>
  <si>
    <t>ysfr74i3</t>
  </si>
  <si>
    <t>ysfr74i4</t>
  </si>
  <si>
    <t>ysfr74i5</t>
  </si>
  <si>
    <t>rp004rei1</t>
  </si>
  <si>
    <t>rp004rei2</t>
  </si>
  <si>
    <t>rp004rei3</t>
  </si>
  <si>
    <t>rp004rei4</t>
  </si>
  <si>
    <t>rp004rei5</t>
  </si>
  <si>
    <t>rp005rei1</t>
  </si>
  <si>
    <t>rp005rei2</t>
  </si>
  <si>
    <t>rp005rei3</t>
  </si>
  <si>
    <t>rp005rei4</t>
  </si>
  <si>
    <t>rp005rei5</t>
  </si>
  <si>
    <t>rp006rei1</t>
  </si>
  <si>
    <t>rp006rei2</t>
  </si>
  <si>
    <t>rp006rei3</t>
  </si>
  <si>
    <t>rp006rei4</t>
  </si>
  <si>
    <t>rp006rei5</t>
  </si>
  <si>
    <t>rp007rei1</t>
  </si>
  <si>
    <t>rp007rei2</t>
  </si>
  <si>
    <t>rp007rei3</t>
  </si>
  <si>
    <t>rp007rei4</t>
  </si>
  <si>
    <t>rp007rei5</t>
  </si>
  <si>
    <t>rp008rei1</t>
  </si>
  <si>
    <t>rp008rei2</t>
  </si>
  <si>
    <t>rp008rei3</t>
  </si>
  <si>
    <t>rp008rei4</t>
  </si>
  <si>
    <t>rp008rei5</t>
  </si>
  <si>
    <t>rp009rei1</t>
  </si>
  <si>
    <t>rp009rei2</t>
  </si>
  <si>
    <t>rp009rei3</t>
  </si>
  <si>
    <t>rp009rei4</t>
  </si>
  <si>
    <t>rp009rei5</t>
  </si>
  <si>
    <t>rp010rei1</t>
  </si>
  <si>
    <t>rp010rei2</t>
  </si>
  <si>
    <t>rp010rei3</t>
  </si>
  <si>
    <t>rp010rei4</t>
  </si>
  <si>
    <t>rp010rei5</t>
  </si>
  <si>
    <t>rp011rei1</t>
  </si>
  <si>
    <t>rp011rei2</t>
  </si>
  <si>
    <t>rp011rei3</t>
  </si>
  <si>
    <t>rp011rei4</t>
  </si>
  <si>
    <t>rp011rei5</t>
  </si>
  <si>
    <t>rp013rei1</t>
  </si>
  <si>
    <t>rp013rei2</t>
  </si>
  <si>
    <t>rp013rei3</t>
  </si>
  <si>
    <t>rp013rei4</t>
  </si>
  <si>
    <t>rp013rei5</t>
  </si>
  <si>
    <t>rp014rei1</t>
  </si>
  <si>
    <t>rp014rei2</t>
  </si>
  <si>
    <t>rp014rei3</t>
  </si>
  <si>
    <t>rp014rei4</t>
  </si>
  <si>
    <t>rp014rei5</t>
  </si>
  <si>
    <t>rp019spi1</t>
  </si>
  <si>
    <t>rp019spi2</t>
  </si>
  <si>
    <t>rp019spi3</t>
  </si>
  <si>
    <t>rp019spi4</t>
  </si>
  <si>
    <t>rp019spi5</t>
  </si>
  <si>
    <t>rp020spi1</t>
  </si>
  <si>
    <t>rp020spi2</t>
  </si>
  <si>
    <t>rp020spi3</t>
  </si>
  <si>
    <t>rp020spi4</t>
  </si>
  <si>
    <t>rp020spi5</t>
  </si>
  <si>
    <t>rp021spi1</t>
  </si>
  <si>
    <t>rp021spi2</t>
  </si>
  <si>
    <t>rp021spi3</t>
  </si>
  <si>
    <t>rp021spi4</t>
  </si>
  <si>
    <t>rp021spi5</t>
  </si>
  <si>
    <t>rp022spi1</t>
  </si>
  <si>
    <t>rp022spi2</t>
  </si>
  <si>
    <t>rp022spi3</t>
  </si>
  <si>
    <t>rp022spi4</t>
  </si>
  <si>
    <t>rp022spi5</t>
  </si>
  <si>
    <t>rp023spi1</t>
  </si>
  <si>
    <t>rp023spi2</t>
  </si>
  <si>
    <t>rp023spi3</t>
  </si>
  <si>
    <t>rp023spi4</t>
  </si>
  <si>
    <t>rp023spi5</t>
  </si>
  <si>
    <t>rp024spi1</t>
  </si>
  <si>
    <t>rp024spi2</t>
  </si>
  <si>
    <t>rp024spi3</t>
  </si>
  <si>
    <t>rp024spi4</t>
  </si>
  <si>
    <t>rp024spi5</t>
  </si>
  <si>
    <t>rp025spi1</t>
  </si>
  <si>
    <t>rp025spi2</t>
  </si>
  <si>
    <t>rp025spi3</t>
  </si>
  <si>
    <t>rp025spi4</t>
  </si>
  <si>
    <t>rp025spi5</t>
  </si>
  <si>
    <t>rp026spi1</t>
  </si>
  <si>
    <t>rp026spi2</t>
  </si>
  <si>
    <t>rp026spi3</t>
  </si>
  <si>
    <t>rp026spi4</t>
  </si>
  <si>
    <t>rp026spi5</t>
  </si>
  <si>
    <t>rp028spi1</t>
  </si>
  <si>
    <t>rp028spi2</t>
  </si>
  <si>
    <t>rp028spi3</t>
  </si>
  <si>
    <t>rp028spi4</t>
  </si>
  <si>
    <t>rp028spi5</t>
  </si>
  <si>
    <t>rp029spi1</t>
  </si>
  <si>
    <t>rp029spi2</t>
  </si>
  <si>
    <t>rp029spi3</t>
  </si>
  <si>
    <t>rp029spi4</t>
  </si>
  <si>
    <t>rp029spi5</t>
  </si>
  <si>
    <t>sp007rpi1</t>
  </si>
  <si>
    <t>sp007rpi2</t>
  </si>
  <si>
    <t>sp007rpi3</t>
  </si>
  <si>
    <t>sp007rpi4</t>
  </si>
  <si>
    <t>sp007rpi5</t>
  </si>
  <si>
    <t>sp008rpi1</t>
  </si>
  <si>
    <t>sp008rpi2</t>
  </si>
  <si>
    <t>sp008rpi3</t>
  </si>
  <si>
    <t>sp008rpi4</t>
  </si>
  <si>
    <t>sp008rpi5</t>
  </si>
  <si>
    <t>sp009rpi1</t>
  </si>
  <si>
    <t>sp009rpi2</t>
  </si>
  <si>
    <t>sp009rpi3</t>
  </si>
  <si>
    <t>sp009rpi4</t>
  </si>
  <si>
    <t>sp009rpi5</t>
  </si>
  <si>
    <t>sp010rpi1</t>
  </si>
  <si>
    <t>sp010rpi2</t>
  </si>
  <si>
    <t>sp010rpi3</t>
  </si>
  <si>
    <t>sp010rpi4</t>
  </si>
  <si>
    <t>sp010rpi5</t>
  </si>
  <si>
    <t>sp011rpi1</t>
  </si>
  <si>
    <t>sp011rpi2</t>
  </si>
  <si>
    <t>sp011rpi3</t>
  </si>
  <si>
    <t>sp011rpi4</t>
  </si>
  <si>
    <t>sp011rpi5</t>
  </si>
  <si>
    <t>sp012rpi1</t>
  </si>
  <si>
    <t>sp012rpi2</t>
  </si>
  <si>
    <t>sp012rpi3</t>
  </si>
  <si>
    <t>sp012rpi4</t>
  </si>
  <si>
    <t>sp012rpi5</t>
  </si>
  <si>
    <t>sp013rpi1</t>
  </si>
  <si>
    <t>sp013rpi2</t>
  </si>
  <si>
    <t>sp013rpi3</t>
  </si>
  <si>
    <t>sp013rpi4</t>
  </si>
  <si>
    <t>sp013rpi5</t>
  </si>
  <si>
    <t>sp014rpi1</t>
  </si>
  <si>
    <t>sp014rpi2</t>
  </si>
  <si>
    <t>sp014rpi3</t>
  </si>
  <si>
    <t>sp014rpi4</t>
  </si>
  <si>
    <t>sp014rpi5</t>
  </si>
  <si>
    <t>sp015rpi1</t>
  </si>
  <si>
    <t>sp015rpi2</t>
  </si>
  <si>
    <t>sp015rpi3</t>
  </si>
  <si>
    <t>sp015rpi4</t>
  </si>
  <si>
    <t>sp015rpi5</t>
  </si>
  <si>
    <t>sp016rpi1</t>
  </si>
  <si>
    <t>sp016rpi2</t>
  </si>
  <si>
    <t>sp016rpi3</t>
  </si>
  <si>
    <t>sp016rpi4</t>
  </si>
  <si>
    <t>sp016rpi5</t>
  </si>
  <si>
    <t>sp017rpi1</t>
  </si>
  <si>
    <t>sp017rpi2</t>
  </si>
  <si>
    <t>sp017rpi3</t>
  </si>
  <si>
    <t>sp017rpi4</t>
  </si>
  <si>
    <t>sp017rpi5</t>
  </si>
  <si>
    <t>sp018rpi1</t>
  </si>
  <si>
    <t>sp018rpi2</t>
  </si>
  <si>
    <t>sp018rpi3</t>
  </si>
  <si>
    <t>sp018rpi4</t>
  </si>
  <si>
    <t>sp018rpi5</t>
  </si>
  <si>
    <t>sp019rpi1</t>
  </si>
  <si>
    <t>sp019rpi2</t>
  </si>
  <si>
    <t>sp019rpi3</t>
  </si>
  <si>
    <t>sp019rpi4</t>
  </si>
  <si>
    <t>sp019rpi5</t>
  </si>
  <si>
    <t>sp020rpi1</t>
  </si>
  <si>
    <t>sp020rpi2</t>
  </si>
  <si>
    <t>sp020rpi3</t>
  </si>
  <si>
    <t>sp020rpi4</t>
  </si>
  <si>
    <t>sp020rpi5</t>
  </si>
  <si>
    <t>sp021rpi1</t>
  </si>
  <si>
    <t>sp021rpi2</t>
  </si>
  <si>
    <t>sp021rpi3</t>
  </si>
  <si>
    <t>sp021rpi4</t>
  </si>
  <si>
    <t>sp021rpi5</t>
  </si>
  <si>
    <t>sp023rpi1</t>
  </si>
  <si>
    <t>sp023rpi2</t>
  </si>
  <si>
    <t>sp023rpi3</t>
  </si>
  <si>
    <t>sp023rpi4</t>
  </si>
  <si>
    <t>sp023rpi5</t>
  </si>
  <si>
    <t>sp024rpi1</t>
  </si>
  <si>
    <t>sp024rpi2</t>
  </si>
  <si>
    <t>sp024rpi3</t>
  </si>
  <si>
    <t>sp024rpi4</t>
  </si>
  <si>
    <t>sp024rpi5</t>
  </si>
  <si>
    <t>sp025rpi1</t>
  </si>
  <si>
    <t>sp025rpi2</t>
  </si>
  <si>
    <t>sp025rpi3</t>
  </si>
  <si>
    <t>sp025rpi4</t>
  </si>
  <si>
    <t>sp025rpi5</t>
  </si>
  <si>
    <t>sp026rpi1</t>
  </si>
  <si>
    <t>sp026rpi2</t>
  </si>
  <si>
    <t>sp026rpi3</t>
  </si>
  <si>
    <t>sp026rpi4</t>
  </si>
  <si>
    <t>sp026rpi5</t>
  </si>
  <si>
    <t>sp027rpi1</t>
  </si>
  <si>
    <t>sp027rpi2</t>
  </si>
  <si>
    <t>sp027rpi3</t>
  </si>
  <si>
    <t>sp027rpi4</t>
  </si>
  <si>
    <t>sp027rpi5</t>
  </si>
  <si>
    <t>xcatsta1/ycatsta1</t>
  </si>
  <si>
    <t>xcatsta2/ycatsta2</t>
  </si>
  <si>
    <t>xcat01_1/ycat01_1</t>
  </si>
  <si>
    <t>xcat01_2/ycat01_2</t>
  </si>
  <si>
    <t>xcat01_3/ycat01_3</t>
  </si>
  <si>
    <t>xcat02_yy_1/ycat02_yy_1</t>
  </si>
  <si>
    <t>xcat02_mm_1/ycat02_mm_1</t>
  </si>
  <si>
    <t>xcat02_dd_1/ycat02_dd_1</t>
  </si>
  <si>
    <t>xcat02_yy_2/ycat02_yy_2</t>
  </si>
  <si>
    <t>xcat02_mm_2/ycat02_mm_2</t>
  </si>
  <si>
    <t>xcat02_dd_2/ycat02_dd_2</t>
  </si>
  <si>
    <t>xcat02_yy_3/ycat02_yy_3</t>
  </si>
  <si>
    <t>xcat02_mm_3/ycat02_mm_3</t>
  </si>
  <si>
    <t>xcat02_dd_3/ycat02_dd_3</t>
  </si>
  <si>
    <t>xcat03_1/ycat03_1</t>
  </si>
  <si>
    <t>xcat03_2/ycat03_2</t>
  </si>
  <si>
    <t>xcat03_3/ycat03_3</t>
  </si>
  <si>
    <t>xcat04_1/ycat04_1</t>
  </si>
  <si>
    <t>xcat04_2/ycat04_2</t>
  </si>
  <si>
    <t>xcat04_3/ycat04_3</t>
  </si>
  <si>
    <t>xcat05_1/ycat05_1</t>
  </si>
  <si>
    <t>xcat05_2/ycat05_2</t>
  </si>
  <si>
    <t>xcat05_3/ycat05_3</t>
  </si>
  <si>
    <t>xcat06_1/ycat06_1</t>
  </si>
  <si>
    <t>xcat06_2/ycat06_2</t>
  </si>
  <si>
    <t>xcat06_3/ycat06_3</t>
  </si>
  <si>
    <t>xcat07_1/ycat07_1</t>
  </si>
  <si>
    <t>xcat07_2/ycat07_2</t>
  </si>
  <si>
    <t>xcat07_3/ycat07_3</t>
  </si>
  <si>
    <t>xcat08_1/ycat08_1</t>
  </si>
  <si>
    <t>xcat08_2/ycat08_2</t>
  </si>
  <si>
    <t>xcat08_3/ycat08_3</t>
  </si>
  <si>
    <t>xcat09_1/ycat09_1</t>
  </si>
  <si>
    <t>xcat09_2/ycat09_2</t>
  </si>
  <si>
    <t>xcat09_3/ycat09_3</t>
  </si>
  <si>
    <t>xcat10_1/ycat10_1</t>
  </si>
  <si>
    <t>xcat10_2/ycat10_2</t>
  </si>
  <si>
    <t>xcat10_3/ycat10_3</t>
  </si>
  <si>
    <t>xcat11_1/ycat11_1</t>
  </si>
  <si>
    <t>xcat11_2/ycat11_2</t>
  </si>
  <si>
    <t>xcat11_3/ycat11_3</t>
  </si>
  <si>
    <t>xcat12_1/ycat12_1</t>
  </si>
  <si>
    <t>xcat12_2/ycat12_2</t>
  </si>
  <si>
    <t>xcat12_3/ycat12_3</t>
  </si>
  <si>
    <t>xcat13_1/ycat13_1</t>
  </si>
  <si>
    <t>xcat13_2/ycat13_2</t>
  </si>
  <si>
    <t>xcat13_3/ycat13_3</t>
  </si>
  <si>
    <t>xcat14_1/ycat14_1</t>
  </si>
  <si>
    <t>xcat14_2/ycat14_2</t>
  </si>
  <si>
    <t>xcat14_3/ycat14_3</t>
  </si>
  <si>
    <t>xcat15_1/ycat15_1</t>
  </si>
  <si>
    <t>xcat15_2/ycat15_2</t>
  </si>
  <si>
    <t>xcat15_3/ycat15_3</t>
  </si>
  <si>
    <t>xcat16_1/ycat16_1</t>
  </si>
  <si>
    <t>xcat16_2/ycat16_2</t>
  </si>
  <si>
    <t>xcat16_3/ycat16_3</t>
  </si>
  <si>
    <t>xcat17_1/ycat17_1</t>
  </si>
  <si>
    <t>xcat17_2/ycat17_2</t>
  </si>
  <si>
    <t>xcat17_3/ycat17_3</t>
  </si>
  <si>
    <t>xcat18_1/ycat18_1</t>
  </si>
  <si>
    <t>xcat18_2/ycat18_2</t>
  </si>
  <si>
    <t>xcat18_3/ycat18_3</t>
  </si>
  <si>
    <t>xcat19_1/ycat19_1</t>
  </si>
  <si>
    <t>xcat19_2/ycat19_2</t>
  </si>
  <si>
    <t>xcat19_3/ycat19_3</t>
  </si>
  <si>
    <t>xcat20_1/ycat20_1</t>
  </si>
  <si>
    <t>xcat20_2/ycat20_2</t>
  </si>
  <si>
    <t>xcat20_3/ycat20_3</t>
  </si>
  <si>
    <t>xcat21_1/ycat21_1</t>
  </si>
  <si>
    <t>xcat21_2/ycat21_2</t>
  </si>
  <si>
    <t>xcat21_3/ycat21_3</t>
  </si>
  <si>
    <t>xcat22_1/ycat22_1</t>
  </si>
  <si>
    <t>xcat22_2/ycat22_2</t>
  </si>
  <si>
    <t>xcat22_3/ycat22_3</t>
  </si>
  <si>
    <t>xcat23_1/ycat23_1</t>
  </si>
  <si>
    <t>xcat23_2/ycat23_2</t>
  </si>
  <si>
    <t>xcat23_3/ycat23_3</t>
  </si>
  <si>
    <t>xcat24_1/ycat24_1</t>
  </si>
  <si>
    <t>xcat24_2/ycat24_2</t>
  </si>
  <si>
    <t>xcat24_3/ycat24_3</t>
  </si>
  <si>
    <t>xcat25_1/ycat25_1</t>
  </si>
  <si>
    <t>xcat25_2/ycat25_2</t>
  </si>
  <si>
    <t>xcat25_3/ycat25_3</t>
  </si>
  <si>
    <t>xcat26_1/ycat26_1</t>
  </si>
  <si>
    <t>xcat26_2/ycat26_2</t>
  </si>
  <si>
    <t>xcat26_3/ycat26_3</t>
  </si>
  <si>
    <t>xcat27_1/ycat27_1</t>
  </si>
  <si>
    <t>xcat27_2/ycat27_2</t>
  </si>
  <si>
    <t>xcat27_3/ycat27_3</t>
  </si>
  <si>
    <t>xcat28_1/ycat28_1</t>
  </si>
  <si>
    <t>xcat28_2/ycat28_2</t>
  </si>
  <si>
    <t>xcat28_3/ycat28_3</t>
  </si>
  <si>
    <t>xcat29_1/ycat29_1</t>
  </si>
  <si>
    <t>xcat29_2/ycat29_2</t>
  </si>
  <si>
    <t>xcat29_3/ycat29_3</t>
  </si>
  <si>
    <t>xcat30_1/ycat30_1</t>
  </si>
  <si>
    <t>xcat30_2/ycat30_2</t>
  </si>
  <si>
    <t>xcat30_3/ycat30_3</t>
  </si>
  <si>
    <t>xcat31_1/ycat31_1</t>
  </si>
  <si>
    <t>xcat31_2/ycat31_2</t>
  </si>
  <si>
    <t>xcat31_3/ycat31_3</t>
  </si>
  <si>
    <t>xcat32_1/ycat32_1</t>
  </si>
  <si>
    <t>xcat32_2/ycat32_2</t>
  </si>
  <si>
    <t>xcat32_3/ycat32_3</t>
  </si>
  <si>
    <t>xcat33_1/ycat33_1</t>
  </si>
  <si>
    <t>xcat33_2/ycat33_2</t>
  </si>
  <si>
    <t>xcat33_3/ycat33_3</t>
  </si>
  <si>
    <t>xcat34_1/ycat34_1</t>
  </si>
  <si>
    <t>xcat34_2/ycat34_2</t>
  </si>
  <si>
    <t>xcat34_3/ycat34_3</t>
  </si>
  <si>
    <t>xcat35_1/ycat35_1</t>
  </si>
  <si>
    <t>xcat35_2/ycat35_2</t>
  </si>
  <si>
    <t>xcat35_3/ycat35_3</t>
  </si>
  <si>
    <t>xcat36_1/ycat36_1</t>
  </si>
  <si>
    <t>xcat36_2/ycat36_2</t>
  </si>
  <si>
    <t>xcat36_3/ycat36_3</t>
  </si>
  <si>
    <t>xcat37_1/ycat37_1</t>
  </si>
  <si>
    <t>xcat37_2/ycat37_2</t>
  </si>
  <si>
    <t>xcat37_3/ycat37_3</t>
  </si>
  <si>
    <t>xcat38_1/ycat38_1</t>
  </si>
  <si>
    <t>xcat38_2/ycat38_2</t>
  </si>
  <si>
    <t>xcat38_3/ycat38_3</t>
  </si>
  <si>
    <t>xcat39_1/ycat39_1</t>
  </si>
  <si>
    <t>xcat39_2/ycat39_2</t>
  </si>
  <si>
    <t>xcat39_3/ycat39_3</t>
  </si>
  <si>
    <t>xcat40_1/ycat40_1</t>
  </si>
  <si>
    <t>xcat40_2/ycat40_2</t>
  </si>
  <si>
    <t>xcat40_3/ycat40_3</t>
  </si>
  <si>
    <t>xcat41_1/ycat41_1</t>
  </si>
  <si>
    <t>xcat41_2/ycat41_2</t>
  </si>
  <si>
    <t>xcat41_3/ycat41_3</t>
  </si>
  <si>
    <t>xcat42_1/ycat42_1</t>
  </si>
  <si>
    <t>xcat42_2/ycat42_2</t>
  </si>
  <si>
    <t>xcat42_3/ycat42_3</t>
  </si>
  <si>
    <t>xcat43_1/ycat43_1</t>
  </si>
  <si>
    <t>xcat43_2/ycat43_2</t>
  </si>
  <si>
    <t>xcat43_3/ycat43_3</t>
  </si>
  <si>
    <t>xcat44_1/ycat44_1</t>
  </si>
  <si>
    <t>xcat44_2/ycat44_2</t>
  </si>
  <si>
    <t>xcat44_3/ycat44_3</t>
  </si>
  <si>
    <t>xcat45_1/ycat45_1</t>
  </si>
  <si>
    <t>xcat45_2/ycat45_2</t>
  </si>
  <si>
    <t>xcat45_3/ycat45_3</t>
  </si>
  <si>
    <t>xcat46_1/ycat46_1</t>
  </si>
  <si>
    <t>xcat46_2/ycat46_2</t>
  </si>
  <si>
    <t>xcat46_3/ycat46_3</t>
  </si>
  <si>
    <t>xcat47_1/ycat47_1</t>
  </si>
  <si>
    <t>xcat47_2/ycat47_2</t>
  </si>
  <si>
    <t>xcat47_3/ycat47_3</t>
  </si>
  <si>
    <t>xcat48_1/ycat48_1</t>
  </si>
  <si>
    <t>xcat48_2/ycat48_2</t>
  </si>
  <si>
    <t>xcat48_3/ycat48_3</t>
  </si>
  <si>
    <t>xcat49_1/ycat49_1</t>
  </si>
  <si>
    <t>xcat49_2/ycat49_2</t>
  </si>
  <si>
    <t>xcat49_3/ycat49_3</t>
  </si>
  <si>
    <t>xcat50_1/ycat50_1</t>
  </si>
  <si>
    <t>xcat50_2/ycat50_2</t>
  </si>
  <si>
    <t>xcat50_3/ycat50_3</t>
  </si>
  <si>
    <t>xcat51_1/ycat51_1</t>
  </si>
  <si>
    <t>xcat51_2/ycat51_2</t>
  </si>
  <si>
    <t>xcat51_3/ycat51_3</t>
  </si>
  <si>
    <t>xcat52_1/ycat52_1</t>
  </si>
  <si>
    <t>xcat52_2/ycat52_2</t>
  </si>
  <si>
    <t>xcat52_3/ycat52_3</t>
  </si>
  <si>
    <t>xcat53_1/ycat53_1</t>
  </si>
  <si>
    <t>xcat53_2/ycat53_2</t>
  </si>
  <si>
    <t>xcat53_3/ycat53_3</t>
  </si>
  <si>
    <t>xcat54_1/ycat54_1</t>
  </si>
  <si>
    <t>xcat54_2/ycat54_2</t>
  </si>
  <si>
    <t>xcat54_3/ycat54_3</t>
  </si>
  <si>
    <t>xcat55_1/ycat55_1</t>
  </si>
  <si>
    <t>xcat55_2/ycat55_2</t>
  </si>
  <si>
    <t>xcat55_3/ycat55_3</t>
  </si>
  <si>
    <t>xcat56_1/ycat56_1</t>
  </si>
  <si>
    <t>xcat56_2/ycat56_2</t>
  </si>
  <si>
    <t>xcat56_3/ycat56_3</t>
  </si>
  <si>
    <t>xcat57_1/ycat57_1</t>
  </si>
  <si>
    <t>xcat57_2/ycat57_2</t>
  </si>
  <si>
    <t>xcat57_3/ycat57_3</t>
  </si>
  <si>
    <t>xcat58_1/ycat58_1</t>
  </si>
  <si>
    <t>xcat58_2/ycat58_2</t>
  </si>
  <si>
    <t>xcat58_3/ycat58_3</t>
  </si>
  <si>
    <t>xcat59_1/ycat59_1</t>
  </si>
  <si>
    <t>xcat59_2/ycat59_2</t>
  </si>
  <si>
    <t>xcat59_3/ycat59_3</t>
  </si>
  <si>
    <t>xcat60_1/ycat60_1</t>
  </si>
  <si>
    <t>xcat60_2/ycat60_2</t>
  </si>
  <si>
    <t>xcat60_3/ycat60_3</t>
  </si>
  <si>
    <t>xcat61_1/ycat61_1</t>
  </si>
  <si>
    <t>xcat61_2/ycat61_2</t>
  </si>
  <si>
    <t>xcat61_3/ycat61_3</t>
  </si>
  <si>
    <t>xcat62_1/ycat62_1</t>
  </si>
  <si>
    <t>xcat62_2/ycat62_2</t>
  </si>
  <si>
    <t>xcat62_3/ycat62_3</t>
  </si>
  <si>
    <t>xcat63_1/ycat63_1</t>
  </si>
  <si>
    <t>xcat63_2/ycat63_2</t>
  </si>
  <si>
    <t>xcat63_3/ycat63_3</t>
  </si>
  <si>
    <t>xcat64_1/ycat64_1</t>
  </si>
  <si>
    <t>xcat64_2/ycat64_2</t>
  </si>
  <si>
    <t>xcat64_3/ycat64_3</t>
  </si>
  <si>
    <t>xcat65_1/ycat65_1</t>
  </si>
  <si>
    <t>xcat65_2/ycat65_2</t>
  </si>
  <si>
    <t>xcat65_3/ycat65_3</t>
  </si>
  <si>
    <t>inelmd</t>
  </si>
  <si>
    <t>hashsd</t>
  </si>
  <si>
    <t>elemreli</t>
  </si>
  <si>
    <t>elemcodf</t>
  </si>
  <si>
    <t>gwiiq_bm/swiiq_t</t>
  </si>
  <si>
    <t>ghncr_bm/shncr_t</t>
  </si>
  <si>
    <t>ghnrs_bm</t>
  </si>
  <si>
    <t>gwicr_bm</t>
  </si>
  <si>
    <t>gflag_bm</t>
  </si>
  <si>
    <t>gwiiq_j</t>
  </si>
  <si>
    <t>ghnrs_j</t>
  </si>
  <si>
    <t>ghncr_j</t>
  </si>
  <si>
    <t>gwicr_j</t>
  </si>
  <si>
    <t>gflag_j</t>
  </si>
  <si>
    <t>gagecm_j</t>
  </si>
  <si>
    <t>gwiiq_f</t>
  </si>
  <si>
    <t>ghnrs_f</t>
  </si>
  <si>
    <t>ghncr_f</t>
  </si>
  <si>
    <t>gwicr_f</t>
  </si>
  <si>
    <t>gflag_f</t>
  </si>
  <si>
    <t>gagecm_f</t>
  </si>
  <si>
    <t>gtdate_f</t>
  </si>
  <si>
    <t>shnrs_t</t>
  </si>
  <si>
    <t>swicr_t</t>
  </si>
  <si>
    <t>sflag</t>
  </si>
  <si>
    <t>shnrs</t>
  </si>
  <si>
    <t>swicr_hn</t>
  </si>
  <si>
    <t>swicr_ot</t>
  </si>
  <si>
    <t>sagecm</t>
  </si>
  <si>
    <t>sdatet</t>
  </si>
  <si>
    <t>sgrade</t>
  </si>
  <si>
    <t>styear</t>
  </si>
  <si>
    <t>stgrade</t>
  </si>
  <si>
    <t>stseasn</t>
  </si>
  <si>
    <t>stseaflg</t>
  </si>
  <si>
    <t>sbkcd</t>
  </si>
  <si>
    <t>ocms64</t>
  </si>
  <si>
    <t>ocms16</t>
  </si>
  <si>
    <t>ocsms6</t>
  </si>
  <si>
    <t>ocpms6</t>
  </si>
  <si>
    <t>ocsp64</t>
  </si>
  <si>
    <t>ocsp16</t>
  </si>
  <si>
    <t>ocssp6</t>
  </si>
  <si>
    <t>ocpsp6</t>
  </si>
  <si>
    <t>ses57</t>
  </si>
  <si>
    <t>pi5760</t>
  </si>
  <si>
    <t>pinoyr</t>
  </si>
  <si>
    <t>piearl</t>
  </si>
  <si>
    <t>pieryr</t>
  </si>
  <si>
    <t>ocfa57</t>
  </si>
  <si>
    <t>ocf157</t>
  </si>
  <si>
    <t>ocf257</t>
  </si>
  <si>
    <t>ocf357</t>
  </si>
  <si>
    <t>ocsf57</t>
  </si>
  <si>
    <t>ocpf57</t>
  </si>
  <si>
    <t>ocmd57</t>
  </si>
  <si>
    <t>ocm157</t>
  </si>
  <si>
    <t>ocsmo5</t>
  </si>
  <si>
    <t>ocpmo5</t>
  </si>
  <si>
    <t>z_spwiiq_bm</t>
  </si>
  <si>
    <t>z_sphnrs_bm</t>
  </si>
  <si>
    <t>z_spwicr_bm</t>
  </si>
  <si>
    <t>z_spncr_bm</t>
  </si>
  <si>
    <t>z_spbook_flag_bm</t>
  </si>
  <si>
    <t>z_iqsource</t>
  </si>
  <si>
    <t>z_spwiiq_f</t>
  </si>
  <si>
    <t>z_sphnrs_f</t>
  </si>
  <si>
    <t>z_spwicr_f</t>
  </si>
  <si>
    <t>z_spncr_f</t>
  </si>
  <si>
    <t>z_spwiiq_p</t>
  </si>
  <si>
    <t>z_sphnrs_p</t>
  </si>
  <si>
    <t>z_spwicr_p</t>
  </si>
  <si>
    <t>z_spncr_p</t>
  </si>
  <si>
    <t>z_spwiiq_j</t>
  </si>
  <si>
    <t>z_sphnrs_j</t>
  </si>
  <si>
    <t>z_spwicr_j</t>
  </si>
  <si>
    <t>z_spncr_j</t>
  </si>
  <si>
    <t>z_spwiiq_s</t>
  </si>
  <si>
    <t>z_sphnrs_s</t>
  </si>
  <si>
    <t>z_spwicr_s</t>
  </si>
  <si>
    <t>z_spncr_s</t>
  </si>
  <si>
    <t>z_fbook_flag</t>
  </si>
  <si>
    <t>z_pbook_flag</t>
  </si>
  <si>
    <t>z_jbook_flag</t>
  </si>
  <si>
    <t>z_sbook_flag</t>
  </si>
  <si>
    <t>z_rr020rei1</t>
  </si>
  <si>
    <t>z_rr020rei2</t>
  </si>
  <si>
    <t>z_rr020rei3</t>
  </si>
  <si>
    <t>z_rr020rei4</t>
  </si>
  <si>
    <t>z_rr020rei5</t>
  </si>
  <si>
    <t>z_rr021rei1</t>
  </si>
  <si>
    <t>z_rr021rei2</t>
  </si>
  <si>
    <t>z_rr021rei3</t>
  </si>
  <si>
    <t>z_rr021rei4</t>
  </si>
  <si>
    <t>z_rr021rei5</t>
  </si>
  <si>
    <t>z_rr022rei1</t>
  </si>
  <si>
    <t>z_rr022rei2</t>
  </si>
  <si>
    <t>z_rr022rei3</t>
  </si>
  <si>
    <t>z_rr022rei4</t>
  </si>
  <si>
    <t>z_rr022rei5</t>
  </si>
  <si>
    <t>z_rr024rei1</t>
  </si>
  <si>
    <t>z_rr024rei2</t>
  </si>
  <si>
    <t>z_rr024rei3</t>
  </si>
  <si>
    <t>z_rr024rei4</t>
  </si>
  <si>
    <t>z_rr024rei5</t>
  </si>
  <si>
    <t>z_rr025rei1</t>
  </si>
  <si>
    <t>z_rr025rei2</t>
  </si>
  <si>
    <t>z_rr025rei3</t>
  </si>
  <si>
    <t>z_rr025rei4</t>
  </si>
  <si>
    <t>z_rr025rei5</t>
  </si>
  <si>
    <t>z_rr026rei1</t>
  </si>
  <si>
    <t>z_rr026rei2</t>
  </si>
  <si>
    <t>z_rr026rei3</t>
  </si>
  <si>
    <t>z_rr026rei4</t>
  </si>
  <si>
    <t>z_rr026rei5</t>
  </si>
  <si>
    <t>z_rr028rei1</t>
  </si>
  <si>
    <t>z_rr028rei2</t>
  </si>
  <si>
    <t>z_rr028rei3</t>
  </si>
  <si>
    <t>z_rr028rei4</t>
  </si>
  <si>
    <t>z_rr028rei5</t>
  </si>
  <si>
    <t>z_rr029rei1</t>
  </si>
  <si>
    <t>z_rr029rei2</t>
  </si>
  <si>
    <t>z_rr029rei3</t>
  </si>
  <si>
    <t>z_rr029rei4</t>
  </si>
  <si>
    <t>z_rr029rei5</t>
  </si>
  <si>
    <t>z_rr030rei1</t>
  </si>
  <si>
    <t>z_rr030rei2</t>
  </si>
  <si>
    <t>z_rr030rei3</t>
  </si>
  <si>
    <t>z_rr030rei4</t>
  </si>
  <si>
    <t>z_rr030rei5</t>
  </si>
  <si>
    <t>z_rr032rei1</t>
  </si>
  <si>
    <t>z_rr032rei2</t>
  </si>
  <si>
    <t>z_rr032rei3</t>
  </si>
  <si>
    <t>z_rr032rei4</t>
  </si>
  <si>
    <t>z_rr032rei5</t>
  </si>
  <si>
    <t>z_rr033rei1</t>
  </si>
  <si>
    <t>z_rr033rei2</t>
  </si>
  <si>
    <t>z_rr033rei3</t>
  </si>
  <si>
    <t>z_rr033rei4</t>
  </si>
  <si>
    <t>z_rr033rei5</t>
  </si>
  <si>
    <t>z_rr034rei1</t>
  </si>
  <si>
    <t>z_rr034rei2</t>
  </si>
  <si>
    <t>z_rr034rei3</t>
  </si>
  <si>
    <t>z_rr034rei4</t>
  </si>
  <si>
    <t>z_rr034rei5</t>
  </si>
  <si>
    <t>z_rr036rei1</t>
  </si>
  <si>
    <t>z_rr036rei2</t>
  </si>
  <si>
    <t>z_rr036rei3</t>
  </si>
  <si>
    <t>z_rr036rei4</t>
  </si>
  <si>
    <t>z_rr036rei5</t>
  </si>
  <si>
    <t>z_rr037rei1</t>
  </si>
  <si>
    <t>z_rr037rei2</t>
  </si>
  <si>
    <t>z_rr037rei3</t>
  </si>
  <si>
    <t>z_rr037rei4</t>
  </si>
  <si>
    <t>z_rr037rei5</t>
  </si>
  <si>
    <t>z_rr040rei1</t>
  </si>
  <si>
    <t>z_rr040rei2</t>
  </si>
  <si>
    <t>z_rr040rei3</t>
  </si>
  <si>
    <t>z_rr040rei4</t>
  </si>
  <si>
    <t>z_rr040rei5</t>
  </si>
  <si>
    <t>z_rr041rei1</t>
  </si>
  <si>
    <t>z_rr041rei2</t>
  </si>
  <si>
    <t>z_rr041rei3</t>
  </si>
  <si>
    <t>z_rr041rei4</t>
  </si>
  <si>
    <t>z_rr041rei5</t>
  </si>
  <si>
    <t>z_rp001rei1</t>
  </si>
  <si>
    <t>z_rp001rei2</t>
  </si>
  <si>
    <t>z_rp001rei3</t>
  </si>
  <si>
    <t>z_rp001rei4</t>
  </si>
  <si>
    <t>z_rp001rei5</t>
  </si>
  <si>
    <t>z_rp002rei1</t>
  </si>
  <si>
    <t>z_rp002rei2</t>
  </si>
  <si>
    <t>z_rp002rei3</t>
  </si>
  <si>
    <t>z_rp002rei4</t>
  </si>
  <si>
    <t>z_rp002rei5</t>
  </si>
  <si>
    <t>z_rp003redi1</t>
  </si>
  <si>
    <t>z_rp003redi2</t>
  </si>
  <si>
    <t>z_rp003redi3</t>
  </si>
  <si>
    <t>z_rp003redi4</t>
  </si>
  <si>
    <t>z_rp003redi5</t>
  </si>
  <si>
    <t>z_rp016spi1</t>
  </si>
  <si>
    <t>z_rp016spi2</t>
  </si>
  <si>
    <t>z_rp016spi3</t>
  </si>
  <si>
    <t>z_rp016spi4</t>
  </si>
  <si>
    <t>z_rp016spi5</t>
  </si>
  <si>
    <t>z_rp017spi1</t>
  </si>
  <si>
    <t>z_rp017spi2</t>
  </si>
  <si>
    <t>z_rp017spi3</t>
  </si>
  <si>
    <t>z_rp017spi4</t>
  </si>
  <si>
    <t>z_rp017spi5</t>
  </si>
  <si>
    <t>z_rp018spdi1</t>
  </si>
  <si>
    <t>z_rp018spdi2</t>
  </si>
  <si>
    <t>z_rp018spdi3</t>
  </si>
  <si>
    <t>z_rp018spdi4</t>
  </si>
  <si>
    <t>z_rp018spdi5</t>
  </si>
  <si>
    <t>z_gp201rei1</t>
  </si>
  <si>
    <t>z_gp201rei2</t>
  </si>
  <si>
    <t>z_gp201rei3</t>
  </si>
  <si>
    <t>z_gp201rei4</t>
  </si>
  <si>
    <t>z_gp201rei5</t>
  </si>
  <si>
    <t>z_gp202rei1</t>
  </si>
  <si>
    <t>z_gp202rei2</t>
  </si>
  <si>
    <t>z_gp202rei3</t>
  </si>
  <si>
    <t>z_gp202rei4</t>
  </si>
  <si>
    <t>z_gp202rei5</t>
  </si>
  <si>
    <t>z_gp201spi1</t>
  </si>
  <si>
    <t>z_gp201spi2</t>
  </si>
  <si>
    <t>z_gp201spi3</t>
  </si>
  <si>
    <t>z_gp201spi4</t>
  </si>
  <si>
    <t>z_gp201spi5</t>
  </si>
  <si>
    <t>z_gp202spi1</t>
  </si>
  <si>
    <t>z_gp202spi2</t>
  </si>
  <si>
    <t>z_gp202spi3</t>
  </si>
  <si>
    <t>z_gp202spi4</t>
  </si>
  <si>
    <t>z_gp202spi5</t>
  </si>
  <si>
    <t>z_gp203rei1</t>
  </si>
  <si>
    <t>z_gp203rei2</t>
  </si>
  <si>
    <t>z_gp203rei3</t>
  </si>
  <si>
    <t>z_gp203rei4</t>
  </si>
  <si>
    <t>z_gp203rei5</t>
  </si>
  <si>
    <t>z_gp204rei1</t>
  </si>
  <si>
    <t>z_gp204rei2</t>
  </si>
  <si>
    <t>z_gp204rei3</t>
  </si>
  <si>
    <t>z_gp204rei4</t>
  </si>
  <si>
    <t>z_gp204rei5</t>
  </si>
  <si>
    <t>z_gp203spi1</t>
  </si>
  <si>
    <t>z_gp203spi2</t>
  </si>
  <si>
    <t>z_gp203spi3</t>
  </si>
  <si>
    <t>z_gp203spi4</t>
  </si>
  <si>
    <t>z_gp203spi5</t>
  </si>
  <si>
    <t>z_gp204spi1</t>
  </si>
  <si>
    <t>z_gp204spi2</t>
  </si>
  <si>
    <t>z_gp204spi3</t>
  </si>
  <si>
    <t>z_gp204spi4</t>
  </si>
  <si>
    <t>z_gp204spi5</t>
  </si>
  <si>
    <t>z_gp205rei1</t>
  </si>
  <si>
    <t>z_gp205rei2</t>
  </si>
  <si>
    <t>z_gp205rei3</t>
  </si>
  <si>
    <t>z_gp205rei4</t>
  </si>
  <si>
    <t>z_gp205rei5</t>
  </si>
  <si>
    <t>z_gp207rei1</t>
  </si>
  <si>
    <t>z_gp207rei2</t>
  </si>
  <si>
    <t>z_gp207rei3</t>
  </si>
  <si>
    <t>z_gp207rei4</t>
  </si>
  <si>
    <t>z_gp207rei5</t>
  </si>
  <si>
    <t>z_gp208reci1</t>
  </si>
  <si>
    <t>z_gp208reci2</t>
  </si>
  <si>
    <t>z_gp208reci3</t>
  </si>
  <si>
    <t>z_gp208reci4</t>
  </si>
  <si>
    <t>z_gp208reci5</t>
  </si>
  <si>
    <t>z_gp205spi1</t>
  </si>
  <si>
    <t>z_gp205spi2</t>
  </si>
  <si>
    <t>z_gp205spi3</t>
  </si>
  <si>
    <t>z_gp205spi4</t>
  </si>
  <si>
    <t>z_gp205spi5</t>
  </si>
  <si>
    <t>z_gp207spi1</t>
  </si>
  <si>
    <t>z_gp207spi2</t>
  </si>
  <si>
    <t>z_gp207spi3</t>
  </si>
  <si>
    <t>z_gp207spi4</t>
  </si>
  <si>
    <t>z_gp207spi5</t>
  </si>
  <si>
    <t>z_gp208spci1</t>
  </si>
  <si>
    <t>z_gp208spci2</t>
  </si>
  <si>
    <t>z_gp208spci3</t>
  </si>
  <si>
    <t>z_gp208spci4</t>
  </si>
  <si>
    <t>z_gp208spci5</t>
  </si>
  <si>
    <t>z_gp209rei1</t>
  </si>
  <si>
    <t>z_gp209rei2</t>
  </si>
  <si>
    <t>z_gp209rei3</t>
  </si>
  <si>
    <t>z_gp209rei4</t>
  </si>
  <si>
    <t>z_gp209rei5</t>
  </si>
  <si>
    <t>z_gp211rei1</t>
  </si>
  <si>
    <t>z_gp211rei2</t>
  </si>
  <si>
    <t>z_gp211rei3</t>
  </si>
  <si>
    <t>z_gp211rei4</t>
  </si>
  <si>
    <t>z_gp211rei5</t>
  </si>
  <si>
    <t>z_gp209spi1</t>
  </si>
  <si>
    <t>z_gp209spi2</t>
  </si>
  <si>
    <t>z_gp209spi3</t>
  </si>
  <si>
    <t>z_gp209spi4</t>
  </si>
  <si>
    <t>z_gp209spi5</t>
  </si>
  <si>
    <t>z_gp211spi1</t>
  </si>
  <si>
    <t>z_gp211spi2</t>
  </si>
  <si>
    <t>z_gp211spi3</t>
  </si>
  <si>
    <t>z_gp211spi4</t>
  </si>
  <si>
    <t>z_gp211spi5</t>
  </si>
  <si>
    <t>z_gp212rei1</t>
  </si>
  <si>
    <t>z_gp212rei2</t>
  </si>
  <si>
    <t>z_gp212rei3</t>
  </si>
  <si>
    <t>z_gp212rei4</t>
  </si>
  <si>
    <t>z_gp212rei5</t>
  </si>
  <si>
    <t>z_gp213rei1</t>
  </si>
  <si>
    <t>z_gp213rei2</t>
  </si>
  <si>
    <t>z_gp213rei3</t>
  </si>
  <si>
    <t>z_gp213rei4</t>
  </si>
  <si>
    <t>z_gp213rei5</t>
  </si>
  <si>
    <t>z_gp212spi1</t>
  </si>
  <si>
    <t>z_gp212spi2</t>
  </si>
  <si>
    <t>z_gp212spi3</t>
  </si>
  <si>
    <t>z_gp212spi4</t>
  </si>
  <si>
    <t>z_gp212spi5</t>
  </si>
  <si>
    <t>z_gp213spi1</t>
  </si>
  <si>
    <t>z_gp213spi2</t>
  </si>
  <si>
    <t>z_gp213spi3</t>
  </si>
  <si>
    <t>z_gp213spi4</t>
  </si>
  <si>
    <t>z_gp213spi5</t>
  </si>
  <si>
    <t>z_gp214rpi1</t>
  </si>
  <si>
    <t>z_gp214rpi2</t>
  </si>
  <si>
    <t>z_gp214rpi3</t>
  </si>
  <si>
    <t>z_gp214rpi4</t>
  </si>
  <si>
    <t>z_gp214rpi5</t>
  </si>
  <si>
    <t>z_gp215rpi1</t>
  </si>
  <si>
    <t>z_gp215rpi2</t>
  </si>
  <si>
    <t>z_gp215rpi3</t>
  </si>
  <si>
    <t>z_gp215rpi4</t>
  </si>
  <si>
    <t>z_gp215rpi5</t>
  </si>
  <si>
    <t>z_gp216rpi1</t>
  </si>
  <si>
    <t>z_gp216rpi2</t>
  </si>
  <si>
    <t>z_gp216rpi3</t>
  </si>
  <si>
    <t>z_gp216rpi4</t>
  </si>
  <si>
    <t>z_gp216rpi5</t>
  </si>
  <si>
    <t>z_gp219rpi1</t>
  </si>
  <si>
    <t>z_gp219rpi2</t>
  </si>
  <si>
    <t>z_gp219rpi3</t>
  </si>
  <si>
    <t>z_gp219rpi4</t>
  </si>
  <si>
    <t>z_gp219rpi5</t>
  </si>
  <si>
    <t>z_gp220rpi1</t>
  </si>
  <si>
    <t>z_gp220rpi2</t>
  </si>
  <si>
    <t>z_gp220rpi3</t>
  </si>
  <si>
    <t>z_gp220rpi4</t>
  </si>
  <si>
    <t>z_gp220rpi5</t>
  </si>
  <si>
    <t>z_gp223rpi1</t>
  </si>
  <si>
    <t>z_gp223rpi2</t>
  </si>
  <si>
    <t>z_gp223rpi3</t>
  </si>
  <si>
    <t>z_gp223rpi4</t>
  </si>
  <si>
    <t>z_gp223rpi5</t>
  </si>
  <si>
    <t>z_gp250reci1</t>
  </si>
  <si>
    <t>z_gp250reci2</t>
  </si>
  <si>
    <t>z_gp250reci3</t>
  </si>
  <si>
    <t>z_gp250reci4</t>
  </si>
  <si>
    <t>z_gp250reci5</t>
  </si>
  <si>
    <t>z_gp260heci1</t>
  </si>
  <si>
    <t>z_gp260heci2</t>
  </si>
  <si>
    <t>z_gp260heci3</t>
  </si>
  <si>
    <t>z_gp260heci4</t>
  </si>
  <si>
    <t>z_gp260heci5</t>
  </si>
  <si>
    <t>z_gr020rpi1</t>
  </si>
  <si>
    <t>z_gr020rpi2</t>
  </si>
  <si>
    <t>z_gr020rpi3</t>
  </si>
  <si>
    <t>z_gr020rpi4</t>
  </si>
  <si>
    <t>z_gr020rpi5</t>
  </si>
  <si>
    <t>z_gr021rpi1</t>
  </si>
  <si>
    <t>z_gr021rpi2</t>
  </si>
  <si>
    <t>z_gr021rpi3</t>
  </si>
  <si>
    <t>z_gr021rpi4</t>
  </si>
  <si>
    <t>z_gr021rpi5</t>
  </si>
  <si>
    <t>z_gr022rpi1</t>
  </si>
  <si>
    <t>z_gr022rpi2</t>
  </si>
  <si>
    <t>z_gr022rpi3</t>
  </si>
  <si>
    <t>z_gr022rpi4</t>
  </si>
  <si>
    <t>z_gr022rpi5</t>
  </si>
  <si>
    <t>z_gr023rpci1</t>
  </si>
  <si>
    <t>z_gr023rpci2</t>
  </si>
  <si>
    <t>z_gr023rpci3</t>
  </si>
  <si>
    <t>z_gr023rpci4</t>
  </si>
  <si>
    <t>z_gr023rpci5</t>
  </si>
  <si>
    <t>z_gr028rpi1</t>
  </si>
  <si>
    <t>z_gr028rpi2</t>
  </si>
  <si>
    <t>z_gr028rpi3</t>
  </si>
  <si>
    <t>z_gr028rpi4</t>
  </si>
  <si>
    <t>z_gr028rpi5</t>
  </si>
  <si>
    <t>z_gr029rpi1</t>
  </si>
  <si>
    <t>z_gr029rpi2</t>
  </si>
  <si>
    <t>z_gr029rpi3</t>
  </si>
  <si>
    <t>z_gr029rpi4</t>
  </si>
  <si>
    <t>z_gr029rpi5</t>
  </si>
  <si>
    <t>z_gr030rpi1</t>
  </si>
  <si>
    <t>z_gr030rpi2</t>
  </si>
  <si>
    <t>z_gr030rpi3</t>
  </si>
  <si>
    <t>z_gr030rpi4</t>
  </si>
  <si>
    <t>z_gr030rpi5</t>
  </si>
  <si>
    <t>z_gr031rpci1</t>
  </si>
  <si>
    <t>z_gr031rpci2</t>
  </si>
  <si>
    <t>z_gr031rpci3</t>
  </si>
  <si>
    <t>z_gr031rpci4</t>
  </si>
  <si>
    <t>z_gr031rpci5</t>
  </si>
  <si>
    <t>z_gr024rpi1</t>
  </si>
  <si>
    <t>z_gr024rpi2</t>
  </si>
  <si>
    <t>z_gr024rpi3</t>
  </si>
  <si>
    <t>z_gr024rpi4</t>
  </si>
  <si>
    <t>z_gr024rpi5</t>
  </si>
  <si>
    <t>z_gr025rpi1</t>
  </si>
  <si>
    <t>z_gr025rpi2</t>
  </si>
  <si>
    <t>z_gr025rpi3</t>
  </si>
  <si>
    <t>z_gr025rpi4</t>
  </si>
  <si>
    <t>z_gr025rpi5</t>
  </si>
  <si>
    <t>z_gr026rpi1</t>
  </si>
  <si>
    <t>z_gr026rpi2</t>
  </si>
  <si>
    <t>z_gr026rpi3</t>
  </si>
  <si>
    <t>z_gr026rpi4</t>
  </si>
  <si>
    <t>z_gr026rpi5</t>
  </si>
  <si>
    <t>z_gr027rpci1</t>
  </si>
  <si>
    <t>z_gr027rpci2</t>
  </si>
  <si>
    <t>z_gr027rpci3</t>
  </si>
  <si>
    <t>z_gr027rpci4</t>
  </si>
  <si>
    <t>z_gr027rpci5</t>
  </si>
  <si>
    <t>z_gr032rpi1</t>
  </si>
  <si>
    <t>z_gr032rpi2</t>
  </si>
  <si>
    <t>z_gr032rpi3</t>
  </si>
  <si>
    <t>z_gr032rpi4</t>
  </si>
  <si>
    <t>z_gr032rpi5</t>
  </si>
  <si>
    <t>z_gr033rpi1</t>
  </si>
  <si>
    <t>z_gr033rpi2</t>
  </si>
  <si>
    <t>z_gr033rpi3</t>
  </si>
  <si>
    <t>z_gr033rpi4</t>
  </si>
  <si>
    <t>z_gr033rpi5</t>
  </si>
  <si>
    <t>z_gr034rpi1</t>
  </si>
  <si>
    <t>z_gr034rpi2</t>
  </si>
  <si>
    <t>z_gr034rpi3</t>
  </si>
  <si>
    <t>z_gr034rpi4</t>
  </si>
  <si>
    <t>z_gr034rpi5</t>
  </si>
  <si>
    <t>z_gr035rpci1</t>
  </si>
  <si>
    <t>z_gr035rpci2</t>
  </si>
  <si>
    <t>z_gr035rpci3</t>
  </si>
  <si>
    <t>z_gr035rpci4</t>
  </si>
  <si>
    <t>z_gr035rpci5</t>
  </si>
  <si>
    <t>z_gr036rpi1</t>
  </si>
  <si>
    <t>z_gr036rpi2</t>
  </si>
  <si>
    <t>z_gr036rpi3</t>
  </si>
  <si>
    <t>z_gr036rpi4</t>
  </si>
  <si>
    <t>z_gr036rpi5</t>
  </si>
  <si>
    <t>z_gr037rpi1</t>
  </si>
  <si>
    <t>z_gr037rpi2</t>
  </si>
  <si>
    <t>z_gr037rpi3</t>
  </si>
  <si>
    <t>z_gr037rpi4</t>
  </si>
  <si>
    <t>z_gr037rpi5</t>
  </si>
  <si>
    <t>z_gr060rpi1</t>
  </si>
  <si>
    <t>z_gr060rpi2</t>
  </si>
  <si>
    <t>z_gr060rpi3</t>
  </si>
  <si>
    <t>z_gr060rpi4</t>
  </si>
  <si>
    <t>z_gr060rpi5</t>
  </si>
  <si>
    <t>z_gr061rpi1</t>
  </si>
  <si>
    <t>z_gr061rpi2</t>
  </si>
  <si>
    <t>z_gr061rpi3</t>
  </si>
  <si>
    <t>z_gr061rpi4</t>
  </si>
  <si>
    <t>z_gr061rpi5</t>
  </si>
  <si>
    <t>z_gr062rpi1</t>
  </si>
  <si>
    <t>z_gr062rpi2</t>
  </si>
  <si>
    <t>z_gr062rpi3</t>
  </si>
  <si>
    <t>z_gr062rpi4</t>
  </si>
  <si>
    <t>z_gr062rpi5</t>
  </si>
  <si>
    <t>z_gr063rpi1</t>
  </si>
  <si>
    <t>z_gr063rpi2</t>
  </si>
  <si>
    <t>z_gr063rpi3</t>
  </si>
  <si>
    <t>z_gr063rpi4</t>
  </si>
  <si>
    <t>z_gr063rpi5</t>
  </si>
  <si>
    <t>z_gr064rpi1</t>
  </si>
  <si>
    <t>z_gr064rpi2</t>
  </si>
  <si>
    <t>z_gr064rpi3</t>
  </si>
  <si>
    <t>z_gr064rpi4</t>
  </si>
  <si>
    <t>z_gr064rpi5</t>
  </si>
  <si>
    <t>z_gr065rpi1</t>
  </si>
  <si>
    <t>z_gr065rpi2</t>
  </si>
  <si>
    <t>z_gr065rpi3</t>
  </si>
  <si>
    <t>z_gr065rpi4</t>
  </si>
  <si>
    <t>z_gr065rpi5</t>
  </si>
  <si>
    <t>z_gr066rpi1</t>
  </si>
  <si>
    <t>z_gr066rpi2</t>
  </si>
  <si>
    <t>z_gr066rpi3</t>
  </si>
  <si>
    <t>z_gr066rpi4</t>
  </si>
  <si>
    <t>z_gr066rpi5</t>
  </si>
  <si>
    <t>z_gr067rpi1</t>
  </si>
  <si>
    <t>z_gr067rpi2</t>
  </si>
  <si>
    <t>z_gr067rpi3</t>
  </si>
  <si>
    <t>z_gr067rpi4</t>
  </si>
  <si>
    <t>z_gr067rpi5</t>
  </si>
  <si>
    <t>z_gr068rpi1</t>
  </si>
  <si>
    <t>z_gr068rpi2</t>
  </si>
  <si>
    <t>z_gr068rpi3</t>
  </si>
  <si>
    <t>z_gr068rpi4</t>
  </si>
  <si>
    <t>z_gr068rpi5</t>
  </si>
  <si>
    <t>z_gr069rpi1</t>
  </si>
  <si>
    <t>z_gr069rpi2</t>
  </si>
  <si>
    <t>z_gr069rpi3</t>
  </si>
  <si>
    <t>z_gr069rpi4</t>
  </si>
  <si>
    <t>z_gr069rpi5</t>
  </si>
  <si>
    <t>z_gr080rei1</t>
  </si>
  <si>
    <t>z_gr080rei2</t>
  </si>
  <si>
    <t>z_gr080rei3</t>
  </si>
  <si>
    <t>z_gr080rei4</t>
  </si>
  <si>
    <t>z_gr080rei5</t>
  </si>
  <si>
    <t>z_gr081rei1</t>
  </si>
  <si>
    <t>z_gr081rei2</t>
  </si>
  <si>
    <t>z_gr081rei3</t>
  </si>
  <si>
    <t>z_gr081rei4</t>
  </si>
  <si>
    <t>z_gr081rei5</t>
  </si>
  <si>
    <t>z_gr084rei1</t>
  </si>
  <si>
    <t>z_gr084rei2</t>
  </si>
  <si>
    <t>z_gr084rei3</t>
  </si>
  <si>
    <t>z_gr084rei4</t>
  </si>
  <si>
    <t>z_gr084rei5</t>
  </si>
  <si>
    <t>z_gr085rei1</t>
  </si>
  <si>
    <t>z_gr085rei2</t>
  </si>
  <si>
    <t>z_gr085rei3</t>
  </si>
  <si>
    <t>z_gr085rei4</t>
  </si>
  <si>
    <t>z_gr085rei5</t>
  </si>
  <si>
    <t>z_gr080spi1</t>
  </si>
  <si>
    <t>z_gr080spi2</t>
  </si>
  <si>
    <t>z_gr080spi3</t>
  </si>
  <si>
    <t>z_gr080spi4</t>
  </si>
  <si>
    <t>z_gr080spi5</t>
  </si>
  <si>
    <t>z_gr081spi1</t>
  </si>
  <si>
    <t>z_gr081spi2</t>
  </si>
  <si>
    <t>z_gr081spi3</t>
  </si>
  <si>
    <t>z_gr081spi4</t>
  </si>
  <si>
    <t>z_gr081spi5</t>
  </si>
  <si>
    <t>z_gr084spi1</t>
  </si>
  <si>
    <t>z_gr084spi2</t>
  </si>
  <si>
    <t>z_gr084spi3</t>
  </si>
  <si>
    <t>z_gr084spi4</t>
  </si>
  <si>
    <t>z_gr084spi5</t>
  </si>
  <si>
    <t>z_gr085spi1</t>
  </si>
  <si>
    <t>z_gr085spi2</t>
  </si>
  <si>
    <t>z_gr085spi3</t>
  </si>
  <si>
    <t>z_gr085spi4</t>
  </si>
  <si>
    <t>z_gr085spi5</t>
  </si>
  <si>
    <t>z_gr100rpci1</t>
  </si>
  <si>
    <t>z_gr100rpci2</t>
  </si>
  <si>
    <t>z_gr100rpci3</t>
  </si>
  <si>
    <t>z_gr100rpci4</t>
  </si>
  <si>
    <t>z_gr100rpci5</t>
  </si>
  <si>
    <t>z_gq100r1i1</t>
  </si>
  <si>
    <t>z_gq100r1i2</t>
  </si>
  <si>
    <t>z_gq100r1i3</t>
  </si>
  <si>
    <t>z_gq100r1i4</t>
  </si>
  <si>
    <t>z_gq100r1i5</t>
  </si>
  <si>
    <t>z_gq102r1i1</t>
  </si>
  <si>
    <t>z_gq102r1i2</t>
  </si>
  <si>
    <t>z_gq102r1i3</t>
  </si>
  <si>
    <t>z_gq102r1i4</t>
  </si>
  <si>
    <t>z_gq102r1i5</t>
  </si>
  <si>
    <t>z_gq100r2i1</t>
  </si>
  <si>
    <t>z_gq100r2i2</t>
  </si>
  <si>
    <t>z_gq100r2i3</t>
  </si>
  <si>
    <t>z_gq100r2i4</t>
  </si>
  <si>
    <t>z_gq100r2i5</t>
  </si>
  <si>
    <t>z_gq102r2i1</t>
  </si>
  <si>
    <t>z_gq102r2i2</t>
  </si>
  <si>
    <t>z_gq102r2i3</t>
  </si>
  <si>
    <t>z_gq102r2i4</t>
  </si>
  <si>
    <t>z_gq102r2i5</t>
  </si>
  <si>
    <t>z_xcatsta1</t>
  </si>
  <si>
    <t>z_xcatsta2</t>
  </si>
  <si>
    <t>z_xcat01_1</t>
  </si>
  <si>
    <t>z_xcat01_2</t>
  </si>
  <si>
    <t>z_xcat01_3</t>
  </si>
  <si>
    <t>z_xcat02_yy_1</t>
  </si>
  <si>
    <t>z_xcat02_mm_1</t>
  </si>
  <si>
    <t>z_xcat02_dd_1</t>
  </si>
  <si>
    <t>z_xcat02_yy_2</t>
  </si>
  <si>
    <t>z_xcat02_mm_2</t>
  </si>
  <si>
    <t>z_xcat02_dd_2</t>
  </si>
  <si>
    <t>z_xcat02_yy_3</t>
  </si>
  <si>
    <t>z_xcat02_mm_3</t>
  </si>
  <si>
    <t>z_xcat02_dd_3</t>
  </si>
  <si>
    <t>z_xcat03_1</t>
  </si>
  <si>
    <t>z_xcat03_2</t>
  </si>
  <si>
    <t>z_xcat03_3</t>
  </si>
  <si>
    <t>z_xcat04_1</t>
  </si>
  <si>
    <t>z_xcat04_2</t>
  </si>
  <si>
    <t>z_xcat04_3</t>
  </si>
  <si>
    <t>z_xcat05_1</t>
  </si>
  <si>
    <t>z_xcat05_2</t>
  </si>
  <si>
    <t>z_xcat05_3</t>
  </si>
  <si>
    <t>z_xcat06_1</t>
  </si>
  <si>
    <t>z_xcat06_2</t>
  </si>
  <si>
    <t>z_xcat06_3</t>
  </si>
  <si>
    <t>z_xcat07_1</t>
  </si>
  <si>
    <t>z_xcat07_2</t>
  </si>
  <si>
    <t>z_xcat07_3</t>
  </si>
  <si>
    <t>z_xcat08_1</t>
  </si>
  <si>
    <t>z_xcat08_2</t>
  </si>
  <si>
    <t>z_xcat08_3</t>
  </si>
  <si>
    <t>z_xcat09_1</t>
  </si>
  <si>
    <t>z_xcat09_2</t>
  </si>
  <si>
    <t>z_xcat09_3</t>
  </si>
  <si>
    <t>z_xcat10_1</t>
  </si>
  <si>
    <t>z_xcat10_2</t>
  </si>
  <si>
    <t>z_xcat10_3</t>
  </si>
  <si>
    <t>z_xcat11_1</t>
  </si>
  <si>
    <t>z_xcat11_2</t>
  </si>
  <si>
    <t>z_xcat11_3</t>
  </si>
  <si>
    <t>z_xcat12_1</t>
  </si>
  <si>
    <t>z_xcat12_2</t>
  </si>
  <si>
    <t>z_xcat12_3</t>
  </si>
  <si>
    <t>z_xcat13_1</t>
  </si>
  <si>
    <t>z_xcat13_2</t>
  </si>
  <si>
    <t>z_xcat13_3</t>
  </si>
  <si>
    <t>z_xcat14_1</t>
  </si>
  <si>
    <t>z_xcat14_2</t>
  </si>
  <si>
    <t>z_xcat14_3</t>
  </si>
  <si>
    <t>z_xcat15_1</t>
  </si>
  <si>
    <t>z_xcat15_2</t>
  </si>
  <si>
    <t>z_xcat15_3</t>
  </si>
  <si>
    <t>z_xcat16_1</t>
  </si>
  <si>
    <t>z_xcat16_2</t>
  </si>
  <si>
    <t>z_xcat16_3</t>
  </si>
  <si>
    <t>z_xcat17_1</t>
  </si>
  <si>
    <t>z_xcat17_2</t>
  </si>
  <si>
    <t>z_xcat17_3</t>
  </si>
  <si>
    <t>z_xcat18_1</t>
  </si>
  <si>
    <t>z_xcat18_2</t>
  </si>
  <si>
    <t>z_xcat18_3</t>
  </si>
  <si>
    <t>z_xcat19_1</t>
  </si>
  <si>
    <t>z_xcat19_2</t>
  </si>
  <si>
    <t>z_xcat19_3</t>
  </si>
  <si>
    <t>z_xcat20_1</t>
  </si>
  <si>
    <t>z_xcat20_2</t>
  </si>
  <si>
    <t>z_xcat20_3</t>
  </si>
  <si>
    <t>z_xcat21_1</t>
  </si>
  <si>
    <t>z_xcat21_2</t>
  </si>
  <si>
    <t>z_xcat21_3</t>
  </si>
  <si>
    <t>z_xcat22_1</t>
  </si>
  <si>
    <t>z_xcat22_2</t>
  </si>
  <si>
    <t>z_xcat22_3</t>
  </si>
  <si>
    <t>z_xcat23_1</t>
  </si>
  <si>
    <t>z_xcat23_2</t>
  </si>
  <si>
    <t>z_xcat23_3</t>
  </si>
  <si>
    <t>z_xcat24_1</t>
  </si>
  <si>
    <t>z_xcat24_2</t>
  </si>
  <si>
    <t>z_xcat24_3</t>
  </si>
  <si>
    <t>z_xcat25_1</t>
  </si>
  <si>
    <t>z_xcat25_2</t>
  </si>
  <si>
    <t>z_xcat25_3</t>
  </si>
  <si>
    <t>z_xcat26_1</t>
  </si>
  <si>
    <t>z_xcat26_2</t>
  </si>
  <si>
    <t>z_xcat26_3</t>
  </si>
  <si>
    <t>z_xcat27_1</t>
  </si>
  <si>
    <t>z_xcat27_2</t>
  </si>
  <si>
    <t>z_xcat27_3</t>
  </si>
  <si>
    <t>z_xcat28_1</t>
  </si>
  <si>
    <t>z_xcat28_2</t>
  </si>
  <si>
    <t>z_xcat28_3</t>
  </si>
  <si>
    <t>z_xcat29_1</t>
  </si>
  <si>
    <t>z_xcat29_2</t>
  </si>
  <si>
    <t>z_xcat29_3</t>
  </si>
  <si>
    <t>z_xcat30_1</t>
  </si>
  <si>
    <t>z_xcat30_2</t>
  </si>
  <si>
    <t>z_xcat30_3</t>
  </si>
  <si>
    <t>z_xcat31_1</t>
  </si>
  <si>
    <t>z_xcat31_2</t>
  </si>
  <si>
    <t>z_xcat31_3</t>
  </si>
  <si>
    <t>z_xcat32_1</t>
  </si>
  <si>
    <t>z_xcat32_2</t>
  </si>
  <si>
    <t>z_xcat32_3</t>
  </si>
  <si>
    <t>z_xcat33_1</t>
  </si>
  <si>
    <t>z_xcat33_2</t>
  </si>
  <si>
    <t>z_xcat33_3</t>
  </si>
  <si>
    <t>z_xcat34_1</t>
  </si>
  <si>
    <t>z_xcat34_2</t>
  </si>
  <si>
    <t>z_xcat34_3</t>
  </si>
  <si>
    <t>z_xcat35_1</t>
  </si>
  <si>
    <t>z_xcat35_2</t>
  </si>
  <si>
    <t>z_xcat35_3</t>
  </si>
  <si>
    <t>z_xcat36_1</t>
  </si>
  <si>
    <t>z_xcat36_2</t>
  </si>
  <si>
    <t>z_xcat36_3</t>
  </si>
  <si>
    <t>z_xcat37_1</t>
  </si>
  <si>
    <t>z_xcat37_2</t>
  </si>
  <si>
    <t>z_xcat37_3</t>
  </si>
  <si>
    <t>z_xcat38_1</t>
  </si>
  <si>
    <t>z_xcat38_2</t>
  </si>
  <si>
    <t>z_xcat38_3</t>
  </si>
  <si>
    <t>z_xcat39_1</t>
  </si>
  <si>
    <t>z_xcat39_2</t>
  </si>
  <si>
    <t>z_xcat39_3</t>
  </si>
  <si>
    <t>z_xcat40_1</t>
  </si>
  <si>
    <t>z_xcat40_2</t>
  </si>
  <si>
    <t>z_xcat40_3</t>
  </si>
  <si>
    <t>z_xcat41_1</t>
  </si>
  <si>
    <t>z_xcat41_2</t>
  </si>
  <si>
    <t>z_xcat41_3</t>
  </si>
  <si>
    <t>z_xcat42_1</t>
  </si>
  <si>
    <t>z_xcat42_2</t>
  </si>
  <si>
    <t>z_xcat42_3</t>
  </si>
  <si>
    <t>z_xcat43_1</t>
  </si>
  <si>
    <t>z_xcat43_2</t>
  </si>
  <si>
    <t>z_xcat43_3</t>
  </si>
  <si>
    <t>z_xcat44_1</t>
  </si>
  <si>
    <t>z_xcat44_2</t>
  </si>
  <si>
    <t>z_xcat44_3</t>
  </si>
  <si>
    <t>z_xcat45_1</t>
  </si>
  <si>
    <t>z_xcat45_2</t>
  </si>
  <si>
    <t>z_xcat45_3</t>
  </si>
  <si>
    <t>z_xcat46_1</t>
  </si>
  <si>
    <t>z_xcat46_2</t>
  </si>
  <si>
    <t>z_xcat46_3</t>
  </si>
  <si>
    <t>z_xcat47_1</t>
  </si>
  <si>
    <t>z_xcat47_2</t>
  </si>
  <si>
    <t>z_xcat47_3</t>
  </si>
  <si>
    <t>z_xcat48_1</t>
  </si>
  <si>
    <t>z_xcat48_2</t>
  </si>
  <si>
    <t>z_xcat48_3</t>
  </si>
  <si>
    <t>z_xcat49_1</t>
  </si>
  <si>
    <t>z_xcat49_2</t>
  </si>
  <si>
    <t>z_xcat49_3</t>
  </si>
  <si>
    <t>z_xcat50_1</t>
  </si>
  <si>
    <t>z_xcat50_2</t>
  </si>
  <si>
    <t>z_xcat50_3</t>
  </si>
  <si>
    <t>z_xcat51_1</t>
  </si>
  <si>
    <t>z_xcat51_2</t>
  </si>
  <si>
    <t>z_xcat51_3</t>
  </si>
  <si>
    <t>z_xcat52_1</t>
  </si>
  <si>
    <t>z_xcat52_2</t>
  </si>
  <si>
    <t>z_xcat52_3</t>
  </si>
  <si>
    <t>z_xcat53_1</t>
  </si>
  <si>
    <t>z_xcat53_2</t>
  </si>
  <si>
    <t>z_xcat53_3</t>
  </si>
  <si>
    <t>z_xcat54_1</t>
  </si>
  <si>
    <t>z_xcat54_2</t>
  </si>
  <si>
    <t>z_xcat54_3</t>
  </si>
  <si>
    <t>z_xcat55_1</t>
  </si>
  <si>
    <t>z_xcat55_2</t>
  </si>
  <si>
    <t>z_xcat55_3</t>
  </si>
  <si>
    <t>z_xcat56_1</t>
  </si>
  <si>
    <t>z_xcat56_2</t>
  </si>
  <si>
    <t>z_xcat56_3</t>
  </si>
  <si>
    <t>z_xcat57_1</t>
  </si>
  <si>
    <t>z_xcat57_2</t>
  </si>
  <si>
    <t>z_xcat57_3</t>
  </si>
  <si>
    <t>z_xcat58_1</t>
  </si>
  <si>
    <t>z_xcat58_2</t>
  </si>
  <si>
    <t>z_xcat58_3</t>
  </si>
  <si>
    <t>z_xcat59_1</t>
  </si>
  <si>
    <t>z_xcat59_2</t>
  </si>
  <si>
    <t>z_xcat59_3</t>
  </si>
  <si>
    <t>z_xcat60_1</t>
  </si>
  <si>
    <t>z_xcat60_2</t>
  </si>
  <si>
    <t>z_xcat60_3</t>
  </si>
  <si>
    <t>z_xcat61_1</t>
  </si>
  <si>
    <t>z_xcat61_2</t>
  </si>
  <si>
    <t>z_xcat61_3</t>
  </si>
  <si>
    <t>z_xcat62_1</t>
  </si>
  <si>
    <t>z_xcat62_2</t>
  </si>
  <si>
    <t>z_xcat62_3</t>
  </si>
  <si>
    <t>z_xcat63_1</t>
  </si>
  <si>
    <t>z_xcat63_2</t>
  </si>
  <si>
    <t>z_xcat63_3</t>
  </si>
  <si>
    <t>z_xcat64_1</t>
  </si>
  <si>
    <t>z_xcat64_2</t>
  </si>
  <si>
    <t>z_xcat64_3</t>
  </si>
  <si>
    <t>z_xcat65_1</t>
  </si>
  <si>
    <t>z_xcat65_2</t>
  </si>
  <si>
    <t>z_xcat65_3</t>
  </si>
  <si>
    <t>z_gwiiq_bm</t>
  </si>
  <si>
    <t>z_ghncr_bm</t>
  </si>
  <si>
    <t>RA Round of coding.</t>
  </si>
  <si>
    <t>RA Number of available ratings.</t>
  </si>
  <si>
    <t>RA Normed average coder rating.</t>
  </si>
  <si>
    <t>RA Normed average coder rating (highest and lowest rating dropped).</t>
  </si>
  <si>
    <t>RA Normed standard deviation of ratings.</t>
  </si>
  <si>
    <t>RA Highest rating normed.</t>
  </si>
  <si>
    <t>RA Lowest rating normed.</t>
  </si>
  <si>
    <t>RA Normed average coder rating (female coders only).</t>
  </si>
  <si>
    <t>RA Normed standard deviation of ratings (female coders only).</t>
  </si>
  <si>
    <t>RA Highest rating normed (female coders only).</t>
  </si>
  <si>
    <t>RA Lowest rating normed (female coders only).</t>
  </si>
  <si>
    <t>RA Normed average coder rating (male coders only).</t>
  </si>
  <si>
    <t>RA Normed standard deviation of ratings (male coders only).</t>
  </si>
  <si>
    <t>RA Highest rating normed (male coders only).</t>
  </si>
  <si>
    <t>RA Lowest rating normed (male coders only).</t>
  </si>
  <si>
    <t>RA First normed coder rating.</t>
  </si>
  <si>
    <t>RA Second normed coder rating.</t>
  </si>
  <si>
    <t>RA Third normed coder rating.</t>
  </si>
  <si>
    <t>RA Fourth normed coder rating.</t>
  </si>
  <si>
    <t>RA Fifth normed coder rating.</t>
  </si>
  <si>
    <t>RA Sixth normed coder rating.</t>
  </si>
  <si>
    <t>RA Seventh normed coder rating.</t>
  </si>
  <si>
    <t>RA Eighth normed coder rating.</t>
  </si>
  <si>
    <t>RA Ninth normed coder rating.</t>
  </si>
  <si>
    <t>RA Tenth normed coder rating.</t>
  </si>
  <si>
    <t>RA Eleventh normed coder rating.</t>
  </si>
  <si>
    <t>RA Twelfth normed coder rating.</t>
  </si>
  <si>
    <t>RA First raw coder rating.</t>
  </si>
  <si>
    <t>RA Second raw coder rating.</t>
  </si>
  <si>
    <t>RA Third raw coder rating.</t>
  </si>
  <si>
    <t>RA Fourth raw coder rating.</t>
  </si>
  <si>
    <t>RA Fifth raw coder rating.</t>
  </si>
  <si>
    <t>RA Sixth raw coder rating.</t>
  </si>
  <si>
    <t>RA Seventh raw coder rating.</t>
  </si>
  <si>
    <t>RA Eighth raw coder rating.</t>
  </si>
  <si>
    <t>RA Ninth raw coder rating.</t>
  </si>
  <si>
    <t>RA Tenth raw coder rating.</t>
  </si>
  <si>
    <t>RA Eleventh raw coder rating.</t>
  </si>
  <si>
    <t>RA Twelfth raw coder rating.</t>
  </si>
  <si>
    <t>RA First coder ID number.</t>
  </si>
  <si>
    <t>RA Second coder ID number.</t>
  </si>
  <si>
    <t>RA Third coder ID number.</t>
  </si>
  <si>
    <t>RA Fourth coder ID number.</t>
  </si>
  <si>
    <t>RA Fifth coder ID number.</t>
  </si>
  <si>
    <t>RA Sixth coder ID number.</t>
  </si>
  <si>
    <t>RA Seventh coder ID number.</t>
  </si>
  <si>
    <t>RA Eighth coder ID number.</t>
  </si>
  <si>
    <t>RA Ninth coder ID number.</t>
  </si>
  <si>
    <t>RA Tenth coder ID number.</t>
  </si>
  <si>
    <t>RA Eleventh coder ID number.</t>
  </si>
  <si>
    <t>RA Twelfth coder ID number.</t>
  </si>
  <si>
    <t>RA Standardized relative body mass index.</t>
  </si>
  <si>
    <t>RA Unstandardized RBM index, mean of RBM scores for individual coders.</t>
  </si>
  <si>
    <t>RA Relative Body Mass Scores for Coder 1.</t>
  </si>
  <si>
    <t>RA Relative Body Mass Scores for Coder 2.</t>
  </si>
  <si>
    <t>RA Relative Body Mass Scores for Coder 3.</t>
  </si>
  <si>
    <t>RA Relative Body Mass Scores for Coder 4.</t>
  </si>
  <si>
    <t>RA Relative Body Mass Scores for Coder 5.</t>
  </si>
  <si>
    <t>RA Relative Body Mass Scores for Coder 6.</t>
  </si>
  <si>
    <t>RA Was school yearbook complex to code</t>
  </si>
  <si>
    <t>RA Did yearbook have years of activities available</t>
  </si>
  <si>
    <t>RA Did all students have at least one activity</t>
  </si>
  <si>
    <t>RA First Activity in Yearbook of 1957 Graduate</t>
  </si>
  <si>
    <t>RA Years Participating in the First Activity</t>
  </si>
  <si>
    <t>RA Years of Leadership in the 1st Activity</t>
  </si>
  <si>
    <t>RA Second Activity in Yearbook of 1957 Graduate</t>
  </si>
  <si>
    <t>RA Years Participating in the 2nd Activity</t>
  </si>
  <si>
    <t>RA Years of Leadership in the 2nd Activity</t>
  </si>
  <si>
    <t>RA Third Activity in Yearbook of 1957 Graduate</t>
  </si>
  <si>
    <t>RA Years Participating in the 3rd Activity</t>
  </si>
  <si>
    <t>RA Years of Leadership in the 3rd Activity</t>
  </si>
  <si>
    <t>RA Fourth Activity in Yearbook of 1957 Graduate</t>
  </si>
  <si>
    <t>RA Years Participating in the 4th Activity</t>
  </si>
  <si>
    <t>RA Years of Leadership in the 4th Activity</t>
  </si>
  <si>
    <t>RA Fifth Activity in Yearbook of 1957 Graduate</t>
  </si>
  <si>
    <t>RA Years Participating in the 5th Activity</t>
  </si>
  <si>
    <t>RA Years of Leadership in the 5th Activity</t>
  </si>
  <si>
    <t>RA Sixth Activity in Yearbook of 1957 Graduate</t>
  </si>
  <si>
    <t>RA Years Participating in the 6th Activity</t>
  </si>
  <si>
    <t>RA Years of Leadership in the 6th Activity</t>
  </si>
  <si>
    <t>RA Seventh Activity in Yearbook of 1957 Graduate</t>
  </si>
  <si>
    <t>RA Years Participating in the 7th Activity</t>
  </si>
  <si>
    <t>RA Years of Leadership in the 7th Activity</t>
  </si>
  <si>
    <t>RA Eighth Activity in Yearbook of 1957 Graduate</t>
  </si>
  <si>
    <t>RA Years Participating in the 8th Activity</t>
  </si>
  <si>
    <t>RA Years of Leadership in the 8th Activity</t>
  </si>
  <si>
    <t>RA Ninth Activity in Yearbook of 1957 Graduate</t>
  </si>
  <si>
    <t>RA Years Participating in the 9th Activity</t>
  </si>
  <si>
    <t>RA Years of Leadership in the 9th Activity</t>
  </si>
  <si>
    <t>RA Tenth Activity in Yearbook of 1957 Graduate</t>
  </si>
  <si>
    <t>RA Years Participating in the 10th Activity</t>
  </si>
  <si>
    <t>RA Years of Leadership in the 10th Activity</t>
  </si>
  <si>
    <t>RA Eleventh Activity in Yearbook of 1957 Graduate</t>
  </si>
  <si>
    <t>RA Years Participating in the 11th Activity</t>
  </si>
  <si>
    <t>RA Years of Leadership in the 11th Activity</t>
  </si>
  <si>
    <t>RA Twelth Activity in Yearbook of 1957 Graduate</t>
  </si>
  <si>
    <t>RA Years Participating in the 12th Activity</t>
  </si>
  <si>
    <t>RA Years of Leadership in the 12th Activity</t>
  </si>
  <si>
    <t>RA Thirteenth Activity in Yearbook of 1957 Graduate</t>
  </si>
  <si>
    <t>RA Years Participating in the 13th Activity</t>
  </si>
  <si>
    <t>RA Years of Leadership in the 13th Activity</t>
  </si>
  <si>
    <t>RA Fourteenth Activity in Yearbook of 1957 Graduate</t>
  </si>
  <si>
    <t>RA Years Participating in the 14th Activity</t>
  </si>
  <si>
    <t>RA Years of Leadership in the 14th Activity</t>
  </si>
  <si>
    <t>RA Fifteenth Activity in Yearbook of 1957 Graduate</t>
  </si>
  <si>
    <t>RA Years Participating in the 15th Activity</t>
  </si>
  <si>
    <t>RA Years of Leadership in the 15th Activity</t>
  </si>
  <si>
    <t>RA Sixteenth Activity in Yearbook of 1957 Graduate</t>
  </si>
  <si>
    <t>RA Years Participating in the 16th Activity</t>
  </si>
  <si>
    <t>RA Years of Leadership in the 16th Activity</t>
  </si>
  <si>
    <t>RA Seventeenth Activity in Yearbook of 1957 Graduate</t>
  </si>
  <si>
    <t>RA Years Participating in the 17th Activity</t>
  </si>
  <si>
    <t>RA Years of Leadership in the 17th Activity</t>
  </si>
  <si>
    <t>RA Eighteenth Activity in Yearbook of 1957 Graduate</t>
  </si>
  <si>
    <t>RA Years Participating in the 18th Activity</t>
  </si>
  <si>
    <t>RA Years of Leadership in the 18th Activity</t>
  </si>
  <si>
    <t>RA Nineteenth Activity in Yearbook of 1957 Graduate</t>
  </si>
  <si>
    <t>RA Years Participating in the 19th Activity</t>
  </si>
  <si>
    <t>RA Years of Leadership in the 19th Activity</t>
  </si>
  <si>
    <t>RA Twentieth Activity in Yearbook of 1957 Graduate</t>
  </si>
  <si>
    <t>RA Years Participating in the 20th Activity</t>
  </si>
  <si>
    <t>RA Years of Leadership in the 20th Activity</t>
  </si>
  <si>
    <t>RA Twenty-first Activity in Yearbook of 1957 Graduate</t>
  </si>
  <si>
    <t>RA Years Participating in the 21st Activity</t>
  </si>
  <si>
    <t>RA Years of Leadership in the 21st Activity</t>
  </si>
  <si>
    <t>RA Twenty-second Activity in Yearbook of 1957 Graduate</t>
  </si>
  <si>
    <t>RA Years Participating in the 22nd Activity</t>
  </si>
  <si>
    <t>RA Years of Leadership in the 22nd Activity</t>
  </si>
  <si>
    <t>RA Twenty-third Activity in Yearbook of 1957 Graduate</t>
  </si>
  <si>
    <t>RA Years Participating in the 23rd Activity</t>
  </si>
  <si>
    <t>RA Years of Leadership in the 23rd Activity</t>
  </si>
  <si>
    <t>RA Twenty-fourth Activity in Yearbook of 1957 Graduate</t>
  </si>
  <si>
    <t>RA Years Participating in the 24th Activity</t>
  </si>
  <si>
    <t>RA Years of Leadership in the 24th Activity</t>
  </si>
  <si>
    <t>RA Twenty-fifth Activity in Yearbook of 1957 Graduate</t>
  </si>
  <si>
    <t>RA Years Participating in the 25th Activity</t>
  </si>
  <si>
    <t>RA Years of Leadership in the 25th Activity</t>
  </si>
  <si>
    <t>RA Twenty-sixth Activity in Yearbook of 1957 Graduate</t>
  </si>
  <si>
    <t>RA Years Participating in the 26th Activity</t>
  </si>
  <si>
    <t>RA Years of Leadership in the 26th Activity</t>
  </si>
  <si>
    <t>RA Twenty-seventh Activity in Yearbook of 1957 Graduate</t>
  </si>
  <si>
    <t>RA Years Participating in the 27th Activity</t>
  </si>
  <si>
    <t>RA Years of Leadership in the 27th Activity</t>
  </si>
  <si>
    <t>RA Number of All Varsity Sports</t>
  </si>
  <si>
    <t>RA Number of All Club Sports, Not including GAA</t>
  </si>
  <si>
    <t>RA Number of All Intramural Sports, Including GAA</t>
  </si>
  <si>
    <t>RA Number of Orchestra, Band, Chorus, Smaller Ensembles</t>
  </si>
  <si>
    <t>RA Number of Drama / Speech and Debate</t>
  </si>
  <si>
    <t>RA Number of Honorary Organizations</t>
  </si>
  <si>
    <t>RA Number of All Pep Activities</t>
  </si>
  <si>
    <t>RA All Categories of School Assistants</t>
  </si>
  <si>
    <t>RA Number of Student Government activities</t>
  </si>
  <si>
    <t>RA Number of Student Publications activities</t>
  </si>
  <si>
    <t>RA Number of School Subject Clubs</t>
  </si>
  <si>
    <t>RA School Activities Not Included in School assistants, publications or government</t>
  </si>
  <si>
    <t>RA Number of Hobby Clubs</t>
  </si>
  <si>
    <t>RA Number of Occupational Clubs</t>
  </si>
  <si>
    <t>RA Number of Service Activities</t>
  </si>
  <si>
    <t>RA Number of Misc. activities not otherwise codeable</t>
  </si>
  <si>
    <t>RA Total Number of All Yearbook Activities</t>
  </si>
  <si>
    <t>RA Best measure of spouse IQ mapped from converted Henmon-Nelson score</t>
  </si>
  <si>
    <t>RA Best measure of spouse Henmon-Nelson raw score</t>
  </si>
  <si>
    <t>RA Best measure of spouse WI centile rank based on converted Henmon-Nelson score</t>
  </si>
  <si>
    <t>RA Best measure of spouse National centile rank based on converted Henmon-Nelson score</t>
  </si>
  <si>
    <t>RA Best measure of years difference between estimated graduation and WI book found in</t>
  </si>
  <si>
    <t>RA The grade level in which raw Henmom-Nelson scores were converted into best measure IQ score</t>
  </si>
  <si>
    <t>RA Spouse WI IQ based on the conversion of freshman raw Henmon-Nelson score</t>
  </si>
  <si>
    <t>RA Spouse converted freshman Henmon-Nelson score</t>
  </si>
  <si>
    <t>RA Spouse WI centile rank based on converted freshman Henmon-Nelson score</t>
  </si>
  <si>
    <t>RA Spouse National centile rank based on converted freshman Henmon-Nelson score</t>
  </si>
  <si>
    <t>RA Spouse WI IQ based on the conversion of sophomore raw Henmon-Nelson score</t>
  </si>
  <si>
    <t>RA Spouse converted sophomore Henmon-Nelson score</t>
  </si>
  <si>
    <t>RA Spouse WI centile rank based on converted sophomore Henmon-Nelson score</t>
  </si>
  <si>
    <t>RA Spouse National centile rank based on converted sophomore Henmon-Nelson score</t>
  </si>
  <si>
    <t>RA Spouse WI IQ based on the conversion of junior Henmon-Nelson score</t>
  </si>
  <si>
    <t>RA Spouse converted junior Henmon-Nelson score</t>
  </si>
  <si>
    <t>RA Spouse WI centile rank based on converted junior Henmon-Nelson score</t>
  </si>
  <si>
    <t>RA Spouse National centile rank based on converted junior Henmon-Nelson score</t>
  </si>
  <si>
    <t>RA Spouse WI IQ based on the conversion of senior Henmon-Nelson score</t>
  </si>
  <si>
    <t>RA Spouse converted senior Henmon-Nelson score</t>
  </si>
  <si>
    <t>RA Spouse WI centile rank based on converted senior Henmon-Nelson score</t>
  </si>
  <si>
    <t>RA Spouse National centile rank based on converted senior Henmon-Nelson score</t>
  </si>
  <si>
    <t>RA Difference in years between estimated graduation and WI book score was found in for freshman</t>
  </si>
  <si>
    <t>RA Difference in years between estimated graduation and WI book score was found in for sophomores</t>
  </si>
  <si>
    <t>RA Difference in years between estimated graduation and WI book score was found in for juniors</t>
  </si>
  <si>
    <t>RA Difference in years between estimated graduation and WI book score was found in for seniors</t>
  </si>
  <si>
    <t>RA IMPUTED Do you own your own home or are you renting?</t>
  </si>
  <si>
    <t>RA IMPUTED How much do you think your home would sell for now?</t>
  </si>
  <si>
    <t>RA IMPUTED How much, if anything, do you owe on your home?</t>
  </si>
  <si>
    <t>RA IMPUTED Do you own any real estate other than a first home, business, or farm?</t>
  </si>
  <si>
    <t>RA IMPUTED How much do you think this real estate that is not your first home, a business, or a farm would sell for now?</t>
  </si>
  <si>
    <t>RA IMPUTED How much, if anything, do you owe on your real estate, that is not your first home, a business, or a farm?</t>
  </si>
  <si>
    <t>RA IMPUTED Do you own a business or farm?</t>
  </si>
  <si>
    <t>RA IMPUTED How much do you think your business or farm would sell for now?</t>
  </si>
  <si>
    <t>RA IMPUTED How much, if anything, do you owe on your business or farm?</t>
  </si>
  <si>
    <t>RA IMPUTED Do you own any motor vehicles, including cars, trucks, campers, boats, and other RVs?</t>
  </si>
  <si>
    <t>RA IMPUTED Altogether how much do you think these motor vehicles, including cars, trucks, campers, boats, and other RVs would sell for now?</t>
  </si>
  <si>
    <t>RA IMPUTED How much, if anything, do you owe on these motor vehicles, including cars, trucks, campers, boats, and other RVs?</t>
  </si>
  <si>
    <t>RA IMPUTED Do you owe a total of $5,000 or more for anything other than mortgages, cars, trucks, campers, boats, other RVs, a business, a farm or real estate that we have already talked about?</t>
  </si>
  <si>
    <t>RA IMPUTED How much do you owe for anything other than mortgages, cars, trucks, campers, boats, other RVs, a business, a farm or real estate that we have already talked about? Direct report.</t>
  </si>
  <si>
    <t>RA IMPUTED Total value of respondent and spouse's savings.</t>
  </si>
  <si>
    <t>RA IMPUTED Total value of respondent and spouse's investments.</t>
  </si>
  <si>
    <t>RA IMPUTED Respondent's income from wages, salaries, commissions, and tips before taxes and other deductions in the last 12 months.</t>
  </si>
  <si>
    <t>RA IMPUTED Does respondent have any income from own business, professional practice, partnership, or farm?</t>
  </si>
  <si>
    <t>RA IMPUTED Respondent's earnings from own business, professional practice, partnership or farm in the last 12 months.</t>
  </si>
  <si>
    <t>RA IMPUTED Spouse's income from wages, salaries, commissions, and tips before taxes and other deductions in the last 12 months.</t>
  </si>
  <si>
    <t>RA IMPUTED In the last 12 months, did respondent's spouse receive any income from own business, professional practice, partnership, or farm?</t>
  </si>
  <si>
    <t>RA IMPUTED Spouse's earnings from own business, professional practice, partnership or farm in the last 12 months.</t>
  </si>
  <si>
    <t>RA IMPUTED In the last 12 months, have you received more than 500 dollars in wages, salaries, commissions, and tips before taxes and other deductions?</t>
  </si>
  <si>
    <t>RA IMPUTED In the last 12 months, about how much did you receive in wages, salaries, commissions and tips?</t>
  </si>
  <si>
    <t>RA IMPUTED In the last 12 months, did your spouse receive more than 500 dollars in wages, salaries, commissions, and tips before taxes and other deductions?</t>
  </si>
  <si>
    <t>RA IMPUTED In the last 12 months, about how much did your spouse receive in wages, salaries, commissions and tips?</t>
  </si>
  <si>
    <t>RA IMPUTED In the last 12 months, have you received any net income from your own business, professional practice, partnership, or farm other than wages or salaries that you have already told us about?</t>
  </si>
  <si>
    <t>RA IMPUTED In the last 12 months, how much did you receive in net income from your own business, professional practice, partnership, or farm other than wages or salaries that you have already told us about?</t>
  </si>
  <si>
    <t>RA IMPUTED In the last 12 months, did your spouse receive any net income from their own business, professional practice, partnership or farm, other than wages or salaries that you have already told us about?</t>
  </si>
  <si>
    <t>RA IMPUTED In the last 12 months, how much did your spouse receive in net income from their own business, professional practice, partnership or farm, other than wages or salaries that you have already told us about?</t>
  </si>
  <si>
    <t>RA IMPUTED Did you receive Social Security income in the last 12 months?</t>
  </si>
  <si>
    <t>RA IMPUTED How much did you receive in Social Security income last month?</t>
  </si>
  <si>
    <t>RA IMPUTED In the last 12 months, how much Social Security income have you received?</t>
  </si>
  <si>
    <t>RA IMPUTED Has your spouse received Social Security income in the last 12 months?</t>
  </si>
  <si>
    <t>RA IMPUTED How much did your spouse receive in Social Security income last month?</t>
  </si>
  <si>
    <t>RA IMPUTED In the last 12 months, how much Social Security income has your spouse received?</t>
  </si>
  <si>
    <t>RA IMPUTED Are you currently receiving benefits from any pension plans other than Social Security?</t>
  </si>
  <si>
    <t>RA IMPUTED How much, in total, are you receiving from all of your pension plans, not including Social Security?</t>
  </si>
  <si>
    <t>RA IMPUTED Is your spouse currently receiving benefits from any pension plans other than Social Security?</t>
  </si>
  <si>
    <t>RA IMPUTED How much, in total, is your spouse receiving from all of their pension plans, not including Social Security?</t>
  </si>
  <si>
    <t>RA IMPUTED In the last 12 months, did you receive supplemental security income, public assistance income, or income from other government programs?</t>
  </si>
  <si>
    <t>RA IMPUTED In the last 12 months, how much did you receive from supplemental security income, public assistance income, or income from other government programs?</t>
  </si>
  <si>
    <t>RA IMPUTED In the last 12 months, did your spouse receive supplemental security income, public assistance income, or income from other government programs?</t>
  </si>
  <si>
    <t>RA IMPUTED In the last 12 months, how much did your spouse receive from supplemental security income, public assistance income, or income from other government programs?</t>
  </si>
  <si>
    <t>RA IMPUTED Did you or your spouse receive income from interest, dividends or other investments in the last 12 months?</t>
  </si>
  <si>
    <t>RA IMPUTED How much did you and your spouse receive in income from interest, dividends or other investments in the last 12 months?</t>
  </si>
  <si>
    <t>RA IMPUTED In the last 12 months, did you or your spouse receive any first other income?  Other income sources include anything other than: wages, salaries, commissions, tips, your own business, professional practice, partnership, farm, supplemental security income, public assistance income, income from other government programs, Social Security or other pension plans.</t>
  </si>
  <si>
    <t>RA IMPUTED How much did you and your spouse receive in first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</si>
  <si>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RA IMPUTED In the last 12 months, did you or your spouse receive any second other income?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</si>
  <si>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RA IMPUTED How much did you and your spouse receive in second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</si>
  <si>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RA IMPUTED Total Personal Income - TPI.</t>
  </si>
  <si>
    <t>RA IMPUTED Total Household Income - THI.</t>
  </si>
  <si>
    <t>RA IMPUTED Do you own your own home, or are you renting?</t>
  </si>
  <si>
    <t>RA IMPUTED Respondent's home equity.</t>
  </si>
  <si>
    <t>RA IMPUTED Respondent's business or farm equity.</t>
  </si>
  <si>
    <t>RA IMPUTED How much, if anything, do you owe on your real estate that is not your first home, a business, or a farm?</t>
  </si>
  <si>
    <t>RA IMPUTED Respondent's real estate equity for property that is not a first home, a business, or a farm.</t>
  </si>
  <si>
    <t>RA IMPUTED Thinking of all your motor vehicles together, including cars, trucks, campers, boats, and other RVs, would you say they are worth more than $1000 or less than $1000?</t>
  </si>
  <si>
    <t>RA IMPUTED How much do you think your motor vehicles, including cars, trucks, campers, boats, and other RVs, would sell for now?</t>
  </si>
  <si>
    <t>RA IMPUTED How much, if anything, do you owe on your motor vehicles, including cars, trucks, campers, boats, and other RVs?</t>
  </si>
  <si>
    <t>RA IMPUTED Respondent's vehicle equity.</t>
  </si>
  <si>
    <t>RA IMPUTED Do you owe a total of $5,000 or more for anything other than: mortgages, cars, trucks, campers, boats, other RVs, a business, a farm or real estate?</t>
  </si>
  <si>
    <t>RA IMPUTED How much do you owe for anything other than: mortgages, cars, trucks, campers, boats, other RVs, a business, a farm or real estate?</t>
  </si>
  <si>
    <t>RA IMPUTED Do you or your spouse have any retirement plans that accumulate an account balance - examples include IRA's, 401k's and profit sharing plans.</t>
  </si>
  <si>
    <t>RA IMPUTED If you added up all of your and your spouse's retirement plans that accumulate an account balance, about how much would they amount to right now?</t>
  </si>
  <si>
    <t>RA IMPUTED Do you or your spouse have more than $1000 or less than $1000 in checking accounts, savings accounts, or money market funds?</t>
  </si>
  <si>
    <t>RA IMPUTED If you added up all of your and your spouse's checking accounts, savings accounts, or money market funds, about how much would they amount to right now?</t>
  </si>
  <si>
    <t>RA IMPUTED Do you or your spouse have any money in CDs, Government Savings Bonds, or Treasury Bills?</t>
  </si>
  <si>
    <t>RA IMPUTED If you added up all of your and your spouse's CDs, Government Savings Bonds, or Treasury Bills, about how much would they amount to right now?</t>
  </si>
  <si>
    <t>RA IMPUTED Do you or your spouse have stocks, bonds, or shares in a mutual fund?</t>
  </si>
  <si>
    <t>RA IMPUTED If you sold all of your and your spouse's stocks, bonds, or shares in a mutual fund and paid off anything you owed on them, about how much would you have?</t>
  </si>
  <si>
    <t>RA IMPUTED Do you or your spouse have any other assets? Other assets are anything other than: retirement plans, checking accounts, savings accounts, money market funds,CDs, Government Savings Bonds, Treasury Bills, stocks, bonds, or shares in a mutual fund?</t>
  </si>
  <si>
    <t>RA IMPUTED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</si>
  <si>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RA IMPUTED Do you, yourself, have any life insurance, including individual or group policies?</t>
  </si>
  <si>
    <t>RA IMPUTED How much money would your beneficiaries receive from your life insurance policies if you were to die?</t>
  </si>
  <si>
    <t>RA IMPUTED Do any of your life insurance policies build up a cash value that you can borrow against, or that you would receive if the policy were to be canceled?</t>
  </si>
  <si>
    <t>RA IMPUTED What is the total cash value of your life insurance policies?</t>
  </si>
  <si>
    <t>RA IMPUTED Does your spouse have any life insurance, including individual or group policies?</t>
  </si>
  <si>
    <t>RA IMPUTED How much money would your spouse's beneficiaries receive from your spouse's life insurance policies if they were to die?</t>
  </si>
  <si>
    <t>RA IMPUTED Do any of your spouse's life insurance policies build up a cash value that your spouse can borrow against, or that your spouse would receive if the policy were to be canceled?</t>
  </si>
  <si>
    <t>RA IMPUTED What is the total cash value of your spouse's life insurance policies?</t>
  </si>
  <si>
    <t>RA IMPUTED Respondent and spouse net worth, complete reports only.</t>
  </si>
  <si>
    <t>RA IMPUTED Including inheritances, insurance settlements, trust funds or shares in a family business or farm, did anyone ever leave you, or your spouse, a total of $10,000 or more in money, property or other assets when they died?</t>
  </si>
  <si>
    <t>RA IMPUTED About how much was the total value of your inheritance of $10,000 or more in money, property or other assets?</t>
  </si>
  <si>
    <t>RA IMPUTED Including inheritances, insurance settlements, trust funds, or shares in a family business or farm, did anyone, other than the person who gave you the largest inheritance, ever leave you or your spouse a total of $10,000 or more in money, property, or other assets when they died?</t>
  </si>
  <si>
    <t>RA IMPUTED About how much was the total value of your second largest inheritance of $10,000 or more in money, property, or other assets?</t>
  </si>
  <si>
    <t>RA IMPUTED Total earnings in $100's of graduate and spouse last year.</t>
  </si>
  <si>
    <t>RA IMPUTED Graduate's total earnings in $100's last year.</t>
  </si>
  <si>
    <t>RA IMPUTED Graduate's wages and salaries in $100's last year.</t>
  </si>
  <si>
    <t>RA IMPUTED Graduate's self-employed nonfarm earnings in $100's last year.</t>
  </si>
  <si>
    <t>RA IMPUTED Graduate's farm earnings in $100's last year.</t>
  </si>
  <si>
    <t>RA IMPUTED Spouse's total earnings in $100's last year.</t>
  </si>
  <si>
    <t>RA IMPUTED Spouse's wages and salary earnings in $100's last year.</t>
  </si>
  <si>
    <t>RA IMPUTED Spouse's nonfarm self-employment earnings in $100's last year.</t>
  </si>
  <si>
    <t>RA IMPUTED Spouse's farm self-employment earnings in $100's last year.</t>
  </si>
  <si>
    <t>RA IMPUTED Respondent's income from interest, dividends or other investments in the last 12 months.</t>
  </si>
  <si>
    <t>RA IMPUTED Respondent's social security or supplemental security income in the last 12 months.</t>
  </si>
  <si>
    <t>RA IMPUTED Respondent's income from pensions, annuities, or survivor's benefits in the last 12 months.</t>
  </si>
  <si>
    <t>RA IMPUTED Respondent's public assistance income in the last 12 months. This includes welfare or AFDC, food stamps, general assistance, and energy assistance.</t>
  </si>
  <si>
    <t>RA IMPUTED Respondent's income from other government programs, such as unemployment compensation, worker's compensation, veteran's benefits, or disability payments, in the last 12 months.</t>
  </si>
  <si>
    <t>RA IMPUTED Respondent's income from child support in the last 12 months.</t>
  </si>
  <si>
    <t>RA IMPUTED Respondent's income from alimony in the last 12 months.</t>
  </si>
  <si>
    <t>RA IMPUTED Respondent's other income in the last 12 months. This includes gifts, lump sum payments, and inheritances.</t>
  </si>
  <si>
    <t>RA IMPUTED Amount of child support paid by respondent in the last 12 months.</t>
  </si>
  <si>
    <t>RA IMPUTED Amount of alimony paid by respondent in the last 12 months.</t>
  </si>
  <si>
    <t>RA IMPUTED Spouse's income from interest, dividends or other investments in the last 12 months.</t>
  </si>
  <si>
    <t>RA IMPUTED Spouse's social security or supplemental security income in the last 12 months.</t>
  </si>
  <si>
    <t>RA IMPUTED Spouse's income from pensions, annuities, or survivor's benefits in the last 12 months.</t>
  </si>
  <si>
    <t>RA IMPUTED Spouse's public assistance income in the last 12 months. This includes welfare or AFDC, food stamps, general assistance, and energy assistance.</t>
  </si>
  <si>
    <t>RA IMPUTED Spouse's income from other government programs, such as unemployment compensation, worker's compensation, veteran's benefits, or disability payments, in the last 12 months.</t>
  </si>
  <si>
    <t>RA IMPUTED Spouse's income from child support in the last 12 months.</t>
  </si>
  <si>
    <t>RA IMPUTED Spouse's income from alimony in the last 12 months.</t>
  </si>
  <si>
    <t>RA IMPUTED Spouse's other income in the last 12 months. This includes gifts, lump sum payments, and inheritances.</t>
  </si>
  <si>
    <t>RA IMPUTED Amount of child support paid by spouse in the last 12 months.</t>
  </si>
  <si>
    <t>RA IMPUTED Amount of alimony paid by spouse in the last 12 months.</t>
  </si>
  <si>
    <t>RA IMPUTED Did respondent or spouse receive income from interest, dividends or other investments in the last 12 months?</t>
  </si>
  <si>
    <t>RA IMPUTED Respondent or spouse's income from interest, dividends or other investments in the last 12 months.</t>
  </si>
  <si>
    <t>RA IMPUTED Did respondent or spouse receive social security or supplemental security income in the last 12 months?</t>
  </si>
  <si>
    <t>RA IMPUTED Respondent or spouse's social security or supplemental security income received in the last 12 months.</t>
  </si>
  <si>
    <t>RA IMPUTED Did respondent or spouse receive income from pensions, annuities, or survivor's benefits in the last 12 months?</t>
  </si>
  <si>
    <t>RA IMPUTED Respondent or spouse's income from pensions, annuities, or survivor's benefits in the last 12 months.</t>
  </si>
  <si>
    <t>RA IMPUTED Did respondent or spouse receive public assistance income in the last 12 months? This includes welfare or AFDC, food stamps, general assistance, and energy assistance.</t>
  </si>
  <si>
    <t>RA IMPUTED Respondent or spouse's public assistance income in the last 12 months. This includes welfare or AFDC, food stamps, general assistance, and energy assistance.</t>
  </si>
  <si>
    <t>RA IMPUTED Did respondent or spouse receive income from other government programs, such as unemployment compensation, worker's compensation, veteran's benefits, or disability payments, in the last 12 months?</t>
  </si>
  <si>
    <t>RA IMPUTED Respondent or spouse's income from other government programs, such as unemployment compensation, worker's compensation, veteran's benefits, or disability payments, in the last 12 months.</t>
  </si>
  <si>
    <t>RA IMPUTED Did respondent or spouse receive child support in the last 12 months.</t>
  </si>
  <si>
    <t>RA IMPUTED Respondent or spouse's income from child support in the last 12 months.</t>
  </si>
  <si>
    <t>RA IMPUTED Did respondent or spouse receive alimony in the last 12 months?</t>
  </si>
  <si>
    <t>RA IMPUTED Respondent or spouse's income from alimony in the last 12 months.</t>
  </si>
  <si>
    <t>RA IMPUTED In the last 12 months, did respondent or spouse receive any other income? This includes gifts, lump sum payments, and inheritances.</t>
  </si>
  <si>
    <t>RA IMPUTED Respondent or spouse's other income in the last 12 months. This includes gifts, lump sum payments, and inheritances.</t>
  </si>
  <si>
    <t>RA IMPUTED Did respondent or spouse pay child support in the last 12 months?</t>
  </si>
  <si>
    <t>RA IMPUTED Amount of child support paid by respondent or spouse in the last 12 months.</t>
  </si>
  <si>
    <t>RA IMPUTED Did respondent or spouse pay alimony in the last 12 months?</t>
  </si>
  <si>
    <t>RA IMPUTED Amount of alimony paid by respondent or spouse in the last 12 months.</t>
  </si>
  <si>
    <t>RA Number of matches to respondent by Catalist.</t>
  </si>
  <si>
    <t>RA Number of non-null votes corresponding to respondent.</t>
  </si>
  <si>
    <t>RA Party affiliation for first match.</t>
  </si>
  <si>
    <t>RA Party affiliation for second match.</t>
  </si>
  <si>
    <t>RA Party affiliation for third match.</t>
  </si>
  <si>
    <t>RA Year for voter registration date for first match.</t>
  </si>
  <si>
    <t>RA Month for voter registration date for first match.</t>
  </si>
  <si>
    <t>RA Day for voter registration date for first match.</t>
  </si>
  <si>
    <t>RA Year for voter registration date for second match.</t>
  </si>
  <si>
    <t>RA Month for voter registration date for second match.</t>
  </si>
  <si>
    <t>RA Day for voter registration date for second match.</t>
  </si>
  <si>
    <t>RA Year for voter registration date for third match.</t>
  </si>
  <si>
    <t>RA Month for voter registration date for third match.</t>
  </si>
  <si>
    <t>RA Day for voter registration date for third match.</t>
  </si>
  <si>
    <t>RA Voter status with state for first match.</t>
  </si>
  <si>
    <t>RA Voter status with state for second match.</t>
  </si>
  <si>
    <t>RA Voter status with state for third match.</t>
  </si>
  <si>
    <t>RA Valid postal abbreviation for state for first match.</t>
  </si>
  <si>
    <t>RA Valid postal abbreviation for state for second match.</t>
  </si>
  <si>
    <t>RA Valid postal abbreviation for state for third match.</t>
  </si>
  <si>
    <t>RA Median household income in dollars for first match.</t>
  </si>
  <si>
    <t>RA Median household income in dollars for second match.</t>
  </si>
  <si>
    <t>RA Median household income in dollars for third match.</t>
  </si>
  <si>
    <t>RA Percentage of households that are single parent households for first match.</t>
  </si>
  <si>
    <t>RA Percentage of households that are single parent households for second match.</t>
  </si>
  <si>
    <t>RA Percentage of households that are single parent households for third match.</t>
  </si>
  <si>
    <t>RA Percentage of households that are below the poverty line for first match.</t>
  </si>
  <si>
    <t>RA Percentage of households that are below the poverty line for second match.</t>
  </si>
  <si>
    <t>RA Percentage of households that are below the poverty line for third match.</t>
  </si>
  <si>
    <t>RA Percentage of households that are single unit dwellings for first match.</t>
  </si>
  <si>
    <t>RA Percentage of households that are single unit dwellings for second match.</t>
  </si>
  <si>
    <t>RA Percentage of households that are single unit dwellings for third match.</t>
  </si>
  <si>
    <t>RA Percentage of persons aged 25 or older that are college graduates for first match.</t>
  </si>
  <si>
    <t>RA Percentage of persons aged 25 or older that are college graduates for second match.</t>
  </si>
  <si>
    <t>RA Percentage of persons aged 25 or older that are college graduates for third match.</t>
  </si>
  <si>
    <t>RA Percentage occupied housing units that are owner-occupied for first match.</t>
  </si>
  <si>
    <t>RA Percentage occupied housing units that are owner-occupied for second match.</t>
  </si>
  <si>
    <t>RA Percentage occupied housing units that are owner-occupied for third match.</t>
  </si>
  <si>
    <t>RA Percentage of population living in urban areas for first match.</t>
  </si>
  <si>
    <t>RA Percentage of population living in urban areas for second match.</t>
  </si>
  <si>
    <t>RA Percentage of population living in urban areas for third match.</t>
  </si>
  <si>
    <t>RA Percentage of persons employed working in blue-collar occupations for first match.</t>
  </si>
  <si>
    <t>RA Percentage of persons employed working in blue-collar occupations for second match.</t>
  </si>
  <si>
    <t>RA Percentage of persons employed working in blue-collar occupations for third match.</t>
  </si>
  <si>
    <t>RA Percentage of persons employed in professional and related occupations for first match.</t>
  </si>
  <si>
    <t>RA Percentage of persons employed in professional and related occupations for second match.</t>
  </si>
  <si>
    <t>RA Percentage of persons employed in professional and related occupations for third match.</t>
  </si>
  <si>
    <t>RA Percentage of persons employed working in white-collar occupations for first match.</t>
  </si>
  <si>
    <t>RA Percentage of persons employed working in white-collar occupations for second match.</t>
  </si>
  <si>
    <t>RA Percentage of persons employed working in white-collar occupations for third match.</t>
  </si>
  <si>
    <t>RA Percentage of population age 16 or older that is unemployed for first match.</t>
  </si>
  <si>
    <t>RA Percentage of population age 16 or older that is unemployed for second match.</t>
  </si>
  <si>
    <t>RA Percentage of population age 16 or older that is unemployed for third match.</t>
  </si>
  <si>
    <t>RA Percentage of population who are Hispanic or Latino for first match.</t>
  </si>
  <si>
    <t>RA Percentage of population who are Hispanic or Latino for second match.</t>
  </si>
  <si>
    <t>RA Percentage of population who are Hispanic or Latino for third match.</t>
  </si>
  <si>
    <t>RA Percentage of population who are Asian for first match.</t>
  </si>
  <si>
    <t>RA Percentage of population who are Asian for second match.</t>
  </si>
  <si>
    <t>RA Percentage of population who are Asian for third match.</t>
  </si>
  <si>
    <t>RA Percentage of population who are African American for first match.</t>
  </si>
  <si>
    <t>RA Percentage of population who are African American for second match.</t>
  </si>
  <si>
    <t>RA Percentage of population who are African American for third match.</t>
  </si>
  <si>
    <t>RA Percentage of population who are Caucasian and Other for first match.</t>
  </si>
  <si>
    <t>RA Percentage of population who are Caucasian and Other for second match.</t>
  </si>
  <si>
    <t>RA Percentage of population who are Caucasian and Other for third match.</t>
  </si>
  <si>
    <t>RA Numeric average years in school for population age 25+ for first match.</t>
  </si>
  <si>
    <t>RA Numeric average years in school for population age 25+ for second match.</t>
  </si>
  <si>
    <t>RA Numeric average years in school for population age 25+ for third match.</t>
  </si>
  <si>
    <t>RA Percentage of households with person(s) age 65+ for first match.</t>
  </si>
  <si>
    <t>RA Percentage of households with person(s) age 65+ for second match.</t>
  </si>
  <si>
    <t>RA Percentage of households with person(s) age 65+ for third match.</t>
  </si>
  <si>
    <t>RA Voting record for 2000 general election for first match.</t>
  </si>
  <si>
    <t>RA Voting record for 2000 general election for second match.</t>
  </si>
  <si>
    <t>RA Voting record for 2000 general election for third match.</t>
  </si>
  <si>
    <t>RA Voting record for 2000 primary election for first match.</t>
  </si>
  <si>
    <t>RA Voting record for 2000 primary election for second match.</t>
  </si>
  <si>
    <t>RA Voting record for 2000 primary election for third match.</t>
  </si>
  <si>
    <t>RA Voting record for 2000 special election for first match.</t>
  </si>
  <si>
    <t>RA Voting record for 2000 special election for second match.</t>
  </si>
  <si>
    <t>RA Voting record for 2001 special election for third match.</t>
  </si>
  <si>
    <t>RA Voting record for 2001 general election for first match.</t>
  </si>
  <si>
    <t>RA Voting record for 2001 general election for second match.</t>
  </si>
  <si>
    <t>RA Voting record for 2001 general election for third match.</t>
  </si>
  <si>
    <t>RA Voting record for 2001 primary election for first match.</t>
  </si>
  <si>
    <t>RA Voting record for 2001 primary election for second match.</t>
  </si>
  <si>
    <t>RA Voting record for 2001 primary election for third match.</t>
  </si>
  <si>
    <t>RA Voting record for 2001 special election for first match.</t>
  </si>
  <si>
    <t>RA Voting record for 2001 special election for second match.</t>
  </si>
  <si>
    <t>RA Voting record for 2002 general election for first match.</t>
  </si>
  <si>
    <t>RA Voting record for 2002 general election for second match.</t>
  </si>
  <si>
    <t>RA Voting record for 2003 general election for third match.</t>
  </si>
  <si>
    <t>RA Voting record for 2002 primary election for first match.</t>
  </si>
  <si>
    <t>RA Voting record for 2002 primary election for second match.</t>
  </si>
  <si>
    <t>RA Voting record for 2002 primary election for third match.</t>
  </si>
  <si>
    <t>RA Voting record for 2002 special election for first match.</t>
  </si>
  <si>
    <t>RA Voting record for 2002 special election for second match.</t>
  </si>
  <si>
    <t>RA Voting record for 2002 special election for third match.</t>
  </si>
  <si>
    <t>RA Voting record for 2003 general election for first match.</t>
  </si>
  <si>
    <t>RA Voting record for 2003 general election for second match.</t>
  </si>
  <si>
    <t>RA Voting record for 2003 primary election for first match.</t>
  </si>
  <si>
    <t>RA Voting record for 2003 primary election for second match.</t>
  </si>
  <si>
    <t>RA Voting record for 2003 primary election for third match.</t>
  </si>
  <si>
    <t>RA Voting record for 2003 special election for first match.</t>
  </si>
  <si>
    <t>RA Voting record for 2003 special election for second match.</t>
  </si>
  <si>
    <t>RA Voting record for 2003 special election for third match.</t>
  </si>
  <si>
    <t>RA Voting record for 2004 general election for first match.</t>
  </si>
  <si>
    <t>RA Voting record for 2004 general election for second match.</t>
  </si>
  <si>
    <t>RA Voting record for 2004 general election for third match.</t>
  </si>
  <si>
    <t>RA Voting record for 2004 primary election for first match.</t>
  </si>
  <si>
    <t>RA Voting record for 2004 primary election for second match.</t>
  </si>
  <si>
    <t>RA Voting record for 2004 primary election for third match.</t>
  </si>
  <si>
    <t>RA Voting record for 2004 special election for first match.</t>
  </si>
  <si>
    <t>RA Voting record for 2004 special election for second match.</t>
  </si>
  <si>
    <t>RA Voting record for 2004 special election for third match.</t>
  </si>
  <si>
    <t>RA Voting record for 2005 general election for first match.</t>
  </si>
  <si>
    <t>RA Voting record for 2005 general election for second match.</t>
  </si>
  <si>
    <t>RA Voting record for 2005 general election for third match.</t>
  </si>
  <si>
    <t>RA Voting record for 2005 primary election for first match.</t>
  </si>
  <si>
    <t>RA Voting record for 2005 primary election for second match.</t>
  </si>
  <si>
    <t>RA Voting record for 2005 primary election for third match.</t>
  </si>
  <si>
    <t>RA Voting record for 2005 special election for first match.</t>
  </si>
  <si>
    <t>RA Voting record for 2005 special election for second match.</t>
  </si>
  <si>
    <t>RA Voting record for 2005 special election for third match.</t>
  </si>
  <si>
    <t>RA Voting record for 2006 general election for first match.</t>
  </si>
  <si>
    <t>RA Voting record for 2006 general election for second match.</t>
  </si>
  <si>
    <t>RA Voting record for 2006 general election for third match.</t>
  </si>
  <si>
    <t>RA Voting record for 2006 primary election for first match.</t>
  </si>
  <si>
    <t>RA Voting record for 2006 primary election for second match.</t>
  </si>
  <si>
    <t>RA Voting record for 2006 primary election for third match.</t>
  </si>
  <si>
    <t>RA Voting record for 2006 special election for first match.</t>
  </si>
  <si>
    <t>RA Voting record for 2006 special election for second match.</t>
  </si>
  <si>
    <t>RA Voting record for 2006 special election for third match.</t>
  </si>
  <si>
    <t>RA Voting record for 2007 general election for first match.</t>
  </si>
  <si>
    <t>RA Voting record for 2007 general election for second match.</t>
  </si>
  <si>
    <t>RA Voting record for 2007 general election for third match.</t>
  </si>
  <si>
    <t>RA Voting record for 2007 primary election for first match.</t>
  </si>
  <si>
    <t>RA Voting record for 2007 primary election for second match.</t>
  </si>
  <si>
    <t>RA Voting record for 2007 primary election for third match.</t>
  </si>
  <si>
    <t>RA Voting record for 2007 special election for first match.</t>
  </si>
  <si>
    <t>RA Voting record for 2007 special election for second match.</t>
  </si>
  <si>
    <t>RA Voting record for 2007 special election for third match.</t>
  </si>
  <si>
    <t>RA Voting record for 2008 general election for first match.</t>
  </si>
  <si>
    <t>RA Voting record for 2008 general election for second match.</t>
  </si>
  <si>
    <t>RA Voting record for 2008 general election for third match.</t>
  </si>
  <si>
    <t>RA Voting record for 2008 primary election for first match.</t>
  </si>
  <si>
    <t>RA Voting record for 2008 primary election for second match.</t>
  </si>
  <si>
    <t>RA Voting record for 2008 primary election for third match.</t>
  </si>
  <si>
    <t>RA Voting record for 2008 special election for first match.</t>
  </si>
  <si>
    <t>RA Voting record for 2008 special election for second match.</t>
  </si>
  <si>
    <t>RA Voting record for 2008 special election for third match.</t>
  </si>
  <si>
    <t>RA Voting record for 2009 general election for first match.</t>
  </si>
  <si>
    <t>RA Voting record for 2009 general election for second match.</t>
  </si>
  <si>
    <t>RA Voting record for 2009 general election for third match.</t>
  </si>
  <si>
    <t>RA Voting record for 2009 primary election for first match.</t>
  </si>
  <si>
    <t>RA Voting record for 2009 primary election for second match.</t>
  </si>
  <si>
    <t>RA Voting record for 2009 primary election for third match.</t>
  </si>
  <si>
    <t>RA Voting record for 2009 special election for first match.</t>
  </si>
  <si>
    <t>RA Voting record for 2009 special election for second match.</t>
  </si>
  <si>
    <t>RA Voting record for 2009 special election for third match.</t>
  </si>
  <si>
    <t>RA Voting record for 2010 general election for first match.</t>
  </si>
  <si>
    <t>RA Voting record for 2010 general election for second match.</t>
  </si>
  <si>
    <t>RA Voting record for 2010 general election for third match.</t>
  </si>
  <si>
    <t>RA Voting record for 2010 primary election for first match.</t>
  </si>
  <si>
    <t>RA Voting record for 2010 primary election for second match.</t>
  </si>
  <si>
    <t>RA Voting record for 2010 primary election for third match.</t>
  </si>
  <si>
    <t>RA Voting record for 2010 special election for first match.</t>
  </si>
  <si>
    <t>RA Voting record for 2010 special election for second match.</t>
  </si>
  <si>
    <t>RA Voting record for 2010 special election for third match.</t>
  </si>
  <si>
    <t>RA Voting record for 2011 general election for first match.</t>
  </si>
  <si>
    <t>RA Voting record for 2011 general election for second match.</t>
  </si>
  <si>
    <t>RA Voting record for 2011 general election for third match.</t>
  </si>
  <si>
    <t>RA Voting record for 2011 primary election for first match.</t>
  </si>
  <si>
    <t>RA Voting record for 2011 primary election for second match.</t>
  </si>
  <si>
    <t>RA Voting record for 2011 primary election for third match.</t>
  </si>
  <si>
    <t>RA Voting record for 2011 special election for first match.</t>
  </si>
  <si>
    <t>RA Voting record for 2011 special election for second match.</t>
  </si>
  <si>
    <t>RA Voting record for 2011 special election for third match.</t>
  </si>
  <si>
    <t>RA Voting record for 2012 general election for first match.</t>
  </si>
  <si>
    <t>RA Voting record for 2012 general election for second match.</t>
  </si>
  <si>
    <t>RA Voting record for 2012 general election for third match.</t>
  </si>
  <si>
    <t>RA Voting record for 2012 primary election for first match.</t>
  </si>
  <si>
    <t>RA Voting record for 2012 primary election for second match.</t>
  </si>
  <si>
    <t>RA Voting record for 2012 primary election for third match.</t>
  </si>
  <si>
    <t>RA Voting record for 2012 special election for first match.</t>
  </si>
  <si>
    <t>RA Voting record for 2012 special election for second match.</t>
  </si>
  <si>
    <t>RA Voting record for 2012 special election for third match.</t>
  </si>
  <si>
    <t>RA Marriage status for first match.</t>
  </si>
  <si>
    <t>RA Marriage status for second match.</t>
  </si>
  <si>
    <t>RA Marriage status for third match.</t>
  </si>
  <si>
    <t>RA Age bracket for first match.</t>
  </si>
  <si>
    <t>RA Age bracket for second match.</t>
  </si>
  <si>
    <t>RA Age bracket for third match.</t>
  </si>
  <si>
    <t>RA Catalist's 2010 National Partisanship Model Score for first match.</t>
  </si>
  <si>
    <t>RA Catalist's 2010 National Partisanship Model Score for second match.</t>
  </si>
  <si>
    <t>RA Catalist's 2010 National Partisanship Model Score for third match.</t>
  </si>
  <si>
    <t>RA Catalist's 2010 General Election Voting Propensity Model Score for first match.</t>
  </si>
  <si>
    <t>RA Catalist's 2010 General Election Voting Propensity Model Score for second match.</t>
  </si>
  <si>
    <t>RA Catalist's 2010 General Election Voting Propensity Model Score for third match.</t>
  </si>
  <si>
    <t>RA Catalist's 2012 General Election Voting Propensity Model Score for first match.</t>
  </si>
  <si>
    <t>RA Catalist's 2012 General Election Voting Propensity Model Score for second match.</t>
  </si>
  <si>
    <t>RA Catalist's 2012 General Election Voting Propensity Model Score for third match.</t>
  </si>
  <si>
    <t>RA Is R in Wisconsin Elementary and Secondary School District file?</t>
  </si>
  <si>
    <t>RA R has Secondary School District Data.</t>
  </si>
  <si>
    <t>RA Flag for religious/private primary schools.</t>
  </si>
  <si>
    <t>RA Flag for imputed district location for rural WLS respondents.</t>
  </si>
  <si>
    <t>RA Adolescent cognitive test score</t>
  </si>
  <si>
    <t>RA Centile rank based on national test takers for Henmon-Nelson test score from junior year, based on transformed raw score.</t>
  </si>
  <si>
    <t>RA Preferred measure of raw Henmon-Nelson test score.</t>
  </si>
  <si>
    <t>RA Preferred measure of centile rank based on Wisconsin test takers for Henmon-Nelson test score.</t>
  </si>
  <si>
    <t>RA Source of preferred measure Henmon-Nelson raw score.</t>
  </si>
  <si>
    <t>RA IQ score mapped from raw junior year Henmon-Nelson test score.</t>
  </si>
  <si>
    <t>RA Raw Henmon-Nelson test score from junior year.</t>
  </si>
  <si>
    <t>RA Centile rank based on National test takers for Henmon-Nelson test score from junior year.</t>
  </si>
  <si>
    <t>RA Centile rank based on Wisconsin test takers for Henmon-Nelson test score from junior year.</t>
  </si>
  <si>
    <t>RA Source of junior Henmon-Nelson raw score.</t>
  </si>
  <si>
    <t>RA Age in months when junior year Henmon-Nelson test was taken.</t>
  </si>
  <si>
    <t>RA IQ score mapped from raw freshman year Henmon-Nelson test score.</t>
  </si>
  <si>
    <t>RA Raw Henmon-Nelson test score from freshman year.</t>
  </si>
  <si>
    <t>RA Centile rank based on National test takers for Henmon-Nelson test score from freshman year.</t>
  </si>
  <si>
    <t>RA Centile rank based on Wisconsin test takers for Henmon-Nelson test score from freshman year.</t>
  </si>
  <si>
    <t>RA Source of freshman year Henmon-Nelson raw score.</t>
  </si>
  <si>
    <t>RA Age in months when freshman year Henmon-Nelson test was taken.</t>
  </si>
  <si>
    <t>RA Date in century months when graduate took freshman year Henmon-Nelson test.</t>
  </si>
  <si>
    <t>RA Raw Henmon-Nelson test score, transformed to junior year metric.</t>
  </si>
  <si>
    <t>RA Centile rank based on Wisconsin test takers for Henmon-Nelson test score from junior year, based on transformed raw score.</t>
  </si>
  <si>
    <t>RA Source of IQ data.</t>
  </si>
  <si>
    <t>RA Raw Henmon-Nelson test score.</t>
  </si>
  <si>
    <t>RA Centile rank based on Wisconsin test takers for Henmon-Nelson test.</t>
  </si>
  <si>
    <t>RA Centile rank based on Wisconsin test takers for tests other than the Henmon-Nelson test.</t>
  </si>
  <si>
    <t>RA Age in months of sibling respondent when ability test was taken.</t>
  </si>
  <si>
    <t>RA Century month when ability test given.</t>
  </si>
  <si>
    <t>RA Grade in which mental ability test given.</t>
  </si>
  <si>
    <t>RA Year in which mental ability test given.</t>
  </si>
  <si>
    <t>RA Season in which mental ability test given.</t>
  </si>
  <si>
    <t>RA Source of Season Code for mental ability test given.</t>
  </si>
  <si>
    <t>RA Book code for IQ score. 8-character book code.</t>
  </si>
  <si>
    <t>RA 1950 Census occupation code for male graduate's 1964 occupation.</t>
  </si>
  <si>
    <t>RA Male graduate's 1964 occupation by general categories.</t>
  </si>
  <si>
    <t>RA 1950 Duncan SEI score for male graduate's 1964 occupation.</t>
  </si>
  <si>
    <t>RA 1950 NORC prestige score for male graduate's 1964 occupation.</t>
  </si>
  <si>
    <t>RA 1950 Census occupation code for male graduate's spouse's 1964 occupation.</t>
  </si>
  <si>
    <t>RA Male graduate's spouse's 1964 occupation by general categories.</t>
  </si>
  <si>
    <t>RA 1950 Duncan SEI score for male graduate's spouse's 1964 occupation.</t>
  </si>
  <si>
    <t>RA 1950 NORC prestige score for male graduate's spouse's 1964 occupation.</t>
  </si>
  <si>
    <t>RA Factor-Weighted SES score for parents.</t>
  </si>
  <si>
    <t>RA Average parental income in hundreds of dollars.</t>
  </si>
  <si>
    <t>RA Number of years on which the average parental income is based.</t>
  </si>
  <si>
    <t>RA Earliest available parental income in hundreds of dollars.</t>
  </si>
  <si>
    <t>RA Year of earliest parental income reported.</t>
  </si>
  <si>
    <t>RA 1950 Census occupation code for father's 1957 occupation.</t>
  </si>
  <si>
    <t>RA Father's 1957 occupation by general categories.</t>
  </si>
  <si>
    <t>RA Father's 1957 occupation by general categories. Recoded by indicated source of information.</t>
  </si>
  <si>
    <t>RA Was Father's 1957 occupation farming? Recoded by indicated source of information.</t>
  </si>
  <si>
    <t>RA 1950 Duncan SEI score for father's 1957 occupation.</t>
  </si>
  <si>
    <t>RA 1950 NORC prestige score for father's 1957 occupation.</t>
  </si>
  <si>
    <t>RA 1950 Census occupation code for mother's 1957 occupation.</t>
  </si>
  <si>
    <t>RA Mother's 1957 occupation by general category.</t>
  </si>
  <si>
    <t>RA 1950 Duncan SEI score for mother's 1957 occupation.</t>
  </si>
  <si>
    <t>RA 1950 NORC prestige score for mother's 1957 occupation.</t>
  </si>
  <si>
    <t>Summary, Status, and Geography</t>
  </si>
  <si>
    <t>Aspirations</t>
  </si>
  <si>
    <t>Parents</t>
  </si>
  <si>
    <t>Little's Subsample Survey</t>
  </si>
  <si>
    <t>agersp</t>
  </si>
  <si>
    <t>pop57</t>
  </si>
  <si>
    <t>rlur57</t>
  </si>
  <si>
    <t>res57</t>
  </si>
  <si>
    <t>plns58q</t>
  </si>
  <si>
    <t>plnslkq</t>
  </si>
  <si>
    <t>plcertq</t>
  </si>
  <si>
    <t>tchcntq</t>
  </si>
  <si>
    <t>tchinfq</t>
  </si>
  <si>
    <t>parcntq</t>
  </si>
  <si>
    <t>parinfq</t>
  </si>
  <si>
    <t>marplnq</t>
  </si>
  <si>
    <t>milplnq</t>
  </si>
  <si>
    <t>plnsedq</t>
  </si>
  <si>
    <t>edwiscq</t>
  </si>
  <si>
    <t>edtimeq</t>
  </si>
  <si>
    <t>edmj57q</t>
  </si>
  <si>
    <t>jbst57q</t>
  </si>
  <si>
    <t>jobnxyr1</t>
  </si>
  <si>
    <t>indnxyr1</t>
  </si>
  <si>
    <t>indnxyr2</t>
  </si>
  <si>
    <t>ocnxyr1</t>
  </si>
  <si>
    <t>ocnxyr2</t>
  </si>
  <si>
    <t>ocnxyr3</t>
  </si>
  <si>
    <t>ocnxyr4</t>
  </si>
  <si>
    <t>ocnxyr5</t>
  </si>
  <si>
    <t>ocnxyr6</t>
  </si>
  <si>
    <t>ocexyr</t>
  </si>
  <si>
    <t>ocixyr</t>
  </si>
  <si>
    <t>occl57</t>
  </si>
  <si>
    <t>ocst57</t>
  </si>
  <si>
    <t>ocpr57</t>
  </si>
  <si>
    <t>jobenter</t>
  </si>
  <si>
    <t>spjoben1</t>
  </si>
  <si>
    <t>spocasp1</t>
  </si>
  <si>
    <t>spocasp2</t>
  </si>
  <si>
    <t>spocasp3</t>
  </si>
  <si>
    <t>spocasp4</t>
  </si>
  <si>
    <t>spocasp5</t>
  </si>
  <si>
    <t>spocasp6</t>
  </si>
  <si>
    <t>spoceasp</t>
  </si>
  <si>
    <t>spociasp</t>
  </si>
  <si>
    <t>imputeoc</t>
  </si>
  <si>
    <t>didspec1</t>
  </si>
  <si>
    <t>schlmaj1</t>
  </si>
  <si>
    <t>edfa57q</t>
  </si>
  <si>
    <t>edmo57q</t>
  </si>
  <si>
    <t>sesp57</t>
  </si>
  <si>
    <t>ocf57</t>
  </si>
  <si>
    <t>dadocc1</t>
  </si>
  <si>
    <t>dadocc2</t>
  </si>
  <si>
    <t>discode</t>
  </si>
  <si>
    <t>avcl57</t>
  </si>
  <si>
    <t>hsdm57</t>
  </si>
  <si>
    <t>hssize</t>
  </si>
  <si>
    <t>hsprog</t>
  </si>
  <si>
    <t>hsrankq</t>
  </si>
  <si>
    <t>hsrscorq</t>
  </si>
  <si>
    <t>tchevl</t>
  </si>
  <si>
    <t>algebraq</t>
  </si>
  <si>
    <t>geomtryq</t>
  </si>
  <si>
    <t>trigq</t>
  </si>
  <si>
    <t>biologyq</t>
  </si>
  <si>
    <t>chmstryq</t>
  </si>
  <si>
    <t>physicsq</t>
  </si>
  <si>
    <t>englishq</t>
  </si>
  <si>
    <t>historyq</t>
  </si>
  <si>
    <t>socstdyq</t>
  </si>
  <si>
    <t>fornlngq</t>
  </si>
  <si>
    <t>colprepq</t>
  </si>
  <si>
    <t>edcostq</t>
  </si>
  <si>
    <t>parsup</t>
  </si>
  <si>
    <t>prsp58</t>
  </si>
  <si>
    <t>plcollq</t>
  </si>
  <si>
    <t>plclmnq</t>
  </si>
  <si>
    <t>plhied</t>
  </si>
  <si>
    <t>edboroq</t>
  </si>
  <si>
    <t>appliedq</t>
  </si>
  <si>
    <t>ncolaplq</t>
  </si>
  <si>
    <t>nameritq</t>
  </si>
  <si>
    <t>cebexamq</t>
  </si>
  <si>
    <t>edearnq</t>
  </si>
  <si>
    <t>nccledq</t>
  </si>
  <si>
    <t>tchencq</t>
  </si>
  <si>
    <t>parencq</t>
  </si>
  <si>
    <t>frndplq</t>
  </si>
  <si>
    <t>hsntrstq</t>
  </si>
  <si>
    <t>valucl</t>
  </si>
  <si>
    <t>idsampq</t>
  </si>
  <si>
    <t>idsoc57q</t>
  </si>
  <si>
    <t>whoct57q</t>
  </si>
  <si>
    <t>actv57q</t>
  </si>
  <si>
    <t>edfl57q</t>
  </si>
  <si>
    <t>edpas57q</t>
  </si>
  <si>
    <t>edpv157q</t>
  </si>
  <si>
    <t>edpv257q</t>
  </si>
  <si>
    <t>edpv357q</t>
  </si>
  <si>
    <t>edpv457q</t>
  </si>
  <si>
    <t>edpv557q</t>
  </si>
  <si>
    <t>edpv657q</t>
  </si>
  <si>
    <t>edpv757q</t>
  </si>
  <si>
    <t>edno157q</t>
  </si>
  <si>
    <t>edno257q</t>
  </si>
  <si>
    <t>edno357q</t>
  </si>
  <si>
    <t>edno457q</t>
  </si>
  <si>
    <t>edno557q</t>
  </si>
  <si>
    <t>edno657q</t>
  </si>
  <si>
    <t>edno757q</t>
  </si>
  <si>
    <t>edno857q</t>
  </si>
  <si>
    <t>paradvq</t>
  </si>
  <si>
    <t>pralgeq</t>
  </si>
  <si>
    <t>prgeomq</t>
  </si>
  <si>
    <t>prfrlngq</t>
  </si>
  <si>
    <t>fmwelthq</t>
  </si>
  <si>
    <t>prvlc1q</t>
  </si>
  <si>
    <t>prvlc2q</t>
  </si>
  <si>
    <t>prvlc3q</t>
  </si>
  <si>
    <t>prvlc4q</t>
  </si>
  <si>
    <t>prvlc5q</t>
  </si>
  <si>
    <t>prvlc6q</t>
  </si>
  <si>
    <t>prvlc7q</t>
  </si>
  <si>
    <t>prvlc8q</t>
  </si>
  <si>
    <t>prvlc9q</t>
  </si>
  <si>
    <t>prvlc10q</t>
  </si>
  <si>
    <t>prvlc11q</t>
  </si>
  <si>
    <t>prvlc12q</t>
  </si>
  <si>
    <t>prvlc13q</t>
  </si>
  <si>
    <t>R1 Age of graduate.</t>
  </si>
  <si>
    <t>R1 1957 Population of town in which graduate attended high school.</t>
  </si>
  <si>
    <t>R1 1957 Population of town in which graduate attended high school with rural-urban distinction.</t>
  </si>
  <si>
    <t>R1 1957 Residential area of graduate. Degree of urbanization.</t>
  </si>
  <si>
    <t>R1 What are your plans for next year?</t>
  </si>
  <si>
    <t>R1 What would you like to do next year?</t>
  </si>
  <si>
    <t>R1 How certain are you that you will be doing what you plan for next year?</t>
  </si>
  <si>
    <t>R1 To what extent have you discussed your plans with your teachers or counselors?</t>
  </si>
  <si>
    <t>R1 How much did your teachers or counselors influence your plans?</t>
  </si>
  <si>
    <t>R1 To what extent have you discussed your plans with your parents?</t>
  </si>
  <si>
    <t>R1 How much did your parents influence your plans?</t>
  </si>
  <si>
    <t>R1 Has marriage or the prospect of being married influenced your plans for next year?</t>
  </si>
  <si>
    <t>R1 How has the prospect of military service influenced your plans?</t>
  </si>
  <si>
    <t>R1 What kind of school do you plan to attend?</t>
  </si>
  <si>
    <t>R1 Do you plan to attend school outside of Wisconsin?</t>
  </si>
  <si>
    <t>R1 Will you attend school full-time or part-time?</t>
  </si>
  <si>
    <t>R1 What is the graduate's major field of study.</t>
  </si>
  <si>
    <t>R1 What is your job status for next year?</t>
  </si>
  <si>
    <t>R1 Do you know the specific job that you will hold after graduation?</t>
  </si>
  <si>
    <t>R1 1970 Census detailed industry code for job to be held after graduation.</t>
  </si>
  <si>
    <t>R1 1970 Major industry code for job to be held after graduation.</t>
  </si>
  <si>
    <t>R1 1970 Census detailed occupation code for job to be held after graduation.</t>
  </si>
  <si>
    <t>R1 1970 Major occupation code for job to be held after graduation.</t>
  </si>
  <si>
    <t>R1 1970 Duncan SEI score for job to be held after graduation.</t>
  </si>
  <si>
    <t>R1 1970 MSEI2 occupational status score for job to be held after graduation.</t>
  </si>
  <si>
    <t>R1 1970 TSEI2 occupational status score for job to be held after graduation.</t>
  </si>
  <si>
    <t>R1 1970 Siegel prestige score for job to be held after graduation.</t>
  </si>
  <si>
    <t>R1 1970 Occupational education score for job to be held after graduation.</t>
  </si>
  <si>
    <t>R1 1970 Occupational income score for job to be held after graduation.</t>
  </si>
  <si>
    <t>R1 Graduate's intended occupational class.</t>
  </si>
  <si>
    <t>R1 1950 Duncan SEI score for graduate's intended occupation.</t>
  </si>
  <si>
    <t>R1 1950 NORC prestige score for graduate's intended occupation.</t>
  </si>
  <si>
    <t>R1 Graduate's 1957 occupational aspiration, by broad category.</t>
  </si>
  <si>
    <t>R1 1970 Census detailed occupation code for graduate's 1957 aspiration. This is not imputed.</t>
  </si>
  <si>
    <t>R1 1970 Census detailed occupation code for graduate's 1957 aspiration. This is imputed.</t>
  </si>
  <si>
    <t>R1 1970 Major occupation code for 1957 aspiration.</t>
  </si>
  <si>
    <t>R1 1970 Duncan SEI score for 1957 aspiration.</t>
  </si>
  <si>
    <t>R1 1970 MSEI2 occupational status score for 1957 aspiration.</t>
  </si>
  <si>
    <t>R1 1970 TSEI2 occupational status score for 1957 aspiration.</t>
  </si>
  <si>
    <t>R1 1970 Siegel prestige score for 1957 aspiration.</t>
  </si>
  <si>
    <t>R1 1970 Occupational education score for 1957 aspiration.</t>
  </si>
  <si>
    <t>R1 1970 Occupational income score for 1957 aspiration.</t>
  </si>
  <si>
    <t>R1 Was 1970 detailed occupation code imputed, based on response to JOBENTER?</t>
  </si>
  <si>
    <t>R1 Did respondent name a specific occupational aspiration, which could be assigned a 1970 detailed occupation code?</t>
  </si>
  <si>
    <t>R1 Was information about educational plans or aspirations, including college major, used to assign a 1970 detailed occupation code?</t>
  </si>
  <si>
    <t>R1 Father's years of schooling.</t>
  </si>
  <si>
    <t>R1 Mother's years of schooling.</t>
  </si>
  <si>
    <t>R1 How does your family income or wealth compare with families in your community?</t>
  </si>
  <si>
    <t>R1 Father's occupation by general category.</t>
  </si>
  <si>
    <t>R1 Father's occupation, by broad category. First category chosen.</t>
  </si>
  <si>
    <t>R1 Father's occupation, by broad category. Second category chosen.</t>
  </si>
  <si>
    <t>R1 DPI High School district code for school district graduate attended in 1957.</t>
  </si>
  <si>
    <t>R1 Geographic availability of college.</t>
  </si>
  <si>
    <t>R1 Denominational control of high school.</t>
  </si>
  <si>
    <t>R1 1957 High school class size.</t>
  </si>
  <si>
    <t>R1 Did graduate's high school classes fulfill the 1957 entrance requirements for UW-Madison?</t>
  </si>
  <si>
    <t>R1 High school grades percentile rank.</t>
  </si>
  <si>
    <t>R1 High school grades percentile rank-normalized.</t>
  </si>
  <si>
    <t>R1 Teacher's evaluation of graduate. Teachers only noted outstanding students.</t>
  </si>
  <si>
    <t>R1 Number of semesters of algebra.</t>
  </si>
  <si>
    <t>R1 Number of semesters of geometry.</t>
  </si>
  <si>
    <t>R1 Number of semesters of trigonometry.</t>
  </si>
  <si>
    <t>R1 Number of semesters of biology.</t>
  </si>
  <si>
    <t>R1 Number of semesters of chemistry.</t>
  </si>
  <si>
    <t>R1 Number of semesters of physics.</t>
  </si>
  <si>
    <t>R1 Number of semesters of english.</t>
  </si>
  <si>
    <t>R1 Number of semesters of history.</t>
  </si>
  <si>
    <t>R1 Number of semesters of social studies.</t>
  </si>
  <si>
    <t>R1 Number of semesters of foreign language.</t>
  </si>
  <si>
    <t>R1 Did you take a college preparatory course?</t>
  </si>
  <si>
    <t>R1 How much will it cost per school year to attend college away from home?</t>
  </si>
  <si>
    <t>R1 Are your parents able to help you go to college?</t>
  </si>
  <si>
    <t>R1 How much can you or your family contribute to your college expenses next year?</t>
  </si>
  <si>
    <t>R1 Have you ever considered attending college?</t>
  </si>
  <si>
    <t>R1 Would you consider attending college if you had money?</t>
  </si>
  <si>
    <t>R1 Graduate's consideration of attending college.</t>
  </si>
  <si>
    <t>R1 Would you borrow for college if you could pay it back after college?</t>
  </si>
  <si>
    <t>R1 Did you apply for admission to school or college?</t>
  </si>
  <si>
    <t>R1 How many colleges have you applied to?</t>
  </si>
  <si>
    <t>R1 Did you take the National Merit Scholarship Exam?</t>
  </si>
  <si>
    <t>R1 Did you take the College Entrance Board Exams?</t>
  </si>
  <si>
    <t>R1 How much did you earn towards school expenses?</t>
  </si>
  <si>
    <t>R1 How necessary is a college education for the work you want to do?</t>
  </si>
  <si>
    <t>R1 Have your teachers encouraged you to attend college?</t>
  </si>
  <si>
    <t>R1 What do your parents think about you attending college?</t>
  </si>
  <si>
    <t>R1 What are most of your friends doing after high school?</t>
  </si>
  <si>
    <t>R1 What is your opinion of your high school studies?</t>
  </si>
  <si>
    <t>R1 Factor-weighted value of college as perceived by graduate.</t>
  </si>
  <si>
    <t>R1 Which original sample does graduate belong to?</t>
  </si>
  <si>
    <t>R1 Response status to Little's questionnaire.</t>
  </si>
  <si>
    <t>R1 Who is the respondent?</t>
  </si>
  <si>
    <t>R1 What is your child doing now?</t>
  </si>
  <si>
    <t>R1 Is your child attending school full-time or part-time?</t>
  </si>
  <si>
    <t>R1 Did you want your child to continue education beyond high school?</t>
  </si>
  <si>
    <t>R1 If you wanted further education for your child, did your child not enroll because your child did not want to?</t>
  </si>
  <si>
    <t>R1 If you wanted further education for your child, did your child not enroll because your child plans to go at a later date?</t>
  </si>
  <si>
    <t>R1 If you wanted further education for your child, did your child not enroll because your child did not qualify for admission?</t>
  </si>
  <si>
    <t>R1 If you wanted further education for your child, did your child not enroll because your child's best friends did not go?</t>
  </si>
  <si>
    <t>R1 If you wanted further education for your child, did your child not enroll because your child was unable to afford schooling?</t>
  </si>
  <si>
    <t>R1 If you wanted further education for your child, did your child not enroll because your child was unable to find a satisfactory place to live at school?</t>
  </si>
  <si>
    <t>R1 If you wanted further education for your child, did your child not enroll because the the type of school the child wanted was not closely available?</t>
  </si>
  <si>
    <t>R1 Did you not want your child to continue schooling because you wanted the child to help you with your business or work at home?</t>
  </si>
  <si>
    <t>R1 Did you not want your child to continue schooling because you wanted the child to enter military service?</t>
  </si>
  <si>
    <t>R1 Did you not want your child to continue schooling because you wanted the child to get a job and earn money?</t>
  </si>
  <si>
    <t>R1 Did you not want your child to continue schooling because further education is too much of a luxury?</t>
  </si>
  <si>
    <t>R1 Did you not want your child to continue schooling because college life is not a good influence?</t>
  </si>
  <si>
    <t>R1 Did you not want your child to continue schooling because it costs too much?</t>
  </si>
  <si>
    <t>R1 Did you not want your child to continue schooling because the family needs the income the child could earn?</t>
  </si>
  <si>
    <t>R1 Did you not want your child to continue schooling because your child is not a strong graduate?</t>
  </si>
  <si>
    <t>R1 Did you advise college?</t>
  </si>
  <si>
    <t>R1 Did your child take algebra in high school?</t>
  </si>
  <si>
    <t>R1 Did your child take geometry in high school?</t>
  </si>
  <si>
    <t>R1 Did your child take foreign language in high school?</t>
  </si>
  <si>
    <t>R1 Do you think it is better to learn a job, skill or trade than to go to college?</t>
  </si>
  <si>
    <t>R1 Do you think a college education is worth making the financial sacrifice it requires?</t>
  </si>
  <si>
    <t>R1 Do you think success in life depends upon ability and effort, not amount of education?</t>
  </si>
  <si>
    <t>R1 Do you think persons who do not have a college education are at a social disadvantage in life?</t>
  </si>
  <si>
    <t>R1 Do you think going to college costs more than it is worth?</t>
  </si>
  <si>
    <t>R1 Do you think the school of "hard knocks" is more valuable than a college education?</t>
  </si>
  <si>
    <t>R1 Do you think a college education is required to get good jobs and to advance in them?</t>
  </si>
  <si>
    <t>R1 Do you think you do not need a college education to earn good money and be leaders in your communities?</t>
  </si>
  <si>
    <t>R1 Do you think people with a college education live more satisfying and interesting lives than those without a college education?</t>
  </si>
  <si>
    <t>R1 Do you think too many young people are going to college?</t>
  </si>
  <si>
    <t>R1 Do you think too many capable young people who desire to go to college are not able to go?</t>
  </si>
  <si>
    <t>R1 Do you think going to college is not worthwhile for many young people who go?</t>
  </si>
  <si>
    <t>R1 Do you think people who learn on the job, use libraries, and teach themselves are as well-educated as those who go to colleges?</t>
  </si>
  <si>
    <t>Job History</t>
  </si>
  <si>
    <t>Marriage</t>
  </si>
  <si>
    <t>liv64</t>
  </si>
  <si>
    <t>st64g</t>
  </si>
  <si>
    <t>edmore</t>
  </si>
  <si>
    <t>edat64</t>
  </si>
  <si>
    <t>edat16</t>
  </si>
  <si>
    <t>hidg64</t>
  </si>
  <si>
    <t>edhi64</t>
  </si>
  <si>
    <t>edyr64</t>
  </si>
  <si>
    <t>eden64</t>
  </si>
  <si>
    <t>edlst6</t>
  </si>
  <si>
    <t>cllst6</t>
  </si>
  <si>
    <t>vclst6</t>
  </si>
  <si>
    <t>scs578</t>
  </si>
  <si>
    <t>scs589</t>
  </si>
  <si>
    <t>scs590</t>
  </si>
  <si>
    <t>scs601</t>
  </si>
  <si>
    <t>scs612</t>
  </si>
  <si>
    <t>scs623</t>
  </si>
  <si>
    <t>scs634</t>
  </si>
  <si>
    <t>scs645</t>
  </si>
  <si>
    <t>scno64</t>
  </si>
  <si>
    <t>cl1ty6</t>
  </si>
  <si>
    <t>cl2ty6</t>
  </si>
  <si>
    <t>cl3ty6</t>
  </si>
  <si>
    <t>clno64</t>
  </si>
  <si>
    <t>clydg6</t>
  </si>
  <si>
    <t>clgfd6</t>
  </si>
  <si>
    <t>clyfd6</t>
  </si>
  <si>
    <t>cl1nm6</t>
  </si>
  <si>
    <t>cl1dt6</t>
  </si>
  <si>
    <t>cl1yr6</t>
  </si>
  <si>
    <t>cl1dg6</t>
  </si>
  <si>
    <t>cl2nm6</t>
  </si>
  <si>
    <t>cl2dt6</t>
  </si>
  <si>
    <t>cl2yr6</t>
  </si>
  <si>
    <t>cl2dg6</t>
  </si>
  <si>
    <t>cl3nm6</t>
  </si>
  <si>
    <t>cl3dt6</t>
  </si>
  <si>
    <t>cl3yr6</t>
  </si>
  <si>
    <t>cl3dg6</t>
  </si>
  <si>
    <t>vo1nm6</t>
  </si>
  <si>
    <t>vo1dt6</t>
  </si>
  <si>
    <t>vo1yr6</t>
  </si>
  <si>
    <t>vo1dg6</t>
  </si>
  <si>
    <t>vo2nm6</t>
  </si>
  <si>
    <t>vo2dt6</t>
  </si>
  <si>
    <t>vo2yr6</t>
  </si>
  <si>
    <t>vo2dg6</t>
  </si>
  <si>
    <t>nurs64</t>
  </si>
  <si>
    <t>mlst64</t>
  </si>
  <si>
    <t>ocx64</t>
  </si>
  <si>
    <t>sitr64</t>
  </si>
  <si>
    <t>occlx6</t>
  </si>
  <si>
    <t>ocsx64</t>
  </si>
  <si>
    <t>ocpx64</t>
  </si>
  <si>
    <t>wkstf6</t>
  </si>
  <si>
    <t>mrst64</t>
  </si>
  <si>
    <t>mryr64</t>
  </si>
  <si>
    <t>ochs64</t>
  </si>
  <si>
    <t>siths6</t>
  </si>
  <si>
    <t>ocsh64</t>
  </si>
  <si>
    <t>ocph64</t>
  </si>
  <si>
    <t>R2 Is graduate alive?</t>
  </si>
  <si>
    <t>R2 Graduate's state of residence.</t>
  </si>
  <si>
    <t>R2 Since high school has your son/daughter attended any school or college?</t>
  </si>
  <si>
    <t>R2 Graduate's detailed educational attainment.</t>
  </si>
  <si>
    <t>R2 Graduate's college attainment.</t>
  </si>
  <si>
    <t>R2 Graduate's highest college degree obtained.</t>
  </si>
  <si>
    <t>R2 Graduate's highest level of vocational/college education.</t>
  </si>
  <si>
    <t>R2 Total years of schooling.</t>
  </si>
  <si>
    <t>R2 Is graduate currently attending vocational school or college?</t>
  </si>
  <si>
    <t>R2 What is the last year the gradute was in vocational school or college?</t>
  </si>
  <si>
    <t>R2 What is the last year the graduate attended college?</t>
  </si>
  <si>
    <t>R2 What is the last year the graduate attended vocational school?</t>
  </si>
  <si>
    <t>R2 Graduate's school status 1957-1958.</t>
  </si>
  <si>
    <t>R2 Graduate's school status 1958-1959.</t>
  </si>
  <si>
    <t>R2 Graduate's school status 1959-1960.</t>
  </si>
  <si>
    <t>R2 Graduate's school status 1960-1961.</t>
  </si>
  <si>
    <t>R2 Graduate's school status 1961-1962.</t>
  </si>
  <si>
    <t>R2 Graduate's school status 1962-1963.</t>
  </si>
  <si>
    <t>R2 Graduate's school status 1963-1964.</t>
  </si>
  <si>
    <t>R2 Graduate's school status 1964-1965.</t>
  </si>
  <si>
    <t>R2 Number of other schools graduate has attended that are not vocational schools or colleges or universities.</t>
  </si>
  <si>
    <t>R2 General type of first school or college attended.</t>
  </si>
  <si>
    <t>R2 General type of second school or college attended.</t>
  </si>
  <si>
    <t>R2 General type of third school or college attended.</t>
  </si>
  <si>
    <t>R2 Number of colleges attended.</t>
  </si>
  <si>
    <t>R2 Number of years in college up to the completion of the first degree.</t>
  </si>
  <si>
    <t>R2 College graduated from, where graduate received first degree.</t>
  </si>
  <si>
    <t>R2 Year graduate graduated from college.</t>
  </si>
  <si>
    <t>R2 College code for first college attended.</t>
  </si>
  <si>
    <t>R2 Dates attended first college.</t>
  </si>
  <si>
    <t>R2 Number of years at first college attended.</t>
  </si>
  <si>
    <t>R2 Degree status at first college attended.</t>
  </si>
  <si>
    <t>R2 College code for second college attended.</t>
  </si>
  <si>
    <t>R2 Dates attended second college.</t>
  </si>
  <si>
    <t>R2 Number of years attended at second college.</t>
  </si>
  <si>
    <t>R2 Degree status at second college attended.</t>
  </si>
  <si>
    <t>R2 College code for third college attended.</t>
  </si>
  <si>
    <t>R2 Dates attended third college.</t>
  </si>
  <si>
    <t>R2 Number of years at third college attended.</t>
  </si>
  <si>
    <t>R2 Degree status at third college attended.</t>
  </si>
  <si>
    <t>R2 School name for first vocational school attended.</t>
  </si>
  <si>
    <t>R2 Dates attended first vocational school.</t>
  </si>
  <si>
    <t>R2 Number of years attended at first vocational school attended.</t>
  </si>
  <si>
    <t>R2 Graduation status at first vocational school attended.</t>
  </si>
  <si>
    <t>R2 School name for second vocational school attended.</t>
  </si>
  <si>
    <t>R2 Dates for second vocational school attended.</t>
  </si>
  <si>
    <t>R2 Number of years attended second vocational school attended.</t>
  </si>
  <si>
    <t>R2 Graduation status for second vocational school attended.</t>
  </si>
  <si>
    <t>R2 College or vocational schooling for nurses.</t>
  </si>
  <si>
    <t>R2 Military service status.</t>
  </si>
  <si>
    <t>R2 1950 Census Occupation code for graduate's occupation.</t>
  </si>
  <si>
    <t>R2 Occupation by general category.</t>
  </si>
  <si>
    <t>R2 Occupation class for graduate's occupation.</t>
  </si>
  <si>
    <t>R2 1950 Duncan's SEI score for graduate's occupation.</t>
  </si>
  <si>
    <t>R2 1950 NORC Prestige score for graduate's occupation.</t>
  </si>
  <si>
    <t>R2 Current work status for female graduates.</t>
  </si>
  <si>
    <t>R2 Marital status.</t>
  </si>
  <si>
    <t>R2 Year graduate married.</t>
  </si>
  <si>
    <t>R2 1950 occupation code for husband's occupation.</t>
  </si>
  <si>
    <t>R2 Husband's occupation by general category.</t>
  </si>
  <si>
    <t>R2 1950 Duncan's SEI score for husband's occupation.</t>
  </si>
  <si>
    <t>R2 1950 NORC prestige score for husband's occupation.</t>
  </si>
  <si>
    <t>Summary, Status and Geography</t>
  </si>
  <si>
    <t>Military</t>
  </si>
  <si>
    <t>Job History and Unemployment</t>
  </si>
  <si>
    <t>Current/Last Job Characteristics</t>
  </si>
  <si>
    <t>Current Job Aspirations</t>
  </si>
  <si>
    <t>Income</t>
  </si>
  <si>
    <t>Siblings</t>
  </si>
  <si>
    <t>Selected Sibling</t>
  </si>
  <si>
    <t>Childhood: Parent Information and Job Aspirations</t>
  </si>
  <si>
    <t>Children</t>
  </si>
  <si>
    <t>Selected Child</t>
  </si>
  <si>
    <t>Family/Work</t>
  </si>
  <si>
    <t>Social Participation</t>
  </si>
  <si>
    <t>Religion</t>
  </si>
  <si>
    <t>Allocation Flags</t>
  </si>
  <si>
    <t>age75/age77</t>
  </si>
  <si>
    <t>st75g/st77s</t>
  </si>
  <si>
    <t>iost75/xiost77</t>
  </si>
  <si>
    <t>mcd75/xmcd77</t>
  </si>
  <si>
    <t>spl100/xspl100</t>
  </si>
  <si>
    <t>adr70/xadr70</t>
  </si>
  <si>
    <t>timint/xtimint</t>
  </si>
  <si>
    <t>lngint/xlngint</t>
  </si>
  <si>
    <t>moint/xmoint</t>
  </si>
  <si>
    <t>dayint/xdayint</t>
  </si>
  <si>
    <t>cmint/xcmint</t>
  </si>
  <si>
    <t>idint/xidint</t>
  </si>
  <si>
    <t>upd93</t>
  </si>
  <si>
    <t>mcd70</t>
  </si>
  <si>
    <t>rspl100</t>
  </si>
  <si>
    <t>xxrsib</t>
  </si>
  <si>
    <t>xrsp77</t>
  </si>
  <si>
    <t>xsmgp</t>
  </si>
  <si>
    <t>xsmtwinx</t>
  </si>
  <si>
    <t>edeqyr/xedeqyr</t>
  </si>
  <si>
    <t>dglev/xdglev</t>
  </si>
  <si>
    <t>edelrs/xedelrs</t>
  </si>
  <si>
    <t>edstg/xedstg</t>
  </si>
  <si>
    <t>edcurr/xedcurr</t>
  </si>
  <si>
    <t>cmrcb/xcmrcb</t>
  </si>
  <si>
    <t>edyrcm/xedyrcm</t>
  </si>
  <si>
    <t>eddur/xeddur</t>
  </si>
  <si>
    <t>edadgy/xedadgy</t>
  </si>
  <si>
    <t>cmdtba/xcmdtba</t>
  </si>
  <si>
    <t>edmjba/xedmjba</t>
  </si>
  <si>
    <t>edbanm/xedbanm</t>
  </si>
  <si>
    <t>cmeddg/xcmeddg</t>
  </si>
  <si>
    <t>eddgm/xeddgm</t>
  </si>
  <si>
    <t>eddgnm/xeddgnm</t>
  </si>
  <si>
    <t>cmedhl/xcmedhl</t>
  </si>
  <si>
    <t>edmjhl/xedmjhl</t>
  </si>
  <si>
    <t>edvtno/xedvtno</t>
  </si>
  <si>
    <t>edexpr</t>
  </si>
  <si>
    <t>vtpfj</t>
  </si>
  <si>
    <t>vteqyr</t>
  </si>
  <si>
    <t>vtappr</t>
  </si>
  <si>
    <t>edvtot</t>
  </si>
  <si>
    <t>edvtm1</t>
  </si>
  <si>
    <t>edvtl1</t>
  </si>
  <si>
    <t>edvts1</t>
  </si>
  <si>
    <t>edvtw1</t>
  </si>
  <si>
    <t>edvte1</t>
  </si>
  <si>
    <t>cmevt1</t>
  </si>
  <si>
    <t>edvtj1</t>
  </si>
  <si>
    <t>edvtm2</t>
  </si>
  <si>
    <t>edvtl2</t>
  </si>
  <si>
    <t>edvts2</t>
  </si>
  <si>
    <t>edvtw2</t>
  </si>
  <si>
    <t>edvte2</t>
  </si>
  <si>
    <t>cmevt2</t>
  </si>
  <si>
    <t>edvtj2</t>
  </si>
  <si>
    <t>edvtm3</t>
  </si>
  <si>
    <t>edvtl3</t>
  </si>
  <si>
    <t>edvts3</t>
  </si>
  <si>
    <t>edvtw3</t>
  </si>
  <si>
    <t>edvte3</t>
  </si>
  <si>
    <t>cmevt3</t>
  </si>
  <si>
    <t>edvtj3</t>
  </si>
  <si>
    <t>edvtm4</t>
  </si>
  <si>
    <t>edvtl4</t>
  </si>
  <si>
    <t>edvts4</t>
  </si>
  <si>
    <t>edvtw4</t>
  </si>
  <si>
    <t>edvte4</t>
  </si>
  <si>
    <t>cmevt4</t>
  </si>
  <si>
    <t>edvtj4</t>
  </si>
  <si>
    <t>edvtm5</t>
  </si>
  <si>
    <t>edvtl5</t>
  </si>
  <si>
    <t>edvts5</t>
  </si>
  <si>
    <t>edvtw5</t>
  </si>
  <si>
    <t>edvte5</t>
  </si>
  <si>
    <t>cmevt5</t>
  </si>
  <si>
    <t>edvtj5</t>
  </si>
  <si>
    <t>edvtm6</t>
  </si>
  <si>
    <t>edvtl6</t>
  </si>
  <si>
    <t>edvts6</t>
  </si>
  <si>
    <t>edvtw6</t>
  </si>
  <si>
    <t>edvte6</t>
  </si>
  <si>
    <t>cmevt6</t>
  </si>
  <si>
    <t>edvtj6</t>
  </si>
  <si>
    <t>xedexpr</t>
  </si>
  <si>
    <t>xxhiatt</t>
  </si>
  <si>
    <t>xxrged</t>
  </si>
  <si>
    <t>xxhicmp</t>
  </si>
  <si>
    <t>xxcmhc</t>
  </si>
  <si>
    <t>xxcmhs</t>
  </si>
  <si>
    <t>xvtpfj</t>
  </si>
  <si>
    <t>xvteqyr</t>
  </si>
  <si>
    <t>xvtappr</t>
  </si>
  <si>
    <t>xxvt6m</t>
  </si>
  <si>
    <t>xedvtm1</t>
  </si>
  <si>
    <t>xedvtl1</t>
  </si>
  <si>
    <t>xedvts1</t>
  </si>
  <si>
    <t>xedvtw1</t>
  </si>
  <si>
    <t>xedvte1</t>
  </si>
  <si>
    <t>xcmevt1</t>
  </si>
  <si>
    <t>xedvtj1</t>
  </si>
  <si>
    <t>milty/xmilty</t>
  </si>
  <si>
    <t>mlentr/xmlentr</t>
  </si>
  <si>
    <t>mled/xmled</t>
  </si>
  <si>
    <t>cmmlbg/xcmmlbg</t>
  </si>
  <si>
    <t>mil75/xmil77</t>
  </si>
  <si>
    <t>cmmlen/xcmmlen</t>
  </si>
  <si>
    <t>mildur/xmildur</t>
  </si>
  <si>
    <t>mlintr/xmlintr</t>
  </si>
  <si>
    <t>mlbrsv</t>
  </si>
  <si>
    <t>mlrank</t>
  </si>
  <si>
    <t>cmmlb1</t>
  </si>
  <si>
    <t>cmmle1</t>
  </si>
  <si>
    <t>cmmlb2</t>
  </si>
  <si>
    <t>cmmle2</t>
  </si>
  <si>
    <t>cmmlb3</t>
  </si>
  <si>
    <t>cmmle3</t>
  </si>
  <si>
    <t>mltrno</t>
  </si>
  <si>
    <t>mltrm1</t>
  </si>
  <si>
    <t>mltrl1</t>
  </si>
  <si>
    <t>mltjb1</t>
  </si>
  <si>
    <t>mltrm2</t>
  </si>
  <si>
    <t>mltrl2</t>
  </si>
  <si>
    <t>mltjb2</t>
  </si>
  <si>
    <t>mltrm3</t>
  </si>
  <si>
    <t>mltrl3</t>
  </si>
  <si>
    <t>mltjb3</t>
  </si>
  <si>
    <t>jobed/xjobed</t>
  </si>
  <si>
    <t>jr1bed/xjr1bed</t>
  </si>
  <si>
    <t>cmjx1b/xcmjx1b</t>
  </si>
  <si>
    <t>inx1u/xinx1</t>
  </si>
  <si>
    <t>ocx1u/xocx1</t>
  </si>
  <si>
    <t>cwx1u/xcwx1</t>
  </si>
  <si>
    <t>inmx1u/xinmx1</t>
  </si>
  <si>
    <t>ocmx1u/xocmx1</t>
  </si>
  <si>
    <t>ocsx1u2/xocsx1u</t>
  </si>
  <si>
    <t>ocpx1u2/xocpx1u</t>
  </si>
  <si>
    <t>ocex1/xocex1</t>
  </si>
  <si>
    <t>ocix1/xocix1</t>
  </si>
  <si>
    <t>jbc70/xjbc70</t>
  </si>
  <si>
    <t>inx70/xinx70</t>
  </si>
  <si>
    <t>ocx70/xocx70</t>
  </si>
  <si>
    <t>cwx70/xcwx70</t>
  </si>
  <si>
    <t>inmx70/xinmx70</t>
  </si>
  <si>
    <t>ocmx70/xocmx70</t>
  </si>
  <si>
    <t>ocsx70u/xocsx70u</t>
  </si>
  <si>
    <t>ocpx70u/xocpx70u</t>
  </si>
  <si>
    <t>ocex70/xocex70</t>
  </si>
  <si>
    <t>ocix70/xocix70</t>
  </si>
  <si>
    <t>inr74/xinr76</t>
  </si>
  <si>
    <t>ocr74/xocr76</t>
  </si>
  <si>
    <t>cwr74/xcwr76</t>
  </si>
  <si>
    <t>inmr74/xinmr76</t>
  </si>
  <si>
    <t>ocmr74/xocmr76</t>
  </si>
  <si>
    <t>ocs74u/xocs76u</t>
  </si>
  <si>
    <t>ocp74u/xocp76u</t>
  </si>
  <si>
    <t>oce74/xoce76</t>
  </si>
  <si>
    <t>oci74/xoci76</t>
  </si>
  <si>
    <t>cmjxcr/xcmjxcr</t>
  </si>
  <si>
    <t>inxcuru/xinxcur</t>
  </si>
  <si>
    <t>ocxcuru/xocxcur</t>
  </si>
  <si>
    <t>cwxcuru/xcwxcur</t>
  </si>
  <si>
    <t>inmxcru/xinmxcr</t>
  </si>
  <si>
    <t>ocmxcru/xocmxcr</t>
  </si>
  <si>
    <t>ocsxcru2/xocsxcru</t>
  </si>
  <si>
    <t>ocpxcru2/xocpxcru</t>
  </si>
  <si>
    <t>ocexcr/xocexcr</t>
  </si>
  <si>
    <t>ocixcr/xocixcr</t>
  </si>
  <si>
    <t>wrwk74/xwrwk76</t>
  </si>
  <si>
    <t>lfwk74/xlfwk76</t>
  </si>
  <si>
    <t>wrla74/xwrla76</t>
  </si>
  <si>
    <t>wrlk74/xwrlk76</t>
  </si>
  <si>
    <t>wrn4l2/xwrn4l2</t>
  </si>
  <si>
    <t>wrp4l1/xwrp4l1</t>
  </si>
  <si>
    <t>wrlkst/xwrlkst</t>
  </si>
  <si>
    <t>wr7452/xwr7652</t>
  </si>
  <si>
    <t>lf74fp/xlf76fp</t>
  </si>
  <si>
    <t>lfstat/xlfstat</t>
  </si>
  <si>
    <t>lfempl/xlfempl</t>
  </si>
  <si>
    <t>nilf/xnilf</t>
  </si>
  <si>
    <t>lfcivs/xlfcivs</t>
  </si>
  <si>
    <t>lfmalw/xlfmalw</t>
  </si>
  <si>
    <t>wrn4l3</t>
  </si>
  <si>
    <t>newexper</t>
  </si>
  <si>
    <t>newten</t>
  </si>
  <si>
    <t>lfunem</t>
  </si>
  <si>
    <t>lfdur</t>
  </si>
  <si>
    <t>lflwk</t>
  </si>
  <si>
    <t>jxlwk3</t>
  </si>
  <si>
    <t>ckjhr</t>
  </si>
  <si>
    <t>lf35hr</t>
  </si>
  <si>
    <t>jxlwk5</t>
  </si>
  <si>
    <t>lfablw</t>
  </si>
  <si>
    <t>jxlw13</t>
  </si>
  <si>
    <t>lfwage</t>
  </si>
  <si>
    <t>lfus35</t>
  </si>
  <si>
    <t>jxlw16</t>
  </si>
  <si>
    <t>jxlw17</t>
  </si>
  <si>
    <t>jxlw18</t>
  </si>
  <si>
    <t>lflkl4</t>
  </si>
  <si>
    <t>lflkpb</t>
  </si>
  <si>
    <t>lflkpr</t>
  </si>
  <si>
    <t>lflkem</t>
  </si>
  <si>
    <t>lflkfr</t>
  </si>
  <si>
    <t>lflkad</t>
  </si>
  <si>
    <t>lflkno</t>
  </si>
  <si>
    <t>lflkot</t>
  </si>
  <si>
    <t>jxlkw9</t>
  </si>
  <si>
    <t>jxlk10</t>
  </si>
  <si>
    <t>lflkfp</t>
  </si>
  <si>
    <t>lfrnlw</t>
  </si>
  <si>
    <t>jxlk13</t>
  </si>
  <si>
    <t>lfwhen</t>
  </si>
  <si>
    <t>jxlwu1</t>
  </si>
  <si>
    <t>jxlwu2</t>
  </si>
  <si>
    <t>lflwun</t>
  </si>
  <si>
    <t>jxlwu4</t>
  </si>
  <si>
    <t>jxlwu5</t>
  </si>
  <si>
    <t>lf12mo</t>
  </si>
  <si>
    <t>lflkfu</t>
  </si>
  <si>
    <t>jxlwu8</t>
  </si>
  <si>
    <t>xxlkfpt</t>
  </si>
  <si>
    <t>xxlstw</t>
  </si>
  <si>
    <t>jxcrno/xjxcrno</t>
  </si>
  <si>
    <t>jxcrrd/xjxcrrd</t>
  </si>
  <si>
    <t>jxcrhn/xjxcrhn</t>
  </si>
  <si>
    <t>jxcrpl/xjxcrpl</t>
  </si>
  <si>
    <t>jxcrpr/xjxcrpr</t>
  </si>
  <si>
    <t>jrcrhr/xjrcrhr</t>
  </si>
  <si>
    <t>jrcrhw/xjrcrhw</t>
  </si>
  <si>
    <t>jrcrfm/xjrcrfm</t>
  </si>
  <si>
    <t>jrcrft/xjrcrft</t>
  </si>
  <si>
    <t>jrcrop/xjrcrop</t>
  </si>
  <si>
    <t>jxcrdt/xjxcrdt</t>
  </si>
  <si>
    <t>jrcrsm/xjrcrsm</t>
  </si>
  <si>
    <t>jxcrcn/xjxcrcn</t>
  </si>
  <si>
    <t>jrcrhf/xjrcrhf</t>
  </si>
  <si>
    <t>jrcrpo/xjrcrpo</t>
  </si>
  <si>
    <t>jrcryp/xjrcryp</t>
  </si>
  <si>
    <t>jrcrs1/xjrcrs1</t>
  </si>
  <si>
    <t>jrcrs2/xjrcrs2</t>
  </si>
  <si>
    <t>jrcrs3/xjrcrs3</t>
  </si>
  <si>
    <t>jrcrs4/xjrcrs4</t>
  </si>
  <si>
    <t>jrcrs5/xjrcrs5</t>
  </si>
  <si>
    <t>jrcrs6/xjrcrs6</t>
  </si>
  <si>
    <t>jrcrs7/xjrcrs7</t>
  </si>
  <si>
    <t>jbcrsa/xjbcrsa</t>
  </si>
  <si>
    <t>jxcrh2/xjxcrh2</t>
  </si>
  <si>
    <t>wrwoud/xwrwoud</t>
  </si>
  <si>
    <t>wrywr1/xwrywr1</t>
  </si>
  <si>
    <t>wrywr2/xwrywr2</t>
  </si>
  <si>
    <t>jbimp1</t>
  </si>
  <si>
    <t>jbimp2</t>
  </si>
  <si>
    <t>jbimp3</t>
  </si>
  <si>
    <t>jbimp4</t>
  </si>
  <si>
    <t>jbimp5</t>
  </si>
  <si>
    <t>jbimp6</t>
  </si>
  <si>
    <t>jbimp7</t>
  </si>
  <si>
    <t>jbimp8</t>
  </si>
  <si>
    <t>jbimp9</t>
  </si>
  <si>
    <t>jbim10</t>
  </si>
  <si>
    <t>jbim11</t>
  </si>
  <si>
    <t>jbim12</t>
  </si>
  <si>
    <t>jbim13</t>
  </si>
  <si>
    <t>jbim14</t>
  </si>
  <si>
    <t>jbim15</t>
  </si>
  <si>
    <t>jbsfd1</t>
  </si>
  <si>
    <t>jbsfd2</t>
  </si>
  <si>
    <t>jbsfd3</t>
  </si>
  <si>
    <t>jbsfd4</t>
  </si>
  <si>
    <t>jbsfd5</t>
  </si>
  <si>
    <t>jbsfd6</t>
  </si>
  <si>
    <t>jbsfd7</t>
  </si>
  <si>
    <t>jbsfd8</t>
  </si>
  <si>
    <t>jbsfd9</t>
  </si>
  <si>
    <t>jbsd10</t>
  </si>
  <si>
    <t>jbsd11</t>
  </si>
  <si>
    <t>jbsd12</t>
  </si>
  <si>
    <t>jbsd13</t>
  </si>
  <si>
    <t>jbsd14</t>
  </si>
  <si>
    <t>jbsd15</t>
  </si>
  <si>
    <t>jbcrot</t>
  </si>
  <si>
    <t>xxlu</t>
  </si>
  <si>
    <t>xxrhlu</t>
  </si>
  <si>
    <t>jb10yr/xjb10yr</t>
  </si>
  <si>
    <t>inr10/xinr10</t>
  </si>
  <si>
    <t>ocr10/xocr10</t>
  </si>
  <si>
    <t>cwr10/xcwr10</t>
  </si>
  <si>
    <t>inmr10/xinmr10</t>
  </si>
  <si>
    <t>ocmr10/xocmr10</t>
  </si>
  <si>
    <t>ocsr10u/xocsr10u</t>
  </si>
  <si>
    <t>ocpr10u/xocpr10u</t>
  </si>
  <si>
    <t>ocer10/xocer10</t>
  </si>
  <si>
    <t>ocir10/xocir10</t>
  </si>
  <si>
    <t>wrch10/xwrch10</t>
  </si>
  <si>
    <t>wrchr1/xwrchr1</t>
  </si>
  <si>
    <t>wrchr2/xwrchr2</t>
  </si>
  <si>
    <t>yfam74/xyfam76</t>
  </si>
  <si>
    <t>yrer74/xyrer76</t>
  </si>
  <si>
    <t>alyr74/xalyr76</t>
  </si>
  <si>
    <t>yrwg74/xyrwg76</t>
  </si>
  <si>
    <t>yrse74/xyrse76</t>
  </si>
  <si>
    <t>yrfr74/xyrfr76</t>
  </si>
  <si>
    <t>yser74/xyser76</t>
  </si>
  <si>
    <t>alys74/xalys76</t>
  </si>
  <si>
    <t>yswg74/xyswg76</t>
  </si>
  <si>
    <t>ysse74/xysse76</t>
  </si>
  <si>
    <t>ysfr74/xysfr76</t>
  </si>
  <si>
    <t>sibstt</t>
  </si>
  <si>
    <t>sibslv</t>
  </si>
  <si>
    <t>sibsis</t>
  </si>
  <si>
    <t>sisol</t>
  </si>
  <si>
    <t>sibbro</t>
  </si>
  <si>
    <t>brool</t>
  </si>
  <si>
    <t>bor</t>
  </si>
  <si>
    <t>borsib</t>
  </si>
  <si>
    <t>twinr75</t>
  </si>
  <si>
    <t>cfosx1</t>
  </si>
  <si>
    <t>cfoag1</t>
  </si>
  <si>
    <t>cfoed1</t>
  </si>
  <si>
    <t>cfosx2</t>
  </si>
  <si>
    <t>cfoag2</t>
  </si>
  <si>
    <t>cfoed2</t>
  </si>
  <si>
    <t>cfosx3</t>
  </si>
  <si>
    <t>cfoag3</t>
  </si>
  <si>
    <t>cfoed3</t>
  </si>
  <si>
    <t>cfosx4</t>
  </si>
  <si>
    <t>cfoag4</t>
  </si>
  <si>
    <t>cfoed4</t>
  </si>
  <si>
    <t>cfosx5</t>
  </si>
  <si>
    <t>cfoag5</t>
  </si>
  <si>
    <t>cfoed5</t>
  </si>
  <si>
    <t>cfosx6</t>
  </si>
  <si>
    <t>cfoag6</t>
  </si>
  <si>
    <t>cfoed6</t>
  </si>
  <si>
    <t>cfosx7</t>
  </si>
  <si>
    <t>cfoag7</t>
  </si>
  <si>
    <t>cfoed7</t>
  </si>
  <si>
    <t>cfosx8</t>
  </si>
  <si>
    <t>cfoag8</t>
  </si>
  <si>
    <t>cfoed8</t>
  </si>
  <si>
    <t>cfosx9</t>
  </si>
  <si>
    <t>cfoag9</t>
  </si>
  <si>
    <t>cfoed9</t>
  </si>
  <si>
    <t>cfsx10</t>
  </si>
  <si>
    <t>cfag10</t>
  </si>
  <si>
    <t>cfed10</t>
  </si>
  <si>
    <t>cfsx11</t>
  </si>
  <si>
    <t>cfag11</t>
  </si>
  <si>
    <t>cfed11</t>
  </si>
  <si>
    <t>ivrsbo</t>
  </si>
  <si>
    <t>ivrsby</t>
  </si>
  <si>
    <t>ssbsex75</t>
  </si>
  <si>
    <t>ssbage75</t>
  </si>
  <si>
    <t>ssbage</t>
  </si>
  <si>
    <t>st75s</t>
  </si>
  <si>
    <t>ssbpos</t>
  </si>
  <si>
    <t>ivssbr</t>
  </si>
  <si>
    <t>ivssbo</t>
  </si>
  <si>
    <t>ivssby</t>
  </si>
  <si>
    <t>ssbed</t>
  </si>
  <si>
    <t>insib</t>
  </si>
  <si>
    <t>ocsib</t>
  </si>
  <si>
    <t>cwsib</t>
  </si>
  <si>
    <t>inmsib</t>
  </si>
  <si>
    <t>ocmsib</t>
  </si>
  <si>
    <t>ocssibu</t>
  </si>
  <si>
    <t>ocpsibu</t>
  </si>
  <si>
    <t>ocesib</t>
  </si>
  <si>
    <t>ocisib</t>
  </si>
  <si>
    <t>bklvpr/xbklvpr</t>
  </si>
  <si>
    <t>bkhh57/xbkhh57</t>
  </si>
  <si>
    <t>bkhs57/xbkhs57</t>
  </si>
  <si>
    <t>edhhyr/xedhhyr</t>
  </si>
  <si>
    <t>inhh57u/xinhh57</t>
  </si>
  <si>
    <t>ochh57u/xochh57</t>
  </si>
  <si>
    <t>cwhh57u/xcwhh57</t>
  </si>
  <si>
    <t>inmh57u/xinmh57</t>
  </si>
  <si>
    <t>ocmh57u/xocmh57</t>
  </si>
  <si>
    <t>ocsh57u2/xocsh57u</t>
  </si>
  <si>
    <t>ocph57u2/xocph57u</t>
  </si>
  <si>
    <t>oceh57/xoceh57</t>
  </si>
  <si>
    <t>ocih57/xocih57</t>
  </si>
  <si>
    <t>zpled/xzpled</t>
  </si>
  <si>
    <t>zpedyr/xzpedyr</t>
  </si>
  <si>
    <t>inzu/xinz</t>
  </si>
  <si>
    <t>oczu/xocz</t>
  </si>
  <si>
    <t>inmzu/xinmz</t>
  </si>
  <si>
    <t>ocmzu/xocmz</t>
  </si>
  <si>
    <t>ocszu2/xocszu</t>
  </si>
  <si>
    <t>ocpzu2/xocpzu</t>
  </si>
  <si>
    <t>ocez/xocez</t>
  </si>
  <si>
    <t>ociz/xociz</t>
  </si>
  <si>
    <t>brdyhh</t>
  </si>
  <si>
    <t>bmfaedu</t>
  </si>
  <si>
    <t>bkhhw5</t>
  </si>
  <si>
    <t>bmfoc1u</t>
  </si>
  <si>
    <t>bmfoc2u</t>
  </si>
  <si>
    <t>bmfoc3u</t>
  </si>
  <si>
    <t>bmmaedu</t>
  </si>
  <si>
    <t>bmhhed</t>
  </si>
  <si>
    <t>edmoyr</t>
  </si>
  <si>
    <t>wrmo57</t>
  </si>
  <si>
    <t>inmo57u</t>
  </si>
  <si>
    <t>ocmo57u</t>
  </si>
  <si>
    <t>cwmo57u</t>
  </si>
  <si>
    <t>inmm57u</t>
  </si>
  <si>
    <t>ocmm57u</t>
  </si>
  <si>
    <t>ocsm57u2</t>
  </si>
  <si>
    <t>ocpm57u2</t>
  </si>
  <si>
    <t>ocem57</t>
  </si>
  <si>
    <t>ocim57</t>
  </si>
  <si>
    <t>bmpin1</t>
  </si>
  <si>
    <t>bmpin2</t>
  </si>
  <si>
    <t>yfml57</t>
  </si>
  <si>
    <t>natfth</t>
  </si>
  <si>
    <t>zpednx</t>
  </si>
  <si>
    <t>zpedgr</t>
  </si>
  <si>
    <t>ztchin</t>
  </si>
  <si>
    <t>zparnf</t>
  </si>
  <si>
    <t>zfrdpl</t>
  </si>
  <si>
    <t>zfrplc</t>
  </si>
  <si>
    <t>frhsno</t>
  </si>
  <si>
    <t>friend1</t>
  </si>
  <si>
    <t>frndq1</t>
  </si>
  <si>
    <t>friend2</t>
  </si>
  <si>
    <t>frndq2</t>
  </si>
  <si>
    <t>friend3</t>
  </si>
  <si>
    <t>frndq3</t>
  </si>
  <si>
    <t>xxhlu</t>
  </si>
  <si>
    <t>xxrstog</t>
  </si>
  <si>
    <t>xxrssep1</t>
  </si>
  <si>
    <t>xxrssep2</t>
  </si>
  <si>
    <t>mrstat/xmrstat</t>
  </si>
  <si>
    <t>mrmore/xmrmore</t>
  </si>
  <si>
    <t>marno/xmarno</t>
  </si>
  <si>
    <t>mrhist/xmrhist</t>
  </si>
  <si>
    <t>cmcmbg/xcmcmbg</t>
  </si>
  <si>
    <t>agrcm/xagrcm</t>
  </si>
  <si>
    <t>nochcm/xnochcm</t>
  </si>
  <si>
    <t>mrceds/xmrceds</t>
  </si>
  <si>
    <t>mrcags/xmrcags</t>
  </si>
  <si>
    <t>agspcm/xagspcm</t>
  </si>
  <si>
    <t>csplfs/xcsplfs</t>
  </si>
  <si>
    <t>mrcrs/xmrcrs</t>
  </si>
  <si>
    <t>incrs/xincrs</t>
  </si>
  <si>
    <t>occrs/xoccrs</t>
  </si>
  <si>
    <t>cwcrs/xcwcrs</t>
  </si>
  <si>
    <t>inmcrs/xinmcrs</t>
  </si>
  <si>
    <t>ocmcrs/xocmcrs</t>
  </si>
  <si>
    <t>ocscrsu/xocscrsu</t>
  </si>
  <si>
    <t>ocpcrsu/xocpcrsu</t>
  </si>
  <si>
    <t>ocecrs/xocecrs</t>
  </si>
  <si>
    <t>ocicrs/xocicrs</t>
  </si>
  <si>
    <t>cmbglm/xcmbglm</t>
  </si>
  <si>
    <t>marcur/xmarcur</t>
  </si>
  <si>
    <t>cmsllm/xcmsllm</t>
  </si>
  <si>
    <t>cmenlm/xcmenlm</t>
  </si>
  <si>
    <t>agrlm/xagrlm</t>
  </si>
  <si>
    <t>lmnoch/xlmnoch</t>
  </si>
  <si>
    <t>edlspu/xedlspu</t>
  </si>
  <si>
    <t>agelss/xagelss</t>
  </si>
  <si>
    <t>cmfmbg/xcmfmbg</t>
  </si>
  <si>
    <t>fmstat/xfmstat</t>
  </si>
  <si>
    <t>cmslfm/xcmslfm</t>
  </si>
  <si>
    <t>cmenfm/xcmenfm</t>
  </si>
  <si>
    <t>agrfm/xagrfm</t>
  </si>
  <si>
    <t>fmnoch/xfmnoch</t>
  </si>
  <si>
    <t>edfsp/xedfsp</t>
  </si>
  <si>
    <t>agefsp/xagefsp</t>
  </si>
  <si>
    <t>cmsmbg/xcmsmbg</t>
  </si>
  <si>
    <t>smstat/xsmstat</t>
  </si>
  <si>
    <t>cmslsm/xcmslsm</t>
  </si>
  <si>
    <t>cmensm/xcmensm</t>
  </si>
  <si>
    <t>smnoch/xsmnoch</t>
  </si>
  <si>
    <t>cmtmbg/xcmtmbg</t>
  </si>
  <si>
    <t>tmstat/xtmstat</t>
  </si>
  <si>
    <t>cmsltm/xcmsltm</t>
  </si>
  <si>
    <t>cmentm/xcmentm</t>
  </si>
  <si>
    <t>tmnoch/xtmnoch</t>
  </si>
  <si>
    <t>rrmr75f</t>
  </si>
  <si>
    <t>mr75idus</t>
  </si>
  <si>
    <t>spsibs</t>
  </si>
  <si>
    <t>spbro</t>
  </si>
  <si>
    <t>spsis</t>
  </si>
  <si>
    <t>spinct</t>
  </si>
  <si>
    <t>sphhos</t>
  </si>
  <si>
    <t>sphoh</t>
  </si>
  <si>
    <t>edsphh</t>
  </si>
  <si>
    <t>insphh</t>
  </si>
  <si>
    <t>ocsphh</t>
  </si>
  <si>
    <t>cwsphh</t>
  </si>
  <si>
    <t>inmsph</t>
  </si>
  <si>
    <t>ocmsph</t>
  </si>
  <si>
    <t>ocssphu</t>
  </si>
  <si>
    <t>ocpsphu</t>
  </si>
  <si>
    <t>ocesph</t>
  </si>
  <si>
    <t>ocisph</t>
  </si>
  <si>
    <t>kidsno/xkidsno</t>
  </si>
  <si>
    <t>malkds/xmalkds</t>
  </si>
  <si>
    <t>femkds/xfemkds</t>
  </si>
  <si>
    <t>adptkd/xadptkd</t>
  </si>
  <si>
    <t>agrkd1/xagrkd1</t>
  </si>
  <si>
    <t>durmrb/xdurmrb</t>
  </si>
  <si>
    <t>premrb/xpremrb</t>
  </si>
  <si>
    <t>kdsex1/xkdsex1</t>
  </si>
  <si>
    <t>cmkdb1/xcmkdb1</t>
  </si>
  <si>
    <t>kdsex2/xkdsex2</t>
  </si>
  <si>
    <t>cmkdb2/xcmkdb2</t>
  </si>
  <si>
    <t>kdsex3/xkdsex3</t>
  </si>
  <si>
    <t>cmkdb3/xcmkdb3</t>
  </si>
  <si>
    <t>kdsex4/xkdsex4</t>
  </si>
  <si>
    <t>cmkdb4/xcmkdb4</t>
  </si>
  <si>
    <t>kdsex5/xkdsex5</t>
  </si>
  <si>
    <t>cmkdb5/xcmkdb5</t>
  </si>
  <si>
    <t>kdsex6/xkdsex6</t>
  </si>
  <si>
    <t>cmkdb6/xcmkdb6</t>
  </si>
  <si>
    <t>kdsex7/xkdsex7</t>
  </si>
  <si>
    <t>cmkdb7/xcmkdb7</t>
  </si>
  <si>
    <t>kdsex8/xkdsex8</t>
  </si>
  <si>
    <t>cmkdb8/xcmkdb8</t>
  </si>
  <si>
    <t>kdsex9/xkdsex9</t>
  </si>
  <si>
    <t>cmkdb9/xcmkdb9</t>
  </si>
  <si>
    <t>kdsex0/xkdsex0</t>
  </si>
  <si>
    <t>cmkdb0/xcmkdb0</t>
  </si>
  <si>
    <t>kdsexa/xkdsexa</t>
  </si>
  <si>
    <t>cmkdba/xcmkdba</t>
  </si>
  <si>
    <t>kdsexb/xkdsexb</t>
  </si>
  <si>
    <t>cmkdbb/xcmkdbb</t>
  </si>
  <si>
    <t>xkdsexc</t>
  </si>
  <si>
    <t>xcmkdbc</t>
  </si>
  <si>
    <t>sexlkd/xsexlkd</t>
  </si>
  <si>
    <t>cmlkd/xcmlkd</t>
  </si>
  <si>
    <t>durk12/xdurk12</t>
  </si>
  <si>
    <t>durk23/xdurk23</t>
  </si>
  <si>
    <t>durk34/xdurk34</t>
  </si>
  <si>
    <t>durk45/xdurk45</t>
  </si>
  <si>
    <t>durk56/xdurk56</t>
  </si>
  <si>
    <t>durk67/xdurk67</t>
  </si>
  <si>
    <t>durk78/xdurk78</t>
  </si>
  <si>
    <t>durk89/xdurk89</t>
  </si>
  <si>
    <t>durk90/xdurk90</t>
  </si>
  <si>
    <t>durk0a/xdurk0a</t>
  </si>
  <si>
    <t>durkab/xdurkab</t>
  </si>
  <si>
    <t>xdurkbc</t>
  </si>
  <si>
    <t>durk1l/xdurk1l</t>
  </si>
  <si>
    <t>pregnw</t>
  </si>
  <si>
    <t>sexslk</t>
  </si>
  <si>
    <t>ckkids</t>
  </si>
  <si>
    <t>cmbslk</t>
  </si>
  <si>
    <t>sknomo</t>
  </si>
  <si>
    <t>sknymo</t>
  </si>
  <si>
    <t>xxadptno</t>
  </si>
  <si>
    <t>edassk</t>
  </si>
  <si>
    <t>edexsk</t>
  </si>
  <si>
    <t>ocassk</t>
  </si>
  <si>
    <t>ocmask</t>
  </si>
  <si>
    <t>ocsasku</t>
  </si>
  <si>
    <t>ocpasku</t>
  </si>
  <si>
    <t>ocesk</t>
  </si>
  <si>
    <t>ocisk</t>
  </si>
  <si>
    <t>ocexsk</t>
  </si>
  <si>
    <t>ocmxsk</t>
  </si>
  <si>
    <t>ocsxsku</t>
  </si>
  <si>
    <t>ocpxsku</t>
  </si>
  <si>
    <t>ocedxsk</t>
  </si>
  <si>
    <t>ocixsk</t>
  </si>
  <si>
    <t>ck125/xck125</t>
  </si>
  <si>
    <t>wwwrbm/xwwwrbm</t>
  </si>
  <si>
    <t>wwnwbm/xwwnwbm</t>
  </si>
  <si>
    <t>wwhrbm/xwwhrbm</t>
  </si>
  <si>
    <t>wwwrm1/xwwwrm1</t>
  </si>
  <si>
    <t>wwswam/xwwswam</t>
  </si>
  <si>
    <t>wwpwb1/xwwpwb1</t>
  </si>
  <si>
    <t>wwmom1/xwwmom1</t>
  </si>
  <si>
    <t>wwnhm1/xwwnhm1</t>
  </si>
  <si>
    <t>wwwr12/xwwwr12</t>
  </si>
  <si>
    <t>wwswa1/xwwswa1</t>
  </si>
  <si>
    <t>wwpwb2/xwwpwb2</t>
  </si>
  <si>
    <t>wwmo12/xwwmo12</t>
  </si>
  <si>
    <t>wwnh12/xwwnh12</t>
  </si>
  <si>
    <t>wwwr23/xwwwr23</t>
  </si>
  <si>
    <t>wwswa2/xwwswa2</t>
  </si>
  <si>
    <t>wwpwb3/xwwpwb3</t>
  </si>
  <si>
    <t>wwmo23/xwwmo23</t>
  </si>
  <si>
    <t>wwnh23/xwwnh23</t>
  </si>
  <si>
    <t>wwwr3l/xwwwr3l</t>
  </si>
  <si>
    <t>wwswa3/xwwswa3</t>
  </si>
  <si>
    <t>wwpwbl/xwwpwbl</t>
  </si>
  <si>
    <t>wwmo3l/xwwmo3l</t>
  </si>
  <si>
    <t>wwnh3l/xwwnh3l</t>
  </si>
  <si>
    <t>wwwral/xwwwral</t>
  </si>
  <si>
    <t>wyswwk/xwyswwk</t>
  </si>
  <si>
    <t>cmwnph/xcmwnph</t>
  </si>
  <si>
    <t>wwmoal/xwwmoal</t>
  </si>
  <si>
    <t>wynhal/xwynhal</t>
  </si>
  <si>
    <t>inwwbm</t>
  </si>
  <si>
    <t>ocwwbm</t>
  </si>
  <si>
    <t>cwwwbm</t>
  </si>
  <si>
    <t>inmwbm</t>
  </si>
  <si>
    <t>ocmwbm</t>
  </si>
  <si>
    <t>ocswbmu</t>
  </si>
  <si>
    <t>ocpwbmu</t>
  </si>
  <si>
    <t>ocewbm</t>
  </si>
  <si>
    <t>ociwbm</t>
  </si>
  <si>
    <t>wwnobm</t>
  </si>
  <si>
    <t>wantb1</t>
  </si>
  <si>
    <t>inwwm1</t>
  </si>
  <si>
    <t>ocwwm1</t>
  </si>
  <si>
    <t>cwwwm1</t>
  </si>
  <si>
    <t>inmwm1</t>
  </si>
  <si>
    <t>ocmwm1</t>
  </si>
  <si>
    <t>ocswm1u</t>
  </si>
  <si>
    <t>ocpwm1u</t>
  </si>
  <si>
    <t>ocemw1</t>
  </si>
  <si>
    <t>ocimw1</t>
  </si>
  <si>
    <t>wwwbbm</t>
  </si>
  <si>
    <t>wwnjm1</t>
  </si>
  <si>
    <t>wantb2</t>
  </si>
  <si>
    <t>inww12</t>
  </si>
  <si>
    <t>ocww12</t>
  </si>
  <si>
    <t>cwww12</t>
  </si>
  <si>
    <t>inmw12</t>
  </si>
  <si>
    <t>ocmw12</t>
  </si>
  <si>
    <t>ocsw12u</t>
  </si>
  <si>
    <t>ocpw12u</t>
  </si>
  <si>
    <t>ocew12</t>
  </si>
  <si>
    <t>ociw12</t>
  </si>
  <si>
    <t>wwwbb1</t>
  </si>
  <si>
    <t>wwnj12</t>
  </si>
  <si>
    <t>wantb3</t>
  </si>
  <si>
    <t>inww23</t>
  </si>
  <si>
    <t>ocww23</t>
  </si>
  <si>
    <t>cwww23</t>
  </si>
  <si>
    <t>inmw23</t>
  </si>
  <si>
    <t>ocmw23</t>
  </si>
  <si>
    <t>ocsw23u</t>
  </si>
  <si>
    <t>ocpw23u</t>
  </si>
  <si>
    <t>ocew23</t>
  </si>
  <si>
    <t>ociw23</t>
  </si>
  <si>
    <t>wwwbb2</t>
  </si>
  <si>
    <t>wwnj23</t>
  </si>
  <si>
    <t>wantbl</t>
  </si>
  <si>
    <t>inww3l</t>
  </si>
  <si>
    <t>ocww3l</t>
  </si>
  <si>
    <t>cwww3l</t>
  </si>
  <si>
    <t>inmw3l</t>
  </si>
  <si>
    <t>ocmw3l</t>
  </si>
  <si>
    <t>ocsw3lu</t>
  </si>
  <si>
    <t>ocpw3lu</t>
  </si>
  <si>
    <t>ocew3l</t>
  </si>
  <si>
    <t>ociw3l</t>
  </si>
  <si>
    <t>wwwbb3</t>
  </si>
  <si>
    <t>wwnj3l</t>
  </si>
  <si>
    <t>inwyal</t>
  </si>
  <si>
    <t>ocwyal</t>
  </si>
  <si>
    <t>cwwyal</t>
  </si>
  <si>
    <t>inmyal</t>
  </si>
  <si>
    <t>ocmyal</t>
  </si>
  <si>
    <t>ocsyalu</t>
  </si>
  <si>
    <t>ocpyalu</t>
  </si>
  <si>
    <t>oceyal</t>
  </si>
  <si>
    <t>ociyal</t>
  </si>
  <si>
    <t>wywbal</t>
  </si>
  <si>
    <t>wynjal</t>
  </si>
  <si>
    <t>pregnwf</t>
  </si>
  <si>
    <t>cmexlk</t>
  </si>
  <si>
    <t>wwwrab</t>
  </si>
  <si>
    <t>ftswab</t>
  </si>
  <si>
    <t>wantpg</t>
  </si>
  <si>
    <t>soorno/xsoorno</t>
  </si>
  <si>
    <t>soorin/xsoorin</t>
  </si>
  <si>
    <t>sopar1/xsopar1</t>
  </si>
  <si>
    <t>sopar2/xsopar2</t>
  </si>
  <si>
    <t>sopar3/xsopar3</t>
  </si>
  <si>
    <t>sopar4/xsopar4</t>
  </si>
  <si>
    <t>sopar5/xsopar5</t>
  </si>
  <si>
    <t>sopar6/xsopar6</t>
  </si>
  <si>
    <t>sopar7/xsopar7</t>
  </si>
  <si>
    <t>sopar8/xsopar8</t>
  </si>
  <si>
    <t>sopar9/xsopar9</t>
  </si>
  <si>
    <t>sopr10/xsopr10</t>
  </si>
  <si>
    <t>sopr11/xsopr11</t>
  </si>
  <si>
    <t>sopr12/xsopr12</t>
  </si>
  <si>
    <t>sopr13/xsopr13</t>
  </si>
  <si>
    <t>sopr14/xsopr14</t>
  </si>
  <si>
    <t>sopr15/xsopr15</t>
  </si>
  <si>
    <t>sopr16/xsopr16</t>
  </si>
  <si>
    <t>sopr17/xsopr17</t>
  </si>
  <si>
    <t>soogo1/xsoogo1</t>
  </si>
  <si>
    <t>soogo2/xsoogo2</t>
  </si>
  <si>
    <t>sofrno/xsofrno</t>
  </si>
  <si>
    <t>sovote</t>
  </si>
  <si>
    <t>xsovote</t>
  </si>
  <si>
    <t>relr75/xrelr77</t>
  </si>
  <si>
    <t>bkxrl4/xbkxrl4</t>
  </si>
  <si>
    <t>bkxrl3/xbkxrl3</t>
  </si>
  <si>
    <t>relfml</t>
  </si>
  <si>
    <t>aloc1/xaloc1</t>
  </si>
  <si>
    <t>aloc2/xaloc2</t>
  </si>
  <si>
    <t>aloc3/xaloc3</t>
  </si>
  <si>
    <t>aloc5/xaloc5</t>
  </si>
  <si>
    <t>aloc6/xaloc6</t>
  </si>
  <si>
    <t>aloc10/xaloc10</t>
  </si>
  <si>
    <t>alcm1/xalcm1</t>
  </si>
  <si>
    <t>alcm3/xalcm3</t>
  </si>
  <si>
    <t>alcm4/xalcm4</t>
  </si>
  <si>
    <t>alcm6/xalcm6</t>
  </si>
  <si>
    <t>alcm7/xalcm7</t>
  </si>
  <si>
    <t>alcm8/xalcm8</t>
  </si>
  <si>
    <t>alcm9/xalcm9</t>
  </si>
  <si>
    <t>alcm13/xalcm13</t>
  </si>
  <si>
    <t>alcm14/xalcm14</t>
  </si>
  <si>
    <t>alcm21/xalcm21</t>
  </si>
  <si>
    <t>alcm22/xalcm22</t>
  </si>
  <si>
    <t>alcm23/xalcm23</t>
  </si>
  <si>
    <t>alcm24/xalcm24</t>
  </si>
  <si>
    <t>alcm25/xalcm25</t>
  </si>
  <si>
    <t>alcm26/xalcm26</t>
  </si>
  <si>
    <t>alcm27/xalcm27</t>
  </si>
  <si>
    <t>alcm28/xalcm28</t>
  </si>
  <si>
    <t>alcm29/xalcm29</t>
  </si>
  <si>
    <t>alcm30/xalcm30</t>
  </si>
  <si>
    <t>alcm31/xalcm31</t>
  </si>
  <si>
    <t>alcm32/xalcm32</t>
  </si>
  <si>
    <t>alcm33/xalcm33</t>
  </si>
  <si>
    <t>alcm34/xalcm34</t>
  </si>
  <si>
    <t>alcm35/xalcm35</t>
  </si>
  <si>
    <t>alcm37/xalcm37</t>
  </si>
  <si>
    <t>alcm38/xalcm38</t>
  </si>
  <si>
    <t>alcm39/xalcm39</t>
  </si>
  <si>
    <t>alcm40/xalcm40</t>
  </si>
  <si>
    <t>alcm41/xalcm41</t>
  </si>
  <si>
    <t>alcm42/xalcm42</t>
  </si>
  <si>
    <t>alcm43/xalcm43</t>
  </si>
  <si>
    <t>alcm44/xalcm44</t>
  </si>
  <si>
    <t>alcm45/xalcm45</t>
  </si>
  <si>
    <t>alcm46/xalcm46</t>
  </si>
  <si>
    <t>alcm47/xalcm47</t>
  </si>
  <si>
    <t>alcm48/xalcm48</t>
  </si>
  <si>
    <t>alcm49/xalcm49</t>
  </si>
  <si>
    <t>alcm50/xalcm50</t>
  </si>
  <si>
    <t>alcm51/xalcm51</t>
  </si>
  <si>
    <t>alcm52/xalcm52</t>
  </si>
  <si>
    <t>alcm53/xalcm53</t>
  </si>
  <si>
    <t>alcm54/xalcm54</t>
  </si>
  <si>
    <t>alcm55/xalcm55</t>
  </si>
  <si>
    <t>alcm56/xalcm56</t>
  </si>
  <si>
    <t>alcm57/xalcm57</t>
  </si>
  <si>
    <t>alcm58/xalcm58</t>
  </si>
  <si>
    <t>aloc7</t>
  </si>
  <si>
    <t>aloc8</t>
  </si>
  <si>
    <t>aloc11</t>
  </si>
  <si>
    <t>aloc14</t>
  </si>
  <si>
    <t>aloc15</t>
  </si>
  <si>
    <t>aloc16</t>
  </si>
  <si>
    <t>aloc17</t>
  </si>
  <si>
    <t>aloc18</t>
  </si>
  <si>
    <t>aloc19</t>
  </si>
  <si>
    <t>alcm2</t>
  </si>
  <si>
    <t>alcm5</t>
  </si>
  <si>
    <t>alcm10</t>
  </si>
  <si>
    <t>alcm11</t>
  </si>
  <si>
    <t>alcm12</t>
  </si>
  <si>
    <t>alcm15</t>
  </si>
  <si>
    <t>alcm16</t>
  </si>
  <si>
    <t>alcm17</t>
  </si>
  <si>
    <t>alcm18</t>
  </si>
  <si>
    <t>alcm19</t>
  </si>
  <si>
    <t>alcm20</t>
  </si>
  <si>
    <t>alcm36</t>
  </si>
  <si>
    <t>alcm59</t>
  </si>
  <si>
    <t>alcm60</t>
  </si>
  <si>
    <t>alcm61</t>
  </si>
  <si>
    <t>alcm62</t>
  </si>
  <si>
    <t>alcm63</t>
  </si>
  <si>
    <t>alcm64</t>
  </si>
  <si>
    <t>alcm65</t>
  </si>
  <si>
    <t>alcm66</t>
  </si>
  <si>
    <t>alcm67</t>
  </si>
  <si>
    <t>alcm68</t>
  </si>
  <si>
    <t>xaloc20</t>
  </si>
  <si>
    <t>xaloc21</t>
  </si>
  <si>
    <t>xalcm10</t>
  </si>
  <si>
    <t>xalcm36</t>
  </si>
  <si>
    <t>z_age75</t>
  </si>
  <si>
    <t>z_st75g</t>
  </si>
  <si>
    <t>z_iost75</t>
  </si>
  <si>
    <t>z_mcd75</t>
  </si>
  <si>
    <t>z_spl100</t>
  </si>
  <si>
    <t>z_adr70</t>
  </si>
  <si>
    <t>z_timint</t>
  </si>
  <si>
    <t>z_lngint</t>
  </si>
  <si>
    <t>z_moint</t>
  </si>
  <si>
    <t>z_dayint</t>
  </si>
  <si>
    <t>z_cmint</t>
  </si>
  <si>
    <t>z_idint</t>
  </si>
  <si>
    <t>z_edeqyr</t>
  </si>
  <si>
    <t>z_dglev</t>
  </si>
  <si>
    <t>z_edelrs</t>
  </si>
  <si>
    <t>z_edstg</t>
  </si>
  <si>
    <t>z_edcurr</t>
  </si>
  <si>
    <t>z_cmrcb</t>
  </si>
  <si>
    <t>z_edyrcm</t>
  </si>
  <si>
    <t>z_eddur</t>
  </si>
  <si>
    <t>z_edadgy</t>
  </si>
  <si>
    <t>z_cmdtba</t>
  </si>
  <si>
    <t>z_edmjba</t>
  </si>
  <si>
    <t>z_edbanm</t>
  </si>
  <si>
    <t>z_cmeddg</t>
  </si>
  <si>
    <t>z_eddgm</t>
  </si>
  <si>
    <t>z_eddgnm</t>
  </si>
  <si>
    <t>z_cmedhl</t>
  </si>
  <si>
    <t>z_edmjhl</t>
  </si>
  <si>
    <t>z_edvtno</t>
  </si>
  <si>
    <t>z_milty</t>
  </si>
  <si>
    <t>z_mlentr</t>
  </si>
  <si>
    <t>z_mled</t>
  </si>
  <si>
    <t>z_cmmlbg</t>
  </si>
  <si>
    <t>z_mil75</t>
  </si>
  <si>
    <t>z_cmmlen</t>
  </si>
  <si>
    <t>z_mildur</t>
  </si>
  <si>
    <t>z_mlintr</t>
  </si>
  <si>
    <t>z_jobed</t>
  </si>
  <si>
    <t>z_jr1bed</t>
  </si>
  <si>
    <t>z_cmjx1b</t>
  </si>
  <si>
    <t>z_inx1u</t>
  </si>
  <si>
    <t>z_ocx1u</t>
  </si>
  <si>
    <t>z_cwx1u</t>
  </si>
  <si>
    <t>z_inmx1u</t>
  </si>
  <si>
    <t>z_ocmx1u</t>
  </si>
  <si>
    <t>z_ocsx1u2</t>
  </si>
  <si>
    <t>z_ocpx1u2</t>
  </si>
  <si>
    <t>z_ocex1</t>
  </si>
  <si>
    <t>z_ocix1</t>
  </si>
  <si>
    <t>z_jbc70</t>
  </si>
  <si>
    <t>z_inx70</t>
  </si>
  <si>
    <t>z_ocx70</t>
  </si>
  <si>
    <t>z_cwx70</t>
  </si>
  <si>
    <t>z_inmx70</t>
  </si>
  <si>
    <t>z_ocmx70</t>
  </si>
  <si>
    <t>z_ocsx70u</t>
  </si>
  <si>
    <t>z_ocpx70u</t>
  </si>
  <si>
    <t>z_ocex70</t>
  </si>
  <si>
    <t>z_ocix70</t>
  </si>
  <si>
    <t>z_inr74</t>
  </si>
  <si>
    <t>z_ocr74</t>
  </si>
  <si>
    <t>z_cwr74</t>
  </si>
  <si>
    <t>z_inmr74</t>
  </si>
  <si>
    <t>z_ocmr74</t>
  </si>
  <si>
    <t>z_ocs74u</t>
  </si>
  <si>
    <t>z_ocp74u</t>
  </si>
  <si>
    <t>z_oce74</t>
  </si>
  <si>
    <t>z_oci74</t>
  </si>
  <si>
    <t>z_cmjxcr</t>
  </si>
  <si>
    <t>z_inxcuru</t>
  </si>
  <si>
    <t>z_ocxcuru</t>
  </si>
  <si>
    <t>z_cwxcuru</t>
  </si>
  <si>
    <t>z_inmxcru</t>
  </si>
  <si>
    <t>z_ocmxcru</t>
  </si>
  <si>
    <t>z_ocsxcru2</t>
  </si>
  <si>
    <t>z_ocpxcru2</t>
  </si>
  <si>
    <t>z_ocexcr</t>
  </si>
  <si>
    <t>z_ocixcr</t>
  </si>
  <si>
    <t>z_wrwk74</t>
  </si>
  <si>
    <t>z_lfwk74</t>
  </si>
  <si>
    <t>z_wrla74</t>
  </si>
  <si>
    <t>z_wrlk74</t>
  </si>
  <si>
    <t>z_wrn4l2</t>
  </si>
  <si>
    <t>z_wrp4l1</t>
  </si>
  <si>
    <t>z_wrlkst</t>
  </si>
  <si>
    <t>z_wr7452</t>
  </si>
  <si>
    <t>z_lf74fp</t>
  </si>
  <si>
    <t>z_lfstat</t>
  </si>
  <si>
    <t>z_lfempl</t>
  </si>
  <si>
    <t>z_nilf</t>
  </si>
  <si>
    <t>z_lfcivs</t>
  </si>
  <si>
    <t>z_lfmalw</t>
  </si>
  <si>
    <t>z_jxcrno</t>
  </si>
  <si>
    <t>z_jxcrrd</t>
  </si>
  <si>
    <t>z_jxcrhn</t>
  </si>
  <si>
    <t>z_jxcrpl</t>
  </si>
  <si>
    <t>z_jxcrpr</t>
  </si>
  <si>
    <t>z_jrcrhr</t>
  </si>
  <si>
    <t>z_jrcrhw</t>
  </si>
  <si>
    <t>z_jrcrfm</t>
  </si>
  <si>
    <t>z_jrcrft</t>
  </si>
  <si>
    <t>z_jrcrop</t>
  </si>
  <si>
    <t>z_jxcrdt</t>
  </si>
  <si>
    <t>z_jrcrsm</t>
  </si>
  <si>
    <t>z_jxcrcn</t>
  </si>
  <si>
    <t>z_jrcrhf</t>
  </si>
  <si>
    <t>z_jrcrpo</t>
  </si>
  <si>
    <t>z_jrcryp</t>
  </si>
  <si>
    <t>z_jrcrs1</t>
  </si>
  <si>
    <t>z_jrcrs2</t>
  </si>
  <si>
    <t>z_jrcrs3</t>
  </si>
  <si>
    <t>z_jrcrs4</t>
  </si>
  <si>
    <t>z_jrcrs5</t>
  </si>
  <si>
    <t>z_jrcrs6</t>
  </si>
  <si>
    <t>z_jrcrs7</t>
  </si>
  <si>
    <t>z_jbcrsa</t>
  </si>
  <si>
    <t>z_jxcrh2</t>
  </si>
  <si>
    <t>z_wrwoud</t>
  </si>
  <si>
    <t>z_wrywr1</t>
  </si>
  <si>
    <t>z_wrywr2</t>
  </si>
  <si>
    <t>z_jb10yr</t>
  </si>
  <si>
    <t>z_inr10</t>
  </si>
  <si>
    <t>z_ocr10</t>
  </si>
  <si>
    <t>z_cwr10</t>
  </si>
  <si>
    <t>z_inmr10</t>
  </si>
  <si>
    <t>z_ocmr10</t>
  </si>
  <si>
    <t>z_ocsr10u</t>
  </si>
  <si>
    <t>z_ocpr10u</t>
  </si>
  <si>
    <t>z_ocer10</t>
  </si>
  <si>
    <t>z_ocir10</t>
  </si>
  <si>
    <t>z_wrch10</t>
  </si>
  <si>
    <t>z_wrchr1</t>
  </si>
  <si>
    <t>z_wrchr2</t>
  </si>
  <si>
    <t>z_yfam74</t>
  </si>
  <si>
    <t>z_yrer74</t>
  </si>
  <si>
    <t>z_alyr74</t>
  </si>
  <si>
    <t>z_yrwg74</t>
  </si>
  <si>
    <t>z_yrse74</t>
  </si>
  <si>
    <t>z_yrfr74</t>
  </si>
  <si>
    <t>z_yser74</t>
  </si>
  <si>
    <t>z_alys74</t>
  </si>
  <si>
    <t>z_yswg74</t>
  </si>
  <si>
    <t>z_ysse74</t>
  </si>
  <si>
    <t>z_ysfr74</t>
  </si>
  <si>
    <t>z_bklvpr</t>
  </si>
  <si>
    <t>z_bkhh57</t>
  </si>
  <si>
    <t>z_bkhs57</t>
  </si>
  <si>
    <t>z_edhhyr</t>
  </si>
  <si>
    <t>z_inhh57u</t>
  </si>
  <si>
    <t>z_ochh57u</t>
  </si>
  <si>
    <t>z_cwhh57u</t>
  </si>
  <si>
    <t>z_inmh57u</t>
  </si>
  <si>
    <t>z_ocmh57u</t>
  </si>
  <si>
    <t>z_ocsh57u2</t>
  </si>
  <si>
    <t>z_ocph57u2</t>
  </si>
  <si>
    <t>z_oceh57</t>
  </si>
  <si>
    <t>z_ocih57</t>
  </si>
  <si>
    <t>z_zpled</t>
  </si>
  <si>
    <t>z_zpedyr</t>
  </si>
  <si>
    <t>z_inzu</t>
  </si>
  <si>
    <t>z_oczu</t>
  </si>
  <si>
    <t>z_inmzu</t>
  </si>
  <si>
    <t>z_ocmzu</t>
  </si>
  <si>
    <t>z_ocszu2</t>
  </si>
  <si>
    <t>z_ocpzu2</t>
  </si>
  <si>
    <t>z_ocez</t>
  </si>
  <si>
    <t>z_ociz</t>
  </si>
  <si>
    <t>z_mrstat</t>
  </si>
  <si>
    <t>z_mrmore</t>
  </si>
  <si>
    <t>z_marno</t>
  </si>
  <si>
    <t>z_mrhist</t>
  </si>
  <si>
    <t>z_cmcmbg</t>
  </si>
  <si>
    <t>z_agrcm</t>
  </si>
  <si>
    <t>z_nochcm</t>
  </si>
  <si>
    <t>z_mrceds</t>
  </si>
  <si>
    <t>z_mrcags</t>
  </si>
  <si>
    <t>z_agspcm</t>
  </si>
  <si>
    <t>z_csplfs</t>
  </si>
  <si>
    <t>z_mrcrs</t>
  </si>
  <si>
    <t>z_incrs</t>
  </si>
  <si>
    <t>z_occrs</t>
  </si>
  <si>
    <t>z_cwcrs</t>
  </si>
  <si>
    <t>z_inmcrs</t>
  </si>
  <si>
    <t>z_ocmcrs</t>
  </si>
  <si>
    <t>z_ocscrsu</t>
  </si>
  <si>
    <t>z_ocpcrsu</t>
  </si>
  <si>
    <t>z_ocecrs</t>
  </si>
  <si>
    <t>z_ocicrs</t>
  </si>
  <si>
    <t>z_cmbglm</t>
  </si>
  <si>
    <t>z_marcur</t>
  </si>
  <si>
    <t>z_cmsllm</t>
  </si>
  <si>
    <t>z_cmenlm</t>
  </si>
  <si>
    <t>z_agrlm</t>
  </si>
  <si>
    <t>z_lmnoch</t>
  </si>
  <si>
    <t>z_edlspu</t>
  </si>
  <si>
    <t>z_agelss</t>
  </si>
  <si>
    <t>z_cmfmbg</t>
  </si>
  <si>
    <t>z_fmstat</t>
  </si>
  <si>
    <t>z_cmslfm</t>
  </si>
  <si>
    <t>z_cmenfm</t>
  </si>
  <si>
    <t>z_agrfm</t>
  </si>
  <si>
    <t>z_fmnoch</t>
  </si>
  <si>
    <t>z_edfsp</t>
  </si>
  <si>
    <t>z_agefsp</t>
  </si>
  <si>
    <t>z_cmsmbg</t>
  </si>
  <si>
    <t>z_smstat</t>
  </si>
  <si>
    <t>z_cmslsm</t>
  </si>
  <si>
    <t>z_cmensm</t>
  </si>
  <si>
    <t>z_smnoch</t>
  </si>
  <si>
    <t>z_cmtmbg</t>
  </si>
  <si>
    <t>z_tmstat</t>
  </si>
  <si>
    <t>z_cmsltm</t>
  </si>
  <si>
    <t>z_cmentm</t>
  </si>
  <si>
    <t>z_tmnoch</t>
  </si>
  <si>
    <t>z_kidsno</t>
  </si>
  <si>
    <t>z_malkds</t>
  </si>
  <si>
    <t>z_femkds</t>
  </si>
  <si>
    <t>z_adptkd</t>
  </si>
  <si>
    <t>z_agrkd1</t>
  </si>
  <si>
    <t>z_durmrb</t>
  </si>
  <si>
    <t>z_premrb</t>
  </si>
  <si>
    <t>z_kdsex1</t>
  </si>
  <si>
    <t>z_cmkdb1</t>
  </si>
  <si>
    <t>z_kdsex2</t>
  </si>
  <si>
    <t>z_cmkdb2</t>
  </si>
  <si>
    <t>z_kdsex3</t>
  </si>
  <si>
    <t>z_cmkdb3</t>
  </si>
  <si>
    <t>z_kdsex4</t>
  </si>
  <si>
    <t>z_cmkdb4</t>
  </si>
  <si>
    <t>z_kdsex5</t>
  </si>
  <si>
    <t>z_cmkdb5</t>
  </si>
  <si>
    <t>z_kdsex6</t>
  </si>
  <si>
    <t>z_cmkdb6</t>
  </si>
  <si>
    <t>z_kdsex7</t>
  </si>
  <si>
    <t>z_cmkdb7</t>
  </si>
  <si>
    <t>z_kdsex8</t>
  </si>
  <si>
    <t>z_cmkdb8</t>
  </si>
  <si>
    <t>z_kdsex9</t>
  </si>
  <si>
    <t>z_cmkdb9</t>
  </si>
  <si>
    <t>z_kdsex0</t>
  </si>
  <si>
    <t>z_cmkdb0</t>
  </si>
  <si>
    <t>z_kdsexa</t>
  </si>
  <si>
    <t>z_cmkdba</t>
  </si>
  <si>
    <t>z_kdsexb</t>
  </si>
  <si>
    <t>z_cmkdbb</t>
  </si>
  <si>
    <t>z_kdsexc</t>
  </si>
  <si>
    <t>z_cmkdbc</t>
  </si>
  <si>
    <t>z_sexlkd</t>
  </si>
  <si>
    <t>z_cmlkd</t>
  </si>
  <si>
    <t>z_durk12</t>
  </si>
  <si>
    <t>z_durk23</t>
  </si>
  <si>
    <t>z_durk34</t>
  </si>
  <si>
    <t>z_durk45</t>
  </si>
  <si>
    <t>z_durk56</t>
  </si>
  <si>
    <t>z_durk67</t>
  </si>
  <si>
    <t>z_durk78</t>
  </si>
  <si>
    <t>z_durk89</t>
  </si>
  <si>
    <t>z_durk90</t>
  </si>
  <si>
    <t>z_durk0a</t>
  </si>
  <si>
    <t>z_durkab</t>
  </si>
  <si>
    <t>z_durkbc</t>
  </si>
  <si>
    <t>z_durk1l</t>
  </si>
  <si>
    <t>z_ck125</t>
  </si>
  <si>
    <t>z_wwwrbm</t>
  </si>
  <si>
    <t>z_wwnwbm</t>
  </si>
  <si>
    <t>z_wwhrbm</t>
  </si>
  <si>
    <t>z_wwwrm1</t>
  </si>
  <si>
    <t>z_wwswam</t>
  </si>
  <si>
    <t>z_wwpwb1</t>
  </si>
  <si>
    <t>z_wwmom1</t>
  </si>
  <si>
    <t>z_wwnhm1</t>
  </si>
  <si>
    <t>z_wwwr12</t>
  </si>
  <si>
    <t>z_wwswa1</t>
  </si>
  <si>
    <t>z_wwpwb2</t>
  </si>
  <si>
    <t>z_wwmo12</t>
  </si>
  <si>
    <t>z_wwnh12</t>
  </si>
  <si>
    <t>z_wwwr23</t>
  </si>
  <si>
    <t>z_wwswa2</t>
  </si>
  <si>
    <t>z_wwpwb3</t>
  </si>
  <si>
    <t>z_wwmo23</t>
  </si>
  <si>
    <t>z_wwnh23</t>
  </si>
  <si>
    <t>z_wwwr3l</t>
  </si>
  <si>
    <t>z_wwswa3</t>
  </si>
  <si>
    <t>z_wwpwbl</t>
  </si>
  <si>
    <t>z_wwmo3l</t>
  </si>
  <si>
    <t>z_wwnh3l</t>
  </si>
  <si>
    <t>z_wwwral</t>
  </si>
  <si>
    <t>z_wyswwk</t>
  </si>
  <si>
    <t>z_cmwnph</t>
  </si>
  <si>
    <t>z_wwmoal</t>
  </si>
  <si>
    <t>z_wynhal</t>
  </si>
  <si>
    <t>z_soorno</t>
  </si>
  <si>
    <t>z_soorin</t>
  </si>
  <si>
    <t>z_sopar1</t>
  </si>
  <si>
    <t>z_sopar2</t>
  </si>
  <si>
    <t>z_sopar3</t>
  </si>
  <si>
    <t>z_sopar4</t>
  </si>
  <si>
    <t>z_sopar5</t>
  </si>
  <si>
    <t>z_sopar6</t>
  </si>
  <si>
    <t>z_sopar7</t>
  </si>
  <si>
    <t>z_sopar8</t>
  </si>
  <si>
    <t>z_sopar9</t>
  </si>
  <si>
    <t>z_sopr10</t>
  </si>
  <si>
    <t>z_sopr11</t>
  </si>
  <si>
    <t>z_sopr12</t>
  </si>
  <si>
    <t>z_sopr13</t>
  </si>
  <si>
    <t>z_sopr14</t>
  </si>
  <si>
    <t>z_sopr15</t>
  </si>
  <si>
    <t>z_sopr16</t>
  </si>
  <si>
    <t>z_sopr17</t>
  </si>
  <si>
    <t>z_soogo1</t>
  </si>
  <si>
    <t>z_soogo2</t>
  </si>
  <si>
    <t>z_sofrno</t>
  </si>
  <si>
    <t>z_relr75</t>
  </si>
  <si>
    <t>z_bkxrl4</t>
  </si>
  <si>
    <t>z_bkxrl3</t>
  </si>
  <si>
    <t>z_aloc1</t>
  </si>
  <si>
    <t>z_aloc2</t>
  </si>
  <si>
    <t>z_aloc3</t>
  </si>
  <si>
    <t>z_aloc5</t>
  </si>
  <si>
    <t>z_aloc6</t>
  </si>
  <si>
    <t>z_aloc10</t>
  </si>
  <si>
    <t>z_alcm1</t>
  </si>
  <si>
    <t>z_alcm3</t>
  </si>
  <si>
    <t>z_alcm4</t>
  </si>
  <si>
    <t>z_alcm6</t>
  </si>
  <si>
    <t>z_alcm7</t>
  </si>
  <si>
    <t>z_alcm8</t>
  </si>
  <si>
    <t>z_alcm9</t>
  </si>
  <si>
    <t>z_alcm13</t>
  </si>
  <si>
    <t>z_alcm14</t>
  </si>
  <si>
    <t>z_alcm21</t>
  </si>
  <si>
    <t>z_alcm22</t>
  </si>
  <si>
    <t>z_alcm23</t>
  </si>
  <si>
    <t>z_alcm24</t>
  </si>
  <si>
    <t>z_alcm25</t>
  </si>
  <si>
    <t>z_alcm26</t>
  </si>
  <si>
    <t>z_alcm27</t>
  </si>
  <si>
    <t>z_alcm28</t>
  </si>
  <si>
    <t>z_alcm29</t>
  </si>
  <si>
    <t>z_alcm30</t>
  </si>
  <si>
    <t>z_alcm31</t>
  </si>
  <si>
    <t>z_alcm32</t>
  </si>
  <si>
    <t>z_alcm33</t>
  </si>
  <si>
    <t>z_alcm34</t>
  </si>
  <si>
    <t>z_alcm35</t>
  </si>
  <si>
    <t>z_alcm37</t>
  </si>
  <si>
    <t>z_alcm38</t>
  </si>
  <si>
    <t>z_alcm39</t>
  </si>
  <si>
    <t>z_alcm40</t>
  </si>
  <si>
    <t>z_alcm41</t>
  </si>
  <si>
    <t>z_alcm42</t>
  </si>
  <si>
    <t>z_alcm43</t>
  </si>
  <si>
    <t>z_alcm44</t>
  </si>
  <si>
    <t>z_alcm45</t>
  </si>
  <si>
    <t>z_alcm46</t>
  </si>
  <si>
    <t>z_alcm47</t>
  </si>
  <si>
    <t>z_alcm48</t>
  </si>
  <si>
    <t>z_alcm49</t>
  </si>
  <si>
    <t>z_alcm50</t>
  </si>
  <si>
    <t>z_alcm51</t>
  </si>
  <si>
    <t>z_alcm52</t>
  </si>
  <si>
    <t>z_alcm53</t>
  </si>
  <si>
    <t>z_alcm54</t>
  </si>
  <si>
    <t>z_alcm55</t>
  </si>
  <si>
    <t>z_alcm56</t>
  </si>
  <si>
    <t>z_alcm57</t>
  </si>
  <si>
    <t>z_alcm58</t>
  </si>
  <si>
    <t>R3 Participant's current age.</t>
  </si>
  <si>
    <t>R3 Participant's current state of residence. Wisconsin or not Wisconsin on public release.</t>
  </si>
  <si>
    <t>R3 Did the participant live in Wisconsin at the time of interview?</t>
  </si>
  <si>
    <t>R3 Minor civil devision for 197x participant's address.</t>
  </si>
  <si>
    <t>R3 Size of 197x place of residence in hundreds using 1970 census data.</t>
  </si>
  <si>
    <t>R3 Is current residence same as that of March, 1970?</t>
  </si>
  <si>
    <t>R3 Time started interview.</t>
  </si>
  <si>
    <t>R3 Length of interview.</t>
  </si>
  <si>
    <t>R3 Month of interview.</t>
  </si>
  <si>
    <t>R3 Day of interview.</t>
  </si>
  <si>
    <t>R3 Date of interview.</t>
  </si>
  <si>
    <t>R3 Interviewer ID #.</t>
  </si>
  <si>
    <t>R3 Was data for 1975 variables updated from retrospective questions in 1993 for 1975 nonrespondents?</t>
  </si>
  <si>
    <t>R3 Minor Civil Division for March, 1970 residence.</t>
  </si>
  <si>
    <t>R3 Size of 1970 place of residence in hundreds using 1970 census data.</t>
  </si>
  <si>
    <t>R3 How are the sibling respondent and the graduate related?</t>
  </si>
  <si>
    <t>R3 Sample code for 1977 sibling sample.</t>
  </si>
  <si>
    <t>R3 Sample code for sex pairs for 1977 sibling sample.</t>
  </si>
  <si>
    <t>R3 Sample code for twins for 1977 sibling sample.</t>
  </si>
  <si>
    <t>R3 Equivalent years of regular education.</t>
  </si>
  <si>
    <t>R3 Level of highest degree or certificate received.</t>
  </si>
  <si>
    <t>R3 Ever attended college?</t>
  </si>
  <si>
    <t>R3 What stage of college education is participant at currently?</t>
  </si>
  <si>
    <t>R3 Is R currently enrolled in college?</t>
  </si>
  <si>
    <t>R3 Century month of when first attend college.</t>
  </si>
  <si>
    <t>R3 Self-reported total number of years of college completed.</t>
  </si>
  <si>
    <t>R3 Duration of college education.</t>
  </si>
  <si>
    <t>R3 Number of years participant attended college or university since receiving highest degree or certificate.</t>
  </si>
  <si>
    <t>R3 Century month last attended college or university for baccalaureate degree.</t>
  </si>
  <si>
    <t>R3 Major field of study code for Baccalaureate degree.</t>
  </si>
  <si>
    <t>R3 What kind of baccalaureate degree did participant receive?</t>
  </si>
  <si>
    <t>R3 Century month last attended college or a university for highest degree or certificate.</t>
  </si>
  <si>
    <t>R3 Major field of study code for highest degree or certificate.</t>
  </si>
  <si>
    <t>R3 Highest degree or certificate attained.</t>
  </si>
  <si>
    <t>R3 Century month last attended college or university for highest level of college education.</t>
  </si>
  <si>
    <t>R3 Major field of study for highest level for college education.</t>
  </si>
  <si>
    <t>R3 Number of vocational-technical or apprenticeship programs.</t>
  </si>
  <si>
    <t>R3 Post high school education experience, college and vocational school.</t>
  </si>
  <si>
    <t>R3 Did graduate finish some vocational-technical training prior to first job?</t>
  </si>
  <si>
    <t>R3 Equivalent years of education for vocational-technical training.</t>
  </si>
  <si>
    <t>R3 Apprenticeship program experience.</t>
  </si>
  <si>
    <t>R3 Total number of vocational-technical programs.</t>
  </si>
  <si>
    <t>R3 Major field of study for first reported vocational-technical or apprenticeship training program.</t>
  </si>
  <si>
    <t>R3 Where did graduate receive vocational-technical or apprenticeship training for first reported program?</t>
  </si>
  <si>
    <t>R3 Type of school where vocational-technical or apprenticeship training was received for first reported program.</t>
  </si>
  <si>
    <t>R3 Length of participation (weeks) in first reported vocational-technical or apprenticeship training program.</t>
  </si>
  <si>
    <t>R3 Completion status for first reported vocational-technical or apprenticeship training program.</t>
  </si>
  <si>
    <t>R3 Century month graduate last participated in first reported vocational-technical or apprenticeship training program.</t>
  </si>
  <si>
    <t>R3 Was first reported vocational-technical or apprenticeship training program used on any job?</t>
  </si>
  <si>
    <t>R3 Major field of study for second reported vocational-technical or apprenticeship training program.</t>
  </si>
  <si>
    <t>R3 Where did graduate receive vocational-technical or apprenticeship training for second reported program?</t>
  </si>
  <si>
    <t>R3 Type of school where vocational-technical or apprenticeship training was received for second reported program.</t>
  </si>
  <si>
    <t>R3 Length of participation (weeks) in second reported vocational-technical or apprenticeship training program.</t>
  </si>
  <si>
    <t>R3 Completion status for second reported vocational-technical or apprenticeship training program.</t>
  </si>
  <si>
    <t>R3 Century month graduate last participated in second reported vocational-technical or apprenticeship training program.</t>
  </si>
  <si>
    <t>R3 Was second reported vocational-technical or apprenticeship training program used on any job?</t>
  </si>
  <si>
    <t>R3 Major field of study for third reported vocational-technical or apprenticeship training program.</t>
  </si>
  <si>
    <t>R3 Where did graduate receive vocational-technical or apprenticeship training for third reported program?</t>
  </si>
  <si>
    <t>R3 Type of school where vocational-technical or apprenticeship training was received for third reported program.</t>
  </si>
  <si>
    <t>R3 Length of participation (weeks) in third reported vocational-technical or apprenticeship training program.</t>
  </si>
  <si>
    <t>R3 Completion status for third reported vocational-technical or apprenticeship training program.</t>
  </si>
  <si>
    <t>R3 Century month graduate last participated in third reported vocational-technical or apprenticeship training program.</t>
  </si>
  <si>
    <t>R3 Was third reported vocational-technical or apprenticeship training program used on any job?</t>
  </si>
  <si>
    <t>R3 Major field of study for fourth reported vocational-technical or apprenticeship training program.</t>
  </si>
  <si>
    <t>R3 Where did graduate receive vocational-technical or apprenticeship training for fourth reported program?</t>
  </si>
  <si>
    <t>R3 Type of school where vocational-technical or apprenticeship training was received for fourth reported program.</t>
  </si>
  <si>
    <t>R3 Length of participation (weeks) in fourth reported vocational-technical or apprenticeship training program.</t>
  </si>
  <si>
    <t>R3 Completion status for fourth reported vocational-technical or apprenticeship training program.</t>
  </si>
  <si>
    <t>R3 Century month graduate last participated in fourth reported vocational-technical or apprenticeship training program.</t>
  </si>
  <si>
    <t>R3 Was fourth reported vocational-technical or apprenticeship training program used on any job?</t>
  </si>
  <si>
    <t>R3 Major field of study for fifth reported vocational-technical or apprenticeship training program.</t>
  </si>
  <si>
    <t>R3 Where did graduate receive vocational-technical or apprenticeship training for fifth reported program?</t>
  </si>
  <si>
    <t>R3 Type of school where vocational-technical or apprenticeship training was received for fifth reported program.</t>
  </si>
  <si>
    <t>R3 Length of participation (weeks) in fifth reported vocational-technical or apprenticeship training program.</t>
  </si>
  <si>
    <t>R3 Completion status for fifth reported vocational-technical or apprenticeship training program.</t>
  </si>
  <si>
    <t>R3 Century month graduate last participated in fifth reported vocational-technical or apprenticeship training program.</t>
  </si>
  <si>
    <t>R3 Was fifth reported vocational-technical or apprenticeship training program used on any job?</t>
  </si>
  <si>
    <t>R3 Major field of study for sixth reported vocational-technical or apprenticeship training program.</t>
  </si>
  <si>
    <t>R3 Where did graduate receive vocational-technical or apprenticeship training for sixth reported program?</t>
  </si>
  <si>
    <t>R3 Type of school where vocational-technical or apprenticeship training was received for sixth reported program.</t>
  </si>
  <si>
    <t>R3 Length of participation (weeks) in sixth reported vocational-technical or apprenticeship training program.</t>
  </si>
  <si>
    <t>R3 Completion status for sixth reported vocational-technical or apprenticeship training program.</t>
  </si>
  <si>
    <t>R3 Century month graduate last participated in sixth reported vocational-technical or apprenticeship training program.</t>
  </si>
  <si>
    <t>R3 Was sixth reported vocational-technical or apprenticeship training program used on any job?</t>
  </si>
  <si>
    <t>R3 Post high school educational experience, college and vocational school. Constructed diffferently than EDEXPR.</t>
  </si>
  <si>
    <t>R3 Highest grade or year of regular school ever attended.</t>
  </si>
  <si>
    <t>R3 Did sibling respondent pass a high school equivalency test?</t>
  </si>
  <si>
    <t>R3 Highest grade or year of regular school completed.</t>
  </si>
  <si>
    <t>R3 Century month completed highest grade or year of regular school.</t>
  </si>
  <si>
    <t>R3 Century month last attended high school.</t>
  </si>
  <si>
    <t>R3 Was sibling respondent's longest vocational-technical training program of over six months completed prior to first job?</t>
  </si>
  <si>
    <t>R3 Did any of the vocational-technical or apprenticeship programs last 6 months or longer?</t>
  </si>
  <si>
    <t>R3 Type of vocational-technical or apprenticeship training of longest program.</t>
  </si>
  <si>
    <t>R3 Where did sibling respondent receive vocational-technical or apprenticeship training for longest program?</t>
  </si>
  <si>
    <t>R3 Type of school where vocational-technical or apprenticeship training was received for longest program.</t>
  </si>
  <si>
    <t>R3 Length of participation (weeks) in longest vocational-technical or apprenticeship training program.</t>
  </si>
  <si>
    <t>R3 Completion status for longest vocational-technical or apprenticeship training program.</t>
  </si>
  <si>
    <t>R3 Century month sibling respondent last participated in longest vocational-technical or apprenticeship training program.</t>
  </si>
  <si>
    <t>R3 Was longest vocational-technical or apprenticeship training program used on any job?</t>
  </si>
  <si>
    <t>R3 Have you ever been in the military?</t>
  </si>
  <si>
    <t>R3 How did you first enter the military?</t>
  </si>
  <si>
    <t>R3 What is the highest grade you completed prior to entering the military?</t>
  </si>
  <si>
    <t>R3 Century month first entered active military duty.</t>
  </si>
  <si>
    <t>R3 Are you currently on active military duty?</t>
  </si>
  <si>
    <t>R3 Century month of last separation from active military duty.</t>
  </si>
  <si>
    <t>R3 Duration of military service.</t>
  </si>
  <si>
    <t>R3 Was your military service ever interrupted?</t>
  </si>
  <si>
    <t>R3 In what branch of military service did graduate serve in?</t>
  </si>
  <si>
    <t>R3 Military rank at last separation or current rank.</t>
  </si>
  <si>
    <t>R3 Century month first separation from military service began.</t>
  </si>
  <si>
    <t>R3 Century month first separation from military service ended.</t>
  </si>
  <si>
    <t>R3 Century month second separation from military service began.</t>
  </si>
  <si>
    <t>R3 Century month second separation from military service ended.</t>
  </si>
  <si>
    <t>R3 Century month third separation from military service began.</t>
  </si>
  <si>
    <t>R3 Century month third separation from military service ended.</t>
  </si>
  <si>
    <t>R3 Number of training programs or schools completed while in the military.</t>
  </si>
  <si>
    <t>R3 Major field of study for type of military training in first reported military training program or school.</t>
  </si>
  <si>
    <t>R3 Number of weeks graduate participated in first reported military training program or school.</t>
  </si>
  <si>
    <t>R3 Did graduate use the training from first reported training program or school on any job subsequent to military service?</t>
  </si>
  <si>
    <t>R3 Major field of study for type of military training in second reported military training program or school.</t>
  </si>
  <si>
    <t>R3 Number of weeks graduate participated in second reported military training program or school.</t>
  </si>
  <si>
    <t>R3 Did graduate use the training from second reported training program or school on any job subsequent to military service?</t>
  </si>
  <si>
    <t>R3 Major field of study for type of military training in third reported military training program or school.</t>
  </si>
  <si>
    <t>R3 Number of weeks graduate participated in third reported military training program or school.</t>
  </si>
  <si>
    <t>R3 Did graduate use the training from third reported training program or school on any job subsequent to military service?</t>
  </si>
  <si>
    <t>R3 Did participant have a full-time civilian job since completing school?</t>
  </si>
  <si>
    <t>R3 Did Respondent begin first job before completing highest level of school?</t>
  </si>
  <si>
    <t>R3 century month participant began first job.</t>
  </si>
  <si>
    <t>R3 1970 Census detailed industry code for first job.</t>
  </si>
  <si>
    <t>R3 1970 Census detailed occupation code for first job.</t>
  </si>
  <si>
    <t>R3 Class of worker code for first job.</t>
  </si>
  <si>
    <t>R3 1970 Major industry code for first job.</t>
  </si>
  <si>
    <t>R3 1970 Major occupation code for first job.</t>
  </si>
  <si>
    <t>R3 1970 Duncan SEI score for first job.</t>
  </si>
  <si>
    <t>R3 1970 siegel prestige score for first job.</t>
  </si>
  <si>
    <t>R3 1970 Occupational education score for first job.</t>
  </si>
  <si>
    <t>R3 1970 Occupational income score for first job.</t>
  </si>
  <si>
    <t>R3 Did graduate work at a civilian job in March, 1970?</t>
  </si>
  <si>
    <t>R3 1970 Census detailed industry code for job in March, 1970.</t>
  </si>
  <si>
    <t>R3 1970 Census detailed occupation code for job in March, 1970.</t>
  </si>
  <si>
    <t>R3 Class of worker code for job in March, 1970.</t>
  </si>
  <si>
    <t>R3 1970 Major industry code for job in March, 1970.</t>
  </si>
  <si>
    <t>R3 1970 Major occupation code for job in March, 1970.</t>
  </si>
  <si>
    <t>R3 1970 Duncan SEI code for job in March, 1970.</t>
  </si>
  <si>
    <t>R3 1970 Siegel prestige score for job in March, 1970.</t>
  </si>
  <si>
    <t>R3 1970 Occupational education score for job in March, 1970.</t>
  </si>
  <si>
    <t>R3 1970 Occupational income score for job in March, 1970.</t>
  </si>
  <si>
    <t>R3 1970 Census detailed industry code for longest job last year.</t>
  </si>
  <si>
    <t>R3 1970 Census detailed occupation code for longest job last year.</t>
  </si>
  <si>
    <t>R3 Class of worker code for longest job last year.</t>
  </si>
  <si>
    <t>R3 1970 Major industry code for longest job last year.</t>
  </si>
  <si>
    <t>R3 1970 Major occupation code for longest job last year.</t>
  </si>
  <si>
    <t>R3 1970 Duncan SEI score for longest job last year.</t>
  </si>
  <si>
    <t>R3 1970 Seigel prestige for longest job last year.</t>
  </si>
  <si>
    <t>R3 1970 Occupational education score for longest job last year.</t>
  </si>
  <si>
    <t>R3 1970 Occupational income score for longest job last year.</t>
  </si>
  <si>
    <t>R3 Century month Respondent began current or last job.</t>
  </si>
  <si>
    <t>R3 1970 Census detailed industry code for current or last job.</t>
  </si>
  <si>
    <t>R3 1970 Census detailed occupation code for current or last job.</t>
  </si>
  <si>
    <t>R3 Class of worker code for current or last job.</t>
  </si>
  <si>
    <t>R3 1970 Major industry code for current or last job.</t>
  </si>
  <si>
    <t>R3 1970 Major occupation code for current or last job.</t>
  </si>
  <si>
    <t>R3 1970 Duncan SEI score for current or last job.</t>
  </si>
  <si>
    <t>R3 1970 Siegel prestige score for current current or last job.</t>
  </si>
  <si>
    <t>R3 1970 Occupational education score for current or last job.</t>
  </si>
  <si>
    <t>R3 1970 Occupational income score for current or last job.</t>
  </si>
  <si>
    <t>R3 How many weeks did participant work last year, either full-or part-time?</t>
  </si>
  <si>
    <t>R3 Weeks participant was in labor force last year.</t>
  </si>
  <si>
    <t>R3 Did participant lose weeks because of layoff last year?</t>
  </si>
  <si>
    <t>R3 Even though participant did not work last year, did participant spend anytime trying to find a job last year?</t>
  </si>
  <si>
    <t>R3 Weeks participant was looking for work or on layoff last year.</t>
  </si>
  <si>
    <t>R3 Weeks participant was looking for work or was on layoff last year.</t>
  </si>
  <si>
    <t>R3 Number of stretches participant was looking for work last year.</t>
  </si>
  <si>
    <t>R3 What was participant doing most of remaining weeks last year?</t>
  </si>
  <si>
    <t>R3 Did participant work full-or part-time last year?</t>
  </si>
  <si>
    <t>R3 Participant's labor force status.</t>
  </si>
  <si>
    <t>R3 Participant's employment classification.</t>
  </si>
  <si>
    <t>R3 Why is participant's not in labor force?</t>
  </si>
  <si>
    <t>R3 Participant's labor force status code with civilian and military specification.</t>
  </si>
  <si>
    <t>R3 Respondent's major activity at current employment (last week's activity for Graduate but present activity for Sibling).</t>
  </si>
  <si>
    <t>R3 Main reason graduate did not work last year.</t>
  </si>
  <si>
    <t>R3 Labor force experience for all graduates.  Proportion of time from june 1957 to the month of interview that the graduate was not known to be out of the civilian labor force.</t>
  </si>
  <si>
    <t>R3 Tenure at current job for all graduates.  Time in months from the start of the current job to the month of interview.</t>
  </si>
  <si>
    <t>R3 Graduate's labor force status with details for the unemployed.</t>
  </si>
  <si>
    <t>R3 Duration of unemployment in weeks.</t>
  </si>
  <si>
    <t>R3 Did graduate do any work at all last week?</t>
  </si>
  <si>
    <t>R3 How many hours did graduate work last week at all jobs?</t>
  </si>
  <si>
    <t>R3 Total number of hours graduate worked last week at all jobs.</t>
  </si>
  <si>
    <t>R3 Does graduate usually work full-time, even though graduate did not last week?</t>
  </si>
  <si>
    <t>R3 Why did graduate not work full-time last week?</t>
  </si>
  <si>
    <t>R3 Did graduate have a job from which he was temporarily absent or on layoff last week?</t>
  </si>
  <si>
    <t>R3 Why was graduate absent from work last week?</t>
  </si>
  <si>
    <t>R3 Is graduate getting wages or salary for any time off last week?</t>
  </si>
  <si>
    <t>R3 Does graduate usually work full-time at the job graduate was absent from last week?</t>
  </si>
  <si>
    <t>R3 Why did graduate start looking for work?</t>
  </si>
  <si>
    <t>R3 How many weeks ago did graduate start looking for work?</t>
  </si>
  <si>
    <t>R3 How many weeks ago was graduate laid off?</t>
  </si>
  <si>
    <t>R3 Has graduate looked for work within the last four weeks?</t>
  </si>
  <si>
    <t>R3 Did graduate use a public employment agency to find work in the last four weeks?</t>
  </si>
  <si>
    <t>R3 Did graduate use a private employment agency to find work in the last four weeks?</t>
  </si>
  <si>
    <t>R3 Did graduate contact possible employer directly to find work in last four weeks?</t>
  </si>
  <si>
    <t>R3 Did graduate contact friends or relatives to find work in last four weeks?</t>
  </si>
  <si>
    <t>R3 Did graduate place or answer an ad to find work in last four weeks?</t>
  </si>
  <si>
    <t>R3 Did graduate do nothing to find work in last four weeks?</t>
  </si>
  <si>
    <t>R3 Did graduate do something other than using a public employment agency, a private employment agency, contacting a possible employer directly, contacting friends or relatives, placing or answering ads, or doing nothing to find work in last four weeks?</t>
  </si>
  <si>
    <t>R3 Why did graduate start looking for full-or part-time work?</t>
  </si>
  <si>
    <t>R3 How many weeks has graduate been looking for work?</t>
  </si>
  <si>
    <t>R3 Has graduate been looking for full-or part-time work?</t>
  </si>
  <si>
    <t>R3 Is there any reason that graduate could not take a job last week?</t>
  </si>
  <si>
    <t>R3 Reason graduate could not take a job last week.</t>
  </si>
  <si>
    <t>R3 When did graduate last work at a full-time job or business lasting 2 consecutive weeks or more (century month)?</t>
  </si>
  <si>
    <t>R3 When did graduate last work for pay at a regular job of business, either full-time or part-time?</t>
  </si>
  <si>
    <t>R3 Why did graduate leave last job?</t>
  </si>
  <si>
    <t>R3 Does graduate want a regular job now, either full-time or part-time?</t>
  </si>
  <si>
    <t>R3 First response for why graduate is not looking for work.</t>
  </si>
  <si>
    <t>R3 Second response for why graduate is not looking for work.</t>
  </si>
  <si>
    <t>R3 Does graduate intend to look for work of any kind in the next 12 months?</t>
  </si>
  <si>
    <t>R3 Does graduate intend to look for a job at anytime in the future?</t>
  </si>
  <si>
    <t>R3 When does graduate intend to look for work?</t>
  </si>
  <si>
    <t>R3 Is sibling respondent looking for work or doing any work for pay now?</t>
  </si>
  <si>
    <t>R3 When did sibling respondent last work for pay at a regular job or business, either full or part-time?</t>
  </si>
  <si>
    <t>R3 Number of people who work at Respondent's current/last job.</t>
  </si>
  <si>
    <t>R3 In an average week on your job (current/last), how many hours do you spend reading, writing, and dealing with written materials?</t>
  </si>
  <si>
    <t>R3 In an average week on your job (current/last), how many hours per week do you spend working with your hands,tools, or equipment?</t>
  </si>
  <si>
    <t>R3 In an average week on your job (current/last), how many hours per week do you spend dealing with people about work--not just passing the time of day?</t>
  </si>
  <si>
    <t>R3 How often do you work under the pressure of time at current/last job?</t>
  </si>
  <si>
    <t>R3 When you work under time pressure at current/last job, does it usually involve longer hours?</t>
  </si>
  <si>
    <t>R3 When you work under time pressure at current/last job, does it usually involve heavier physical work?</t>
  </si>
  <si>
    <t>R3 When you work under time pressure at current/last job, does it usually involve faster physical movements?</t>
  </si>
  <si>
    <t>R3 When you work under time pressure at current/last job, does it usually involve faster thinking?</t>
  </si>
  <si>
    <t>R3 When you work under time pressure at current/last job, does it usually involve anything else?</t>
  </si>
  <si>
    <t>R3 How dirty do you get on the job at current/last job?</t>
  </si>
  <si>
    <t>R3 In what way does participant perform tasks at current/last job? Measure of repition of job tasks.</t>
  </si>
  <si>
    <t>R3 How often are you held responsible for things that are really outside of his control at current/last job?</t>
  </si>
  <si>
    <t>R3 Do you have authority to hire and fire others at current/last job?</t>
  </si>
  <si>
    <t>R3 Can you influence or set the rate of pay received by others at current/last job?</t>
  </si>
  <si>
    <t>R3 Does someone else influence or set your rate or amount of pay at current/last job?</t>
  </si>
  <si>
    <t>R3 Do you supervise the work of others that is, what they produce and how much at current/last job?</t>
  </si>
  <si>
    <t>R3 Do you decide what others do and how they do it at current/last job?</t>
  </si>
  <si>
    <t>R3 Do you decide what others do, but they decide how to do it at current/last job?</t>
  </si>
  <si>
    <t>R3 Does someone else supervise your work that is, what you produces or how much at current/last job?</t>
  </si>
  <si>
    <t>R3 Does someone else decide both what you do and how you do it at current/last job?</t>
  </si>
  <si>
    <t>R3 Does someone else decides what you do, but you decide how to do it at current/last job?</t>
  </si>
  <si>
    <t>R3 Does your supervisor exercise little or no control over your work at current/last job?</t>
  </si>
  <si>
    <t>R3 How satisfied are you with current/last job as a whole?</t>
  </si>
  <si>
    <t>R3 How many hours a week does Respondent usually work at all jobs?</t>
  </si>
  <si>
    <t>R3 If you didn't have to work to make a living would you want to work anyway?</t>
  </si>
  <si>
    <t>R3 First reason participant would want to work or not want to work if participant didn't have to.</t>
  </si>
  <si>
    <t>R3 Second reason participant would want to work or not want to work if participant didn't have to.</t>
  </si>
  <si>
    <t>R3 How Important is the pay in judging jobs in general?</t>
  </si>
  <si>
    <t>R3 How important are the fringe benefits in judging jobs in general?</t>
  </si>
  <si>
    <t>R3 How important is how interesting the work is in judging jobs in general?</t>
  </si>
  <si>
    <t>R3 How important is the supervisor of jobs in judging jobs in general?</t>
  </si>
  <si>
    <t>R3 How important are the co-workers of jobs in judging jobs in general?</t>
  </si>
  <si>
    <t>R3 How important is how clean the work is in judging jobs in general?</t>
  </si>
  <si>
    <t>R3 How important are the hours you work in judging jobs in general?</t>
  </si>
  <si>
    <t>R3 How important is how tiring the work is in judging jobs in general?</t>
  </si>
  <si>
    <t>R3 How important is how highly people regard the job in judging jobs in general?</t>
  </si>
  <si>
    <t>R3 How important is job security in judging jobs in general?</t>
  </si>
  <si>
    <t>R3 How important is the amount of freedom you have in judging jobs in general?</t>
  </si>
  <si>
    <t>R3 How important is the chance to help people in judging jobs in general?</t>
  </si>
  <si>
    <t>R3 How important is not being under too much pressure in judging jobs in general?</t>
  </si>
  <si>
    <t>R3 How important is the chance to get ahead in judging jobs in general?</t>
  </si>
  <si>
    <t>R3 How important is the chance to use your abilities in judging jobs in general?</t>
  </si>
  <si>
    <t>R3 How satisfied are/were you with the pay at your current/last job?</t>
  </si>
  <si>
    <t>R3 How satisfied are/were you with the fringe benefits at your current/last job?</t>
  </si>
  <si>
    <t>R3 How satisfied are/were you with how interesting the work is at your current/last job?</t>
  </si>
  <si>
    <t>R3 How satisfied are/were you with the supervisor at your current/last job?</t>
  </si>
  <si>
    <t>R3 How satisfied are/were you with your co-workers at your current/last job?</t>
  </si>
  <si>
    <t>R3 How satisfied are/were you with how clean the work is at your current/last job?</t>
  </si>
  <si>
    <t>R3 How satisfied are/were you with the hours you work at your current/last job?</t>
  </si>
  <si>
    <t>R3 How satisfied are/were you with how tiring the work is at your current/last job?</t>
  </si>
  <si>
    <t>R3 How satisfied are/were you with how highly people regard the job at your current/last job?</t>
  </si>
  <si>
    <t>R3 How satisfied are/were you with the job security at your current/last job?</t>
  </si>
  <si>
    <t>R3 How satisfied are/were you with the amount of freedom you have/had at your current/last job?</t>
  </si>
  <si>
    <t>R3 How satisfied are/were you with the chance to help people at your current/last job?</t>
  </si>
  <si>
    <t>R3 How satisfied are/were you with not being under too much pressure at your current/last job?</t>
  </si>
  <si>
    <t>R3 How satisfied are/were you with the chance to get ahead at your current/last job?</t>
  </si>
  <si>
    <t>R3 How satisfied are/were you wtih your chance to use your abilities at your current/last job?</t>
  </si>
  <si>
    <t>R3 Does graduate have more than one job at which he works regularly?</t>
  </si>
  <si>
    <t>R3 Do you currently belong to a labor union?</t>
  </si>
  <si>
    <t>R3 Does sibling respondent belong to the same labor union that head of household belonged to?</t>
  </si>
  <si>
    <t>R3 If you were free to choose, what kind of work would you like to be doing 10 years from now?</t>
  </si>
  <si>
    <t>R3 1970 Census detailed industry code for preferred job 10 years from now.</t>
  </si>
  <si>
    <t>R3 1970 Census detailed occupation code for preferred job 10 years from now.</t>
  </si>
  <si>
    <t>R3 Class of worker code for preferred job 10 years from now.</t>
  </si>
  <si>
    <t>R3 1970 Major industry code for preferred job 10 years from now.</t>
  </si>
  <si>
    <t>R3 1970 Major occupation code for preferred job 10 years from now.</t>
  </si>
  <si>
    <t>R3 1970 Duncan SEI score for preferred job 10 years from now.</t>
  </si>
  <si>
    <t>R3 1970 Seigel prestige score for preferred job 10 years from now.</t>
  </si>
  <si>
    <t>R3 1970 Occupational education score for preferred job 10 years from now.</t>
  </si>
  <si>
    <t>R3 1970 Occupational income score for preferred job 10 years from now.</t>
  </si>
  <si>
    <t>R3 How good is the chance you will be doing what you want to do 10 years from now?</t>
  </si>
  <si>
    <t>R3 First reason participant thinks his/her chances are the way they are for what participant wants to do 10 years from now.</t>
  </si>
  <si>
    <t>R3 Second reason participant thinks his/her chances are the way they are for what participant wants to do 10 years from now.</t>
  </si>
  <si>
    <t>R3 Total earnings of participant and spouse in $100's last year.</t>
  </si>
  <si>
    <t>R3 Participant's total earnings last year in $100's.</t>
  </si>
  <si>
    <t>R3 Missing data flag for participant's total earnings last year.</t>
  </si>
  <si>
    <t>R3 Participant's wages and salaries in $100's last year.</t>
  </si>
  <si>
    <t>R3 Participant's self-employed nonfarm earnings in $100's last year.</t>
  </si>
  <si>
    <t>R3 Participant's farm earnings in $100's last year.</t>
  </si>
  <si>
    <t>R3 Spouse's total earnings in $100's last year.</t>
  </si>
  <si>
    <t>R3 Missing data flag for total earnings of spouse.</t>
  </si>
  <si>
    <t>R3 Spouse's wages and salary earnings in $100's last year.</t>
  </si>
  <si>
    <t>R3 Spouse's nonfarm self-employment earnings in $100's last year.</t>
  </si>
  <si>
    <t>R3 Spouse's farm self-employment earnings in $100's last year.</t>
  </si>
  <si>
    <t>R3 Total number of siblings.</t>
  </si>
  <si>
    <t>R3 Total number of living siblings.</t>
  </si>
  <si>
    <t>R3 Number of sisters ever born.</t>
  </si>
  <si>
    <t>R3 Number of older sisters ever born.</t>
  </si>
  <si>
    <t>R3 Number of brothers ever born.</t>
  </si>
  <si>
    <t>R3 Number of older brothers ever born.</t>
  </si>
  <si>
    <t>R3 Graduate's birth order in ever born sibling table.</t>
  </si>
  <si>
    <t>R3 Graduate's birth order in living sibling table.</t>
  </si>
  <si>
    <t>R3 Is graduate a twin?</t>
  </si>
  <si>
    <t>R3 Sex of oldest living sibling, which includes graduate.</t>
  </si>
  <si>
    <t>R3 Current age of oldest living sibling, which includes graduate.</t>
  </si>
  <si>
    <t>R3 Education of oldest living sibling, which includes graduate.</t>
  </si>
  <si>
    <t>R3 Sex of second oldest living sibling, which includes graduate.</t>
  </si>
  <si>
    <t>R3 Current age of second oldest living sibling, which includes graduate.</t>
  </si>
  <si>
    <t>R3 Education of second oldest living sibling, which includes graduate.</t>
  </si>
  <si>
    <t>R3 Sex of third oldest living sibling, which includes graduate.</t>
  </si>
  <si>
    <t>R3 Current age of third oldest living sibling, which includes graduate.</t>
  </si>
  <si>
    <t>R3 Education of third oldest living sibling, which includes graduate.</t>
  </si>
  <si>
    <t>R3 Sex of fourth oldest living sibling, which includes graduate.</t>
  </si>
  <si>
    <t>R3 Current age of fourth oldest living sibling, which includes graduate.</t>
  </si>
  <si>
    <t>R3 Education of fourth oldest living sibling, which includes graduate.</t>
  </si>
  <si>
    <t>R3 Sex of fifth oldest living sibling, which includes graduate.</t>
  </si>
  <si>
    <t>R3 Current age of fifth oldest living sibling, which includes graduate.</t>
  </si>
  <si>
    <t>R3 Education of fifth oldest living sibling, which includes graduate.</t>
  </si>
  <si>
    <t>R3 Sex of sixth oldest living sibling, which includes graduate.</t>
  </si>
  <si>
    <t>R3 Current age of sixth oldest living sibling, which includes graduate.</t>
  </si>
  <si>
    <t>R3 Education of sixth oldest living sibling, which includes graduate.</t>
  </si>
  <si>
    <t>R3 Sex of seventh oldest living sibling, which includes graduate.</t>
  </si>
  <si>
    <t>R3 Current age of seventh oldest living sibling, which includes graduate.</t>
  </si>
  <si>
    <t>R3 Education of seventh oldest living sibling, which includes graduate.</t>
  </si>
  <si>
    <t>R3 Sex of eighth oldest living sibling, which includes graduate.</t>
  </si>
  <si>
    <t>R3 Current age of eighth oldest living sibling, which includes graduate.</t>
  </si>
  <si>
    <t>R3 Education of eighth oldest living sibling, which includes graduate.</t>
  </si>
  <si>
    <t>R3 Sex of ninth oldest living sibling, which includes graduate.</t>
  </si>
  <si>
    <t>R3 Current age of ninth oldest living sibling, which includes graduate.</t>
  </si>
  <si>
    <t>R3 Education of ninth oldest living sibling, which includes graduate.</t>
  </si>
  <si>
    <t>R3 Sex of tenth oldest living sibling, which includes graduate.</t>
  </si>
  <si>
    <t>R3 Current age of 10th oldest living sibling, which includes graduate.</t>
  </si>
  <si>
    <t>R3 Education of tenth oldest living sibling, which includes graduate.</t>
  </si>
  <si>
    <t>R3 Sex of eleventh oldest living sibling, which includes graduate.</t>
  </si>
  <si>
    <t>R3 Current age of eleventh oldest living sibling, which includes graduate.</t>
  </si>
  <si>
    <t>R3 Education of eleventh oldest living sibling, which includes graduate.</t>
  </si>
  <si>
    <t>R3 Age interval in years between graduate and next older living sibling.</t>
  </si>
  <si>
    <t>R3 Age interval in years between graduate and next younger living sibling.</t>
  </si>
  <si>
    <t>R3 Sex of selected sibling.</t>
  </si>
  <si>
    <t>R3 Selected sibling's age, computed by sibling self-reported birthdate in 1977 or 1994.</t>
  </si>
  <si>
    <t>R3 Selected sibling's age, reported by graduate.</t>
  </si>
  <si>
    <t>R3 Selected sibling's state of residence. Wisconsin or not Wisconsin on public release.</t>
  </si>
  <si>
    <t>R3 Selected sibling's birth order in living sibling table, which includes graduate.</t>
  </si>
  <si>
    <t>R3 Age interval between graduate and selected sibling.</t>
  </si>
  <si>
    <t>R3 Age interval between selected sibling and next older sibling.</t>
  </si>
  <si>
    <t>R3 Age interval between selected sibling and next younger sibling.</t>
  </si>
  <si>
    <t>R3 Education of selected sibling.</t>
  </si>
  <si>
    <t>R3 1970 Census detailed industry for selected sibling.</t>
  </si>
  <si>
    <t>R3 1970 Census detailed occupation for selected sibling.</t>
  </si>
  <si>
    <t>R3 Class of worker code for selected sibling.</t>
  </si>
  <si>
    <t>R3 1970 Major industry code for selected sibling.</t>
  </si>
  <si>
    <t>R3 1970 Major occupation code for selected sibling.</t>
  </si>
  <si>
    <t>R3 1970 Duncan SEI occupational score for selected sibling.</t>
  </si>
  <si>
    <t>R3 1970 Siegel prestige score for selected sibling.</t>
  </si>
  <si>
    <t>R3 1970 Occupational education score for selected sibling.</t>
  </si>
  <si>
    <t>R3 1970 Occupational income score for selected sibling.</t>
  </si>
  <si>
    <t>R3 Did you live with both parents most of time up until you were 16?</t>
  </si>
  <si>
    <t>R3 Who is the head of the household when participant was age 16.</t>
  </si>
  <si>
    <t>R3 Summary code for head of household when participant was age 16.</t>
  </si>
  <si>
    <t>R3 Highest grade of school head of household completed when participant was age 16.</t>
  </si>
  <si>
    <t>R3 1970 Census detailed industry code for head of household when participant was age 16.</t>
  </si>
  <si>
    <t>R3 1970 Census detailed occupation code for head of household when participant was age 16.</t>
  </si>
  <si>
    <t>R3 Class of worker code for head of household when participant was age 16.</t>
  </si>
  <si>
    <t>R3 1970 Major industry code for head of household when participant was age 16.</t>
  </si>
  <si>
    <t>R3 1970 Major occupation code for head of household when participant was age 16.</t>
  </si>
  <si>
    <t>R3 1970 Duncan SEI score for head of household when participant was age 16.</t>
  </si>
  <si>
    <t>R3 1970 Seigel prestige score for head of household when when participant was age 16.</t>
  </si>
  <si>
    <t>R3 1970 Occupational education score for head of household when participant was age 16.</t>
  </si>
  <si>
    <t>R3 1970 Occupational income score for head of household when participant was age 16.</t>
  </si>
  <si>
    <t>R3 When you were about 16 did you plan to attend a college or university?</t>
  </si>
  <si>
    <t>R3 When you were 16 how many years of further education did you plan to get?</t>
  </si>
  <si>
    <t>R3 1970 Census detailed industry code for the job participant expected to have when participant was about 16 years old.</t>
  </si>
  <si>
    <t>R3 1970 Census detailed occupation code for the job participant expected to have when participant was about 16 years old.</t>
  </si>
  <si>
    <t>R3 1970 Major industry code for the job participant expected to have when participant was about 16 years old.</t>
  </si>
  <si>
    <t>R3 Occupational group for the job participant expected to have when participant was about 16 years old.</t>
  </si>
  <si>
    <t>R3 1970 Duncan SEI score for the job participant expected to have when participant was about 16 years old.</t>
  </si>
  <si>
    <t>R3 1970 Seigel prestige score for the job participant expected to have when participant was about 16 years old.</t>
  </si>
  <si>
    <t>R3 1970 Occupational education score for the job participant expected to have when participant was about 16 years old.</t>
  </si>
  <si>
    <t>R3 1970 Occupational income score for the job participant expected to have when participant was about 16 years old.</t>
  </si>
  <si>
    <t>R3 Age of 1957 head of household in 1975.</t>
  </si>
  <si>
    <t>R3 Preferred measure of 1957 father's education.</t>
  </si>
  <si>
    <t>R3 Did the head of household usually work in 1957?</t>
  </si>
  <si>
    <t>R3 Preferred measure for father's Duncan SEI score for 1957 job.  Uses OCSH57U2 first, if not available use OCSF57.</t>
  </si>
  <si>
    <t>R3 Preferred measure for father's Duncan SEI score for 1957 job. Uses OCSF57 first, if not available use OCSH57U2.</t>
  </si>
  <si>
    <t>R3 Preferred measure for father's Duncan SEI score for 1957 job. Average of OCSF57 and OCSH57U2.</t>
  </si>
  <si>
    <t>R3 Preferred measure of mother's education.</t>
  </si>
  <si>
    <t>R3 Preferred measure of 1957 head of household's education.</t>
  </si>
  <si>
    <t>R3 Highest grade of school mother completed.</t>
  </si>
  <si>
    <t>R3 Did your mother have a job when you were a high school senior?</t>
  </si>
  <si>
    <t>R3 1970 Census detailed industry code for mother's job in 1957.</t>
  </si>
  <si>
    <t>R3 1970 Census detailed occupation code mother's job in 1957.</t>
  </si>
  <si>
    <t>R3 Class of worker code for mother's job in 1957.</t>
  </si>
  <si>
    <t>R3 1970 Major industry code for mother's job in 1957.</t>
  </si>
  <si>
    <t>R3 1970 Major occupation code for mother's job in 1957.</t>
  </si>
  <si>
    <t>R3 1970 Duncan SEI score for mother's job in 1957.</t>
  </si>
  <si>
    <t>R3 1970 Siegel prestige score for mother's job in 1957.</t>
  </si>
  <si>
    <t>R3 1970 Occupational education score of mother in 1957.</t>
  </si>
  <si>
    <t>R3 1970 Occupational income score of mother in 1957.</t>
  </si>
  <si>
    <t>R3 Preferred measure of parental income in 1957.  Truncated at $99,800.</t>
  </si>
  <si>
    <t>R3 Preferred Measure of parental income in 1957. Truncated at $15,000.</t>
  </si>
  <si>
    <t>R3 Family's yearly income in 1957 in 100's.</t>
  </si>
  <si>
    <t>R3 Father's nationality.</t>
  </si>
  <si>
    <t>R3 When you were a high school senior did you plan to attend a college or a university the next year or sometime later?</t>
  </si>
  <si>
    <t>R3 When you were a high school senior what was the highest degree you hoped to earn?</t>
  </si>
  <si>
    <t>R3 When you were a high school senior did your teachers encourage you to go to college?</t>
  </si>
  <si>
    <t>R3 When you were a high school senior did your parents want you to go to college?</t>
  </si>
  <si>
    <t>R3 When you were a high school senior what were most of your friends planning on doing?</t>
  </si>
  <si>
    <t>R3 Did graduate's friends plan to go to college?</t>
  </si>
  <si>
    <t>R3 Number of graduate's best friends in graduate's senior class in high school.</t>
  </si>
  <si>
    <t>R3 IDPRIV of graduate's first reported best friend from graduate's senior class in high school.</t>
  </si>
  <si>
    <t>R3 Quality of name match for graduate's first reported best friend from graduate's senior class in high school.</t>
  </si>
  <si>
    <t>R3 IDPRIV of graduate's second reported best friend from graduate's senior class in high school.</t>
  </si>
  <si>
    <t>R3 Quality of name match for graduate's second reported best friend from graduate's senior class in high school.</t>
  </si>
  <si>
    <t>R3 IDPRIV of graduate's third reported best friend from graduate's senior class in high school.</t>
  </si>
  <si>
    <t>R3 Quality of name match for graduate's third reported best friend from graduate's senior class in high school.</t>
  </si>
  <si>
    <t>R3 Did head of household belong to a labor union when sibling respondent was 16 years old?</t>
  </si>
  <si>
    <t>R3 Did sibling respondent and the graduate live together in the same family or household most of the time up until sibling respondent was 16 years old?</t>
  </si>
  <si>
    <t>R3 First response why there was a time of a year or longer that the sibling respondent and the graduate did not live in the same family or household.</t>
  </si>
  <si>
    <t>R3 Second response why there was a time of a year or longer that the sibling respondent and the graduate did not live in the same family or household.</t>
  </si>
  <si>
    <t>R3 Current marital status.</t>
  </si>
  <si>
    <t>R3 Married more than once?</t>
  </si>
  <si>
    <t>R3 Number of marriages.</t>
  </si>
  <si>
    <t>R3 Marital history.</t>
  </si>
  <si>
    <t>R3 Century month when current marriage began.</t>
  </si>
  <si>
    <t>R3 R's age when  married current spouse.</t>
  </si>
  <si>
    <t>R3 Number of children born during current marriage.</t>
  </si>
  <si>
    <t>R3 Educational attainment of current spouse.</t>
  </si>
  <si>
    <t>R3 Current age of current spouse.</t>
  </si>
  <si>
    <t>R3 Age of current spouse when spouse married R</t>
  </si>
  <si>
    <t>R3 Labor force status of current spouse.</t>
  </si>
  <si>
    <t>R3 Employment status of current spouse.</t>
  </si>
  <si>
    <t>R3 1970 Census detailed industry code for current spouse's current/last job.</t>
  </si>
  <si>
    <t>R3 1970 Detailed occupation code for current spouse's current/last job.</t>
  </si>
  <si>
    <t>R3 Class of worker code for current spouse's current/last job.</t>
  </si>
  <si>
    <t>R3 1970 Major industry code for current spouse's current/last job.</t>
  </si>
  <si>
    <t>R3 1970 Major occupation code for current spouse's current/last job.</t>
  </si>
  <si>
    <t>R3 1970 Duncan SEI score for current spouse's current/last job.</t>
  </si>
  <si>
    <t>R3 1970 Siegel prestige score for current spouse's current/last job.</t>
  </si>
  <si>
    <t>R3 1970 Occupational education score for current spouse's current/last job.</t>
  </si>
  <si>
    <t>R3 1970 Occupational income score for current spouse's current/last job.</t>
  </si>
  <si>
    <t>R3 Century month for beginning for current/last marriage.</t>
  </si>
  <si>
    <t>R3 Termination status of current/last marriage.</t>
  </si>
  <si>
    <t>R3 Century month when stopped living with last spouse.</t>
  </si>
  <si>
    <t>R3 Century month of official termination of last marriage.</t>
  </si>
  <si>
    <t>R3 Age of R when R married last current/last spouse.</t>
  </si>
  <si>
    <t>R3 Number of children born during current/last marriage.</t>
  </si>
  <si>
    <t>R3 Educational attainment of previous spouse.</t>
  </si>
  <si>
    <t>R3 Age of current/last spouse when participant married spouse.</t>
  </si>
  <si>
    <t>R3 Century month when first marriage began.</t>
  </si>
  <si>
    <t>R3 Termination status of first marriage.</t>
  </si>
  <si>
    <t>R3 Century month when stopped living with first spouse.</t>
  </si>
  <si>
    <t>R3 Century month of official termination of first marriage.</t>
  </si>
  <si>
    <t>R3 R's age at first marriage.</t>
  </si>
  <si>
    <t>R3 Number of children during first marriage.</t>
  </si>
  <si>
    <t>R3 Educational attainment of first spouse.</t>
  </si>
  <si>
    <t>R3 Age of first spouse when spouse married R</t>
  </si>
  <si>
    <t>R3 Century month when second marriage began.</t>
  </si>
  <si>
    <t>R3 Termination status of second marriage.</t>
  </si>
  <si>
    <t>R3 Century month when stopped living with second spouse.</t>
  </si>
  <si>
    <t>R3 Century month of official termination of second marriage.</t>
  </si>
  <si>
    <t>R3 Number of children born during second marriage.</t>
  </si>
  <si>
    <t>R3 Century month of beginning of third marriage.</t>
  </si>
  <si>
    <t>R3 Termination status of third marriage.</t>
  </si>
  <si>
    <t>R3 Century month when stopped living with third spouse.</t>
  </si>
  <si>
    <t>R3 Century month of official termination of third marriage.</t>
  </si>
  <si>
    <t>R3 Number of children born during third marriage.</t>
  </si>
  <si>
    <t>R3 Is the graduate married to another graduate respondent in the sample?</t>
  </si>
  <si>
    <t>R3 IDPRIV of graduate's spouse if also a graduate respondent.</t>
  </si>
  <si>
    <t>R3 Number of siblings of current spouse.</t>
  </si>
  <si>
    <t>R3 Number of brothers of current spouse.</t>
  </si>
  <si>
    <t>R3 Number of sisters of current spouse.</t>
  </si>
  <si>
    <t>R3 Did current spouse live with both parents up to time spouse was 16?</t>
  </si>
  <si>
    <t>R3 Summary code for current spouse's head of household up to time spouse was 16.</t>
  </si>
  <si>
    <t>R3 Detailed code for current spouse's head of household up to time spouse was 16.</t>
  </si>
  <si>
    <t>R3 Educational attainment of current spouse's head of household when spouse was 16.</t>
  </si>
  <si>
    <t>R3 1970 Census detailed industry code for current spouse's head of household when spouse was 16.</t>
  </si>
  <si>
    <t>R3 1970 Census detailed occupation code for current spouse's head of household when spouse was 16.</t>
  </si>
  <si>
    <t>R3 Class of worker code for current spouse's head of household when spouse was 16.</t>
  </si>
  <si>
    <t>R3 1970 Major industry code for current spouse's head of household when spouse was 16.</t>
  </si>
  <si>
    <t>R3 1970 Major occupation code for current spouse's head of household when spouse was 16.</t>
  </si>
  <si>
    <t>R3 1970 Duncan SEI score for current spouse's head of household when spouse was 16.</t>
  </si>
  <si>
    <t>R3 1970 Siegel prestige score for current spouse's head of household when spouse was 16.</t>
  </si>
  <si>
    <t>R3 1970 Occupational education score for current spouse's head of household when spouse was 16.</t>
  </si>
  <si>
    <t>R3 1970 Occupational income score of current spouse's head of household when spouse was 16.</t>
  </si>
  <si>
    <t>R3 Number of children ever had.</t>
  </si>
  <si>
    <t>R3 Number of male children.</t>
  </si>
  <si>
    <t>R3 Number of female children.</t>
  </si>
  <si>
    <t>R3 Do you have any adopted, step or foster children?</t>
  </si>
  <si>
    <t>R3 Participant's age at the birth of the first child.</t>
  </si>
  <si>
    <t>R3 Number of months between participant's first marriage and birth of the first child.</t>
  </si>
  <si>
    <t>R3 Did participant have a premarital first birth?</t>
  </si>
  <si>
    <t>R3 Sex of first child.</t>
  </si>
  <si>
    <t>R3 Date of birth of first child. Year on public release, century months on private release.</t>
  </si>
  <si>
    <t>R3 Sex of second child.</t>
  </si>
  <si>
    <t>R3 Date of birth of second child. Year on public release, century months on private release.</t>
  </si>
  <si>
    <t>R3 Sex of third child.</t>
  </si>
  <si>
    <t>R3 Date of birth of third child. Year on public release, century months on private release.</t>
  </si>
  <si>
    <t>R3 Sex of fourth child.</t>
  </si>
  <si>
    <t>R3 Date of birth of fourth child. Year on public release, century months on private release.</t>
  </si>
  <si>
    <t>R3 Sex of fifth child.</t>
  </si>
  <si>
    <t>R3 Date of birth of fifth child. Year on public release, century months on private release.</t>
  </si>
  <si>
    <t>R3 Sex of sixth child.</t>
  </si>
  <si>
    <t>R3 Date of birth of sixth child. Year on public release, century months on private release.</t>
  </si>
  <si>
    <t>R3 Sex of seventh child.</t>
  </si>
  <si>
    <t>R3 Date of birth of seventh child. Year on public release, century months on private release.</t>
  </si>
  <si>
    <t>R3 Sex of eighth child.</t>
  </si>
  <si>
    <t>R3 Date of birth of eighth child. Year on public release, century months on private release.</t>
  </si>
  <si>
    <t>R3 Sex of ninth child.</t>
  </si>
  <si>
    <t>R3 Date of birth of ninth child. Year on public release, century months on private release.</t>
  </si>
  <si>
    <t>R3 Sex of tenth child.</t>
  </si>
  <si>
    <t>R3 Date of birth of tenth child. Year on public release, century months on private release.</t>
  </si>
  <si>
    <t>R3 Sex of eleventh child.</t>
  </si>
  <si>
    <t>R3 Date of birth of eleventh child. Year on public release, century months on private release.</t>
  </si>
  <si>
    <t>R3 Sex of twelfth child.</t>
  </si>
  <si>
    <t>R3 Date of birth of twelfth child. Year on public release, century months on private release.</t>
  </si>
  <si>
    <t>R3 SEX OF THIRTEENTH CHILD.</t>
  </si>
  <si>
    <t>R3 DATE OF BIRTH OF THIRTEENTH CHILD. YEAR ON PUBLIC RELEASE, CENTURY MONTHS ON PRIVATE RELEASE.</t>
  </si>
  <si>
    <t>R3 Sex of last birth.</t>
  </si>
  <si>
    <t>R3 Date of birth of last child. Year on public release, century months on private release.</t>
  </si>
  <si>
    <t>R3 Number of months between first and second birth.</t>
  </si>
  <si>
    <t>R3 Number of months between second and third birth.</t>
  </si>
  <si>
    <t>R3 Number of months between third and fourth birth.</t>
  </si>
  <si>
    <t>R3 Number of months between fourth and fifth birth.</t>
  </si>
  <si>
    <t>R3 Number of months between fifth and sixth birth.</t>
  </si>
  <si>
    <t>R3 Number of months between sixth and seventh birth.</t>
  </si>
  <si>
    <t>R3 Number of months between seventh and eighth birth.</t>
  </si>
  <si>
    <t>R3 Number of months between eighth and ninth birth.</t>
  </si>
  <si>
    <t>R3 Number of months between ninth and tenth birth.</t>
  </si>
  <si>
    <t>R3 Number of months between tenth and eleventh birth.</t>
  </si>
  <si>
    <t>R3 Number of months between eleventh and twelfth birth.</t>
  </si>
  <si>
    <t>R3 NUMBER OF MONTHS BETWEEN TWELFTH AND THIRTEENTH BIRTH.</t>
  </si>
  <si>
    <t>R3 Number of months between first and last birth.</t>
  </si>
  <si>
    <t>R3 Is the graduate currently pregnant?</t>
  </si>
  <si>
    <t>R3 Sex of randomly selected child.</t>
  </si>
  <si>
    <t>R3 Birth order of randomly selected child.</t>
  </si>
  <si>
    <t>R3 Date of birth of randomly selected child. Year on public release, century months on private release.</t>
  </si>
  <si>
    <t>R3 Number of months from randomly selected child to next oldest child.</t>
  </si>
  <si>
    <t>R3 Number of months from randomly selected child to next youngest child.</t>
  </si>
  <si>
    <t>R3 How many adopted, step or foster children does sibling respondent have?</t>
  </si>
  <si>
    <t>R3 Aspiration for selected child's education.</t>
  </si>
  <si>
    <t>R3 Expectations for selected child's education.</t>
  </si>
  <si>
    <t>R3 1970 Census detailed occupation code for graduate's aspirations for selected child.</t>
  </si>
  <si>
    <t>R3 Occupational group for graduate's aspiration for selected child.</t>
  </si>
  <si>
    <t>R3 1970 Duncan SEI score for graduate's aspiration for selected child.</t>
  </si>
  <si>
    <t>R3 1970 Siegel prestige score for graduate's aspiration for selected  child.</t>
  </si>
  <si>
    <t>R3 1970 Occupational education score of graduate's aspiration for selected child.</t>
  </si>
  <si>
    <t>R3 1970 Occupational income score for graduate's aspiration for selected child.</t>
  </si>
  <si>
    <t>R3 1970 Census detailed occupation code for graduate's expectations for selected child.</t>
  </si>
  <si>
    <t>R3 Occupational group for graduate's expectations for selected child.</t>
  </si>
  <si>
    <t>R3 1970 Duncan SEI score for graduate's expectation for selected child.</t>
  </si>
  <si>
    <t>R3 1970 Siegel prestige score for graduate's expectation for selected child.</t>
  </si>
  <si>
    <t>R3 1970 Occupational education score for graduate's expectation for selected child.</t>
  </si>
  <si>
    <t>R3 1970 Occupational income score for graduate's expectation for selected child.</t>
  </si>
  <si>
    <t>R3 Highest column completed, represents number of intervals between child births asked.</t>
  </si>
  <si>
    <t>R3 Was participant employed before first marriage?</t>
  </si>
  <si>
    <t>R3 Number of weeks participant stopped working before first marriage.</t>
  </si>
  <si>
    <t>R3 Number of hours usually worked per week at longest job held before marriage.</t>
  </si>
  <si>
    <t>R3 Was participant employed between first marriage and first birth?</t>
  </si>
  <si>
    <t>R3 Number of weeks participant started working after marriage.</t>
  </si>
  <si>
    <t>R3 Number of weeks participant stopped working before first birth.</t>
  </si>
  <si>
    <t>R3 Number of months participant was employed between first marriage and first birth.</t>
  </si>
  <si>
    <t>R3 Number of hours worked per week at longest job held between first marriage and first birth.</t>
  </si>
  <si>
    <t>R3 Was participant employed between first birth and second birth?</t>
  </si>
  <si>
    <t>R3 Number of weeks participant started working after first birth.</t>
  </si>
  <si>
    <t>R3 Number of weeks participant stopped working before second birth.</t>
  </si>
  <si>
    <t>R3 Number of months participant was employed between first birth and second birth.</t>
  </si>
  <si>
    <t>R3 Number of hours worked per week at longest job held between first and second birth.</t>
  </si>
  <si>
    <t>R3 Was participant employed between second and third birth?</t>
  </si>
  <si>
    <t>R3 Number of weeks participant started working after second birth.</t>
  </si>
  <si>
    <t>R3 Number of weeks participant stopped working before third birth.</t>
  </si>
  <si>
    <t>R3 Number of months participant was employed between second to third birth.</t>
  </si>
  <si>
    <t>R3 Number of hours worked per week at longest job held between second and third birth.</t>
  </si>
  <si>
    <t>R3 Was participant employed between next to last and last birth?</t>
  </si>
  <si>
    <t>R3 Number of weeks participant started working after next to last birth.</t>
  </si>
  <si>
    <t>R3 Number of weeks participant stopped working before last birth.</t>
  </si>
  <si>
    <t>R3 Number of months participant was employed between the next to last and last birth.</t>
  </si>
  <si>
    <t>R3 Number of hours worked per week at longest job held between next to last and last birth.</t>
  </si>
  <si>
    <t>R3 Has the participant been employed since the end of the last family/work period?</t>
  </si>
  <si>
    <t>R3 Number of weeks participant started working after end of the last family/work period.</t>
  </si>
  <si>
    <t>R3 Century month participant stopped working since end of the last family/work period.</t>
  </si>
  <si>
    <t>R3 Number of months participant was employed since the end of the last family/work period.</t>
  </si>
  <si>
    <t>R3 Number of hours worked per week at job since the end of the last family/work period.</t>
  </si>
  <si>
    <t>R3 1970 Census detailed industry code for job held before first marriage.</t>
  </si>
  <si>
    <t>R3 1970 Census detailed occupation code for job held before first marriage.</t>
  </si>
  <si>
    <t>R3 Class of worker code for job held before first marriage.</t>
  </si>
  <si>
    <t>R3 1970 Major industry code for job held before first marriage.</t>
  </si>
  <si>
    <t>R3 1970 Major occupation code for job held before first marriage.</t>
  </si>
  <si>
    <t>R3 1970 Duncan SEI score for job held before first marriage.</t>
  </si>
  <si>
    <t>R3 1970 Siegel prestige score for job held before first marriage.</t>
  </si>
  <si>
    <t>R3 1970 Occupational education score for job held before first marriage.</t>
  </si>
  <si>
    <t>R3 1970 Occupational income score for job held before first marriage.</t>
  </si>
  <si>
    <t>R3 Did graduate have any other jobs before first marriage?</t>
  </si>
  <si>
    <t>R3 Did graduate want to get pregnant with first birth?</t>
  </si>
  <si>
    <t>R3 1970 Census detailed industry code for job held between first marriage and first birth.</t>
  </si>
  <si>
    <t>R3 1970 Census detailed occupation code for job held between first marriage and first birth.</t>
  </si>
  <si>
    <t>R3 Class of worker code for job held between first marriage and first birth.</t>
  </si>
  <si>
    <t>R3 1970 Major industry code for job held between first marriage to first birth.</t>
  </si>
  <si>
    <t>R3 1970 Major occupation code for job held between first marriage and first birth.</t>
  </si>
  <si>
    <t>R3 1970 Duncan SEI score for job held between first marriage and first birth.</t>
  </si>
  <si>
    <t>R3 1970 Siegel prestige score for job held between first marriage and first birth.</t>
  </si>
  <si>
    <t>R3 1970 Occupational education score for job held between first marriage and first birth.</t>
  </si>
  <si>
    <t>R3 1970 Occupational income score for job held between first marriage and first birth.</t>
  </si>
  <si>
    <t>R3 Did graduate ever work at job held before the first marriage and first birth interval before?</t>
  </si>
  <si>
    <t>R3 Did graduate have any other jobs between first marriage and first birth?</t>
  </si>
  <si>
    <t>R3 Did graduate want to get pregnant with second birth?</t>
  </si>
  <si>
    <t>R3 1970 Census detailed industry code for job held between first and second birth.</t>
  </si>
  <si>
    <t>R3 1970 Census detailed occupation code for job held between first and second birth.</t>
  </si>
  <si>
    <t>R3 Class of worker code for job held between first and second birth.</t>
  </si>
  <si>
    <t>R3 1970 Major industry code for job held between first and second birth.</t>
  </si>
  <si>
    <t>R3 1970 Major occupation code for job held between first and second birth.</t>
  </si>
  <si>
    <t>R3 1970 Duncan SEI score for job held between first and second birth.</t>
  </si>
  <si>
    <t>R3 1970 Siegel prestige score for job held between first and second birth.</t>
  </si>
  <si>
    <t>R3 1970 Occupational education score for job held between first and second birth.</t>
  </si>
  <si>
    <t>R3 1970 Occupational income score for job held between first and second birth.</t>
  </si>
  <si>
    <t>R3 Did graduate ever work at job held before the first and second birth interval before?</t>
  </si>
  <si>
    <t>R3 Did graduate have any other jobs between first and second births?</t>
  </si>
  <si>
    <t>R3 Did graduate want to get pregnant with third birth?</t>
  </si>
  <si>
    <t>R3 1970 Census detailed industry code for job held between second and third birth.</t>
  </si>
  <si>
    <t>R3 1970 Census detailed occupation code for job held between second and third birth.</t>
  </si>
  <si>
    <t>R3 Class of worker code for job held between second and third birth.</t>
  </si>
  <si>
    <t>R3 1970 Major industry code for job held between second and third birth.</t>
  </si>
  <si>
    <t>R3 1970 Major occupation code for job held between second and third birth.</t>
  </si>
  <si>
    <t>R3 1970 Duncan SEI score for job held between second and third birth.</t>
  </si>
  <si>
    <t>R3 1970 Siegel prestige score for job held between second and third birth.</t>
  </si>
  <si>
    <t>R3 1970 Occupational education score for job held between second and third birth.</t>
  </si>
  <si>
    <t>R3 1970 Occupational income score for job held between second and third birth.</t>
  </si>
  <si>
    <t>R3 Did graduate ever work at job held before second and third birth interval before?</t>
  </si>
  <si>
    <t>R3 Did graduate have any other jobs between second and third birth?</t>
  </si>
  <si>
    <t>R3 Did graduate want to get pregnant with last birth?</t>
  </si>
  <si>
    <t>R3 1970 Census detailed industry code for job held between the next to last and last birth interval.</t>
  </si>
  <si>
    <t>R3 1970 Census detailed occupation code for job held between the next to last and last birth interval.</t>
  </si>
  <si>
    <t>R3 Class of worker code for job held between the next to last and last birth interval.</t>
  </si>
  <si>
    <t>R3 1970 Major industry code for job held between the next to last and last birth interval.</t>
  </si>
  <si>
    <t>R3 1970 Major occupation code for job held between the next to last and last birth interval.</t>
  </si>
  <si>
    <t>R3 1970 Duncan SEI score for job held between the next to last and last birth interval.</t>
  </si>
  <si>
    <t>R3 1970 Siegel prestige score for job held between the next to last and last birth interval.</t>
  </si>
  <si>
    <t>R3 1970 Occupational education score for job held between the next to last and last birth interval.</t>
  </si>
  <si>
    <t>R3 1970 Occupational income score for job held between the next to last and last birth interval.</t>
  </si>
  <si>
    <t>R3 Did graduate ever work at job held before the next to last and last birth interval before?</t>
  </si>
  <si>
    <t>R3 Did graduate have any other jobs between the next to last and last birth interval?</t>
  </si>
  <si>
    <t>R3 1970 Census detailed industry code for job held since the last family/work interval.</t>
  </si>
  <si>
    <t>R3 1970 Census detailed occupation code for job held since the last family/work interval.</t>
  </si>
  <si>
    <t>R3 Class of worker code for job held since the last family/work interval.</t>
  </si>
  <si>
    <t>R3 1970 Major industry code for job held since the last family/work interval.</t>
  </si>
  <si>
    <t>R3 1970 Major occupation code for job held since the last family/work interval.</t>
  </si>
  <si>
    <t>R3 1970 Duncan SEI score for job held since the last family/work interval.</t>
  </si>
  <si>
    <t>R3 1970 Siegel prestige score for job held since the last family/work interval.</t>
  </si>
  <si>
    <t>R3 1970 Occupational education score for graduate since the last family/work interval.</t>
  </si>
  <si>
    <t>R3 1970 Occupational income score for graduate since the last family/work interval.</t>
  </si>
  <si>
    <t>R3 Did graduate ever worked at longest job held since the last family/work interval?</t>
  </si>
  <si>
    <t>R3 Did graduate have any other jobs since the last family/work interval?</t>
  </si>
  <si>
    <t>R3 Is graduate currently pregnant?</t>
  </si>
  <si>
    <t>R3 Date of birth of expected birth or last child. Year on public release, century months on private release.</t>
  </si>
  <si>
    <t>R3 Does graduate plan to work after baby is born?</t>
  </si>
  <si>
    <t>R3 Number of weeks graduate expects to return to work after the birth of child.</t>
  </si>
  <si>
    <t>R3 Did graduate want to get pregnant with last birth or pregnancy?</t>
  </si>
  <si>
    <t>R3 Number of organizations in which participant has at least some involvement.</t>
  </si>
  <si>
    <t>R3 Number of organizations in which participant has very much involvement.</t>
  </si>
  <si>
    <t>R3 What is your level of involvement with church-connected groups, but not the church itself?</t>
  </si>
  <si>
    <t>R3 What is your level of involvement with labor unions?</t>
  </si>
  <si>
    <t>R3 What is your level of involvement with veterans' organizations?</t>
  </si>
  <si>
    <t>R3 What is your level of involvement with fraternal organizations or lodges?</t>
  </si>
  <si>
    <t>R3 What is your level of involvement with business or civic groups?</t>
  </si>
  <si>
    <t>R3 What is your level of involvement with parent-teacher associations?</t>
  </si>
  <si>
    <t>R3 What is your level of involvement with community centers?</t>
  </si>
  <si>
    <t>R3 What is your level of involvement with organizations of people with the same nationality?</t>
  </si>
  <si>
    <t>R3 What is your level of involvement with sport teams?</t>
  </si>
  <si>
    <t>R3 What is your level of involvement with country clubs?</t>
  </si>
  <si>
    <t>R3 What is your level of involvement with youth groups, e.g. scout leader, etc.?</t>
  </si>
  <si>
    <t>R3 What is your level of involvement with professional groups?</t>
  </si>
  <si>
    <t>R3 What is your level of involvement with political clubs or organizations?</t>
  </si>
  <si>
    <t>R3 What is your level of involvement with neighborhood improvement organizations?</t>
  </si>
  <si>
    <t>R3 What is your level of involvement with charity or welfare organizations?</t>
  </si>
  <si>
    <t>R3 What is your level of involvement with the first group besides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</si>
  <si>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R3 What is your level of involvement with the second group besides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</si>
  <si>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R3 What is the first group you have some level of involvement with that are not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</si>
  <si>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R3 What is the second group you have some level of involvement with that are not church-connected groups, labor unions, verteran's organziations, fraternal organizations or lodges, business or civic groups, parent-teacher associations, community centers, organizations of people of the same nationality, sport teams, country clubs, youth groups, professinal groups, politcal clubs or organizations, neighborhood improvement organizations, and charity or welfare organizations?</t>
  </si>
  <si>
    <t>R3 How many times in the past four weeks have you gotten together with friends?</t>
  </si>
  <si>
    <t>R3 Did you vote for the November 1974 elections?</t>
  </si>
  <si>
    <t>R3 Did you vote in the November 1976 elections?</t>
  </si>
  <si>
    <t>R3 What is your current religious preference?</t>
  </si>
  <si>
    <t>R3 Are you currently a church member?</t>
  </si>
  <si>
    <t>R3 How often did you attend religious service last year?</t>
  </si>
  <si>
    <t>R3 What was the main religious preference of your family in 1957?</t>
  </si>
  <si>
    <t>R3 Participant's first job flag.</t>
  </si>
  <si>
    <t>R3 Participant's 1970 job flag.</t>
  </si>
  <si>
    <t>R3 Participant's current or last job flag.</t>
  </si>
  <si>
    <t>R3 Participant's 197x (interview year minus one) job flag.</t>
  </si>
  <si>
    <t>R3 Participant's father's/head's job flag.</t>
  </si>
  <si>
    <t>R3 Participant's spouse's job flag.</t>
  </si>
  <si>
    <t>R3 allocation flag for century month of birthdate of participant.</t>
  </si>
  <si>
    <t>R3 Allocation flag for century month that participant graduated from high school.</t>
  </si>
  <si>
    <t>R3 Allocation flag for century month that participant first attended college.</t>
  </si>
  <si>
    <t>R3 Allocation flag for century month that participant completed highest degree.</t>
  </si>
  <si>
    <t>R3 Allocation flag for century month of participant completed bachelor's degree, if participant has a graduate or professional degree.</t>
  </si>
  <si>
    <t>R3 Allocation flag for century month that participant completed bachelor's degree, if participant has a graduate or professional degree.</t>
  </si>
  <si>
    <t>R3 Allocation flag for century month of beginning of participant's first job.</t>
  </si>
  <si>
    <t>R3 Allocation flag for century month of participant's first entering active military service.</t>
  </si>
  <si>
    <t>R3 Allocation flag for century month of participant's last separation from active military service.</t>
  </si>
  <si>
    <t>R3 Allocation flag for century month that participant started working at last or current job.</t>
  </si>
  <si>
    <t>R3 Allocation flag for century month of participant's marriage if participant is currently married and married only once.</t>
  </si>
  <si>
    <t>R3 Allocation flag for century month of currently married participant's first marriage.</t>
  </si>
  <si>
    <t>R3 Allocation flag for century month that currently married participant stopped living with first spouse.</t>
  </si>
  <si>
    <t>R3 Allocation flag for century month of currently married participant's termination of first marriage.</t>
  </si>
  <si>
    <t>R3 Allocation flag for century month of currently married participant's second marriage.</t>
  </si>
  <si>
    <t>R3 Allocation flag for century month that currently married participant stopped living with second spouse.</t>
  </si>
  <si>
    <t>R3 Allocation flag for century month of currently married participant's termination of second marriage.</t>
  </si>
  <si>
    <t>R3 Allocation flag for century month of currently married participant's third marriage.</t>
  </si>
  <si>
    <t>R3 Allocation flag for century month that currently married participant stopped living with third spouse.</t>
  </si>
  <si>
    <t>R3 Allocation flag for century month of currently married participant's termination of third marriage.</t>
  </si>
  <si>
    <t>R3 Allocation flag for century month of currently married and married more than once participant's current marriage.</t>
  </si>
  <si>
    <t>R3 Allocation flag for century month of not currently married, married only once participant's marriage.</t>
  </si>
  <si>
    <t>R3 Allocation flag for century month that not currently married, married only once participant stopped living with spouse.</t>
  </si>
  <si>
    <t>R3 Allocation flag for century month of divorce or death of spouse if participant not currently married, married only once.</t>
  </si>
  <si>
    <t>R3 Allocation flag for century month that not currently married participant stopped living with first spouse.</t>
  </si>
  <si>
    <t>R3 Allocation flag for century month of not currently married participant's termination of first marriage.</t>
  </si>
  <si>
    <t>R3 Allocation flag for century month of not currently married participant's beginning of second marriage.</t>
  </si>
  <si>
    <t>R3 Allocation flag for century month that not currently married participant stopped living with second spouse.</t>
  </si>
  <si>
    <t>R3 Allocation flag for century month of not currently married participant's termination of second marriage.</t>
  </si>
  <si>
    <t>R3 Allocation flag for century month of not currently married participant's beginning of third marriage.</t>
  </si>
  <si>
    <t>R3 Allocation flag for century month that not currently married participant stopped living with third spouse.</t>
  </si>
  <si>
    <t>R3 Allocation flag for century month of not currently married participant's termination of third marriage.</t>
  </si>
  <si>
    <t>R3 Allocation flag for century month of not currently married participant's beginning of last marriage.</t>
  </si>
  <si>
    <t>R3 Allocation flag for century month that not currently married participant stopped living with last spouse.</t>
  </si>
  <si>
    <t>R3 Allocation flag for century month of not currently married participant's termination of last marriage.</t>
  </si>
  <si>
    <t>R3 Allocation flag for century month of birthdate for participant's first child.</t>
  </si>
  <si>
    <t>R3 Allocation flag for century month of birthdate for participant's second child.</t>
  </si>
  <si>
    <t>R3 Allocation flag for century month of birthdate for participant's third child.</t>
  </si>
  <si>
    <t>R3 Allocation flag for century month of birthdate for participant's fourth child.</t>
  </si>
  <si>
    <t>R3 Allocation flag for century month of birthdate for participant's fifth child.</t>
  </si>
  <si>
    <t>R3 Allocation flag for century month of birthdate for participant's sixth child.</t>
  </si>
  <si>
    <t>R3 Allocation flag for century month of birthdate for participant's seventh child.</t>
  </si>
  <si>
    <t>R3 Allocation flag for century month of birthdate for participant's eighth child.</t>
  </si>
  <si>
    <t>R3 Allocation flag for century month of birthdate for participant's ninth child.</t>
  </si>
  <si>
    <t>R3 Allocation flag for century month of birthdate for participant's tenth child.</t>
  </si>
  <si>
    <t>R3 Allocation flag for century month that participant stopped working after last child born.</t>
  </si>
  <si>
    <t>R3 Mother's job flag.</t>
  </si>
  <si>
    <t>R3 Sibling's job flag.</t>
  </si>
  <si>
    <t>R3 Spouse's father's job flag.</t>
  </si>
  <si>
    <t>R3 Graduate's job before marriage flag.</t>
  </si>
  <si>
    <t>R3 Graduate's job between marriage and first birth flag.</t>
  </si>
  <si>
    <t>R3 Graduate's job between first and second births flag.</t>
  </si>
  <si>
    <t>R3 Graduate's job between second and third births flag.</t>
  </si>
  <si>
    <t>R3 Graduate's job before last birth flag.</t>
  </si>
  <si>
    <t>R3 Graduate's job since end of last period flag.</t>
  </si>
  <si>
    <t>R3 Allocation flag for century month that graduate finished 11th grade.</t>
  </si>
  <si>
    <t>R3 Allocation flag for century month that respondent last attended college, if respondent completed less than one year of college.</t>
  </si>
  <si>
    <t>R3 Allocation flag for century month of end of vocational-technical training program 1.</t>
  </si>
  <si>
    <t>R3 Allocation flag for century month of end of vocational-technical training program 2.</t>
  </si>
  <si>
    <t>R3 Allocation flag for century month of end of vocational-technical training program 3.</t>
  </si>
  <si>
    <t>R3 Allocation flag for century month of beginning of graduate's first separation from military.</t>
  </si>
  <si>
    <t>R3 Allocation flag for century month of ending of graduate's first separation from military.</t>
  </si>
  <si>
    <t>R3 Allocation flag for century month of beginning of graduate's second separation from military.</t>
  </si>
  <si>
    <t>R3 allocation flag for century month of ending of graduate's second separation from military.</t>
  </si>
  <si>
    <t>R3 Allocation flag for century month of beginning of graduate's third separation from military.</t>
  </si>
  <si>
    <t>R3 Allocation flag for century month of ending of graduate's third separation from military.</t>
  </si>
  <si>
    <t>R3 Allocation flag for century month of not currently married graduate started living with first spouse.</t>
  </si>
  <si>
    <t>R3 Allocation flag for century month of graduate's first voc.-apprenticeship training.</t>
  </si>
  <si>
    <t>R3 Allocation flag for century month of graduate's second voc.-apprenticeship training.</t>
  </si>
  <si>
    <t>R3 Allocation flag for century month of graduate's third voc.-apprenticeship training.</t>
  </si>
  <si>
    <t>R3 Allocation flag for century month of graduate's fourth voc.-apprenticeship training.</t>
  </si>
  <si>
    <t>R3 Allocation flag for century month of graduate's fifth voc.-apprenticeship training.</t>
  </si>
  <si>
    <t>R3 Allocation flag for century month of graduate's sixth voc.-apprenticeship training.</t>
  </si>
  <si>
    <t>R3 Allocation flag for century month last attended for highest level of college education.</t>
  </si>
  <si>
    <t>R3 Allocation flag for duration of college education post high school.</t>
  </si>
  <si>
    <t>R3 Allocation flag for century month last attended for baccalaureate degree.</t>
  </si>
  <si>
    <t>R3 Allocation flag for duration of military service.</t>
  </si>
  <si>
    <t>R3 Sibling respondent's job aspirations for 10 years from now.</t>
  </si>
  <si>
    <t>R3 Sibling respondent's job aspirations when sibling respondent was age 16.</t>
  </si>
  <si>
    <t>R3 Allocation flag for sibling respondent's century month of end of vocational-technical training for longest program.</t>
  </si>
  <si>
    <t>R3 Allocation flag for century month of not currently married sibling respondent's beginning of first marriage.</t>
  </si>
  <si>
    <t>Summary</t>
  </si>
  <si>
    <t>Assets Summary</t>
  </si>
  <si>
    <t>Caregiving</t>
  </si>
  <si>
    <t>Reciprocal Friend</t>
  </si>
  <si>
    <t>Cognition</t>
  </si>
  <si>
    <t>Household Roster</t>
  </si>
  <si>
    <t>Job Aspirations in 1975 for 1990</t>
  </si>
  <si>
    <t>Job History (1975-1992/93) Summary</t>
  </si>
  <si>
    <t>Future plans and retirement</t>
  </si>
  <si>
    <t>Health Insurance Summary</t>
  </si>
  <si>
    <t>Depression and Alcohol Summary</t>
  </si>
  <si>
    <t>Intertransfer</t>
  </si>
  <si>
    <t>Children's Roster</t>
  </si>
  <si>
    <t>Other Income summary</t>
  </si>
  <si>
    <t>Pension summary</t>
  </si>
  <si>
    <t>Personality</t>
  </si>
  <si>
    <t>Parental Income</t>
  </si>
  <si>
    <t>Psychological Well-Being</t>
  </si>
  <si>
    <t>Health</t>
  </si>
  <si>
    <t>Menopause</t>
  </si>
  <si>
    <t>Depression</t>
  </si>
  <si>
    <t>Psychological</t>
  </si>
  <si>
    <t>Job Characteristics</t>
  </si>
  <si>
    <t>General Information</t>
  </si>
  <si>
    <t>Family of Origin Interaction</t>
  </si>
  <si>
    <t>ra016rem/sa012rem</t>
  </si>
  <si>
    <t>ra016red/sa012red</t>
  </si>
  <si>
    <t>ra016rey/sa012rey</t>
  </si>
  <si>
    <t>ra017rem/sa013rem</t>
  </si>
  <si>
    <t>ra017red/sa013red</t>
  </si>
  <si>
    <t>ra017rey/sa013rey</t>
  </si>
  <si>
    <t>ra019re/sa014re</t>
  </si>
  <si>
    <t>ra020re/sa015re</t>
  </si>
  <si>
    <t>ra027re/sa027re</t>
  </si>
  <si>
    <t>ra029re/sa029re</t>
  </si>
  <si>
    <t>gdtxing/gdtxins</t>
  </si>
  <si>
    <t>gdtstatg/gdtstats</t>
  </si>
  <si>
    <t>diffzipg/diffzips</t>
  </si>
  <si>
    <t>st92g/st94s</t>
  </si>
  <si>
    <t>ra006re</t>
  </si>
  <si>
    <t>ra018re</t>
  </si>
  <si>
    <t>ra028re</t>
  </si>
  <si>
    <t>rrmr92f</t>
  </si>
  <si>
    <t>mr92idus</t>
  </si>
  <si>
    <t>rs92f</t>
  </si>
  <si>
    <t>rsidus1</t>
  </si>
  <si>
    <t>rsidus2</t>
  </si>
  <si>
    <t>sa006re</t>
  </si>
  <si>
    <t>sa026re</t>
  </si>
  <si>
    <t>xsmr93f</t>
  </si>
  <si>
    <t>xr93idus</t>
  </si>
  <si>
    <t>rr020re/sr020re</t>
  </si>
  <si>
    <t>rr021re/sr021re</t>
  </si>
  <si>
    <t>rr022re/sr022re</t>
  </si>
  <si>
    <t>rr023rec/sr023rec</t>
  </si>
  <si>
    <t>rr023ref/sr023ref</t>
  </si>
  <si>
    <t>rr024re/sr024re</t>
  </si>
  <si>
    <t>rr025re/sr025re</t>
  </si>
  <si>
    <t>rr026re/sr026re</t>
  </si>
  <si>
    <t>rr027rec/sr027rec</t>
  </si>
  <si>
    <t>rr027ref/sr027ref</t>
  </si>
  <si>
    <t>rr028re/sr028re</t>
  </si>
  <si>
    <t>rr029re/sr029re</t>
  </si>
  <si>
    <t>rr030re/sr030re</t>
  </si>
  <si>
    <t>rr031rec/sr031rec</t>
  </si>
  <si>
    <t>rr031ref/sr031ref</t>
  </si>
  <si>
    <t>rr032re/sr032re</t>
  </si>
  <si>
    <t>rr033re/sr033re</t>
  </si>
  <si>
    <t>rr034re/sr034re</t>
  </si>
  <si>
    <t>rr035rec/sr035rec</t>
  </si>
  <si>
    <t>rr035ref/sr035ref</t>
  </si>
  <si>
    <t>rr036re/sr036re</t>
  </si>
  <si>
    <t>rr037re/sr037re</t>
  </si>
  <si>
    <t>rr038re/sr038re</t>
  </si>
  <si>
    <t>rr039re/sr039re</t>
  </si>
  <si>
    <t>rr040re/sr040re</t>
  </si>
  <si>
    <t>rr041re/sr041re</t>
  </si>
  <si>
    <t>rr042rec/sr042rec</t>
  </si>
  <si>
    <t>rr043rec/sr043rec</t>
  </si>
  <si>
    <t>rr043ref/sr043ref</t>
  </si>
  <si>
    <t>rr044rec/sr044rec</t>
  </si>
  <si>
    <t>rr045rec/sr045rec</t>
  </si>
  <si>
    <t>rv001re/sv001re</t>
  </si>
  <si>
    <t>rv002re/sv002re</t>
  </si>
  <si>
    <t>rv003re/sv003re</t>
  </si>
  <si>
    <t>rv004re/sv004re</t>
  </si>
  <si>
    <t>rv005re/sv005re</t>
  </si>
  <si>
    <t>rv006re/sv006re</t>
  </si>
  <si>
    <t>rv007re/sv007re</t>
  </si>
  <si>
    <t>rv008re/sv008re</t>
  </si>
  <si>
    <t>rv009re/sv009re</t>
  </si>
  <si>
    <t>rv010re/sv010re</t>
  </si>
  <si>
    <t>rv011re/sv011re</t>
  </si>
  <si>
    <t>rv012re/sv012re</t>
  </si>
  <si>
    <t>rv013re/sv013re</t>
  </si>
  <si>
    <t>rv014re/sv014re</t>
  </si>
  <si>
    <t>rv015re/sv015re</t>
  </si>
  <si>
    <t>rv016re/sv016re</t>
  </si>
  <si>
    <t>rv017re/sv017re</t>
  </si>
  <si>
    <t>rv018re/sv018re</t>
  </si>
  <si>
    <t>rv019re/sv019re</t>
  </si>
  <si>
    <t>rv020re/sv020re</t>
  </si>
  <si>
    <t>rv021re/sv021re</t>
  </si>
  <si>
    <t>rv022re/sv022re</t>
  </si>
  <si>
    <t>rv023re/sv023re</t>
  </si>
  <si>
    <t>rv024re/sv024re</t>
  </si>
  <si>
    <t>rv025re/sv025re</t>
  </si>
  <si>
    <t>rv026re/sv026re</t>
  </si>
  <si>
    <t>rv027re/sv027re</t>
  </si>
  <si>
    <t>rv028re/sv028re</t>
  </si>
  <si>
    <t>rv029re/sv029re</t>
  </si>
  <si>
    <t>rv030re/sv030re</t>
  </si>
  <si>
    <t>rv031re/sv031re</t>
  </si>
  <si>
    <t>rv032re/sv032re</t>
  </si>
  <si>
    <t>rv033re/sv033re</t>
  </si>
  <si>
    <t>rv034re/sv034re</t>
  </si>
  <si>
    <t>rv035re/sv035re</t>
  </si>
  <si>
    <t>rv036re/sv036re</t>
  </si>
  <si>
    <t>rv037re/sv037re</t>
  </si>
  <si>
    <t>rv038re/sv038re</t>
  </si>
  <si>
    <t>rv039re/sv039re</t>
  </si>
  <si>
    <t>rv040re/sv040re</t>
  </si>
  <si>
    <t>rv041re/sv041re</t>
  </si>
  <si>
    <t>rv042re/sv042re</t>
  </si>
  <si>
    <t>rv043sp/sv043sp</t>
  </si>
  <si>
    <t>rv044sp/sv044sp</t>
  </si>
  <si>
    <t>rv045sp/sv045sp</t>
  </si>
  <si>
    <t>rv046sp/sv046sp</t>
  </si>
  <si>
    <t>rv047sp/sv047sp</t>
  </si>
  <si>
    <t>rv048sp/sv048sp</t>
  </si>
  <si>
    <t>rv049sp/sv049sp</t>
  </si>
  <si>
    <t>rv050sp/sv050sp</t>
  </si>
  <si>
    <t>rm001re</t>
  </si>
  <si>
    <t>rm002rer</t>
  </si>
  <si>
    <t>rm003rer</t>
  </si>
  <si>
    <t>rm004rer</t>
  </si>
  <si>
    <t>rm005re</t>
  </si>
  <si>
    <t>rm006re</t>
  </si>
  <si>
    <t>rm007re</t>
  </si>
  <si>
    <t>rm008re</t>
  </si>
  <si>
    <t>rm009re</t>
  </si>
  <si>
    <t>rm010re</t>
  </si>
  <si>
    <t>rm011re</t>
  </si>
  <si>
    <t>rm012re</t>
  </si>
  <si>
    <t>rm013re</t>
  </si>
  <si>
    <t>rm014re</t>
  </si>
  <si>
    <t>ri002re/si002re</t>
  </si>
  <si>
    <t>ri003re/si007re</t>
  </si>
  <si>
    <t>ri004re/si004re</t>
  </si>
  <si>
    <t>ri005re/si006re</t>
  </si>
  <si>
    <t>ri007re/si009re</t>
  </si>
  <si>
    <t>ri008re/si010re</t>
  </si>
  <si>
    <t>ri009re/si011re</t>
  </si>
  <si>
    <t>ri001re</t>
  </si>
  <si>
    <t>ri006re</t>
  </si>
  <si>
    <t>si001re</t>
  </si>
  <si>
    <t>si003re</t>
  </si>
  <si>
    <t>si005re</t>
  </si>
  <si>
    <t>si008re</t>
  </si>
  <si>
    <t>re001he/se001he</t>
  </si>
  <si>
    <t>re50201/se50201</t>
  </si>
  <si>
    <t>re00301/seu0301</t>
  </si>
  <si>
    <t>re00401/se00401</t>
  </si>
  <si>
    <t>re00501/se00501</t>
  </si>
  <si>
    <t>re50202/se50202</t>
  </si>
  <si>
    <t>re00302/seu0302</t>
  </si>
  <si>
    <t>re00402/se00402</t>
  </si>
  <si>
    <t>re00502/se00502</t>
  </si>
  <si>
    <t>re50203/se50203</t>
  </si>
  <si>
    <t>re00303/seu0303</t>
  </si>
  <si>
    <t>re00403/se00403</t>
  </si>
  <si>
    <t>re00503/se00503</t>
  </si>
  <si>
    <t>re50204/se50204</t>
  </si>
  <si>
    <t>re00304/seu0304</t>
  </si>
  <si>
    <t>re00404/se00404</t>
  </si>
  <si>
    <t>re00504/se00504</t>
  </si>
  <si>
    <t>re50205/se50205</t>
  </si>
  <si>
    <t>re00305/seu0305</t>
  </si>
  <si>
    <t>re00405/se00405</t>
  </si>
  <si>
    <t>re00505/se00505</t>
  </si>
  <si>
    <t>re50206/se50206</t>
  </si>
  <si>
    <t>re00306/seu0306</t>
  </si>
  <si>
    <t>re00406/se00406</t>
  </si>
  <si>
    <t>re00506/se00506</t>
  </si>
  <si>
    <t>re50207/se50207</t>
  </si>
  <si>
    <t>re00307/seu0307</t>
  </si>
  <si>
    <t>re00407/se00407</t>
  </si>
  <si>
    <t>re00507/se00507</t>
  </si>
  <si>
    <t>re50208/se50208</t>
  </si>
  <si>
    <t>re00308/seu0308</t>
  </si>
  <si>
    <t>re00408/se00408</t>
  </si>
  <si>
    <t>re00508/se00508</t>
  </si>
  <si>
    <t>re50209/se50209</t>
  </si>
  <si>
    <t>re00309/seu0309</t>
  </si>
  <si>
    <t>re00409/se00409</t>
  </si>
  <si>
    <t>re00509/se00509</t>
  </si>
  <si>
    <t>re50210/se50210</t>
  </si>
  <si>
    <t>re00310/seu0310</t>
  </si>
  <si>
    <t>re00410/se00410</t>
  </si>
  <si>
    <t>re00510/se00510</t>
  </si>
  <si>
    <t>re50211/se50211</t>
  </si>
  <si>
    <t>re00311/seu0311</t>
  </si>
  <si>
    <t>re00411/se00411</t>
  </si>
  <si>
    <t>re00511/se00511</t>
  </si>
  <si>
    <t>re00312</t>
  </si>
  <si>
    <t>re00412</t>
  </si>
  <si>
    <t>re00512</t>
  </si>
  <si>
    <t>re048re/se048re</t>
  </si>
  <si>
    <t>re050ma/se050ma</t>
  </si>
  <si>
    <t>re051ma/se051ma</t>
  </si>
  <si>
    <t>re052mab/se052ma</t>
  </si>
  <si>
    <t>re058mac/se061ma</t>
  </si>
  <si>
    <t>re059mad/se062ma</t>
  </si>
  <si>
    <t>re060mab/se063ma</t>
  </si>
  <si>
    <t>re061mab/se064ma</t>
  </si>
  <si>
    <t>re062fa/se055fa</t>
  </si>
  <si>
    <t>re063fa/se056fa</t>
  </si>
  <si>
    <t>re064fab/se057fa</t>
  </si>
  <si>
    <t>re070fad/se070fad</t>
  </si>
  <si>
    <t>re071fae/se071fae</t>
  </si>
  <si>
    <t>re072fab/se072fab</t>
  </si>
  <si>
    <t>re073fab/se073fab</t>
  </si>
  <si>
    <t>re074pab/se060pa</t>
  </si>
  <si>
    <t>re076pac/se076pac</t>
  </si>
  <si>
    <t>re077pad/se077pad</t>
  </si>
  <si>
    <t>re078pad/se078pad</t>
  </si>
  <si>
    <t>re079pad/se079pad</t>
  </si>
  <si>
    <t>re080mi/se080mi</t>
  </si>
  <si>
    <t>re085fi/se085fi</t>
  </si>
  <si>
    <t>re00201</t>
  </si>
  <si>
    <t>re00202</t>
  </si>
  <si>
    <t>re00203</t>
  </si>
  <si>
    <t>re00204</t>
  </si>
  <si>
    <t>re00205</t>
  </si>
  <si>
    <t>re00206</t>
  </si>
  <si>
    <t>re00207</t>
  </si>
  <si>
    <t>re00208</t>
  </si>
  <si>
    <t>re00209</t>
  </si>
  <si>
    <t>re00210</t>
  </si>
  <si>
    <t>re00211</t>
  </si>
  <si>
    <t>re00212</t>
  </si>
  <si>
    <t>re50212</t>
  </si>
  <si>
    <t>re053mab</t>
  </si>
  <si>
    <t>re054mab</t>
  </si>
  <si>
    <t>re055mac</t>
  </si>
  <si>
    <t>re056mac</t>
  </si>
  <si>
    <t>re057mab</t>
  </si>
  <si>
    <t>re065fab</t>
  </si>
  <si>
    <t>re066fac</t>
  </si>
  <si>
    <t>re067fad</t>
  </si>
  <si>
    <t>re068fad</t>
  </si>
  <si>
    <t>re069fab</t>
  </si>
  <si>
    <t>re075pac</t>
  </si>
  <si>
    <t>re081mib</t>
  </si>
  <si>
    <t>re082mib</t>
  </si>
  <si>
    <t>re083mic</t>
  </si>
  <si>
    <t>re084mic</t>
  </si>
  <si>
    <t>re086fib</t>
  </si>
  <si>
    <t>re087fic</t>
  </si>
  <si>
    <t>re088fid</t>
  </si>
  <si>
    <t>re089fid</t>
  </si>
  <si>
    <t>re090pib</t>
  </si>
  <si>
    <t>re091pic</t>
  </si>
  <si>
    <t>se00201</t>
  </si>
  <si>
    <t>se00202</t>
  </si>
  <si>
    <t>se00203</t>
  </si>
  <si>
    <t>se00204</t>
  </si>
  <si>
    <t>se00205</t>
  </si>
  <si>
    <t>se00206</t>
  </si>
  <si>
    <t>se00207</t>
  </si>
  <si>
    <t>se00208</t>
  </si>
  <si>
    <t>se00209</t>
  </si>
  <si>
    <t>se00210</t>
  </si>
  <si>
    <t>se00211</t>
  </si>
  <si>
    <t>se049pa</t>
  </si>
  <si>
    <t>se053ma</t>
  </si>
  <si>
    <t>se054ma</t>
  </si>
  <si>
    <t>se058fa</t>
  </si>
  <si>
    <t>se059fa</t>
  </si>
  <si>
    <t>rb001re/sb001re</t>
  </si>
  <si>
    <t>rb002rec/sb002rec</t>
  </si>
  <si>
    <t>rb003red/sb003red</t>
  </si>
  <si>
    <t>rb004red/sb004red</t>
  </si>
  <si>
    <t>rb005rec/sb005rec</t>
  </si>
  <si>
    <t>rb006ree/sb006ree</t>
  </si>
  <si>
    <t>rb007rec/sb007rec</t>
  </si>
  <si>
    <t>rb008rec/sb008rec</t>
  </si>
  <si>
    <t>rb009red/sb009red</t>
  </si>
  <si>
    <t>rb010re/sb010re</t>
  </si>
  <si>
    <t>rb011rec/sb011rec</t>
  </si>
  <si>
    <t>rb012rec/sb012rec</t>
  </si>
  <si>
    <t>rb013ree/sb013ree</t>
  </si>
  <si>
    <t>rb014ree/sb014ree</t>
  </si>
  <si>
    <t>rb016red/sb019ree</t>
  </si>
  <si>
    <t>rb017red/sb020ree</t>
  </si>
  <si>
    <t>rb019red/sb022red</t>
  </si>
  <si>
    <t>rb020red/sb023red</t>
  </si>
  <si>
    <t>rb021red/sb024red</t>
  </si>
  <si>
    <t>rb022red/sb025red</t>
  </si>
  <si>
    <t>rb023ree/sb026ree</t>
  </si>
  <si>
    <t>rb025ree/sb028ree</t>
  </si>
  <si>
    <t>rb026ree/sb029ree</t>
  </si>
  <si>
    <t>rb027re/sb030re</t>
  </si>
  <si>
    <t>rb028rec/sb031rec</t>
  </si>
  <si>
    <t>rb029re/sb032re</t>
  </si>
  <si>
    <t>rb030rec/sb033rec</t>
  </si>
  <si>
    <t>rb031rec/sb034rec</t>
  </si>
  <si>
    <t>rb032rec/sb035rec</t>
  </si>
  <si>
    <t>rb033rec/sb036rec</t>
  </si>
  <si>
    <t>rb034re/sb037re</t>
  </si>
  <si>
    <t>rb035re/sb038re</t>
  </si>
  <si>
    <t>rb036re/sb039re</t>
  </si>
  <si>
    <t>rb037re/sb040re</t>
  </si>
  <si>
    <t>rb038re/sb041re</t>
  </si>
  <si>
    <t>rb039re/sb042re</t>
  </si>
  <si>
    <t>sb015re</t>
  </si>
  <si>
    <t>sb016re</t>
  </si>
  <si>
    <t>sb017re</t>
  </si>
  <si>
    <t>sb045re</t>
  </si>
  <si>
    <t>rf001ja</t>
  </si>
  <si>
    <t>rfu02jae</t>
  </si>
  <si>
    <t>rfu03jaf</t>
  </si>
  <si>
    <t>rf004jag</t>
  </si>
  <si>
    <t>rfu05jag</t>
  </si>
  <si>
    <t>rfu06jah</t>
  </si>
  <si>
    <t>rfa07jah</t>
  </si>
  <si>
    <t>rfb07jah</t>
  </si>
  <si>
    <t>rfu07jah</t>
  </si>
  <si>
    <t>rfu08jah</t>
  </si>
  <si>
    <t>rfu09jag</t>
  </si>
  <si>
    <t>rfu10jag</t>
  </si>
  <si>
    <t>rf011jaf</t>
  </si>
  <si>
    <t>rf012jag</t>
  </si>
  <si>
    <t>rf013jaf</t>
  </si>
  <si>
    <t>rf014jag</t>
  </si>
  <si>
    <t>rf015jag</t>
  </si>
  <si>
    <t>rf016jag</t>
  </si>
  <si>
    <t>rf017jag</t>
  </si>
  <si>
    <t>rf019jac</t>
  </si>
  <si>
    <t>rf020jac</t>
  </si>
  <si>
    <t>rf001j1c</t>
  </si>
  <si>
    <t>rf002j1c</t>
  </si>
  <si>
    <t>rf003j1c</t>
  </si>
  <si>
    <t>rf004j1c</t>
  </si>
  <si>
    <t>rfu05j1c</t>
  </si>
  <si>
    <t>rfu06j1c</t>
  </si>
  <si>
    <t>rfu07j1d</t>
  </si>
  <si>
    <t>rfu08j1d</t>
  </si>
  <si>
    <t>rfu09j1e</t>
  </si>
  <si>
    <t>rfa10j1e</t>
  </si>
  <si>
    <t>rfb10j1e</t>
  </si>
  <si>
    <t>rfu10j1e</t>
  </si>
  <si>
    <t>rfu11j1e</t>
  </si>
  <si>
    <t>rfu12j1d</t>
  </si>
  <si>
    <t>rfu13j1d</t>
  </si>
  <si>
    <t>rf014j1d</t>
  </si>
  <si>
    <t>rf015j1d</t>
  </si>
  <si>
    <t>rf016j1e</t>
  </si>
  <si>
    <t>rf017j1e</t>
  </si>
  <si>
    <t>rf018j1e</t>
  </si>
  <si>
    <t>rf019j1e</t>
  </si>
  <si>
    <t>rf020j1e</t>
  </si>
  <si>
    <t>rf023j1c</t>
  </si>
  <si>
    <t>rf024j1c</t>
  </si>
  <si>
    <t>rf025j1d</t>
  </si>
  <si>
    <t>rf026j1c</t>
  </si>
  <si>
    <t>rf027j1c</t>
  </si>
  <si>
    <t>rf028j1c</t>
  </si>
  <si>
    <t>rf029j1d</t>
  </si>
  <si>
    <t>rf030j1c</t>
  </si>
  <si>
    <t>rf031j1d</t>
  </si>
  <si>
    <t>rf032j1d</t>
  </si>
  <si>
    <t>rfu33j1d</t>
  </si>
  <si>
    <t>rfu34j1d</t>
  </si>
  <si>
    <t>rfu35j1e</t>
  </si>
  <si>
    <t>rfu36j1f</t>
  </si>
  <si>
    <t>rfa37j1e</t>
  </si>
  <si>
    <t>rfb37j1e</t>
  </si>
  <si>
    <t>rfu37j1f</t>
  </si>
  <si>
    <t>rfu38j1f</t>
  </si>
  <si>
    <t>rfu39j1e</t>
  </si>
  <si>
    <t>rfu40j1e</t>
  </si>
  <si>
    <t>rf041j1e</t>
  </si>
  <si>
    <t>rf042j1e</t>
  </si>
  <si>
    <t>rf043j1f</t>
  </si>
  <si>
    <t>rf044j1f</t>
  </si>
  <si>
    <t>rf045j1f</t>
  </si>
  <si>
    <t>rf046j1f</t>
  </si>
  <si>
    <t>rf047j1f</t>
  </si>
  <si>
    <t>rf049j1d</t>
  </si>
  <si>
    <t>rfu50j1d</t>
  </si>
  <si>
    <t>rf051j1e</t>
  </si>
  <si>
    <t>rf052j1e</t>
  </si>
  <si>
    <t>rf053j1d</t>
  </si>
  <si>
    <t>rf001j2c</t>
  </si>
  <si>
    <t>rf002j2c</t>
  </si>
  <si>
    <t>rf003j2c</t>
  </si>
  <si>
    <t>rf004j2c</t>
  </si>
  <si>
    <t>rfu05j2c</t>
  </si>
  <si>
    <t>rfu06j2c</t>
  </si>
  <si>
    <t>rfu07j2d</t>
  </si>
  <si>
    <t>rfu08j2d</t>
  </si>
  <si>
    <t>rfu09j2e</t>
  </si>
  <si>
    <t>rfa10j2e</t>
  </si>
  <si>
    <t>rfb10j2e</t>
  </si>
  <si>
    <t>rfu10j2e</t>
  </si>
  <si>
    <t>rfu11j2e</t>
  </si>
  <si>
    <t>rfu12j2d</t>
  </si>
  <si>
    <t>rfu13j2d</t>
  </si>
  <si>
    <t>rf014j2d</t>
  </si>
  <si>
    <t>rf015j2d</t>
  </si>
  <si>
    <t>rf016j2e</t>
  </si>
  <si>
    <t>rf017j2e</t>
  </si>
  <si>
    <t>rf018j2e</t>
  </si>
  <si>
    <t>rf019j2e</t>
  </si>
  <si>
    <t>rf020j2e</t>
  </si>
  <si>
    <t>rf026j2c</t>
  </si>
  <si>
    <t>rf027j2c</t>
  </si>
  <si>
    <t>rf028j2c</t>
  </si>
  <si>
    <t>rf029j2d</t>
  </si>
  <si>
    <t>rf030j2c</t>
  </si>
  <si>
    <t>rf031j2d</t>
  </si>
  <si>
    <t>rf032j2d</t>
  </si>
  <si>
    <t>rfu33j2d</t>
  </si>
  <si>
    <t>rfu34j2d</t>
  </si>
  <si>
    <t>rfu35j2e</t>
  </si>
  <si>
    <t>rfu36j2f</t>
  </si>
  <si>
    <t>rfa37j2e</t>
  </si>
  <si>
    <t>rfb37j2e</t>
  </si>
  <si>
    <t>rfu37j2f</t>
  </si>
  <si>
    <t>rfu38j2f</t>
  </si>
  <si>
    <t>rfu39j2e</t>
  </si>
  <si>
    <t>rfu40j2e</t>
  </si>
  <si>
    <t>rf041j2e</t>
  </si>
  <si>
    <t>rf042j2e</t>
  </si>
  <si>
    <t>rf043j2f</t>
  </si>
  <si>
    <t>rf044j2f</t>
  </si>
  <si>
    <t>rf045j2f</t>
  </si>
  <si>
    <t>rf046j2f</t>
  </si>
  <si>
    <t>rf047j2f</t>
  </si>
  <si>
    <t>rf049j2d</t>
  </si>
  <si>
    <t>rfu50j2d</t>
  </si>
  <si>
    <t>rf051j2e</t>
  </si>
  <si>
    <t>rf052j2e</t>
  </si>
  <si>
    <t>rf053j2d</t>
  </si>
  <si>
    <t>rf001j3c</t>
  </si>
  <si>
    <t>rf002j3c</t>
  </si>
  <si>
    <t>rf003j3c</t>
  </si>
  <si>
    <t>rf004j3c</t>
  </si>
  <si>
    <t>rfu05j3c</t>
  </si>
  <si>
    <t>rfu06j3c</t>
  </si>
  <si>
    <t>rfu07j3d</t>
  </si>
  <si>
    <t>rfu08j3d</t>
  </si>
  <si>
    <t>rfu09j3e</t>
  </si>
  <si>
    <t>rfa10j3e</t>
  </si>
  <si>
    <t>rfb10j3e</t>
  </si>
  <si>
    <t>rfu10j3e</t>
  </si>
  <si>
    <t>rfu11j3e</t>
  </si>
  <si>
    <t>rfu12j3d</t>
  </si>
  <si>
    <t>rfu13j3d</t>
  </si>
  <si>
    <t>rf014j3d</t>
  </si>
  <si>
    <t>rf015j3d</t>
  </si>
  <si>
    <t>rf016j3e</t>
  </si>
  <si>
    <t>rf017j3e</t>
  </si>
  <si>
    <t>rf018j3e</t>
  </si>
  <si>
    <t>rf019j3e</t>
  </si>
  <si>
    <t>rf020j3e</t>
  </si>
  <si>
    <t>rf026j3c</t>
  </si>
  <si>
    <t>rf027j3c</t>
  </si>
  <si>
    <t>rf028j3c</t>
  </si>
  <si>
    <t>rf029j3d</t>
  </si>
  <si>
    <t>rf030j3c</t>
  </si>
  <si>
    <t>rf031j3d</t>
  </si>
  <si>
    <t>rf032j3d</t>
  </si>
  <si>
    <t>rfu33j3d</t>
  </si>
  <si>
    <t>rfu34j3d</t>
  </si>
  <si>
    <t>rfu35j3e</t>
  </si>
  <si>
    <t>rfu36j3f</t>
  </si>
  <si>
    <t>rfa37j3e</t>
  </si>
  <si>
    <t>rfb37j3e</t>
  </si>
  <si>
    <t>rfu37j3f</t>
  </si>
  <si>
    <t>rfu38j3f</t>
  </si>
  <si>
    <t>rfu39j3e</t>
  </si>
  <si>
    <t>rfu40j3e</t>
  </si>
  <si>
    <t>rf041j3e</t>
  </si>
  <si>
    <t>rf042j3e</t>
  </si>
  <si>
    <t>rf043j3f</t>
  </si>
  <si>
    <t>rf044j3f</t>
  </si>
  <si>
    <t>rf045j3f</t>
  </si>
  <si>
    <t>rf046j3f</t>
  </si>
  <si>
    <t>rf047j3f</t>
  </si>
  <si>
    <t>rf049j3d</t>
  </si>
  <si>
    <t>rfu50j3d</t>
  </si>
  <si>
    <t>rf051j3e</t>
  </si>
  <si>
    <t>rf052j3e</t>
  </si>
  <si>
    <t>rf053j3d</t>
  </si>
  <si>
    <t>rf001j4c</t>
  </si>
  <si>
    <t>rf002j4c</t>
  </si>
  <si>
    <t>rf003j4c</t>
  </si>
  <si>
    <t>rf004j4c</t>
  </si>
  <si>
    <t>rfu05j4c</t>
  </si>
  <si>
    <t>rfu06j4c</t>
  </si>
  <si>
    <t>rfu07j4d</t>
  </si>
  <si>
    <t>rfu08j4d</t>
  </si>
  <si>
    <t>rfu09j4e</t>
  </si>
  <si>
    <t>rfa10j4e</t>
  </si>
  <si>
    <t>rfb10j4e</t>
  </si>
  <si>
    <t>rfu10j4e</t>
  </si>
  <si>
    <t>rfu11j4e</t>
  </si>
  <si>
    <t>rfu12j4d</t>
  </si>
  <si>
    <t>rfu13j4d</t>
  </si>
  <si>
    <t>rf014j4d</t>
  </si>
  <si>
    <t>rf015j4d</t>
  </si>
  <si>
    <t>rf016j4e</t>
  </si>
  <si>
    <t>rf017j4e</t>
  </si>
  <si>
    <t>rf018j4e</t>
  </si>
  <si>
    <t>rf019j4e</t>
  </si>
  <si>
    <t>rf020j4e</t>
  </si>
  <si>
    <t>rf026j4c</t>
  </si>
  <si>
    <t>rf027j4c</t>
  </si>
  <si>
    <t>rf028j4c</t>
  </si>
  <si>
    <t>rf029j4d</t>
  </si>
  <si>
    <t>rf030j4c</t>
  </si>
  <si>
    <t>rf031j4d</t>
  </si>
  <si>
    <t>rf032j4d</t>
  </si>
  <si>
    <t>rfu33j4d</t>
  </si>
  <si>
    <t>rfu34j4d</t>
  </si>
  <si>
    <t>rfu35j4e</t>
  </si>
  <si>
    <t>rfu36j4f</t>
  </si>
  <si>
    <t>rfa37j4e</t>
  </si>
  <si>
    <t>rfb37j4e</t>
  </si>
  <si>
    <t>rfu37j4f</t>
  </si>
  <si>
    <t>rfu38j4f</t>
  </si>
  <si>
    <t>rfu39j4e</t>
  </si>
  <si>
    <t>rfu40j4e</t>
  </si>
  <si>
    <t>rf041j4e</t>
  </si>
  <si>
    <t>rf042j4e</t>
  </si>
  <si>
    <t>rf043j4f</t>
  </si>
  <si>
    <t>rf044j4f</t>
  </si>
  <si>
    <t>rf045j4f</t>
  </si>
  <si>
    <t>rf046j4f</t>
  </si>
  <si>
    <t>rf047j4f</t>
  </si>
  <si>
    <t>rfu50j4d</t>
  </si>
  <si>
    <t>rf051j4e</t>
  </si>
  <si>
    <t>rf052j4e</t>
  </si>
  <si>
    <t>rf053j4d</t>
  </si>
  <si>
    <t>rf001jcd</t>
  </si>
  <si>
    <t>rf002jcd</t>
  </si>
  <si>
    <t>rf003jcd</t>
  </si>
  <si>
    <t>rf004jcd</t>
  </si>
  <si>
    <t>rfu05jcd</t>
  </si>
  <si>
    <t>rfu06jcd</t>
  </si>
  <si>
    <t>rfu07jce</t>
  </si>
  <si>
    <t>rfu08jce</t>
  </si>
  <si>
    <t>rfu09jcf</t>
  </si>
  <si>
    <t>rfa10jcf</t>
  </si>
  <si>
    <t>rfb10jcf</t>
  </si>
  <si>
    <t>rfu10jcf</t>
  </si>
  <si>
    <t>rfu11jcf</t>
  </si>
  <si>
    <t>rfu12jce</t>
  </si>
  <si>
    <t>rfu13jce</t>
  </si>
  <si>
    <t>rf014jce</t>
  </si>
  <si>
    <t>rf015jce</t>
  </si>
  <si>
    <t>rf016jcf</t>
  </si>
  <si>
    <t>rf017jcf</t>
  </si>
  <si>
    <t>rf018jcf</t>
  </si>
  <si>
    <t>rf019jcf</t>
  </si>
  <si>
    <t>rf020jcf</t>
  </si>
  <si>
    <t>rf023jcc</t>
  </si>
  <si>
    <t>rf026jcd</t>
  </si>
  <si>
    <t>rf027jcd</t>
  </si>
  <si>
    <t>rf028jcd</t>
  </si>
  <si>
    <t>rf029jce</t>
  </si>
  <si>
    <t>rf030jcd</t>
  </si>
  <si>
    <t>rf031jce</t>
  </si>
  <si>
    <t>rf032jce</t>
  </si>
  <si>
    <t>rfu33jce</t>
  </si>
  <si>
    <t>rfu34jce</t>
  </si>
  <si>
    <t>rfu35jcf</t>
  </si>
  <si>
    <t>rfu36jcf</t>
  </si>
  <si>
    <t>rfa37jcf</t>
  </si>
  <si>
    <t>rfb37jcf</t>
  </si>
  <si>
    <t>rfu37jcf</t>
  </si>
  <si>
    <t>rfu38jcf</t>
  </si>
  <si>
    <t>rfu39jcf</t>
  </si>
  <si>
    <t>rfu40jcf</t>
  </si>
  <si>
    <t>rf041jcf</t>
  </si>
  <si>
    <t>rfu42jcf</t>
  </si>
  <si>
    <t>rf043jcg</t>
  </si>
  <si>
    <t>rfu44jcg</t>
  </si>
  <si>
    <t>rfu45jcg</t>
  </si>
  <si>
    <t>rfu46jcg</t>
  </si>
  <si>
    <t>rfu47jcg</t>
  </si>
  <si>
    <t>rfu50jce</t>
  </si>
  <si>
    <t>rf051jcf</t>
  </si>
  <si>
    <t>rf052jcf</t>
  </si>
  <si>
    <t>rf053jce</t>
  </si>
  <si>
    <t>rf054jce</t>
  </si>
  <si>
    <t>rf001js</t>
  </si>
  <si>
    <t>rf002js</t>
  </si>
  <si>
    <t>rf003jsc</t>
  </si>
  <si>
    <t>rf004jsc</t>
  </si>
  <si>
    <t>rf005jsc</t>
  </si>
  <si>
    <t>rf006jsd</t>
  </si>
  <si>
    <t>rf007jse</t>
  </si>
  <si>
    <t>rf008jsd</t>
  </si>
  <si>
    <t>rf009jsd</t>
  </si>
  <si>
    <t>rf010jsc</t>
  </si>
  <si>
    <t>rf011jsc</t>
  </si>
  <si>
    <t>rf012jsf</t>
  </si>
  <si>
    <t>rw001re/sw001re</t>
  </si>
  <si>
    <t>rw002red/sw002red</t>
  </si>
  <si>
    <t>rw003ree/sw003ree</t>
  </si>
  <si>
    <t>rwu04ref/swu04ref</t>
  </si>
  <si>
    <t>rwu05ref/swu05ref</t>
  </si>
  <si>
    <t>rwu06ref/swu06ref</t>
  </si>
  <si>
    <t>rwu07reg/swu07reg</t>
  </si>
  <si>
    <t>rwu08reg/swu08reg</t>
  </si>
  <si>
    <t>rwa09reg/swa09reg</t>
  </si>
  <si>
    <t>rwb09reg/swb09reg</t>
  </si>
  <si>
    <t>rwu09reg/swu09reg</t>
  </si>
  <si>
    <t>rwu10reg/swu10reg</t>
  </si>
  <si>
    <t>rwu11reg/swu11reg</t>
  </si>
  <si>
    <t>rwu12reg/swu12reg</t>
  </si>
  <si>
    <t>rw013reg/sw013reg</t>
  </si>
  <si>
    <t>rw014reg/sw014reg</t>
  </si>
  <si>
    <t>rw015reh/sw015reh</t>
  </si>
  <si>
    <t>rw016reh/sw016reh</t>
  </si>
  <si>
    <t>rw017reh/sw017reh</t>
  </si>
  <si>
    <t>rw018reh/sw018reh</t>
  </si>
  <si>
    <t>rw019reh/sw019reh</t>
  </si>
  <si>
    <t>rw021red/sw021red</t>
  </si>
  <si>
    <t>rw023ree/sw023ree</t>
  </si>
  <si>
    <t>rw024sp/sw024sp</t>
  </si>
  <si>
    <t>rw025spd/sw025spd</t>
  </si>
  <si>
    <t>rw026red/sw026red</t>
  </si>
  <si>
    <t>rw027red/sw027red</t>
  </si>
  <si>
    <t>rw028ree/sw028ree</t>
  </si>
  <si>
    <t>rw029ref/sw029ref</t>
  </si>
  <si>
    <t>rw030ree/sw030ree</t>
  </si>
  <si>
    <t>rw031ree/sw031ree</t>
  </si>
  <si>
    <t>rw032ree/sw032ree</t>
  </si>
  <si>
    <t>rw033re/sw033re</t>
  </si>
  <si>
    <t>rw022red</t>
  </si>
  <si>
    <t>sw022red</t>
  </si>
  <si>
    <t>rs010re/ss010re</t>
  </si>
  <si>
    <t>rs011re/ss011re</t>
  </si>
  <si>
    <t>rs012re/ss012re</t>
  </si>
  <si>
    <t>rs013re/ss013re</t>
  </si>
  <si>
    <t>rs014re/ss014re</t>
  </si>
  <si>
    <t>rs015re</t>
  </si>
  <si>
    <t>ss016re</t>
  </si>
  <si>
    <t>ss017re</t>
  </si>
  <si>
    <t>ss018re</t>
  </si>
  <si>
    <t>ss019re</t>
  </si>
  <si>
    <t>ru001re/su001re</t>
  </si>
  <si>
    <t>ru002re/su002re</t>
  </si>
  <si>
    <t>ru003re/su003re</t>
  </si>
  <si>
    <t>ru004re/su004re</t>
  </si>
  <si>
    <t>ru005re/su005re</t>
  </si>
  <si>
    <t>ru006re/su006re</t>
  </si>
  <si>
    <t>ru007re/su007re</t>
  </si>
  <si>
    <t>ru008re/su008re</t>
  </si>
  <si>
    <t>ru009re/su009re</t>
  </si>
  <si>
    <t>ru010re/su010re</t>
  </si>
  <si>
    <t>ru011re/su011re</t>
  </si>
  <si>
    <t>ru012re/su012re</t>
  </si>
  <si>
    <t>ru013re/su013re</t>
  </si>
  <si>
    <t>ru014re/su014re</t>
  </si>
  <si>
    <t>ru015re/su015re</t>
  </si>
  <si>
    <t>ru016re/su016re</t>
  </si>
  <si>
    <t>ru017re/su017re</t>
  </si>
  <si>
    <t>ru018re/su018re</t>
  </si>
  <si>
    <t>ru019re/su019re</t>
  </si>
  <si>
    <t>ru020re/su020re</t>
  </si>
  <si>
    <t>ru021re/su021re</t>
  </si>
  <si>
    <t>ru022re/su022re</t>
  </si>
  <si>
    <t>ru023re/su023re</t>
  </si>
  <si>
    <t>ru024rec/su024rec</t>
  </si>
  <si>
    <t>rua24re/sua24re</t>
  </si>
  <si>
    <t>ru025re/su025re</t>
  </si>
  <si>
    <t>ru026re/su026re</t>
  </si>
  <si>
    <t>ru027re/su027re</t>
  </si>
  <si>
    <t>ru028re/su028re</t>
  </si>
  <si>
    <t>ru029re/su029re</t>
  </si>
  <si>
    <t>ru030re/su030re</t>
  </si>
  <si>
    <t>ru031re/su031re</t>
  </si>
  <si>
    <t>ru032re/su032re</t>
  </si>
  <si>
    <t>ru033re/su033re</t>
  </si>
  <si>
    <t>ru034rec/su034rec</t>
  </si>
  <si>
    <t>rua34re/sua34re</t>
  </si>
  <si>
    <t>ru035re/su035re</t>
  </si>
  <si>
    <t>ru036re/su036re</t>
  </si>
  <si>
    <t>ru037re/su037re</t>
  </si>
  <si>
    <t>ru038re/su038re</t>
  </si>
  <si>
    <t>rq001rp/sq001rp</t>
  </si>
  <si>
    <t>rq002rp/sq002rp</t>
  </si>
  <si>
    <t>rq003rp/sq003rp</t>
  </si>
  <si>
    <t>rq004rp/sq004rp</t>
  </si>
  <si>
    <t>rq005rp/sq005rp</t>
  </si>
  <si>
    <t>rq006pb/sq006pb</t>
  </si>
  <si>
    <t>rq007pb/sq007pb</t>
  </si>
  <si>
    <t>rq00801/sq00801</t>
  </si>
  <si>
    <t>rq00901/sq00901</t>
  </si>
  <si>
    <t>rq01001/sq01001</t>
  </si>
  <si>
    <t>rq01101/sq01101</t>
  </si>
  <si>
    <t>rq00802/sq00802</t>
  </si>
  <si>
    <t>rq00902/sq00902</t>
  </si>
  <si>
    <t>rq01002/sq01002</t>
  </si>
  <si>
    <t>rq01102/sq01102</t>
  </si>
  <si>
    <t>rq00803/sq00803</t>
  </si>
  <si>
    <t>rq00903/sq00903</t>
  </si>
  <si>
    <t>rq01003/sq01003</t>
  </si>
  <si>
    <t>rq01103/sq01103</t>
  </si>
  <si>
    <t>rq012rp/sq012rp</t>
  </si>
  <si>
    <t>rq013rp/sq013rp</t>
  </si>
  <si>
    <t>rq01401/sq01401</t>
  </si>
  <si>
    <t>rq01501/sq01501</t>
  </si>
  <si>
    <t>rq01601/sq01601</t>
  </si>
  <si>
    <t>rq01701/sq01701</t>
  </si>
  <si>
    <t>rq01402/sq01402</t>
  </si>
  <si>
    <t>rq01502/sq01502</t>
  </si>
  <si>
    <t>rq01602/sq01602</t>
  </si>
  <si>
    <t>rq01702/sq01702</t>
  </si>
  <si>
    <t>rq018pb/sq018pb</t>
  </si>
  <si>
    <t>rq019pb/sq019pb</t>
  </si>
  <si>
    <t>rq02001/sq02001</t>
  </si>
  <si>
    <t>rq02101/sq02101</t>
  </si>
  <si>
    <t>rq02201/sq02201</t>
  </si>
  <si>
    <t>rq02301/sq02301</t>
  </si>
  <si>
    <t>rq02002/sq02002</t>
  </si>
  <si>
    <t>rq02102/sq02102</t>
  </si>
  <si>
    <t>rq02202/sq02202</t>
  </si>
  <si>
    <t>rq02302/sq02302</t>
  </si>
  <si>
    <t>rq024kd/sq024kd</t>
  </si>
  <si>
    <t>rq025kd/sq025kd</t>
  </si>
  <si>
    <t>rq026kd/sq026kd</t>
  </si>
  <si>
    <t>rq02701/sq02701</t>
  </si>
  <si>
    <t>rq02801/sq02801</t>
  </si>
  <si>
    <t>rq02901/sq02901</t>
  </si>
  <si>
    <t>rq03001/sq03001</t>
  </si>
  <si>
    <t>rq03101/sq03101</t>
  </si>
  <si>
    <t>rq03201/sq03201</t>
  </si>
  <si>
    <t>rq02702/sq02702</t>
  </si>
  <si>
    <t>rq02802/sq02802</t>
  </si>
  <si>
    <t>rq02902/sq02902</t>
  </si>
  <si>
    <t>rq03002/sq03002</t>
  </si>
  <si>
    <t>rq03102/sq03102</t>
  </si>
  <si>
    <t>rq03202/sq03202</t>
  </si>
  <si>
    <t>rq02703/sq02703</t>
  </si>
  <si>
    <t>rq02803/sq02803</t>
  </si>
  <si>
    <t>rq02903/sq02903</t>
  </si>
  <si>
    <t>rq03003/sq03003</t>
  </si>
  <si>
    <t>rq03103/sq03103</t>
  </si>
  <si>
    <t>rq03203/sq03203</t>
  </si>
  <si>
    <t>rq02704/sq02704</t>
  </si>
  <si>
    <t>rq02804/sq02804</t>
  </si>
  <si>
    <t>rq02904/sq02904</t>
  </si>
  <si>
    <t>rq03004/sq03004</t>
  </si>
  <si>
    <t>rq03104/sq03104</t>
  </si>
  <si>
    <t>rq03204/sq03204</t>
  </si>
  <si>
    <t>rq02705/sq02705</t>
  </si>
  <si>
    <t>rq02805/sq02805</t>
  </si>
  <si>
    <t>rq02905/sq02905</t>
  </si>
  <si>
    <t>rq03005/sq03005</t>
  </si>
  <si>
    <t>rq03105/sq03105</t>
  </si>
  <si>
    <t>rq03205/sq03205</t>
  </si>
  <si>
    <t>rq02706/sq02706</t>
  </si>
  <si>
    <t>rq02806/sq02806</t>
  </si>
  <si>
    <t>rq02906/sq02906</t>
  </si>
  <si>
    <t>rq03006/sq03006</t>
  </si>
  <si>
    <t>rq03106/sq03106</t>
  </si>
  <si>
    <t>rq03206/sq03206</t>
  </si>
  <si>
    <t>rq02707/sq02707</t>
  </si>
  <si>
    <t>rq02807/sq02807</t>
  </si>
  <si>
    <t>rq02907/sq02907</t>
  </si>
  <si>
    <t>rq03007/sq03007</t>
  </si>
  <si>
    <t>rq03107/sq03107</t>
  </si>
  <si>
    <t>rq03207/sq03207</t>
  </si>
  <si>
    <t>rq02708/sq02708</t>
  </si>
  <si>
    <t>rq02808/sq02808</t>
  </si>
  <si>
    <t>rq02908/sq02908</t>
  </si>
  <si>
    <t>rq03008/sq03008</t>
  </si>
  <si>
    <t>rq03108/sq03108</t>
  </si>
  <si>
    <t>rq03208/sq03208</t>
  </si>
  <si>
    <t>rq02709/sq02709</t>
  </si>
  <si>
    <t>rq02809/sq02809</t>
  </si>
  <si>
    <t>rq02909/sq02909</t>
  </si>
  <si>
    <t>rq03009/sq03009</t>
  </si>
  <si>
    <t>rq03109/sq03109</t>
  </si>
  <si>
    <t>rq03209/sq03209</t>
  </si>
  <si>
    <t>rq02710/sq02710</t>
  </si>
  <si>
    <t>rq02810/sq02810</t>
  </si>
  <si>
    <t>rq02910/sq02910</t>
  </si>
  <si>
    <t>rq03010/sq03010</t>
  </si>
  <si>
    <t>rq03110/sq03110</t>
  </si>
  <si>
    <t>rq03210/sq03210</t>
  </si>
  <si>
    <t>rq02711/sq02711</t>
  </si>
  <si>
    <t>rq02811/sq02811</t>
  </si>
  <si>
    <t>rq02911/sq02911</t>
  </si>
  <si>
    <t>rq03011/sq03011</t>
  </si>
  <si>
    <t>rq03111/sq03111</t>
  </si>
  <si>
    <t>rq03211/sq03211</t>
  </si>
  <si>
    <t>rq02712/sq02712</t>
  </si>
  <si>
    <t>rq02812/sq02812</t>
  </si>
  <si>
    <t>rq02912/sq02912</t>
  </si>
  <si>
    <t>rq03012/sq03012</t>
  </si>
  <si>
    <t>rq03112/sq03112</t>
  </si>
  <si>
    <t>rq03212/sq03212</t>
  </si>
  <si>
    <t>rq02713/sq02713</t>
  </si>
  <si>
    <t>rq02813/sq02813</t>
  </si>
  <si>
    <t>rq02913/sq02913</t>
  </si>
  <si>
    <t>rq03013/sq03013</t>
  </si>
  <si>
    <t>rq03113/sq03113</t>
  </si>
  <si>
    <t>rq03213/sq03213</t>
  </si>
  <si>
    <t>rq02714</t>
  </si>
  <si>
    <t>rq02814</t>
  </si>
  <si>
    <t>rq02914</t>
  </si>
  <si>
    <t>rq03014</t>
  </si>
  <si>
    <t>rq03114</t>
  </si>
  <si>
    <t>rq03214</t>
  </si>
  <si>
    <t>rq02715</t>
  </si>
  <si>
    <t>rq02815</t>
  </si>
  <si>
    <t>rq02915</t>
  </si>
  <si>
    <t>rq03015</t>
  </si>
  <si>
    <t>rq03115</t>
  </si>
  <si>
    <t>rq03215</t>
  </si>
  <si>
    <t>rq02716</t>
  </si>
  <si>
    <t>rq02816</t>
  </si>
  <si>
    <t>rq02916</t>
  </si>
  <si>
    <t>rq03016</t>
  </si>
  <si>
    <t>rq03116</t>
  </si>
  <si>
    <t>rq03216</t>
  </si>
  <si>
    <t>rq033rp/sq033rp</t>
  </si>
  <si>
    <t>rq034rp/sq034rp</t>
  </si>
  <si>
    <t>rq03501/sq03501</t>
  </si>
  <si>
    <t>rq03601/sq03601</t>
  </si>
  <si>
    <t>rq03701/sq03701</t>
  </si>
  <si>
    <t>rq03801/sq03801</t>
  </si>
  <si>
    <t>rq03502/sq03502</t>
  </si>
  <si>
    <t>rq03602/sq03602</t>
  </si>
  <si>
    <t>rq03702/sq03702</t>
  </si>
  <si>
    <t>rq03802/sq03802</t>
  </si>
  <si>
    <t>rq03503/sq03503</t>
  </si>
  <si>
    <t>rq03603/sq03603</t>
  </si>
  <si>
    <t>rq03703/sq03703</t>
  </si>
  <si>
    <t>rq03803/sq03803</t>
  </si>
  <si>
    <t>rg001jjc/sg001jj</t>
  </si>
  <si>
    <t>rg002jjd/sg002jjc</t>
  </si>
  <si>
    <t>rg003jjd/sg003jjc</t>
  </si>
  <si>
    <t>rg004jjd/sg004jjc</t>
  </si>
  <si>
    <t>rg005jje/sg005jjd</t>
  </si>
  <si>
    <t>rg006jjc/sg006jj</t>
  </si>
  <si>
    <t>rg007jjc/sg007jj</t>
  </si>
  <si>
    <t>rg008jjc/sg008jj</t>
  </si>
  <si>
    <t>rg009jjc/sg009jjc</t>
  </si>
  <si>
    <t>rg010jjc/sg010jjc</t>
  </si>
  <si>
    <t>rg011jjc/sg011jj</t>
  </si>
  <si>
    <t>rg012jjc/sg012jjc</t>
  </si>
  <si>
    <t>rg013jjc/sg013jjc</t>
  </si>
  <si>
    <t>rg014jjc/sg014jjd</t>
  </si>
  <si>
    <t>rg015jjc/sg015jje</t>
  </si>
  <si>
    <t>rg016jjc/sg016jjf</t>
  </si>
  <si>
    <t>rg017jjc/sg017jjg</t>
  </si>
  <si>
    <t>rg018jjc/sg018jjd</t>
  </si>
  <si>
    <t>rg019jjc/sg019jj</t>
  </si>
  <si>
    <t>rg020jjc/sg020jjd</t>
  </si>
  <si>
    <t>rg021jjd/sg021jjh</t>
  </si>
  <si>
    <t>rg023jjc/sg023jj</t>
  </si>
  <si>
    <t>rg024jjc/sg024jj</t>
  </si>
  <si>
    <t>rg025jjc/sg025jj</t>
  </si>
  <si>
    <t>rg026jjf/sg026jj</t>
  </si>
  <si>
    <t>rg027jjc/sg027jj</t>
  </si>
  <si>
    <t>rg028jjf/sg028jjc</t>
  </si>
  <si>
    <t>rg029jjf/sg029jjc</t>
  </si>
  <si>
    <t>rg030jjf/sg030jjc</t>
  </si>
  <si>
    <t>rg031jjf/sg031jjc</t>
  </si>
  <si>
    <t>rg032jjg/sg032jjd</t>
  </si>
  <si>
    <t>rg033jjf/sg033jjc</t>
  </si>
  <si>
    <t>rg034jjg/sg034jjd</t>
  </si>
  <si>
    <t>rg035jjf/sg035jjc</t>
  </si>
  <si>
    <t>rg036jjf/sg036jjd</t>
  </si>
  <si>
    <t>rg037jjf/sg037jjc</t>
  </si>
  <si>
    <t>rg038jjf/sg038jjc</t>
  </si>
  <si>
    <t>rg039jjg/sg039jje</t>
  </si>
  <si>
    <t>rg040jjg/sg040jje</t>
  </si>
  <si>
    <t>rg041jjh/sg041jjf</t>
  </si>
  <si>
    <t>rg042jjf/sg042jj</t>
  </si>
  <si>
    <t>rg043jjc/sg043jj</t>
  </si>
  <si>
    <t>rg044jjc/sg044jj</t>
  </si>
  <si>
    <t>rg045jjc/sg045jj</t>
  </si>
  <si>
    <t>rg046jjc/sg046jj</t>
  </si>
  <si>
    <t>rg047jjc/sg047jj</t>
  </si>
  <si>
    <t>rg048jjc/sg048jj</t>
  </si>
  <si>
    <t>rg049jjc/sg049jj</t>
  </si>
  <si>
    <t>rg050jjc/sg050jj</t>
  </si>
  <si>
    <t>rg051jjc/sg051jj</t>
  </si>
  <si>
    <t>rg052jjc/sg052jj</t>
  </si>
  <si>
    <t>rg053jjc/sg053jj</t>
  </si>
  <si>
    <t>rg054jjc/sg054jj</t>
  </si>
  <si>
    <t>rg055jjd/sg055jjd</t>
  </si>
  <si>
    <t>rg056jje/sg056jje</t>
  </si>
  <si>
    <t>rg057jjd/sg057jjd</t>
  </si>
  <si>
    <t>rg058jjc/sg058jj</t>
  </si>
  <si>
    <t>rg059jjc/sg059jj</t>
  </si>
  <si>
    <t>rg060jjc/sg060jj</t>
  </si>
  <si>
    <t>rg061jjc/sg061jj</t>
  </si>
  <si>
    <t>rg062jjc/sg062jj</t>
  </si>
  <si>
    <t>rg063jjc/sg063jj</t>
  </si>
  <si>
    <t>rg064jjc/sg064jj</t>
  </si>
  <si>
    <t>rg065jjc/sg065jj</t>
  </si>
  <si>
    <t>rg022jjd</t>
  </si>
  <si>
    <t>sg022jjh</t>
  </si>
  <si>
    <t>sg066re</t>
  </si>
  <si>
    <t>sg067re</t>
  </si>
  <si>
    <t>sg068re</t>
  </si>
  <si>
    <t>sg069re</t>
  </si>
  <si>
    <t>sg070re</t>
  </si>
  <si>
    <t>sg071re</t>
  </si>
  <si>
    <t>sg072re</t>
  </si>
  <si>
    <t>sg073re</t>
  </si>
  <si>
    <t>sg074re</t>
  </si>
  <si>
    <t>sg075re</t>
  </si>
  <si>
    <t>sg076re</t>
  </si>
  <si>
    <t>sg077re</t>
  </si>
  <si>
    <t>sg078re</t>
  </si>
  <si>
    <t>sg079re</t>
  </si>
  <si>
    <t>sg080re</t>
  </si>
  <si>
    <t>sg081re</t>
  </si>
  <si>
    <t>sg082re</t>
  </si>
  <si>
    <t>sg083re</t>
  </si>
  <si>
    <t>sg084re</t>
  </si>
  <si>
    <t>sg085re</t>
  </si>
  <si>
    <t>sg086re</t>
  </si>
  <si>
    <t>rd001kd/sd001kd</t>
  </si>
  <si>
    <t>rd00301/sd00301</t>
  </si>
  <si>
    <t>rd00401/sd00401</t>
  </si>
  <si>
    <t>rd00501/sd00501</t>
  </si>
  <si>
    <t>rd00601/sd00601</t>
  </si>
  <si>
    <t>rd00701/sd00701</t>
  </si>
  <si>
    <t>rd00801/sd00801</t>
  </si>
  <si>
    <t>rd01001/sd01001</t>
  </si>
  <si>
    <t>rd01401/sd01401</t>
  </si>
  <si>
    <t>rd00302/sd00302</t>
  </si>
  <si>
    <t>rd00402/sd00402</t>
  </si>
  <si>
    <t>rd00502/sd00502</t>
  </si>
  <si>
    <t>rd00602/sd00602</t>
  </si>
  <si>
    <t>rd00702/sd00702</t>
  </si>
  <si>
    <t>rd00802/sd00802</t>
  </si>
  <si>
    <t>rd01002/sd01002</t>
  </si>
  <si>
    <t>rd01402/sd01402</t>
  </si>
  <si>
    <t>rd00303/sd00303</t>
  </si>
  <si>
    <t>rd00403/sd00403</t>
  </si>
  <si>
    <t>rd00503/sd00503</t>
  </si>
  <si>
    <t>rd00603/sd00603</t>
  </si>
  <si>
    <t>rd00703/sd00703</t>
  </si>
  <si>
    <t>rd00803/sd00803</t>
  </si>
  <si>
    <t>rd01003/sd01003</t>
  </si>
  <si>
    <t>rd01403/sd01403</t>
  </si>
  <si>
    <t>rd00304/sd00304</t>
  </si>
  <si>
    <t>rd00404/sd00404</t>
  </si>
  <si>
    <t>rd00504/sd00504</t>
  </si>
  <si>
    <t>rd00604/sd00604</t>
  </si>
  <si>
    <t>rd00704/sd00704</t>
  </si>
  <si>
    <t>rd00804/sd00804</t>
  </si>
  <si>
    <t>rd01004/sd01004</t>
  </si>
  <si>
    <t>rd01404/sd01404</t>
  </si>
  <si>
    <t>rd00305/sd00305</t>
  </si>
  <si>
    <t>rd00405/sd00405</t>
  </si>
  <si>
    <t>rd00505/sd00505</t>
  </si>
  <si>
    <t>rd00605/sd00605</t>
  </si>
  <si>
    <t>rd00705/sd00705</t>
  </si>
  <si>
    <t>rd00805/sd00805</t>
  </si>
  <si>
    <t>rd01005/sd01005</t>
  </si>
  <si>
    <t>rd01405/sd01405</t>
  </si>
  <si>
    <t>rd00306/sd00306</t>
  </si>
  <si>
    <t>rd00406/sd00406</t>
  </si>
  <si>
    <t>rd00506/sd00506</t>
  </si>
  <si>
    <t>rd00606/sd00606</t>
  </si>
  <si>
    <t>rd00706/sd00706</t>
  </si>
  <si>
    <t>rd00806/sd00806</t>
  </si>
  <si>
    <t>rd01006/sd01006</t>
  </si>
  <si>
    <t>rd01406/sd01406</t>
  </si>
  <si>
    <t>rd00307/sd00307</t>
  </si>
  <si>
    <t>rd00407/sd00407</t>
  </si>
  <si>
    <t>rd00507/sd00507</t>
  </si>
  <si>
    <t>rd00607/sd00607</t>
  </si>
  <si>
    <t>rd00707/sd00707</t>
  </si>
  <si>
    <t>rd00807/sd00807</t>
  </si>
  <si>
    <t>rd01007/sd01007</t>
  </si>
  <si>
    <t>rd01407/sd01407</t>
  </si>
  <si>
    <t>rd00308/sd00308</t>
  </si>
  <si>
    <t>rd00408/sd00408</t>
  </si>
  <si>
    <t>rd00508/sd00508</t>
  </si>
  <si>
    <t>rd00608/sd00608</t>
  </si>
  <si>
    <t>rd00708/sd00708</t>
  </si>
  <si>
    <t>rd00808/sd00808</t>
  </si>
  <si>
    <t>rd01008/sd01008</t>
  </si>
  <si>
    <t>rd01408/sd01408</t>
  </si>
  <si>
    <t>rd00309/sd00309</t>
  </si>
  <si>
    <t>rd00409/sd00409</t>
  </si>
  <si>
    <t>rd00509/sd00509</t>
  </si>
  <si>
    <t>rd00609/sd00609</t>
  </si>
  <si>
    <t>rd00709/sd00709</t>
  </si>
  <si>
    <t>rd00809/sd00809</t>
  </si>
  <si>
    <t>rd01009/sd01009</t>
  </si>
  <si>
    <t>rd01409/sd01409</t>
  </si>
  <si>
    <t>rd00310/sd00310</t>
  </si>
  <si>
    <t>rd00410/sd00410</t>
  </si>
  <si>
    <t>rd00510/sd00510</t>
  </si>
  <si>
    <t>rd00610/sd00610</t>
  </si>
  <si>
    <t>rd00710/sd00710</t>
  </si>
  <si>
    <t>rd00810/sd00810</t>
  </si>
  <si>
    <t>rd01010/sd01010</t>
  </si>
  <si>
    <t>rd01410/sd01410</t>
  </si>
  <si>
    <t>rd00311/sd00311</t>
  </si>
  <si>
    <t>rd00411/sd00411</t>
  </si>
  <si>
    <t>rd00511/sd00511</t>
  </si>
  <si>
    <t>rd00611/sd00611</t>
  </si>
  <si>
    <t>rd00711/sd00711</t>
  </si>
  <si>
    <t>rd00811/sd00811</t>
  </si>
  <si>
    <t>rd01011/sd01011</t>
  </si>
  <si>
    <t>rd01411/sd01411</t>
  </si>
  <si>
    <t>rd00312/sd00312</t>
  </si>
  <si>
    <t>rd00412/sd00412</t>
  </si>
  <si>
    <t>rd00512/sd00512</t>
  </si>
  <si>
    <t>rd00612/sd00612</t>
  </si>
  <si>
    <t>rd00712/sd00712</t>
  </si>
  <si>
    <t>rd00812/sd00812</t>
  </si>
  <si>
    <t>rd01012/sd01012</t>
  </si>
  <si>
    <t>rd01412/sd01412</t>
  </si>
  <si>
    <t>rd00313/sd00313</t>
  </si>
  <si>
    <t>rd00413/sd00413</t>
  </si>
  <si>
    <t>rd00513/sd00513</t>
  </si>
  <si>
    <t>rd00613/sd00613</t>
  </si>
  <si>
    <t>rd00713/sd00713</t>
  </si>
  <si>
    <t>rd00813/sd00813</t>
  </si>
  <si>
    <t>rd01013/sd01013</t>
  </si>
  <si>
    <t>rd01413/sd01413</t>
  </si>
  <si>
    <t>rd00314/sd00314</t>
  </si>
  <si>
    <t>rd00414/sd00414</t>
  </si>
  <si>
    <t>rd00514/sd00514</t>
  </si>
  <si>
    <t>rd00614/sd00614</t>
  </si>
  <si>
    <t>rd00714/sd00714</t>
  </si>
  <si>
    <t>rd00814/sd00814</t>
  </si>
  <si>
    <t>rd01014/sd01014</t>
  </si>
  <si>
    <t>rd01414/sd01414</t>
  </si>
  <si>
    <t>sd00315</t>
  </si>
  <si>
    <t>sd00415</t>
  </si>
  <si>
    <t>sd00515</t>
  </si>
  <si>
    <t>sd00615</t>
  </si>
  <si>
    <t>sd00715</t>
  </si>
  <si>
    <t>sd00815</t>
  </si>
  <si>
    <t>sd01015</t>
  </si>
  <si>
    <t>sd01415</t>
  </si>
  <si>
    <t>sd00316</t>
  </si>
  <si>
    <t>sd00416</t>
  </si>
  <si>
    <t>sd00516</t>
  </si>
  <si>
    <t>sd00616</t>
  </si>
  <si>
    <t>sd00716</t>
  </si>
  <si>
    <t>sd00816</t>
  </si>
  <si>
    <t>sd01016</t>
  </si>
  <si>
    <t>sd01416</t>
  </si>
  <si>
    <t>sd00317</t>
  </si>
  <si>
    <t>sd00417</t>
  </si>
  <si>
    <t>sd00517</t>
  </si>
  <si>
    <t>sd00617</t>
  </si>
  <si>
    <t>sd00717</t>
  </si>
  <si>
    <t>sd00817</t>
  </si>
  <si>
    <t>sd01017</t>
  </si>
  <si>
    <t>sd01417</t>
  </si>
  <si>
    <t>sd00318</t>
  </si>
  <si>
    <t>sd00418</t>
  </si>
  <si>
    <t>sd00518</t>
  </si>
  <si>
    <t>sd00618</t>
  </si>
  <si>
    <t>sd00718</t>
  </si>
  <si>
    <t>sd00818</t>
  </si>
  <si>
    <t>sd01018</t>
  </si>
  <si>
    <t>sd01418</t>
  </si>
  <si>
    <t>rd003sk/sd003sk</t>
  </si>
  <si>
    <t>rd004sk/sd004sk</t>
  </si>
  <si>
    <t>rd008sk/sd008sk</t>
  </si>
  <si>
    <t>rdu09sk/sj001sk</t>
  </si>
  <si>
    <t>rd010sk/sj002sk</t>
  </si>
  <si>
    <t>rd011sk/sj003sk</t>
  </si>
  <si>
    <t>rd012sk/sj004sk</t>
  </si>
  <si>
    <t>rd014sk/sd014sk</t>
  </si>
  <si>
    <t>rd016sk/sd016sk</t>
  </si>
  <si>
    <t>rd00901</t>
  </si>
  <si>
    <t>rd01101</t>
  </si>
  <si>
    <t>rd01201</t>
  </si>
  <si>
    <t>rd01301</t>
  </si>
  <si>
    <t>rd01501</t>
  </si>
  <si>
    <t>rd00902</t>
  </si>
  <si>
    <t>rd01102</t>
  </si>
  <si>
    <t>rd01202</t>
  </si>
  <si>
    <t>rd01302</t>
  </si>
  <si>
    <t>rd01502</t>
  </si>
  <si>
    <t>rd00903</t>
  </si>
  <si>
    <t>rd01103</t>
  </si>
  <si>
    <t>rd01203</t>
  </si>
  <si>
    <t>rd01303</t>
  </si>
  <si>
    <t>rd01503</t>
  </si>
  <si>
    <t>rd00904</t>
  </si>
  <si>
    <t>rd01104</t>
  </si>
  <si>
    <t>rd01204</t>
  </si>
  <si>
    <t>rd01304</t>
  </si>
  <si>
    <t>rd01504</t>
  </si>
  <si>
    <t>rd00905</t>
  </si>
  <si>
    <t>rd01105</t>
  </si>
  <si>
    <t>rd01205</t>
  </si>
  <si>
    <t>rd01305</t>
  </si>
  <si>
    <t>rd01505</t>
  </si>
  <si>
    <t>rd00906</t>
  </si>
  <si>
    <t>rd01106</t>
  </si>
  <si>
    <t>rd01206</t>
  </si>
  <si>
    <t>rd01306</t>
  </si>
  <si>
    <t>rd01506</t>
  </si>
  <si>
    <t>rd00907</t>
  </si>
  <si>
    <t>rd01107</t>
  </si>
  <si>
    <t>rd01207</t>
  </si>
  <si>
    <t>rd01307</t>
  </si>
  <si>
    <t>rd01507</t>
  </si>
  <si>
    <t>rd00908</t>
  </si>
  <si>
    <t>rd01108</t>
  </si>
  <si>
    <t>rd01208</t>
  </si>
  <si>
    <t>rd01308</t>
  </si>
  <si>
    <t>rd01508</t>
  </si>
  <si>
    <t>rd00909</t>
  </si>
  <si>
    <t>rd01109</t>
  </si>
  <si>
    <t>rd01209</t>
  </si>
  <si>
    <t>rd01309</t>
  </si>
  <si>
    <t>rd01509</t>
  </si>
  <si>
    <t>rd00910</t>
  </si>
  <si>
    <t>rd01110</t>
  </si>
  <si>
    <t>rd01210</t>
  </si>
  <si>
    <t>rd01310</t>
  </si>
  <si>
    <t>rd01510</t>
  </si>
  <si>
    <t>rd00911</t>
  </si>
  <si>
    <t>rd01111</t>
  </si>
  <si>
    <t>rd01211</t>
  </si>
  <si>
    <t>rd01311</t>
  </si>
  <si>
    <t>rd01511</t>
  </si>
  <si>
    <t>rd00912</t>
  </si>
  <si>
    <t>rd01112</t>
  </si>
  <si>
    <t>rd01212</t>
  </si>
  <si>
    <t>rd01312</t>
  </si>
  <si>
    <t>rd01512</t>
  </si>
  <si>
    <t>rd00913</t>
  </si>
  <si>
    <t>rd01113</t>
  </si>
  <si>
    <t>rd01213</t>
  </si>
  <si>
    <t>rd01313</t>
  </si>
  <si>
    <t>rd01513</t>
  </si>
  <si>
    <t>rd00914</t>
  </si>
  <si>
    <t>rd01114</t>
  </si>
  <si>
    <t>rd01214</t>
  </si>
  <si>
    <t>rd01314</t>
  </si>
  <si>
    <t>rd01514</t>
  </si>
  <si>
    <t>rd002sk</t>
  </si>
  <si>
    <t>rd005sk</t>
  </si>
  <si>
    <t>rd006sk</t>
  </si>
  <si>
    <t>rd007sk</t>
  </si>
  <si>
    <t>rd013sk</t>
  </si>
  <si>
    <t>rd015sk</t>
  </si>
  <si>
    <t>rdb02sk</t>
  </si>
  <si>
    <t>sj005sk</t>
  </si>
  <si>
    <t>sj006sk</t>
  </si>
  <si>
    <t>rc001re/sc001re</t>
  </si>
  <si>
    <t>rc002re/sc002red</t>
  </si>
  <si>
    <t>rc503re/sc003rec</t>
  </si>
  <si>
    <t>rc004re/sc004ree</t>
  </si>
  <si>
    <t>rc005re/sc005ref</t>
  </si>
  <si>
    <t>rc006re/sc006reg</t>
  </si>
  <si>
    <t>rc007re/sc007reh</t>
  </si>
  <si>
    <t>rc008re/sc008re</t>
  </si>
  <si>
    <t>rca10sp/sca10sp</t>
  </si>
  <si>
    <t>rcb10sp/scb10sp</t>
  </si>
  <si>
    <t>rc011sp/sc011spc</t>
  </si>
  <si>
    <t>rc012sp/sc012spd</t>
  </si>
  <si>
    <t>rc013sp/sc013spg</t>
  </si>
  <si>
    <t>rc014sp/sc014spc</t>
  </si>
  <si>
    <t>rc015sp/sc015spd</t>
  </si>
  <si>
    <t>rc016sp/sc016spd</t>
  </si>
  <si>
    <t>rcu17sp/scu17spe</t>
  </si>
  <si>
    <t>rcu18sp/scu18spe</t>
  </si>
  <si>
    <t>rcu19sp/scu19spf</t>
  </si>
  <si>
    <t>rcu20sp/scu20spf</t>
  </si>
  <si>
    <t>rcu21sp/scu21spg</t>
  </si>
  <si>
    <t>rca22sp/sca22spg</t>
  </si>
  <si>
    <t>rcb22sp/scb22spg</t>
  </si>
  <si>
    <t>rcu22sp/scu22spg</t>
  </si>
  <si>
    <t>rcu23sp/scu23spg</t>
  </si>
  <si>
    <t>rcu24sp/scu24spf</t>
  </si>
  <si>
    <t>rcu25sp/scu25spf</t>
  </si>
  <si>
    <t>rc026sp/sc026spe</t>
  </si>
  <si>
    <t>rc027sp/sc027spe</t>
  </si>
  <si>
    <t>rc028sp/sc028spf</t>
  </si>
  <si>
    <t>rc029sp/sc029spg</t>
  </si>
  <si>
    <t>rc030sp/sc030spf</t>
  </si>
  <si>
    <t>rc031sp/sc031spf</t>
  </si>
  <si>
    <t>rc032sp/sc032spf</t>
  </si>
  <si>
    <t>rc034sp/sc034spc</t>
  </si>
  <si>
    <t>rc035sp/sc035spd</t>
  </si>
  <si>
    <t>rc036sp/sc036spc</t>
  </si>
  <si>
    <t>rc037sp/sc037spd</t>
  </si>
  <si>
    <t>rc038sp/sc038spc</t>
  </si>
  <si>
    <t>rc039re/sc039rec</t>
  </si>
  <si>
    <t>rc040re/sc040rec</t>
  </si>
  <si>
    <t>rc041re/sc041rec</t>
  </si>
  <si>
    <t>rc042re/sc044rec</t>
  </si>
  <si>
    <t>rc043re/sc045red</t>
  </si>
  <si>
    <t>rc044sp/sc046spd</t>
  </si>
  <si>
    <t>rc045re/sc047red</t>
  </si>
  <si>
    <t>rc046re/sc048ree</t>
  </si>
  <si>
    <t>rc047re/sc049red</t>
  </si>
  <si>
    <t>rc048re/sc050red</t>
  </si>
  <si>
    <t>rc049re/sc051ree</t>
  </si>
  <si>
    <t>rc050sp/sc052spe</t>
  </si>
  <si>
    <t>rc051re/sc053ree</t>
  </si>
  <si>
    <t>rc052re/sc054ref</t>
  </si>
  <si>
    <t>rc053re/sc055red</t>
  </si>
  <si>
    <t>rc054re/sc056red</t>
  </si>
  <si>
    <t>rc055re/sc057ree</t>
  </si>
  <si>
    <t>rc056sp/sc058spe</t>
  </si>
  <si>
    <t>rc057re/sc059ree</t>
  </si>
  <si>
    <t>rc058re/sc060ref</t>
  </si>
  <si>
    <t>rc059re/sc061red</t>
  </si>
  <si>
    <t>rc060re/sc062red</t>
  </si>
  <si>
    <t>rc061re/sc063ree</t>
  </si>
  <si>
    <t>rc062sp/sc064spe</t>
  </si>
  <si>
    <t>rc063re/sc065ree</t>
  </si>
  <si>
    <t>rc064re/sc066ref</t>
  </si>
  <si>
    <t>rc065re</t>
  </si>
  <si>
    <t>rc066re</t>
  </si>
  <si>
    <t>rc067re</t>
  </si>
  <si>
    <t>rc068sp</t>
  </si>
  <si>
    <t>rc069re</t>
  </si>
  <si>
    <t>rc070re</t>
  </si>
  <si>
    <t>rc071re</t>
  </si>
  <si>
    <t>rc072re</t>
  </si>
  <si>
    <t>rc073re</t>
  </si>
  <si>
    <t>rc074sp</t>
  </si>
  <si>
    <t>rc075re</t>
  </si>
  <si>
    <t>rc076re</t>
  </si>
  <si>
    <t>rc077re/sc067ree</t>
  </si>
  <si>
    <t>rc078re/sc068ree</t>
  </si>
  <si>
    <t>rc079re/sc069ref</t>
  </si>
  <si>
    <t>rc080sp/sc070spf</t>
  </si>
  <si>
    <t>rc081re/sc071ref</t>
  </si>
  <si>
    <t>rc082re/sc072reg</t>
  </si>
  <si>
    <t>rc003re</t>
  </si>
  <si>
    <t>sc042spf</t>
  </si>
  <si>
    <t>sc043spf</t>
  </si>
  <si>
    <t>rp001re/sp001re</t>
  </si>
  <si>
    <t>rp002re/sp002re</t>
  </si>
  <si>
    <t>rp003red/sp003re</t>
  </si>
  <si>
    <t>rp016sp/sp004sp</t>
  </si>
  <si>
    <t>rp017sp/sp005sp</t>
  </si>
  <si>
    <t>rp018spd/sp006sp</t>
  </si>
  <si>
    <t>rp004re</t>
  </si>
  <si>
    <t>rp005re</t>
  </si>
  <si>
    <t>rp006re</t>
  </si>
  <si>
    <t>rp007re</t>
  </si>
  <si>
    <t>rp008re</t>
  </si>
  <si>
    <t>rp009re</t>
  </si>
  <si>
    <t>rp010re</t>
  </si>
  <si>
    <t>rp011re</t>
  </si>
  <si>
    <t>rp012red</t>
  </si>
  <si>
    <t>rp013re</t>
  </si>
  <si>
    <t>rp014re</t>
  </si>
  <si>
    <t>rp015ree</t>
  </si>
  <si>
    <t>rp019sp</t>
  </si>
  <si>
    <t>rp020sp</t>
  </si>
  <si>
    <t>rp021sp</t>
  </si>
  <si>
    <t>rp022sp</t>
  </si>
  <si>
    <t>rp023sp</t>
  </si>
  <si>
    <t>rp024sp</t>
  </si>
  <si>
    <t>rp025sp</t>
  </si>
  <si>
    <t>rp026sp</t>
  </si>
  <si>
    <t>rp027spd</t>
  </si>
  <si>
    <t>rp028sp</t>
  </si>
  <si>
    <t>rp029sp</t>
  </si>
  <si>
    <t>rp030spe</t>
  </si>
  <si>
    <t>rp031hh</t>
  </si>
  <si>
    <t>rp032hh</t>
  </si>
  <si>
    <t>rp033hh</t>
  </si>
  <si>
    <t>rp034hh</t>
  </si>
  <si>
    <t>rp035hh</t>
  </si>
  <si>
    <t>rp036hh</t>
  </si>
  <si>
    <t>rp037hh</t>
  </si>
  <si>
    <t>rp038hh</t>
  </si>
  <si>
    <t>rp039hh</t>
  </si>
  <si>
    <t>rp040hhd</t>
  </si>
  <si>
    <t>rp041hh</t>
  </si>
  <si>
    <t>rp042hh</t>
  </si>
  <si>
    <t>rp043hhd</t>
  </si>
  <si>
    <t>rp044hef</t>
  </si>
  <si>
    <t>rp045hh</t>
  </si>
  <si>
    <t>rp046hhd</t>
  </si>
  <si>
    <t>rp047hhd</t>
  </si>
  <si>
    <t>rp048hhd</t>
  </si>
  <si>
    <t>rp049hhd</t>
  </si>
  <si>
    <t>rp050hhd</t>
  </si>
  <si>
    <t>rp051hhd</t>
  </si>
  <si>
    <t>rp052hhd</t>
  </si>
  <si>
    <t>rp053hhd</t>
  </si>
  <si>
    <t>rp054hhd</t>
  </si>
  <si>
    <t>rp055hhd</t>
  </si>
  <si>
    <t>rp056he</t>
  </si>
  <si>
    <t>rp057hed</t>
  </si>
  <si>
    <t>rp058hed</t>
  </si>
  <si>
    <t>rp059hed</t>
  </si>
  <si>
    <t>rp060hed</t>
  </si>
  <si>
    <t>rp061hed</t>
  </si>
  <si>
    <t>rp062hed</t>
  </si>
  <si>
    <t>rp063he</t>
  </si>
  <si>
    <t>rp064hed</t>
  </si>
  <si>
    <t>rp065hed</t>
  </si>
  <si>
    <t>rp066hed</t>
  </si>
  <si>
    <t>rp067hed</t>
  </si>
  <si>
    <t>rp068hed</t>
  </si>
  <si>
    <t>rp069hed</t>
  </si>
  <si>
    <t>rp070he</t>
  </si>
  <si>
    <t>rp071hed</t>
  </si>
  <si>
    <t>rp072hed</t>
  </si>
  <si>
    <t>rp073hed</t>
  </si>
  <si>
    <t>rp074hed</t>
  </si>
  <si>
    <t>rp075hed</t>
  </si>
  <si>
    <t>rp076hed</t>
  </si>
  <si>
    <t>rp077he</t>
  </si>
  <si>
    <t>rp078hed</t>
  </si>
  <si>
    <t>rp079hed</t>
  </si>
  <si>
    <t>rp080hed</t>
  </si>
  <si>
    <t>rp081hed</t>
  </si>
  <si>
    <t>rp082he</t>
  </si>
  <si>
    <t>rp083hed</t>
  </si>
  <si>
    <t>rp084hed</t>
  </si>
  <si>
    <t>rp085hed</t>
  </si>
  <si>
    <t>rp086hed</t>
  </si>
  <si>
    <t>rp087hed</t>
  </si>
  <si>
    <t>rp088hed</t>
  </si>
  <si>
    <t>rp089he</t>
  </si>
  <si>
    <t>rp090hed</t>
  </si>
  <si>
    <t>rp091hed</t>
  </si>
  <si>
    <t>rp092he</t>
  </si>
  <si>
    <t>rp093hed</t>
  </si>
  <si>
    <t>rp094hed</t>
  </si>
  <si>
    <t>rp095he</t>
  </si>
  <si>
    <t>rp096hed</t>
  </si>
  <si>
    <t>rp097hed</t>
  </si>
  <si>
    <t>rp098hed</t>
  </si>
  <si>
    <t>rp099hed</t>
  </si>
  <si>
    <t>rp100hed</t>
  </si>
  <si>
    <t>rp101hed</t>
  </si>
  <si>
    <t>rp102hed</t>
  </si>
  <si>
    <t>rp103hed</t>
  </si>
  <si>
    <t>rp104hed</t>
  </si>
  <si>
    <t>rp105he</t>
  </si>
  <si>
    <t>rp106hed</t>
  </si>
  <si>
    <t>rp107hed</t>
  </si>
  <si>
    <t>rp108he</t>
  </si>
  <si>
    <t>rp109hed</t>
  </si>
  <si>
    <t>rp110hed</t>
  </si>
  <si>
    <t>rp111red</t>
  </si>
  <si>
    <t>rp112re</t>
  </si>
  <si>
    <t>rp113re</t>
  </si>
  <si>
    <t>rp114sp</t>
  </si>
  <si>
    <t>rp115hhd</t>
  </si>
  <si>
    <t>rp116hhd</t>
  </si>
  <si>
    <t>rp117hhd</t>
  </si>
  <si>
    <t>rp118hhd</t>
  </si>
  <si>
    <t>rp119hh</t>
  </si>
  <si>
    <t>rp120hed</t>
  </si>
  <si>
    <t>sp007rp</t>
  </si>
  <si>
    <t>sp008rp</t>
  </si>
  <si>
    <t>sp009rp</t>
  </si>
  <si>
    <t>sp010rp</t>
  </si>
  <si>
    <t>sp011rp</t>
  </si>
  <si>
    <t>sp012rp</t>
  </si>
  <si>
    <t>sp013rp</t>
  </si>
  <si>
    <t>sp014rp</t>
  </si>
  <si>
    <t>sp015rp</t>
  </si>
  <si>
    <t>sp016rp</t>
  </si>
  <si>
    <t>sp017rp</t>
  </si>
  <si>
    <t>sp018rp</t>
  </si>
  <si>
    <t>sp019rp</t>
  </si>
  <si>
    <t>sp020rp</t>
  </si>
  <si>
    <t>sp021rp</t>
  </si>
  <si>
    <t>sp022rp</t>
  </si>
  <si>
    <t>sp023rp</t>
  </si>
  <si>
    <t>sp024rp</t>
  </si>
  <si>
    <t>sp025rp</t>
  </si>
  <si>
    <t>sp026rp</t>
  </si>
  <si>
    <t>sp027rp</t>
  </si>
  <si>
    <t>sp028rp</t>
  </si>
  <si>
    <t>sp029rp</t>
  </si>
  <si>
    <t>sp030hh</t>
  </si>
  <si>
    <t>sp031hh</t>
  </si>
  <si>
    <t>sp032hh</t>
  </si>
  <si>
    <t>sp033hh</t>
  </si>
  <si>
    <t>sp034hh</t>
  </si>
  <si>
    <t>sp035hh</t>
  </si>
  <si>
    <t>sp036hh</t>
  </si>
  <si>
    <t>sp037hh</t>
  </si>
  <si>
    <t>sp038hh</t>
  </si>
  <si>
    <t>sp039hh</t>
  </si>
  <si>
    <t>sp040hh</t>
  </si>
  <si>
    <t>sp041hh</t>
  </si>
  <si>
    <t>sp042hh</t>
  </si>
  <si>
    <t>sp043hh</t>
  </si>
  <si>
    <t>sp044hh</t>
  </si>
  <si>
    <t>rt001re/st001re</t>
  </si>
  <si>
    <t>rt002red/st003red</t>
  </si>
  <si>
    <t>rt003re/st004re</t>
  </si>
  <si>
    <t>rt004sp/st005sp</t>
  </si>
  <si>
    <t>rt005re/st006re</t>
  </si>
  <si>
    <t>rt006red/st007red</t>
  </si>
  <si>
    <t>st002re</t>
  </si>
  <si>
    <t>rh001rec/sh001rec</t>
  </si>
  <si>
    <t>rh002rec/sh002rec</t>
  </si>
  <si>
    <t>rh003rec/sh003rec</t>
  </si>
  <si>
    <t>rh004rec/sh004rec</t>
  </si>
  <si>
    <t>rh005rec/sh005rec</t>
  </si>
  <si>
    <t>rh006rec/sh006rec</t>
  </si>
  <si>
    <t>rh007rec/sh007rec</t>
  </si>
  <si>
    <t>rh008rec/sh008rec</t>
  </si>
  <si>
    <t>rh009rec/sh009rec</t>
  </si>
  <si>
    <t>rh010rec/sh010rec</t>
  </si>
  <si>
    <t>rh011re/sh011re</t>
  </si>
  <si>
    <t>rh012re/sh012re</t>
  </si>
  <si>
    <t>rh013re/sh013re</t>
  </si>
  <si>
    <t>rh014re/sh014re</t>
  </si>
  <si>
    <t>rh015re/sh015re</t>
  </si>
  <si>
    <t>rh016re/sh016re</t>
  </si>
  <si>
    <t>rh017re/sh017re</t>
  </si>
  <si>
    <t>rh018re/sh018re</t>
  </si>
  <si>
    <t>rh019re/sh019re</t>
  </si>
  <si>
    <t>rh020re/sh020re</t>
  </si>
  <si>
    <t>ro001re/so001re</t>
  </si>
  <si>
    <t>ro502pa/so002pa</t>
  </si>
  <si>
    <t>ro004pac/so004pac</t>
  </si>
  <si>
    <t>ro005pac/so005pac</t>
  </si>
  <si>
    <t>ro006pac/so006pac</t>
  </si>
  <si>
    <t>ro007pac/so007pac</t>
  </si>
  <si>
    <t>ro008pac/so008pac</t>
  </si>
  <si>
    <t>ro009fac/so009fac</t>
  </si>
  <si>
    <t>ro010fac/so010fac</t>
  </si>
  <si>
    <t>ro011fac/so011fac</t>
  </si>
  <si>
    <t>ro012fac/so012fac</t>
  </si>
  <si>
    <t>ro013fac/so013fac</t>
  </si>
  <si>
    <t>ro014mac/so014mac</t>
  </si>
  <si>
    <t>ro015mac/so015mac</t>
  </si>
  <si>
    <t>ro016mac/so016mac</t>
  </si>
  <si>
    <t>ro017mac/so017mac</t>
  </si>
  <si>
    <t>ro018mac/so018mac</t>
  </si>
  <si>
    <t>ro002pa</t>
  </si>
  <si>
    <t>ro003pi</t>
  </si>
  <si>
    <t>ro019pic</t>
  </si>
  <si>
    <t>ro020pic</t>
  </si>
  <si>
    <t>ro021pic</t>
  </si>
  <si>
    <t>ro022pic</t>
  </si>
  <si>
    <t>ro023pic</t>
  </si>
  <si>
    <t>ro024fic</t>
  </si>
  <si>
    <t>ro025fic</t>
  </si>
  <si>
    <t>ro026fic</t>
  </si>
  <si>
    <t>ro027fic</t>
  </si>
  <si>
    <t>ro028fic</t>
  </si>
  <si>
    <t>ro029mic</t>
  </si>
  <si>
    <t>ro030mic</t>
  </si>
  <si>
    <t>ro031mic</t>
  </si>
  <si>
    <t>ro032mic</t>
  </si>
  <si>
    <t>ro033mic</t>
  </si>
  <si>
    <t>rn001re/sn001re</t>
  </si>
  <si>
    <t>rn002red/sn002red</t>
  </si>
  <si>
    <t>rn003red/sn003red</t>
  </si>
  <si>
    <t>rn004red/sn004red</t>
  </si>
  <si>
    <t>rn005red/sn005red</t>
  </si>
  <si>
    <t>rn006red/sn006red</t>
  </si>
  <si>
    <t>rn007red/sn007red</t>
  </si>
  <si>
    <t>rn008red/sn008red</t>
  </si>
  <si>
    <t>rn009red/sn009red</t>
  </si>
  <si>
    <t>rn010red/sn010red</t>
  </si>
  <si>
    <t>rn011red/sn011red</t>
  </si>
  <si>
    <t>rn012red/sn012red</t>
  </si>
  <si>
    <t>rn013red/sn013red</t>
  </si>
  <si>
    <t>rn014red/sn014red</t>
  </si>
  <si>
    <t>rn014rei/sn014rei</t>
  </si>
  <si>
    <t>rn015red/sn015red</t>
  </si>
  <si>
    <t>rn016rec/sn016rec</t>
  </si>
  <si>
    <t>rn017rec/sn017rec</t>
  </si>
  <si>
    <t>rn018rec/sn018rec</t>
  </si>
  <si>
    <t>rn019rec/sn019rec</t>
  </si>
  <si>
    <t>rn020rec/sn020rec</t>
  </si>
  <si>
    <t>rn021rec/sn021rec</t>
  </si>
  <si>
    <t>rn022rec/sn022rec</t>
  </si>
  <si>
    <t>rn023rec/sn023rec</t>
  </si>
  <si>
    <t>rn024rec/sn024rec</t>
  </si>
  <si>
    <t>rn025rec/sn025rec</t>
  </si>
  <si>
    <t>rn026rec/sn026rec</t>
  </si>
  <si>
    <t>rn027rec/sn027rec</t>
  </si>
  <si>
    <t>rl001re/sl001re</t>
  </si>
  <si>
    <t>rl002rec/sl002rec</t>
  </si>
  <si>
    <t>rl003red/sl003red</t>
  </si>
  <si>
    <t>rl004rec/sl004rec</t>
  </si>
  <si>
    <t>rl005spc</t>
  </si>
  <si>
    <t>rl006spc</t>
  </si>
  <si>
    <t>rl007spc</t>
  </si>
  <si>
    <t>rl008spd</t>
  </si>
  <si>
    <t>rj001sk</t>
  </si>
  <si>
    <t>rj002sk</t>
  </si>
  <si>
    <t>rj003sk</t>
  </si>
  <si>
    <t>rj004sk</t>
  </si>
  <si>
    <t>rj005sk</t>
  </si>
  <si>
    <t>rj006sk</t>
  </si>
  <si>
    <t>rj007sk</t>
  </si>
  <si>
    <t>rj008sk</t>
  </si>
  <si>
    <t>rj009sk</t>
  </si>
  <si>
    <t>rj010sk</t>
  </si>
  <si>
    <t>rj011sk</t>
  </si>
  <si>
    <t>rj012sk</t>
  </si>
  <si>
    <t>rj013sk</t>
  </si>
  <si>
    <t>rj014sk</t>
  </si>
  <si>
    <t>rj015sk</t>
  </si>
  <si>
    <t>rj016sk</t>
  </si>
  <si>
    <t>rj017sk</t>
  </si>
  <si>
    <t>rj018sk</t>
  </si>
  <si>
    <t>rj019sk</t>
  </si>
  <si>
    <t>rj020sk</t>
  </si>
  <si>
    <t>rj021sk</t>
  </si>
  <si>
    <t>rj022sk</t>
  </si>
  <si>
    <t>rju23sk</t>
  </si>
  <si>
    <t>rju24sk</t>
  </si>
  <si>
    <t>rju25sk</t>
  </si>
  <si>
    <t>rju26sk</t>
  </si>
  <si>
    <t>rju27sk</t>
  </si>
  <si>
    <t>rja28sk</t>
  </si>
  <si>
    <t>rjb28sk</t>
  </si>
  <si>
    <t>rju28sk</t>
  </si>
  <si>
    <t>rju29sk</t>
  </si>
  <si>
    <t>rju30sk</t>
  </si>
  <si>
    <t>rju31sk</t>
  </si>
  <si>
    <t>rj032sk</t>
  </si>
  <si>
    <t>rj033sk</t>
  </si>
  <si>
    <t>rj034sk</t>
  </si>
  <si>
    <t>rj035sk</t>
  </si>
  <si>
    <t>rj036sk</t>
  </si>
  <si>
    <t>rj037sk</t>
  </si>
  <si>
    <t>rj038sk</t>
  </si>
  <si>
    <t>rj040sk</t>
  </si>
  <si>
    <t>rj041sk</t>
  </si>
  <si>
    <t>rj042sk</t>
  </si>
  <si>
    <t>rj043sk</t>
  </si>
  <si>
    <t>rj044sk</t>
  </si>
  <si>
    <t>rj045sk</t>
  </si>
  <si>
    <t>rj046sk</t>
  </si>
  <si>
    <t>rj047sk</t>
  </si>
  <si>
    <t>rj048sk</t>
  </si>
  <si>
    <t>rj049sk</t>
  </si>
  <si>
    <t>rj050sk</t>
  </si>
  <si>
    <t>rj051sk</t>
  </si>
  <si>
    <t>rk001ss/sk001ss</t>
  </si>
  <si>
    <t>rku02ssc/sku03ss</t>
  </si>
  <si>
    <t>rk005ssc/sk005ss</t>
  </si>
  <si>
    <t>rk008ssc/sk008ssc</t>
  </si>
  <si>
    <t>rk009ssc/sk009ssc</t>
  </si>
  <si>
    <t>rku10ssd/sku10ssd</t>
  </si>
  <si>
    <t>rku11ssd/sku11ssd</t>
  </si>
  <si>
    <t>rku12sse/sku12sse</t>
  </si>
  <si>
    <t>rku13sse/sku13sse</t>
  </si>
  <si>
    <t>rku14ssf/sku14ssf</t>
  </si>
  <si>
    <t>rka15ssf/ska15ssf</t>
  </si>
  <si>
    <t>rkb15ssf/skb15ssf</t>
  </si>
  <si>
    <t>rku15ssf/sku15ssf</t>
  </si>
  <si>
    <t>rku16ssf/sku16ssf</t>
  </si>
  <si>
    <t>rku17sse/sku17sse</t>
  </si>
  <si>
    <t>rku18sse/sku18sse</t>
  </si>
  <si>
    <t>rk019sse/sk019sse</t>
  </si>
  <si>
    <t>rk020sse/sk020sse</t>
  </si>
  <si>
    <t>rk021sse/sk021sse</t>
  </si>
  <si>
    <t>rk022sse/sk022sse</t>
  </si>
  <si>
    <t>rk023sse/sk023sse</t>
  </si>
  <si>
    <t>rk024sse/sk024sse</t>
  </si>
  <si>
    <t>rk025sse/sk025sse</t>
  </si>
  <si>
    <t>rku27ssc/sku27ssc</t>
  </si>
  <si>
    <t>rk032ssd/sk032ssd</t>
  </si>
  <si>
    <t>rk033sse/sk033sse</t>
  </si>
  <si>
    <t>rku38ssf/sku38ssf</t>
  </si>
  <si>
    <t>rku39ssf/sku39ssf</t>
  </si>
  <si>
    <t>rku40ssg/sku40ssg</t>
  </si>
  <si>
    <t>rku41ssg/sku41ssg</t>
  </si>
  <si>
    <t>rku42ssh/sku42ssh</t>
  </si>
  <si>
    <t>rka43ssh/ska43ssh</t>
  </si>
  <si>
    <t>rkb43ssh/skb43ssh</t>
  </si>
  <si>
    <t>rku43ssh/sku43ssh</t>
  </si>
  <si>
    <t>rku44ssh/sku44ssh</t>
  </si>
  <si>
    <t>rku45ssg/sku45ssg</t>
  </si>
  <si>
    <t>rku46ssg/sku46ssg</t>
  </si>
  <si>
    <t>rk047ssg/sk047ssg</t>
  </si>
  <si>
    <t>rk048ssg/sk048ssg</t>
  </si>
  <si>
    <t>rk049ssg/sk049ssg</t>
  </si>
  <si>
    <t>rk050ssg/sk050ssg</t>
  </si>
  <si>
    <t>rk051ssg/sk051ssg</t>
  </si>
  <si>
    <t>rk052ssg/sk052ssg</t>
  </si>
  <si>
    <t>rk053ssg/sk053ssg</t>
  </si>
  <si>
    <t>rk055ssf/sk055ssf</t>
  </si>
  <si>
    <t>rk056ssg/sk056ssg</t>
  </si>
  <si>
    <t>rk057ssd/sk057ssd</t>
  </si>
  <si>
    <t>rk058sse/sk058sse</t>
  </si>
  <si>
    <t>rk059ssf/sk059ssf</t>
  </si>
  <si>
    <t>rku60ssg/sku60ssg</t>
  </si>
  <si>
    <t>rk061ssd/sk061ssd</t>
  </si>
  <si>
    <t>rk062ssd/sk062ssd</t>
  </si>
  <si>
    <t>rk063ssd/sk063ssd</t>
  </si>
  <si>
    <t>rk064ssd/sk064ssd</t>
  </si>
  <si>
    <t>rk065ssd/sk065ssd</t>
  </si>
  <si>
    <t>rk007ssc</t>
  </si>
  <si>
    <t>rk028ssc</t>
  </si>
  <si>
    <t>rk029ssd</t>
  </si>
  <si>
    <t>rk030ssd</t>
  </si>
  <si>
    <t>rk031ssd</t>
  </si>
  <si>
    <t>rk034ssd</t>
  </si>
  <si>
    <t>rk035ssd</t>
  </si>
  <si>
    <t>rk036ssd</t>
  </si>
  <si>
    <t>rk037sse</t>
  </si>
  <si>
    <t>rk066sse</t>
  </si>
  <si>
    <t>sk036ss</t>
  </si>
  <si>
    <t>sk037sse</t>
  </si>
  <si>
    <t>mx001rer/nx001rer</t>
  </si>
  <si>
    <t>mx002rer/nx002rer</t>
  </si>
  <si>
    <t>mx003rer/nx003rer</t>
  </si>
  <si>
    <t>mx004rer/nx004rer</t>
  </si>
  <si>
    <t>mx005rer/nx017rer</t>
  </si>
  <si>
    <t>mx006rer/nx018rer</t>
  </si>
  <si>
    <t>mx007rer/nx019rer</t>
  </si>
  <si>
    <t>mx008rer/nx020rer</t>
  </si>
  <si>
    <t>mx009rer/nx023rer</t>
  </si>
  <si>
    <t>mx010rec/nx024rec</t>
  </si>
  <si>
    <t>mx011rec/nx025rec</t>
  </si>
  <si>
    <t>mx012rer/nx038rer</t>
  </si>
  <si>
    <t>mx013rer/nx039rec</t>
  </si>
  <si>
    <t>mx018rer/nx046rer</t>
  </si>
  <si>
    <t>mx021rer/nx048rer</t>
  </si>
  <si>
    <t>mx024rer/nx050rer</t>
  </si>
  <si>
    <t>mx027rer/nx052rer</t>
  </si>
  <si>
    <t>mx030rer/nx054rer</t>
  </si>
  <si>
    <t>mx033rer/nx056rer</t>
  </si>
  <si>
    <t>mx036rer/nx058rer</t>
  </si>
  <si>
    <t>mx039rer/nx060rer</t>
  </si>
  <si>
    <t>mx042rer/nx062rer</t>
  </si>
  <si>
    <t>mx045rer/nx064rer</t>
  </si>
  <si>
    <t>mx048rer/nx066rer</t>
  </si>
  <si>
    <t>mx051rer/nx068rer</t>
  </si>
  <si>
    <t>mx054rer/nx070rer</t>
  </si>
  <si>
    <t>mx057rer/nx072rer</t>
  </si>
  <si>
    <t>mx060rer/nx074rer</t>
  </si>
  <si>
    <t>mx063rer/nx076rer</t>
  </si>
  <si>
    <t>mx066rer/nx078rer</t>
  </si>
  <si>
    <t>mx069rer/nx080rer</t>
  </si>
  <si>
    <t>mx072rer/nx082rer</t>
  </si>
  <si>
    <t>mx075rer/nx084rer</t>
  </si>
  <si>
    <t>mx078rer/nx086rer</t>
  </si>
  <si>
    <t>mx081rer/nx088rer</t>
  </si>
  <si>
    <t>mx082rec/nx102rer</t>
  </si>
  <si>
    <t>mx083rer/nx103rer</t>
  </si>
  <si>
    <t>mx084rer/nx104rer</t>
  </si>
  <si>
    <t>mx085rer/nx105rer</t>
  </si>
  <si>
    <t>mx086rer/nx106rer</t>
  </si>
  <si>
    <t>mx087rer/nx107rer</t>
  </si>
  <si>
    <t>mx088rer/nx108rer</t>
  </si>
  <si>
    <t>mx089rer/nx109rer</t>
  </si>
  <si>
    <t>mx090rer/nx110rer</t>
  </si>
  <si>
    <t>mx091rer/nx111rer</t>
  </si>
  <si>
    <t>mx092rer/nx112rer</t>
  </si>
  <si>
    <t>mx093rer/nx113rer</t>
  </si>
  <si>
    <t>mx094rer/nx114rer</t>
  </si>
  <si>
    <t>mx095rer/nx115rer</t>
  </si>
  <si>
    <t>mx096rer/nx116rer</t>
  </si>
  <si>
    <t>mx097rer/nx117rer</t>
  </si>
  <si>
    <t>mx098rer/nx118rer</t>
  </si>
  <si>
    <t>mx099rer/nx119rer</t>
  </si>
  <si>
    <t>mx100rer/nx120rer</t>
  </si>
  <si>
    <t>mx101rer/nx121rer</t>
  </si>
  <si>
    <t>mx102rer/nx122rer</t>
  </si>
  <si>
    <t>mx103rer/nx123rer</t>
  </si>
  <si>
    <t>mx104rer/nx124rer</t>
  </si>
  <si>
    <t>mx105rer/nx125rer</t>
  </si>
  <si>
    <t>mx106rer/nx126rer</t>
  </si>
  <si>
    <t>mx107rer/nx127rer</t>
  </si>
  <si>
    <t>mx108rer/nx128rer</t>
  </si>
  <si>
    <t>mx109rer/nx129rer</t>
  </si>
  <si>
    <t>mx110rer/nx130rer</t>
  </si>
  <si>
    <t>mx111rer/nx131rer</t>
  </si>
  <si>
    <t>mx112rer/nx132rer</t>
  </si>
  <si>
    <t>mx113rer/nx133rer</t>
  </si>
  <si>
    <t>mx114rer/nx134rer</t>
  </si>
  <si>
    <t>mx116rer/nx138rer</t>
  </si>
  <si>
    <t>mx117rec/nx139rer</t>
  </si>
  <si>
    <t>mx118rer/nx140rer</t>
  </si>
  <si>
    <t>mx119rer/nx142rer</t>
  </si>
  <si>
    <t>mx120rer/nx137rer</t>
  </si>
  <si>
    <t>mx014rer</t>
  </si>
  <si>
    <t>mx015rer</t>
  </si>
  <si>
    <t>mx016rer</t>
  </si>
  <si>
    <t>mx017rer</t>
  </si>
  <si>
    <t>mx019rer</t>
  </si>
  <si>
    <t>mx020rer</t>
  </si>
  <si>
    <t>mx022rer</t>
  </si>
  <si>
    <t>mx023rer</t>
  </si>
  <si>
    <t>mx025rer</t>
  </si>
  <si>
    <t>mx026rer</t>
  </si>
  <si>
    <t>mx028rer</t>
  </si>
  <si>
    <t>mx029rer</t>
  </si>
  <si>
    <t>mx031rer</t>
  </si>
  <si>
    <t>mx032rer</t>
  </si>
  <si>
    <t>mx034rer</t>
  </si>
  <si>
    <t>mx035rer</t>
  </si>
  <si>
    <t>mx037rer</t>
  </si>
  <si>
    <t>mx038rer</t>
  </si>
  <si>
    <t>mx040rer</t>
  </si>
  <si>
    <t>mx041rer</t>
  </si>
  <si>
    <t>mx043rer</t>
  </si>
  <si>
    <t>mx044rer</t>
  </si>
  <si>
    <t>mx046rer</t>
  </si>
  <si>
    <t>mx047rer</t>
  </si>
  <si>
    <t>mx049rer</t>
  </si>
  <si>
    <t>mx050rer</t>
  </si>
  <si>
    <t>mx052rer</t>
  </si>
  <si>
    <t>mx053rer</t>
  </si>
  <si>
    <t>mx055rer</t>
  </si>
  <si>
    <t>mx056rer</t>
  </si>
  <si>
    <t>mx058rer</t>
  </si>
  <si>
    <t>mx059rer</t>
  </si>
  <si>
    <t>mx061rer</t>
  </si>
  <si>
    <t>mx062rer</t>
  </si>
  <si>
    <t>mx064rer</t>
  </si>
  <si>
    <t>mx065rer</t>
  </si>
  <si>
    <t>mx067rer</t>
  </si>
  <si>
    <t>mx068rer</t>
  </si>
  <si>
    <t>mx070rer</t>
  </si>
  <si>
    <t>mx071rer</t>
  </si>
  <si>
    <t>mx073rer</t>
  </si>
  <si>
    <t>mx074rer</t>
  </si>
  <si>
    <t>mx076rer</t>
  </si>
  <si>
    <t>mx077rer</t>
  </si>
  <si>
    <t>mx079rer</t>
  </si>
  <si>
    <t>mx080rer</t>
  </si>
  <si>
    <t>mx115rer</t>
  </si>
  <si>
    <t>nx005rer</t>
  </si>
  <si>
    <t>nx006rer</t>
  </si>
  <si>
    <t>nx007rer</t>
  </si>
  <si>
    <t>nx008rer</t>
  </si>
  <si>
    <t>nx009rer</t>
  </si>
  <si>
    <t>nx010rer</t>
  </si>
  <si>
    <t>nx011rer</t>
  </si>
  <si>
    <t>nx012rer</t>
  </si>
  <si>
    <t>nx013rer</t>
  </si>
  <si>
    <t>nx014rer</t>
  </si>
  <si>
    <t>nx015rer</t>
  </si>
  <si>
    <t>nx016rer</t>
  </si>
  <si>
    <t>nx021rer</t>
  </si>
  <si>
    <t>nx022rer</t>
  </si>
  <si>
    <t>nx026rer</t>
  </si>
  <si>
    <t>nx027rer</t>
  </si>
  <si>
    <t>nx028rer</t>
  </si>
  <si>
    <t>nx029rer</t>
  </si>
  <si>
    <t>nx030rer</t>
  </si>
  <si>
    <t>nx031rer</t>
  </si>
  <si>
    <t>nx032rer</t>
  </si>
  <si>
    <t>nx033rer</t>
  </si>
  <si>
    <t>nx034rer</t>
  </si>
  <si>
    <t>nx035rer</t>
  </si>
  <si>
    <t>nx036rer</t>
  </si>
  <si>
    <t>nx037rer</t>
  </si>
  <si>
    <t>nx040red</t>
  </si>
  <si>
    <t>nx041red</t>
  </si>
  <si>
    <t>nx042red</t>
  </si>
  <si>
    <t>nx043red</t>
  </si>
  <si>
    <t>nx044red</t>
  </si>
  <si>
    <t>nx045rer</t>
  </si>
  <si>
    <t>nx047rer</t>
  </si>
  <si>
    <t>nx049rer</t>
  </si>
  <si>
    <t>nx051rer</t>
  </si>
  <si>
    <t>nx053rer</t>
  </si>
  <si>
    <t>nx055rer</t>
  </si>
  <si>
    <t>nx057rer</t>
  </si>
  <si>
    <t>nx059rer</t>
  </si>
  <si>
    <t>nx061rer</t>
  </si>
  <si>
    <t>nx063rer</t>
  </si>
  <si>
    <t>nx065rer</t>
  </si>
  <si>
    <t>nx067rer</t>
  </si>
  <si>
    <t>nx069rer</t>
  </si>
  <si>
    <t>nx071rer</t>
  </si>
  <si>
    <t>nx073rer</t>
  </si>
  <si>
    <t>nx075rer</t>
  </si>
  <si>
    <t>nx077rer</t>
  </si>
  <si>
    <t>nx079rer</t>
  </si>
  <si>
    <t>nx081rer</t>
  </si>
  <si>
    <t>nx083rer</t>
  </si>
  <si>
    <t>nx085rer</t>
  </si>
  <si>
    <t>nx087rer</t>
  </si>
  <si>
    <t>nx089rer</t>
  </si>
  <si>
    <t>nx090rer</t>
  </si>
  <si>
    <t>nx091rer</t>
  </si>
  <si>
    <t>nx092rer</t>
  </si>
  <si>
    <t>nx093rer</t>
  </si>
  <si>
    <t>nx094rer</t>
  </si>
  <si>
    <t>nx095rer</t>
  </si>
  <si>
    <t>nx096rer</t>
  </si>
  <si>
    <t>nx097rer</t>
  </si>
  <si>
    <t>nx098rer</t>
  </si>
  <si>
    <t>nx099rer</t>
  </si>
  <si>
    <t>nx100rer</t>
  </si>
  <si>
    <t>nx101rer</t>
  </si>
  <si>
    <t>nx135rer</t>
  </si>
  <si>
    <t>nx136rer</t>
  </si>
  <si>
    <t>nx141rer</t>
  </si>
  <si>
    <t>nx143rer</t>
  </si>
  <si>
    <t>mn119rer/nn008rer</t>
  </si>
  <si>
    <t>mn120rer/nn010rer</t>
  </si>
  <si>
    <t>mn122rer/nn016rer</t>
  </si>
  <si>
    <t>mn123rer/nn017rer</t>
  </si>
  <si>
    <t>mn124rer/nn018rer</t>
  </si>
  <si>
    <t>mn125rer/nn047rer</t>
  </si>
  <si>
    <t>mn146rec/nn067rec</t>
  </si>
  <si>
    <t>mn147rec/nn068rec</t>
  </si>
  <si>
    <t>mn148rec/nn069rec</t>
  </si>
  <si>
    <t>mn149rec/nnu70rec</t>
  </si>
  <si>
    <t>mn152rec/nn072rec</t>
  </si>
  <si>
    <t>mn153rec/nn073rec</t>
  </si>
  <si>
    <t>mn154rec/nn074rec</t>
  </si>
  <si>
    <t>mn155rec/nnu75rec</t>
  </si>
  <si>
    <t>mn158rec/nn077rec</t>
  </si>
  <si>
    <t>mn159rec/nn078rec</t>
  </si>
  <si>
    <t>mn160rec/nn080rec</t>
  </si>
  <si>
    <t>mn166rer/nn126rer</t>
  </si>
  <si>
    <t>mn167rer/nn127rer</t>
  </si>
  <si>
    <t>mn168rer/nn128rer</t>
  </si>
  <si>
    <t>mn169rer/nn129rer</t>
  </si>
  <si>
    <t>mn170rer/nn130rer</t>
  </si>
  <si>
    <t>mn171rer/nn131rer</t>
  </si>
  <si>
    <t>mn173rer/nn120rer</t>
  </si>
  <si>
    <t>mn174rer/nn121rer</t>
  </si>
  <si>
    <t>mn175rer/nn122rer</t>
  </si>
  <si>
    <t>mn176rer/nn125rer</t>
  </si>
  <si>
    <t>mn118rer</t>
  </si>
  <si>
    <t>mn121rer</t>
  </si>
  <si>
    <t>mn126rec</t>
  </si>
  <si>
    <t>mn127rer</t>
  </si>
  <si>
    <t>mn128rer</t>
  </si>
  <si>
    <t>mn129rer</t>
  </si>
  <si>
    <t>mn130rer</t>
  </si>
  <si>
    <t>mn131rec</t>
  </si>
  <si>
    <t>mn132rer</t>
  </si>
  <si>
    <t>mn133rer</t>
  </si>
  <si>
    <t>mn134rer</t>
  </si>
  <si>
    <t>mn135rec</t>
  </si>
  <si>
    <t>mn136rer</t>
  </si>
  <si>
    <t>mn137rec</t>
  </si>
  <si>
    <t>mn138rer</t>
  </si>
  <si>
    <t>mn139rer</t>
  </si>
  <si>
    <t>mn140rec</t>
  </si>
  <si>
    <t>mn141rer</t>
  </si>
  <si>
    <t>mn142rec</t>
  </si>
  <si>
    <t>mn143rer</t>
  </si>
  <si>
    <t>mn144rer</t>
  </si>
  <si>
    <t>mn145rec</t>
  </si>
  <si>
    <t>mn150rec</t>
  </si>
  <si>
    <t>mn151rec</t>
  </si>
  <si>
    <t>mn156rec</t>
  </si>
  <si>
    <t>mn157rec</t>
  </si>
  <si>
    <t>mn162rec</t>
  </si>
  <si>
    <t>mn164rec</t>
  </si>
  <si>
    <t>mn165rer</t>
  </si>
  <si>
    <t>mn172rer</t>
  </si>
  <si>
    <t>mn177re</t>
  </si>
  <si>
    <t>mn178re</t>
  </si>
  <si>
    <t>mn179re</t>
  </si>
  <si>
    <t>mn180re</t>
  </si>
  <si>
    <t>mn181re</t>
  </si>
  <si>
    <t>mn182re</t>
  </si>
  <si>
    <t>nn001rer</t>
  </si>
  <si>
    <t>nn002rer</t>
  </si>
  <si>
    <t>nn003rer</t>
  </si>
  <si>
    <t>nn004rer</t>
  </si>
  <si>
    <t>nn005rer</t>
  </si>
  <si>
    <t>nn006rer</t>
  </si>
  <si>
    <t>nn007rer</t>
  </si>
  <si>
    <t>nn009rer</t>
  </si>
  <si>
    <t>nn011rer</t>
  </si>
  <si>
    <t>nn012rer</t>
  </si>
  <si>
    <t>nn013rer</t>
  </si>
  <si>
    <t>nn014rer</t>
  </si>
  <si>
    <t>nn015rer</t>
  </si>
  <si>
    <t>nn019rer</t>
  </si>
  <si>
    <t>nn020rer</t>
  </si>
  <si>
    <t>nn021rer</t>
  </si>
  <si>
    <t>nn022rer</t>
  </si>
  <si>
    <t>nn023rer</t>
  </si>
  <si>
    <t>nn024rer</t>
  </si>
  <si>
    <t>nn025rer</t>
  </si>
  <si>
    <t>nn026rer</t>
  </si>
  <si>
    <t>nn027rer</t>
  </si>
  <si>
    <t>nn028rer</t>
  </si>
  <si>
    <t>nn029rer</t>
  </si>
  <si>
    <t>nn030rer</t>
  </si>
  <si>
    <t>nn031rer</t>
  </si>
  <si>
    <t>nn032rer</t>
  </si>
  <si>
    <t>nn033rer</t>
  </si>
  <si>
    <t>nn034rer</t>
  </si>
  <si>
    <t>nn035rer</t>
  </si>
  <si>
    <t>nn036rer</t>
  </si>
  <si>
    <t>nn037rer</t>
  </si>
  <si>
    <t>nn038rer</t>
  </si>
  <si>
    <t>nn039rer</t>
  </si>
  <si>
    <t>nn040rer</t>
  </si>
  <si>
    <t>nn041rer</t>
  </si>
  <si>
    <t>nn042rer</t>
  </si>
  <si>
    <t>nn043rer</t>
  </si>
  <si>
    <t>nn044rer</t>
  </si>
  <si>
    <t>nn045rer</t>
  </si>
  <si>
    <t>nn046rer</t>
  </si>
  <si>
    <t>nn048rec</t>
  </si>
  <si>
    <t>nn071rec</t>
  </si>
  <si>
    <t>nn076rec</t>
  </si>
  <si>
    <t>nn079rec</t>
  </si>
  <si>
    <t>nn081rec</t>
  </si>
  <si>
    <t>nn082rec</t>
  </si>
  <si>
    <t>nn083rec</t>
  </si>
  <si>
    <t>nn084rec</t>
  </si>
  <si>
    <t>nn085rec</t>
  </si>
  <si>
    <t>nn086rec</t>
  </si>
  <si>
    <t>nn087rec</t>
  </si>
  <si>
    <t>nn088rec</t>
  </si>
  <si>
    <t>nn089rec</t>
  </si>
  <si>
    <t>nn090rec</t>
  </si>
  <si>
    <t>nn091rec</t>
  </si>
  <si>
    <t>nn092rec</t>
  </si>
  <si>
    <t>nn093rec</t>
  </si>
  <si>
    <t>nn094rec</t>
  </si>
  <si>
    <t>nn095rec</t>
  </si>
  <si>
    <t>nn096rec</t>
  </si>
  <si>
    <t>nn097rec</t>
  </si>
  <si>
    <t>nn098rec</t>
  </si>
  <si>
    <t>nn099rec</t>
  </si>
  <si>
    <t>nn100rec</t>
  </si>
  <si>
    <t>nn101rec</t>
  </si>
  <si>
    <t>nn102rec</t>
  </si>
  <si>
    <t>nn103rec</t>
  </si>
  <si>
    <t>nn104rec</t>
  </si>
  <si>
    <t>nn105rec</t>
  </si>
  <si>
    <t>nn106rec</t>
  </si>
  <si>
    <t>nn107rec</t>
  </si>
  <si>
    <t>nn108rer</t>
  </si>
  <si>
    <t>nn109rer</t>
  </si>
  <si>
    <t>nn110rer</t>
  </si>
  <si>
    <t>nn111rer</t>
  </si>
  <si>
    <t>nn112rer</t>
  </si>
  <si>
    <t>nn113rer</t>
  </si>
  <si>
    <t>nn114rer</t>
  </si>
  <si>
    <t>nn115rer</t>
  </si>
  <si>
    <t>nn116rer</t>
  </si>
  <si>
    <t>nn117rer</t>
  </si>
  <si>
    <t>nn118rer</t>
  </si>
  <si>
    <t>nn119rer</t>
  </si>
  <si>
    <t>nn123rer</t>
  </si>
  <si>
    <t>nn124rer</t>
  </si>
  <si>
    <t>mh001rec/nh001rec</t>
  </si>
  <si>
    <t>mh001rei/nh001rei</t>
  </si>
  <si>
    <t>mh002re/nh002re</t>
  </si>
  <si>
    <t>mh003rer/nh003rer</t>
  </si>
  <si>
    <t>mh004rer/nh004rer</t>
  </si>
  <si>
    <t>mh005rer/nh005rer</t>
  </si>
  <si>
    <t>mh006rer/nh006rer</t>
  </si>
  <si>
    <t>mh007rer/nh007rer</t>
  </si>
  <si>
    <t>mh008rer/nh008rer</t>
  </si>
  <si>
    <t>mh009rec/nh009rec</t>
  </si>
  <si>
    <t>mh009rei/nh009rei</t>
  </si>
  <si>
    <t>mh010re/nh010re</t>
  </si>
  <si>
    <t>mh011rer/nh011rer</t>
  </si>
  <si>
    <t>mh012rer/nh012rer</t>
  </si>
  <si>
    <t>mh013rer/nh013rer</t>
  </si>
  <si>
    <t>mh014rer/nh014rer</t>
  </si>
  <si>
    <t>mh015rer/nh015rer</t>
  </si>
  <si>
    <t>mh016rer/nh016rer</t>
  </si>
  <si>
    <t>mh017rec/nh017rec</t>
  </si>
  <si>
    <t>mh017rei/nh017rei</t>
  </si>
  <si>
    <t>mh018re/nh018re</t>
  </si>
  <si>
    <t>mh019rer/nh019rer</t>
  </si>
  <si>
    <t>mh020rer/nh020rer</t>
  </si>
  <si>
    <t>mh021rer/nh021rer</t>
  </si>
  <si>
    <t>mh022rer/nh022rer</t>
  </si>
  <si>
    <t>mh023rer/nh023rer</t>
  </si>
  <si>
    <t>mh024rer/nh024rer</t>
  </si>
  <si>
    <t>mh025rec/nh025rec</t>
  </si>
  <si>
    <t>mh025rei/nh025rei</t>
  </si>
  <si>
    <t>mh026re/nh026re</t>
  </si>
  <si>
    <t>mh027rer/nh027rer</t>
  </si>
  <si>
    <t>mh028rer/nh028rer</t>
  </si>
  <si>
    <t>mh029rer/nh029rer</t>
  </si>
  <si>
    <t>mh030rer/nh030rer</t>
  </si>
  <si>
    <t>mh031rer/nh031rer</t>
  </si>
  <si>
    <t>mh032rec/nh032rec</t>
  </si>
  <si>
    <t>mh032rei/nh032rei</t>
  </si>
  <si>
    <t>mh033re/nh033re</t>
  </si>
  <si>
    <t>mh034rer/nh034rer</t>
  </si>
  <si>
    <t>mh035rer/nh035rer</t>
  </si>
  <si>
    <t>mh036rer/nh036rer</t>
  </si>
  <si>
    <t>mh037rer/nh037rer</t>
  </si>
  <si>
    <t>mh038rer/nh038rer</t>
  </si>
  <si>
    <t>mh039rer/nh039rer</t>
  </si>
  <si>
    <t>mu001rec/nu001rec</t>
  </si>
  <si>
    <t>mu002re/nu002re</t>
  </si>
  <si>
    <t>mu003rer/nu003rer</t>
  </si>
  <si>
    <t>mu004rer/nu004rer</t>
  </si>
  <si>
    <t>mu005rer/nu005rer</t>
  </si>
  <si>
    <t>mu006rer/nu006rer</t>
  </si>
  <si>
    <t>mu007rer/nu007rer</t>
  </si>
  <si>
    <t>mu008rer/nu008rer</t>
  </si>
  <si>
    <t>mu009rer/nu009rer</t>
  </si>
  <si>
    <t>mu010rer/nu010rer</t>
  </si>
  <si>
    <t>mu011rer/nu011rer</t>
  </si>
  <si>
    <t>mu012rer/nu012rer</t>
  </si>
  <si>
    <t>mu013rer/nu013rer</t>
  </si>
  <si>
    <t>mu014rer/nu014rer</t>
  </si>
  <si>
    <t>mu015rer/nu015rer</t>
  </si>
  <si>
    <t>mu016rer/nu016rer</t>
  </si>
  <si>
    <t>mu017rer/nu017rer</t>
  </si>
  <si>
    <t>mu018rer/nu018rer</t>
  </si>
  <si>
    <t>mu019rer/nu019rer</t>
  </si>
  <si>
    <t>mu020rer/nu020rer</t>
  </si>
  <si>
    <t>mu021rer/nu021rer</t>
  </si>
  <si>
    <t>mu022rer/nu022rer</t>
  </si>
  <si>
    <t>mu023rer</t>
  </si>
  <si>
    <t>mu024rer</t>
  </si>
  <si>
    <t>mu025rer</t>
  </si>
  <si>
    <t>mu026rec</t>
  </si>
  <si>
    <t>mu027re</t>
  </si>
  <si>
    <t>nu023rec</t>
  </si>
  <si>
    <t>nu024re</t>
  </si>
  <si>
    <t>nu025rer</t>
  </si>
  <si>
    <t>nu026rer</t>
  </si>
  <si>
    <t>nu027rer</t>
  </si>
  <si>
    <t>nu028rer</t>
  </si>
  <si>
    <t>nu029rer</t>
  </si>
  <si>
    <t>nu030rer</t>
  </si>
  <si>
    <t>nu031rer</t>
  </si>
  <si>
    <t>nu032rer</t>
  </si>
  <si>
    <t>nua33rec</t>
  </si>
  <si>
    <t>nub33rec</t>
  </si>
  <si>
    <t>nua34rec</t>
  </si>
  <si>
    <t>nub34rec</t>
  </si>
  <si>
    <t>nu035rer</t>
  </si>
  <si>
    <t>nu036rer</t>
  </si>
  <si>
    <t>nu037rer</t>
  </si>
  <si>
    <t>nu038rer</t>
  </si>
  <si>
    <t>nu039rer</t>
  </si>
  <si>
    <t>nu040rer</t>
  </si>
  <si>
    <t>nu041rer</t>
  </si>
  <si>
    <t>nu042rer</t>
  </si>
  <si>
    <t>nu043rer</t>
  </si>
  <si>
    <t>nu044rer</t>
  </si>
  <si>
    <t>nu045rer</t>
  </si>
  <si>
    <t>nu046rer</t>
  </si>
  <si>
    <t>nu047rer</t>
  </si>
  <si>
    <t>nu048rer</t>
  </si>
  <si>
    <t>nu049rer</t>
  </si>
  <si>
    <t>nu050rer</t>
  </si>
  <si>
    <t>nu051rer</t>
  </si>
  <si>
    <t>nu052rer</t>
  </si>
  <si>
    <t>nu053rer</t>
  </si>
  <si>
    <t>nu054rer</t>
  </si>
  <si>
    <t>mn001rec/np001rec</t>
  </si>
  <si>
    <t>mn001rei/np001rei</t>
  </si>
  <si>
    <t>mn002re/np002re</t>
  </si>
  <si>
    <t>mn003rer/np003rer</t>
  </si>
  <si>
    <t>mn004rer/np004rer</t>
  </si>
  <si>
    <t>mn005rer/np005rer</t>
  </si>
  <si>
    <t>mn006rer/np006rer</t>
  </si>
  <si>
    <t>mn007rer/np007rer</t>
  </si>
  <si>
    <t>mn008rer/np008rer</t>
  </si>
  <si>
    <t>mn009rer/np009rer</t>
  </si>
  <si>
    <t>mn010rec/np010rec</t>
  </si>
  <si>
    <t>mn010rei/np010rei</t>
  </si>
  <si>
    <t>mn011re/np011re</t>
  </si>
  <si>
    <t>mn012rer/np012rer</t>
  </si>
  <si>
    <t>mn013rer/np013rer</t>
  </si>
  <si>
    <t>mn014rer/np014rer</t>
  </si>
  <si>
    <t>mn015rer/np015rer</t>
  </si>
  <si>
    <t>mn016rer/np016rer</t>
  </si>
  <si>
    <t>mn017rer/np017rer</t>
  </si>
  <si>
    <t>mn018rer/np018rer</t>
  </si>
  <si>
    <t>mn019rec/np019rec</t>
  </si>
  <si>
    <t>mn019rei/np019rei</t>
  </si>
  <si>
    <t>mn020re/np020re</t>
  </si>
  <si>
    <t>mn021rer/np021rer</t>
  </si>
  <si>
    <t>mn022rer/np022rer</t>
  </si>
  <si>
    <t>mn023rer/np023rer</t>
  </si>
  <si>
    <t>mn024rer/np024rer</t>
  </si>
  <si>
    <t>mn025rer/np025rer</t>
  </si>
  <si>
    <t>mn026rer/np026rer</t>
  </si>
  <si>
    <t>mn027rer/np027rer</t>
  </si>
  <si>
    <t>mn028rec/np028rec</t>
  </si>
  <si>
    <t>mn028rei/np028rei</t>
  </si>
  <si>
    <t>mn029re/np029re</t>
  </si>
  <si>
    <t>mn030rer/np030rer</t>
  </si>
  <si>
    <t>mn031rer/np031rer</t>
  </si>
  <si>
    <t>mn032rer/np032rer</t>
  </si>
  <si>
    <t>mn033rer/np033rer</t>
  </si>
  <si>
    <t>mn034rer/np034rer</t>
  </si>
  <si>
    <t>mn035rer/np035rer</t>
  </si>
  <si>
    <t>mn036rer/np036rer</t>
  </si>
  <si>
    <t>mn037rec/np037rec</t>
  </si>
  <si>
    <t>mn037rei/np037rei</t>
  </si>
  <si>
    <t>mn038re/np038re</t>
  </si>
  <si>
    <t>mn039rer/np039rer</t>
  </si>
  <si>
    <t>mn040rer/np040rer</t>
  </si>
  <si>
    <t>mn041rer/np041rer</t>
  </si>
  <si>
    <t>mn042rer/np042rer</t>
  </si>
  <si>
    <t>mn043rer/np043rer</t>
  </si>
  <si>
    <t>mn044rer/np044rer</t>
  </si>
  <si>
    <t>mn045rer/np045rer</t>
  </si>
  <si>
    <t>mn046rec/np046rec</t>
  </si>
  <si>
    <t>mn046rei/np046rei</t>
  </si>
  <si>
    <t>mn047re/np047re</t>
  </si>
  <si>
    <t>mn048rer/np048rer</t>
  </si>
  <si>
    <t>mn049rer/np049rer</t>
  </si>
  <si>
    <t>mn050rer/np050rer</t>
  </si>
  <si>
    <t>mn051rer/np051rer</t>
  </si>
  <si>
    <t>mn052rer/np052rer</t>
  </si>
  <si>
    <t>mn053rer/np053rer</t>
  </si>
  <si>
    <t>mn054rer/np054rer</t>
  </si>
  <si>
    <t>mn055rec/np055rec</t>
  </si>
  <si>
    <t>mn055rei/np055rei</t>
  </si>
  <si>
    <t>mn056re/np056re</t>
  </si>
  <si>
    <t>mn057rer/np057rer</t>
  </si>
  <si>
    <t>mn058rer/np058rer</t>
  </si>
  <si>
    <t>mn059rer/np059rer</t>
  </si>
  <si>
    <t>mn060rer/np060rer</t>
  </si>
  <si>
    <t>mn061rer/np061rer</t>
  </si>
  <si>
    <t>mn062rec/np062rec</t>
  </si>
  <si>
    <t>mn062rei/np062rei</t>
  </si>
  <si>
    <t>mn063re/np063re</t>
  </si>
  <si>
    <t>mn064rer/np064rer</t>
  </si>
  <si>
    <t>mn065rer/np065rer</t>
  </si>
  <si>
    <t>mn066rer/np066rer</t>
  </si>
  <si>
    <t>mn067rer/np067rer</t>
  </si>
  <si>
    <t>mn068rer/np068rer</t>
  </si>
  <si>
    <t>my001rec/ny001rec</t>
  </si>
  <si>
    <t>my001rei/ny001rei</t>
  </si>
  <si>
    <t>my002re/ny002re</t>
  </si>
  <si>
    <t>my003rer/ny003rer</t>
  </si>
  <si>
    <t>my004rer/ny004rer</t>
  </si>
  <si>
    <t>my005rer/ny005rer</t>
  </si>
  <si>
    <t>my006rer/ny006rer</t>
  </si>
  <si>
    <t>my007rec/ny007rec</t>
  </si>
  <si>
    <t>my007rei/ny007rei</t>
  </si>
  <si>
    <t>my008re/ny008re</t>
  </si>
  <si>
    <t>my009rer/ny009rer</t>
  </si>
  <si>
    <t>my010rer/ny010rer</t>
  </si>
  <si>
    <t>my011rer/ny011rer</t>
  </si>
  <si>
    <t>my012rer/ny012rer</t>
  </si>
  <si>
    <t>my013rec/ny013rec</t>
  </si>
  <si>
    <t>my013rei/ny013rei</t>
  </si>
  <si>
    <t>my014re/ny014re</t>
  </si>
  <si>
    <t>my015rer/ny015rer</t>
  </si>
  <si>
    <t>my016rer/ny016rer</t>
  </si>
  <si>
    <t>my017rer/ny017rer</t>
  </si>
  <si>
    <t>my018rer/ny018rer</t>
  </si>
  <si>
    <t>mg001rer/ng001rer</t>
  </si>
  <si>
    <t>mg002rer/ng002rer</t>
  </si>
  <si>
    <t>mg003rer/ng003rer</t>
  </si>
  <si>
    <t>mg004rer/ng004rer</t>
  </si>
  <si>
    <t>mg005rer/ng005rer</t>
  </si>
  <si>
    <t>mg006rer/ng006rer</t>
  </si>
  <si>
    <t>mg007rer/ng007rer</t>
  </si>
  <si>
    <t>mg008rer/ng008rer</t>
  </si>
  <si>
    <t>mg009rer/ng009rer</t>
  </si>
  <si>
    <t>mg010rer/ng010rer</t>
  </si>
  <si>
    <t>mv001re/nv001re</t>
  </si>
  <si>
    <t>mv002re/nv002re</t>
  </si>
  <si>
    <t>mv003re/nv003re</t>
  </si>
  <si>
    <t>mv004re/nv004re</t>
  </si>
  <si>
    <t>mv005re/nv005re</t>
  </si>
  <si>
    <t>mv006re/nv006re</t>
  </si>
  <si>
    <t>mv007re/nv007re</t>
  </si>
  <si>
    <t>mv008re/nv008re</t>
  </si>
  <si>
    <t>mv009re/nv009re</t>
  </si>
  <si>
    <t>mv010re/nv010re</t>
  </si>
  <si>
    <t>mv011re/nv011re</t>
  </si>
  <si>
    <t>mv012re/nv012re</t>
  </si>
  <si>
    <t>mv013re/nv013re</t>
  </si>
  <si>
    <t>mv014re/nv014re</t>
  </si>
  <si>
    <t>mv015re/nv015re</t>
  </si>
  <si>
    <t>mv016re/nv016re</t>
  </si>
  <si>
    <t>mv017re/nv017re</t>
  </si>
  <si>
    <t>mv018re/nv018re</t>
  </si>
  <si>
    <t>mv019re/nv019re</t>
  </si>
  <si>
    <t>mv020re/nv020re</t>
  </si>
  <si>
    <t>mv021re/nv021re</t>
  </si>
  <si>
    <t>mv022re/nv022re</t>
  </si>
  <si>
    <t>mv023re/nv023re</t>
  </si>
  <si>
    <t>mv024re/nv024re</t>
  </si>
  <si>
    <t>mv025re/nv025re</t>
  </si>
  <si>
    <t>mv027re/nv026re</t>
  </si>
  <si>
    <t>mv028re/nv027re</t>
  </si>
  <si>
    <t>mv029re/nv028re</t>
  </si>
  <si>
    <t>mv030re/nv029re</t>
  </si>
  <si>
    <t>mv031re/nv030re</t>
  </si>
  <si>
    <t>mv032re/nv031re</t>
  </si>
  <si>
    <t>mv034re/nv032re</t>
  </si>
  <si>
    <t>mv035re/nv033re</t>
  </si>
  <si>
    <t>mv036re/nv034re</t>
  </si>
  <si>
    <t>mv037re/nv035re</t>
  </si>
  <si>
    <t>mv038re/nv036re</t>
  </si>
  <si>
    <t>mv039re/nv037re</t>
  </si>
  <si>
    <t>mv041re/nv038re</t>
  </si>
  <si>
    <t>mv042re/nv039re</t>
  </si>
  <si>
    <t>mv043re/nv040re</t>
  </si>
  <si>
    <t>mv044re/nv041re</t>
  </si>
  <si>
    <t>mv045re/nv042re</t>
  </si>
  <si>
    <t>mv046re/nv043re</t>
  </si>
  <si>
    <t>mv048re/nv044re</t>
  </si>
  <si>
    <t>mv049re/nv045re</t>
  </si>
  <si>
    <t>mv050re/nv046re</t>
  </si>
  <si>
    <t>mv051re/nv047re</t>
  </si>
  <si>
    <t>mv052re/nv048re</t>
  </si>
  <si>
    <t>mv053rer/nv067rer</t>
  </si>
  <si>
    <t>mv054rer/nv068rer</t>
  </si>
  <si>
    <t>mv055re/nv049re</t>
  </si>
  <si>
    <t>mv056re/nv050re</t>
  </si>
  <si>
    <t>mv057re/nv051re</t>
  </si>
  <si>
    <t>mv058re/nv052re</t>
  </si>
  <si>
    <t>mv059re/nv053re</t>
  </si>
  <si>
    <t>mv060re/nv054re</t>
  </si>
  <si>
    <t>mv061re/nv055re</t>
  </si>
  <si>
    <t>mv062re/nv056re</t>
  </si>
  <si>
    <t>mv063re/nv057re</t>
  </si>
  <si>
    <t>mv064re/nv058re</t>
  </si>
  <si>
    <t>mv065re/nv059re</t>
  </si>
  <si>
    <t>mv066re/nv060re</t>
  </si>
  <si>
    <t>mv067re/nv061re</t>
  </si>
  <si>
    <t>mv068re/nv062re</t>
  </si>
  <si>
    <t>mv069re/nv063re</t>
  </si>
  <si>
    <t>mv070re/nv064re</t>
  </si>
  <si>
    <t>mv071re/nv065re</t>
  </si>
  <si>
    <t>mv072re/nv066re</t>
  </si>
  <si>
    <t>mv026re</t>
  </si>
  <si>
    <t>mv033re</t>
  </si>
  <si>
    <t>mv040re</t>
  </si>
  <si>
    <t>mv047re</t>
  </si>
  <si>
    <t>mz001rer/nz024rer</t>
  </si>
  <si>
    <t>mz002rer/nz002rer</t>
  </si>
  <si>
    <t>mz003rer/nz001rer</t>
  </si>
  <si>
    <t>mz004rer/nz003rer</t>
  </si>
  <si>
    <t>mz005rer/nz004rer</t>
  </si>
  <si>
    <t>mz006rer/nz005rer</t>
  </si>
  <si>
    <t>mz007rer/nz006rer</t>
  </si>
  <si>
    <t>mz008rer/nz007rer</t>
  </si>
  <si>
    <t>mz009rer/nz008rer</t>
  </si>
  <si>
    <t>mz010rer/nz009rer</t>
  </si>
  <si>
    <t>mz011rer/nz010rer</t>
  </si>
  <si>
    <t>mz012rer/nz011rer</t>
  </si>
  <si>
    <t>mz013rer/nz012rer</t>
  </si>
  <si>
    <t>mz014rer/nz013rer</t>
  </si>
  <si>
    <t>mz015rer/nz014rer</t>
  </si>
  <si>
    <t>mz016rer/nz015rer</t>
  </si>
  <si>
    <t>mz017rer/nz016rer</t>
  </si>
  <si>
    <t>mz018rer/nz017rer</t>
  </si>
  <si>
    <t>mz019re/nz018re</t>
  </si>
  <si>
    <t>mz020re/nz019re</t>
  </si>
  <si>
    <t>mz021re/nz020re</t>
  </si>
  <si>
    <t>mz022re/nz021re</t>
  </si>
  <si>
    <t>mz023rer/nz022rer</t>
  </si>
  <si>
    <t>mz024rer/nz023rer</t>
  </si>
  <si>
    <t>ma001rer/nb001rer</t>
  </si>
  <si>
    <t>ma002rer/nb002rer</t>
  </si>
  <si>
    <t>sf001re</t>
  </si>
  <si>
    <t>sf002re</t>
  </si>
  <si>
    <t>sf003rec</t>
  </si>
  <si>
    <t>sf004rec</t>
  </si>
  <si>
    <t>sfu05rec</t>
  </si>
  <si>
    <t>sfu06rec</t>
  </si>
  <si>
    <t>sfu07red</t>
  </si>
  <si>
    <t>sfu08red</t>
  </si>
  <si>
    <t>sfu09ree</t>
  </si>
  <si>
    <t>sfa10ree</t>
  </si>
  <si>
    <t>sfb10ree</t>
  </si>
  <si>
    <t>sfu10ree</t>
  </si>
  <si>
    <t>sfu11ree</t>
  </si>
  <si>
    <t>sfu12red</t>
  </si>
  <si>
    <t>sfu13red</t>
  </si>
  <si>
    <t>sf014rec</t>
  </si>
  <si>
    <t>sf015rec</t>
  </si>
  <si>
    <t>sf016red</t>
  </si>
  <si>
    <t>sf017ree</t>
  </si>
  <si>
    <t>sf018red</t>
  </si>
  <si>
    <t>sf019red</t>
  </si>
  <si>
    <t>sf020red</t>
  </si>
  <si>
    <t>sf022re</t>
  </si>
  <si>
    <t>sf023red</t>
  </si>
  <si>
    <t>sf024rec</t>
  </si>
  <si>
    <t>sf026rec</t>
  </si>
  <si>
    <t>sf027red</t>
  </si>
  <si>
    <t>sfu28rec</t>
  </si>
  <si>
    <t>sfu29rec</t>
  </si>
  <si>
    <t>sfu30red</t>
  </si>
  <si>
    <t>sfu31red</t>
  </si>
  <si>
    <t>sfu32ree</t>
  </si>
  <si>
    <t>sfa33ree</t>
  </si>
  <si>
    <t>sfb33ree</t>
  </si>
  <si>
    <t>sfu33ree</t>
  </si>
  <si>
    <t>sfu34ree</t>
  </si>
  <si>
    <t>sfu35red</t>
  </si>
  <si>
    <t>sfu36red</t>
  </si>
  <si>
    <t>sf037rec</t>
  </si>
  <si>
    <t>sf038rec</t>
  </si>
  <si>
    <t>sf039red</t>
  </si>
  <si>
    <t>sf040ree</t>
  </si>
  <si>
    <t>sf041red</t>
  </si>
  <si>
    <t>sf042red</t>
  </si>
  <si>
    <t>sf043red</t>
  </si>
  <si>
    <t>sf045re</t>
  </si>
  <si>
    <t>sf046rec</t>
  </si>
  <si>
    <t>sf047ree</t>
  </si>
  <si>
    <t>sf048red</t>
  </si>
  <si>
    <t>sf050red</t>
  </si>
  <si>
    <t>sf051ree</t>
  </si>
  <si>
    <t>sfu52red</t>
  </si>
  <si>
    <t>sfu53red</t>
  </si>
  <si>
    <t>sfu54ree</t>
  </si>
  <si>
    <t>sfu55ree</t>
  </si>
  <si>
    <t>sfu56ref</t>
  </si>
  <si>
    <t>sfa57ref</t>
  </si>
  <si>
    <t>sfb57ref</t>
  </si>
  <si>
    <t>sfu57ref</t>
  </si>
  <si>
    <t>sfu58ref</t>
  </si>
  <si>
    <t>sfu59ree</t>
  </si>
  <si>
    <t>sfu60ree</t>
  </si>
  <si>
    <t>sf061red</t>
  </si>
  <si>
    <t>sf062red</t>
  </si>
  <si>
    <t>sf063ree</t>
  </si>
  <si>
    <t>sf064ref</t>
  </si>
  <si>
    <t>sf065ree</t>
  </si>
  <si>
    <t>sf066ree</t>
  </si>
  <si>
    <t>sf067ree</t>
  </si>
  <si>
    <t>sf069rec</t>
  </si>
  <si>
    <t>sf070rec</t>
  </si>
  <si>
    <t>sf071rec</t>
  </si>
  <si>
    <t>sf072red</t>
  </si>
  <si>
    <t>na005re</t>
  </si>
  <si>
    <t>na006re</t>
  </si>
  <si>
    <t>nw001rer</t>
  </si>
  <si>
    <t>nw002rer</t>
  </si>
  <si>
    <t>nw003rer</t>
  </si>
  <si>
    <t>nw004rer</t>
  </si>
  <si>
    <t>nw005rer</t>
  </si>
  <si>
    <t>nw006rer</t>
  </si>
  <si>
    <t>nw007rer</t>
  </si>
  <si>
    <t>nw008rer</t>
  </si>
  <si>
    <t>nw009rer</t>
  </si>
  <si>
    <t>nw010rer</t>
  </si>
  <si>
    <t>nw011rer</t>
  </si>
  <si>
    <t>nw012rer</t>
  </si>
  <si>
    <t>nw013rer</t>
  </si>
  <si>
    <t>nw014rer</t>
  </si>
  <si>
    <t>nw015rer</t>
  </si>
  <si>
    <t>nw016rer</t>
  </si>
  <si>
    <t>nw017rer</t>
  </si>
  <si>
    <t>nw018rer</t>
  </si>
  <si>
    <t>nw019rer</t>
  </si>
  <si>
    <t>nw020rer</t>
  </si>
  <si>
    <t>nw021rer</t>
  </si>
  <si>
    <t>nw022rer</t>
  </si>
  <si>
    <t>nw023rer</t>
  </si>
  <si>
    <t>nw024rer</t>
  </si>
  <si>
    <t>nw025rer</t>
  </si>
  <si>
    <t>nw026rer</t>
  </si>
  <si>
    <t>nw027rer</t>
  </si>
  <si>
    <t>nw028rer</t>
  </si>
  <si>
    <t>nw029rer</t>
  </si>
  <si>
    <t>nw030rer</t>
  </si>
  <si>
    <t>nw031rer</t>
  </si>
  <si>
    <t>nw032rer</t>
  </si>
  <si>
    <t>nw033rer</t>
  </si>
  <si>
    <t>nw034rer</t>
  </si>
  <si>
    <t>nw035rer</t>
  </si>
  <si>
    <t>nw036rer</t>
  </si>
  <si>
    <t>nw037rer</t>
  </si>
  <si>
    <t>nw038rer</t>
  </si>
  <si>
    <t>nw039rer</t>
  </si>
  <si>
    <t>nw040rer</t>
  </si>
  <si>
    <t>nw041rer</t>
  </si>
  <si>
    <t>nw042rer</t>
  </si>
  <si>
    <t>nw043rer</t>
  </si>
  <si>
    <t>nw044rer</t>
  </si>
  <si>
    <t>nw045rer</t>
  </si>
  <si>
    <t>nw046rer</t>
  </si>
  <si>
    <t>nw047rer</t>
  </si>
  <si>
    <t>nw048rer</t>
  </si>
  <si>
    <t>nw049rer</t>
  </si>
  <si>
    <t>nw050rer</t>
  </si>
  <si>
    <t>nw051rer</t>
  </si>
  <si>
    <t>nw052rer</t>
  </si>
  <si>
    <t>nw053rer</t>
  </si>
  <si>
    <t>nw054rer</t>
  </si>
  <si>
    <t>z_ra016rem</t>
  </si>
  <si>
    <t>z_ra016red</t>
  </si>
  <si>
    <t>z_ra016rey</t>
  </si>
  <si>
    <t>z_ra017rem</t>
  </si>
  <si>
    <t>z_ra017red</t>
  </si>
  <si>
    <t>z_ra017rey</t>
  </si>
  <si>
    <t>z_ra019re</t>
  </si>
  <si>
    <t>z_ra020re</t>
  </si>
  <si>
    <t>z_ra027re</t>
  </si>
  <si>
    <t>z_ra029re</t>
  </si>
  <si>
    <t>z_gdtxing</t>
  </si>
  <si>
    <t>z_gdtstatg</t>
  </si>
  <si>
    <t>z_diffzipg</t>
  </si>
  <si>
    <t>z_st92g</t>
  </si>
  <si>
    <t>z_rr020re</t>
  </si>
  <si>
    <t>z_rr021re</t>
  </si>
  <si>
    <t>z_rr022re</t>
  </si>
  <si>
    <t>z_rr023rec</t>
  </si>
  <si>
    <t>z_rr023ref</t>
  </si>
  <si>
    <t>z_rr024re</t>
  </si>
  <si>
    <t>z_rr025re</t>
  </si>
  <si>
    <t>z_rr026re</t>
  </si>
  <si>
    <t>z_rr027rec</t>
  </si>
  <si>
    <t>z_rr027ref</t>
  </si>
  <si>
    <t>z_rr028re</t>
  </si>
  <si>
    <t>z_rr029re</t>
  </si>
  <si>
    <t>z_rr030re</t>
  </si>
  <si>
    <t>z_rr031rec</t>
  </si>
  <si>
    <t>z_rr031ref</t>
  </si>
  <si>
    <t>z_rr032re</t>
  </si>
  <si>
    <t>z_rr033re</t>
  </si>
  <si>
    <t>z_rr034re</t>
  </si>
  <si>
    <t>z_rr035rec</t>
  </si>
  <si>
    <t>z_rr035ref</t>
  </si>
  <si>
    <t>z_rr036re</t>
  </si>
  <si>
    <t>z_rr037re</t>
  </si>
  <si>
    <t>z_rr038re</t>
  </si>
  <si>
    <t>z_rr039re</t>
  </si>
  <si>
    <t>z_rr040re</t>
  </si>
  <si>
    <t>z_rr041re</t>
  </si>
  <si>
    <t>z_rr042rec</t>
  </si>
  <si>
    <t>z_rr043rec</t>
  </si>
  <si>
    <t>z_rr043ref</t>
  </si>
  <si>
    <t>z_rr044rec</t>
  </si>
  <si>
    <t>z_rr045rec</t>
  </si>
  <si>
    <t>z_rv001re</t>
  </si>
  <si>
    <t>z_rv002re</t>
  </si>
  <si>
    <t>z_rv003re</t>
  </si>
  <si>
    <t>z_rv004re</t>
  </si>
  <si>
    <t>z_rv005re</t>
  </si>
  <si>
    <t>z_rv006re</t>
  </si>
  <si>
    <t>z_rv007re</t>
  </si>
  <si>
    <t>z_rv008re</t>
  </si>
  <si>
    <t>z_rv009re</t>
  </si>
  <si>
    <t>z_rv010re</t>
  </si>
  <si>
    <t>z_rv011re</t>
  </si>
  <si>
    <t>z_rv012re</t>
  </si>
  <si>
    <t>z_rv013re</t>
  </si>
  <si>
    <t>z_rv014re</t>
  </si>
  <si>
    <t>z_rv015re</t>
  </si>
  <si>
    <t>z_rv016re</t>
  </si>
  <si>
    <t>z_rv017re</t>
  </si>
  <si>
    <t>z_rv018re</t>
  </si>
  <si>
    <t>z_rv019re</t>
  </si>
  <si>
    <t>z_rv020re</t>
  </si>
  <si>
    <t>z_rv021re</t>
  </si>
  <si>
    <t>z_rv022re</t>
  </si>
  <si>
    <t>z_rv023re</t>
  </si>
  <si>
    <t>z_rv024re</t>
  </si>
  <si>
    <t>z_rv025re</t>
  </si>
  <si>
    <t>z_rv026re</t>
  </si>
  <si>
    <t>z_rv027re</t>
  </si>
  <si>
    <t>z_rv028re</t>
  </si>
  <si>
    <t>z_rv029re</t>
  </si>
  <si>
    <t>z_rv030re</t>
  </si>
  <si>
    <t>z_rv031re</t>
  </si>
  <si>
    <t>z_rv032re</t>
  </si>
  <si>
    <t>z_rv033re</t>
  </si>
  <si>
    <t>z_rv034re</t>
  </si>
  <si>
    <t>z_rv035re</t>
  </si>
  <si>
    <t>z_rv036re</t>
  </si>
  <si>
    <t>z_rv037re</t>
  </si>
  <si>
    <t>z_rv038re</t>
  </si>
  <si>
    <t>z_rv039re</t>
  </si>
  <si>
    <t>z_rv040re</t>
  </si>
  <si>
    <t>z_rv041re</t>
  </si>
  <si>
    <t>z_rv042re</t>
  </si>
  <si>
    <t>z_rv043sp</t>
  </si>
  <si>
    <t>z_rv044sp</t>
  </si>
  <si>
    <t>z_rv045sp</t>
  </si>
  <si>
    <t>z_rv046sp</t>
  </si>
  <si>
    <t>z_rv047sp</t>
  </si>
  <si>
    <t>z_rv048sp</t>
  </si>
  <si>
    <t>z_rv049sp</t>
  </si>
  <si>
    <t>z_rv050sp</t>
  </si>
  <si>
    <t>z_ri002re</t>
  </si>
  <si>
    <t>z_ri003re</t>
  </si>
  <si>
    <t>z_ri004re</t>
  </si>
  <si>
    <t>z_ri005re</t>
  </si>
  <si>
    <t>z_ri007re</t>
  </si>
  <si>
    <t>z_ri008re</t>
  </si>
  <si>
    <t>z_ri009re</t>
  </si>
  <si>
    <t>z_re001he</t>
  </si>
  <si>
    <t>z_re50201</t>
  </si>
  <si>
    <t>z_re00301</t>
  </si>
  <si>
    <t>z_re00401</t>
  </si>
  <si>
    <t>z_re00501</t>
  </si>
  <si>
    <t>z_re50202</t>
  </si>
  <si>
    <t>z_re00302</t>
  </si>
  <si>
    <t>z_re00402</t>
  </si>
  <si>
    <t>z_re00502</t>
  </si>
  <si>
    <t>z_re50203</t>
  </si>
  <si>
    <t>z_re00303</t>
  </si>
  <si>
    <t>z_re00403</t>
  </si>
  <si>
    <t>z_re00503</t>
  </si>
  <si>
    <t>z_re50204</t>
  </si>
  <si>
    <t>z_re00304</t>
  </si>
  <si>
    <t>z_re00404</t>
  </si>
  <si>
    <t>z_re00504</t>
  </si>
  <si>
    <t>z_re50205</t>
  </si>
  <si>
    <t>z_re00305</t>
  </si>
  <si>
    <t>z_re00405</t>
  </si>
  <si>
    <t>z_re00505</t>
  </si>
  <si>
    <t>z_re50206</t>
  </si>
  <si>
    <t>z_re00306</t>
  </si>
  <si>
    <t>z_re00406</t>
  </si>
  <si>
    <t>z_re00506</t>
  </si>
  <si>
    <t>z_re50207</t>
  </si>
  <si>
    <t>z_re00307</t>
  </si>
  <si>
    <t>z_re00407</t>
  </si>
  <si>
    <t>z_re00507</t>
  </si>
  <si>
    <t>z_re50208</t>
  </si>
  <si>
    <t>z_re00308</t>
  </si>
  <si>
    <t>z_re00408</t>
  </si>
  <si>
    <t>z_re00508</t>
  </si>
  <si>
    <t>z_re50209</t>
  </si>
  <si>
    <t>z_re00309</t>
  </si>
  <si>
    <t>z_re00409</t>
  </si>
  <si>
    <t>z_re00509</t>
  </si>
  <si>
    <t>z_re50210</t>
  </si>
  <si>
    <t>z_re00310</t>
  </si>
  <si>
    <t>z_re00410</t>
  </si>
  <si>
    <t>z_re00510</t>
  </si>
  <si>
    <t>z_re50211</t>
  </si>
  <si>
    <t>z_re00311</t>
  </si>
  <si>
    <t>z_re00411</t>
  </si>
  <si>
    <t>z_re00511</t>
  </si>
  <si>
    <t>z_re00312</t>
  </si>
  <si>
    <t>z_re00412</t>
  </si>
  <si>
    <t>z_re00512</t>
  </si>
  <si>
    <t>z_re048re</t>
  </si>
  <si>
    <t>z_re050ma</t>
  </si>
  <si>
    <t>z_re051ma</t>
  </si>
  <si>
    <t>z_re052mab</t>
  </si>
  <si>
    <t>z_re058mac</t>
  </si>
  <si>
    <t>z_re059mad</t>
  </si>
  <si>
    <t>z_re060mab</t>
  </si>
  <si>
    <t>z_re061mab</t>
  </si>
  <si>
    <t>z_re062fa</t>
  </si>
  <si>
    <t>z_re063fa</t>
  </si>
  <si>
    <t>z_re064fab</t>
  </si>
  <si>
    <t>z_re070fad</t>
  </si>
  <si>
    <t>z_re071fae</t>
  </si>
  <si>
    <t>z_re072fab</t>
  </si>
  <si>
    <t>z_re073fab</t>
  </si>
  <si>
    <t>z_re074pab</t>
  </si>
  <si>
    <t>z_re076pac</t>
  </si>
  <si>
    <t>z_re077pad</t>
  </si>
  <si>
    <t>z_re078pad</t>
  </si>
  <si>
    <t>z_re079pad</t>
  </si>
  <si>
    <t>z_re080mi</t>
  </si>
  <si>
    <t>z_re085fi</t>
  </si>
  <si>
    <t>z_rb001re</t>
  </si>
  <si>
    <t>z_rb002rec</t>
  </si>
  <si>
    <t>z_rb003red</t>
  </si>
  <si>
    <t>z_rb004red</t>
  </si>
  <si>
    <t>z_rb005rec</t>
  </si>
  <si>
    <t>z_rb006ree</t>
  </si>
  <si>
    <t>z_rb007rec</t>
  </si>
  <si>
    <t>z_rb008rec</t>
  </si>
  <si>
    <t>z_rb009red</t>
  </si>
  <si>
    <t>z_rb010re</t>
  </si>
  <si>
    <t>z_rb011rec</t>
  </si>
  <si>
    <t>z_rb012rec</t>
  </si>
  <si>
    <t>z_rb013ree</t>
  </si>
  <si>
    <t>z_rb014ree</t>
  </si>
  <si>
    <t>z_rb016red</t>
  </si>
  <si>
    <t>z_rb017red</t>
  </si>
  <si>
    <t>z_rb019red</t>
  </si>
  <si>
    <t>z_rb020red</t>
  </si>
  <si>
    <t>z_rb021red</t>
  </si>
  <si>
    <t>z_rb022red</t>
  </si>
  <si>
    <t>z_rb023ree</t>
  </si>
  <si>
    <t>z_rb025ree</t>
  </si>
  <si>
    <t>z_rb026ree</t>
  </si>
  <si>
    <t>z_rb027re</t>
  </si>
  <si>
    <t>z_rb028rec</t>
  </si>
  <si>
    <t>z_rb029re</t>
  </si>
  <si>
    <t>z_rb030rec</t>
  </si>
  <si>
    <t>z_rb031rec</t>
  </si>
  <si>
    <t>z_rb032rec</t>
  </si>
  <si>
    <t>z_rb033rec</t>
  </si>
  <si>
    <t>z_rb034re</t>
  </si>
  <si>
    <t>z_rb035re</t>
  </si>
  <si>
    <t>z_rb036re</t>
  </si>
  <si>
    <t>z_rb037re</t>
  </si>
  <si>
    <t>z_rb038re</t>
  </si>
  <si>
    <t>z_rb039re</t>
  </si>
  <si>
    <t>z_rw001re</t>
  </si>
  <si>
    <t>z_rw002red</t>
  </si>
  <si>
    <t>z_rw003ree</t>
  </si>
  <si>
    <t>z_rwu04ref</t>
  </si>
  <si>
    <t>z_rwu05ref</t>
  </si>
  <si>
    <t>z_rwu06ref</t>
  </si>
  <si>
    <t>z_rwu07reg</t>
  </si>
  <si>
    <t>z_rwu08reg</t>
  </si>
  <si>
    <t>z_rwa09reg</t>
  </si>
  <si>
    <t>z_rwb09reg</t>
  </si>
  <si>
    <t>z_rwu09reg</t>
  </si>
  <si>
    <t>z_rwu10reg</t>
  </si>
  <si>
    <t>z_rwu11reg</t>
  </si>
  <si>
    <t>z_rwu12reg</t>
  </si>
  <si>
    <t>z_rw013reg</t>
  </si>
  <si>
    <t>z_rw014reg</t>
  </si>
  <si>
    <t>z_rw015reh</t>
  </si>
  <si>
    <t>z_rw016reh</t>
  </si>
  <si>
    <t>z_rw017reh</t>
  </si>
  <si>
    <t>z_rw018reh</t>
  </si>
  <si>
    <t>z_rw019reh</t>
  </si>
  <si>
    <t>z_rw021red</t>
  </si>
  <si>
    <t>z_rw023ree</t>
  </si>
  <si>
    <t>z_rw024sp</t>
  </si>
  <si>
    <t>z_rw025spd</t>
  </si>
  <si>
    <t>z_rw026red</t>
  </si>
  <si>
    <t>z_rw027red</t>
  </si>
  <si>
    <t>z_rw028ree</t>
  </si>
  <si>
    <t>z_rw029ref</t>
  </si>
  <si>
    <t>z_rw030ree</t>
  </si>
  <si>
    <t>z_rw031ree</t>
  </si>
  <si>
    <t>z_rw032ree</t>
  </si>
  <si>
    <t>z_rw033re</t>
  </si>
  <si>
    <t>z_rs010re</t>
  </si>
  <si>
    <t>z_rs011re</t>
  </si>
  <si>
    <t>z_rs012re</t>
  </si>
  <si>
    <t>z_rs013re</t>
  </si>
  <si>
    <t>z_rs014re</t>
  </si>
  <si>
    <t>z_ru001re</t>
  </si>
  <si>
    <t>z_ru002re</t>
  </si>
  <si>
    <t>z_ru003re</t>
  </si>
  <si>
    <t>z_ru004re</t>
  </si>
  <si>
    <t>z_ru005re</t>
  </si>
  <si>
    <t>z_ru006re</t>
  </si>
  <si>
    <t>z_ru007re</t>
  </si>
  <si>
    <t>z_ru008re</t>
  </si>
  <si>
    <t>z_ru009re</t>
  </si>
  <si>
    <t>z_ru010re</t>
  </si>
  <si>
    <t>z_ru011re</t>
  </si>
  <si>
    <t>z_ru012re</t>
  </si>
  <si>
    <t>z_ru013re</t>
  </si>
  <si>
    <t>z_ru014re</t>
  </si>
  <si>
    <t>z_ru015re</t>
  </si>
  <si>
    <t>z_ru016re</t>
  </si>
  <si>
    <t>z_ru017re</t>
  </si>
  <si>
    <t>z_ru018re</t>
  </si>
  <si>
    <t>z_ru019re</t>
  </si>
  <si>
    <t>z_ru020re</t>
  </si>
  <si>
    <t>z_ru021re</t>
  </si>
  <si>
    <t>z_ru022re</t>
  </si>
  <si>
    <t>z_ru023re</t>
  </si>
  <si>
    <t>z_ru024rec</t>
  </si>
  <si>
    <t>z_rua24re</t>
  </si>
  <si>
    <t>z_ru025re</t>
  </si>
  <si>
    <t>z_ru026re</t>
  </si>
  <si>
    <t>z_ru027re</t>
  </si>
  <si>
    <t>z_ru028re</t>
  </si>
  <si>
    <t>z_ru029re</t>
  </si>
  <si>
    <t>z_ru030re</t>
  </si>
  <si>
    <t>z_ru031re</t>
  </si>
  <si>
    <t>z_ru032re</t>
  </si>
  <si>
    <t>z_ru033re</t>
  </si>
  <si>
    <t>z_ru034rec</t>
  </si>
  <si>
    <t>z_rua34re</t>
  </si>
  <si>
    <t>z_ru035re</t>
  </si>
  <si>
    <t>z_ru036re</t>
  </si>
  <si>
    <t>z_ru037re</t>
  </si>
  <si>
    <t>z_ru038re</t>
  </si>
  <si>
    <t>z_rq001rp</t>
  </si>
  <si>
    <t>z_rq002rp</t>
  </si>
  <si>
    <t>z_rq003rp</t>
  </si>
  <si>
    <t>z_rq004rp</t>
  </si>
  <si>
    <t>z_rq005rp</t>
  </si>
  <si>
    <t>z_rq006pb</t>
  </si>
  <si>
    <t>z_rq007pb</t>
  </si>
  <si>
    <t>z_rq00801</t>
  </si>
  <si>
    <t>z_rq00901</t>
  </si>
  <si>
    <t>z_rq01001</t>
  </si>
  <si>
    <t>z_rq01101</t>
  </si>
  <si>
    <t>z_rq00802</t>
  </si>
  <si>
    <t>z_rq00902</t>
  </si>
  <si>
    <t>z_rq01002</t>
  </si>
  <si>
    <t>z_rq01102</t>
  </si>
  <si>
    <t>z_rq00803</t>
  </si>
  <si>
    <t>z_rq00903</t>
  </si>
  <si>
    <t>z_rq01003</t>
  </si>
  <si>
    <t>z_rq01103</t>
  </si>
  <si>
    <t>z_rq012rp</t>
  </si>
  <si>
    <t>z_rq013rp</t>
  </si>
  <si>
    <t>z_rq01401</t>
  </si>
  <si>
    <t>z_rq01501</t>
  </si>
  <si>
    <t>z_rq01601</t>
  </si>
  <si>
    <t>z_rq01701</t>
  </si>
  <si>
    <t>z_rq01402</t>
  </si>
  <si>
    <t>z_rq01502</t>
  </si>
  <si>
    <t>z_rq01602</t>
  </si>
  <si>
    <t>z_rq01702</t>
  </si>
  <si>
    <t>z_rq018pb</t>
  </si>
  <si>
    <t>z_rq019pb</t>
  </si>
  <si>
    <t>z_rq02001</t>
  </si>
  <si>
    <t>z_rq02101</t>
  </si>
  <si>
    <t>z_rq02201</t>
  </si>
  <si>
    <t>z_rq02301</t>
  </si>
  <si>
    <t>z_rq02002</t>
  </si>
  <si>
    <t>z_rq02102</t>
  </si>
  <si>
    <t>z_rq02202</t>
  </si>
  <si>
    <t>z_rq02302</t>
  </si>
  <si>
    <t>z_rq024kd</t>
  </si>
  <si>
    <t>z_rq025kd</t>
  </si>
  <si>
    <t>z_rq026kd</t>
  </si>
  <si>
    <t>z_rq02701</t>
  </si>
  <si>
    <t>z_rq02801</t>
  </si>
  <si>
    <t>z_rq02901</t>
  </si>
  <si>
    <t>z_rq03001</t>
  </si>
  <si>
    <t>z_rq03101</t>
  </si>
  <si>
    <t>z_rq03201</t>
  </si>
  <si>
    <t>z_rq02702</t>
  </si>
  <si>
    <t>z_rq02802</t>
  </si>
  <si>
    <t>z_rq02902</t>
  </si>
  <si>
    <t>z_rq03002</t>
  </si>
  <si>
    <t>z_rq03102</t>
  </si>
  <si>
    <t>z_rq03202</t>
  </si>
  <si>
    <t>z_rq02703</t>
  </si>
  <si>
    <t>z_rq02803</t>
  </si>
  <si>
    <t>z_rq02903</t>
  </si>
  <si>
    <t>z_rq03003</t>
  </si>
  <si>
    <t>z_rq03103</t>
  </si>
  <si>
    <t>z_rq03203</t>
  </si>
  <si>
    <t>z_rq02704</t>
  </si>
  <si>
    <t>z_rq02804</t>
  </si>
  <si>
    <t>z_rq02904</t>
  </si>
  <si>
    <t>z_rq03004</t>
  </si>
  <si>
    <t>z_rq03104</t>
  </si>
  <si>
    <t>z_rq03204</t>
  </si>
  <si>
    <t>z_rq02705</t>
  </si>
  <si>
    <t>z_rq02805</t>
  </si>
  <si>
    <t>z_rq02905</t>
  </si>
  <si>
    <t>z_rq03005</t>
  </si>
  <si>
    <t>z_rq03105</t>
  </si>
  <si>
    <t>z_rq03205</t>
  </si>
  <si>
    <t>z_rq02706</t>
  </si>
  <si>
    <t>z_rq02806</t>
  </si>
  <si>
    <t>z_rq02906</t>
  </si>
  <si>
    <t>z_rq03006</t>
  </si>
  <si>
    <t>z_rq03106</t>
  </si>
  <si>
    <t>z_rq03206</t>
  </si>
  <si>
    <t>z_rq02707</t>
  </si>
  <si>
    <t>z_rq02807</t>
  </si>
  <si>
    <t>z_rq02907</t>
  </si>
  <si>
    <t>z_rq03007</t>
  </si>
  <si>
    <t>z_rq03107</t>
  </si>
  <si>
    <t>z_rq03207</t>
  </si>
  <si>
    <t>z_rq02708</t>
  </si>
  <si>
    <t>z_rq02808</t>
  </si>
  <si>
    <t>z_rq02908</t>
  </si>
  <si>
    <t>z_rq03008</t>
  </si>
  <si>
    <t>z_rq03108</t>
  </si>
  <si>
    <t>z_rq03208</t>
  </si>
  <si>
    <t>z_rq02709</t>
  </si>
  <si>
    <t>z_rq02809</t>
  </si>
  <si>
    <t>z_rq02909</t>
  </si>
  <si>
    <t>z_rq03009</t>
  </si>
  <si>
    <t>z_rq03109</t>
  </si>
  <si>
    <t>z_rq03209</t>
  </si>
  <si>
    <t>z_rq02710</t>
  </si>
  <si>
    <t>z_rq02810</t>
  </si>
  <si>
    <t>z_rq02910</t>
  </si>
  <si>
    <t>z_rq03010</t>
  </si>
  <si>
    <t>z_rq03110</t>
  </si>
  <si>
    <t>z_rq03210</t>
  </si>
  <si>
    <t>z_rq02711</t>
  </si>
  <si>
    <t>z_rq02811</t>
  </si>
  <si>
    <t>z_rq02911</t>
  </si>
  <si>
    <t>z_rq03011</t>
  </si>
  <si>
    <t>z_rq03111</t>
  </si>
  <si>
    <t>z_rq03211</t>
  </si>
  <si>
    <t>z_rq02712</t>
  </si>
  <si>
    <t>z_rq02812</t>
  </si>
  <si>
    <t>z_rq02912</t>
  </si>
  <si>
    <t>z_rq03012</t>
  </si>
  <si>
    <t>z_rq03112</t>
  </si>
  <si>
    <t>z_rq03212</t>
  </si>
  <si>
    <t>z_rq02713</t>
  </si>
  <si>
    <t>z_rq02813</t>
  </si>
  <si>
    <t>z_rq02913</t>
  </si>
  <si>
    <t>z_rq03013</t>
  </si>
  <si>
    <t>z_rq03113</t>
  </si>
  <si>
    <t>z_rq03213</t>
  </si>
  <si>
    <t>z_rq02714</t>
  </si>
  <si>
    <t>z_rq02814</t>
  </si>
  <si>
    <t>z_rq02914</t>
  </si>
  <si>
    <t>z_rq03014</t>
  </si>
  <si>
    <t>z_rq03114</t>
  </si>
  <si>
    <t>z_rq03214</t>
  </si>
  <si>
    <t>z_rq02715</t>
  </si>
  <si>
    <t>z_rq02815</t>
  </si>
  <si>
    <t>z_rq02915</t>
  </si>
  <si>
    <t>z_rq03015</t>
  </si>
  <si>
    <t>z_rq03115</t>
  </si>
  <si>
    <t>z_rq03215</t>
  </si>
  <si>
    <t>z_rq02716</t>
  </si>
  <si>
    <t>z_rq02816</t>
  </si>
  <si>
    <t>z_rq02916</t>
  </si>
  <si>
    <t>z_rq03016</t>
  </si>
  <si>
    <t>z_rq03116</t>
  </si>
  <si>
    <t>z_rq03216</t>
  </si>
  <si>
    <t>z_rq033rp</t>
  </si>
  <si>
    <t>z_rq034rp</t>
  </si>
  <si>
    <t>z_rq03501</t>
  </si>
  <si>
    <t>z_rq03601</t>
  </si>
  <si>
    <t>z_rq03701</t>
  </si>
  <si>
    <t>z_rq03801</t>
  </si>
  <si>
    <t>z_rq03502</t>
  </si>
  <si>
    <t>z_rq03602</t>
  </si>
  <si>
    <t>z_rq03702</t>
  </si>
  <si>
    <t>z_rq03802</t>
  </si>
  <si>
    <t>z_rq03503</t>
  </si>
  <si>
    <t>z_rq03603</t>
  </si>
  <si>
    <t>z_rq03703</t>
  </si>
  <si>
    <t>z_rq03803</t>
  </si>
  <si>
    <t>z_rg001jjc</t>
  </si>
  <si>
    <t>z_rg002jjd</t>
  </si>
  <si>
    <t>z_rg003jjd</t>
  </si>
  <si>
    <t>z_rg004jjd</t>
  </si>
  <si>
    <t>z_rg005jje</t>
  </si>
  <si>
    <t>z_rg006jjc</t>
  </si>
  <si>
    <t>z_rg007jjc</t>
  </si>
  <si>
    <t>z_rg008jjc</t>
  </si>
  <si>
    <t>z_rg009jjc</t>
  </si>
  <si>
    <t>z_rg010jjc</t>
  </si>
  <si>
    <t>z_rg011jjc</t>
  </si>
  <si>
    <t>z_rg012jjc</t>
  </si>
  <si>
    <t>z_rg013jjc</t>
  </si>
  <si>
    <t>z_rg014jjc</t>
  </si>
  <si>
    <t>z_rg015jjc</t>
  </si>
  <si>
    <t>z_rg016jjc</t>
  </si>
  <si>
    <t>z_rg017jjc</t>
  </si>
  <si>
    <t>z_rg018jjc</t>
  </si>
  <si>
    <t>z_rg019jjc</t>
  </si>
  <si>
    <t>z_rg020jjc</t>
  </si>
  <si>
    <t>z_rg021jjd</t>
  </si>
  <si>
    <t>z_rg023jjc</t>
  </si>
  <si>
    <t>z_rg024jjc</t>
  </si>
  <si>
    <t>z_rg025jjc</t>
  </si>
  <si>
    <t>z_rg026jjf</t>
  </si>
  <si>
    <t>z_rg027jjc</t>
  </si>
  <si>
    <t>z_rg028jjf</t>
  </si>
  <si>
    <t>z_rg029jjf</t>
  </si>
  <si>
    <t>z_rg030jjf</t>
  </si>
  <si>
    <t>z_rg031jjf</t>
  </si>
  <si>
    <t>z_rg032jjg</t>
  </si>
  <si>
    <t>z_rg033jjf</t>
  </si>
  <si>
    <t>z_rg034jjg</t>
  </si>
  <si>
    <t>z_rg035jjf</t>
  </si>
  <si>
    <t>z_rg036jjf</t>
  </si>
  <si>
    <t>z_rg037jjf</t>
  </si>
  <si>
    <t>z_rg038jjf</t>
  </si>
  <si>
    <t>z_rg039jjg</t>
  </si>
  <si>
    <t>z_rg040jjg</t>
  </si>
  <si>
    <t>z_rg041jjh</t>
  </si>
  <si>
    <t>z_rg042jjf</t>
  </si>
  <si>
    <t>z_rg043jjc</t>
  </si>
  <si>
    <t>z_rg044jjc</t>
  </si>
  <si>
    <t>z_rg045jjc</t>
  </si>
  <si>
    <t>z_rg046jjc</t>
  </si>
  <si>
    <t>z_rg047jjc</t>
  </si>
  <si>
    <t>z_rg048jjc</t>
  </si>
  <si>
    <t>z_rg049jjc</t>
  </si>
  <si>
    <t>z_rg050jjc</t>
  </si>
  <si>
    <t>z_rg051jjc</t>
  </si>
  <si>
    <t>z_rg052jjc</t>
  </si>
  <si>
    <t>z_rg053jjc</t>
  </si>
  <si>
    <t>z_rg054jjc</t>
  </si>
  <si>
    <t>z_rg055jjd</t>
  </si>
  <si>
    <t>z_rg056jje</t>
  </si>
  <si>
    <t>z_rg057jjd</t>
  </si>
  <si>
    <t>z_rg058jjc</t>
  </si>
  <si>
    <t>z_rg059jjc</t>
  </si>
  <si>
    <t>z_rg060jjc</t>
  </si>
  <si>
    <t>z_rg061jjc</t>
  </si>
  <si>
    <t>z_rg062jjc</t>
  </si>
  <si>
    <t>z_rg063jjc</t>
  </si>
  <si>
    <t>z_rg064jjc</t>
  </si>
  <si>
    <t>z_rg065jjc</t>
  </si>
  <si>
    <t>z_rd001kd</t>
  </si>
  <si>
    <t>z_rd00301</t>
  </si>
  <si>
    <t>z_rd00401</t>
  </si>
  <si>
    <t>z_rd00501</t>
  </si>
  <si>
    <t>z_rd00601</t>
  </si>
  <si>
    <t>z_rd00701</t>
  </si>
  <si>
    <t>z_rd00801</t>
  </si>
  <si>
    <t>z_rd01001</t>
  </si>
  <si>
    <t>z_rd01401</t>
  </si>
  <si>
    <t>z_rd00302</t>
  </si>
  <si>
    <t>z_rd00402</t>
  </si>
  <si>
    <t>z_rd00502</t>
  </si>
  <si>
    <t>z_rd00602</t>
  </si>
  <si>
    <t>z_rd00702</t>
  </si>
  <si>
    <t>z_rd00802</t>
  </si>
  <si>
    <t>z_rd01002</t>
  </si>
  <si>
    <t>z_rd01402</t>
  </si>
  <si>
    <t>z_rd00303</t>
  </si>
  <si>
    <t>z_rd00403</t>
  </si>
  <si>
    <t>z_rd00503</t>
  </si>
  <si>
    <t>z_rd00603</t>
  </si>
  <si>
    <t>z_rd00703</t>
  </si>
  <si>
    <t>z_rd00803</t>
  </si>
  <si>
    <t>z_rd01003</t>
  </si>
  <si>
    <t>z_rd01403</t>
  </si>
  <si>
    <t>z_rd00304</t>
  </si>
  <si>
    <t>z_rd00404</t>
  </si>
  <si>
    <t>z_rd00504</t>
  </si>
  <si>
    <t>z_rd00604</t>
  </si>
  <si>
    <t>z_rd00704</t>
  </si>
  <si>
    <t>z_rd00804</t>
  </si>
  <si>
    <t>z_rd01004</t>
  </si>
  <si>
    <t>z_rd01404</t>
  </si>
  <si>
    <t>z_rd00305</t>
  </si>
  <si>
    <t>z_rd00405</t>
  </si>
  <si>
    <t>z_rd00505</t>
  </si>
  <si>
    <t>z_rd00605</t>
  </si>
  <si>
    <t>z_rd00705</t>
  </si>
  <si>
    <t>z_rd00805</t>
  </si>
  <si>
    <t>z_rd01005</t>
  </si>
  <si>
    <t>z_rd01405</t>
  </si>
  <si>
    <t>z_rd00306</t>
  </si>
  <si>
    <t>z_rd00406</t>
  </si>
  <si>
    <t>z_rd00506</t>
  </si>
  <si>
    <t>z_rd00606</t>
  </si>
  <si>
    <t>z_rd00706</t>
  </si>
  <si>
    <t>z_rd00806</t>
  </si>
  <si>
    <t>z_rd01006</t>
  </si>
  <si>
    <t>z_rd01406</t>
  </si>
  <si>
    <t>z_rd00307</t>
  </si>
  <si>
    <t>z_rd00407</t>
  </si>
  <si>
    <t>z_rd00507</t>
  </si>
  <si>
    <t>z_rd00607</t>
  </si>
  <si>
    <t>z_rd00707</t>
  </si>
  <si>
    <t>z_rd00807</t>
  </si>
  <si>
    <t>z_rd01007</t>
  </si>
  <si>
    <t>z_rd01407</t>
  </si>
  <si>
    <t>z_rd00308</t>
  </si>
  <si>
    <t>z_rd00408</t>
  </si>
  <si>
    <t>z_rd00508</t>
  </si>
  <si>
    <t>z_rd00608</t>
  </si>
  <si>
    <t>z_rd00708</t>
  </si>
  <si>
    <t>z_rd00808</t>
  </si>
  <si>
    <t>z_rd01008</t>
  </si>
  <si>
    <t>z_rd01408</t>
  </si>
  <si>
    <t>z_rd00309</t>
  </si>
  <si>
    <t>z_rd00409</t>
  </si>
  <si>
    <t>z_rd00509</t>
  </si>
  <si>
    <t>z_rd00609</t>
  </si>
  <si>
    <t>z_rd00709</t>
  </si>
  <si>
    <t>z_rd00809</t>
  </si>
  <si>
    <t>z_rd01009</t>
  </si>
  <si>
    <t>z_rd01409</t>
  </si>
  <si>
    <t>z_rd00310</t>
  </si>
  <si>
    <t>z_rd00410</t>
  </si>
  <si>
    <t>z_rd00510</t>
  </si>
  <si>
    <t>z_rd00610</t>
  </si>
  <si>
    <t>z_rd00710</t>
  </si>
  <si>
    <t>z_rd00810</t>
  </si>
  <si>
    <t>z_rd01010</t>
  </si>
  <si>
    <t>z_rd01410</t>
  </si>
  <si>
    <t>z_rd00311</t>
  </si>
  <si>
    <t>z_rd00411</t>
  </si>
  <si>
    <t>z_rd00511</t>
  </si>
  <si>
    <t>z_rd00611</t>
  </si>
  <si>
    <t>z_rd00711</t>
  </si>
  <si>
    <t>z_rd00811</t>
  </si>
  <si>
    <t>z_rd01011</t>
  </si>
  <si>
    <t>z_rd01411</t>
  </si>
  <si>
    <t>z_rd00312</t>
  </si>
  <si>
    <t>z_rd00412</t>
  </si>
  <si>
    <t>z_rd00512</t>
  </si>
  <si>
    <t>z_rd00612</t>
  </si>
  <si>
    <t>z_rd00712</t>
  </si>
  <si>
    <t>z_rd00812</t>
  </si>
  <si>
    <t>z_rd01012</t>
  </si>
  <si>
    <t>z_rd01412</t>
  </si>
  <si>
    <t>z_rd00313</t>
  </si>
  <si>
    <t>z_rd00413</t>
  </si>
  <si>
    <t>z_rd00513</t>
  </si>
  <si>
    <t>z_rd00613</t>
  </si>
  <si>
    <t>z_rd00713</t>
  </si>
  <si>
    <t>z_rd00813</t>
  </si>
  <si>
    <t>z_rd01013</t>
  </si>
  <si>
    <t>z_rd01413</t>
  </si>
  <si>
    <t>z_rd00314</t>
  </si>
  <si>
    <t>z_rd00414</t>
  </si>
  <si>
    <t>z_rd00514</t>
  </si>
  <si>
    <t>z_rd00614</t>
  </si>
  <si>
    <t>z_rd00714</t>
  </si>
  <si>
    <t>z_rd00814</t>
  </si>
  <si>
    <t>z_rd01014</t>
  </si>
  <si>
    <t>z_rd01414</t>
  </si>
  <si>
    <t>z_rd00315</t>
  </si>
  <si>
    <t>z_rd00415</t>
  </si>
  <si>
    <t>z_rd00515</t>
  </si>
  <si>
    <t>z_rd00615</t>
  </si>
  <si>
    <t>z_rd00715</t>
  </si>
  <si>
    <t>z_rd00815</t>
  </si>
  <si>
    <t>z_rd01015</t>
  </si>
  <si>
    <t>z_rd01415</t>
  </si>
  <si>
    <t>z_rd00316</t>
  </si>
  <si>
    <t>z_rd00416</t>
  </si>
  <si>
    <t>z_rd00516</t>
  </si>
  <si>
    <t>z_rd00616</t>
  </si>
  <si>
    <t>z_rd00716</t>
  </si>
  <si>
    <t>z_rd00816</t>
  </si>
  <si>
    <t>z_rd01016</t>
  </si>
  <si>
    <t>z_rd01416</t>
  </si>
  <si>
    <t>z_rd00317</t>
  </si>
  <si>
    <t>z_rd00417</t>
  </si>
  <si>
    <t>z_rd00517</t>
  </si>
  <si>
    <t>z_rd00617</t>
  </si>
  <si>
    <t>z_rd00717</t>
  </si>
  <si>
    <t>z_rd00817</t>
  </si>
  <si>
    <t>z_rd01017</t>
  </si>
  <si>
    <t>z_rd01417</t>
  </si>
  <si>
    <t>z_rd00318</t>
  </si>
  <si>
    <t>z_rd00418</t>
  </si>
  <si>
    <t>z_rd00518</t>
  </si>
  <si>
    <t>z_rd00618</t>
  </si>
  <si>
    <t>z_rd00718</t>
  </si>
  <si>
    <t>z_rd00818</t>
  </si>
  <si>
    <t>z_rd01018</t>
  </si>
  <si>
    <t>z_rd01418</t>
  </si>
  <si>
    <t>z_rd003sk</t>
  </si>
  <si>
    <t>z_rd004sk</t>
  </si>
  <si>
    <t>z_rd008sk</t>
  </si>
  <si>
    <t>z_rdu09sk</t>
  </si>
  <si>
    <t>z_rd010sk</t>
  </si>
  <si>
    <t>z_rd011sk</t>
  </si>
  <si>
    <t>z_rd012sk</t>
  </si>
  <si>
    <t>z_rd014sk</t>
  </si>
  <si>
    <t>z_rd016sk</t>
  </si>
  <si>
    <t>z_rc001re</t>
  </si>
  <si>
    <t>z_rc002re</t>
  </si>
  <si>
    <t>z_rc503re</t>
  </si>
  <si>
    <t>z_rc004re</t>
  </si>
  <si>
    <t>z_rc005re</t>
  </si>
  <si>
    <t>z_rc006re</t>
  </si>
  <si>
    <t>z_rc007re</t>
  </si>
  <si>
    <t>z_rc008re</t>
  </si>
  <si>
    <t>z_rca10sp</t>
  </si>
  <si>
    <t>z_rcb10sp</t>
  </si>
  <si>
    <t>z_rc011sp</t>
  </si>
  <si>
    <t>z_rc012sp</t>
  </si>
  <si>
    <t>z_rc013sp</t>
  </si>
  <si>
    <t>z_rc014sp</t>
  </si>
  <si>
    <t>z_rc015sp</t>
  </si>
  <si>
    <t>z_rc016sp</t>
  </si>
  <si>
    <t>z_rcu17sp</t>
  </si>
  <si>
    <t>z_rcu18sp</t>
  </si>
  <si>
    <t>z_rcu19sp</t>
  </si>
  <si>
    <t>z_rcu20sp</t>
  </si>
  <si>
    <t>z_rcu21sp</t>
  </si>
  <si>
    <t>z_rca22sp</t>
  </si>
  <si>
    <t>z_rcb22sp</t>
  </si>
  <si>
    <t>z_rcu22sp</t>
  </si>
  <si>
    <t>z_rcu23sp</t>
  </si>
  <si>
    <t>z_rcu24sp</t>
  </si>
  <si>
    <t>z_rcu25sp</t>
  </si>
  <si>
    <t>z_rc026sp</t>
  </si>
  <si>
    <t>z_rc027sp</t>
  </si>
  <si>
    <t>z_rc028sp</t>
  </si>
  <si>
    <t>z_rc029sp</t>
  </si>
  <si>
    <t>z_rc030sp</t>
  </si>
  <si>
    <t>z_rc031sp</t>
  </si>
  <si>
    <t>z_rc032sp</t>
  </si>
  <si>
    <t>z_rc034sp</t>
  </si>
  <si>
    <t>z_rc035sp</t>
  </si>
  <si>
    <t>z_rc036sp</t>
  </si>
  <si>
    <t>z_rc037sp</t>
  </si>
  <si>
    <t>z_rc038sp</t>
  </si>
  <si>
    <t>z_rc039re</t>
  </si>
  <si>
    <t>z_rc040re</t>
  </si>
  <si>
    <t>z_rc041re</t>
  </si>
  <si>
    <t>z_rc042re</t>
  </si>
  <si>
    <t>z_rc043re</t>
  </si>
  <si>
    <t>z_rc044sp</t>
  </si>
  <si>
    <t>z_rc045re</t>
  </si>
  <si>
    <t>z_rc046re</t>
  </si>
  <si>
    <t>z_rc047re</t>
  </si>
  <si>
    <t>z_rc048re</t>
  </si>
  <si>
    <t>z_rc049re</t>
  </si>
  <si>
    <t>z_rc050sp</t>
  </si>
  <si>
    <t>z_rc051re</t>
  </si>
  <si>
    <t>z_rc052re</t>
  </si>
  <si>
    <t>z_rc053re</t>
  </si>
  <si>
    <t>z_rc054re</t>
  </si>
  <si>
    <t>z_rc055re</t>
  </si>
  <si>
    <t>z_rc056sp</t>
  </si>
  <si>
    <t>z_rc057re</t>
  </si>
  <si>
    <t>z_rc058re</t>
  </si>
  <si>
    <t>z_rc059re</t>
  </si>
  <si>
    <t>z_rc060re</t>
  </si>
  <si>
    <t>z_rc061re</t>
  </si>
  <si>
    <t>z_rc062sp</t>
  </si>
  <si>
    <t>z_rc063re</t>
  </si>
  <si>
    <t>z_rc064re</t>
  </si>
  <si>
    <t>z_rc065re</t>
  </si>
  <si>
    <t>z_rc066re</t>
  </si>
  <si>
    <t>z_rc067re</t>
  </si>
  <si>
    <t>z_rc068sp</t>
  </si>
  <si>
    <t>z_rc069re</t>
  </si>
  <si>
    <t>z_rc070re</t>
  </si>
  <si>
    <t>z_rc071re</t>
  </si>
  <si>
    <t>z_rc072re</t>
  </si>
  <si>
    <t>z_rc073re</t>
  </si>
  <si>
    <t>z_rc074sp</t>
  </si>
  <si>
    <t>z_rc075re</t>
  </si>
  <si>
    <t>z_rc076re</t>
  </si>
  <si>
    <t>z_rc077re</t>
  </si>
  <si>
    <t>z_rc078re</t>
  </si>
  <si>
    <t>z_rc079re</t>
  </si>
  <si>
    <t>z_rc080sp</t>
  </si>
  <si>
    <t>z_rc081re</t>
  </si>
  <si>
    <t>z_rc082re</t>
  </si>
  <si>
    <t>z_rp001re</t>
  </si>
  <si>
    <t>z_rp002re</t>
  </si>
  <si>
    <t>z_rp003red</t>
  </si>
  <si>
    <t>z_rp016sp</t>
  </si>
  <si>
    <t>z_rp017sp</t>
  </si>
  <si>
    <t>z_rp018spd</t>
  </si>
  <si>
    <t>z_rt001re</t>
  </si>
  <si>
    <t>z_rt002red</t>
  </si>
  <si>
    <t>z_rt003re</t>
  </si>
  <si>
    <t>z_rt004sp</t>
  </si>
  <si>
    <t>z_rt005re</t>
  </si>
  <si>
    <t>z_rt006red</t>
  </si>
  <si>
    <t>z_rh001rec</t>
  </si>
  <si>
    <t>z_rh002rec</t>
  </si>
  <si>
    <t>z_rh003rec</t>
  </si>
  <si>
    <t>z_rh004rec</t>
  </si>
  <si>
    <t>z_rh005rec</t>
  </si>
  <si>
    <t>z_rh006rec</t>
  </si>
  <si>
    <t>z_rh007rec</t>
  </si>
  <si>
    <t>z_rh008rec</t>
  </si>
  <si>
    <t>z_rh009rec</t>
  </si>
  <si>
    <t>z_rh010rec</t>
  </si>
  <si>
    <t>z_rh011re</t>
  </si>
  <si>
    <t>z_rh012re</t>
  </si>
  <si>
    <t>z_rh013re</t>
  </si>
  <si>
    <t>z_rh014re</t>
  </si>
  <si>
    <t>z_rh015re</t>
  </si>
  <si>
    <t>z_rh016re</t>
  </si>
  <si>
    <t>z_rh017re</t>
  </si>
  <si>
    <t>z_rh018re</t>
  </si>
  <si>
    <t>z_rh019re</t>
  </si>
  <si>
    <t>z_rh020re</t>
  </si>
  <si>
    <t>z_ro001re</t>
  </si>
  <si>
    <t>z_ro502pa</t>
  </si>
  <si>
    <t>z_ro004pac</t>
  </si>
  <si>
    <t>z_ro005pac</t>
  </si>
  <si>
    <t>z_ro006pac</t>
  </si>
  <si>
    <t>z_ro007pac</t>
  </si>
  <si>
    <t>z_ro008pac</t>
  </si>
  <si>
    <t>z_ro009fac</t>
  </si>
  <si>
    <t>z_ro010fac</t>
  </si>
  <si>
    <t>z_ro011fac</t>
  </si>
  <si>
    <t>z_ro012fac</t>
  </si>
  <si>
    <t>z_ro013fac</t>
  </si>
  <si>
    <t>z_ro014mac</t>
  </si>
  <si>
    <t>z_ro015mac</t>
  </si>
  <si>
    <t>z_ro016mac</t>
  </si>
  <si>
    <t>z_ro017mac</t>
  </si>
  <si>
    <t>z_ro018mac</t>
  </si>
  <si>
    <t>z_rn001re</t>
  </si>
  <si>
    <t>z_rn002red</t>
  </si>
  <si>
    <t>z_rn003red</t>
  </si>
  <si>
    <t>z_rn004red</t>
  </si>
  <si>
    <t>z_rn005red</t>
  </si>
  <si>
    <t>z_rn006red</t>
  </si>
  <si>
    <t>z_rn007red</t>
  </si>
  <si>
    <t>z_rn008red</t>
  </si>
  <si>
    <t>z_rn009red</t>
  </si>
  <si>
    <t>z_rn010red</t>
  </si>
  <si>
    <t>z_rn011red</t>
  </si>
  <si>
    <t>z_rn012red</t>
  </si>
  <si>
    <t>z_rn013red</t>
  </si>
  <si>
    <t>z_rn014red</t>
  </si>
  <si>
    <t>z_rn014rei</t>
  </si>
  <si>
    <t>z_rn015red</t>
  </si>
  <si>
    <t>z_rn016rec</t>
  </si>
  <si>
    <t>z_rn017rec</t>
  </si>
  <si>
    <t>z_rn018rec</t>
  </si>
  <si>
    <t>z_rn019rec</t>
  </si>
  <si>
    <t>z_rn020rec</t>
  </si>
  <si>
    <t>z_rn021rec</t>
  </si>
  <si>
    <t>z_rn022rec</t>
  </si>
  <si>
    <t>z_rn023rec</t>
  </si>
  <si>
    <t>z_rn024rec</t>
  </si>
  <si>
    <t>z_rn025rec</t>
  </si>
  <si>
    <t>z_rn026rec</t>
  </si>
  <si>
    <t>z_rn027rec</t>
  </si>
  <si>
    <t>z_rl001re</t>
  </si>
  <si>
    <t>z_rl002rec</t>
  </si>
  <si>
    <t>z_rl003red</t>
  </si>
  <si>
    <t>z_rl004rec</t>
  </si>
  <si>
    <t>z_rk001ss</t>
  </si>
  <si>
    <t>z_rku02ssc</t>
  </si>
  <si>
    <t>z_rk005ssc</t>
  </si>
  <si>
    <t>z_rk008ssc</t>
  </si>
  <si>
    <t>z_rk009ssc</t>
  </si>
  <si>
    <t>z_rku10ssd</t>
  </si>
  <si>
    <t>z_rku11ssd</t>
  </si>
  <si>
    <t>z_rku12sse</t>
  </si>
  <si>
    <t>z_rku13sse</t>
  </si>
  <si>
    <t>z_rku14ssf</t>
  </si>
  <si>
    <t>z_rka15ssf</t>
  </si>
  <si>
    <t>z_rkb15ssf</t>
  </si>
  <si>
    <t>z_rku15ssf</t>
  </si>
  <si>
    <t>z_rku16ssf</t>
  </si>
  <si>
    <t>z_rku17sse</t>
  </si>
  <si>
    <t>z_rku18sse</t>
  </si>
  <si>
    <t>z_rk019sse</t>
  </si>
  <si>
    <t>z_rk020sse</t>
  </si>
  <si>
    <t>z_rk021sse</t>
  </si>
  <si>
    <t>z_rk022sse</t>
  </si>
  <si>
    <t>z_rk023sse</t>
  </si>
  <si>
    <t>z_rk024sse</t>
  </si>
  <si>
    <t>z_rk025sse</t>
  </si>
  <si>
    <t>z_rku27ssc</t>
  </si>
  <si>
    <t>z_rk032ssd</t>
  </si>
  <si>
    <t>z_rk033sse</t>
  </si>
  <si>
    <t>z_rku38ssf</t>
  </si>
  <si>
    <t>z_rku39ssf</t>
  </si>
  <si>
    <t>z_rku40ssg</t>
  </si>
  <si>
    <t>z_rku41ssg</t>
  </si>
  <si>
    <t>z_rku42ssh</t>
  </si>
  <si>
    <t>z_rka43ssh</t>
  </si>
  <si>
    <t>z_rkb43ssh</t>
  </si>
  <si>
    <t>z_rku43ssh</t>
  </si>
  <si>
    <t>z_rku44ssh</t>
  </si>
  <si>
    <t>z_rku45ssg</t>
  </si>
  <si>
    <t>z_rku46ssg</t>
  </si>
  <si>
    <t>z_rk047ssg</t>
  </si>
  <si>
    <t>z_rk048ssg</t>
  </si>
  <si>
    <t>z_rk049ssg</t>
  </si>
  <si>
    <t>z_rk050ssg</t>
  </si>
  <si>
    <t>z_rk051ssg</t>
  </si>
  <si>
    <t>z_rk052ssg</t>
  </si>
  <si>
    <t>z_rk053ssg</t>
  </si>
  <si>
    <t>z_rk055ssf</t>
  </si>
  <si>
    <t>z_rk056ssg</t>
  </si>
  <si>
    <t>z_rk057ssd</t>
  </si>
  <si>
    <t>z_rk058sse</t>
  </si>
  <si>
    <t>z_rk059ssf</t>
  </si>
  <si>
    <t>z_rku60ssg</t>
  </si>
  <si>
    <t>z_rk061ssd</t>
  </si>
  <si>
    <t>z_rk062ssd</t>
  </si>
  <si>
    <t>z_rk063ssd</t>
  </si>
  <si>
    <t>z_rk064ssd</t>
  </si>
  <si>
    <t>z_rk065ssd</t>
  </si>
  <si>
    <t>z_mx001rer</t>
  </si>
  <si>
    <t>z_mx002rer</t>
  </si>
  <si>
    <t>z_mx003rer</t>
  </si>
  <si>
    <t>z_mx004rer</t>
  </si>
  <si>
    <t>z_mx005rer</t>
  </si>
  <si>
    <t>z_mx006rer</t>
  </si>
  <si>
    <t>z_mx007rer</t>
  </si>
  <si>
    <t>z_mx008rer</t>
  </si>
  <si>
    <t>z_mx009rer</t>
  </si>
  <si>
    <t>z_mx010rec</t>
  </si>
  <si>
    <t>z_mx011rec</t>
  </si>
  <si>
    <t>z_mx012rer</t>
  </si>
  <si>
    <t>z_mx013rer</t>
  </si>
  <si>
    <t>z_mx018rer</t>
  </si>
  <si>
    <t>z_mx021rer</t>
  </si>
  <si>
    <t>z_mx024rer</t>
  </si>
  <si>
    <t>z_mx027rer</t>
  </si>
  <si>
    <t>z_mx030rer</t>
  </si>
  <si>
    <t>z_mx033rer</t>
  </si>
  <si>
    <t>z_mx036rer</t>
  </si>
  <si>
    <t>z_mx039rer</t>
  </si>
  <si>
    <t>z_mx042rer</t>
  </si>
  <si>
    <t>z_mx045rer</t>
  </si>
  <si>
    <t>z_mx048rer</t>
  </si>
  <si>
    <t>z_mx051rer</t>
  </si>
  <si>
    <t>z_mx054rer</t>
  </si>
  <si>
    <t>z_mx057rer</t>
  </si>
  <si>
    <t>z_mx060rer</t>
  </si>
  <si>
    <t>z_mx063rer</t>
  </si>
  <si>
    <t>z_mx066rer</t>
  </si>
  <si>
    <t>z_mx069rer</t>
  </si>
  <si>
    <t>z_mx072rer</t>
  </si>
  <si>
    <t>z_mx075rer</t>
  </si>
  <si>
    <t>z_mx078rer</t>
  </si>
  <si>
    <t>z_mx081rer</t>
  </si>
  <si>
    <t>z_mx082rec</t>
  </si>
  <si>
    <t>z_mx083rer</t>
  </si>
  <si>
    <t>z_mx084rer</t>
  </si>
  <si>
    <t>z_mx085rer</t>
  </si>
  <si>
    <t>z_mx086rer</t>
  </si>
  <si>
    <t>z_mx087rer</t>
  </si>
  <si>
    <t>z_mx088rer</t>
  </si>
  <si>
    <t>z_mx089rer</t>
  </si>
  <si>
    <t>z_mx090rer</t>
  </si>
  <si>
    <t>z_mx091rer</t>
  </si>
  <si>
    <t>z_mx092rer</t>
  </si>
  <si>
    <t>z_mx093rer</t>
  </si>
  <si>
    <t>z_mx094rer</t>
  </si>
  <si>
    <t>z_mx095rer</t>
  </si>
  <si>
    <t>z_mx096rer</t>
  </si>
  <si>
    <t>z_mx097rer</t>
  </si>
  <si>
    <t>z_mx098rer</t>
  </si>
  <si>
    <t>z_mx099rer</t>
  </si>
  <si>
    <t>z_mx100rer</t>
  </si>
  <si>
    <t>z_mx101rer</t>
  </si>
  <si>
    <t>z_mx102rer</t>
  </si>
  <si>
    <t>z_mx103rer</t>
  </si>
  <si>
    <t>z_mx104rer</t>
  </si>
  <si>
    <t>z_mx105rer</t>
  </si>
  <si>
    <t>z_mx106rer</t>
  </si>
  <si>
    <t>z_mx107rer</t>
  </si>
  <si>
    <t>z_mx108rer</t>
  </si>
  <si>
    <t>z_mx109rer</t>
  </si>
  <si>
    <t>z_mx110rer</t>
  </si>
  <si>
    <t>z_mx111rer</t>
  </si>
  <si>
    <t>z_mx112rer</t>
  </si>
  <si>
    <t>z_mx113rer</t>
  </si>
  <si>
    <t>z_mx114rer</t>
  </si>
  <si>
    <t>z_mx116rer</t>
  </si>
  <si>
    <t>z_mx117rec</t>
  </si>
  <si>
    <t>z_mx118rer</t>
  </si>
  <si>
    <t>z_mx119rer</t>
  </si>
  <si>
    <t>z_mx120rer</t>
  </si>
  <si>
    <t>z_mn119rer</t>
  </si>
  <si>
    <t>z_mn120rer</t>
  </si>
  <si>
    <t>z_mn122rer</t>
  </si>
  <si>
    <t>z_mn123rer</t>
  </si>
  <si>
    <t>z_mn124rer</t>
  </si>
  <si>
    <t>z_mn125rer</t>
  </si>
  <si>
    <t>z_mn146rec</t>
  </si>
  <si>
    <t>z_mn147rec</t>
  </si>
  <si>
    <t>z_mn148rec</t>
  </si>
  <si>
    <t>z_mn149rec</t>
  </si>
  <si>
    <t>z_mn152rec</t>
  </si>
  <si>
    <t>z_mn153rec</t>
  </si>
  <si>
    <t>z_mn154rec</t>
  </si>
  <si>
    <t>z_mn155rec</t>
  </si>
  <si>
    <t>z_mn158rec</t>
  </si>
  <si>
    <t>z_mn159rec</t>
  </si>
  <si>
    <t>z_mn160rec</t>
  </si>
  <si>
    <t>z_mn166rer</t>
  </si>
  <si>
    <t>z_mn167rer</t>
  </si>
  <si>
    <t>z_mn168rer</t>
  </si>
  <si>
    <t>z_mn169rer</t>
  </si>
  <si>
    <t>z_mn170rer</t>
  </si>
  <si>
    <t>z_mn171rer</t>
  </si>
  <si>
    <t>z_mn173rer</t>
  </si>
  <si>
    <t>z_mn174rer</t>
  </si>
  <si>
    <t>z_mn175rer</t>
  </si>
  <si>
    <t>z_mn176rer</t>
  </si>
  <si>
    <t>z_mh001rec</t>
  </si>
  <si>
    <t>z_mh001rei</t>
  </si>
  <si>
    <t>z_mh002re</t>
  </si>
  <si>
    <t>z_mh003rer</t>
  </si>
  <si>
    <t>z_mh004rer</t>
  </si>
  <si>
    <t>z_mh005rer</t>
  </si>
  <si>
    <t>z_mh006rer</t>
  </si>
  <si>
    <t>z_mh007rer</t>
  </si>
  <si>
    <t>z_mh008rer</t>
  </si>
  <si>
    <t>z_mh009rec</t>
  </si>
  <si>
    <t>z_mh009rei</t>
  </si>
  <si>
    <t>z_mh010re</t>
  </si>
  <si>
    <t>z_mh011rer</t>
  </si>
  <si>
    <t>z_mh012rer</t>
  </si>
  <si>
    <t>z_mh013rer</t>
  </si>
  <si>
    <t>z_mh014rer</t>
  </si>
  <si>
    <t>z_mh015rer</t>
  </si>
  <si>
    <t>z_mh016rer</t>
  </si>
  <si>
    <t>z_mh017rec</t>
  </si>
  <si>
    <t>z_mh017rei</t>
  </si>
  <si>
    <t>z_mh018re</t>
  </si>
  <si>
    <t>z_mh019rer</t>
  </si>
  <si>
    <t>z_mh020rer</t>
  </si>
  <si>
    <t>z_mh021rer</t>
  </si>
  <si>
    <t>z_mh022rer</t>
  </si>
  <si>
    <t>z_mh023rer</t>
  </si>
  <si>
    <t>z_mh024rer</t>
  </si>
  <si>
    <t>z_mh025rec</t>
  </si>
  <si>
    <t>z_mh025rei</t>
  </si>
  <si>
    <t>z_mh026re</t>
  </si>
  <si>
    <t>z_mh027rer</t>
  </si>
  <si>
    <t>z_mh028rer</t>
  </si>
  <si>
    <t>z_mh029rer</t>
  </si>
  <si>
    <t>z_mh030rer</t>
  </si>
  <si>
    <t>z_mh031rer</t>
  </si>
  <si>
    <t>z_mh032rec</t>
  </si>
  <si>
    <t>z_mh032rei</t>
  </si>
  <si>
    <t>z_mh033re</t>
  </si>
  <si>
    <t>z_mh034rer</t>
  </si>
  <si>
    <t>z_mh035rer</t>
  </si>
  <si>
    <t>z_mh036rer</t>
  </si>
  <si>
    <t>z_mh037rer</t>
  </si>
  <si>
    <t>z_mh038rer</t>
  </si>
  <si>
    <t>z_mh039rer</t>
  </si>
  <si>
    <t>z_mu001rec</t>
  </si>
  <si>
    <t>z_mu002re</t>
  </si>
  <si>
    <t>z_mu003rer</t>
  </si>
  <si>
    <t>z_mu004rer</t>
  </si>
  <si>
    <t>z_mu005rer</t>
  </si>
  <si>
    <t>z_mu006rer</t>
  </si>
  <si>
    <t>z_mu007rer</t>
  </si>
  <si>
    <t>z_mu008rer</t>
  </si>
  <si>
    <t>z_mu009rer</t>
  </si>
  <si>
    <t>z_mu010rer</t>
  </si>
  <si>
    <t>z_mu011rer</t>
  </si>
  <si>
    <t>z_mu012rer</t>
  </si>
  <si>
    <t>z_mu013rer</t>
  </si>
  <si>
    <t>z_mu014rer</t>
  </si>
  <si>
    <t>z_mu015rer</t>
  </si>
  <si>
    <t>z_mu016rer</t>
  </si>
  <si>
    <t>z_mu017rer</t>
  </si>
  <si>
    <t>z_mu018rer</t>
  </si>
  <si>
    <t>z_mu019rer</t>
  </si>
  <si>
    <t>z_mu020rer</t>
  </si>
  <si>
    <t>z_mu021rer</t>
  </si>
  <si>
    <t>z_mu022rer</t>
  </si>
  <si>
    <t>z_mn001rec</t>
  </si>
  <si>
    <t>z_mn001rei</t>
  </si>
  <si>
    <t>z_mn002re</t>
  </si>
  <si>
    <t>z_mn003rer</t>
  </si>
  <si>
    <t>z_mn004rer</t>
  </si>
  <si>
    <t>z_mn005rer</t>
  </si>
  <si>
    <t>z_mn006rer</t>
  </si>
  <si>
    <t>z_mn007rer</t>
  </si>
  <si>
    <t>z_mn008rer</t>
  </si>
  <si>
    <t>z_mn009rer</t>
  </si>
  <si>
    <t>z_mn010rec</t>
  </si>
  <si>
    <t>z_mn010rei</t>
  </si>
  <si>
    <t>z_mn011re</t>
  </si>
  <si>
    <t>z_mn012rer</t>
  </si>
  <si>
    <t>z_mn013rer</t>
  </si>
  <si>
    <t>z_mn014rer</t>
  </si>
  <si>
    <t>z_mn015rer</t>
  </si>
  <si>
    <t>z_mn016rer</t>
  </si>
  <si>
    <t>z_mn017rer</t>
  </si>
  <si>
    <t>z_mn018rer</t>
  </si>
  <si>
    <t>z_mn019rec</t>
  </si>
  <si>
    <t>z_mn019rei</t>
  </si>
  <si>
    <t>z_mn020re</t>
  </si>
  <si>
    <t>z_mn021rer</t>
  </si>
  <si>
    <t>z_mn022rer</t>
  </si>
  <si>
    <t>z_mn023rer</t>
  </si>
  <si>
    <t>z_mn024rer</t>
  </si>
  <si>
    <t>z_mn025rer</t>
  </si>
  <si>
    <t>z_mn026rer</t>
  </si>
  <si>
    <t>z_mn027rer</t>
  </si>
  <si>
    <t>z_mn028rec</t>
  </si>
  <si>
    <t>z_mn028rei</t>
  </si>
  <si>
    <t>z_mn029re</t>
  </si>
  <si>
    <t>z_mn030rer</t>
  </si>
  <si>
    <t>z_mn031rer</t>
  </si>
  <si>
    <t>z_mn032rer</t>
  </si>
  <si>
    <t>z_mn033rer</t>
  </si>
  <si>
    <t>z_mn034rer</t>
  </si>
  <si>
    <t>z_mn035rer</t>
  </si>
  <si>
    <t>z_mn036rer</t>
  </si>
  <si>
    <t>z_mn037rec</t>
  </si>
  <si>
    <t>z_mn037rei</t>
  </si>
  <si>
    <t>z_mn038re</t>
  </si>
  <si>
    <t>z_mn039rer</t>
  </si>
  <si>
    <t>z_mn040rer</t>
  </si>
  <si>
    <t>z_mn041rer</t>
  </si>
  <si>
    <t>z_mn042rer</t>
  </si>
  <si>
    <t>z_mn043rer</t>
  </si>
  <si>
    <t>z_mn044rer</t>
  </si>
  <si>
    <t>z_mn045rer</t>
  </si>
  <si>
    <t>z_mn046rec</t>
  </si>
  <si>
    <t>z_mn046rei</t>
  </si>
  <si>
    <t>z_mn047re</t>
  </si>
  <si>
    <t>z_mn048rer</t>
  </si>
  <si>
    <t>z_mn049rer</t>
  </si>
  <si>
    <t>z_mn050rer</t>
  </si>
  <si>
    <t>z_mn051rer</t>
  </si>
  <si>
    <t>z_mn052rer</t>
  </si>
  <si>
    <t>z_mn053rer</t>
  </si>
  <si>
    <t>z_mn054rer</t>
  </si>
  <si>
    <t>z_mn055rec</t>
  </si>
  <si>
    <t>z_mn055rei</t>
  </si>
  <si>
    <t>z_mn056re</t>
  </si>
  <si>
    <t>z_mn057rer</t>
  </si>
  <si>
    <t>z_mn058rer</t>
  </si>
  <si>
    <t>z_mn059rer</t>
  </si>
  <si>
    <t>z_mn060rer</t>
  </si>
  <si>
    <t>z_mn061rer</t>
  </si>
  <si>
    <t>z_mn062rec</t>
  </si>
  <si>
    <t>z_mn062rei</t>
  </si>
  <si>
    <t>z_mn063re</t>
  </si>
  <si>
    <t>z_mn064rer</t>
  </si>
  <si>
    <t>z_mn065rer</t>
  </si>
  <si>
    <t>z_mn066rer</t>
  </si>
  <si>
    <t>z_mn067rer</t>
  </si>
  <si>
    <t>z_mn068rer</t>
  </si>
  <si>
    <t>z_my001rec</t>
  </si>
  <si>
    <t>z_my001rei</t>
  </si>
  <si>
    <t>z_my002re</t>
  </si>
  <si>
    <t>z_my003rer</t>
  </si>
  <si>
    <t>z_my004rer</t>
  </si>
  <si>
    <t>z_my005rer</t>
  </si>
  <si>
    <t>z_my006rer</t>
  </si>
  <si>
    <t>z_my007rec</t>
  </si>
  <si>
    <t>z_my007rei</t>
  </si>
  <si>
    <t>z_my008re</t>
  </si>
  <si>
    <t>z_my009rer</t>
  </si>
  <si>
    <t>z_my010rer</t>
  </si>
  <si>
    <t>z_my011rer</t>
  </si>
  <si>
    <t>z_my012rer</t>
  </si>
  <si>
    <t>z_my013rec</t>
  </si>
  <si>
    <t>z_my013rei</t>
  </si>
  <si>
    <t>z_my014re</t>
  </si>
  <si>
    <t>z_my015rer</t>
  </si>
  <si>
    <t>z_my016rer</t>
  </si>
  <si>
    <t>z_my017rer</t>
  </si>
  <si>
    <t>z_my018rer</t>
  </si>
  <si>
    <t>z_mg001rer</t>
  </si>
  <si>
    <t>z_mg002rer</t>
  </si>
  <si>
    <t>z_mg003rer</t>
  </si>
  <si>
    <t>z_mg004rer</t>
  </si>
  <si>
    <t>z_mg005rer</t>
  </si>
  <si>
    <t>z_mg006rer</t>
  </si>
  <si>
    <t>z_mg007rer</t>
  </si>
  <si>
    <t>z_mg008rer</t>
  </si>
  <si>
    <t>z_mg009rer</t>
  </si>
  <si>
    <t>z_mg010rer</t>
  </si>
  <si>
    <t>z_mv001re</t>
  </si>
  <si>
    <t>z_mv002re</t>
  </si>
  <si>
    <t>z_mv003re</t>
  </si>
  <si>
    <t>z_mv004re</t>
  </si>
  <si>
    <t>z_mv005re</t>
  </si>
  <si>
    <t>z_mv006re</t>
  </si>
  <si>
    <t>z_mv007re</t>
  </si>
  <si>
    <t>z_mv008re</t>
  </si>
  <si>
    <t>z_mv009re</t>
  </si>
  <si>
    <t>z_mv010re</t>
  </si>
  <si>
    <t>z_mv011re</t>
  </si>
  <si>
    <t>z_mv012re</t>
  </si>
  <si>
    <t>z_mv013re</t>
  </si>
  <si>
    <t>z_mv014re</t>
  </si>
  <si>
    <t>z_mv015re</t>
  </si>
  <si>
    <t>z_mv016re</t>
  </si>
  <si>
    <t>z_mv017re</t>
  </si>
  <si>
    <t>z_mv018re</t>
  </si>
  <si>
    <t>z_mv019re</t>
  </si>
  <si>
    <t>z_mv020re</t>
  </si>
  <si>
    <t>z_mv021re</t>
  </si>
  <si>
    <t>z_mv022re</t>
  </si>
  <si>
    <t>z_mv023re</t>
  </si>
  <si>
    <t>z_mv024re</t>
  </si>
  <si>
    <t>z_mv025re</t>
  </si>
  <si>
    <t>z_mv027re</t>
  </si>
  <si>
    <t>z_mv028re</t>
  </si>
  <si>
    <t>z_mv029re</t>
  </si>
  <si>
    <t>z_mv030re</t>
  </si>
  <si>
    <t>z_mv031re</t>
  </si>
  <si>
    <t>z_mv032re</t>
  </si>
  <si>
    <t>z_mv034re</t>
  </si>
  <si>
    <t>z_mv035re</t>
  </si>
  <si>
    <t>z_mv036re</t>
  </si>
  <si>
    <t>z_mv037re</t>
  </si>
  <si>
    <t>z_mv038re</t>
  </si>
  <si>
    <t>z_mv039re</t>
  </si>
  <si>
    <t>z_mv041re</t>
  </si>
  <si>
    <t>z_mv042re</t>
  </si>
  <si>
    <t>z_mv043re</t>
  </si>
  <si>
    <t>z_mv044re</t>
  </si>
  <si>
    <t>z_mv045re</t>
  </si>
  <si>
    <t>z_mv046re</t>
  </si>
  <si>
    <t>z_mv048re</t>
  </si>
  <si>
    <t>z_mv049re</t>
  </si>
  <si>
    <t>z_mv050re</t>
  </si>
  <si>
    <t>z_mv051re</t>
  </si>
  <si>
    <t>z_mv052re</t>
  </si>
  <si>
    <t>z_mv053rer</t>
  </si>
  <si>
    <t>z_mv054rer</t>
  </si>
  <si>
    <t>z_mv055re</t>
  </si>
  <si>
    <t>z_mv056re</t>
  </si>
  <si>
    <t>z_mv057re</t>
  </si>
  <si>
    <t>z_mv058re</t>
  </si>
  <si>
    <t>z_mv059re</t>
  </si>
  <si>
    <t>z_mv060re</t>
  </si>
  <si>
    <t>z_mv061re</t>
  </si>
  <si>
    <t>z_mv062re</t>
  </si>
  <si>
    <t>z_mv063re</t>
  </si>
  <si>
    <t>z_mv064re</t>
  </si>
  <si>
    <t>z_mv065re</t>
  </si>
  <si>
    <t>z_mv066re</t>
  </si>
  <si>
    <t>z_mv067re</t>
  </si>
  <si>
    <t>z_mv068re</t>
  </si>
  <si>
    <t>z_mv069re</t>
  </si>
  <si>
    <t>z_mv070re</t>
  </si>
  <si>
    <t>z_mv071re</t>
  </si>
  <si>
    <t>z_mv072re</t>
  </si>
  <si>
    <t>z_mz001rer</t>
  </si>
  <si>
    <t>z_mz002rer</t>
  </si>
  <si>
    <t>z_mz003rer</t>
  </si>
  <si>
    <t>z_mz004rer</t>
  </si>
  <si>
    <t>z_mz005rer</t>
  </si>
  <si>
    <t>z_mz006rer</t>
  </si>
  <si>
    <t>z_mz007rer</t>
  </si>
  <si>
    <t>z_mz008rer</t>
  </si>
  <si>
    <t>z_mz009rer</t>
  </si>
  <si>
    <t>z_mz010rer</t>
  </si>
  <si>
    <t>z_mz011rer</t>
  </si>
  <si>
    <t>z_mz012rer</t>
  </si>
  <si>
    <t>z_mz013rer</t>
  </si>
  <si>
    <t>z_mz014rer</t>
  </si>
  <si>
    <t>z_mz015rer</t>
  </si>
  <si>
    <t>z_mz016rer</t>
  </si>
  <si>
    <t>z_mz017rer</t>
  </si>
  <si>
    <t>z_mz018rer</t>
  </si>
  <si>
    <t>z_mz019re</t>
  </si>
  <si>
    <t>z_mz020re</t>
  </si>
  <si>
    <t>z_mz021re</t>
  </si>
  <si>
    <t>z_mz022re</t>
  </si>
  <si>
    <t>z_mz023rer</t>
  </si>
  <si>
    <t>z_mz024rer</t>
  </si>
  <si>
    <t>z_ma001rer</t>
  </si>
  <si>
    <t>z_ma002rer</t>
  </si>
  <si>
    <t>R4 Month phone interview completed.</t>
  </si>
  <si>
    <t>R4 Day phone interview completed.</t>
  </si>
  <si>
    <t>R4 Year phone interview completed.</t>
  </si>
  <si>
    <t>R4 Month completed mail questionnaire received at survey center.</t>
  </si>
  <si>
    <t>R4 Day completed mail questionnaire received at survey center.</t>
  </si>
  <si>
    <t>R4 Year completed mail questionnaire received at survey center.</t>
  </si>
  <si>
    <t>R4 ID number of the person who interviewed the respondent.</t>
  </si>
  <si>
    <t>R4 State of respondent's address at time of interview.</t>
  </si>
  <si>
    <t>R4 Is this respondent a parent of a child with a disablity as determined by Selzer and Greenberg?</t>
  </si>
  <si>
    <t>R4 Age of respondent at time of phone interviewer.</t>
  </si>
  <si>
    <t>R4 Centroid type code for participant's address.</t>
  </si>
  <si>
    <t>R4 Match status code for participant's address; indicates type of match or failure.</t>
  </si>
  <si>
    <t>R4 Did zip code change since most recent check of participant's address?</t>
  </si>
  <si>
    <t>R4 Participant's state of residence.</t>
  </si>
  <si>
    <t>R4 Did respondent complete part or all of the telephone interview?</t>
  </si>
  <si>
    <t>R4 Number of mail questionnaires sent to respondent.</t>
  </si>
  <si>
    <t>R4 Gender of the interviewer for the CATI instrument.</t>
  </si>
  <si>
    <t>R4 Does this graduate have any relationship with another graduate? If so, what kind?</t>
  </si>
  <si>
    <t>R4 IDPRIV of the graduate this graduate has a relationship with.</t>
  </si>
  <si>
    <t>R4 Does the graduate have any relationship with a sibling respondent? If so, what kind?</t>
  </si>
  <si>
    <t>R4 IDPRIV of the second person referenced in RS92F.</t>
  </si>
  <si>
    <t>R4 Did respondent complete part or all of the phone interview?</t>
  </si>
  <si>
    <t>R4 IDPRIV of this sibling respondent as a graduate.</t>
  </si>
  <si>
    <t>R4 Does this sibling respondent have any relationship with another sibling respondent?  If so, what kind? This includes all siblings, not just 1977 selected sibling.</t>
  </si>
  <si>
    <t>R4 IDPRIV of the sibling respondent this sibling respondent has a relationship with.</t>
  </si>
  <si>
    <t>R4 Do you own your own home or are you renting?</t>
  </si>
  <si>
    <t>R4 How much do you think your home would sell for now?</t>
  </si>
  <si>
    <t>R4 How much, if anything, do you owe on your home?</t>
  </si>
  <si>
    <t>R4 Respondent's home equity.</t>
  </si>
  <si>
    <t>R4 Flag for top-coding in respondent's home equity.</t>
  </si>
  <si>
    <t>R4 Do you own any real estate other than a first home, business, or farm?</t>
  </si>
  <si>
    <t>R4 How much do you think this real estate that is not your first home, a business, or a farm would sell for now?</t>
  </si>
  <si>
    <t>R4 How much, if anything, do you owe on your real estate, that is not your first home, a business, or a farm?</t>
  </si>
  <si>
    <t>R4 Respondent's other real estate equity that is not first home, a business, or a farm.</t>
  </si>
  <si>
    <t>R4 Flag for top-coding in respondent's other real estate equity that is not first home, a business, or a farm.</t>
  </si>
  <si>
    <t>R4 Do you own a business or farm?</t>
  </si>
  <si>
    <t>R4 How much do you think your business or farm would sell for now?</t>
  </si>
  <si>
    <t>R4 How much, if anything, do you owe on your business or farm?</t>
  </si>
  <si>
    <t>R4 Respondent's business or farm equity.</t>
  </si>
  <si>
    <t>R4 Flag for top-coding in respondent's business or farm equity.</t>
  </si>
  <si>
    <t>R4 Do you own any motor vehicles, including cars, trucks, campers, boats, and other RVs?</t>
  </si>
  <si>
    <t>R4 Altogether how much do you think these motor vehicles, including cars, trucks, campers, boats, and other RVs would sell for now?</t>
  </si>
  <si>
    <t>R4 How much, if anything, do you owe on these motor vehicles, including cars, trucks, campers, boats, and other RVs?</t>
  </si>
  <si>
    <t>R4 Motor vehicle equity, includes cars, trucks, campers, boats, and other RVs.</t>
  </si>
  <si>
    <t>R4 Flag for top-coding in motor vehicle equity.</t>
  </si>
  <si>
    <t>R4 Do you owe a total of $5,000 or more for anything other than mortgages, cars, trucks, campers, boats, other RVs, a business, a farm or real estate that we have already talked about?</t>
  </si>
  <si>
    <t>R4 How much do you owe for anything other than mortgages, cars, trucks, campers, boats, other RVs, a business, a farm or real estate that we have already talked about? Direct report.</t>
  </si>
  <si>
    <t>R4 Would your debts for anything other than mortgages, cars, trucks, campers, boats, other RVs, a business, a farm or real estate that we have already talked about amount to $10,000 or more?</t>
  </si>
  <si>
    <t>R4 Would your debts for anything other than mortgages, cars, trucks, campers, boats, other RVs, a business, a farm or real estate that we have already talked about amount to $25,000 or more?</t>
  </si>
  <si>
    <t>R4 Total value of respondent and spouse's savings.</t>
  </si>
  <si>
    <t>R4 Total value of respondent and spouse's investments.</t>
  </si>
  <si>
    <t>R4 How much do you owe for anything other than mortgages, cars, trucks, campers, boats, other RVs, a business, a farm or real estate that we have already talked about? Bracketed report.</t>
  </si>
  <si>
    <t>R4 Respondent and spouse net worth.</t>
  </si>
  <si>
    <t>R4 Flag for top-coding in respondent and spouse net worth.</t>
  </si>
  <si>
    <t>R4 Number of missing reports included in respondent's total asset net worth, SR043REC.</t>
  </si>
  <si>
    <t>R4 Number of valid reports of assets included in respondent's total asset net worth, SR043REC.</t>
  </si>
  <si>
    <t>R4 Has respondent ever given personal care for a period of one month or more to a family member or friend because of a physical or mental condition, illness, or disability?</t>
  </si>
  <si>
    <t>R4 Does respondent have any long-term physical or mental condition, illness or disability which limits what he/she is able to do, or which is likely to limit his/her activities in the future?</t>
  </si>
  <si>
    <t>R4 What is respondent's most serious limiting condition?</t>
  </si>
  <si>
    <t>R4 What is respondent's next most serious limiting condition, if any?</t>
  </si>
  <si>
    <t>R4 Does respondent's spouse have any long-term physical or mental condition, illness or disability which limits what he/she is able to do, or which is likely to limit his/her activities in the future?</t>
  </si>
  <si>
    <t>R4 Spouse's most serious limiting condition.</t>
  </si>
  <si>
    <t>R4 Spouse's next most serious limiting condition, if any?</t>
  </si>
  <si>
    <t>R4 Does anyone else in respondent's household have any long-term physical or mental condition, illness or disability, which limits what they are able to do, or which is likely to limit their activities in the future?</t>
  </si>
  <si>
    <t>R4 Who, besides spouse in the household has any long-term physical or mental condition, illness or disability, which limits what they are able to do?</t>
  </si>
  <si>
    <t>R4 Most serious limiting condition of 1st other person in household with long-term physical or mental condition, illness or disability, which limits what they are able to do?</t>
  </si>
  <si>
    <t>R4 Next most serious limiting condition of 1st other person in household, if any?</t>
  </si>
  <si>
    <t>R4 Does anyone else in household have any long-term physical or mental condition, illness or disability, which limits what they are able to do, or which is likely to limit their activities in the future?</t>
  </si>
  <si>
    <t>R4 Relationship to respondent of the second person in household who has have any long-term physical or mental condition, illness or disability, which limits what they are able to do?</t>
  </si>
  <si>
    <t>R4 Most serious limiting condition of 2nd other person in household.</t>
  </si>
  <si>
    <t>R4 Next most serious limiting condition of 2nd other person in household, if any?</t>
  </si>
  <si>
    <t>R4 During the last 12 months has respondent given personal care for a period of one month or more to a family member or friend because of a physical or mental condition, illness, or disability?</t>
  </si>
  <si>
    <t>R4 To whom did respondent give the most personal care during the last 12 months for one month or more?</t>
  </si>
  <si>
    <t>R4 Condition, illness, or disability of person to whom respondent gave care during the last 12 months for one month or more?</t>
  </si>
  <si>
    <t>R4 Century month respondent started helping a friend or family member for one month or more.</t>
  </si>
  <si>
    <t>R4 Is respondent still helping person referenced in z_rv017re?</t>
  </si>
  <si>
    <t>R4 Why is respondent no longer helping person referenced in z_rv017re?</t>
  </si>
  <si>
    <t>R4 Did/Does person referenced in z_rv017re live with respondent during this period of giving care?</t>
  </si>
  <si>
    <t>R4 Because of person z_rv017re limitations did/does respondent provide him/her personal help with: Bathing, dressing, eating or going to the bathroom?</t>
  </si>
  <si>
    <t>R4 Because of person z_rv017re limitations did/does respondent provide him/her personal help with: Getting around inside the house or going outside?</t>
  </si>
  <si>
    <t>R4 Because of person z_rv017re limitations did/does respondent provide him/her personal help with: Shopping, cooking, housework or laundry?</t>
  </si>
  <si>
    <t>R4 Because of person z_rv017re limitations did/does respondent provide him/her personal help with: Managing money, making phone calls, or taking medications?</t>
  </si>
  <si>
    <t>R4 In how many different weeks during the past 12 months did respondent give personal care to person z_rv017re?</t>
  </si>
  <si>
    <t>R4 During those weeks, about how many hours per week, on the average, did respondent help person z_rv017re?</t>
  </si>
  <si>
    <t>R4 Has respondent ever given personal care for a period of one month or more to a family member or friend who, because of a long-term, physical or mental condition, illness or disability was not able to take care of him- or herself?</t>
  </si>
  <si>
    <t>R4 To whom did respondent give the most personal care for one month or more?</t>
  </si>
  <si>
    <t>R4 During the last 12 months did respondent receive personal care for a period of one month or more from a family member or friend because of a health condition, illness, or disability?</t>
  </si>
  <si>
    <t>R4 Condition, illness, or disability which caused respondent to need personal care during the last 12 months for a period of one month or more?</t>
  </si>
  <si>
    <t>R4 Who gave respondent the most personal care during the last 12 months for a period of one month or more?</t>
  </si>
  <si>
    <t>R4 Is person referenced in z_rv033re still helping respondent?</t>
  </si>
  <si>
    <t>R4 Why is person z_rv033re no longer helping respondent?</t>
  </si>
  <si>
    <t>R4 During this period of receiving care did/does person z_rv033re live with respondent?</t>
  </si>
  <si>
    <t>R4 Because of respondent's limitations did/does person z_rv033re help respondent with: Bathing, dressing, eating or going to the bathroom?</t>
  </si>
  <si>
    <t>R4 Because of respondent's limitations did/does person z_rv033re help respondent with: Getting around inside the house or getting outside?</t>
  </si>
  <si>
    <t>R4 Because of respondent's limitations did/does person z_rv033re help respondent with: Shopping, cooking, housework or laundry?</t>
  </si>
  <si>
    <t>R4 Because of respondent's limitations did/does person z_rv033re help respondent with: Managing money, making phone calls, or taking medications?</t>
  </si>
  <si>
    <t>R4 In how many different weeks during the past 12 months did respondent receive personal care from person z_rv033re?</t>
  </si>
  <si>
    <t>R4 During those weeks, about how many hours per week, on the average, did person z_rv033re help respondent?</t>
  </si>
  <si>
    <t>R4 During the last 12 months has your spouse given personal care for a period of one month or more to a family member or friend because of a physical or mental condition, illness, or disability?</t>
  </si>
  <si>
    <t>R4 Who did respondent's spouse give the most personal care to?</t>
  </si>
  <si>
    <t>R4 In how many different weeks during the past 12 months did respondent's spouse give help to this person?</t>
  </si>
  <si>
    <t>R4 During those weeks, about how many hours per week, on the average, did respondent's spouse help this person?</t>
  </si>
  <si>
    <t>R4 During the last 12 months did respondent's spouse receive personal care for a period of one month or more from a family member or friend because of a physical or mental condition, illness, or disability?</t>
  </si>
  <si>
    <t>R4 Who did respondent's spouse receive the most personal care from?</t>
  </si>
  <si>
    <t>R4 In how many different weeks during the past 12 months did respondent's spouse receive personal care from this person?</t>
  </si>
  <si>
    <t>R4 During those weeks, about how many hours per week, on the average, did this person help respondent's spouse?</t>
  </si>
  <si>
    <t>R4 Does a reciprocal friendship exist where respondent named a same-sex best high school friend during the 1975 survey who is also in the 1/3 WLS sample and the friend named respondent as one of his/her best friends?</t>
  </si>
  <si>
    <t>R4 Is your reciprocal friend alive?</t>
  </si>
  <si>
    <t>R4 In the last 12 months, how often did you have contact with your reciprocal friend by letter, or by phone?</t>
  </si>
  <si>
    <t>R4 Unit of contact in last 12 months with reciprocal friend by letter, or by phone.</t>
  </si>
  <si>
    <t>R4 Summary of frequency of contact with reciprocal friend during the last 12 months by letter, or by phone.</t>
  </si>
  <si>
    <t>R4 If you have not had any contact with your reciprocal friend in the past 12 months, what year did you last see your reciprocal friend?</t>
  </si>
  <si>
    <t>R4 Have you had any contact with your reciprocal friend in last 5 years?</t>
  </si>
  <si>
    <t>R4 If you have had any contact with your reciprocal friend in the past 5 years, how close are you to your reciprocal friend?</t>
  </si>
  <si>
    <t>R4 If you have had any contact with your reciprocal friend in the past 5 years, are you doing better or worse than your reciprocal friend in education?</t>
  </si>
  <si>
    <t>R4 If you have had any contact with your reciprocal friend in the past 5 years, are you doing better or worse than your reciprocal friend in work?</t>
  </si>
  <si>
    <t>R4 If you have had any contact with your reciprocal friend in the past 5 years, are you doing better or worse than your reciprocal friend financially?</t>
  </si>
  <si>
    <t>R4 In what year did your reciprocal friend die?</t>
  </si>
  <si>
    <t>R4 In what state did your reciprocal friend die?</t>
  </si>
  <si>
    <t>R4 Reciprocal friend's  IDPRIV.</t>
  </si>
  <si>
    <t>R4 In what way are an orange and a banana alike?</t>
  </si>
  <si>
    <t>R4 In what way are a table and a chair alike?</t>
  </si>
  <si>
    <t>R4 In what way are an eye and an ear alike?</t>
  </si>
  <si>
    <t>R4 In what way are an egg and a seed alike?</t>
  </si>
  <si>
    <t>R4 In what way are work and play alike?</t>
  </si>
  <si>
    <t>R4 In what way are a fly and a tree alike?</t>
  </si>
  <si>
    <t>R4 In what way are praise and punishment alike?</t>
  </si>
  <si>
    <t>R4 Total cognition score.</t>
  </si>
  <si>
    <t>R4 In what way are air and water alike?</t>
  </si>
  <si>
    <t>R4 In what way are a dog and a lion alike?</t>
  </si>
  <si>
    <t>R4 In what way are north and west alike?</t>
  </si>
  <si>
    <t>R4 In what way are a poem and a statue alike?</t>
  </si>
  <si>
    <t>R4 Number of household members. Includes the respondent.</t>
  </si>
  <si>
    <t>R4 Living arrangement of the 1st household member, collapsed</t>
  </si>
  <si>
    <t>R4 Section of the questionnaire from which information for the 1st household member was obtained.</t>
  </si>
  <si>
    <t>R4 Sex of the first household member. Respondent is the first household member.</t>
  </si>
  <si>
    <t>R4 Age of the first household member. Respondent is the first household member.</t>
  </si>
  <si>
    <t>R4 Living arrangement of the 2nd household member, collapsed</t>
  </si>
  <si>
    <t>R4 Section of the questionnaire from which information for the 2nd household member was obtained.</t>
  </si>
  <si>
    <t>R4 Relationship of the second household member to respondent.</t>
  </si>
  <si>
    <t>R4 Age of the second household member.</t>
  </si>
  <si>
    <t>R4 Living arrangement of the 3rd household member, collapsed</t>
  </si>
  <si>
    <t>R4 Section of the questionnaire from which information for the 3rd household member was obtained.</t>
  </si>
  <si>
    <t>R4 Relationship of the third household member to respondent.</t>
  </si>
  <si>
    <t>R4 Age of the third household member.</t>
  </si>
  <si>
    <t>R4 Living arrangement of the 4th household member, collapsed</t>
  </si>
  <si>
    <t>R4 Section of the questionnaire from which information for the 4th household member was obtained.</t>
  </si>
  <si>
    <t>R4 Relationship of the fourth household member to respondent.</t>
  </si>
  <si>
    <t>R4 Age of the fourth household member.</t>
  </si>
  <si>
    <t>R4 Living arrangement of the 5th household member, collapsed</t>
  </si>
  <si>
    <t>R4 Section of the questionnaire from which information for the 5th household member was obtained.</t>
  </si>
  <si>
    <t>R4 Relationship of the fifth household member to respondent.</t>
  </si>
  <si>
    <t>R4 Age of the fifth household member.</t>
  </si>
  <si>
    <t>R4 Living arrangement of the 6th household member, collapsed</t>
  </si>
  <si>
    <t>R4 Section of the questionnaire from which information for the 6th household member was obtained.</t>
  </si>
  <si>
    <t>R4 Relationship of the sixth household member to respondent.</t>
  </si>
  <si>
    <t>R4 Age of the sixth household member.</t>
  </si>
  <si>
    <t>R4 Living arrangement of the 7th household member, collapsed</t>
  </si>
  <si>
    <t>R4 Section of the questionnaire from which information for the 7th household member was obtained.</t>
  </si>
  <si>
    <t>R4 Relationship of the seventh household member to respondent.</t>
  </si>
  <si>
    <t>R4 Age of the seventh household member.</t>
  </si>
  <si>
    <t>R4 Living arrangement of the 8th household member, collapsed</t>
  </si>
  <si>
    <t>R4 Section of the questionnaire from which information for the 8th household member was obtained.</t>
  </si>
  <si>
    <t>R4 Relationship of the eighth household member to respondent.</t>
  </si>
  <si>
    <t>R4 Age of the eighth household member.</t>
  </si>
  <si>
    <t>R4 Living arrangement of the 9th household member, collapsed</t>
  </si>
  <si>
    <t>R4 Section of the questionnaire from which information for the 9th household member was obtained.</t>
  </si>
  <si>
    <t>R4 Relationship of the ninth household member to respondent.</t>
  </si>
  <si>
    <t>R4 Age of the ninth household member.</t>
  </si>
  <si>
    <t>R4 Living arrangement of the 10th household member, collapsed</t>
  </si>
  <si>
    <t>R4 Section of the questionnaire from which information for the 10th household member was obtained.</t>
  </si>
  <si>
    <t>R4 Relationship of the tenth household member to respondent.</t>
  </si>
  <si>
    <t>R4 Age of the tenth household member.</t>
  </si>
  <si>
    <t>R4 Living arrangement of the 11th household member, collapsed</t>
  </si>
  <si>
    <t>R4 Section of the questionnaire from which information for the 11th household member was obtained.</t>
  </si>
  <si>
    <t>R4 Relationship of the eleventh household member to respondent.</t>
  </si>
  <si>
    <t>R4 Age of the eleventh household member.</t>
  </si>
  <si>
    <t>R4 SECTION OF THE QUESTIONNAIRE FROM WHICH INFORMATION FOR THE TWELFTH HOUSEHOLD MEMBER WAS OBTAINED.</t>
  </si>
  <si>
    <t>R4 RELATIONSHIP OF THE TWELFTH HOUSEHOLD MEMBER TO THE RESPONDENT.</t>
  </si>
  <si>
    <t>R4 AGE OF THE TWELFTH HOUSEHOLD MEMBER.</t>
  </si>
  <si>
    <t>R4 Is respondent in the random sample that is asked parent contact, comparison, and closeness questions?</t>
  </si>
  <si>
    <t>R4 Is your mother alive?</t>
  </si>
  <si>
    <t>R4 What is your mother's year of birth?</t>
  </si>
  <si>
    <t>R4 Mother's year of death.</t>
  </si>
  <si>
    <t>R4 During the past 12 months, how often did you have contact with your mother, either in person, by letter, or by phone?</t>
  </si>
  <si>
    <t>R4 If you have not seen your mother in the past year, when did you last see her?</t>
  </si>
  <si>
    <t>R4 To what extent do you and your mother share a similar outlook on life?</t>
  </si>
  <si>
    <t>R4 How close are you and your mother?</t>
  </si>
  <si>
    <t>R4 Is your father alive?</t>
  </si>
  <si>
    <t>R4 What is your father's year of birth?</t>
  </si>
  <si>
    <t>R4 What is your father's year of death?</t>
  </si>
  <si>
    <t>R4 During the past 12 months, how often did you have contact with your father, either in person, by letter, or by phone?</t>
  </si>
  <si>
    <t>R4 If you have not seen your father in the past year, when did you last see him?</t>
  </si>
  <si>
    <t>R4 To what extent do you and your father share a similar outlook on life?</t>
  </si>
  <si>
    <t>R4 How close are you and your father?</t>
  </si>
  <si>
    <t>R4 Are your parents currently married to each other?</t>
  </si>
  <si>
    <t>R4 Same-sex parent live to respondent's current age?</t>
  </si>
  <si>
    <t>R4 Thinking about your same-sex parent when the parent was the same age as you are now, are you doing better or worse compared to your same-sex parent in education?</t>
  </si>
  <si>
    <t>R4 Thinking about your same-sex parent when the parent was the same age as you are now, are you doing better or worse compared to your same-sex parent in work?</t>
  </si>
  <si>
    <t>R4 Thinking about your same-sex parent when the parent was the same age as you are now, are you doing better or worse compared to your same-sex parent in finance?</t>
  </si>
  <si>
    <t>R4 Is your mother-in-law alive?</t>
  </si>
  <si>
    <t>R4 Is your father-in-law alive?</t>
  </si>
  <si>
    <t>R4 Living arrangement of the first household member. Respondent is the first household member.</t>
  </si>
  <si>
    <t>R4 Living arrangement of the second household member.</t>
  </si>
  <si>
    <t>R4 Living arrangement of the third household member.</t>
  </si>
  <si>
    <t>R4 Living arrangement of the fourth household member.</t>
  </si>
  <si>
    <t>R4 Living arrangement of the fifth household member.</t>
  </si>
  <si>
    <t>R4 Living arrangement of the sixth household member.</t>
  </si>
  <si>
    <t>R4 Living arrangement of the seventh household member.</t>
  </si>
  <si>
    <t>R4 Living arrangement of the eighth household member.</t>
  </si>
  <si>
    <t>R4 Living arrangement of the ninth household member.</t>
  </si>
  <si>
    <t>R4 Living arrangement of the tenth household member.</t>
  </si>
  <si>
    <t>R4 Living arrangement of the eleventh household member.</t>
  </si>
  <si>
    <t>R4 Living arrangement of the twelfth household member.</t>
  </si>
  <si>
    <t>R4 Living arrangement of the twelfth household member, collapsed.</t>
  </si>
  <si>
    <t>R4 How would you describe your mother's health?</t>
  </si>
  <si>
    <t>R4 What is your mother's place of residence?</t>
  </si>
  <si>
    <t>R4 How many miles are you from your mother's place of residence?</t>
  </si>
  <si>
    <t>R4 How many months has your mother lived with you?</t>
  </si>
  <si>
    <t>R4 Is your mother currently married?</t>
  </si>
  <si>
    <t>R4 How would you describe your father's health?</t>
  </si>
  <si>
    <t>R4 What is your father's place of residence?</t>
  </si>
  <si>
    <t>R4 How many miles are you from your father's place of residence?</t>
  </si>
  <si>
    <t>R4 How many months has your father lived with you?</t>
  </si>
  <si>
    <t>R4 Is your father currently married?</t>
  </si>
  <si>
    <t>R4 Are your parents currently living together in same household?</t>
  </si>
  <si>
    <t>R4 How would you describe your mother-in-law's health?</t>
  </si>
  <si>
    <t>R4 What is your mother-in-law's place of residence?</t>
  </si>
  <si>
    <t>R4 How many miles are you from your mother-in-law's place of residence?</t>
  </si>
  <si>
    <t>R4 How many months has your mother-in-law lived with you?</t>
  </si>
  <si>
    <t>R4 How would you describe your father-in-law's health?</t>
  </si>
  <si>
    <t>R4 What is your father-in-law's place of residence?</t>
  </si>
  <si>
    <t>R4 How many miles are you from your father-in-law's place of residence?</t>
  </si>
  <si>
    <t>R4 How many months has your father-in-law lived with you?</t>
  </si>
  <si>
    <t>R4 Are your parents-in-law currently married to each other?</t>
  </si>
  <si>
    <t>R4 Are your parents-in-law currently living together in same household?</t>
  </si>
  <si>
    <t>R4 Living arrangement for the fourth household member.</t>
  </si>
  <si>
    <t>R4 Living arrangement for the fifth household member.</t>
  </si>
  <si>
    <t>R4 Living arrangement for the eighth household member.</t>
  </si>
  <si>
    <t>R4 Living arrangement for the eleventh household member.</t>
  </si>
  <si>
    <t>R4 Did respondent live with both parents most of the time up to the age of 16?</t>
  </si>
  <si>
    <t>R4 Cause of mother's death.</t>
  </si>
  <si>
    <t>R4 State in which mother lived at time of her death.</t>
  </si>
  <si>
    <t>R4 Cause of father's death.</t>
  </si>
  <si>
    <t>R4 State in which father lived at time of his death.</t>
  </si>
  <si>
    <t>R4 Summary of ever attended college.</t>
  </si>
  <si>
    <t>R4 Summary of total number of years of college completed.</t>
  </si>
  <si>
    <t>R4 Summary of equivalent years of regular education based on highest degree.</t>
  </si>
  <si>
    <t>R4 Summary of equivalent years of regular education based on most recent degree.</t>
  </si>
  <si>
    <t>R4 Level of highest degree since high school.</t>
  </si>
  <si>
    <t>R4 Highest degree, certificate or diploma ever earned.</t>
  </si>
  <si>
    <t>R4 Level of most recent degree since high school.</t>
  </si>
  <si>
    <t>R4 Most recent degree, certificate or diploma ever earned.</t>
  </si>
  <si>
    <t>R4 Flag comparing degree levels between 199x and 197x interview waves</t>
  </si>
  <si>
    <t>R4 Since you were last interviewed have you taken any courses for credit in a four-year college or university or a two-year college?</t>
  </si>
  <si>
    <t>R4 Total number of years of college since you were last interviewed.</t>
  </si>
  <si>
    <t>R4 Earned any degree from a college or university since you were last interviewed?</t>
  </si>
  <si>
    <t>R4 For respondents with less than a bachelor's degree, college code of the college last attended.  Based on most recent degree obtained.</t>
  </si>
  <si>
    <t>R4 For respondents with less than a bachelor's degree, century-month of last attendance for the college last attended.  Based on most recent degree obtained.</t>
  </si>
  <si>
    <t>R4 Century month completed bachelor's degree or its equivalent.</t>
  </si>
  <si>
    <t>R4 Major field or specialty at the college or university where earned bachelor's degree or its equivalent.</t>
  </si>
  <si>
    <t>R4 State where most recent degree was obtained.</t>
  </si>
  <si>
    <t>R4 Century month for completion of most recent degree.</t>
  </si>
  <si>
    <t>R4 Major field or specialty of most recent degree obtained.</t>
  </si>
  <si>
    <t>R4 Has respondent taken any course since obtaining most recent degree?</t>
  </si>
  <si>
    <t>R4 Years of school respondent completed after most recent degree.</t>
  </si>
  <si>
    <t>R4 Century month first attended college or university after obtaining most recent degree.  Only available for those who took post-degree courses since last wave of interview or who were nonrespondents.</t>
  </si>
  <si>
    <t>R4 Century month last attended college or university after obtaining most recent degree.  Only available for those who took post-degree courses since last wave of interview or who were nonrespondents.</t>
  </si>
  <si>
    <t>R4 Respondent currently enrolled in a formal program in a college or university?</t>
  </si>
  <si>
    <t>R4 Respondent plans to attend a four-year college or university or a two-year college in the future?</t>
  </si>
  <si>
    <t>R4 Respondent ever been on active duty in the U.S. military or spent at least two months on active duty for training in the Reserves or National Guard?</t>
  </si>
  <si>
    <t>R4 How did respondent first enter the military service?</t>
  </si>
  <si>
    <t>R4 Highest grade or year of regular school respondent completed before entering active military service.</t>
  </si>
  <si>
    <t>R4 Century month first entered military service.</t>
  </si>
  <si>
    <t>R4 Century month last left military service.</t>
  </si>
  <si>
    <t>R4 Importance of respondent's education.</t>
  </si>
  <si>
    <t>R4 Importance of respondent's work.</t>
  </si>
  <si>
    <t>R4 Importance of respondent's financial situation.</t>
  </si>
  <si>
    <t>R4 To what extent have you been successful in education?</t>
  </si>
  <si>
    <t>R4 To what extent have you been successful in work?</t>
  </si>
  <si>
    <t>R4 To what extent have you been successful in finance?</t>
  </si>
  <si>
    <t>R4 Did respondent pass a high school equivalency test?</t>
  </si>
  <si>
    <t>R4 Last high school attended.</t>
  </si>
  <si>
    <t>R4 Century month last attended high school.</t>
  </si>
  <si>
    <t>R4 Highest grade attended at last Wisconsin high school if neither last high school attended or high school during 11th grade are in Wisconsin.</t>
  </si>
  <si>
    <t>R4 In 1975, what did the respondent want to be doing today?</t>
  </si>
  <si>
    <t>R4 1970 Census detailed industry code for the kind of work respondent had wanted in 1975 to be doing today.</t>
  </si>
  <si>
    <t>R4 1970 Census detailed occupation code for the kind of work respondent had wanted in 1975 to be doing today.</t>
  </si>
  <si>
    <t>R4 In 1975, would the type of work respondent would like to be doing today be working for self or for someone else?</t>
  </si>
  <si>
    <t>R4 1970 Major industry code for the kind of work respondent had wanted in 1975 to be doing today.</t>
  </si>
  <si>
    <t>R4 1970 Major occupation code for the kind of work respondent had wanted in 1975 to be doing today.</t>
  </si>
  <si>
    <t>R4 1970 Occupational Education Score for the kind of work respondent wanted in 1975 to be doing today.</t>
  </si>
  <si>
    <t>R4 1970 Occupational Income Score for the kind of work respondent wanted in 1975 to be doing today.</t>
  </si>
  <si>
    <t>R4 1970 Duncan SEI score for the kind of work respondent had wanted in 1975 to be doing today</t>
  </si>
  <si>
    <t>R4 1970 Siegel prestige score for the kind of work respondent had wanted in 1975 to be doing today.</t>
  </si>
  <si>
    <t>R4 1970 MSEI2 occupational status score for the kind of work respondent had wanted in 1975 to be doing today.</t>
  </si>
  <si>
    <t>R4 1970 TSEI2 occupational status score for the kind of work respondent had wanted in 1975 to be doing today.</t>
  </si>
  <si>
    <t>R4 1990 Census detailed industry code for the kind of work respondent had wanted in 1975 to be doing today.</t>
  </si>
  <si>
    <t>R4 1990 Census detailed occupation code for the kind of work respondent had wanted in 1975 to be doing today.</t>
  </si>
  <si>
    <t>R4 1990 Major industry code for the kind of work respondent had wanted in 1975 to be doing today.</t>
  </si>
  <si>
    <t>R4 1990 Major occupation code for the kind of work respondent had wanted in 1975 to be doing today.</t>
  </si>
  <si>
    <t>R4 1989 Nakao-Treas Prestige Rating for the kind of work respondent had wanted in 1975 to be doing today.</t>
  </si>
  <si>
    <t>R4 1990 Occupational Education Score for the kind of work respondent had wanted in 1975 to be doing today.</t>
  </si>
  <si>
    <t>R4 1990 Occupational Earnings Score for the kind of work respondent had wanted in 1975 to be doing today.</t>
  </si>
  <si>
    <t>R4 Was the kind of work respondent had wanted in 1975 to be doing today the same kind of work the respondent was doing in 1975?</t>
  </si>
  <si>
    <t>R4 Was the kind of work respondent had wanted in 1975 to be doing today the same kind of work the respondent is doing today?</t>
  </si>
  <si>
    <t>R4 Century month respondent began first employer job spell, in or after 1975.</t>
  </si>
  <si>
    <t>R4 Century month respondent stopped first employer job spell.  Refers to all consecutive work for the first employer.</t>
  </si>
  <si>
    <t>R4 Why did respondent begin working for first employer, in or after 1975?</t>
  </si>
  <si>
    <t>R4 Was first or only job in first employer job spell, in or after 1975, full- or part-time.</t>
  </si>
  <si>
    <t>R4 1970 Census detailed industry code for first or only job, in or after 1975, in first employer job spell.</t>
  </si>
  <si>
    <t>R4 1970 Census detailed occupation code for first or only job in first employer job spell, in or after 1975.</t>
  </si>
  <si>
    <t>R4 Class of worker code for first employer job spell, in or after 1975.</t>
  </si>
  <si>
    <t>R4 1970 Major industry code for first or only job in first employer job spell, in or after 1975.</t>
  </si>
  <si>
    <t>R4 1970 Major occupation code for first or only job in first employer job spell, in or after 1975.</t>
  </si>
  <si>
    <t>R4 1970 Occupational Education Score for first or only job in first employer job spell, in or after 1975.</t>
  </si>
  <si>
    <t>R4 1970 Occupational Income Score for first or only job in first employer job spell, in or after 1975.</t>
  </si>
  <si>
    <t>R4 1970 Duncan SEI score for first or only job in first employer job spell, in or after 1975.</t>
  </si>
  <si>
    <t>R4 1970 Siegel prestige score for first or only job in first employer job spell, in or after 1975.</t>
  </si>
  <si>
    <t>R4 1970 MSEI2 occupational status score for first or only job in first employer job spell.</t>
  </si>
  <si>
    <t>R4 1970 TSEI2 occupational status score for first or only job in first employer job spell.</t>
  </si>
  <si>
    <t>R4 1990 Census detailed industry code for first or only job in first employer job spell, in or afer 1975.</t>
  </si>
  <si>
    <t>R4 1990 Census detailed occupation code for first or only job in first employer job spell, in or after 1975.</t>
  </si>
  <si>
    <t>R4 1990 Major industry code for first or only job in first employer job spell, in or after 1975.</t>
  </si>
  <si>
    <t>R4 1990 Major occupation code for first or only job in first employer job spell, in or after 1975.</t>
  </si>
  <si>
    <t>R4 1989 Nakao-Treas Prestige Rating for first or only job in first employer job spell.</t>
  </si>
  <si>
    <t>R4 1990 Occupational Education Score for first or only job in first employer, in or after 1975, job spell.</t>
  </si>
  <si>
    <t>R4 1990 Occupational Earnings Score for first or only job in first employer, in or after 1975, job spell.</t>
  </si>
  <si>
    <t>R4 Did respondent belong to a labor union during first employer, in or after 1975, job spell?</t>
  </si>
  <si>
    <t>R4 Did respondent's father or family head belong to a labor union when respondent was about 16 years old?</t>
  </si>
  <si>
    <t>R4 Was father/head of household's labor union the same union as the respondent's during the first employer job spell?</t>
  </si>
  <si>
    <t>R4 Does company in first employer job spell offer a pension or retirement plan?</t>
  </si>
  <si>
    <t>R4 Does company in first employer job spell offer health insurance?</t>
  </si>
  <si>
    <t>R4 While working at first employer job spell, did respondent take any training or classes that could help him/her to find another job?</t>
  </si>
  <si>
    <t>R4 Type of job respondent thought training in first employer job spell could help to find.</t>
  </si>
  <si>
    <t>R4 Did respondent ever have a change in his/her most important job activities or duties during first employer job spell?</t>
  </si>
  <si>
    <t>R4 Century month respondent started last or only job in first employer job spell.</t>
  </si>
  <si>
    <t>R4 Whether last or only job in first employer job spell, on or after 1975, was full- or part-time.</t>
  </si>
  <si>
    <t>R4 1970 Census detailed industry code for last or only job in first employer job spell.</t>
  </si>
  <si>
    <t>R4 1970 Census detailed occupation code for last or only job in first employer job spell.</t>
  </si>
  <si>
    <t>R4 1970 Major industry code for last or only job in first employer job spell.</t>
  </si>
  <si>
    <t>R4 1970 Major occupation code for last or only job in first employer job spell.</t>
  </si>
  <si>
    <t>R4 1970 Occupational Education Score for last or only job in first employer job spell.</t>
  </si>
  <si>
    <t>R4 1970 Occupational Income Score for last or only job in first employer job spell.</t>
  </si>
  <si>
    <t>R4 1970 Duncan SEI score for last or only job in first employer job spell.</t>
  </si>
  <si>
    <t>R4 1970 Siegel prestige score for last or only job in first employer job spell.</t>
  </si>
  <si>
    <t>R4 1970 MSEI2 occupational status score for last or only job in first employer job spell.</t>
  </si>
  <si>
    <t>R4 1970 TSEI2 occupational status score for last or only job in first employer job spell.</t>
  </si>
  <si>
    <t>R4 1990 Census detailed industry code for last or only job in first employer job spell.</t>
  </si>
  <si>
    <t>R4 1990 Census detailed occupation code for last or only job in first employer job spell.</t>
  </si>
  <si>
    <t>R4 1990 Major industry code for last or only job in first employer job spell.</t>
  </si>
  <si>
    <t>R4 1990 Major occupation code for last or only job in first employer job spell.</t>
  </si>
  <si>
    <t>R4 1989 Nakao-Treas Prestige Rating for last or only job in first employer job spell.</t>
  </si>
  <si>
    <t>R4 1990 Occupational Education Score for the last or only job in first employer job spell.</t>
  </si>
  <si>
    <t>R4 1990 Occupational Earnings Score for the last or only job in first employer job spell.</t>
  </si>
  <si>
    <t>R4 Respondent started new job before leaving first employer job spell.</t>
  </si>
  <si>
    <t>R4 The main reason that respondent left first employer job spell.</t>
  </si>
  <si>
    <t>R4 Health problem for graduate or a family member that caused respondent to leave first employer job spell.</t>
  </si>
  <si>
    <t>R4 Length of time respondent's health problem with first employer lasted.</t>
  </si>
  <si>
    <t>R4 Could respondent have remained at first employer job spell for another 6 months?</t>
  </si>
  <si>
    <t>R4 Century month respondent began second employer job spell.</t>
  </si>
  <si>
    <t>R4 Century month respondent stopped second employer job spell. Refers to all consecutive work for the second employer.</t>
  </si>
  <si>
    <t>R4 Why did respondent begin working for second employer at that time?</t>
  </si>
  <si>
    <t>R4 Whether first or only job in second employer job spell was full- or part-time.</t>
  </si>
  <si>
    <t>R4 1970 Census detailed industry code for first or only job in second employer job spell.</t>
  </si>
  <si>
    <t>R4 1970 Census detailed occupation code for first or only job in second employer job spell.</t>
  </si>
  <si>
    <t>R4 Class of worker code for second employer job spell.</t>
  </si>
  <si>
    <t>R4 1970 Major industry code for first or only job in second employer job spell.</t>
  </si>
  <si>
    <t>R4 1970 Major occupation code for first or only job in second employer job spell.</t>
  </si>
  <si>
    <t>R4 1970 Occupational Education Score for first or only job in second employer job spell.</t>
  </si>
  <si>
    <t>R4 1970 Occupational Income Score for first or only job in second employer job spell.</t>
  </si>
  <si>
    <t>R4 1970 Duncan SEI score for first or only job in second employer job spell.</t>
  </si>
  <si>
    <t>R4 1970 Siegel prestige score for first or only job in second employer job spell.</t>
  </si>
  <si>
    <t>R4 1970 MSEI2 occupational status score for first or only job in second employer job spell.</t>
  </si>
  <si>
    <t>R4 1970 TSEI2 occupational status score for first or only job in second employer job spell.</t>
  </si>
  <si>
    <t>R4 1990 Census detailed industry code for first or only job in second employer job spell.</t>
  </si>
  <si>
    <t>R4 1990 Census detailed occupation code for first or only job in second employer job spell.</t>
  </si>
  <si>
    <t>R4 1990 Major industry code for first or only job in second employer job spell.</t>
  </si>
  <si>
    <t>R4 1990 Major occupation code for first or only job in second employer job spell.</t>
  </si>
  <si>
    <t>R4 1989 Nakao-Treas Prestige Rating for first or only job in second employer job spell.</t>
  </si>
  <si>
    <t>R4 1990 Occupational Education Score for respondent's first or only job in second employer job spell.</t>
  </si>
  <si>
    <t>R4 1990 Occupational Earnings Score for respondent's first or only job in second employer job spell.</t>
  </si>
  <si>
    <t>R4 Does company in second employer job spell offer a pension or retirement plan?</t>
  </si>
  <si>
    <t>R4 Does company in second employer job spell offer health insurance?</t>
  </si>
  <si>
    <t>R4 While working at second employer job spell, did respondent take any training or classes that could help him/her to find another job?</t>
  </si>
  <si>
    <t>R4 Type of job respondent thought training in second employer job spell could help to find.</t>
  </si>
  <si>
    <t>R4 Did respondent ever have a change in his/her most important job activities or duties during second employer job spell?</t>
  </si>
  <si>
    <t>R4 Century month respondent started last or only job in second employer job spell.</t>
  </si>
  <si>
    <t>R4 Whether last or only job in second employer job spell was full- or part-time.</t>
  </si>
  <si>
    <t>R4 1970 Census detailed industry code for last or only job in second employer job spell.</t>
  </si>
  <si>
    <t>R4 1970 Census detailed occupation code for last or only job in second employer job spell.</t>
  </si>
  <si>
    <t>R4 1970 Major industry code for last or only job in second employer job spell.</t>
  </si>
  <si>
    <t>R4 1970 Major occupation code for last or only job in second employer job spell.</t>
  </si>
  <si>
    <t>R4 1970 Occupational Education Score for last or only job in second employer job spell.</t>
  </si>
  <si>
    <t>R4 1970 Occupational Income Score for last or only job in second employer job spell.</t>
  </si>
  <si>
    <t>R4 1970 Duncan SEI score for last or only job in second employer job spell.</t>
  </si>
  <si>
    <t>R4 1970 Siegel prestige score for last or only job in second employer job spell.</t>
  </si>
  <si>
    <t>R4 1970 MSEI2 occupational status score for last or only job in second employer job spell.</t>
  </si>
  <si>
    <t>R4 1970 TSEI2 occupational status score for last or only job in second employer job spell.</t>
  </si>
  <si>
    <t>R4 1990 Census detailed industry code for last or only job in second employer job spell.</t>
  </si>
  <si>
    <t>R4 1990 Census detailed occupation code for last or only job in second employer job spell.</t>
  </si>
  <si>
    <t>R4 1990 Major industry code for last or only job in second employer job spell.</t>
  </si>
  <si>
    <t>R4 1990 Major occupation code for last or only job in second employer job spell.</t>
  </si>
  <si>
    <t>R4 1989 Nakao-Treas Prestige Rating for last or only job in second employer job spell.</t>
  </si>
  <si>
    <t>R4 1990 Occupational Education Score for the last or only job in second employer job spell.</t>
  </si>
  <si>
    <t>R4 1990 Occupational Earnings Score for the last or only job in second employer job spell.</t>
  </si>
  <si>
    <t>R4 Started new job before leaving second employer job spell.</t>
  </si>
  <si>
    <t>R4 The main reason that respondent left second employer job spell.</t>
  </si>
  <si>
    <t>R4 Health problem for respondent or a family member that caused respondent to leave second employer job spell.</t>
  </si>
  <si>
    <t>R4 Length of time graduate's health problem with second employer lasted.</t>
  </si>
  <si>
    <t>R4 Could respondent have remained at second employer job spell for another 6 months?</t>
  </si>
  <si>
    <t>R4 Century month respondent began third employer job spell.</t>
  </si>
  <si>
    <t>R4 Century month respondent stopped working at third employer job spell.  Refers to all consecutive work for third employer.</t>
  </si>
  <si>
    <t>R4 Why did respondent begin working for third employer at that time?</t>
  </si>
  <si>
    <t>R4 Whether first or only job in third employer job spell was full- or part-time.</t>
  </si>
  <si>
    <t>R4 1970 Census detailed industry code for first or only job in third employer job spell.</t>
  </si>
  <si>
    <t>R4 1970 Census detailed occupation code for first or only job in third employer job spell.</t>
  </si>
  <si>
    <t>R4 Class of worker code for third employer job spell.</t>
  </si>
  <si>
    <t>R4 1970 Major industry code for first or only job in third employer job spell.</t>
  </si>
  <si>
    <t>R4 1970 Major occupation code for first or only job in third employer job spell.</t>
  </si>
  <si>
    <t>R4 1970 Occupational Education Score for first or only job in third employer job spell.</t>
  </si>
  <si>
    <t>R4 1970 Occupational Income Score for first or only job in third employer job spell.</t>
  </si>
  <si>
    <t>R4 1970 Duncan SEI score for first or only job in third employer job spell.</t>
  </si>
  <si>
    <t>R4 1970 Siegel prestige score for first or only job in third employer job spell.</t>
  </si>
  <si>
    <t>R4 1970 MSEI2 occupational status score for first or only job in third employer job spell.</t>
  </si>
  <si>
    <t>R4 1970 TSEI2 occupational status score for first or only job in third employer job spell.</t>
  </si>
  <si>
    <t>R4 1990 Census detailed industry code for first or only job in third employer job spell.</t>
  </si>
  <si>
    <t>R4 1990 Census detailed occupation code for first or only job in third employer job spell.</t>
  </si>
  <si>
    <t>R4 1990 Major industry code for first or only job in third employer job spell.</t>
  </si>
  <si>
    <t>R4 1990 Major occupation code for first or only job in third employer job spell.</t>
  </si>
  <si>
    <t>R4 1989 Nakao-Treas Prestige Rating for first or only job in third employer job spell.</t>
  </si>
  <si>
    <t>R4 1990 Occupational Education Score for first or only job in third employer job spell.</t>
  </si>
  <si>
    <t>R4 1990 Occupational Earnings Score for first or only job in third employer job spell.</t>
  </si>
  <si>
    <t>R4 Does company in third employer job spell offer a pension or retirement plan?</t>
  </si>
  <si>
    <t>R4 Does company in third employer job spell offer health insurance?</t>
  </si>
  <si>
    <t>R4 While working at third employer job spell, did respondent take any training or classes that could help him/her to find another job?</t>
  </si>
  <si>
    <t>R4 Type of job respondent thought training in third employer job spell could help to find.</t>
  </si>
  <si>
    <t>R4 Did respondent ever have a change in his/her most important job activities or duties during third employer job spell?</t>
  </si>
  <si>
    <t>R4 Century month respondent started last or only job in third employer job spell.</t>
  </si>
  <si>
    <t>R4 Whether last job or only job in third employer job spell was full- or part-time.</t>
  </si>
  <si>
    <t>R4 1970 Census detailed industry code for last or only job in third employer job spell.</t>
  </si>
  <si>
    <t>R4 1970 Census detailed occupation code for last or only job in third employer job spell.</t>
  </si>
  <si>
    <t>R4 1970 Major industry code for last or only job in third employer job spell.</t>
  </si>
  <si>
    <t>R4 1970 Major occupation code for last or only job in third employer job spell.</t>
  </si>
  <si>
    <t>R4 1970 Occupational Education Score for last or only job in third employer job spell.</t>
  </si>
  <si>
    <t>R4 1970 Duncan SEI score for last or only job in third employer job spell.</t>
  </si>
  <si>
    <t>R4 1970 Siegel prestige score for last or only job in third employer job spell.</t>
  </si>
  <si>
    <t>R4 1970 MSEI2 occupational status score for last or only job in third employer job spell.</t>
  </si>
  <si>
    <t>R4 1970 TSEI2 occupational status score for last or only job in third employer job spell.</t>
  </si>
  <si>
    <t>R4 1990 Census detailed industry code for last or only job in third employer job spell.</t>
  </si>
  <si>
    <t>R4 1990 Census detailed occupation code for last or only job in third employer job spell.</t>
  </si>
  <si>
    <t>R4 1990 Major industry code for last or only job in third employer job spell.</t>
  </si>
  <si>
    <t>R4 1990 Major occupation code for last or only job in third employer job spell.</t>
  </si>
  <si>
    <t>R4 1989 Nakao-Treas Prestige Rating for last or only job in third employer job spell.</t>
  </si>
  <si>
    <t>R4 Started new job before leaving third employer job spell.</t>
  </si>
  <si>
    <t>R4 The main reason that respondent left third employer job spell.</t>
  </si>
  <si>
    <t>R4 Health problem for respondent or a family member that caused respondent to leave third employer job spell.</t>
  </si>
  <si>
    <t>R4 Length of time graduate's health problem with third employer lasted.</t>
  </si>
  <si>
    <t>R4 Could respondent have remained at third employer job spell for another six months?</t>
  </si>
  <si>
    <t>R4 Century month respondent began fourth employer job spell.</t>
  </si>
  <si>
    <t>R4 Century month respondent stopped working at fourth employer job spell.  Refers to all consecutive work for fourth employer.</t>
  </si>
  <si>
    <t>R4 Why did respondent begin working for fourth employer at that time?</t>
  </si>
  <si>
    <t>R4 Whether first or only job in fourth employer job spell was full- or part-time.</t>
  </si>
  <si>
    <t>R4 1970 Census detailed industry code for first or only job in fourth employer job spell.</t>
  </si>
  <si>
    <t>R4 1970 Census detailed occupation code for first or only job in fourth employer job spell.</t>
  </si>
  <si>
    <t>R4 Class of worker code for fourth employer job spell.</t>
  </si>
  <si>
    <t>R4 1970 Major industry code for first or only job in fourth employer job spell.</t>
  </si>
  <si>
    <t>R4 1970 Major occupation code for first or only job in fourth employer job spell.</t>
  </si>
  <si>
    <t>R4 1970 Occupational Education Score for first or only job in fourth employer job spell.</t>
  </si>
  <si>
    <t>R4 1970 Occupational Income Score for first or only job in fourth employer job spell.</t>
  </si>
  <si>
    <t>R4 1970 Duncan SEI score for first or only job in fourth employer job spell.</t>
  </si>
  <si>
    <t>R4 1970 Siegel prestige score for first or only job in fourth employer job spell.</t>
  </si>
  <si>
    <t>R4 1970 MSEI2 occupational status score for first or only job in fourth employer job spell.</t>
  </si>
  <si>
    <t>R4 1970 TSEI2 occupational status score for first or only job in fourth employer job spell.</t>
  </si>
  <si>
    <t>R4 1990 Census detailed industry code for first or only job in fourth employer job spell.</t>
  </si>
  <si>
    <t>R4 1990 Census detailed occupation code for first or only job in fourth employer job spell.</t>
  </si>
  <si>
    <t>R4 1990 Major industry code for first or only job in fourth employer job spell.</t>
  </si>
  <si>
    <t>R4 1990 Major occupation code for first or only job in fourth employer job spell.</t>
  </si>
  <si>
    <t>R4 1989 Nakao-Treas Prestige Rating for first or only job in fourth employer job spell.</t>
  </si>
  <si>
    <t>R4 1990 Occupational Education Score for first or only job in fourth employer job spell.</t>
  </si>
  <si>
    <t>R4 1990 Occupational Earnings Score for first or only job in fourth employer job spell.</t>
  </si>
  <si>
    <t>R4 Does company in fourth employer job spell offer a pension or retirement plan?</t>
  </si>
  <si>
    <t>R4 Does company in fourth employer job spell offer health insurance?</t>
  </si>
  <si>
    <t>R4 While working at fourth employer job spell, did respondent take any training or classes that could help him/her to find another job?</t>
  </si>
  <si>
    <t>R4 Type of job respondent thought training in fourth employer job spell could help to find.</t>
  </si>
  <si>
    <t>R4 Did respondent ever have a change in his/her most important job activities or duties during fourth employer job spell?</t>
  </si>
  <si>
    <t>R4 Century month respondent started last or only job in fourth employer job spell.</t>
  </si>
  <si>
    <t>R4 Whether last or only job in fourth employer job spell was full- or part-time.</t>
  </si>
  <si>
    <t>R4 1970 Census detailed industry code for last or only job in fourth employer job spell.</t>
  </si>
  <si>
    <t>R4 1970 Census detailed occupation code for last or only job in fourth employer job spell.</t>
  </si>
  <si>
    <t>R4 1970 Major industry code for last or only job in fourth employer job spell.</t>
  </si>
  <si>
    <t>R4 1970 Major occupation code for last or only job in fourth employer job spell.</t>
  </si>
  <si>
    <t>R4 1970 Occupational Education Score for last or only job in fourth employer job spell.</t>
  </si>
  <si>
    <t>R4 1970 Occupational Income Score for last or only job in fourth employer job spell.</t>
  </si>
  <si>
    <t>R4 1970 Duncan SEI score for last or only job in fourth employer job spell.</t>
  </si>
  <si>
    <t>R4 1970 Siegel prestige score for last or only job in fourth employer job spell.</t>
  </si>
  <si>
    <t>R4 1970 MSEI2 occupational status score for last or only job in fourth employer job spell.</t>
  </si>
  <si>
    <t>R4 1970 TSEI2 occupational status score for last or only job in fourth employer job spell.</t>
  </si>
  <si>
    <t>R4 1990 Census detailed industry code for last or only job in fourth employer job spell.</t>
  </si>
  <si>
    <t>R4 1990 Census detailed occupation code for last or only job in fourth employer job spell.</t>
  </si>
  <si>
    <t>R4 1990 Major industry code for last or only job in fourth employer job spell.</t>
  </si>
  <si>
    <t>R4 1990 Major occupation code for last or only job in fourth employer job spell.</t>
  </si>
  <si>
    <t>R4 1989 Nakao-Treas Prestige Rating for last or only job in fourth employer job spell.</t>
  </si>
  <si>
    <t>R4 1990 Occupational Education Score for last or only job in fourth employer job spell.</t>
  </si>
  <si>
    <t>R4 1990 Occupational Earnings Score for last or only job in fourth employer job spell.</t>
  </si>
  <si>
    <t>R4 The main reason that respondent left fourth employer job spell.</t>
  </si>
  <si>
    <t>R4 Health problem for respondent or a family member that caused respondent to leave fourth employer job spell.</t>
  </si>
  <si>
    <t>R4 Length of time graduate's health problem with fourth employer lasted.</t>
  </si>
  <si>
    <t>R4 Could respondent have remained at fourth employer job spell for another 6 months?</t>
  </si>
  <si>
    <t>R4 Century month respondent began current/last employer job spell.</t>
  </si>
  <si>
    <t>R4 Century month respondent stopped working at current/last employer job spell. Refers to all consecutive work for current/last employer.</t>
  </si>
  <si>
    <t>R4 Why did respondent begin working for current/last employer at that time?</t>
  </si>
  <si>
    <t>R4 Whether first or only job in current/last employer job spell was full or part-time.</t>
  </si>
  <si>
    <t>R4 1970 Census detailed industry code for first or only job in current/last employer job spell.</t>
  </si>
  <si>
    <t>R4 1970 Census detailed occupation code for first or only job in current/last employer job spell.</t>
  </si>
  <si>
    <t>R4 Class of worker code for current/last employer job spell.</t>
  </si>
  <si>
    <t>R4 1970 Major industry code for first or only job in current/last employer job spell.</t>
  </si>
  <si>
    <t>R4 1970 Major occupation code for first or only job in current/last employer job spell.</t>
  </si>
  <si>
    <t>R4 1970 Occupational Education Score for first or only job in current/last employer job spell.</t>
  </si>
  <si>
    <t>R4 1970 Occupational Income Score for first or only job in current/last employer job spell.</t>
  </si>
  <si>
    <t>R4 1970 Duncan SEI score for first or only job in current/last employer job spell.</t>
  </si>
  <si>
    <t>R4 1970 Siegel prestige score for first or only job in current/last employer job spell.</t>
  </si>
  <si>
    <t>R4 1970 MSEI2 occupational status score for first or only job in current/last employer job spell.</t>
  </si>
  <si>
    <t>R4 1970 TSEI2 occupational status score for first or only job in current/last employer job spell.</t>
  </si>
  <si>
    <t>R4 1990 Census detailed industry code for first or only job in current/last employer job spell.</t>
  </si>
  <si>
    <t>R4 1990 Census detailed occupation code for first or only job in current/last employer job spell.</t>
  </si>
  <si>
    <t>R4 1990 Major industry code for first or only job in current/last employer job spell.</t>
  </si>
  <si>
    <t>R4 1990 Major occupation code for for first or only job in current/last employer job spell.</t>
  </si>
  <si>
    <t>R4 1989 Nakao-Treas Prestige Rating for first or only job in current/last employer job spell.</t>
  </si>
  <si>
    <t>R4 1990 Occupational Education Score for first or only job in current/last employer job spell.</t>
  </si>
  <si>
    <t>R4 1990 Occupational Earnings Score for first or only job in current/last employer job spell.</t>
  </si>
  <si>
    <t>R4 Did respondent belong to a labor union in the current/last employer job spell?</t>
  </si>
  <si>
    <t>R4 Does company in current/last employer job spell offer a pension or retirement plan?</t>
  </si>
  <si>
    <t>R4 Does company in current/last employer job spell offer health insurance?</t>
  </si>
  <si>
    <t>R4 While working at current/last employer job spell, did respondent take any training or classes that could help him/her to find another job?</t>
  </si>
  <si>
    <t>R4 Type of job respondent thought training in current/last employer job spell could help to find.</t>
  </si>
  <si>
    <t>R4 Did respondent ever have a change in his/her most important job activities or duties during current/last employer job spell?</t>
  </si>
  <si>
    <t>R4 Century month respondent started last or only job in current/last employer job spell.</t>
  </si>
  <si>
    <t>R4 Whether last or only job in current/last employer job spell was full or part-time.</t>
  </si>
  <si>
    <t>R4 1970 Census detailed industry code for last or only job in current/last employer job spell.</t>
  </si>
  <si>
    <t>R4 1970 Census detailed occupation code for last or only job in current/last employer job spell.</t>
  </si>
  <si>
    <t>R4 1970 Major industry code for last or only job in current/last employer job spell.</t>
  </si>
  <si>
    <t>R4 1970 Major occupation code for last or only job in current/last employer job spell.</t>
  </si>
  <si>
    <t>R4 1970 Occupational Education Score for last or only job in current/last employer job spell.</t>
  </si>
  <si>
    <t>R4 1970 Occupational Income Score for last or only job in current/last employer job spell.</t>
  </si>
  <si>
    <t>R4 1970 Duncan SEI score for last or only job in current/last employer job spell.</t>
  </si>
  <si>
    <t>R4 1970 Siegel prestige score for last or only job in current/last employer job spell.</t>
  </si>
  <si>
    <t>R4 1970 MSEI2 occupational status score for last or only job in current/last employer job spell.</t>
  </si>
  <si>
    <t>R4 1970 TSEI2 occupational status score for last or only job in current/last employer job spell.</t>
  </si>
  <si>
    <t>R4 1990 Census detailed industry code for last or only job in current/last employer job spell.</t>
  </si>
  <si>
    <t>R4 1990 Census detailed occupation code for last or only job in current/last employer job spell.</t>
  </si>
  <si>
    <t>R4 1990 Major industry code for last job or only job in current/last employer job spell.</t>
  </si>
  <si>
    <t>R4 1990 Major occupation code for last or only job in current/last employer job spell.</t>
  </si>
  <si>
    <t>R4 1989 Nakao-Treas Prestige Rating for last or only job in current/last employer job spell.</t>
  </si>
  <si>
    <t>R4 1990 Occupational Education Score for last or only job in current/last employer job spell.</t>
  </si>
  <si>
    <t>R4 1990 Occupational Earnings Score for last or only job in current/last employer job spell.</t>
  </si>
  <si>
    <t>R4 The main reason that respondent left current/last employer job spell.</t>
  </si>
  <si>
    <t>R4 Health problem for respondent or a family member that caused respondent to leave current/last job spell.</t>
  </si>
  <si>
    <t>R4 Length of time respondent's health problem with current/last job spell lasted.</t>
  </si>
  <si>
    <t>R4 Could respondent have remained at current/last employer job spell for another six months?</t>
  </si>
  <si>
    <t>R4 Tenure is the number of years that the respondent has worked for the current or last employer.</t>
  </si>
  <si>
    <t>R4 Indicates the pattern of job spells from 1975 to 1993 for each respondent.</t>
  </si>
  <si>
    <t>R4 Respondent's current employment status.</t>
  </si>
  <si>
    <t>R4 Flag for ever work in paid labor force from 1975 to 1992/93.</t>
  </si>
  <si>
    <t>R4 Flag for ever worked in paid labor force.</t>
  </si>
  <si>
    <t>R4 Respondent number of employer spells between with 1975-1992 data recorded in detail.</t>
  </si>
  <si>
    <t>R4 Total number of employment spells between 1975-1992.</t>
  </si>
  <si>
    <t>R4 Number of employer spells, created as RF005JSC, with non-reported beginning or ending dates.</t>
  </si>
  <si>
    <t>R4 Respondent total years worked 1975 - 1992/93.</t>
  </si>
  <si>
    <t>R4 Number of years since respondent has had a main job.</t>
  </si>
  <si>
    <t>R4 Flag for ever had a pension plan.</t>
  </si>
  <si>
    <t>R4 Respondent flag for ever had health insurance.</t>
  </si>
  <si>
    <t>R4 Respondent ever left a job for own health reasons.</t>
  </si>
  <si>
    <t>R4 What would you like to be doing 10 years from now, in terms of work?</t>
  </si>
  <si>
    <t>R4 Is what you would like to do 10 years from now, the same kind of work that you are doing now?</t>
  </si>
  <si>
    <t>R4 Is the job you would like to do 10 years from now working for yourself or for someone else?</t>
  </si>
  <si>
    <t>R4 1970 Census detailed industry code for respondent's future employer in 10 years.</t>
  </si>
  <si>
    <t>R4 1970 Census detailed occupation code for respondent's future employer in 10 years.</t>
  </si>
  <si>
    <t>R4 Class of worker code for respondent's future employer in 10 years.</t>
  </si>
  <si>
    <t>R4 1970 Major industry code for respondent's future employer in 10 years.</t>
  </si>
  <si>
    <t>R4 1970 Major occupation code for respondent's future employer in 10 years.</t>
  </si>
  <si>
    <t>R4 1970 Occupational Education Score for respondent's future employer in 10 years.</t>
  </si>
  <si>
    <t>R4 1970 Occupational Income Score for respondent's future employer in 10 years.</t>
  </si>
  <si>
    <t>R4 1970 Duncan SEI score for respondent's future employer in 10 years.</t>
  </si>
  <si>
    <t>R4 1970 Siegel prestige score for for respondent's future employer in 10 years.</t>
  </si>
  <si>
    <t>R4 1970 MSEI2 occupational status score for respondent's future employer in 10 years.</t>
  </si>
  <si>
    <t>R4 1970 TSEI2 occupational status score for respondent's future employer in 10 years.</t>
  </si>
  <si>
    <t>R4 1990 Census detailed industry code for respondent's future employer in 10 years.</t>
  </si>
  <si>
    <t>R4 1990 Census detailed occupation code for respondent's future employer in 10 years.</t>
  </si>
  <si>
    <t>R4 1990 Major industry code for respondent's future employer in 10 years.</t>
  </si>
  <si>
    <t>R4 1990 Major occupation code for respondent's future employer in 10 years.</t>
  </si>
  <si>
    <t>R4 1989 Nakao-Treas Prestige Rating for respondent's future employer in 10 years.</t>
  </si>
  <si>
    <t>R4 1990 Occupational Education Score for respondent's future employer in 10 years.</t>
  </si>
  <si>
    <t>R4 1990 Occupational Earnings Score for respondent's future employer in 10 years.</t>
  </si>
  <si>
    <t>R4 What are the chances that you will be doing what you want to do 10 years from now?</t>
  </si>
  <si>
    <t>R4 Century month of respondent's retirement.</t>
  </si>
  <si>
    <t>R4 What is your spouse's retirement status?</t>
  </si>
  <si>
    <t>R4 Century month of spouse's retirement.</t>
  </si>
  <si>
    <t>R4 What are the chances that you will reduce the time spent working before stopping work altogether?</t>
  </si>
  <si>
    <t>R4 What are the chances that you will be working full-time after reaching age 55?</t>
  </si>
  <si>
    <t>R4 If any chance of working after reaching age 55, what are the chances that you will be working full-time after reaching age 62?</t>
  </si>
  <si>
    <t>R4 If any chance of working after reaching age 62, what are the chances that you will be working full-time after reaching age 65?</t>
  </si>
  <si>
    <t>R4 Upon retirement, what are your expected change in standard of living?</t>
  </si>
  <si>
    <t>R4 What are the chances that you will go back to work sometime in the future?</t>
  </si>
  <si>
    <t>R4 How has your standard of living changed since retirement?</t>
  </si>
  <si>
    <t>R4 How far are you from what you would eventually like to achieve in life?</t>
  </si>
  <si>
    <t>R4 What is your retirement status?</t>
  </si>
  <si>
    <t>R4 Is respondent currently covered by health insurance offered by a current or former employer or union?</t>
  </si>
  <si>
    <t>R4 Is respondent covered by any health insurance through spouse's current or former employer or union?</t>
  </si>
  <si>
    <t>R4 Does respondent have any type of health insurance coverage such as Blue-Cross/Blue-Shield obtained directly from an insurance company and not from an employer?</t>
  </si>
  <si>
    <t>R4 Is respondent covered by any health insurance other than health insurance offered by your current or former employer or union, health insurance through spouse's current or former employer or union, or health insurance coverage such as Blue-Cross/Blue-Shield obtained directly from an insurance company and not from an employer?</t>
  </si>
  <si>
    <t>R4 Description of health insurance other than from employer or union, or from insureance company.</t>
  </si>
  <si>
    <t>R4 Main reason that you don't have any health insurance.</t>
  </si>
  <si>
    <t>R4 Has respondent ever personally been turned down when applying for health insurance?</t>
  </si>
  <si>
    <t>R4 Was respondent turned down because of a pre-existing health condition or some other reason?</t>
  </si>
  <si>
    <t>R4 Has respondent's spouse ever personally been turned down when applying for health insurance?</t>
  </si>
  <si>
    <t>R4 Was respondent's spouse turned down because of a pre-existing health condition or some other reason?</t>
  </si>
  <si>
    <t>R4 Respondent is in 80% random sample for depression and alcohol sections.</t>
  </si>
  <si>
    <t>R4 Have you ever had a time in life lasting two weeks or more when nearly every day you felt sad, blue, depressed, or when you lost interest in most things like work, hobbies, or things you usually liked to do for fun?</t>
  </si>
  <si>
    <t>R4 Were your experience with depression always caused by alcohol, drugs, medications, or physical illness?</t>
  </si>
  <si>
    <t>R4 What age were you when you experienced the worst, particularly bad, or the most recent period of depression?</t>
  </si>
  <si>
    <t>R4 Was this depression the worst, particularly bad, or the most recent episode?</t>
  </si>
  <si>
    <t>R4 During this episode of depression, did the you lose weight without trying to, as much as 2 pounds a week for several weeks or as much as 10 pounds altogether?</t>
  </si>
  <si>
    <t>R4 Did you have two weeks or more when nearly every night you had trouble falling asleep?</t>
  </si>
  <si>
    <t>R4 Did you have two weeks or more when you lacked energy or felt tired all the time, even when you had not been working very hard?</t>
  </si>
  <si>
    <t>R4 Did you have two weeks or more when you felt very bad when waking up, but felt better later in the day?</t>
  </si>
  <si>
    <t>R4 Did you have two weeks or more when you lost interest in most things like work, hobbies, or things you usually liked to do for fun?</t>
  </si>
  <si>
    <t>R4 Did you have two weeks or more when nearly every day you had a lot more trouble concentrating than is normal?</t>
  </si>
  <si>
    <t>R4 Did you have two weeks or more when you thought a lot about death, either your own, someone else's, or death in general?</t>
  </si>
  <si>
    <t>R4 How many periods have you had in your lifetime that lasted two weeks or more when you felt sad, blue or depressed?</t>
  </si>
  <si>
    <t>R4 If you have had only one period of depression, how long did you feel sad, blue, or depressed?</t>
  </si>
  <si>
    <t>R4 If you have had only one period of depression, what is the unit for length of period when you felt sad, blue, or depressed?</t>
  </si>
  <si>
    <t>R4 If you have had more than one period of depression, what is the average length of periods when you felt sad, blue, or depressed?</t>
  </si>
  <si>
    <t>R4 What is the unit for length of period when you felt sad, blue, or depressed?</t>
  </si>
  <si>
    <t>R4 What is the usual length of time between the end of one period of depression to the beginning of the next?</t>
  </si>
  <si>
    <t>R4 What is the unit for usual length of time between the end of one period of depression to the beginning of the next?</t>
  </si>
  <si>
    <t>R4 What age were you the first time the you had a period of two weeks or more when you felt sad, blue or depressed?</t>
  </si>
  <si>
    <t>R4 What age were you the last time you had a period of two weeks or more when you felt sad, blue or depressed?</t>
  </si>
  <si>
    <t>R4 Between any periods of two weeks or more of feeling sad, blue or depressed, were you feeling O. K. at least for some months?</t>
  </si>
  <si>
    <t>R4 Between any periods of two weeks or more of feeling sad, blue or depressed were you fully able to work and enjoy being with other people?</t>
  </si>
  <si>
    <t>R4 Number of depression symptoms.</t>
  </si>
  <si>
    <t>R4 Number of valid responses for depression symptoms.</t>
  </si>
  <si>
    <t>R4 Have you ever drunk alcoholic beverages such as beer, wine, liquor, or mixed alcoholic drinks?</t>
  </si>
  <si>
    <t>R4 During the last month on how many days did you drink any alcoholic beverages such as beer, wine, liquor, or mixed alcoholic drinks?</t>
  </si>
  <si>
    <t>R4 What is the average number of drinks you had on the days you consumed any alcoholic beverages such as beer, wine, liquor, or mixed alcoholic drinks in the past month?</t>
  </si>
  <si>
    <t>R4 Number of alcoholic drinks respondent had in the last month.</t>
  </si>
  <si>
    <t>R4 Number of times you had five or more drinks on the same occasion during the last month.</t>
  </si>
  <si>
    <t>R4 Have you ever felt bad or guilty about drinking?</t>
  </si>
  <si>
    <t>R4 Have people ever annoyed you by criticizing your drinking?</t>
  </si>
  <si>
    <t>R4 Has your drinking ever caused a problem at work?</t>
  </si>
  <si>
    <t>R4 Has your drinking ever created problems between yourself and spouse, children, parents, or other near relatives?</t>
  </si>
  <si>
    <t>R4 Number of alcohol symptoms.</t>
  </si>
  <si>
    <t>R4 Number of valid responses for alchol symptoms.</t>
  </si>
  <si>
    <t>R4 Have you ever gone to anyone for help about drinking?</t>
  </si>
  <si>
    <t>R4 If you have ever gone to anyone for help about drinking, was that about your drinking or someone else's drinking?</t>
  </si>
  <si>
    <t>R4 When you were growing up, did you ever live with anyone who was a problem drinker or alcoholic?</t>
  </si>
  <si>
    <t>R4 Did you ever live with anyone who was a problem drinker or alcoholic, other than when you were growing up?</t>
  </si>
  <si>
    <t>R4 Have you or your spouse ever inherited $1,000 or more from someone when they died?  This should include inheritances, insurance settlements or shares in a family business or farm.</t>
  </si>
  <si>
    <t>R4 What is the total value of inheritances, worth $1,000 or more, that you or your spouse received from someone who died?</t>
  </si>
  <si>
    <t>R4 What year did you last receive an inheritance of $1,000 or more from someone when they died?</t>
  </si>
  <si>
    <t>R4 During the last year, did you or your spouse make charitable contributions of money or property totaling $500 or more?</t>
  </si>
  <si>
    <t>R4 What is the amount of charitable contributions totaling $500 or more made during the last year by you or your spouse?</t>
  </si>
  <si>
    <t>R4 Other than inheritances, have your parents or parents-in-law ever given the you or your spouse any money, property, or assets totaling $1,000 or more?</t>
  </si>
  <si>
    <t>R4 What is the amount of money, property, or assets totaling $1,000 or more your parents or parents-in-law gave to you or your spouse, not including inheritances?</t>
  </si>
  <si>
    <t>R4 Which parent gave you or your spouse the most money, property, or assets totaling $1,000 or more, not including inheritances?</t>
  </si>
  <si>
    <t>R4 What is the amount given to you or your spouse by the parent who gave the most money, property, or assets totaling $1,000 or more, not including inheritances?</t>
  </si>
  <si>
    <t>R4 What is the main reason money, property, or assets totaling $1,000 or more were given to you or your spouse by the parent who gave the most, not including inheritances?</t>
  </si>
  <si>
    <t>R4 What was the most recent year that the parent who gave you the most gave you or your spouse money, property, or assets totaling $1,000 or more, not including inheritances?</t>
  </si>
  <si>
    <t>R4 Which parent gave you or your spouse the second most money, property, or assets totaling $1,000 or more, not including inheritances?</t>
  </si>
  <si>
    <t>R4 What is the amount given to you or your spouse by the parent who gave the second most money, property, or assets totaling $1,000 or more, not including inheritances?</t>
  </si>
  <si>
    <t>R4 What is the main reason money, property, or assets totaling $1,000 or more were given to you or your spouse by the parent who gave the second most, not including inheritances?</t>
  </si>
  <si>
    <t>R4 What was the most recent year that the parent who gave you the second most gave you or your spouse money, property, or assets totaling $1,000 or more, not including inheritances?</t>
  </si>
  <si>
    <t>R4 Which parent gave you or your spouse the third most money, property, or assets totaling $1,000 or more, not including inheritances?</t>
  </si>
  <si>
    <t>R4 What is the amount given to you or your spouse by the parent who gave the third most money, property, or assets totaling $1,000 or more, not including inheritances?</t>
  </si>
  <si>
    <t>R4 What is the main reason money, property, or assets totaling $1,000 or more were given to you or your spouse by the parent who gave the third most, not including inheritances?</t>
  </si>
  <si>
    <t>R4 What was the most recent year that the parent who gave you the third most gave you or your spouse money, property, or assets totaling $1,000 or more, not including inheritances?</t>
  </si>
  <si>
    <t>R4 Other than your parents or parents-in-law, has anyone ever given the you or your spouse any money, property, or assets totaling $1,000 or more?</t>
  </si>
  <si>
    <t>R4 Other than your parents or parents-in-law, total amount of money, property, or assets totaling $1,000 or more given to you or your spouse by a person. Sum of rq01501, rq01502.</t>
  </si>
  <si>
    <t>R4 Other than your parents or parents-in-law, who gave you or your spouse the most money, property, or assets totaling $1,000 or more?</t>
  </si>
  <si>
    <t>R4 Other than your parents or parents-in-law, what is the amount given to you or your spouse by the person who gave you the most money, property, or assets totaling $1,000 or more?</t>
  </si>
  <si>
    <t>R4 Other than your parents or parents-in-law, what is the main reason money, property, or assets totaling $1,000 or more were given to you or your spouse by the person who gave the most?</t>
  </si>
  <si>
    <t>R4 Other than your parents or parents-in-law, what was the most recent year that the person who gave you the most gave you or your spouse money, property, or assets totaling $1,000 or more?</t>
  </si>
  <si>
    <t>R4 Other than your parents or parents-in-law, who gave you or your spouse the second most money, property, or assets totaling $1,000 or more?</t>
  </si>
  <si>
    <t>R4 Other than your parents or parents-in-law, what is the amount given to you or your spouse by the person who gave you the second most?</t>
  </si>
  <si>
    <t>R4 Other than your parents or parents-in-law, what is the main reason money, property, or assets totaling $1,000 or more were given to you or your spouse by the person who gave the second most?</t>
  </si>
  <si>
    <t>R4 Other than your parents or parents-in-law, what was the most recent year that the person who gave you the second most gave you or your spouse money, property, or assets totaling $1,000 or more?</t>
  </si>
  <si>
    <t>R4 Have you or your spouse given your parents or parents-in-law any money, property, or assets totaling $1,000 or more since 197X?</t>
  </si>
  <si>
    <t>R4 What is the amount of money, property, or assets totaling $1,000 or more since 197X you or your spouse have given to your parents or parents-in-law?</t>
  </si>
  <si>
    <t>R4 Which parent did you or spouse give the most money, property, or assets totaling $1,000 or more since 197X?</t>
  </si>
  <si>
    <t>R4 What is the amount you or your spouse gave to the parent who received the most money, property, or assets totaling $1,000 or more since 197x?</t>
  </si>
  <si>
    <t>R4 What is the main reason you or your spouse gave money, property, or assets totaling $1,000 since 197x to the parent who received the most?</t>
  </si>
  <si>
    <t>R4 What was the most recent year that you or your spouse gave to the parent who received the most money, property, or assets totaling $1,000 since 197x?</t>
  </si>
  <si>
    <t>R4 Which parent did you or spouse give the second most money, property, or assets totaling $1,000 or more since 197X?</t>
  </si>
  <si>
    <t>R4 What is the main reason you or your spouse gave money, property, or assets totaling $1,000 since 197x to the parent who received second the most?</t>
  </si>
  <si>
    <t>R4 What was the most recent year that you or your spouse gave to the parent who received the second most money, property, or assets totaling $1,000 since 197x?</t>
  </si>
  <si>
    <t>R4 Number of nonmissing financial gifts to adult children since 197x. This number is used to obtain z_RQ024KD.</t>
  </si>
  <si>
    <t>R4 Number of transfers to adult children who received financial help from respondent since 197x.</t>
  </si>
  <si>
    <t>R4 What is the birth order of the child who you gave the most money, property, or assets totaling $1000 or more since 197x?</t>
  </si>
  <si>
    <t>R4 Is the child to whom respondent gave the most money, property, or assets totaling $1000 or more since 197x also the selected child?</t>
  </si>
  <si>
    <t>R4 What is the sex of the child who you gave the most money, property, or assets totaling $1000 or more since 197x?</t>
  </si>
  <si>
    <t>R4 What is the amount you gave to the child who received the most money, property, or assets totaling $1000 or more since 197x?</t>
  </si>
  <si>
    <t>R4 What is the main reason you gave to the child who received the most money, property, or assets totaling $1000 or more since 197x?</t>
  </si>
  <si>
    <t>R4 In what year was the most recent time that you gave to the child who received the most money, property, or assets totaling $1000 or more since 197x?</t>
  </si>
  <si>
    <t>R4 What is the birth order of the child who you gave the second most money, property, or assets totaling $1000 or more since 197x?</t>
  </si>
  <si>
    <t>R4 Is the child to whom respondent gave the 2nd most money, property, or assets totaling $1000 or more since 197x also the selected child?</t>
  </si>
  <si>
    <t>R4 What is the sex of the child who you gave the second most money, property, or assets totaling $1000 or more since 197x?</t>
  </si>
  <si>
    <t>R4 What is the amount you gave to the child who received the second most money, property, or assets totaling $1000 or more since 197x?</t>
  </si>
  <si>
    <t>R4 What is the main reason you gave to the child who received the second most money, property, or assets totaling $1000 or more since 197x?</t>
  </si>
  <si>
    <t>R4 In what year was the most recent time that you gave to the child who received the second most money, property, or assets totaling $1000 or more since 197x?</t>
  </si>
  <si>
    <t>R4 What is the birth order of the child who you gave the third most money, property, or assets totaling $1000 or more since 197x?</t>
  </si>
  <si>
    <t>R4 Is the child to whom respondent gave the 3rd most money, property, or assets totaling $1000 or more since 197x also the selected child?</t>
  </si>
  <si>
    <t>R4 What is the sex of the child who you gave the third most money, property, or assets totaling $1000 or more since 197x?</t>
  </si>
  <si>
    <t>R4 What is the amount you gave to the child who received the third most money, property, or assets totaling $1000 or more since 197x?</t>
  </si>
  <si>
    <t>R4 What is the main reason you gave to the child who received the third most money, property, or assets totaling $1000 or more since 197x?</t>
  </si>
  <si>
    <t>R4 In what year was the most recent time that you gave to the child who received the third most money, property, or assets totaling $1000 or more since 197x?</t>
  </si>
  <si>
    <t>R4 Is the child to whom respondent gave the 4th most money, property, or assets totaling $1000 or more since 197x also the selected child?</t>
  </si>
  <si>
    <t>R4 What is the sex of the child who you gave the fourth most money, property, or assets totaling $1000 or more since 197x?</t>
  </si>
  <si>
    <t>R4 What is the amount you gave to the child who received the fourth most money, property, or assets totaling $1000 or more since 197x?</t>
  </si>
  <si>
    <t>R4 What is the main reason you gave to the child who received the fourth most money, property, or assets totaling $1000 or more since 197x?</t>
  </si>
  <si>
    <t>R4 In what year was the most recent time that you gave to the child who received the fourth most money, property, or assets totaling $1000 or more since 197x?</t>
  </si>
  <si>
    <t>R4 What is the birth order of the child who you gave the fifth most money, property, or assets totaling $1000 or more since 197x?</t>
  </si>
  <si>
    <t>R4 Is the child to whom respondent gave the 5th most money, property, or assets totaling $1000 or more since 197x also the selected child?</t>
  </si>
  <si>
    <t>R4 What is the sex of the child who you gave the fifth most money, property, or assets totaling $1000 or more since 197x?</t>
  </si>
  <si>
    <t>R4 What is the amount you gave to the child who received the fifth most money, property, or assets totaling $1000 or more since 197x?</t>
  </si>
  <si>
    <t>R4 What is the main reason you gave to the child who received the fifth most money, property, or assets totaling $1000 or more since 197x?</t>
  </si>
  <si>
    <t>R4 In what year was the most recent time that you gave to the child who received the fifth most money, property, or assets totaling $1000 or more since 197x?</t>
  </si>
  <si>
    <t>R4 What is the birth order of the child who you gave the sixth most money, property, or assets totaling $1000 or more since 197x?</t>
  </si>
  <si>
    <t>R4 Is the child to whom respondent gave the sixth most money, property, or assets totaling $1000 or more since 197x also the selected child?</t>
  </si>
  <si>
    <t>R4 What is the sex of the child who you gave the sixth most money, property, or assets totaling $1000 or more since 197x?</t>
  </si>
  <si>
    <t>R4 What is the amount you gave to the child who received the sixth most money, property, or assets totaling $1000 or more since 197x?</t>
  </si>
  <si>
    <t>R4 What is the main reason you gave to the child who received the sixth most money, property, or assets totaling $1000 or more since 197x?</t>
  </si>
  <si>
    <t>R4 In what year was the most recent time that you gave to the child who received the sixth most money, property, or assets totaling $1000 or more since 197x?</t>
  </si>
  <si>
    <t>R4 What is the birth order of the child who you gave the seventh most money, property, or assets totaling $1000 or more since 197x?</t>
  </si>
  <si>
    <t>R4 Is the child to whom respondent gave the 7th most money, property, or assets totaling $1000 or more since 197x also the selected child?</t>
  </si>
  <si>
    <t>R4 What is the sex of the child who you gave the seventh most money, property, or assets totaling $1000 or more since 197x?</t>
  </si>
  <si>
    <t>R4 What is the amount you gave to the child who received the seventh most money, property, or assets totaling $1000 or more since 197x?</t>
  </si>
  <si>
    <t>R4 What is the main reason you gave to the child who received the seventh most money, property, or assets totaling $1000 or more since 197x?</t>
  </si>
  <si>
    <t>R4 In what year was the most recent time that you gave to the child who received the seventh most money, property, or assets totaling $1000 or more since 197x?</t>
  </si>
  <si>
    <t>R4 What is the birth order of the child who you gave the eighth most money, property, or assets totaling $1000 or more since 197x?</t>
  </si>
  <si>
    <t>R4 Is the child to whom respondent gave the 8th most money, property, or assets totaling $1000 or more since 197x also the selected child?</t>
  </si>
  <si>
    <t>R4 What is the sex of the child who you gave the eighth most money, property, or assets totaling $1000 or more since 197x?</t>
  </si>
  <si>
    <t>R4 What is the amount you gave to the child who received the eighth most money, property, or assets totaling $1000 or more since 197x?</t>
  </si>
  <si>
    <t>R4 What is the main reason you gave to the child who received the eighth most money, property, or assets totaling $1000 or more since 197x?</t>
  </si>
  <si>
    <t>R4 In what year was the most recent time that you gave to the child who received the eighth most money, property, or assets totaling $1000 or more since 197x?</t>
  </si>
  <si>
    <t>R4 Is the child to whom respondent gave the ninth most money, property, or assets totaling $1000 or more since 197x also the selected child?</t>
  </si>
  <si>
    <t>R4 What is the sex of the child who you gave the ninth most money, property, or assets totaling $1000 or more since 197x?</t>
  </si>
  <si>
    <t>R4 What is the amount you gave to the child who received the ninth most money, property, or assets totaling $1000 or more since 197x?</t>
  </si>
  <si>
    <t>R4 What is the main reason you gave to the child who received the ninth most money, property, or assets totaling $1000 or more since 197x?</t>
  </si>
  <si>
    <t>R4 In what year was the most recent time that you gave to the child who received the ninth most money, property, or assets totaling $1000 or more since 197x?</t>
  </si>
  <si>
    <t>R4 What is the birth order of the child who you gave the tenth most money, property, or assets totaling $1000 or more since 197x?</t>
  </si>
  <si>
    <t>R4 Is the child to whom respondent gave the tenth most money, property, or assets totaling $1000 or more since 197x also the selected child?</t>
  </si>
  <si>
    <t>R4 What is the sex of the child who you gave the tenth most money, property, or assets totaling $1000 or more since 197x?</t>
  </si>
  <si>
    <t>R4 What is the amount you gave to the child who received the tenth most money, property, or assets totaling $1000 or more since 197x?</t>
  </si>
  <si>
    <t>R4 What is the main reason you gave to the child who received the tenth most money, property, or assets totaling $1000 or more since 197x?</t>
  </si>
  <si>
    <t>R4 In what year was the most recent time that you gave to the child who received the tenth most money, property, or assets totaling $1000 or more since 197x?</t>
  </si>
  <si>
    <t>R4 What is the birth order of the child who you gave the eleventh most money, property, or assets totaling $1000 or more since 197x?</t>
  </si>
  <si>
    <t>R4 Is the child to whom respondent gave the 11th most money, property, or assets totaling $1000 or more since 197x also the selected child?</t>
  </si>
  <si>
    <t>R4 What is the sex of the child who you gave the eleventh most money, property, or assets totaling $1000 or more since 197x?</t>
  </si>
  <si>
    <t>R4 What is the amount you gave to the child who received the eleventh most money, property, or assets totaling $1000 or more since 197x?</t>
  </si>
  <si>
    <t>R4 What is the main reason you gave to the child who received the eleventh most money, totaling $1000 or more since 197x?</t>
  </si>
  <si>
    <t>R4 In what year was the most recent time that you gave to the child who received the eleventh most money, property, or assets totaling $1000 or more since 197x?</t>
  </si>
  <si>
    <t>R4 What is the birth order of the child who you gave the twelfth most money, property, or assets totaling $1000 or more since 197x?</t>
  </si>
  <si>
    <t>R4 Is the child to whom respondent gave the twelfth most money, property, or assets totaling $1000 or more since 197x also the selected child?</t>
  </si>
  <si>
    <t>R4 What is the sex of the child who you gave the twelfth most money, property, or assets totaling $1000 or more since 197x?</t>
  </si>
  <si>
    <t>R4 What is the amount you gave to the child who received the twelfth most money, property, or assets totaling $1000 or more since 197x?</t>
  </si>
  <si>
    <t>R4 What is the main reason you gave to the child who received the twelfth most money, property, or assets totaling $1000 or more since 197x?</t>
  </si>
  <si>
    <t>R4 In what year was the most recent time that you gave to the child who received the twelfth most money, property, or assets totaling $1000 or more since 197x?</t>
  </si>
  <si>
    <t>R4 What is the birth order of the child who you gave the thirteenth most money, property, or assets totaling $1000 or more since 197x?</t>
  </si>
  <si>
    <t>R4 Is the child to whom respondent gave the thirteenth most money, property, or assets totaling $1000 or more since 197x also the selected child?</t>
  </si>
  <si>
    <t>R4 What is the sex of the child who you gave the thirteenth most money, property, or assets totaling $1000 or more since 197x?</t>
  </si>
  <si>
    <t>R4 What is the amount you gave to the child who received the thirteenth most money, property, or assets totaling $1000 or more since 197x?</t>
  </si>
  <si>
    <t>R4 What is the main reason you gave to the child who received the thirteenth most money, property, or assets totaling $1000 or more since 197x?</t>
  </si>
  <si>
    <t>R4 In what year was the most recent time that you gave to the child who received the thirteenth most money, property, or assets totaling $1000 or more since 197x?</t>
  </si>
  <si>
    <t>R4 WHAT IS THE BIRTH ORDER OF THE CHILD WHO YOU GAVE THE FOURTEENTH MOST MONEY, PROPERTY, OR ASSETS TOTALING $1000 OR MORE SINCE 1975?</t>
  </si>
  <si>
    <t>R4 IS THE CHILD TO WHOM RESPONDENT GAVE THE FOURTEENTH MOST MONEY, PROPERTY, OR ASSETS TOTALING $1000 OR MORE SINCE 1975 ALSO THE SELECTED CHILD?</t>
  </si>
  <si>
    <t>R4 WHAT IS THE SEX OF THE CHILD WHO YOU GAVE THE FOURTEENTH MOST MONEY, PROPERTY, OR ASSETS TOTALING $1000 OR MORE SINCE 1975?</t>
  </si>
  <si>
    <t>R4 WHAT IS THE AMOUNT YOU GAVE TO THE CHILD WHO RECEIVED THE FOURTEENTH MOST MONEY, PROPERTY, OR ASSETS TOTALING $1000 OR MORE SINCE 1975?</t>
  </si>
  <si>
    <t>R4 WHAT IS THE MAIN REASON YOU GAVE TO THE CHILD WHO RECEIVED THE FOURTEENTH MOST MONEY, PROPERTY, OR ASSETS TOTALING $1000 OR MORE SINCE 1975?</t>
  </si>
  <si>
    <t>R4 IN WHAT YEAR WAS THE MOST RECENT TIME THAT YOU GAVE TO THE CHILD WHO RECEIVED THE FOURTEENTH MOST MONEY, PROPERTY, OR ASSETS TOTALING $1000 OR MORE SINCE 1975?</t>
  </si>
  <si>
    <t>R4 WHAT IS THE BIRTH ORDER OF THE CHILD WHO YOU GAVE THE FIFTEENTH MOST MONEY, PROPERTY, OR ASSETS TOTALING $1000 OR MORE SINCE 1975?</t>
  </si>
  <si>
    <t>R4 IS THE CHILD TO WHOM RESPONDENT GAVE THE FIFTEENTH MOST MONEY, PROPERTY, OR ASSETS TOTALING $1000 OR MORE SINCE 1975 ALSO THE SELECTED CHILD?</t>
  </si>
  <si>
    <t>R4 WHAT IS THE SEX OF THE CHILD WHO YOU GAVE THE FIFTEENTH MOST MONEY, PROPERTY, OR ASSETS TOTALING $1000 OR MORE SINCE 1975?</t>
  </si>
  <si>
    <t>R4 WHAT IS THE AMOUNT YOU GAVE TO THE CHILD WHO RECEIVED THE FIFTEENTH MOST MONEY, PROPERTY, OR ASSETS TOTALING $1000 OR MORE SINCE 1975?</t>
  </si>
  <si>
    <t>R4 WHAT IS THE MAIN REASON YOU GAVE TO THE CHILD WHO RECEIVED THE FIFTEENTH MOST MONEY, PROPERTY, OR ASSETS TOTALING $1000 OR MORE SINCE 1975?</t>
  </si>
  <si>
    <t>R4 IN WHAT YEAR WAS THE MOST RECENT TIME THAT YOU GAVE TO THE CHILD WHO RECEIVED THE FIFTEENTH MOST MONEY, PROPERTY, OR ASSETS TOTALING $1000 OR MORE SINCE 1975?</t>
  </si>
  <si>
    <t>R4 WHAT IS THE BIRTH ORDER OF THE CHILD WHO YOU GAVE THE SIXTEENTH MOST MONEY, PROPERTY, OR ASSETS TOTALING $1000 OR MORE SINCE 1975?</t>
  </si>
  <si>
    <t>R4 IS THE CHILD TO WHOM RESPONDENT GAVE THE SIXTEENTH MOST MONEY, PROPERTY, OR ASSETS TOTALING $1000 OR MORE SINCE 1975 ALSO THE SELECTED CHILD?</t>
  </si>
  <si>
    <t>R4 WHAT IS THE SEX OF THE CHILD WHO YOU GAVE THE SIXTEENTH MOST MONEY, PROPERTY, OR ASSETS TOTALING $1000 OR MORE SINCE 1975?</t>
  </si>
  <si>
    <t>R4 WHAT IS THE AMOUNT YOU GAVE TO THE CHILD WHO RECEIVED THE SIXTEENTH MOST MONEY, PROPERTY, OR ASSETS TOTALING $1000 OR MORE SINCE 1975?</t>
  </si>
  <si>
    <t>R4 WHAT IS THE MAIN REASON YOU GAVE TO THE CHILD WHO RECEIVED THE SIXTEENTH MOST MONEY, PROPERTY, OR ASSETS TOTALING $1000 OR MORE SINCE 1975 TOTALING $1000 OR MORE SINCE 1975?</t>
  </si>
  <si>
    <t>R4 IN WHAT YEAR WAS THE MOST RECENT TIME THAT YOU GAVE TO THE CHILD WHO RECEIVED THE SIXTEENTH MOST MONEY, PROPERTY, OR ASSETS TOTALING $1000 OR MORE SINCE 1975?</t>
  </si>
  <si>
    <t>R4 Other than your parents, parents-in-law, or children, have you or your spouse given anyone any money, property, or assets totaling $1,000 or more since 197x?</t>
  </si>
  <si>
    <t>R4 Total amount of money, property, or assets totaling $1,000 or more since 197x you or your spouse have given to persons other than parents, parents-in-law, or children. Value is sum of z_rq03601, z_rq03602, z_rq03603.</t>
  </si>
  <si>
    <t>R4 Other than your parents, parents-in-law, or children, what relation is the person whom you or your spouse have given the most money, property, or assets totaling $1000 or more since 197x?</t>
  </si>
  <si>
    <t>R4 Other than your parents, parents-in-law, or children, what is the amount you or your spouse gave to the person who received the most money, property, or assets totaling $1000 or more since 197x?</t>
  </si>
  <si>
    <t>R4 Other than your parents, parents-in-law, or children, what is the reason you or your spouse gave to the person who received the most money, property, or assets totaling $1000 or more since 197x?</t>
  </si>
  <si>
    <t>R4 Other than your parents, parents-in-law, or children, what year was the most recent time that you or your spouse gave to this person who received the most money, property, or assets totaling $1000 or more since 197x?</t>
  </si>
  <si>
    <t>R4 Other than your parents, parents-in-law, or children, what relation is the person whom you or your spouse have given the second most money, property, or assets totaling $1000 or more since 197x?</t>
  </si>
  <si>
    <t>R4 Other than your parents, parents-in-law, or children, what is the amount you or your spouse gave to the person who received the second most money, property, or assets totaling $1000 or more since 197x?</t>
  </si>
  <si>
    <t>R4 Other than your parents, parents-in-law, or children, what is the reason you or your spouse gave to the person who received the second most money, property, or assets totaling $1000 or more since 197x?</t>
  </si>
  <si>
    <t>R4 Other than your parents, parents-in-law, or children, what year was the most recent time that you or your spouse gave to this person who received the second most money, property, or assets totaling $1000 or more since 197x?</t>
  </si>
  <si>
    <t>R4 Other than your parents, parents-in-law, or children, what relation is the person whom you or your spouse have given the third most money, property, or assets totaling $1000 or more since 197x?</t>
  </si>
  <si>
    <t>R4 Other than your parents, parents-in-law, or children, what is the amount you or your spouse gave to person the who received the third most money, property, or assets totaling $1000 or more since 197x?</t>
  </si>
  <si>
    <t>R4 Other than your parents, parents-in-law, or children, what is the reason you or your spouse gave to the person who received the third most money, property, or assets totaling $1000 or more since 197x?</t>
  </si>
  <si>
    <t>R4 Other than your parents, parents-in-law, or children, what year was the most recent time that you or your spouse gave to this person who received the third most money, property, or assets totaling $1000 or more since 197x?</t>
  </si>
  <si>
    <t>R4 How did you find out a job was available at your current/last employer when you first went to work there?</t>
  </si>
  <si>
    <t>R4 Did the person who told you a job was available at your current/last job know you were looking for something new?</t>
  </si>
  <si>
    <t>R4 Did the person who told you a job was available at your current/last job contact you first, or did you contact them first?</t>
  </si>
  <si>
    <t>R4 Did the person who told you a job was available at your current/last job work for the company where you got the job?</t>
  </si>
  <si>
    <t>R4 Was the person who told you a job was available at your current/last job the same person who actually hired you?</t>
  </si>
  <si>
    <t>R4 How many hours a week do/did you usually work at current/last job?</t>
  </si>
  <si>
    <t>R4 How many weeks per year do/did you usually work at current/last job?</t>
  </si>
  <si>
    <t>R4 Do/did you have a second job or business for which you worked at the same time you worked at current/last job?</t>
  </si>
  <si>
    <t>R4 For respondents with more than one job; how many hours total do you work at all jobs, including your main job, per week?</t>
  </si>
  <si>
    <t>R4 For respondents with more than one job; how many weeks per year do you usually work at all jobs, including your main job?</t>
  </si>
  <si>
    <t>R4 Do you get paid by the hour, do you get a salary, or do you get paid on some other basis?</t>
  </si>
  <si>
    <t>R4 What is your most recent base hourly wage rate at this job?</t>
  </si>
  <si>
    <t>R4 What was your most recent gross salary before deductions?</t>
  </si>
  <si>
    <t>R4 Pay interval for recent gross salary.</t>
  </si>
  <si>
    <t>R4 Is this salary for full time work, for the full year?</t>
  </si>
  <si>
    <t>R4 For how many months of work do/did you receive this salary?</t>
  </si>
  <si>
    <t>R4 For how many hours of work per week?</t>
  </si>
  <si>
    <t>R4 In an average month, how much do you earn from this job, before taxes and other deductions?</t>
  </si>
  <si>
    <t>R4 In the last 12 months, how much have you received in wages, salaries, commissions, and tips before taxes and other deductions?</t>
  </si>
  <si>
    <t>R4 Total hours worked per week on all jobs.</t>
  </si>
  <si>
    <t>R4 Base hourly wage rate</t>
  </si>
  <si>
    <t>R4 Not including yourself, about how many people worked where you worked for your current/last company?</t>
  </si>
  <si>
    <t>R4 Summary - not including yourself, about how many people worked where you worked for your current/last company?</t>
  </si>
  <si>
    <t>R4 Current/last firm size, categorical.</t>
  </si>
  <si>
    <t>R4 Was your current/last job with the Federal, State, or Local Government?</t>
  </si>
  <si>
    <t>R4 Alternate job supervision questions. 50% of the sample answered Jencks Items remainder answered Wright Items.</t>
  </si>
  <si>
    <t>R4 Do you have authority to hire or fire others? This is a Jencks Item.</t>
  </si>
  <si>
    <t>R4 Can you influence or set the rate of pay received by others? This is a Jencks Item.</t>
  </si>
  <si>
    <t>R4 Do you supervise the work of others? That is, what they produce/produced or how much? This is a Jencks Item.</t>
  </si>
  <si>
    <t>R4 Does someone else supervise your work?  That is, what you produce or how much? This is a Jencks Item.</t>
  </si>
  <si>
    <t>R4 Does your boss have a boss? This is a Jencks Item.</t>
  </si>
  <si>
    <t>R4 Does managerial, supervisory, or non-management/non-surpervisory best describe the position which you hold in your business or organization? This is a Wright Item.</t>
  </si>
  <si>
    <t>R4 For managerial jobs:  Would that be a top, upper, middle, or lower managerial position you hold?  This is a Wright Item.</t>
  </si>
  <si>
    <t>R4 Summary for which of the following best describes the position which you hold in your business or organization? This is a Wright Item.</t>
  </si>
  <si>
    <t>R4 Does someone else supervise your work? That is, what you produce/produced or how much? This is a Wright Item.</t>
  </si>
  <si>
    <t>R4 Do you participate in making policy decisions such as, products or services delivered, total number of people employed, budgets, etc., or even provide advice about them? This is a Wright Item.</t>
  </si>
  <si>
    <t>R4 As an official part of your job, do you supervise the work of other employees or tell other employees what work to do? This is a Wright Item.</t>
  </si>
  <si>
    <t>R4 Summary for how many times an hour, day, week, month, or year does a supervisor check up on your work?</t>
  </si>
  <si>
    <t>R4 About how many times an hour, day, week, month, or year does a supervisor check up on your work?</t>
  </si>
  <si>
    <t>R4 Unit for how many times an hour, day, week, month, or year does a supervisor check up on your work?</t>
  </si>
  <si>
    <t>R4 Can you decide what time to come to work and when to leave, either officially or unofficially?</t>
  </si>
  <si>
    <t>R4 How much education do most people in jobs like respondent's job have?</t>
  </si>
  <si>
    <t>R4 All things considered, how satisfied are you with your job as a whole?</t>
  </si>
  <si>
    <t>R4 Would you agree or disagree that a person on your job learns new things that could lead to a better job or promotion?</t>
  </si>
  <si>
    <t>R4 How frequently does your job require lots of physical effort?</t>
  </si>
  <si>
    <t>R4 How frequently does your job require intense concentration or attention?</t>
  </si>
  <si>
    <t>R4 How frequently do you have to work under the pressure of time?</t>
  </si>
  <si>
    <t>R4 In an average week on your job, how many hours do you spend reading, writing, and dealing with written materials?</t>
  </si>
  <si>
    <t>R4 How many hours per week do you spend working with your hands, tools, or equipment?</t>
  </si>
  <si>
    <t>R4 How many hours per week do you spend dealing with people about work, not just passing the time of day?</t>
  </si>
  <si>
    <t>R4 How many hours per week do you do the same things over and over?</t>
  </si>
  <si>
    <t>R4 How dirty do you get on the job?</t>
  </si>
  <si>
    <t>R4 Were you exposed to dangerous conditions in your work?</t>
  </si>
  <si>
    <t>R4 What sort of hazardous conditions were you exposed to on the job?</t>
  </si>
  <si>
    <t>R4 Degree of seriousness of dangerous condition on job.  Constructed from SG055JJD.</t>
  </si>
  <si>
    <t>R4 How frequently are you exposed to dangerous conditions?</t>
  </si>
  <si>
    <t>R4 On a scale from one to ten, what chance do you think there is that you will lose your job completely in the next two years?</t>
  </si>
  <si>
    <t>R4 Do you get paid vacations?</t>
  </si>
  <si>
    <t>R4 Other than holidays like the Fourth of July or Labor Day, how many paid vacation days are you allowed to take off each year?</t>
  </si>
  <si>
    <t>R4 If an average job is rated 100, how would you rate your job?</t>
  </si>
  <si>
    <t>R4 Which do you think is more important in a job: getting a pension or getting high pay?</t>
  </si>
  <si>
    <t>R4 Which is more important: being able to have on-the-job training, or getting high pay?</t>
  </si>
  <si>
    <t>R4 Which is more important: being able to work without frequent checking by a supervisor, or getting high pay?</t>
  </si>
  <si>
    <t>R4 Which is more important: Having a job that other people regard highly, or getting high pay?</t>
  </si>
  <si>
    <t>R4 Flag variable indicating source of information for base hourly wage rate</t>
  </si>
  <si>
    <t>R4 Flag variable indicating source of information for base hourly wage rate.</t>
  </si>
  <si>
    <t>R4 Was this respondent in the 50% sample which received questions regarding discrimination?</t>
  </si>
  <si>
    <t>R4 Prior to the last/current job, did discrimination or harassment on the basis of age, disability, race, sex, sexual orientation or anything else ever cause respondent to leave or lose a job?</t>
  </si>
  <si>
    <t>R4 In your most recent job, have you been the victim of any sexual harassment?</t>
  </si>
  <si>
    <t>R4 In your most recent job, have you been the victim of any discrimination on the basis of age, disability, race, sex, sexual orientation, or anything else?</t>
  </si>
  <si>
    <t>R4 Would you say that this discrimination was based on age, disability, race, sex, sexual orientation, or something else?</t>
  </si>
  <si>
    <t>R4 Did this discrimination involve: not getting a promotion, losing a job, hostile working conditions, being paid less, or something else?</t>
  </si>
  <si>
    <t>R4 For respondents who experienced both discrimination and sexual harassment, which one of these was the most recent?</t>
  </si>
  <si>
    <t>R4 Would you describe this discrimination referred to in SG072RE as coming from a particular person, a small group of people, or the organization overall?</t>
  </si>
  <si>
    <t>R4 Was/were the person/people referred to in SG073RE higher than you in the organization, about at your level, below you, or outside the organization respondent worked for?</t>
  </si>
  <si>
    <t>R4 Did respondent ever use a procedure inside his/her organization to complain about the sexual harassment or discrimination referred to in SG068RE and/or SG069RE?</t>
  </si>
  <si>
    <t>R4 Was this procedure respondent used a written grievance procedure or something more informal?</t>
  </si>
  <si>
    <t>R4 Was that written procedure set up by a union?</t>
  </si>
  <si>
    <t>R4 Did respondent ever file a complaint with a government fair employment agency?</t>
  </si>
  <si>
    <t>R4 Which did respondent do first: use a procedure inside organization or file a complaint with a government fair employment agency?</t>
  </si>
  <si>
    <t>R4 Did the agency find reasonable cause to believe that a violation occurred? Refers to complaint in SG078RE</t>
  </si>
  <si>
    <t>R4 Did the agency file a lawsuit on respondent's behalf?</t>
  </si>
  <si>
    <t>R4 Did respondent or his/her lawyer file a lawsuit on his/her behalf?</t>
  </si>
  <si>
    <t>R4 Was respondent's action resolved completely in his/her favor, partly in his/her favor and partly in the other party's favor, completely in the other party's favor, or was it not resolved?</t>
  </si>
  <si>
    <t>R4 Was the complaint resolved by someone within the organization respondent works for, the government fair employment agency, through a lawyer-negotiated settlement, or through a trial?</t>
  </si>
  <si>
    <t>R4 Was the procedure for resolving respondent's complaint within respondent's organization extremely fair, somewhat fair, neither fair nor unfair, somewhat unfair, or extremely unfair?</t>
  </si>
  <si>
    <t>R4 Was the government fair employment process for resolving respondent's complaint extremely fair, somewhat fair, neither fair nor unfair, somewhat unfair, or extremely unfair?</t>
  </si>
  <si>
    <t>R4 Total number of respondent's children.  Include biological, adopted, step or foster children as well as other children respondent considered to be a part of his/her family.</t>
  </si>
  <si>
    <t>R4 Sex of oldest child.</t>
  </si>
  <si>
    <t>R4 Relationship of oldest child to respondent.</t>
  </si>
  <si>
    <t>R4 Is the respondent's oldest child alive?</t>
  </si>
  <si>
    <t>R4 Month of oldest child's death.</t>
  </si>
  <si>
    <t>R4 Year of oldest child's death.</t>
  </si>
  <si>
    <t>R4 Living arrangement of oldest child.</t>
  </si>
  <si>
    <t>R4 Highest grade or year of regular school that oldest child ever attended.</t>
  </si>
  <si>
    <t>R4 Date of oldest child's birth. Year on public release and century months on private release.</t>
  </si>
  <si>
    <t>R4 Sex of the second oldest child.</t>
  </si>
  <si>
    <t>R4 Relationship of the second oldest child to respondent.</t>
  </si>
  <si>
    <t>R4 Is the the second oldest child alive?</t>
  </si>
  <si>
    <t>R4 Month of second oldest child's death.</t>
  </si>
  <si>
    <t>R4 Year of second oldest child's death.</t>
  </si>
  <si>
    <t>R4 Living arrangement of the second oldest child.</t>
  </si>
  <si>
    <t>R4 Highest grade or year of regular school that second oldest child ever attended.</t>
  </si>
  <si>
    <t>R4 Date of the second oldest child's birth. Year on public release and century months on private release.</t>
  </si>
  <si>
    <t>R4 Sex of the third oldest child.</t>
  </si>
  <si>
    <t>R4 Relationship of the third oldest child to respondent.</t>
  </si>
  <si>
    <t>R4 Is the third oldest child alive?</t>
  </si>
  <si>
    <t>R4 Month of third oldest child's death.</t>
  </si>
  <si>
    <t>R4 Year of third oldest child's death.</t>
  </si>
  <si>
    <t>R4 Living arrangement of the third oldest child.</t>
  </si>
  <si>
    <t>R4 Highest grade or year of regular school that third oldest child ever attended.</t>
  </si>
  <si>
    <t>R4 Date of the third oldest child's birth. Year on public release and century months on private release.</t>
  </si>
  <si>
    <t>R4 Sex of the fourth oldest child.</t>
  </si>
  <si>
    <t>R4 Relationship of the fourth oldest child to respondent.</t>
  </si>
  <si>
    <t>R4 Is the fourth oldest child alive?</t>
  </si>
  <si>
    <t>R4 Month of fourth oldest child's death.</t>
  </si>
  <si>
    <t>R4 Year of fourth oldest child's death.</t>
  </si>
  <si>
    <t>R4 Living arrangement of the fourth oldest child.</t>
  </si>
  <si>
    <t>R4 Highest grade or year of regular school that fourth oldest child ever attended.</t>
  </si>
  <si>
    <t>R4 Date of the fourth oldest child's birth. Year on public release and century months on private release.</t>
  </si>
  <si>
    <t>R4 Sex of the fifth oldest child.</t>
  </si>
  <si>
    <t>R4 Relationship of the fifth oldest child to respondent.</t>
  </si>
  <si>
    <t>R4 Is the fifth oldest child alive?</t>
  </si>
  <si>
    <t>R4 Month of fifth oldest child's death.</t>
  </si>
  <si>
    <t>R4 Year of fifth oldest child's death.</t>
  </si>
  <si>
    <t>R4 Living arrangement of the fifth oldest child.</t>
  </si>
  <si>
    <t>R4 Highest grade or year of regular school that fifth oldest child ever attended.</t>
  </si>
  <si>
    <t>R4 Date of the fifth oldest child's birth. Year on public release and century months on private release.</t>
  </si>
  <si>
    <t>R4 Sex of the sixth oldest child.</t>
  </si>
  <si>
    <t>R4 Relationship of the sixth oldest child to respondent.</t>
  </si>
  <si>
    <t>R4 Is the sixth oldest child alive?</t>
  </si>
  <si>
    <t>R4 Month of  sixth oldest child's death.</t>
  </si>
  <si>
    <t>R4 Year of sixth oldest child's death.</t>
  </si>
  <si>
    <t>R4 Living arrangement of the sixth oldest child.</t>
  </si>
  <si>
    <t>R4 Highest grade or year of regular school that sixth oldest child ever attended.</t>
  </si>
  <si>
    <t>R4 Date of the sixth oldest child's birth. Year on public release and century months on private release.</t>
  </si>
  <si>
    <t>R4 Sex of the seventh oldest child.</t>
  </si>
  <si>
    <t>R4 Relationship of the seventh oldest child to respondent.</t>
  </si>
  <si>
    <t>R4 Is the seventh oldest child alive?</t>
  </si>
  <si>
    <t>R4 Month of the seventh oldest child's death.</t>
  </si>
  <si>
    <t>R4 Year of the seventh oldest child's death.</t>
  </si>
  <si>
    <t>R4 Living arrangement of the seventh oldest child.</t>
  </si>
  <si>
    <t>R4 Highest grade or year of regular school that the seventh oldest child ever attended.</t>
  </si>
  <si>
    <t>R4 Date of the seventh oldest child's birth. Year on public release and century months on private release.</t>
  </si>
  <si>
    <t>R4 Sex of the eighth oldest child.</t>
  </si>
  <si>
    <t>R4 Relationship of the eighth oldest child to respondent.</t>
  </si>
  <si>
    <t>R4 Is the eighth oldest child alive?</t>
  </si>
  <si>
    <t>R4 Month of the eighth oldest child's death.</t>
  </si>
  <si>
    <t>R4 Year of the eighth oldest child's death.</t>
  </si>
  <si>
    <t>R4 Living arrangement of the eighth oldest child.</t>
  </si>
  <si>
    <t>R4 Highest grade or year of regular school that the eighth oldest child ever attended.</t>
  </si>
  <si>
    <t>R4 Date of the eighth oldest child's birth. Year on public release and century months on private release.</t>
  </si>
  <si>
    <t>R4 Sex of the ninth oldest child.</t>
  </si>
  <si>
    <t>R4 Relationship of the ninth oldest child to respondent.</t>
  </si>
  <si>
    <t>R4 Is the the ninth oldest child alive?</t>
  </si>
  <si>
    <t>R4 Month of the ninth oldest child's death.</t>
  </si>
  <si>
    <t>R4 Year of the ninth oldest child's death.</t>
  </si>
  <si>
    <t>R4 Living arrangement of the ninth oldest child.</t>
  </si>
  <si>
    <t>R4 Highest grade or year of regular school that the ninth oldest child ever attended.</t>
  </si>
  <si>
    <t>R4 Date of the ninth oldest child's birth. Year on public release and century months on private release.</t>
  </si>
  <si>
    <t>R4 Sex of the tenth oldest child.</t>
  </si>
  <si>
    <t>R4 Relationship of the tenth oldest child to respondent.</t>
  </si>
  <si>
    <t>R4 Is the the tenth oldest child alive?</t>
  </si>
  <si>
    <t>R4 Month of the tenth oldest child's death.</t>
  </si>
  <si>
    <t>R4 Year of the tenth oldest child's death.</t>
  </si>
  <si>
    <t>R4 Living arrangement of the tenth oldest child.</t>
  </si>
  <si>
    <t>R4 Highest grade or year of regular school that the tenth oldest child ever attended.</t>
  </si>
  <si>
    <t>R4 Date of the tenth oldest child's birth. Year on public release and century months on private release.</t>
  </si>
  <si>
    <t>R4 Sex of the eleventh oldest child.</t>
  </si>
  <si>
    <t>R4 Relationship of the eleventh oldest child to respondent.</t>
  </si>
  <si>
    <t>R4 Is the eleventh oldest child alive?</t>
  </si>
  <si>
    <t>R4 Month of the eleventh oldest child's death.</t>
  </si>
  <si>
    <t>R4 Year of the eleventh oldest child's death.</t>
  </si>
  <si>
    <t>R4 Living arrangement of the eleventh oldest child.</t>
  </si>
  <si>
    <t>R4 Highest grade or year of regular school that the eleventh oldest child ever attended.</t>
  </si>
  <si>
    <t>R4 Date of the eleventh oldest child's birth. Year on public release and century months on private release.</t>
  </si>
  <si>
    <t>R4 Sex of the twelfth oldest child.</t>
  </si>
  <si>
    <t>R4 Relationship of the twelfth oldest child to respondent.</t>
  </si>
  <si>
    <t>R4 Is the twelfth oldest child alive?</t>
  </si>
  <si>
    <t>R4 Month of the twelfth oldest child's death.</t>
  </si>
  <si>
    <t>R4 Year of the twelfth oldest child's death.</t>
  </si>
  <si>
    <t>R4 Living arrangement of the twelfth oldest child.</t>
  </si>
  <si>
    <t>R4 Highest grade or year of regular school that the twelfth oldest child ever attended.</t>
  </si>
  <si>
    <t>R4 Date of the twelfth oldest child's birth. Year on public release and century months on private release.</t>
  </si>
  <si>
    <t>R4 Sex of the thirteenth oldest child.</t>
  </si>
  <si>
    <t>R4 Relationship of the thirteenth oldest child to respondent.</t>
  </si>
  <si>
    <t>R4 Is the thirteenth oldest child alive?</t>
  </si>
  <si>
    <t>R4 Month of the thirteenth oldest child's death.</t>
  </si>
  <si>
    <t>R4 Year of the thirteenth oldest child's death.</t>
  </si>
  <si>
    <t>R4 Living arrangement of the thirteenth oldest child.</t>
  </si>
  <si>
    <t>R4 Highest grade or year of regular school that  the thirteenth oldest child ever attended.</t>
  </si>
  <si>
    <t>R4 Date of the thirteenth oldest child's birth. Year on public release and century months on private release.</t>
  </si>
  <si>
    <t>R4 Sex of the fourteenth oldest child.</t>
  </si>
  <si>
    <t>R4 Relationship of the fourteenth oldest child to respondent.</t>
  </si>
  <si>
    <t>R4 Is the fourteenth oldest child alive?</t>
  </si>
  <si>
    <t>R4 Month of the fourteenth oldest child's death. Not available for mail only respondents.</t>
  </si>
  <si>
    <t>R4 Year of the fourteenth oldest child's death. Not available for mail only respondents.</t>
  </si>
  <si>
    <t>R4 Living arrangement of the fourteenth oldest child.</t>
  </si>
  <si>
    <t>R4 Highest grade or year of regular school that the fourteenth oldest child ever attended.</t>
  </si>
  <si>
    <t>R4 Date of the fourteenth oldest child's birth. Year on public release and century months on private release.</t>
  </si>
  <si>
    <t>R4 SEX OF THE FIFTEENTH OLDEST CHILD.</t>
  </si>
  <si>
    <t>R4 RELATIONSHIP OF THE FIFTEENTH OLDEST CHILD TO RESPONDENT.</t>
  </si>
  <si>
    <t>R4 IS THE FIFTEENTH OLDEST CHILD ALIVE?</t>
  </si>
  <si>
    <t>R4 MONTH OF THE FIFTEENTH OLDEST CHILD'S DEATH. NOT AVAILABLE FOR "MAIL ONLY" RESPONDENTS.</t>
  </si>
  <si>
    <t>R4 YEAR OF THE FIFTEENTH OLDEST CHILD'S DEATH. NOT AVAILABLE FOR "MAIL ONLY" RESPONDENTS.</t>
  </si>
  <si>
    <t>R4 LIVING ARRANGEMENT OF THE FIFTEENTH OLDEST CHILD.</t>
  </si>
  <si>
    <t>R4 HIGHEST GRADE OF EDUCATION FOR THE FIFTEENTH OLDEST CHILD.  ONLY AVAILABLE FOR "MAIL ONLY" RESPONDENTS.</t>
  </si>
  <si>
    <t>R4 DATE OF THE FIFTEENTH OLDEST CHILD'S BIRTH. YEAR ON PUBLIC RELEASE AND CENTURY MONTHS ON PRIVATE RELEASE.</t>
  </si>
  <si>
    <t>R4 SEX OF THE SIXTEENTH OLDEST CHILD.</t>
  </si>
  <si>
    <t>R4 RELATIONSHIP OF THE SIXTEENTH OLDEST CHILD TO RESPONDENT.</t>
  </si>
  <si>
    <t>R4 IS THE SIXTEENTH OLDEST CHILD ALIVE?</t>
  </si>
  <si>
    <t>R4 MONTH OF THE SIXTEENTH OLDEST CHILD'S DEATH. NOT AVAILABLE FOR "MAIL ONLY" RESPONDENTS.</t>
  </si>
  <si>
    <t>R4 YEAR OF THE SIXTEENTH OLDEST CHILD'S DEATH. NOT AVAILABLE FOR "MAIL ONLY" RESPONDENTS.</t>
  </si>
  <si>
    <t>R4 LIVING ARRANGEMENT OF THE SIXTEENTH OLDEST CHILD.</t>
  </si>
  <si>
    <t>R4 HIGHEST GRADE OF EDUCATION FOR THE SIXTEENTH OLDEST CHILD.  ONLY AVAILABLE FOR "MAIL ONLY" RESPONDENTS.</t>
  </si>
  <si>
    <t>R4 DATE OF THE SIXTEENTH OLDEST CHILD'S BIRTH. YEAR ON PUBLIC RELEASE AND CENTURY MONTHS ON PRIVATE RELEASE.</t>
  </si>
  <si>
    <t>R4 SEX OF THE SEVENTEENTH OLDEST CHILD.</t>
  </si>
  <si>
    <t>R4 RELATIONSHIP OF THE SEVENTEENTH OLDEST CHILD TO RESPONDENT.</t>
  </si>
  <si>
    <t>R4 IS THE SEVENTEENTH OLDEST CHILD ALIVE?</t>
  </si>
  <si>
    <t>R4 MONTH OF THE SEVENTEENTH OLDEST CHILD'S DEATH. NOT AVAILABLE FOR "MAIL ONLY" RESPONDENTS.</t>
  </si>
  <si>
    <t>R4 YEAR OF THE SEVENTEENTH OLDEST CHILD'S DEATH. NOT AVAILABLE FOR "MAIL ONLY" RESPONDENTS.</t>
  </si>
  <si>
    <t>R4 LIVING ARRANGEMENT OF THE SEVENTEENTH OLDEST CHILD.</t>
  </si>
  <si>
    <t>R4 HIGHEST GRADE OF EDUCATION FOR THE SEVENTEENTH OLDEST CHILD.  ONLY AVAILABLE FOR "MAIL ONLY" RESPONDENTS.</t>
  </si>
  <si>
    <t>R4 DATE OF THE SEVENTEENTH OLDEST CHILD'S BIRTH. YEAR ON PUBLIC RELEASE AND CENTURY MONTHS ON PRIVATE RELEASE.</t>
  </si>
  <si>
    <t>R4 SEX OF THE EIGHTEENTH OLDEST CHILD.</t>
  </si>
  <si>
    <t>R4 RELATIONSHIP OF THE EIGHTEENTH OLDEST CHILD TO RESPONDENT.</t>
  </si>
  <si>
    <t>R4 IS THE EIGHTEENTH OLDEST CHILD ALIVE?</t>
  </si>
  <si>
    <t>R4 MONTH OF THE EIGHTEENTH OLDEST CHILD'S DEATH. NOT AVAILABLE FOR "MAIL ONLY" RESPONDENTS.</t>
  </si>
  <si>
    <t>R4 YEAR OF THE EIGHTEENTH OLDEST CHILD'S DEATH. NOT AVAILABLE FOR "MAIL ONLY" RESPONDENTS.</t>
  </si>
  <si>
    <t>R4 LIVING ARRANGEMENT OF THE EIGHTEENTH OLDEST CHILD.</t>
  </si>
  <si>
    <t>R4 HIGHEST GRADE OF EDUCATION FOR THE EIGHTEENTH OLDEST CHILD.  ONLY AVAILABLE FOR "MAIL ONLY" RESPONDENTS.</t>
  </si>
  <si>
    <t>R4 DATE OF RESPONDENT'S THE EIGHTEENTH OLDEST CHILD'S BIRTH. YEAR ON PUBLIC RELEASE AND CENTURY MONTHS ON PRIVATE RELEASE.</t>
  </si>
  <si>
    <t>R4 Sex of selected child.</t>
  </si>
  <si>
    <t>R4 Relationship of selected child to respondent.</t>
  </si>
  <si>
    <t>R4 Living arrangement of selected child.</t>
  </si>
  <si>
    <t>R4 Selected child's marital status</t>
  </si>
  <si>
    <t>R4 highest grade selected child attended</t>
  </si>
  <si>
    <t>R4 Did the seclected child complete highest grade of school that he/she attended?</t>
  </si>
  <si>
    <t>R4 Did the selected child attend a regular school during the past twelve months? Regular school is grades 1-12 or post-high school education in a college, junior college, community college, or university that provides credit towards a college degree.</t>
  </si>
  <si>
    <t>R4 Date of selected child's birth. Year on public release and century months on private release.</t>
  </si>
  <si>
    <t>R4 Selected child's birth order.</t>
  </si>
  <si>
    <t>R4 Oldest child's marital status.</t>
  </si>
  <si>
    <t>R4 Did oldest child complete this grade or year in RD010?</t>
  </si>
  <si>
    <t>R4 Did oldest child attend a regular school in the past 12 months?  Include elementary, secondary, colleges, and universities.</t>
  </si>
  <si>
    <t>R4 If oldest child attended school in past 12 months, does child live with respondent while attending school or while not attending school.</t>
  </si>
  <si>
    <t>R4 Oldest child reported originally in 1975 interview?</t>
  </si>
  <si>
    <t>R4 The second oldest child's marital status.</t>
  </si>
  <si>
    <t>R4 Did second oldest child complete this grade or year in RD010?</t>
  </si>
  <si>
    <t>R4 Did second oldest child attend a regular school in the past 12 months? Include elementary, secondary, colleges, and universities.</t>
  </si>
  <si>
    <t>R4 If second child attended school in past 12 months, does child live with respondent while attending school or while not attending school.</t>
  </si>
  <si>
    <t>R4 Second oldest child reported originally in 1975 interview?</t>
  </si>
  <si>
    <t>R4 Third oldest child's marital status.</t>
  </si>
  <si>
    <t>R4 Did third oldest child complete this grade or year in RD010?</t>
  </si>
  <si>
    <t>R4 Did third oldest child attend a regular school in the past 12 months? Include elementary, secondary, colleges, and universities.</t>
  </si>
  <si>
    <t>R4 If third oldest child attended school in past 12 months, does child live with respondent while attending school or while not attending school.</t>
  </si>
  <si>
    <t>R4 Third oldest child reported originally in 1975 interview?</t>
  </si>
  <si>
    <t>R4 Fourth oldest child's marital status.</t>
  </si>
  <si>
    <t>R4 Did fourth oldest child complete this grade or year in RD010?</t>
  </si>
  <si>
    <t>R4 Did fourth oldest child attend a regular school in the past 12 months? Include elementary, secondary, colleges, and universities.</t>
  </si>
  <si>
    <t>R4 If fourth oldest child attended school in past 12 months, does child live with respondent while attending school or while not attending school.</t>
  </si>
  <si>
    <t>R4 Fourth child reported originally in 1975 interview?</t>
  </si>
  <si>
    <t>R4 Fifth oldest child's marital status.</t>
  </si>
  <si>
    <t>R4 Did fifth oldest child complete this grade or year in RD010?</t>
  </si>
  <si>
    <t>R4 Did fifth oldest child attend a regular school in the past 12 months? Include elementary, secondary, colleges, and universities.</t>
  </si>
  <si>
    <t>R4 If fifth oldest child attended school in past 12 months, does child live with respondent while attending school or while not attending school.</t>
  </si>
  <si>
    <t>R4 Fifth oldest child reported originally in 1975 interview?</t>
  </si>
  <si>
    <t>R4 Sixth oldest child's marital status.</t>
  </si>
  <si>
    <t>R4 Did sixth oldest child complete this grade or year in RD010?</t>
  </si>
  <si>
    <t>R4 Did sixth oldest child attend a regular school in the past 12 months?  Include elementary, secondary, colleges, and universities.</t>
  </si>
  <si>
    <t>R4 If sixth child attended school in past 12 months, does child live with respondent while attending school or while not attending school.</t>
  </si>
  <si>
    <t>R4 Sixth oldest child reported originally in 1975 interview?</t>
  </si>
  <si>
    <t>R4 The seventh oldest child's marital status.</t>
  </si>
  <si>
    <t>R4 Did the seventh oldest child complete this grade or year in RD010?</t>
  </si>
  <si>
    <t>R4 Did the seventh oldest child attend a regular school in the past 12 months?  Include elementary,secondary, colleges, and universities.</t>
  </si>
  <si>
    <t>R4 If the seventh oldest child attended school in past 12 months, does child live with respondent while attending school or while not attending school.</t>
  </si>
  <si>
    <t>R4 The seventh oldest child reported originally in 1975 interview?</t>
  </si>
  <si>
    <t>R4 The eighth oldest child's marital status.</t>
  </si>
  <si>
    <t>R4 Did the eighth oldest child complete this grade or year in RD010?</t>
  </si>
  <si>
    <t>R4 Did the eighth oldest child attend a regular school in the past 12 months?   Include elementary,secondary, colleges, and universities.</t>
  </si>
  <si>
    <t>R4 If the eighth oldest child attended school in past 12 months, does child live with respondent while attending school or while not attending school.</t>
  </si>
  <si>
    <t>R4 The eighth oldest child reported originally in 1975 interview?</t>
  </si>
  <si>
    <t>R4 The ninth oldest child's marital status.</t>
  </si>
  <si>
    <t>R4 Did the ninth oldest child complete this grade or year in RD010?</t>
  </si>
  <si>
    <t>R4 Did the ninth oldest child attend a regular school in the past 12 months?  Include elementary, secondary, colleges, and universities.</t>
  </si>
  <si>
    <t>R4 If the ninth oldest child attended school in past 12 months, does child live with respondent while attending school or while not attending school.</t>
  </si>
  <si>
    <t>R4 The ninth oldest child reported originally in 1975 interview?</t>
  </si>
  <si>
    <t>R4 tenth oldest child's marital status.</t>
  </si>
  <si>
    <t>R4 Did the tenth oldest child complete this grade or year in RD010?</t>
  </si>
  <si>
    <t>R4 Did the tenth oldest child attend a regular school in the past 12 months? Include elementary,secondary, colleges, and universities.</t>
  </si>
  <si>
    <t>R4 If the tenth child attended school in past 12 months, does child live with respondent while attending school or while not attending school.</t>
  </si>
  <si>
    <t>R4 The tenth oldest child reported originally in 1975 interview?</t>
  </si>
  <si>
    <t>R4 The eleventh oldest child's marital status.</t>
  </si>
  <si>
    <t>R4 Did the eleventh oldest child complete this grade or year in RD010?</t>
  </si>
  <si>
    <t>R4 Did the eleventh oldest child attend a regular school in the past 12 months? Include elementary, secondary, colleges, and universities.</t>
  </si>
  <si>
    <t>R4 If the eleventh oldest child attended school in past 12 months, does child live with respondent while attending school or while not attending school.</t>
  </si>
  <si>
    <t>R4 The eleventh oldest child reported originally in 1975 interview?</t>
  </si>
  <si>
    <t>R4 The twelfth oldest child's marital status.</t>
  </si>
  <si>
    <t>R4 Did the twelfth oldest child complete this grade or year in RD010?</t>
  </si>
  <si>
    <t>R4 Did the twelfth oldest child attend a regular school in the past 12 months? Include elementary, secondary, colleges, and universities.</t>
  </si>
  <si>
    <t>R4 If the twelfth oldest child attended school in past 12 months, does child live with respondent while attending school or while not attending school.</t>
  </si>
  <si>
    <t>R4 The twelfth oldest child reported originally in 1975 interview?</t>
  </si>
  <si>
    <t>R4 The thirteenth oldest child's marital status.</t>
  </si>
  <si>
    <t>R4 Did the thirteenth oldest child complete this grade or year in RD010?</t>
  </si>
  <si>
    <t>R4 Did the thirteenth oldest child attend a regular school in the past 12 months?  Include elementary, secondary, colleges, and universities.</t>
  </si>
  <si>
    <t>R4 If the thirteenth oldest child attended school in past 12 months, does child live with respondent while attending school or while not attending school.</t>
  </si>
  <si>
    <t>R4 The thirteenth oldest child reported originally in 1975 interview?</t>
  </si>
  <si>
    <t>R4 The fourteenth oldest child's marital status.</t>
  </si>
  <si>
    <t>R4 Did the fourteenth oldest child complete this grade or year in RD010?</t>
  </si>
  <si>
    <t>R4 Did the fourteenth oldest child attend a regular school in the past 12 months? Include elementary, secondary, colleges, and universities.</t>
  </si>
  <si>
    <t>R4 If the fourteenth oldest child attended school in past 12 months, does child live with respondent while attending school or while not attending school.</t>
  </si>
  <si>
    <t>R4 The fourteenth oldest child reported originally in 1975 interview?</t>
  </si>
  <si>
    <t>R4 Is the selected child the same child selected in 1975?</t>
  </si>
  <si>
    <t>R4 Is selected child alive?</t>
  </si>
  <si>
    <t>R4 Month of selected child's death.</t>
  </si>
  <si>
    <t>R4 Year of selected child's death.</t>
  </si>
  <si>
    <t>R4 If selected child attended school in past 12 months, does child live with respondent while attending school or while not attending school.</t>
  </si>
  <si>
    <t>R4 Selected child reported originally in 1975 interview?</t>
  </si>
  <si>
    <t>R4 Is the selected child the same child selected in 1975? Code for rd002sk prior to removal of incorrect selected child.</t>
  </si>
  <si>
    <t>R4 Does the selected child live with the respondent when school is in session? Asked about those children who attended school during the past 12 months.</t>
  </si>
  <si>
    <t>R4 Does the selected child live with the respondent when school is not in session? Asked about those children who attended school during the past 12 months.</t>
  </si>
  <si>
    <t>R4 Current marital status</t>
  </si>
  <si>
    <t>R4 Married more than once?</t>
  </si>
  <si>
    <t>R4 Number of marriages as of 199x</t>
  </si>
  <si>
    <t>R4 Marital history.</t>
  </si>
  <si>
    <t>R4 Date when current marriage began. Year on public release, century months on private release.</t>
  </si>
  <si>
    <t>R4 Age of respondent when married current spouse.</t>
  </si>
  <si>
    <t>R4 Number of children born during current marriage.</t>
  </si>
  <si>
    <t>R4 Status of 197x marriage.</t>
  </si>
  <si>
    <t>R4 Highest grade of school current spouse completed at time of 197X interview for marriages reported in 197X interview.</t>
  </si>
  <si>
    <t>R4 Current spouse level of education completed at time of marriage for marriages newly reported this interview.</t>
  </si>
  <si>
    <t>R4 Birthdate of current spouse.</t>
  </si>
  <si>
    <t>R4 Age of current spouse.</t>
  </si>
  <si>
    <t>R4 Age of current spouse at time of marriage.</t>
  </si>
  <si>
    <t>R4 Labor force status of current spouse.</t>
  </si>
  <si>
    <t>R4 Current spouse's activity.</t>
  </si>
  <si>
    <t>R4 Has current spouse ever worked?</t>
  </si>
  <si>
    <t>R4 1970 Census detailed industry code for current spouse's current/last job.</t>
  </si>
  <si>
    <t>R4 1970 Census detailed occupation code for current spouse's current/last job.</t>
  </si>
  <si>
    <t>R4 Class of worker code for current spouse's current/last job.</t>
  </si>
  <si>
    <t>R4 1970 Major industry code for current spouse's current/last job.</t>
  </si>
  <si>
    <t>R4 1970 Major occupation code for current spouse's current/last job.</t>
  </si>
  <si>
    <t>R4 1970 Occupational Education Score for current spouse's current/last job.</t>
  </si>
  <si>
    <t>R4 1970 Occupational Income Score for current spouse's current/last job.</t>
  </si>
  <si>
    <t>R4 1970 Duncan SEI score for current spouse's current/last job.</t>
  </si>
  <si>
    <t>R4 1970 Siegel prestige score for current spouse's current/last job.</t>
  </si>
  <si>
    <t>R4 1970 MSEI2 occupational status score for current spouse's current/last job.</t>
  </si>
  <si>
    <t>R4 1970 TSEI2 occupational status score for current spouse's current/last job.</t>
  </si>
  <si>
    <t>R4 1990 Census detailed industry code for current spouse's current/last job.</t>
  </si>
  <si>
    <t>R4 1990 Census detailed occupation code for current spouse's current/last job.</t>
  </si>
  <si>
    <t>R4 1990 Major industry code for current spouse's current/last job.</t>
  </si>
  <si>
    <t>R4 1990 Major occupation code for current spouse's current/last job.</t>
  </si>
  <si>
    <t>R4 1989 Nakao-Treas Prestige Rating for current spouse's current/last job.</t>
  </si>
  <si>
    <t>R4 1990 occupational education score for current spouse's current/last job.</t>
  </si>
  <si>
    <t>R4 1990 Occupational Earnings Score for current spouse's current/last job.</t>
  </si>
  <si>
    <t>R4 Is your current spouse living in the same household?</t>
  </si>
  <si>
    <t>R4 Reason for not living with current spouse.</t>
  </si>
  <si>
    <t>R4 Current spouse ever married before this marriage.</t>
  </si>
  <si>
    <t>R4 Number of marriages current spouse ever had before current marriage.</t>
  </si>
  <si>
    <t>R4 Description of current spouse's health.</t>
  </si>
  <si>
    <t>R4 Similarity of outlook on life with current spouse.</t>
  </si>
  <si>
    <t>R4 How close respondent is with current spouse.</t>
  </si>
  <si>
    <t>R4 Century month for beginning of first marriage.</t>
  </si>
  <si>
    <t>R4 Termination status of first marriage.</t>
  </si>
  <si>
    <t>R4 Century month when stopped living with first spouse.</t>
  </si>
  <si>
    <t>R4 Date first spouse died. Year on public release, century months on private release.</t>
  </si>
  <si>
    <t>R4 Age of respondent when respondent married first spouse.</t>
  </si>
  <si>
    <t>R4 Number of children from first marriage.</t>
  </si>
  <si>
    <t>R4 Century month for beginning of second marriage.</t>
  </si>
  <si>
    <t>R4 Termination status of second marriage.</t>
  </si>
  <si>
    <t>R4 Century month when stopped living with second spouse.</t>
  </si>
  <si>
    <t>R4 Date when second spouse died. Year on public release, century months on private release.</t>
  </si>
  <si>
    <t>R4 Age of respondent when respondent married second spouse.</t>
  </si>
  <si>
    <t>R4 Number of children from second marriage.</t>
  </si>
  <si>
    <t>R4 Century month for beginning of third marriage.</t>
  </si>
  <si>
    <t>R4 Termination status of third marriage.</t>
  </si>
  <si>
    <t>R4 Century month when stopped living with third spouse.</t>
  </si>
  <si>
    <t>R4 Date third spouse died. Year on public release, century months on private release.</t>
  </si>
  <si>
    <t>R4 Age of respondent when respondent married third spouse.</t>
  </si>
  <si>
    <t>R4 Number of children from third marriage.</t>
  </si>
  <si>
    <t>R4 Century month for beginning of fourth marriage.</t>
  </si>
  <si>
    <t>R4 Termination status of fourth marriage.</t>
  </si>
  <si>
    <t>R4 Century month when stopped living with fourth spouse.</t>
  </si>
  <si>
    <t>R4 Date when fourth spouse died. Year on public release, century months on private release.</t>
  </si>
  <si>
    <t>R4 Age of respondent when respondent married fourth spouse.</t>
  </si>
  <si>
    <t>R4 Number of children from fourth marriage.</t>
  </si>
  <si>
    <t>R4 CENTURY MONTH FOR BEGINNING OF FIFTH MARRIAGE.</t>
  </si>
  <si>
    <t>R4 TERMINATION STATUS OF FIFTH MARRIAGE.</t>
  </si>
  <si>
    <t>R4 CENTURY MONTH WHEN STOPPED LIVING WITH FIFTH SPOUSE.</t>
  </si>
  <si>
    <t>R4 CENTURY MONTH WHEN FIFTH SPOUSE DIED.</t>
  </si>
  <si>
    <t>R4 AGE WHEN MARRIED FIFTH SPOUSE.</t>
  </si>
  <si>
    <t>R4 NUMBER OF CHILDREN FROM FIFTH MARRIAGE.</t>
  </si>
  <si>
    <t>R4 CENTURY MONTH FOR BEGINNING OF SIXTH MARRIAGE.</t>
  </si>
  <si>
    <t>R4 TERMINATION STATUS OF SIXTH MARRIAGE.</t>
  </si>
  <si>
    <t>R4 CENTURY MONTH WHEN STOPPED LIVING WITH SIXTH SPOUSE.</t>
  </si>
  <si>
    <t>R4 CENTURY MONTH WHEN  SIXTH SPOUSE DIED.</t>
  </si>
  <si>
    <t>R4 AGE WHEN MARRIED SIXTH SPOUSE.</t>
  </si>
  <si>
    <t>R4 NUMBER OF CHILDREN FROM SIXTH MARRIAGE.</t>
  </si>
  <si>
    <t>R4 Century month for beginning of most recent marriage.</t>
  </si>
  <si>
    <t>R4 Termination status of most recent marriage.</t>
  </si>
  <si>
    <t>R4 Century month when stopped living with most recent spouse.</t>
  </si>
  <si>
    <t>R4 Date most recent spouse died. Year on public release, century months on private release.</t>
  </si>
  <si>
    <t>R4 Age of respondent when respondent married most recent spouse.</t>
  </si>
  <si>
    <t>R4 Number of children from most recent marriage.</t>
  </si>
  <si>
    <t>R4 Number of marriages.</t>
  </si>
  <si>
    <t>R4 Age of first spouse at marriage date.</t>
  </si>
  <si>
    <t>R4 Educational attainment of first spouse.</t>
  </si>
  <si>
    <t>R4 Respondent's income from wages, salaries, commissions, and tips before taxes and other deductions in the last 12 months.</t>
  </si>
  <si>
    <t>R4 Does respondent have any income from own business, professional practice, partnership, or farm?</t>
  </si>
  <si>
    <t>R4 Respondent's earnings from own business, professional practice, partnership or farm in the last 12 months.</t>
  </si>
  <si>
    <t>R4 Spouse's income from wages, salaries, commissions, and tips before taxes and other deductions in the last 12 months.</t>
  </si>
  <si>
    <t>R4 In the last 12 months, did respondent's spouse receive any income from own business, professional practice, partnership, or farm?</t>
  </si>
  <si>
    <t>R4 Spouse's earnings from own business, professional practice, partnership or farm in the last 12 months.</t>
  </si>
  <si>
    <t>R4 Respondent's income from interest, dividends or other investments in the last 12 months.</t>
  </si>
  <si>
    <t>R4 Respondent's social security or supplemental security income in the last 12 months.</t>
  </si>
  <si>
    <t>R4 Respondent's income from pensions, annuities, or survivor's benefits in the last 12 months.</t>
  </si>
  <si>
    <t>R4 Respondent's public assistance income in the last 12 months. This includes welfare or AFDC, food stamps, general assistance, and energy assistance.</t>
  </si>
  <si>
    <t>R4 Respondent's income from other government programs, such as unemployment compensation, worker's compensation, veteran's benefits, or disability payments, in the last 12 months.</t>
  </si>
  <si>
    <t>R4 Respondent's income from child support in the last 12 months.</t>
  </si>
  <si>
    <t>R4 Respondent's income from alimony in the last 12 months.</t>
  </si>
  <si>
    <t>R4 Respondent's other income in the last 12 months. This includes gifts, lump sum payments, and inheritances.</t>
  </si>
  <si>
    <t>R4 Type of other income received by respondent in the last 12 months.</t>
  </si>
  <si>
    <t>R4 Amount of child support paid by respondent in the last 12 months.</t>
  </si>
  <si>
    <t>R4 Amount of alimony paid by respondent in the last 12 months.</t>
  </si>
  <si>
    <t>R4 Respondent's total income in the last 12 months.</t>
  </si>
  <si>
    <t>R4 Spouse's income from interest, dividends or other investments in the last 12 months.</t>
  </si>
  <si>
    <t>R4 Spouse's social security or supplemental security income in the last 12 months.</t>
  </si>
  <si>
    <t>R4 Spouse's income from pensions, annuities, or survivor's benefits in the last 12 months.</t>
  </si>
  <si>
    <t>R4 Spouse's public assistance income in the last 12 months. This includes welfare or AFDC, food stamps, general assistance, and energy assistance.</t>
  </si>
  <si>
    <t>R4 Spouse's income from other government programs, such as unemployment compensation, worker's compensation, veteran's benefits, or disability payments, in the last 12 months.</t>
  </si>
  <si>
    <t>R4 Spouse's income from child support in the last 12 months.</t>
  </si>
  <si>
    <t>R4 Spouse's income from alimony in the last 12 months.</t>
  </si>
  <si>
    <t>R4 Spouse's other income in the last 12 months. This includes gifts, lump sum payments, and inheritances.</t>
  </si>
  <si>
    <t>R4 Type of other income received by spouse in the last 12 months.</t>
  </si>
  <si>
    <t>R4 Amount of child support paid by spouse in the last 12 months.</t>
  </si>
  <si>
    <t>R4 Amount of alimony paid by spouse in the last 12 months.</t>
  </si>
  <si>
    <t>R4 Spouse's total income in the last 12 months.</t>
  </si>
  <si>
    <t>R4 Besides respondent and spouse, all other household members' income from wages, salaries, tips, commissions, and self- employment before taxes and other deductions in the last 12 months.</t>
  </si>
  <si>
    <t>R4 Besides respondent and spouse, all other household members' income from interest, dividends or other investments in the last 12 months.</t>
  </si>
  <si>
    <t>R4 Besides respondent and spouse, all other household members' social security or supplemental security income in the last 12 months.</t>
  </si>
  <si>
    <t>R4 Besides respondent and spouse, all other household members' income from pensions, annuities, or survivor's benefits in the last 12 months.</t>
  </si>
  <si>
    <t>R4 Besides respondent and spouse, all other household members' public assistance income in the last 12 months. This includes welfare or AFDC, food stamps, general assistance, and energy assistance.</t>
  </si>
  <si>
    <t>R4 Besides respondent and spouse, all other household members' income from other government programs, such as unemployment compensation, worker's compensation, veteran's benefits, or disability payments, in the last 12 months.</t>
  </si>
  <si>
    <t>R4 Besides respondent and spouse, all other household members' income from child support in the last 12 months.</t>
  </si>
  <si>
    <t>R4 Besides respondent and spouse, all other household members' income from alimony in the last 12 months.</t>
  </si>
  <si>
    <t>R4 Besides respondent and spouse, all other household members' other income in the last 12 months. This includes gifts, lump sum payments, and inheritances.</t>
  </si>
  <si>
    <t>R4 Type of other income received by all other household members besides respondent and spouse in the last 12 months. This excludes wages, salaries, commissions, tips, earnings from own business, professional practice, partnership or farm, interest, dividends or other investments, social security or supplemental security income, pension, annuities, survivor benefits, public assistance income, other government programs, child support, and alimony.</t>
  </si>
  <si>
    <t>R4 Amount of child support paid by all other household members besides respondent and spouse in the last 12 months.</t>
  </si>
  <si>
    <t>R4 Amount of alimony paid by all other household members besides respondent and spouse in the last 12 months.</t>
  </si>
  <si>
    <t>R4 Besides respondent and spouse, all other household members' total income in the last 12 months.</t>
  </si>
  <si>
    <t>R4 Total income for respondent's entire household in the last 12 months.</t>
  </si>
  <si>
    <t>R4 Did any other members of respondent's household besides respondent and spouse receive income from wages, salaries, commissions, or self-employment in the last 12 months?</t>
  </si>
  <si>
    <t>R4 First report of who in respondent's household besides respondent and spouse received income from wages, salaries, tips, commissions, and self-employment before taxes and other deductions in the last 12 months.</t>
  </si>
  <si>
    <t>R4 Income from wages, salaries, tips, commissions, and self-employment before taxes and other deductions in the last 12 months for first report other than respondent and spouse in respondent's household.</t>
  </si>
  <si>
    <t>R4 Second report of who in respondent's household besides respondent and spouse received income from wages, salaries, tips, commissions, and self-employment before taxes and other deductions in the last 12 months.</t>
  </si>
  <si>
    <t>R4 Income from wages, salaries, tips, commissions, and self-employment before taxes and other deductions in the last 12 months for second report other than respondent and spouse in respondent's household.</t>
  </si>
  <si>
    <t>R4 Third report of who in respondent's household besides respondent and spouse received income from wages, salaries, tips, commissions, and self-employment before taxes and other deductions in the last 12 months.</t>
  </si>
  <si>
    <t>R4 Income from wages, salaries, tips, commissions, and self-employment before taxes and other deductions in the last 12 months for third report other than respondent and spouse in respondent's household.</t>
  </si>
  <si>
    <t>R4 Fourth report of who in respondent's household besides respondent and spouse received income from wages, salaries, tips, commissions, and self-employment before taxes and other deductions in the last 12 months.</t>
  </si>
  <si>
    <t>R4 Income from wages, salaries, tips, commissions, and self-employment before taxes and other deductions in the last 12 months for fourth report other than respondent and spouse in respondent's household.</t>
  </si>
  <si>
    <t>R4 Fifth report of who in respondent's household besides respondent and spouse received income from wages, salaries, tips, commissions, and self-employment before taxes and other deductions in the last 12 months.</t>
  </si>
  <si>
    <t>R4 Income from wages, salaries, tips, commissions, and self-employment before taxes and other deductions in the last 12 months for fifth report other than respondent and spouse in respondent's household.</t>
  </si>
  <si>
    <t>R4 Has anyone in the household received income from interest, dividends, or other investments in the last 12 months?</t>
  </si>
  <si>
    <t>R4 First report of who received income from interest, dividends, or other investments in the last 12 months in the respondent's household.</t>
  </si>
  <si>
    <t>R4 First report of income from interest, dividends, or other investments in the last 12 months in the respondent's household.</t>
  </si>
  <si>
    <t>R4 Second report of who received income from interest, dividends, or other investments in the last 12 months in the respondent's household.</t>
  </si>
  <si>
    <t>R4 Second report of income from interest, dividends, or other investments in the last 12 months in the respondent's household.</t>
  </si>
  <si>
    <t>R4 Third report of who received income from interest, dividends, or other investments in the last 12 months in the respondent's household.</t>
  </si>
  <si>
    <t>R4 Third report of income from interest, dividends, or other investments in the last 12 months in the respondent's household.</t>
  </si>
  <si>
    <t>R4 Has anyone in the household received social security or supplemental security income in the last 12 months?</t>
  </si>
  <si>
    <t>R4 First report of who received income from social security or supplemental security in the last 12 months in the respondent's household.</t>
  </si>
  <si>
    <t>R4 First report of income from social security or supplemental security in the last 12 months in the respondent's household.</t>
  </si>
  <si>
    <t>R4 Second report of who received income from social security or supplemental security in the last 12 months in the respondent's household.</t>
  </si>
  <si>
    <t>R4 Second report of income from social security or supplemental security in the last 12 months in the respondent's household.</t>
  </si>
  <si>
    <t>R4 Third report of who received income from social security or supplemental security in the last 12 months in the respondent's household.</t>
  </si>
  <si>
    <t>R4 Third report of income from social security or supplemental security in the last 12 months in the respondent's household.</t>
  </si>
  <si>
    <t>R4 Has anyone in the household received income from pensions, annuities, or survivor's benefits in the last 12 months?</t>
  </si>
  <si>
    <t>R4 First report of who received income from pensions, annuities, or survivor's benefits in the last 12 months in the respondent's household.</t>
  </si>
  <si>
    <t>R4 First report of income from pensions, annuities, or survivor's benefits in the last 12 months in the respondent's household.</t>
  </si>
  <si>
    <t>R4 Second report of who received income from pensions, annuities, or survivor's benefits in the last 12 months in the respondent's household.</t>
  </si>
  <si>
    <t>R4 Second report of income from pensions, annuities, or survivor's benefits in the last 12 months in the respondent's household.</t>
  </si>
  <si>
    <t>R4 Third report of who received income from pensions, annuities, or survivor's benefits in the last 12 months in the respondent's household.</t>
  </si>
  <si>
    <t>R4 Third report of income from pensions, annuities, or survivor's benefits in the last 12 months in the respondent's household.</t>
  </si>
  <si>
    <t>R4 Has anyone in the household received public assistance income in the last 12 months? This includes welfare or AFDC, food stamps, general assistance, and energy assistance.</t>
  </si>
  <si>
    <t>R4 First report of who received public assistance income in the last 12 months in the respondent's household. This includes welfare or AFDC, food stamps, general assistance, and energy assistance.</t>
  </si>
  <si>
    <t>R4 First report of public assistance income in the last 12 months in the respondent's household. This includes welfare or AFDC, food stamps, general assistance, and energy assistance.</t>
  </si>
  <si>
    <t>R4 Second report of who received public assistance income in the last 12 months in the respondent's household. This includes welfare or AFDC, food stamps, general assistance, and energy assistance.</t>
  </si>
  <si>
    <t>R4 Second report of public assistance income in the last 12 months in the respondent's household. This includes welfare or AFDC, food stamps, general assistance, and energy assistance.</t>
  </si>
  <si>
    <t>R4 Has anyone in the household received income from other government programs, such as unemployment compensation, worker's compensation, veteran's benefits, or disability payments, in the last 12 months?</t>
  </si>
  <si>
    <t>R4 First report of who received income from other government programs, such as unemployment compensation, worker's compensation, veteran's benefits, or disability payments, in the last 12 months in the respondent's household?</t>
  </si>
  <si>
    <t>R4 First report of income from other government programs, such as unemployment compensation, worker's compensation, veteran's benefits, or disability payments, in the last 12 months in the respondent's household.</t>
  </si>
  <si>
    <t>R4 Second report of who received income from other government programs, such as unemployment compensation, worker's compensation, veteran's benefits, or disability payments, in the last 12 months in the respondent's household?</t>
  </si>
  <si>
    <t>R4 Second report of income from other government programs, such as unemployment compensation, worker's compensation, veteran's benefits, or disability payments, in the last 12 months in the respondent's household.</t>
  </si>
  <si>
    <t>R4 Third report of who received income from other government programs, such as unemployment compensation, worker's compensation, veteran's benefits, or disability payments, in the last 12 months in the respondent's household?</t>
  </si>
  <si>
    <t>R4 Third report of income from other government programs, such as unemployment compensation, worker's compensation, veteran's benefits, or disability payments in the last 12 months in the respondent's household.</t>
  </si>
  <si>
    <t>R4 Has anyone in the household received child support income in the last 12 months?</t>
  </si>
  <si>
    <t>R4 First report of who received child support income in the last 12 months in the respondent's household.</t>
  </si>
  <si>
    <t>R4 First report of child support income in the last 12 months in the respondent's household.</t>
  </si>
  <si>
    <t>R4 Has anyone in the household received alimony income in the last 12 months?</t>
  </si>
  <si>
    <t>R4 First report of who received alimony income in the last 12 months in the respondent's household.</t>
  </si>
  <si>
    <t>R4 First report of alimony income in the last 12 months in the respondent's household.</t>
  </si>
  <si>
    <t>R4 Has anyone in the household received income from any other source in the last 12 months? This includes gifts, lump sum payments, and inheritances.</t>
  </si>
  <si>
    <t>R4 First report of who received income from other sources in the last 12 months in the respondent's household. This includes gifts, lump sum payments, and inheritances.</t>
  </si>
  <si>
    <t>R4 First report of income from other sources in the last 12 months in the respondent's household. This includes gifts, lump sum payments, and inheritances.</t>
  </si>
  <si>
    <t>R4 First report of type of income from other sources in the last 12 months in the respondent's household. This includes gifts, lump sum payments, and inheritances.</t>
  </si>
  <si>
    <t>R4 Second report of who received income from other sources in the last 12 months in the respondent's household. This includes gifts, lump sum payments, and inheritances.</t>
  </si>
  <si>
    <t>R4 Second report of income from other sources in the last 12 months in the respondent's household. This includes gifts, lump sum payments, and inheritances.</t>
  </si>
  <si>
    <t>R4 Second report of type of income from other sources in the last 12 months in the respondent's household. This includes gifts, lump sum payments, and inheritances.</t>
  </si>
  <si>
    <t>R4 Third report of who received income from other sources in the last 12 months in the respondent's household. This includes gifts, lump sum payments, and inheritances.</t>
  </si>
  <si>
    <t>R4 Third report of income from other sources in the last 12 months in the respondent's household. This includes gifts, lump sum payments, and inheritances.</t>
  </si>
  <si>
    <t>R4 Third report of type of income from other sources in the last 12 months in the respondent's household. This includes gifts, lump sum payments, and inheritances.</t>
  </si>
  <si>
    <t>R4 Has anyone in the household paid child support in the last 12 months?</t>
  </si>
  <si>
    <t>R4 First report of who paid child support in the last 12 months in the respondent's household.</t>
  </si>
  <si>
    <t>R4 First report of child support payments in the last 12 months in the respondent's household.</t>
  </si>
  <si>
    <t>R4 Has anyone in the household paid alimony in the last 12 months?</t>
  </si>
  <si>
    <t>R4 First report of who paid alimony in the last 12 months in the respondent's household.</t>
  </si>
  <si>
    <t>R4 First report of alimony payments in the last 12 months in the respondent's household.</t>
  </si>
  <si>
    <t>R4 Flag indicating missing data on summary of respondent's interest income, RP004RE.</t>
  </si>
  <si>
    <t>R4 Flag indicating missing data on summary of respondent's income from other sources, RP011RE.</t>
  </si>
  <si>
    <t>R4 Number of missing items included in summary of respondent's total income, RP015REE.</t>
  </si>
  <si>
    <t>R4 Number of missing data items included in sum of spouse's total income, RP030SPE.</t>
  </si>
  <si>
    <t>R4 Flag indicating missing data on other household members' wage income, RP031HH.</t>
  </si>
  <si>
    <t>R4 Flag indicating missing data on other household members' interest income, RP032HH.</t>
  </si>
  <si>
    <t>R4 Flag indicating missing data on other household members' social security income, RP033HH.</t>
  </si>
  <si>
    <t>R4 Flag indicating missing data on other household members' public assistance income, RP035HH.</t>
  </si>
  <si>
    <t>R4 Flag indicating missing data on other household members' total income, RP043HHD.</t>
  </si>
  <si>
    <t>R4 Flag indicating number of variables with missing data in total household income, RP044HEF.</t>
  </si>
  <si>
    <t>R4 Did respondent or spouse receive income from interest, dividends or other investments in the last 12 months?</t>
  </si>
  <si>
    <t>R4 Respondent or spouse's income from interest, dividends or other investments in the last 12 months.</t>
  </si>
  <si>
    <t>R4 Did respondent or spouse receive social security or supplemental security income in the last 12 months?</t>
  </si>
  <si>
    <t>R4 Respondent or spouse's social security or supplemental security income received in the last 12 months.</t>
  </si>
  <si>
    <t>R4 Did respondent or spouse receive income from pensions, annuities, or survivor's benefits in the last 12 months?</t>
  </si>
  <si>
    <t>R4 Respondent or spouse's income from pensions, annuities, or survivor's benefits in the last 12 months.</t>
  </si>
  <si>
    <t>R4 Did respondent or spouse receive public assistance income in the last 12 months? This includes welfare or AFDC, food stamps, general assistance, and energy assistance.</t>
  </si>
  <si>
    <t>R4 Respondent or spouse's public assistance income in the last 12 months. This includes welfare or AFDC, food stamps, general assistance, and energy assistance.</t>
  </si>
  <si>
    <t>R4 Did respondent or spouse receive income from other government programs, such as unemployment compensation, worker's compensation, veteran's benefits, or disability payments, in the last 12 months?</t>
  </si>
  <si>
    <t>R4 Respondent or spouse's income from other government programs, such as unemployment compensation, worker's compensation, veteran's benefits, or disability payments, in the last 12 months.</t>
  </si>
  <si>
    <t>R4 Did respondent or spouse receive child support in the last 12 months.</t>
  </si>
  <si>
    <t>R4 Respondent or spouse's income from child support in the last 12 months.</t>
  </si>
  <si>
    <t>R4 Did respondent or spouse receive alimony in the last 12 months?</t>
  </si>
  <si>
    <t>R4 Respondent or spouse's income from alimony in the last 12 months.</t>
  </si>
  <si>
    <t>R4 In the last 12 months, did respondent or spouse receive any other income? This includes gifts, lump sum payments, and inheritances.</t>
  </si>
  <si>
    <t>R4 Type of other income received by respondent or spouse in the last 12 months.</t>
  </si>
  <si>
    <t>R4 Respondent or spouse's other income in the last 12 months. This includes gifts, lump sum payments, and inheritances.</t>
  </si>
  <si>
    <t>R4 Did respondent or spouse pay child support in the last 12 months?</t>
  </si>
  <si>
    <t>R4 Amount of child support paid by respondent or spouse in the last 12 months.</t>
  </si>
  <si>
    <t>R4 Did respondent or spouse pay alimony in the last 12 months?</t>
  </si>
  <si>
    <t>R4 Amount of alimony paid by respondent or spouse in the last 12 months.</t>
  </si>
  <si>
    <t>R4 Respondent and spouse's total income in the last 12 months.</t>
  </si>
  <si>
    <t>R4 Number of missing items included in summary of respondent and spouse's total income, SP028RP.</t>
  </si>
  <si>
    <t>R4 Household roster position of the first person in respondent's household besides respondent and spouse that received income from wages, salaries, tips, commissions, and self-employment before taxes and other deductions in the last 12 months.</t>
  </si>
  <si>
    <t>R4 Children's roster position of the first person in respondent's household besides respondent and spouse that received income from wages, salaries, tips, commissions, and self-employment before taxes and other deductions in the last 12 months. Only for person's who are not in the household roster.</t>
  </si>
  <si>
    <t>R4 Household roster position of the second person in respondent's household besides respondent and spouse that received income from wages, salaries, tips, commissions, and self-employment before taxes and other deductions in the last 12 months.</t>
  </si>
  <si>
    <t>R4 Household roster position of the third person in respondent's household besides respondent and spouse that received income from wages, salaries, tips, commissions, and self-employment before taxes and other deductions in the last 12 months.</t>
  </si>
  <si>
    <t>R4 Household roster position of the fourth person in respondent's household besides respondent and spouse that received income from wages, salaries, tips, commissions, and self-employment before taxes and other deductions in the last 12 months.</t>
  </si>
  <si>
    <t>R4 Are you currently included in a pension plan or retirement plan offered by a current or former employer or union?</t>
  </si>
  <si>
    <t>R4 What is the earliest age at which you can receive benefits from a pension plan or retirement plan offered by a current or former employer or union?</t>
  </si>
  <si>
    <t>R4 Do you have an individual IRA or Keogh Account?</t>
  </si>
  <si>
    <t>R4 Does your spouse have a pension plan from any current or former employers?</t>
  </si>
  <si>
    <t>R4 Do you have any retirement or pension plans other than a pension plan or retirement plan offered by a current or former employer or union, an individual IRA, or a Keogh Account?</t>
  </si>
  <si>
    <t>R4 What kind of retirement or pension plans do you have other than a pension plan or retirement plan offered by a current or former employer or union, an individual IRA, or a Keogh Account?</t>
  </si>
  <si>
    <t>R4 Are you currently receiving benefits from a pension plan or retirement plan offered by a current or former employer or union?</t>
  </si>
  <si>
    <t>R4 Summary score for Extraversion.</t>
  </si>
  <si>
    <t>R4 Number of Extraversion items answered.</t>
  </si>
  <si>
    <t>R4 Summary score for Openness.</t>
  </si>
  <si>
    <t>R4 Number of Openness items answered.</t>
  </si>
  <si>
    <t>R4 Summary score for Neuroticism.</t>
  </si>
  <si>
    <t>R4 Number of Neuroticism items answered.</t>
  </si>
  <si>
    <t>R4 Summary score for Conscientiousness.</t>
  </si>
  <si>
    <t>R4 Number of Conscientiousness items answered.</t>
  </si>
  <si>
    <t>R4 Summary score for Agreeableness.</t>
  </si>
  <si>
    <t>R4 Number of Agreeableness items answered.</t>
  </si>
  <si>
    <t>R4 To what extent do you agree that you see yourself as someone who is outgoing and sociable?</t>
  </si>
  <si>
    <t>R4 To what extent do you agree that you see yourself as someone who is inventive?</t>
  </si>
  <si>
    <t>R4 To what extent do you agree that you see yourself as someone who worries a lot?</t>
  </si>
  <si>
    <t>R4 To what extent do you agree that you see yourself as someone who has a forgiving nature?</t>
  </si>
  <si>
    <t>R4 To what extent do you agree that you see yourself as someone who can be somewhat careless?</t>
  </si>
  <si>
    <t>R4 To what extent do you agree that you see yourself as someone who tends to be quiet?</t>
  </si>
  <si>
    <t>R4 To what extent do you agree that you see yourself as someone who prefers work that is routine and simple?</t>
  </si>
  <si>
    <t>R4 To what extent do you agree that you see yourself as someone who tends to find fault with others?</t>
  </si>
  <si>
    <t>R4 To what extent do you agree that you see yourself as someone who is easily distracted?</t>
  </si>
  <si>
    <t>R4 To what extent do you agree that you see yourself as someone who is relaxed and handles stress well?</t>
  </si>
  <si>
    <t>R4 Is the respondent in the random 50% sampling group.</t>
  </si>
  <si>
    <t>R4 Marital and death status of the respondent's parents.</t>
  </si>
  <si>
    <t>R4 How much income would you say both your parents, who are still married to each other, rceived in the past 12 months? Direct report.</t>
  </si>
  <si>
    <t>R4 How much income would you say both your parents, who are still married to each other, received in the past 12 months? Bracketed report.</t>
  </si>
  <si>
    <t>R4 What is the net worth for your both parents, who are still married to each other? Direct report.</t>
  </si>
  <si>
    <t>R4 What is the net worth for your both parents, who are still married to each other? Bracketed report.</t>
  </si>
  <si>
    <t>R4 Are both parents, who are still married to each other, home owners?</t>
  </si>
  <si>
    <t>R4 How much income would you say your father, who is not married to your mother, received in the past 12 months? Direct report.</t>
  </si>
  <si>
    <t>R4 How much income would you say your father, who is not married to your mother, received in the past 12 months? Bracketed report.</t>
  </si>
  <si>
    <t>R4 What is the net worth for your father, who is not married to your mother? Direct report.</t>
  </si>
  <si>
    <t>R4 What is the net worth for your father, who is not married to your mother? Bracketed report.</t>
  </si>
  <si>
    <t>R4 Is your father, who is not married to your mother, a home owner?</t>
  </si>
  <si>
    <t>R4 How much income would you say your mother, who is not married to your father, received in the past 12 months? Direct report.</t>
  </si>
  <si>
    <t>R4 How much income would you say your mother, who is not married to your father, received in the past 12 months? Bracketed report.</t>
  </si>
  <si>
    <t>R4 What is the net worth for your mother, who is not married to your father? Direct report.</t>
  </si>
  <si>
    <t>R4 What is the net worth for your mother, who is not married to your father? Bracketed report.</t>
  </si>
  <si>
    <t>R4 Is your mother, who is not married to your father, a home owner?</t>
  </si>
  <si>
    <t>R4 Marital and death status of the respondent's in-laws.</t>
  </si>
  <si>
    <t>R4 How much income would you say both your parents-in-law, who are still married to each other, received in the past 12 months? Direct report.</t>
  </si>
  <si>
    <t>R4 How much income would you say both your parents-in-law, who are still married to each other, received in the past 12 months? Bracketed report.</t>
  </si>
  <si>
    <t>R4 What is the net worth for both your parents-in-law, who are still married to each other? Direct report.</t>
  </si>
  <si>
    <t>R4 What is the net worth for both your parents-in-law, who are still married to each other? Bracketed report.</t>
  </si>
  <si>
    <t>R4 Are your parents-in-law, who are still married to each other, home owners?</t>
  </si>
  <si>
    <t>R4 How much income would you say your father-in-law, who is not married to your mother-in-law, received in the past 12 months? Direct report.</t>
  </si>
  <si>
    <t>R4 How much income would you say your father-in-law, who is not married to your mother-in-law, received in the past 12 months? Bracketed report.</t>
  </si>
  <si>
    <t>R4 What is the net worth for your father-in-law, who is not married to your mother-in-law? Direct report.</t>
  </si>
  <si>
    <t>R4 What is the net worth for your father-in-law, who is not married to your mother-in-law? Bracketed report.</t>
  </si>
  <si>
    <t>R4 Is your father-in-law, who is not married to your mother-in-law, a home owner?</t>
  </si>
  <si>
    <t>R4 How much income would you say your mother-in-law, who is not married to your father-in-law, received in the past 12 months? Direct report.</t>
  </si>
  <si>
    <t>R4 How much income would you say your mother-in-law, who is not married to your father-in-law, received in the past 12 months? Bracketed report.</t>
  </si>
  <si>
    <t>R4 What is the net worth for your mother-in-law, who is not married to your father-in-law? Direct report.</t>
  </si>
  <si>
    <t>R4 What is the net worth for your mother-in-law, who is not married to your father-in-law? Bracketed report.</t>
  </si>
  <si>
    <t>R4 Is your mother-in-law, who is not married to your father-in-law, a home owner?</t>
  </si>
  <si>
    <t>R4 Respondent is in 80% Random sample for Psychological Well-Being.</t>
  </si>
  <si>
    <t>R4 Summary score for Autonomy.</t>
  </si>
  <si>
    <t>R4 Number of Autonomy items answered.</t>
  </si>
  <si>
    <t>R4 Summary score for Environmental Mastery.</t>
  </si>
  <si>
    <t>R4 Number of Environmental Mastery items answered.</t>
  </si>
  <si>
    <t>R4 Summary score for Personal Growth.</t>
  </si>
  <si>
    <t>R4 Number of Personal Growth items answered.</t>
  </si>
  <si>
    <t>R4 Summary score for Positive Relationships.</t>
  </si>
  <si>
    <t>R4 Number of Positive Relationships items answered.</t>
  </si>
  <si>
    <t>R4 Summary score for Purpose in Life.</t>
  </si>
  <si>
    <t>R4 Number of Purpose in Life items answered.</t>
  </si>
  <si>
    <t>R4 Summary score for Self-Acceptance.</t>
  </si>
  <si>
    <t>R4 Number of Self-Acceptance items answered.</t>
  </si>
  <si>
    <t>R4 Summary score for Psychological Well-Being.</t>
  </si>
  <si>
    <t>R4 Summary score for Psychological Well-Being,mean imputed for missing components.</t>
  </si>
  <si>
    <t>R4 Number of Psychological Well-Being items answered.</t>
  </si>
  <si>
    <t>R4 To what extent do you agree that you tend to be influenced by people with strong opinions?</t>
  </si>
  <si>
    <t>R4 To what extent do you agree that, in general, you feel you are in charge of the situation in which you live?</t>
  </si>
  <si>
    <t>R4 To what extent do you agree that maintaining close relationships has been difficult and frustrating for you?</t>
  </si>
  <si>
    <t>R4 To what extent do you agree that some people wander aimlessly through life but you are not one of them?</t>
  </si>
  <si>
    <t>R4 To what extent do you agree that when you look at the story of your life, you are pleased with how things have turned out?</t>
  </si>
  <si>
    <t>R4 To what extent do you agree that the demands of everyday life often get you down?</t>
  </si>
  <si>
    <t>R4 To what extent do you agree that for you, life has been a continuous process of learning, changing, and growing?</t>
  </si>
  <si>
    <t>R4 To what extent do you agree that you have not experienced many warm and trusting relationships with others?</t>
  </si>
  <si>
    <t>R4 To what extent do you agree that you live life one day at a time and don't really think about the future?</t>
  </si>
  <si>
    <t>R4 To what extent do you agree that you judge yourself by what you think is important, not by what others think is important?</t>
  </si>
  <si>
    <t>R4 To what extent do you agree that you gave up trying to make big improvements or changes in your life a long time ago?</t>
  </si>
  <si>
    <t>R4 To what extent do you agree that you like most aspects of your personality?</t>
  </si>
  <si>
    <t>R4 What is your current religious preference?</t>
  </si>
  <si>
    <t>R4 What is the frequency of religious attendance in the last year?</t>
  </si>
  <si>
    <t>R4 What is the unit for frequency of religious attendance?</t>
  </si>
  <si>
    <t>R4 Summary of frequency of religious attendance in the last year.</t>
  </si>
  <si>
    <t>R4 Do you and your spouse have the same religious preference?</t>
  </si>
  <si>
    <t>R4 What is your spouse's religious preference?</t>
  </si>
  <si>
    <t>R4 Was your spouse's religious preference prior to marriage the same as it is now?</t>
  </si>
  <si>
    <t>R4 What was your spouse's religious preference before marriage?</t>
  </si>
  <si>
    <t>R4 Number of children selected child has.</t>
  </si>
  <si>
    <t>R4 State of selected child's residence.</t>
  </si>
  <si>
    <t>R4 Is selected child currently enrolled in a formal program in a college or university?</t>
  </si>
  <si>
    <t>R4 College code for school in which selected child is currently enrolled.</t>
  </si>
  <si>
    <t>R4 Has selected child ever earned a degree from a college or university?</t>
  </si>
  <si>
    <t>R4 Highest degree, certificate, or diploma which selected child has earned.</t>
  </si>
  <si>
    <t>R4 Summary code for highest degree, certificate or diploma which selected child has earned.</t>
  </si>
  <si>
    <t>R4 Year selected child received degree.</t>
  </si>
  <si>
    <t>R4 Is college selected child is currently enrolled in the same college where selected child earned degree?</t>
  </si>
  <si>
    <t>R4 College code for school where selected child earned degree.</t>
  </si>
  <si>
    <t>R4 Code for name of school where selected child attended last year of school.</t>
  </si>
  <si>
    <t>R4 Year selected child attended last year of school.</t>
  </si>
  <si>
    <t>R4 Does selected child plan any further schooling?</t>
  </si>
  <si>
    <t>R4 Type of schooling selected child plans for the future.</t>
  </si>
  <si>
    <t>R4 How far would respondent prefer selected child to go in school?</t>
  </si>
  <si>
    <t>R4 How much did respondent influence selected child's education by example?</t>
  </si>
  <si>
    <t>R4 To what extent does respondent take credit for how selected child has done in his/her education?</t>
  </si>
  <si>
    <t>R4 How responsible does respondent feel for any shortcomings in how selected child has done in his/her education?</t>
  </si>
  <si>
    <t>R4 Has selected child ever been in the military service; that is, on active duty in a branch of regular service or on active duty in the Reserves or National Guard?</t>
  </si>
  <si>
    <t>R4 Is selected child currently in the military service?</t>
  </si>
  <si>
    <t>R4 Selected child's current activity.</t>
  </si>
  <si>
    <t>R4 Has selected child ever worked at one job for 6 months or longer? Includes both full and part-time work and without pay 15 hours or more per week in family business.</t>
  </si>
  <si>
    <t>R4 1970 Census detailed industry code for selected child's current/last job.</t>
  </si>
  <si>
    <t>R4 1970 Census detailed occupation code for selected child's current/last job.</t>
  </si>
  <si>
    <t>R4 Class of worker code for selected child's current/last job.</t>
  </si>
  <si>
    <t>R4 1970 Major industry code for selected child's current/last job.</t>
  </si>
  <si>
    <t>R4 1970 Major occupation code for selected child's current/last job.</t>
  </si>
  <si>
    <t>R4 1970 Occupational Education Score for selected child's current/last job.</t>
  </si>
  <si>
    <t>R4 1970 Occupational Income Score for selected child current/last job.</t>
  </si>
  <si>
    <t>R4 1970 Duncan SEI score for selected child's current/last job.</t>
  </si>
  <si>
    <t>R4 1970 Siegel prestige score for selected child's current/last job.</t>
  </si>
  <si>
    <t>R4 1970 MSEI2 occupational status score for selected child's current/last job.</t>
  </si>
  <si>
    <t>R4 1970 TSEI2 occupational status score for selected child's current/last job.</t>
  </si>
  <si>
    <t>R4 1990 Census detailed industry code for selected child's current/last job.</t>
  </si>
  <si>
    <t>R4 1990 Census detailed occupation code for selected child's current/last job.</t>
  </si>
  <si>
    <t>R4 1990 Major industry code for selected child's current/last job.</t>
  </si>
  <si>
    <t>R4 1990 Major occupation code for selected child's current/last job.</t>
  </si>
  <si>
    <t>R4 1989 Nakao-Treas Prestige Rating for selected child's current/last job.</t>
  </si>
  <si>
    <t>R4 1990 Occupational Education Score for selected child's current/last job.</t>
  </si>
  <si>
    <t>R4 1990 Occupational Earnings Score for selected child's current/last job.</t>
  </si>
  <si>
    <t>R4 Were questions RJ041SK-RJ051SK asked of this respondent?</t>
  </si>
  <si>
    <t>R4 Did respondent ever help selected child to find a job?</t>
  </si>
  <si>
    <t>R4 Type of help respondent gave to selected child to find a job.</t>
  </si>
  <si>
    <t>R4 Frequency of contact with selected child either in person or by letter or phone.</t>
  </si>
  <si>
    <t>R4 Unit for frequency of contact.</t>
  </si>
  <si>
    <t>R4 Summary of frequency of contact with selected child either in person or by letter or phone.</t>
  </si>
  <si>
    <t>R4 Year respondent last saw selected child.</t>
  </si>
  <si>
    <t>R4 Similarity between respondent and selected child's general outlook on life.</t>
  </si>
  <si>
    <t>R4 Closeness between respondent and selected child.</t>
  </si>
  <si>
    <t>R4 How is selected child doing compared to respondent when respondent was selected child's age in terms of education?</t>
  </si>
  <si>
    <t>R4 How is selected child doing compared to respondent when respondent was selected child's age in terms of work?</t>
  </si>
  <si>
    <t>R4 How is selected child doing compared to respondent when respondent was selected child's age in terms of finance?</t>
  </si>
  <si>
    <t>R4 status of 197x (reciprocal) selected sibling in 199x</t>
  </si>
  <si>
    <t>R4 Year of selected siblings's death</t>
  </si>
  <si>
    <t>R4 Age of selected sibling at time of death.</t>
  </si>
  <si>
    <t>R4 Cause of selected sibling's death.</t>
  </si>
  <si>
    <t>R4 Was there a kind of work deceased selected sibling usually did?</t>
  </si>
  <si>
    <t>R4 1970 Census detailed industry code for deceased selected sibling's usual job.</t>
  </si>
  <si>
    <t>R4 1970 Census detailed occupation code for deceased selected sibling's usual job.</t>
  </si>
  <si>
    <t>R4 Class of worker code for deceased selected sibling's usual job.</t>
  </si>
  <si>
    <t>R4 1970 Major industry code for deceased selected sibling's usual job.</t>
  </si>
  <si>
    <t>R4 1970 Major occupation code for deceased selected sibling's usual job.</t>
  </si>
  <si>
    <t>R4 1970 Occupational Education Score for deceased selected sibling's usual job.</t>
  </si>
  <si>
    <t>R4 1970 Occupational Income Score for deceased selected sibling's usual job.</t>
  </si>
  <si>
    <t>R4 1970 Duncan SEI score for deceased selected sibling's usual job.</t>
  </si>
  <si>
    <t>R4 1970 Siegel prestige score for deceased sample member's last job.</t>
  </si>
  <si>
    <t>R4 1970 MSEI2 occupational status score for deceased selected sibling's usual job.</t>
  </si>
  <si>
    <t>R4 1970 TSEI2 occupational status score for deceased selected sibling's usual job.</t>
  </si>
  <si>
    <t>R4 1990 Census detailed industry code for deceased selected sibling's usual job.</t>
  </si>
  <si>
    <t>R4 1990 Census detailed occupation code for deceased selected sibling's usual job.</t>
  </si>
  <si>
    <t>R4 1990 Major industry code for deceased selected sibling's usual job.</t>
  </si>
  <si>
    <t>R4 1990 Major occupation code for deceased selected sibling's usual job.</t>
  </si>
  <si>
    <t>R4 1989 Nakao-Treas Prestige Rating for deceased selected sibling's usual job.</t>
  </si>
  <si>
    <t>R4 1990 Occupational Education Score for deceased selected sibling's usual job.</t>
  </si>
  <si>
    <t>R4 1990 Occupational Earnings Score for deceased selected sibling's usual job.</t>
  </si>
  <si>
    <t>R4 Year deceased selected sibling stopped working at this job</t>
  </si>
  <si>
    <t>R4 Did graduate and selected sibling live in the same household most of the time until graduate was about 16 years old?</t>
  </si>
  <si>
    <t>R4 Reason respondent and selected sibling did not live in the same household until respondent was about 16 years old.</t>
  </si>
  <si>
    <t>R4 1970 Census detailed industry code for selected sibling's current/last job.</t>
  </si>
  <si>
    <t>R4 1970 Census detailed occupation code for selected sibling's current/last job.</t>
  </si>
  <si>
    <t>R4 Class of worker code for selected sibling's current/last occupation.</t>
  </si>
  <si>
    <t>R4 1970 Major industry code for selected sibling's current/last job.</t>
  </si>
  <si>
    <t>R4 1970 Major occupation code for selected sibling's current/last job.</t>
  </si>
  <si>
    <t>R4 1970 Occupational Education Score for selected sibling's current/last job.</t>
  </si>
  <si>
    <t>R4 1970 Occupational Income score for selected sibling's current/last job.</t>
  </si>
  <si>
    <t>R4 1970 Duncan SEI score for selected sibling's current/last job.</t>
  </si>
  <si>
    <t>R4 1970 Siegel prestige score for selected sibling's current/last job.</t>
  </si>
  <si>
    <t>R4 1970 MSEI2 occupational status score for selected sibling's current/last job.</t>
  </si>
  <si>
    <t>R4 1970 TSEI2 occupational status score for selected sibling's current/last job.</t>
  </si>
  <si>
    <t>R4 1990 Census detailed industry code for selected sibling's current/last job.</t>
  </si>
  <si>
    <t>R4 1990 Census detailed occupation code for selected sibling's current/last job.</t>
  </si>
  <si>
    <t>R4 1990 Major industry code for selected sibling's current/last job.</t>
  </si>
  <si>
    <t>R4 1990 Major occupation code for selected sibling's current/last job.</t>
  </si>
  <si>
    <t>R4 1989 Nakao-Treas Prestige Rating selected sibling's last job.</t>
  </si>
  <si>
    <t>R4 1990 Occupational Education Score for selected sibling's current/last job.</t>
  </si>
  <si>
    <t>R4 1990 Occupational Earnings Score for selected sibling's last job.</t>
  </si>
  <si>
    <t>R4 Did graduate ever help selected sibling find a job?</t>
  </si>
  <si>
    <t>R4 How did respondent help sibling find a job?</t>
  </si>
  <si>
    <t>R4 Frequency of contact with selected sibling during the past 12 months, either in person, by letter, or by phone?</t>
  </si>
  <si>
    <t>R4 Unit for frequency of contact with selected sibling.</t>
  </si>
  <si>
    <t>R4 Frequency of contact with selected sibling during the last 12 months.</t>
  </si>
  <si>
    <t>R4 Year respondent last saw selected sibling.</t>
  </si>
  <si>
    <t>R4 In terms of a general outlook on life, do the respondent and selected sibling share similar views?</t>
  </si>
  <si>
    <t>R4 How close does graduate feel towards selected sibling?</t>
  </si>
  <si>
    <t>R4 How have you done compared to selected sibling, in terms of education?</t>
  </si>
  <si>
    <t>R4 How have you done compared to selected sibling, in terms of work?</t>
  </si>
  <si>
    <t>R4 How have you done financially compared to selected sibling?</t>
  </si>
  <si>
    <t>R4 Deceased selected sibling's relationship to graduate.</t>
  </si>
  <si>
    <t>R4 Does graduate have any biological or adopted brothers or sisters who are living?</t>
  </si>
  <si>
    <t>R4 Selected sibling's sex.</t>
  </si>
  <si>
    <t>R4 Selected sibling's age.</t>
  </si>
  <si>
    <t>R4 Selected sibling's relationship to graduate.</t>
  </si>
  <si>
    <t>R4 Selected sibling's marital status.</t>
  </si>
  <si>
    <t>R4 Number of selected sibling's children.</t>
  </si>
  <si>
    <t>R4 Selected sibling's current work activity.</t>
  </si>
  <si>
    <t>R4 Has sibling ever worked?</t>
  </si>
  <si>
    <t>R4 Is the 1993 selected sibling the same as the 1975 selected sibling?</t>
  </si>
  <si>
    <t>R4 Is graduate currently employed? Only asked of respondents whose siblings were not interviewed in the 1992-93 interview of 1957 high school graduates.</t>
  </si>
  <si>
    <t>R4 Has graduate been employed in the last six months? Only asked of respondents whose siblings were not interviewed in the 1992-93 interview.</t>
  </si>
  <si>
    <t>R4 How would you rate your health at the present time?</t>
  </si>
  <si>
    <t>R4 How would you rate your health compared with other people your age and sex?</t>
  </si>
  <si>
    <t>R4 Compared with 10 years ago, how would you rate your health now?</t>
  </si>
  <si>
    <t>R4 Compared with 10 years ago, how would you rate your appearance now?</t>
  </si>
  <si>
    <t>R4 How often do you participate in light physical activity such as walking, dancing, gardening, golfing, bowling, etc.?</t>
  </si>
  <si>
    <t>R4 How often do you participate in vigorous physical exercise or sports such as aerobics, running, swimming, bicycling, etc.?</t>
  </si>
  <si>
    <t>R4 During the last year, how many days, if any, did you stay in bed for more than half of the day because of illness or injury?</t>
  </si>
  <si>
    <t>R4 During the last year, how many times, if any, have you been hospitalized for at least one night?</t>
  </si>
  <si>
    <t>R4 How much do you weigh?</t>
  </si>
  <si>
    <t>R4 How tall are you? Response in nearest quarter of an inch with two implied decimal points.</t>
  </si>
  <si>
    <t>R4 Body mass index based on respondent's weight and height.</t>
  </si>
  <si>
    <t>R4 Have you ever smoked cigarettes regularly?</t>
  </si>
  <si>
    <t>R4 Do you smoke regularly now?</t>
  </si>
  <si>
    <t>R4 How much discomfort has lack of energy caused you in the past six months?</t>
  </si>
  <si>
    <t>R4 How much discomfort has trouble sleeping caused you in the past six months?</t>
  </si>
  <si>
    <t>R4 How much discomfort has fatigue or exhaustion caused you in the past six months?</t>
  </si>
  <si>
    <t>R4 How much discomfort have headaches caused you in the past six months?</t>
  </si>
  <si>
    <t>R4 How much discomfort have visual problems caused you in the past six months?</t>
  </si>
  <si>
    <t>R4 How much discomfort has dizziness or faintness caused you in the past six months?</t>
  </si>
  <si>
    <t>R4 How much discomfort has numbness caused you in the past six months?</t>
  </si>
  <si>
    <t>R4 How much discomfort has ringing in ears caused you in the past six months?</t>
  </si>
  <si>
    <t>R4 How much discomfort has nausea caused you in the past six months?</t>
  </si>
  <si>
    <t>R4 How much discomfort has vomiting caused you in the past six months?</t>
  </si>
  <si>
    <t>R4 How much discomfort has upset stomach caused you in the past six months?</t>
  </si>
  <si>
    <t>R4 How much discomfort has constipation caused you in the past six months?</t>
  </si>
  <si>
    <t>R4 How much discomfort has diarrhea caused you in the past six months?</t>
  </si>
  <si>
    <t>R4 How much discomfort have urination problems caused you in the past six months?</t>
  </si>
  <si>
    <t>R4 How much discomfort have aching muscles caused you in the past six months?</t>
  </si>
  <si>
    <t>R4 How much discomfort have stiff or swollen joints caused you in the past six months?</t>
  </si>
  <si>
    <t>R4 How much discomfort has back pain or strain caused you in the past six months?</t>
  </si>
  <si>
    <t>R4 How much discomfort has chest pain caused you in the past six months?</t>
  </si>
  <si>
    <t>R4 How much discomfort has shortness of breath caused you in the past six months?</t>
  </si>
  <si>
    <t>R4 How much discomfort has excessive sweating caused you in the past six months?</t>
  </si>
  <si>
    <t>R4 How much discomfort have respiratory problems caused you in the past six months?</t>
  </si>
  <si>
    <t>R4 How much discomfort have skin problems caused you in the past six months?</t>
  </si>
  <si>
    <t>R4 Number of symptoms.</t>
  </si>
  <si>
    <t>R4 Has a medical professional ever said you have anemia?</t>
  </si>
  <si>
    <t>R4 How much does your anemia currently interfere with what you like to do?</t>
  </si>
  <si>
    <t>R4 Has a medical professional ever said you have asthma?</t>
  </si>
  <si>
    <t>R4 How much does your asthma currently interfere with what you like to do?</t>
  </si>
  <si>
    <t>R4 Has a medical professional ever said you have arthritis or rheumatism?</t>
  </si>
  <si>
    <t>R4 How much does your arthritis or rheumatism currently interfere with what you like to do?</t>
  </si>
  <si>
    <t>R4 Has a medical professional ever said you have bronchitis or emphysema?</t>
  </si>
  <si>
    <t>R4 How much does your bronchitis or emphysema currently interfere with what you like to do?</t>
  </si>
  <si>
    <t>R4 Has a medical professional ever said you have cancer?</t>
  </si>
  <si>
    <t>R4 How much does your cancer currently interfere with what you like to do?</t>
  </si>
  <si>
    <t>R4 Has a medical professional ever said you have chronic liver trouble?</t>
  </si>
  <si>
    <t>R4 How much does your chronic liver trouble currently interfere with what you like to do?</t>
  </si>
  <si>
    <t>R4 Has a medical professional ever said you have diabetes?</t>
  </si>
  <si>
    <t>R4 How much does your diabetes currently interfere with what you like to do?</t>
  </si>
  <si>
    <t>R4 Has a medical professional ever said you have serious back trouble?</t>
  </si>
  <si>
    <t>R4 How much does your serious back trouble currently interfere with what you like to do?</t>
  </si>
  <si>
    <t>R4 Has a medical professional ever said you have heart trouble?</t>
  </si>
  <si>
    <t>R4 How much does your heart trouble currently interfere with what you like to do?</t>
  </si>
  <si>
    <t>R4 Has a medical professional ever said you have high blood pressure?</t>
  </si>
  <si>
    <t>R4 How much does your high blood pressure currently interfere with what you like to do?</t>
  </si>
  <si>
    <t>R4 Has a medical professional ever said you have circulation problems?</t>
  </si>
  <si>
    <t>R4 How much do your circulation problems currently interfere with what you like to do?</t>
  </si>
  <si>
    <t>R4 Has a medical professional ever said you have kidney or bladder problems?</t>
  </si>
  <si>
    <t>R4 How much does your kidney or bladder problems currently interfere with what you like to do?</t>
  </si>
  <si>
    <t>R4 Has a medical professional ever said you have an ulcer?</t>
  </si>
  <si>
    <t>R4 How much does your ulcer currently interfere with what you like to do?</t>
  </si>
  <si>
    <t>R4 Has a medical professional ever said you have allergies?</t>
  </si>
  <si>
    <t>R4 How much do your allergies currently interfere with what you like to do?</t>
  </si>
  <si>
    <t>R4 Has a medical professional ever said you have multiple sclerosis?</t>
  </si>
  <si>
    <t>R4 How much does your multiple sclerosis currently interfere with what you like to do?</t>
  </si>
  <si>
    <t>R4 Has a medical professional ever said you have colitis?</t>
  </si>
  <si>
    <t>R4 How much does your colitis currently interfere with what you like to do?</t>
  </si>
  <si>
    <t>R4 How much do your illnesses or conditions other than anemia, asthma,  arthritis or rheumatism, bronchitis or emphysema, cancer, chronic liver trouble, diabetes, serious back trouble, heart trouble, high blood pressure, circulation problems, kidney or bladder problems, ulcer, allergies, multiple sclerosis, colitis, or high cholesterol currently interfere with what you like to do?</t>
  </si>
  <si>
    <t>R4 Total number of illnesses.</t>
  </si>
  <si>
    <t>R4 Do you have a physical or mental condition that limits the amount or kind of work you can do for pay?</t>
  </si>
  <si>
    <t>R4 Does your husband or wife have a physical or mental condition that limits the amount or kind of work he or she can do for pay?</t>
  </si>
  <si>
    <t>R4 What is the medical condition or illness other than anemia, asthma, arthritis or rheumatism, bronchitis or emphysema, cancer, chronic liver trouble, diabetes, serious back trouble, heart trouble, high blood pressure, circulation problems, kidney or bladder problems, ulcer, allergies, multiple sclerosis, or colitis a medical professional has said you have?</t>
  </si>
  <si>
    <t>R4 For how many years did/have you smoked regularly?</t>
  </si>
  <si>
    <t>R4 About how many packs did/do you usually smoke per day then/now?</t>
  </si>
  <si>
    <t>R4 In the past six months have you felt a lack of energy?</t>
  </si>
  <si>
    <t>R4 How often have you felt a lack of energy?</t>
  </si>
  <si>
    <t>R4 In the past six months have you had trouble sleeping?</t>
  </si>
  <si>
    <t>R4 How often have you had trouble sleeping?</t>
  </si>
  <si>
    <t>R4 In the past six months have you had fatigue or exhaustion?</t>
  </si>
  <si>
    <t>R4 How often have you had fatigue or exhaustion?</t>
  </si>
  <si>
    <t>R4 In the past six months have you had headaches?</t>
  </si>
  <si>
    <t>R4 How often have you gotten headaches?</t>
  </si>
  <si>
    <t>R4 In the past six months have you had visual problems?</t>
  </si>
  <si>
    <t>R4 How often have you had visual problems?</t>
  </si>
  <si>
    <t>R4 In the past six months have you felt dizziness or faintness?</t>
  </si>
  <si>
    <t>R4 How often have you felt dizziness or faintness?</t>
  </si>
  <si>
    <t>R4 In the past six months have you felt numbness?</t>
  </si>
  <si>
    <t>R4 How often have you felt numbness?</t>
  </si>
  <si>
    <t>R4 In the past six months have you had ringing in the ears?</t>
  </si>
  <si>
    <t>R4 How often have you had ringing in the ears?</t>
  </si>
  <si>
    <t>R4 In the past six months have you felt nausea?</t>
  </si>
  <si>
    <t>R4 How often have you felt this nausea?</t>
  </si>
  <si>
    <t>R4 In the past six months have you vomited?</t>
  </si>
  <si>
    <t>R4 How often have you vomited?</t>
  </si>
  <si>
    <t>R4 In the past six months have you had upset stomach?</t>
  </si>
  <si>
    <t>R4 How often have you had upset stomach?</t>
  </si>
  <si>
    <t>R4 During the past six months have you had constipation?</t>
  </si>
  <si>
    <t>R4 How often have you had constipation?</t>
  </si>
  <si>
    <t>R4 In the past six months have you had diarrhea?</t>
  </si>
  <si>
    <t>R4 How often have you had diarrhea?</t>
  </si>
  <si>
    <t>R4 In the past six months have you had urination problems?</t>
  </si>
  <si>
    <t>R4 How often have you had urination problems?</t>
  </si>
  <si>
    <t>R4 In the past six months have you had aching muscles?</t>
  </si>
  <si>
    <t>R4 How often have you had aching muscles?</t>
  </si>
  <si>
    <t>R4 In the past six months have you had stiff/swollen joints?</t>
  </si>
  <si>
    <t>R4 How often have you had stiff/swollen joints?</t>
  </si>
  <si>
    <t>R4 In the past six months have you had back pain or strain?</t>
  </si>
  <si>
    <t>R4 How often have you had back pain or strain?</t>
  </si>
  <si>
    <t>R4 In the past six months have you had chest pain?</t>
  </si>
  <si>
    <t>R4 How often have you had chest pain?</t>
  </si>
  <si>
    <t>R4 In the past six months have you felt shortness of breath?</t>
  </si>
  <si>
    <t>R4 How often have you felt shortness of breath?</t>
  </si>
  <si>
    <t>R4 In the past six months have you had excess sweating?</t>
  </si>
  <si>
    <t>R4 How often have you had excess sweating?</t>
  </si>
  <si>
    <t>R4 In the past six months have you had respiratory problems?</t>
  </si>
  <si>
    <t>R4 How often have you had respiratory problems?</t>
  </si>
  <si>
    <t>R4 In the past six months have you had skin problems?</t>
  </si>
  <si>
    <t>R4 How often have you had skin problems?</t>
  </si>
  <si>
    <t>R4 Has a medical professional said you have an illness or condition other than anemia, asthma, arthritis or rheumatism, bronchitis or emphysema, cancer, chronic liver trouble, diabetes, serious back trouble, heart trouble, high blood pressure, circulation problems, kidney or bladder problems, ulcer, allergies, multiple sclerosis, colitis?</t>
  </si>
  <si>
    <t>R4 Compared with 10 years ago, how would you rate your eyesight now?</t>
  </si>
  <si>
    <t>R4 Compared with 10 years ago, how would you rate your teeth now?</t>
  </si>
  <si>
    <t>R4 Compared with 10 years ago, how would you rate your energy level now?</t>
  </si>
  <si>
    <t>R4 Compared with 10 years ago, how would you rate your weight now?</t>
  </si>
  <si>
    <t>R4 Compared with 10 years ago, how would you rate your hearing now?</t>
  </si>
  <si>
    <t>R4 Compared with 10 years ago, how would you rate your hair condition now?</t>
  </si>
  <si>
    <t>R4 Compared with 10 years ago, how would you rate your body shape now?</t>
  </si>
  <si>
    <t>R4 Compared with 10 years ago, how would you rate your skin condition now?</t>
  </si>
  <si>
    <t>R4 Compared with 10 years ago, how would you rate your sexual pleasure now?</t>
  </si>
  <si>
    <t>R4 Compared with 10 years ago, how would you rate the strength of your arms now?</t>
  </si>
  <si>
    <t>R4 Compared with 10 years ago, how would you rate the strength of your legs now?</t>
  </si>
  <si>
    <t>R4 Compared with 10 years ago, how would you rate your digestive functions now?</t>
  </si>
  <si>
    <t>R4 What was the reason for the longest hospital stay during the last year?</t>
  </si>
  <si>
    <t>R4 How long was that stay in days?</t>
  </si>
  <si>
    <t>R4 In the last 12 months, have you had a complete health exam or physical?</t>
  </si>
  <si>
    <t>R4 In the last 12 months, have you had a routine dental check-up?</t>
  </si>
  <si>
    <t>R4 In the last 12 months, have you had a stress test?</t>
  </si>
  <si>
    <t>R4 In the last 12 months, have you had a cholesterol test?</t>
  </si>
  <si>
    <t>R4 In the last 12 months, have you had a blood pressure check?</t>
  </si>
  <si>
    <t>R4 In the last 12 months, have you had a chest x-ray?</t>
  </si>
  <si>
    <t>R4 In the last 12 months, have you had a prostate exam?</t>
  </si>
  <si>
    <t>R4 In the last 12 months, have you had a a Pap smear?</t>
  </si>
  <si>
    <t>R4 In the last 12 months, have you had a a mammogram?</t>
  </si>
  <si>
    <t>R4 Up until you were 16 years old, who other than yourself was the first person in your household that smoked?</t>
  </si>
  <si>
    <t>R4 Up until you were 16 years old, who other than yourself was the second person in your household that smoked?</t>
  </si>
  <si>
    <t>R4 Up until you were 16 years old, who other than yourself was the third person in your household that smoked?</t>
  </si>
  <si>
    <t>R4 How old were you when you stopped smoking regularly?</t>
  </si>
  <si>
    <t>R4 For how many years have you smoked regularly?</t>
  </si>
  <si>
    <t>R4 How many packs of cigarettes do you usually smoke in a day now?</t>
  </si>
  <si>
    <t>R4 How often have you had fatigue or exhaustion in the past six months?</t>
  </si>
  <si>
    <t>R4 How often have you had headaches in the past six months?</t>
  </si>
  <si>
    <t>R4 In the past six months how often have you had visual problems?</t>
  </si>
  <si>
    <t>R4 How often have you had dizziness or faintness in the past six months?</t>
  </si>
  <si>
    <t>R4 How often have you had numbness in the past six months?</t>
  </si>
  <si>
    <t>R4 How often have you had ringing in ears in the past six months?</t>
  </si>
  <si>
    <t>R4 How often have you had nausea in the past six months?</t>
  </si>
  <si>
    <t>R4 How often have you had vomiting in the past six months?</t>
  </si>
  <si>
    <t>R4 How often have you had upset stomach in the past six months?</t>
  </si>
  <si>
    <t>R4 How often have you had constipation in the past six months?</t>
  </si>
  <si>
    <t>R4 How often have you had diarrhea in the past six months?</t>
  </si>
  <si>
    <t>R4 How often have you had urination problems in the past six months?</t>
  </si>
  <si>
    <t>R4 How often have you had aching muscles in the past six months?</t>
  </si>
  <si>
    <t>R4 How often have you had stiff or swollen joints in the past six months?</t>
  </si>
  <si>
    <t>R4 How often have you had back pain or strain in the past six months?</t>
  </si>
  <si>
    <t>R4 How often have you had chest pain in the past six months?</t>
  </si>
  <si>
    <t>R4 How often have you had shortness of breath in the past six months?</t>
  </si>
  <si>
    <t>R4 How often have you had excessive sweating in the past six months?</t>
  </si>
  <si>
    <t>R4 How often have you had respiratory problems in the past six months?</t>
  </si>
  <si>
    <t>R4 How often have you had skin problems in the past six months?</t>
  </si>
  <si>
    <t>R4 How often have you had coughing or wheezing in the past six months?</t>
  </si>
  <si>
    <t>R4 How much discomfort has coughing or wheezing caused you in the past six months?</t>
  </si>
  <si>
    <t>R4 How often have you had bone pains in the past six months?</t>
  </si>
  <si>
    <t>R4 How much discomfort have bone pains caused you in the past six months?</t>
  </si>
  <si>
    <t>R4 How often have you had palpitations in the past six months?</t>
  </si>
  <si>
    <t>R4 How much discomfort have palpitations caused you in the past six months?</t>
  </si>
  <si>
    <t>R4 How often have you had painful sexual intercourse in the past six months?</t>
  </si>
  <si>
    <t>R4 How much discomfort has painful sexual intercourse caused you in the past six months?</t>
  </si>
  <si>
    <t>R4 How often have you had difficulties with sexual intercourse in the past six months?</t>
  </si>
  <si>
    <t>R4 How much discomfort have difficulties with sexual intercourse caused you in the past six months?</t>
  </si>
  <si>
    <t>R4 How often have you had a symptom other than lack of energy, trouble sleeping, fatigue or exhaustion, headaches, visual problems, dizziness or faintness, numbness, ringing in ears, nausea, vomiting, upset stomach, constipation, diarrhea, urination problems, aching muscles, stiff or swollen joints, back pain or strain, chest pain, shortness of breath, excessive sweating, respiratory problems, skin problems, coughing or wheezing, bone pains, palpitations, painful sexual intercourse, or difficulties with sexual intercourse in the past six months?</t>
  </si>
  <si>
    <t>R4 How often have you had this symptom other than lack of energy, trouble sleeping, fatigue or exhaustion, headaches, visual problems, dizziness or faintness, numbness, ringing in ears, nausea, vomiting, upset stomach, constipation, diarrhea, urination problems, aching muscles, stiff or swollen joints, back pain or strain, chest pain, shortness of breath, excessive sweating, respiratory problems, skin problems, coughing or wheezing, bone pains, palpitations, painful sexual intercourse, or difficulties with sexual intercourse in the past six months?</t>
  </si>
  <si>
    <t>R4 How much discomfort has this symptom other than lack of energy, trouble sleeping, fatigue or exhaustion, headaches, visual problems, dizziness or faintness, numbness, ringing in ears, nausea, vomiting, upset stomach, constipation, diarrhea, urination problems, aching muscles, stiff or swollen joints, back pain or strain, chest pain, shortness of breath, excessive sweating, respiratory problems, skin problems, coughing or wheezing, bone pains, palpitations, painful sexual intercourse, or difficulties with sexual intercourse caused you in the past six months?</t>
  </si>
  <si>
    <t>R4 Has a medical professional ever said you have high cholesterol?</t>
  </si>
  <si>
    <t>R4 How much does your high cholesterol currently interfere with what you like to do?</t>
  </si>
  <si>
    <t>R4 What is the specific physical or mental condition that limits the amount or kind of work you can do for pay?</t>
  </si>
  <si>
    <t>R4 What is the specific physical or mental condition that limits the amount or kind of work your husband or wife can do for pay?</t>
  </si>
  <si>
    <t>R4 Have you had a menstrual period in last 12 months?</t>
  </si>
  <si>
    <t>R4 If you have not menstruated in the past 12 months, what age were you when you had your last period?</t>
  </si>
  <si>
    <t>R4 Have you ever had surgery to remove your uterus and/or ovaries?</t>
  </si>
  <si>
    <t>R4 What type of surgery did you have to remove your uterus and/or ovaries?</t>
  </si>
  <si>
    <t>R4 How old were you when you had surgery to remove your uterus and/or ovaries?</t>
  </si>
  <si>
    <t>R4 Have you ever taken hormones for menopausal or aging symptoms?</t>
  </si>
  <si>
    <t>R4 Is there a hormone drug spell for menopause or aging symptoms?</t>
  </si>
  <si>
    <t>R4 At what age did the first hormone drug spell for menopause or aging symptoms begin?</t>
  </si>
  <si>
    <t>R4 At what age did the first hormone drug spell for menopause or aging symptoms stop, if stopped?</t>
  </si>
  <si>
    <t>R4 Are you still taking the hormone drug from the first drug spell for menopause or aging symptoms?</t>
  </si>
  <si>
    <t>R4 Is there a second hormone drug spell for menopause or aging symptoms?</t>
  </si>
  <si>
    <t>R4 At what age did the second hormone drug spell for menopause or aging symptoms begin?</t>
  </si>
  <si>
    <t>R4 At what age did the second hormone drug spell for menopause or aging symptoms stop, if stopped?</t>
  </si>
  <si>
    <t>R4 Are you still taking the hormone drug from the second drug spell for menopause or aging symptoms?</t>
  </si>
  <si>
    <t>R4 Is there a third hormone drug spell for menopause or aging symptoms?</t>
  </si>
  <si>
    <t>R4 At what age did the third hormone drug spell for menopause or aging symptoms begin?</t>
  </si>
  <si>
    <t>R4 Are you still taking the hormone drug from the third drug spell for menopause or aging symptoms?</t>
  </si>
  <si>
    <t>R4 To what extent do or did you experience hot flushes/flashes as a symptom of menopause?</t>
  </si>
  <si>
    <t>R4 To what extent do or did you experience depression as a symptom of menopause?</t>
  </si>
  <si>
    <t>R4 To what extent do or did you experience sleep disturbance as a symptom of menopause?</t>
  </si>
  <si>
    <t>R4 To what extent do or did you experience bone pains as a symptom of menopause?</t>
  </si>
  <si>
    <t>R4 To what extent do or did you experience night sweats as a symptom of menopause?</t>
  </si>
  <si>
    <t>R4 To what extent are you currently experiencing any menopausal symptoms?</t>
  </si>
  <si>
    <t>R4 In what way has going through menopause affected or how is menopause likely to affect your family life?</t>
  </si>
  <si>
    <t>R4 In what way has going through menopause affected or how is menopause likely to affect your work life?</t>
  </si>
  <si>
    <t>R4 In what way has going through menopause affected or how is menopause likely to affect your feelings about being a woman?</t>
  </si>
  <si>
    <t>R4 During menopause, did you have enough information about the changes you were experiencing?</t>
  </si>
  <si>
    <t>R4 FORM TYPE: Were any of the menopause questions answered?</t>
  </si>
  <si>
    <t>R4 Have you gone or are you currently going through menopause?</t>
  </si>
  <si>
    <t>R4 At what age did you first start taking hormones for menopausal or aging symptoms?</t>
  </si>
  <si>
    <t>R4 Were any of the menopausal or aging symptoms hormone drug questions answered?</t>
  </si>
  <si>
    <t>R4 Do or did you take Estrogen for menopausal or aging symptoms?</t>
  </si>
  <si>
    <t>R4 At what age did you start taking Estrogen for menopausal or aging symptoms?</t>
  </si>
  <si>
    <t>R4 At what age did you stop taking Estrogen for menopausal or aging symptoms?</t>
  </si>
  <si>
    <t>R4 Why did you stop taking Estrogen for menopausal or aging symptoms?</t>
  </si>
  <si>
    <t>R4 Do or did you take Estrogen and Progesterone for menopausal or aging symptoms?</t>
  </si>
  <si>
    <t>R4 At what age did you start taking Estrogen and Progesterone for menopausal or aging symptoms?</t>
  </si>
  <si>
    <t>R4 At what age did you stop taking Estrogen and Progesterone for menopausal or aging symptoms?</t>
  </si>
  <si>
    <t>R4 Why did you stop taking Estrogen and Progesterone for menopausal or aging symptoms?</t>
  </si>
  <si>
    <t>R4 Other than Estrogen or Estrogen and Progesterone, do or did you take an additional kind of hormone drug for menopausal or aging symptoms?</t>
  </si>
  <si>
    <t>R4 Other than Estrogen or Estrogen and Progesterone, what is the additional hormone drug type you took for menopausal or aging symptoms?</t>
  </si>
  <si>
    <t>R4 Other than Estrogen or Estrogen and Progesterone, at what age did you start this additional hormone drug for menopausal or aging symptoms?</t>
  </si>
  <si>
    <t>R4 Other than Estrogen or Estrogen and Progesterone, at what age did you stop taking this additional hormone drug for menopausal or aging symptoms?</t>
  </si>
  <si>
    <t>R4 Other than Estrogen or Estrogen and Progesterone, why did you stop taking this additional hormone drug for menopausal or aging symptoms?</t>
  </si>
  <si>
    <t>R4 Other than Estrogen or Estrogen and Progesterone, do or did you take a second additional kind of hormone drug for menopausal or aging symptoms?</t>
  </si>
  <si>
    <t>R4 Other than Estrogen or Estrogen and Progesterone, what is the second additional hormone drug type for menopausal or aging symptoms?</t>
  </si>
  <si>
    <t>R4 Other than Estrogen or Estrogen and Progesterone, at what age did you start taking this second additional hormone drug for menopausal or aging symptoms?</t>
  </si>
  <si>
    <t>R4 Other than Estrogen or Estrogen and Progesterone, at what age did you stop taking this second additional hormone drug for menopausal or aging symptoms?</t>
  </si>
  <si>
    <t>R4 Other than Estrogen or Estrogen and Progesterone, why did you stop taking this second additional hormone drug for menopausal or aging symptoms?</t>
  </si>
  <si>
    <t>R4 What kind of hormone drug did you take for the first drug spell for menopause or aging symptoms?</t>
  </si>
  <si>
    <t>R4 Why did you stop taking the drug from the first drug spell for menopause or aging symptoms?</t>
  </si>
  <si>
    <t>R4 What kind of hormone drug did you take from the second drug spell for menopause or aging symptoms?</t>
  </si>
  <si>
    <t>R4 Why did you stop taking the drug for the second drug spell for menopause or aging symptoms?</t>
  </si>
  <si>
    <t>R4 What kind of hormone drug did you take for the third drug spell for menopause or aging symptoms?</t>
  </si>
  <si>
    <t>R4 Are you currently taking hormone drugs for menopause or aging symptoms?</t>
  </si>
  <si>
    <t>R4 Were any menopausal symptom questions answered?</t>
  </si>
  <si>
    <t>R4 Were any additional questions about menopause answered?</t>
  </si>
  <si>
    <t>R4 What is the first treatment or strategy you are using or have used to control your menopausal symptoms.</t>
  </si>
  <si>
    <t>R4 What is the second treatment or strategy you are using or have used to control your menopausal symptoms.</t>
  </si>
  <si>
    <t>R4 What is the third treatment or strategy you are using or have used to control your menopausal symptoms.</t>
  </si>
  <si>
    <t>R4 Who and what were your first sources of information about the changes you were experiencing during menopause?</t>
  </si>
  <si>
    <t>R4 Who and what were your second sources of information about the changes you were experiencing during menopause?</t>
  </si>
  <si>
    <t>R4 Who and what were your third sources of information about the changes you were experiencing during menopause?</t>
  </si>
  <si>
    <t>R4 How old were you when you first started menstruating?</t>
  </si>
  <si>
    <t>R4 When menstruating (having periods) regularly, to what extent did/do you experience discomfort during the five days or so before your period?</t>
  </si>
  <si>
    <t>R4 When menstruating (having periods) regularly, to what extent did/do you experience discomfort during the first few days of your menstrual period?</t>
  </si>
  <si>
    <t>R4 Have you ever taken oral contraceptive pills?</t>
  </si>
  <si>
    <t>R4 How many years have you taken oral contraceptive pills?</t>
  </si>
  <si>
    <t>R4 Are you currently taking oral contraceptive pills?</t>
  </si>
  <si>
    <t>R4 If you are no longer taking oral contraceptive pills, how old were you when you last took them?</t>
  </si>
  <si>
    <t>R4 If you have menstruated in the past 12 months, have you had a menstrual period in the last 3 months?</t>
  </si>
  <si>
    <t>R4 Did your menstrual periods stop because of surgery?</t>
  </si>
  <si>
    <t>R4 Did your menstrual periods stop because of chemotherapy or radiation?</t>
  </si>
  <si>
    <t>R4 Did your menstrual periods stop because of pregnancy or breast feeding?</t>
  </si>
  <si>
    <t>R4 Did your menstrual periods stop because of menopause?</t>
  </si>
  <si>
    <t>R4 For what reason other than surgery, chemotherapy or radiation, pregnancy or breast feeding, or menopause did your menstrual period stop?</t>
  </si>
  <si>
    <t>R4 How important was heavy hemorrhaging or bleeding for your surgery to have your uterus and/or ovaries removed?</t>
  </si>
  <si>
    <t>R4 How important were fibroids/benign tumors for your surgery to have your uterus and/or ovaries removed?</t>
  </si>
  <si>
    <t>R4 How important was endometriosis for your surgery to have your uterus and/or ovaries removed?</t>
  </si>
  <si>
    <t>R4 How important was cancer/malignant tumors for your surgery to have your uterus and/or ovaries removed?</t>
  </si>
  <si>
    <t>R4 How important was preventing future cancer for your surgery to have your uterus and/or ovaries removed?</t>
  </si>
  <si>
    <t>R4 How important was avoiding future pregnancy for your surgery to have your uterus and/or ovaries removed?</t>
  </si>
  <si>
    <t>R4 Other than heavy hemorrhaging or bleeding, fibroids/benign tumors, endometriosis, cancer/malignant tumors, preventing future cancer, or avoiding future pregnancy, why did you have your surgery to have your uterus and/or ovaries removed?</t>
  </si>
  <si>
    <t>R4 How important was the reason other than heavy hemorrhaging or bleeding, fibroids/benign tumors, endometriosis, cancer/malignant tumors, preventing future cancer, or avoiding future pregnancy for your surgery to have your uterus and/or ovaries removed?</t>
  </si>
  <si>
    <t>R4 What opinion did your doctor have about your surgery to have your uterus and/or ovaries removed?</t>
  </si>
  <si>
    <t>R4 What opinion did your husband or partner have about your surgery to have your uterus and/or ovaries removed?</t>
  </si>
  <si>
    <t>R4 What opinion did you have about your surgery to have your uterus and/or ovaries removed?</t>
  </si>
  <si>
    <t>R4 Other than your doctor, husband or partner, or yourself, who else had an opinion about your surgery to have your uterus and/or ovaries removed?</t>
  </si>
  <si>
    <t>R4 What opinion did the person other than your doctor, husband or partner, or yourself have about your surgery to have your uterus and/or ovaries removed?</t>
  </si>
  <si>
    <t>R4 In the last 12 months, how frequent did your menstrual periods become?</t>
  </si>
  <si>
    <t>R4 In the last 12 months, during your period, did you bleed for more days fewer days or about the same?</t>
  </si>
  <si>
    <t>R4 In the last 12 months, during your period, how heavy did your flow become?</t>
  </si>
  <si>
    <t>R4 What was the shortest amount of time in days between periods, that is from the start of one period to the start of your next period?</t>
  </si>
  <si>
    <t>R4 What was the longest amount of time in days between periods, that is from the start of one period to the start of your next period?</t>
  </si>
  <si>
    <t>R4 In the last 6 months have you experienced hot flushes/flashes and how much have they bothered you?</t>
  </si>
  <si>
    <t>R4 In the last 6 months have you experienced depression and how much has it bothered you?</t>
  </si>
  <si>
    <t>R4 In the last 6 months have you experienced sleep disturbance and how much has it bothered you?</t>
  </si>
  <si>
    <t>R4 In the last 6 months have you experienced bone pains and how much have they bothered you?</t>
  </si>
  <si>
    <t>R4 In the last 6 months have you experienced night sweats and how much have they bothered you?</t>
  </si>
  <si>
    <t>R4 In the last 6 months have you experienced breast tenderness and how much has it bothered you?</t>
  </si>
  <si>
    <t>R4 In the last 6 months have you experienced heavy periods and how much have they bothered you?</t>
  </si>
  <si>
    <t>R4 In the last 6 months have you experienced painful periods and how much have they bothered you?</t>
  </si>
  <si>
    <t>R4 In the last 6 months have you experienced vaginal dryness and how much has it bothered you?</t>
  </si>
  <si>
    <t>R4 In the last 6 months have you experienced irregular bleeding and how much has it bothered you?</t>
  </si>
  <si>
    <t>R4 Has respondent ever had hormone therapy?</t>
  </si>
  <si>
    <t>R4 At what age did the third hormone drug spell for menopause or aging symptoms stop, if stopped?</t>
  </si>
  <si>
    <t>R4 Before you started taking hormones for menopause or aging symptoms, had you already stopped having menstrual periods?</t>
  </si>
  <si>
    <t>R4 How old were you when you had your last period, before you started taking hormones for menopause or aging symptoms?</t>
  </si>
  <si>
    <t>R4 How important to you was taking hormones for menopause or aging symptoms to relieve menopausal symptoms, such as hot flushes and night sweats?</t>
  </si>
  <si>
    <t>R4 How important to you was taking hormones for menopause or aging symptoms to prevent osteoporosis or brittle bones?</t>
  </si>
  <si>
    <t>R4 How important to you was taking hormones for menopause or aging symptoms to prevent heart disease?</t>
  </si>
  <si>
    <t>R4 How important to you was taking hormones for menopause or aging symptoms because you had an early menopause?</t>
  </si>
  <si>
    <t>R4 How important to you was taking hormones for menopause or aging symptoms because you had your ovaries removed?</t>
  </si>
  <si>
    <t>R4 How important to you was taking hormones for menopause or aging symptoms to regulate monthly periods?</t>
  </si>
  <si>
    <t>R4 How important to you was taking hormones for menopause or aging symptoms because you were having difficulties with sexual intercourse?</t>
  </si>
  <si>
    <t>R4 How important to you was taking hormones for menopause or aging symptoms to keep you youthful?</t>
  </si>
  <si>
    <t>R4 How important to you was taking hormones for menopause or aging symptoms because your doctor recommended it?</t>
  </si>
  <si>
    <t>R4 Other than to relieve menopausal symptoms such as hot flushes and night sweats, to prevent osteoporosis or brittle bones, to prevent heart disease, because you had an early menopause, because you had your ovaries removed, to regulate monthly periods, because you were having difficulties with sexual intercourse, to keep you youthful, or because your doctor recommended it, why did you take hormones for menopause or aging symptoms?</t>
  </si>
  <si>
    <t>R4 How important to you was taking hormones for menopause or aging symptoms for the reason other than to relieve menopausal symptoms such as hot flushes and night sweats, to prevent osteoporosis or brittle bones, to prevent heart disease, because you had an early menopause, because you had your ovaries removed, to regulate monthly periods, because you were having difficulties with sexual intercourse, to keep you youthful, or because your doctor recommended it?</t>
  </si>
  <si>
    <t>R4 Have you ever stopped taking hormones for menopause or aging symptoms?</t>
  </si>
  <si>
    <t>R4 How important to you was stopping hormones for menopause or aging symptoms because you were feeling better?</t>
  </si>
  <si>
    <t>R4 How important to you was stopping hormones for menopause or aging symptoms because hormones didn't help you feel any better?</t>
  </si>
  <si>
    <t>R4 How important to you was stopping hormones for menopause or aging symptoms because you didn't like having periods again?</t>
  </si>
  <si>
    <t>R4 How important to you was stopping hormones for menopause or aging symptoms because you didn't feel like taking it anymore?</t>
  </si>
  <si>
    <t>R4 How important to you was stopping hormones for menopause or aging symptoms because you had difficulty remembering to take it?</t>
  </si>
  <si>
    <t>R4 How important to you was stopping hormones for menopause or aging symptoms because you were concerned about possible side effects?</t>
  </si>
  <si>
    <t>R4 How important to you was stopping hormones for menopause or aging symptoms because you were concerned about possible long term effects?</t>
  </si>
  <si>
    <t>R4 How important to you was stopping hormones for menopause or aging symptoms because your doctor advised you to stop?</t>
  </si>
  <si>
    <t>R4 What side effect did you experience from the hormones for menopause or aging symptoms that caused you to stop the treatment?</t>
  </si>
  <si>
    <t>R4 How important to you was stopping hormones for menopause or aging symptoms because of the side effect?</t>
  </si>
  <si>
    <t>R4 Other than feeling better, hormones not helping you feel better, not liking having periods again, not feeling like taking hormones anymore, having difficulty remembering to take the hormones, concern about possible side effects, concern about possible long term effects, your doctor advising you to stop, or having side effects, why did you stop taking hormones for menopause or aging symptoms?</t>
  </si>
  <si>
    <t>R4 How important to you was stopping hormones for menopause or aging symptoms because of the reason other than feeling better, hormones not helping you feel better, not liking having periods again, not feeling like taking hormones anymore, having difficulty remembering to take the hormones, concern about possible side effects, concern about possible long term effects, your doctor advising you to stop, or having side effects?</t>
  </si>
  <si>
    <t>R4 If you have experienced menopausal symptoms, what treatments or methods other than hormones are you using or have used to control them? Such examples include herbal remedies, vitamin supplements, change of diet, more exercise, or other lifestyle change.</t>
  </si>
  <si>
    <t>R4 Did you ever speak with your mother about her menopause?</t>
  </si>
  <si>
    <t>R4 How old was your mother when she went through menopause?</t>
  </si>
  <si>
    <t>R4 How important to you was/is your doctor as a source of information about menopause?</t>
  </si>
  <si>
    <t>R4 How important to you was/is a health professional other than your doctor as a source of information about menopause?</t>
  </si>
  <si>
    <t>R4 How important to you was/is your mother as a source of information about menopause?</t>
  </si>
  <si>
    <t>R4 How important to you were/are your sisters as sources of information about menopause?</t>
  </si>
  <si>
    <t>R4 Other than your mother or sisters, how important to you were/are your relatives as sources of information about menopause?</t>
  </si>
  <si>
    <t>R4 How important to you were/are your friends as sources of information about menopause?</t>
  </si>
  <si>
    <t>R4 How important to you were/are reading materials such as books, articles, or pamphlets as sources of information about menopause?</t>
  </si>
  <si>
    <t>R4 Other than your doctor, a health professional, your mother, sisters, other relatives, friends, or reading material, what were your sources of information about menopause?</t>
  </si>
  <si>
    <t>R4 Other than your doctor, a health professional, your mother, sisters, other relatives, friends, or reading material, how important to you were these other sources of information about menopause?</t>
  </si>
  <si>
    <t>R4 Women have very different feelings about the time when their menstrual periods stop altogether. How do you feel about it now?</t>
  </si>
  <si>
    <t>R4 Summary score for extraversion.</t>
  </si>
  <si>
    <t>R4 Summary score for extraversion, mean of valid items substituted for missing items.</t>
  </si>
  <si>
    <t>R4 Number of extraversion items answered.</t>
  </si>
  <si>
    <t>R4 To what extent do you agree that you see yourself as someone who is talkative?</t>
  </si>
  <si>
    <t>R4 To what extent do you agree that you see yourself as someone who is reserved?</t>
  </si>
  <si>
    <t>R4 To what extent do you agree that you see yourself as someone who is full of energy?</t>
  </si>
  <si>
    <t>R4 To what extent do you agree that you see yourself as someone who is sometimes shy, inhibited?</t>
  </si>
  <si>
    <t>R4 To what extent do you agree that you see yourself as someone who generates a lot of enthusiasm?</t>
  </si>
  <si>
    <t>R4 Summary score for agreeableness.</t>
  </si>
  <si>
    <t>R4 Summary score for agreeableness, mean of valid items substituted for missing items.</t>
  </si>
  <si>
    <t>R4 Number of agreeableness items answered.</t>
  </si>
  <si>
    <t>R4 To what extent do you agree that you see yourself as someone who is sometimes rude to others?</t>
  </si>
  <si>
    <t>R4 To what extent do you agree that you see yourself as someone who is generally trusting?</t>
  </si>
  <si>
    <t>R4 To what extent do you agree that you see yourself as someone who can be cold and aloof?</t>
  </si>
  <si>
    <t>R4 To what extent do you agree that you see yourself as someone who is considerate to almost everyone?</t>
  </si>
  <si>
    <t>R4 To what extent do you agree that you see yourself as someone who likes to cooperate with others</t>
  </si>
  <si>
    <t>R4 Summary score for conscientiousness.</t>
  </si>
  <si>
    <t>R4 Summary score for conscientiousness,mean of valid items substituted for missing items.</t>
  </si>
  <si>
    <t>R4 Number of conscientiousness items answered.</t>
  </si>
  <si>
    <t>R4 To what extent do you agree that you see yourself as someone who does a thorough job?</t>
  </si>
  <si>
    <t>R4 To what extent do you agree that you see yourself as someone who is a reliable worker?</t>
  </si>
  <si>
    <t>R4 To what extent do you agree that you see yourself as someone who tends to be disorganized?</t>
  </si>
  <si>
    <t>R4 To what extent do you agree that you see yourself as someone who is lazy at times?</t>
  </si>
  <si>
    <t>R4 To what extent do you agree that you see yourself as someone who does things efficiently?</t>
  </si>
  <si>
    <t>R4 Summary score for neuroticism.</t>
  </si>
  <si>
    <t>R4 Summary score for neuroticism, mean of valid items substituted for missing items.</t>
  </si>
  <si>
    <t>R4 Number of neuroticism items answered.</t>
  </si>
  <si>
    <t>R4 To what extent do you agree that you see yourself as someone who can be tense?</t>
  </si>
  <si>
    <t>R4 To what extent do you agree that you see yourself as someone who is emotionally stable, not easily upset?</t>
  </si>
  <si>
    <t>R4 To what extent do you agree that you see yourself as someone who remains calm in tense situations?</t>
  </si>
  <si>
    <t>R4 To what extent do you agree that you see yourself as someone who gets nervous easily?</t>
  </si>
  <si>
    <t>R4 Summary score for openness.</t>
  </si>
  <si>
    <t>R4 Summary score for openness, mean of valid items substituted for missing items.</t>
  </si>
  <si>
    <t>R4 Number of openness items answered.</t>
  </si>
  <si>
    <t>R4 To what extent do you agree that you see yourself as someone who prefers the conventional, traditional?</t>
  </si>
  <si>
    <t>R4 To what extent do you agree that you see yourself as someone who values artistic, aesthetic experiences?</t>
  </si>
  <si>
    <t>R4 To what extent do you agree that you see yourself as someone who has an active imagination?</t>
  </si>
  <si>
    <t>R4 To what extent do you agree that you see yourself as someone who wants things to be simple and clear-cut?</t>
  </si>
  <si>
    <t>R4 To what extent do you agree that you see yourself as someone who is sophisticated in art, music, or literature?</t>
  </si>
  <si>
    <t>R4 Summary score for psychological distress/depression - modified CES-D.</t>
  </si>
  <si>
    <t>R4 Number of psychological distress/depression - modified CES-D items answered.</t>
  </si>
  <si>
    <t>R4 On how many days during the past week did you feel you could not shake off the blues even with help from your family and friends?</t>
  </si>
  <si>
    <t>R4 On how many days during the past week did you feel bothered by things that usually don't bother you?</t>
  </si>
  <si>
    <t>R4 On how many days during the past week did you think your life had been a failure?</t>
  </si>
  <si>
    <t>R4 On how many days during the past week did you feel happy?</t>
  </si>
  <si>
    <t>R4 On how many days during the past week did you feel that people were unfriendly?</t>
  </si>
  <si>
    <t>R4 On how many days during the past week did you feel lonely?</t>
  </si>
  <si>
    <t>R4 On how many days during the past week did you enjoy life?</t>
  </si>
  <si>
    <t>R4 On how many days during the past week did you have crying spells?</t>
  </si>
  <si>
    <t>R4 On how many days during the past week did you feel that people disliked you?</t>
  </si>
  <si>
    <t>R4 On how many days during the past week did you feel sad?</t>
  </si>
  <si>
    <t>R4 On how many days during the past week did you feel depressed?</t>
  </si>
  <si>
    <t>R4 On how many days during the past week did you have trouble keeping your mind on what you were doing?</t>
  </si>
  <si>
    <t>R4 On how many days during the past week did you not feel like eating, your appetite was poor?</t>
  </si>
  <si>
    <t>R4 On how many days during the past week did you feel you were just as good as other people?</t>
  </si>
  <si>
    <t>R4 On how many days during the past week did you feel everything you did was an effort?</t>
  </si>
  <si>
    <t>R4 On how many days during the past week did you feel hopeful about the future?</t>
  </si>
  <si>
    <t>R4 On how many days during the past week did you feel fearful?</t>
  </si>
  <si>
    <t>R4 On how many days during the past week did you sleep restlessly?</t>
  </si>
  <si>
    <t>R4 On how many days during the past week did you talk less than usual?</t>
  </si>
  <si>
    <t>R4 On how many days during the past week did you feel you could not get going?</t>
  </si>
  <si>
    <t>R4 On how many days during the past week did you feel irritable, or likely to fight or argue?</t>
  </si>
  <si>
    <t>R4 On how many days during the past week did you feel like telling someone off?</t>
  </si>
  <si>
    <t>R4 On how many days during the past week did you feel angry or hostile for several hours at a time?</t>
  </si>
  <si>
    <t>R4 Summary score for hostility.</t>
  </si>
  <si>
    <t>R4 Number of hostility items answered.</t>
  </si>
  <si>
    <t>R4 Summary score for anxiety symptoms and beliefs scale.</t>
  </si>
  <si>
    <t>R4 Number of anxiety symptoms and beliefs questions answered.</t>
  </si>
  <si>
    <t>R4 On how many days during the past week did you feel you might collapse?</t>
  </si>
  <si>
    <t>R4 On how many days during the past week did you have difficulty swallowing?</t>
  </si>
  <si>
    <t>R4 On how many days during the past week did you feel you might die?</t>
  </si>
  <si>
    <t>R4 On how many days during the past week did you think you might be going crazy?</t>
  </si>
  <si>
    <t>R4 On how many days during the past week did you fear embarrassing yourself?</t>
  </si>
  <si>
    <t>R4 On how many days during the past week did you feel as though your surroundings were unreal?</t>
  </si>
  <si>
    <t>R4 On how many days during the past week did you feel that other people thought you were a fool?</t>
  </si>
  <si>
    <t>R4 On how many days during the past week did you have hot/cold flashes?</t>
  </si>
  <si>
    <t>R4 Summary score for Speilberger anxiety index.</t>
  </si>
  <si>
    <t>R4 Number of Speilberger anxiety items answered.</t>
  </si>
  <si>
    <t>R4 Summary score for Speilberger anger index.</t>
  </si>
  <si>
    <t>R4 Number of Speilberger anger items answered.</t>
  </si>
  <si>
    <t>R4 On how many days during the past week did you feel calm ?</t>
  </si>
  <si>
    <t>R4 On how many days during the past week did you feel furious?</t>
  </si>
  <si>
    <t>R4 On how many days during the past week did you feel tense?</t>
  </si>
  <si>
    <t>R4 On how many days during the past week did you feel like banging on the table?</t>
  </si>
  <si>
    <t>R4 On how many days during the past week did you feel at ease?</t>
  </si>
  <si>
    <t>R4 On how many days during the past week did you feel angry?</t>
  </si>
  <si>
    <t>R4 On how many days during the past week did you worry over possible misfortune?</t>
  </si>
  <si>
    <t>R4 On how many days during the past week did you feel like yelling at somebody?</t>
  </si>
  <si>
    <t>R4 On how many days during the past week did you feel nervous?</t>
  </si>
  <si>
    <t>R4 On how many days during the past week did you feel like breaking things?</t>
  </si>
  <si>
    <t>R4 On how many days during the past week did you feel jittery?</t>
  </si>
  <si>
    <t>R4 On how many days during the past week did you feel mad?</t>
  </si>
  <si>
    <t>R4 On how many days during the past week did you feel relaxed?</t>
  </si>
  <si>
    <t>R4 On how many days during the past week did you feel irritated?</t>
  </si>
  <si>
    <t>R4 On how many days during the past week did you feel worried?</t>
  </si>
  <si>
    <t>R4 On how many days during the past week did you feel like hitting someone?</t>
  </si>
  <si>
    <t>R4 On how many days during the past week did you feel steady?</t>
  </si>
  <si>
    <t>R4 On how many days during the past week did you feel burned up?</t>
  </si>
  <si>
    <t>R4 On how many days during the past week did you feel frightened?</t>
  </si>
  <si>
    <t>R4 On how many days during the past week did you feel like swearing?</t>
  </si>
  <si>
    <t>R4 Summary score for autonomy.</t>
  </si>
  <si>
    <t>R4 Summary score for autonomy, mean of valid items substituted for missing items.</t>
  </si>
  <si>
    <t>R4 Number of autonomy items answered.</t>
  </si>
  <si>
    <t>R4 To what extent do you agree that your decisions are not usually influenced by what everyone else is doing?</t>
  </si>
  <si>
    <t>R4 To what extent do you agree that you have confidence in your opinions even if they are contrary to the general consensus?</t>
  </si>
  <si>
    <t>R4 To what extent do you agree that you tend to worry about what other people think of you?</t>
  </si>
  <si>
    <t>R4 To what extent do you agree that you often change your mind about decisions if your friends or family disagree?</t>
  </si>
  <si>
    <t>R4 To what extent do you agree that you are not afraid to voice your opinions, even when they are in opposition to the opinions of most people?</t>
  </si>
  <si>
    <t>R4 To what extent do you agree that being happy with yourself is more important to you than having others approve of you?</t>
  </si>
  <si>
    <t>R4 To what extent do you agree that it's difficult for you to voice your opinions on controversial matters?</t>
  </si>
  <si>
    <t>R4 Summary score for environmental mastery.</t>
  </si>
  <si>
    <t>R4 Summary score for environmental mastery, mean of valid items substituted for missing items.</t>
  </si>
  <si>
    <t>R4 Number of environmental mastery items answered.</t>
  </si>
  <si>
    <t>R4 To what extent do you agree that you are good at juggling your time so that you can fit everything in that needs to get done?</t>
  </si>
  <si>
    <t>R4 To what extent do you agree that you often feel overwhelmed by your responsibilities?</t>
  </si>
  <si>
    <t>R4 To what extent do you agree that you are quite good at managing the many responsibilities of your daily life?</t>
  </si>
  <si>
    <t>R4 To what extent do you agree that you do not fit very well with the people and community around you?</t>
  </si>
  <si>
    <t>R4 To what extent do you agree that you have difficulty arranging your life in a way that is satisfying to you?</t>
  </si>
  <si>
    <t>R4 To what extent do you agree that you have been able to create a lifestyle for yourself that is much to your liking?</t>
  </si>
  <si>
    <t>R4 To what extent do you agree that you generally do a good job of taking care of your personal finances and affairs?</t>
  </si>
  <si>
    <t>R4 Summary score for personal growth.</t>
  </si>
  <si>
    <t>R4 Summary score for personal growth, mean of valid items substituted for missing items.</t>
  </si>
  <si>
    <t>R4 Number of personal growth items answered.</t>
  </si>
  <si>
    <t>R4 To what extent do you agree that you are not interested in activities that will expand your horizons?</t>
  </si>
  <si>
    <t>R4 To what extent do you agree that you have the sense that you have developed a lot as a person over time?</t>
  </si>
  <si>
    <t>R4 To what extent do you agree that when you think about it you haven't really improved much as a person over the years?</t>
  </si>
  <si>
    <t>R4 To what extent do you agree that you think it is important to have new experiences that challenge how you think about yourself and the world?</t>
  </si>
  <si>
    <t>R4 To what extent do you agree that you don't want to try new ways of doing things, i.e. your life is fine the way it is?</t>
  </si>
  <si>
    <t>R4 To what extent do you agree that you do not enjoy being in new situations that require you to change your old familiar ways of doing things?</t>
  </si>
  <si>
    <t>R4 To what extent do you agree that there is truth to the saying you can't teach an old dog new tricks?</t>
  </si>
  <si>
    <t>R4 Summary score for positive relation to others.</t>
  </si>
  <si>
    <t>R4 Summary score for positive relation to others, mean of valid items substituted for missing items.</t>
  </si>
  <si>
    <t>R4 Number of positive relation to others items answered.</t>
  </si>
  <si>
    <t>R4 To what extent do you agree that you don't have many people who want to listen when you need to talk?</t>
  </si>
  <si>
    <t>R4 To what extent do you agree that you enjoy personal and mutual conversations with family members and friends?</t>
  </si>
  <si>
    <t>R4 To what extent do you agree that you often feel lonely because you have few close friends with whom to share your concerns?</t>
  </si>
  <si>
    <t>R4 To what extent do you agree that it seems to you that most other people have more friends than you do?</t>
  </si>
  <si>
    <t>R4 To what extent do you agree that people would describe you as a giving person, willing to share your time with others?</t>
  </si>
  <si>
    <t>R4 To what extent do you agree that most people see you as loving and affectionate?</t>
  </si>
  <si>
    <t>R4 To what extent do you agree that you know you can trust your friends, and they know they can trust you?</t>
  </si>
  <si>
    <t>R4 Summary score for purpose in life.</t>
  </si>
  <si>
    <t>R4 Summary score for purpose in life, mean of valid items substituted for missing items.</t>
  </si>
  <si>
    <t>R4 Number of purpose in life items answered.</t>
  </si>
  <si>
    <t>R4 To what extent do you agree that you enjoy making plans for the future and working to make them a reality?</t>
  </si>
  <si>
    <t>R4 To what extent do you agree that your daily activities often seem trivial and unimportant to you?</t>
  </si>
  <si>
    <t>R4 To what extent do you agree that you are an active person in carrying out the plans you set for yourself?</t>
  </si>
  <si>
    <t>R4 To what extent do you agree that you tend to focus on the present, because the future nearly always brings you problems?</t>
  </si>
  <si>
    <t>R4 To what extent do you agree that you don't have a good sense of what it is you are trying to accomplish in life?</t>
  </si>
  <si>
    <t>R4 To what extent do you agree that you sometimes feel as if you've done all there is to do in life?</t>
  </si>
  <si>
    <t>R4 To what extent do you agree that you used to set goals for yourself, but that now seems like a waste of time?</t>
  </si>
  <si>
    <t>R4 Summary score for self-acceptance.</t>
  </si>
  <si>
    <t>R4 Summary score for self-acceptance, mean of valid items substituted for missing items.</t>
  </si>
  <si>
    <t>R4 Number of self-acceptance items answered.</t>
  </si>
  <si>
    <t>R4 To what extent do you agree that you feel like many of the people you know have gotten more out of life than you have?</t>
  </si>
  <si>
    <t>R4 To what extent do you agree that, in general, you feel confident and positive about yourself?</t>
  </si>
  <si>
    <t>R4 To what extent do you agree that when you compare yourself to friends and acquaintances, it makes you feel good about who you are?</t>
  </si>
  <si>
    <t>R4 To what extent do you agree that your attitude about yourself is probably not as positive as most people feel about themselves?</t>
  </si>
  <si>
    <t>R4 To what extent do you agree that you made some mistakes in the past, but you feel that all in all everything has worked out for the best?</t>
  </si>
  <si>
    <t>R4 To what extent do you agree that the past had its ups and downs, but in general, you wouldn't want to change it?</t>
  </si>
  <si>
    <t>R4 To what extent do you agree that, in many ways, you feel disappointed about your achievements in life?</t>
  </si>
  <si>
    <t>R4 Summary score for Brandstadter flexible goal adjustment scale.</t>
  </si>
  <si>
    <t>R4 Summary score for Brandstadter flexible goal adjustment scale, mean substituted for missing components.</t>
  </si>
  <si>
    <t>R4 Number of Brandstadter flexible goal adjustment questions answered.</t>
  </si>
  <si>
    <t>R4 To what extent do you agree that if you don't get something you want, you take it with patience?</t>
  </si>
  <si>
    <t>R4 To what extent do you agree that it is very difficult for you to accept a setback or defeat?</t>
  </si>
  <si>
    <t>R4 To what extent do you agree that you find it easy to see something positive even in a serious mishap?</t>
  </si>
  <si>
    <t>R4 To what extent do you agree that when everything seems to be going wrong, you can usually find a bright side to a situation?</t>
  </si>
  <si>
    <t>R4 To what extent do you agree that, in general, you are not upset very long about an opportunity passed up?</t>
  </si>
  <si>
    <t>R4 Summary score for Brandstadter Tenacious Goal Pursuit measure.</t>
  </si>
  <si>
    <t>R4 Summary score for Brandstadter Tenacious Goal Pursuit measure, mean substituted for missing components.</t>
  </si>
  <si>
    <t>R4 Number of Brandstadter Tenacious Goal Pursuit items answered.</t>
  </si>
  <si>
    <t>R4 To what extent do you agree that even when things seem hopeless, you keep on fighting to reach your goals?</t>
  </si>
  <si>
    <t>R4 To what extent do you agree that you stick to your goals and projects even in the face of great difficulties?</t>
  </si>
  <si>
    <t>R4 To what extent do you agree that the harder a goal is to achieve, the more appeal it has to you?</t>
  </si>
  <si>
    <t>R4 To what extent do you agree that you can be very stubborn in pursuing your goals?</t>
  </si>
  <si>
    <t>R4 To what extent do you agree that to avoid disappointments, you don't set your goals too high?</t>
  </si>
  <si>
    <t>R4 Summary score for family stress spills over to work.</t>
  </si>
  <si>
    <t>R4 Summary score for family stress spills over to work, mean imputed for missing components.</t>
  </si>
  <si>
    <t>R4 Number of family stress spilling over to work items answered by the respondent.</t>
  </si>
  <si>
    <t>R4 To what extent do you agree that family matters reduce the time you can devote to your job?</t>
  </si>
  <si>
    <t>R4 To what extent do you agree that family worries or problems distract you from your work?</t>
  </si>
  <si>
    <t>R4 To what extent do you agree that family activities stop you from getting the amount of sleep you need to do your job well?</t>
  </si>
  <si>
    <t>R4 To what extent do family obligations reduce the time you need to relax or be by yourself?</t>
  </si>
  <si>
    <t>R4 Summary score for work stress spills over into family life.</t>
  </si>
  <si>
    <t>R4 Summary score for work stress spills over into family life, mean imputed for missing components.</t>
  </si>
  <si>
    <t>R4 Number of work stress spilling over into family life items answered by the respondent.</t>
  </si>
  <si>
    <t>R4 To what extent do you agree your job reduces the amount of time you can spend with the family?</t>
  </si>
  <si>
    <t>R4 To what extent do you agree that problems at work make you irritable at home?</t>
  </si>
  <si>
    <t>R4 To what extent do you agree that your job takes so much energy you don't feel up to doing things that need attention at home?</t>
  </si>
  <si>
    <t>R4 To what extent do you agree that your job involves a lot of travel away from home?</t>
  </si>
  <si>
    <t>R4 Summary score for family enhancement spills over into work.</t>
  </si>
  <si>
    <t>R4 Summary score for family enhancement spills over into work life, mean of valid items substituted for missing components.</t>
  </si>
  <si>
    <t>R4 Number of family enhancing work life items answered.</t>
  </si>
  <si>
    <t>R4 To what extent do you agree that you can do good work on the job because you are so happy at home?</t>
  </si>
  <si>
    <t>R4 To what extent do you agree that family responsibilities make you work harder on the job?</t>
  </si>
  <si>
    <t>R4 To what extent do you agree that you can devote a lot of time to your job because of the support you get on the home front?</t>
  </si>
  <si>
    <t>R4 To what extent do you agree that if you didn't have to work to make a living, you would want to work anyway?</t>
  </si>
  <si>
    <t>R4 Compared to high pay, how much more important is having the opportunity to get on-the-job training?</t>
  </si>
  <si>
    <t>R4 Compared to high pay, how much more important is being able to do different things rather than the same things over and over at your job?</t>
  </si>
  <si>
    <t>R4 Compared to high pay, how much more important is having a low risk of losing your job?</t>
  </si>
  <si>
    <t>R4 Compared to high pay, how much more important is being able to decide what time to come to work and when to leave?</t>
  </si>
  <si>
    <t>R4 Compared to high pay, how much more important is being able to work without frequent checking by a supervisor?</t>
  </si>
  <si>
    <t>R4 Compared to high pay, how much more important is being able to avoid getting dirty on the job?</t>
  </si>
  <si>
    <t>R4 Compared to high pay, how much more important is having a job that other people regard highly?</t>
  </si>
  <si>
    <t>R4 Compared to high pay, how much more important is having a job that provides health insurance?</t>
  </si>
  <si>
    <t>R4 Compared to high pay, how much more important is having a job that provides a pension plan?</t>
  </si>
  <si>
    <t>R4 During the past month have you given help with transportation, errands, or shopping to someone other than spouse or young child?</t>
  </si>
  <si>
    <t>R4 During the past month have you given help with transportation, errands, or shopping to friends, neighbors, or co-workers?</t>
  </si>
  <si>
    <t>R4 During the past month have you given help with transportation, errands, or shopping to sons or daughters 19 and older?</t>
  </si>
  <si>
    <t>R4 During the past month have you given help with transportation, errands, or shopping to parents?</t>
  </si>
  <si>
    <t>R4 During the past month have you given help with transportation, errands, or shopping to brothers or sisters?</t>
  </si>
  <si>
    <t>R4 During the past month have you given help with transportation, errands, or shopping to relatives other than children, parents, siblings, or spouse?</t>
  </si>
  <si>
    <t>R4 During the past month, have you given help with housework, yard work, repairs or other work around the house to someone other than spouse or young child?</t>
  </si>
  <si>
    <t>R4 During the past month have you given help with housework, yard work, repairs or other work around the house to friends, neighbors, co-workers?</t>
  </si>
  <si>
    <t>R4 During the past month have you given help with housework, yard work, repairs or other work around the house to sons or daughters 19 and older?</t>
  </si>
  <si>
    <t>R4 During the past month have you given help with housework, yard work, repairs or other work around the house to parents?</t>
  </si>
  <si>
    <t>R4 During the past month have you given help with housework, yard work, repairs or other work around the house to brothers or sisters?</t>
  </si>
  <si>
    <t>R4 During the past month have you given help with housework, yard work, repairs or other work around the house to relatives other than children, parents, siblings, or spouse?</t>
  </si>
  <si>
    <t>R4 During the past month, have you given help with advice, encouragement, moral or emotional support to someone besides spouse or young child?</t>
  </si>
  <si>
    <t>R4 During the past month have you given advice, encouragement, moral or emotional support to friends, neighbors, co-workers?</t>
  </si>
  <si>
    <t>R4 During the past month have you given advice, encouragement, moral or emotional support to sons or daughters 19 and older?</t>
  </si>
  <si>
    <t>R4 During the past month have you given advice, encouragement, moral or emotional support to parents?</t>
  </si>
  <si>
    <t>R4 During the past month have you given advice, encouragement, moral or emotional support to brothers or sisters?</t>
  </si>
  <si>
    <t>R4 During the past month have you given advice, encouragement, moral or emotional support to relatives other than children, parents, siblings, or spouse?</t>
  </si>
  <si>
    <t>R4 During the past month, have you given help with baby sitting or child care to anyone besides spouse or young child?</t>
  </si>
  <si>
    <t>R4 During the past month have you given help with baby sitting or child care to friends, neighbors, co-workers?</t>
  </si>
  <si>
    <t>R4 During the past month have you given help with baby sitting or child care to sons or daughters 19 and older?</t>
  </si>
  <si>
    <t>R4 During the past month have you given help with baby sitting or child care to parents?</t>
  </si>
  <si>
    <t>R4 During the past month have you given help with baby sitting or child care to brothers or sisters?</t>
  </si>
  <si>
    <t>R4 During the past month have you given help with baby sitting or child care to relatives other than children, parents, siblings, or spouse?</t>
  </si>
  <si>
    <t>R4 During the past month, have you received help with transportation, errands, or shopping from anyone besides spouse or child?</t>
  </si>
  <si>
    <t>R4 During the past month have you received help with transportation, errands, or shopping from friends, neighbors, co-workers?</t>
  </si>
  <si>
    <t>R4 During the past month have you received help with transportation, errands, or shopping from sons or daughters 19 and older?</t>
  </si>
  <si>
    <t>R4 During the past month have you received help with transportation, errands, or shopping from parents?</t>
  </si>
  <si>
    <t>R4 During the past month have you received help with transportation, errands, or shopping from brothers or sisters?</t>
  </si>
  <si>
    <t>R4 During the past month have you received help with transportation, errands, or shopping from relatives other than children, parents, siblings, or spouse?</t>
  </si>
  <si>
    <t>R4 During the past month, have you received help with housework, yard work, repairs or other work around the house from anyone (besides spouse or young child)?</t>
  </si>
  <si>
    <t>R4 During the past month have you received help with housework, yard work, repairs or other work around the house from friends, neighbors, co-workers?</t>
  </si>
  <si>
    <t>R4 During the past month have you received help with housework, yard work, repairs or other work around the house from sons or daughters 19 and older?</t>
  </si>
  <si>
    <t>R4 During the past month have you received help with housework, yard work, repairs or other work around the house from parents?</t>
  </si>
  <si>
    <t>R4 During the past month have you received help with housework, yard work, repairs or other work around the house from brothers or sisters?</t>
  </si>
  <si>
    <t>R4 During the past month have you received help with housework, yard work, repairs or other work around the house from relatives other than children, parents, or siblings?</t>
  </si>
  <si>
    <t>R4 During the past month, have you received advice, encouragement, moral or emotional support from anyone (besides spouse or young child)?</t>
  </si>
  <si>
    <t>R4 During the past month, have you received advice, encouragement, moral or emotional support from friends, neighbors, co-workers?</t>
  </si>
  <si>
    <t>R4 During the past month, have you received advice, encouragement, moral or emotional support from sons or daughters 19 and older?</t>
  </si>
  <si>
    <t>R4 During the past month, have you received advice, encouragement, moral or emotional support from parents?</t>
  </si>
  <si>
    <t>R4 During the past month, have you received advice, encouragement, moral or emotional support from brothers or sisters?</t>
  </si>
  <si>
    <t>R4 During the past month, have you received advice, encouragement, moral or emotional support from relatives other than children, parents, or siblings?</t>
  </si>
  <si>
    <t>R4 During the past month, have you received help with baby sitting or child care from someone (besides spouse or young child)?</t>
  </si>
  <si>
    <t>R4 During the past month, have you received help with baby sitting or child care from friends, neighbors, co-workers?</t>
  </si>
  <si>
    <t>R4 During the past month, have you received help with baby sitting or child care from sons or daughters 19 and older?</t>
  </si>
  <si>
    <t>R4 During the past month, have you received help with baby sitting or child care from parents?</t>
  </si>
  <si>
    <t>R4 During the past month, have you received help with baby sitting or child care from brothers or sisters?</t>
  </si>
  <si>
    <t>R4 During the past month, have you received help with baby sitting or child care from relatives other than children, parents, or siblings?</t>
  </si>
  <si>
    <t>R4 Is there a person in your family, including a spouse, with whom you can really share your very private feelings and concerns?</t>
  </si>
  <si>
    <t>R4 Is there a friend outside your family with whom you can really share your very private feelings and concerns?</t>
  </si>
  <si>
    <t>R4 Suppose you had to borrow $250 for a few weeks because of an emergency.  Is there anyone other than a spouse or child you could ask for help?</t>
  </si>
  <si>
    <t>R4 Suppose you had to borrow $250 for a few weeks because of an emergency.  Could you ask for help from friends, neighbors, co-workers?</t>
  </si>
  <si>
    <t>R4 Suppose you had to borrow $250 for a few weeks because of an emergency.  Could you ask for help from sons or daughters 19 and older?</t>
  </si>
  <si>
    <t>R4 Suppose you had to borrow $250 for a few weeks because of an emergency.  Could you ask for help from parents?</t>
  </si>
  <si>
    <t>R4 Suppose you had to borrow $250 for a few weeks because of an emergency.  Could you ask for help from brothers or sisters?</t>
  </si>
  <si>
    <t>R4 Suppose you had to borrow $250 for a few weeks because of an emergency.  Could you ask for help from relatives other than children, parents, or siblings?</t>
  </si>
  <si>
    <t>R4 Suppose you had a personal problem, and you wanted to talk to someone about it. Is there anyone other than a spouse or young child whom you could ask for help or advice?</t>
  </si>
  <si>
    <t>R4 Suppose you had a personal problem, and you wanted to talk to someone about it.  Could you ask for help or advice from friends, neighbors, co-workers?</t>
  </si>
  <si>
    <t>R4 Suppose you had a personal problem, and you wanted to talk to someone about it.  Could you ask for help or advice from sons or daughters 19 and older?</t>
  </si>
  <si>
    <t>R4 Suppose you had a personal problem, and you wanted to talk to someone about it.  Could you ask for help or advice from parents?</t>
  </si>
  <si>
    <t>R4 Suppose you had a personal problem, and you wanted to talk to someone about it.  Could you ask for help or advice from brothers or sisters?</t>
  </si>
  <si>
    <t>R4 Suppose you had a personal problem, and you wanted to talk to someone about it.  Could you ask for help or advice from relatives other than children, parents, or siblings?</t>
  </si>
  <si>
    <t>R4 Suppose you were sick and unable to take care of yourself for a week or more. Is there anyone other than a spouse or young child whom you could ask for help?</t>
  </si>
  <si>
    <t>R4 Suppose you were sick and unable to take care of yourself for a week or more.  Could you ask for help from friends, neighbors, co-workers?</t>
  </si>
  <si>
    <t>R4 Suppose you were sick and unable to take care of yourself for a week or more.  Could you ask for help from sons or daughters 19 and older?</t>
  </si>
  <si>
    <t>R4 Suppose you were sick and unable to take care of yourself for a week or more.  Could you ask for help from parents?</t>
  </si>
  <si>
    <t>R4 Suppose you were sick and unable to take care of yourself for a week or more.  Could you ask for help from brothers or sisters?</t>
  </si>
  <si>
    <t>R4 Suppose you were sick and unable to take care of yourself for a week or more.  Could you ask for help from relatives other than children, parents, or siblings?</t>
  </si>
  <si>
    <t>R4 During the past month, was anyone available to help with transportation, errands, or shopping.</t>
  </si>
  <si>
    <t>R4 During the past month, was anyone available to help with housework, yard work, repairs or other work around the house.</t>
  </si>
  <si>
    <t>R4 During the past month, was anyone available to give advice, encouragement, moral or emotional support?</t>
  </si>
  <si>
    <t>R4 During the past month, was anyone available to help you with baby sitting or child care?</t>
  </si>
  <si>
    <t>R4 Were any of the organizational participation questions answered?</t>
  </si>
  <si>
    <t>R4 What is your level of involvement with church-connected groups, but not the church itself?</t>
  </si>
  <si>
    <t>R4 What is your level of involvement with a church, temple, or other place of worship?</t>
  </si>
  <si>
    <t>R4 What is your level of involvement with labor unions?</t>
  </si>
  <si>
    <t>R4 What is your level of involvement with veterans' organizations?</t>
  </si>
  <si>
    <t>R4 What is your level of involvement with fraternal organizations or lodges?</t>
  </si>
  <si>
    <t>R4 What is your level of involvement with business or civic groups?</t>
  </si>
  <si>
    <t>R4 What is your level of involvement with parent-teachers' associations?</t>
  </si>
  <si>
    <t>R4 What is your level of involvement with community centers?</t>
  </si>
  <si>
    <t>R4 What is your level of involvement with organizations of people of the same nationality?</t>
  </si>
  <si>
    <t>R4 What is your level of involvement with sport teams?</t>
  </si>
  <si>
    <t>R4 What is your level of involvement with country clubs?</t>
  </si>
  <si>
    <t>R4 What is your level of involvment with youth groups, for example as a Scout leader?</t>
  </si>
  <si>
    <t>R4 What is your level of involvement with professional groups?</t>
  </si>
  <si>
    <t>R4 What is your level of involvement with political clubs or organizations?</t>
  </si>
  <si>
    <t>R4 What is your level of involvement with neighborhood improvement organizations?</t>
  </si>
  <si>
    <t>R4 What is your level of involvement with charity or welfare organizations?</t>
  </si>
  <si>
    <t>R4 What is your level of involvement with hobby groups?</t>
  </si>
  <si>
    <t>R4 What is the first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</si>
  <si>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R4 What is your level of involvment with the first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</si>
  <si>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R4 What is the second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</si>
  <si>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R4 What is your level of involvment with the second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 youth groups, professional groups, political clubs or organizations, neighborhood improvement organizations, charity or welfare organizations, and hobby groups?</t>
  </si>
  <si>
    <t>R4 How many times, if at all, during the past four weeks have you gotten together with friends?  We mean like going out together or visiting in each other's homes.</t>
  </si>
  <si>
    <t>R4 How many times, if at all, during the past four weeks have you gotten together socially with relatives?</t>
  </si>
  <si>
    <t>R4 To help us evaluate our research, please indicate approximately how long it took you to complete this questionnaire.</t>
  </si>
  <si>
    <t>R4 Is there anything else you would like us to know or do you have any suggestions about the study?</t>
  </si>
  <si>
    <t>R4 Flag for ever held full-time civilian job after leaving school for the last time.</t>
  </si>
  <si>
    <t>R4 Year began first full-time civilian job after leaving school for the last time.</t>
  </si>
  <si>
    <t>R4 Did you have a full-time civilian job before leaving school for the last time?</t>
  </si>
  <si>
    <t>R4 1970 Census detailed industry code for first full-time civilian job after leaving school for the last time.</t>
  </si>
  <si>
    <t>R4 1970 Census detailed occupation code for first full-time civilian job after leaving school for the last time.</t>
  </si>
  <si>
    <t>R4 Class of worker code for first full-time civilian job after leaving school for the last time.</t>
  </si>
  <si>
    <t>R4 1970 Major industry code for first full-time civilian job after leaving school for the last time.</t>
  </si>
  <si>
    <t>R4 1970 Major occupation code for first full-time civilian job after leaving school for the last time.</t>
  </si>
  <si>
    <t>R4 1970 Occupational Education Score for first full-time civilian job after leaving school for the last time.</t>
  </si>
  <si>
    <t>R4 1970 Occupational Income Score first full-time civilian job after leaving school for the last time.</t>
  </si>
  <si>
    <t>R4 1970 Duncan SEI score for first full-time civilian job after leaving school for the last time.</t>
  </si>
  <si>
    <t>R4 1970 Siegel prestige score for first full-time civilian job after leaving school for the last time.</t>
  </si>
  <si>
    <t>R4 1970 MSEI2 occupational status score for first full-time civilian job after leaving school for the last time.</t>
  </si>
  <si>
    <t>R4 1970 TSEI2 occupational status score for first full-time civilian job after leaving school for the last time.</t>
  </si>
  <si>
    <t>R4 1990 Census detailed industry code for first full-time civilian job after leaving school for the last time.</t>
  </si>
  <si>
    <t>R4 1990 Census detailed occupation code for first full-time civilian job after leaving school for the last time.</t>
  </si>
  <si>
    <t>R4 1990 Major industry code for first full-time civilian job after leaving school for the last time.</t>
  </si>
  <si>
    <t>R4 1990 Major occupation code for first full-time civilian job after leaving school for the last time.</t>
  </si>
  <si>
    <t>R4 1989 Nakao-Treas Prestige Rating for first full-time civilian job after leaving school for the last time.</t>
  </si>
  <si>
    <t>R4 1990 Occupational Education Score for first full-time civilian job after leaving school for the last time.</t>
  </si>
  <si>
    <t>R4 1990 Occupational Earnings Score for first full-time civilian job after leaving school for the last time.</t>
  </si>
  <si>
    <t>R4 Flag for ever held job in June, 1977, or at 1977 interview date.</t>
  </si>
  <si>
    <t>R4 Year June 1977 job or job held at 1977 interview date began.</t>
  </si>
  <si>
    <t>R4 Worked 35 hours or more at job held in June 1977 or at 1977 interview date.</t>
  </si>
  <si>
    <t>R4 Year job held in June 1977 or at 1977 interview date ended.</t>
  </si>
  <si>
    <t>R4 Year job held in June 1977 or at 1977 interview date stopped being main job.</t>
  </si>
  <si>
    <t>R4 1970 Census detailed industry code for job held in June 1977 or at 1977 interview date.</t>
  </si>
  <si>
    <t>R4 1970 Census detailed occupation code for job held in June 1977 or at 1977 interview date.</t>
  </si>
  <si>
    <t>R4 Class of worker code for job held in June 1977 or at 1977 interview date.</t>
  </si>
  <si>
    <t>R4 1970 Major industry code for job held in June 1977 or at 1977 interview date.</t>
  </si>
  <si>
    <t>R4 1970 Major occupation code for job held in June 1977 or at 1977 interview date.</t>
  </si>
  <si>
    <t>R4 1970 Occupational Education Score for job held in June 1977 or at 1977 interview date.</t>
  </si>
  <si>
    <t>R4 1970 Occupational Income Score for job held in June 1977 or at 1977 interview date.</t>
  </si>
  <si>
    <t>R4 1970 Duncan SEI score for job held in June 1977 or at 1977 interview date.</t>
  </si>
  <si>
    <t>R4 1970 Siegel prestige score for job held in June 1977 or at 1977 interview date.</t>
  </si>
  <si>
    <t>R4 1970 MSEI2 occupational status score for job held in June 1977 or at 1977 interview date.</t>
  </si>
  <si>
    <t>R4 1970 TSEI2 occupational status score for job held in June 1977 or at 1977 interview date.</t>
  </si>
  <si>
    <t>R4 1990 Census detailed industry code for job held in June 1977 or at 1977 interview date.</t>
  </si>
  <si>
    <t>R4 1990 Census detailed occupation code for job held in June 1977 or at 1977 interview date.</t>
  </si>
  <si>
    <t>R4 1990 Major industry code for job held in June 1977 or at 1977 interview date.</t>
  </si>
  <si>
    <t>R4 1990 Major occupation code for job held in June 1977 or at 1977 interview date.</t>
  </si>
  <si>
    <t>R4 1989 Nakao-Treas Prestige Rating for job held in June 1977 or at 1977 interview date.</t>
  </si>
  <si>
    <t>R4 1990 Occupational Education Score score for job held in June 1977 or at 1977 interview date.</t>
  </si>
  <si>
    <t>R4 1990 Occupational Earnings Score score for job held in June 1977 or at 1977 interview date.</t>
  </si>
  <si>
    <t>R4 Current activity as a self-report.</t>
  </si>
  <si>
    <t>R4 Currently working or looking for work.</t>
  </si>
  <si>
    <t>R4 Year began current/last job.</t>
  </si>
  <si>
    <t>R4 Work full or part-time or more in current/last job.</t>
  </si>
  <si>
    <t>R4 Year ended current/last job.</t>
  </si>
  <si>
    <t>R4 Year current/last job stopped being main job.</t>
  </si>
  <si>
    <t>R4 1970 Census detailed industry code for current/last job.</t>
  </si>
  <si>
    <t>R4 1970 Census detailed occupation code for current/last job.</t>
  </si>
  <si>
    <t>R4 1970 Major industry code for current/last job.</t>
  </si>
  <si>
    <t>R4 1970 Major occupation code for current/last job.</t>
  </si>
  <si>
    <t>R4 1970 Occupational Education Score for last job.</t>
  </si>
  <si>
    <t>R4 1970 Occupational Income Score last job.</t>
  </si>
  <si>
    <t>R4 1970 Duncan SEI score for current/last job.</t>
  </si>
  <si>
    <t>R4 1970 Siegel prestige score for current/last job.</t>
  </si>
  <si>
    <t>R4 1970 MSEI2 occupational status score for current/last job.</t>
  </si>
  <si>
    <t>R4 1970 TSEI2 occupational status score for current/last job.</t>
  </si>
  <si>
    <t>R4 1990 Census detailed industry code for current/last job.</t>
  </si>
  <si>
    <t>R4 1990 Census detailed occupation code for current/last job.</t>
  </si>
  <si>
    <t>R4 1990 Major industry code for current/last job.</t>
  </si>
  <si>
    <t>R4 1990 Major occupation code for current/last job.</t>
  </si>
  <si>
    <t>R4 1989 Nakao-Treas Prestige Rating for current/last job.</t>
  </si>
  <si>
    <t>R4 1990 Occupational Education Score score for current/last job.</t>
  </si>
  <si>
    <t>R4 1990 Occupational Earnings Score score for current/last job.</t>
  </si>
  <si>
    <t>R4 Does company in current/last job spell offer a pension or retirement plan?</t>
  </si>
  <si>
    <t>R4 Does company in current/last job spell offer health insurance?</t>
  </si>
  <si>
    <t>R4 While working at current/last job spell, did respondent take any training or classes that could help him/her to find another job?</t>
  </si>
  <si>
    <t>R4 Type of job respondent thought training in current/last job spell could help to find.</t>
  </si>
  <si>
    <t>R4 Date completed mail questionnaire was received.</t>
  </si>
  <si>
    <t>R4 Number of mail questionnaires sent to the respondent.</t>
  </si>
  <si>
    <t>R4 When you were growing up, did your parents or the persons who raised you have serious marital problems?</t>
  </si>
  <si>
    <t>R4 Did you have a close and confiding relationship with an adult when you were growing up?</t>
  </si>
  <si>
    <t>R4 When you were growing up could you count on your friends when things went wrong?</t>
  </si>
  <si>
    <t>R4 During the first 16 years of your life, how much did your father want you to go to college?</t>
  </si>
  <si>
    <t>R4 During the first 16 years of your life, how much did your mother want you to go to college?</t>
  </si>
  <si>
    <t>R4 During the first 16 years of your life, how much did your father want your brother/sister to go to college?</t>
  </si>
  <si>
    <t>R4 During the first 16 years of your life, how much did your mother want your brother/sister to go to college?</t>
  </si>
  <si>
    <t>R4 During the first 16 years of your life, how much did your father get to know your friends?</t>
  </si>
  <si>
    <t>R4 During the first 16 years of your life, how much did your mother get to know your friends?</t>
  </si>
  <si>
    <t>R4 During the first 16 years of your life, how much did your father get to know your brother's/sister's friends?</t>
  </si>
  <si>
    <t>R4 During the first 16 years of your life, how much did your mother get to know your brother's/sister's friends?</t>
  </si>
  <si>
    <t>R4 During the first 16 years of your life, how much did your father enjoy talking to you?</t>
  </si>
  <si>
    <t>R4 During the first 16 years of your life, how much did your mother enjoy talking to you?</t>
  </si>
  <si>
    <t>R4 During the first 16 years of your life, how much did your father enjoy talking to your brother/sister?</t>
  </si>
  <si>
    <t>R4 During the first 16 years of your life, how much did your mother enjoy talking to your brother/sister?</t>
  </si>
  <si>
    <t>R4 During the first 16 years of your life, how much did your father help when you needed?</t>
  </si>
  <si>
    <t>R4 During the first 16 years of your life, how much did your mother help when you needed?</t>
  </si>
  <si>
    <t>R4 During the first 16 years of your life, how much did your father help your brother/sister when he/she needed?</t>
  </si>
  <si>
    <t>R4 During the first 16 years of your life, how much did your mother help your brother/sister when he/she needed?</t>
  </si>
  <si>
    <t>R4 During the first 16 years of your life, how much did your father hug you?</t>
  </si>
  <si>
    <t>R4 During the first 16 years of your life, how much did your mother hug you?</t>
  </si>
  <si>
    <t>R4 During the first 16 years of your life, how much did your father hug your brother/sister?</t>
  </si>
  <si>
    <t>R4 During the first 16 years of your life, how much did your mother hug your brother/sister?</t>
  </si>
  <si>
    <t>R4 During the first 16 years of your life, how much did your father let you make your own decisions?</t>
  </si>
  <si>
    <t>R4 During the first 16 years of your life, how much did your mother let you make your own decisions?</t>
  </si>
  <si>
    <t>R4 During the first 16 years of your life, how much did your father let your brother and/or sister make their own decisions?</t>
  </si>
  <si>
    <t>R4 During the first 16 years of your life, how much did your mother let your brother/sister make their own decisions?</t>
  </si>
  <si>
    <t>R4 During the first 16 years of your life, how much did your father try to control everything you did?</t>
  </si>
  <si>
    <t>R4 During the first 16 years of your life, how much your mother try to control everything you did?</t>
  </si>
  <si>
    <t>R4 During the first 16 years of your life, how much your father try to control everything your brother/sister did?</t>
  </si>
  <si>
    <t>R4 During the first 16 years of your life, how much did your mother try to control everything your brother/sister did?</t>
  </si>
  <si>
    <t>R4 During the first 16 years of your life, how much did your father insult or swear at you?</t>
  </si>
  <si>
    <t>R4 During the first 16 years of your life, how much did your mother insult or swear at you?</t>
  </si>
  <si>
    <t>R4 During the first 16 years of your life, how much did your father insult or swear at your brother/sister?</t>
  </si>
  <si>
    <t>R4 During the first 16 years of your life, how much did your mother insult or swear at your brother/sister?</t>
  </si>
  <si>
    <t>R4 During the first 16 years of your life, how much did your father slap, shove or throw things at you?</t>
  </si>
  <si>
    <t>R4 During the first 16 years of your life, how much did your mother slap, shove or throw things at you?</t>
  </si>
  <si>
    <t>R4 During the first 16 years of your life, how much did your father slap, shove or throw things at your brother/sister?</t>
  </si>
  <si>
    <t>R4 During the first 16 years of your life, how much did your mother slap, shove or throw things at my brother/sister?</t>
  </si>
  <si>
    <t>R4 During the first 16 years of your life, how much did you enjoy talking to your brother/sister?</t>
  </si>
  <si>
    <t>R4 During the first 16 years of your life, how much did your brother/sister enjoyed talking to you?</t>
  </si>
  <si>
    <t>R4 During the first 16 years of your life, how much did your parents enjoy talking to each other?</t>
  </si>
  <si>
    <t>R4 During the first 16 years of your life, how much did you help your brother/sister when needed?</t>
  </si>
  <si>
    <t>R4 During the first 16 years of your life, how much did your brother/sister help you when needed?</t>
  </si>
  <si>
    <t>R4 During the first 16 years of your life, how much did your parents help each other when needed?</t>
  </si>
  <si>
    <t>R4 During the first 16 years of your life, how much did you insult or swear at your brother/sister?</t>
  </si>
  <si>
    <t>R4 During the first 16 years of your life, how much did your brother/sister insult or swear at you?</t>
  </si>
  <si>
    <t>R4 During the first 16 years of your life, how much did your parents insult or swear at each other?</t>
  </si>
  <si>
    <t>R4 During the first 16 years of your life, how much did you hug your brother/sister?</t>
  </si>
  <si>
    <t>R4 During the first 16 years of your life, how much did your brother/sister hug you?</t>
  </si>
  <si>
    <t>R4 During the first 16 years of your life, how much did your parents hug each other?</t>
  </si>
  <si>
    <t>R4 During the first 16 years of your life, how much did you slap, shove, or throw things at you brother/sister?</t>
  </si>
  <si>
    <t>R4 During the first 16 years of your life, how much did your brother/sister slap, shove or throw things at you?</t>
  </si>
  <si>
    <t>R4 During the first 16 years of your life, how much did your parents slap, shove or throw things at each other?</t>
  </si>
  <si>
    <t>Details about the Graduate Phone Interview</t>
  </si>
  <si>
    <t>Phone - nonnormative screener</t>
  </si>
  <si>
    <t>Household</t>
  </si>
  <si>
    <t>Cognition - letter/category fluency</t>
  </si>
  <si>
    <t>Cognition Similarities</t>
  </si>
  <si>
    <t>Employment</t>
  </si>
  <si>
    <t>Pensions</t>
  </si>
  <si>
    <t>Job characteristics</t>
  </si>
  <si>
    <t>Access to Health Care and Insurance</t>
  </si>
  <si>
    <t>Graduate   Access to Health Care and Insurance</t>
  </si>
  <si>
    <t>Other income</t>
  </si>
  <si>
    <t>Assets</t>
  </si>
  <si>
    <t>Cognition - word recall</t>
  </si>
  <si>
    <t>Volunteering</t>
  </si>
  <si>
    <t>Alcohol</t>
  </si>
  <si>
    <t>Internet</t>
  </si>
  <si>
    <t>Psychological well-being</t>
  </si>
  <si>
    <t>Digit Ordering</t>
  </si>
  <si>
    <t>End of Life Preparations</t>
  </si>
  <si>
    <t>End of life - death</t>
  </si>
  <si>
    <t>Intertransfers</t>
  </si>
  <si>
    <t>Phone - nonnormative extension interview</t>
  </si>
  <si>
    <t>Mortality Closeout</t>
  </si>
  <si>
    <t>Phone/  ICD-10</t>
  </si>
  <si>
    <t>General</t>
  </si>
  <si>
    <t>Health and Health Behaviors</t>
  </si>
  <si>
    <t>Women's Health</t>
  </si>
  <si>
    <t>World Health Survey Vignettes</t>
  </si>
  <si>
    <t>How You've Felt This Past Week</t>
  </si>
  <si>
    <t>How You Feel During A Typical Week</t>
  </si>
  <si>
    <t>Dealing With Problems</t>
  </si>
  <si>
    <t>Values And Attitudes</t>
  </si>
  <si>
    <t>Masculinity</t>
  </si>
  <si>
    <t>Social Background</t>
  </si>
  <si>
    <t>Work And Family</t>
  </si>
  <si>
    <t>Social Relationships</t>
  </si>
  <si>
    <t>Social and Civic Participation</t>
  </si>
  <si>
    <t>Religion and Spirituality</t>
  </si>
  <si>
    <t>Mail - nonnormative extension mailback</t>
  </si>
  <si>
    <t>Medicare Part D - 2007</t>
  </si>
  <si>
    <t>Nisbett Items</t>
  </si>
  <si>
    <t>ga003re/ca003re</t>
  </si>
  <si>
    <t>ga007re/ca007re</t>
  </si>
  <si>
    <t>ga009re/ca009re</t>
  </si>
  <si>
    <t>ga016rem/ca016rem</t>
  </si>
  <si>
    <t>ga016red/ca016red</t>
  </si>
  <si>
    <t>ga016rey/ca016rey</t>
  </si>
  <si>
    <t>ga020re/ca020re</t>
  </si>
  <si>
    <t>gaa22re/caa22re</t>
  </si>
  <si>
    <t>gaa23re/caa23re</t>
  </si>
  <si>
    <t>ga029re/ca029re</t>
  </si>
  <si>
    <t>ga030re/ca030re</t>
  </si>
  <si>
    <t>ga223re/ca223re</t>
  </si>
  <si>
    <t>ga233re/ca233re</t>
  </si>
  <si>
    <t>ga234re/ca234re</t>
  </si>
  <si>
    <t>ga235re/ca235re</t>
  </si>
  <si>
    <t>ga236re/ca236re</t>
  </si>
  <si>
    <t>ga300re/ca300re</t>
  </si>
  <si>
    <t>ga910re/ca910re</t>
  </si>
  <si>
    <t>ga006re</t>
  </si>
  <si>
    <t>ga008re</t>
  </si>
  <si>
    <t>ga901rp</t>
  </si>
  <si>
    <t>ga902rp</t>
  </si>
  <si>
    <t>ga903rs</t>
  </si>
  <si>
    <t>ga904rs</t>
  </si>
  <si>
    <t>ca006re</t>
  </si>
  <si>
    <t>ca008re</t>
  </si>
  <si>
    <t>ca019re</t>
  </si>
  <si>
    <t>ga224re</t>
  </si>
  <si>
    <t>ga225re</t>
  </si>
  <si>
    <t>ga226re</t>
  </si>
  <si>
    <t>ga227re</t>
  </si>
  <si>
    <t>ga228re</t>
  </si>
  <si>
    <t>ga229re</t>
  </si>
  <si>
    <t>ga230re</t>
  </si>
  <si>
    <t>ga231re</t>
  </si>
  <si>
    <t>ga232re</t>
  </si>
  <si>
    <t>gb001re/cb001re</t>
  </si>
  <si>
    <t>gb103red/cb103red</t>
  </si>
  <si>
    <t>gb104red/cb104red</t>
  </si>
  <si>
    <t>gb005rec/cb005rec</t>
  </si>
  <si>
    <t>gb007rec/cb007rec</t>
  </si>
  <si>
    <t>gb009red/cb009red</t>
  </si>
  <si>
    <t>gb010re/cb010re</t>
  </si>
  <si>
    <t>gb012rec/cb012rec</t>
  </si>
  <si>
    <t>gb016red/cb116red</t>
  </si>
  <si>
    <t>gb020red/cb120red</t>
  </si>
  <si>
    <t>gb122red/cb122red</t>
  </si>
  <si>
    <t>gb027re/cb027re</t>
  </si>
  <si>
    <t>gb042re/cb042re</t>
  </si>
  <si>
    <t>gb142re/cbu42re</t>
  </si>
  <si>
    <t>gb044re/cb044re</t>
  </si>
  <si>
    <t>gb037re/cb037re</t>
  </si>
  <si>
    <t>gb038re/cb038re</t>
  </si>
  <si>
    <t>gb039re/cb039re</t>
  </si>
  <si>
    <t>gb040re/cb040re</t>
  </si>
  <si>
    <t>cb041re</t>
  </si>
  <si>
    <t>cb045re</t>
  </si>
  <si>
    <t>cb046re</t>
  </si>
  <si>
    <t>cb145re</t>
  </si>
  <si>
    <t>gc001re/cc001re</t>
  </si>
  <si>
    <t>gc002re/cc002re</t>
  </si>
  <si>
    <t>gc003re/cc003re</t>
  </si>
  <si>
    <t>gc004re/cc004re</t>
  </si>
  <si>
    <t>gc005re/cc005re</t>
  </si>
  <si>
    <t>gc006re/cc006re</t>
  </si>
  <si>
    <t>gc007re/cc007re</t>
  </si>
  <si>
    <t>gc008re/gc008re</t>
  </si>
  <si>
    <t>gc108re/cc108re</t>
  </si>
  <si>
    <t>gca10sp/cca10sp</t>
  </si>
  <si>
    <t>gcb10sp/ccb10sp</t>
  </si>
  <si>
    <t>gc011sp/cc011sp</t>
  </si>
  <si>
    <t>gc012sp/cc012sp</t>
  </si>
  <si>
    <t>gc013sp/cc013sp</t>
  </si>
  <si>
    <t>gc014sp/cc014sp</t>
  </si>
  <si>
    <t>gc015sp/cc015sp</t>
  </si>
  <si>
    <t>gc115sp/cc115sp</t>
  </si>
  <si>
    <t>gc016sp/cc016sp</t>
  </si>
  <si>
    <t>gc216sp/cc216sp</t>
  </si>
  <si>
    <t>gc316sp/cc316sp</t>
  </si>
  <si>
    <t>gc090sp/cc090sp</t>
  </si>
  <si>
    <t>gc026sp/cc026sp</t>
  </si>
  <si>
    <t>gc027sp/cc027sp</t>
  </si>
  <si>
    <t>gcu19sp/ccu19sp</t>
  </si>
  <si>
    <t>gc028sp/cc028sp</t>
  </si>
  <si>
    <t>gc029sp/cc029sp</t>
  </si>
  <si>
    <t>gc030sp/cc030sp</t>
  </si>
  <si>
    <t>gc031sp/cc031sp</t>
  </si>
  <si>
    <t>gc032sp/cc032sp</t>
  </si>
  <si>
    <t>gc034sp/cc034sp</t>
  </si>
  <si>
    <t>gc035sp/cc035sp</t>
  </si>
  <si>
    <t>gc038sp/cc038sp</t>
  </si>
  <si>
    <t>gc039re/cc039re</t>
  </si>
  <si>
    <t>gc040re/cc040re</t>
  </si>
  <si>
    <t>gc091sp/cc091sp</t>
  </si>
  <si>
    <t>gc191sp/cc191sp</t>
  </si>
  <si>
    <t>gc092sp/cc092sp</t>
  </si>
  <si>
    <t>gc093sp/cc093sp</t>
  </si>
  <si>
    <t>gc094sp/cc094sp</t>
  </si>
  <si>
    <t>gc194sp/cc194sp</t>
  </si>
  <si>
    <t>gv005re/cv005re</t>
  </si>
  <si>
    <t>gv006re/cv006re</t>
  </si>
  <si>
    <t>gv047sp/cv047sp</t>
  </si>
  <si>
    <t>gc095sp/cc095sp</t>
  </si>
  <si>
    <t>gc041re/cc041re</t>
  </si>
  <si>
    <t>gc047re/cc047re</t>
  </si>
  <si>
    <t>gc053re/cc053re</t>
  </si>
  <si>
    <t>gc059re/cc059re</t>
  </si>
  <si>
    <t>gc065re/cc065re</t>
  </si>
  <si>
    <t>gc071re</t>
  </si>
  <si>
    <t>gc083re</t>
  </si>
  <si>
    <t>gc077re/cc077re</t>
  </si>
  <si>
    <t>gc042re/cc042re</t>
  </si>
  <si>
    <t>gc048re/cc048re</t>
  </si>
  <si>
    <t>gc054re/cc054re</t>
  </si>
  <si>
    <t>gc060re/cc060re</t>
  </si>
  <si>
    <t>gc066re/cc066re</t>
  </si>
  <si>
    <t>gc072re</t>
  </si>
  <si>
    <t>gc084re</t>
  </si>
  <si>
    <t>gc078re/cc078re</t>
  </si>
  <si>
    <t>gc142re/cc142re</t>
  </si>
  <si>
    <t>gc148re/cc148re</t>
  </si>
  <si>
    <t>gc154re/cc154re</t>
  </si>
  <si>
    <t>gc160re/cc160re</t>
  </si>
  <si>
    <t>gc166re/cc166re</t>
  </si>
  <si>
    <t>gc172re</t>
  </si>
  <si>
    <t>gc184re</t>
  </si>
  <si>
    <t>gc178re/cc178re</t>
  </si>
  <si>
    <t>gc242sp/cc242sp</t>
  </si>
  <si>
    <t>gc248sp/cc248sp</t>
  </si>
  <si>
    <t>gc254sp/cc254sp</t>
  </si>
  <si>
    <t>gc260sp/cc260sp</t>
  </si>
  <si>
    <t>gc266sp/cc266sp</t>
  </si>
  <si>
    <t>gc272sp</t>
  </si>
  <si>
    <t>gc284sp</t>
  </si>
  <si>
    <t>gc278sp/cc278sp</t>
  </si>
  <si>
    <t>gc342sp/cc342sp</t>
  </si>
  <si>
    <t>gc348sp/cc348sp</t>
  </si>
  <si>
    <t>gc354sp/cc354sp</t>
  </si>
  <si>
    <t>gc360sp/cc360sp</t>
  </si>
  <si>
    <t>gc366sp/cc366sp</t>
  </si>
  <si>
    <t>gc372sp</t>
  </si>
  <si>
    <t>gc384sp</t>
  </si>
  <si>
    <t>gc378sp/cc378sp</t>
  </si>
  <si>
    <t>gc043re/cc043re</t>
  </si>
  <si>
    <t>gc049re/cc049re</t>
  </si>
  <si>
    <t>gc055re/cc055re</t>
  </si>
  <si>
    <t>gc061re/cc061re</t>
  </si>
  <si>
    <t>gc067re/cc067re</t>
  </si>
  <si>
    <t>gc073re</t>
  </si>
  <si>
    <t>gc085re</t>
  </si>
  <si>
    <t>gc079re/cc079re</t>
  </si>
  <si>
    <t>gc044sp/cc044sp</t>
  </si>
  <si>
    <t>gc050sp/cc050sp</t>
  </si>
  <si>
    <t>gc056sp/cc056sp</t>
  </si>
  <si>
    <t>gc062sp/cc062sp</t>
  </si>
  <si>
    <t>gc068sp/cc068sp</t>
  </si>
  <si>
    <t>gc074sp</t>
  </si>
  <si>
    <t>gc086sp</t>
  </si>
  <si>
    <t>gc080sp/cc080sp</t>
  </si>
  <si>
    <t>gc045re/cc045re</t>
  </si>
  <si>
    <t>gc051re/cc051re</t>
  </si>
  <si>
    <t>gc057re/cc057re</t>
  </si>
  <si>
    <t>gc063re/cc063re</t>
  </si>
  <si>
    <t>gc069re/cc069re</t>
  </si>
  <si>
    <t>gc075re</t>
  </si>
  <si>
    <t>gc087re</t>
  </si>
  <si>
    <t>gc081re/cc081re</t>
  </si>
  <si>
    <t>gc046re/cc046re</t>
  </si>
  <si>
    <t>gc052re/cc052re</t>
  </si>
  <si>
    <t>gc058re/cc058re</t>
  </si>
  <si>
    <t>gc064re/cc064re</t>
  </si>
  <si>
    <t>gc070re/cc070re</t>
  </si>
  <si>
    <t>gc076re</t>
  </si>
  <si>
    <t>gc088re</t>
  </si>
  <si>
    <t>gc082re/cc082re</t>
  </si>
  <si>
    <t>cc008re</t>
  </si>
  <si>
    <t>gd001kd/cd001kd</t>
  </si>
  <si>
    <t>gd101kd/cd101kd</t>
  </si>
  <si>
    <t>gd102kd/cd102kd</t>
  </si>
  <si>
    <t>gd103kd/cd103kd</t>
  </si>
  <si>
    <t>gd00301/cd00301</t>
  </si>
  <si>
    <t>gd00401/cd00401</t>
  </si>
  <si>
    <t>gd00501/cd00501</t>
  </si>
  <si>
    <t>gd00601/cd00601</t>
  </si>
  <si>
    <t>gd00701/cd00701</t>
  </si>
  <si>
    <t>gd10701/cd10701</t>
  </si>
  <si>
    <t>gda0701/cda0701</t>
  </si>
  <si>
    <t>gd20701/cd20701</t>
  </si>
  <si>
    <t>gd01001/cd01001</t>
  </si>
  <si>
    <t>gd01101/cd01101</t>
  </si>
  <si>
    <t>gd21001/cd21001</t>
  </si>
  <si>
    <t>gd01401/cd01401</t>
  </si>
  <si>
    <t>gd01501/cd01501</t>
  </si>
  <si>
    <t>gd01701/cd01701</t>
  </si>
  <si>
    <t>gd01801/cd01801</t>
  </si>
  <si>
    <t>gd01901/cd01901</t>
  </si>
  <si>
    <t>gd02001/cd02001</t>
  </si>
  <si>
    <t>gd00302/cd00302</t>
  </si>
  <si>
    <t>gd00402/cd00402</t>
  </si>
  <si>
    <t>gd00502/cd00502</t>
  </si>
  <si>
    <t>gd00602/cd00602</t>
  </si>
  <si>
    <t>gd00702/cd00702</t>
  </si>
  <si>
    <t>gd10702/cd10702</t>
  </si>
  <si>
    <t>gda0702/cda0702</t>
  </si>
  <si>
    <t>gd20702/cd20702</t>
  </si>
  <si>
    <t>gd01002/cd01002</t>
  </si>
  <si>
    <t>gd01102/cd01102</t>
  </si>
  <si>
    <t>gd21002/cd21002</t>
  </si>
  <si>
    <t>gd01402/cd01402</t>
  </si>
  <si>
    <t>gd01502/cd01502</t>
  </si>
  <si>
    <t>gd01702/cd01702</t>
  </si>
  <si>
    <t>gd01802/cd01802</t>
  </si>
  <si>
    <t>gd01902/cd01902</t>
  </si>
  <si>
    <t>gd02002/cd02002</t>
  </si>
  <si>
    <t>gd00303/cd00303</t>
  </si>
  <si>
    <t>gd00403/cd00403</t>
  </si>
  <si>
    <t>gd00503/cd00503</t>
  </si>
  <si>
    <t>gd00603/cd00603</t>
  </si>
  <si>
    <t>gd00703/cd00703</t>
  </si>
  <si>
    <t>gd10703/cd10703</t>
  </si>
  <si>
    <t>gda0703/cda0703</t>
  </si>
  <si>
    <t>gd20703/cd20703</t>
  </si>
  <si>
    <t>gd01003/cd01003</t>
  </si>
  <si>
    <t>gd01103/cd01103</t>
  </si>
  <si>
    <t>gd21003/cd21003</t>
  </si>
  <si>
    <t>gd01403/cd01403</t>
  </si>
  <si>
    <t>gd01503/cd01503</t>
  </si>
  <si>
    <t>gd01703/cd01703</t>
  </si>
  <si>
    <t>gd01803/cd01803</t>
  </si>
  <si>
    <t>gd01903/cd01903</t>
  </si>
  <si>
    <t>gd02003/cd02003</t>
  </si>
  <si>
    <t>gd00304/cd00304</t>
  </si>
  <si>
    <t>gd00404/cd00404</t>
  </si>
  <si>
    <t>gd00504/cd00504</t>
  </si>
  <si>
    <t>gd00604/cd00604</t>
  </si>
  <si>
    <t>gd00704/cd00704</t>
  </si>
  <si>
    <t>gd10704/cd10704</t>
  </si>
  <si>
    <t>gda0704/cda0704</t>
  </si>
  <si>
    <t>gd20704/cd20704</t>
  </si>
  <si>
    <t>gd01004/cd01004</t>
  </si>
  <si>
    <t>gd01104/cd01104</t>
  </si>
  <si>
    <t>gd21004/cd21004</t>
  </si>
  <si>
    <t>gd01404/cd01404</t>
  </si>
  <si>
    <t>gd01504/cd01504</t>
  </si>
  <si>
    <t>gd01704/cd01704</t>
  </si>
  <si>
    <t>gd01804/cd01804</t>
  </si>
  <si>
    <t>gd01904/cd01904</t>
  </si>
  <si>
    <t>gd02004/cd02004</t>
  </si>
  <si>
    <t>gd00305/cd00305</t>
  </si>
  <si>
    <t>gd00405/cd00405</t>
  </si>
  <si>
    <t>gd00505/cd00505</t>
  </si>
  <si>
    <t>gd00605/cd00605</t>
  </si>
  <si>
    <t>gd00705/cd00705</t>
  </si>
  <si>
    <t>gd10705/cd10705</t>
  </si>
  <si>
    <t>gda0705/cda0705</t>
  </si>
  <si>
    <t>gd20705/cd20705</t>
  </si>
  <si>
    <t>gd01005/cd01005</t>
  </si>
  <si>
    <t>gd01105/cd01105</t>
  </si>
  <si>
    <t>gd21005/cd21005</t>
  </si>
  <si>
    <t>gd01405/cd01405</t>
  </si>
  <si>
    <t>gd01505/cd01505</t>
  </si>
  <si>
    <t>gd01705/cd01705</t>
  </si>
  <si>
    <t>gd01805/cd01805</t>
  </si>
  <si>
    <t>gd01905/cd01905</t>
  </si>
  <si>
    <t>gd02005/cd02005</t>
  </si>
  <si>
    <t>gd00306/cd00306</t>
  </si>
  <si>
    <t>gd00406/cd00406</t>
  </si>
  <si>
    <t>gd00506/cd00506</t>
  </si>
  <si>
    <t>gd00606/cd00606</t>
  </si>
  <si>
    <t>gd00706/cd00706</t>
  </si>
  <si>
    <t>gd10706/cd10706</t>
  </si>
  <si>
    <t>gda0706/cda0706</t>
  </si>
  <si>
    <t>gd20706/cd20706</t>
  </si>
  <si>
    <t>gd01006/cd01006</t>
  </si>
  <si>
    <t>gd01106/cd01106</t>
  </si>
  <si>
    <t>gd21006/cd21006</t>
  </si>
  <si>
    <t>gd01406/cd01406</t>
  </si>
  <si>
    <t>gd01506/cd01506</t>
  </si>
  <si>
    <t>gd01706/cd01706</t>
  </si>
  <si>
    <t>gd01806/cd01806</t>
  </si>
  <si>
    <t>gd01906/cd01906</t>
  </si>
  <si>
    <t>gd02006/cd02006</t>
  </si>
  <si>
    <t>gd00307/cd00307</t>
  </si>
  <si>
    <t>gd00407/cd00407</t>
  </si>
  <si>
    <t>gd00507/cd00507</t>
  </si>
  <si>
    <t>gd00607/cd00607</t>
  </si>
  <si>
    <t>gd00707/cd00707</t>
  </si>
  <si>
    <t>gd10707/cd10707</t>
  </si>
  <si>
    <t>gda0707/cda0707</t>
  </si>
  <si>
    <t>gd20707/cd20707</t>
  </si>
  <si>
    <t>gd01007/cd01007</t>
  </si>
  <si>
    <t>gd01107/cd01107</t>
  </si>
  <si>
    <t>gd21007/cd21007</t>
  </si>
  <si>
    <t>gd01407/cd01407</t>
  </si>
  <si>
    <t>gd01507/cd01507</t>
  </si>
  <si>
    <t>gd01707/cd01707</t>
  </si>
  <si>
    <t>gd01807/cd01807</t>
  </si>
  <si>
    <t>gd01907/cd01907</t>
  </si>
  <si>
    <t>gd02007/cd02007</t>
  </si>
  <si>
    <t>gd00308/cd00308</t>
  </si>
  <si>
    <t>gd00408/cd00408</t>
  </si>
  <si>
    <t>gd00508/cd00508</t>
  </si>
  <si>
    <t>gd00608/cd00608</t>
  </si>
  <si>
    <t>gd00708/cd00708</t>
  </si>
  <si>
    <t>gd10708/cd10708</t>
  </si>
  <si>
    <t>gda0708/cda0708</t>
  </si>
  <si>
    <t>gd20708/cd20708</t>
  </si>
  <si>
    <t>gd01008/cd01008</t>
  </si>
  <si>
    <t>gd01108/cd01108</t>
  </si>
  <si>
    <t>gd21008/cd21008</t>
  </si>
  <si>
    <t>gd01408/cd01408</t>
  </si>
  <si>
    <t>gd01508/cd01508</t>
  </si>
  <si>
    <t>gd01708/cd01708</t>
  </si>
  <si>
    <t>gd01808/cd01808</t>
  </si>
  <si>
    <t>gd01908/cd01908</t>
  </si>
  <si>
    <t>gd02008/cd02008</t>
  </si>
  <si>
    <t>gd00309/cd00309</t>
  </si>
  <si>
    <t>gd00409/cd00409</t>
  </si>
  <si>
    <t>gd00509/cd00509</t>
  </si>
  <si>
    <t>gd00609/cd00609</t>
  </si>
  <si>
    <t>gd00709/cd00709</t>
  </si>
  <si>
    <t>gd10709/cd10709</t>
  </si>
  <si>
    <t>gda0709/cda0709</t>
  </si>
  <si>
    <t>gd20709/cd20709</t>
  </si>
  <si>
    <t>gd01009/cd01009</t>
  </si>
  <si>
    <t>gd01109/cd01109</t>
  </si>
  <si>
    <t>gd21009/cd21009</t>
  </si>
  <si>
    <t>gd01409/cd01409</t>
  </si>
  <si>
    <t>gd01509/cd01509</t>
  </si>
  <si>
    <t>gd01709/cd01709</t>
  </si>
  <si>
    <t>gd01809/cd01809</t>
  </si>
  <si>
    <t>gd01909/cd01909</t>
  </si>
  <si>
    <t>gd02009/cd02009</t>
  </si>
  <si>
    <t>gd00310/cd00310</t>
  </si>
  <si>
    <t>gd00410/cd00410</t>
  </si>
  <si>
    <t>gd00510/cd00510</t>
  </si>
  <si>
    <t>gd00610/cd00610</t>
  </si>
  <si>
    <t>gd00710/cd00710</t>
  </si>
  <si>
    <t>gd10710/cd10710</t>
  </si>
  <si>
    <t>gda0710/cda0710</t>
  </si>
  <si>
    <t>gd20710/cd20710</t>
  </si>
  <si>
    <t>gd01010/cd01010</t>
  </si>
  <si>
    <t>gd01110/cd01110</t>
  </si>
  <si>
    <t>gd21010/cd21010</t>
  </si>
  <si>
    <t>gd01410/cd01410</t>
  </si>
  <si>
    <t>gd01510/cd01510</t>
  </si>
  <si>
    <t>gd01710/cd01710</t>
  </si>
  <si>
    <t>gd01810/cd01810</t>
  </si>
  <si>
    <t>gd01910/cd01910</t>
  </si>
  <si>
    <t>gd02010/cd02010</t>
  </si>
  <si>
    <t>gd00311/cd00311</t>
  </si>
  <si>
    <t>gd00411/cd00411</t>
  </si>
  <si>
    <t>gd00511/cd00511</t>
  </si>
  <si>
    <t>gd00611/cd00611</t>
  </si>
  <si>
    <t>gd00711/cd00711</t>
  </si>
  <si>
    <t>gd10711/cd10711</t>
  </si>
  <si>
    <t>gda0711/cda0711</t>
  </si>
  <si>
    <t>gd20711/cd20711</t>
  </si>
  <si>
    <t>gd01011/cd01011</t>
  </si>
  <si>
    <t>gd01111/cd01111</t>
  </si>
  <si>
    <t>gd21011/cd21011</t>
  </si>
  <si>
    <t>gd01411/cd01411</t>
  </si>
  <si>
    <t>gd01511/cd01511</t>
  </si>
  <si>
    <t>gd01711/cd01711</t>
  </si>
  <si>
    <t>gd01811/cd01811</t>
  </si>
  <si>
    <t>gd01911/cd01911</t>
  </si>
  <si>
    <t>gd02011/cd02011</t>
  </si>
  <si>
    <t>gd00312/cd00312</t>
  </si>
  <si>
    <t>gd00412/cd00412</t>
  </si>
  <si>
    <t>gd00512/cd00512</t>
  </si>
  <si>
    <t>gd00612/cd00612</t>
  </si>
  <si>
    <t>gd00712/cd00712</t>
  </si>
  <si>
    <t>gd10712/cd10712</t>
  </si>
  <si>
    <t>gda0712/cda0712</t>
  </si>
  <si>
    <t>gd20712/cd20712</t>
  </si>
  <si>
    <t>gd01012/cd01012</t>
  </si>
  <si>
    <t>gd01112/cd01112</t>
  </si>
  <si>
    <t>gd21012/cd21012</t>
  </si>
  <si>
    <t>gd01412/cd01412</t>
  </si>
  <si>
    <t>gd01512/cd01512</t>
  </si>
  <si>
    <t>gd01712/cd01712</t>
  </si>
  <si>
    <t>gd01812/cd01812</t>
  </si>
  <si>
    <t>gd01912/cd01912</t>
  </si>
  <si>
    <t>gd02012/cd02012</t>
  </si>
  <si>
    <t>gd00313/cd00313</t>
  </si>
  <si>
    <t>gd00413/cd00413</t>
  </si>
  <si>
    <t>gd00513/cd00513</t>
  </si>
  <si>
    <t>gd00613/cd00613</t>
  </si>
  <si>
    <t>gd00713/cd00713</t>
  </si>
  <si>
    <t>gd10713/cd10713</t>
  </si>
  <si>
    <t>gda0713/cda0713</t>
  </si>
  <si>
    <t>gd20713/cd20713</t>
  </si>
  <si>
    <t>gd01013/cd01013</t>
  </si>
  <si>
    <t>gd01113/cd01113</t>
  </si>
  <si>
    <t>gd21013/cd21013</t>
  </si>
  <si>
    <t>gd01413/cd01413</t>
  </si>
  <si>
    <t>gd01513/cd01513</t>
  </si>
  <si>
    <t>gd01713/cd01713</t>
  </si>
  <si>
    <t>gd01813/cd01813</t>
  </si>
  <si>
    <t>gd01913/cd01913</t>
  </si>
  <si>
    <t>gd02013/cd02013</t>
  </si>
  <si>
    <t>gd00314</t>
  </si>
  <si>
    <t>gd00414</t>
  </si>
  <si>
    <t>gd00514</t>
  </si>
  <si>
    <t>gd00614</t>
  </si>
  <si>
    <t>gd00714</t>
  </si>
  <si>
    <t>gd10714</t>
  </si>
  <si>
    <t>gda0714</t>
  </si>
  <si>
    <t>gd20714</t>
  </si>
  <si>
    <t>gd01014</t>
  </si>
  <si>
    <t>gd01114</t>
  </si>
  <si>
    <t>gd21014</t>
  </si>
  <si>
    <t>gd01414</t>
  </si>
  <si>
    <t>gd01514</t>
  </si>
  <si>
    <t>gd01714</t>
  </si>
  <si>
    <t>gd01814</t>
  </si>
  <si>
    <t>gd01914</t>
  </si>
  <si>
    <t>gd02014</t>
  </si>
  <si>
    <t>gd00315</t>
  </si>
  <si>
    <t>gd00415</t>
  </si>
  <si>
    <t>gd00515</t>
  </si>
  <si>
    <t>gd00615</t>
  </si>
  <si>
    <t>gd00715</t>
  </si>
  <si>
    <t>gd10715</t>
  </si>
  <si>
    <t>gda0715</t>
  </si>
  <si>
    <t>gd20715</t>
  </si>
  <si>
    <t>gd01015</t>
  </si>
  <si>
    <t>gd01115</t>
  </si>
  <si>
    <t>gd21015</t>
  </si>
  <si>
    <t>gd01415</t>
  </si>
  <si>
    <t>gd01515</t>
  </si>
  <si>
    <t>gd01715</t>
  </si>
  <si>
    <t>gd01815</t>
  </si>
  <si>
    <t>gd01915</t>
  </si>
  <si>
    <t>gd02015</t>
  </si>
  <si>
    <t>gd00316</t>
  </si>
  <si>
    <t>gd00416</t>
  </si>
  <si>
    <t>gd00516</t>
  </si>
  <si>
    <t>gd00616</t>
  </si>
  <si>
    <t>gd00716</t>
  </si>
  <si>
    <t>gd10716</t>
  </si>
  <si>
    <t>gda0716</t>
  </si>
  <si>
    <t>gd20716</t>
  </si>
  <si>
    <t>gd01016</t>
  </si>
  <si>
    <t>gd01116</t>
  </si>
  <si>
    <t>gd21016</t>
  </si>
  <si>
    <t>gd01416</t>
  </si>
  <si>
    <t>gd01516</t>
  </si>
  <si>
    <t>gd01716</t>
  </si>
  <si>
    <t>gd01816</t>
  </si>
  <si>
    <t>gd01916</t>
  </si>
  <si>
    <t>gd02016</t>
  </si>
  <si>
    <t>gd00317</t>
  </si>
  <si>
    <t>gd00417</t>
  </si>
  <si>
    <t>gd00517</t>
  </si>
  <si>
    <t>gd00617</t>
  </si>
  <si>
    <t>gd00717</t>
  </si>
  <si>
    <t>gd10717</t>
  </si>
  <si>
    <t>gda0717</t>
  </si>
  <si>
    <t>gd20717</t>
  </si>
  <si>
    <t>gd01017</t>
  </si>
  <si>
    <t>gd01117</t>
  </si>
  <si>
    <t>gd21017</t>
  </si>
  <si>
    <t>gd01417</t>
  </si>
  <si>
    <t>gd01517</t>
  </si>
  <si>
    <t>gd01717</t>
  </si>
  <si>
    <t>gd01817</t>
  </si>
  <si>
    <t>gd01917</t>
  </si>
  <si>
    <t>gd02017</t>
  </si>
  <si>
    <t>gd003sk/cd003sk</t>
  </si>
  <si>
    <t>gd004sk/cd004sk</t>
  </si>
  <si>
    <t>gd104sk/cd104sk</t>
  </si>
  <si>
    <t>gd005sk/cd005sk</t>
  </si>
  <si>
    <t>gd006sk/cd006sk</t>
  </si>
  <si>
    <t>gd007sk/cd007sk</t>
  </si>
  <si>
    <t>gd107sk/cd107sk</t>
  </si>
  <si>
    <t>gda07sk/cda07sk</t>
  </si>
  <si>
    <t>gd207sk/cd207sk</t>
  </si>
  <si>
    <t>gd009sk/cd009sk</t>
  </si>
  <si>
    <t>gd010sk/cd010sk</t>
  </si>
  <si>
    <t>gd011sk/cd011sk</t>
  </si>
  <si>
    <t>gd210sk/cd210sk</t>
  </si>
  <si>
    <t>gd014sk/cd014sk</t>
  </si>
  <si>
    <t>gd017sk/cd017sk</t>
  </si>
  <si>
    <t>gd018sk/cd018sk</t>
  </si>
  <si>
    <t>gd019sk/cd019sk</t>
  </si>
  <si>
    <t>gj002sk/cj002sk</t>
  </si>
  <si>
    <t>gj040sk</t>
  </si>
  <si>
    <t>gd104kd</t>
  </si>
  <si>
    <t>gd105kd</t>
  </si>
  <si>
    <t>gd106kd</t>
  </si>
  <si>
    <t>gd107kd</t>
  </si>
  <si>
    <t>gd00901</t>
  </si>
  <si>
    <t>gd01601</t>
  </si>
  <si>
    <t>gd00902</t>
  </si>
  <si>
    <t>gd01602</t>
  </si>
  <si>
    <t>gd00903</t>
  </si>
  <si>
    <t>gd01603</t>
  </si>
  <si>
    <t>gd00904</t>
  </si>
  <si>
    <t>gd01604</t>
  </si>
  <si>
    <t>gd00905</t>
  </si>
  <si>
    <t>gd01605</t>
  </si>
  <si>
    <t>gd00906</t>
  </si>
  <si>
    <t>gd01606</t>
  </si>
  <si>
    <t>gd00907</t>
  </si>
  <si>
    <t>gd01607</t>
  </si>
  <si>
    <t>gd00908</t>
  </si>
  <si>
    <t>gd01608</t>
  </si>
  <si>
    <t>gd00909</t>
  </si>
  <si>
    <t>gd01609</t>
  </si>
  <si>
    <t>gd00910</t>
  </si>
  <si>
    <t>gd01610</t>
  </si>
  <si>
    <t>gd00911</t>
  </si>
  <si>
    <t>gd01611</t>
  </si>
  <si>
    <t>gd00912</t>
  </si>
  <si>
    <t>gd01612</t>
  </si>
  <si>
    <t>gd00913</t>
  </si>
  <si>
    <t>gd01613</t>
  </si>
  <si>
    <t>gd00914</t>
  </si>
  <si>
    <t>gd01614</t>
  </si>
  <si>
    <t>gd00915</t>
  </si>
  <si>
    <t>gd01615</t>
  </si>
  <si>
    <t>gd00916</t>
  </si>
  <si>
    <t>gd01616</t>
  </si>
  <si>
    <t>gd00917</t>
  </si>
  <si>
    <t>gd01617</t>
  </si>
  <si>
    <t>gd002sk</t>
  </si>
  <si>
    <t>gj021sk</t>
  </si>
  <si>
    <t>gj022sk</t>
  </si>
  <si>
    <t>gju25sk</t>
  </si>
  <si>
    <t>gj032sk</t>
  </si>
  <si>
    <t>gj033sk</t>
  </si>
  <si>
    <t>gj034sk</t>
  </si>
  <si>
    <t>gj035sk</t>
  </si>
  <si>
    <t>gj036sk</t>
  </si>
  <si>
    <t>gj037sk</t>
  </si>
  <si>
    <t>gj038sk</t>
  </si>
  <si>
    <t>gj043sk</t>
  </si>
  <si>
    <t>gj044sk</t>
  </si>
  <si>
    <t>gj045sk</t>
  </si>
  <si>
    <t>gj046sk</t>
  </si>
  <si>
    <t>gj047sk</t>
  </si>
  <si>
    <t>gj048sk</t>
  </si>
  <si>
    <t>gj049sk</t>
  </si>
  <si>
    <t>gj050sk</t>
  </si>
  <si>
    <t>gj051sk</t>
  </si>
  <si>
    <t>gj057sk</t>
  </si>
  <si>
    <t>gj059sk</t>
  </si>
  <si>
    <t>gj060sk</t>
  </si>
  <si>
    <t>gj061sk</t>
  </si>
  <si>
    <t>gj062sk</t>
  </si>
  <si>
    <t>gj063sk</t>
  </si>
  <si>
    <t>gj064sk</t>
  </si>
  <si>
    <t>gj065sk</t>
  </si>
  <si>
    <t>gj066sk</t>
  </si>
  <si>
    <t>gj067sk</t>
  </si>
  <si>
    <t>gj068sk</t>
  </si>
  <si>
    <t>gd360/cd360</t>
  </si>
  <si>
    <t>gd361/cd361</t>
  </si>
  <si>
    <t>gd362/cd362</t>
  </si>
  <si>
    <t>gd36301/cd36301</t>
  </si>
  <si>
    <t>gd36302/cd36302</t>
  </si>
  <si>
    <t>gd36303/cd36303</t>
  </si>
  <si>
    <t>gd36304/cd36304</t>
  </si>
  <si>
    <t>gd36305/cd36305</t>
  </si>
  <si>
    <t>gd36306/cd36306</t>
  </si>
  <si>
    <t>gd36307/cd36307</t>
  </si>
  <si>
    <t>gd36308/cd36308</t>
  </si>
  <si>
    <t>gd36309/cd36309</t>
  </si>
  <si>
    <t>gd36310/cd36310</t>
  </si>
  <si>
    <t>gd36311/cd36311</t>
  </si>
  <si>
    <t>gd36312/cd36312</t>
  </si>
  <si>
    <t>gd36313/cd36313</t>
  </si>
  <si>
    <t>gd36314</t>
  </si>
  <si>
    <t>gd36315</t>
  </si>
  <si>
    <t>gd36316</t>
  </si>
  <si>
    <t>gd36317</t>
  </si>
  <si>
    <t>gk069s/ck069s</t>
  </si>
  <si>
    <t>gk001ss/ck001ss</t>
  </si>
  <si>
    <t>gk002ssc/ck002ssc</t>
  </si>
  <si>
    <t>gk008ssc/ck008ssc</t>
  </si>
  <si>
    <t>gka08ssc/cka08ssc</t>
  </si>
  <si>
    <t>gk009ssc/ck009ssc</t>
  </si>
  <si>
    <t>gku12sse/cku12sse</t>
  </si>
  <si>
    <t>gk019sse/ck019sse</t>
  </si>
  <si>
    <t>gk020sse/ck020sse</t>
  </si>
  <si>
    <t>gk021sse/ck021sse</t>
  </si>
  <si>
    <t>gk022sse/ck022sse</t>
  </si>
  <si>
    <t>gk023sse/ck023sse</t>
  </si>
  <si>
    <t>gk024sse/ck024sse</t>
  </si>
  <si>
    <t>gk025sse/ck025sse</t>
  </si>
  <si>
    <t>gk027ssc/ck027ssc</t>
  </si>
  <si>
    <t>gk034ssd/ck034ssd</t>
  </si>
  <si>
    <t>gk036ssd/ck036ssd</t>
  </si>
  <si>
    <t>gk077ss/ck077ss</t>
  </si>
  <si>
    <t>gk057ssd/ck057ssd</t>
  </si>
  <si>
    <t>gk058sse/ck058sse</t>
  </si>
  <si>
    <t>gk059ssf/ck059ssf</t>
  </si>
  <si>
    <t>gk060ssg/ck060ssg</t>
  </si>
  <si>
    <t>gk061ssd/ck061ssd</t>
  </si>
  <si>
    <t>gk062ssd/ck062ssd</t>
  </si>
  <si>
    <t>gk063ssd/ck063ssd</t>
  </si>
  <si>
    <t>gk064ssd/ck064ssd</t>
  </si>
  <si>
    <t>gk065ssd/ck065ssd</t>
  </si>
  <si>
    <t>gk067ss</t>
  </si>
  <si>
    <t>gk068sc</t>
  </si>
  <si>
    <t>gk070s</t>
  </si>
  <si>
    <t>gk071re</t>
  </si>
  <si>
    <t>gk072se</t>
  </si>
  <si>
    <t>gk073re</t>
  </si>
  <si>
    <t>gk0291</t>
  </si>
  <si>
    <t>gk1301</t>
  </si>
  <si>
    <t>gk1311</t>
  </si>
  <si>
    <t>gk1321</t>
  </si>
  <si>
    <t>gk1331</t>
  </si>
  <si>
    <t>gk0011</t>
  </si>
  <si>
    <t>gk0021</t>
  </si>
  <si>
    <t>gk0051</t>
  </si>
  <si>
    <t>gk0081</t>
  </si>
  <si>
    <t>gka081</t>
  </si>
  <si>
    <t>gk0821</t>
  </si>
  <si>
    <t>gk0831</t>
  </si>
  <si>
    <t>gk0292</t>
  </si>
  <si>
    <t>gk1302</t>
  </si>
  <si>
    <t>gk1312</t>
  </si>
  <si>
    <t>gk1322</t>
  </si>
  <si>
    <t>gk1332</t>
  </si>
  <si>
    <t>gk0012</t>
  </si>
  <si>
    <t>gk0022</t>
  </si>
  <si>
    <t>gk0052</t>
  </si>
  <si>
    <t>gk0082</t>
  </si>
  <si>
    <t>gka082</t>
  </si>
  <si>
    <t>gk0822</t>
  </si>
  <si>
    <t>gk0832</t>
  </si>
  <si>
    <t>gk0293</t>
  </si>
  <si>
    <t>gk1303</t>
  </si>
  <si>
    <t>gk1313</t>
  </si>
  <si>
    <t>gk1323</t>
  </si>
  <si>
    <t>gk1333</t>
  </si>
  <si>
    <t>gk0013</t>
  </si>
  <si>
    <t>gk0023</t>
  </si>
  <si>
    <t>gk0053</t>
  </si>
  <si>
    <t>gk0083</t>
  </si>
  <si>
    <t>gka083</t>
  </si>
  <si>
    <t>gk0823</t>
  </si>
  <si>
    <t>gk0833</t>
  </si>
  <si>
    <t>gk0294</t>
  </si>
  <si>
    <t>gk1304</t>
  </si>
  <si>
    <t>gk1314</t>
  </si>
  <si>
    <t>gk1324</t>
  </si>
  <si>
    <t>gk1334</t>
  </si>
  <si>
    <t>gk0014</t>
  </si>
  <si>
    <t>gk0024</t>
  </si>
  <si>
    <t>gk0054</t>
  </si>
  <si>
    <t>gk0084</t>
  </si>
  <si>
    <t>gka084</t>
  </si>
  <si>
    <t>gk0824</t>
  </si>
  <si>
    <t>gk0834</t>
  </si>
  <si>
    <t>gk0295</t>
  </si>
  <si>
    <t>gk1305</t>
  </si>
  <si>
    <t>gk1315</t>
  </si>
  <si>
    <t>gk1325</t>
  </si>
  <si>
    <t>gk1335</t>
  </si>
  <si>
    <t>gk0015</t>
  </si>
  <si>
    <t>gk0025</t>
  </si>
  <si>
    <t>gk0055</t>
  </si>
  <si>
    <t>gk0085</t>
  </si>
  <si>
    <t>gka085</t>
  </si>
  <si>
    <t>gk0825</t>
  </si>
  <si>
    <t>gk0835</t>
  </si>
  <si>
    <t>gk0296</t>
  </si>
  <si>
    <t>gk1306</t>
  </si>
  <si>
    <t>gk1316</t>
  </si>
  <si>
    <t>gk1326</t>
  </si>
  <si>
    <t>gk1336</t>
  </si>
  <si>
    <t>gk0016</t>
  </si>
  <si>
    <t>gk0026</t>
  </si>
  <si>
    <t>gk0056</t>
  </si>
  <si>
    <t>gk0086</t>
  </si>
  <si>
    <t>gka086</t>
  </si>
  <si>
    <t>gk0826</t>
  </si>
  <si>
    <t>gk0836</t>
  </si>
  <si>
    <t>gk0297</t>
  </si>
  <si>
    <t>gk1307</t>
  </si>
  <si>
    <t>gk1317</t>
  </si>
  <si>
    <t>gk1327</t>
  </si>
  <si>
    <t>gk1337</t>
  </si>
  <si>
    <t>gk0017</t>
  </si>
  <si>
    <t>gk0027</t>
  </si>
  <si>
    <t>gk0057</t>
  </si>
  <si>
    <t>gk0087</t>
  </si>
  <si>
    <t>gka087</t>
  </si>
  <si>
    <t>gk0827</t>
  </si>
  <si>
    <t>gk0837</t>
  </si>
  <si>
    <t>gk0298</t>
  </si>
  <si>
    <t>gk1308</t>
  </si>
  <si>
    <t>gk1318</t>
  </si>
  <si>
    <t>gk1328</t>
  </si>
  <si>
    <t>gk1338</t>
  </si>
  <si>
    <t>gk0018</t>
  </si>
  <si>
    <t>gk0028</t>
  </si>
  <si>
    <t>gk0058</t>
  </si>
  <si>
    <t>gk0088</t>
  </si>
  <si>
    <t>gka088</t>
  </si>
  <si>
    <t>gk0828</t>
  </si>
  <si>
    <t>gk0838</t>
  </si>
  <si>
    <t>gk0299</t>
  </si>
  <si>
    <t>gk1309</t>
  </si>
  <si>
    <t>gk1319</t>
  </si>
  <si>
    <t>gk1329</t>
  </si>
  <si>
    <t>gk1339</t>
  </si>
  <si>
    <t>gk0019</t>
  </si>
  <si>
    <t>gk0029</t>
  </si>
  <si>
    <t>gk0059</t>
  </si>
  <si>
    <t>gk0089</t>
  </si>
  <si>
    <t>gka089</t>
  </si>
  <si>
    <t>gk0829</t>
  </si>
  <si>
    <t>gk0839</t>
  </si>
  <si>
    <t>gk02910</t>
  </si>
  <si>
    <t>gk13010</t>
  </si>
  <si>
    <t>gk13110</t>
  </si>
  <si>
    <t>gk13210</t>
  </si>
  <si>
    <t>gk13310</t>
  </si>
  <si>
    <t>gk00110</t>
  </si>
  <si>
    <t>gk00210</t>
  </si>
  <si>
    <t>gk00510</t>
  </si>
  <si>
    <t>gk00810</t>
  </si>
  <si>
    <t>gka0810</t>
  </si>
  <si>
    <t>gk08210</t>
  </si>
  <si>
    <t>gk08310</t>
  </si>
  <si>
    <t>gk02911</t>
  </si>
  <si>
    <t>gk13011</t>
  </si>
  <si>
    <t>gk13111</t>
  </si>
  <si>
    <t>gk13211</t>
  </si>
  <si>
    <t>gk13311</t>
  </si>
  <si>
    <t>gk00111</t>
  </si>
  <si>
    <t>gk00211</t>
  </si>
  <si>
    <t>gk00511</t>
  </si>
  <si>
    <t>gk00811</t>
  </si>
  <si>
    <t>gka0811</t>
  </si>
  <si>
    <t>gk08211</t>
  </si>
  <si>
    <t>gk08311</t>
  </si>
  <si>
    <t>gk02912</t>
  </si>
  <si>
    <t>gk13012</t>
  </si>
  <si>
    <t>gk13112</t>
  </si>
  <si>
    <t>gk13212</t>
  </si>
  <si>
    <t>gk13312</t>
  </si>
  <si>
    <t>gk00112</t>
  </si>
  <si>
    <t>gk00212</t>
  </si>
  <si>
    <t>gk00512</t>
  </si>
  <si>
    <t>gk00812</t>
  </si>
  <si>
    <t>gka0812</t>
  </si>
  <si>
    <t>gk08212</t>
  </si>
  <si>
    <t>gk08312</t>
  </si>
  <si>
    <t>gk02913</t>
  </si>
  <si>
    <t>gk13013</t>
  </si>
  <si>
    <t>gk13113</t>
  </si>
  <si>
    <t>gk13213</t>
  </si>
  <si>
    <t>gk13313</t>
  </si>
  <si>
    <t>gk00113</t>
  </si>
  <si>
    <t>gk00213</t>
  </si>
  <si>
    <t>gk00513</t>
  </si>
  <si>
    <t>gk00813</t>
  </si>
  <si>
    <t>gka0813</t>
  </si>
  <si>
    <t>gk08213</t>
  </si>
  <si>
    <t>gk08313</t>
  </si>
  <si>
    <t>gk005ssc</t>
  </si>
  <si>
    <t>gk006ssc</t>
  </si>
  <si>
    <t>gk076ss</t>
  </si>
  <si>
    <t>gk029ssd</t>
  </si>
  <si>
    <t>gk130ssd</t>
  </si>
  <si>
    <t>gk031ssd</t>
  </si>
  <si>
    <t>gk074ss</t>
  </si>
  <si>
    <t>gk075ss</t>
  </si>
  <si>
    <t>gk275ss</t>
  </si>
  <si>
    <t>cka01ss</t>
  </si>
  <si>
    <t>ck0021</t>
  </si>
  <si>
    <t>ck0051</t>
  </si>
  <si>
    <t>ck0081</t>
  </si>
  <si>
    <t>cka081</t>
  </si>
  <si>
    <t>ck0291</t>
  </si>
  <si>
    <t>ck1331</t>
  </si>
  <si>
    <t>ck0022</t>
  </si>
  <si>
    <t>ck0052</t>
  </si>
  <si>
    <t>ck0082</t>
  </si>
  <si>
    <t>cka082</t>
  </si>
  <si>
    <t>ck0292</t>
  </si>
  <si>
    <t>ck1332</t>
  </si>
  <si>
    <t>ck0023</t>
  </si>
  <si>
    <t>ck0053</t>
  </si>
  <si>
    <t>ck0083</t>
  </si>
  <si>
    <t>cka083</t>
  </si>
  <si>
    <t>ck0293</t>
  </si>
  <si>
    <t>ck1333</t>
  </si>
  <si>
    <t>ck0024</t>
  </si>
  <si>
    <t>ck0054</t>
  </si>
  <si>
    <t>ck0084</t>
  </si>
  <si>
    <t>cka084</t>
  </si>
  <si>
    <t>ck0294</t>
  </si>
  <si>
    <t>ck1334</t>
  </si>
  <si>
    <t>ge048re/ce048re</t>
  </si>
  <si>
    <t>ge050ma/ce050ma</t>
  </si>
  <si>
    <t>ge051ma/ce051ma</t>
  </si>
  <si>
    <t>ge052mab/ce052mab</t>
  </si>
  <si>
    <t>ge152mab/ce152mab</t>
  </si>
  <si>
    <t>ge252mab/ce252mab</t>
  </si>
  <si>
    <t>ge252mac/ce252mac</t>
  </si>
  <si>
    <t>ge095ma/ce095ma</t>
  </si>
  <si>
    <t>ge053mab/ce053mab</t>
  </si>
  <si>
    <t>ge054mab/ce054mab</t>
  </si>
  <si>
    <t>ge066ma/ce066ma</t>
  </si>
  <si>
    <t>ge055mac/ce055mac</t>
  </si>
  <si>
    <t>ge056mac/ce056mac</t>
  </si>
  <si>
    <t>ge058mac/ce058mac</t>
  </si>
  <si>
    <t>ge060mab/ce060mab</t>
  </si>
  <si>
    <t>ge061mab/ce061mab</t>
  </si>
  <si>
    <t>ge062fa/ce062fa</t>
  </si>
  <si>
    <t>ge063fa/ce063fa</t>
  </si>
  <si>
    <t>ge064fab/ce064fab</t>
  </si>
  <si>
    <t>ge164fab/ce164fab</t>
  </si>
  <si>
    <t>ge264fab/ce264fab</t>
  </si>
  <si>
    <t>ge264fac/ce264fac</t>
  </si>
  <si>
    <t>ge096fa/ce096fa</t>
  </si>
  <si>
    <t>ge065fab/ce065fab</t>
  </si>
  <si>
    <t>ge066fac/ce066fac</t>
  </si>
  <si>
    <t>ge066fa/ce066fa</t>
  </si>
  <si>
    <t>ge067fad/ce067fad</t>
  </si>
  <si>
    <t>ge068fad/ce068fad</t>
  </si>
  <si>
    <t>ge070fad/ce070fad</t>
  </si>
  <si>
    <t>ge072fab/ce072fab</t>
  </si>
  <si>
    <t>ge073fab/ce073fab</t>
  </si>
  <si>
    <t>ge074pab/ce074pab</t>
  </si>
  <si>
    <t>ge075pac/ce075pac</t>
  </si>
  <si>
    <t>ge076pac/ce076pac</t>
  </si>
  <si>
    <t>ge077pad/ce077pad</t>
  </si>
  <si>
    <t>ge078pad/ce078pad</t>
  </si>
  <si>
    <t>ge079pad/ce079pad</t>
  </si>
  <si>
    <t>ge080mi/ce080mi</t>
  </si>
  <si>
    <t>ge085fi/ce085fi</t>
  </si>
  <si>
    <t>ge001he/ce001he</t>
  </si>
  <si>
    <t>ge002he/ce002he</t>
  </si>
  <si>
    <t>ge00301/ce00301</t>
  </si>
  <si>
    <t>ge00302/ce00302</t>
  </si>
  <si>
    <t>ge00303/ce00303</t>
  </si>
  <si>
    <t>ge00304/ce00304</t>
  </si>
  <si>
    <t>ge00305/ce00305</t>
  </si>
  <si>
    <t>ge00306/ce00306</t>
  </si>
  <si>
    <t>ge00307/ce00307</t>
  </si>
  <si>
    <t>ge00308/ce00308</t>
  </si>
  <si>
    <t>ge00309/ce00309</t>
  </si>
  <si>
    <t>ge00401/ce00401</t>
  </si>
  <si>
    <t>ge00402/ce00402</t>
  </si>
  <si>
    <t>ge00403/ce00403</t>
  </si>
  <si>
    <t>ge00404/ce00404</t>
  </si>
  <si>
    <t>ge00405/ce00405</t>
  </si>
  <si>
    <t>ge00406/ce00406</t>
  </si>
  <si>
    <t>ge00407/ce00407</t>
  </si>
  <si>
    <t>ge00408/ce00408</t>
  </si>
  <si>
    <t>ge00409/ce00409</t>
  </si>
  <si>
    <t>ge00501/ce00501</t>
  </si>
  <si>
    <t>ge00502/ce00502</t>
  </si>
  <si>
    <t>ge00503/ce00503</t>
  </si>
  <si>
    <t>ge00504/ce00504</t>
  </si>
  <si>
    <t>ge00505/ce00505</t>
  </si>
  <si>
    <t>ge00506/ce00506</t>
  </si>
  <si>
    <t>ge00507/ce00507</t>
  </si>
  <si>
    <t>ge00508/ce00508</t>
  </si>
  <si>
    <t>ge00509/ce00509</t>
  </si>
  <si>
    <t>ge00601/ce00601</t>
  </si>
  <si>
    <t>ge00602/ce00602</t>
  </si>
  <si>
    <t>ge00603/ce00603</t>
  </si>
  <si>
    <t>ge00604/ce00604</t>
  </si>
  <si>
    <t>ge00605/ce00605</t>
  </si>
  <si>
    <t>ge00606/ce00606</t>
  </si>
  <si>
    <t>ge00607/ce00607</t>
  </si>
  <si>
    <t>ge00608/ce00608</t>
  </si>
  <si>
    <t>ge00609/ce00609</t>
  </si>
  <si>
    <t>ge01601/ce01601</t>
  </si>
  <si>
    <t>ge01602/ce01602</t>
  </si>
  <si>
    <t>ge01603/ce01603</t>
  </si>
  <si>
    <t>ge01604/ce01604</t>
  </si>
  <si>
    <t>ge01605/ce01605</t>
  </si>
  <si>
    <t>ge01606/ce01606</t>
  </si>
  <si>
    <t>ge01607/ce01607</t>
  </si>
  <si>
    <t>ge01608/ce01608</t>
  </si>
  <si>
    <t>ge01609/ce01609</t>
  </si>
  <si>
    <t>ge00701/ce00701</t>
  </si>
  <si>
    <t>ge01701/ce01701</t>
  </si>
  <si>
    <t>ge00801/ce00801</t>
  </si>
  <si>
    <t>ge00802/ce00802</t>
  </si>
  <si>
    <t>ge00803/ce00803</t>
  </si>
  <si>
    <t>ge00804/ce00804</t>
  </si>
  <si>
    <t>ge00805/ce00805</t>
  </si>
  <si>
    <t>ge00806/ce00806</t>
  </si>
  <si>
    <t>ge00807/ce00807</t>
  </si>
  <si>
    <t>ge00808/ce00808</t>
  </si>
  <si>
    <t>ge00809/ce00809</t>
  </si>
  <si>
    <t>ge00901/ce00901</t>
  </si>
  <si>
    <t>ge00902/ce00902</t>
  </si>
  <si>
    <t>ge00903/ce00903</t>
  </si>
  <si>
    <t>ge00904/ce00904</t>
  </si>
  <si>
    <t>ge00905/ce00905</t>
  </si>
  <si>
    <t>ge00906/ce00906</t>
  </si>
  <si>
    <t>ge00907/ce00907</t>
  </si>
  <si>
    <t>ge00908/ce00908</t>
  </si>
  <si>
    <t>ge00909/ce00909</t>
  </si>
  <si>
    <t>gi201re/ci201re</t>
  </si>
  <si>
    <t>gi202rec/ci202rec</t>
  </si>
  <si>
    <t>gi203rec/ci203rec</t>
  </si>
  <si>
    <t>gi204rec/ci204rec</t>
  </si>
  <si>
    <t>gi205rec/ci205rec</t>
  </si>
  <si>
    <t>gi206re/ci206re</t>
  </si>
  <si>
    <t>gi210rec/ci210rec</t>
  </si>
  <si>
    <t>gi211rec/ci211rec</t>
  </si>
  <si>
    <t>gi212rec/ci212rec</t>
  </si>
  <si>
    <t>gi213rec/ci213rec</t>
  </si>
  <si>
    <t>gi214rec/ci214rec</t>
  </si>
  <si>
    <t>gi215rec/ci215rec</t>
  </si>
  <si>
    <t>gi216rec/ci216rec</t>
  </si>
  <si>
    <t>gi220rec/ci220rec</t>
  </si>
  <si>
    <t>gi221rec/ci221rec</t>
  </si>
  <si>
    <t>gi222rec/ci222rec</t>
  </si>
  <si>
    <t>gi223rec/ci223rec</t>
  </si>
  <si>
    <t>gi224rec/ci224rec</t>
  </si>
  <si>
    <t>gi225rec/ci225rec</t>
  </si>
  <si>
    <t>gi226rec/ci226rec</t>
  </si>
  <si>
    <t>gi227rec/ci227rec</t>
  </si>
  <si>
    <t>gi228rec/ci228rec</t>
  </si>
  <si>
    <t>gi229rec/ci229rec</t>
  </si>
  <si>
    <t>gi230rec/ci230rec</t>
  </si>
  <si>
    <t>gi231rec/ci231rec</t>
  </si>
  <si>
    <t>gi232rec/ci232rec</t>
  </si>
  <si>
    <t>gi233rec/ci233rec</t>
  </si>
  <si>
    <t>gi234rec/ci234rec</t>
  </si>
  <si>
    <t>gi235rec/ci235rec</t>
  </si>
  <si>
    <t>gi236rec/ci236rec</t>
  </si>
  <si>
    <t>gi237rec/ci237rec</t>
  </si>
  <si>
    <t>gi238rec/ci238rec</t>
  </si>
  <si>
    <t>gi239rec/ci239rec</t>
  </si>
  <si>
    <t>gi240rec/ci240rec</t>
  </si>
  <si>
    <t>gi241rec/ci241rec</t>
  </si>
  <si>
    <t>gi242rec/ci242rec</t>
  </si>
  <si>
    <t>gi243rec/ci243rec</t>
  </si>
  <si>
    <t>gi244rec/ci244rec</t>
  </si>
  <si>
    <t>gi245rec/ci245rec</t>
  </si>
  <si>
    <t>gi246rec/ci246rec</t>
  </si>
  <si>
    <t>gi247rec/ci247rec</t>
  </si>
  <si>
    <t>gi301re/ci301re</t>
  </si>
  <si>
    <t>gi302rec/ci302rec</t>
  </si>
  <si>
    <t>gi303rec/ci303rec</t>
  </si>
  <si>
    <t>gi304rec/ci304rec</t>
  </si>
  <si>
    <t>gi305rec/ci305rec</t>
  </si>
  <si>
    <t>gi306re/ci306re</t>
  </si>
  <si>
    <t>gi310rec/ci310rec</t>
  </si>
  <si>
    <t>gi311rec/ci311rec</t>
  </si>
  <si>
    <t>gi312rec/ci312rec</t>
  </si>
  <si>
    <t>gi314rec/ci314rec</t>
  </si>
  <si>
    <t>gi315rec/ci315rec</t>
  </si>
  <si>
    <t>gi316rec/ci316rec</t>
  </si>
  <si>
    <t>gi320rec/ci320rec</t>
  </si>
  <si>
    <t>gi321rec/ci321rec</t>
  </si>
  <si>
    <t>gi322rec/ci322rec</t>
  </si>
  <si>
    <t>gi324rec/ci324rec</t>
  </si>
  <si>
    <t>gi325rec/ci325rec</t>
  </si>
  <si>
    <t>gi326rec/ci326rec</t>
  </si>
  <si>
    <t>gi327rec/ci327rec</t>
  </si>
  <si>
    <t>gi328rec/ci328rec</t>
  </si>
  <si>
    <t>gi329rec/ci329rec</t>
  </si>
  <si>
    <t>gi331rec/ci331rec</t>
  </si>
  <si>
    <t>gi332rec/ci332rec</t>
  </si>
  <si>
    <t>gi333rec/ci333rec</t>
  </si>
  <si>
    <t>gi334rec/ci334rec</t>
  </si>
  <si>
    <t>gi335rec/ci335rec</t>
  </si>
  <si>
    <t>gi336rec/ci336rec</t>
  </si>
  <si>
    <t>gi338rec/ci338rec</t>
  </si>
  <si>
    <t>gi339rec/ci339rec</t>
  </si>
  <si>
    <t>gi340rec/ci340rec</t>
  </si>
  <si>
    <t>gi341rec/ci341rec</t>
  </si>
  <si>
    <t>gi342rec/ci342rec</t>
  </si>
  <si>
    <t>gi343rec/ci343rec</t>
  </si>
  <si>
    <t>gi345rec/ci345rec</t>
  </si>
  <si>
    <t>gi346rec/ci346rec</t>
  </si>
  <si>
    <t>gi347rec/ci347rec</t>
  </si>
  <si>
    <t>gx201re/cx201re</t>
  </si>
  <si>
    <t>gx202are/cx202are</t>
  </si>
  <si>
    <t>gx202bre/cx202bre</t>
  </si>
  <si>
    <t>gx202cre/cx202cre</t>
  </si>
  <si>
    <t>gx202bma/cx202bma</t>
  </si>
  <si>
    <t>gx202bmb/cx202bmb</t>
  </si>
  <si>
    <t>gx203lre/cx203lre</t>
  </si>
  <si>
    <t>gx203sre/cx203sre</t>
  </si>
  <si>
    <t>gx204lre/cx204lre</t>
  </si>
  <si>
    <t>gx204sre/cx204sre</t>
  </si>
  <si>
    <t>gx205lre/cx205lre</t>
  </si>
  <si>
    <t>gx205sre/cx205sre</t>
  </si>
  <si>
    <t>gx206lre/cx206lre</t>
  </si>
  <si>
    <t>gx206sre/cx206sre</t>
  </si>
  <si>
    <t>gx207lre/cx207lre</t>
  </si>
  <si>
    <t>gx207sre/cx207sre</t>
  </si>
  <si>
    <t>gx208lre/cx208lre</t>
  </si>
  <si>
    <t>gx208sre/cx208sre</t>
  </si>
  <si>
    <t>gx209lre/cx209lre</t>
  </si>
  <si>
    <t>gx209sre/cx209sre</t>
  </si>
  <si>
    <t>gx210lre/cx210lre</t>
  </si>
  <si>
    <t>gx210sre/cx210sre</t>
  </si>
  <si>
    <t>gx230re/cx230re</t>
  </si>
  <si>
    <t>gx301re/cx301re</t>
  </si>
  <si>
    <t>gx302re/cx302re</t>
  </si>
  <si>
    <t>gx303re/cx303re</t>
  </si>
  <si>
    <t>gx304re/cx304re</t>
  </si>
  <si>
    <t>gx305re/cx305re</t>
  </si>
  <si>
    <t>gx306re/cx306re</t>
  </si>
  <si>
    <t>gx307re/cx307re</t>
  </si>
  <si>
    <t>gx308re/cx308re</t>
  </si>
  <si>
    <t>gx309re/cx309re</t>
  </si>
  <si>
    <t>gx310re/cx310re</t>
  </si>
  <si>
    <t>gx311re/cx311re</t>
  </si>
  <si>
    <t>gx312re/cx312re</t>
  </si>
  <si>
    <t>gx313re/cx313re</t>
  </si>
  <si>
    <t>gx314re/cx314re</t>
  </si>
  <si>
    <t>gx315re/cx315re</t>
  </si>
  <si>
    <t>gx316re/cx316re</t>
  </si>
  <si>
    <t>gx317re/cx317re</t>
  </si>
  <si>
    <t>gx318re/cx318re</t>
  </si>
  <si>
    <t>gx319re/cx319re</t>
  </si>
  <si>
    <t>gx320re/cx320re</t>
  </si>
  <si>
    <t>gx321re/cx321re</t>
  </si>
  <si>
    <t>gx322re/cx322re</t>
  </si>
  <si>
    <t>gx323re/cx323re</t>
  </si>
  <si>
    <t>gx324re/cx324re</t>
  </si>
  <si>
    <t>gx325re/cx325re</t>
  </si>
  <si>
    <t>gx326re/cx326re</t>
  </si>
  <si>
    <t>gx327re/cx327re</t>
  </si>
  <si>
    <t>gx328re/cx328re</t>
  </si>
  <si>
    <t>gx329re/cx329re</t>
  </si>
  <si>
    <t>gx330re/cx330re</t>
  </si>
  <si>
    <t>gx331re/cx331re</t>
  </si>
  <si>
    <t>gx332re/cx332re</t>
  </si>
  <si>
    <t>gx333re/cx333re</t>
  </si>
  <si>
    <t>gx334re/cx334re</t>
  </si>
  <si>
    <t>gx335re/cx335re</t>
  </si>
  <si>
    <t>gx336re/cx336re</t>
  </si>
  <si>
    <t>gx337re/cx337re</t>
  </si>
  <si>
    <t>gx338re/cx338re</t>
  </si>
  <si>
    <t>gx339re/cx339re</t>
  </si>
  <si>
    <t>gx340re/cx340re</t>
  </si>
  <si>
    <t>gx341re/cx341re</t>
  </si>
  <si>
    <t>gx342re/cx342re</t>
  </si>
  <si>
    <t>gx343re/cx343re</t>
  </si>
  <si>
    <t>gx344re/cx344re</t>
  </si>
  <si>
    <t>gx345re/cx345re</t>
  </si>
  <si>
    <t>gx346re/cx346re</t>
  </si>
  <si>
    <t>gx347re/cx347re</t>
  </si>
  <si>
    <t>gx348re/cx348re</t>
  </si>
  <si>
    <t>gx349re/cx349re</t>
  </si>
  <si>
    <t>gx350are/cx350are</t>
  </si>
  <si>
    <t>gx350bre/cx350bre</t>
  </si>
  <si>
    <t>gx350cre/cx350cre</t>
  </si>
  <si>
    <t>gx350dre/cx350dre</t>
  </si>
  <si>
    <t>gx350ere/cx350ere</t>
  </si>
  <si>
    <t>gx351re/cx351re</t>
  </si>
  <si>
    <t>gx352re/cx352re</t>
  </si>
  <si>
    <t>gx353re/cx353re</t>
  </si>
  <si>
    <t>gx354re/cx354re</t>
  </si>
  <si>
    <t>gx355re/cx355re</t>
  </si>
  <si>
    <t>gx356re/cx356re</t>
  </si>
  <si>
    <t>gx357re/cx357re</t>
  </si>
  <si>
    <t>gx358re/cx358re</t>
  </si>
  <si>
    <t>gx359re/cx359re</t>
  </si>
  <si>
    <t>gx360re/cx360re</t>
  </si>
  <si>
    <t>gx361re/cx361re</t>
  </si>
  <si>
    <t>gx362are/cx362are</t>
  </si>
  <si>
    <t>gx362bre/cx362bre</t>
  </si>
  <si>
    <t>gv031re/cv031re</t>
  </si>
  <si>
    <t>gv032are/cv032are</t>
  </si>
  <si>
    <t>gv032bre/cv032bre</t>
  </si>
  <si>
    <t>gv032cre/cv032cre</t>
  </si>
  <si>
    <t>gv032dre/cv032dre</t>
  </si>
  <si>
    <t>gv032ere/cv032ere</t>
  </si>
  <si>
    <t>gv032fre/cv032fre</t>
  </si>
  <si>
    <t>gv033re/cv033re</t>
  </si>
  <si>
    <t>gv034re/cv034re</t>
  </si>
  <si>
    <t>gv035re/cv035re</t>
  </si>
  <si>
    <t>gv036re/cv036re</t>
  </si>
  <si>
    <t>gv037re/cv037re</t>
  </si>
  <si>
    <t>gv038re/cv038re</t>
  </si>
  <si>
    <t>gv039re/cv039re</t>
  </si>
  <si>
    <t>gv040re/cv040re</t>
  </si>
  <si>
    <t>gv041re/cv041re</t>
  </si>
  <si>
    <t>gv042re/cv042re</t>
  </si>
  <si>
    <t>cx010fre</t>
  </si>
  <si>
    <t>cx010ire</t>
  </si>
  <si>
    <t>cx010rec</t>
  </si>
  <si>
    <t>cx011rer</t>
  </si>
  <si>
    <t>cx012rer</t>
  </si>
  <si>
    <t>cx013rer</t>
  </si>
  <si>
    <t>cx014rer</t>
  </si>
  <si>
    <t>cx015rer</t>
  </si>
  <si>
    <t>cx016rer</t>
  </si>
  <si>
    <t>cxa01rer</t>
  </si>
  <si>
    <t>cxa02rer</t>
  </si>
  <si>
    <t>cxa04rer</t>
  </si>
  <si>
    <t>cxb01rer</t>
  </si>
  <si>
    <t>cxb02rer</t>
  </si>
  <si>
    <t>cxb03re</t>
  </si>
  <si>
    <t>cxb04rer</t>
  </si>
  <si>
    <t>cxc01rer</t>
  </si>
  <si>
    <t>cxc02rer</t>
  </si>
  <si>
    <t>cxc03re</t>
  </si>
  <si>
    <t>cxc04rer</t>
  </si>
  <si>
    <t>cxn01re</t>
  </si>
  <si>
    <t>cxn02re</t>
  </si>
  <si>
    <t>cxn03re</t>
  </si>
  <si>
    <t>gi101re/ci101re</t>
  </si>
  <si>
    <t>gi106re/ci106re</t>
  </si>
  <si>
    <t>gi111re/ci111re</t>
  </si>
  <si>
    <t>gi112re/ci112re</t>
  </si>
  <si>
    <t>gi113re/ci113re</t>
  </si>
  <si>
    <t>gi114re/ci114re</t>
  </si>
  <si>
    <t>gi115re/ci115re</t>
  </si>
  <si>
    <t>gi116re/ci116re</t>
  </si>
  <si>
    <t>gi117re/ci117re</t>
  </si>
  <si>
    <t>gi118re/ci118re</t>
  </si>
  <si>
    <t>gi119re/ci119re</t>
  </si>
  <si>
    <t>gf004jcd/cf048red</t>
  </si>
  <si>
    <t>gf014jce/cf061red</t>
  </si>
  <si>
    <t>gf015jce/cf062red</t>
  </si>
  <si>
    <t>gf016jcf/cf063ree</t>
  </si>
  <si>
    <t>gf017jcf/cf064ref</t>
  </si>
  <si>
    <t>gf018jcf/cf065ree</t>
  </si>
  <si>
    <t>gf019jcf/cf066ree</t>
  </si>
  <si>
    <t>gf020jcf/cf067ree</t>
  </si>
  <si>
    <t>gf026jcd/cf069rec</t>
  </si>
  <si>
    <t>gf027jcd/cf070rec</t>
  </si>
  <si>
    <t>gf601re/cf601re</t>
  </si>
  <si>
    <t>gf601flg/cf601flg</t>
  </si>
  <si>
    <t>gfa01re/cfa01re</t>
  </si>
  <si>
    <t>gf602re/cf602re</t>
  </si>
  <si>
    <t>gf603re/cf603re</t>
  </si>
  <si>
    <t>gf604re/cf604re</t>
  </si>
  <si>
    <t>gf605re/cf605re</t>
  </si>
  <si>
    <t>gf651flg/cf651flg</t>
  </si>
  <si>
    <t>gf651re/cf651re</t>
  </si>
  <si>
    <t>gfa51re/cfa51re</t>
  </si>
  <si>
    <t>gf652re/cf652re</t>
  </si>
  <si>
    <t>gf653re/cf653re</t>
  </si>
  <si>
    <t>gf654re/cf654re</t>
  </si>
  <si>
    <t>gf655re/cf655re</t>
  </si>
  <si>
    <t>gf701re/cf701re</t>
  </si>
  <si>
    <t>gf702re/cf702re</t>
  </si>
  <si>
    <t>gf703re/cf703re</t>
  </si>
  <si>
    <t>gf704re/cf704re</t>
  </si>
  <si>
    <t>gf705flg/cf705flg</t>
  </si>
  <si>
    <t>gf705re/cf705re</t>
  </si>
  <si>
    <t>gf706rec/cf706rec</t>
  </si>
  <si>
    <t>gfu07jce/cfu54ree</t>
  </si>
  <si>
    <t>gf001j1c</t>
  </si>
  <si>
    <t>gf001j2c</t>
  </si>
  <si>
    <t>gf001j3c</t>
  </si>
  <si>
    <t>gf001j4c</t>
  </si>
  <si>
    <t>gf001j5c</t>
  </si>
  <si>
    <t>gf001j6c</t>
  </si>
  <si>
    <t>gf001j7c</t>
  </si>
  <si>
    <t>gf001j8c</t>
  </si>
  <si>
    <t>gf001jcd</t>
  </si>
  <si>
    <t>gf001jpd</t>
  </si>
  <si>
    <t>gf001js</t>
  </si>
  <si>
    <t>gf002j1c</t>
  </si>
  <si>
    <t>gf002j2c</t>
  </si>
  <si>
    <t>gf002j3c</t>
  </si>
  <si>
    <t>gf002j4c</t>
  </si>
  <si>
    <t>gf002j5c</t>
  </si>
  <si>
    <t>gf002j6c</t>
  </si>
  <si>
    <t>gf002j7c</t>
  </si>
  <si>
    <t>gf002j8c</t>
  </si>
  <si>
    <t>gf002jcd</t>
  </si>
  <si>
    <t>gf002jpd</t>
  </si>
  <si>
    <t>gf002js</t>
  </si>
  <si>
    <t>gf004j1c</t>
  </si>
  <si>
    <t>gf004j2c</t>
  </si>
  <si>
    <t>gf004j3c</t>
  </si>
  <si>
    <t>gf004j4c</t>
  </si>
  <si>
    <t>gf004j5c</t>
  </si>
  <si>
    <t>gf004j6c</t>
  </si>
  <si>
    <t>gf004j7c</t>
  </si>
  <si>
    <t>gf004j8c</t>
  </si>
  <si>
    <t>gf004jpd</t>
  </si>
  <si>
    <t>gf013jsc</t>
  </si>
  <si>
    <t>gf014j1d</t>
  </si>
  <si>
    <t>gf014j2d</t>
  </si>
  <si>
    <t>gf014j3d</t>
  </si>
  <si>
    <t>gf014j4d</t>
  </si>
  <si>
    <t>gf014j5d</t>
  </si>
  <si>
    <t>gf014j6d</t>
  </si>
  <si>
    <t>gf014j7d</t>
  </si>
  <si>
    <t>gf014j8d</t>
  </si>
  <si>
    <t>gf014jpe</t>
  </si>
  <si>
    <t>gf014jsc</t>
  </si>
  <si>
    <t>gf015j1d</t>
  </si>
  <si>
    <t>gf015j2d</t>
  </si>
  <si>
    <t>gf015j3d</t>
  </si>
  <si>
    <t>gf015j4d</t>
  </si>
  <si>
    <t>gf015j5d</t>
  </si>
  <si>
    <t>gf015j6d</t>
  </si>
  <si>
    <t>gf015j7d</t>
  </si>
  <si>
    <t>gf015j8d</t>
  </si>
  <si>
    <t>gf015jpe</t>
  </si>
  <si>
    <t>gf015jsc</t>
  </si>
  <si>
    <t>gf016j1e</t>
  </si>
  <si>
    <t>gf016j2e</t>
  </si>
  <si>
    <t>gf016j3e</t>
  </si>
  <si>
    <t>gf016j4e</t>
  </si>
  <si>
    <t>gf016j5e</t>
  </si>
  <si>
    <t>gf016j6e</t>
  </si>
  <si>
    <t>gf016j7e</t>
  </si>
  <si>
    <t>gf016j8e</t>
  </si>
  <si>
    <t>gf016jpf</t>
  </si>
  <si>
    <t>gf016jsc</t>
  </si>
  <si>
    <t>gf017j1e</t>
  </si>
  <si>
    <t>gf017j2e</t>
  </si>
  <si>
    <t>gf017j3e</t>
  </si>
  <si>
    <t>gf017j4e</t>
  </si>
  <si>
    <t>gf017j5e</t>
  </si>
  <si>
    <t>gf017j6e</t>
  </si>
  <si>
    <t>gf017j7e</t>
  </si>
  <si>
    <t>gf017j8e</t>
  </si>
  <si>
    <t>gf017jpf</t>
  </si>
  <si>
    <t>gf017jsc</t>
  </si>
  <si>
    <t>gf018j1e</t>
  </si>
  <si>
    <t>gf018j2e</t>
  </si>
  <si>
    <t>gf018j3e</t>
  </si>
  <si>
    <t>gf018j4e</t>
  </si>
  <si>
    <t>gf018j5e</t>
  </si>
  <si>
    <t>gf018j6e</t>
  </si>
  <si>
    <t>gf018j7e</t>
  </si>
  <si>
    <t>gf018j8e</t>
  </si>
  <si>
    <t>gf018jpf</t>
  </si>
  <si>
    <t>gf018jsc</t>
  </si>
  <si>
    <t>gf019j1e</t>
  </si>
  <si>
    <t>gf019j2e</t>
  </si>
  <si>
    <t>gf019j3e</t>
  </si>
  <si>
    <t>gf019j4e</t>
  </si>
  <si>
    <t>gf019j5e</t>
  </si>
  <si>
    <t>gf019j6e</t>
  </si>
  <si>
    <t>gf019j7e</t>
  </si>
  <si>
    <t>gf019j8e</t>
  </si>
  <si>
    <t>gf019jpf</t>
  </si>
  <si>
    <t>gf020j1e</t>
  </si>
  <si>
    <t>gf020j2e</t>
  </si>
  <si>
    <t>gf020j3e</t>
  </si>
  <si>
    <t>gf020j4e</t>
  </si>
  <si>
    <t>gf020j5e</t>
  </si>
  <si>
    <t>gf020j6e</t>
  </si>
  <si>
    <t>gf020j7e</t>
  </si>
  <si>
    <t>gf020j8e</t>
  </si>
  <si>
    <t>gf020jpf</t>
  </si>
  <si>
    <t>gf020jse</t>
  </si>
  <si>
    <t>gf021jsd</t>
  </si>
  <si>
    <t>gf022jsd</t>
  </si>
  <si>
    <t>gf023jsd</t>
  </si>
  <si>
    <t>gf024jsc</t>
  </si>
  <si>
    <t>gf025jsc</t>
  </si>
  <si>
    <t>gf026j1c</t>
  </si>
  <si>
    <t>gf026j2c</t>
  </si>
  <si>
    <t>gf026j3c</t>
  </si>
  <si>
    <t>gf026j4c</t>
  </si>
  <si>
    <t>gf026j5c</t>
  </si>
  <si>
    <t>gf026j6c</t>
  </si>
  <si>
    <t>gf026j7c</t>
  </si>
  <si>
    <t>gf026j8c</t>
  </si>
  <si>
    <t>gf026jpd</t>
  </si>
  <si>
    <t>gf026jsc</t>
  </si>
  <si>
    <t>gf027j1c</t>
  </si>
  <si>
    <t>gf027j2c</t>
  </si>
  <si>
    <t>gf027j3c</t>
  </si>
  <si>
    <t>gf027j4c</t>
  </si>
  <si>
    <t>gf027j5c</t>
  </si>
  <si>
    <t>gf027j6c</t>
  </si>
  <si>
    <t>gf027j7c</t>
  </si>
  <si>
    <t>gf027j8c</t>
  </si>
  <si>
    <t>gf027jpd</t>
  </si>
  <si>
    <t>gf027jsc</t>
  </si>
  <si>
    <t>gf028jsc</t>
  </si>
  <si>
    <t>gf029jsc</t>
  </si>
  <si>
    <t>gf030j1c</t>
  </si>
  <si>
    <t>gf030j2c</t>
  </si>
  <si>
    <t>gf030j3c</t>
  </si>
  <si>
    <t>gf030j4c</t>
  </si>
  <si>
    <t>gf030j5c</t>
  </si>
  <si>
    <t>gf030j6c</t>
  </si>
  <si>
    <t>gf030j7c</t>
  </si>
  <si>
    <t>gf030j8c</t>
  </si>
  <si>
    <t>gf030jcd</t>
  </si>
  <si>
    <t>gf030jpd</t>
  </si>
  <si>
    <t>gf030jsf</t>
  </si>
  <si>
    <t>gf031j1d</t>
  </si>
  <si>
    <t>gf031j2d</t>
  </si>
  <si>
    <t>gf031j3d</t>
  </si>
  <si>
    <t>gf031j4d</t>
  </si>
  <si>
    <t>gf031j5d</t>
  </si>
  <si>
    <t>gf031j6d</t>
  </si>
  <si>
    <t>gf031j7d</t>
  </si>
  <si>
    <t>gf031j8d</t>
  </si>
  <si>
    <t>gf031jce</t>
  </si>
  <si>
    <t>gf031jpe</t>
  </si>
  <si>
    <t>gf031jsf</t>
  </si>
  <si>
    <t>gf032j1d</t>
  </si>
  <si>
    <t>gf032j2d</t>
  </si>
  <si>
    <t>gf032j3d</t>
  </si>
  <si>
    <t>gf032j4d</t>
  </si>
  <si>
    <t>gf032j5d</t>
  </si>
  <si>
    <t>gf032j6d</t>
  </si>
  <si>
    <t>gf032j7d</t>
  </si>
  <si>
    <t>gf032j8d</t>
  </si>
  <si>
    <t>gf032jce</t>
  </si>
  <si>
    <t>gf032jpe</t>
  </si>
  <si>
    <t>gf033jsc</t>
  </si>
  <si>
    <t>gf035js</t>
  </si>
  <si>
    <t>gf036js</t>
  </si>
  <si>
    <t>gf037js</t>
  </si>
  <si>
    <t>gf038js</t>
  </si>
  <si>
    <t>gf039js</t>
  </si>
  <si>
    <t>gf040js</t>
  </si>
  <si>
    <t>gf041js</t>
  </si>
  <si>
    <t>gf042js</t>
  </si>
  <si>
    <t>gf043js</t>
  </si>
  <si>
    <t>gf041j1e</t>
  </si>
  <si>
    <t>gf041j2e</t>
  </si>
  <si>
    <t>gf041j3e</t>
  </si>
  <si>
    <t>gf041j4e</t>
  </si>
  <si>
    <t>gf041j5e</t>
  </si>
  <si>
    <t>gf041j6e</t>
  </si>
  <si>
    <t>gf041j7e</t>
  </si>
  <si>
    <t>gf041j8e</t>
  </si>
  <si>
    <t>gf041jcf</t>
  </si>
  <si>
    <t>gf041jpf</t>
  </si>
  <si>
    <t>gf042j1e</t>
  </si>
  <si>
    <t>gf042j2e</t>
  </si>
  <si>
    <t>gf042j3e</t>
  </si>
  <si>
    <t>gf042j4e</t>
  </si>
  <si>
    <t>gf042j5e</t>
  </si>
  <si>
    <t>gf042j6e</t>
  </si>
  <si>
    <t>gf042j7e</t>
  </si>
  <si>
    <t>gf042j8e</t>
  </si>
  <si>
    <t>gf042jcf</t>
  </si>
  <si>
    <t>gf042jpf</t>
  </si>
  <si>
    <t>gf043j1e</t>
  </si>
  <si>
    <t>gf043j2e</t>
  </si>
  <si>
    <t>gf043j3e</t>
  </si>
  <si>
    <t>gf043j4e</t>
  </si>
  <si>
    <t>gf043j5e</t>
  </si>
  <si>
    <t>gf043j6e</t>
  </si>
  <si>
    <t>gf043j7e</t>
  </si>
  <si>
    <t>gf043j8e</t>
  </si>
  <si>
    <t>gf043jcg</t>
  </si>
  <si>
    <t>gf043jpg</t>
  </si>
  <si>
    <t>gf044j1e</t>
  </si>
  <si>
    <t>gf044j2e</t>
  </si>
  <si>
    <t>gf044j3e</t>
  </si>
  <si>
    <t>gf044j4e</t>
  </si>
  <si>
    <t>gf044j5e</t>
  </si>
  <si>
    <t>gf044j6e</t>
  </si>
  <si>
    <t>gf044j7e</t>
  </si>
  <si>
    <t>gf044j8e</t>
  </si>
  <si>
    <t>gf044jcg</t>
  </si>
  <si>
    <t>gf044jpg</t>
  </si>
  <si>
    <t>gf044js</t>
  </si>
  <si>
    <t>gf045j1f</t>
  </si>
  <si>
    <t>gf045j2f</t>
  </si>
  <si>
    <t>gf045j3f</t>
  </si>
  <si>
    <t>gf045j4f</t>
  </si>
  <si>
    <t>gf045j5f</t>
  </si>
  <si>
    <t>gf045j6f</t>
  </si>
  <si>
    <t>gf045j7f</t>
  </si>
  <si>
    <t>gf045j8f</t>
  </si>
  <si>
    <t>gf045jcg</t>
  </si>
  <si>
    <t>gf045jpg</t>
  </si>
  <si>
    <t>gf045js</t>
  </si>
  <si>
    <t>gf046j1f</t>
  </si>
  <si>
    <t>gf046j2f</t>
  </si>
  <si>
    <t>gf046j3f</t>
  </si>
  <si>
    <t>gf046j4f</t>
  </si>
  <si>
    <t>gf046j5f</t>
  </si>
  <si>
    <t>gf046j6f</t>
  </si>
  <si>
    <t>gf046j7f</t>
  </si>
  <si>
    <t>gf046j8f</t>
  </si>
  <si>
    <t>gf046jcg</t>
  </si>
  <si>
    <t>gf046jpg</t>
  </si>
  <si>
    <t>gf046js</t>
  </si>
  <si>
    <t>gf047js</t>
  </si>
  <si>
    <t>gf047j1f</t>
  </si>
  <si>
    <t>gf047j2f</t>
  </si>
  <si>
    <t>gf047j3f</t>
  </si>
  <si>
    <t>gf047j4f</t>
  </si>
  <si>
    <t>gf047j5f</t>
  </si>
  <si>
    <t>gf047j6f</t>
  </si>
  <si>
    <t>gf047j7f</t>
  </si>
  <si>
    <t>gf047j8f</t>
  </si>
  <si>
    <t>gf047jcg</t>
  </si>
  <si>
    <t>gf047jpg</t>
  </si>
  <si>
    <t>gf048js</t>
  </si>
  <si>
    <t>gf049j2d</t>
  </si>
  <si>
    <t>gf049j3d</t>
  </si>
  <si>
    <t>gf049j4d</t>
  </si>
  <si>
    <t>gf049j5d</t>
  </si>
  <si>
    <t>gf049j6d</t>
  </si>
  <si>
    <t>gf049j7d</t>
  </si>
  <si>
    <t>gf049j8d</t>
  </si>
  <si>
    <t>gf051j1e</t>
  </si>
  <si>
    <t>gf051j2e</t>
  </si>
  <si>
    <t>gf051j3e</t>
  </si>
  <si>
    <t>gf051j4e</t>
  </si>
  <si>
    <t>gf051j5e</t>
  </si>
  <si>
    <t>gf051j6e</t>
  </si>
  <si>
    <t>gf051j7e</t>
  </si>
  <si>
    <t>gf051j8e</t>
  </si>
  <si>
    <t>gf051jcf</t>
  </si>
  <si>
    <t>gf051jpf</t>
  </si>
  <si>
    <t>gf053j1d</t>
  </si>
  <si>
    <t>gf053j2d</t>
  </si>
  <si>
    <t>gf053j3d</t>
  </si>
  <si>
    <t>gf053j4d</t>
  </si>
  <si>
    <t>gf053j5d</t>
  </si>
  <si>
    <t>gf053j6d</t>
  </si>
  <si>
    <t>gf053j7d</t>
  </si>
  <si>
    <t>gf053j8d</t>
  </si>
  <si>
    <t>gf053jce</t>
  </si>
  <si>
    <t>gf053jpe</t>
  </si>
  <si>
    <t>gf061j1c</t>
  </si>
  <si>
    <t>gf061j2c</t>
  </si>
  <si>
    <t>gf061j3c</t>
  </si>
  <si>
    <t>gf061j4c</t>
  </si>
  <si>
    <t>gf061j5c</t>
  </si>
  <si>
    <t>gf061j6c</t>
  </si>
  <si>
    <t>gf061j7c</t>
  </si>
  <si>
    <t>gf061j8c</t>
  </si>
  <si>
    <t>gf061jcd</t>
  </si>
  <si>
    <t>gf062j1c</t>
  </si>
  <si>
    <t>gf062j2c</t>
  </si>
  <si>
    <t>gf062j3c</t>
  </si>
  <si>
    <t>gf062j4c</t>
  </si>
  <si>
    <t>gf062j5c</t>
  </si>
  <si>
    <t>gf062j6c</t>
  </si>
  <si>
    <t>gf062j7c</t>
  </si>
  <si>
    <t>gf062j8c</t>
  </si>
  <si>
    <t>gf062jcd</t>
  </si>
  <si>
    <t>gf062jpd</t>
  </si>
  <si>
    <t>gf162j1c</t>
  </si>
  <si>
    <t>gf162j2c</t>
  </si>
  <si>
    <t>gf162j3c</t>
  </si>
  <si>
    <t>gf162j4c</t>
  </si>
  <si>
    <t>gf162j5c</t>
  </si>
  <si>
    <t>gf162j6c</t>
  </si>
  <si>
    <t>gf162j7c</t>
  </si>
  <si>
    <t>gf162j8c</t>
  </si>
  <si>
    <t>gf162jcd</t>
  </si>
  <si>
    <t>gf162jpd</t>
  </si>
  <si>
    <t>gf262j1c</t>
  </si>
  <si>
    <t>gf262j2c</t>
  </si>
  <si>
    <t>gf262j3c</t>
  </si>
  <si>
    <t>gf262j4c</t>
  </si>
  <si>
    <t>gf262j5c</t>
  </si>
  <si>
    <t>gf262j6c</t>
  </si>
  <si>
    <t>gf262j7c</t>
  </si>
  <si>
    <t>gf262j8c</t>
  </si>
  <si>
    <t>gf262jcd</t>
  </si>
  <si>
    <t>gf262jpd</t>
  </si>
  <si>
    <t>gf063j1c</t>
  </si>
  <si>
    <t>gf063j2c</t>
  </si>
  <si>
    <t>gf063j3c</t>
  </si>
  <si>
    <t>gf063j4c</t>
  </si>
  <si>
    <t>gf063j5c</t>
  </si>
  <si>
    <t>gf063j6c</t>
  </si>
  <si>
    <t>gf063j7c</t>
  </si>
  <si>
    <t>gf063j8c</t>
  </si>
  <si>
    <t>gf063jcc</t>
  </si>
  <si>
    <t>gf063jpc</t>
  </si>
  <si>
    <t>gf064j2</t>
  </si>
  <si>
    <t>gf064j3</t>
  </si>
  <si>
    <t>gf064j4</t>
  </si>
  <si>
    <t>gf064j5</t>
  </si>
  <si>
    <t>gf064j6</t>
  </si>
  <si>
    <t>gf064j7</t>
  </si>
  <si>
    <t>gf065j1c</t>
  </si>
  <si>
    <t>gf070jcd</t>
  </si>
  <si>
    <t>gf071jcd</t>
  </si>
  <si>
    <t>gf072jcd</t>
  </si>
  <si>
    <t>gf104j1c</t>
  </si>
  <si>
    <t>gf104j2c</t>
  </si>
  <si>
    <t>gf104j3c</t>
  </si>
  <si>
    <t>gf104j4c</t>
  </si>
  <si>
    <t>gf104j5c</t>
  </si>
  <si>
    <t>gf104j6c</t>
  </si>
  <si>
    <t>gf104j7c</t>
  </si>
  <si>
    <t>gf104j8c</t>
  </si>
  <si>
    <t>gf104jcd</t>
  </si>
  <si>
    <t>gf104jpd</t>
  </si>
  <si>
    <t>gf122jcd</t>
  </si>
  <si>
    <t>gf126j1c</t>
  </si>
  <si>
    <t>gf126j2c</t>
  </si>
  <si>
    <t>gf126j3c</t>
  </si>
  <si>
    <t>gf126j4c</t>
  </si>
  <si>
    <t>gf126j5c</t>
  </si>
  <si>
    <t>gf126j6c</t>
  </si>
  <si>
    <t>gf126j7c</t>
  </si>
  <si>
    <t>gf126j8c</t>
  </si>
  <si>
    <t>gf126jcd</t>
  </si>
  <si>
    <t>gf126jpd</t>
  </si>
  <si>
    <t>gf127j1c</t>
  </si>
  <si>
    <t>gf127j2c</t>
  </si>
  <si>
    <t>gf127j3c</t>
  </si>
  <si>
    <t>gf127j4c</t>
  </si>
  <si>
    <t>gf127j5c</t>
  </si>
  <si>
    <t>gf127j6c</t>
  </si>
  <si>
    <t>gf127j7c</t>
  </si>
  <si>
    <t>gf127j8c</t>
  </si>
  <si>
    <t>gf127jcd</t>
  </si>
  <si>
    <t>gf127jpd</t>
  </si>
  <si>
    <t>gf128j1c</t>
  </si>
  <si>
    <t>gf128j2c</t>
  </si>
  <si>
    <t>gf128j3c</t>
  </si>
  <si>
    <t>gf128j4c</t>
  </si>
  <si>
    <t>gf128j5c</t>
  </si>
  <si>
    <t>gf128j6c</t>
  </si>
  <si>
    <t>gf128j7c</t>
  </si>
  <si>
    <t>gf128j8c</t>
  </si>
  <si>
    <t>gf128jcd</t>
  </si>
  <si>
    <t>gf128jpd</t>
  </si>
  <si>
    <t>gf132j1c</t>
  </si>
  <si>
    <t>gf132j2c</t>
  </si>
  <si>
    <t>gf132j3c</t>
  </si>
  <si>
    <t>gf132j4c</t>
  </si>
  <si>
    <t>gf132j5c</t>
  </si>
  <si>
    <t>gf132j6c</t>
  </si>
  <si>
    <t>gf132j7c</t>
  </si>
  <si>
    <t>gf132j8c</t>
  </si>
  <si>
    <t>gf132jcd</t>
  </si>
  <si>
    <t>gf132jpd</t>
  </si>
  <si>
    <t>gfu07j1d</t>
  </si>
  <si>
    <t>gfu07j2d</t>
  </si>
  <si>
    <t>gfu07j3d</t>
  </si>
  <si>
    <t>gfu07j4d</t>
  </si>
  <si>
    <t>gfu07j5d</t>
  </si>
  <si>
    <t>gfu07j6d</t>
  </si>
  <si>
    <t>gfu07j7d</t>
  </si>
  <si>
    <t>gfu07j8d</t>
  </si>
  <si>
    <t>gfu07jpe</t>
  </si>
  <si>
    <t>gfu50j1d</t>
  </si>
  <si>
    <t>gfu50j2d</t>
  </si>
  <si>
    <t>gfu50j3d</t>
  </si>
  <si>
    <t>gfu50j4d</t>
  </si>
  <si>
    <t>gfu50j5d</t>
  </si>
  <si>
    <t>gfu50j6d</t>
  </si>
  <si>
    <t>gfu50j7d</t>
  </si>
  <si>
    <t>gfu50j8d</t>
  </si>
  <si>
    <t>gfu50jce</t>
  </si>
  <si>
    <t>gfu50jpe</t>
  </si>
  <si>
    <t>gf032jsf</t>
  </si>
  <si>
    <t>gf033jsf</t>
  </si>
  <si>
    <t>cf101re</t>
  </si>
  <si>
    <t>cf102re</t>
  </si>
  <si>
    <t>cf047ree</t>
  </si>
  <si>
    <t>cf050red</t>
  </si>
  <si>
    <t>cf148red</t>
  </si>
  <si>
    <t>cf075re</t>
  </si>
  <si>
    <t>cf169rec</t>
  </si>
  <si>
    <t>cf170rec</t>
  </si>
  <si>
    <t>cf076re</t>
  </si>
  <si>
    <t>cf077re</t>
  </si>
  <si>
    <t>cf078re</t>
  </si>
  <si>
    <t>cf080ree</t>
  </si>
  <si>
    <t>cf081red</t>
  </si>
  <si>
    <t>cf182red</t>
  </si>
  <si>
    <t>cf091rec</t>
  </si>
  <si>
    <t>cf191rec</t>
  </si>
  <si>
    <t>cf092rec</t>
  </si>
  <si>
    <t>cf192rec</t>
  </si>
  <si>
    <t>cf096re</t>
  </si>
  <si>
    <t>cf079re</t>
  </si>
  <si>
    <t>cf074re</t>
  </si>
  <si>
    <t>cf087ree</t>
  </si>
  <si>
    <t>cf083red</t>
  </si>
  <si>
    <t>cf084red</t>
  </si>
  <si>
    <t>cf085ree</t>
  </si>
  <si>
    <t>cf086ref</t>
  </si>
  <si>
    <t>cf088ree</t>
  </si>
  <si>
    <t>cf089ree</t>
  </si>
  <si>
    <t>cf090ree</t>
  </si>
  <si>
    <t>cf103rec</t>
  </si>
  <si>
    <t>cf082red</t>
  </si>
  <si>
    <t>cf073rec</t>
  </si>
  <si>
    <t>cf149red</t>
  </si>
  <si>
    <t>gt101re/ct101re</t>
  </si>
  <si>
    <t>gt102re/ct102re</t>
  </si>
  <si>
    <t>gt103re/ct103re</t>
  </si>
  <si>
    <t>gt104re/ct104re</t>
  </si>
  <si>
    <t>gt105re/ct105re</t>
  </si>
  <si>
    <t>gt106re/ct106re</t>
  </si>
  <si>
    <t>gt107re/ct107re</t>
  </si>
  <si>
    <t>gt122re/ct122re</t>
  </si>
  <si>
    <t>gt123re/ct123re</t>
  </si>
  <si>
    <t>gt124re/ct124re</t>
  </si>
  <si>
    <t>gt108re/ct108re</t>
  </si>
  <si>
    <t>gt109re/ct109re</t>
  </si>
  <si>
    <t>gt110re/ct110re</t>
  </si>
  <si>
    <t>gt110ref/ct110ref</t>
  </si>
  <si>
    <t>gt111re/ct111re</t>
  </si>
  <si>
    <t>gt110reb/ct110reb</t>
  </si>
  <si>
    <t>gt110rel/ct110rel</t>
  </si>
  <si>
    <t>gt110reu/ct110reu</t>
  </si>
  <si>
    <t>gt110ree/ct110ree</t>
  </si>
  <si>
    <t>gt101sp/ct101sp</t>
  </si>
  <si>
    <t>gt107sp/ct107sp</t>
  </si>
  <si>
    <t>gt122sp/ct122sp</t>
  </si>
  <si>
    <t>gt123sp/ct123sp</t>
  </si>
  <si>
    <t>gt124sp/ct124sp</t>
  </si>
  <si>
    <t>gt108sp/ct108sp</t>
  </si>
  <si>
    <t>gt109sp/ct109sp</t>
  </si>
  <si>
    <t>gt109spf</t>
  </si>
  <si>
    <t>gt110sp/ct110sp</t>
  </si>
  <si>
    <t>gt111sp/ct111sp</t>
  </si>
  <si>
    <t>gt110spb/ct110spb</t>
  </si>
  <si>
    <t>gt110spl/ct110spl</t>
  </si>
  <si>
    <t>gt110spu/ct110spu</t>
  </si>
  <si>
    <t>gt110spe/ct110spe</t>
  </si>
  <si>
    <t>gt112re/ct112re</t>
  </si>
  <si>
    <t>gt112ref/ct112ref</t>
  </si>
  <si>
    <t>gt113re/ct113re</t>
  </si>
  <si>
    <t>gt113ref/ct113ref</t>
  </si>
  <si>
    <t>gt114re/ct114re</t>
  </si>
  <si>
    <t>gt114ref/ct114ref</t>
  </si>
  <si>
    <t>gt115re/ct115re</t>
  </si>
  <si>
    <t>gt116re/ct116re</t>
  </si>
  <si>
    <t>gt117re/ct117re</t>
  </si>
  <si>
    <t>gt118re/ct118re</t>
  </si>
  <si>
    <t>gt119re/ct119re</t>
  </si>
  <si>
    <t>gt120re/ct120re</t>
  </si>
  <si>
    <t>gt121re/ct121re</t>
  </si>
  <si>
    <t>gg011jjc/cg011jjc</t>
  </si>
  <si>
    <t>gg012jjc/cg012jjc</t>
  </si>
  <si>
    <t>gg013jjc/cg013jjc</t>
  </si>
  <si>
    <t>gg014jjc/cg014jjc</t>
  </si>
  <si>
    <t>gg015jjc/cg015jjc</t>
  </si>
  <si>
    <t>gg016jjc/cg016jjc</t>
  </si>
  <si>
    <t>gg017jjc/cg017jjc</t>
  </si>
  <si>
    <t>gg018jjc/cg018jjc</t>
  </si>
  <si>
    <t>gg021jjd/cg021jjd</t>
  </si>
  <si>
    <t>gf023jcc/cf023jcc</t>
  </si>
  <si>
    <t>gg026jjf/cg026jjf</t>
  </si>
  <si>
    <t>gg127jj/cg127jj</t>
  </si>
  <si>
    <t>gg028jjf/cg028jjf</t>
  </si>
  <si>
    <t>gg029jjf/cg029jjf</t>
  </si>
  <si>
    <t>gg030jjf/cg030jjf</t>
  </si>
  <si>
    <t>gg031jjf/cg031jjf</t>
  </si>
  <si>
    <t>gg042jjf/cg042jjf</t>
  </si>
  <si>
    <t>gg044jjc/cg044jjc</t>
  </si>
  <si>
    <t>gg201jj/cg201jj</t>
  </si>
  <si>
    <t>gg202jj/cg202jj</t>
  </si>
  <si>
    <t>gg203jj/cg203jj</t>
  </si>
  <si>
    <t>gg204jj/cg204jj</t>
  </si>
  <si>
    <t>gg205jj/cg205jj</t>
  </si>
  <si>
    <t>gg046jjc/cg046jjc</t>
  </si>
  <si>
    <t>gg047jjc/cg047jjc</t>
  </si>
  <si>
    <t>gg048jjc/cg048jjc</t>
  </si>
  <si>
    <t>gg053jjc/cg053jjc</t>
  </si>
  <si>
    <t>gg054jjc/cg054jjc</t>
  </si>
  <si>
    <t>gg055jjd/cg055jjd</t>
  </si>
  <si>
    <t>gg155jjd/cg155jjd</t>
  </si>
  <si>
    <t>gg255jjd/cg255jjd</t>
  </si>
  <si>
    <t>gg355jjd/cg355jjd</t>
  </si>
  <si>
    <t>gg455jjd/cg455jjd</t>
  </si>
  <si>
    <t>gg056jje/cg056jje</t>
  </si>
  <si>
    <t>gg156jje/cg156jje</t>
  </si>
  <si>
    <t>gg256jje/cg256jje</t>
  </si>
  <si>
    <t>gg356jje/cg356jje</t>
  </si>
  <si>
    <t>gg456jje/cg456jje</t>
  </si>
  <si>
    <t>gg057jjd/cg057jjd</t>
  </si>
  <si>
    <t>gg058jjc/cg058jjc</t>
  </si>
  <si>
    <t>gg022jjd</t>
  </si>
  <si>
    <t>cg022jjd</t>
  </si>
  <si>
    <t>gs010re/cs010re</t>
  </si>
  <si>
    <t>gs011re/cs011re</t>
  </si>
  <si>
    <t>gs0_0re/cs0_0re</t>
  </si>
  <si>
    <t>gs000rec/cs000rec</t>
  </si>
  <si>
    <t>gs100rec/cs100rec</t>
  </si>
  <si>
    <t>gs2serec/cs2serec</t>
  </si>
  <si>
    <t>gs2fbrec/cs2fbrec</t>
  </si>
  <si>
    <t>gs300rec/cs300rec</t>
  </si>
  <si>
    <t>gs600rec/cs600rec</t>
  </si>
  <si>
    <t>gs6msrec/cs6msrec</t>
  </si>
  <si>
    <t>gs700rec/cs700rec</t>
  </si>
  <si>
    <t>gs800rec/cs800rec</t>
  </si>
  <si>
    <t>gs900rec/cs900rec</t>
  </si>
  <si>
    <t>gsprvrec/csprvrec</t>
  </si>
  <si>
    <t>gspubrec/cspubrec</t>
  </si>
  <si>
    <t>gspborec/cspborec</t>
  </si>
  <si>
    <t>gstotrec/cstotrec</t>
  </si>
  <si>
    <t>gshhirec/cshhirec</t>
  </si>
  <si>
    <t>gs050re/cs050re</t>
  </si>
  <si>
    <t>gs035re/cs035re</t>
  </si>
  <si>
    <t>gs056re/cs056re</t>
  </si>
  <si>
    <t>gs150re/cs150re</t>
  </si>
  <si>
    <t>gs135re/cs135re</t>
  </si>
  <si>
    <t>gs156re/cs156re</t>
  </si>
  <si>
    <t>gs250re/cs250re</t>
  </si>
  <si>
    <t>gs235re/cs235re</t>
  </si>
  <si>
    <t>gs256re/cs256re</t>
  </si>
  <si>
    <t>gs325re/cs325re</t>
  </si>
  <si>
    <t>gs328re/cs328re</t>
  </si>
  <si>
    <t>gs425re/cs425re</t>
  </si>
  <si>
    <t>gs428re/cs428re</t>
  </si>
  <si>
    <t>gs525re/cs525re</t>
  </si>
  <si>
    <t>gs528re/cs528re</t>
  </si>
  <si>
    <t>gs610re/cs610re</t>
  </si>
  <si>
    <t>gs615re/cs615re</t>
  </si>
  <si>
    <t>gs672re/cs672re</t>
  </si>
  <si>
    <t>gs674re/cs674re</t>
  </si>
  <si>
    <t>gs676re/cs676re</t>
  </si>
  <si>
    <t>gs678re/cs678re</t>
  </si>
  <si>
    <t>gs680re/cs680re</t>
  </si>
  <si>
    <t>gs681re/cs681re</t>
  </si>
  <si>
    <t>gs682rec/cs682rec</t>
  </si>
  <si>
    <t>gs683re/cs683re</t>
  </si>
  <si>
    <t>gs684re/cs684re</t>
  </si>
  <si>
    <t>gs685re/cs685re</t>
  </si>
  <si>
    <t>gs686re/cs686re</t>
  </si>
  <si>
    <t>gs687re/cs687re</t>
  </si>
  <si>
    <t>gs688re/cs688re</t>
  </si>
  <si>
    <t>gs689re/cs689re</t>
  </si>
  <si>
    <t>gs690re/cs690re</t>
  </si>
  <si>
    <t>gs660re/cs660re</t>
  </si>
  <si>
    <t>gs665re/cs665re</t>
  </si>
  <si>
    <t>gs621re/cs621re</t>
  </si>
  <si>
    <t>gs635re/cs635re</t>
  </si>
  <si>
    <t>gs640re/cs640re</t>
  </si>
  <si>
    <t>gs641re/cs641re</t>
  </si>
  <si>
    <t>gs642rec/cs642rec</t>
  </si>
  <si>
    <t>gs643re/cs643re</t>
  </si>
  <si>
    <t>gs644re/cs644re</t>
  </si>
  <si>
    <t>gs645re/cs645re</t>
  </si>
  <si>
    <t>gs646re/cs646re</t>
  </si>
  <si>
    <t>gs647re/cs647re</t>
  </si>
  <si>
    <t>gs648re/cs648re</t>
  </si>
  <si>
    <t>gs649re/cs649re</t>
  </si>
  <si>
    <t>gs650re/cs650re</t>
  </si>
  <si>
    <t>gs697re/cs697re</t>
  </si>
  <si>
    <t>gs710re/cs710re</t>
  </si>
  <si>
    <t>gs760re/cs760re</t>
  </si>
  <si>
    <t>gs765re/cs765re</t>
  </si>
  <si>
    <t>gsu00re/csu00re</t>
  </si>
  <si>
    <t>gsuscrec/csuscrec</t>
  </si>
  <si>
    <t>gsu27rec/csu27rec</t>
  </si>
  <si>
    <t>gsu51rec/csu51rec</t>
  </si>
  <si>
    <t>gsu35re/csu35re</t>
  </si>
  <si>
    <t>gsu40re/csu40re</t>
  </si>
  <si>
    <t>gsutprec/csutprec</t>
  </si>
  <si>
    <t>gsu56rec/csu56rec</t>
  </si>
  <si>
    <t>gspn8re/cspn8re</t>
  </si>
  <si>
    <t>gs000re</t>
  </si>
  <si>
    <t>gs100re</t>
  </si>
  <si>
    <t>gs2sere</t>
  </si>
  <si>
    <t>gs2fbre</t>
  </si>
  <si>
    <t>gs300re</t>
  </si>
  <si>
    <t>gs600re</t>
  </si>
  <si>
    <t>gs700re</t>
  </si>
  <si>
    <t>gs800re</t>
  </si>
  <si>
    <t>gs900re</t>
  </si>
  <si>
    <t>gsallrec</t>
  </si>
  <si>
    <t>gsinsrec</t>
  </si>
  <si>
    <t>gshinrec</t>
  </si>
  <si>
    <t>gs040re</t>
  </si>
  <si>
    <t>gs060re</t>
  </si>
  <si>
    <t>gs065re</t>
  </si>
  <si>
    <t>gs070re</t>
  </si>
  <si>
    <t>gs072re</t>
  </si>
  <si>
    <t>gs074re</t>
  </si>
  <si>
    <t>gs076re</t>
  </si>
  <si>
    <t>gs078re</t>
  </si>
  <si>
    <t>gs080re</t>
  </si>
  <si>
    <t>gs081re</t>
  </si>
  <si>
    <t>gs082rec</t>
  </si>
  <si>
    <t>gs083re</t>
  </si>
  <si>
    <t>gs084re</t>
  </si>
  <si>
    <t>gs085re</t>
  </si>
  <si>
    <t>gs086re</t>
  </si>
  <si>
    <t>gs087re</t>
  </si>
  <si>
    <t>gs088re</t>
  </si>
  <si>
    <t>gs089re</t>
  </si>
  <si>
    <t>gs090re</t>
  </si>
  <si>
    <t>gs140re</t>
  </si>
  <si>
    <t>gs160re</t>
  </si>
  <si>
    <t>gs165re</t>
  </si>
  <si>
    <t>gs170re</t>
  </si>
  <si>
    <t>gs172re</t>
  </si>
  <si>
    <t>gs174re</t>
  </si>
  <si>
    <t>gs176re</t>
  </si>
  <si>
    <t>gs178re</t>
  </si>
  <si>
    <t>gs180re</t>
  </si>
  <si>
    <t>gs181re</t>
  </si>
  <si>
    <t>gs182rec</t>
  </si>
  <si>
    <t>gs183re</t>
  </si>
  <si>
    <t>gs184re</t>
  </si>
  <si>
    <t>gs185re</t>
  </si>
  <si>
    <t>gs186re</t>
  </si>
  <si>
    <t>gs187re</t>
  </si>
  <si>
    <t>gs188re</t>
  </si>
  <si>
    <t>gs189re</t>
  </si>
  <si>
    <t>gs190re</t>
  </si>
  <si>
    <t>gs229re</t>
  </si>
  <si>
    <t>gs240re</t>
  </si>
  <si>
    <t>gs260re</t>
  </si>
  <si>
    <t>gs265re</t>
  </si>
  <si>
    <t>gs270re</t>
  </si>
  <si>
    <t>gs272re</t>
  </si>
  <si>
    <t>gs274re</t>
  </si>
  <si>
    <t>gs276re</t>
  </si>
  <si>
    <t>gs278re</t>
  </si>
  <si>
    <t>gs280re</t>
  </si>
  <si>
    <t>gs281re</t>
  </si>
  <si>
    <t>gs282rec</t>
  </si>
  <si>
    <t>gs283re</t>
  </si>
  <si>
    <t>gs284re</t>
  </si>
  <si>
    <t>gs285re</t>
  </si>
  <si>
    <t>gs286re</t>
  </si>
  <si>
    <t>gs287re</t>
  </si>
  <si>
    <t>gs288re</t>
  </si>
  <si>
    <t>gs289re</t>
  </si>
  <si>
    <t>gs290re</t>
  </si>
  <si>
    <t>gs330re</t>
  </si>
  <si>
    <t>gs335re</t>
  </si>
  <si>
    <t>gs340re</t>
  </si>
  <si>
    <t>gs360re</t>
  </si>
  <si>
    <t>gs365re</t>
  </si>
  <si>
    <t>gs370re</t>
  </si>
  <si>
    <t>gs372re</t>
  </si>
  <si>
    <t>gs374re</t>
  </si>
  <si>
    <t>gs376re</t>
  </si>
  <si>
    <t>gs378re</t>
  </si>
  <si>
    <t>gs380re</t>
  </si>
  <si>
    <t>gs381re</t>
  </si>
  <si>
    <t>gs382rec</t>
  </si>
  <si>
    <t>gs383re</t>
  </si>
  <si>
    <t>gs384re</t>
  </si>
  <si>
    <t>gs385re</t>
  </si>
  <si>
    <t>gs386re</t>
  </si>
  <si>
    <t>gs387re</t>
  </si>
  <si>
    <t>gs388re</t>
  </si>
  <si>
    <t>gs389re</t>
  </si>
  <si>
    <t>gs390re</t>
  </si>
  <si>
    <t>gs430re</t>
  </si>
  <si>
    <t>gs435re</t>
  </si>
  <si>
    <t>gs440re</t>
  </si>
  <si>
    <t>gs460re</t>
  </si>
  <si>
    <t>gs465re</t>
  </si>
  <si>
    <t>gs470re</t>
  </si>
  <si>
    <t>gs472re</t>
  </si>
  <si>
    <t>gs474re</t>
  </si>
  <si>
    <t>gs476re</t>
  </si>
  <si>
    <t>gs478re</t>
  </si>
  <si>
    <t>gs480re</t>
  </si>
  <si>
    <t>gs481re</t>
  </si>
  <si>
    <t>gs482rec</t>
  </si>
  <si>
    <t>gs483re</t>
  </si>
  <si>
    <t>gs484re</t>
  </si>
  <si>
    <t>gs485re</t>
  </si>
  <si>
    <t>gs486re</t>
  </si>
  <si>
    <t>gs487re</t>
  </si>
  <si>
    <t>gs488re</t>
  </si>
  <si>
    <t>gs489re</t>
  </si>
  <si>
    <t>gs490re</t>
  </si>
  <si>
    <t>gs530re</t>
  </si>
  <si>
    <t>gs535re</t>
  </si>
  <si>
    <t>gs540re</t>
  </si>
  <si>
    <t>gs560re</t>
  </si>
  <si>
    <t>gs565re</t>
  </si>
  <si>
    <t>gs570re</t>
  </si>
  <si>
    <t>gs572re</t>
  </si>
  <si>
    <t>gs574re</t>
  </si>
  <si>
    <t>gs576re</t>
  </si>
  <si>
    <t>gs578re</t>
  </si>
  <si>
    <t>gs580re</t>
  </si>
  <si>
    <t>gs581re</t>
  </si>
  <si>
    <t>gs582rec</t>
  </si>
  <si>
    <t>gs583re</t>
  </si>
  <si>
    <t>gs584re</t>
  </si>
  <si>
    <t>gs585re</t>
  </si>
  <si>
    <t>gs586re</t>
  </si>
  <si>
    <t>gs587re</t>
  </si>
  <si>
    <t>gs588re</t>
  </si>
  <si>
    <t>gs589re</t>
  </si>
  <si>
    <t>gs590re</t>
  </si>
  <si>
    <t>gs701re</t>
  </si>
  <si>
    <t>gs802re</t>
  </si>
  <si>
    <t>gs850re</t>
  </si>
  <si>
    <t>gs855re</t>
  </si>
  <si>
    <t>gs860re</t>
  </si>
  <si>
    <t>gs865re</t>
  </si>
  <si>
    <t>gsn06re</t>
  </si>
  <si>
    <t>gsn08re</t>
  </si>
  <si>
    <t>gsn11re</t>
  </si>
  <si>
    <t>gsn21re</t>
  </si>
  <si>
    <t>gsn70re</t>
  </si>
  <si>
    <t>gsn72re</t>
  </si>
  <si>
    <t>gsn74re</t>
  </si>
  <si>
    <t>gsn76re</t>
  </si>
  <si>
    <t>gsn78re</t>
  </si>
  <si>
    <t>gsn80re</t>
  </si>
  <si>
    <t>gsn81re</t>
  </si>
  <si>
    <t>gsn82rec</t>
  </si>
  <si>
    <t>gsn83re</t>
  </si>
  <si>
    <t>gsn84re</t>
  </si>
  <si>
    <t>gsn85re</t>
  </si>
  <si>
    <t>gsn86re</t>
  </si>
  <si>
    <t>gsn87re</t>
  </si>
  <si>
    <t>gsn88re</t>
  </si>
  <si>
    <t>gsn89re</t>
  </si>
  <si>
    <t>gsn90re</t>
  </si>
  <si>
    <t>gsn98re</t>
  </si>
  <si>
    <t>gsnr0re</t>
  </si>
  <si>
    <t>gsnr1re</t>
  </si>
  <si>
    <t>gsnr2re</t>
  </si>
  <si>
    <t>gsnr3re</t>
  </si>
  <si>
    <t>gsnr4re</t>
  </si>
  <si>
    <t>gsnr5re</t>
  </si>
  <si>
    <t>gsnr6re</t>
  </si>
  <si>
    <t>gsnr7re</t>
  </si>
  <si>
    <t>gsnr8re</t>
  </si>
  <si>
    <t>gsc05re</t>
  </si>
  <si>
    <t>gsc07re</t>
  </si>
  <si>
    <t>gsc10re</t>
  </si>
  <si>
    <t>gsc21re</t>
  </si>
  <si>
    <t>gsc26re</t>
  </si>
  <si>
    <t>gsc27re</t>
  </si>
  <si>
    <t>gsc70re</t>
  </si>
  <si>
    <t>gsc72re</t>
  </si>
  <si>
    <t>gsc74re</t>
  </si>
  <si>
    <t>gsc76re</t>
  </si>
  <si>
    <t>gsc78re</t>
  </si>
  <si>
    <t>gsc80re</t>
  </si>
  <si>
    <t>gsc81re</t>
  </si>
  <si>
    <t>gsc82rec</t>
  </si>
  <si>
    <t>gsc83re</t>
  </si>
  <si>
    <t>gsc84re</t>
  </si>
  <si>
    <t>gsc85re</t>
  </si>
  <si>
    <t>gsc86re</t>
  </si>
  <si>
    <t>gsc87re</t>
  </si>
  <si>
    <t>gsc88re</t>
  </si>
  <si>
    <t>gsc89re</t>
  </si>
  <si>
    <t>gsc90re</t>
  </si>
  <si>
    <t>gscr0re</t>
  </si>
  <si>
    <t>gscr1re</t>
  </si>
  <si>
    <t>gscr2re</t>
  </si>
  <si>
    <t>gscr3re</t>
  </si>
  <si>
    <t>gscr4re</t>
  </si>
  <si>
    <t>gscr5re</t>
  </si>
  <si>
    <t>gscr6re</t>
  </si>
  <si>
    <t>gscr7re</t>
  </si>
  <si>
    <t>gscr8re</t>
  </si>
  <si>
    <t>gscr9re</t>
  </si>
  <si>
    <t>gsu10re</t>
  </si>
  <si>
    <t>gsuplrec</t>
  </si>
  <si>
    <t>gsu28re</t>
  </si>
  <si>
    <t>gsu29re</t>
  </si>
  <si>
    <t>gsuprrec</t>
  </si>
  <si>
    <t>gsu57re</t>
  </si>
  <si>
    <t>gsu70re</t>
  </si>
  <si>
    <t>gspn1re</t>
  </si>
  <si>
    <t>gspn2re</t>
  </si>
  <si>
    <t>gspn3re</t>
  </si>
  <si>
    <t>gspn4re</t>
  </si>
  <si>
    <t>gspn5re</t>
  </si>
  <si>
    <t>gspn6re</t>
  </si>
  <si>
    <t>gspn9re</t>
  </si>
  <si>
    <t>gp201re/cp201re</t>
  </si>
  <si>
    <t>gp202re/cp202re</t>
  </si>
  <si>
    <t>gp202reb/cp202reb</t>
  </si>
  <si>
    <t>gp202rel/cp202rel</t>
  </si>
  <si>
    <t>gp202reu/cp202reu</t>
  </si>
  <si>
    <t>gp202ree/cp202ree</t>
  </si>
  <si>
    <t>gp202ref/cp202ref</t>
  </si>
  <si>
    <t>gp201sp/cp201sp</t>
  </si>
  <si>
    <t>gp202sp/cp202sp</t>
  </si>
  <si>
    <t>gp202spb/cp202spb</t>
  </si>
  <si>
    <t>gp202spl/cp202spl</t>
  </si>
  <si>
    <t>gp202spu/cp202spu</t>
  </si>
  <si>
    <t>gp202spe/cp202spe</t>
  </si>
  <si>
    <t>gp202spf/cp202spf</t>
  </si>
  <si>
    <t>gp203re/cp203re</t>
  </si>
  <si>
    <t>gp203ref</t>
  </si>
  <si>
    <t>gp204re/cp204re</t>
  </si>
  <si>
    <t>gp204reb/cp204reb</t>
  </si>
  <si>
    <t>gp204rel/cp204rel</t>
  </si>
  <si>
    <t>gp204reu/cp204reu</t>
  </si>
  <si>
    <t>gp204ree/cp204ree</t>
  </si>
  <si>
    <t>gp204ref/cp204ref</t>
  </si>
  <si>
    <t>gp203sp/cp203sp</t>
  </si>
  <si>
    <t>gp204sp/cp204sp</t>
  </si>
  <si>
    <t>gp204spb/cp204spb</t>
  </si>
  <si>
    <t>gp204spl/cp204spl</t>
  </si>
  <si>
    <t>gp204spu/cp204spu</t>
  </si>
  <si>
    <t>gp204spe/cp204spe</t>
  </si>
  <si>
    <t>gp204spf</t>
  </si>
  <si>
    <t>gp205re/cp205re</t>
  </si>
  <si>
    <t>gp206re/cp206re</t>
  </si>
  <si>
    <t>gp207re/cp207re</t>
  </si>
  <si>
    <t>gp207reb/cp207reb</t>
  </si>
  <si>
    <t>gp207rel/cp207rel</t>
  </si>
  <si>
    <t>gp207reu/cp207reu</t>
  </si>
  <si>
    <t>gp207ree/cp207ree</t>
  </si>
  <si>
    <t>gp207ref/cp207ref</t>
  </si>
  <si>
    <t>gp208rec/cp208rec</t>
  </si>
  <si>
    <t>gp205sp/cp205sp</t>
  </si>
  <si>
    <t>gp206sp/cp206sp</t>
  </si>
  <si>
    <t>gp207sp/cp207sp</t>
  </si>
  <si>
    <t>gp207spb/cp207spb</t>
  </si>
  <si>
    <t>gp207spl/cp207spl</t>
  </si>
  <si>
    <t>gp207spu/cp207spu</t>
  </si>
  <si>
    <t>gp207spe/cp207spe</t>
  </si>
  <si>
    <t>gp207spf/cp207spf</t>
  </si>
  <si>
    <t>gp208spc/cp208spc</t>
  </si>
  <si>
    <t>gp209re/cp209re</t>
  </si>
  <si>
    <t>gp210re/cp210re</t>
  </si>
  <si>
    <t>gp211re/cp211re</t>
  </si>
  <si>
    <t>gp211reb/cp211reb</t>
  </si>
  <si>
    <t>gp211rel/cp211rel</t>
  </si>
  <si>
    <t>gp211reu/cp211reu</t>
  </si>
  <si>
    <t>gp211ree/cp211ree</t>
  </si>
  <si>
    <t>gp211ref</t>
  </si>
  <si>
    <t>gp209sp/cp209sp</t>
  </si>
  <si>
    <t>gp210sp/cp210sp</t>
  </si>
  <si>
    <t>gp211sp/cp211sp</t>
  </si>
  <si>
    <t>gp211spb/cp211spb</t>
  </si>
  <si>
    <t>gp211spl/cp211spl</t>
  </si>
  <si>
    <t>gp211spu/cp211spu</t>
  </si>
  <si>
    <t>gp211spe/cp211spe</t>
  </si>
  <si>
    <t>gp212re/cp212re</t>
  </si>
  <si>
    <t>gp213re/cp213re</t>
  </si>
  <si>
    <t>gp213reb/cp213reb</t>
  </si>
  <si>
    <t>gp213rel/cp213rel</t>
  </si>
  <si>
    <t>gp213reu/cp213reu</t>
  </si>
  <si>
    <t>gp213ree/cp213ree</t>
  </si>
  <si>
    <t>gp212sp/cp212sp</t>
  </si>
  <si>
    <t>gp213sp/cp213sp</t>
  </si>
  <si>
    <t>gp213spb/cp213spb</t>
  </si>
  <si>
    <t>gp213spl/cp213spl</t>
  </si>
  <si>
    <t>gp213spu/cp213spu</t>
  </si>
  <si>
    <t>gp213spe/cp213spe</t>
  </si>
  <si>
    <t>gp214rp/cp214rp</t>
  </si>
  <si>
    <t>gp215rp/cp215rp</t>
  </si>
  <si>
    <t>gp215rpb/cp215rpb</t>
  </si>
  <si>
    <t>gp215rpl/cp215rpl</t>
  </si>
  <si>
    <t>gp215rpu/cp215rpu</t>
  </si>
  <si>
    <t>gp215rpe/cp215rpe</t>
  </si>
  <si>
    <t>gp215rpf</t>
  </si>
  <si>
    <t>gp216rp/cp216rp</t>
  </si>
  <si>
    <t>gp217rp/cp217rp</t>
  </si>
  <si>
    <t>gp218rp/cp218rp</t>
  </si>
  <si>
    <t>gp219rp/cp219rp</t>
  </si>
  <si>
    <t>gp219rpb/cp219rpb</t>
  </si>
  <si>
    <t>gp219rpl/cp219rpl</t>
  </si>
  <si>
    <t>gp219rpu/cp219rpu</t>
  </si>
  <si>
    <t>gp219rpe/cp219rpe</t>
  </si>
  <si>
    <t>gp220rp/cp220rp</t>
  </si>
  <si>
    <t>gp221rp/cp221rp</t>
  </si>
  <si>
    <t>gp222rp/cp222rp</t>
  </si>
  <si>
    <t>gp223rp/cp223rp</t>
  </si>
  <si>
    <t>gp223rpb/cp223rpb</t>
  </si>
  <si>
    <t>gp223rpl/cp223rpl</t>
  </si>
  <si>
    <t>gp223rpu/cp223rpu</t>
  </si>
  <si>
    <t>gp223rpe/cp223rpe</t>
  </si>
  <si>
    <t>gp224hh/cp224hh</t>
  </si>
  <si>
    <t>gp225hh/cp225hh</t>
  </si>
  <si>
    <t>gp226re/cp226re</t>
  </si>
  <si>
    <t>gp227re/cp227re</t>
  </si>
  <si>
    <t>gp250rec/cp250rec</t>
  </si>
  <si>
    <t>gp251rec/cp251rec</t>
  </si>
  <si>
    <t>gp260hec/cp260hec</t>
  </si>
  <si>
    <t>gp261hec/cp261hec</t>
  </si>
  <si>
    <t>cp2061r</t>
  </si>
  <si>
    <t>cp2061s</t>
  </si>
  <si>
    <t>cp2101r</t>
  </si>
  <si>
    <t>cp2101s</t>
  </si>
  <si>
    <t>gr020rp/cr020rp</t>
  </si>
  <si>
    <t>gr021rp/cr021rp</t>
  </si>
  <si>
    <t>gr021rpb/cr021rpb</t>
  </si>
  <si>
    <t>gr021rpl/cr021rpl</t>
  </si>
  <si>
    <t>gr021rpu/cr021rpu</t>
  </si>
  <si>
    <t>gr021rpe/cr021rpe</t>
  </si>
  <si>
    <t>gr021rpf/cr021rpf</t>
  </si>
  <si>
    <t>gr022rp/cr022rp</t>
  </si>
  <si>
    <t>gr022rpb/cr022rpb</t>
  </si>
  <si>
    <t>gr022rpl/cr022rpl</t>
  </si>
  <si>
    <t>gr022rpu/cr022rpu</t>
  </si>
  <si>
    <t>gr022rpe/cr022rpe</t>
  </si>
  <si>
    <t>gr023rpc/cr023rpc</t>
  </si>
  <si>
    <t>gr050rp/cr050rp</t>
  </si>
  <si>
    <t>gr051rp/cr051rp</t>
  </si>
  <si>
    <t>gr052rp/cr052rp</t>
  </si>
  <si>
    <t>gr028rp/cr028rp</t>
  </si>
  <si>
    <t>gr029rp/cr029rp</t>
  </si>
  <si>
    <t>gr029rpb/cr029rpb</t>
  </si>
  <si>
    <t>gr029rpl/cr029rpl</t>
  </si>
  <si>
    <t>gr029rpu/cr029rpu</t>
  </si>
  <si>
    <t>gr029rpe/cr029rpe</t>
  </si>
  <si>
    <t>gr029rpf/cr029rpf</t>
  </si>
  <si>
    <t>gr030rp/cr030rp</t>
  </si>
  <si>
    <t>gr030rpb/cr030rpb</t>
  </si>
  <si>
    <t>gr030rpl/cr030rpl</t>
  </si>
  <si>
    <t>gr030rpu/cr030rpu</t>
  </si>
  <si>
    <t>gr030rpe/cr030rpe</t>
  </si>
  <si>
    <t>gr031rpc/cr031rpc</t>
  </si>
  <si>
    <t>gr024rp/cr024rp</t>
  </si>
  <si>
    <t>gr025rp/cr025rp</t>
  </si>
  <si>
    <t>gr025rpb/cr025rpb</t>
  </si>
  <si>
    <t>gr025rpl/cr025rpl</t>
  </si>
  <si>
    <t>gr025rpu/cr025rpu</t>
  </si>
  <si>
    <t>gr025rpe/cr025rpe</t>
  </si>
  <si>
    <t>gr025rpf/cr025rpf</t>
  </si>
  <si>
    <t>gr026rp/cr026rp</t>
  </si>
  <si>
    <t>gr026rpb/cr026rpb</t>
  </si>
  <si>
    <t>gr026rpl/cr026rpl</t>
  </si>
  <si>
    <t>gr026rpu/cr026rpu</t>
  </si>
  <si>
    <t>gr026rpe/cr026rpe</t>
  </si>
  <si>
    <t>gr027rpc/cr027rpc</t>
  </si>
  <si>
    <t>gr032rp/cr032rp</t>
  </si>
  <si>
    <t>gr033rp/cr033rp</t>
  </si>
  <si>
    <t>gr033rpb/cr033rpb</t>
  </si>
  <si>
    <t>gr033rpl/cr033rpl</t>
  </si>
  <si>
    <t>gr033rpu/cr033rpu</t>
  </si>
  <si>
    <t>gr033rpe/cr033rpe</t>
  </si>
  <si>
    <t>gr033rpf/cr033rpf</t>
  </si>
  <si>
    <t>gr034rp/cr034rp</t>
  </si>
  <si>
    <t>gr034rpb/cr034rpb</t>
  </si>
  <si>
    <t>gr034rpl/cr034rpl</t>
  </si>
  <si>
    <t>gr034rpu/cr034rpu</t>
  </si>
  <si>
    <t>gr034rpe/cr034rpe</t>
  </si>
  <si>
    <t>gr034rpf/cr034rpf</t>
  </si>
  <si>
    <t>gr035rpc/cr035rpc</t>
  </si>
  <si>
    <t>gr036rp/cr036rp</t>
  </si>
  <si>
    <t>gr037rp/cr037rp</t>
  </si>
  <si>
    <t>gr037rpb/cr037rpb</t>
  </si>
  <si>
    <t>gr037rpl/cr037rpl</t>
  </si>
  <si>
    <t>gr037rpu/cr037rpu</t>
  </si>
  <si>
    <t>gr037rpe/cr037rpe</t>
  </si>
  <si>
    <t>gr060rp/cr060rp</t>
  </si>
  <si>
    <t>gr061rp/cr061rp</t>
  </si>
  <si>
    <t>gr061rpb/cr061rpb</t>
  </si>
  <si>
    <t>gr061rpl/cr061rpl</t>
  </si>
  <si>
    <t>gr061rpu/cr061rpu</t>
  </si>
  <si>
    <t>gr061rpe/cr061rpe</t>
  </si>
  <si>
    <t>gr061rpf/cr061rpf</t>
  </si>
  <si>
    <t>gr062rp/cr062rp</t>
  </si>
  <si>
    <t>gr063rp/cr063rp</t>
  </si>
  <si>
    <t>gr063rpb/cr063rpb</t>
  </si>
  <si>
    <t>gr063rpl/cr063rpl</t>
  </si>
  <si>
    <t>gr063rpu/cr063rpu</t>
  </si>
  <si>
    <t>gr063rpe/cr063rpe</t>
  </si>
  <si>
    <t>gr063rpf/cr063rpf</t>
  </si>
  <si>
    <t>gr064rp/cr064rp</t>
  </si>
  <si>
    <t>gr065rp/cr065rp</t>
  </si>
  <si>
    <t>gr065rpb/cr065rpb</t>
  </si>
  <si>
    <t>gr065rpl/cr065rpl</t>
  </si>
  <si>
    <t>gr065rpu/cr065rpu</t>
  </si>
  <si>
    <t>gr065rpe/cr065rpe</t>
  </si>
  <si>
    <t>gr065rpf/cr065rpf</t>
  </si>
  <si>
    <t>gr066rp/cr066rp</t>
  </si>
  <si>
    <t>gr067rp/cr067rp</t>
  </si>
  <si>
    <t>gr067rpb/cr067rpb</t>
  </si>
  <si>
    <t>gr067rpl/cr067rpl</t>
  </si>
  <si>
    <t>gr067rpu/cr067rpu</t>
  </si>
  <si>
    <t>gr067rpe/cr067rpe</t>
  </si>
  <si>
    <t>gr067rpf/cr067rpf</t>
  </si>
  <si>
    <t>gr068rp/cr068rp</t>
  </si>
  <si>
    <t>gr069rp/cr069rp</t>
  </si>
  <si>
    <t>gr069rpb/cr069rpb</t>
  </si>
  <si>
    <t>gr069rpl/cr069rpl</t>
  </si>
  <si>
    <t>gr069rpu/cr069rpu</t>
  </si>
  <si>
    <t>gr069rpe/cr069rpe</t>
  </si>
  <si>
    <t>gr080re/cr080re</t>
  </si>
  <si>
    <t>gr081re/cr081re</t>
  </si>
  <si>
    <t>gr081reb/cr081reb</t>
  </si>
  <si>
    <t>gr081rel/cr081rel</t>
  </si>
  <si>
    <t>gr081reu/cr081reu</t>
  </si>
  <si>
    <t>gr081ree/cr081ree</t>
  </si>
  <si>
    <t>gr081ref/cr081ref</t>
  </si>
  <si>
    <t>gr082re/cr082re</t>
  </si>
  <si>
    <t>gr083re/cr083re</t>
  </si>
  <si>
    <t>gr084re/cr084re</t>
  </si>
  <si>
    <t>gr085re/cr085re</t>
  </si>
  <si>
    <t>gr085reb/cr085reb</t>
  </si>
  <si>
    <t>gr085rel/cr085rel</t>
  </si>
  <si>
    <t>gr085reu/cr085reu</t>
  </si>
  <si>
    <t>gr085ree/cr085ree</t>
  </si>
  <si>
    <t>gr085ref</t>
  </si>
  <si>
    <t>gr080sp/cr080sp</t>
  </si>
  <si>
    <t>gr081sp/cr081sp</t>
  </si>
  <si>
    <t>gr081spb/cr081spb</t>
  </si>
  <si>
    <t>gr081spl/cr081spl</t>
  </si>
  <si>
    <t>gr081spu/cr081spu</t>
  </si>
  <si>
    <t>gr081spe/cr081spe</t>
  </si>
  <si>
    <t>gr081spf/cr081spf</t>
  </si>
  <si>
    <t>gr082sp/cr082sp</t>
  </si>
  <si>
    <t>gr083sp/cr083sp</t>
  </si>
  <si>
    <t>gr084sp/cr084sp</t>
  </si>
  <si>
    <t>gr085sp/cr085sp</t>
  </si>
  <si>
    <t>gr085spb/cr085spb</t>
  </si>
  <si>
    <t>gr085spl/cr085spl</t>
  </si>
  <si>
    <t>gr085spu/cr085spu</t>
  </si>
  <si>
    <t>gr085spe/cr085spe</t>
  </si>
  <si>
    <t>gr086re/cr086re</t>
  </si>
  <si>
    <t>gr100rpc/cr100rpc</t>
  </si>
  <si>
    <t>gr101rpc/cr101rpc</t>
  </si>
  <si>
    <t>gi401re/ci401re</t>
  </si>
  <si>
    <t>gi402re/ci402re</t>
  </si>
  <si>
    <t>gi403re/ci403re</t>
  </si>
  <si>
    <t>gi404re/ci404re</t>
  </si>
  <si>
    <t>gi405re/ci405re</t>
  </si>
  <si>
    <t>gi406re/ci406re</t>
  </si>
  <si>
    <t>gi407re/ci407re</t>
  </si>
  <si>
    <t>gi408re/ci408re</t>
  </si>
  <si>
    <t>gi409re/ci409re</t>
  </si>
  <si>
    <t>gi410re/ci410re</t>
  </si>
  <si>
    <t>gi411re/ci411re</t>
  </si>
  <si>
    <t>gi412re/ci412re</t>
  </si>
  <si>
    <t>gi413re/ci413re</t>
  </si>
  <si>
    <t>gi414re/ci414re</t>
  </si>
  <si>
    <t>gi416re/ci416re</t>
  </si>
  <si>
    <t>gi417re/ci417re</t>
  </si>
  <si>
    <t>gi418re/ci418re</t>
  </si>
  <si>
    <t>gi419re/ci419re</t>
  </si>
  <si>
    <t>gi420re/ci420re</t>
  </si>
  <si>
    <t>gi421re/ci421re</t>
  </si>
  <si>
    <t>gi422re/ci422re</t>
  </si>
  <si>
    <t>gi423re/ci423re</t>
  </si>
  <si>
    <t>gi424re/ci424re</t>
  </si>
  <si>
    <t>gi425re/ci425re</t>
  </si>
  <si>
    <t>gi426re/ci426re</t>
  </si>
  <si>
    <t>gi427re/ci427re</t>
  </si>
  <si>
    <t>gi428re/ci428re</t>
  </si>
  <si>
    <t>gi429re/ci429re</t>
  </si>
  <si>
    <t>gi430re/ci430re</t>
  </si>
  <si>
    <t>gi431re/ci431re</t>
  </si>
  <si>
    <t>gi432re/ci432re</t>
  </si>
  <si>
    <t>gi433re/ci433re</t>
  </si>
  <si>
    <t>gi434re/ci434re</t>
  </si>
  <si>
    <t>gi435re/ci435re</t>
  </si>
  <si>
    <t>gi447re/ci447re</t>
  </si>
  <si>
    <t>gi448re/ci448re</t>
  </si>
  <si>
    <t>gi449re/ci449re</t>
  </si>
  <si>
    <t>gi450re/ci450re</t>
  </si>
  <si>
    <t>gi451re/ci451re</t>
  </si>
  <si>
    <t>gi452re/ci452re</t>
  </si>
  <si>
    <t>gi453re/ci453re</t>
  </si>
  <si>
    <t>gi454re/ci454re</t>
  </si>
  <si>
    <t>gi455re/ci455re</t>
  </si>
  <si>
    <t>gi456re/ci456re</t>
  </si>
  <si>
    <t>gi457re/ci457re</t>
  </si>
  <si>
    <t>gi458re/ci458re</t>
  </si>
  <si>
    <t>gi459re/ci459re</t>
  </si>
  <si>
    <t>gi460re/ci460re</t>
  </si>
  <si>
    <t>gi461re/ci461re</t>
  </si>
  <si>
    <t>gi462re/ci462re</t>
  </si>
  <si>
    <t>gi463re/ci463re</t>
  </si>
  <si>
    <t>gi464re/ci464re</t>
  </si>
  <si>
    <t>gi465re/ci465re</t>
  </si>
  <si>
    <t>gi466re/ci466re</t>
  </si>
  <si>
    <t>gi467re/ci467re</t>
  </si>
  <si>
    <t>gi468re/ci468re</t>
  </si>
  <si>
    <t>gi469re/ci469re</t>
  </si>
  <si>
    <t>gi470re/ci470re</t>
  </si>
  <si>
    <t>gi471re/ci471re</t>
  </si>
  <si>
    <t>gi472re/ci472re</t>
  </si>
  <si>
    <t>gi473re/ci473re</t>
  </si>
  <si>
    <t>gi474re/ci474re</t>
  </si>
  <si>
    <t>gi475re/ci475re</t>
  </si>
  <si>
    <t>gv001res/cv001res</t>
  </si>
  <si>
    <t>gv060re/cv060re</t>
  </si>
  <si>
    <t>gv016re/cv016re</t>
  </si>
  <si>
    <t>gv017re/cv017re</t>
  </si>
  <si>
    <t>gv018rea/cv018rea</t>
  </si>
  <si>
    <t>gv018reb/cv018reb</t>
  </si>
  <si>
    <t>gv018rec</t>
  </si>
  <si>
    <t>gv018red</t>
  </si>
  <si>
    <t>gv018ree</t>
  </si>
  <si>
    <t>gv018ref</t>
  </si>
  <si>
    <t>gv019re/cv019re</t>
  </si>
  <si>
    <t>gv020re/cv020re</t>
  </si>
  <si>
    <t>gv021re/cv021re</t>
  </si>
  <si>
    <t>gv022re/cv022re</t>
  </si>
  <si>
    <t>gv101re/cv101re</t>
  </si>
  <si>
    <t>gv102re/cv102re</t>
  </si>
  <si>
    <t>gv103re/cv103re</t>
  </si>
  <si>
    <t>gv104re/cv104re</t>
  </si>
  <si>
    <t>gv105re/cv105re</t>
  </si>
  <si>
    <t>gv106re/cv106re</t>
  </si>
  <si>
    <t>gv107re/cv107re</t>
  </si>
  <si>
    <t>gv108re/cv108re</t>
  </si>
  <si>
    <t>gv109re/cv109re</t>
  </si>
  <si>
    <t>gv110rea/cv110rea</t>
  </si>
  <si>
    <t>gv111re/cv111re</t>
  </si>
  <si>
    <t>gv112rea/cv112rea</t>
  </si>
  <si>
    <t>gv114re/cv114re</t>
  </si>
  <si>
    <t>gv115re/cv115re</t>
  </si>
  <si>
    <t>gv116re/cv116re</t>
  </si>
  <si>
    <t>gv117re/cv117re</t>
  </si>
  <si>
    <t>gv118re/cv118re</t>
  </si>
  <si>
    <t>gv112reb</t>
  </si>
  <si>
    <t>gv113re</t>
  </si>
  <si>
    <t>gua01re/cua01re</t>
  </si>
  <si>
    <t>gu025re/cu025re</t>
  </si>
  <si>
    <t>gu026re/cu026re</t>
  </si>
  <si>
    <t>gu027re/cu027re</t>
  </si>
  <si>
    <t>gu028re/cu028re</t>
  </si>
  <si>
    <t>gu029re/cu029re</t>
  </si>
  <si>
    <t>gu030re/cu030re</t>
  </si>
  <si>
    <t>gu031re/cu031re</t>
  </si>
  <si>
    <t>gu032re/cu032re</t>
  </si>
  <si>
    <t>gu033re/cu033re</t>
  </si>
  <si>
    <t>gu034rec/cu034rec</t>
  </si>
  <si>
    <t>gua34re/cua34re</t>
  </si>
  <si>
    <t>gu035re/cu035re</t>
  </si>
  <si>
    <t>gu036re/cu036re</t>
  </si>
  <si>
    <t>gu037re/cu037re</t>
  </si>
  <si>
    <t>gu038re/cu038re</t>
  </si>
  <si>
    <t>gu039re/cu039re</t>
  </si>
  <si>
    <t>gu040re/cu040re</t>
  </si>
  <si>
    <t>gu041re/cu041re</t>
  </si>
  <si>
    <t>gu042re/cu042re</t>
  </si>
  <si>
    <t>cu125re</t>
  </si>
  <si>
    <t>gl101re/cl101re</t>
  </si>
  <si>
    <t>gl001re/cl001re</t>
  </si>
  <si>
    <t>gl002rec/cl002rec</t>
  </si>
  <si>
    <t>gl003red/cl003red</t>
  </si>
  <si>
    <t>gl004rec/cl004rec</t>
  </si>
  <si>
    <t>gl005spc/cl005spc</t>
  </si>
  <si>
    <t>gl006spc/cl006spc</t>
  </si>
  <si>
    <t>gl007spc/cl007spc</t>
  </si>
  <si>
    <t>gl008spd/cl008spd</t>
  </si>
  <si>
    <t>gm001he/cm001he</t>
  </si>
  <si>
    <t>gm002he/cm002he</t>
  </si>
  <si>
    <t>gm003he/cm003he</t>
  </si>
  <si>
    <t>gm004he/cm004he</t>
  </si>
  <si>
    <t>gm005he/cm005he</t>
  </si>
  <si>
    <t>gm006re/cm006re</t>
  </si>
  <si>
    <t>gm007re/cm007re</t>
  </si>
  <si>
    <t>gm008he/cm008he</t>
  </si>
  <si>
    <t>gm009he/cm009he</t>
  </si>
  <si>
    <t>gm010he/cm010he</t>
  </si>
  <si>
    <t>gm011re/cm011re</t>
  </si>
  <si>
    <t>gm012he/cm012he</t>
  </si>
  <si>
    <t>gm013he/cm013he</t>
  </si>
  <si>
    <t>gm014he/cm014he</t>
  </si>
  <si>
    <t>gm015he/cm015he</t>
  </si>
  <si>
    <t>gm016he/cm016he</t>
  </si>
  <si>
    <t>gm017he/cm017he</t>
  </si>
  <si>
    <t>gm018he/cm018he</t>
  </si>
  <si>
    <t>gm019he/cm019he</t>
  </si>
  <si>
    <t>gm020re/cm020re</t>
  </si>
  <si>
    <t>gm021re/cm021re</t>
  </si>
  <si>
    <t>gm022re/cm022re</t>
  </si>
  <si>
    <t>gm023sp/cm023sp</t>
  </si>
  <si>
    <t>gm024sp/cm024sp</t>
  </si>
  <si>
    <t>gms01re/cms01re</t>
  </si>
  <si>
    <t>gms02he/cms02he</t>
  </si>
  <si>
    <t>gms04he/cms04he</t>
  </si>
  <si>
    <t>gms06he/cms06he</t>
  </si>
  <si>
    <t>gms07he/cms07he</t>
  </si>
  <si>
    <t>gn101re</t>
  </si>
  <si>
    <t>gn102rec</t>
  </si>
  <si>
    <t>gn103rec</t>
  </si>
  <si>
    <t>gn104rec</t>
  </si>
  <si>
    <t>gn105rec</t>
  </si>
  <si>
    <t>gn106rec</t>
  </si>
  <si>
    <t>gn107rec</t>
  </si>
  <si>
    <t>gn108rec</t>
  </si>
  <si>
    <t>gn109rec</t>
  </si>
  <si>
    <t>gn110rec</t>
  </si>
  <si>
    <t>gn111rec</t>
  </si>
  <si>
    <t>gn112rec</t>
  </si>
  <si>
    <t>gn113rec</t>
  </si>
  <si>
    <t>gn114rec</t>
  </si>
  <si>
    <t>gn115rec</t>
  </si>
  <si>
    <t>gn116re</t>
  </si>
  <si>
    <t>gn117re</t>
  </si>
  <si>
    <t>gn118re</t>
  </si>
  <si>
    <t>gn119re</t>
  </si>
  <si>
    <t>gn120re</t>
  </si>
  <si>
    <t>gn121re</t>
  </si>
  <si>
    <t>gn122re</t>
  </si>
  <si>
    <t>gn123re</t>
  </si>
  <si>
    <t>gn124re</t>
  </si>
  <si>
    <t>gn125re</t>
  </si>
  <si>
    <t>gn126re</t>
  </si>
  <si>
    <t>gn127re</t>
  </si>
  <si>
    <t>gn128re</t>
  </si>
  <si>
    <t>gn129re</t>
  </si>
  <si>
    <t>gn130re</t>
  </si>
  <si>
    <t>gn131re</t>
  </si>
  <si>
    <t>gn132re</t>
  </si>
  <si>
    <t>gn133re</t>
  </si>
  <si>
    <t>gu001re/cu001re</t>
  </si>
  <si>
    <t>gu002re/cu002re</t>
  </si>
  <si>
    <t>gu003re/cu003re</t>
  </si>
  <si>
    <t>gu004re/cu004re</t>
  </si>
  <si>
    <t>gu005re/cu005re</t>
  </si>
  <si>
    <t>gu006re/cu006re</t>
  </si>
  <si>
    <t>gu007re/cu007re</t>
  </si>
  <si>
    <t>gu008re/cu008re</t>
  </si>
  <si>
    <t>gu009re/cu009re</t>
  </si>
  <si>
    <t>gu010re/cu010re</t>
  </si>
  <si>
    <t>gu011re/cu011re</t>
  </si>
  <si>
    <t>gu012re/cu012re</t>
  </si>
  <si>
    <t>gu013re/cu013re</t>
  </si>
  <si>
    <t>gu014re/cu014re</t>
  </si>
  <si>
    <t>gu015re/cu015re</t>
  </si>
  <si>
    <t>gu016re/cu016re</t>
  </si>
  <si>
    <t>gu017re/cu017re</t>
  </si>
  <si>
    <t>gu018re/cu018re</t>
  </si>
  <si>
    <t>gu019re/cu019re</t>
  </si>
  <si>
    <t>gu020re/cu020re</t>
  </si>
  <si>
    <t>gu021re/cu021re</t>
  </si>
  <si>
    <t>gu022re/cu022re</t>
  </si>
  <si>
    <t>gu023re/cu023re</t>
  </si>
  <si>
    <t>gu024re/cu024re</t>
  </si>
  <si>
    <t>gua24re/cua24re</t>
  </si>
  <si>
    <t>gi501re/ci501re</t>
  </si>
  <si>
    <t>gi502re/ci502re</t>
  </si>
  <si>
    <t>gi503re/ci503re</t>
  </si>
  <si>
    <t>gi504re/ci504re</t>
  </si>
  <si>
    <t>gi531re/ci531re</t>
  </si>
  <si>
    <t>gi532re/ci532re</t>
  </si>
  <si>
    <t>gi535re/ci535re</t>
  </si>
  <si>
    <t>gi536re/ci536re</t>
  </si>
  <si>
    <t>gi541re/ci541re</t>
  </si>
  <si>
    <t>gi542re/ci542re</t>
  </si>
  <si>
    <t>gi545re/ci545re</t>
  </si>
  <si>
    <t>gi546re/ci546re</t>
  </si>
  <si>
    <t>gi551re/ci551re</t>
  </si>
  <si>
    <t>gi552re/ci552re</t>
  </si>
  <si>
    <t>gi555re/ci555re</t>
  </si>
  <si>
    <t>gi556re/ci556re</t>
  </si>
  <si>
    <t>gi561re/ci561re</t>
  </si>
  <si>
    <t>gi562re/ci562re</t>
  </si>
  <si>
    <t>gi565re/ci565re</t>
  </si>
  <si>
    <t>gi566re/ci566re</t>
  </si>
  <si>
    <t>gi571re/ci571re</t>
  </si>
  <si>
    <t>gi572re/ci572re</t>
  </si>
  <si>
    <t>gi575re/ci575re</t>
  </si>
  <si>
    <t>gi576re/ci576re</t>
  </si>
  <si>
    <t>gi581re/ci581re</t>
  </si>
  <si>
    <t>gi582re/ci582re</t>
  </si>
  <si>
    <t>gi585re/ci585re</t>
  </si>
  <si>
    <t>gi586re/ci586re</t>
  </si>
  <si>
    <t>gy001re/cy001re</t>
  </si>
  <si>
    <t>gy002re/cy002re</t>
  </si>
  <si>
    <t>gy003rec/cy003rec</t>
  </si>
  <si>
    <t>gy004re/cy004re</t>
  </si>
  <si>
    <t>gy010re/cy010re</t>
  </si>
  <si>
    <t>gy011rec/cy011rec</t>
  </si>
  <si>
    <t>gy012rec/cy012rec</t>
  </si>
  <si>
    <t>gy013rec/cy013rec</t>
  </si>
  <si>
    <t>gy014rec/cy014rec</t>
  </si>
  <si>
    <t>gy015rec/cy015rec</t>
  </si>
  <si>
    <t>gy016re/cy016re</t>
  </si>
  <si>
    <t>gy017re/cy017re</t>
  </si>
  <si>
    <t>gy018re/cy018re</t>
  </si>
  <si>
    <t>gy019re/cy019re</t>
  </si>
  <si>
    <t>gy020re/cy020re</t>
  </si>
  <si>
    <t>gy021re/cy021re</t>
  </si>
  <si>
    <t>gy022re/cy022re</t>
  </si>
  <si>
    <t>gy023rec/cy023rec</t>
  </si>
  <si>
    <t>gy024rec/cy024rec</t>
  </si>
  <si>
    <t>gy025re/cy025re</t>
  </si>
  <si>
    <t>gy026re/cy026re</t>
  </si>
  <si>
    <t>gy030re/cy030re</t>
  </si>
  <si>
    <t>gy031rec/cy031rec</t>
  </si>
  <si>
    <t>gy032rec/cy032rec</t>
  </si>
  <si>
    <t>gy033rec/cy033rec</t>
  </si>
  <si>
    <t>gy034re/cy034re</t>
  </si>
  <si>
    <t>gy035re/cy035re</t>
  </si>
  <si>
    <t>gy036re/cy036re</t>
  </si>
  <si>
    <t>gy037re/cy037re</t>
  </si>
  <si>
    <t>gy038re/cy038re</t>
  </si>
  <si>
    <t>gy040re/cy040re</t>
  </si>
  <si>
    <t>gy140re/cy140re</t>
  </si>
  <si>
    <t>gy041re/cy041re</t>
  </si>
  <si>
    <t>gy042re/cy042re</t>
  </si>
  <si>
    <t>gy043re/cy043re</t>
  </si>
  <si>
    <t>gy044re/cy044re</t>
  </si>
  <si>
    <t>gy045sp/cy045sp</t>
  </si>
  <si>
    <t>gy046re/cy046re</t>
  </si>
  <si>
    <t>gy060re/cy060re</t>
  </si>
  <si>
    <t>gy061re/cy061re</t>
  </si>
  <si>
    <t>gy062re/cy062re</t>
  </si>
  <si>
    <t>gy063sp/cy063sp</t>
  </si>
  <si>
    <t>gy064sp/cy064sp</t>
  </si>
  <si>
    <t>gy065re/cy065re</t>
  </si>
  <si>
    <t>gy066sp/cy066sp</t>
  </si>
  <si>
    <t>gy070rec/cy070rec</t>
  </si>
  <si>
    <t>gy116rec</t>
  </si>
  <si>
    <t>gy118rec</t>
  </si>
  <si>
    <t>gy120rec</t>
  </si>
  <si>
    <t>gy125rec</t>
  </si>
  <si>
    <t>gy126rec</t>
  </si>
  <si>
    <t>gy146rec</t>
  </si>
  <si>
    <t>gy201rec/cy201rec</t>
  </si>
  <si>
    <t>gy202rec/cy202rec</t>
  </si>
  <si>
    <t>gy203rec/cy203rec</t>
  </si>
  <si>
    <t>gy204rec/cy204rec</t>
  </si>
  <si>
    <t>gy205rec/cy205rec</t>
  </si>
  <si>
    <t>gy206rec/cy206rec</t>
  </si>
  <si>
    <t>gy207rec/cy207rec</t>
  </si>
  <si>
    <t>gy208re/cy208re</t>
  </si>
  <si>
    <t>gy209re/cy209re</t>
  </si>
  <si>
    <t>gy210re/cy210re</t>
  </si>
  <si>
    <t>gy211re/cy211re</t>
  </si>
  <si>
    <t>gy212re/cy212re</t>
  </si>
  <si>
    <t>gy213re/cy213re</t>
  </si>
  <si>
    <t>gy214re/cy214re</t>
  </si>
  <si>
    <t>gy215re/cy215re</t>
  </si>
  <si>
    <t>gy216re/cy216re</t>
  </si>
  <si>
    <t>gy217re/cy217re</t>
  </si>
  <si>
    <t>gy218re/cy218re</t>
  </si>
  <si>
    <t>gy219re/cy219re</t>
  </si>
  <si>
    <t>gy220sp/cy220sp</t>
  </si>
  <si>
    <t>gy221sp/cy221sp</t>
  </si>
  <si>
    <t>gy222sp/cy222sp</t>
  </si>
  <si>
    <t>gy223sp/cy223sp</t>
  </si>
  <si>
    <t>gy224sp/cy224sp</t>
  </si>
  <si>
    <t>gy225sp/cy225sp</t>
  </si>
  <si>
    <t>gy726sp/cy726sp</t>
  </si>
  <si>
    <t>gy227sp/cy227sp</t>
  </si>
  <si>
    <t>gy228sp/cy228sp</t>
  </si>
  <si>
    <t>gy229sp/cy229sp</t>
  </si>
  <si>
    <t>gy230sp/cy230sp</t>
  </si>
  <si>
    <t>gy231sp/cy231sp</t>
  </si>
  <si>
    <t>gy232sp/cy232sp</t>
  </si>
  <si>
    <t>gy233sp/cy233sp</t>
  </si>
  <si>
    <t>gy234re/cy234re</t>
  </si>
  <si>
    <t>gy235re/cy235re</t>
  </si>
  <si>
    <t>gy236re/cy236re</t>
  </si>
  <si>
    <t>gy237re/cy237re</t>
  </si>
  <si>
    <t>gy238re/cy238re</t>
  </si>
  <si>
    <t>gy239re/cy239re</t>
  </si>
  <si>
    <t>gy240rec/cy240rec</t>
  </si>
  <si>
    <t>gy241rec/cy241rec</t>
  </si>
  <si>
    <t>gy242rec/cy242rec</t>
  </si>
  <si>
    <t>gy243rec/cy243rec</t>
  </si>
  <si>
    <t>gy244rec/cy244rec</t>
  </si>
  <si>
    <t>gy245re/cy245re</t>
  </si>
  <si>
    <t>gy246re/cy246re</t>
  </si>
  <si>
    <t>gy247re</t>
  </si>
  <si>
    <t>gy251sp/cy251sp</t>
  </si>
  <si>
    <t>gy252re/cy252re</t>
  </si>
  <si>
    <t>gy253re/cy253re</t>
  </si>
  <si>
    <t>gy254re/cy254re</t>
  </si>
  <si>
    <t>gy255re/cy255re</t>
  </si>
  <si>
    <t>gy256re/cy256re</t>
  </si>
  <si>
    <t>gy257re/cy257re</t>
  </si>
  <si>
    <t>gy258re/cy258re</t>
  </si>
  <si>
    <t>gy401re/cy401re</t>
  </si>
  <si>
    <t>gy402re/cy402re</t>
  </si>
  <si>
    <t>gy403pa/cy403pa</t>
  </si>
  <si>
    <t>gy404pa/cy404pa</t>
  </si>
  <si>
    <t>gy405pa/cy405pa</t>
  </si>
  <si>
    <t>gy406pa/cy406pa</t>
  </si>
  <si>
    <t>gy407pa/cy407pa</t>
  </si>
  <si>
    <t>gy808pa/cy808pa</t>
  </si>
  <si>
    <t>gy409pa/cy409pa</t>
  </si>
  <si>
    <t>gy410pa/cy410pa</t>
  </si>
  <si>
    <t>gy411pa/cy411pa</t>
  </si>
  <si>
    <t>gy412pa/cy412pa</t>
  </si>
  <si>
    <t>gy413pa/cy413pa</t>
  </si>
  <si>
    <t>gy414pa/cy414pa</t>
  </si>
  <si>
    <t>gq100r1/cq100r1</t>
  </si>
  <si>
    <t>gq101r1/cq101r1</t>
  </si>
  <si>
    <t>gq102r1/cq102r1</t>
  </si>
  <si>
    <t>gq102r1b/cq102r1b</t>
  </si>
  <si>
    <t>gq102r1l/cq102r1l</t>
  </si>
  <si>
    <t>gq102r1u/cq102r1u</t>
  </si>
  <si>
    <t>gq102r1e/cq102r1e</t>
  </si>
  <si>
    <t>gq103r1/cq103r1</t>
  </si>
  <si>
    <t>gq104r1/cq104r1</t>
  </si>
  <si>
    <t>gq104r1f</t>
  </si>
  <si>
    <t>gq105r1/cq105r1</t>
  </si>
  <si>
    <t>gqu106r1/cq106r1</t>
  </si>
  <si>
    <t>gqu107r1/cq107r1</t>
  </si>
  <si>
    <t>gqu108r1</t>
  </si>
  <si>
    <t>gqu109r1</t>
  </si>
  <si>
    <t>gq110r1/cq110r1</t>
  </si>
  <si>
    <t>gq100r2/cq100r2</t>
  </si>
  <si>
    <t>gq101r2/cq101r2</t>
  </si>
  <si>
    <t>gq102r2/cq102r2</t>
  </si>
  <si>
    <t>gq102r2b/cq102r2b</t>
  </si>
  <si>
    <t>gq102r2l/cq102r2l</t>
  </si>
  <si>
    <t>gq102r2u/cq102r2u</t>
  </si>
  <si>
    <t>gq102r2e/cq102r2e</t>
  </si>
  <si>
    <t>gq103r2/cq103r2</t>
  </si>
  <si>
    <t>gq104r2/cq104r2</t>
  </si>
  <si>
    <t>gq104r2f</t>
  </si>
  <si>
    <t>gq105r2/cq105r2</t>
  </si>
  <si>
    <t>gqu106r2/cq106r2</t>
  </si>
  <si>
    <t>gqu107r2/cq107r2</t>
  </si>
  <si>
    <t>gqu108r2/cq108r2</t>
  </si>
  <si>
    <t>gqu109r2/cq109r2</t>
  </si>
  <si>
    <t>gq110r2/cq110r2</t>
  </si>
  <si>
    <t>gq200r/cq200r</t>
  </si>
  <si>
    <t>gq201r/cq201r</t>
  </si>
  <si>
    <t>gq202r1/cq202r1</t>
  </si>
  <si>
    <t>gq203r1/cq203r1</t>
  </si>
  <si>
    <t>gq204r1/cq204r1</t>
  </si>
  <si>
    <t>gq205r1/cq205r1</t>
  </si>
  <si>
    <t>gq202r2/cq202r2</t>
  </si>
  <si>
    <t>gq203r2/cq203r2</t>
  </si>
  <si>
    <t>gq204r2/cq204r2</t>
  </si>
  <si>
    <t>gq205r2/cq205r2</t>
  </si>
  <si>
    <t>gq202r3/cq202r3</t>
  </si>
  <si>
    <t>gq203r3/cq203r3</t>
  </si>
  <si>
    <t>gq204r3/cq204r3</t>
  </si>
  <si>
    <t>gq205r3/cq205r3</t>
  </si>
  <si>
    <t>gq300r/cq300r</t>
  </si>
  <si>
    <t>gq301r1/cq301r1</t>
  </si>
  <si>
    <t>gq302r1/cq302r1</t>
  </si>
  <si>
    <t>gq303r1/cq303r1</t>
  </si>
  <si>
    <t>gq304r1/cq304r1</t>
  </si>
  <si>
    <t>gq305r1/cq305r1</t>
  </si>
  <si>
    <t>gq301r2/cq301r2</t>
  </si>
  <si>
    <t>gq302r2/cq302r2</t>
  </si>
  <si>
    <t>gq303r2/cq303r2</t>
  </si>
  <si>
    <t>gq304r2/cq304r2</t>
  </si>
  <si>
    <t>gq305r2/cq305r2</t>
  </si>
  <si>
    <t>gq301r3/cq301r3</t>
  </si>
  <si>
    <t>gq302r3/cq302r3</t>
  </si>
  <si>
    <t>gq303r3/cq303r3</t>
  </si>
  <si>
    <t>gq304r3/cq304r3</t>
  </si>
  <si>
    <t>gq305r3/cq305r3</t>
  </si>
  <si>
    <t>gq400r/cq400r</t>
  </si>
  <si>
    <t>gq401r1/cq401r1</t>
  </si>
  <si>
    <t>gq402r1/cq402r1</t>
  </si>
  <si>
    <t>gq403r1/cq403r1</t>
  </si>
  <si>
    <t>gq403r1f/cq403r1f</t>
  </si>
  <si>
    <t>gq404r1/cq404r1</t>
  </si>
  <si>
    <t>gq405r1/cq405r1</t>
  </si>
  <si>
    <t>gq406r1/cq406r1</t>
  </si>
  <si>
    <t>gq401r2/cq401r2</t>
  </si>
  <si>
    <t>gq402r2/cq402r2</t>
  </si>
  <si>
    <t>gq403r2/cq403r2</t>
  </si>
  <si>
    <t>gq404r2/cq404r2</t>
  </si>
  <si>
    <t>gq405r2/cq405r2</t>
  </si>
  <si>
    <t>gq401r3/cq401r3</t>
  </si>
  <si>
    <t>gq402r3/cq402r3</t>
  </si>
  <si>
    <t>gq403r3/cq403r3</t>
  </si>
  <si>
    <t>gq404r3/cq404r3</t>
  </si>
  <si>
    <t>gq405r3/cq405r3</t>
  </si>
  <si>
    <t>gq401r4/cq401r4</t>
  </si>
  <si>
    <t>gq402r4/cq402r4</t>
  </si>
  <si>
    <t>gq403r4/cq403r4</t>
  </si>
  <si>
    <t>gq404r4/cq404r4</t>
  </si>
  <si>
    <t>gq405r4/cq405r4</t>
  </si>
  <si>
    <t>gq401r5/cq401r5</t>
  </si>
  <si>
    <t>gq402r5/cq402r5</t>
  </si>
  <si>
    <t>gq403r5/cq403r5</t>
  </si>
  <si>
    <t>gq404r5/cq404r5</t>
  </si>
  <si>
    <t>gq405r5/cq405r5</t>
  </si>
  <si>
    <t>gq401r6/cq401r6</t>
  </si>
  <si>
    <t>gq402r6/cq402r6</t>
  </si>
  <si>
    <t>gq403r6/cq403r6</t>
  </si>
  <si>
    <t>gq404r6/cq404r6</t>
  </si>
  <si>
    <t>gq405r6/cq405r6</t>
  </si>
  <si>
    <t>gq407r/cq407r</t>
  </si>
  <si>
    <t>gq408r/cq408r</t>
  </si>
  <si>
    <t>gq408rf/cq408rf</t>
  </si>
  <si>
    <t>gq409r/cq409r</t>
  </si>
  <si>
    <t>gq410r/cq410r</t>
  </si>
  <si>
    <t>gq411r/cq411r</t>
  </si>
  <si>
    <t>gq412r/cq412r</t>
  </si>
  <si>
    <t>gq413r/cq413r</t>
  </si>
  <si>
    <t>gq414r/cq414r</t>
  </si>
  <si>
    <t>gq500r/cq500r</t>
  </si>
  <si>
    <t>gq501r1/cq501r1</t>
  </si>
  <si>
    <t>gq502r1/cq502r1</t>
  </si>
  <si>
    <t>gq503r1/cq503r1</t>
  </si>
  <si>
    <t>gq504r1/cq504r1</t>
  </si>
  <si>
    <t>gq501r2/cq501r2</t>
  </si>
  <si>
    <t>gq502r2/cq502r2</t>
  </si>
  <si>
    <t>gq503r2/cq503r2</t>
  </si>
  <si>
    <t>gq504r2/cq504r2</t>
  </si>
  <si>
    <t>gq501r3/cq501r3</t>
  </si>
  <si>
    <t>gq502r3/cq502r3</t>
  </si>
  <si>
    <t>gq503r3/cq503r3</t>
  </si>
  <si>
    <t>gq504r3/cq504r3</t>
  </si>
  <si>
    <t>gq600r/cq600r</t>
  </si>
  <si>
    <t>gq601r1/cq601r1</t>
  </si>
  <si>
    <t>gq602r1/cq602r1</t>
  </si>
  <si>
    <t>gq603r1/cq603r1</t>
  </si>
  <si>
    <t>gq603r1f/cq603r1f</t>
  </si>
  <si>
    <t>gq604r1/cq604r1</t>
  </si>
  <si>
    <t>gq605r1/cq605r1</t>
  </si>
  <si>
    <t>gq601r2/cq601r2</t>
  </si>
  <si>
    <t>gq602r2/cq602r2</t>
  </si>
  <si>
    <t>gq603r2/cq603r2</t>
  </si>
  <si>
    <t>gq604r2/cq604r2</t>
  </si>
  <si>
    <t>gq605r2/cq605r2</t>
  </si>
  <si>
    <t>gq601r3/cq601r3</t>
  </si>
  <si>
    <t>gq602r3/cq602r3</t>
  </si>
  <si>
    <t>gq603r3/cq603r3</t>
  </si>
  <si>
    <t>gq604r3/cq604r3</t>
  </si>
  <si>
    <t>gq605r3/cq605r3</t>
  </si>
  <si>
    <t>gq700r/cq700r</t>
  </si>
  <si>
    <t>gq701r/cq701r</t>
  </si>
  <si>
    <t>gh001/ch001</t>
  </si>
  <si>
    <t>gh002/ch002</t>
  </si>
  <si>
    <t>gh003/ch003</t>
  </si>
  <si>
    <t>gh004/ch004</t>
  </si>
  <si>
    <t>gh005/ch005</t>
  </si>
  <si>
    <t>gh006/ch006</t>
  </si>
  <si>
    <t>gh007/ch007</t>
  </si>
  <si>
    <t>gh008/ch008</t>
  </si>
  <si>
    <t>gh009/ch009</t>
  </si>
  <si>
    <t>gh010/ch010</t>
  </si>
  <si>
    <t>gh011/ch011</t>
  </si>
  <si>
    <t>gh012/ch012</t>
  </si>
  <si>
    <t>gh013/ch013</t>
  </si>
  <si>
    <t>gh014/ch014</t>
  </si>
  <si>
    <t>gh015/ch015</t>
  </si>
  <si>
    <t>gh016/ch016</t>
  </si>
  <si>
    <t>gh017/ch017</t>
  </si>
  <si>
    <t>gh018/ch018</t>
  </si>
  <si>
    <t>gh019/ch019</t>
  </si>
  <si>
    <t>gh020/ch020</t>
  </si>
  <si>
    <t>gh021/ch021</t>
  </si>
  <si>
    <t>gh022/ch022</t>
  </si>
  <si>
    <t>gh023/ch023</t>
  </si>
  <si>
    <t>gh024/ch024</t>
  </si>
  <si>
    <t>gh025/ch025</t>
  </si>
  <si>
    <t>gh026/ch026</t>
  </si>
  <si>
    <t>gh027/ch027</t>
  </si>
  <si>
    <t>gh028/ch028</t>
  </si>
  <si>
    <t>gh029/ch029</t>
  </si>
  <si>
    <t>gh030/ch030</t>
  </si>
  <si>
    <t>gh031/ch031</t>
  </si>
  <si>
    <t>gh032/ch032</t>
  </si>
  <si>
    <t>gh033/ch033</t>
  </si>
  <si>
    <t>gh034/ch034</t>
  </si>
  <si>
    <t>gh035/ch035</t>
  </si>
  <si>
    <t>gh036/ch036</t>
  </si>
  <si>
    <t>gh037/ch037</t>
  </si>
  <si>
    <t>gh038/ch038</t>
  </si>
  <si>
    <t>gh039/ch039</t>
  </si>
  <si>
    <t>gh040/ch040</t>
  </si>
  <si>
    <t>gh041/ch041</t>
  </si>
  <si>
    <t>gh042/ch042</t>
  </si>
  <si>
    <t>gh043/ch043</t>
  </si>
  <si>
    <t>gh044/ch044</t>
  </si>
  <si>
    <t>gh045/ch045</t>
  </si>
  <si>
    <t>gh046/ch046</t>
  </si>
  <si>
    <t>gh047/ch047</t>
  </si>
  <si>
    <t>gh048/ch048</t>
  </si>
  <si>
    <t>gh049/ch049</t>
  </si>
  <si>
    <t>gh050/ch050</t>
  </si>
  <si>
    <t>gh051/ch051</t>
  </si>
  <si>
    <t>gh052/ch052</t>
  </si>
  <si>
    <t>gh053/ch053</t>
  </si>
  <si>
    <t>gh054/ch054</t>
  </si>
  <si>
    <t>gh055/ch055</t>
  </si>
  <si>
    <t>gh056/ch056</t>
  </si>
  <si>
    <t>gh057/ch057</t>
  </si>
  <si>
    <t>gh058/ch058</t>
  </si>
  <si>
    <t>gh059/ch059</t>
  </si>
  <si>
    <t>gh060/ch060</t>
  </si>
  <si>
    <t>gh061/ch061</t>
  </si>
  <si>
    <t>gh062/ch062</t>
  </si>
  <si>
    <t>gh063/ch063</t>
  </si>
  <si>
    <t>gh064/ch064</t>
  </si>
  <si>
    <t>gh065/ch065</t>
  </si>
  <si>
    <t>gh066/ch066</t>
  </si>
  <si>
    <t>gh067/ch067</t>
  </si>
  <si>
    <t>gh068/ch068</t>
  </si>
  <si>
    <t>gh069/ch069</t>
  </si>
  <si>
    <t>gh070/ch070</t>
  </si>
  <si>
    <t>gh071/ch071</t>
  </si>
  <si>
    <t>gh072/ch072</t>
  </si>
  <si>
    <t>gh073/ch073</t>
  </si>
  <si>
    <t>gh074/ch074</t>
  </si>
  <si>
    <t>gh075/ch075</t>
  </si>
  <si>
    <t>gh076/ch076</t>
  </si>
  <si>
    <t>gh077/ch077</t>
  </si>
  <si>
    <t>gh078/ch078</t>
  </si>
  <si>
    <t>gh079/ch079</t>
  </si>
  <si>
    <t>gh080/ch080</t>
  </si>
  <si>
    <t>gh081/ch081</t>
  </si>
  <si>
    <t>gh082/ch082</t>
  </si>
  <si>
    <t>gh083/ch083</t>
  </si>
  <si>
    <t>gh084/ch084</t>
  </si>
  <si>
    <t>gh085/ch085</t>
  </si>
  <si>
    <t>gh086/ch086</t>
  </si>
  <si>
    <t>gh087/ch087</t>
  </si>
  <si>
    <t>gh088/ch088</t>
  </si>
  <si>
    <t>gh089/ch089</t>
  </si>
  <si>
    <t>gh090/ch090</t>
  </si>
  <si>
    <t>gh091/ch091</t>
  </si>
  <si>
    <t>gh092/ch092</t>
  </si>
  <si>
    <t>gh093/ch093</t>
  </si>
  <si>
    <t>gh094/ch094</t>
  </si>
  <si>
    <t>gh095/ch095</t>
  </si>
  <si>
    <t>gh096/ch096</t>
  </si>
  <si>
    <t>gh097/ch097</t>
  </si>
  <si>
    <t>gh098/ch098</t>
  </si>
  <si>
    <t>gh099/ch099</t>
  </si>
  <si>
    <t>gh100/ch100</t>
  </si>
  <si>
    <t>gh101/ch101</t>
  </si>
  <si>
    <t>gh102/ch102</t>
  </si>
  <si>
    <t>gh103/ch103</t>
  </si>
  <si>
    <t>gh104/ch104</t>
  </si>
  <si>
    <t>gh105/ch105</t>
  </si>
  <si>
    <t>gh106/ch106</t>
  </si>
  <si>
    <t>gh107/ch107</t>
  </si>
  <si>
    <t>gh108/ch108</t>
  </si>
  <si>
    <t>gh109/ch109</t>
  </si>
  <si>
    <t>gh110/ch110</t>
  </si>
  <si>
    <t>gh111/ch111</t>
  </si>
  <si>
    <t>gh112/ch112</t>
  </si>
  <si>
    <t>gh113/ch113</t>
  </si>
  <si>
    <t>gh114/ch114</t>
  </si>
  <si>
    <t>gh115/ch115</t>
  </si>
  <si>
    <t>gh116/ch116</t>
  </si>
  <si>
    <t>gh117/ch117</t>
  </si>
  <si>
    <t>gh118/ch118</t>
  </si>
  <si>
    <t>gh119/ch119</t>
  </si>
  <si>
    <t>gh120/ch120</t>
  </si>
  <si>
    <t>gh121/ch121</t>
  </si>
  <si>
    <t>gh122/ch122</t>
  </si>
  <si>
    <t>gh123/ch123</t>
  </si>
  <si>
    <t>gh124/ch124</t>
  </si>
  <si>
    <t>gh125/ch125</t>
  </si>
  <si>
    <t>gw001if/cw001if</t>
  </si>
  <si>
    <t>gw002if/cw002if</t>
  </si>
  <si>
    <t>gw003if/cw003if</t>
  </si>
  <si>
    <t>gw004if/cw004if</t>
  </si>
  <si>
    <t>gw005if/cw005if</t>
  </si>
  <si>
    <t>gw006if/cw006if</t>
  </si>
  <si>
    <t>gw006ifc/cw006ifc</t>
  </si>
  <si>
    <t>gw006ifm/cw006ifm</t>
  </si>
  <si>
    <t>gw007if/cw007if</t>
  </si>
  <si>
    <t>gw008if/cw008if</t>
  </si>
  <si>
    <t>gw009if/cw009if</t>
  </si>
  <si>
    <t>gw010if/cw010if</t>
  </si>
  <si>
    <t>gw011if/cw011if</t>
  </si>
  <si>
    <t>gw012if/cw012if</t>
  </si>
  <si>
    <t>gw013if/cw013if</t>
  </si>
  <si>
    <t>gw014if/cw014if</t>
  </si>
  <si>
    <t>gw015if/cw015if</t>
  </si>
  <si>
    <t>gw016if/cw016if</t>
  </si>
  <si>
    <t>gct94sp/cct94sp</t>
  </si>
  <si>
    <t>gvt06re/cvt06re</t>
  </si>
  <si>
    <t>gct42sp/cct42sp</t>
  </si>
  <si>
    <t>gct48sp/cct48sp</t>
  </si>
  <si>
    <t>gct54sp/cct54sp</t>
  </si>
  <si>
    <t>gct60sp/cct60sp</t>
  </si>
  <si>
    <t>gct66sp/cct66sp</t>
  </si>
  <si>
    <t>gct72sp</t>
  </si>
  <si>
    <t>gct84sp</t>
  </si>
  <si>
    <t>gct78sp/cct78sp</t>
  </si>
  <si>
    <t>gdt0701/cdt0701</t>
  </si>
  <si>
    <t>gdt0702/cdt0702</t>
  </si>
  <si>
    <t>gdt0703/cdt0703</t>
  </si>
  <si>
    <t>gdt0704/cdt0704</t>
  </si>
  <si>
    <t>gdt0705/cdt0705</t>
  </si>
  <si>
    <t>gdt0706/cdt0706</t>
  </si>
  <si>
    <t>gdt0707/cdt0707</t>
  </si>
  <si>
    <t>gdt0708/cdt0708</t>
  </si>
  <si>
    <t>gdt0709/cdt0709</t>
  </si>
  <si>
    <t>gdt0710/cdt0710</t>
  </si>
  <si>
    <t>gdt0711/cdt0711</t>
  </si>
  <si>
    <t>gdt0712/cdt0712</t>
  </si>
  <si>
    <t>gdt0713/cdt0713</t>
  </si>
  <si>
    <t>gdt0714</t>
  </si>
  <si>
    <t>gdt0715</t>
  </si>
  <si>
    <t>gdt0716</t>
  </si>
  <si>
    <t>gdt0717</t>
  </si>
  <si>
    <t>gdt07sk/cdt07sk</t>
  </si>
  <si>
    <t>gkt08ssc/ckt08ssc</t>
  </si>
  <si>
    <t>get52mab/cet52mab</t>
  </si>
  <si>
    <t>get64fab/cet64fab</t>
  </si>
  <si>
    <t>get0601/cet0601</t>
  </si>
  <si>
    <t>get0602/cet0602</t>
  </si>
  <si>
    <t>get0603/cet0603</t>
  </si>
  <si>
    <t>get0604/cet0604</t>
  </si>
  <si>
    <t>get0605/cet0605</t>
  </si>
  <si>
    <t>get0606/cet0606</t>
  </si>
  <si>
    <t>get0607/cet0607</t>
  </si>
  <si>
    <t>get0608/cet0608</t>
  </si>
  <si>
    <t>get0609/cet0609</t>
  </si>
  <si>
    <t>get0701/cet0701</t>
  </si>
  <si>
    <t>gxt50are/cxt50are</t>
  </si>
  <si>
    <t>gxt50bre/cxt50bre</t>
  </si>
  <si>
    <t>gxt50cre/cxt50cre</t>
  </si>
  <si>
    <t>gxt62are/cxt62are</t>
  </si>
  <si>
    <t>gxt62bre/cxt62bre</t>
  </si>
  <si>
    <t>gvt32are/cvt32are</t>
  </si>
  <si>
    <t>gvt32bre/cvt32bre</t>
  </si>
  <si>
    <t>gvt32cre/cvt32cre</t>
  </si>
  <si>
    <t>gft01re/cft01re</t>
  </si>
  <si>
    <t>gft51re/cft51re</t>
  </si>
  <si>
    <t>gft05re/cft05re</t>
  </si>
  <si>
    <t>gvt18rea/cvt18rea</t>
  </si>
  <si>
    <t>gvt18reb/cvt18reb</t>
  </si>
  <si>
    <t>gvt18rec</t>
  </si>
  <si>
    <t>gvt18red</t>
  </si>
  <si>
    <t>gvt18ree</t>
  </si>
  <si>
    <t>gvt18ref</t>
  </si>
  <si>
    <t>gwt06if/cwt06if</t>
  </si>
  <si>
    <t>ixct6are/dxct6are</t>
  </si>
  <si>
    <t>ixft3rer/dxft3rer</t>
  </si>
  <si>
    <t>ixmt3rer/dxmt3rer</t>
  </si>
  <si>
    <t>ixbt3rer/dxbt3rer</t>
  </si>
  <si>
    <t>ixst3rer/dxst3rer</t>
  </si>
  <si>
    <t>ixcht0ar/dxcht0ar</t>
  </si>
  <si>
    <t>gkt081</t>
  </si>
  <si>
    <t>gkt082</t>
  </si>
  <si>
    <t>gkt083</t>
  </si>
  <si>
    <t>gkt084</t>
  </si>
  <si>
    <t>gkt085</t>
  </si>
  <si>
    <t>gkt086</t>
  </si>
  <si>
    <t>gkt087</t>
  </si>
  <si>
    <t>gkt088</t>
  </si>
  <si>
    <t>gkt089</t>
  </si>
  <si>
    <t>gkt0810</t>
  </si>
  <si>
    <t>gkt0811</t>
  </si>
  <si>
    <t>gkt0812</t>
  </si>
  <si>
    <t>gkt0813</t>
  </si>
  <si>
    <t>ckt081</t>
  </si>
  <si>
    <t>ckt082</t>
  </si>
  <si>
    <t>ckt083</t>
  </si>
  <si>
    <t>ckt084</t>
  </si>
  <si>
    <t>ia001rer/da001rer</t>
  </si>
  <si>
    <t>ia003rer/da003rer</t>
  </si>
  <si>
    <t>ia004dre/da004dre</t>
  </si>
  <si>
    <t>ia004mre/da004mre</t>
  </si>
  <si>
    <t>ia004yre/da004yre</t>
  </si>
  <si>
    <t>ixsf1rec/dxsf1rec</t>
  </si>
  <si>
    <t>ixsf2rec/dxsf2rec</t>
  </si>
  <si>
    <t>ixsf3rec/dxsf3rec</t>
  </si>
  <si>
    <t>ix001rer/dx001rer</t>
  </si>
  <si>
    <t>ix002rer/dx002rer</t>
  </si>
  <si>
    <t>ix003rer/dx003rer</t>
  </si>
  <si>
    <t>ix004rer/dx004rer</t>
  </si>
  <si>
    <t>ixsp01re/dxsp01re</t>
  </si>
  <si>
    <t>ixc01rer/dxc01rer</t>
  </si>
  <si>
    <t>ixc02rer/dxc02rer</t>
  </si>
  <si>
    <t>ixc03rer/dxc03rer</t>
  </si>
  <si>
    <t>ixc04rer/dxc04rer</t>
  </si>
  <si>
    <t>ixc05rer/dxc05rer</t>
  </si>
  <si>
    <t>ixc06rer/dxc06rer</t>
  </si>
  <si>
    <t>ixc07rer/dxc07rer</t>
  </si>
  <si>
    <t>ixc08rer/dxc08rer</t>
  </si>
  <si>
    <t>ixc09rer/dxc09rer</t>
  </si>
  <si>
    <t>ixc10rer/dxc10rer</t>
  </si>
  <si>
    <t>ixc11rer/dxc11rer</t>
  </si>
  <si>
    <t>ixc12rer/dxc12rer</t>
  </si>
  <si>
    <t>ixc13rer/dxc13rer</t>
  </si>
  <si>
    <t>ixc14rer/dxc14rer</t>
  </si>
  <si>
    <t>ixc15rer/dxc15rer</t>
  </si>
  <si>
    <t>ixc16are/dxc16are</t>
  </si>
  <si>
    <t>ixc16bre/dxc16bre</t>
  </si>
  <si>
    <t>ixa01rec/dxa01rec</t>
  </si>
  <si>
    <t>ixa02rec/dxa02rec</t>
  </si>
  <si>
    <t>ixa03rec/dxa03rec</t>
  </si>
  <si>
    <t>ixa04rec/dxa04rec</t>
  </si>
  <si>
    <t>ixa05rec/dxa05rec</t>
  </si>
  <si>
    <t>ixa06rec/dxa06rec</t>
  </si>
  <si>
    <t>ixa07rec/dxa07rec</t>
  </si>
  <si>
    <t>ixa08rec/dxa08rec</t>
  </si>
  <si>
    <t>ixa09rec/dxa09rec</t>
  </si>
  <si>
    <t>ixa10rec/dxa10rec</t>
  </si>
  <si>
    <t>ixa11rec/dxa11rec</t>
  </si>
  <si>
    <t>ixa12rec/dxa12rec</t>
  </si>
  <si>
    <t>ixb01rer/dxb01rer</t>
  </si>
  <si>
    <t>ixb02rer/dxb02rer</t>
  </si>
  <si>
    <t>ixb03rer/dxb03rer</t>
  </si>
  <si>
    <t>ixb04rer/dxb04rer</t>
  </si>
  <si>
    <t>ixb05rer/dxb05rer</t>
  </si>
  <si>
    <t>ixb06rer/dxb06rer</t>
  </si>
  <si>
    <t>ixb07rer/dxb07rer</t>
  </si>
  <si>
    <t>ixb08rer/dxb08rer</t>
  </si>
  <si>
    <t>ixb09rer/dxb09rer</t>
  </si>
  <si>
    <t>ixb10rer/dxb10rer</t>
  </si>
  <si>
    <t>ixb11rer/dxb11rer</t>
  </si>
  <si>
    <t>ixb12rer/dxb12rer</t>
  </si>
  <si>
    <t>ixb13rer/dxb13rer</t>
  </si>
  <si>
    <t>ixf01rer/dxf01rer</t>
  </si>
  <si>
    <t>ixf02rer/dxf02rer</t>
  </si>
  <si>
    <t>ixf03rer/dxf03rer</t>
  </si>
  <si>
    <t>ixf04rer/dxf04rer</t>
  </si>
  <si>
    <t>ixf05rer/dxf05rer</t>
  </si>
  <si>
    <t>ixf06rer/dxf06rer</t>
  </si>
  <si>
    <t>ixf07rer/dxf07rer</t>
  </si>
  <si>
    <t>ixf08rer/dxf08rer</t>
  </si>
  <si>
    <t>ixf09rer/dxf09rer</t>
  </si>
  <si>
    <t>ixf10rer/dxf10rer</t>
  </si>
  <si>
    <t>ixf11rer/dxf11rer</t>
  </si>
  <si>
    <t>ixf12rer/dxf12rer</t>
  </si>
  <si>
    <t>ixf13rer/dxf13rer</t>
  </si>
  <si>
    <t>ixm01rer/dxm01rer</t>
  </si>
  <si>
    <t>ixm02rer/dxm02rer</t>
  </si>
  <si>
    <t>ixm03rer/dxm03rer</t>
  </si>
  <si>
    <t>ixm04rer/dxm04rer</t>
  </si>
  <si>
    <t>ixm05rer/dxm05rer</t>
  </si>
  <si>
    <t>ixm06rer/dxm06rer</t>
  </si>
  <si>
    <t>ixm07rer/dxm07rer</t>
  </si>
  <si>
    <t>ixm08rer/dxm08rer</t>
  </si>
  <si>
    <t>ixm09rer/dxm09rer</t>
  </si>
  <si>
    <t>ixm10rer/dxm10rer</t>
  </si>
  <si>
    <t>ixm11rer/dxm11rer</t>
  </si>
  <si>
    <t>ixm12rer/dxm12rer</t>
  </si>
  <si>
    <t>ixm13rer/dxm13rer</t>
  </si>
  <si>
    <t>ixs01rer/dxs01rer</t>
  </si>
  <si>
    <t>ixs02rer/dxs02rer</t>
  </si>
  <si>
    <t>ixs03rer/dxs03rer</t>
  </si>
  <si>
    <t>ixs04rer/dxs04rer</t>
  </si>
  <si>
    <t>ixs05rer/dxs05rer</t>
  </si>
  <si>
    <t>ixs06rer/dxs06rer</t>
  </si>
  <si>
    <t>ixs07rer/dxs07rer</t>
  </si>
  <si>
    <t>ixs08rer/dxs08rer</t>
  </si>
  <si>
    <t>ixs09rer/dxs09rer</t>
  </si>
  <si>
    <t>ixs10rer/dxs10rer</t>
  </si>
  <si>
    <t>ixs11rer/dxs11rer</t>
  </si>
  <si>
    <t>ixs12rer/dxs12rer</t>
  </si>
  <si>
    <t>ixs13rer/dxs13rer</t>
  </si>
  <si>
    <t>ix009rer/dx009rer</t>
  </si>
  <si>
    <t>ix010fre/dx010fre</t>
  </si>
  <si>
    <t>ix010ire/dx010ire</t>
  </si>
  <si>
    <t>ix010rec/dx010rec</t>
  </si>
  <si>
    <t>ix011rec/dx011rec</t>
  </si>
  <si>
    <t>ix007rer/dx007rer</t>
  </si>
  <si>
    <t>ixch01re/dxch01re</t>
  </si>
  <si>
    <t>ixch02re/dxch02re</t>
  </si>
  <si>
    <t>ixch03re/dxch03re</t>
  </si>
  <si>
    <t>ixch04re/dxch04re</t>
  </si>
  <si>
    <t>ixch05re/dxch05re</t>
  </si>
  <si>
    <t>ixch06re/dxch06re</t>
  </si>
  <si>
    <t>ixch07re/dxch07re</t>
  </si>
  <si>
    <t>ixch08re/dxch08re</t>
  </si>
  <si>
    <t>ixch09re/dxch09re</t>
  </si>
  <si>
    <t>ixch10ar/dxch10ar</t>
  </si>
  <si>
    <t>ixch10br/dxch10br</t>
  </si>
  <si>
    <t>ixhs01re/dxhs01re</t>
  </si>
  <si>
    <t>ixhs02re/dxhs02re</t>
  </si>
  <si>
    <t>ixhs03re/dxhs03re</t>
  </si>
  <si>
    <t>ixhs04re/dxhs04re</t>
  </si>
  <si>
    <t>ixhs05re/dxhs05re</t>
  </si>
  <si>
    <t>ixhs08re/dxhs08re</t>
  </si>
  <si>
    <t>ixhs09re/dxhs09re</t>
  </si>
  <si>
    <t>ixhs10re/dxhs10re</t>
  </si>
  <si>
    <t>ixhs11re/dxhs11re</t>
  </si>
  <si>
    <t>ixhs12re/dxhs12re</t>
  </si>
  <si>
    <t>ixhs13re/dxhs13re</t>
  </si>
  <si>
    <t>ixhs14re/dxhs14re</t>
  </si>
  <si>
    <t>ixhs15re/dxhs15re</t>
  </si>
  <si>
    <t>ixhs16re/dxhs16re</t>
  </si>
  <si>
    <t>ixhs17re/dxhs17re</t>
  </si>
  <si>
    <t>ixhs18re/dxhs18re</t>
  </si>
  <si>
    <t>ixhs19re/dxhs19re</t>
  </si>
  <si>
    <t>ixhs20re/dxhs20re</t>
  </si>
  <si>
    <t>ix401rer/dx401rer</t>
  </si>
  <si>
    <t>ix402rer/dx402rer</t>
  </si>
  <si>
    <t>ix403rer/dx403rer</t>
  </si>
  <si>
    <t>ix404rer/dx404rer</t>
  </si>
  <si>
    <t>ix405rer/dx405rer</t>
  </si>
  <si>
    <t>ix406rer/dx406rer</t>
  </si>
  <si>
    <t>ix407rer/dx407rer</t>
  </si>
  <si>
    <t>ix408rer/dx408rer</t>
  </si>
  <si>
    <t>ix409rer/dx409rer</t>
  </si>
  <si>
    <t>ix082rec/dx082rec</t>
  </si>
  <si>
    <t>ix082red/dx082red</t>
  </si>
  <si>
    <t>ix058rer/dx058rer</t>
  </si>
  <si>
    <t>ix059rer/dx059rer</t>
  </si>
  <si>
    <t>ix060rer/dx060rer</t>
  </si>
  <si>
    <t>ix064rer/dx064rer</t>
  </si>
  <si>
    <t>ix065rer/dx065rer</t>
  </si>
  <si>
    <t>ix066rer/dx066rer</t>
  </si>
  <si>
    <t>ix121rer/dx121rer</t>
  </si>
  <si>
    <t>ix122rer/dx122rer</t>
  </si>
  <si>
    <t>ix123rer/dx123rer</t>
  </si>
  <si>
    <t>ix067rer/dx067rer</t>
  </si>
  <si>
    <t>ix068rer/dx068rer</t>
  </si>
  <si>
    <t>ix069rer/dx069rer</t>
  </si>
  <si>
    <t>ix049rer/dx049rer</t>
  </si>
  <si>
    <t>ix050rer/dx050rer</t>
  </si>
  <si>
    <t>ix051rer/dx051rer</t>
  </si>
  <si>
    <t>ix124rer/dx124rer</t>
  </si>
  <si>
    <t>ix125rer/dx125rer</t>
  </si>
  <si>
    <t>ix126rer/dx126rer</t>
  </si>
  <si>
    <t>ix052rer/dx052rer</t>
  </si>
  <si>
    <t>ix053rer/dx053rer</t>
  </si>
  <si>
    <t>ix054rer/dx054rer</t>
  </si>
  <si>
    <t>ix127rer/dx127rer</t>
  </si>
  <si>
    <t>ix128rer/dx128rer</t>
  </si>
  <si>
    <t>ix129rer/dx129rer</t>
  </si>
  <si>
    <t>ix031rer/dx031rer</t>
  </si>
  <si>
    <t>ix032rer/dx032rer</t>
  </si>
  <si>
    <t>ix033rer/dx033rer</t>
  </si>
  <si>
    <t>ix073rer/dx073rer</t>
  </si>
  <si>
    <t>ix074rer/dx074rer</t>
  </si>
  <si>
    <t>ix075rer/dx075rer</t>
  </si>
  <si>
    <t>ix022rer/dx022rer</t>
  </si>
  <si>
    <t>ix023rer/dx023rer</t>
  </si>
  <si>
    <t>ix024rer/dx024rer</t>
  </si>
  <si>
    <t>ix025rer/dx025rer</t>
  </si>
  <si>
    <t>ix026rer/dx026rer</t>
  </si>
  <si>
    <t>ix027rer/dx027rer</t>
  </si>
  <si>
    <t>ix016rer/dx016rer</t>
  </si>
  <si>
    <t>ix017rer/dx017rer</t>
  </si>
  <si>
    <t>ix018rer/dx018rer</t>
  </si>
  <si>
    <t>ix130rer/dx130rer</t>
  </si>
  <si>
    <t>ix131rer/dx131rer</t>
  </si>
  <si>
    <t>ix132rer/dx132rer</t>
  </si>
  <si>
    <t>ix034rer/dx034rer</t>
  </si>
  <si>
    <t>ix035rer/dx035rer</t>
  </si>
  <si>
    <t>ix036rer/dx036rer</t>
  </si>
  <si>
    <t>ix133rer/dx133rer</t>
  </si>
  <si>
    <t>ix134rer/dx134rer</t>
  </si>
  <si>
    <t>ix135rer/dx135rer</t>
  </si>
  <si>
    <t>ix136rer/dx136rer</t>
  </si>
  <si>
    <t>ix137rer/dx137rer</t>
  </si>
  <si>
    <t>ix138rer/dx138rer</t>
  </si>
  <si>
    <t>ix139rer/dx139rer</t>
  </si>
  <si>
    <t>ix140rer/dx140rer</t>
  </si>
  <si>
    <t>ix141rer/dx141rer</t>
  </si>
  <si>
    <t>ix037rer/dx037rer</t>
  </si>
  <si>
    <t>ix038rer/dx038rer</t>
  </si>
  <si>
    <t>ix039rer/dx039rer</t>
  </si>
  <si>
    <t>ix070rer/dx070rer</t>
  </si>
  <si>
    <t>ix071rer/dx071rer</t>
  </si>
  <si>
    <t>ix072rer/dx072rer</t>
  </si>
  <si>
    <t>ix079rer/dx079rer</t>
  </si>
  <si>
    <t>ix080rer/dx080rer</t>
  </si>
  <si>
    <t>ix081rer/dx081rer</t>
  </si>
  <si>
    <t>ix061rer/dx061rer</t>
  </si>
  <si>
    <t>ix062rer/dx062rer</t>
  </si>
  <si>
    <t>ix063rer/dx063rer</t>
  </si>
  <si>
    <t>ix019rer/dx019rer</t>
  </si>
  <si>
    <t>ix020rer/dx020rer</t>
  </si>
  <si>
    <t>ix021rer/dx021rer</t>
  </si>
  <si>
    <t>ix046rer/dx046rer</t>
  </si>
  <si>
    <t>ix047rer/dx047rer</t>
  </si>
  <si>
    <t>ix048rer/dx048rer</t>
  </si>
  <si>
    <t>ix055rer/dx055rer</t>
  </si>
  <si>
    <t>ix056rer/dx056rer</t>
  </si>
  <si>
    <t>ix057rer/dx057rer</t>
  </si>
  <si>
    <t>ix117rec/dx117rec</t>
  </si>
  <si>
    <t>ix117red/dx117red</t>
  </si>
  <si>
    <t>ix109rer/dx109rer</t>
  </si>
  <si>
    <t>ix109are/dx109are</t>
  </si>
  <si>
    <t>ix110rer/dx110rer</t>
  </si>
  <si>
    <t>ix085rer/dx085rer</t>
  </si>
  <si>
    <t>ix085are/dx085are</t>
  </si>
  <si>
    <t>ix086rer/dx086rer</t>
  </si>
  <si>
    <t>ix089rer/dx089rer</t>
  </si>
  <si>
    <t>ix089are/dx089are</t>
  </si>
  <si>
    <t>ix090rer/dx090rer</t>
  </si>
  <si>
    <t>ix142rer/dx142rer</t>
  </si>
  <si>
    <t>ix142are/dx142are</t>
  </si>
  <si>
    <t>ix143rer/dx143rer</t>
  </si>
  <si>
    <t>ix103rer/dx103rer</t>
  </si>
  <si>
    <t>ix103are/dx103are</t>
  </si>
  <si>
    <t>ix104rer/dx104rer</t>
  </si>
  <si>
    <t>ix144rer/dx144rer</t>
  </si>
  <si>
    <t>ix144are/dx144are</t>
  </si>
  <si>
    <t>ix145rer/dx145rer</t>
  </si>
  <si>
    <t>ix146rer/dx146rer</t>
  </si>
  <si>
    <t>ix146are/dx146are</t>
  </si>
  <si>
    <t>ix147rer/dx147rer</t>
  </si>
  <si>
    <t>ix148rer/dx148rer</t>
  </si>
  <si>
    <t>ix148are/dx148are</t>
  </si>
  <si>
    <t>ix149rer/dx149rer</t>
  </si>
  <si>
    <t>ix105rer/dx105rer</t>
  </si>
  <si>
    <t>ix105are/dx105are</t>
  </si>
  <si>
    <t>ix106rer/dx106rer</t>
  </si>
  <si>
    <t>ix111rer/dx111rer</t>
  </si>
  <si>
    <t>ix111are/dx111are</t>
  </si>
  <si>
    <t>ix112rer/dx112rer</t>
  </si>
  <si>
    <t>ix150rer/dx150rer</t>
  </si>
  <si>
    <t>ix150are/dx150are</t>
  </si>
  <si>
    <t>ix151rer/dx151rer</t>
  </si>
  <si>
    <t>ix097rer/dx097rer</t>
  </si>
  <si>
    <t>ix097are/dx097are</t>
  </si>
  <si>
    <t>ix098rer/dx098rer</t>
  </si>
  <si>
    <t>ix107rer/dx107rer</t>
  </si>
  <si>
    <t>ix107are/dx107are</t>
  </si>
  <si>
    <t>ix108rer/dx108rer</t>
  </si>
  <si>
    <t>ix152rer/dx152rer</t>
  </si>
  <si>
    <t>ix152are/dx152are</t>
  </si>
  <si>
    <t>ix153rer/dx153rer</t>
  </si>
  <si>
    <t>ix1201re/dx1201re</t>
  </si>
  <si>
    <t>ix1202re/dx1202re</t>
  </si>
  <si>
    <t>ix1203re/dx1203re</t>
  </si>
  <si>
    <t>ix1204re/dx1204re</t>
  </si>
  <si>
    <t>ix1205re/dx1205re</t>
  </si>
  <si>
    <t>ix1206re/dx1206re</t>
  </si>
  <si>
    <t>ix1207re/dx1207re</t>
  </si>
  <si>
    <t>ix12f1re/dx12f1re</t>
  </si>
  <si>
    <t>ix12f2re/dx12f2re</t>
  </si>
  <si>
    <t>ix12f3re/dx12f3re</t>
  </si>
  <si>
    <t>ix12m1re/dx12m1re</t>
  </si>
  <si>
    <t>ixmp01re/dxmp01re</t>
  </si>
  <si>
    <t>ixmp02re/dxmp02re</t>
  </si>
  <si>
    <t>ixmp03re/dxmp03re</t>
  </si>
  <si>
    <t>ixmp04re/dxmp04re</t>
  </si>
  <si>
    <t>ixmp05re/dxmp05re</t>
  </si>
  <si>
    <t>ixw01rer/dxw01rer</t>
  </si>
  <si>
    <t>ixw02rer/dxw02rer</t>
  </si>
  <si>
    <t>ixw03rer/dxw03rer</t>
  </si>
  <si>
    <t>ixw04rer/dxw04rer</t>
  </si>
  <si>
    <t>ixw05rer/dxw05rer</t>
  </si>
  <si>
    <t>ixw06rer/dxw06rer</t>
  </si>
  <si>
    <t>ixw07rer/dxw07rer</t>
  </si>
  <si>
    <t>ixw08rer/dxw08rer</t>
  </si>
  <si>
    <t>ixw09rer/dxw09rer</t>
  </si>
  <si>
    <t>ixw10rer/dxw10rer</t>
  </si>
  <si>
    <t>ixw11rer/dxw11rer</t>
  </si>
  <si>
    <t>ixsl01re/dxsl01re</t>
  </si>
  <si>
    <t>ixsl02re/dxsl02re</t>
  </si>
  <si>
    <t>ixsl03re/dxsl03re</t>
  </si>
  <si>
    <t>ixsl04re/dxsl04re</t>
  </si>
  <si>
    <t>ixt01rer/dxt01rer</t>
  </si>
  <si>
    <t>ixt02rer/dxt02rer</t>
  </si>
  <si>
    <t>ixt03rer/dxt03rer</t>
  </si>
  <si>
    <t>ixt04rer/dxt04rer</t>
  </si>
  <si>
    <t>ixt05rer/dxt05rer</t>
  </si>
  <si>
    <t>ixt06rer/dxt06rer</t>
  </si>
  <si>
    <t>ixt07rer/dxt07rer</t>
  </si>
  <si>
    <t>ixt08rer/dxt08rer</t>
  </si>
  <si>
    <t>ixt09rer/dxt09rer</t>
  </si>
  <si>
    <t>ixt10rer/dxt10rer</t>
  </si>
  <si>
    <t>ixt11rer/dxt11rer</t>
  </si>
  <si>
    <t>ixt12rer/dxt12rer</t>
  </si>
  <si>
    <t>ix012rer/dx012rer</t>
  </si>
  <si>
    <t>ix013rec/dx013rec</t>
  </si>
  <si>
    <t>ix014rer/dx014rer</t>
  </si>
  <si>
    <t>ix015rer/dx015rer</t>
  </si>
  <si>
    <t>ixj01rer/dxj01rer</t>
  </si>
  <si>
    <t>ixab01re/dxab01re</t>
  </si>
  <si>
    <t>ixab02re/dxab02re</t>
  </si>
  <si>
    <t>ixab03re/dxab03re</t>
  </si>
  <si>
    <t>ixab04re/dxab04re</t>
  </si>
  <si>
    <t>ixab05re/dxab05re</t>
  </si>
  <si>
    <t>ixab06re/dxab06re</t>
  </si>
  <si>
    <t>ixab07re/dxab07re</t>
  </si>
  <si>
    <t>ixab08re/dxab08re</t>
  </si>
  <si>
    <t>ixab09re/dxab09re</t>
  </si>
  <si>
    <t>ixab10re/dxab10re</t>
  </si>
  <si>
    <t>ixab11re/dxab11re</t>
  </si>
  <si>
    <t>ixe01rer/dxe01rer</t>
  </si>
  <si>
    <t>ixe02rer/dxe02rer</t>
  </si>
  <si>
    <t>ixha01re/dxha01re</t>
  </si>
  <si>
    <t>ixha02re/dxha02re</t>
  </si>
  <si>
    <t>ixha03re/dxha03re</t>
  </si>
  <si>
    <t>ixha04re/dxha04re</t>
  </si>
  <si>
    <t>ixha05re/dxha05re</t>
  </si>
  <si>
    <t>ixha06re/dxha06re</t>
  </si>
  <si>
    <t>ixha07re/dxha07re</t>
  </si>
  <si>
    <t>ixha08re/dxha08re</t>
  </si>
  <si>
    <t>ixha09re/dxha09re</t>
  </si>
  <si>
    <t>ixha10re/dxha10re</t>
  </si>
  <si>
    <t>ixha11re/dxha11re</t>
  </si>
  <si>
    <t>ixha12re/dxha12re</t>
  </si>
  <si>
    <t>ixha13re/dxha13re</t>
  </si>
  <si>
    <t>ixha14re/dxha14re</t>
  </si>
  <si>
    <t>ixha15re/dxha15re</t>
  </si>
  <si>
    <t>ixas1rec/dxas1rec</t>
  </si>
  <si>
    <t>ixas2rec/dxas2rec</t>
  </si>
  <si>
    <t>ixha16re/dxha16re</t>
  </si>
  <si>
    <t>ixha17re/dxha17re</t>
  </si>
  <si>
    <t>ixha18re/dxha18re</t>
  </si>
  <si>
    <t>ixha19re/dxha19re</t>
  </si>
  <si>
    <t>ixha20re/dxha20re</t>
  </si>
  <si>
    <t>ixha21re/dxha21re</t>
  </si>
  <si>
    <t>ixha22re/dxha22re</t>
  </si>
  <si>
    <t>ixha23re/dxha23re</t>
  </si>
  <si>
    <t>ixha24re/dxha24re</t>
  </si>
  <si>
    <t>ixha25re/dxha25re</t>
  </si>
  <si>
    <t>ixha26re/dxha26re</t>
  </si>
  <si>
    <t>ixha27re/dxha27re</t>
  </si>
  <si>
    <t>ixha28re/dxha28re</t>
  </si>
  <si>
    <t>ixha29re/dxha29re</t>
  </si>
  <si>
    <t>ixha30re/dxha30re</t>
  </si>
  <si>
    <t>ixha31re/dxha31re</t>
  </si>
  <si>
    <t>iutilrec/dutilrec</t>
  </si>
  <si>
    <t>ixhi01re/dxhi01re</t>
  </si>
  <si>
    <t>ixhi02re/dxhi02re</t>
  </si>
  <si>
    <t>ixhi03re/dxhi03re</t>
  </si>
  <si>
    <t>ixhi04re/dxhi04re</t>
  </si>
  <si>
    <t>ixhi05re/dxhi05re</t>
  </si>
  <si>
    <t>ixhi06re/dxhi06re</t>
  </si>
  <si>
    <t>ix008rer/dx008rer</t>
  </si>
  <si>
    <t>ixhi07re/dxhi07re</t>
  </si>
  <si>
    <t>ixhi08re/dxhi08re</t>
  </si>
  <si>
    <t>ixhi09re/dxhi09re</t>
  </si>
  <si>
    <t>ixhi10re/dxhi10re</t>
  </si>
  <si>
    <t>ixhi11re/dxhi11re</t>
  </si>
  <si>
    <t>ixhi12re/dxhi12re</t>
  </si>
  <si>
    <t>ixhi13re/dxhi13re</t>
  </si>
  <si>
    <t>ixhi14re/dxhi14re</t>
  </si>
  <si>
    <t>ixhi15re/dxhi15re</t>
  </si>
  <si>
    <t>ixhi16re/dxhi16re</t>
  </si>
  <si>
    <t>ixhi17re/dxhi17re</t>
  </si>
  <si>
    <t>ixhi18re/dxhi18re</t>
  </si>
  <si>
    <t>ixhi19re/dxhi19re</t>
  </si>
  <si>
    <t>ixhi20re/dxhi20re</t>
  </si>
  <si>
    <t>itooprec/dtooprec</t>
  </si>
  <si>
    <t>itoopred/dtoopred</t>
  </si>
  <si>
    <t>ixhi21re/dxhi21re</t>
  </si>
  <si>
    <t>ixhi22re/dxhi22re</t>
  </si>
  <si>
    <t>ixhi23re/dxhi23re</t>
  </si>
  <si>
    <t>ixhi24re/dxhi24re</t>
  </si>
  <si>
    <t>idiffrec/ddiffrec</t>
  </si>
  <si>
    <t>ixhi25re/dxhi25re</t>
  </si>
  <si>
    <t>ixhi26re/dxhi26re</t>
  </si>
  <si>
    <t>ixhi27re/dxhi27re</t>
  </si>
  <si>
    <t>ixhi28re/dxhi28re</t>
  </si>
  <si>
    <t>ixhi29re/dxhi29re</t>
  </si>
  <si>
    <t>ixhi30re/dxhi30re</t>
  </si>
  <si>
    <t>ixhi31re/dxhi31re</t>
  </si>
  <si>
    <t>ixhi32re/dxhi32re</t>
  </si>
  <si>
    <t>ixhi33re/dxhi33re</t>
  </si>
  <si>
    <t>ixhi34re/dxhi34re</t>
  </si>
  <si>
    <t>ixhi35re/dxhi35re</t>
  </si>
  <si>
    <t>ixhi36re/dxhi36re</t>
  </si>
  <si>
    <t>ixhi37re/dxhi37re</t>
  </si>
  <si>
    <t>ixhi38re/dxhi38re</t>
  </si>
  <si>
    <t>ixhi39re/dxhi39re</t>
  </si>
  <si>
    <t>ixhi40re/dxhi40re</t>
  </si>
  <si>
    <t>ixhi41re/dxhi41re</t>
  </si>
  <si>
    <t>ixhi42re/dxhi42re</t>
  </si>
  <si>
    <t>ixhi43re/dxhi43re</t>
  </si>
  <si>
    <t>ixhi44re/dxhi44re</t>
  </si>
  <si>
    <t>ixhi45re/dxhi45re</t>
  </si>
  <si>
    <t>ixhi46re/dxhi46re</t>
  </si>
  <si>
    <t>ixhi47re/dxhi47re</t>
  </si>
  <si>
    <t>ixhi48re/dxhi48re</t>
  </si>
  <si>
    <t>ixhi49re/dxhi49re</t>
  </si>
  <si>
    <t>ixhi50re/dxhi50re</t>
  </si>
  <si>
    <t>ixhi51re/dxhi51re</t>
  </si>
  <si>
    <t>ixhi52re/dxhi52re</t>
  </si>
  <si>
    <t>ixhi53re/dxhi53re</t>
  </si>
  <si>
    <t>ixhi54re/dxhi54re</t>
  </si>
  <si>
    <t>ixhi55re/dxhi55re</t>
  </si>
  <si>
    <t>ixhi56re/dxhi56re</t>
  </si>
  <si>
    <t>ixhi57re/dxhi57re</t>
  </si>
  <si>
    <t>ixha34re/dxha34re</t>
  </si>
  <si>
    <t>ixha35re/dxha35re</t>
  </si>
  <si>
    <t>ixha36re/dxha36re</t>
  </si>
  <si>
    <t>ixha37re/dxha37re</t>
  </si>
  <si>
    <t>ixha38re/dxha38re</t>
  </si>
  <si>
    <t>ixha39re/dxha39re</t>
  </si>
  <si>
    <t>ixha40re/dxha40re</t>
  </si>
  <si>
    <t>ixha41re/dxha41re</t>
  </si>
  <si>
    <t>ixha42re/dxha42re</t>
  </si>
  <si>
    <t>ixha43re/dxha43re</t>
  </si>
  <si>
    <t>ixha44re/dxha44re</t>
  </si>
  <si>
    <t>ixha45re/dxha45re</t>
  </si>
  <si>
    <t>ixhi58re/dxhi58re</t>
  </si>
  <si>
    <t>ixhi59re/dxhi59re</t>
  </si>
  <si>
    <t>ixhi60re/dxhi60re</t>
  </si>
  <si>
    <t>ixhi61re/dxhi61re</t>
  </si>
  <si>
    <t>ixhi62re/dxhi62re</t>
  </si>
  <si>
    <t>ixhi63re/dxhi63re</t>
  </si>
  <si>
    <t>ixhi64re/dxhi64re</t>
  </si>
  <si>
    <t>ixi01rer/dxi01rer</t>
  </si>
  <si>
    <t>ixi02rer/dxi02rer</t>
  </si>
  <si>
    <t>ixi03rer/dxi03rer</t>
  </si>
  <si>
    <t>ixi04rer/dxi04rer</t>
  </si>
  <si>
    <t>ixha32re/dxha32re</t>
  </si>
  <si>
    <t>ixha33re/dxha33re</t>
  </si>
  <si>
    <t>in120rer/dn120rer</t>
  </si>
  <si>
    <t>in190rer/dn190rer</t>
  </si>
  <si>
    <t>in125rer/dn125rer</t>
  </si>
  <si>
    <t>in209rer/dn209rer</t>
  </si>
  <si>
    <t>in210rer/dn210rer</t>
  </si>
  <si>
    <t>in128rer/dn128rer</t>
  </si>
  <si>
    <t>in129rer/dn129rer</t>
  </si>
  <si>
    <t>in130rer/dn130rer</t>
  </si>
  <si>
    <t>in132rer/dn132rer</t>
  </si>
  <si>
    <t>in133rer/dn133rer</t>
  </si>
  <si>
    <t>in134rer/dn134rer</t>
  </si>
  <si>
    <t>in136rer/dn136rer</t>
  </si>
  <si>
    <t>in138rer/dn138rer</t>
  </si>
  <si>
    <t>in139rer/dn139rer</t>
  </si>
  <si>
    <t>in200rer/dn200rer</t>
  </si>
  <si>
    <t>in203rer/dn203rer</t>
  </si>
  <si>
    <t>in204rer/dn204rer</t>
  </si>
  <si>
    <t>in205rer/dn205rer</t>
  </si>
  <si>
    <t>in206rer/dn206rer</t>
  </si>
  <si>
    <t>in207rer/dn207rer</t>
  </si>
  <si>
    <t>in208rer/dn208rer</t>
  </si>
  <si>
    <t>in211rer/dn211rer</t>
  </si>
  <si>
    <t>in212rer/dn212rer</t>
  </si>
  <si>
    <t>in213rer/dn213rer</t>
  </si>
  <si>
    <t>in214rer/dn214rer</t>
  </si>
  <si>
    <t>in215rer/dn215rer</t>
  </si>
  <si>
    <t>in216rer/dn216rer</t>
  </si>
  <si>
    <t>in217rer/dn217rer</t>
  </si>
  <si>
    <t>in218rer/dn218rer</t>
  </si>
  <si>
    <t>in219rer/dn219rer</t>
  </si>
  <si>
    <t>in220rer/dn220rer</t>
  </si>
  <si>
    <t>in221rer/dn221rer</t>
  </si>
  <si>
    <t>in222rer/dn222rer</t>
  </si>
  <si>
    <t>in223rer/dn223rer</t>
  </si>
  <si>
    <t>in224rer/dn224rer</t>
  </si>
  <si>
    <t>in225rer/dn225rer</t>
  </si>
  <si>
    <t>in226rer/dn226rer</t>
  </si>
  <si>
    <t>in227rer/dn227rer</t>
  </si>
  <si>
    <t>in228rer/dn228rer</t>
  </si>
  <si>
    <t>in229rer/dn229rer</t>
  </si>
  <si>
    <t>in230rer/dn230rer</t>
  </si>
  <si>
    <t>in231rer/dn231rer</t>
  </si>
  <si>
    <t>in232rer/dn232rer</t>
  </si>
  <si>
    <t>in233rer/dn233rer</t>
  </si>
  <si>
    <t>in234rer/dn234rer</t>
  </si>
  <si>
    <t>in235rer/dn235rer</t>
  </si>
  <si>
    <t>in236rer/dn236rer</t>
  </si>
  <si>
    <t>in122rer/dn122rer</t>
  </si>
  <si>
    <t>in123are/dn123are</t>
  </si>
  <si>
    <t>in123bre/dn123bre</t>
  </si>
  <si>
    <t>in123cre/dn123cre</t>
  </si>
  <si>
    <t>in124are/dn124are</t>
  </si>
  <si>
    <t>in124bre/dn124bre</t>
  </si>
  <si>
    <t>in124cre/dn124cre</t>
  </si>
  <si>
    <t>ix3001re/dx3001re</t>
  </si>
  <si>
    <t>ix3002re/dx3002re</t>
  </si>
  <si>
    <t>ix3003re/dx3003re</t>
  </si>
  <si>
    <t>ix3004re/dx3004re</t>
  </si>
  <si>
    <t>ixma1rer/dxma1rer</t>
  </si>
  <si>
    <t>ixma2rer/dxma2rer</t>
  </si>
  <si>
    <t>ixma3rer/dxma3rer</t>
  </si>
  <si>
    <t>ixmb1rer/dxmb1rer</t>
  </si>
  <si>
    <t>ixmb2rer/dxmb2rer</t>
  </si>
  <si>
    <t>ixmb3rer/dxmb3rer</t>
  </si>
  <si>
    <t>ixmc1rer/dxmc1rer</t>
  </si>
  <si>
    <t>ixmc2rer/dxmc2rer</t>
  </si>
  <si>
    <t>ixmc3rer/dxmc3rer</t>
  </si>
  <si>
    <t>ixmd1rer/dxmd1rer</t>
  </si>
  <si>
    <t>ixmd2rer/dxmd2rer</t>
  </si>
  <si>
    <t>ixmd3rer/dxmd3rer</t>
  </si>
  <si>
    <t>ixaa1rer/dxaa1rer</t>
  </si>
  <si>
    <t>ixaa2rer/dxaa2rer</t>
  </si>
  <si>
    <t>ixaa3rer/dxaa3rer</t>
  </si>
  <si>
    <t>ixab1rer/dxab1rer</t>
  </si>
  <si>
    <t>ixab2rer/dxab2rer</t>
  </si>
  <si>
    <t>ixab3rer/dxab3rer</t>
  </si>
  <si>
    <t>ixac1rer/dxac1rer</t>
  </si>
  <si>
    <t>ixac2rer/dxac2rer</t>
  </si>
  <si>
    <t>ixac3rer/dxac3rer</t>
  </si>
  <si>
    <t>ixad1rer/dxad1rer</t>
  </si>
  <si>
    <t>ixad2rer/dxad2rer</t>
  </si>
  <si>
    <t>ixad3rer/dxad3rer</t>
  </si>
  <si>
    <t>iu001rec/du001rec</t>
  </si>
  <si>
    <t>iu002re/du002re</t>
  </si>
  <si>
    <t>iu003rer/du003rer</t>
  </si>
  <si>
    <t>iu004rer/du004rer</t>
  </si>
  <si>
    <t>iu005rer/du005rer</t>
  </si>
  <si>
    <t>iu006rer/du006rer</t>
  </si>
  <si>
    <t>iu007rer/du007rer</t>
  </si>
  <si>
    <t>iu008rer/du008rer</t>
  </si>
  <si>
    <t>iu009rer/du009rer</t>
  </si>
  <si>
    <t>iu010rer/du010rer</t>
  </si>
  <si>
    <t>iu011rer/du011rer</t>
  </si>
  <si>
    <t>iu012rer/du012rer</t>
  </si>
  <si>
    <t>iu013rer/du013rer</t>
  </si>
  <si>
    <t>iu014rer/du014rer</t>
  </si>
  <si>
    <t>iu015rer/du015rer</t>
  </si>
  <si>
    <t>iu016rer/du016rer</t>
  </si>
  <si>
    <t>iu017rer/du017rer</t>
  </si>
  <si>
    <t>iu018rer/du018rer</t>
  </si>
  <si>
    <t>iu019rer/du019rer</t>
  </si>
  <si>
    <t>iu020rer/du020rer</t>
  </si>
  <si>
    <t>iu021rer/du021rer</t>
  </si>
  <si>
    <t>iu022rer/du022rer</t>
  </si>
  <si>
    <t>iu023rer/du023rer</t>
  </si>
  <si>
    <t>iu024rer/du024rer</t>
  </si>
  <si>
    <t>iu025rer/du025rer</t>
  </si>
  <si>
    <t>iu035rer/du035rer</t>
  </si>
  <si>
    <t>iu036rer/du036rer</t>
  </si>
  <si>
    <t>iu037rer/du037rer</t>
  </si>
  <si>
    <t>iu038rer/du038rer</t>
  </si>
  <si>
    <t>iu039rer/du039rer</t>
  </si>
  <si>
    <t>iu040rer/du040rer</t>
  </si>
  <si>
    <t>iu041rer/du041rer</t>
  </si>
  <si>
    <t>iu042rer/du042rer</t>
  </si>
  <si>
    <t>iu043rer/du043rer</t>
  </si>
  <si>
    <t>iu044rer/du044rer</t>
  </si>
  <si>
    <t>iu045rer/du045rer</t>
  </si>
  <si>
    <t>iu046rer/du046rer</t>
  </si>
  <si>
    <t>iu047rer/du047rer</t>
  </si>
  <si>
    <t>iu048rer/du048rer</t>
  </si>
  <si>
    <t>iu026rec/du026rec</t>
  </si>
  <si>
    <t>iu027re/du027re</t>
  </si>
  <si>
    <t>iua33rec/dua33rec</t>
  </si>
  <si>
    <t>iub033re/dub033re</t>
  </si>
  <si>
    <t>iuc34rec/duc34rec</t>
  </si>
  <si>
    <t>iub034re/dub034re</t>
  </si>
  <si>
    <t>ik000rer/dk000rer</t>
  </si>
  <si>
    <t>ik001rer/dk001rer</t>
  </si>
  <si>
    <t>ik002rer/dk002rer</t>
  </si>
  <si>
    <t>ik003rer/dk003rer</t>
  </si>
  <si>
    <t>ik004rer/dk004rer</t>
  </si>
  <si>
    <t>ik005rer/dk005rer</t>
  </si>
  <si>
    <t>ik006rer/dk006rer</t>
  </si>
  <si>
    <t>ik007rer/dk007rer</t>
  </si>
  <si>
    <t>ik008rer/dk008rer</t>
  </si>
  <si>
    <t>ik009rer/dk009rer</t>
  </si>
  <si>
    <t>ik010rer/dk010rer</t>
  </si>
  <si>
    <t>ik011rer/dk011rer</t>
  </si>
  <si>
    <t>ik012rer/dk012rer</t>
  </si>
  <si>
    <t>ik013rer/dk013rer</t>
  </si>
  <si>
    <t>ik014rer/dk014rer</t>
  </si>
  <si>
    <t>ik015rer/dk015rer</t>
  </si>
  <si>
    <t>ik016rer/dk016rer</t>
  </si>
  <si>
    <t>ik017rer/dk017rer</t>
  </si>
  <si>
    <t>ik018rer/dk018rer</t>
  </si>
  <si>
    <t>ik019rer/dk019rer</t>
  </si>
  <si>
    <t>ik020rer/dk020rer</t>
  </si>
  <si>
    <t>ik021rer/dk021rer</t>
  </si>
  <si>
    <t>ik022rer/dk022rer</t>
  </si>
  <si>
    <t>ik023rer/dk023rer</t>
  </si>
  <si>
    <t>ik024rer/dk024rer</t>
  </si>
  <si>
    <t>id001are/dd001are</t>
  </si>
  <si>
    <t>id001bre/dd001bre</t>
  </si>
  <si>
    <t>id001cre/dd001cre</t>
  </si>
  <si>
    <t>id001dre/dd001dre</t>
  </si>
  <si>
    <t>id002are/dd002are</t>
  </si>
  <si>
    <t>id002bre/dd002bre</t>
  </si>
  <si>
    <t>id002cre/dd002cre</t>
  </si>
  <si>
    <t>id002dre/dd002dre</t>
  </si>
  <si>
    <t>id003are/dd003are</t>
  </si>
  <si>
    <t>id003bre/dd003bre</t>
  </si>
  <si>
    <t>id003cre/dd003cre</t>
  </si>
  <si>
    <t>id003dre/dd003dre</t>
  </si>
  <si>
    <t>id004are/dd004are</t>
  </si>
  <si>
    <t>id004bre/dd004bre</t>
  </si>
  <si>
    <t>id004cre/dd004cre</t>
  </si>
  <si>
    <t>id004dre/dd004dre</t>
  </si>
  <si>
    <t>id005are/dd005are</t>
  </si>
  <si>
    <t>id005bre/dd005bre</t>
  </si>
  <si>
    <t>id005cre/dd005cre</t>
  </si>
  <si>
    <t>id005dre/dd005dre</t>
  </si>
  <si>
    <t>id006are/dd006are</t>
  </si>
  <si>
    <t>id006bre/dd006bre</t>
  </si>
  <si>
    <t>id006cre/dd006cre</t>
  </si>
  <si>
    <t>id006dre/dd006dre</t>
  </si>
  <si>
    <t>id007are/dd007are</t>
  </si>
  <si>
    <t>id007bre/dd007bre</t>
  </si>
  <si>
    <t>id007cre/dd007cre</t>
  </si>
  <si>
    <t>id007dre/dd007dre</t>
  </si>
  <si>
    <t>id008are/dd008are</t>
  </si>
  <si>
    <t>id008bre/dd008bre</t>
  </si>
  <si>
    <t>id008cre/dd008cre</t>
  </si>
  <si>
    <t>id008dre/dd008dre</t>
  </si>
  <si>
    <t>id009are/dd009are</t>
  </si>
  <si>
    <t>id009cre/dd009cre</t>
  </si>
  <si>
    <t>id009dre/dd009dre</t>
  </si>
  <si>
    <t>id010are/dd010are</t>
  </si>
  <si>
    <t>id010bre/dd010bre</t>
  </si>
  <si>
    <t>id010cre/dd010cre</t>
  </si>
  <si>
    <t>id010dre/dd010dre</t>
  </si>
  <si>
    <t>id011are/dd011are</t>
  </si>
  <si>
    <t>id011bre/dd011bre</t>
  </si>
  <si>
    <t>id011cre/dd011cre</t>
  </si>
  <si>
    <t>id011dre/dd011dre</t>
  </si>
  <si>
    <t>id012are/dd012are</t>
  </si>
  <si>
    <t>id012bre/dd012bre</t>
  </si>
  <si>
    <t>id012cre/dd012cre</t>
  </si>
  <si>
    <t>id012dre/dd012dre</t>
  </si>
  <si>
    <t>id013are/dd013are</t>
  </si>
  <si>
    <t>id013bre/dd013bre</t>
  </si>
  <si>
    <t>id013cre/dd013cre</t>
  </si>
  <si>
    <t>id013dre/dd013dre</t>
  </si>
  <si>
    <t>id014are/dd014are</t>
  </si>
  <si>
    <t>id014bre/dd014bre</t>
  </si>
  <si>
    <t>id014cre/dd014cre</t>
  </si>
  <si>
    <t>id014dre/dd014dre</t>
  </si>
  <si>
    <t>id015are/dd015are</t>
  </si>
  <si>
    <t>id015bre/dd015bre</t>
  </si>
  <si>
    <t>id015cre/dd015cre</t>
  </si>
  <si>
    <t>id015dre/dd015dre</t>
  </si>
  <si>
    <t>id016are/dd016are</t>
  </si>
  <si>
    <t>id016bre/dd016bre</t>
  </si>
  <si>
    <t>id016cre/dd016cre</t>
  </si>
  <si>
    <t>id016dre/dd016dre</t>
  </si>
  <si>
    <t>id017are/dd017are</t>
  </si>
  <si>
    <t>id017bre/dd017bre</t>
  </si>
  <si>
    <t>id017cre/dd017cre</t>
  </si>
  <si>
    <t>id017dre/dd017dre</t>
  </si>
  <si>
    <t>id018rec/dd018rec</t>
  </si>
  <si>
    <t>id101rer/dd101rer</t>
  </si>
  <si>
    <t>id102rer/dd102rer</t>
  </si>
  <si>
    <t>id103rer/dd103rer</t>
  </si>
  <si>
    <t>id104rer/dd104rer</t>
  </si>
  <si>
    <t>id105rer/dd105rer</t>
  </si>
  <si>
    <t>id106rer/dd106rer</t>
  </si>
  <si>
    <t>id107rer/dd107rer</t>
  </si>
  <si>
    <t>id108rer/dd108rer</t>
  </si>
  <si>
    <t>id109rer/dd109rer</t>
  </si>
  <si>
    <t>id110rer/dd110rer</t>
  </si>
  <si>
    <t>id111rer/dd111rer</t>
  </si>
  <si>
    <t>id112rer/dd112rer</t>
  </si>
  <si>
    <t>id113rer/dd113rer</t>
  </si>
  <si>
    <t>id114rer/dd114rer</t>
  </si>
  <si>
    <t>id115rer/dd115rer</t>
  </si>
  <si>
    <t>id116rer/dd116rer</t>
  </si>
  <si>
    <t>id117rer/dd117rer</t>
  </si>
  <si>
    <t>id118rer/dd118rer</t>
  </si>
  <si>
    <t>ih001rec/dh001rec</t>
  </si>
  <si>
    <t>ih001rei/dh001rei</t>
  </si>
  <si>
    <t>ih002re/dh002re</t>
  </si>
  <si>
    <t>ih009rec/dh009rec</t>
  </si>
  <si>
    <t>ih009rei/dh009rei</t>
  </si>
  <si>
    <t>ih010re/dh010re</t>
  </si>
  <si>
    <t>ih017rec/dh017rec</t>
  </si>
  <si>
    <t>ih017rei/dh017rei</t>
  </si>
  <si>
    <t>ih018re/dh018re</t>
  </si>
  <si>
    <t>ih025rec/dh025rec</t>
  </si>
  <si>
    <t>ih025rei/dh025rei</t>
  </si>
  <si>
    <t>ih026re/dh026re</t>
  </si>
  <si>
    <t>ih032rec/dh032rec</t>
  </si>
  <si>
    <t>ih032rei/dh032rei</t>
  </si>
  <si>
    <t>ih033re/dh033re</t>
  </si>
  <si>
    <t>in001rec/dn001rec</t>
  </si>
  <si>
    <t>in001rei/dn001rei</t>
  </si>
  <si>
    <t>in002re/dn002re</t>
  </si>
  <si>
    <t>in010rec/dn010rec</t>
  </si>
  <si>
    <t>in010rei/dn010rei</t>
  </si>
  <si>
    <t>in011re/dn011re</t>
  </si>
  <si>
    <t>in019rec/dn019rec</t>
  </si>
  <si>
    <t>in019rei/dn019rei</t>
  </si>
  <si>
    <t>in020re/dn020re</t>
  </si>
  <si>
    <t>in028rec/dn028rec</t>
  </si>
  <si>
    <t>in028rei/dn028rei</t>
  </si>
  <si>
    <t>in029re/dn029re</t>
  </si>
  <si>
    <t>in037rec/dn037rec</t>
  </si>
  <si>
    <t>in037rei/dn037rei</t>
  </si>
  <si>
    <t>in038re/dn038re</t>
  </si>
  <si>
    <t>in046rec/dn046rec</t>
  </si>
  <si>
    <t>in046rei/dn046rei</t>
  </si>
  <si>
    <t>in047re/dn047re</t>
  </si>
  <si>
    <t>in070rec/dn070rec</t>
  </si>
  <si>
    <t>in071re/dn071re</t>
  </si>
  <si>
    <t>in072rec/dn072rec</t>
  </si>
  <si>
    <t>in073re/dn073re</t>
  </si>
  <si>
    <t>ih003rer/dh003rer</t>
  </si>
  <si>
    <t>ih004rer/dh004rer</t>
  </si>
  <si>
    <t>ih005rer/dh005rer</t>
  </si>
  <si>
    <t>ih006rer/dh006rer</t>
  </si>
  <si>
    <t>ih007rer/dh007rer</t>
  </si>
  <si>
    <t>ih008rer/dh008rer</t>
  </si>
  <si>
    <t>ih011rer/dh011rer</t>
  </si>
  <si>
    <t>ih012rer/dh012rer</t>
  </si>
  <si>
    <t>ih013rer/dh013rer</t>
  </si>
  <si>
    <t>ih014rer/dh014rer</t>
  </si>
  <si>
    <t>ih015rer/dh015rer</t>
  </si>
  <si>
    <t>ih016rer/dh016rer</t>
  </si>
  <si>
    <t>ih019rer/dh019rer</t>
  </si>
  <si>
    <t>ih020rer/dh020rer</t>
  </si>
  <si>
    <t>ih021rer/dh021rer</t>
  </si>
  <si>
    <t>ih022rer/dh022rer</t>
  </si>
  <si>
    <t>ih023rer/dh023rer</t>
  </si>
  <si>
    <t>ih024rer/dh024rer</t>
  </si>
  <si>
    <t>ih027rer/dh027rer</t>
  </si>
  <si>
    <t>ih028rer/dh028rer</t>
  </si>
  <si>
    <t>ih029rer/dh029rer</t>
  </si>
  <si>
    <t>ih030rer/dh030rer</t>
  </si>
  <si>
    <t>ih031rer/dh031rer</t>
  </si>
  <si>
    <t>ih034rer/dh034rer</t>
  </si>
  <si>
    <t>ih035rer/dh035rer</t>
  </si>
  <si>
    <t>ih036rer/dh036rer</t>
  </si>
  <si>
    <t>ih037rer/dh037rer</t>
  </si>
  <si>
    <t>ih038rer/dh038rer</t>
  </si>
  <si>
    <t>ih039rer/dh039rer</t>
  </si>
  <si>
    <t>in004rer/dn004rer</t>
  </si>
  <si>
    <t>in007rer/dn007rer</t>
  </si>
  <si>
    <t>in009rer/dn009rer</t>
  </si>
  <si>
    <t>in101rer/dn101rer</t>
  </si>
  <si>
    <t>in107rer/dn107rer</t>
  </si>
  <si>
    <t>in014rer/dn014rer</t>
  </si>
  <si>
    <t>in016rer/dn016rer</t>
  </si>
  <si>
    <t>in017rer/dn017rer</t>
  </si>
  <si>
    <t>in102rer/dn102rer</t>
  </si>
  <si>
    <t>in108rer/dn108rer</t>
  </si>
  <si>
    <t>in022rer/dn022rer</t>
  </si>
  <si>
    <t>in023rer/dn023rer</t>
  </si>
  <si>
    <t>in024rer/dn024rer</t>
  </si>
  <si>
    <t>in103rer/dn103rer</t>
  </si>
  <si>
    <t>in109rer/dn109rer</t>
  </si>
  <si>
    <t>in031rer/dn031rer</t>
  </si>
  <si>
    <t>in032rer/dn032rer</t>
  </si>
  <si>
    <t>in033rer/dn033rer</t>
  </si>
  <si>
    <t>in034rer/dn034rer</t>
  </si>
  <si>
    <t>in104rer/dn104rer</t>
  </si>
  <si>
    <t>in110rer/dn110rer</t>
  </si>
  <si>
    <t>in041rer/dn041rer</t>
  </si>
  <si>
    <t>in043rer/dn043rer</t>
  </si>
  <si>
    <t>in044rer/dn044rer</t>
  </si>
  <si>
    <t>in045rer/dn045rer</t>
  </si>
  <si>
    <t>in105rer/dn105rer</t>
  </si>
  <si>
    <t>in111rer/dn111rer</t>
  </si>
  <si>
    <t>in049rer/dn049rer</t>
  </si>
  <si>
    <t>in050rer/dn050rer</t>
  </si>
  <si>
    <t>in054rer/dn054rer</t>
  </si>
  <si>
    <t>in106rer/dn106rer</t>
  </si>
  <si>
    <t>in112rer/dn112rer</t>
  </si>
  <si>
    <t>in601rer/dn601rer</t>
  </si>
  <si>
    <t>in602rer/dn602rer</t>
  </si>
  <si>
    <t>in301rer/dn301rer</t>
  </si>
  <si>
    <t>in302rer/dn302rer</t>
  </si>
  <si>
    <t>in303rer/dn303rer</t>
  </si>
  <si>
    <t>in304rer/dn304rer</t>
  </si>
  <si>
    <t>in305rer/dn305rer</t>
  </si>
  <si>
    <t>in306rer/dn306rer</t>
  </si>
  <si>
    <t>in401rer/dn401rer</t>
  </si>
  <si>
    <t>in402rer/dn402rer</t>
  </si>
  <si>
    <t>in403rer/dn403rer</t>
  </si>
  <si>
    <t>in404rer/dn404rer</t>
  </si>
  <si>
    <t>in405rer/dn405rer</t>
  </si>
  <si>
    <t>in406rer/dn406rer</t>
  </si>
  <si>
    <t>in501rer/dn501rer</t>
  </si>
  <si>
    <t>in502rer/dn502rer</t>
  </si>
  <si>
    <t>in503rer/dn503rer</t>
  </si>
  <si>
    <t>in504rer/dn504rer</t>
  </si>
  <si>
    <t>in505rer/dn505rer</t>
  </si>
  <si>
    <t>in506rer/dn506rer</t>
  </si>
  <si>
    <t>in507rer/dn507rer</t>
  </si>
  <si>
    <t>ivm01rer/dvm01rer</t>
  </si>
  <si>
    <t>ivm02rer/dvm02rer</t>
  </si>
  <si>
    <t>ivm03rer/dvm03rer</t>
  </si>
  <si>
    <t>ivm04rer/dvm04rer</t>
  </si>
  <si>
    <t>ivm05rer/dvm05rer</t>
  </si>
  <si>
    <t>ivm06rer/dvm06rer</t>
  </si>
  <si>
    <t>ivm07rer/dvm07rer</t>
  </si>
  <si>
    <t>ivm08rer/dvm08rer</t>
  </si>
  <si>
    <t>ivm09rer/dvm09rer</t>
  </si>
  <si>
    <t>ie004re/de004re</t>
  </si>
  <si>
    <t>ie005re/de005re</t>
  </si>
  <si>
    <t>ie006re/de006re</t>
  </si>
  <si>
    <t>ie007rec/de007rec</t>
  </si>
  <si>
    <t>ie020re/de020re</t>
  </si>
  <si>
    <t>ic001rer/dc001rer</t>
  </si>
  <si>
    <t>ic002rer/dc002rer</t>
  </si>
  <si>
    <t>ic003rer/dc003rer</t>
  </si>
  <si>
    <t>ic004rer/dc004rer</t>
  </si>
  <si>
    <t>ic005rer/dc005rer</t>
  </si>
  <si>
    <t>ic006rer/dc006rer</t>
  </si>
  <si>
    <t>ic007rer/dc007rer</t>
  </si>
  <si>
    <t>ic008rer/dc008rer</t>
  </si>
  <si>
    <t>ic009rer/dc009rer</t>
  </si>
  <si>
    <t>ic010rer/dc010rer</t>
  </si>
  <si>
    <t>ic011rer/dc011rer</t>
  </si>
  <si>
    <t>ic012rer/dc012rer</t>
  </si>
  <si>
    <t>ic013rer/dc013rer</t>
  </si>
  <si>
    <t>ic014rer/dc014rer</t>
  </si>
  <si>
    <t>ic017rer/dc017rer</t>
  </si>
  <si>
    <t>ic015rer/dc015rer</t>
  </si>
  <si>
    <t>ic016rer/dc016rer</t>
  </si>
  <si>
    <t>ic018rer/dc018rer</t>
  </si>
  <si>
    <t>ic019rer/dc019rer</t>
  </si>
  <si>
    <t>ic020rer/dc020rer</t>
  </si>
  <si>
    <t>ic021rer/dc021rer</t>
  </si>
  <si>
    <t>ic022rer/dc022rer</t>
  </si>
  <si>
    <t>ic023rer/dc023rer</t>
  </si>
  <si>
    <t>ic024rer/dc024rer</t>
  </si>
  <si>
    <t>ic025rer/dc025rer</t>
  </si>
  <si>
    <t>ic026rer/dc026rer</t>
  </si>
  <si>
    <t>ic027rer/dc027rer</t>
  </si>
  <si>
    <t>ig301rer/dg301rer</t>
  </si>
  <si>
    <t>ig302rer/dg302rer</t>
  </si>
  <si>
    <t>ig303rer/dg303rer</t>
  </si>
  <si>
    <t>ig304rer/dg304rer</t>
  </si>
  <si>
    <t>ig001rer/dg001rer</t>
  </si>
  <si>
    <t>ig003rer/dg003rer</t>
  </si>
  <si>
    <t>ig004rer/dg004rer</t>
  </si>
  <si>
    <t>ig005rer/dg005rer</t>
  </si>
  <si>
    <t>ig006rer/dg006rer</t>
  </si>
  <si>
    <t>ig007rer/dg007rer</t>
  </si>
  <si>
    <t>ig008rer/dg008rer</t>
  </si>
  <si>
    <t>ig009rer/dg009rer</t>
  </si>
  <si>
    <t>ig010rer/dg010rer</t>
  </si>
  <si>
    <t>ig305rer/dg305rer</t>
  </si>
  <si>
    <t>ig306rer/dg306rer</t>
  </si>
  <si>
    <t>ig307rer/dg307rer</t>
  </si>
  <si>
    <t>ig308rer/dg308rer</t>
  </si>
  <si>
    <t>ig309rer/dg309rer</t>
  </si>
  <si>
    <t>ig310rer/dg310rer</t>
  </si>
  <si>
    <t>ig311rer/dg311rer</t>
  </si>
  <si>
    <t>iy001rec/dy001rec</t>
  </si>
  <si>
    <t>iy002re/dy002re</t>
  </si>
  <si>
    <t>iy004rer/dy004rer</t>
  </si>
  <si>
    <t>iy005rer/dy005rer</t>
  </si>
  <si>
    <t>iy007rec/dy007rec</t>
  </si>
  <si>
    <t>iy008re/dy008re</t>
  </si>
  <si>
    <t>iy009rer/dy009rer</t>
  </si>
  <si>
    <t>iy011rer/dy011rer</t>
  </si>
  <si>
    <t>iy013rec/dy013rec</t>
  </si>
  <si>
    <t>iy014re/dy014re</t>
  </si>
  <si>
    <t>iy015rer/dy015rer</t>
  </si>
  <si>
    <t>iy016rer/dy016rer</t>
  </si>
  <si>
    <t>iy017rer/dy017rer</t>
  </si>
  <si>
    <t>iy018rer/dy018rer</t>
  </si>
  <si>
    <t>ig326rer/dg326rer</t>
  </si>
  <si>
    <t>ig327rer/dg327rer</t>
  </si>
  <si>
    <t>ig328rer/dg328rer</t>
  </si>
  <si>
    <t>ig329rer/dg329rer</t>
  </si>
  <si>
    <t>ig330rer/dg330rer</t>
  </si>
  <si>
    <t>ig331rer/dg331rer</t>
  </si>
  <si>
    <t>ig332rer/dg332rer</t>
  </si>
  <si>
    <t>ig333rer/dg333rer</t>
  </si>
  <si>
    <t>ig334rer/dg334rer</t>
  </si>
  <si>
    <t>ig335rer/dg335rer</t>
  </si>
  <si>
    <t>ig336rer/dg336rer</t>
  </si>
  <si>
    <t>ig337rer/dg337rer</t>
  </si>
  <si>
    <t>ig338rer/dg338rer</t>
  </si>
  <si>
    <t>ig339rer/dg339rer</t>
  </si>
  <si>
    <t>ig340rer/dg340rer</t>
  </si>
  <si>
    <t>ig341rer/dg341rer</t>
  </si>
  <si>
    <t>ig342rer/dg342rer</t>
  </si>
  <si>
    <t>ig343rer/dg343rer</t>
  </si>
  <si>
    <t>ig344rer/dg344rer</t>
  </si>
  <si>
    <t>ig345rer/dg345rer</t>
  </si>
  <si>
    <t>ig346rer/dg346rer</t>
  </si>
  <si>
    <t>ig347rer/dg347rer</t>
  </si>
  <si>
    <t>ig348rer/dg348rer</t>
  </si>
  <si>
    <t>ig349rer/dg349rer</t>
  </si>
  <si>
    <t>ig350rer/dg350rer</t>
  </si>
  <si>
    <t>ig351rer/dg351rer</t>
  </si>
  <si>
    <t>ig352rer/dg352rer</t>
  </si>
  <si>
    <t>ig353rer/dg353rer</t>
  </si>
  <si>
    <t>ig354rer/dg354rer</t>
  </si>
  <si>
    <t>ig312rer/dg312rer</t>
  </si>
  <si>
    <t>ig313rer/dg313rer</t>
  </si>
  <si>
    <t>ig314rer/dg314rer</t>
  </si>
  <si>
    <t>ig315rer/dg315rer</t>
  </si>
  <si>
    <t>ig316rer/dg316rer</t>
  </si>
  <si>
    <t>ig317rer/dg317rer</t>
  </si>
  <si>
    <t>ig318rer/dg318rer</t>
  </si>
  <si>
    <t>ig319rer/dg319rer</t>
  </si>
  <si>
    <t>ig320rer/dg320rer</t>
  </si>
  <si>
    <t>ig321rer/dg321rer</t>
  </si>
  <si>
    <t>ig322rer/dg322rer</t>
  </si>
  <si>
    <t>ig323rer/dg323rer</t>
  </si>
  <si>
    <t>ig324rer/dg324rer</t>
  </si>
  <si>
    <t>ig325rer/dg325rer</t>
  </si>
  <si>
    <t>iv053rer/dv053rer</t>
  </si>
  <si>
    <t>iv054rer/dv054rer</t>
  </si>
  <si>
    <t>iv201rer/dv201rer</t>
  </si>
  <si>
    <t>iv202rer/dv202rer</t>
  </si>
  <si>
    <t>iv203rer/dv203rer</t>
  </si>
  <si>
    <t>iv204rer/dv204rer</t>
  </si>
  <si>
    <t>iv001re/dv001re</t>
  </si>
  <si>
    <t>iv002re/dv002re</t>
  </si>
  <si>
    <t>iv003re/dv003re</t>
  </si>
  <si>
    <t>iv004re/dv004re</t>
  </si>
  <si>
    <t>iv005re/dv005re</t>
  </si>
  <si>
    <t>iv101rer/dv101rer</t>
  </si>
  <si>
    <t>iv006re/dv006re</t>
  </si>
  <si>
    <t>iv007re/dv007re</t>
  </si>
  <si>
    <t>iv008re/dv008re</t>
  </si>
  <si>
    <t>iv009re/dv009re</t>
  </si>
  <si>
    <t>iv010re/dv010re</t>
  </si>
  <si>
    <t>iv011re/dv011re</t>
  </si>
  <si>
    <t>iv102rer/dv102rer</t>
  </si>
  <si>
    <t>iv012re/dv012re</t>
  </si>
  <si>
    <t>iv013re/dv013re</t>
  </si>
  <si>
    <t>iv014re/dv014re</t>
  </si>
  <si>
    <t>iv015re/dv015re</t>
  </si>
  <si>
    <t>iv016re/dv016re</t>
  </si>
  <si>
    <t>iv017re/dv017re</t>
  </si>
  <si>
    <t>iv103rer/dv103rer</t>
  </si>
  <si>
    <t>iv018re/dv018re</t>
  </si>
  <si>
    <t>iv019re/dv019re</t>
  </si>
  <si>
    <t>iv020re/dv020re</t>
  </si>
  <si>
    <t>iv021re/dv021re</t>
  </si>
  <si>
    <t>iv022re/dv022re</t>
  </si>
  <si>
    <t>iv023re/dv023re</t>
  </si>
  <si>
    <t>iv104rer/dv104rer</t>
  </si>
  <si>
    <t>iv024re/dv024re</t>
  </si>
  <si>
    <t>iv025re/dv025re</t>
  </si>
  <si>
    <t>iv026re/dv026re</t>
  </si>
  <si>
    <t>iv027re/dv027re</t>
  </si>
  <si>
    <t>iv028re/dv028re</t>
  </si>
  <si>
    <t>iv029re/dv029re</t>
  </si>
  <si>
    <t>iv030re/dv030re</t>
  </si>
  <si>
    <t>iv105rer/dv105rer</t>
  </si>
  <si>
    <t>iv031re/dv031re</t>
  </si>
  <si>
    <t>iv032re/dv032re</t>
  </si>
  <si>
    <t>iv033re/dv033re</t>
  </si>
  <si>
    <t>iv034re/dv034re</t>
  </si>
  <si>
    <t>iv035re/dv035re</t>
  </si>
  <si>
    <t>iv036re/dv036re</t>
  </si>
  <si>
    <t>iv037re/dv037re</t>
  </si>
  <si>
    <t>iv106rer/dv106rer</t>
  </si>
  <si>
    <t>iv038re/dv038re</t>
  </si>
  <si>
    <t>iv039re/dv039re</t>
  </si>
  <si>
    <t>iv040re/dv040re</t>
  </si>
  <si>
    <t>iv041re/dv041re</t>
  </si>
  <si>
    <t>iv042re/dv042re</t>
  </si>
  <si>
    <t>iv043re/dv043re</t>
  </si>
  <si>
    <t>iv044re/dv044re</t>
  </si>
  <si>
    <t>iv107rer/dv107rer</t>
  </si>
  <si>
    <t>iv045re/dv045re</t>
  </si>
  <si>
    <t>ivi01rer/dvi01rer</t>
  </si>
  <si>
    <t>ivi02rer/dvi02rer</t>
  </si>
  <si>
    <t>ivi03rer/dvi03rer</t>
  </si>
  <si>
    <t>ivi04rer/dvi04rer</t>
  </si>
  <si>
    <t>ivi05rer/dvi05rer</t>
  </si>
  <si>
    <t>ivi06rer/dvi06rer</t>
  </si>
  <si>
    <t>ivi07rer/dvi07rer</t>
  </si>
  <si>
    <t>ivi08rer/dvi08rer</t>
  </si>
  <si>
    <t>iv055re/dv055re</t>
  </si>
  <si>
    <t>iv056re/dv056re</t>
  </si>
  <si>
    <t>iv057re/dv057re</t>
  </si>
  <si>
    <t>iv058re/dv058re</t>
  </si>
  <si>
    <t>iv059re/dv059re</t>
  </si>
  <si>
    <t>iv108rer/dv108rer</t>
  </si>
  <si>
    <t>iv060re/dv060re</t>
  </si>
  <si>
    <t>iv061re/dv061re</t>
  </si>
  <si>
    <t>iv062re/dv062re</t>
  </si>
  <si>
    <t>iv063re/dv063re</t>
  </si>
  <si>
    <t>iv064re/dv064re</t>
  </si>
  <si>
    <t>iv065re/dv065re</t>
  </si>
  <si>
    <t>iv109rer/dv109rer</t>
  </si>
  <si>
    <t>iv066re/dv066re</t>
  </si>
  <si>
    <t>iv067re/dv067re</t>
  </si>
  <si>
    <t>iv068re/dv068re</t>
  </si>
  <si>
    <t>iv069re/dv069re</t>
  </si>
  <si>
    <t>iv070re/dv070re</t>
  </si>
  <si>
    <t>iv071re/dv071re</t>
  </si>
  <si>
    <t>iv110rer/dv110rer</t>
  </si>
  <si>
    <t>iv072re/dv072re</t>
  </si>
  <si>
    <t>ivi09rer/dvi09rer</t>
  </si>
  <si>
    <t>ivi10rer/dvi10rer</t>
  </si>
  <si>
    <t>ivi11rer/dvi11rer</t>
  </si>
  <si>
    <t>ivi12rer/dvi12rer</t>
  </si>
  <si>
    <t>ivi13rer/dvi13rer</t>
  </si>
  <si>
    <t>ivi14rer/dvi14rer</t>
  </si>
  <si>
    <t>ivi15rer/dvi15rer</t>
  </si>
  <si>
    <t>iv205rer/dv205rer</t>
  </si>
  <si>
    <t>iv206rer/dv206rer</t>
  </si>
  <si>
    <t>iv207rer/dv207rer</t>
  </si>
  <si>
    <t>iv208rer/dv208rer</t>
  </si>
  <si>
    <t>iv209rer/dv209rer</t>
  </si>
  <si>
    <t>iv210rer/dv210rer</t>
  </si>
  <si>
    <t>iv211rer/dv211rer</t>
  </si>
  <si>
    <t>iv212rer/dv212rer</t>
  </si>
  <si>
    <t>iv213rer/dv213rer</t>
  </si>
  <si>
    <t>iv214rer/dv214rer</t>
  </si>
  <si>
    <t>iv215rer/dv215rer</t>
  </si>
  <si>
    <t>iv216rer/dv216rer</t>
  </si>
  <si>
    <t>iv217rer/dv217rer</t>
  </si>
  <si>
    <t>iv218rer/dv218rer</t>
  </si>
  <si>
    <t>iv219rer/dv219rer</t>
  </si>
  <si>
    <t>iv220rer/dv220rer</t>
  </si>
  <si>
    <t>iz101rer/dz101rer</t>
  </si>
  <si>
    <t>iz102rer/dz102rer</t>
  </si>
  <si>
    <t>iz103rer/dz103rer</t>
  </si>
  <si>
    <t>iz023rer/dz023rer</t>
  </si>
  <si>
    <t>iz024rer/dz024rer</t>
  </si>
  <si>
    <t>iz104rer/dz104rer</t>
  </si>
  <si>
    <t>iz105rer/dz105rer</t>
  </si>
  <si>
    <t>iz106rer/dz106rer</t>
  </si>
  <si>
    <t>iz107rer/dz107rer</t>
  </si>
  <si>
    <t>iz114rer/dz114rer</t>
  </si>
  <si>
    <t>iz115rer/dz115rer</t>
  </si>
  <si>
    <t>iz116rer/dz116rer</t>
  </si>
  <si>
    <t>iz108rer/dz108rer</t>
  </si>
  <si>
    <t>iz109rer/dz109rer</t>
  </si>
  <si>
    <t>iz110rer/dz110rer</t>
  </si>
  <si>
    <t>iz111rer/dz111rer</t>
  </si>
  <si>
    <t>iz112rer/dz112rer</t>
  </si>
  <si>
    <t>iz113rer/dz113rer</t>
  </si>
  <si>
    <t>izu117rer/dzu117rer</t>
  </si>
  <si>
    <t>iz118rer/dz118rer</t>
  </si>
  <si>
    <t>iz119rer/dz119rer</t>
  </si>
  <si>
    <t>izu120rer/dzu120rer</t>
  </si>
  <si>
    <t>iz121rer/dz121rer</t>
  </si>
  <si>
    <t>iz122rer/dz122rer</t>
  </si>
  <si>
    <t>izu123rer/dzu123rer</t>
  </si>
  <si>
    <t>iz124rer/dz124rer</t>
  </si>
  <si>
    <t>iz125rer/dz125rer</t>
  </si>
  <si>
    <t>izu126rer/dzu126rer</t>
  </si>
  <si>
    <t>iz127rer/dz127rer</t>
  </si>
  <si>
    <t>iz128rer/dz128rer</t>
  </si>
  <si>
    <t>izu129rer/dzu129rer</t>
  </si>
  <si>
    <t>iz130rer/dz130rer</t>
  </si>
  <si>
    <t>iz131rer/dz131rer</t>
  </si>
  <si>
    <t>iz132rer/dz132rer</t>
  </si>
  <si>
    <t>iz133rer/dz133rer</t>
  </si>
  <si>
    <t>iz134rer/dz134rer</t>
  </si>
  <si>
    <t>iz135rer/dz135rer</t>
  </si>
  <si>
    <t>iz136rer/dz136rer</t>
  </si>
  <si>
    <t>iz137rer/dz137rer</t>
  </si>
  <si>
    <t>iz138rer/dz138rer</t>
  </si>
  <si>
    <t>iz139rer/dz139rer</t>
  </si>
  <si>
    <t>iz140rer/dz140rer</t>
  </si>
  <si>
    <t>iz141rer/dz141rer</t>
  </si>
  <si>
    <t>iz142rer/dz142rer</t>
  </si>
  <si>
    <t>iz143rer/dz143rer</t>
  </si>
  <si>
    <t>iz144rer/dz144rer</t>
  </si>
  <si>
    <t>iz145rer/dz145rer</t>
  </si>
  <si>
    <t>iz146rer/dz146rer</t>
  </si>
  <si>
    <t>iz147rer/dz147rer</t>
  </si>
  <si>
    <t>iz148rer/dz148rer</t>
  </si>
  <si>
    <t>iz149rer/dz149rer</t>
  </si>
  <si>
    <t>iz150rer/dz150rer</t>
  </si>
  <si>
    <t>iz151rer/dz151rer</t>
  </si>
  <si>
    <t>iz152rer/dz152rer</t>
  </si>
  <si>
    <t>iz153rer/dz153rer</t>
  </si>
  <si>
    <t>iz154rer/dz154rer</t>
  </si>
  <si>
    <t>iz155rer/dz155rer</t>
  </si>
  <si>
    <t>iz156rer/dz156rer</t>
  </si>
  <si>
    <t>iz157rer/dz157rer</t>
  </si>
  <si>
    <t>iz158rer/dz158rer</t>
  </si>
  <si>
    <t>iz159rer/dz159rer</t>
  </si>
  <si>
    <t>iz160rer/dz160rer</t>
  </si>
  <si>
    <t>iz161rer/dz161rer</t>
  </si>
  <si>
    <t>iz162rer/dz162rer</t>
  </si>
  <si>
    <t>iz163rer/dz163rer</t>
  </si>
  <si>
    <t>iz164rer/dz164rer</t>
  </si>
  <si>
    <t>iz165rer/dz165rer</t>
  </si>
  <si>
    <t>iz166rer/dz166rer</t>
  </si>
  <si>
    <t>iz167rer/dz167rer</t>
  </si>
  <si>
    <t>iz168rer/dz168rer</t>
  </si>
  <si>
    <t>iz169rer/dz169rer</t>
  </si>
  <si>
    <t>iz170rer/dz170rer</t>
  </si>
  <si>
    <t>iz171rer/dz171rer</t>
  </si>
  <si>
    <t>iz172rer/dz172rer</t>
  </si>
  <si>
    <t>iz173rer/dz173rer</t>
  </si>
  <si>
    <t>iz174rer/dz174rer</t>
  </si>
  <si>
    <t>iz175rer/dz175rer</t>
  </si>
  <si>
    <t>iz176rer/dz176rer</t>
  </si>
  <si>
    <t>iz001rer/dz001rer</t>
  </si>
  <si>
    <t>iz002rer/dz002rer</t>
  </si>
  <si>
    <t>iz003rer/dz003rer</t>
  </si>
  <si>
    <t>iz004rer/dz004rer</t>
  </si>
  <si>
    <t>iz005rer/dz005rer</t>
  </si>
  <si>
    <t>iz006rer/dz006rer</t>
  </si>
  <si>
    <t>iz007rer/dz007rer</t>
  </si>
  <si>
    <t>iz008rer/dz008rer</t>
  </si>
  <si>
    <t>iz009rer/dz009rer</t>
  </si>
  <si>
    <t>iz010rer/dz010rer</t>
  </si>
  <si>
    <t>iz011rer/dz011rer</t>
  </si>
  <si>
    <t>iz012rer/dz012rer</t>
  </si>
  <si>
    <t>iz013rer/dz013rer</t>
  </si>
  <si>
    <t>iz014rer/dz014rer</t>
  </si>
  <si>
    <t>iz015rer/dz015rer</t>
  </si>
  <si>
    <t>iz016rer/dz016rer</t>
  </si>
  <si>
    <t>iz017rer/dz017rer</t>
  </si>
  <si>
    <t>iz018rer/dz018rer</t>
  </si>
  <si>
    <t>iz020rer/dz020rer</t>
  </si>
  <si>
    <t>iz022rer/dz022rer</t>
  </si>
  <si>
    <t>iz177rer/dz177rer</t>
  </si>
  <si>
    <t>iz178rer/dz178rer</t>
  </si>
  <si>
    <t>iz179rer/dz179rer</t>
  </si>
  <si>
    <t>iz180rer/dz180rer</t>
  </si>
  <si>
    <t>iz181rer/dz181rer</t>
  </si>
  <si>
    <t>iz182rer/dz182rer</t>
  </si>
  <si>
    <t>iz183rer/dz183rer</t>
  </si>
  <si>
    <t>iz184rer/dz184rer</t>
  </si>
  <si>
    <t>iz185rer/dz185rer</t>
  </si>
  <si>
    <t>iz186rer/dz186rer</t>
  </si>
  <si>
    <t>iz187rer/dz187rer</t>
  </si>
  <si>
    <t>iz188rer/dz188rer</t>
  </si>
  <si>
    <t>iz189rer/dz189rer</t>
  </si>
  <si>
    <t>iz190rer/dz190rer</t>
  </si>
  <si>
    <t>iz191rer/dz191rer</t>
  </si>
  <si>
    <t>iz192rer/dz192rer</t>
  </si>
  <si>
    <t>iz193rer/dz193rer</t>
  </si>
  <si>
    <t>iz194rer/dz194rer</t>
  </si>
  <si>
    <t>iz195rer/dz195rer</t>
  </si>
  <si>
    <t>iz196rer/dz196rer</t>
  </si>
  <si>
    <t>iz197rer/dz197rer</t>
  </si>
  <si>
    <t>iz198rer/dz198rer</t>
  </si>
  <si>
    <t>iz199rer/dz199rer</t>
  </si>
  <si>
    <t>iz200rer/dz200rer</t>
  </si>
  <si>
    <t>iz201rer/dz201rer</t>
  </si>
  <si>
    <t>iz202rer/dz202rer</t>
  </si>
  <si>
    <t>iz203rer/dz203rer</t>
  </si>
  <si>
    <t>iz204rer/dz204rer</t>
  </si>
  <si>
    <t>iz205rer/dz205rer</t>
  </si>
  <si>
    <t>iz206rer/dz206rer</t>
  </si>
  <si>
    <t>iz207rer/dz207rer</t>
  </si>
  <si>
    <t>iz208rer/dz208rer</t>
  </si>
  <si>
    <t>iz209rer/dz209rer</t>
  </si>
  <si>
    <t>iz210rer/dz210rer</t>
  </si>
  <si>
    <t>iz211rer/dz211rer</t>
  </si>
  <si>
    <t>iz212rer/dz212rer</t>
  </si>
  <si>
    <t>iz213rer/dz213rer</t>
  </si>
  <si>
    <t>iz214rer/dz214rer</t>
  </si>
  <si>
    <t>iz215rer/dz215rer</t>
  </si>
  <si>
    <t>iz216rer/dz216rer</t>
  </si>
  <si>
    <t>iz217rer/dz217rer</t>
  </si>
  <si>
    <t>iz218rer/dz218rer</t>
  </si>
  <si>
    <t>iz219rer/dz219rer</t>
  </si>
  <si>
    <t>iz235rer/dz235rer</t>
  </si>
  <si>
    <t>iz238rer/dz238rer</t>
  </si>
  <si>
    <t>iz239rer/dz239rer</t>
  </si>
  <si>
    <t>iz240rer/dz240rer</t>
  </si>
  <si>
    <t>iz220rer/dz220rer</t>
  </si>
  <si>
    <t>iz221rer/dz221rer</t>
  </si>
  <si>
    <t>iz222rer/dz222rer</t>
  </si>
  <si>
    <t>iz223rer/dz223rer</t>
  </si>
  <si>
    <t>iz224rer/dz224rer</t>
  </si>
  <si>
    <t>iz225rer/dz225rer</t>
  </si>
  <si>
    <t>iz226rer/dz226rer</t>
  </si>
  <si>
    <t>iz227rer/dz227rer</t>
  </si>
  <si>
    <t>iz228rer/dz228rer</t>
  </si>
  <si>
    <t>iz229rer/dz229rer</t>
  </si>
  <si>
    <t>iz230rer/dz230rer</t>
  </si>
  <si>
    <t>iz231rer/dz231rer</t>
  </si>
  <si>
    <t>iz232rer/dz232rer</t>
  </si>
  <si>
    <t>iz233rer</t>
  </si>
  <si>
    <t>iz234rer</t>
  </si>
  <si>
    <t>il001rer/dl001rer</t>
  </si>
  <si>
    <t>il002rer/dl002rer</t>
  </si>
  <si>
    <t>il003rer/dl003rer</t>
  </si>
  <si>
    <t>il004rer/dl004rer</t>
  </si>
  <si>
    <t>il005rer/dl005rer</t>
  </si>
  <si>
    <t>il006rer/dl006rer</t>
  </si>
  <si>
    <t>il007rer/dl007rer</t>
  </si>
  <si>
    <t>il008rer/dl008rer</t>
  </si>
  <si>
    <t>il009rer/dl009rer</t>
  </si>
  <si>
    <t>il010rer/dl010rer</t>
  </si>
  <si>
    <t>il011rer/dl011rer</t>
  </si>
  <si>
    <t>il012rer/dl012rer</t>
  </si>
  <si>
    <t>il013rer/dl013rer</t>
  </si>
  <si>
    <t>il014rer/dl014rer</t>
  </si>
  <si>
    <t>il015rer/dl015rer</t>
  </si>
  <si>
    <t>il016rer/dl016rer</t>
  </si>
  <si>
    <t>il017rer/dl017rer</t>
  </si>
  <si>
    <t>il018rer/dl018rer</t>
  </si>
  <si>
    <t>ih001/dh001</t>
  </si>
  <si>
    <t>ih002/dh002</t>
  </si>
  <si>
    <t>ih003/dh003</t>
  </si>
  <si>
    <t>ih004/dh004</t>
  </si>
  <si>
    <t>ih005/dh005</t>
  </si>
  <si>
    <t>ih006/dh006</t>
  </si>
  <si>
    <t>ih007/dh007</t>
  </si>
  <si>
    <t>ih008/dh008</t>
  </si>
  <si>
    <t>ih009/dh009</t>
  </si>
  <si>
    <t>ih010/dh010</t>
  </si>
  <si>
    <t>ih011/dh011</t>
  </si>
  <si>
    <t>ih012/dh012</t>
  </si>
  <si>
    <t>ih013/dh013</t>
  </si>
  <si>
    <t>ih014/dh014</t>
  </si>
  <si>
    <t>ih015/dh015</t>
  </si>
  <si>
    <t>ih016/dh016</t>
  </si>
  <si>
    <t>ih017/dh017</t>
  </si>
  <si>
    <t>ih018/dh018</t>
  </si>
  <si>
    <t>ih019/dh019</t>
  </si>
  <si>
    <t>ih020/dh020</t>
  </si>
  <si>
    <t>ih021/dh021</t>
  </si>
  <si>
    <t>ih022/dh022</t>
  </si>
  <si>
    <t>ih023/dh023</t>
  </si>
  <si>
    <t>ih024/dh024</t>
  </si>
  <si>
    <t>ih025/dh025</t>
  </si>
  <si>
    <t>ih026/dh026</t>
  </si>
  <si>
    <t>ih027/dh027</t>
  </si>
  <si>
    <t>ih028/dh028</t>
  </si>
  <si>
    <t>ih029/dh029</t>
  </si>
  <si>
    <t>ih030/dh030</t>
  </si>
  <si>
    <t>ih031/dh031</t>
  </si>
  <si>
    <t>ih032/dh032</t>
  </si>
  <si>
    <t>ih033/dh033</t>
  </si>
  <si>
    <t>ih034/dh034</t>
  </si>
  <si>
    <t>ih035/dh035</t>
  </si>
  <si>
    <t>ih036/dh036</t>
  </si>
  <si>
    <t>ih037/dh037</t>
  </si>
  <si>
    <t>ih038/dh038</t>
  </si>
  <si>
    <t>ih039/dh039</t>
  </si>
  <si>
    <t>ih040/dh040</t>
  </si>
  <si>
    <t>ih041/dh041</t>
  </si>
  <si>
    <t>ih042/dh042</t>
  </si>
  <si>
    <t>ih043/dh043</t>
  </si>
  <si>
    <t>ih044/dh044</t>
  </si>
  <si>
    <t>ih045/dh045</t>
  </si>
  <si>
    <t>ih046/dh046</t>
  </si>
  <si>
    <t>ih047/dh047</t>
  </si>
  <si>
    <t>ih048/dh048</t>
  </si>
  <si>
    <t>ih049/dh049</t>
  </si>
  <si>
    <t>ih050/dh050</t>
  </si>
  <si>
    <t>ih051/dh051</t>
  </si>
  <si>
    <t>ih052/dh052</t>
  </si>
  <si>
    <t>ih053/dh053</t>
  </si>
  <si>
    <t>ih054/dh054</t>
  </si>
  <si>
    <t>ih055/dh055</t>
  </si>
  <si>
    <t>ih056/dh056</t>
  </si>
  <si>
    <t>ih057/dh057</t>
  </si>
  <si>
    <t>ih058/dh058</t>
  </si>
  <si>
    <t>ih059/dh059</t>
  </si>
  <si>
    <t>ih060/dh060</t>
  </si>
  <si>
    <t>ih061/dh061</t>
  </si>
  <si>
    <t>ih062/dh062</t>
  </si>
  <si>
    <t>ih063/dh063</t>
  </si>
  <si>
    <t>ih064/dh064</t>
  </si>
  <si>
    <t>ih065/dh065</t>
  </si>
  <si>
    <t>ih066/dh066</t>
  </si>
  <si>
    <t>ih067/dh067</t>
  </si>
  <si>
    <t>ih068/dh068</t>
  </si>
  <si>
    <t>ih069/dh069</t>
  </si>
  <si>
    <t>ih070/dh070</t>
  </si>
  <si>
    <t>ih071/dh071</t>
  </si>
  <si>
    <t>ih072/dh072</t>
  </si>
  <si>
    <t>ih073/dh073</t>
  </si>
  <si>
    <t>ih074/dh074</t>
  </si>
  <si>
    <t>ih075/dh075</t>
  </si>
  <si>
    <t>ih076/dh076</t>
  </si>
  <si>
    <t>ih077/dh077</t>
  </si>
  <si>
    <t>ih078/dh078</t>
  </si>
  <si>
    <t>ih079/dh079</t>
  </si>
  <si>
    <t>ih080/dh080</t>
  </si>
  <si>
    <t>ih081/dh081</t>
  </si>
  <si>
    <t>ih082/dh082</t>
  </si>
  <si>
    <t>ih083/dh083</t>
  </si>
  <si>
    <t>ih084/dh084</t>
  </si>
  <si>
    <t>ih085/dh085</t>
  </si>
  <si>
    <t>ih086/dh086</t>
  </si>
  <si>
    <t>ih087/dh087</t>
  </si>
  <si>
    <t>ih088/dh088</t>
  </si>
  <si>
    <t>ih089/dh089</t>
  </si>
  <si>
    <t>ih090/dh090</t>
  </si>
  <si>
    <t>ih091/dh091</t>
  </si>
  <si>
    <t>ih092/dh092</t>
  </si>
  <si>
    <t>ih093/dh093</t>
  </si>
  <si>
    <t>ih094/dh094</t>
  </si>
  <si>
    <t>ih095/dh095</t>
  </si>
  <si>
    <t>ih096/dh096</t>
  </si>
  <si>
    <t>ih097/dh097</t>
  </si>
  <si>
    <t>ih098/dh098</t>
  </si>
  <si>
    <t>ih099/dh099</t>
  </si>
  <si>
    <t>ih100/dh100</t>
  </si>
  <si>
    <t>ih101/dh101</t>
  </si>
  <si>
    <t>ih102/dh102</t>
  </si>
  <si>
    <t>ih103/dh103</t>
  </si>
  <si>
    <t>ih104/dh104</t>
  </si>
  <si>
    <t>ih105/dh105</t>
  </si>
  <si>
    <t>ih106/dh106</t>
  </si>
  <si>
    <t>ih107/dh107</t>
  </si>
  <si>
    <t>ih108/dh108</t>
  </si>
  <si>
    <t>ih109/dh109</t>
  </si>
  <si>
    <t>ih110/dh110</t>
  </si>
  <si>
    <t>ih111/dh111</t>
  </si>
  <si>
    <t>ih112/dh112</t>
  </si>
  <si>
    <t>ih113/dh113</t>
  </si>
  <si>
    <t>ih114/dh114</t>
  </si>
  <si>
    <t>ih115/dh115</t>
  </si>
  <si>
    <t>ih116/dh116</t>
  </si>
  <si>
    <t>ih117/dh117</t>
  </si>
  <si>
    <t>ih118/dh118</t>
  </si>
  <si>
    <t>ih119/dh119</t>
  </si>
  <si>
    <t>ih120/dh120</t>
  </si>
  <si>
    <t>is001rem</t>
  </si>
  <si>
    <t>is002rem</t>
  </si>
  <si>
    <t>is003rem</t>
  </si>
  <si>
    <t>is004rem</t>
  </si>
  <si>
    <t>is005rem</t>
  </si>
  <si>
    <t>is006rem</t>
  </si>
  <si>
    <t>is007rem</t>
  </si>
  <si>
    <t>is008rem</t>
  </si>
  <si>
    <t>is009rem</t>
  </si>
  <si>
    <t>is010rem</t>
  </si>
  <si>
    <t>is011rem</t>
  </si>
  <si>
    <t>is012rem</t>
  </si>
  <si>
    <t>is013rem</t>
  </si>
  <si>
    <t>is014rem</t>
  </si>
  <si>
    <t>is015rem</t>
  </si>
  <si>
    <t>is016rem</t>
  </si>
  <si>
    <t>is017rem</t>
  </si>
  <si>
    <t>is018rem</t>
  </si>
  <si>
    <t>is019rem</t>
  </si>
  <si>
    <t>is020rem</t>
  </si>
  <si>
    <t>is021rem</t>
  </si>
  <si>
    <t>is022rem</t>
  </si>
  <si>
    <t>is023rem</t>
  </si>
  <si>
    <t>is024rem</t>
  </si>
  <si>
    <t>is025rem</t>
  </si>
  <si>
    <t>is026rem</t>
  </si>
  <si>
    <t>is027rem</t>
  </si>
  <si>
    <t>is028rem</t>
  </si>
  <si>
    <t>is029rem</t>
  </si>
  <si>
    <t>is030rem</t>
  </si>
  <si>
    <t>is031rem</t>
  </si>
  <si>
    <t>is032rem</t>
  </si>
  <si>
    <t>is033rem</t>
  </si>
  <si>
    <t>is034rem</t>
  </si>
  <si>
    <t>is035rem</t>
  </si>
  <si>
    <t>is036rem</t>
  </si>
  <si>
    <t>is037rem</t>
  </si>
  <si>
    <t>is038rem</t>
  </si>
  <si>
    <t>is039rem</t>
  </si>
  <si>
    <t>is040rem</t>
  </si>
  <si>
    <t>is041rem</t>
  </si>
  <si>
    <t>is042rem</t>
  </si>
  <si>
    <t>is043rem</t>
  </si>
  <si>
    <t>is044rem</t>
  </si>
  <si>
    <t>is045rem</t>
  </si>
  <si>
    <t>is046rem</t>
  </si>
  <si>
    <t>is047rem</t>
  </si>
  <si>
    <t>is048rem</t>
  </si>
  <si>
    <t>is049rem</t>
  </si>
  <si>
    <t>is050rem</t>
  </si>
  <si>
    <t>is051rem</t>
  </si>
  <si>
    <t>is052rem</t>
  </si>
  <si>
    <t>is053rem</t>
  </si>
  <si>
    <t>is054rem</t>
  </si>
  <si>
    <t>is055rem</t>
  </si>
  <si>
    <t>is056rem</t>
  </si>
  <si>
    <t>is057rem</t>
  </si>
  <si>
    <t>cn001re</t>
  </si>
  <si>
    <t>cn002re</t>
  </si>
  <si>
    <t>cn003re</t>
  </si>
  <si>
    <t>cn004re</t>
  </si>
  <si>
    <t>cn005re</t>
  </si>
  <si>
    <t>cn006re</t>
  </si>
  <si>
    <t>cn007re</t>
  </si>
  <si>
    <t>cn008re</t>
  </si>
  <si>
    <t>cn009re</t>
  </si>
  <si>
    <t>cn010re</t>
  </si>
  <si>
    <t>cn011re</t>
  </si>
  <si>
    <t>cn012re</t>
  </si>
  <si>
    <t>cn013re</t>
  </si>
  <si>
    <t>cn014re</t>
  </si>
  <si>
    <t>z_ga003re</t>
  </si>
  <si>
    <t>z_ga007re</t>
  </si>
  <si>
    <t>z_ga009re</t>
  </si>
  <si>
    <t>z_ga016rem</t>
  </si>
  <si>
    <t>z_ga016red</t>
  </si>
  <si>
    <t>z_ga016rey</t>
  </si>
  <si>
    <t>z_ga020re</t>
  </si>
  <si>
    <t>z_gaa22re</t>
  </si>
  <si>
    <t>z_gaa23re</t>
  </si>
  <si>
    <t>z_ga029re</t>
  </si>
  <si>
    <t>z_ga030re</t>
  </si>
  <si>
    <t>z_ga223re</t>
  </si>
  <si>
    <t>z_ga233re</t>
  </si>
  <si>
    <t>z_ga234re</t>
  </si>
  <si>
    <t>z_ga235re</t>
  </si>
  <si>
    <t>z_ga236re</t>
  </si>
  <si>
    <t>z_ga300re</t>
  </si>
  <si>
    <t>z_ga910re</t>
  </si>
  <si>
    <t>z_gb001re</t>
  </si>
  <si>
    <t>z_gb103red</t>
  </si>
  <si>
    <t>z_gb104red</t>
  </si>
  <si>
    <t>z_gb005rec</t>
  </si>
  <si>
    <t>z_gb007rec</t>
  </si>
  <si>
    <t>z_gb009red</t>
  </si>
  <si>
    <t>z_gb010re</t>
  </si>
  <si>
    <t>z_gb012rec</t>
  </si>
  <si>
    <t>z_gb016red</t>
  </si>
  <si>
    <t>z_gb020red</t>
  </si>
  <si>
    <t>z_gb122red</t>
  </si>
  <si>
    <t>z_gb027re</t>
  </si>
  <si>
    <t>z_gb042re</t>
  </si>
  <si>
    <t>z_gb142re</t>
  </si>
  <si>
    <t>z_gb044re</t>
  </si>
  <si>
    <t>z_gb037re</t>
  </si>
  <si>
    <t>z_gb038re</t>
  </si>
  <si>
    <t>z_gb039re</t>
  </si>
  <si>
    <t>z_gb040re</t>
  </si>
  <si>
    <t>z_gc001re</t>
  </si>
  <si>
    <t>z_gc002re</t>
  </si>
  <si>
    <t>z_gc003re</t>
  </si>
  <si>
    <t>z_gc004re</t>
  </si>
  <si>
    <t>z_gc005re</t>
  </si>
  <si>
    <t>z_gc006re</t>
  </si>
  <si>
    <t>z_gc007re</t>
  </si>
  <si>
    <t>z_gc008re</t>
  </si>
  <si>
    <t>z_gc108re</t>
  </si>
  <si>
    <t>z_gca10sp</t>
  </si>
  <si>
    <t>z_gcb10sp</t>
  </si>
  <si>
    <t>z_gc011sp</t>
  </si>
  <si>
    <t>z_gc012sp</t>
  </si>
  <si>
    <t>z_gc013sp</t>
  </si>
  <si>
    <t>z_gc014sp</t>
  </si>
  <si>
    <t>z_gc015sp</t>
  </si>
  <si>
    <t>z_gc115sp</t>
  </si>
  <si>
    <t>z_gc016sp</t>
  </si>
  <si>
    <t>z_gc216sp</t>
  </si>
  <si>
    <t>z_gc316sp</t>
  </si>
  <si>
    <t>z_gc090sp</t>
  </si>
  <si>
    <t>z_gc026sp</t>
  </si>
  <si>
    <t>z_gc027sp</t>
  </si>
  <si>
    <t>z_gcu19sp</t>
  </si>
  <si>
    <t>z_gc028sp</t>
  </si>
  <si>
    <t>z_gc029sp</t>
  </si>
  <si>
    <t>z_gc030sp</t>
  </si>
  <si>
    <t>z_gc031sp</t>
  </si>
  <si>
    <t>z_gc032sp</t>
  </si>
  <si>
    <t>z_gc034sp</t>
  </si>
  <si>
    <t>z_gc035sp</t>
  </si>
  <si>
    <t>z_gc038sp</t>
  </si>
  <si>
    <t>z_gc039re</t>
  </si>
  <si>
    <t>z_gc040re</t>
  </si>
  <si>
    <t>z_gc091sp</t>
  </si>
  <si>
    <t>z_gc191sp</t>
  </si>
  <si>
    <t>z_gc092sp</t>
  </si>
  <si>
    <t>z_gc093sp</t>
  </si>
  <si>
    <t>z_gc094sp</t>
  </si>
  <si>
    <t>z_gc194sp</t>
  </si>
  <si>
    <t>z_gv005re</t>
  </si>
  <si>
    <t>z_gv006re</t>
  </si>
  <si>
    <t>z_gv047sp</t>
  </si>
  <si>
    <t>z_gc095sp</t>
  </si>
  <si>
    <t>z_gc041re</t>
  </si>
  <si>
    <t>z_gc047re</t>
  </si>
  <si>
    <t>z_gc053re</t>
  </si>
  <si>
    <t>z_gc059re</t>
  </si>
  <si>
    <t>z_gc065re</t>
  </si>
  <si>
    <t>z_gc071re</t>
  </si>
  <si>
    <t>z_gc083re</t>
  </si>
  <si>
    <t>z_gc077re</t>
  </si>
  <si>
    <t>z_gc042re</t>
  </si>
  <si>
    <t>z_gc048re</t>
  </si>
  <si>
    <t>z_gc054re</t>
  </si>
  <si>
    <t>z_gc060re</t>
  </si>
  <si>
    <t>z_gc066re</t>
  </si>
  <si>
    <t>z_gc072re</t>
  </si>
  <si>
    <t>z_gc084re</t>
  </si>
  <si>
    <t>z_gc078re</t>
  </si>
  <si>
    <t>z_gc142re</t>
  </si>
  <si>
    <t>z_gc148re</t>
  </si>
  <si>
    <t>z_gc154re</t>
  </si>
  <si>
    <t>z_gc160re</t>
  </si>
  <si>
    <t>z_gc166re</t>
  </si>
  <si>
    <t>z_gc172re</t>
  </si>
  <si>
    <t>z_gc184re</t>
  </si>
  <si>
    <t>z_gc178re</t>
  </si>
  <si>
    <t>z_gc242sp</t>
  </si>
  <si>
    <t>z_gc248sp</t>
  </si>
  <si>
    <t>z_gc254sp</t>
  </si>
  <si>
    <t>z_gc260sp</t>
  </si>
  <si>
    <t>z_gc266sp</t>
  </si>
  <si>
    <t>z_gc272sp</t>
  </si>
  <si>
    <t>z_gc284sp</t>
  </si>
  <si>
    <t>z_gc278sp</t>
  </si>
  <si>
    <t>z_gc342sp</t>
  </si>
  <si>
    <t>z_gc348sp</t>
  </si>
  <si>
    <t>z_gc354sp</t>
  </si>
  <si>
    <t>z_gc360sp</t>
  </si>
  <si>
    <t>z_gc366sp</t>
  </si>
  <si>
    <t>z_gc372sp</t>
  </si>
  <si>
    <t>z_gc384sp</t>
  </si>
  <si>
    <t>z_gc378sp</t>
  </si>
  <si>
    <t>z_gc043re</t>
  </si>
  <si>
    <t>z_gc049re</t>
  </si>
  <si>
    <t>z_gc055re</t>
  </si>
  <si>
    <t>z_gc061re</t>
  </si>
  <si>
    <t>z_gc067re</t>
  </si>
  <si>
    <t>z_gc073re</t>
  </si>
  <si>
    <t>z_gc085re</t>
  </si>
  <si>
    <t>z_gc079re</t>
  </si>
  <si>
    <t>z_gc044sp</t>
  </si>
  <si>
    <t>z_gc050sp</t>
  </si>
  <si>
    <t>z_gc056sp</t>
  </si>
  <si>
    <t>z_gc062sp</t>
  </si>
  <si>
    <t>z_gc068sp</t>
  </si>
  <si>
    <t>z_gc074sp</t>
  </si>
  <si>
    <t>z_gc086sp</t>
  </si>
  <si>
    <t>z_gc080sp</t>
  </si>
  <si>
    <t>z_gc045re</t>
  </si>
  <si>
    <t>z_gc051re</t>
  </si>
  <si>
    <t>z_gc057re</t>
  </si>
  <si>
    <t>z_gc063re</t>
  </si>
  <si>
    <t>z_gc069re</t>
  </si>
  <si>
    <t>z_gc075re</t>
  </si>
  <si>
    <t>z_gc087re</t>
  </si>
  <si>
    <t>z_gc081re</t>
  </si>
  <si>
    <t>z_gc046re</t>
  </si>
  <si>
    <t>z_gc052re</t>
  </si>
  <si>
    <t>z_gc058re</t>
  </si>
  <si>
    <t>z_gc064re</t>
  </si>
  <si>
    <t>z_gc070re</t>
  </si>
  <si>
    <t>z_gc076re</t>
  </si>
  <si>
    <t>z_gc088re</t>
  </si>
  <si>
    <t>z_gc082re</t>
  </si>
  <si>
    <t>z_gd001kd</t>
  </si>
  <si>
    <t>z_gd101kd</t>
  </si>
  <si>
    <t>z_gd102kd</t>
  </si>
  <si>
    <t>z_gd103kd</t>
  </si>
  <si>
    <t>z_gd00301</t>
  </si>
  <si>
    <t>z_gd00401</t>
  </si>
  <si>
    <t>z_gd00501</t>
  </si>
  <si>
    <t>z_gd00601</t>
  </si>
  <si>
    <t>z_gd00701</t>
  </si>
  <si>
    <t>z_gd10701</t>
  </si>
  <si>
    <t>z_gda0701</t>
  </si>
  <si>
    <t>z_gd20701</t>
  </si>
  <si>
    <t>z_gd01001</t>
  </si>
  <si>
    <t>z_gd01101</t>
  </si>
  <si>
    <t>z_gd21001</t>
  </si>
  <si>
    <t>z_gd01401</t>
  </si>
  <si>
    <t>z_gd01501</t>
  </si>
  <si>
    <t>z_gd01701</t>
  </si>
  <si>
    <t>z_gd01801</t>
  </si>
  <si>
    <t>z_gd01901</t>
  </si>
  <si>
    <t>z_gd02001</t>
  </si>
  <si>
    <t>z_gd00302</t>
  </si>
  <si>
    <t>z_gd00402</t>
  </si>
  <si>
    <t>z_gd00502</t>
  </si>
  <si>
    <t>z_gd00602</t>
  </si>
  <si>
    <t>z_gd00702</t>
  </si>
  <si>
    <t>z_gd10702</t>
  </si>
  <si>
    <t>z_gda0702</t>
  </si>
  <si>
    <t>z_gd20702</t>
  </si>
  <si>
    <t>z_gd01002</t>
  </si>
  <si>
    <t>z_gd01102</t>
  </si>
  <si>
    <t>z_gd21002</t>
  </si>
  <si>
    <t>z_gd01402</t>
  </si>
  <si>
    <t>z_gd01502</t>
  </si>
  <si>
    <t>z_gd01702</t>
  </si>
  <si>
    <t>z_gd01802</t>
  </si>
  <si>
    <t>z_gd01902</t>
  </si>
  <si>
    <t>z_gd02002</t>
  </si>
  <si>
    <t>z_gd00303</t>
  </si>
  <si>
    <t>z_gd00403</t>
  </si>
  <si>
    <t>z_gd00503</t>
  </si>
  <si>
    <t>z_gd00603</t>
  </si>
  <si>
    <t>z_gd00703</t>
  </si>
  <si>
    <t>z_gd10703</t>
  </si>
  <si>
    <t>z_gda0703</t>
  </si>
  <si>
    <t>z_gd20703</t>
  </si>
  <si>
    <t>z_gd01003</t>
  </si>
  <si>
    <t>z_gd01103</t>
  </si>
  <si>
    <t>z_gd21003</t>
  </si>
  <si>
    <t>z_gd01403</t>
  </si>
  <si>
    <t>z_gd01503</t>
  </si>
  <si>
    <t>z_gd01703</t>
  </si>
  <si>
    <t>z_gd01803</t>
  </si>
  <si>
    <t>z_gd01903</t>
  </si>
  <si>
    <t>z_gd02003</t>
  </si>
  <si>
    <t>z_gd00304</t>
  </si>
  <si>
    <t>z_gd00404</t>
  </si>
  <si>
    <t>z_gd00504</t>
  </si>
  <si>
    <t>z_gd00604</t>
  </si>
  <si>
    <t>z_gd00704</t>
  </si>
  <si>
    <t>z_gd10704</t>
  </si>
  <si>
    <t>z_gda0704</t>
  </si>
  <si>
    <t>z_gd20704</t>
  </si>
  <si>
    <t>z_gd01004</t>
  </si>
  <si>
    <t>z_gd01104</t>
  </si>
  <si>
    <t>z_gd21004</t>
  </si>
  <si>
    <t>z_gd01404</t>
  </si>
  <si>
    <t>z_gd01504</t>
  </si>
  <si>
    <t>z_gd01704</t>
  </si>
  <si>
    <t>z_gd01804</t>
  </si>
  <si>
    <t>z_gd01904</t>
  </si>
  <si>
    <t>z_gd02004</t>
  </si>
  <si>
    <t>z_gd00305</t>
  </si>
  <si>
    <t>z_gd00405</t>
  </si>
  <si>
    <t>z_gd00505</t>
  </si>
  <si>
    <t>z_gd00605</t>
  </si>
  <si>
    <t>z_gd00705</t>
  </si>
  <si>
    <t>z_gd10705</t>
  </si>
  <si>
    <t>z_gda0705</t>
  </si>
  <si>
    <t>z_gd20705</t>
  </si>
  <si>
    <t>z_gd01005</t>
  </si>
  <si>
    <t>z_gd01105</t>
  </si>
  <si>
    <t>z_gd21005</t>
  </si>
  <si>
    <t>z_gd01405</t>
  </si>
  <si>
    <t>z_gd01505</t>
  </si>
  <si>
    <t>z_gd01705</t>
  </si>
  <si>
    <t>z_gd01805</t>
  </si>
  <si>
    <t>z_gd01905</t>
  </si>
  <si>
    <t>z_gd02005</t>
  </si>
  <si>
    <t>z_gd00306</t>
  </si>
  <si>
    <t>z_gd00406</t>
  </si>
  <si>
    <t>z_gd00506</t>
  </si>
  <si>
    <t>z_gd00606</t>
  </si>
  <si>
    <t>z_gd00706</t>
  </si>
  <si>
    <t>z_gd10706</t>
  </si>
  <si>
    <t>z_gda0706</t>
  </si>
  <si>
    <t>z_gd20706</t>
  </si>
  <si>
    <t>z_gd01006</t>
  </si>
  <si>
    <t>z_gd01106</t>
  </si>
  <si>
    <t>z_gd21006</t>
  </si>
  <si>
    <t>z_gd01406</t>
  </si>
  <si>
    <t>z_gd01506</t>
  </si>
  <si>
    <t>z_gd01706</t>
  </si>
  <si>
    <t>z_gd01806</t>
  </si>
  <si>
    <t>z_gd01906</t>
  </si>
  <si>
    <t>z_gd02006</t>
  </si>
  <si>
    <t>z_gd00307</t>
  </si>
  <si>
    <t>z_gd00407</t>
  </si>
  <si>
    <t>z_gd00507</t>
  </si>
  <si>
    <t>z_gd00607</t>
  </si>
  <si>
    <t>z_gd00707</t>
  </si>
  <si>
    <t>z_gd10707</t>
  </si>
  <si>
    <t>z_gda0707</t>
  </si>
  <si>
    <t>z_gd20707</t>
  </si>
  <si>
    <t>z_gd01007</t>
  </si>
  <si>
    <t>z_gd01107</t>
  </si>
  <si>
    <t>z_gd21007</t>
  </si>
  <si>
    <t>z_gd01407</t>
  </si>
  <si>
    <t>z_gd01507</t>
  </si>
  <si>
    <t>z_gd01707</t>
  </si>
  <si>
    <t>z_gd01807</t>
  </si>
  <si>
    <t>z_gd01907</t>
  </si>
  <si>
    <t>z_gd02007</t>
  </si>
  <si>
    <t>z_gd00308</t>
  </si>
  <si>
    <t>z_gd00408</t>
  </si>
  <si>
    <t>z_gd00508</t>
  </si>
  <si>
    <t>z_gd00608</t>
  </si>
  <si>
    <t>z_gd00708</t>
  </si>
  <si>
    <t>z_gd10708</t>
  </si>
  <si>
    <t>z_gda0708</t>
  </si>
  <si>
    <t>z_gd20708</t>
  </si>
  <si>
    <t>z_gd01008</t>
  </si>
  <si>
    <t>z_gd01108</t>
  </si>
  <si>
    <t>z_gd21008</t>
  </si>
  <si>
    <t>z_gd01408</t>
  </si>
  <si>
    <t>z_gd01508</t>
  </si>
  <si>
    <t>z_gd01708</t>
  </si>
  <si>
    <t>z_gd01808</t>
  </si>
  <si>
    <t>z_gd01908</t>
  </si>
  <si>
    <t>z_gd02008</t>
  </si>
  <si>
    <t>z_gd00309</t>
  </si>
  <si>
    <t>z_gd00409</t>
  </si>
  <si>
    <t>z_gd00509</t>
  </si>
  <si>
    <t>z_gd00609</t>
  </si>
  <si>
    <t>z_gd00709</t>
  </si>
  <si>
    <t>z_gd10709</t>
  </si>
  <si>
    <t>z_gda0709</t>
  </si>
  <si>
    <t>z_gd20709</t>
  </si>
  <si>
    <t>z_gd01009</t>
  </si>
  <si>
    <t>z_gd01109</t>
  </si>
  <si>
    <t>z_gd21009</t>
  </si>
  <si>
    <t>z_gd01409</t>
  </si>
  <si>
    <t>z_gd01509</t>
  </si>
  <si>
    <t>z_gd01709</t>
  </si>
  <si>
    <t>z_gd01809</t>
  </si>
  <si>
    <t>z_gd01909</t>
  </si>
  <si>
    <t>z_gd02009</t>
  </si>
  <si>
    <t>z_gd00310</t>
  </si>
  <si>
    <t>z_gd00410</t>
  </si>
  <si>
    <t>z_gd00510</t>
  </si>
  <si>
    <t>z_gd00610</t>
  </si>
  <si>
    <t>z_gd00710</t>
  </si>
  <si>
    <t>z_gd10710</t>
  </si>
  <si>
    <t>z_gda0710</t>
  </si>
  <si>
    <t>z_gd20710</t>
  </si>
  <si>
    <t>z_gd01010</t>
  </si>
  <si>
    <t>z_gd01110</t>
  </si>
  <si>
    <t>z_gd21010</t>
  </si>
  <si>
    <t>z_gd01410</t>
  </si>
  <si>
    <t>z_gd01510</t>
  </si>
  <si>
    <t>z_gd01710</t>
  </si>
  <si>
    <t>z_gd01810</t>
  </si>
  <si>
    <t>z_gd01910</t>
  </si>
  <si>
    <t>z_gd02010</t>
  </si>
  <si>
    <t>z_gd00311</t>
  </si>
  <si>
    <t>z_gd00411</t>
  </si>
  <si>
    <t>z_gd00511</t>
  </si>
  <si>
    <t>z_gd00611</t>
  </si>
  <si>
    <t>z_gd00711</t>
  </si>
  <si>
    <t>z_gd10711</t>
  </si>
  <si>
    <t>z_gda0711</t>
  </si>
  <si>
    <t>z_gd20711</t>
  </si>
  <si>
    <t>z_gd01011</t>
  </si>
  <si>
    <t>z_gd01111</t>
  </si>
  <si>
    <t>z_gd21011</t>
  </si>
  <si>
    <t>z_gd01411</t>
  </si>
  <si>
    <t>z_gd01511</t>
  </si>
  <si>
    <t>z_gd01711</t>
  </si>
  <si>
    <t>z_gd01811</t>
  </si>
  <si>
    <t>z_gd01911</t>
  </si>
  <si>
    <t>z_gd02011</t>
  </si>
  <si>
    <t>z_gd00312</t>
  </si>
  <si>
    <t>z_gd00412</t>
  </si>
  <si>
    <t>z_gd00512</t>
  </si>
  <si>
    <t>z_gd00612</t>
  </si>
  <si>
    <t>z_gd00712</t>
  </si>
  <si>
    <t>z_gd10712</t>
  </si>
  <si>
    <t>z_gda0712</t>
  </si>
  <si>
    <t>z_gd20712</t>
  </si>
  <si>
    <t>z_gd01012</t>
  </si>
  <si>
    <t>z_gd01112</t>
  </si>
  <si>
    <t>z_gd21012</t>
  </si>
  <si>
    <t>z_gd01412</t>
  </si>
  <si>
    <t>z_gd01512</t>
  </si>
  <si>
    <t>z_gd01712</t>
  </si>
  <si>
    <t>z_gd01812</t>
  </si>
  <si>
    <t>z_gd01912</t>
  </si>
  <si>
    <t>z_gd02012</t>
  </si>
  <si>
    <t>z_gd00313</t>
  </si>
  <si>
    <t>z_gd00413</t>
  </si>
  <si>
    <t>z_gd00513</t>
  </si>
  <si>
    <t>z_gd00613</t>
  </si>
  <si>
    <t>z_gd00713</t>
  </si>
  <si>
    <t>z_gd10713</t>
  </si>
  <si>
    <t>z_gda0713</t>
  </si>
  <si>
    <t>z_gd20713</t>
  </si>
  <si>
    <t>z_gd01013</t>
  </si>
  <si>
    <t>z_gd01113</t>
  </si>
  <si>
    <t>z_gd21013</t>
  </si>
  <si>
    <t>z_gd01413</t>
  </si>
  <si>
    <t>z_gd01513</t>
  </si>
  <si>
    <t>z_gd01713</t>
  </si>
  <si>
    <t>z_gd01813</t>
  </si>
  <si>
    <t>z_gd01913</t>
  </si>
  <si>
    <t>z_gd02013</t>
  </si>
  <si>
    <t>z_gd00314</t>
  </si>
  <si>
    <t>z_gd00414</t>
  </si>
  <si>
    <t>z_gd00514</t>
  </si>
  <si>
    <t>z_gd00614</t>
  </si>
  <si>
    <t>z_gd00714</t>
  </si>
  <si>
    <t>z_gd10714</t>
  </si>
  <si>
    <t>z_gda0714</t>
  </si>
  <si>
    <t>z_gd20714</t>
  </si>
  <si>
    <t>z_gd01014</t>
  </si>
  <si>
    <t>z_gd01114</t>
  </si>
  <si>
    <t>z_gd21014</t>
  </si>
  <si>
    <t>z_gd01414</t>
  </si>
  <si>
    <t>z_gd01514</t>
  </si>
  <si>
    <t>z_gd01714</t>
  </si>
  <si>
    <t>z_gd01814</t>
  </si>
  <si>
    <t>z_gd01914</t>
  </si>
  <si>
    <t>z_gd02014</t>
  </si>
  <si>
    <t>z_gd00315</t>
  </si>
  <si>
    <t>z_gd00415</t>
  </si>
  <si>
    <t>z_gd00515</t>
  </si>
  <si>
    <t>z_gd00615</t>
  </si>
  <si>
    <t>z_gd00715</t>
  </si>
  <si>
    <t>z_gd10715</t>
  </si>
  <si>
    <t>z_gda0715</t>
  </si>
  <si>
    <t>z_gd20715</t>
  </si>
  <si>
    <t>z_gd01015</t>
  </si>
  <si>
    <t>z_gd01115</t>
  </si>
  <si>
    <t>z_gd21015</t>
  </si>
  <si>
    <t>z_gd01415</t>
  </si>
  <si>
    <t>z_gd01515</t>
  </si>
  <si>
    <t>z_gd01715</t>
  </si>
  <si>
    <t>z_gd01815</t>
  </si>
  <si>
    <t>z_gd01915</t>
  </si>
  <si>
    <t>z_gd02015</t>
  </si>
  <si>
    <t>z_gd00316</t>
  </si>
  <si>
    <t>z_gd00416</t>
  </si>
  <si>
    <t>z_gd00516</t>
  </si>
  <si>
    <t>z_gd00616</t>
  </si>
  <si>
    <t>z_gd00716</t>
  </si>
  <si>
    <t>z_gd10716</t>
  </si>
  <si>
    <t>z_gda0716</t>
  </si>
  <si>
    <t>z_gd20716</t>
  </si>
  <si>
    <t>z_gd01016</t>
  </si>
  <si>
    <t>z_gd01116</t>
  </si>
  <si>
    <t>z_gd21016</t>
  </si>
  <si>
    <t>z_gd01416</t>
  </si>
  <si>
    <t>z_gd01516</t>
  </si>
  <si>
    <t>z_gd01716</t>
  </si>
  <si>
    <t>z_gd01816</t>
  </si>
  <si>
    <t>z_gd01916</t>
  </si>
  <si>
    <t>z_gd02016</t>
  </si>
  <si>
    <t>z_gd00317</t>
  </si>
  <si>
    <t>z_gd00417</t>
  </si>
  <si>
    <t>z_gd00517</t>
  </si>
  <si>
    <t>z_gd00617</t>
  </si>
  <si>
    <t>z_gd00717</t>
  </si>
  <si>
    <t>z_gd10717</t>
  </si>
  <si>
    <t>z_gda0717</t>
  </si>
  <si>
    <t>z_gd20717</t>
  </si>
  <si>
    <t>z_gd01017</t>
  </si>
  <si>
    <t>z_gd01117</t>
  </si>
  <si>
    <t>z_gd21017</t>
  </si>
  <si>
    <t>z_gd01417</t>
  </si>
  <si>
    <t>z_gd01517</t>
  </si>
  <si>
    <t>z_gd01717</t>
  </si>
  <si>
    <t>z_gd01817</t>
  </si>
  <si>
    <t>z_gd01917</t>
  </si>
  <si>
    <t>z_gd02017</t>
  </si>
  <si>
    <t>z_gd003sk</t>
  </si>
  <si>
    <t>z_gd004sk</t>
  </si>
  <si>
    <t>z_gd104sk</t>
  </si>
  <si>
    <t>z_gd005sk</t>
  </si>
  <si>
    <t>z_gd006sk</t>
  </si>
  <si>
    <t>z_gd007sk</t>
  </si>
  <si>
    <t>z_gd107sk</t>
  </si>
  <si>
    <t>z_gda07sk</t>
  </si>
  <si>
    <t>z_gd207sk</t>
  </si>
  <si>
    <t>z_gd009sk</t>
  </si>
  <si>
    <t>z_gd010sk</t>
  </si>
  <si>
    <t>z_gd011sk</t>
  </si>
  <si>
    <t>z_gd210sk</t>
  </si>
  <si>
    <t>z_gd014sk</t>
  </si>
  <si>
    <t>z_gd017sk</t>
  </si>
  <si>
    <t>z_gd018sk</t>
  </si>
  <si>
    <t>z_gd019sk</t>
  </si>
  <si>
    <t>z_gj002sk</t>
  </si>
  <si>
    <t>z_gd360</t>
  </si>
  <si>
    <t>z_gd361</t>
  </si>
  <si>
    <t>z_gd362</t>
  </si>
  <si>
    <t>z_gd36301</t>
  </si>
  <si>
    <t>z_gd36302</t>
  </si>
  <si>
    <t>z_gd36303</t>
  </si>
  <si>
    <t>z_gd36304</t>
  </si>
  <si>
    <t>z_gd36305</t>
  </si>
  <si>
    <t>z_gd36306</t>
  </si>
  <si>
    <t>z_gd36307</t>
  </si>
  <si>
    <t>z_gd36308</t>
  </si>
  <si>
    <t>z_gd36309</t>
  </si>
  <si>
    <t>z_gd36310</t>
  </si>
  <si>
    <t>z_gd36311</t>
  </si>
  <si>
    <t>z_gd36312</t>
  </si>
  <si>
    <t>z_gd36313</t>
  </si>
  <si>
    <t>z_gd36314</t>
  </si>
  <si>
    <t>z_gd36315</t>
  </si>
  <si>
    <t>z_gd36316</t>
  </si>
  <si>
    <t>z_gd36317</t>
  </si>
  <si>
    <t>z_gk069s</t>
  </si>
  <si>
    <t>z_gk001ss</t>
  </si>
  <si>
    <t>z_gk002ssc</t>
  </si>
  <si>
    <t>z_gk008ssc</t>
  </si>
  <si>
    <t>z_gka08ssc</t>
  </si>
  <si>
    <t>z_gk009ssc</t>
  </si>
  <si>
    <t>z_gku12sse</t>
  </si>
  <si>
    <t>z_gk019sse</t>
  </si>
  <si>
    <t>z_gk020sse</t>
  </si>
  <si>
    <t>z_gk021sse</t>
  </si>
  <si>
    <t>z_gk022sse</t>
  </si>
  <si>
    <t>z_gk023sse</t>
  </si>
  <si>
    <t>z_gk024sse</t>
  </si>
  <si>
    <t>z_gk025sse</t>
  </si>
  <si>
    <t>z_gk027ssc</t>
  </si>
  <si>
    <t>z_gk034ssd</t>
  </si>
  <si>
    <t>z_gk036ssd</t>
  </si>
  <si>
    <t>z_gk077ss</t>
  </si>
  <si>
    <t>z_gk057ssd</t>
  </si>
  <si>
    <t>z_gk058sse</t>
  </si>
  <si>
    <t>z_gk059ssf</t>
  </si>
  <si>
    <t>z_gk060ssg</t>
  </si>
  <si>
    <t>z_gk061ssd</t>
  </si>
  <si>
    <t>z_gk062ssd</t>
  </si>
  <si>
    <t>z_gk063ssd</t>
  </si>
  <si>
    <t>z_gk064ssd</t>
  </si>
  <si>
    <t>z_gk065ssd</t>
  </si>
  <si>
    <t>z_ge048re</t>
  </si>
  <si>
    <t>z_ge050ma</t>
  </si>
  <si>
    <t>z_ge051ma</t>
  </si>
  <si>
    <t>z_ge052mab</t>
  </si>
  <si>
    <t>z_ge152mab</t>
  </si>
  <si>
    <t>z_ge252mab</t>
  </si>
  <si>
    <t>z_ge252mac</t>
  </si>
  <si>
    <t>z_ge095ma</t>
  </si>
  <si>
    <t>z_ge053mab</t>
  </si>
  <si>
    <t>z_ge054mab</t>
  </si>
  <si>
    <t>z_ge066ma</t>
  </si>
  <si>
    <t>z_ge055mac</t>
  </si>
  <si>
    <t>z_ge056mac</t>
  </si>
  <si>
    <t>z_ge058mac</t>
  </si>
  <si>
    <t>z_ge060mab</t>
  </si>
  <si>
    <t>z_ge061mab</t>
  </si>
  <si>
    <t>z_ge062fa</t>
  </si>
  <si>
    <t>z_ge063fa</t>
  </si>
  <si>
    <t>z_ge064fab</t>
  </si>
  <si>
    <t>z_ge164fab</t>
  </si>
  <si>
    <t>z_ge264fab</t>
  </si>
  <si>
    <t>z_ge264fac</t>
  </si>
  <si>
    <t>z_ge096fa</t>
  </si>
  <si>
    <t>z_ge065fab</t>
  </si>
  <si>
    <t>z_ge066fac</t>
  </si>
  <si>
    <t>z_ge066fa</t>
  </si>
  <si>
    <t>z_ge067fad</t>
  </si>
  <si>
    <t>z_ge068fad</t>
  </si>
  <si>
    <t>z_ge070fad</t>
  </si>
  <si>
    <t>z_ge072fab</t>
  </si>
  <si>
    <t>z_ge073fab</t>
  </si>
  <si>
    <t>z_ge074pab</t>
  </si>
  <si>
    <t>z_ge075pac</t>
  </si>
  <si>
    <t>z_ge076pac</t>
  </si>
  <si>
    <t>z_ge077pad</t>
  </si>
  <si>
    <t>z_ge078pad</t>
  </si>
  <si>
    <t>z_ge079pad</t>
  </si>
  <si>
    <t>z_ge080mi</t>
  </si>
  <si>
    <t>z_ge085fi</t>
  </si>
  <si>
    <t>z_ge001he</t>
  </si>
  <si>
    <t>z_ge002he</t>
  </si>
  <si>
    <t>z_ge00301</t>
  </si>
  <si>
    <t>z_ge00302</t>
  </si>
  <si>
    <t>z_ge00303</t>
  </si>
  <si>
    <t>z_ge00304</t>
  </si>
  <si>
    <t>z_ge00305</t>
  </si>
  <si>
    <t>z_ge00306</t>
  </si>
  <si>
    <t>z_ge00307</t>
  </si>
  <si>
    <t>z_ge00308</t>
  </si>
  <si>
    <t>z_ge00309</t>
  </si>
  <si>
    <t>z_ge00401</t>
  </si>
  <si>
    <t>z_ge00402</t>
  </si>
  <si>
    <t>z_ge00403</t>
  </si>
  <si>
    <t>z_ge00404</t>
  </si>
  <si>
    <t>z_ge00405</t>
  </si>
  <si>
    <t>z_ge00406</t>
  </si>
  <si>
    <t>z_ge00407</t>
  </si>
  <si>
    <t>z_ge00408</t>
  </si>
  <si>
    <t>z_ge00409</t>
  </si>
  <si>
    <t>z_ge00501</t>
  </si>
  <si>
    <t>z_ge00502</t>
  </si>
  <si>
    <t>z_ge00503</t>
  </si>
  <si>
    <t>z_ge00504</t>
  </si>
  <si>
    <t>z_ge00505</t>
  </si>
  <si>
    <t>z_ge00506</t>
  </si>
  <si>
    <t>z_ge00507</t>
  </si>
  <si>
    <t>z_ge00508</t>
  </si>
  <si>
    <t>z_ge00509</t>
  </si>
  <si>
    <t>z_ge00601</t>
  </si>
  <si>
    <t>z_ge00602</t>
  </si>
  <si>
    <t>z_ge00603</t>
  </si>
  <si>
    <t>z_ge00604</t>
  </si>
  <si>
    <t>z_ge00605</t>
  </si>
  <si>
    <t>z_ge00606</t>
  </si>
  <si>
    <t>z_ge00607</t>
  </si>
  <si>
    <t>z_ge00608</t>
  </si>
  <si>
    <t>z_ge00609</t>
  </si>
  <si>
    <t>z_ge01601</t>
  </si>
  <si>
    <t>z_ge01602</t>
  </si>
  <si>
    <t>z_ge01603</t>
  </si>
  <si>
    <t>z_ge01604</t>
  </si>
  <si>
    <t>z_ge01605</t>
  </si>
  <si>
    <t>z_ge01606</t>
  </si>
  <si>
    <t>z_ge01607</t>
  </si>
  <si>
    <t>z_ge01608</t>
  </si>
  <si>
    <t>z_ge01609</t>
  </si>
  <si>
    <t>z_ge00701</t>
  </si>
  <si>
    <t>z_ge01701</t>
  </si>
  <si>
    <t>z_ge00801</t>
  </si>
  <si>
    <t>z_ge00802</t>
  </si>
  <si>
    <t>z_ge00803</t>
  </si>
  <si>
    <t>z_ge00804</t>
  </si>
  <si>
    <t>z_ge00805</t>
  </si>
  <si>
    <t>z_ge00806</t>
  </si>
  <si>
    <t>z_ge00807</t>
  </si>
  <si>
    <t>z_ge00808</t>
  </si>
  <si>
    <t>z_ge00809</t>
  </si>
  <si>
    <t>z_ge00901</t>
  </si>
  <si>
    <t>z_ge00902</t>
  </si>
  <si>
    <t>z_ge00903</t>
  </si>
  <si>
    <t>z_ge00904</t>
  </si>
  <si>
    <t>z_ge00905</t>
  </si>
  <si>
    <t>z_ge00906</t>
  </si>
  <si>
    <t>z_ge00907</t>
  </si>
  <si>
    <t>z_ge00908</t>
  </si>
  <si>
    <t>z_ge00909</t>
  </si>
  <si>
    <t>z_gi201re</t>
  </si>
  <si>
    <t>z_gi202rec</t>
  </si>
  <si>
    <t>z_gi203rec</t>
  </si>
  <si>
    <t>z_gi204rec</t>
  </si>
  <si>
    <t>z_gi205rec</t>
  </si>
  <si>
    <t>z_gi206re</t>
  </si>
  <si>
    <t>z_gi210rec</t>
  </si>
  <si>
    <t>z_gi211rec</t>
  </si>
  <si>
    <t>z_gi212rec</t>
  </si>
  <si>
    <t>z_gi213rec</t>
  </si>
  <si>
    <t>z_gi214rec</t>
  </si>
  <si>
    <t>z_gi215rec</t>
  </si>
  <si>
    <t>z_gi216rec</t>
  </si>
  <si>
    <t>z_gi220rec</t>
  </si>
  <si>
    <t>z_gi221rec</t>
  </si>
  <si>
    <t>z_gi222rec</t>
  </si>
  <si>
    <t>z_gi223rec</t>
  </si>
  <si>
    <t>z_gi224rec</t>
  </si>
  <si>
    <t>z_gi225rec</t>
  </si>
  <si>
    <t>z_gi226rec</t>
  </si>
  <si>
    <t>z_gi227rec</t>
  </si>
  <si>
    <t>z_gi228rec</t>
  </si>
  <si>
    <t>z_gi229rec</t>
  </si>
  <si>
    <t>z_gi230rec</t>
  </si>
  <si>
    <t>z_gi231rec</t>
  </si>
  <si>
    <t>z_gi232rec</t>
  </si>
  <si>
    <t>z_gi233rec</t>
  </si>
  <si>
    <t>z_gi234rec</t>
  </si>
  <si>
    <t>z_gi235rec</t>
  </si>
  <si>
    <t>z_gi236rec</t>
  </si>
  <si>
    <t>z_gi237rec</t>
  </si>
  <si>
    <t>z_gi238rec</t>
  </si>
  <si>
    <t>z_gi239rec</t>
  </si>
  <si>
    <t>z_gi240rec</t>
  </si>
  <si>
    <t>z_gi241rec</t>
  </si>
  <si>
    <t>z_gi242rec</t>
  </si>
  <si>
    <t>z_gi243rec</t>
  </si>
  <si>
    <t>z_gi244rec</t>
  </si>
  <si>
    <t>z_gi245rec</t>
  </si>
  <si>
    <t>z_gi246rec</t>
  </si>
  <si>
    <t>z_gi247rec</t>
  </si>
  <si>
    <t>z_gi301re</t>
  </si>
  <si>
    <t>z_gi302rec</t>
  </si>
  <si>
    <t>z_gi303rec</t>
  </si>
  <si>
    <t>z_gi304rec</t>
  </si>
  <si>
    <t>z_gi305rec</t>
  </si>
  <si>
    <t>z_gi306re</t>
  </si>
  <si>
    <t>z_gi310rec</t>
  </si>
  <si>
    <t>z_gi311rec</t>
  </si>
  <si>
    <t>z_gi312rec</t>
  </si>
  <si>
    <t>z_gi314rec</t>
  </si>
  <si>
    <t>z_gi315rec</t>
  </si>
  <si>
    <t>z_gi316rec</t>
  </si>
  <si>
    <t>z_gi320rec</t>
  </si>
  <si>
    <t>z_gi321rec</t>
  </si>
  <si>
    <t>z_gi322rec</t>
  </si>
  <si>
    <t>z_gi324rec</t>
  </si>
  <si>
    <t>z_gi325rec</t>
  </si>
  <si>
    <t>z_gi326rec</t>
  </si>
  <si>
    <t>z_gi327rec</t>
  </si>
  <si>
    <t>z_gi328rec</t>
  </si>
  <si>
    <t>z_gi329rec</t>
  </si>
  <si>
    <t>z_gi331rec</t>
  </si>
  <si>
    <t>z_gi332rec</t>
  </si>
  <si>
    <t>z_gi333rec</t>
  </si>
  <si>
    <t>z_gi334rec</t>
  </si>
  <si>
    <t>z_gi335rec</t>
  </si>
  <si>
    <t>z_gi336rec</t>
  </si>
  <si>
    <t>z_gi338rec</t>
  </si>
  <si>
    <t>z_gi339rec</t>
  </si>
  <si>
    <t>z_gi340rec</t>
  </si>
  <si>
    <t>z_gi341rec</t>
  </si>
  <si>
    <t>z_gi342rec</t>
  </si>
  <si>
    <t>z_gi343rec</t>
  </si>
  <si>
    <t>z_gi345rec</t>
  </si>
  <si>
    <t>z_gi346rec</t>
  </si>
  <si>
    <t>z_gi347rec</t>
  </si>
  <si>
    <t>z_gx201re</t>
  </si>
  <si>
    <t>z_gx202are</t>
  </si>
  <si>
    <t>z_gx202bre</t>
  </si>
  <si>
    <t>z_gx202cre</t>
  </si>
  <si>
    <t>z_gx202bma</t>
  </si>
  <si>
    <t>z_gx202bmb</t>
  </si>
  <si>
    <t>z_gx203lre</t>
  </si>
  <si>
    <t>z_gx203sre</t>
  </si>
  <si>
    <t>z_gx204lre</t>
  </si>
  <si>
    <t>z_gx204sre</t>
  </si>
  <si>
    <t>z_gx205lre</t>
  </si>
  <si>
    <t>z_gx205sre</t>
  </si>
  <si>
    <t>z_gx206lre</t>
  </si>
  <si>
    <t>z_gx206sre</t>
  </si>
  <si>
    <t>z_gx207lre</t>
  </si>
  <si>
    <t>z_gx207sre</t>
  </si>
  <si>
    <t>z_gx208lre</t>
  </si>
  <si>
    <t>z_gx208sre</t>
  </si>
  <si>
    <t>z_gx209lre</t>
  </si>
  <si>
    <t>z_gx209sre</t>
  </si>
  <si>
    <t>z_gx210lre</t>
  </si>
  <si>
    <t>z_gx210sre</t>
  </si>
  <si>
    <t>z_gx230re</t>
  </si>
  <si>
    <t>z_gx301re</t>
  </si>
  <si>
    <t>z_gx302re</t>
  </si>
  <si>
    <t>z_gx303re</t>
  </si>
  <si>
    <t>z_gx304re</t>
  </si>
  <si>
    <t>z_gx305re</t>
  </si>
  <si>
    <t>z_gx306re</t>
  </si>
  <si>
    <t>z_gx307re</t>
  </si>
  <si>
    <t>z_gx308re</t>
  </si>
  <si>
    <t>z_gx309re</t>
  </si>
  <si>
    <t>z_gx310re</t>
  </si>
  <si>
    <t>z_gx311re</t>
  </si>
  <si>
    <t>z_gx312re</t>
  </si>
  <si>
    <t>z_gx313re</t>
  </si>
  <si>
    <t>z_gx314re</t>
  </si>
  <si>
    <t>z_gx315re</t>
  </si>
  <si>
    <t>z_gx316re</t>
  </si>
  <si>
    <t>z_gx317re</t>
  </si>
  <si>
    <t>z_gx318re</t>
  </si>
  <si>
    <t>z_gx319re</t>
  </si>
  <si>
    <t>z_gx320re</t>
  </si>
  <si>
    <t>z_gx321re</t>
  </si>
  <si>
    <t>z_gx322re</t>
  </si>
  <si>
    <t>z_gx323re</t>
  </si>
  <si>
    <t>z_gx324re</t>
  </si>
  <si>
    <t>z_gx325re</t>
  </si>
  <si>
    <t>z_gx326re</t>
  </si>
  <si>
    <t>z_gx327re</t>
  </si>
  <si>
    <t>z_gx328re</t>
  </si>
  <si>
    <t>z_gx329re</t>
  </si>
  <si>
    <t>z_gx330re</t>
  </si>
  <si>
    <t>z_gx331re</t>
  </si>
  <si>
    <t>z_gx332re</t>
  </si>
  <si>
    <t>z_gx333re</t>
  </si>
  <si>
    <t>z_gx334re</t>
  </si>
  <si>
    <t>z_gx335re</t>
  </si>
  <si>
    <t>z_gx336re</t>
  </si>
  <si>
    <t>z_gx337re</t>
  </si>
  <si>
    <t>z_gx338re</t>
  </si>
  <si>
    <t>z_gx339re</t>
  </si>
  <si>
    <t>z_gx340re</t>
  </si>
  <si>
    <t>z_gx341re</t>
  </si>
  <si>
    <t>z_gx342re</t>
  </si>
  <si>
    <t>z_gx343re</t>
  </si>
  <si>
    <t>z_gx344re</t>
  </si>
  <si>
    <t>z_gx345re</t>
  </si>
  <si>
    <t>z_gx346re</t>
  </si>
  <si>
    <t>z_gx347re</t>
  </si>
  <si>
    <t>z_gx348re</t>
  </si>
  <si>
    <t>z_gx349re</t>
  </si>
  <si>
    <t>z_gx350are</t>
  </si>
  <si>
    <t>z_gx350bre</t>
  </si>
  <si>
    <t>z_gx350cre</t>
  </si>
  <si>
    <t>z_gx350dre</t>
  </si>
  <si>
    <t>z_gx350ere</t>
  </si>
  <si>
    <t>z_gx351re</t>
  </si>
  <si>
    <t>z_gx352re</t>
  </si>
  <si>
    <t>z_gx353re</t>
  </si>
  <si>
    <t>z_gx354re</t>
  </si>
  <si>
    <t>z_gx355re</t>
  </si>
  <si>
    <t>z_gx356re</t>
  </si>
  <si>
    <t>z_gx357re</t>
  </si>
  <si>
    <t>z_gx358re</t>
  </si>
  <si>
    <t>z_gx359re</t>
  </si>
  <si>
    <t>z_gx360re</t>
  </si>
  <si>
    <t>z_gx361re</t>
  </si>
  <si>
    <t>z_gx362are</t>
  </si>
  <si>
    <t>z_gx362bre</t>
  </si>
  <si>
    <t>z_gv031re</t>
  </si>
  <si>
    <t>z_gv032are</t>
  </si>
  <si>
    <t>z_gv032bre</t>
  </si>
  <si>
    <t>z_gv032cre</t>
  </si>
  <si>
    <t>z_gv032dre</t>
  </si>
  <si>
    <t>z_gv032ere</t>
  </si>
  <si>
    <t>z_gv032fre</t>
  </si>
  <si>
    <t>z_gv033re</t>
  </si>
  <si>
    <t>z_gv034re</t>
  </si>
  <si>
    <t>z_gv035re</t>
  </si>
  <si>
    <t>z_gv036re</t>
  </si>
  <si>
    <t>z_gv037re</t>
  </si>
  <si>
    <t>z_gv038re</t>
  </si>
  <si>
    <t>z_gv039re</t>
  </si>
  <si>
    <t>z_gv040re</t>
  </si>
  <si>
    <t>z_gv041re</t>
  </si>
  <si>
    <t>z_gv042re</t>
  </si>
  <si>
    <t>z_gi101re</t>
  </si>
  <si>
    <t>z_gi106re</t>
  </si>
  <si>
    <t>z_gi111re</t>
  </si>
  <si>
    <t>z_gi112re</t>
  </si>
  <si>
    <t>z_gi113re</t>
  </si>
  <si>
    <t>z_gi114re</t>
  </si>
  <si>
    <t>z_gi115re</t>
  </si>
  <si>
    <t>z_gi116re</t>
  </si>
  <si>
    <t>z_gi117re</t>
  </si>
  <si>
    <t>z_gi118re</t>
  </si>
  <si>
    <t>z_gi119re</t>
  </si>
  <si>
    <t>z_gf004jcd</t>
  </si>
  <si>
    <t>z_gf014jce</t>
  </si>
  <si>
    <t>z_gf015jce</t>
  </si>
  <si>
    <t>z_gf016jcf</t>
  </si>
  <si>
    <t>z_gf017jcf</t>
  </si>
  <si>
    <t>z_gf018jcf</t>
  </si>
  <si>
    <t>z_gf019jcf</t>
  </si>
  <si>
    <t>z_gf020jcf</t>
  </si>
  <si>
    <t>z_gf026jcd</t>
  </si>
  <si>
    <t>z_gf027jcd</t>
  </si>
  <si>
    <t>z_gf601re</t>
  </si>
  <si>
    <t>z_gf601flg</t>
  </si>
  <si>
    <t>z_gfa01re</t>
  </si>
  <si>
    <t>z_gf602re</t>
  </si>
  <si>
    <t>z_gf603re</t>
  </si>
  <si>
    <t>z_gf604re</t>
  </si>
  <si>
    <t>z_gf605re</t>
  </si>
  <si>
    <t>z_gf651flg</t>
  </si>
  <si>
    <t>z_gf651re</t>
  </si>
  <si>
    <t>z_gfa51re</t>
  </si>
  <si>
    <t>z_gf652re</t>
  </si>
  <si>
    <t>z_gf653re</t>
  </si>
  <si>
    <t>z_gf654re</t>
  </si>
  <si>
    <t>z_gf655re</t>
  </si>
  <si>
    <t>z_gf701re</t>
  </si>
  <si>
    <t>z_gf702re</t>
  </si>
  <si>
    <t>z_gf703re</t>
  </si>
  <si>
    <t>z_gf704re</t>
  </si>
  <si>
    <t>z_gf705flg</t>
  </si>
  <si>
    <t>z_gf705re</t>
  </si>
  <si>
    <t>z_gf706rec</t>
  </si>
  <si>
    <t>z_gfu07jce</t>
  </si>
  <si>
    <t>z_gt101re</t>
  </si>
  <si>
    <t>z_gt102re</t>
  </si>
  <si>
    <t>z_gt103re</t>
  </si>
  <si>
    <t>z_gt104re</t>
  </si>
  <si>
    <t>z_gt105re</t>
  </si>
  <si>
    <t>z_gt106re</t>
  </si>
  <si>
    <t>z_gt107re</t>
  </si>
  <si>
    <t>z_gt122re</t>
  </si>
  <si>
    <t>z_gt123re</t>
  </si>
  <si>
    <t>z_gt124re</t>
  </si>
  <si>
    <t>z_gt108re</t>
  </si>
  <si>
    <t>z_gt109re</t>
  </si>
  <si>
    <t>z_gt110re</t>
  </si>
  <si>
    <t>z_gt110ref</t>
  </si>
  <si>
    <t>z_gt111re</t>
  </si>
  <si>
    <t>z_gt110reb</t>
  </si>
  <si>
    <t>z_gt110rel</t>
  </si>
  <si>
    <t>z_gt110reu</t>
  </si>
  <si>
    <t>z_gt110ree</t>
  </si>
  <si>
    <t>z_gt101sp</t>
  </si>
  <si>
    <t>z_gt107sp</t>
  </si>
  <si>
    <t>z_gt122sp</t>
  </si>
  <si>
    <t>z_gt123sp</t>
  </si>
  <si>
    <t>z_gt124sp</t>
  </si>
  <si>
    <t>z_gt108sp</t>
  </si>
  <si>
    <t>z_gt109sp</t>
  </si>
  <si>
    <t>z_gt109spf</t>
  </si>
  <si>
    <t>z_gt110sp</t>
  </si>
  <si>
    <t>z_gt111sp</t>
  </si>
  <si>
    <t>z_gt110spb</t>
  </si>
  <si>
    <t>z_gt110spl</t>
  </si>
  <si>
    <t>z_gt110spu</t>
  </si>
  <si>
    <t>z_gt110spe</t>
  </si>
  <si>
    <t>z_gt112re</t>
  </si>
  <si>
    <t>z_gt112ref</t>
  </si>
  <si>
    <t>z_gt113re</t>
  </si>
  <si>
    <t>z_gt113ref</t>
  </si>
  <si>
    <t>z_gt114re</t>
  </si>
  <si>
    <t>z_gt114ref</t>
  </si>
  <si>
    <t>z_gt115re</t>
  </si>
  <si>
    <t>z_gt116re</t>
  </si>
  <si>
    <t>z_gt117re</t>
  </si>
  <si>
    <t>z_gt118re</t>
  </si>
  <si>
    <t>z_gt119re</t>
  </si>
  <si>
    <t>z_gt120re</t>
  </si>
  <si>
    <t>z_gt121re</t>
  </si>
  <si>
    <t>z_gg011jjc</t>
  </si>
  <si>
    <t>z_gg012jjc</t>
  </si>
  <si>
    <t>z_gg013jjc</t>
  </si>
  <si>
    <t>z_gg014jjc</t>
  </si>
  <si>
    <t>z_gg015jjc</t>
  </si>
  <si>
    <t>z_gg016jjc</t>
  </si>
  <si>
    <t>z_gg017jjc</t>
  </si>
  <si>
    <t>z_gg018jjc</t>
  </si>
  <si>
    <t>z_gg021jjd</t>
  </si>
  <si>
    <t>z_gf023jcc</t>
  </si>
  <si>
    <t>z_gg026jjf</t>
  </si>
  <si>
    <t>z_gg127jj</t>
  </si>
  <si>
    <t>z_gg028jjf</t>
  </si>
  <si>
    <t>z_gg029jjf</t>
  </si>
  <si>
    <t>z_gg030jjf</t>
  </si>
  <si>
    <t>z_gg031jjf</t>
  </si>
  <si>
    <t>z_gg042jjf</t>
  </si>
  <si>
    <t>z_gg044jjc</t>
  </si>
  <si>
    <t>z_gg201jj</t>
  </si>
  <si>
    <t>z_gg202jj</t>
  </si>
  <si>
    <t>z_gg203jj</t>
  </si>
  <si>
    <t>z_gg204jj</t>
  </si>
  <si>
    <t>z_gg205jj</t>
  </si>
  <si>
    <t>z_gg046jjc</t>
  </si>
  <si>
    <t>z_gg047jjc</t>
  </si>
  <si>
    <t>z_gg048jjc</t>
  </si>
  <si>
    <t>z_gg053jjc</t>
  </si>
  <si>
    <t>z_gg054jjc</t>
  </si>
  <si>
    <t>z_gg055jjd</t>
  </si>
  <si>
    <t>z_gg155jjd</t>
  </si>
  <si>
    <t>z_gg255jjd</t>
  </si>
  <si>
    <t>z_gg355jjd</t>
  </si>
  <si>
    <t>z_gg455jjd</t>
  </si>
  <si>
    <t>z_gg056jje</t>
  </si>
  <si>
    <t>z_gg156jje</t>
  </si>
  <si>
    <t>z_gg256jje</t>
  </si>
  <si>
    <t>z_gg356jje</t>
  </si>
  <si>
    <t>z_gg456jje</t>
  </si>
  <si>
    <t>z_gg057jjd</t>
  </si>
  <si>
    <t>z_gg058jjc</t>
  </si>
  <si>
    <t>z_gs010re</t>
  </si>
  <si>
    <t>z_gs011re</t>
  </si>
  <si>
    <t>z_gs0_0re</t>
  </si>
  <si>
    <t>z_gs000rec</t>
  </si>
  <si>
    <t>z_gs100rec</t>
  </si>
  <si>
    <t>z_gs2serec</t>
  </si>
  <si>
    <t>z_gs2fbrec</t>
  </si>
  <si>
    <t>z_gs300rec</t>
  </si>
  <si>
    <t>z_gs600rec</t>
  </si>
  <si>
    <t>z_gs6msrec</t>
  </si>
  <si>
    <t>z_gs700rec</t>
  </si>
  <si>
    <t>z_gs800rec</t>
  </si>
  <si>
    <t>z_gs900rec</t>
  </si>
  <si>
    <t>z_gsprvrec</t>
  </si>
  <si>
    <t>z_gspubrec</t>
  </si>
  <si>
    <t>z_gspborec</t>
  </si>
  <si>
    <t>z_gstotrec</t>
  </si>
  <si>
    <t>z_gshhirec</t>
  </si>
  <si>
    <t>z_gs050re</t>
  </si>
  <si>
    <t>z_gs035re</t>
  </si>
  <si>
    <t>z_gs056re</t>
  </si>
  <si>
    <t>z_gs150re</t>
  </si>
  <si>
    <t>z_gs135re</t>
  </si>
  <si>
    <t>z_gs156re</t>
  </si>
  <si>
    <t>z_gs250re</t>
  </si>
  <si>
    <t>z_gs235re</t>
  </si>
  <si>
    <t>z_gs256re</t>
  </si>
  <si>
    <t>z_gs325re</t>
  </si>
  <si>
    <t>z_gs328re</t>
  </si>
  <si>
    <t>z_gs425re</t>
  </si>
  <si>
    <t>z_gs428re</t>
  </si>
  <si>
    <t>z_gs525re</t>
  </si>
  <si>
    <t>z_gs528re</t>
  </si>
  <si>
    <t>z_gs610re</t>
  </si>
  <si>
    <t>z_gs615re</t>
  </si>
  <si>
    <t>z_gs672re</t>
  </si>
  <si>
    <t>z_gs674re</t>
  </si>
  <si>
    <t>z_gs676re</t>
  </si>
  <si>
    <t>z_gs678re</t>
  </si>
  <si>
    <t>z_gs680re</t>
  </si>
  <si>
    <t>z_gs681re</t>
  </si>
  <si>
    <t>z_gs682rec</t>
  </si>
  <si>
    <t>z_gs683re</t>
  </si>
  <si>
    <t>z_gs684re</t>
  </si>
  <si>
    <t>z_gs685re</t>
  </si>
  <si>
    <t>z_gs686re</t>
  </si>
  <si>
    <t>z_gs687re</t>
  </si>
  <si>
    <t>z_gs688re</t>
  </si>
  <si>
    <t>z_gs689re</t>
  </si>
  <si>
    <t>z_gs690re</t>
  </si>
  <si>
    <t>z_gs660re</t>
  </si>
  <si>
    <t>z_gs665re</t>
  </si>
  <si>
    <t>z_gs621re</t>
  </si>
  <si>
    <t>z_gs635re</t>
  </si>
  <si>
    <t>z_gs640re</t>
  </si>
  <si>
    <t>z_gs641re</t>
  </si>
  <si>
    <t>z_gs642rec</t>
  </si>
  <si>
    <t>z_gs643re</t>
  </si>
  <si>
    <t>z_gs644re</t>
  </si>
  <si>
    <t>z_gs645re</t>
  </si>
  <si>
    <t>z_gs646re</t>
  </si>
  <si>
    <t>z_gs647re</t>
  </si>
  <si>
    <t>z_gs648re</t>
  </si>
  <si>
    <t>z_gs649re</t>
  </si>
  <si>
    <t>z_gs650re</t>
  </si>
  <si>
    <t>z_gs697re</t>
  </si>
  <si>
    <t>z_gs710re</t>
  </si>
  <si>
    <t>z_gs760re</t>
  </si>
  <si>
    <t>z_gs765re</t>
  </si>
  <si>
    <t>z_gsu00re</t>
  </si>
  <si>
    <t>z_gsuscrec</t>
  </si>
  <si>
    <t>z_gsu27rec</t>
  </si>
  <si>
    <t>z_gsu51rec</t>
  </si>
  <si>
    <t>z_gsu35re</t>
  </si>
  <si>
    <t>z_gsu40re</t>
  </si>
  <si>
    <t>z_gsutprec</t>
  </si>
  <si>
    <t>z_gsu56rec</t>
  </si>
  <si>
    <t>z_gspn8re</t>
  </si>
  <si>
    <t>z_gp201re</t>
  </si>
  <si>
    <t>z_gp202re</t>
  </si>
  <si>
    <t>z_gp202reb</t>
  </si>
  <si>
    <t>z_gp202rel</t>
  </si>
  <si>
    <t>z_gp202reu</t>
  </si>
  <si>
    <t>z_gp202ree</t>
  </si>
  <si>
    <t>z_gp202ref</t>
  </si>
  <si>
    <t>z_gp201sp</t>
  </si>
  <si>
    <t>z_gp202sp</t>
  </si>
  <si>
    <t>z_gp202spb</t>
  </si>
  <si>
    <t>z_gp202spl</t>
  </si>
  <si>
    <t>z_gp202spu</t>
  </si>
  <si>
    <t>z_gp202spe</t>
  </si>
  <si>
    <t>z_gp202spf</t>
  </si>
  <si>
    <t>z_gp203re</t>
  </si>
  <si>
    <t>z_gp203ref</t>
  </si>
  <si>
    <t>z_gp204re</t>
  </si>
  <si>
    <t>z_gp204reb</t>
  </si>
  <si>
    <t>z_gp204rel</t>
  </si>
  <si>
    <t>z_gp204reu</t>
  </si>
  <si>
    <t>z_gp204ree</t>
  </si>
  <si>
    <t>z_gp204ref</t>
  </si>
  <si>
    <t>z_gp203sp</t>
  </si>
  <si>
    <t>z_gp204sp</t>
  </si>
  <si>
    <t>z_gp204spb</t>
  </si>
  <si>
    <t>z_gp204spl</t>
  </si>
  <si>
    <t>z_gp204spu</t>
  </si>
  <si>
    <t>z_gp204spe</t>
  </si>
  <si>
    <t>z_gp204spf</t>
  </si>
  <si>
    <t>z_gp205re</t>
  </si>
  <si>
    <t>z_gp206re</t>
  </si>
  <si>
    <t>z_gp207re</t>
  </si>
  <si>
    <t>z_gp207reb</t>
  </si>
  <si>
    <t>z_gp207rel</t>
  </si>
  <si>
    <t>z_gp207reu</t>
  </si>
  <si>
    <t>z_gp207ree</t>
  </si>
  <si>
    <t>z_gp207ref</t>
  </si>
  <si>
    <t>z_gp208rec</t>
  </si>
  <si>
    <t>z_gp205sp</t>
  </si>
  <si>
    <t>z_gp206sp</t>
  </si>
  <si>
    <t>z_gp207sp</t>
  </si>
  <si>
    <t>z_gp207spb</t>
  </si>
  <si>
    <t>z_gp207spl</t>
  </si>
  <si>
    <t>z_gp207spu</t>
  </si>
  <si>
    <t>z_gp207spe</t>
  </si>
  <si>
    <t>z_gp207spf</t>
  </si>
  <si>
    <t>z_gp208spc</t>
  </si>
  <si>
    <t>z_gp209re</t>
  </si>
  <si>
    <t>z_gp210re</t>
  </si>
  <si>
    <t>z_gp211re</t>
  </si>
  <si>
    <t>z_gp211reb</t>
  </si>
  <si>
    <t>z_gp211rel</t>
  </si>
  <si>
    <t>z_gp211reu</t>
  </si>
  <si>
    <t>z_gp211ree</t>
  </si>
  <si>
    <t>z_gp211ref</t>
  </si>
  <si>
    <t>z_gp209sp</t>
  </si>
  <si>
    <t>z_gp210sp</t>
  </si>
  <si>
    <t>z_gp211sp</t>
  </si>
  <si>
    <t>z_gp211spb</t>
  </si>
  <si>
    <t>z_gp211spl</t>
  </si>
  <si>
    <t>z_gp211spu</t>
  </si>
  <si>
    <t>z_gp211spe</t>
  </si>
  <si>
    <t>z_gp212re</t>
  </si>
  <si>
    <t>z_gp213re</t>
  </si>
  <si>
    <t>z_gp213reb</t>
  </si>
  <si>
    <t>z_gp213rel</t>
  </si>
  <si>
    <t>z_gp213reu</t>
  </si>
  <si>
    <t>z_gp213ree</t>
  </si>
  <si>
    <t>z_gp212sp</t>
  </si>
  <si>
    <t>z_gp213sp</t>
  </si>
  <si>
    <t>z_gp213spb</t>
  </si>
  <si>
    <t>z_gp213spl</t>
  </si>
  <si>
    <t>z_gp213spu</t>
  </si>
  <si>
    <t>z_gp213spe</t>
  </si>
  <si>
    <t>z_gp214rp</t>
  </si>
  <si>
    <t>z_gp215rp</t>
  </si>
  <si>
    <t>z_gp215rpb</t>
  </si>
  <si>
    <t>z_gp215rpl</t>
  </si>
  <si>
    <t>z_gp215rpu</t>
  </si>
  <si>
    <t>z_gp215rpe</t>
  </si>
  <si>
    <t>z_gp215rpf</t>
  </si>
  <si>
    <t>z_gp216rp</t>
  </si>
  <si>
    <t>z_gp217rp</t>
  </si>
  <si>
    <t>z_gp218rp</t>
  </si>
  <si>
    <t>z_gp219rp</t>
  </si>
  <si>
    <t>z_gp219rpb</t>
  </si>
  <si>
    <t>z_gp219rpl</t>
  </si>
  <si>
    <t>z_gp219rpu</t>
  </si>
  <si>
    <t>z_gp219rpe</t>
  </si>
  <si>
    <t>z_gp220rp</t>
  </si>
  <si>
    <t>z_gp221rp</t>
  </si>
  <si>
    <t>z_gp222rp</t>
  </si>
  <si>
    <t>z_gp223rp</t>
  </si>
  <si>
    <t>z_gp223rpb</t>
  </si>
  <si>
    <t>z_gp223rpl</t>
  </si>
  <si>
    <t>z_gp223rpu</t>
  </si>
  <si>
    <t>z_gp223rpe</t>
  </si>
  <si>
    <t>z_gp224hh</t>
  </si>
  <si>
    <t>z_gp225hh</t>
  </si>
  <si>
    <t>z_gp226re</t>
  </si>
  <si>
    <t>z_gp227re</t>
  </si>
  <si>
    <t>z_gp250rec</t>
  </si>
  <si>
    <t>z_gp251rec</t>
  </si>
  <si>
    <t>z_gp260hec</t>
  </si>
  <si>
    <t>z_gp261hec</t>
  </si>
  <si>
    <t>z_gr020rp</t>
  </si>
  <si>
    <t>z_gr021rp</t>
  </si>
  <si>
    <t>z_gr021rpb</t>
  </si>
  <si>
    <t>z_gr021rpl</t>
  </si>
  <si>
    <t>z_gr021rpu</t>
  </si>
  <si>
    <t>z_gr021rpe</t>
  </si>
  <si>
    <t>z_gr021rpf</t>
  </si>
  <si>
    <t>z_gr022rp</t>
  </si>
  <si>
    <t>z_gr022rpb</t>
  </si>
  <si>
    <t>z_gr022rpl</t>
  </si>
  <si>
    <t>z_gr022rpu</t>
  </si>
  <si>
    <t>z_gr022rpe</t>
  </si>
  <si>
    <t>z_gr023rpc</t>
  </si>
  <si>
    <t>z_gr050rp</t>
  </si>
  <si>
    <t>z_gr051rp</t>
  </si>
  <si>
    <t>z_gr052rp</t>
  </si>
  <si>
    <t>z_gr028rp</t>
  </si>
  <si>
    <t>z_gr029rp</t>
  </si>
  <si>
    <t>z_gr029rpb</t>
  </si>
  <si>
    <t>z_gr029rpl</t>
  </si>
  <si>
    <t>z_gr029rpu</t>
  </si>
  <si>
    <t>z_gr029rpe</t>
  </si>
  <si>
    <t>z_gr029rpf</t>
  </si>
  <si>
    <t>z_gr030rp</t>
  </si>
  <si>
    <t>z_gr030rpb</t>
  </si>
  <si>
    <t>z_gr030rpl</t>
  </si>
  <si>
    <t>z_gr030rpu</t>
  </si>
  <si>
    <t>z_gr030rpe</t>
  </si>
  <si>
    <t>z_gr031rpc</t>
  </si>
  <si>
    <t>z_gr024rp</t>
  </si>
  <si>
    <t>z_gr025rp</t>
  </si>
  <si>
    <t>z_gr025rpb</t>
  </si>
  <si>
    <t>z_gr025rpl</t>
  </si>
  <si>
    <t>z_gr025rpu</t>
  </si>
  <si>
    <t>z_gr025rpe</t>
  </si>
  <si>
    <t>z_gr025rpf</t>
  </si>
  <si>
    <t>z_gr026rp</t>
  </si>
  <si>
    <t>z_gr026rpb</t>
  </si>
  <si>
    <t>z_gr026rpl</t>
  </si>
  <si>
    <t>z_gr026rpu</t>
  </si>
  <si>
    <t>z_gr026rpe</t>
  </si>
  <si>
    <t>z_gr027rpc</t>
  </si>
  <si>
    <t>z_gr032rp</t>
  </si>
  <si>
    <t>z_gr033rp</t>
  </si>
  <si>
    <t>z_gr033rpb</t>
  </si>
  <si>
    <t>z_gr033rpl</t>
  </si>
  <si>
    <t>z_gr033rpu</t>
  </si>
  <si>
    <t>z_gr033rpe</t>
  </si>
  <si>
    <t>z_gr033rpf</t>
  </si>
  <si>
    <t>z_gr034rp</t>
  </si>
  <si>
    <t>z_gr034rpb</t>
  </si>
  <si>
    <t>z_gr034rpl</t>
  </si>
  <si>
    <t>z_gr034rpu</t>
  </si>
  <si>
    <t>z_gr034rpe</t>
  </si>
  <si>
    <t>z_gr034rpf</t>
  </si>
  <si>
    <t>z_gr035rpc</t>
  </si>
  <si>
    <t>z_gr036rp</t>
  </si>
  <si>
    <t>z_gr037rp</t>
  </si>
  <si>
    <t>z_gr037rpb</t>
  </si>
  <si>
    <t>z_gr037rpl</t>
  </si>
  <si>
    <t>z_gr037rpu</t>
  </si>
  <si>
    <t>z_gr037rpe</t>
  </si>
  <si>
    <t>z_gr060rp</t>
  </si>
  <si>
    <t>z_gr061rp</t>
  </si>
  <si>
    <t>z_gr061rpb</t>
  </si>
  <si>
    <t>z_gr061rpl</t>
  </si>
  <si>
    <t>z_gr061rpu</t>
  </si>
  <si>
    <t>z_gr061rpe</t>
  </si>
  <si>
    <t>z_gr061rpf</t>
  </si>
  <si>
    <t>z_gr062rp</t>
  </si>
  <si>
    <t>z_gr063rp</t>
  </si>
  <si>
    <t>z_gr063rpb</t>
  </si>
  <si>
    <t>z_gr063rpl</t>
  </si>
  <si>
    <t>z_gr063rpu</t>
  </si>
  <si>
    <t>z_gr063rpe</t>
  </si>
  <si>
    <t>z_gr063rpf</t>
  </si>
  <si>
    <t>z_gr064rp</t>
  </si>
  <si>
    <t>z_gr065rp</t>
  </si>
  <si>
    <t>z_gr065rpb</t>
  </si>
  <si>
    <t>z_gr065rpl</t>
  </si>
  <si>
    <t>z_gr065rpu</t>
  </si>
  <si>
    <t>z_gr065rpe</t>
  </si>
  <si>
    <t>z_gr065rpf</t>
  </si>
  <si>
    <t>z_gr066rp</t>
  </si>
  <si>
    <t>z_gr067rp</t>
  </si>
  <si>
    <t>z_gr067rpb</t>
  </si>
  <si>
    <t>z_gr067rpl</t>
  </si>
  <si>
    <t>z_gr067rpu</t>
  </si>
  <si>
    <t>z_gr067rpe</t>
  </si>
  <si>
    <t>z_gr067rpf</t>
  </si>
  <si>
    <t>z_gr068rp</t>
  </si>
  <si>
    <t>z_gr069rp</t>
  </si>
  <si>
    <t>z_gr069rpb</t>
  </si>
  <si>
    <t>z_gr069rpl</t>
  </si>
  <si>
    <t>z_gr069rpu</t>
  </si>
  <si>
    <t>z_gr069rpe</t>
  </si>
  <si>
    <t>z_gr080re</t>
  </si>
  <si>
    <t>z_gr081re</t>
  </si>
  <si>
    <t>z_gr081reb</t>
  </si>
  <si>
    <t>z_gr081rel</t>
  </si>
  <si>
    <t>z_gr081reu</t>
  </si>
  <si>
    <t>z_gr081ree</t>
  </si>
  <si>
    <t>z_gr081ref</t>
  </si>
  <si>
    <t>z_gr082re</t>
  </si>
  <si>
    <t>z_gr083re</t>
  </si>
  <si>
    <t>z_gr084re</t>
  </si>
  <si>
    <t>z_gr085re</t>
  </si>
  <si>
    <t>z_gr085reb</t>
  </si>
  <si>
    <t>z_gr085rel</t>
  </si>
  <si>
    <t>z_gr085reu</t>
  </si>
  <si>
    <t>z_gr085ree</t>
  </si>
  <si>
    <t>z_gr085ref</t>
  </si>
  <si>
    <t>z_gr080sp</t>
  </si>
  <si>
    <t>z_gr081sp</t>
  </si>
  <si>
    <t>z_gr081spb</t>
  </si>
  <si>
    <t>z_gr081spl</t>
  </si>
  <si>
    <t>z_gr081spu</t>
  </si>
  <si>
    <t>z_gr081spe</t>
  </si>
  <si>
    <t>z_gr081spf</t>
  </si>
  <si>
    <t>z_gr082sp</t>
  </si>
  <si>
    <t>z_gr083sp</t>
  </si>
  <si>
    <t>z_gr084sp</t>
  </si>
  <si>
    <t>z_gr085sp</t>
  </si>
  <si>
    <t>z_gr085spb</t>
  </si>
  <si>
    <t>z_gr085spl</t>
  </si>
  <si>
    <t>z_gr085spu</t>
  </si>
  <si>
    <t>z_gr085spe</t>
  </si>
  <si>
    <t>z_gr086re</t>
  </si>
  <si>
    <t>z_gr100rpc</t>
  </si>
  <si>
    <t>z_gr101rpc</t>
  </si>
  <si>
    <t>z_gi401re</t>
  </si>
  <si>
    <t>z_gi402re</t>
  </si>
  <si>
    <t>z_gi403re</t>
  </si>
  <si>
    <t>z_gi404re</t>
  </si>
  <si>
    <t>z_gi405re</t>
  </si>
  <si>
    <t>z_gi406re</t>
  </si>
  <si>
    <t>z_gi407re</t>
  </si>
  <si>
    <t>z_gi408re</t>
  </si>
  <si>
    <t>z_gi409re</t>
  </si>
  <si>
    <t>z_gi410re</t>
  </si>
  <si>
    <t>z_gi411re</t>
  </si>
  <si>
    <t>z_gi412re</t>
  </si>
  <si>
    <t>z_gi413re</t>
  </si>
  <si>
    <t>z_gi414re</t>
  </si>
  <si>
    <t>z_gi416re</t>
  </si>
  <si>
    <t>z_gi417re</t>
  </si>
  <si>
    <t>z_gi418re</t>
  </si>
  <si>
    <t>z_gi419re</t>
  </si>
  <si>
    <t>z_gi420re</t>
  </si>
  <si>
    <t>z_gi421re</t>
  </si>
  <si>
    <t>z_gi422re</t>
  </si>
  <si>
    <t>z_gi423re</t>
  </si>
  <si>
    <t>z_gi424re</t>
  </si>
  <si>
    <t>z_gi425re</t>
  </si>
  <si>
    <t>z_gi426re</t>
  </si>
  <si>
    <t>z_gi427re</t>
  </si>
  <si>
    <t>z_gi428re</t>
  </si>
  <si>
    <t>z_gi429re</t>
  </si>
  <si>
    <t>z_gi430re</t>
  </si>
  <si>
    <t>z_gi431re</t>
  </si>
  <si>
    <t>z_gi432re</t>
  </si>
  <si>
    <t>z_gi433re</t>
  </si>
  <si>
    <t>z_gi434re</t>
  </si>
  <si>
    <t>z_gi435re</t>
  </si>
  <si>
    <t>z_gi447re</t>
  </si>
  <si>
    <t>z_gi448re</t>
  </si>
  <si>
    <t>z_gi449re</t>
  </si>
  <si>
    <t>z_gi450re</t>
  </si>
  <si>
    <t>z_gi451re</t>
  </si>
  <si>
    <t>z_gi452re</t>
  </si>
  <si>
    <t>z_gi453re</t>
  </si>
  <si>
    <t>z_gi454re</t>
  </si>
  <si>
    <t>z_gi455re</t>
  </si>
  <si>
    <t>z_gi456re</t>
  </si>
  <si>
    <t>z_gi457re</t>
  </si>
  <si>
    <t>z_gi458re</t>
  </si>
  <si>
    <t>z_gi459re</t>
  </si>
  <si>
    <t>z_gi460re</t>
  </si>
  <si>
    <t>z_gi461re</t>
  </si>
  <si>
    <t>z_gi462re</t>
  </si>
  <si>
    <t>z_gi463re</t>
  </si>
  <si>
    <t>z_gi464re</t>
  </si>
  <si>
    <t>z_gi465re</t>
  </si>
  <si>
    <t>z_gi466re</t>
  </si>
  <si>
    <t>z_gi467re</t>
  </si>
  <si>
    <t>z_gi468re</t>
  </si>
  <si>
    <t>z_gi469re</t>
  </si>
  <si>
    <t>z_gi470re</t>
  </si>
  <si>
    <t>z_gi471re</t>
  </si>
  <si>
    <t>z_gi472re</t>
  </si>
  <si>
    <t>z_gi473re</t>
  </si>
  <si>
    <t>z_gi474re</t>
  </si>
  <si>
    <t>z_gi475re</t>
  </si>
  <si>
    <t>z_gv001res</t>
  </si>
  <si>
    <t>z_gv060re</t>
  </si>
  <si>
    <t>z_gv016re</t>
  </si>
  <si>
    <t>z_gv017re</t>
  </si>
  <si>
    <t>z_gv018rea</t>
  </si>
  <si>
    <t>z_gv018reb</t>
  </si>
  <si>
    <t>z_gv018rec</t>
  </si>
  <si>
    <t>z_gv018red</t>
  </si>
  <si>
    <t>z_gv018ree</t>
  </si>
  <si>
    <t>z_gv018ref</t>
  </si>
  <si>
    <t>z_gv019re</t>
  </si>
  <si>
    <t>z_gv020re</t>
  </si>
  <si>
    <t>z_gv021re</t>
  </si>
  <si>
    <t>z_gv022re</t>
  </si>
  <si>
    <t>z_gv101re</t>
  </si>
  <si>
    <t>z_gv102re</t>
  </si>
  <si>
    <t>z_gv103re</t>
  </si>
  <si>
    <t>z_gv104re</t>
  </si>
  <si>
    <t>z_gv105re</t>
  </si>
  <si>
    <t>z_gv106re</t>
  </si>
  <si>
    <t>z_gv107re</t>
  </si>
  <si>
    <t>z_gv108re</t>
  </si>
  <si>
    <t>z_gv109re</t>
  </si>
  <si>
    <t>z_gv110rea</t>
  </si>
  <si>
    <t>z_gv111re</t>
  </si>
  <si>
    <t>z_gv112rea</t>
  </si>
  <si>
    <t>z_gv114re</t>
  </si>
  <si>
    <t>z_gv115re</t>
  </si>
  <si>
    <t>z_gv116re</t>
  </si>
  <si>
    <t>z_gv117re</t>
  </si>
  <si>
    <t>z_gv118re</t>
  </si>
  <si>
    <t>z_gua01re</t>
  </si>
  <si>
    <t>z_gu025re</t>
  </si>
  <si>
    <t>z_gu026re</t>
  </si>
  <si>
    <t>z_gu027re</t>
  </si>
  <si>
    <t>z_gu028re</t>
  </si>
  <si>
    <t>z_gu029re</t>
  </si>
  <si>
    <t>z_gu030re</t>
  </si>
  <si>
    <t>z_gu031re</t>
  </si>
  <si>
    <t>z_gu032re</t>
  </si>
  <si>
    <t>z_gu033re</t>
  </si>
  <si>
    <t>z_gu034rec</t>
  </si>
  <si>
    <t>z_gua34re</t>
  </si>
  <si>
    <t>z_gu035re</t>
  </si>
  <si>
    <t>z_gu036re</t>
  </si>
  <si>
    <t>z_gu037re</t>
  </si>
  <si>
    <t>z_gu038re</t>
  </si>
  <si>
    <t>z_gu039re</t>
  </si>
  <si>
    <t>z_gu040re</t>
  </si>
  <si>
    <t>z_gu041re</t>
  </si>
  <si>
    <t>z_gu042re</t>
  </si>
  <si>
    <t>z_gl101re</t>
  </si>
  <si>
    <t>z_gl001re</t>
  </si>
  <si>
    <t>z_gl002rec</t>
  </si>
  <si>
    <t>z_gl003red</t>
  </si>
  <si>
    <t>z_gl004rec</t>
  </si>
  <si>
    <t>z_gl005spc</t>
  </si>
  <si>
    <t>z_gl006spc</t>
  </si>
  <si>
    <t>z_gl007spc</t>
  </si>
  <si>
    <t>z_gl008spd</t>
  </si>
  <si>
    <t>z_gm001he</t>
  </si>
  <si>
    <t>z_gm002he</t>
  </si>
  <si>
    <t>z_gm003he</t>
  </si>
  <si>
    <t>z_gm004he</t>
  </si>
  <si>
    <t>z_gm005he</t>
  </si>
  <si>
    <t>z_gm006re</t>
  </si>
  <si>
    <t>z_gm007re</t>
  </si>
  <si>
    <t>z_gm008he</t>
  </si>
  <si>
    <t>z_gm009he</t>
  </si>
  <si>
    <t>z_gm010he</t>
  </si>
  <si>
    <t>z_gm011re</t>
  </si>
  <si>
    <t>z_gm012he</t>
  </si>
  <si>
    <t>z_gm013he</t>
  </si>
  <si>
    <t>z_gm014he</t>
  </si>
  <si>
    <t>z_gm015he</t>
  </si>
  <si>
    <t>z_gm016he</t>
  </si>
  <si>
    <t>z_gm017he</t>
  </si>
  <si>
    <t>z_gm018he</t>
  </si>
  <si>
    <t>z_gm019he</t>
  </si>
  <si>
    <t>z_gm020re</t>
  </si>
  <si>
    <t>z_gm021re</t>
  </si>
  <si>
    <t>z_gm022re</t>
  </si>
  <si>
    <t>z_gm023sp</t>
  </si>
  <si>
    <t>z_gm024sp</t>
  </si>
  <si>
    <t>z_gms01re</t>
  </si>
  <si>
    <t>z_gms02he</t>
  </si>
  <si>
    <t>z_gms04he</t>
  </si>
  <si>
    <t>z_gms06he</t>
  </si>
  <si>
    <t>z_gms07he</t>
  </si>
  <si>
    <t>z_gu001re</t>
  </si>
  <si>
    <t>z_gu002re</t>
  </si>
  <si>
    <t>z_gu003re</t>
  </si>
  <si>
    <t>z_gu004re</t>
  </si>
  <si>
    <t>z_gu005re</t>
  </si>
  <si>
    <t>z_gu006re</t>
  </si>
  <si>
    <t>z_gu007re</t>
  </si>
  <si>
    <t>z_gu008re</t>
  </si>
  <si>
    <t>z_gu009re</t>
  </si>
  <si>
    <t>z_gu010re</t>
  </si>
  <si>
    <t>z_gu011re</t>
  </si>
  <si>
    <t>z_gu012re</t>
  </si>
  <si>
    <t>z_gu013re</t>
  </si>
  <si>
    <t>z_gu014re</t>
  </si>
  <si>
    <t>z_gu015re</t>
  </si>
  <si>
    <t>z_gu016re</t>
  </si>
  <si>
    <t>z_gu017re</t>
  </si>
  <si>
    <t>z_gu018re</t>
  </si>
  <si>
    <t>z_gu019re</t>
  </si>
  <si>
    <t>z_gu020re</t>
  </si>
  <si>
    <t>z_gu021re</t>
  </si>
  <si>
    <t>z_gu022re</t>
  </si>
  <si>
    <t>z_gu023re</t>
  </si>
  <si>
    <t>z_gu024re</t>
  </si>
  <si>
    <t>z_gua24re</t>
  </si>
  <si>
    <t>z_gi501re</t>
  </si>
  <si>
    <t>z_gi502re</t>
  </si>
  <si>
    <t>z_gi503re</t>
  </si>
  <si>
    <t>z_gi504re</t>
  </si>
  <si>
    <t>z_gi531re</t>
  </si>
  <si>
    <t>z_gi532re</t>
  </si>
  <si>
    <t>z_gi535re</t>
  </si>
  <si>
    <t>z_gi536re</t>
  </si>
  <si>
    <t>z_gi541re</t>
  </si>
  <si>
    <t>z_gi542re</t>
  </si>
  <si>
    <t>z_gi545re</t>
  </si>
  <si>
    <t>z_gi546re</t>
  </si>
  <si>
    <t>z_gi551re</t>
  </si>
  <si>
    <t>z_gi552re</t>
  </si>
  <si>
    <t>z_gi555re</t>
  </si>
  <si>
    <t>z_gi556re</t>
  </si>
  <si>
    <t>z_gi561re</t>
  </si>
  <si>
    <t>z_gi562re</t>
  </si>
  <si>
    <t>z_gi565re</t>
  </si>
  <si>
    <t>z_gi566re</t>
  </si>
  <si>
    <t>z_gi571re</t>
  </si>
  <si>
    <t>z_gi572re</t>
  </si>
  <si>
    <t>z_gi575re</t>
  </si>
  <si>
    <t>z_gi576re</t>
  </si>
  <si>
    <t>z_gi581re</t>
  </si>
  <si>
    <t>z_gi582re</t>
  </si>
  <si>
    <t>z_gi585re</t>
  </si>
  <si>
    <t>z_gi586re</t>
  </si>
  <si>
    <t>z_gy001re</t>
  </si>
  <si>
    <t>z_gy002re</t>
  </si>
  <si>
    <t>z_gy003rec</t>
  </si>
  <si>
    <t>z_gy004re</t>
  </si>
  <si>
    <t>z_gy010re</t>
  </si>
  <si>
    <t>z_gy011rec</t>
  </si>
  <si>
    <t>z_gy012rec</t>
  </si>
  <si>
    <t>z_gy013rec</t>
  </si>
  <si>
    <t>z_gy014rec</t>
  </si>
  <si>
    <t>z_gy015rec</t>
  </si>
  <si>
    <t>z_gy016re</t>
  </si>
  <si>
    <t>z_gy017re</t>
  </si>
  <si>
    <t>z_gy018re</t>
  </si>
  <si>
    <t>z_gy019re</t>
  </si>
  <si>
    <t>z_gy020re</t>
  </si>
  <si>
    <t>z_gy021re</t>
  </si>
  <si>
    <t>z_gy022re</t>
  </si>
  <si>
    <t>z_gy023rec</t>
  </si>
  <si>
    <t>z_gy024rec</t>
  </si>
  <si>
    <t>z_gy025re</t>
  </si>
  <si>
    <t>z_gy026re</t>
  </si>
  <si>
    <t>z_gy030re</t>
  </si>
  <si>
    <t>z_gy031rec</t>
  </si>
  <si>
    <t>z_gy032rec</t>
  </si>
  <si>
    <t>z_gy033rec</t>
  </si>
  <si>
    <t>z_gy034re</t>
  </si>
  <si>
    <t>z_gy035re</t>
  </si>
  <si>
    <t>z_gy036re</t>
  </si>
  <si>
    <t>z_gy037re</t>
  </si>
  <si>
    <t>z_gy038re</t>
  </si>
  <si>
    <t>z_gy040re</t>
  </si>
  <si>
    <t>z_gy140re</t>
  </si>
  <si>
    <t>z_gy041re</t>
  </si>
  <si>
    <t>z_gy042re</t>
  </si>
  <si>
    <t>z_gy043re</t>
  </si>
  <si>
    <t>z_gy044re</t>
  </si>
  <si>
    <t>z_gy045sp</t>
  </si>
  <si>
    <t>z_gy046re</t>
  </si>
  <si>
    <t>z_gy060re</t>
  </si>
  <si>
    <t>z_gy061re</t>
  </si>
  <si>
    <t>z_gy062re</t>
  </si>
  <si>
    <t>z_gy063sp</t>
  </si>
  <si>
    <t>z_gy064sp</t>
  </si>
  <si>
    <t>z_gy065re</t>
  </si>
  <si>
    <t>z_gy066sp</t>
  </si>
  <si>
    <t>z_gy070rec</t>
  </si>
  <si>
    <t>z_gy201rec</t>
  </si>
  <si>
    <t>z_gy202rec</t>
  </si>
  <si>
    <t>z_gy203rec</t>
  </si>
  <si>
    <t>z_gy204rec</t>
  </si>
  <si>
    <t>z_gy205rec</t>
  </si>
  <si>
    <t>z_gy206rec</t>
  </si>
  <si>
    <t>z_gy207rec</t>
  </si>
  <si>
    <t>z_gy208re</t>
  </si>
  <si>
    <t>z_gy209re</t>
  </si>
  <si>
    <t>z_gy210re</t>
  </si>
  <si>
    <t>z_gy211re</t>
  </si>
  <si>
    <t>z_gy212re</t>
  </si>
  <si>
    <t>z_gy213re</t>
  </si>
  <si>
    <t>z_gy214re</t>
  </si>
  <si>
    <t>z_gy215re</t>
  </si>
  <si>
    <t>z_gy216re</t>
  </si>
  <si>
    <t>z_gy217re</t>
  </si>
  <si>
    <t>z_gy218re</t>
  </si>
  <si>
    <t>z_gy219re</t>
  </si>
  <si>
    <t>z_gy220sp</t>
  </si>
  <si>
    <t>z_gy221sp</t>
  </si>
  <si>
    <t>z_gy222sp</t>
  </si>
  <si>
    <t>z_gy223sp</t>
  </si>
  <si>
    <t>z_gy224sp</t>
  </si>
  <si>
    <t>z_gy225sp</t>
  </si>
  <si>
    <t>z_gy726sp</t>
  </si>
  <si>
    <t>z_gy227sp</t>
  </si>
  <si>
    <t>z_gy228sp</t>
  </si>
  <si>
    <t>z_gy229sp</t>
  </si>
  <si>
    <t>z_gy230sp</t>
  </si>
  <si>
    <t>z_gy231sp</t>
  </si>
  <si>
    <t>z_gy232sp</t>
  </si>
  <si>
    <t>z_gy233sp</t>
  </si>
  <si>
    <t>z_gy234re</t>
  </si>
  <si>
    <t>z_gy235re</t>
  </si>
  <si>
    <t>z_gy236re</t>
  </si>
  <si>
    <t>z_gy237re</t>
  </si>
  <si>
    <t>z_gy238re</t>
  </si>
  <si>
    <t>z_gy239re</t>
  </si>
  <si>
    <t>z_gy240rec</t>
  </si>
  <si>
    <t>z_gy241rec</t>
  </si>
  <si>
    <t>z_gy242rec</t>
  </si>
  <si>
    <t>z_gy243rec</t>
  </si>
  <si>
    <t>z_gy244rec</t>
  </si>
  <si>
    <t>z_gy245re</t>
  </si>
  <si>
    <t>z_gy246re</t>
  </si>
  <si>
    <t>z_gy247re</t>
  </si>
  <si>
    <t>z_gy251sp</t>
  </si>
  <si>
    <t>z_gy252re</t>
  </si>
  <si>
    <t>z_gy253re</t>
  </si>
  <si>
    <t>z_gy254re</t>
  </si>
  <si>
    <t>z_gy255re</t>
  </si>
  <si>
    <t>z_gy256re</t>
  </si>
  <si>
    <t>z_gy257re</t>
  </si>
  <si>
    <t>z_gy258re</t>
  </si>
  <si>
    <t>z_gy401re</t>
  </si>
  <si>
    <t>z_gy402re</t>
  </si>
  <si>
    <t>z_gy403pa</t>
  </si>
  <si>
    <t>z_gy404pa</t>
  </si>
  <si>
    <t>z_gy405pa</t>
  </si>
  <si>
    <t>z_gy406pa</t>
  </si>
  <si>
    <t>z_gy407pa</t>
  </si>
  <si>
    <t>z_gy808pa</t>
  </si>
  <si>
    <t>z_gy409pa</t>
  </si>
  <si>
    <t>z_gy410pa</t>
  </si>
  <si>
    <t>z_gy411pa</t>
  </si>
  <si>
    <t>z_gy412pa</t>
  </si>
  <si>
    <t>z_gy413pa</t>
  </si>
  <si>
    <t>z_gy414pa</t>
  </si>
  <si>
    <t>z_gq100r1</t>
  </si>
  <si>
    <t>z_gq101r1</t>
  </si>
  <si>
    <t>z_gq102r1</t>
  </si>
  <si>
    <t>z_gq102r1b</t>
  </si>
  <si>
    <t>z_gq102r1l</t>
  </si>
  <si>
    <t>z_gq102r1u</t>
  </si>
  <si>
    <t>z_gq102r1e</t>
  </si>
  <si>
    <t>z_gq103r1</t>
  </si>
  <si>
    <t>z_gq104r1</t>
  </si>
  <si>
    <t>z_gq104r1f</t>
  </si>
  <si>
    <t>z_gq105r1</t>
  </si>
  <si>
    <t>z_gqu106r1</t>
  </si>
  <si>
    <t>z_gqu107r1</t>
  </si>
  <si>
    <t>z_gqu108r1</t>
  </si>
  <si>
    <t>z_gqu109r1</t>
  </si>
  <si>
    <t>z_gq110r1</t>
  </si>
  <si>
    <t>z_gq100r2</t>
  </si>
  <si>
    <t>z_gq101r2</t>
  </si>
  <si>
    <t>z_gq102r2</t>
  </si>
  <si>
    <t>z_gq102r2b</t>
  </si>
  <si>
    <t>z_gq102r2l</t>
  </si>
  <si>
    <t>z_gq102r2u</t>
  </si>
  <si>
    <t>z_gq102r2e</t>
  </si>
  <si>
    <t>z_gq103r2</t>
  </si>
  <si>
    <t>z_gq104r2</t>
  </si>
  <si>
    <t>z_gq104r2f</t>
  </si>
  <si>
    <t>z_gq105r2</t>
  </si>
  <si>
    <t>z_gqu106r2</t>
  </si>
  <si>
    <t>z_gqu107r2</t>
  </si>
  <si>
    <t>z_gqu108r2</t>
  </si>
  <si>
    <t>z_gqu109r2</t>
  </si>
  <si>
    <t>z_gq110r2</t>
  </si>
  <si>
    <t>z_gq200r</t>
  </si>
  <si>
    <t>z_gq201r</t>
  </si>
  <si>
    <t>z_gq202r1</t>
  </si>
  <si>
    <t>z_gq203r1</t>
  </si>
  <si>
    <t>z_gq204r1</t>
  </si>
  <si>
    <t>z_gq205r1</t>
  </si>
  <si>
    <t>z_gq202r2</t>
  </si>
  <si>
    <t>z_gq203r2</t>
  </si>
  <si>
    <t>z_gq204r2</t>
  </si>
  <si>
    <t>z_gq205r2</t>
  </si>
  <si>
    <t>z_gq202r3</t>
  </si>
  <si>
    <t>z_gq203r3</t>
  </si>
  <si>
    <t>z_gq204r3</t>
  </si>
  <si>
    <t>z_gq205r3</t>
  </si>
  <si>
    <t>z_gq300r</t>
  </si>
  <si>
    <t>z_gq301r1</t>
  </si>
  <si>
    <t>z_gq302r1</t>
  </si>
  <si>
    <t>z_gq303r1</t>
  </si>
  <si>
    <t>z_gq304r1</t>
  </si>
  <si>
    <t>z_gq305r1</t>
  </si>
  <si>
    <t>z_gq301r2</t>
  </si>
  <si>
    <t>z_gq302r2</t>
  </si>
  <si>
    <t>z_gq303r2</t>
  </si>
  <si>
    <t>z_gq304r2</t>
  </si>
  <si>
    <t>z_gq305r2</t>
  </si>
  <si>
    <t>z_gq301r3</t>
  </si>
  <si>
    <t>z_gq302r3</t>
  </si>
  <si>
    <t>z_gq303r3</t>
  </si>
  <si>
    <t>z_gq304r3</t>
  </si>
  <si>
    <t>z_gq305r3</t>
  </si>
  <si>
    <t>z_gq400r</t>
  </si>
  <si>
    <t>z_gq401r1</t>
  </si>
  <si>
    <t>z_gq402r1</t>
  </si>
  <si>
    <t>z_gq403r1</t>
  </si>
  <si>
    <t>z_gq403r1f</t>
  </si>
  <si>
    <t>z_gq404r1</t>
  </si>
  <si>
    <t>z_gq405r1</t>
  </si>
  <si>
    <t>z_gq406r1</t>
  </si>
  <si>
    <t>z_gq401r2</t>
  </si>
  <si>
    <t>z_gq402r2</t>
  </si>
  <si>
    <t>z_gq403r2</t>
  </si>
  <si>
    <t>z_gq404r2</t>
  </si>
  <si>
    <t>z_gq405r2</t>
  </si>
  <si>
    <t>z_gq401r3</t>
  </si>
  <si>
    <t>z_gq402r3</t>
  </si>
  <si>
    <t>z_gq403r3</t>
  </si>
  <si>
    <t>z_gq404r3</t>
  </si>
  <si>
    <t>z_gq405r3</t>
  </si>
  <si>
    <t>z_gq401r4</t>
  </si>
  <si>
    <t>z_gq402r4</t>
  </si>
  <si>
    <t>z_gq403r4</t>
  </si>
  <si>
    <t>z_gq404r4</t>
  </si>
  <si>
    <t>z_gq405r4</t>
  </si>
  <si>
    <t>z_gq401r5</t>
  </si>
  <si>
    <t>z_gq402r5</t>
  </si>
  <si>
    <t>z_gq403r5</t>
  </si>
  <si>
    <t>z_gq404r5</t>
  </si>
  <si>
    <t>z_gq405r5</t>
  </si>
  <si>
    <t>z_gq401r6</t>
  </si>
  <si>
    <t>z_gq402r6</t>
  </si>
  <si>
    <t>z_gq403r6</t>
  </si>
  <si>
    <t>z_gq404r6</t>
  </si>
  <si>
    <t>z_gq405r6</t>
  </si>
  <si>
    <t>z_gq407r</t>
  </si>
  <si>
    <t>z_gq408r</t>
  </si>
  <si>
    <t>z_gq408rf</t>
  </si>
  <si>
    <t>z_gq409r</t>
  </si>
  <si>
    <t>z_gq410r</t>
  </si>
  <si>
    <t>z_gq411r</t>
  </si>
  <si>
    <t>z_gq412r</t>
  </si>
  <si>
    <t>z_gq413r</t>
  </si>
  <si>
    <t>z_gq414r</t>
  </si>
  <si>
    <t>z_gq500r</t>
  </si>
  <si>
    <t>z_gq501r1</t>
  </si>
  <si>
    <t>z_gq502r1</t>
  </si>
  <si>
    <t>z_gq503r1</t>
  </si>
  <si>
    <t>z_gq504r1</t>
  </si>
  <si>
    <t>z_gq501r2</t>
  </si>
  <si>
    <t>z_gq502r2</t>
  </si>
  <si>
    <t>z_gq503r2</t>
  </si>
  <si>
    <t>z_gq504r2</t>
  </si>
  <si>
    <t>z_gq501r3</t>
  </si>
  <si>
    <t>z_gq502r3</t>
  </si>
  <si>
    <t>z_gq503r3</t>
  </si>
  <si>
    <t>z_gq504r3</t>
  </si>
  <si>
    <t>z_gq600r</t>
  </si>
  <si>
    <t>z_gq601r1</t>
  </si>
  <si>
    <t>z_gq602r1</t>
  </si>
  <si>
    <t>z_gq603r1</t>
  </si>
  <si>
    <t>z_gq603r1f</t>
  </si>
  <si>
    <t>z_gq604r1</t>
  </si>
  <si>
    <t>z_gq605r1</t>
  </si>
  <si>
    <t>z_gq601r2</t>
  </si>
  <si>
    <t>z_gq602r2</t>
  </si>
  <si>
    <t>z_gq603r2</t>
  </si>
  <si>
    <t>z_gq604r2</t>
  </si>
  <si>
    <t>z_gq605r2</t>
  </si>
  <si>
    <t>z_gq601r3</t>
  </si>
  <si>
    <t>z_gq602r3</t>
  </si>
  <si>
    <t>z_gq603r3</t>
  </si>
  <si>
    <t>z_gq604r3</t>
  </si>
  <si>
    <t>z_gq605r3</t>
  </si>
  <si>
    <t>z_gq700r</t>
  </si>
  <si>
    <t>z_gq701r</t>
  </si>
  <si>
    <t>z_gh001</t>
  </si>
  <si>
    <t>z_gh002</t>
  </si>
  <si>
    <t>z_gh003</t>
  </si>
  <si>
    <t>z_gh004</t>
  </si>
  <si>
    <t>z_gh005</t>
  </si>
  <si>
    <t>z_gh006</t>
  </si>
  <si>
    <t>z_gh007</t>
  </si>
  <si>
    <t>z_gh008</t>
  </si>
  <si>
    <t>z_gh009</t>
  </si>
  <si>
    <t>z_gh010</t>
  </si>
  <si>
    <t>z_gh011</t>
  </si>
  <si>
    <t>z_gh012</t>
  </si>
  <si>
    <t>z_gh013</t>
  </si>
  <si>
    <t>z_gh014</t>
  </si>
  <si>
    <t>z_gh015</t>
  </si>
  <si>
    <t>z_gh016</t>
  </si>
  <si>
    <t>z_gh017</t>
  </si>
  <si>
    <t>z_gh018</t>
  </si>
  <si>
    <t>z_gh019</t>
  </si>
  <si>
    <t>z_gh020</t>
  </si>
  <si>
    <t>z_gh021</t>
  </si>
  <si>
    <t>z_gh022</t>
  </si>
  <si>
    <t>z_gh023</t>
  </si>
  <si>
    <t>z_gh024</t>
  </si>
  <si>
    <t>z_gh025</t>
  </si>
  <si>
    <t>z_gh026</t>
  </si>
  <si>
    <t>z_gh027</t>
  </si>
  <si>
    <t>z_gh028</t>
  </si>
  <si>
    <t>z_gh029</t>
  </si>
  <si>
    <t>z_gh030</t>
  </si>
  <si>
    <t>z_gh031</t>
  </si>
  <si>
    <t>z_gh032</t>
  </si>
  <si>
    <t>z_gh033</t>
  </si>
  <si>
    <t>z_gh034</t>
  </si>
  <si>
    <t>z_gh035</t>
  </si>
  <si>
    <t>z_gh036</t>
  </si>
  <si>
    <t>z_gh037</t>
  </si>
  <si>
    <t>z_gh038</t>
  </si>
  <si>
    <t>z_gh039</t>
  </si>
  <si>
    <t>z_gh040</t>
  </si>
  <si>
    <t>z_gh041</t>
  </si>
  <si>
    <t>z_gh042</t>
  </si>
  <si>
    <t>z_gh043</t>
  </si>
  <si>
    <t>z_gh044</t>
  </si>
  <si>
    <t>z_gh045</t>
  </si>
  <si>
    <t>z_gh046</t>
  </si>
  <si>
    <t>z_gh047</t>
  </si>
  <si>
    <t>z_gh048</t>
  </si>
  <si>
    <t>z_gh049</t>
  </si>
  <si>
    <t>z_gh050</t>
  </si>
  <si>
    <t>z_gh051</t>
  </si>
  <si>
    <t>z_gh052</t>
  </si>
  <si>
    <t>z_gh053</t>
  </si>
  <si>
    <t>z_gh054</t>
  </si>
  <si>
    <t>z_gh055</t>
  </si>
  <si>
    <t>z_gh056</t>
  </si>
  <si>
    <t>z_gh057</t>
  </si>
  <si>
    <t>z_gh058</t>
  </si>
  <si>
    <t>z_gh059</t>
  </si>
  <si>
    <t>z_gh060</t>
  </si>
  <si>
    <t>z_gh061</t>
  </si>
  <si>
    <t>z_gh062</t>
  </si>
  <si>
    <t>z_gh063</t>
  </si>
  <si>
    <t>z_gh064</t>
  </si>
  <si>
    <t>z_gh065</t>
  </si>
  <si>
    <t>z_gh066</t>
  </si>
  <si>
    <t>z_gh067</t>
  </si>
  <si>
    <t>z_gh068</t>
  </si>
  <si>
    <t>z_gh069</t>
  </si>
  <si>
    <t>z_gh070</t>
  </si>
  <si>
    <t>z_gh071</t>
  </si>
  <si>
    <t>z_gh072</t>
  </si>
  <si>
    <t>z_gh073</t>
  </si>
  <si>
    <t>z_gh074</t>
  </si>
  <si>
    <t>z_gh075</t>
  </si>
  <si>
    <t>z_gh076</t>
  </si>
  <si>
    <t>z_gh077</t>
  </si>
  <si>
    <t>z_gh078</t>
  </si>
  <si>
    <t>z_gh079</t>
  </si>
  <si>
    <t>z_gh080</t>
  </si>
  <si>
    <t>z_gh081</t>
  </si>
  <si>
    <t>z_gh082</t>
  </si>
  <si>
    <t>z_gh083</t>
  </si>
  <si>
    <t>z_gh084</t>
  </si>
  <si>
    <t>z_gh085</t>
  </si>
  <si>
    <t>z_gh086</t>
  </si>
  <si>
    <t>z_gh087</t>
  </si>
  <si>
    <t>z_gh088</t>
  </si>
  <si>
    <t>z_gh089</t>
  </si>
  <si>
    <t>z_gh090</t>
  </si>
  <si>
    <t>z_gh091</t>
  </si>
  <si>
    <t>z_gh092</t>
  </si>
  <si>
    <t>z_gh093</t>
  </si>
  <si>
    <t>z_gh094</t>
  </si>
  <si>
    <t>z_gh095</t>
  </si>
  <si>
    <t>z_gh096</t>
  </si>
  <si>
    <t>z_gh097</t>
  </si>
  <si>
    <t>z_gh098</t>
  </si>
  <si>
    <t>z_gh099</t>
  </si>
  <si>
    <t>z_gh100</t>
  </si>
  <si>
    <t>z_gh101</t>
  </si>
  <si>
    <t>z_gh102</t>
  </si>
  <si>
    <t>z_gh103</t>
  </si>
  <si>
    <t>z_gh104</t>
  </si>
  <si>
    <t>z_gh105</t>
  </si>
  <si>
    <t>z_gh106</t>
  </si>
  <si>
    <t>z_gh107</t>
  </si>
  <si>
    <t>z_gh108</t>
  </si>
  <si>
    <t>z_gh109</t>
  </si>
  <si>
    <t>z_gh110</t>
  </si>
  <si>
    <t>z_gh111</t>
  </si>
  <si>
    <t>z_gh112</t>
  </si>
  <si>
    <t>z_gh113</t>
  </si>
  <si>
    <t>z_gh114</t>
  </si>
  <si>
    <t>z_gh115</t>
  </si>
  <si>
    <t>z_gh116</t>
  </si>
  <si>
    <t>z_gh117</t>
  </si>
  <si>
    <t>z_gh118</t>
  </si>
  <si>
    <t>z_gh119</t>
  </si>
  <si>
    <t>z_gh120</t>
  </si>
  <si>
    <t>z_gh121</t>
  </si>
  <si>
    <t>z_gh122</t>
  </si>
  <si>
    <t>z_gh123</t>
  </si>
  <si>
    <t>z_gh124</t>
  </si>
  <si>
    <t>z_gh125</t>
  </si>
  <si>
    <t>z_gw001if</t>
  </si>
  <si>
    <t>z_gw002if</t>
  </si>
  <si>
    <t>z_gw003if</t>
  </si>
  <si>
    <t>z_gw004if</t>
  </si>
  <si>
    <t>z_gw005if</t>
  </si>
  <si>
    <t>z_gw006if</t>
  </si>
  <si>
    <t>z_gw006ifc</t>
  </si>
  <si>
    <t>z_gw006ifm</t>
  </si>
  <si>
    <t>z_gw007if</t>
  </si>
  <si>
    <t>z_gw008if</t>
  </si>
  <si>
    <t>z_gw009if</t>
  </si>
  <si>
    <t>z_gw010if</t>
  </si>
  <si>
    <t>z_gw011if</t>
  </si>
  <si>
    <t>z_gw012if</t>
  </si>
  <si>
    <t>z_gw013if</t>
  </si>
  <si>
    <t>z_gw014if</t>
  </si>
  <si>
    <t>z_gw015if</t>
  </si>
  <si>
    <t>z_gw016if</t>
  </si>
  <si>
    <t>z_gct94sp</t>
  </si>
  <si>
    <t>z_gvt06re</t>
  </si>
  <si>
    <t>z_gct42sp</t>
  </si>
  <si>
    <t>z_gct48sp</t>
  </si>
  <si>
    <t>z_gct54sp</t>
  </si>
  <si>
    <t>z_gct60sp</t>
  </si>
  <si>
    <t>z_gct66sp</t>
  </si>
  <si>
    <t>z_gct72sp</t>
  </si>
  <si>
    <t>z_gct84sp</t>
  </si>
  <si>
    <t>z_gct78sp</t>
  </si>
  <si>
    <t>z_gdt0701</t>
  </si>
  <si>
    <t>z_gdt0702</t>
  </si>
  <si>
    <t>z_gdt0703</t>
  </si>
  <si>
    <t>z_gdt0704</t>
  </si>
  <si>
    <t>z_gdt0705</t>
  </si>
  <si>
    <t>z_gdt0706</t>
  </si>
  <si>
    <t>z_gdt0707</t>
  </si>
  <si>
    <t>z_gdt0708</t>
  </si>
  <si>
    <t>z_gdt0709</t>
  </si>
  <si>
    <t>z_gdt0710</t>
  </si>
  <si>
    <t>z_gdt0711</t>
  </si>
  <si>
    <t>z_gdt0712</t>
  </si>
  <si>
    <t>z_gdt0713</t>
  </si>
  <si>
    <t>z_gdt0714</t>
  </si>
  <si>
    <t>z_gdt0715</t>
  </si>
  <si>
    <t>z_gdt0716</t>
  </si>
  <si>
    <t>z_gdt0717</t>
  </si>
  <si>
    <t>z_gdt07sk</t>
  </si>
  <si>
    <t>z_gkt08ssc</t>
  </si>
  <si>
    <t>z_get52mab</t>
  </si>
  <si>
    <t>z_get64fab</t>
  </si>
  <si>
    <t>z_get0601</t>
  </si>
  <si>
    <t>z_get0602</t>
  </si>
  <si>
    <t>z_get0603</t>
  </si>
  <si>
    <t>z_get0604</t>
  </si>
  <si>
    <t>z_get0605</t>
  </si>
  <si>
    <t>z_get0606</t>
  </si>
  <si>
    <t>z_get0607</t>
  </si>
  <si>
    <t>z_get0608</t>
  </si>
  <si>
    <t>z_get0609</t>
  </si>
  <si>
    <t>z_get0701</t>
  </si>
  <si>
    <t>z_gxt50are</t>
  </si>
  <si>
    <t>z_gxt50bre</t>
  </si>
  <si>
    <t>z_gxt50cre</t>
  </si>
  <si>
    <t>z_gxt62are</t>
  </si>
  <si>
    <t>z_gxt62bre</t>
  </si>
  <si>
    <t>z_gvt32are</t>
  </si>
  <si>
    <t>z_gvt32bre</t>
  </si>
  <si>
    <t>z_gvt32cre</t>
  </si>
  <si>
    <t>z_gft01re</t>
  </si>
  <si>
    <t>z_gft51re</t>
  </si>
  <si>
    <t>z_gft05re</t>
  </si>
  <si>
    <t>z_gvt18rea</t>
  </si>
  <si>
    <t>z_gvt18reb</t>
  </si>
  <si>
    <t>z_gvt18rec</t>
  </si>
  <si>
    <t>z_gvt18red</t>
  </si>
  <si>
    <t>z_gvt18ree</t>
  </si>
  <si>
    <t>z_gvt18ref</t>
  </si>
  <si>
    <t>z_gwt06if</t>
  </si>
  <si>
    <t>z_ixct6are</t>
  </si>
  <si>
    <t>z_ixft3rer</t>
  </si>
  <si>
    <t>z_ixmt3rer</t>
  </si>
  <si>
    <t>z_ixbt3rer</t>
  </si>
  <si>
    <t>z_ixst3rer</t>
  </si>
  <si>
    <t>z_ixcht0ar</t>
  </si>
  <si>
    <t>z_ia001rer</t>
  </si>
  <si>
    <t>z_ia003rer</t>
  </si>
  <si>
    <t>z_ia004dre</t>
  </si>
  <si>
    <t>z_ia004mre</t>
  </si>
  <si>
    <t>z_ia004yre</t>
  </si>
  <si>
    <t>z_ixsf1rec</t>
  </si>
  <si>
    <t>z_ixsf2rec</t>
  </si>
  <si>
    <t>z_ixsf3rec</t>
  </si>
  <si>
    <t>z_ix001rer</t>
  </si>
  <si>
    <t>z_ix002rer</t>
  </si>
  <si>
    <t>z_ix003rer</t>
  </si>
  <si>
    <t>z_ix004rer</t>
  </si>
  <si>
    <t>z_ixsp01re</t>
  </si>
  <si>
    <t>z_ixc01rer</t>
  </si>
  <si>
    <t>z_ixc02rer</t>
  </si>
  <si>
    <t>z_ixc03rer</t>
  </si>
  <si>
    <t>z_ixc04rer</t>
  </si>
  <si>
    <t>z_ixc05rer</t>
  </si>
  <si>
    <t>z_ixc06rer</t>
  </si>
  <si>
    <t>z_ixc07rer</t>
  </si>
  <si>
    <t>z_ixc08rer</t>
  </si>
  <si>
    <t>z_ixc09rer</t>
  </si>
  <si>
    <t>z_ixc10rer</t>
  </si>
  <si>
    <t>z_ixc11rer</t>
  </si>
  <si>
    <t>z_ixc12rer</t>
  </si>
  <si>
    <t>z_ixc13rer</t>
  </si>
  <si>
    <t>z_ixc14rer</t>
  </si>
  <si>
    <t>z_ixc15rer</t>
  </si>
  <si>
    <t>z_ixc16are</t>
  </si>
  <si>
    <t>z_ixc16bre</t>
  </si>
  <si>
    <t>z_ixa01rec</t>
  </si>
  <si>
    <t>z_ixa02rec</t>
  </si>
  <si>
    <t>z_ixa03rec</t>
  </si>
  <si>
    <t>z_ixa04rec</t>
  </si>
  <si>
    <t>z_ixa05rec</t>
  </si>
  <si>
    <t>z_ixa06rec</t>
  </si>
  <si>
    <t>z_ixa07rec</t>
  </si>
  <si>
    <t>z_ixa08rec</t>
  </si>
  <si>
    <t>z_ixa09rec</t>
  </si>
  <si>
    <t>z_ixa10rec</t>
  </si>
  <si>
    <t>z_ixa11rec</t>
  </si>
  <si>
    <t>z_ixa12rec</t>
  </si>
  <si>
    <t>z_ixb01rer</t>
  </si>
  <si>
    <t>z_ixb02rer</t>
  </si>
  <si>
    <t>z_ixb03rer</t>
  </si>
  <si>
    <t>z_ixb04rer</t>
  </si>
  <si>
    <t>z_ixb05rer</t>
  </si>
  <si>
    <t>z_ixb06rer</t>
  </si>
  <si>
    <t>z_ixb07rer</t>
  </si>
  <si>
    <t>z_ixb08rer</t>
  </si>
  <si>
    <t>z_ixb09rer</t>
  </si>
  <si>
    <t>z_ixb10rer</t>
  </si>
  <si>
    <t>z_ixb11rer</t>
  </si>
  <si>
    <t>z_ixb12rer</t>
  </si>
  <si>
    <t>z_ixb13rer</t>
  </si>
  <si>
    <t>z_ixf01rer</t>
  </si>
  <si>
    <t>z_ixf02rer</t>
  </si>
  <si>
    <t>z_ixf03rer</t>
  </si>
  <si>
    <t>z_ixf04rer</t>
  </si>
  <si>
    <t>z_ixf05rer</t>
  </si>
  <si>
    <t>z_ixf06rer</t>
  </si>
  <si>
    <t>z_ixf07rer</t>
  </si>
  <si>
    <t>z_ixf08rer</t>
  </si>
  <si>
    <t>z_ixf09rer</t>
  </si>
  <si>
    <t>z_ixf10rer</t>
  </si>
  <si>
    <t>z_ixf11rer</t>
  </si>
  <si>
    <t>z_ixf12rer</t>
  </si>
  <si>
    <t>z_ixf13rer</t>
  </si>
  <si>
    <t>z_ixm01rer</t>
  </si>
  <si>
    <t>z_ixm02rer</t>
  </si>
  <si>
    <t>z_ixm03rer</t>
  </si>
  <si>
    <t>z_ixm04rer</t>
  </si>
  <si>
    <t>z_ixm05rer</t>
  </si>
  <si>
    <t>z_ixm06rer</t>
  </si>
  <si>
    <t>z_ixm07rer</t>
  </si>
  <si>
    <t>z_ixm08rer</t>
  </si>
  <si>
    <t>z_ixm09rer</t>
  </si>
  <si>
    <t>z_ixm10rer</t>
  </si>
  <si>
    <t>z_ixm11rer</t>
  </si>
  <si>
    <t>z_ixm12rer</t>
  </si>
  <si>
    <t>z_ixm13rer</t>
  </si>
  <si>
    <t>z_ixs01rer</t>
  </si>
  <si>
    <t>z_ixs02rer</t>
  </si>
  <si>
    <t>z_ixs03rer</t>
  </si>
  <si>
    <t>z_ixs04rer</t>
  </si>
  <si>
    <t>z_ixs05rer</t>
  </si>
  <si>
    <t>z_ixs06rer</t>
  </si>
  <si>
    <t>z_ixs07rer</t>
  </si>
  <si>
    <t>z_ixs08rer</t>
  </si>
  <si>
    <t>z_ixs09rer</t>
  </si>
  <si>
    <t>z_ixs10rer</t>
  </si>
  <si>
    <t>z_ixs11rer</t>
  </si>
  <si>
    <t>z_ixs12rer</t>
  </si>
  <si>
    <t>z_ixs13rer</t>
  </si>
  <si>
    <t>z_ix009rer</t>
  </si>
  <si>
    <t>z_ix010fre</t>
  </si>
  <si>
    <t>z_ix010ire</t>
  </si>
  <si>
    <t>z_ix010rec</t>
  </si>
  <si>
    <t>z_ix011rec</t>
  </si>
  <si>
    <t>z_ix007rer</t>
  </si>
  <si>
    <t>z_ixch01re</t>
  </si>
  <si>
    <t>z_ixch02re</t>
  </si>
  <si>
    <t>z_ixch03re</t>
  </si>
  <si>
    <t>z_ixch04re</t>
  </si>
  <si>
    <t>z_ixch05re</t>
  </si>
  <si>
    <t>z_ixch06re</t>
  </si>
  <si>
    <t>z_ixch07re</t>
  </si>
  <si>
    <t>z_ixch08re</t>
  </si>
  <si>
    <t>z_ixch09re</t>
  </si>
  <si>
    <t>z_ixch10ar</t>
  </si>
  <si>
    <t>z_ixch10br</t>
  </si>
  <si>
    <t>z_ixhs01re</t>
  </si>
  <si>
    <t>z_ixhs02re</t>
  </si>
  <si>
    <t>z_ixhs03re</t>
  </si>
  <si>
    <t>z_ixhs04re</t>
  </si>
  <si>
    <t>z_ixhs05re</t>
  </si>
  <si>
    <t>z_ixhs08re</t>
  </si>
  <si>
    <t>z_ixhs09re</t>
  </si>
  <si>
    <t>z_ixhs10re</t>
  </si>
  <si>
    <t>z_ixhs11re</t>
  </si>
  <si>
    <t>z_ixhs12re</t>
  </si>
  <si>
    <t>z_ixhs13re</t>
  </si>
  <si>
    <t>z_ixhs14re</t>
  </si>
  <si>
    <t>z_ixhs15re</t>
  </si>
  <si>
    <t>z_ixhs16re</t>
  </si>
  <si>
    <t>z_ixhs17re</t>
  </si>
  <si>
    <t>z_ixhs18re</t>
  </si>
  <si>
    <t>z_ixhs19re</t>
  </si>
  <si>
    <t>z_ixhs20re</t>
  </si>
  <si>
    <t>z_ix401rer</t>
  </si>
  <si>
    <t>z_ix402rer</t>
  </si>
  <si>
    <t>z_ix403rer</t>
  </si>
  <si>
    <t>z_ix404rer</t>
  </si>
  <si>
    <t>z_ix405rer</t>
  </si>
  <si>
    <t>z_ix406rer</t>
  </si>
  <si>
    <t>z_ix407rer</t>
  </si>
  <si>
    <t>z_ix408rer</t>
  </si>
  <si>
    <t>z_ix409rer</t>
  </si>
  <si>
    <t>z_ix082rec</t>
  </si>
  <si>
    <t>z_ix082red</t>
  </si>
  <si>
    <t>z_ix058rer</t>
  </si>
  <si>
    <t>z_ix059rer</t>
  </si>
  <si>
    <t>z_ix060rer</t>
  </si>
  <si>
    <t>z_ix064rer</t>
  </si>
  <si>
    <t>z_ix065rer</t>
  </si>
  <si>
    <t>z_ix066rer</t>
  </si>
  <si>
    <t>z_ix121rer</t>
  </si>
  <si>
    <t>z_ix122rer</t>
  </si>
  <si>
    <t>z_ix123rer</t>
  </si>
  <si>
    <t>z_ix067rer</t>
  </si>
  <si>
    <t>z_ix068rer</t>
  </si>
  <si>
    <t>z_ix069rer</t>
  </si>
  <si>
    <t>z_ix049rer</t>
  </si>
  <si>
    <t>z_ix050rer</t>
  </si>
  <si>
    <t>z_ix051rer</t>
  </si>
  <si>
    <t>z_ix124rer</t>
  </si>
  <si>
    <t>z_ix125rer</t>
  </si>
  <si>
    <t>z_ix126rer</t>
  </si>
  <si>
    <t>z_ix052rer</t>
  </si>
  <si>
    <t>z_ix053rer</t>
  </si>
  <si>
    <t>z_ix054rer</t>
  </si>
  <si>
    <t>z_ix127rer</t>
  </si>
  <si>
    <t>z_ix128rer</t>
  </si>
  <si>
    <t>z_ix129rer</t>
  </si>
  <si>
    <t>z_ix031rer</t>
  </si>
  <si>
    <t>z_ix032rer</t>
  </si>
  <si>
    <t>z_ix033rer</t>
  </si>
  <si>
    <t>z_ix073rer</t>
  </si>
  <si>
    <t>z_ix074rer</t>
  </si>
  <si>
    <t>z_ix075rer</t>
  </si>
  <si>
    <t>z_ix022rer</t>
  </si>
  <si>
    <t>z_ix023rer</t>
  </si>
  <si>
    <t>z_ix024rer</t>
  </si>
  <si>
    <t>z_ix025rer</t>
  </si>
  <si>
    <t>z_ix026rer</t>
  </si>
  <si>
    <t>z_ix027rer</t>
  </si>
  <si>
    <t>z_ix016rer</t>
  </si>
  <si>
    <t>z_ix017rer</t>
  </si>
  <si>
    <t>z_ix018rer</t>
  </si>
  <si>
    <t>z_ix130rer</t>
  </si>
  <si>
    <t>z_ix131rer</t>
  </si>
  <si>
    <t>z_ix132rer</t>
  </si>
  <si>
    <t>z_ix034rer</t>
  </si>
  <si>
    <t>z_ix035rer</t>
  </si>
  <si>
    <t>z_ix036rer</t>
  </si>
  <si>
    <t>z_ix133rer</t>
  </si>
  <si>
    <t>z_ix134rer</t>
  </si>
  <si>
    <t>z_ix135rer</t>
  </si>
  <si>
    <t>z_ix136rer</t>
  </si>
  <si>
    <t>z_ix137rer</t>
  </si>
  <si>
    <t>z_ix138rer</t>
  </si>
  <si>
    <t>z_ix139rer</t>
  </si>
  <si>
    <t>z_ix140rer</t>
  </si>
  <si>
    <t>z_ix141rer</t>
  </si>
  <si>
    <t>z_ix037rer</t>
  </si>
  <si>
    <t>z_ix038rer</t>
  </si>
  <si>
    <t>z_ix039rer</t>
  </si>
  <si>
    <t>z_ix070rer</t>
  </si>
  <si>
    <t>z_ix071rer</t>
  </si>
  <si>
    <t>z_ix072rer</t>
  </si>
  <si>
    <t>z_ix079rer</t>
  </si>
  <si>
    <t>z_ix080rer</t>
  </si>
  <si>
    <t>z_ix081rer</t>
  </si>
  <si>
    <t>z_ix061rer</t>
  </si>
  <si>
    <t>z_ix062rer</t>
  </si>
  <si>
    <t>z_ix063rer</t>
  </si>
  <si>
    <t>z_ix019rer</t>
  </si>
  <si>
    <t>z_ix020rer</t>
  </si>
  <si>
    <t>z_ix021rer</t>
  </si>
  <si>
    <t>z_ix046rer</t>
  </si>
  <si>
    <t>z_ix047rer</t>
  </si>
  <si>
    <t>z_ix048rer</t>
  </si>
  <si>
    <t>z_ix055rer</t>
  </si>
  <si>
    <t>z_ix056rer</t>
  </si>
  <si>
    <t>z_ix057rer</t>
  </si>
  <si>
    <t>z_ix117rec</t>
  </si>
  <si>
    <t>z_ix117red</t>
  </si>
  <si>
    <t>z_ix109rer</t>
  </si>
  <si>
    <t>z_ix109are</t>
  </si>
  <si>
    <t>z_ix110rer</t>
  </si>
  <si>
    <t>z_ix085rer</t>
  </si>
  <si>
    <t>z_ix085are</t>
  </si>
  <si>
    <t>z_ix086rer</t>
  </si>
  <si>
    <t>z_ix089rer</t>
  </si>
  <si>
    <t>z_ix089are</t>
  </si>
  <si>
    <t>z_ix090rer</t>
  </si>
  <si>
    <t>z_ix142rer</t>
  </si>
  <si>
    <t>z_ix142are</t>
  </si>
  <si>
    <t>z_ix143rer</t>
  </si>
  <si>
    <t>z_ix103rer</t>
  </si>
  <si>
    <t>z_ix103are</t>
  </si>
  <si>
    <t>z_ix104rer</t>
  </si>
  <si>
    <t>z_ix144rer</t>
  </si>
  <si>
    <t>z_ix144are</t>
  </si>
  <si>
    <t>z_ix145rer</t>
  </si>
  <si>
    <t>z_ix146rer</t>
  </si>
  <si>
    <t>z_ix146are</t>
  </si>
  <si>
    <t>z_ix147rer</t>
  </si>
  <si>
    <t>z_ix148rer</t>
  </si>
  <si>
    <t>z_ix148are</t>
  </si>
  <si>
    <t>z_ix149rer</t>
  </si>
  <si>
    <t>z_ix105rer</t>
  </si>
  <si>
    <t>z_ix105are</t>
  </si>
  <si>
    <t>z_ix106rer</t>
  </si>
  <si>
    <t>z_ix111rer</t>
  </si>
  <si>
    <t>z_ix111are</t>
  </si>
  <si>
    <t>z_ix112rer</t>
  </si>
  <si>
    <t>z_ix150rer</t>
  </si>
  <si>
    <t>z_ix150are</t>
  </si>
  <si>
    <t>z_ix151rer</t>
  </si>
  <si>
    <t>z_ix097rer</t>
  </si>
  <si>
    <t>z_ix097are</t>
  </si>
  <si>
    <t>z_ix098rer</t>
  </si>
  <si>
    <t>z_ix107rer</t>
  </si>
  <si>
    <t>z_ix107are</t>
  </si>
  <si>
    <t>z_ix108rer</t>
  </si>
  <si>
    <t>z_ix152rer</t>
  </si>
  <si>
    <t>z_ix152are</t>
  </si>
  <si>
    <t>z_ix153rer</t>
  </si>
  <si>
    <t>z_ix1201re</t>
  </si>
  <si>
    <t>z_ix1202re</t>
  </si>
  <si>
    <t>z_ix1203re</t>
  </si>
  <si>
    <t>z_ix1204re</t>
  </si>
  <si>
    <t>z_ix1205re</t>
  </si>
  <si>
    <t>z_ix1206re</t>
  </si>
  <si>
    <t>z_ix1207re</t>
  </si>
  <si>
    <t>z_ix12f1re</t>
  </si>
  <si>
    <t>z_ix12f2re</t>
  </si>
  <si>
    <t>z_ix12f3re</t>
  </si>
  <si>
    <t>z_ix12m1re</t>
  </si>
  <si>
    <t>z_ixmp01re</t>
  </si>
  <si>
    <t>z_ixmp02re</t>
  </si>
  <si>
    <t>z_ixmp03re</t>
  </si>
  <si>
    <t>z_ixmp04re</t>
  </si>
  <si>
    <t>z_ixmp05re</t>
  </si>
  <si>
    <t>z_ixw01rer</t>
  </si>
  <si>
    <t>z_ixw02rer</t>
  </si>
  <si>
    <t>z_ixw03rer</t>
  </si>
  <si>
    <t>z_ixw04rer</t>
  </si>
  <si>
    <t>z_ixw05rer</t>
  </si>
  <si>
    <t>z_ixw06rer</t>
  </si>
  <si>
    <t>z_ixw07rer</t>
  </si>
  <si>
    <t>z_ixw08rer</t>
  </si>
  <si>
    <t>z_ixw09rer</t>
  </si>
  <si>
    <t>z_ixw10rer</t>
  </si>
  <si>
    <t>z_ixw11rer</t>
  </si>
  <si>
    <t>z_ixsl01re</t>
  </si>
  <si>
    <t>z_ixsl02re</t>
  </si>
  <si>
    <t>z_ixsl03re</t>
  </si>
  <si>
    <t>z_ixsl04re</t>
  </si>
  <si>
    <t>z_ixt01rer</t>
  </si>
  <si>
    <t>z_ixt02rer</t>
  </si>
  <si>
    <t>z_ixt03rer</t>
  </si>
  <si>
    <t>z_ixt04rer</t>
  </si>
  <si>
    <t>z_ixt05rer</t>
  </si>
  <si>
    <t>z_ixt06rer</t>
  </si>
  <si>
    <t>z_ixt07rer</t>
  </si>
  <si>
    <t>z_ixt08rer</t>
  </si>
  <si>
    <t>z_ixt09rer</t>
  </si>
  <si>
    <t>z_ixt10rer</t>
  </si>
  <si>
    <t>z_ixt11rer</t>
  </si>
  <si>
    <t>z_ixt12rer</t>
  </si>
  <si>
    <t>z_ix012rer</t>
  </si>
  <si>
    <t>z_ix013rec</t>
  </si>
  <si>
    <t>z_ix014rer</t>
  </si>
  <si>
    <t>z_ix015rer</t>
  </si>
  <si>
    <t>z_ixj01rer</t>
  </si>
  <si>
    <t>z_ixab01re</t>
  </si>
  <si>
    <t>z_ixab02re</t>
  </si>
  <si>
    <t>z_ixab03re</t>
  </si>
  <si>
    <t>z_ixab04re</t>
  </si>
  <si>
    <t>z_ixab05re</t>
  </si>
  <si>
    <t>z_ixab06re</t>
  </si>
  <si>
    <t>z_ixab07re</t>
  </si>
  <si>
    <t>z_ixab08re</t>
  </si>
  <si>
    <t>z_ixab09re</t>
  </si>
  <si>
    <t>z_ixab10re</t>
  </si>
  <si>
    <t>z_ixab11re</t>
  </si>
  <si>
    <t>z_ixe01rer</t>
  </si>
  <si>
    <t>z_ixe02rer</t>
  </si>
  <si>
    <t>z_ixha01re</t>
  </si>
  <si>
    <t>z_ixha02re</t>
  </si>
  <si>
    <t>z_ixha03re</t>
  </si>
  <si>
    <t>z_ixha04re</t>
  </si>
  <si>
    <t>z_ixha05re</t>
  </si>
  <si>
    <t>z_ixha06re</t>
  </si>
  <si>
    <t>z_ixha07re</t>
  </si>
  <si>
    <t>z_ixha08re</t>
  </si>
  <si>
    <t>z_ixha09re</t>
  </si>
  <si>
    <t>z_ixha10re</t>
  </si>
  <si>
    <t>z_ixha11re</t>
  </si>
  <si>
    <t>z_ixha12re</t>
  </si>
  <si>
    <t>z_ixha13re</t>
  </si>
  <si>
    <t>z_ixha14re</t>
  </si>
  <si>
    <t>z_ixha15re</t>
  </si>
  <si>
    <t>z_ixas1rec</t>
  </si>
  <si>
    <t>z_ixas2rec</t>
  </si>
  <si>
    <t>z_ixha16re</t>
  </si>
  <si>
    <t>z_ixha17re</t>
  </si>
  <si>
    <t>z_ixha18re</t>
  </si>
  <si>
    <t>z_ixha19re</t>
  </si>
  <si>
    <t>z_ixha20re</t>
  </si>
  <si>
    <t>z_ixha21re</t>
  </si>
  <si>
    <t>z_ixha22re</t>
  </si>
  <si>
    <t>z_ixha23re</t>
  </si>
  <si>
    <t>z_ixha24re</t>
  </si>
  <si>
    <t>z_ixha25re</t>
  </si>
  <si>
    <t>z_ixha26re</t>
  </si>
  <si>
    <t>z_ixha27re</t>
  </si>
  <si>
    <t>z_ixha28re</t>
  </si>
  <si>
    <t>z_ixha29re</t>
  </si>
  <si>
    <t>z_ixha30re</t>
  </si>
  <si>
    <t>z_ixha31re</t>
  </si>
  <si>
    <t>z_iutilrec</t>
  </si>
  <si>
    <t>z_ixhi01re</t>
  </si>
  <si>
    <t>z_ixhi02re</t>
  </si>
  <si>
    <t>z_ixhi03re</t>
  </si>
  <si>
    <t>z_ixhi04re</t>
  </si>
  <si>
    <t>z_ixhi05re</t>
  </si>
  <si>
    <t>z_ixhi06re</t>
  </si>
  <si>
    <t>z_ix008rer</t>
  </si>
  <si>
    <t>z_ixhi07re</t>
  </si>
  <si>
    <t>z_ixhi08re</t>
  </si>
  <si>
    <t>z_ixhi09re</t>
  </si>
  <si>
    <t>z_ixhi10re</t>
  </si>
  <si>
    <t>z_ixhi11re</t>
  </si>
  <si>
    <t>z_ixhi12re</t>
  </si>
  <si>
    <t>z_ixhi13re</t>
  </si>
  <si>
    <t>z_ixhi14re</t>
  </si>
  <si>
    <t>z_ixhi15re</t>
  </si>
  <si>
    <t>z_ixhi16re</t>
  </si>
  <si>
    <t>z_ixhi17re</t>
  </si>
  <si>
    <t>z_ixhi18re</t>
  </si>
  <si>
    <t>z_ixhi19re</t>
  </si>
  <si>
    <t>z_ixhi20re</t>
  </si>
  <si>
    <t>z_itooprec</t>
  </si>
  <si>
    <t>z_itoopred</t>
  </si>
  <si>
    <t>z_ixhi21re</t>
  </si>
  <si>
    <t>z_ixhi22re</t>
  </si>
  <si>
    <t>z_ixhi23re</t>
  </si>
  <si>
    <t>z_ixhi24re</t>
  </si>
  <si>
    <t>z_idiffrec</t>
  </si>
  <si>
    <t>z_ixhi25re</t>
  </si>
  <si>
    <t>z_ixhi26re</t>
  </si>
  <si>
    <t>z_ixhi27re</t>
  </si>
  <si>
    <t>z_ixhi28re</t>
  </si>
  <si>
    <t>z_ixhi29re</t>
  </si>
  <si>
    <t>z_ixhi30re</t>
  </si>
  <si>
    <t>z_ixhi31re</t>
  </si>
  <si>
    <t>z_ixhi32re</t>
  </si>
  <si>
    <t>z_ixhi33re</t>
  </si>
  <si>
    <t>z_ixhi34re</t>
  </si>
  <si>
    <t>z_ixhi35re</t>
  </si>
  <si>
    <t>z_ixhi36re</t>
  </si>
  <si>
    <t>z_ixhi37re</t>
  </si>
  <si>
    <t>z_ixhi38re</t>
  </si>
  <si>
    <t>z_ixhi39re</t>
  </si>
  <si>
    <t>z_ixhi40re</t>
  </si>
  <si>
    <t>z_ixhi41re</t>
  </si>
  <si>
    <t>z_ixhi42re</t>
  </si>
  <si>
    <t>z_ixhi43re</t>
  </si>
  <si>
    <t>z_ixhi44re</t>
  </si>
  <si>
    <t>z_ixhi45re</t>
  </si>
  <si>
    <t>z_ixhi46re</t>
  </si>
  <si>
    <t>z_ixhi47re</t>
  </si>
  <si>
    <t>z_ixhi48re</t>
  </si>
  <si>
    <t>z_ixhi49re</t>
  </si>
  <si>
    <t>z_ixhi50re</t>
  </si>
  <si>
    <t>z_ixhi51re</t>
  </si>
  <si>
    <t>z_ixhi52re</t>
  </si>
  <si>
    <t>z_ixhi53re</t>
  </si>
  <si>
    <t>z_ixhi54re</t>
  </si>
  <si>
    <t>z_ixhi55re</t>
  </si>
  <si>
    <t>z_ixhi56re</t>
  </si>
  <si>
    <t>z_ixhi57re</t>
  </si>
  <si>
    <t>z_ixha34re</t>
  </si>
  <si>
    <t>z_ixha35re</t>
  </si>
  <si>
    <t>z_ixha36re</t>
  </si>
  <si>
    <t>z_ixha37re</t>
  </si>
  <si>
    <t>z_ixha38re</t>
  </si>
  <si>
    <t>z_ixha39re</t>
  </si>
  <si>
    <t>z_ixha40re</t>
  </si>
  <si>
    <t>z_ixha41re</t>
  </si>
  <si>
    <t>z_ixha42re</t>
  </si>
  <si>
    <t>z_ixha43re</t>
  </si>
  <si>
    <t>z_ixha44re</t>
  </si>
  <si>
    <t>z_ixha45re</t>
  </si>
  <si>
    <t>z_ixhi58re</t>
  </si>
  <si>
    <t>z_ixhi59re</t>
  </si>
  <si>
    <t>z_ixhi60re</t>
  </si>
  <si>
    <t>z_ixhi61re</t>
  </si>
  <si>
    <t>z_ixhi62re</t>
  </si>
  <si>
    <t>z_ixhi63re</t>
  </si>
  <si>
    <t>z_ixhi64re</t>
  </si>
  <si>
    <t>z_ixi01rer</t>
  </si>
  <si>
    <t>z_ixi02rer</t>
  </si>
  <si>
    <t>z_ixi03rer</t>
  </si>
  <si>
    <t>z_ixi04rer</t>
  </si>
  <si>
    <t>z_ixha32re</t>
  </si>
  <si>
    <t>z_ixha33re</t>
  </si>
  <si>
    <t>z_in120rer</t>
  </si>
  <si>
    <t>z_in190rer</t>
  </si>
  <si>
    <t>z_in125rer</t>
  </si>
  <si>
    <t>z_in209rer</t>
  </si>
  <si>
    <t>z_in210rer</t>
  </si>
  <si>
    <t>z_in128rer</t>
  </si>
  <si>
    <t>z_in129rer</t>
  </si>
  <si>
    <t>z_in130rer</t>
  </si>
  <si>
    <t>z_in132rer</t>
  </si>
  <si>
    <t>z_in133rer</t>
  </si>
  <si>
    <t>z_in134rer</t>
  </si>
  <si>
    <t>z_in136rer</t>
  </si>
  <si>
    <t>z_in138rer</t>
  </si>
  <si>
    <t>z_in139rer</t>
  </si>
  <si>
    <t>z_in200rer</t>
  </si>
  <si>
    <t>z_in203rer</t>
  </si>
  <si>
    <t>z_in204rer</t>
  </si>
  <si>
    <t>z_in205rer</t>
  </si>
  <si>
    <t>z_in206rer</t>
  </si>
  <si>
    <t>z_in207rer</t>
  </si>
  <si>
    <t>z_in208rer</t>
  </si>
  <si>
    <t>z_in211rer</t>
  </si>
  <si>
    <t>z_in212rer</t>
  </si>
  <si>
    <t>z_in213rer</t>
  </si>
  <si>
    <t>z_in214rer</t>
  </si>
  <si>
    <t>z_in215rer</t>
  </si>
  <si>
    <t>z_in216rer</t>
  </si>
  <si>
    <t>z_in217rer</t>
  </si>
  <si>
    <t>z_in218rer</t>
  </si>
  <si>
    <t>z_in219rer</t>
  </si>
  <si>
    <t>z_in220rer</t>
  </si>
  <si>
    <t>z_in221rer</t>
  </si>
  <si>
    <t>z_in222rer</t>
  </si>
  <si>
    <t>z_in223rer</t>
  </si>
  <si>
    <t>z_in224rer</t>
  </si>
  <si>
    <t>z_in225rer</t>
  </si>
  <si>
    <t>z_in226rer</t>
  </si>
  <si>
    <t>z_in227rer</t>
  </si>
  <si>
    <t>z_in228rer</t>
  </si>
  <si>
    <t>z_in229rer</t>
  </si>
  <si>
    <t>z_in230rer</t>
  </si>
  <si>
    <t>z_in231rer</t>
  </si>
  <si>
    <t>z_in232rer</t>
  </si>
  <si>
    <t>z_in233rer</t>
  </si>
  <si>
    <t>z_in234rer</t>
  </si>
  <si>
    <t>z_in235rer</t>
  </si>
  <si>
    <t>z_in236rer</t>
  </si>
  <si>
    <t>z_in122rer</t>
  </si>
  <si>
    <t>z_in123are</t>
  </si>
  <si>
    <t>z_in123bre</t>
  </si>
  <si>
    <t>z_in123cre</t>
  </si>
  <si>
    <t>z_in124are</t>
  </si>
  <si>
    <t>z_in124bre</t>
  </si>
  <si>
    <t>z_in124cre</t>
  </si>
  <si>
    <t>z_ix3001re</t>
  </si>
  <si>
    <t>z_ix3002re</t>
  </si>
  <si>
    <t>z_ix3003re</t>
  </si>
  <si>
    <t>z_ix3004re</t>
  </si>
  <si>
    <t>z_ixma1rer</t>
  </si>
  <si>
    <t>z_ixma2rer</t>
  </si>
  <si>
    <t>z_ixma3rer</t>
  </si>
  <si>
    <t>z_ixmb1rer</t>
  </si>
  <si>
    <t>z_ixmb2rer</t>
  </si>
  <si>
    <t>z_ixmb3rer</t>
  </si>
  <si>
    <t>z_ixmc1rer</t>
  </si>
  <si>
    <t>z_ixmc2rer</t>
  </si>
  <si>
    <t>z_ixmc3rer</t>
  </si>
  <si>
    <t>z_ixmd1rer</t>
  </si>
  <si>
    <t>z_ixmd2rer</t>
  </si>
  <si>
    <t>z_ixmd3rer</t>
  </si>
  <si>
    <t>z_ixaa1rer</t>
  </si>
  <si>
    <t>z_ixaa2rer</t>
  </si>
  <si>
    <t>z_ixaa3rer</t>
  </si>
  <si>
    <t>z_ixab1rer</t>
  </si>
  <si>
    <t>z_ixab2rer</t>
  </si>
  <si>
    <t>z_ixab3rer</t>
  </si>
  <si>
    <t>z_ixac1rer</t>
  </si>
  <si>
    <t>z_ixac2rer</t>
  </si>
  <si>
    <t>z_ixac3rer</t>
  </si>
  <si>
    <t>z_ixad1rer</t>
  </si>
  <si>
    <t>z_ixad2rer</t>
  </si>
  <si>
    <t>z_ixad3rer</t>
  </si>
  <si>
    <t>z_iu001rec</t>
  </si>
  <si>
    <t>z_iu002re</t>
  </si>
  <si>
    <t>z_iu003rer</t>
  </si>
  <si>
    <t>z_iu004rer</t>
  </si>
  <si>
    <t>z_iu005rer</t>
  </si>
  <si>
    <t>z_iu006rer</t>
  </si>
  <si>
    <t>z_iu007rer</t>
  </si>
  <si>
    <t>z_iu008rer</t>
  </si>
  <si>
    <t>z_iu009rer</t>
  </si>
  <si>
    <t>z_iu010rer</t>
  </si>
  <si>
    <t>z_iu011rer</t>
  </si>
  <si>
    <t>z_iu012rer</t>
  </si>
  <si>
    <t>z_iu013rer</t>
  </si>
  <si>
    <t>z_iu014rer</t>
  </si>
  <si>
    <t>z_iu015rer</t>
  </si>
  <si>
    <t>z_iu016rer</t>
  </si>
  <si>
    <t>z_iu017rer</t>
  </si>
  <si>
    <t>z_iu018rer</t>
  </si>
  <si>
    <t>z_iu019rer</t>
  </si>
  <si>
    <t>z_iu020rer</t>
  </si>
  <si>
    <t>z_iu021rer</t>
  </si>
  <si>
    <t>z_iu022rer</t>
  </si>
  <si>
    <t>z_iu023rer</t>
  </si>
  <si>
    <t>z_iu024rer</t>
  </si>
  <si>
    <t>z_iu025rer</t>
  </si>
  <si>
    <t>z_iu035rer</t>
  </si>
  <si>
    <t>z_iu036rer</t>
  </si>
  <si>
    <t>z_iu037rer</t>
  </si>
  <si>
    <t>z_iu038rer</t>
  </si>
  <si>
    <t>z_iu039rer</t>
  </si>
  <si>
    <t>z_iu040rer</t>
  </si>
  <si>
    <t>z_iu041rer</t>
  </si>
  <si>
    <t>z_iu042rer</t>
  </si>
  <si>
    <t>z_iu043rer</t>
  </si>
  <si>
    <t>z_iu044rer</t>
  </si>
  <si>
    <t>z_iu045rer</t>
  </si>
  <si>
    <t>z_iu046rer</t>
  </si>
  <si>
    <t>z_iu047rer</t>
  </si>
  <si>
    <t>z_iu048rer</t>
  </si>
  <si>
    <t>z_iu026rec</t>
  </si>
  <si>
    <t>z_iu027re</t>
  </si>
  <si>
    <t>z_iua33rec</t>
  </si>
  <si>
    <t>z_iub033re</t>
  </si>
  <si>
    <t>z_iuc34rec</t>
  </si>
  <si>
    <t>z_iub034re</t>
  </si>
  <si>
    <t>z_ik000rer</t>
  </si>
  <si>
    <t>z_ik001rer</t>
  </si>
  <si>
    <t>z_ik002rer</t>
  </si>
  <si>
    <t>z_ik003rer</t>
  </si>
  <si>
    <t>z_ik004rer</t>
  </si>
  <si>
    <t>z_ik005rer</t>
  </si>
  <si>
    <t>z_ik006rer</t>
  </si>
  <si>
    <t>z_ik007rer</t>
  </si>
  <si>
    <t>z_ik008rer</t>
  </si>
  <si>
    <t>z_ik009rer</t>
  </si>
  <si>
    <t>z_ik010rer</t>
  </si>
  <si>
    <t>z_ik011rer</t>
  </si>
  <si>
    <t>z_ik012rer</t>
  </si>
  <si>
    <t>z_ik013rer</t>
  </si>
  <si>
    <t>z_ik014rer</t>
  </si>
  <si>
    <t>z_ik015rer</t>
  </si>
  <si>
    <t>z_ik016rer</t>
  </si>
  <si>
    <t>z_ik017rer</t>
  </si>
  <si>
    <t>z_ik018rer</t>
  </si>
  <si>
    <t>z_ik019rer</t>
  </si>
  <si>
    <t>z_ik020rer</t>
  </si>
  <si>
    <t>z_ik021rer</t>
  </si>
  <si>
    <t>z_ik022rer</t>
  </si>
  <si>
    <t>z_ik023rer</t>
  </si>
  <si>
    <t>z_ik024rer</t>
  </si>
  <si>
    <t>z_id001are</t>
  </si>
  <si>
    <t>z_id001bre</t>
  </si>
  <si>
    <t>z_id001cre</t>
  </si>
  <si>
    <t>z_id001dre</t>
  </si>
  <si>
    <t>z_id002are</t>
  </si>
  <si>
    <t>z_id002bre</t>
  </si>
  <si>
    <t>z_id002cre</t>
  </si>
  <si>
    <t>z_id002dre</t>
  </si>
  <si>
    <t>z_id003are</t>
  </si>
  <si>
    <t>z_id003bre</t>
  </si>
  <si>
    <t>z_id003cre</t>
  </si>
  <si>
    <t>z_id003dre</t>
  </si>
  <si>
    <t>z_id004are</t>
  </si>
  <si>
    <t>z_id004bre</t>
  </si>
  <si>
    <t>z_id004cre</t>
  </si>
  <si>
    <t>z_id004dre</t>
  </si>
  <si>
    <t>z_id005are</t>
  </si>
  <si>
    <t>z_id005bre</t>
  </si>
  <si>
    <t>z_id005cre</t>
  </si>
  <si>
    <t>z_id005dre</t>
  </si>
  <si>
    <t>z_id006are</t>
  </si>
  <si>
    <t>z_id006bre</t>
  </si>
  <si>
    <t>z_id006cre</t>
  </si>
  <si>
    <t>z_id006dre</t>
  </si>
  <si>
    <t>z_id007are</t>
  </si>
  <si>
    <t>z_id007bre</t>
  </si>
  <si>
    <t>z_id007cre</t>
  </si>
  <si>
    <t>z_id007dre</t>
  </si>
  <si>
    <t>z_id008are</t>
  </si>
  <si>
    <t>z_id008bre</t>
  </si>
  <si>
    <t>z_id008cre</t>
  </si>
  <si>
    <t>z_id008dre</t>
  </si>
  <si>
    <t>z_id009are</t>
  </si>
  <si>
    <t>z_id009cre</t>
  </si>
  <si>
    <t>z_id009dre</t>
  </si>
  <si>
    <t>z_id010are</t>
  </si>
  <si>
    <t>z_id010bre</t>
  </si>
  <si>
    <t>z_id010cre</t>
  </si>
  <si>
    <t>z_id010dre</t>
  </si>
  <si>
    <t>z_id011are</t>
  </si>
  <si>
    <t>z_id011bre</t>
  </si>
  <si>
    <t>z_id011cre</t>
  </si>
  <si>
    <t>z_id011dre</t>
  </si>
  <si>
    <t>z_id012are</t>
  </si>
  <si>
    <t>z_id012bre</t>
  </si>
  <si>
    <t>z_id012cre</t>
  </si>
  <si>
    <t>z_id012dre</t>
  </si>
  <si>
    <t>z_id013are</t>
  </si>
  <si>
    <t>z_id013bre</t>
  </si>
  <si>
    <t>z_id013cre</t>
  </si>
  <si>
    <t>z_id013dre</t>
  </si>
  <si>
    <t>z_id014are</t>
  </si>
  <si>
    <t>z_id014bre</t>
  </si>
  <si>
    <t>z_id014cre</t>
  </si>
  <si>
    <t>z_id014dre</t>
  </si>
  <si>
    <t>z_id015are</t>
  </si>
  <si>
    <t>z_id015bre</t>
  </si>
  <si>
    <t>z_id015cre</t>
  </si>
  <si>
    <t>z_id015dre</t>
  </si>
  <si>
    <t>z_id016are</t>
  </si>
  <si>
    <t>z_id016bre</t>
  </si>
  <si>
    <t>z_id016cre</t>
  </si>
  <si>
    <t>z_id016dre</t>
  </si>
  <si>
    <t>z_id017are</t>
  </si>
  <si>
    <t>z_id017bre</t>
  </si>
  <si>
    <t>z_id017cre</t>
  </si>
  <si>
    <t>z_id017dre</t>
  </si>
  <si>
    <t>z_id018rec</t>
  </si>
  <si>
    <t>z_id101rer</t>
  </si>
  <si>
    <t>z_id102rer</t>
  </si>
  <si>
    <t>z_id103rer</t>
  </si>
  <si>
    <t>z_id104rer</t>
  </si>
  <si>
    <t>z_id105rer</t>
  </si>
  <si>
    <t>z_id106rer</t>
  </si>
  <si>
    <t>z_id107rer</t>
  </si>
  <si>
    <t>z_id108rer</t>
  </si>
  <si>
    <t>z_id109rer</t>
  </si>
  <si>
    <t>z_id110rer</t>
  </si>
  <si>
    <t>z_id111rer</t>
  </si>
  <si>
    <t>z_id112rer</t>
  </si>
  <si>
    <t>z_id113rer</t>
  </si>
  <si>
    <t>z_id114rer</t>
  </si>
  <si>
    <t>z_id115rer</t>
  </si>
  <si>
    <t>z_id116rer</t>
  </si>
  <si>
    <t>z_id117rer</t>
  </si>
  <si>
    <t>z_id118rer</t>
  </si>
  <si>
    <t>z_ih001rec</t>
  </si>
  <si>
    <t>z_ih001rei</t>
  </si>
  <si>
    <t>z_ih002re</t>
  </si>
  <si>
    <t>z_ih009rec</t>
  </si>
  <si>
    <t>z_ih009rei</t>
  </si>
  <si>
    <t>z_ih010re</t>
  </si>
  <si>
    <t>z_ih017rec</t>
  </si>
  <si>
    <t>z_ih017rei</t>
  </si>
  <si>
    <t>z_ih018re</t>
  </si>
  <si>
    <t>z_ih025rec</t>
  </si>
  <si>
    <t>z_ih025rei</t>
  </si>
  <si>
    <t>z_ih026re</t>
  </si>
  <si>
    <t>z_ih032rec</t>
  </si>
  <si>
    <t>z_ih032rei</t>
  </si>
  <si>
    <t>z_ih033re</t>
  </si>
  <si>
    <t>z_in001rec</t>
  </si>
  <si>
    <t>z_in001rei</t>
  </si>
  <si>
    <t>z_in002re</t>
  </si>
  <si>
    <t>z_in010rec</t>
  </si>
  <si>
    <t>z_in010rei</t>
  </si>
  <si>
    <t>z_in011re</t>
  </si>
  <si>
    <t>z_in019rec</t>
  </si>
  <si>
    <t>z_in019rei</t>
  </si>
  <si>
    <t>z_in020re</t>
  </si>
  <si>
    <t>z_in028rec</t>
  </si>
  <si>
    <t>z_in028rei</t>
  </si>
  <si>
    <t>z_in029re</t>
  </si>
  <si>
    <t>z_in037rec</t>
  </si>
  <si>
    <t>z_in037rei</t>
  </si>
  <si>
    <t>z_in038re</t>
  </si>
  <si>
    <t>z_in046rec</t>
  </si>
  <si>
    <t>z_in046rei</t>
  </si>
  <si>
    <t>z_in047re</t>
  </si>
  <si>
    <t>z_in070rec</t>
  </si>
  <si>
    <t>z_in071re</t>
  </si>
  <si>
    <t>z_in072rec</t>
  </si>
  <si>
    <t>z_in073re</t>
  </si>
  <si>
    <t>z_ih003rer</t>
  </si>
  <si>
    <t>z_ih004rer</t>
  </si>
  <si>
    <t>z_ih005rer</t>
  </si>
  <si>
    <t>z_ih006rer</t>
  </si>
  <si>
    <t>z_ih007rer</t>
  </si>
  <si>
    <t>z_ih008rer</t>
  </si>
  <si>
    <t>z_ih011rer</t>
  </si>
  <si>
    <t>z_ih012rer</t>
  </si>
  <si>
    <t>z_ih013rer</t>
  </si>
  <si>
    <t>z_ih014rer</t>
  </si>
  <si>
    <t>z_ih015rer</t>
  </si>
  <si>
    <t>z_ih016rer</t>
  </si>
  <si>
    <t>z_ih019rer</t>
  </si>
  <si>
    <t>z_ih020rer</t>
  </si>
  <si>
    <t>z_ih021rer</t>
  </si>
  <si>
    <t>z_ih022rer</t>
  </si>
  <si>
    <t>z_ih023rer</t>
  </si>
  <si>
    <t>z_ih024rer</t>
  </si>
  <si>
    <t>z_ih027rer</t>
  </si>
  <si>
    <t>z_ih028rer</t>
  </si>
  <si>
    <t>z_ih029rer</t>
  </si>
  <si>
    <t>z_ih030rer</t>
  </si>
  <si>
    <t>z_ih031rer</t>
  </si>
  <si>
    <t>z_ih034rer</t>
  </si>
  <si>
    <t>z_ih035rer</t>
  </si>
  <si>
    <t>z_ih036rer</t>
  </si>
  <si>
    <t>z_ih037rer</t>
  </si>
  <si>
    <t>z_ih038rer</t>
  </si>
  <si>
    <t>z_ih039rer</t>
  </si>
  <si>
    <t>z_in004rer</t>
  </si>
  <si>
    <t>z_in007rer</t>
  </si>
  <si>
    <t>z_in009rer</t>
  </si>
  <si>
    <t>z_in101rer</t>
  </si>
  <si>
    <t>z_in107rer</t>
  </si>
  <si>
    <t>z_in014rer</t>
  </si>
  <si>
    <t>z_in016rer</t>
  </si>
  <si>
    <t>z_in017rer</t>
  </si>
  <si>
    <t>z_in102rer</t>
  </si>
  <si>
    <t>z_in108rer</t>
  </si>
  <si>
    <t>z_in022rer</t>
  </si>
  <si>
    <t>z_in023rer</t>
  </si>
  <si>
    <t>z_in024rer</t>
  </si>
  <si>
    <t>z_in103rer</t>
  </si>
  <si>
    <t>z_in109rer</t>
  </si>
  <si>
    <t>z_in031rer</t>
  </si>
  <si>
    <t>z_in032rer</t>
  </si>
  <si>
    <t>z_in033rer</t>
  </si>
  <si>
    <t>z_in034rer</t>
  </si>
  <si>
    <t>z_in104rer</t>
  </si>
  <si>
    <t>z_in110rer</t>
  </si>
  <si>
    <t>z_in041rer</t>
  </si>
  <si>
    <t>z_in043rer</t>
  </si>
  <si>
    <t>z_in044rer</t>
  </si>
  <si>
    <t>z_in045rer</t>
  </si>
  <si>
    <t>z_in105rer</t>
  </si>
  <si>
    <t>z_in111rer</t>
  </si>
  <si>
    <t>z_in049rer</t>
  </si>
  <si>
    <t>z_in050rer</t>
  </si>
  <si>
    <t>z_in054rer</t>
  </si>
  <si>
    <t>z_in106rer</t>
  </si>
  <si>
    <t>z_in112rer</t>
  </si>
  <si>
    <t>z_in601rer</t>
  </si>
  <si>
    <t>z_in602rer</t>
  </si>
  <si>
    <t>z_in301rer</t>
  </si>
  <si>
    <t>z_in302rer</t>
  </si>
  <si>
    <t>z_in303rer</t>
  </si>
  <si>
    <t>z_in304rer</t>
  </si>
  <si>
    <t>z_in305rer</t>
  </si>
  <si>
    <t>z_in306rer</t>
  </si>
  <si>
    <t>z_in401rer</t>
  </si>
  <si>
    <t>z_in402rer</t>
  </si>
  <si>
    <t>z_in403rer</t>
  </si>
  <si>
    <t>z_in404rer</t>
  </si>
  <si>
    <t>z_in405rer</t>
  </si>
  <si>
    <t>z_in406rer</t>
  </si>
  <si>
    <t>z_in501rer</t>
  </si>
  <si>
    <t>z_in502rer</t>
  </si>
  <si>
    <t>z_in503rer</t>
  </si>
  <si>
    <t>z_in504rer</t>
  </si>
  <si>
    <t>z_in505rer</t>
  </si>
  <si>
    <t>z_in506rer</t>
  </si>
  <si>
    <t>z_in507rer</t>
  </si>
  <si>
    <t>z_ivm01rer</t>
  </si>
  <si>
    <t>z_ivm02rer</t>
  </si>
  <si>
    <t>z_ivm03rer</t>
  </si>
  <si>
    <t>z_ivm04rer</t>
  </si>
  <si>
    <t>z_ivm05rer</t>
  </si>
  <si>
    <t>z_ivm06rer</t>
  </si>
  <si>
    <t>z_ivm07rer</t>
  </si>
  <si>
    <t>z_ivm08rer</t>
  </si>
  <si>
    <t>z_ivm09rer</t>
  </si>
  <si>
    <t>z_ie004re</t>
  </si>
  <si>
    <t>z_ie005re</t>
  </si>
  <si>
    <t>z_ie006re</t>
  </si>
  <si>
    <t>z_ie007rec</t>
  </si>
  <si>
    <t>z_ie020re</t>
  </si>
  <si>
    <t>z_ic001rer</t>
  </si>
  <si>
    <t>z_ic002rer</t>
  </si>
  <si>
    <t>z_ic003rer</t>
  </si>
  <si>
    <t>z_ic004rer</t>
  </si>
  <si>
    <t>z_ic005rer</t>
  </si>
  <si>
    <t>z_ic006rer</t>
  </si>
  <si>
    <t>z_ic007rer</t>
  </si>
  <si>
    <t>z_ic008rer</t>
  </si>
  <si>
    <t>z_ic009rer</t>
  </si>
  <si>
    <t>z_ic010rer</t>
  </si>
  <si>
    <t>z_ic011rer</t>
  </si>
  <si>
    <t>z_ic012rer</t>
  </si>
  <si>
    <t>z_ic013rer</t>
  </si>
  <si>
    <t>z_ic014rer</t>
  </si>
  <si>
    <t>z_ic017rer</t>
  </si>
  <si>
    <t>z_ic015rer</t>
  </si>
  <si>
    <t>z_ic016rer</t>
  </si>
  <si>
    <t>z_ic018rer</t>
  </si>
  <si>
    <t>z_ic019rer</t>
  </si>
  <si>
    <t>z_ic020rer</t>
  </si>
  <si>
    <t>z_ic021rer</t>
  </si>
  <si>
    <t>z_ic022rer</t>
  </si>
  <si>
    <t>z_ic023rer</t>
  </si>
  <si>
    <t>z_ic024rer</t>
  </si>
  <si>
    <t>z_ic025rer</t>
  </si>
  <si>
    <t>z_ic026rer</t>
  </si>
  <si>
    <t>z_ic027rer</t>
  </si>
  <si>
    <t>z_ig301rer</t>
  </si>
  <si>
    <t>z_ig302rer</t>
  </si>
  <si>
    <t>z_ig303rer</t>
  </si>
  <si>
    <t>z_ig304rer</t>
  </si>
  <si>
    <t>z_ig001rer</t>
  </si>
  <si>
    <t>z_ig003rer</t>
  </si>
  <si>
    <t>z_ig004rer</t>
  </si>
  <si>
    <t>z_ig005rer</t>
  </si>
  <si>
    <t>z_ig006rer</t>
  </si>
  <si>
    <t>z_ig007rer</t>
  </si>
  <si>
    <t>z_ig008rer</t>
  </si>
  <si>
    <t>z_ig009rer</t>
  </si>
  <si>
    <t>z_ig010rer</t>
  </si>
  <si>
    <t>z_ig305rer</t>
  </si>
  <si>
    <t>z_ig306rer</t>
  </si>
  <si>
    <t>z_ig307rer</t>
  </si>
  <si>
    <t>z_ig308rer</t>
  </si>
  <si>
    <t>z_ig309rer</t>
  </si>
  <si>
    <t>z_ig310rer</t>
  </si>
  <si>
    <t>z_ig311rer</t>
  </si>
  <si>
    <t>z_iy001rec</t>
  </si>
  <si>
    <t>z_iy002re</t>
  </si>
  <si>
    <t>z_iy004rer</t>
  </si>
  <si>
    <t>z_iy005rer</t>
  </si>
  <si>
    <t>z_iy007rec</t>
  </si>
  <si>
    <t>z_iy008re</t>
  </si>
  <si>
    <t>z_iy009rer</t>
  </si>
  <si>
    <t>z_iy011rer</t>
  </si>
  <si>
    <t>z_iy013rec</t>
  </si>
  <si>
    <t>z_iy014re</t>
  </si>
  <si>
    <t>z_iy015rer</t>
  </si>
  <si>
    <t>z_iy016rer</t>
  </si>
  <si>
    <t>z_iy017rer</t>
  </si>
  <si>
    <t>z_iy018rer</t>
  </si>
  <si>
    <t>z_ig326rer</t>
  </si>
  <si>
    <t>z_ig327rer</t>
  </si>
  <si>
    <t>z_ig328rer</t>
  </si>
  <si>
    <t>z_ig329rer</t>
  </si>
  <si>
    <t>z_ig330rer</t>
  </si>
  <si>
    <t>z_ig331rer</t>
  </si>
  <si>
    <t>z_ig332rer</t>
  </si>
  <si>
    <t>z_ig333rer</t>
  </si>
  <si>
    <t>z_ig334rer</t>
  </si>
  <si>
    <t>z_ig335rer</t>
  </si>
  <si>
    <t>z_ig336rer</t>
  </si>
  <si>
    <t>z_ig337rer</t>
  </si>
  <si>
    <t>z_ig338rer</t>
  </si>
  <si>
    <t>z_ig339rer</t>
  </si>
  <si>
    <t>z_ig340rer</t>
  </si>
  <si>
    <t>z_ig341rer</t>
  </si>
  <si>
    <t>z_ig342rer</t>
  </si>
  <si>
    <t>z_ig343rer</t>
  </si>
  <si>
    <t>z_ig344rer</t>
  </si>
  <si>
    <t>z_ig345rer</t>
  </si>
  <si>
    <t>z_ig346rer</t>
  </si>
  <si>
    <t>z_ig347rer</t>
  </si>
  <si>
    <t>z_ig348rer</t>
  </si>
  <si>
    <t>z_ig349rer</t>
  </si>
  <si>
    <t>z_ig350rer</t>
  </si>
  <si>
    <t>z_ig351rer</t>
  </si>
  <si>
    <t>z_ig352rer</t>
  </si>
  <si>
    <t>z_ig353rer</t>
  </si>
  <si>
    <t>z_ig354rer</t>
  </si>
  <si>
    <t>z_ig312rer</t>
  </si>
  <si>
    <t>z_ig313rer</t>
  </si>
  <si>
    <t>z_ig314rer</t>
  </si>
  <si>
    <t>z_ig315rer</t>
  </si>
  <si>
    <t>z_ig316rer</t>
  </si>
  <si>
    <t>z_ig317rer</t>
  </si>
  <si>
    <t>z_ig318rer</t>
  </si>
  <si>
    <t>z_ig319rer</t>
  </si>
  <si>
    <t>z_ig320rer</t>
  </si>
  <si>
    <t>z_ig321rer</t>
  </si>
  <si>
    <t>z_ig322rer</t>
  </si>
  <si>
    <t>z_ig323rer</t>
  </si>
  <si>
    <t>z_ig324rer</t>
  </si>
  <si>
    <t>z_ig325rer</t>
  </si>
  <si>
    <t>z_iv053rer</t>
  </si>
  <si>
    <t>z_iv054rer</t>
  </si>
  <si>
    <t>z_iv201rer</t>
  </si>
  <si>
    <t>z_iv202rer</t>
  </si>
  <si>
    <t>z_iv203rer</t>
  </si>
  <si>
    <t>z_iv204rer</t>
  </si>
  <si>
    <t>z_iv001re</t>
  </si>
  <si>
    <t>z_iv002re</t>
  </si>
  <si>
    <t>z_iv003re</t>
  </si>
  <si>
    <t>z_iv004re</t>
  </si>
  <si>
    <t>z_iv005re</t>
  </si>
  <si>
    <t>z_iv101rer</t>
  </si>
  <si>
    <t>z_iv006re</t>
  </si>
  <si>
    <t>z_iv007re</t>
  </si>
  <si>
    <t>z_iv008re</t>
  </si>
  <si>
    <t>z_iv009re</t>
  </si>
  <si>
    <t>z_iv010re</t>
  </si>
  <si>
    <t>z_iv011re</t>
  </si>
  <si>
    <t>z_iv102rer</t>
  </si>
  <si>
    <t>z_iv012re</t>
  </si>
  <si>
    <t>z_iv013re</t>
  </si>
  <si>
    <t>z_iv014re</t>
  </si>
  <si>
    <t>z_iv015re</t>
  </si>
  <si>
    <t>z_iv016re</t>
  </si>
  <si>
    <t>z_iv017re</t>
  </si>
  <si>
    <t>z_iv103rer</t>
  </si>
  <si>
    <t>z_iv018re</t>
  </si>
  <si>
    <t>z_iv019re</t>
  </si>
  <si>
    <t>z_iv020re</t>
  </si>
  <si>
    <t>z_iv021re</t>
  </si>
  <si>
    <t>z_iv022re</t>
  </si>
  <si>
    <t>z_iv023re</t>
  </si>
  <si>
    <t>z_iv104rer</t>
  </si>
  <si>
    <t>z_iv024re</t>
  </si>
  <si>
    <t>z_iv025re</t>
  </si>
  <si>
    <t>z_iv026re</t>
  </si>
  <si>
    <t>z_iv027re</t>
  </si>
  <si>
    <t>z_iv028re</t>
  </si>
  <si>
    <t>z_iv029re</t>
  </si>
  <si>
    <t>z_iv030re</t>
  </si>
  <si>
    <t>z_iv105rer</t>
  </si>
  <si>
    <t>z_iv031re</t>
  </si>
  <si>
    <t>z_iv032re</t>
  </si>
  <si>
    <t>z_iv033re</t>
  </si>
  <si>
    <t>z_iv034re</t>
  </si>
  <si>
    <t>z_iv035re</t>
  </si>
  <si>
    <t>z_iv036re</t>
  </si>
  <si>
    <t>z_iv037re</t>
  </si>
  <si>
    <t>z_iv106rer</t>
  </si>
  <si>
    <t>z_iv038re</t>
  </si>
  <si>
    <t>z_iv039re</t>
  </si>
  <si>
    <t>z_iv040re</t>
  </si>
  <si>
    <t>z_iv041re</t>
  </si>
  <si>
    <t>z_iv042re</t>
  </si>
  <si>
    <t>z_iv043re</t>
  </si>
  <si>
    <t>z_iv044re</t>
  </si>
  <si>
    <t>z_iv107rer</t>
  </si>
  <si>
    <t>z_iv045re</t>
  </si>
  <si>
    <t>z_ivi01rer</t>
  </si>
  <si>
    <t>z_ivi02rer</t>
  </si>
  <si>
    <t>z_ivi03rer</t>
  </si>
  <si>
    <t>z_ivi04rer</t>
  </si>
  <si>
    <t>z_ivi05rer</t>
  </si>
  <si>
    <t>z_ivi06rer</t>
  </si>
  <si>
    <t>z_ivi07rer</t>
  </si>
  <si>
    <t>z_ivi08rer</t>
  </si>
  <si>
    <t>z_iv055re</t>
  </si>
  <si>
    <t>z_iv056re</t>
  </si>
  <si>
    <t>z_iv057re</t>
  </si>
  <si>
    <t>z_iv058re</t>
  </si>
  <si>
    <t>z_iv059re</t>
  </si>
  <si>
    <t>z_iv108rer</t>
  </si>
  <si>
    <t>z_iv060re</t>
  </si>
  <si>
    <t>z_iv061re</t>
  </si>
  <si>
    <t>z_iv062re</t>
  </si>
  <si>
    <t>z_iv063re</t>
  </si>
  <si>
    <t>z_iv064re</t>
  </si>
  <si>
    <t>z_iv065re</t>
  </si>
  <si>
    <t>z_iv109rer</t>
  </si>
  <si>
    <t>z_iv066re</t>
  </si>
  <si>
    <t>z_iv067re</t>
  </si>
  <si>
    <t>z_iv068re</t>
  </si>
  <si>
    <t>z_iv069re</t>
  </si>
  <si>
    <t>z_iv070re</t>
  </si>
  <si>
    <t>z_iv071re</t>
  </si>
  <si>
    <t>z_iv110rer</t>
  </si>
  <si>
    <t>z_iv072re</t>
  </si>
  <si>
    <t>z_ivi09rer</t>
  </si>
  <si>
    <t>z_ivi10rer</t>
  </si>
  <si>
    <t>z_ivi11rer</t>
  </si>
  <si>
    <t>z_ivi12rer</t>
  </si>
  <si>
    <t>z_ivi13rer</t>
  </si>
  <si>
    <t>z_ivi14rer</t>
  </si>
  <si>
    <t>z_ivi15rer</t>
  </si>
  <si>
    <t>z_iv205rer</t>
  </si>
  <si>
    <t>z_iv206rer</t>
  </si>
  <si>
    <t>z_iv207rer</t>
  </si>
  <si>
    <t>z_iv208rer</t>
  </si>
  <si>
    <t>z_iv209rer</t>
  </si>
  <si>
    <t>z_iv210rer</t>
  </si>
  <si>
    <t>z_iv211rer</t>
  </si>
  <si>
    <t>z_iv212rer</t>
  </si>
  <si>
    <t>z_iv213rer</t>
  </si>
  <si>
    <t>z_iv214rer</t>
  </si>
  <si>
    <t>z_iv215rer</t>
  </si>
  <si>
    <t>z_iv216rer</t>
  </si>
  <si>
    <t>z_iv217rer</t>
  </si>
  <si>
    <t>z_iv218rer</t>
  </si>
  <si>
    <t>z_iv219rer</t>
  </si>
  <si>
    <t>z_iv220rer</t>
  </si>
  <si>
    <t>z_iz101rer</t>
  </si>
  <si>
    <t>z_iz102rer</t>
  </si>
  <si>
    <t>z_iz103rer</t>
  </si>
  <si>
    <t>z_iz023rer</t>
  </si>
  <si>
    <t>z_iz024rer</t>
  </si>
  <si>
    <t>z_iz104rer</t>
  </si>
  <si>
    <t>z_iz105rer</t>
  </si>
  <si>
    <t>z_iz106rer</t>
  </si>
  <si>
    <t>z_iz107rer</t>
  </si>
  <si>
    <t>z_iz114rer</t>
  </si>
  <si>
    <t>z_iz115rer</t>
  </si>
  <si>
    <t>z_iz116rer</t>
  </si>
  <si>
    <t>z_iz108rer</t>
  </si>
  <si>
    <t>z_iz109rer</t>
  </si>
  <si>
    <t>z_iz110rer</t>
  </si>
  <si>
    <t>z_iz111rer</t>
  </si>
  <si>
    <t>z_iz112rer</t>
  </si>
  <si>
    <t>z_iz113rer</t>
  </si>
  <si>
    <t>z_izu117rer</t>
  </si>
  <si>
    <t>z_iz118rer</t>
  </si>
  <si>
    <t>z_iz119rer</t>
  </si>
  <si>
    <t>z_izu120rer</t>
  </si>
  <si>
    <t>z_iz121rer</t>
  </si>
  <si>
    <t>z_iz122rer</t>
  </si>
  <si>
    <t>z_izu123rer</t>
  </si>
  <si>
    <t>z_iz124rer</t>
  </si>
  <si>
    <t>z_iz125rer</t>
  </si>
  <si>
    <t>z_izu126rer</t>
  </si>
  <si>
    <t>z_iz127rer</t>
  </si>
  <si>
    <t>z_iz128rer</t>
  </si>
  <si>
    <t>z_izu129rer</t>
  </si>
  <si>
    <t>z_iz130rer</t>
  </si>
  <si>
    <t>z_iz131rer</t>
  </si>
  <si>
    <t>z_iz132rer</t>
  </si>
  <si>
    <t>z_iz133rer</t>
  </si>
  <si>
    <t>z_iz134rer</t>
  </si>
  <si>
    <t>z_iz135rer</t>
  </si>
  <si>
    <t>z_iz136rer</t>
  </si>
  <si>
    <t>z_iz137rer</t>
  </si>
  <si>
    <t>z_iz138rer</t>
  </si>
  <si>
    <t>z_iz139rer</t>
  </si>
  <si>
    <t>z_iz140rer</t>
  </si>
  <si>
    <t>z_iz141rer</t>
  </si>
  <si>
    <t>z_iz142rer</t>
  </si>
  <si>
    <t>z_iz143rer</t>
  </si>
  <si>
    <t>z_iz144rer</t>
  </si>
  <si>
    <t>z_iz145rer</t>
  </si>
  <si>
    <t>z_iz146rer</t>
  </si>
  <si>
    <t>z_iz147rer</t>
  </si>
  <si>
    <t>z_iz148rer</t>
  </si>
  <si>
    <t>z_iz149rer</t>
  </si>
  <si>
    <t>z_iz150rer</t>
  </si>
  <si>
    <t>z_iz151rer</t>
  </si>
  <si>
    <t>z_iz152rer</t>
  </si>
  <si>
    <t>z_iz153rer</t>
  </si>
  <si>
    <t>z_iz154rer</t>
  </si>
  <si>
    <t>z_iz155rer</t>
  </si>
  <si>
    <t>z_iz156rer</t>
  </si>
  <si>
    <t>z_iz157rer</t>
  </si>
  <si>
    <t>z_iz158rer</t>
  </si>
  <si>
    <t>z_iz159rer</t>
  </si>
  <si>
    <t>z_iz160rer</t>
  </si>
  <si>
    <t>z_iz161rer</t>
  </si>
  <si>
    <t>z_iz162rer</t>
  </si>
  <si>
    <t>z_iz163rer</t>
  </si>
  <si>
    <t>z_iz164rer</t>
  </si>
  <si>
    <t>z_iz165rer</t>
  </si>
  <si>
    <t>z_iz166rer</t>
  </si>
  <si>
    <t>z_iz167rer</t>
  </si>
  <si>
    <t>z_iz168rer</t>
  </si>
  <si>
    <t>z_iz169rer</t>
  </si>
  <si>
    <t>z_iz170rer</t>
  </si>
  <si>
    <t>z_iz171rer</t>
  </si>
  <si>
    <t>z_iz172rer</t>
  </si>
  <si>
    <t>z_iz173rer</t>
  </si>
  <si>
    <t>z_iz174rer</t>
  </si>
  <si>
    <t>z_iz175rer</t>
  </si>
  <si>
    <t>z_iz176rer</t>
  </si>
  <si>
    <t>z_iz001rer</t>
  </si>
  <si>
    <t>z_iz002rer</t>
  </si>
  <si>
    <t>z_iz003rer</t>
  </si>
  <si>
    <t>z_iz004rer</t>
  </si>
  <si>
    <t>z_iz005rer</t>
  </si>
  <si>
    <t>z_iz006rer</t>
  </si>
  <si>
    <t>z_iz007rer</t>
  </si>
  <si>
    <t>z_iz008rer</t>
  </si>
  <si>
    <t>z_iz009rer</t>
  </si>
  <si>
    <t>z_iz010rer</t>
  </si>
  <si>
    <t>z_iz011rer</t>
  </si>
  <si>
    <t>z_iz012rer</t>
  </si>
  <si>
    <t>z_iz013rer</t>
  </si>
  <si>
    <t>z_iz014rer</t>
  </si>
  <si>
    <t>z_iz015rer</t>
  </si>
  <si>
    <t>z_iz016rer</t>
  </si>
  <si>
    <t>z_iz017rer</t>
  </si>
  <si>
    <t>z_iz018rer</t>
  </si>
  <si>
    <t>z_iz020rer</t>
  </si>
  <si>
    <t>z_iz022rer</t>
  </si>
  <si>
    <t>z_iz177rer</t>
  </si>
  <si>
    <t>z_iz178rer</t>
  </si>
  <si>
    <t>z_iz179rer</t>
  </si>
  <si>
    <t>z_iz180rer</t>
  </si>
  <si>
    <t>z_iz181rer</t>
  </si>
  <si>
    <t>z_iz182rer</t>
  </si>
  <si>
    <t>z_iz183rer</t>
  </si>
  <si>
    <t>z_iz184rer</t>
  </si>
  <si>
    <t>z_iz185rer</t>
  </si>
  <si>
    <t>z_iz186rer</t>
  </si>
  <si>
    <t>z_iz187rer</t>
  </si>
  <si>
    <t>z_iz188rer</t>
  </si>
  <si>
    <t>z_iz189rer</t>
  </si>
  <si>
    <t>z_iz190rer</t>
  </si>
  <si>
    <t>z_iz191rer</t>
  </si>
  <si>
    <t>z_iz192rer</t>
  </si>
  <si>
    <t>z_iz193rer</t>
  </si>
  <si>
    <t>z_iz194rer</t>
  </si>
  <si>
    <t>z_iz195rer</t>
  </si>
  <si>
    <t>z_iz196rer</t>
  </si>
  <si>
    <t>z_iz197rer</t>
  </si>
  <si>
    <t>z_iz198rer</t>
  </si>
  <si>
    <t>z_iz199rer</t>
  </si>
  <si>
    <t>z_iz200rer</t>
  </si>
  <si>
    <t>z_iz201rer</t>
  </si>
  <si>
    <t>z_iz202rer</t>
  </si>
  <si>
    <t>z_iz203rer</t>
  </si>
  <si>
    <t>z_iz204rer</t>
  </si>
  <si>
    <t>z_iz205rer</t>
  </si>
  <si>
    <t>z_iz206rer</t>
  </si>
  <si>
    <t>z_iz207rer</t>
  </si>
  <si>
    <t>z_iz208rer</t>
  </si>
  <si>
    <t>z_iz209rer</t>
  </si>
  <si>
    <t>z_iz210rer</t>
  </si>
  <si>
    <t>z_iz211rer</t>
  </si>
  <si>
    <t>z_iz212rer</t>
  </si>
  <si>
    <t>z_iz213rer</t>
  </si>
  <si>
    <t>z_iz214rer</t>
  </si>
  <si>
    <t>z_iz215rer</t>
  </si>
  <si>
    <t>z_iz216rer</t>
  </si>
  <si>
    <t>z_iz217rer</t>
  </si>
  <si>
    <t>z_iz218rer</t>
  </si>
  <si>
    <t>z_iz219rer</t>
  </si>
  <si>
    <t>z_iz235rer</t>
  </si>
  <si>
    <t>z_iz238rer</t>
  </si>
  <si>
    <t>z_iz239rer</t>
  </si>
  <si>
    <t>z_iz240rer</t>
  </si>
  <si>
    <t>z_iz220rer</t>
  </si>
  <si>
    <t>z_iz221rer</t>
  </si>
  <si>
    <t>z_iz222rer</t>
  </si>
  <si>
    <t>z_iz223rer</t>
  </si>
  <si>
    <t>z_iz224rer</t>
  </si>
  <si>
    <t>z_iz225rer</t>
  </si>
  <si>
    <t>z_iz226rer</t>
  </si>
  <si>
    <t>z_iz227rer</t>
  </si>
  <si>
    <t>z_iz228rer</t>
  </si>
  <si>
    <t>z_iz229rer</t>
  </si>
  <si>
    <t>z_iz230rer</t>
  </si>
  <si>
    <t>z_iz231rer</t>
  </si>
  <si>
    <t>z_iz232rer</t>
  </si>
  <si>
    <t>z_il001rer</t>
  </si>
  <si>
    <t>z_il002rer</t>
  </si>
  <si>
    <t>z_il003rer</t>
  </si>
  <si>
    <t>z_il004rer</t>
  </si>
  <si>
    <t>z_il005rer</t>
  </si>
  <si>
    <t>z_il006rer</t>
  </si>
  <si>
    <t>z_il007rer</t>
  </si>
  <si>
    <t>z_il008rer</t>
  </si>
  <si>
    <t>z_il009rer</t>
  </si>
  <si>
    <t>z_il010rer</t>
  </si>
  <si>
    <t>z_il011rer</t>
  </si>
  <si>
    <t>z_il012rer</t>
  </si>
  <si>
    <t>z_il013rer</t>
  </si>
  <si>
    <t>z_il014rer</t>
  </si>
  <si>
    <t>z_il015rer</t>
  </si>
  <si>
    <t>z_il016rer</t>
  </si>
  <si>
    <t>z_il017rer</t>
  </si>
  <si>
    <t>z_il018rer</t>
  </si>
  <si>
    <t>z_ih001</t>
  </si>
  <si>
    <t>z_ih002</t>
  </si>
  <si>
    <t>z_ih003</t>
  </si>
  <si>
    <t>z_ih004</t>
  </si>
  <si>
    <t>z_ih005</t>
  </si>
  <si>
    <t>z_ih006</t>
  </si>
  <si>
    <t>z_ih007</t>
  </si>
  <si>
    <t>z_ih008</t>
  </si>
  <si>
    <t>z_ih009</t>
  </si>
  <si>
    <t>z_ih010</t>
  </si>
  <si>
    <t>z_ih011</t>
  </si>
  <si>
    <t>z_ih012</t>
  </si>
  <si>
    <t>z_ih013</t>
  </si>
  <si>
    <t>z_ih014</t>
  </si>
  <si>
    <t>z_ih015</t>
  </si>
  <si>
    <t>z_ih016</t>
  </si>
  <si>
    <t>z_ih017</t>
  </si>
  <si>
    <t>z_ih018</t>
  </si>
  <si>
    <t>z_ih019</t>
  </si>
  <si>
    <t>z_ih020</t>
  </si>
  <si>
    <t>z_ih021</t>
  </si>
  <si>
    <t>z_ih022</t>
  </si>
  <si>
    <t>z_ih023</t>
  </si>
  <si>
    <t>z_ih024</t>
  </si>
  <si>
    <t>z_ih025</t>
  </si>
  <si>
    <t>z_ih026</t>
  </si>
  <si>
    <t>z_ih027</t>
  </si>
  <si>
    <t>z_ih028</t>
  </si>
  <si>
    <t>z_ih029</t>
  </si>
  <si>
    <t>z_ih030</t>
  </si>
  <si>
    <t>z_ih031</t>
  </si>
  <si>
    <t>z_ih032</t>
  </si>
  <si>
    <t>z_ih033</t>
  </si>
  <si>
    <t>z_ih034</t>
  </si>
  <si>
    <t>z_ih035</t>
  </si>
  <si>
    <t>z_ih036</t>
  </si>
  <si>
    <t>z_ih037</t>
  </si>
  <si>
    <t>z_ih038</t>
  </si>
  <si>
    <t>z_ih039</t>
  </si>
  <si>
    <t>z_ih040</t>
  </si>
  <si>
    <t>z_ih041</t>
  </si>
  <si>
    <t>z_ih042</t>
  </si>
  <si>
    <t>z_ih043</t>
  </si>
  <si>
    <t>z_ih044</t>
  </si>
  <si>
    <t>z_ih045</t>
  </si>
  <si>
    <t>z_ih046</t>
  </si>
  <si>
    <t>z_ih047</t>
  </si>
  <si>
    <t>z_ih048</t>
  </si>
  <si>
    <t>z_ih049</t>
  </si>
  <si>
    <t>z_ih050</t>
  </si>
  <si>
    <t>z_ih051</t>
  </si>
  <si>
    <t>z_ih052</t>
  </si>
  <si>
    <t>z_ih053</t>
  </si>
  <si>
    <t>z_ih054</t>
  </si>
  <si>
    <t>z_ih055</t>
  </si>
  <si>
    <t>z_ih056</t>
  </si>
  <si>
    <t>z_ih057</t>
  </si>
  <si>
    <t>z_ih058</t>
  </si>
  <si>
    <t>z_ih059</t>
  </si>
  <si>
    <t>z_ih060</t>
  </si>
  <si>
    <t>z_ih061</t>
  </si>
  <si>
    <t>z_ih062</t>
  </si>
  <si>
    <t>z_ih063</t>
  </si>
  <si>
    <t>z_ih064</t>
  </si>
  <si>
    <t>z_ih065</t>
  </si>
  <si>
    <t>z_ih066</t>
  </si>
  <si>
    <t>z_ih067</t>
  </si>
  <si>
    <t>z_ih068</t>
  </si>
  <si>
    <t>z_ih069</t>
  </si>
  <si>
    <t>z_ih070</t>
  </si>
  <si>
    <t>z_ih071</t>
  </si>
  <si>
    <t>z_ih072</t>
  </si>
  <si>
    <t>z_ih073</t>
  </si>
  <si>
    <t>z_ih074</t>
  </si>
  <si>
    <t>z_ih075</t>
  </si>
  <si>
    <t>z_ih076</t>
  </si>
  <si>
    <t>z_ih077</t>
  </si>
  <si>
    <t>z_ih078</t>
  </si>
  <si>
    <t>z_ih079</t>
  </si>
  <si>
    <t>z_ih080</t>
  </si>
  <si>
    <t>z_ih081</t>
  </si>
  <si>
    <t>z_ih082</t>
  </si>
  <si>
    <t>z_ih083</t>
  </si>
  <si>
    <t>z_ih084</t>
  </si>
  <si>
    <t>z_ih085</t>
  </si>
  <si>
    <t>z_ih086</t>
  </si>
  <si>
    <t>z_ih087</t>
  </si>
  <si>
    <t>z_ih088</t>
  </si>
  <si>
    <t>z_ih089</t>
  </si>
  <si>
    <t>z_ih090</t>
  </si>
  <si>
    <t>z_ih091</t>
  </si>
  <si>
    <t>z_ih092</t>
  </si>
  <si>
    <t>z_ih093</t>
  </si>
  <si>
    <t>z_ih094</t>
  </si>
  <si>
    <t>z_ih095</t>
  </si>
  <si>
    <t>z_ih096</t>
  </si>
  <si>
    <t>z_ih097</t>
  </si>
  <si>
    <t>z_ih098</t>
  </si>
  <si>
    <t>z_ih099</t>
  </si>
  <si>
    <t>z_ih100</t>
  </si>
  <si>
    <t>z_ih101</t>
  </si>
  <si>
    <t>z_ih102</t>
  </si>
  <si>
    <t>z_ih103</t>
  </si>
  <si>
    <t>z_ih104</t>
  </si>
  <si>
    <t>z_ih105</t>
  </si>
  <si>
    <t>z_ih106</t>
  </si>
  <si>
    <t>z_ih107</t>
  </si>
  <si>
    <t>z_ih108</t>
  </si>
  <si>
    <t>z_ih109</t>
  </si>
  <si>
    <t>z_ih110</t>
  </si>
  <si>
    <t>z_ih111</t>
  </si>
  <si>
    <t>z_ih112</t>
  </si>
  <si>
    <t>z_ih113</t>
  </si>
  <si>
    <t>z_ih114</t>
  </si>
  <si>
    <t>z_ih115</t>
  </si>
  <si>
    <t>z_ih116</t>
  </si>
  <si>
    <t>z_ih117</t>
  </si>
  <si>
    <t>z_ih118</t>
  </si>
  <si>
    <t>z_ih119</t>
  </si>
  <si>
    <t>z_ih120</t>
  </si>
  <si>
    <t>R5 Respondent's age at time of interview</t>
  </si>
  <si>
    <t>R5 First unanswered question in Q file for partial phone completes.</t>
  </si>
  <si>
    <t>R5 Was this interview conducted by a CAPI instrument?</t>
  </si>
  <si>
    <t>R5 Month Respondent completed telephone interview.</t>
  </si>
  <si>
    <t>R5 Day Respondent completed telephone interview.</t>
  </si>
  <si>
    <t>R5 Year Respondent completed telephone interview.</t>
  </si>
  <si>
    <t>R5 State of  Respondent's residence at time of 200X interview.</t>
  </si>
  <si>
    <t>R5 Does R reside at another home for at least 2 months of the year?</t>
  </si>
  <si>
    <t>R5 State of seasonal residence.</t>
  </si>
  <si>
    <t>R5 Date Respondent's telephone interview was delivered to WLS from UWSC.</t>
  </si>
  <si>
    <t>R5 Number of sessions completed between R and Interviewer.</t>
  </si>
  <si>
    <t>R5 Number of calls interviewer talked to someone.</t>
  </si>
  <si>
    <t>R5 Number of calls busy, etc.</t>
  </si>
  <si>
    <t>R5 Number of calls where machine answered.</t>
  </si>
  <si>
    <t>R5 Number of calls where machine answered and interviewer left a message.</t>
  </si>
  <si>
    <t>R5 Time in seconds to complete  telephone interview in 200X.</t>
  </si>
  <si>
    <t>R5 Total number of attempted contacts with  respondent.</t>
  </si>
  <si>
    <t>R5 Quality of Match code for 200X address (from APL)</t>
  </si>
  <si>
    <t>R5 Did Graduate Respondent complete the entire phone interview in 2003-05 or partial?</t>
  </si>
  <si>
    <t>R5 Module of first unanswered question for partial phone interviews.</t>
  </si>
  <si>
    <t>R5 Is this Graduate Respondent married to another graduate who is also in the 1/3 sample?</t>
  </si>
  <si>
    <t>R5 IDPRIV of graduate referenced in ga901rp.</t>
  </si>
  <si>
    <t>R5 Is this Graduate Respondent married to another selected sibling from the wls sample?</t>
  </si>
  <si>
    <t>R5 IDPRIV of sibling referenced in ga903rs.</t>
  </si>
  <si>
    <t>R5 Did Sibling Respondent complete the entire phone interview in 2005 or partial?</t>
  </si>
  <si>
    <t>R5 ID number of last interviewer for Sibling Respondent in 2005.</t>
  </si>
  <si>
    <t>R5 Interviewer number of phone session 1.</t>
  </si>
  <si>
    <t>R5 Interviewer number of phone session 2.</t>
  </si>
  <si>
    <t>R5 Interviewer number of phone session 3.</t>
  </si>
  <si>
    <t>R5 Interviewer number of phone session 4.</t>
  </si>
  <si>
    <t>R5 Interviewer number of phone session 5.</t>
  </si>
  <si>
    <t>R5 Interviewer number of phone session 6.</t>
  </si>
  <si>
    <t>R5 Interviewer number of phone session 7.</t>
  </si>
  <si>
    <t>R5 Interviewer number of phone session 8.</t>
  </si>
  <si>
    <t>R5 Interviewer number of phone session 9.</t>
  </si>
  <si>
    <t>R5 Have you attended college?</t>
  </si>
  <si>
    <t>R5 How many years of education does R have based on his or her highest degree?</t>
  </si>
  <si>
    <t>R5 How many years of education does R have based on his or her most recent degree?</t>
  </si>
  <si>
    <t>R5 What is your highest degree since high school?</t>
  </si>
  <si>
    <t>R5 What is your most recent degree since high school?</t>
  </si>
  <si>
    <t>R5 Flag comparing degree levels between 200x and 199x interview waves</t>
  </si>
  <si>
    <t>R5 Have you taken any courses for credit in a four-year college or university or a two-year college since the time of the last interview?  Commercial, vocational or technical training, apprenticeships, or on-the-job training are not included.</t>
  </si>
  <si>
    <t>R5 Have you earned a degree since the last interview?</t>
  </si>
  <si>
    <t>R5 In what century month did the participant earn the bachelor's degree?</t>
  </si>
  <si>
    <t>R5 In what century month did the participant earn the most recent degree?</t>
  </si>
  <si>
    <t>R5 Have you taken any courses since your most recent degree was earned?</t>
  </si>
  <si>
    <t>R5 Are you now enrolled in a formal program in a college or university?  Do not include commercial, vocational, technical training, apprenticeships, or on the job training.</t>
  </si>
  <si>
    <t>R5 Did you attend primary or elementary school in Wisconsin?</t>
  </si>
  <si>
    <t>R5 Is Participant in 50% random sample for details on his/her Wisconsin elementary school?</t>
  </si>
  <si>
    <t>R5 Was the elementary school you attended located in a town, a city, or a rural location?</t>
  </si>
  <si>
    <t>R5 How would you rate your educational success?</t>
  </si>
  <si>
    <t>R5 How would you rate your work success?</t>
  </si>
  <si>
    <t>R5 How would you rate your financial success?</t>
  </si>
  <si>
    <t>R5 How would you rate your family success?</t>
  </si>
  <si>
    <t>R5 Were you born in Wisconsin?</t>
  </si>
  <si>
    <t>R5 Did you ever attend junior high or middle school in Wisconsin?</t>
  </si>
  <si>
    <t>R5 Was Wisconsin junior high/middle school located in a city, town or rural area?</t>
  </si>
  <si>
    <t>R5 Were details collected about Wisconsin junior high or middle school?</t>
  </si>
  <si>
    <t>R5 Current marital status.</t>
  </si>
  <si>
    <t>R5 Participant married more than once?</t>
  </si>
  <si>
    <t>R5 Number of marriages.</t>
  </si>
  <si>
    <t>R5 Marital history.</t>
  </si>
  <si>
    <t>R5 Century month current marriage began.</t>
  </si>
  <si>
    <t>R5 Selected sibling's age when married current spouse.</t>
  </si>
  <si>
    <t>R5 Number of children from current marriage.</t>
  </si>
  <si>
    <t>R5 Status of 197x marriage.</t>
  </si>
  <si>
    <t>R5 Status of 199x marriage.</t>
  </si>
  <si>
    <t>R5 Highest grade of school current spouse completed at time of 197X interview.</t>
  </si>
  <si>
    <t>R5 Educational attainment of current spouse at time of marriage.</t>
  </si>
  <si>
    <t>R5 Birthdate of current spouse in century months.</t>
  </si>
  <si>
    <t>R5 Age of current spouse.</t>
  </si>
  <si>
    <t>R5 Current spouses' age at the time of marriage.</t>
  </si>
  <si>
    <t>R5 Labor force status of current spouse.</t>
  </si>
  <si>
    <t>R5 Current spouse's labor force activity.</t>
  </si>
  <si>
    <t>R5 Do you expect your spouse to return to the labor force within 6 months?</t>
  </si>
  <si>
    <t>R5 Has your current spouse ever worked?</t>
  </si>
  <si>
    <t>R5 How many hours per week does or did your spouse work at their current or last job?</t>
  </si>
  <si>
    <t>R5 R's current spouse had a job since 199X?</t>
  </si>
  <si>
    <t>R5 Is your current spouses' job the same as it was at the time of your last interview?</t>
  </si>
  <si>
    <t>R5 1990 Census detailed industry code for current spouse's current/last job.</t>
  </si>
  <si>
    <t>R5 1990 Census detailed occupation code for current spouse's current/last job.</t>
  </si>
  <si>
    <t>R5 Class of worker code for current spouse's current/last job.</t>
  </si>
  <si>
    <t>R5 1990 Major industry code for current spouse's current/last job.</t>
  </si>
  <si>
    <t>R5 1990 Major occupation code for current spouse's current/last job.</t>
  </si>
  <si>
    <t>R5 1989 Nakao-Treas Prestige Rating for current spouse's current/last job.</t>
  </si>
  <si>
    <t>R5 1990 Occupational Education Score for current spouse's current/last job.</t>
  </si>
  <si>
    <t>R5 1990 Occupational Earnings Score for current spouse's current/last job.</t>
  </si>
  <si>
    <t>R5 Are you and your spouse currently living in the same household?</t>
  </si>
  <si>
    <t>R5 Why are you and your spouse not currently living with one another?</t>
  </si>
  <si>
    <t>R5 How would you describe your current spouses' health?</t>
  </si>
  <si>
    <t>R5 To what extent do you and your spouse share a similar outlook on life?</t>
  </si>
  <si>
    <t>R5 How close are you and your current spouse?</t>
  </si>
  <si>
    <t>R5 In what year did your current spouse retire?</t>
  </si>
  <si>
    <t>R5 How is your relationship with your spouse since your spouse retired?</t>
  </si>
  <si>
    <t>R5 Has your current spouse worked since their retirement?</t>
  </si>
  <si>
    <t>R5 In what year did your current spouse leave their last/most recent job?</t>
  </si>
  <si>
    <t>R5 Does your current spouse have a physical or mental condition that limits the amount or kind of work that he/she can do for pay?</t>
  </si>
  <si>
    <t>R5 What is the most serious physical or mental condition that limits the amount or kind of work that spouse can do for pay?</t>
  </si>
  <si>
    <t>R5 Does your current spouse have a condition or disability that limits any non-work activities now or is likely to in the future?</t>
  </si>
  <si>
    <t>R5 What is the most serious condition or disability your current spouse has that limits any non-work activities now or is likely to in the future?</t>
  </si>
  <si>
    <t>R5 During the last 12 months, did your current spouse receive personal care for a period of one month or more because of an illness, or disability?</t>
  </si>
  <si>
    <t>R5 Is your current spouse a 1957 Wisconsin high school graduate?</t>
  </si>
  <si>
    <t>R5 Century month first marriage began.</t>
  </si>
  <si>
    <t>R5 Century month second marriage began.</t>
  </si>
  <si>
    <t>R5 Century month third marriage began.</t>
  </si>
  <si>
    <t>R5 Century month fourth marriage began.</t>
  </si>
  <si>
    <t>R5 Century month fifth marriage began.</t>
  </si>
  <si>
    <t>R5 CENTURY MONTH SIXTH MARRIAGE BEGAN.</t>
  </si>
  <si>
    <t>R5 CENTURY MONTH SEVENTH MARRIAGE BEGAN.</t>
  </si>
  <si>
    <t>R5 Century month most recent marriage began.</t>
  </si>
  <si>
    <t>R5 Termination status of first marriage.</t>
  </si>
  <si>
    <t>R5 Termination status of second marriage.</t>
  </si>
  <si>
    <t>R5 Termination status of third marriage.</t>
  </si>
  <si>
    <t>R5 Termination status of fourth marriage.</t>
  </si>
  <si>
    <t>R5 Termination status of fifth marriage.</t>
  </si>
  <si>
    <t>R5 TERMINATION STATUS OF SIXTH MARRIAGE.</t>
  </si>
  <si>
    <t>R5 TERMINATION STATUS OF SEVENTH MARRIAGE.</t>
  </si>
  <si>
    <t>R5 Termination status of most recent marriage.</t>
  </si>
  <si>
    <t>R5 Century month of divorce of first marriage.</t>
  </si>
  <si>
    <t>R5 Century month of divorce of second marriage.</t>
  </si>
  <si>
    <t>R5 Century month of divorce of third marriage.</t>
  </si>
  <si>
    <t>R5 Century month of divorce of fourth marriage.</t>
  </si>
  <si>
    <t>R5 Century month of divorce of fifth marriage.</t>
  </si>
  <si>
    <t>R5 CENTURY MONTH OF DIVORCE OF SIXTH MARRIAGE.</t>
  </si>
  <si>
    <t>R5 CENTURY MONTH OF DIVORCE OF SEVENTH MARRIAGE.</t>
  </si>
  <si>
    <t>R5 Century month of divorce of most recent marriage.</t>
  </si>
  <si>
    <t>R5 First spouse's cause of death.</t>
  </si>
  <si>
    <t>R5 Second spouse's cause of death.</t>
  </si>
  <si>
    <t>R5 Third spouse's cause of death.</t>
  </si>
  <si>
    <t>R5 Fourth spouse's cause of death.</t>
  </si>
  <si>
    <t>R5 Fifth spouse's cause of death. These are ICD-9 codes.</t>
  </si>
  <si>
    <t>R5 SIXTH SPOUSE'S CAUSE OF DEATH. THESE ARE ICD-9 CODES.</t>
  </si>
  <si>
    <t>R5 SEVENTH SPOUSE'S CAUSE OF DEATH. THESE ARE ICD-9 CODES.</t>
  </si>
  <si>
    <t>R5 Most recent spouse's cause of death.</t>
  </si>
  <si>
    <t>R5 Cause of death of first spouse, collapsed ICD-9 codes.</t>
  </si>
  <si>
    <t>R5 Cause of death of second spouse, collapsed ICD-9 codes.</t>
  </si>
  <si>
    <t>R5 Cause of death of third spouse, collapsed ICD-9 codes.</t>
  </si>
  <si>
    <t>R5 Cause of death of fourth spouse, collapsed ICD-9 codes.</t>
  </si>
  <si>
    <t>R5 Cause of death of fifth spouse, collapsed ICD-9 codes.</t>
  </si>
  <si>
    <t>R5 CAUSE OF DEATH OF SIXTH SPOUSE, COLLAPSED ICD-9 CODES.</t>
  </si>
  <si>
    <t>R5 CAUSE OF DEATH OF SEVENTH SPOUSE, COLLAPSED ICD-9 CODES.</t>
  </si>
  <si>
    <t>R5 Cause of death of most recent spouse, collapsed ICD-9 codes.</t>
  </si>
  <si>
    <t>R5 Century month selected sibling stop living with first spouse.</t>
  </si>
  <si>
    <t>R5 Century month selected sibling stop living with second spouse.</t>
  </si>
  <si>
    <t>R5 Century month selected sibling stop living with third spouse.</t>
  </si>
  <si>
    <t>R5 Century month selected sibling stop living with fourth spouse.</t>
  </si>
  <si>
    <t>R5 Century month R stopped living with fifth spouse.</t>
  </si>
  <si>
    <t>R5 CENTURY MONTH GRADUATE STOP LIVING WITH SIXTH SPOUSE.</t>
  </si>
  <si>
    <t>R5 CENTURY MONTH GRADUATE STOP LIVING WITH SEVENTH SPOUSE.</t>
  </si>
  <si>
    <t>R5 Century month selected sibling stop living with most recent spouse.</t>
  </si>
  <si>
    <t>R5 Century month when first spouse died.</t>
  </si>
  <si>
    <t>R5 Century month when second spouse died.</t>
  </si>
  <si>
    <t>R5 Century month when third spouse died.</t>
  </si>
  <si>
    <t>R5 Century month when fourth spouse died.</t>
  </si>
  <si>
    <t>R5 Century month when fifth spouse died.</t>
  </si>
  <si>
    <t>R5 CENTURY MONTH WHEN SIXTH SPOUSE DIED.</t>
  </si>
  <si>
    <t>R5 CENTURY MONTH WHEN SEVENTH SPOUSE DIED.</t>
  </si>
  <si>
    <t>R5 Century month when most recent spouse died.</t>
  </si>
  <si>
    <t>R5 Selected sibling's age when married first spouse.</t>
  </si>
  <si>
    <t>R5 Selected sibling's age when married second spouse.</t>
  </si>
  <si>
    <t>R5 Selected sibling's age when married third spouse.</t>
  </si>
  <si>
    <t>R5 Selected sibling's age when married fourth spouse.</t>
  </si>
  <si>
    <t>R5 Selected sibling's age when married fifth spouse.</t>
  </si>
  <si>
    <t>R5 GRADUATE'S AGE WHEN MARRIED SIXTH SPOUSE.</t>
  </si>
  <si>
    <t>R5 GRADUATE'S AGE WHEN MARRIED SEVENTH SPOUSE.</t>
  </si>
  <si>
    <t>R5 Selected sibling's age when married most recent spouse.</t>
  </si>
  <si>
    <t>R5 Number of children from first marriage.</t>
  </si>
  <si>
    <t>R5 Number of children from second marriage.</t>
  </si>
  <si>
    <t>R5 Number of children from third marriage.</t>
  </si>
  <si>
    <t>R5 Number of children from fourth marriage.</t>
  </si>
  <si>
    <t>R5 Number of children from fifth marriage.</t>
  </si>
  <si>
    <t>R5 NUMBER OF CHILDREN FROM SIXTH MARRIAGE.</t>
  </si>
  <si>
    <t>R5 NUMBER OF CHILDREN FROM SEVENTH MARRIAGE.</t>
  </si>
  <si>
    <t>R5 Number of children from most recent marriage.</t>
  </si>
  <si>
    <t>R5 Status of 1977 marriage.</t>
  </si>
  <si>
    <t>R5 Total number of respondent's children. Include biological, adopted, step or foster children as well as other children respondent considered to be a part of his/her family.</t>
  </si>
  <si>
    <t>R5 Were there any additions to child roster since the last interview?</t>
  </si>
  <si>
    <t>R5 Were there any deceased children at time of 199x or 200x interview?</t>
  </si>
  <si>
    <t>R5 Do any of your children live with you?</t>
  </si>
  <si>
    <t>R5 Gender of oldest child.</t>
  </si>
  <si>
    <t>R5 Relationship of oldest child to respondent.</t>
  </si>
  <si>
    <t>R5 Is oldest child alive?</t>
  </si>
  <si>
    <t>R5 What was the month of the oldest child's death?</t>
  </si>
  <si>
    <t>R5 Year of oldest child's death?</t>
  </si>
  <si>
    <t>R5 Detailed ICD-9 cause of the oldest child's death.</t>
  </si>
  <si>
    <t>R5 Collapsed ICD-9 Cause of oldest child's death.</t>
  </si>
  <si>
    <t>R5 Was the cause of your oldest child's death a long term illness?</t>
  </si>
  <si>
    <t>R5 What is the highest grade of regular school your oldest child ever attended?</t>
  </si>
  <si>
    <t>R5 Did your oldest child complete the highest grade of regular school they attended?</t>
  </si>
  <si>
    <t>R5 What is the highest grade ever attended or degree received from regular school by your oldest child?</t>
  </si>
  <si>
    <t>R5 Date of oldest child's birth?</t>
  </si>
  <si>
    <t>R5 Year of survey that oldest child was originally included in roster.</t>
  </si>
  <si>
    <t>R5 Child currently lives with respondent?</t>
  </si>
  <si>
    <t>R5 Child roster ID number of oldest child.</t>
  </si>
  <si>
    <t>R5 Entity number of oldest child.</t>
  </si>
  <si>
    <t>R5 Oldest child's birth order in 199X children's roster.</t>
  </si>
  <si>
    <t>R5 Gender of 2nd oldest child.</t>
  </si>
  <si>
    <t>R5 Relationship of 2nd oldest child to respondent.</t>
  </si>
  <si>
    <t>R5 Is 2nd oldest child alive?</t>
  </si>
  <si>
    <t>R5 What was the month of the 2nd oldest child's death?</t>
  </si>
  <si>
    <t>R5 Year of 2nd oldest child's death.</t>
  </si>
  <si>
    <t>R5 Detailed ICD-9 cause of 2nd oldest child's death.</t>
  </si>
  <si>
    <t>R5 Collapsed ICD-9 Cause of 2nd oldest child's death.</t>
  </si>
  <si>
    <t>R5 Was the cause of your 2nd oldest child's death a long term illness?</t>
  </si>
  <si>
    <t>R5 What is the highest grade of regular school your 2nd oldest child ever attended?</t>
  </si>
  <si>
    <t>R5 Did your 2nd oldest child complete the highest grade of regular school they attended?</t>
  </si>
  <si>
    <t>R5 What is the highest grade ever attended or degree received from regular school by your 2nd oldest child?</t>
  </si>
  <si>
    <t>R5 Date of 2nd child's birth.</t>
  </si>
  <si>
    <t>R5 Year of survey that 2nd oldest child was originally included in roster.</t>
  </si>
  <si>
    <t>R5 Does your 2nd oldest child currently live with you?</t>
  </si>
  <si>
    <t>R5 Child roster ID number of 2nd oldest child.</t>
  </si>
  <si>
    <t>R5 Entity number of 2nd oldest child.</t>
  </si>
  <si>
    <t>R5 Second oldest child's birth order in 199X children's roster.</t>
  </si>
  <si>
    <t>R5 Gender of 3rd oldest child.</t>
  </si>
  <si>
    <t>R5 Relationship of 3rd oldest child to respondent.</t>
  </si>
  <si>
    <t>R5 Is 3rd oldest child alive?</t>
  </si>
  <si>
    <t>R5 What was the month of the 3rd oldest child's death?</t>
  </si>
  <si>
    <t>R5 Year of 3rd oldest child's death.</t>
  </si>
  <si>
    <t>R5 Detailed ICD-9 cause of the 3rd oldest child's death.</t>
  </si>
  <si>
    <t>R5 Collapsed Cause of 3rd child's death.</t>
  </si>
  <si>
    <t>R5 Was the cause of your 3rd oldest child's death a long term illness?</t>
  </si>
  <si>
    <t>R5 What is the highest grade of regular school your 3rd oldest child ever attended?</t>
  </si>
  <si>
    <t>R5 Did your 3rd oldest child complete the highest grade of regular school they attended?</t>
  </si>
  <si>
    <t>R5 What is the highest grade ever attended or degree attained from regular school by your 3rd oldest child?</t>
  </si>
  <si>
    <t>R5 Date of 3rd child's birth.</t>
  </si>
  <si>
    <t>R5 Year of survey that 3rd oldest child was originally included in roster.</t>
  </si>
  <si>
    <t>R5 Does your 3rd oldest child currently live with you?</t>
  </si>
  <si>
    <t>R5 Child roster ID number of 3rd oldest child.</t>
  </si>
  <si>
    <t>R5 Entity number of 3rd oldest child.</t>
  </si>
  <si>
    <t>R5 Third oldest child's birth order in 199X children's roster.</t>
  </si>
  <si>
    <t>R5 Gender of 4th oldest child.</t>
  </si>
  <si>
    <t>R5 Relationship of 4th oldest child to respondent.</t>
  </si>
  <si>
    <t>R5 Is 4th oldest child alive?</t>
  </si>
  <si>
    <t>R5 What was the month of the 4th oldest child's death?</t>
  </si>
  <si>
    <t>R5 Year of 4th oldest child's death.</t>
  </si>
  <si>
    <t>R5 Detailed ICD-9 cause of the 4th oldest child's death.</t>
  </si>
  <si>
    <t>R5 Collapsed ICD-9 Cause of 4th oldest child's death.</t>
  </si>
  <si>
    <t>R5 Was the cause of your 4th oldest child's death a long term illness?</t>
  </si>
  <si>
    <t>R5 What is the highest grade of regular school your 4th oldest child ever attended?</t>
  </si>
  <si>
    <t>R5 Did your 4th oldest child complete the highest grade of regular school they attended?</t>
  </si>
  <si>
    <t>R5 What is the highest grade ever attended or degree received from regular school by your 4th oldest child?</t>
  </si>
  <si>
    <t>R5 Date of 4th child's birth.</t>
  </si>
  <si>
    <t>R5 Year of survey that 4th oldest child was originally included in roster.</t>
  </si>
  <si>
    <t>R5 Does your 4th oldest child currently live with you?</t>
  </si>
  <si>
    <t>R5 Child roster ID number of 4th oldest child.</t>
  </si>
  <si>
    <t>R5 Entity number of 4th oldest child.</t>
  </si>
  <si>
    <t>R5 Fourth oldest child's birth order in 199X children's roster.</t>
  </si>
  <si>
    <t>R5 Gender of 5th oldest child.</t>
  </si>
  <si>
    <t>R5 Relationship of 5th oldest child to respondent.</t>
  </si>
  <si>
    <t>R5 Is 5th oldest child alive?</t>
  </si>
  <si>
    <t>R5 What was the month of the 5th oldest child's death?</t>
  </si>
  <si>
    <t>R5 Year of 5th oldest child's death.</t>
  </si>
  <si>
    <t>R5 Detailed ICD-9 cause of the 5th oldest child's death.</t>
  </si>
  <si>
    <t>R5 Collapsed ICD-9 cause of 5th oldest child's death.</t>
  </si>
  <si>
    <t>R5 Was the cause of your 5th oldest child's death a long term illness?</t>
  </si>
  <si>
    <t>R5 What is the highest grade of regular school your 5th oldest child ever attended?</t>
  </si>
  <si>
    <t>R5 Did your 5th oldest child complete the highest grade of regular school they attended?</t>
  </si>
  <si>
    <t>R5 What is the highest grade ever attended or degree received from regular school by your 5th oldest child?</t>
  </si>
  <si>
    <t>R5 Date of 5th child's birth.</t>
  </si>
  <si>
    <t>R5 Year of survey that 5th oldest child was originally included in roster.</t>
  </si>
  <si>
    <t>R5 Does your 5th oldest child currently live with you?</t>
  </si>
  <si>
    <t>R5 Child roster ID number of 5th oldest child.</t>
  </si>
  <si>
    <t>R5 Entity number of 5th oldest child.</t>
  </si>
  <si>
    <t>R5 Fifth oldest child's birth order in 199X children's roster.</t>
  </si>
  <si>
    <t>R5 Gender of 6th oldest child.</t>
  </si>
  <si>
    <t>R5 Relationship of 6th oldest child to respondent.</t>
  </si>
  <si>
    <t>R5 Is 6th oldest child alive?</t>
  </si>
  <si>
    <t>R5 What was the month of the 6th oldest child's death?</t>
  </si>
  <si>
    <t>R5 Year of 6th oldest child's death.</t>
  </si>
  <si>
    <t>R5 Detailed ICD-9 cause of the 6th oldest child's death.</t>
  </si>
  <si>
    <t>R5 Collapsed ICD-9 Cause of 6th oldest child's death.</t>
  </si>
  <si>
    <t>R5 Was the cause of your 6th oldest child's death a long term illness?</t>
  </si>
  <si>
    <t>R5 What is the highest grade of regular school your 6th oldest child ever attended?</t>
  </si>
  <si>
    <t>R5 Did your 6th oldest child complete the highest grade of regular school they attended?</t>
  </si>
  <si>
    <t>R5 What is the highest grade ever attended or degree received from regular school by your 6th oldest child?</t>
  </si>
  <si>
    <t>R5 Date of 6th child's birth.</t>
  </si>
  <si>
    <t>R5 Year of survey that 6th oldest child was originally included in roster.</t>
  </si>
  <si>
    <t>R5 Does your 6th oldest child currently live with you?</t>
  </si>
  <si>
    <t>R5 Child roster ID number of 6th oldest child.</t>
  </si>
  <si>
    <t>R5 Entity number of 6th oldest child.</t>
  </si>
  <si>
    <t>R5 Sixth oldest child's birth order in 199X children's roster.</t>
  </si>
  <si>
    <t>R5 Gender of 7th oldest child.</t>
  </si>
  <si>
    <t>R5 Relationship of 7th oldest child to respondent.</t>
  </si>
  <si>
    <t>R5 Is 7th oldest child alive?</t>
  </si>
  <si>
    <t>R5 Month of 7th oldest child's death.</t>
  </si>
  <si>
    <t>R5 Year of 7th oldest child's death.</t>
  </si>
  <si>
    <t>R5 Detailed ICD-9 cause of the 7th oldest child's death.</t>
  </si>
  <si>
    <t>R5 Collapsed ICD-9 Cause of 7th oldest child's death.</t>
  </si>
  <si>
    <t>R5 Was the cause of your 7th oldest child's death a long term illness?</t>
  </si>
  <si>
    <t>R5 What is the highest grade of regular school your 7th oldest child ever attended?</t>
  </si>
  <si>
    <t>R5 Did your 7th oldest child complete the highest grade of regular school they attended?</t>
  </si>
  <si>
    <t>R5 What is the highest grade ever attended or degree received from regular school by your 7th oldest child?</t>
  </si>
  <si>
    <t>R5 Date of 7th child's birth.</t>
  </si>
  <si>
    <t>R5 Year of survey that 7th oldest child was originally included in roster.</t>
  </si>
  <si>
    <t>R5 Does your 7th oldest child currently live with you?</t>
  </si>
  <si>
    <t>R5 Child roster ID number of 7th oldest child.</t>
  </si>
  <si>
    <t>R5 Entity number of 7th oldest child.</t>
  </si>
  <si>
    <t>R5 Seventh oldest child's birth order in 199X children's roster.</t>
  </si>
  <si>
    <t>R5 Gender of 8th oldest child.</t>
  </si>
  <si>
    <t>R5 Relationship of 8th oldest child to respondent.</t>
  </si>
  <si>
    <t>R5 Is 8th oldest child alive?</t>
  </si>
  <si>
    <t>R5 What was the month of the 8th oldest child's death?</t>
  </si>
  <si>
    <t>R5 Year of 8th oldest child's death.</t>
  </si>
  <si>
    <t>R5 Detailed ICD-9 cause of the 8th oldest child's death.</t>
  </si>
  <si>
    <t>R5 Collapsed ICD-9 Cause of 8th oldest child's death.</t>
  </si>
  <si>
    <t>R5 Was the cause of your 8th oldest child's death a long term illness?</t>
  </si>
  <si>
    <t>R5 What is the highest grade of regular school your 8th oldest child ever attended?</t>
  </si>
  <si>
    <t>R5 Did your 8th oldest child complete the highest grade of regular school they attended?</t>
  </si>
  <si>
    <t>R5 What is the highest grade ever attended or degree received from regular school by your 8th oldest child?</t>
  </si>
  <si>
    <t>R5 Date of 8th child's birth.</t>
  </si>
  <si>
    <t>R5 Year of survey that 8th oldest child was originally included in roster.</t>
  </si>
  <si>
    <t>R5 Does your 8th oldest child currently live with you?</t>
  </si>
  <si>
    <t>R5 Child roster ID number of 8th oldest child.</t>
  </si>
  <si>
    <t>R5 Entity number of 8th oldest child.</t>
  </si>
  <si>
    <t>R5 Eighth oldest child's birth order in 199X children's roster.</t>
  </si>
  <si>
    <t>R5 Gender of 9th oldest child.</t>
  </si>
  <si>
    <t>R5 Relationship of 9th oldest child to respondent.</t>
  </si>
  <si>
    <t>R5 Is 9th oldest child alive?</t>
  </si>
  <si>
    <t>R5 Month of 9th oldest child's death.</t>
  </si>
  <si>
    <t>R5 Year of 9th oldest child's death.</t>
  </si>
  <si>
    <t>R5 Detailed ICD-9 cause of the 9th oldest child's death.</t>
  </si>
  <si>
    <t>R5 Collapsed ICD-9 Cause of 9th oldest child's death.</t>
  </si>
  <si>
    <t>R5 Was the cause of your 9th oldest child's death a long term illness?</t>
  </si>
  <si>
    <t>R5 What is the highest grade of regular school your 9th oldest child ever attended?</t>
  </si>
  <si>
    <t>R5 Did your 9th oldest child complete the highest grade of regular school they attended?</t>
  </si>
  <si>
    <t>R5 What is the highest grade ever attended or degree received from regular school by your 9th oldest child?</t>
  </si>
  <si>
    <t>R5 Date of 9th child's birth.</t>
  </si>
  <si>
    <t>R5 Year of survey that 9th oldest child was originally included in roster.</t>
  </si>
  <si>
    <t>R5 Does your 9th oldest child currently live with you?</t>
  </si>
  <si>
    <t>R5 Child roster ID number of 9th oldest child.</t>
  </si>
  <si>
    <t>R5 Entity number of 9th oldest child.</t>
  </si>
  <si>
    <t>R5 Ninth oldest child's birth order in 199X children's roster.</t>
  </si>
  <si>
    <t>R5 Gender of 10th oldest child.</t>
  </si>
  <si>
    <t>R5 Relationship of 10th oldest child to respondent.</t>
  </si>
  <si>
    <t>R5 Is 10th oldest child alive?</t>
  </si>
  <si>
    <t>R5 Month of 10th oldest child's death.</t>
  </si>
  <si>
    <t>R5 Year of 10th oldest child's death.</t>
  </si>
  <si>
    <t>R5 Detailed ICD-9 cause of the 10th oldest child's death.</t>
  </si>
  <si>
    <t>R5 Collapsed ICD-9 Cause of 10th oldest child's death.</t>
  </si>
  <si>
    <t>R5 Was the cause of your 10th oldest child's death a long term illness?</t>
  </si>
  <si>
    <t>R5 What is the highest grade of regular school your 10th oldest child ever attended?</t>
  </si>
  <si>
    <t>R5 Did your 10th oldest child complete the highest grade of regular school they attended?</t>
  </si>
  <si>
    <t>R5 What is the highest grade ever attended or degree received from regular school by your 10th oldest child?</t>
  </si>
  <si>
    <t>R5 Date of 10th child's birth.</t>
  </si>
  <si>
    <t>R5 Year of survey that 10th oldest child was originally included in roster.</t>
  </si>
  <si>
    <t>R5 Does your 10th oldest child currently live with you?</t>
  </si>
  <si>
    <t>R5 Child roster ID number of 10th oldest child.</t>
  </si>
  <si>
    <t>R5 Entity number of 10th oldest child.</t>
  </si>
  <si>
    <t>R5 Tenth oldest child's birth order in 199X children's roster.</t>
  </si>
  <si>
    <t>R5 What was the gender of 11th oldest child?</t>
  </si>
  <si>
    <t>R5 What is your relationship to the 11th oldest child?</t>
  </si>
  <si>
    <t>R5 Is the 11th oldest child alive?</t>
  </si>
  <si>
    <t>R5 Month of 11th oldest child's death.</t>
  </si>
  <si>
    <t>R5 Year of 11th oldest child's death.</t>
  </si>
  <si>
    <t>R5 Detailed ICD-9 cause of the 11th oldest child's death.</t>
  </si>
  <si>
    <t>R5 Collapsed ICD-9 cause of 11th oldest child's death.</t>
  </si>
  <si>
    <t>R5 Was the cause of your 11th oldest child's death a long term illness?</t>
  </si>
  <si>
    <t>R5 What is the highest grade of regular school your 11th oldest child ever attended?</t>
  </si>
  <si>
    <t>R5 Did your 11th oldest child complete the highest grade of regular school they attended GD01011?</t>
  </si>
  <si>
    <t>R5 What is the highest grade ever attended or degree received from regular school by your 11th oldest child</t>
  </si>
  <si>
    <t>R5 Date of 11th child's birth.</t>
  </si>
  <si>
    <t>R5 Year of survey that 11th oldest child was originally included in roster.</t>
  </si>
  <si>
    <t>R5 Does your 11th oldest child currently live with you?</t>
  </si>
  <si>
    <t>R5 Child roster ID number of 11th oldest child.</t>
  </si>
  <si>
    <t>R5 Entity number of 11th oldest child.</t>
  </si>
  <si>
    <t>R5 Eleventh oldest child's birth order in 199X children's roster.</t>
  </si>
  <si>
    <t>R5 Gender of 12th oldest child.</t>
  </si>
  <si>
    <t>R5 Relationship of 12th oldest child to respondent.</t>
  </si>
  <si>
    <t>R5 Is 12th oldest child alive?</t>
  </si>
  <si>
    <t>R5 Month of 12th oldest child's death.</t>
  </si>
  <si>
    <t>R5 Year of 12th oldest child's death.</t>
  </si>
  <si>
    <t>R5 Detailed ICD-9 cause of the 12th oldest child's death.</t>
  </si>
  <si>
    <t>R5 Collapsed ICD-9 cause of 12th oldest child's death.</t>
  </si>
  <si>
    <t>R5 Was the cause of your 12th oldest child's death a long term illness?</t>
  </si>
  <si>
    <t>R5 What is the highest grade of regular school your 12th oldest child ever attended?</t>
  </si>
  <si>
    <t>R5 Did your 12th oldest child complete the highest grade of regular school they attended?</t>
  </si>
  <si>
    <t>R5 What is the highest grade ever attended or degree received from regular school by your 12th oldest child?</t>
  </si>
  <si>
    <t>R5 Date of 12th child's birth.</t>
  </si>
  <si>
    <t>R5 Year of survey that 12th oldest child was originally included in roster.</t>
  </si>
  <si>
    <t>R5 Does your 12th oldest child currently live with you?</t>
  </si>
  <si>
    <t>R5 Child roster ID number of 12th oldest child.</t>
  </si>
  <si>
    <t>R5 Entity number of 12th oldest child.</t>
  </si>
  <si>
    <t>R5 Twelfth oldest child's birth order in 199X children's roster.</t>
  </si>
  <si>
    <t>R5 Gender of 13th oldest child.</t>
  </si>
  <si>
    <t>R5 Relationship of 13th oldest child to respondent.</t>
  </si>
  <si>
    <t>R5 Is 13th oldest child alive?</t>
  </si>
  <si>
    <t>R5 Month of 13th oldest child's death.</t>
  </si>
  <si>
    <t>R5 Year of 13th oldest child's death.</t>
  </si>
  <si>
    <t>R5 Detailed ICD-9 cause of the 13th oldest child's death.</t>
  </si>
  <si>
    <t>R5 Collapsed ICD-9 cause of 13th oldest child's death.</t>
  </si>
  <si>
    <t>R5 Was the cause of your 13th oldest child's death a long term illness?</t>
  </si>
  <si>
    <t>R5 What is the highest grade of regular school your 13th oldest child ever attended?</t>
  </si>
  <si>
    <t>R5 Did your 13th oldest child complete the highest grade of regular school they attended?</t>
  </si>
  <si>
    <t>R5 What is the highest grade ever attended or degree received from regular school by your 13th oldest child?</t>
  </si>
  <si>
    <t>R5 Date of 13th child's birth.</t>
  </si>
  <si>
    <t>R5 Year of survey that 13th oldest child was originally included in roster.</t>
  </si>
  <si>
    <t>R5 Does your 13th oldest child currently live with you?</t>
  </si>
  <si>
    <t>R5 Child roster ID number of 13th oldest child.</t>
  </si>
  <si>
    <t>R5 Entity number of 13th oldest child.</t>
  </si>
  <si>
    <t>R5 Thirteenth oldest child's birth order in 199X children's roster.</t>
  </si>
  <si>
    <t>R5 GENDER OF 14TH OLDEST CHILD.</t>
  </si>
  <si>
    <t>R5 RELATIONSHIP OF 14TH OLDEST CHILD TO RESPONDENT?</t>
  </si>
  <si>
    <t>R5 IS YOUR 14TH OLDEST CHILD ALIVE?</t>
  </si>
  <si>
    <t>R5 MONTH OF 14TH OLDEST CHILD'S DEATH.</t>
  </si>
  <si>
    <t>R5 YEAR OF 14TH OLDEST CHILD'S DEATH.</t>
  </si>
  <si>
    <t>R5 DETAILED ICD-9 CAUSE OF THE 14TH OLDEST CHILD'S DEATH.</t>
  </si>
  <si>
    <t>R5 COLLAPSED ICD-9 CAUSE OF 14TH OLDEST CHILD'S DEATH.</t>
  </si>
  <si>
    <t>R5 WAS THE CAUSE OF YOUR 14TH OLDEST CHILD'S DEATH A LONG TERM ILLNESS?</t>
  </si>
  <si>
    <t>R5 WHAT IS THE HIGHEST GRADE OF REGULAR SCHOOL YOUR 14TH OLDEST CHILD EVER ATTENDED?</t>
  </si>
  <si>
    <t>R5 DID YOUR 14TH OLDEST CHILD COMPLETE THE HIGHEST GRADE OF REGULAR SCHOOL THEY ATTENDED?</t>
  </si>
  <si>
    <t>R5 WHAT IS THE HIGHEST GRADE EVER ATTENDED OR DEGREE RECEIVED FROM REGULAR SCHOOL BY YOUR 14TH OLDEST CHILD?</t>
  </si>
  <si>
    <t>R5 WHAT IS YOUR 14TH OLDEST CHILD'S BIRTHDATE?</t>
  </si>
  <si>
    <t>R5 YEAR OF SURVEY THAT 14TH OLDEST CHILD WAS ORIGINALLY INCLUDED IN ROSTER.</t>
  </si>
  <si>
    <t>R5 DOES YOUR 14TH OLDEST CHILD CURRENTLY LIVE WITH YOU?</t>
  </si>
  <si>
    <t>R5 CHILD ROSTER ID NUMBER OF 14TH OLDEST CHILD.</t>
  </si>
  <si>
    <t>R5 ENTITY NUMBER OF 14TH OLDEST CHILD.</t>
  </si>
  <si>
    <t>R5 FOURTEENTH OLDEST CHILD'S BIRTH ORDER IN 1993 CHILDREN'S ROSTER.</t>
  </si>
  <si>
    <t>R5 GENDER OF 15TH OLDEST CHILD.</t>
  </si>
  <si>
    <t>R5 RELATIONSHIP OF 15TH OLDEST CHILD TO RESPONDENT?</t>
  </si>
  <si>
    <t>R5 IS YOUR 15TH OLDEST CHILD ALIVE?</t>
  </si>
  <si>
    <t>R5 MONTH OF 15TH OLDEST CHILD'S DEATH.</t>
  </si>
  <si>
    <t>R5 YEAR OF 15TH OLDEST CHILD'S DEATH.</t>
  </si>
  <si>
    <t>R5 DETAILED ICD-9 CAUSE OF THE 15TH OLDEST CHILD'S DEATH.</t>
  </si>
  <si>
    <t>R5 COLLAPSED ICD-9 CAUSE OF 15TH OLDEST CHILD'S DEATH.</t>
  </si>
  <si>
    <t>R5 WAS THE CAUSE OF YOUR 15TH OLDEST CHILD'S DEATH A LONG TERM ILLNESS?</t>
  </si>
  <si>
    <t>R5 WHAT IS THE HIGHEST GRADE OF REGULAR SCHOOL YOUR 15TH OLDEST CHILD EVER ATTENDED?</t>
  </si>
  <si>
    <t>R5 DID YOUR 15TH OLDEST CHILD COMPLETE THE HIGHEST GRADE OF REGULAR SCHOOL THEY ATTENDED?</t>
  </si>
  <si>
    <t>R5 WHAT IS THE HIGHEST GRADE EVER ATTENDED OR DEGREE RECEIVED FROM REGULAR SCHOOL BY YOUR 15TH OLDEST CHILD?</t>
  </si>
  <si>
    <t>R5 WHAT IS YOUR 15TH OLDEST CHILD'S BIRTHDATE?</t>
  </si>
  <si>
    <t>R5 YEAR OF SURVEY THAT 15TH OLDEST CHILD WAS ORIGINALLY INCLUDED IN ROSTER.</t>
  </si>
  <si>
    <t>R5 DOES YOUR 15TH OLDEST CHILD CURRENTLY LIVE WITH YOU?</t>
  </si>
  <si>
    <t>R5 CHILD ROSTER ID NUMBER OF 15TH OLDEST CHILD.</t>
  </si>
  <si>
    <t>R5 ENTITY NUMBER OF 15TH OLDEST CHILD.</t>
  </si>
  <si>
    <t>R5 FIFTEENTH OLDEST CHILD'S BIRTH ORDER IN 1993 CHILDREN'S ROSTER.</t>
  </si>
  <si>
    <t>R5 GENDER OF 16TH OLDEST CHILD.</t>
  </si>
  <si>
    <t>R5 RELATIONSHIP OF 16TH OLDEST CHILD TO RESPONDENT?</t>
  </si>
  <si>
    <t>R5 IS YOUR 16TH OLDEST CHILD ALIVE?</t>
  </si>
  <si>
    <t>R5 MONTH OF 16TH OLDEST CHILD'S DEATH.</t>
  </si>
  <si>
    <t>R5 YEAR OF 16TH OLDEST CHILD'S DEATH.</t>
  </si>
  <si>
    <t>R5 DETAILED ICD-9 CAUSE OF THE 16TH OLDEST CHILD'S DEATH.</t>
  </si>
  <si>
    <t>R5 COLLAPSED ICD-9 CAUSE OF 16TH OLDEST CHILD'S DEATH.</t>
  </si>
  <si>
    <t>R5 WAS THE CAUSE OF YOUR 16TH OLDEST CHILD'S DEATH A LONG TERM ILLNESS?</t>
  </si>
  <si>
    <t>R5 WHAT IS THE HIGHEST GRADE OF REGULAR SCHOOL YOUR 16TH OLDEST CHILD EVER ATTENDED?</t>
  </si>
  <si>
    <t>R5 DID YOUR 16TH OLDEST CHILD COMPLETE THE HIGHEST GRADE OF REGULAR SCHOOL THEY ATTENDED?</t>
  </si>
  <si>
    <t>R5 WHAT IS THE HIGHEST GRADE EVER ATTENDED OR DEGREE RECEIVED FROM REGULAR SCHOOL BY YOUR 16TH OLDEST CHILD?</t>
  </si>
  <si>
    <t>R5 WHAT IS YOUR 16TH OLDEST CHILD'S BIRTHDATE?</t>
  </si>
  <si>
    <t>R5 YEAR OF SURVEY THAT 16TH OLDEST CHILD WAS ORIGINALLY INCLUDED IN ROSTER.</t>
  </si>
  <si>
    <t>R5 DOES YOUR 16TH OLDEST CHILD CURRENTLY LIVE WITH YOU?</t>
  </si>
  <si>
    <t>R5 CHILD ROSTER ID NUMBER OF 16TH OLDEST CHILD.</t>
  </si>
  <si>
    <t>R5 ENTITY NUMBER OF 16TH OLDEST CHILD.</t>
  </si>
  <si>
    <t>R5 SIXTEENTH OLDEST CHILD'S BIRTH ORDER IN 1993 CHILDREN'S ROSTER.</t>
  </si>
  <si>
    <t>R5 GENDER OF 17TH OLDEST CHILD.</t>
  </si>
  <si>
    <t>R5 RELATIONSHIP OF 17TH OLDEST CHILD TO RESPONDENT?</t>
  </si>
  <si>
    <t>R5 IS YOUR 17TH OLDEST CHILD ALIVE?</t>
  </si>
  <si>
    <t>R5 MONTH OF 17TH OLDEST CHILD'S DEATH.</t>
  </si>
  <si>
    <t>R5 YEAR OF 17TH OLDEST CHILD'S DEATH.</t>
  </si>
  <si>
    <t>R5 DETAILED ICD-9 CAUSE OF THE 17TH OLDEST CHILD'S DEATH.</t>
  </si>
  <si>
    <t>R5 COLLAPSED ICD-9 CAUSE OF 17TH OLDEST CHILD'S DEATH.</t>
  </si>
  <si>
    <t>R5 WAS THE CAUSE OF YOUR 17TH OLDEST CHILD'S DEATH A LONG TERM ILLNESS?</t>
  </si>
  <si>
    <t>R5 WHAT IS THE HIGHEST GRADE OF REGULAR SCHOOL YOUR 17TH OLDEST CHILD EVER ATTENDED?</t>
  </si>
  <si>
    <t>R5 DID YOUR 17TH OLDEST CHILD COMPLETE THE HIGHEST GRADE OF REGULAR SCHOOL THEY ATTENDED?</t>
  </si>
  <si>
    <t>R5 WHAT IS THE HIGHEST GRADE EVER ATTENDED OR DEGREE RECEIVED FROM REGULAR SCHOOL BY YOUR 17TH OLDEST CHILD?</t>
  </si>
  <si>
    <t>R5 WHAT IS YOUR 17TH OLDEST CHILD'S BIRTHDATE?</t>
  </si>
  <si>
    <t>R5 YEAR OF SURVEY THAT 17TH OLDEST CHILD WAS ORIGINALLY INCLUDED IN ROSTER.</t>
  </si>
  <si>
    <t>R5 DOES YOUR 17TH OLDEST CHILD CURRENTLY LIVE WITH YOU?</t>
  </si>
  <si>
    <t>R5 CHILD ROSTER ID NUMBER OF 17TH OLDEST CHILD.</t>
  </si>
  <si>
    <t>R5 ENTITY NUMBER OF 17TH OLDEST CHILD.</t>
  </si>
  <si>
    <t>R5 SEVENTEENTH OLDEST CHILD'S BIRTH ORDER IN 1993 CHILDREN'S ROSTER.</t>
  </si>
  <si>
    <t>R5 Gender of selected child.</t>
  </si>
  <si>
    <t>R5 Relationship of selected child to respondent.</t>
  </si>
  <si>
    <t>R5 Birth order of selected child.</t>
  </si>
  <si>
    <t>R5 Is selected child alive?</t>
  </si>
  <si>
    <t>R5 Month of selected child's death.</t>
  </si>
  <si>
    <t>R5 Year of selected child's death.</t>
  </si>
  <si>
    <t>R5 Cause of selected child's death.</t>
  </si>
  <si>
    <t>R5 Collapsed Cause of selected child's death.</t>
  </si>
  <si>
    <t>R5 Was cause of selected child's death from a long term illness?</t>
  </si>
  <si>
    <t>R5 Selected child's marital status.</t>
  </si>
  <si>
    <t>R5 What is the highest grade of regular school your selected child ever attended?</t>
  </si>
  <si>
    <t>R5 Did your selected child complete the highest grade of regular school they attended?</t>
  </si>
  <si>
    <t>R5 What is the highest grade ever attended or degree received from regular school by your selected child?</t>
  </si>
  <si>
    <t>R5 Date of selected child's birth.</t>
  </si>
  <si>
    <t>R5 Selected child currently lives with respondent.</t>
  </si>
  <si>
    <t>R5 Roster ID number of selected child.</t>
  </si>
  <si>
    <t>R5 Entity number of selected child.</t>
  </si>
  <si>
    <t>R5 State of selected child's residence.</t>
  </si>
  <si>
    <t>R5 Is the respondent's selected child in the random sample for similarity and contact questions?</t>
  </si>
  <si>
    <t>R5 To what extent do your children make you feel loved and cared for?</t>
  </si>
  <si>
    <t>R5 To what extent do you feel that your children make too many demands on you?</t>
  </si>
  <si>
    <t>R5 To what extent do you feel your children are willing to listen to you?</t>
  </si>
  <si>
    <t>R5 To what extent do you feel your children are critical of what you do?</t>
  </si>
  <si>
    <t>R5 What is your oldest child's marital status?</t>
  </si>
  <si>
    <t>R5 Is your oldest child currently working?</t>
  </si>
  <si>
    <t>R5 What is your 2nd oldest child's marital status?</t>
  </si>
  <si>
    <t>R5 Is your 2nd oldest child currently working?</t>
  </si>
  <si>
    <t>R5 What is your 3rd oldest child's marital status?</t>
  </si>
  <si>
    <t>R5 Is your 3rd oldest child currently working?</t>
  </si>
  <si>
    <t>R5 What is your 4th oldest child's marital status?</t>
  </si>
  <si>
    <t>R5 Is your 4th oldest child currently working?</t>
  </si>
  <si>
    <t>R5 What is your 5th oldest child's marital status?</t>
  </si>
  <si>
    <t>R5 Is your 5th oldest child currently working?</t>
  </si>
  <si>
    <t>R5 What is your 6th oldest child's marital status?</t>
  </si>
  <si>
    <t>R5 Is your 6th oldest child currently working?</t>
  </si>
  <si>
    <t>R5 What is your 7th oldest child's marital status?</t>
  </si>
  <si>
    <t>R5 Is your 7th oldest child currently working?</t>
  </si>
  <si>
    <t>R5 What is your 8th oldest child's marital status?</t>
  </si>
  <si>
    <t>R5 Is 8th oldest child currently working?</t>
  </si>
  <si>
    <t>R5 What is your 9th oldest child's marital status?</t>
  </si>
  <si>
    <t>R5 Is your 9th oldest child currently working?</t>
  </si>
  <si>
    <t>R5 What is your 10th oldest child's marital status?</t>
  </si>
  <si>
    <t>R5 Is your 10th oldest child currently working?</t>
  </si>
  <si>
    <t>R5 What is your 11th oldest child's marital status?</t>
  </si>
  <si>
    <t>R5 Is your 11th oldest child currently working?</t>
  </si>
  <si>
    <t>R5 What is your 12th oldest child's marital status?</t>
  </si>
  <si>
    <t>R5 Is your 12th oldest child currently working?</t>
  </si>
  <si>
    <t>R5 What is your 13th oldest child's marital status?</t>
  </si>
  <si>
    <t>R5 Is your 13th oldest child currently working?</t>
  </si>
  <si>
    <t>R5 What is your 14th oldest child's marital status?</t>
  </si>
  <si>
    <t>R5 Is your 14th oldest child currently working?</t>
  </si>
  <si>
    <t>R5 What is your 15th oldest child's marital status?</t>
  </si>
  <si>
    <t>R5 Is your 15th oldest child currently working?</t>
  </si>
  <si>
    <t>R5 What is your 16th oldest child's marital status?</t>
  </si>
  <si>
    <t>R5 Is your 16th oldest child currently working?</t>
  </si>
  <si>
    <t>R5 What is your 17th oldest child's marital status?</t>
  </si>
  <si>
    <t>R5 Is your 17th oldest child currently working?</t>
  </si>
  <si>
    <t>R5 Is your the selected child in 2004 the same child selected in 1975?</t>
  </si>
  <si>
    <t>R5 Selected child's current activity</t>
  </si>
  <si>
    <t>R5 Has selected child ever worked at one job for 6 months or longer? Includes both full and part-time work and working 15 hours or more per week in family business without pay.</t>
  </si>
  <si>
    <t>R5 Class of worker code for selected child's current/last job.</t>
  </si>
  <si>
    <t>R5 1990 Census detailed industry code for selected child's current/last job.</t>
  </si>
  <si>
    <t>R5 1990 Census detailed occupation code for selected child's current/last job.</t>
  </si>
  <si>
    <t>R5 1990 Major industry code for selected child's current/last job.</t>
  </si>
  <si>
    <t>R5 1990 Major occupation code for selected child's current/last job.</t>
  </si>
  <si>
    <t>R5 1989 Nakao-Treas Prestige Rating for selected child's current/last job.</t>
  </si>
  <si>
    <t>R5 1990 Occupational Education Score for selected child's current/last job.</t>
  </si>
  <si>
    <t>R5 1990 Occupational Earnings Score for selected child's current/last job.</t>
  </si>
  <si>
    <t>R5 How often have you had contact either in person, letter, or phone with your selected child during last 12 months?</t>
  </si>
  <si>
    <t>R5 Unit for frequency of contact with selected child either in person, letter or phone.</t>
  </si>
  <si>
    <t>R5 Summary of frequency of contact with selected child during last 12 months either in person, letter, or phone.</t>
  </si>
  <si>
    <t>R5 In what year did you last see your selected child?</t>
  </si>
  <si>
    <t>R5 To what extent is your and your selected child's general outlook on life similar?</t>
  </si>
  <si>
    <t>R5 How close do you feel to your selected child?</t>
  </si>
  <si>
    <t>R5 How is selected child doing compared to you when you were your selected child's age in terms of education?</t>
  </si>
  <si>
    <t>R5 How is selected child doing compared to you when you were your selected child's age in terms of work?</t>
  </si>
  <si>
    <t>R5 How is selected child doing financially compared to you when you were your selected child's age?</t>
  </si>
  <si>
    <t>R5 State of selected child's death.</t>
  </si>
  <si>
    <t>R5 Was there a kind of work your deceased selected child usually did?</t>
  </si>
  <si>
    <t>R5 Class of worker for deceased selected child's usual kind of job.</t>
  </si>
  <si>
    <t>R5 1990 Census detailed industry code for deceased selected child's usual kind of job.</t>
  </si>
  <si>
    <t>R5 1990 Census detailed occupation code for deceased selected child's usual kind of job.</t>
  </si>
  <si>
    <t>R5 1990 Major industry code for deceased selected child's usual kind of job.</t>
  </si>
  <si>
    <t>R5 1990 Major occupation code for deceased selected child's usual kind of job.</t>
  </si>
  <si>
    <t>R5 1989 Nakao-Treas Prestige Rating for deceased selected child's usual kind of job.</t>
  </si>
  <si>
    <t>R5 1990 Occupational Education Score for deceased selected child's usual kind of job.</t>
  </si>
  <si>
    <t>R5 1990 Occupational Earnings Score for deceased selected child's usual kind of job.</t>
  </si>
  <si>
    <t>R5 Year deceased selected child stopped working at his/her usual job.</t>
  </si>
  <si>
    <t>R5 Number of children the Respondent has with a developmental disability.</t>
  </si>
  <si>
    <t>R5 Number of children the Respondent has with a mental illness.</t>
  </si>
  <si>
    <t>R5 Number of children the Respondent has with severe depression.</t>
  </si>
  <si>
    <t>R5 Does the first child have a developmental disability or a long-term, serious mental illness?</t>
  </si>
  <si>
    <t>R5 Does the second child have a developmental disability or a long-term, serious mental illness?</t>
  </si>
  <si>
    <t>R5 Does the third child have a developmental disability or a long-term, serious mental illness?</t>
  </si>
  <si>
    <t>R5 Does the fourth child have a developmental disability or a long-term, serious mental illness?</t>
  </si>
  <si>
    <t>R5 Does the fifth child have a developmental disability or a long-term, serious mental illness?</t>
  </si>
  <si>
    <t>R5 Does the sixth child have a developmental disability or a long-term, serious mental illness?</t>
  </si>
  <si>
    <t>R5 Does the seventh child have a developmental disability or a long-term, serious mental illness?</t>
  </si>
  <si>
    <t>R5 Does the eighth child have a developmental disability or a long-term, serious mental illness?</t>
  </si>
  <si>
    <t>R5 Does the ninth child have a developmental disability or a long-term, serious mental illness?</t>
  </si>
  <si>
    <t>R5 Does the tenth child have a developmental disability or a long-term, serious mental illness?</t>
  </si>
  <si>
    <t>R5 Does the eleventh child have a developmental disability or a long-term, serious mental illness?</t>
  </si>
  <si>
    <t>R5 Does the twelfth child have a developmental disability or a long-term, serious mental illness?</t>
  </si>
  <si>
    <t>R5 Does the thirteenth child have a developmental disability or a long-term, serious mental illness?</t>
  </si>
  <si>
    <t>R5 DOES THE FOURTEENTH CHILD HAVE A DEVELOPMENTAL DISABILITY OR A LONG-TERM, SERIOUS MENTAL ILLNESS?</t>
  </si>
  <si>
    <t>R5 DOES THE FIFTEENTH CHILD HAVE A DEVELOPMENTAL DISABILITY OR A LONG-TERM, SERIOUS MENTAL ILLNESS?</t>
  </si>
  <si>
    <t>R5 DOES THE SIXTEENTH CHILD HAVE A DEVELOPMENTAL DISABILITY OR A LONG-TERM, SERIOUS MENTAL ILLNESS?</t>
  </si>
  <si>
    <t>R5 DOES THE SEVENTEENTH CHILD HAVE A DEVELOPMENTAL DISABILITY OR A LONG-TERM, SERIOUS MENTAL ILLNESS?</t>
  </si>
  <si>
    <t>R5 Did you grow up with any brothers or sisters who had a disability or mental illness?</t>
  </si>
  <si>
    <t>R5 Mortality status of (reciprocal) selected sibling.</t>
  </si>
  <si>
    <t>R5 Year of selected sibling's death.</t>
  </si>
  <si>
    <t>R5 Detailed ICD-9 cause of selected sibling's death.</t>
  </si>
  <si>
    <t>R5 Collapsed ICD-9 cause of selected sibling's death.</t>
  </si>
  <si>
    <t>R5 Was there a kind of work deceased selected sibling usually did?</t>
  </si>
  <si>
    <t>R5 Class of worker for deceased selected sibling's last job.</t>
  </si>
  <si>
    <t>R5 1990 Census detailed industry code for deceased selected sibling's last job.</t>
  </si>
  <si>
    <t>R5 1990 Census detailed occupation code for deceased selected sibling's last job.</t>
  </si>
  <si>
    <t>R5 1990 Major industry code for deceased selected sibling's last job.</t>
  </si>
  <si>
    <t>R5 1990 Major occupation code for deceased selected sibling's last job.</t>
  </si>
  <si>
    <t>R5 1989 Nakao-Treas Prestige Rating for deceased selected sibling's last job.</t>
  </si>
  <si>
    <t>R5 1990 Occupational Education Score for deceased selected sibling's last job.</t>
  </si>
  <si>
    <t>R5 1990 Occupational Income Score for deceased selected sibling's last job.</t>
  </si>
  <si>
    <t>R5 Year deceased selected sibling stopped working at this job.</t>
  </si>
  <si>
    <t>R5 Selected sibling's marital status.</t>
  </si>
  <si>
    <t>R5 Selected sibling's current work status.</t>
  </si>
  <si>
    <t>R5 Estimated driving miles between respondent and selected sibling at the time of the 200x interview (from APL)</t>
  </si>
  <si>
    <t>R5 Frequency of contact with selected sibling during the last 12 months.</t>
  </si>
  <si>
    <t>R5 Unit for frequency of contact with selected sibling.</t>
  </si>
  <si>
    <t>R5 Number of times in last 12 months you had contact with your selected sibling.</t>
  </si>
  <si>
    <t>R5 In what year did you last see the selected sibling.</t>
  </si>
  <si>
    <t>R5 In terms of a general outlook on life, do respondent and selected sibling share similar views?</t>
  </si>
  <si>
    <t>R5 How close does respondent feel towards selected sibling?</t>
  </si>
  <si>
    <t>R5 How have you done compared to your selected sibling in terms of education?</t>
  </si>
  <si>
    <t>R5 How have you done compared to your selected sibling in terms of work?</t>
  </si>
  <si>
    <t>R5 How have you done compared to your selected sibling financially?</t>
  </si>
  <si>
    <t>R5 Total number of siblings ever born.</t>
  </si>
  <si>
    <t>R5 How many of your siblings are currently alive?</t>
  </si>
  <si>
    <t>R5 Did you grow up with any brothers or sisters who are no longer living?</t>
  </si>
  <si>
    <t>R5 Respondent position in sib table.</t>
  </si>
  <si>
    <t>R5 Selected sibling's position in sib table.</t>
  </si>
  <si>
    <t>R5 Total number of entries in the sib roster that follows; includes respondent &amp; siblings in order from oldest to youngest</t>
  </si>
  <si>
    <t>R5 Gender of oldest sibling.</t>
  </si>
  <si>
    <t>R5 Year of oldest sibling's birth.</t>
  </si>
  <si>
    <t>R5 Year oldest sibling was added to sibling roster.</t>
  </si>
  <si>
    <t>R5 Roster ID of oldest sibling.</t>
  </si>
  <si>
    <t>R5 Entity number of oldest sibling.</t>
  </si>
  <si>
    <t>R5 Mortality status of oldest sibling at time of 2004 interview.</t>
  </si>
  <si>
    <t>R5 Year of oldest sibling's death.</t>
  </si>
  <si>
    <t>R5 Age of oldest sibling at time of death.</t>
  </si>
  <si>
    <t>R5 Detailed ICD-9 cause of oldest sibling's death.</t>
  </si>
  <si>
    <t>R5 Collapsed ICD-9 cause of oldest sibling's death.</t>
  </si>
  <si>
    <t>R5 Education of oldest sibling at time of last interview.</t>
  </si>
  <si>
    <t>R5 Year education of oldest sibling was ascertained.</t>
  </si>
  <si>
    <t>R5 Gender of 2nd oldest sibling.</t>
  </si>
  <si>
    <t>R5 Year of 2nd oldest sibling's birth.</t>
  </si>
  <si>
    <t>R5 Year 2nd oldest sibling added to sibling roster.</t>
  </si>
  <si>
    <t>R5 Roster ID of 2nd oldest sibling.</t>
  </si>
  <si>
    <t>R5 Entity number of 2nd oldest sibling.</t>
  </si>
  <si>
    <t>R5 Mortality status of 2nd oldest sibling at time of 2004 interview.</t>
  </si>
  <si>
    <t>R5 Year of 2nd oldest sibling's death.</t>
  </si>
  <si>
    <t>R5 Age of 2nd oldest sibling at time of death.</t>
  </si>
  <si>
    <t>R5 Detailed ICD-9 cause of 2nd oldest sibling's death.</t>
  </si>
  <si>
    <t>R5 Collapsed ICD-9 cause of 2nd oldest sibling's death.</t>
  </si>
  <si>
    <t>R5 Education of 2nd oldest sibling at time of last interview.</t>
  </si>
  <si>
    <t>R5 Year education of 2nd oldest sibling was ascertained.</t>
  </si>
  <si>
    <t>R5 Gender of 3rd oldest sibling.</t>
  </si>
  <si>
    <t>R5 Year of 3rd oldest sibling's birth.</t>
  </si>
  <si>
    <t>R5 Year 3rd oldest sibling added to sibling roster.</t>
  </si>
  <si>
    <t>R5 Roster ID of 3rd oldest sibling.</t>
  </si>
  <si>
    <t>R5 Entity number of 3rd oldest sibling.</t>
  </si>
  <si>
    <t>R5 Mortality status of 3rd oldest sibling at time of 2004 interview.</t>
  </si>
  <si>
    <t>R5 Year of 3rd oldest sibling's death.</t>
  </si>
  <si>
    <t>R5 Age of 3rd oldest sibling at time of death.</t>
  </si>
  <si>
    <t>R5 Detailed ICD-9 cause of 3rd oldest sibling's death.</t>
  </si>
  <si>
    <t>R5 Collapsed ICD-9 cause of 3rd oldest sibling's death.</t>
  </si>
  <si>
    <t>R5 Education of 3rd oldest sibling at time of last interview.</t>
  </si>
  <si>
    <t>R5 Year education of 3rd oldest sibling was ascertained.</t>
  </si>
  <si>
    <t>R5 Gender of 4th oldest sibling.</t>
  </si>
  <si>
    <t>R5 Year of 4th oldest sibling's birth.</t>
  </si>
  <si>
    <t>R5 Year 4th oldest sibling added to sibling roster.</t>
  </si>
  <si>
    <t>R5 Roster ID of 4th oldest sibling.</t>
  </si>
  <si>
    <t>R5 Entity number of 4th oldest sibling.</t>
  </si>
  <si>
    <t>R5 Mortality status of 4th oldest sibling at time of 2004 interview.</t>
  </si>
  <si>
    <t>R5 Year of 4th oldest sibling's death.</t>
  </si>
  <si>
    <t>R5 Age of 4th oldest sibling at time of death.</t>
  </si>
  <si>
    <t>R5 Detailed ICD-9 cause of 4th oldest sibling's death.</t>
  </si>
  <si>
    <t>R5 Collapsed ICD-9 cause of 4th oldest sibling's death.</t>
  </si>
  <si>
    <t>R5 Education of 4th oldest sibling at time of last interview.</t>
  </si>
  <si>
    <t>R5 Year education of 4th oldest sibling was ascertained.</t>
  </si>
  <si>
    <t>R5 Gender of 5th oldest sibling.</t>
  </si>
  <si>
    <t>R5 Year of 5th oldest sibling's birth.</t>
  </si>
  <si>
    <t>R5 Year 5th oldest sibling added to sibling roster.</t>
  </si>
  <si>
    <t>R5 Roster ID of 5th oldest sibling.</t>
  </si>
  <si>
    <t>R5 Entity number of 5th oldest sibling.</t>
  </si>
  <si>
    <t>R5 Mortality status of 5th oldest sibling at time of 2004 interview.</t>
  </si>
  <si>
    <t>R5 Year of 5th oldest sibling's death.</t>
  </si>
  <si>
    <t>R5 Age of 5th oldest sibling at time of death.</t>
  </si>
  <si>
    <t>R5 Detailed ICD-9 cause of 5th oldest sibling's death.</t>
  </si>
  <si>
    <t>R5 Collapsed ICD-9 cause of 5th oldest sibling's death.</t>
  </si>
  <si>
    <t>R5 Education of 5th oldest sibling at time of last interview.</t>
  </si>
  <si>
    <t>R5 Year education of 5th oldest sibling was ascertained.</t>
  </si>
  <si>
    <t>R5 Gender of 6th oldest sibling.</t>
  </si>
  <si>
    <t>R5 Year of 6th oldest sibling's birth.</t>
  </si>
  <si>
    <t>R5 Year 6th sibling added to sibling roster.</t>
  </si>
  <si>
    <t>R5 Roster ID of 6th oldest sibling.</t>
  </si>
  <si>
    <t>R5 Entity number of 6th oldest sibling.</t>
  </si>
  <si>
    <t>R5 Mortality status of 6th oldest sibling at time of 2004 interview.</t>
  </si>
  <si>
    <t>R5 Year of 6th oldest sibling's death.</t>
  </si>
  <si>
    <t>R5 Age of 6th oldest sibling at time of death.</t>
  </si>
  <si>
    <t>R5 Detailed ICD-9 cause of 6th oldest sibling's death.</t>
  </si>
  <si>
    <t>R5 Collapsed ICD-9 cause of 6th oldest sibling's death.</t>
  </si>
  <si>
    <t>R5 Education of 6th oldest sibling at time of last interview.</t>
  </si>
  <si>
    <t>R5 Year education of 6th oldest sibling was ascertained.</t>
  </si>
  <si>
    <t>R5 Gender of 7th oldest sibling.</t>
  </si>
  <si>
    <t>R5 Year of 7th oldest sibling's birth.</t>
  </si>
  <si>
    <t>R5 Year 7th sibling added to sibling roster.</t>
  </si>
  <si>
    <t>R5 Roster ID of 7th oldest sibling.</t>
  </si>
  <si>
    <t>R5 Entity number of 7th oldest sibling.</t>
  </si>
  <si>
    <t>R5 Mortality status of 7th oldest sibling at time of 2004 interview.</t>
  </si>
  <si>
    <t>R5 Year of 7th oldest sibling's death.</t>
  </si>
  <si>
    <t>R5 Age of 7th oldest sibling at time of death.</t>
  </si>
  <si>
    <t>R5 Detailed ICD-9 cause of 7th oldest sibling's death.</t>
  </si>
  <si>
    <t>R5 Collapsed ICD-9 cause of 7th oldest sibling's death.</t>
  </si>
  <si>
    <t>R5 Education of 7th oldest sibling at time of last interview.</t>
  </si>
  <si>
    <t>R5 Year education of 7th oldest sibling was ascertained.</t>
  </si>
  <si>
    <t>R5 Gender of 8th oldest sibling.</t>
  </si>
  <si>
    <t>R5 Year of 8th oldest sibling's birth.</t>
  </si>
  <si>
    <t>R5 Year 8th sibling added to sibling roster.</t>
  </si>
  <si>
    <t>R5 Roster ID of 8th oldest sibling.</t>
  </si>
  <si>
    <t>R5 Entity number of 8th oldest sibling.</t>
  </si>
  <si>
    <t>R5 Mortality status of 8th oldest sibling at time of 2004 interview.</t>
  </si>
  <si>
    <t>R5 Year of 8th oldest sibling's death.</t>
  </si>
  <si>
    <t>R5 Age of 8th oldest sibling at time of death.</t>
  </si>
  <si>
    <t>R5 Detailed ICD-9 cause of 8th oldest sibling's death.</t>
  </si>
  <si>
    <t>R5 Collapsed ICD-9 cause of 8th oldest sibling's death.</t>
  </si>
  <si>
    <t>R5 Education of 8th oldest sibling at time of last interview.</t>
  </si>
  <si>
    <t>R5 Year education of 8th oldest sibling was ascertained.</t>
  </si>
  <si>
    <t>R5 Gender of 9th oldest sibling.</t>
  </si>
  <si>
    <t>R5 Year of 9th oldest sibling's birth.</t>
  </si>
  <si>
    <t>R5 Year 9th sibling added to sibling roster.</t>
  </si>
  <si>
    <t>R5 Roster ID of 9th oldest sibling.</t>
  </si>
  <si>
    <t>R5 Entity number of 9th oldest sibling.</t>
  </si>
  <si>
    <t>R5 Mortality status of 9th oldest sibling at time of 2004 interview.</t>
  </si>
  <si>
    <t>R5 Year of 9th oldest sibling's death.</t>
  </si>
  <si>
    <t>R5 Age of 9th oldest sibling at time of death.</t>
  </si>
  <si>
    <t>R5 Detailed ICD-9 cause of 9th oldest sibling's death.</t>
  </si>
  <si>
    <t>R5 Collapsed ICD-9 cause of 9th oldest sibling's death.</t>
  </si>
  <si>
    <t>R5 Education of 9th oldest sibling at time of last interview.</t>
  </si>
  <si>
    <t>R5 Year education of 9th oldest sibling was ascertained.</t>
  </si>
  <si>
    <t>R5 Gender of 10th oldest sibling.</t>
  </si>
  <si>
    <t>R5 Year of 10th oldest sibling's birth.</t>
  </si>
  <si>
    <t>R5 Year 10th sibling added to sibling roster.</t>
  </si>
  <si>
    <t>R5 Roster ID of 10th oldest sibling.</t>
  </si>
  <si>
    <t>R5 Entity number of 10th oldest sibling.</t>
  </si>
  <si>
    <t>R5 Mortality status of 10th oldest sibling at time of 2004 interview.</t>
  </si>
  <si>
    <t>R5 Year of 10th oldest sibling's death.</t>
  </si>
  <si>
    <t>R5 Age of 10th oldest sibling at time of death.</t>
  </si>
  <si>
    <t>R5 Detailed ICD-9 cause of 10th oldest sibling's death.</t>
  </si>
  <si>
    <t>R5 Collapsed ICD-9 cause of 10th oldest sibling's death.</t>
  </si>
  <si>
    <t>R5 Education of 10th oldest sibling at time of last interview.</t>
  </si>
  <si>
    <t>R5 Year education of 10th oldest sibling was ascertained.</t>
  </si>
  <si>
    <t>R5 Gender of 11th oldest sibling.</t>
  </si>
  <si>
    <t>R5 Year of 11th oldest sibling's birth.</t>
  </si>
  <si>
    <t>R5 Year 11th sibling added to sibling roster.</t>
  </si>
  <si>
    <t>R5 Roster ID of 11th oldest sibling.</t>
  </si>
  <si>
    <t>R5 Entity number of 11th oldest sibling.</t>
  </si>
  <si>
    <t>R5 Mortality status of 11th oldest sibling at time of 2004 interview.</t>
  </si>
  <si>
    <t>R5 Year of 11th oldest sibling's death.</t>
  </si>
  <si>
    <t>R5 Age of 11th oldest sibling at time of death.</t>
  </si>
  <si>
    <t>R5 Detailed ICD-9 cause of 11th oldest sibling's death.</t>
  </si>
  <si>
    <t>R5 Collapsed ICD-9 cause of 11th oldest sibling's death.</t>
  </si>
  <si>
    <t>R5 Education of 11th oldest sibling at time of last interview.</t>
  </si>
  <si>
    <t>R5 Year education of 11th oldest sibling was ascertained.</t>
  </si>
  <si>
    <t>R5 Gender of 12th oldest sibling.</t>
  </si>
  <si>
    <t>R5 Year of 12th oldest sibling's birth.</t>
  </si>
  <si>
    <t>R5 Year 12th sibling added to sibling roster.</t>
  </si>
  <si>
    <t>R5 Roster ID of 12th oldest sibling.</t>
  </si>
  <si>
    <t>R5 Entity number of 12th oldest sibling.</t>
  </si>
  <si>
    <t>R5 Mortality status of 12th oldest sibling at time of 2004 interview.</t>
  </si>
  <si>
    <t>R5 Year of 12th oldest sibling's death.</t>
  </si>
  <si>
    <t>R5 Age of 12th oldest sibling at time of death.</t>
  </si>
  <si>
    <t>R5 Detailed ICD-9 cause of 12th oldest sibling's death.</t>
  </si>
  <si>
    <t>R5 Collapsed ICD-9 cause of 12th oldest sibling's death.</t>
  </si>
  <si>
    <t>R5 Education of 12th oldest sibling at time of last interview.</t>
  </si>
  <si>
    <t>R5 Year education of 12th oldest sibling was ascertained.</t>
  </si>
  <si>
    <t>R5 Gender of 13th oldest sibling.</t>
  </si>
  <si>
    <t>R5 Year of 13th oldest sibling's birth.</t>
  </si>
  <si>
    <t>R5 Year 13th sibling added to sibling roster.</t>
  </si>
  <si>
    <t>R5 Roster ID of 13th oldest sibling.</t>
  </si>
  <si>
    <t>R5 Entity number of 13th oldest sibling.</t>
  </si>
  <si>
    <t>R5 Mortality status of 13th oldest sibling at time of 2004 interview.</t>
  </si>
  <si>
    <t>R5 Year of 13th oldest sibling's death.</t>
  </si>
  <si>
    <t>R5 Age of 13th oldest sibling at time of death.</t>
  </si>
  <si>
    <t>R5 Detailed ICD-9 cause of 13th oldest sibling's death.</t>
  </si>
  <si>
    <t>R5 Collapsed ICD-9 cause of 13th oldest sibling's death.</t>
  </si>
  <si>
    <t>R5 Education of 13th oldest sibling at time of last interview.</t>
  </si>
  <si>
    <t>R5 Year education of 13th oldest sibling was ascertained.</t>
  </si>
  <si>
    <t>R5 Age of selected sibling at time of death.</t>
  </si>
  <si>
    <t>R5 State of selected sibling's death.</t>
  </si>
  <si>
    <t>R5 Any corrections to deceased selected sibling's name?</t>
  </si>
  <si>
    <t>R5 Selected sibling's sex.</t>
  </si>
  <si>
    <t>R5 Selected sibling's year of birth.</t>
  </si>
  <si>
    <t>R5 Selected siblings's relationship to respondent.</t>
  </si>
  <si>
    <t>R5 Does the selected sibling live with you?</t>
  </si>
  <si>
    <t>R5 Selected sibling's state of residence.</t>
  </si>
  <si>
    <t>R5 Correction to preloaded city and state.</t>
  </si>
  <si>
    <t>R5 Was this sibling in sample who were asked if any biological siblings deceased?</t>
  </si>
  <si>
    <t>R5 Year of first sibling's death.</t>
  </si>
  <si>
    <t>R5 Age of first deceased sibling.</t>
  </si>
  <si>
    <t>R5 Cause of first sibling's Death. These are ICD-9 codes.</t>
  </si>
  <si>
    <t>R5 Cause of first sibling's death. These are Collapsed ICD-9 codes.</t>
  </si>
  <si>
    <t>R5 Gender of first deceased sibling.</t>
  </si>
  <si>
    <t>R5 Entity number of first deceased sibling.</t>
  </si>
  <si>
    <t>R5 Year of second sibling's death.</t>
  </si>
  <si>
    <t>R5 Age of second deceased sibling.</t>
  </si>
  <si>
    <t>R5 Cause of second sibling's Death. These are ICD-9 codes.</t>
  </si>
  <si>
    <t>R5 Cause of second sibling's death. These are Collapsed ICD-9 codes.</t>
  </si>
  <si>
    <t>R5 Gender of second deceased sibling.</t>
  </si>
  <si>
    <t>R5 Entity number of second deceased sibling.</t>
  </si>
  <si>
    <t>R5 Year of third sibling's death.</t>
  </si>
  <si>
    <t>R5 Age of third deceased sibling.</t>
  </si>
  <si>
    <t>R5 Cause of third sibling's Death. These are ICD-9 codes.</t>
  </si>
  <si>
    <t>R5 Cause of third sibling's death. These are Collapsed ICD-9 codes.</t>
  </si>
  <si>
    <t>R5 Gender of third deceased sibling.</t>
  </si>
  <si>
    <t>R5 Entity number of third deceased sibling.</t>
  </si>
  <si>
    <t>R5 Year of fourth sibling's death.</t>
  </si>
  <si>
    <t>R5 Age of fourth deceased sibling.</t>
  </si>
  <si>
    <t>R5 Cause of fourth sibling's Death. These are ICD-9 codes.</t>
  </si>
  <si>
    <t>R5 Cause of fourth sibling's death. These are Collapsed ICD-9 codes.</t>
  </si>
  <si>
    <t>R5 Gender of fourth deceased sibling.</t>
  </si>
  <si>
    <t>R5 Entity number of fourth deceased sibling.</t>
  </si>
  <si>
    <t>R5 Is the Selected Sibling in the 50% random parent's closeness/comparison sample?</t>
  </si>
  <si>
    <t>R5 Is your mother alive?</t>
  </si>
  <si>
    <t>R5 What is your mother's year of birth?</t>
  </si>
  <si>
    <t>R5 What is your mother's year of death?</t>
  </si>
  <si>
    <t>R5 Are there multiple causes of mother's death given?</t>
  </si>
  <si>
    <t>R5 Mother's first cause of death.  These are detailed ICD-9 codes.</t>
  </si>
  <si>
    <t>R5 Mother's first cause of death.  These are collapsed ICD-9 codes.</t>
  </si>
  <si>
    <t>R5 What is your original nationality on your mother's side?</t>
  </si>
  <si>
    <t>R5 How is your mother's health at the time of this interview?</t>
  </si>
  <si>
    <t>R5 Where is your mother's place of residence?</t>
  </si>
  <si>
    <t>R5 What state does your mother live in?</t>
  </si>
  <si>
    <t>R5 How many miles do you live from your mother's place of residence?</t>
  </si>
  <si>
    <t>R5 How many months has your mother lived with you?</t>
  </si>
  <si>
    <t>R5 How frequently do you have contact with your mother?</t>
  </si>
  <si>
    <t>R5 How similar of an outlook on life do you and your mother have?</t>
  </si>
  <si>
    <t>R5 How close are you and your mother?</t>
  </si>
  <si>
    <t>R5 Is your father alive?</t>
  </si>
  <si>
    <t>R5 What is your father's year of birth?</t>
  </si>
  <si>
    <t>R5 What is your father's year of death?</t>
  </si>
  <si>
    <t>R5 Are there multiple causes of father's death given?</t>
  </si>
  <si>
    <t>R5 Father's first cause of death. These are detailed ICD-9 codes.</t>
  </si>
  <si>
    <t>R5 Father's first cause of death. These are collapsed ICD-9 codes.</t>
  </si>
  <si>
    <t>R5 What is your original nationality on your father's side?</t>
  </si>
  <si>
    <t>R5 How is your father's health at the time of interview?</t>
  </si>
  <si>
    <t>R5 Where is your father's place of residence?</t>
  </si>
  <si>
    <t>R5 What state does your father live in?</t>
  </si>
  <si>
    <t>R5 How many miles away do you live from your father's place of residence?</t>
  </si>
  <si>
    <t>R5 For how many months has your father lived with you?</t>
  </si>
  <si>
    <t>R5 How frequently do you have contact with your father?</t>
  </si>
  <si>
    <t>R5 How similar of an outlook on life do you and your father have?</t>
  </si>
  <si>
    <t>R5 How close are you to your father?</t>
  </si>
  <si>
    <t>R5 Are your parents married to each other?</t>
  </si>
  <si>
    <t>R5 Do your parents live in the same household?</t>
  </si>
  <si>
    <t>R5 Did your same-sex parent live to your age at the time of this interview?</t>
  </si>
  <si>
    <t>R5 Have you done better or worse than your same-sex parent in education?</t>
  </si>
  <si>
    <t>R5 Have you done better or worse than your same-sex parent in work?</t>
  </si>
  <si>
    <t>R5 Have you done better or worse than your same-sex parent financially?</t>
  </si>
  <si>
    <t>R5 Is your mother-in-law alive?</t>
  </si>
  <si>
    <t>R5 Is your father-in-law alive?</t>
  </si>
  <si>
    <t>R5 Number of household members. Includes the respondent.</t>
  </si>
  <si>
    <t>R5 Number of household members with any physical or mental condition, illness, or disability which limits what they are able to do. Includes respondent.</t>
  </si>
  <si>
    <t>R5 Section of the questionnaire from which information for 1st household member was obtained.</t>
  </si>
  <si>
    <t>R5 Section of the questionnaire from which information for 2nd household member was obtained.</t>
  </si>
  <si>
    <t>R5 Section of the questionnaire from which information for 3rd household member was obtained.</t>
  </si>
  <si>
    <t>R5 Section of the questionnaire from which information for 4th household member was obtained.</t>
  </si>
  <si>
    <t>R5 Section of the questionnaire from which information for 5th household member was obtained.</t>
  </si>
  <si>
    <t>R5 Section of the questionnaire from which information for 6th household member was obtained.</t>
  </si>
  <si>
    <t>R5 Section of the questionnaire from which information for 7th household member was obtained.</t>
  </si>
  <si>
    <t>R5 Section of the questionnaire from which information for 8th household member was obtained.</t>
  </si>
  <si>
    <t>R5 Section of the questionnaire from which information for 9th household member was obtained.</t>
  </si>
  <si>
    <t>R5 Relationship of 1st household member to the respondent.</t>
  </si>
  <si>
    <t>R5 Relationship of 2nd household member to the respondent.</t>
  </si>
  <si>
    <t>R5 Relationship of 3rd household member to the respondent.</t>
  </si>
  <si>
    <t>R5 Relationship of 4th household member to the respondent.</t>
  </si>
  <si>
    <t>R5 Relationship of 5th household member to the respondent.</t>
  </si>
  <si>
    <t>R5 Relationship of 6th household member to the respondent.</t>
  </si>
  <si>
    <t>R5 Relationship of 7th household member to the respondent.</t>
  </si>
  <si>
    <t>R5 Relationship of 8th household member to the respondent.</t>
  </si>
  <si>
    <t>R5 Relationship of 9th household member to the respondent.</t>
  </si>
  <si>
    <t>R5 Age of 1st household member/respondent.</t>
  </si>
  <si>
    <t>R5 Age of 2nd household member.</t>
  </si>
  <si>
    <t>R5 Age of 3rd household member.</t>
  </si>
  <si>
    <t>R5 Age of 4th household member.</t>
  </si>
  <si>
    <t>R5 Age of 5th household member.</t>
  </si>
  <si>
    <t>R5 Age of 6th household member.</t>
  </si>
  <si>
    <t>R5 Age of 7th household member.</t>
  </si>
  <si>
    <t>R5 Age of 8th household member.</t>
  </si>
  <si>
    <t>R5 Age of 9th household member.</t>
  </si>
  <si>
    <t>R5 First most serious physical or mental condition, illness, or disability of 1st household member/respondent. These are ICD-9 and ICF codes.</t>
  </si>
  <si>
    <t>R5 First most serious physical or mental condition, illness, or disability of 2nd household member. These are ICD-9 and ICF codes.</t>
  </si>
  <si>
    <t>R5 First most serious physical or mental condition, illness, or disability of 3rd household member. These are ICD-9 and ICF codes.</t>
  </si>
  <si>
    <t>R5 First most serious physical or mental condition, illness, or disability of 4th household member. These are ICD-9 and ICF codes.</t>
  </si>
  <si>
    <t>R5 First most serious physical or mental condition, illness, or disability of 5th household member. These are ICD-9 and ICF codes.</t>
  </si>
  <si>
    <t>R5 First most serious physical or mental condition, illness, or disability of 6th household member. These are ICD-9 and ICF codes.</t>
  </si>
  <si>
    <t>R5 First most serious physical or mental condition, illness, or disability of 7th household member. These are ICD-9 and ICF codes.</t>
  </si>
  <si>
    <t>R5 First most serious physical or mental condition, illness, or disability of 8th household member. These are ICD-9 and ICF codes.</t>
  </si>
  <si>
    <t>R5 First most serious physical or mental condition, illness, or disability of 9th household member. These are ICD-9 and ICF codes.</t>
  </si>
  <si>
    <t>R5 First most serious physical or mental condition, illness, or disability of 1st household member/respondent, collapsed ICD-9 and ICF codes.</t>
  </si>
  <si>
    <t>R5 First most serious physical or mental condition, illness, or disability of 2nd household member, collapsed ICD-9 and ICF codes.</t>
  </si>
  <si>
    <t>R5 First most serious physical or mental condition, illness, or disability of 3rd household member, collapsed ICD-9 and ICF codes.</t>
  </si>
  <si>
    <t>R5 First most serious physical or mental condition, illness, or disability of 4th household member, collapsed ICD-9 and ICF codes.</t>
  </si>
  <si>
    <t>R5 First most serious physical or mental condition, illness, or disability of 5th household member, collapsed ICD-9 and ICF codes.</t>
  </si>
  <si>
    <t>R5 First most serious physical or mental condition, illness, or disability of 6th household member, collapsed ICD-9 and ICF codes.</t>
  </si>
  <si>
    <t>R5 First most serious physical or mental condition, illness, or disability of 7th household member, collapsed ICD-9 and ICF codes.</t>
  </si>
  <si>
    <t>R5 First most serious physical or mental condition, illness, or disability of 8th household member, collapsed ICD-9 and ICF codes.</t>
  </si>
  <si>
    <t>R5 First most serious physical or mental condition, illness, or disability of 9th household member, collapsed ICD-9 and ICF codes.</t>
  </si>
  <si>
    <t>R5 Second most serious physical or mental condition, illness, or disability of 1st household member.</t>
  </si>
  <si>
    <t>R5 Second most serious physical or mental condition, illness, or disability of 1st household member/respondent, collapsed ICD-9 and ICF code.</t>
  </si>
  <si>
    <t>R5 Roster ID of the 1st household member/respondent.</t>
  </si>
  <si>
    <t>R5 Roster ID of the 2nd household member.</t>
  </si>
  <si>
    <t>R5 Roster ID of the 3rd household member.</t>
  </si>
  <si>
    <t>R5 Roster ID of the 4th household member.</t>
  </si>
  <si>
    <t>R5 Roster ID of the 5th household member.</t>
  </si>
  <si>
    <t>R5 Roster ID of the 6th household member.</t>
  </si>
  <si>
    <t>R5 Roster ID of the 7th household member.</t>
  </si>
  <si>
    <t>R5 Roster ID of the 8th household member.</t>
  </si>
  <si>
    <t>R5 Roster ID of the 9th household member.</t>
  </si>
  <si>
    <t>R5 Number of years 1st household member/repondent has lived with respondent.</t>
  </si>
  <si>
    <t>R5 Number of years 2nd household member has lived with Respondent.</t>
  </si>
  <si>
    <t>R5 Number of years 3rd household member has lived with Respondent.</t>
  </si>
  <si>
    <t>R5 Number of years 4th household member has lived with Respondent.</t>
  </si>
  <si>
    <t>R5 Number of years 5th household member has lived with Respondent.</t>
  </si>
  <si>
    <t>R5 Number of years 6th household member has lived with Respondent.</t>
  </si>
  <si>
    <t>R5 Number of years 7th household member has lived with Respondent.</t>
  </si>
  <si>
    <t>R5 Number of years 8th household member has lived with Respondent.</t>
  </si>
  <si>
    <t>R5 Number of years 9th household member has lived with Respondent.</t>
  </si>
  <si>
    <t>R5 Sample flag for 80% letter Fluency task.</t>
  </si>
  <si>
    <t>R5 Detailed code for letter Fluency not ascertained.</t>
  </si>
  <si>
    <t>R5 Detailed code for letter Fluency refused.</t>
  </si>
  <si>
    <t>R5 Detailed code for letter Fluency cautions.</t>
  </si>
  <si>
    <t>R5 Time until termination for incomplete cases.</t>
  </si>
  <si>
    <t>R5 Version of letter Fluency task, F or L.</t>
  </si>
  <si>
    <t>R5 Letter Fluency: Total number of scored words named.</t>
  </si>
  <si>
    <t>R5 Letter Fluency: Total raw number of words said, scored and disqualified.</t>
  </si>
  <si>
    <t>R5 Letter Fluency: Total number of repeated words.</t>
  </si>
  <si>
    <t>R5 Letter Fluency: Total number of repeated words with different endings.</t>
  </si>
  <si>
    <t>R5 Letter Fluency: Total number of caught repetitions.</t>
  </si>
  <si>
    <t>R5 Letter Fluency: Total number of proper nouns.</t>
  </si>
  <si>
    <t>R5 Letter Fluency: Total number of incorrect words.</t>
  </si>
  <si>
    <t>R5 Letter Fluency, Quartile 1: Number of scored words named.</t>
  </si>
  <si>
    <t>R5 Letter Fluency, Quartile 1: Raw number of words said, scored and disqualified.</t>
  </si>
  <si>
    <t>R5 Letter Fluency, Quartile 1: Number of repeated words.</t>
  </si>
  <si>
    <t>R5 Letter Fluency, Quartile 1: Number of repeated words with different endings.</t>
  </si>
  <si>
    <t>R5 Letter Fluency, Quartile 1: Number of caught repetitions.</t>
  </si>
  <si>
    <t>R5 Letter Fluency, Quartile 1: Number of proper nouns.</t>
  </si>
  <si>
    <t>R5 Letter Fluency, Quartile 1: Number of incorrect words.</t>
  </si>
  <si>
    <t>R5 Letter Fluency, Quartile 2: Number of scored words named.</t>
  </si>
  <si>
    <t>R5 Letter Fluency, Quartile 2: Raw number of words said, scored and disqualified.</t>
  </si>
  <si>
    <t>R5 Letter Fluency, Quartile 2: Number of repeated words.</t>
  </si>
  <si>
    <t>R5 Letter Fluency, Quartile 2: Number of repeated words with different endings.</t>
  </si>
  <si>
    <t>R5 Letter Fluency, Quartile 2: Number of caught repetitions.</t>
  </si>
  <si>
    <t>R5 Letter Fluency, Quartile 2: Number of proper nouns.</t>
  </si>
  <si>
    <t>R5 Letter Fluency, Quartile 2: Number of incorrect words.</t>
  </si>
  <si>
    <t>R5 Letter Fluency, Quartile 3: Number of scored words named.</t>
  </si>
  <si>
    <t>R5 Letter Fluency, Quartile 3: Raw number of words said, scored and disqualified.</t>
  </si>
  <si>
    <t>R5 Letter Fluency, Quartile 3: Number of repeated words.</t>
  </si>
  <si>
    <t>R5 Letter Fluency, Quartile 3: Number of repeated words with different endings.</t>
  </si>
  <si>
    <t>R5 Letter Fluency, Quartile 3: Number of caught repetitions.</t>
  </si>
  <si>
    <t>R5 Letter Fluency, Quartile 3: Number of proper nouns.</t>
  </si>
  <si>
    <t>R5 Letter Fluency, Quartile 3: Number of incorrect words.</t>
  </si>
  <si>
    <t>R5 Letter Fluency, Quartile 4: Number of scored words named.</t>
  </si>
  <si>
    <t>R5 Letter Fluency, Quartile 4: Raw number of words said, scored and disqualified.</t>
  </si>
  <si>
    <t>R5 Letter Fluency, Quartile 4: Number of repeated words.</t>
  </si>
  <si>
    <t>R5 Letter Fluency, Quartile 4: Number of repeated words with different endings.</t>
  </si>
  <si>
    <t>R5 Letter Fluency, Quartile 4: Number of caught repetitions.</t>
  </si>
  <si>
    <t>R5 Letter Fluency, Quartile 4: Number of proper nouns.</t>
  </si>
  <si>
    <t>R5 Letter Fluency, Quartile 4: Number of incorrect words.</t>
  </si>
  <si>
    <t>R5 Sample flag for category Fluency task.</t>
  </si>
  <si>
    <t>R5 Detailed code for category Fluency not ascertained.</t>
  </si>
  <si>
    <t>R5 Detailed code for category Fluency refused.</t>
  </si>
  <si>
    <t>R5 Detailed code for category Fluency cautions.</t>
  </si>
  <si>
    <t>R5 Version of category Fluency task, animals or foods.</t>
  </si>
  <si>
    <t>R5 Category Fluency: Total number of scored words named.</t>
  </si>
  <si>
    <t>R5 Category Fluency: Raw number of total words said, scored and disqualified.</t>
  </si>
  <si>
    <t>R5 Category Fluency: Total number of repeated words.</t>
  </si>
  <si>
    <t>R5 Category Fluency: Total number of caught repetitions.</t>
  </si>
  <si>
    <t>R5 Category Fluency: Total number of proper nouns.</t>
  </si>
  <si>
    <t>R5 Category Fluency: Total number of incorrect words.</t>
  </si>
  <si>
    <t>R5 Category Fluency, Quartile 1: Number of scored words named.</t>
  </si>
  <si>
    <t>R5 Category Fluency, Quartile 1: Raw number of words said, scored and disqualified.</t>
  </si>
  <si>
    <t>R5 Category Fluency, Quartile 1: Number of repeated words.</t>
  </si>
  <si>
    <t>R5 Category Fluency, Quartile 1: Number of caught repetitions.</t>
  </si>
  <si>
    <t>R5 Category Fluency, Quartile 1: Number of proper nouns.</t>
  </si>
  <si>
    <t>R5 Category Fluency, Quartile 1: Number of incorrect words.</t>
  </si>
  <si>
    <t>R5 Category Fluency, Quartile 2: Number of scored words named.</t>
  </si>
  <si>
    <t>R5 Category Fluency, Quartile 2: Raw number of words said, scored and disqualified.</t>
  </si>
  <si>
    <t>R5 Category Fluency, Quartile 2: Number of repeated words.</t>
  </si>
  <si>
    <t>R5 Category Fluency, Quartile 2: Number of caught repetitions.</t>
  </si>
  <si>
    <t>R5 Category Fluency, Quartile 2: Number of proper nouns.</t>
  </si>
  <si>
    <t>R5 Category Fluency, Quartile 2: Number of incorrect words.</t>
  </si>
  <si>
    <t>R5 Category Fluency, Quartile 3: Number of scored words named.</t>
  </si>
  <si>
    <t>R5 Category Fluency, Quartile 3: Raw number of words said, scored and disqualified.</t>
  </si>
  <si>
    <t>R5 Category Fluency, Quartile 3: Number of repeated words.</t>
  </si>
  <si>
    <t>R5 Category Fluency, Quartile 3: Number of caught repetitions.</t>
  </si>
  <si>
    <t>R5 Category Fluency, Quartile 3: Number of proper nouns.</t>
  </si>
  <si>
    <t>R5 Category Fluency, Quartile 3: Number of incorrect words.</t>
  </si>
  <si>
    <t>R5 Category Fluency, Quartile 4: Number of scored words named.</t>
  </si>
  <si>
    <t>R5 Category Fluency, Quartile 4: Raw number of words said, scored and disqualified.</t>
  </si>
  <si>
    <t>R5 Category Fluency, Quartile 4: Number of repeated words.</t>
  </si>
  <si>
    <t>R5 Category Fluency, Quartile 4: Number of caught repetitions.</t>
  </si>
  <si>
    <t>R5 Category Fluency, Quartile 4: Number of proper nouns.</t>
  </si>
  <si>
    <t>R5 Category Fluency, Quartile 4: Number of incorrect words.</t>
  </si>
  <si>
    <t>R5 In general, would you say your health is excellent, very good, good, fair, or poor?</t>
  </si>
  <si>
    <t>R5 Health Utilities Index Mark 3 Summary Score</t>
  </si>
  <si>
    <t>R5 Modified Health Utilities Index Mark 3 Summary Score</t>
  </si>
  <si>
    <t>R5 Modified Health Utilities Index Mark 3 Summary Score - Number of Logical Imputations</t>
  </si>
  <si>
    <t>R5 Best Measure Health Utilities Index Mark 3</t>
  </si>
  <si>
    <t>R5 Best Measure Health Utilities Index Mark 3 - Number of Logical Imputations</t>
  </si>
  <si>
    <t>R5 Vision Level - Health Utilities Index Mark 3</t>
  </si>
  <si>
    <t>R5 Vision Score - Health Utilities Index Mark 3</t>
  </si>
  <si>
    <t>R5 Hearing Level - Health Utilities Index Mark 3</t>
  </si>
  <si>
    <t>R5 Hearing Score - Health Utilities Index Mark 3</t>
  </si>
  <si>
    <t>R5 Speech Level - Health Utilities Index Mark 3</t>
  </si>
  <si>
    <t>R5 Speech Score - Health Utilities Index Mark 3</t>
  </si>
  <si>
    <t>R5 Ambulation Level - Health Utilities Index Mark 3</t>
  </si>
  <si>
    <t>R5 Ambulation Score - Health Utilities Index Mark 3</t>
  </si>
  <si>
    <t>R5 Dexterity Level - Health Utilities Index Mark 3</t>
  </si>
  <si>
    <t>R5 Dexterity Score - Health Utilities Index Mark 3</t>
  </si>
  <si>
    <t>R5 Emotion Level - Health Utilities Index Mark 3</t>
  </si>
  <si>
    <t>R5 Emotion Score - Health Utilities Index Mark 3</t>
  </si>
  <si>
    <t>R5 Cognition Level - Health Utilities Index Mark 3</t>
  </si>
  <si>
    <t>R5 Cognition Score - Health Utilities Index Mark 3</t>
  </si>
  <si>
    <t>R5 Pain Level - Health Utilities Index Mark 3</t>
  </si>
  <si>
    <t>R5 Pain Score - Health Utilities Index Mark 3</t>
  </si>
  <si>
    <t>R5 Would you say that you have ever had any long-term physical or mental conditions, illnesses or disabilities that limited what you were able to do, either on or off the job?</t>
  </si>
  <si>
    <t>R5 During the past 4 weeks, have you been able to see well enough to read ordinary newsprint without glasses or contact lenses?</t>
  </si>
  <si>
    <t>R5 During the past 4 weeks, have you been able to see well enough to read ordinary newsprint with glasses or contact lenses?</t>
  </si>
  <si>
    <t>R5 During the past 4 weeks, have you been able to see at all?</t>
  </si>
  <si>
    <t>R5 During the past 4 weeks, have you been able to see well enough to recognize a friend on the other side of the street without glasses or contact lenses?</t>
  </si>
  <si>
    <t>R5 During the past 4 weeks, have you been able to see well enough to recognize a friend on the other side of the street with glasses or contact lenses?</t>
  </si>
  <si>
    <t>R5 During the past 4 weeks, have you been able to hear what is said while in a group conversation with at least three other people without a hearing aid?</t>
  </si>
  <si>
    <t>R5 During the past 4 weeks, have you been able to hear what is said in a group conversation with at least three other people with a hearing aid?</t>
  </si>
  <si>
    <t>R5 During the past 4 weeks, have you been able to hear what is said in a conversation with one other person in a quiet room without a hearing aid?</t>
  </si>
  <si>
    <t>R5 What about with a hearing aid?</t>
  </si>
  <si>
    <t>R5 During the past 4 weeks, have people who do not know you understood you completely when you speak?</t>
  </si>
  <si>
    <t>R5 Have people understood you partially when you speak?</t>
  </si>
  <si>
    <t>R5 During the past 4 weeks, have people who know you well understood you completely when you speak?</t>
  </si>
  <si>
    <t>R5 During the past 4 weeks, have people who know you well understood you partially when you speak?</t>
  </si>
  <si>
    <t>R5 During the past 4 weeks, have you been able to speak at all?</t>
  </si>
  <si>
    <t>R5 During the past 4 weeks, have you been able to bend, lift, jump and run without difficulty and without help or equipment of any kind?</t>
  </si>
  <si>
    <t>R5 During the past 4 weeks, have you been able to walk around the neighborhood without difficulty and without help or equipment of any kind?</t>
  </si>
  <si>
    <t>R5 During the past 4 weeks, have you been able to walk around the neighborhood with difficulty but without help or equipment of any kind?</t>
  </si>
  <si>
    <t>R5 During the past 4 weeks, have you been able to walk at all?</t>
  </si>
  <si>
    <t>R5 During the past 4 weeks, have you needed mechanical support, such as braces or a cane or crutches, to be able to walk around the neighborhood?</t>
  </si>
  <si>
    <t>R5 During the past 4 weeks, have you needed the help of another person to walk?</t>
  </si>
  <si>
    <t>R5 During the past 4 weeks, have you needed a wheelchair to get around the neighborhood?</t>
  </si>
  <si>
    <t>R5 During the past 4 weeks, have you needed the help of another person to get around in the wheelchair?</t>
  </si>
  <si>
    <t>R5 During the past 4 weeks, have you had full use of both hands and 10 fingers?</t>
  </si>
  <si>
    <t>R5 During the past 4 weeks, have you needed the help of another person because of limitations in the use of your hands or fingers?</t>
  </si>
  <si>
    <t>R5 During the past 4 weeks, due to limitations in the use of your hands or fingers, have you needed the help of another person with some tasks, most tasks, or all tasks?</t>
  </si>
  <si>
    <t>R5 During the past 4 weeks, have you needed special equipment, for example, special tools to help with dressing or eating, because of limitations in the use of your hands or fingers?</t>
  </si>
  <si>
    <t>R5 During the past 4 weeks, have you been able to eat, bathe, dress and use the toilet without difficulty?</t>
  </si>
  <si>
    <t>R5 During the past 4 weeks, have you needed the help of another person to eat, bathe, dress or use the toilet?</t>
  </si>
  <si>
    <t>R5 During the past 4 weeks, have you needed special equipment or tools to eat, bathe, dress or use the toilet?</t>
  </si>
  <si>
    <t>R5 During the past 4 weeks, have you been feeling happy or unhappy?</t>
  </si>
  <si>
    <t>R5 During the past 4 weeks, would you describe yourself as having felt happy and interested in life, or somewhat happy?</t>
  </si>
  <si>
    <t>R5 During the past 4 weeks, would you describe yourself as having felt somewhat unhappy, very unhappy, or so unhappy that life is not worthwhile?</t>
  </si>
  <si>
    <t>R5 During the past 4 weeks, did you ever feel fretful, angry, irritable, anxious or depressed?</t>
  </si>
  <si>
    <t>R5 During the past 4 weeks, how often did you feel fretful, angry, irritable, anxious or depressed?</t>
  </si>
  <si>
    <t>R5 During the past 4 weeks, did you feel extremely fretful, angry, irritable, anxious or depressed, to the point of needing professional help?</t>
  </si>
  <si>
    <t>R5 During the past 4 weeks, how would you describe your ability to remember things?</t>
  </si>
  <si>
    <t>R5 During the past 4 weeks, how would you describe your ability to think and solve day to day problems?</t>
  </si>
  <si>
    <t>R5 During the past 4 weeks, have you had any trouble with pain or discomfort?</t>
  </si>
  <si>
    <t>R5 During the past 4 weeks, how many of your activities were limited by pain or discomfort?</t>
  </si>
  <si>
    <t>R5 Because of any impairment or health problems, do you need the help of other persons in handling routine needs, such as everyday household chores, doing necessary business, shopping or getting around for other purposes?</t>
  </si>
  <si>
    <t>R5 Has a doctor told you that you have high blood pressure or hyptertension?</t>
  </si>
  <si>
    <t>R5 Has a doctor ever told you that you have diabetes?</t>
  </si>
  <si>
    <t>R5 In what year were you first diagnosed with diabetes?</t>
  </si>
  <si>
    <t>R5 In order to treat or control your diabetes, are you now taking medications that you swallow?</t>
  </si>
  <si>
    <t>R5 In order to treat or control your diabetes, are you now using insulin shots or a pump?</t>
  </si>
  <si>
    <t>R5 Has a doctor ever told you that you have high blood sugar?</t>
  </si>
  <si>
    <t>R5 In what year were you first diagnosed with high blood sugar?</t>
  </si>
  <si>
    <t>R5 Has a doctor ever told you that you have cancer or a malignant tumor, not including minor skin cancers?</t>
  </si>
  <si>
    <t>R5 In what year was your cancer or malignant tumor, not including minor skin cancers, diagnosed?</t>
  </si>
  <si>
    <t>R5 ICD-9 codes for which organ or part of graduate's body first cancer or malignant tumor - not including minor skin cancers - occurred.</t>
  </si>
  <si>
    <t>R5 ICD-9 codes for which organ or part of graduate's body second cancer or malignant tumor - not including minor skin cancers - occurred.</t>
  </si>
  <si>
    <t>R5 ICD-9 codes for which organ or part of graduate's body third cancer or malignant tumor - not including minor skin cancers - occurred.</t>
  </si>
  <si>
    <t>R5 Organ or part of graduate's body first cancer or malignant tumor - not including minor skin cancers - occurred.</t>
  </si>
  <si>
    <t>R5 Organ or part of graduate's body first cancer or malignant tumor occurred. This is only the colon, female breast, or prostate.</t>
  </si>
  <si>
    <t>R5 Has a doctor ever told you that you had a heart attack, coronary heart disease, angina, congestive heart failure, or other heart problems?</t>
  </si>
  <si>
    <t>R5 Did you have a heart attack or myocardial infarction?</t>
  </si>
  <si>
    <t>R5 In what year did you have your most recent heart attack or myocardial infarction?</t>
  </si>
  <si>
    <t>R5 Have you ever had a special test or treatment of your heart where tubes were inserted into your veins or arteries - i.e. cardiac catheterization, coronary angiogram, or angioplasty?</t>
  </si>
  <si>
    <t>R5 Have you ever had surgery on your heart?</t>
  </si>
  <si>
    <t>R5 Has a doctor ever told you that you had a stroke?</t>
  </si>
  <si>
    <t>R5 In what year did you last have a stroke?</t>
  </si>
  <si>
    <t>R5 Do you still have any remaining health problems because of your stroke, such as muscle weakness or difficulty speaking?</t>
  </si>
  <si>
    <t>R5 Do you sometimes have pain, stiffness, or swelling in your joints?</t>
  </si>
  <si>
    <t>R5 Have you ever had, or has a doctor ever told you that you have arthritis or rheumatism?</t>
  </si>
  <si>
    <t>R5 Have you ever been diagnosed with a mental illness?</t>
  </si>
  <si>
    <t>R5 What was the specific diagnosis of your first mental illness? These are ICD-9 codes.</t>
  </si>
  <si>
    <t>R5 What was the specific diagnosis of your second mental illness? These are ICD-9 codes.</t>
  </si>
  <si>
    <t>R5 Within the last 12 months, did you receive personal care for a period of one month or more from a family member or friend because of a health condition, illness, or disability?</t>
  </si>
  <si>
    <t>R5 What is the first condition, illness, or disability that caused you to need personal care within the last 12 months? These are ICD-9 and ICF codes.</t>
  </si>
  <si>
    <t>R5 What is the second condition, illness, or disability that caused you to need personal care within the last 12 months? These are ICD-9 and ICF codes.</t>
  </si>
  <si>
    <t>R5 What is the third condition, illness, or disability that caused you to need personal care within the last 12 months? These are ICD-9 and ICF codes.</t>
  </si>
  <si>
    <t>R5 What is the first condition, illness, or disability that caused you to need personal care within the last 12 months? Collapsed ICD-9 and ICF codes.</t>
  </si>
  <si>
    <t>R5 What is the second condition, illness, or disability that caused you to need personal care within the last 12 months? Collapsed ICD-9 and ICF codes.</t>
  </si>
  <si>
    <t>R5 What is the third condition, illness, or disability that caused you to need personal care within the last 12 months? Collapsed ICD-9 and ICF codes.</t>
  </si>
  <si>
    <t>R5 Who did you receive the most personal care from within the last 12 months because of a condition, illness or disability?</t>
  </si>
  <si>
    <t>R5 Is the person who you received the most personal care from because of a condition, illness or disability within the last 12 months still helping you?</t>
  </si>
  <si>
    <t>R5 Why is the person who you received the most personal care from because of a condition, illness or disability within the last 12 months no longer helping you?</t>
  </si>
  <si>
    <t>R5 During the period of receiving care because of a condition, illness or disability within the last 12 months, did the person from whom you received the most personal care live with you?</t>
  </si>
  <si>
    <t>R5 Because of your limitations, did/does the person who you received the most personal care from within the last 12 months because of a condition, illness or disability help you with: bathing, dressing, eating, or going to the bathroom?</t>
  </si>
  <si>
    <t>R5 Because of your limitations, did/does the person who you received the most personal care from within the last 12 months because of a condition, illness or disability help you with: getting around inside the house or getting outside?</t>
  </si>
  <si>
    <t>R5 Because of your limitations, did/does the person who you received the most personal care from within the last 12 months because of a condition, illness or disability help you with: shopping, cooking, housework or laundry?</t>
  </si>
  <si>
    <t>R5 Because of your limitations, did/does the person who you received the most personal care from within the last 12 months because of a condition, illness or disability help you with: managing money, making phone calls, or taking medications?</t>
  </si>
  <si>
    <t>R5 How many different weeks during the past 12 months did you receive care from the person who you received the most personal care from because of a condition, illness or disability?</t>
  </si>
  <si>
    <t>R5 During those weeks within the past 12 months when you received care from the person who gave you the most personal care because of a condition, illness or disability, about how many hours per week, on average, did s/he help you?</t>
  </si>
  <si>
    <t>R5 How tall are you: feet component?</t>
  </si>
  <si>
    <t>R5 How tall are you: inches component?</t>
  </si>
  <si>
    <t>R5 Sibling Respondent's total height in inches.</t>
  </si>
  <si>
    <t>R5 How much do you weigh: pounds component?</t>
  </si>
  <si>
    <t>R5 Do you consider yourself now to be overweight, underweight, or about the right weight?</t>
  </si>
  <si>
    <t>R5 Are you actively trying to lose weight or maintain a desirable weight?</t>
  </si>
  <si>
    <t>R5 Do you consider your spouse to be overweight, underweight, right weight, or don't know?</t>
  </si>
  <si>
    <t>R5 Have you ever smoked cigarettes regularly in your entire life?</t>
  </si>
  <si>
    <t>R5 Do you currently smoke?</t>
  </si>
  <si>
    <t>R5 Name for General Health Vignette A: No specific disease.</t>
  </si>
  <si>
    <t>R5 General Health Vignette A: Randomly assigned severity level 1 through 4.</t>
  </si>
  <si>
    <t>R5 In general, would you say  [name]'s health is excellent, very good, good, fair or poor?</t>
  </si>
  <si>
    <t>R5 Name for General Health Vignette B: Heart Disease.</t>
  </si>
  <si>
    <t>R5 General Health Vignette B: Randomly assigned severity level 1 through 4.</t>
  </si>
  <si>
    <t>R5 General Health Vignette B: Placement of sentence regarding disease name.</t>
  </si>
  <si>
    <t>R5 Name for General Health Vignette C: Diabetes.</t>
  </si>
  <si>
    <t>R5 General Health Vignette C: Randomly assigned severity level 1 through 4.</t>
  </si>
  <si>
    <t>R5 General Health Vignette C: Placement of sentence regarding disease name.</t>
  </si>
  <si>
    <t>R5 Letter of first vignette.</t>
  </si>
  <si>
    <t>R5 Letter of second vignette.</t>
  </si>
  <si>
    <t>R5 Letter of third vignette.</t>
  </si>
  <si>
    <t>R5 6-item score for the Cognition Similarities section.</t>
  </si>
  <si>
    <t>R5 9-item score for the Cognition Similarities section.</t>
  </si>
  <si>
    <t>R5 Score for 'In what way are an orange and a banana alike?'</t>
  </si>
  <si>
    <t>R5 Score for 'In what way are a boat and an automobile alike?'</t>
  </si>
  <si>
    <t>R5 Score for 'In what way are an eye and an ear alike?'</t>
  </si>
  <si>
    <t>R5 Score for 'In what way are north and west alike?'</t>
  </si>
  <si>
    <t>R5 Score for 'In what way are an egg and a seed alike?'</t>
  </si>
  <si>
    <t>R5 Score for 'In what way are a table and a chair alike?'</t>
  </si>
  <si>
    <t>R5 Score for 'In what way are a poem and a statue alike?'</t>
  </si>
  <si>
    <t>R5 Score for 'In what way are a fly and a tree alike?'</t>
  </si>
  <si>
    <t>R5 Score for 'In what way are praise and punishment alike?'</t>
  </si>
  <si>
    <t>R5 Is current/last employment spell full-time or part-time?</t>
  </si>
  <si>
    <t>R5 1990 Census detailed industry code for first or only job in current or last employment spell.</t>
  </si>
  <si>
    <t>R5 1990 Census detailed occupation code for first or only job in current or last employment spell.</t>
  </si>
  <si>
    <t>R5 1990 Major industry code for first or only job in current or last employment spell.</t>
  </si>
  <si>
    <t>R5 1990 Major occupation code for first or only job in current or last employment spell.</t>
  </si>
  <si>
    <t>R5 1989 Nakao-Treas Prestige Rating for first or only job in current or last employment spell.</t>
  </si>
  <si>
    <t>R5 1990 Occupational Education Score for first or only job in current or last employment spell.</t>
  </si>
  <si>
    <t>R5 1990 Occupational Income Score for first or only job in current or last employment spell.</t>
  </si>
  <si>
    <t>R5 Does the company in current or last employment spell offer a pension or retirement plan?</t>
  </si>
  <si>
    <t>R5 Does the company in current or last employment spell offer health insurance?</t>
  </si>
  <si>
    <t>R5 Most Serious Physical/Mental Limiting Condition. These are ICD-9 and ICF codes.</t>
  </si>
  <si>
    <t>R5 Problem Flag for Most Serious Physical/Mental Limiting Condition</t>
  </si>
  <si>
    <t>R5 Collapsed ICD-9 and ICF Codes for Most Serious Physical/Mental Limiting Condition.</t>
  </si>
  <si>
    <t>R5 In what year did your most serious condition begin to limit what you were able to do?</t>
  </si>
  <si>
    <t>R5 In what year did your most serious condition stop limiting what you were able to do?</t>
  </si>
  <si>
    <t>R5 Was your most serious condition in any way caused by the nature of any job that you ever held?</t>
  </si>
  <si>
    <t>R5 In what year did you leave the job that contributed to your most serious condition?</t>
  </si>
  <si>
    <t>R5 Problem Flag for Second Most Serious Physical/Mental Limiting Condition.</t>
  </si>
  <si>
    <t>R5 Second Most Serious Physical/Mental Limiting Condition. These are ICD-9 and ICF codes.</t>
  </si>
  <si>
    <t>R5 Collapsed Codes for Second Most Serious Physical/Mental Limiting Condition.</t>
  </si>
  <si>
    <t>R5 In what year did your second most serious condition begin to limit what you were able to do?</t>
  </si>
  <si>
    <t>R5 In what year did your second most serious condition stop limiting what you were able to do?</t>
  </si>
  <si>
    <t>R5 Was your second most serious condition in any way caused by the nature of any job that you ever held?</t>
  </si>
  <si>
    <t>R5 In what year did you leave the job that contributed to your second most serious condition?</t>
  </si>
  <si>
    <t>R5 Have you ever received disability benefits?</t>
  </si>
  <si>
    <t>R5 What program did you receive disability benefits from?</t>
  </si>
  <si>
    <t>R5 In what year did you first begin to receive disability benefits?</t>
  </si>
  <si>
    <t>R5 In what year did you last receive disability benefits?</t>
  </si>
  <si>
    <t>R5 Problem Flag for most serious condition that Graduate Respondent received disability benefits for.</t>
  </si>
  <si>
    <t>R5 Most serious condition that Respondent received disability benefits for. These are ICD-9 and ICF codes.</t>
  </si>
  <si>
    <t>R5 Most serious condition that Respondent received disability benefits for - collapsed version.</t>
  </si>
  <si>
    <t>R5 Class of Worker code for current/last employment spell.</t>
  </si>
  <si>
    <t>R5 Century-month Graduate Respondent began first job in first employer employment spell.</t>
  </si>
  <si>
    <t>R5 Century-month Graduate Respondent began first job in second employer employment spell.</t>
  </si>
  <si>
    <t>R5 Century-month Graduate Respondent began first job in third employer employment spell.</t>
  </si>
  <si>
    <t>R5 Century-month Graduate Respondent began first job in fourth employer employment spell.</t>
  </si>
  <si>
    <t>R5 Century-month Graduate Respondent began first job in fifth employer employment spell.</t>
  </si>
  <si>
    <t>R5 Century-month Graduate Respondent began first job in sixth employer employment spell.</t>
  </si>
  <si>
    <t>R5 Century-month Graduate Respondent began first job in seventh employer employment spell.</t>
  </si>
  <si>
    <t>R5 Century-month Graduate Respondent began first job in eighth employer employment spell.</t>
  </si>
  <si>
    <t>R5 Century-month Graduate Respondent began first job in current or last employment spell.</t>
  </si>
  <si>
    <t>R5 Century-month Graduate Respondent began first job in pre-retirement spell.</t>
  </si>
  <si>
    <t>R5 Indicates the pattern of job spells 1993-2004.</t>
  </si>
  <si>
    <t>R5 Century-month Graduate Respondent stopped first employer job spell.</t>
  </si>
  <si>
    <t>R5 Century-month Graduate Respondent stopped second employer job spell.</t>
  </si>
  <si>
    <t>R5 Century-month Graduate Respondent stopped third employer job spell.</t>
  </si>
  <si>
    <t>R5 Century-month Graduate Respondent stopped fourth employer job spell.</t>
  </si>
  <si>
    <t>R5 Century-month Graduate Respondent stopped fifth employer job spell.</t>
  </si>
  <si>
    <t>R5 Century-month Graduate Respondent stopped sixth employer job spell.</t>
  </si>
  <si>
    <t>R5 Century-month Graduate Respondent stopped seventh employer job spell.</t>
  </si>
  <si>
    <t>R5 Century-month Graduate Respondent stopped eighth employer job spell.</t>
  </si>
  <si>
    <t>R5 Century-month Graduate Respondent stopped current or last employment spell.</t>
  </si>
  <si>
    <t>R5 Century-month Graduate Respondent stopped pre-retirement spell.</t>
  </si>
  <si>
    <t>R5 What is your current employment status?</t>
  </si>
  <si>
    <t>R5 Was your first or only job in the first employer job spell full-time or part-time?</t>
  </si>
  <si>
    <t>R5 Was your first or only job in the second employer job spell full-time or part-time?</t>
  </si>
  <si>
    <t>R5 Was your first or only job in the third employer job spell full-time or part-time?</t>
  </si>
  <si>
    <t>R5 Was your first or only job in the fourth employer job spell full-time or part-time?</t>
  </si>
  <si>
    <t>R5 Was your first or only job in the fifth employer job spell full-time or part-time?</t>
  </si>
  <si>
    <t>R5 Was your first or only job in the sixth employer job spell full-time or part-time?</t>
  </si>
  <si>
    <t>R5 Was your first or only job in the seventh employer job spell full-time or part-time?</t>
  </si>
  <si>
    <t>R5 Was your first or only job in the eighth employer job spell full-time or part-time?</t>
  </si>
  <si>
    <t>R5 Was your first or only job in the pre-retirement spell full-time or part-time?</t>
  </si>
  <si>
    <t>R5 Were you retired at any point between your 1993 interview and the present?</t>
  </si>
  <si>
    <t>R5 1990 Census detailed industry code for first or only job in first employer job spell.</t>
  </si>
  <si>
    <t>R5 1990 Census detailed industry code for first or only job in second employer job spell.</t>
  </si>
  <si>
    <t>R5 1990 Census detailed industry code for first or only job in third employer job spell.</t>
  </si>
  <si>
    <t>R5 1990 Census detailed industry code for first or only job in fourth employer job spell.</t>
  </si>
  <si>
    <t>R5 1990 Census detailed industry code for first or only job in fifth employer job spell.</t>
  </si>
  <si>
    <t>R5 1990 Census detailed industry code for first or only job in sixth employer job spell.</t>
  </si>
  <si>
    <t>R5 1990 Census detailed industry code for first or only job in seventh employer job spell.</t>
  </si>
  <si>
    <t>R5 1990 Census detailed industry code for first or only job in eighth employer job spell.</t>
  </si>
  <si>
    <t>R5 1990 Census detailed industry code for first or only job in pre-retirement spell.</t>
  </si>
  <si>
    <t>R5 Flag for current employment and retirement status.</t>
  </si>
  <si>
    <t>R5 1990 Census detailed occupation code for first or only job in first employer job spell.</t>
  </si>
  <si>
    <t>R5 1990 Census detailed occupation code for first or only job in second employer job spell.</t>
  </si>
  <si>
    <t>R5 1990 Census detailed occupation code for first or only job in third employer job spell.</t>
  </si>
  <si>
    <t>R5 1990 Census detailed occupation code for first or only job in fourth employer job spell.</t>
  </si>
  <si>
    <t>R5 1990 Census detailed occupation code for first or only job in fifth employer job spell.</t>
  </si>
  <si>
    <t>R5 1990 Census detailed occupation code for first or only job in sixth employer job spell.</t>
  </si>
  <si>
    <t>R5 1990 Census detailed occupation code for first or only job in seventh employer job spell.</t>
  </si>
  <si>
    <t>R5 1990 Census detailed occupation code for first or only job in eighth employer job spell.</t>
  </si>
  <si>
    <t>R5 1990 Census detailed occupation code for first or only job in pre-retirement spell.</t>
  </si>
  <si>
    <t>R5 Did you work at anytime during the period between your interview in 1993 and the present?</t>
  </si>
  <si>
    <t>R5 1990 Major industry code for first or only job in first employer job spell.</t>
  </si>
  <si>
    <t>R5 1990 Major industry code for first or only job in second employer job spell.</t>
  </si>
  <si>
    <t>R5 1990 Major industry code for first or only job in third employer job spell.</t>
  </si>
  <si>
    <t>R5 1990 Major industry code for first or only job in fourth employer job spell.</t>
  </si>
  <si>
    <t>R5 1990 Major industry code for first or only job in fifth employer job spell.</t>
  </si>
  <si>
    <t>R5 1990 Major industry code for first or only job in sixth employer job spell.</t>
  </si>
  <si>
    <t>R5 1990 Major industry code for first or only job in seventh employer job spell.</t>
  </si>
  <si>
    <t>R5 1990 Major industry code for first or only job in eighth employer job spell.</t>
  </si>
  <si>
    <t>R5 1990 Major industry code for first or only job in pre-retirement spell.</t>
  </si>
  <si>
    <t>R5 Did you work at any time during the period between your interview in 1975 and the present?</t>
  </si>
  <si>
    <t>R5 1990 Major occupation code for first or only job in first employer job spell.</t>
  </si>
  <si>
    <t>R5 1990 Major occupation code for first or only job in second employer job spell.</t>
  </si>
  <si>
    <t>R5 1990 Major occupation code for first or only job in third employer job spell.</t>
  </si>
  <si>
    <t>R5 1990 Major occupation code for first or only job in fourth employer job spell.</t>
  </si>
  <si>
    <t>R5 1990 Major occupation code for first or only job in fifth employer job spell.</t>
  </si>
  <si>
    <t>R5 1990 Major occupation code for first or only job in sixth employer job spell.</t>
  </si>
  <si>
    <t>R5 1990 Major occupation code for first or only job in seventh employer job spell.</t>
  </si>
  <si>
    <t>R5 1990 Major occupation code for first or only job in eighth employer job spell.</t>
  </si>
  <si>
    <t>R5 1990 Major occupation code for first or only job in pre-retirement spell.</t>
  </si>
  <si>
    <t>R5 Did you work at any time during the period between your interview in 1957 and the present?</t>
  </si>
  <si>
    <t>R5 1989 Nakao-treas prestige rating for first or only job in first employer job spell.</t>
  </si>
  <si>
    <t>R5 1989 Nakao-treas prestige rating for first or only job in second employer job spell.</t>
  </si>
  <si>
    <t>R5 1989 Nakao-treas prestige rating for first or only job in third employer job spell.</t>
  </si>
  <si>
    <t>R5 1989 Nakao-treas prestige rating for first or only job in fourth employer job spell.</t>
  </si>
  <si>
    <t>R5 1989 Nakao-treas prestige rating for first or only job in fifth employer job spell.</t>
  </si>
  <si>
    <t>R5 1989 Nakao-treas prestige rating for first or only job in sixth employer job spell.</t>
  </si>
  <si>
    <t>R5 1989 Nakao-treas prestige rating for first or only job in seventh employer job spell.</t>
  </si>
  <si>
    <t>R5 1989 Nakao-treas prestige rating for first or only job in eighth employer job spell.</t>
  </si>
  <si>
    <t>R5 1989 Nakao-Treas Prestige Rating for first or only job in pre-retirement spell.</t>
  </si>
  <si>
    <t>R5 Number of employer spells in 1993-2004.</t>
  </si>
  <si>
    <t>R5 1990 Occupational education score for first or only job in first employer job spell.</t>
  </si>
  <si>
    <t>R5 1990 Occupational education score for first or only job in second employer job spell.</t>
  </si>
  <si>
    <t>R5 1990 Occupational education score for first or only job in third employer job spell.</t>
  </si>
  <si>
    <t>R5 1990 Occupational education score for first or only job in fourth employer job spell.</t>
  </si>
  <si>
    <t>R5 1990 Occupational education score for first or only job in fifth employer job spell.</t>
  </si>
  <si>
    <t>R5 1990 Occupational education score for first or only job in sixth employer job spell.</t>
  </si>
  <si>
    <t>R5 1990 Occupational education score for first or only job in seventh employer job spell.</t>
  </si>
  <si>
    <t>R5 1990 Occupational education score for first or only job in eighth employer job spell.</t>
  </si>
  <si>
    <t>R5 1990 Occupational Education Score for first or only job in pre-retirement spell.</t>
  </si>
  <si>
    <t>R5 1990 Occupational Income Score for first or only job in first employer job spell.</t>
  </si>
  <si>
    <t>R5 1990 Occupational Income Score for first or only job in second employer job spell.</t>
  </si>
  <si>
    <t>R5 1990 Occupational Income Score for first or only job in third employer job spell.</t>
  </si>
  <si>
    <t>R5 1990 Occupational Income Score for first or only job in fourth employer job spell.</t>
  </si>
  <si>
    <t>R5 1990 Occupational Income Score for first or only job in fifth employer job spell.</t>
  </si>
  <si>
    <t>R5 1990 Occupational Income Score for first or only job in sixth employer job spell.</t>
  </si>
  <si>
    <t>R5 1990 Occupational Income Score for first or only job in seventh employer job spell.</t>
  </si>
  <si>
    <t>R5 1990 Occupational Income Score for first or only job in eighth employer job spell.</t>
  </si>
  <si>
    <t>R5 1990 Occupational Income Score for first or only job in pre-retirement spell.</t>
  </si>
  <si>
    <t>R5 Number of employer spells 1993-2004 with non-reported beginning or ending dates.</t>
  </si>
  <si>
    <t>R5 Total years worked between 1993 and 2004.</t>
  </si>
  <si>
    <t>R5 Total years worked between 1975 and 2004.</t>
  </si>
  <si>
    <t>R5 How many years has it been since you left your last main job?</t>
  </si>
  <si>
    <t>R5 Flag for pension plan available between 1993 and 2004.</t>
  </si>
  <si>
    <t>R5 Flag for pension plan participation between 1993 and 2004.</t>
  </si>
  <si>
    <t>R5 Does the company in first employer job spell offer a pension or retirement plan?</t>
  </si>
  <si>
    <t>R5 Does the company in second employer job spell offer a pension or retirement plan?</t>
  </si>
  <si>
    <t>R5 Does the company in third employer job spell offer a pension or retirement plan?</t>
  </si>
  <si>
    <t>R5 Does the company in fourth employer job spell offer a pension or retirement plan?</t>
  </si>
  <si>
    <t>R5 Does the company in fifth employer job spell offer a pension or retirement plan?</t>
  </si>
  <si>
    <t>R5 Does the company in sixth employer job spell offer a pension or retirement plan?</t>
  </si>
  <si>
    <t>R5 Does the company in seventh employer job spell offer a pension or retirement plan?</t>
  </si>
  <si>
    <t>R5 Does the company in eighth employer job spell offer a pension or retirement plan?</t>
  </si>
  <si>
    <t>R5 Does the company in pre-retirement spell offer a pension or retirement plan?</t>
  </si>
  <si>
    <t>R5 Flag for health insurance available 1993-2004.</t>
  </si>
  <si>
    <t>R5 Does the company in first employer job spell offer health insurance?</t>
  </si>
  <si>
    <t>R5 Does the company in second employer job spell offer health insurance?</t>
  </si>
  <si>
    <t>R5 Does the company in third employer job spell offer health insurance?</t>
  </si>
  <si>
    <t>R5 Does the company in fourth employer job spell offer health insurance?</t>
  </si>
  <si>
    <t>R5 Does the company in fifth employer job spell offer health insurance?</t>
  </si>
  <si>
    <t>R5 Does the company in sixth employer job spell offer health insurance?</t>
  </si>
  <si>
    <t>R5 Does the company in seventh employer job spell offer health insurance?</t>
  </si>
  <si>
    <t>R5 Does the company in eighth employer job spell offer health insurance?</t>
  </si>
  <si>
    <t>R5 Does the company in pre-retirement spell offer health insurance?</t>
  </si>
  <si>
    <t>R5 Flag for health insurance participation 1993-2004.</t>
  </si>
  <si>
    <t>R5 Flag for pension plan available 1975-2004.</t>
  </si>
  <si>
    <t>R5 Flag for health insurance available 1975-2004.</t>
  </si>
  <si>
    <t>R5 Did you ever have a change in your most important job activities or duties during your first employer job spell?</t>
  </si>
  <si>
    <t>R5 Did you ever have a change in your most important job activities or duties during your second employer job spell?</t>
  </si>
  <si>
    <t>R5 Did you ever have a change in your most important job activities or duties during your third employer job spell?</t>
  </si>
  <si>
    <t>R5 Did you ever have a change in your most important job activities or duties during your fourth employer job spell?</t>
  </si>
  <si>
    <t>R5 Did you ever have a change in your most important job activities or duties during your fifth employer job spell?</t>
  </si>
  <si>
    <t>R5 Did you ever have a change in your most important job activities or duties during your sixth employer job spell?</t>
  </si>
  <si>
    <t>R5 Did you ever have a change in your most important job activities or duties during your seventh employer job spell?</t>
  </si>
  <si>
    <t>R5 Did you ever have a change in your most important job activities or duties during your eighth employer job spell?</t>
  </si>
  <si>
    <t>R5 Did you ever have a change in your most important job activities or duties during your current or last employment spell?</t>
  </si>
  <si>
    <t>R5 Did you ever have a change in your most important job activities or duties during your pre-retirement spell?</t>
  </si>
  <si>
    <t>R5 Did you ever leave a job due to personal health concerns between your 1993 interview and the present?</t>
  </si>
  <si>
    <t>R5 Century-month Graduate Respondent started last or only job in first employer job spell.</t>
  </si>
  <si>
    <t>R5 Century-month Graduate Respondent started last or only job in second employer job spell.</t>
  </si>
  <si>
    <t>R5 Century-month Graduate Respondent started last or only job in third employer job spell.</t>
  </si>
  <si>
    <t>R5 Century-month Graduate Respondent started last or only job in fourth employer job spell.</t>
  </si>
  <si>
    <t>R5 Century-month Graduate Respondent started last or only job in fifth employer job spell.</t>
  </si>
  <si>
    <t>R5 Century-month Graduate Respondent started last or only job in sixth employer job spell.</t>
  </si>
  <si>
    <t>R5 Century-month Graduate Respondent started last or only job in seventh employer job spell.</t>
  </si>
  <si>
    <t>R5 Century-month Graduate Respondent started last or only job in eighth employer job spell.</t>
  </si>
  <si>
    <t>R5 Century-month Graduate Respondent started last or only job in current or last employment spell.</t>
  </si>
  <si>
    <t>R5 Century-month Graduate Respondent started last or only job in pre-retirement spell.</t>
  </si>
  <si>
    <t>R5 Did you ever leave a job due to personal health concerns between your 1975 interview and the present?</t>
  </si>
  <si>
    <t>R5 Was your last or only job in first employer job spell full-time or part-time?</t>
  </si>
  <si>
    <t>R5 Was your last or only job in second employer job spell full-time or part-time?</t>
  </si>
  <si>
    <t>R5 Was your last or only job in third employer job spell full-time or part-time?</t>
  </si>
  <si>
    <t>R5 Was your last or only job in fourth employer job spell full-time or part-time?</t>
  </si>
  <si>
    <t>R5 Was your last or only job in fifth employer job spell full-time or part-time?</t>
  </si>
  <si>
    <t>R5 Was your last or only job in sixth employer job spell full-time or part-time?</t>
  </si>
  <si>
    <t>R5 Was your last or only job in seventh employer job spell full-time or part-time?</t>
  </si>
  <si>
    <t>R5 Was your last or only job in eighth employer job spell full-time or part-time?</t>
  </si>
  <si>
    <t>R5 Was your last or only job in your current or last employment spell full-time or part-time?</t>
  </si>
  <si>
    <t>R5 Was your last or only job in pre-retirement spell full-time or part-time?</t>
  </si>
  <si>
    <t>R5 Pattern for overlapping employment spells.</t>
  </si>
  <si>
    <t>R5 Job spell one corrections flag.</t>
  </si>
  <si>
    <t>R5 Job spell two corrections flag.</t>
  </si>
  <si>
    <t>R5 Job spell three corrections flag.</t>
  </si>
  <si>
    <t>R5 Job spell four corrections flag.</t>
  </si>
  <si>
    <t>R5 Job spell five corrections flag.</t>
  </si>
  <si>
    <t>R5 Job spell six corrections flag.</t>
  </si>
  <si>
    <t>R5 Job spell seven corrections flag.</t>
  </si>
  <si>
    <t>R5 Job spell eight corrections flag.</t>
  </si>
  <si>
    <t>R5 Job details corrections flag.</t>
  </si>
  <si>
    <t>R5 1990 Census detailed industry code for last or only job in first employer job spell.</t>
  </si>
  <si>
    <t>R5 1990 Census detailed industry code for last or only job in second employer job spell.</t>
  </si>
  <si>
    <t>R5 1990 Census detailed industry code for last or only job in third employer job spell.</t>
  </si>
  <si>
    <t>R5 1990 Census detailed industry code for last or only job in fourth employer job spell.</t>
  </si>
  <si>
    <t>R5 1990 Census detailed industry code for last or only job in fifth employer job spell.</t>
  </si>
  <si>
    <t>R5 1990 Census detailed industry code for last or only job in sixth employer job spell.</t>
  </si>
  <si>
    <t>R5 1990 Census detailed industry code for last or only job in seventh employer job spell.</t>
  </si>
  <si>
    <t>R5 1990 Census detailed industry code for last or only job in eighth employer job spell.</t>
  </si>
  <si>
    <t>R5 1990 Census detailed industry code for last or only job in current or last employment spell.</t>
  </si>
  <si>
    <t>R5 1990 Census detailed industry code for last or only job in pre-retirement spell.</t>
  </si>
  <si>
    <t>R5 1990 Census detailed occupation code for last or only job in first employer job spell.</t>
  </si>
  <si>
    <t>R5 1990 Census detailed occupation code for last or only job in second employer job spell.</t>
  </si>
  <si>
    <t>R5 1990 Census detailed occupation code for last or only job in third employer job spell.</t>
  </si>
  <si>
    <t>R5 1990 Census detailed occupation code for last or only job in fourth employer job spell.</t>
  </si>
  <si>
    <t>R5 1990 Census detailed occupation code for last or only job in fifth employer job spell.</t>
  </si>
  <si>
    <t>R5 1990 Census detailed occupation code for last or only job in sixth employer job spell.</t>
  </si>
  <si>
    <t>R5 1990 Census detailed occupation code for last or only job in seventh employer job spell.</t>
  </si>
  <si>
    <t>R5 1990 Census detailed occupation code for last or only job in eighth employer job spell.</t>
  </si>
  <si>
    <t>R5 1990 Census detailed occupation code for last or only job in current or last employment spell.</t>
  </si>
  <si>
    <t>R5 1990 Census detailed occupation code for last or only job in pre-retirement spell.</t>
  </si>
  <si>
    <t>R5 1990 Major industry code for last or only job in first employer job spell.</t>
  </si>
  <si>
    <t>R5 1990 Major industry code for last or only job in second employer job spell.</t>
  </si>
  <si>
    <t>R5 1990 Major industry code for last or only job in third employer job spell.</t>
  </si>
  <si>
    <t>R5 1990 Major industry code for last or only job in fourth employer job spell.</t>
  </si>
  <si>
    <t>R5 1990 Major industry code for last or only job in fifth employer job spell.</t>
  </si>
  <si>
    <t>R5 1990 Major industry code for last or only job in sixth employer job spell.</t>
  </si>
  <si>
    <t>R5 1990 Major industry code for last or only job in seventh employer job spell.</t>
  </si>
  <si>
    <t>R5 1990 Major industry code for last or only job in eighth employer job spell.</t>
  </si>
  <si>
    <t>R5 1990 Major industry code for last or only job in current or last employment spell.</t>
  </si>
  <si>
    <t>R5 1990 Major industry code for last or only job in pre-retirement spell.</t>
  </si>
  <si>
    <t>R5 1990 Major occupation code for last or only job in first employer job spell.</t>
  </si>
  <si>
    <t>R5 1990 Major occupation code for last or only job in second employer job spell.</t>
  </si>
  <si>
    <t>R5 1990 Major occupation code for last or only job in third employer job spell.</t>
  </si>
  <si>
    <t>R5 1990 Major occupation code for last or only job in fourth employer job spell.</t>
  </si>
  <si>
    <t>R5 1990 Major occupation code for last or only job in fifth employer job spell.</t>
  </si>
  <si>
    <t>R5 1990 Major occupation code for last or only job in sixth employer job spell.</t>
  </si>
  <si>
    <t>R5 1990 Major occupation code for last or only job in seventh employer job spell.</t>
  </si>
  <si>
    <t>R5 1990 Major occupation code for last or only job in eighth employer job spell.</t>
  </si>
  <si>
    <t>R5 1990 Major occupation code for last or only job in current or last employment spell.</t>
  </si>
  <si>
    <t>R5 1990 Major occupation code for last or only job in pre-retirement spell.</t>
  </si>
  <si>
    <t>R5 Indicates the pattern of employer sponsored health insurance 1993-2004.</t>
  </si>
  <si>
    <t>R5 1989 Nakao-treas prestige rating for last or only job in first employer job spell.</t>
  </si>
  <si>
    <t>R5 1989 Nakao-treas prestige rating for last or only job in second employer job spell.</t>
  </si>
  <si>
    <t>R5 1989 Nakao-treas prestige rating for last or only job in third employer job spell.</t>
  </si>
  <si>
    <t>R5 1989 Nakao-treas prestige rating for last or only job in fourth employer job spell.</t>
  </si>
  <si>
    <t>R5 1989 Nakao-treas prestige rating for last or only job in fifth employer job spell.</t>
  </si>
  <si>
    <t>R5 1989 Nakao-treas prestige rating for last or only job in sixth employer job spell.</t>
  </si>
  <si>
    <t>R5 1989 Nakao-treas prestige rating for last or only job in seventh employer job spell.</t>
  </si>
  <si>
    <t>R5 1989 Nakao-treas prestige rating for last or only job in eighth employer job spell.</t>
  </si>
  <si>
    <t>R5 1989 Nakao-Treas Prestige Rating for last or only job in current or last employment spell.</t>
  </si>
  <si>
    <t>R5 1989 Nakao-Treas Prestige Rating for last or only job in pre-retirement spell.</t>
  </si>
  <si>
    <t>R5 Indicates the pattern of employer sponsored pension plans.</t>
  </si>
  <si>
    <t>R5 1990 Occupational education score for the last or only job in first employer job spell.</t>
  </si>
  <si>
    <t>R5 1990 Occupational education score for the last or only job in second employer job spell.</t>
  </si>
  <si>
    <t>R5 1990 Occupational education score for the last or only job in third employer job spell.</t>
  </si>
  <si>
    <t>R5 1990 Occupational education score for the last or only job in fourth employer job spell.</t>
  </si>
  <si>
    <t>R5 1990 Occupational education score for the last or only job in fifth employer job spell.</t>
  </si>
  <si>
    <t>R5 1990 Occupational education score for the last or only job in sixth employer job spell.</t>
  </si>
  <si>
    <t>R5 1990 Occupational education score for the last or only job in seventh employer job spell.</t>
  </si>
  <si>
    <t>R5 1990 Occupational education score for the last or only job in eighth employer job spell.</t>
  </si>
  <si>
    <t>R5 1990 Occupational Education Score for last or only job in current or last employment spell.</t>
  </si>
  <si>
    <t>R5 1990 Occupational Education Score for last or only job in pre-retirement spell.</t>
  </si>
  <si>
    <t>R5 Flag indicating job roster number that Job Characteristics data come from.</t>
  </si>
  <si>
    <t>R5 1990 Occupational earnings score for the last or only job in first employer job spell.</t>
  </si>
  <si>
    <t>R5 1990 Occupational earnings score for the last or only job in second employer job spell.</t>
  </si>
  <si>
    <t>R5 1990 Occupational earnings score for the last or only job in third employer job spell.</t>
  </si>
  <si>
    <t>R5 1990 Occupational earnings score for the last or only job in fourth employer job spell.</t>
  </si>
  <si>
    <t>R5 1990 Occupational earnings score for the last or only job in fifth employer job spell.</t>
  </si>
  <si>
    <t>R5 1990 Occupational earnings score for the last or only job in sixth employer job spell.</t>
  </si>
  <si>
    <t>R5 1990 Occupational earnings score for the last or only job in seventh employer job spell.</t>
  </si>
  <si>
    <t>R5 1990 Occupational earnings score for the last or only job in eighth employer job spell.</t>
  </si>
  <si>
    <t>R5 1990 Occupational Income Score for last or only job in current or last employment spell.</t>
  </si>
  <si>
    <t>R5 1990 Occupational Income Score for last or only job in pre-retirement spell.</t>
  </si>
  <si>
    <t>R5 Flag indicating job roster number that Job Details data come from.</t>
  </si>
  <si>
    <t>R5 Started second employer job spell before leaving first employer job spell.</t>
  </si>
  <si>
    <t>R5 Started third employer job spell before leaving second employer job spell.</t>
  </si>
  <si>
    <t>R5 Started fourth employer job spell before leaving third employer job spell.</t>
  </si>
  <si>
    <t>R5 Started fifth employer job spell before leaving fourth employer job spell.</t>
  </si>
  <si>
    <t>R5 Started sixth employer job spell before leaving fifth employer job spell.</t>
  </si>
  <si>
    <t>R5 Started seventh employer job spell before leaving sixth employer job spell.</t>
  </si>
  <si>
    <t>R5 Started eighth employer job spell before leaving seventh employer job spell.</t>
  </si>
  <si>
    <t>R5 Did a health problem influence Graduate Respondent to leave first employer job spell?</t>
  </si>
  <si>
    <t>R5 Did a health problem influence Graduate Respondent to leave second employer job spell?</t>
  </si>
  <si>
    <t>R5 Did a health problem influence Graduate Respondent to leave third employer job spell?</t>
  </si>
  <si>
    <t>R5 Did a health problem influence Graduate Respondent to leave fourth employer job spell?</t>
  </si>
  <si>
    <t>R5 Did a health problem influence Graduate Respondent to leave fifth employer job spell?</t>
  </si>
  <si>
    <t>R5 Did a health problem influence Graduate Respondent to leave sixth employer job spell?</t>
  </si>
  <si>
    <t>R5 Did a health problem influence Graduate Respondent to leave seventh employer job spell?</t>
  </si>
  <si>
    <t>R5 Did a health problem influence Graduate Respondent to leave eighth employer job spell?</t>
  </si>
  <si>
    <t>R5 Did a health problem influence Graduate Respondent to leave current or last employment spell?</t>
  </si>
  <si>
    <t>R5 Did a health problem influence Graduate Respondent to leave pre-retirement spell?</t>
  </si>
  <si>
    <t>R5 Could Graduate Respondent have remained at first employer job spell for another 6 months?</t>
  </si>
  <si>
    <t>R5 Could Graduate Respondent have remained at second employer job spell for another 6 months?</t>
  </si>
  <si>
    <t>R5 Could Graduate Respondent have remained at third employer job spell for another 6 months?</t>
  </si>
  <si>
    <t>R5 Could Graduate Respondent have remained at fourth employer job spell for another 6 months?</t>
  </si>
  <si>
    <t>R5 Could Graduate Respondent have remained at fifth employer job spell for another 6 months?</t>
  </si>
  <si>
    <t>R5 Could Graduate Respondent have remained at sixth employer job spell for another 6 months?</t>
  </si>
  <si>
    <t>R5 Could Graduate Respondent have remained at seventh employer job spell for another 6 months?</t>
  </si>
  <si>
    <t>R5 Could Graduate Respondent have remained at eighth employer job spell for another 6 months?</t>
  </si>
  <si>
    <t>R5 Could Graduate Respondent have remained at current or last employment spell for another 6 months?</t>
  </si>
  <si>
    <t>R5 Could Graduate Respondent have remained in pre-retirement spell for another 6 months?</t>
  </si>
  <si>
    <t>R5 Did Graduate Respondent retire from first employer job spell?</t>
  </si>
  <si>
    <t>R5 Did Graduate Respondent retire from second employer job spell?</t>
  </si>
  <si>
    <t>R5 Did Graduate Respondent retire from third employer job spell?</t>
  </si>
  <si>
    <t>R5 Did Graduate Respondent retire from fourth employer job spell?</t>
  </si>
  <si>
    <t>R5 Did Graduate Respondent retire from fifth employer job spell?</t>
  </si>
  <si>
    <t>R5 Did Graduate Respondent retire from sixth employer job spell?</t>
  </si>
  <si>
    <t>R5 Did Graduate Respondent retire from seventh employer job spell?</t>
  </si>
  <si>
    <t>R5 Did Graduate Respondent retire from eighth employer job spell?</t>
  </si>
  <si>
    <t>R5 Did Graduate Respondent retire from current or last employment spell?</t>
  </si>
  <si>
    <t>R5 Why did Graduate Respondent retire from first employer job spell - first reason?</t>
  </si>
  <si>
    <t>R5 Why did Graduate Respondent retire from second employer job spell - first reason?</t>
  </si>
  <si>
    <t>R5 Why did Graduate Respondent retire from third employer job spell - first reason?</t>
  </si>
  <si>
    <t>R5 Why did Graduate Respondent retire from fourth employer job spell - first reason?</t>
  </si>
  <si>
    <t>R5 Why did Graduate Respondent retire from fifth employer job spell - first reason?</t>
  </si>
  <si>
    <t>R5 Why did Graduate Respondent retire from sixth employer job spell - first reason?</t>
  </si>
  <si>
    <t>R5 Why did Graduate Respondent retire from seventh employer job spell - first reason?</t>
  </si>
  <si>
    <t>R5 Why did Graduate Respondent retire from eighth employer job spell - first reason?</t>
  </si>
  <si>
    <t>R5 Why did Graduate Respondent retire from current or last employment spell - first reason?</t>
  </si>
  <si>
    <t>R5 Why did Graduate Respondent retire from pre-retirement employment spell - first reason?</t>
  </si>
  <si>
    <t>R5 Why did Graduate Respondent retire from first employer job spell - second reason?</t>
  </si>
  <si>
    <t>R5 Why did Graduate Respondent retire from 2nd employer job spell - second reason?</t>
  </si>
  <si>
    <t>R5 Why did Graduate Respondent retire from 3rd employer job spell - second reason?</t>
  </si>
  <si>
    <t>R5 Why did Graduate Respondent retire from 4th employer job spell - second reason?</t>
  </si>
  <si>
    <t>R5 Why did Graduate Respondent retire from 5th employer job spell - second reason?</t>
  </si>
  <si>
    <t>R5 Why did Graduate Respondent retire from 6th employer job spell - second reason?</t>
  </si>
  <si>
    <t>R5 Why did Graduate Respondent retire from 7th employer job spell - second reason?</t>
  </si>
  <si>
    <t>R5 Why did Graduate Respondent retire from 8th employer job spell - second reason?</t>
  </si>
  <si>
    <t>R5 Why did Graduate Respondent retire from current or last employment spell - second reason?</t>
  </si>
  <si>
    <t>R5 Why did Graduate Respondent retire from pre-retirement employment spell - second reason?</t>
  </si>
  <si>
    <t>R5 Why did Graduate Respondent retire from first employer job spell - third reason?</t>
  </si>
  <si>
    <t>R5 Why did Graduate Respondent retire from second employer job spell - third reason?</t>
  </si>
  <si>
    <t>R5 Why did Graduate Respondent retire from third employer job spell - third reason?</t>
  </si>
  <si>
    <t>R5 Why did Graduate Respondent retire from fourth employer job spell - third reason?</t>
  </si>
  <si>
    <t>R5 Why did Graduate Respondent retire from fifth employer job spell - third reason?</t>
  </si>
  <si>
    <t>R5 Why did Graduate Respondent retire from sixth employer job spell - third reason?</t>
  </si>
  <si>
    <t>R5 Why did Graduate Respondent retire from seventh employer job spell - third reason?</t>
  </si>
  <si>
    <t>R5 Why did Graduate Respondent retire from eighth employer job spell - third reason?</t>
  </si>
  <si>
    <t>R5 Why did Graduate Respondent retire from current or last employment spell - third reason?</t>
  </si>
  <si>
    <t>R5 Why did Graduate Respondent retire from pre-retirement employment spell - third reason?</t>
  </si>
  <si>
    <t>R5 Why was Graduate Respondent laid off from first employer job spell?</t>
  </si>
  <si>
    <t>R5 Why was Graduate Respondent laid off from second employer job spell?</t>
  </si>
  <si>
    <t>R5 Why was Graduate Respondent laid off from third employer job spell?</t>
  </si>
  <si>
    <t>R5 Why was Graduate Respondent laid off from fourth employer job spell?</t>
  </si>
  <si>
    <t>R5 Why was Graduate Respondent laid off from fifth employer job spell?</t>
  </si>
  <si>
    <t>R5 Why was Graduate Respondent laid off from sixth employer job spell?</t>
  </si>
  <si>
    <t>R5 Why was Graduate Respondent laid off from seventh employer job spell?</t>
  </si>
  <si>
    <t>R5 Why was Graduate Respondent laid off from eighth employer job spell?</t>
  </si>
  <si>
    <t>R5 Why was Graduate Respondent laid off from current or last employment spell?</t>
  </si>
  <si>
    <t>R5 Why was Graduate Respondent laid off from pre-retirement spell?</t>
  </si>
  <si>
    <t>R5 Date in century months overlapping second employer job spell becomes main job.</t>
  </si>
  <si>
    <t>R5 Date in century months overlapping third employer job spell becomes main job</t>
  </si>
  <si>
    <t>R5 Date in century months overlapping fourth employer job spell becomes main job.</t>
  </si>
  <si>
    <t>R5 Date in century months overlapping fifth employer job spell becomes main job.</t>
  </si>
  <si>
    <t>R5 Date in century months overlapping sixth employer job spell becomes main job.</t>
  </si>
  <si>
    <t>R5 Date in century months overlapping seventh employer job spell becomes main job.</t>
  </si>
  <si>
    <t>R5 First employer job spell is the current or last employment spell in 1993 or 1975.</t>
  </si>
  <si>
    <t>R5 Number of employees besides Graduate Respondent working at establishment.</t>
  </si>
  <si>
    <t>R5 Categorized number of employees besides Graduate Respondent working at establishment.</t>
  </si>
  <si>
    <t>R5 Did you work at the job longer than you wanted to keep health insurance?</t>
  </si>
  <si>
    <t>R5 Hours worked per week in first or only job in first employer job spell.</t>
  </si>
  <si>
    <t>R5 Hours worked per week in first or only job in second employer job spell.</t>
  </si>
  <si>
    <t>R5 Hours worked per week in first or only job in third employer job spell.</t>
  </si>
  <si>
    <t>R5 Hours worked per week in first or only job in fourth employer job spell.</t>
  </si>
  <si>
    <t>R5 Hours worked per week in first or only job in fifth employer job spell.</t>
  </si>
  <si>
    <t>R5 Hours worked per week in first or only job in sixth employer job spell.</t>
  </si>
  <si>
    <t>R5 Hours worked per week in first or only job in seventh employer job spell.</t>
  </si>
  <si>
    <t>R5 Hours worked per week in first or only job in eighth employer job spell.</t>
  </si>
  <si>
    <t>R5 Typical hours worked per week for first or only job in current or last employment spell.</t>
  </si>
  <si>
    <t>R5 Typical hours worked per week in pre-retirement spell.</t>
  </si>
  <si>
    <t>R5 Is job in Wisconsin?</t>
  </si>
  <si>
    <t>R5 If offered, did Graduate Respondent participate in pension or retirement plan through first employer?</t>
  </si>
  <si>
    <t>R5 If offered, did Graduate Respondent participate in pension or retirement plan through second employer?</t>
  </si>
  <si>
    <t>R5 If offered, did Graduate Respondent participate in pension or retirement plan through third employer?</t>
  </si>
  <si>
    <t>R5 If offered, did Graduate Respondent participate in pension or retirement plan through fourth employer?</t>
  </si>
  <si>
    <t>R5 If offered, did Graduate Respondent participate in pension or retirement plan through fifth employer?</t>
  </si>
  <si>
    <t>R5 If offered, did Graduate Respondent participate in pension or retirement plan through sixth employer?</t>
  </si>
  <si>
    <t>R5 If offered, did Graduate Respondent participate in pension or retirement plan through seventh employer?</t>
  </si>
  <si>
    <t>R5 If offered, did Graduate Respondent participate in pension or retirement plan through eighth employer?</t>
  </si>
  <si>
    <t>R5 If offered, does Graduate Respondent participate in pension or retirement plan through current or last employer?</t>
  </si>
  <si>
    <t>R5 If offered, does Graduate Respondent participate in pension or retirement plan through pre-retirement employer?</t>
  </si>
  <si>
    <t>R5 If offered, did Graduate Respondent participate in health insurance plan through first employer?</t>
  </si>
  <si>
    <t>R5 If offered, did Graduate Respondent participate in health insurance plan through second employer?</t>
  </si>
  <si>
    <t>R5 If offered, did Graduate Respondent participate in health insurance plan through third employer?</t>
  </si>
  <si>
    <t>R5 If offered, did Graduate Respondent participate in health insurance plan through fourth employer?</t>
  </si>
  <si>
    <t>R5 If offered, did Graduate Respondent participate in health insurance plan through fifth employer?</t>
  </si>
  <si>
    <t>R5 If offered, did Graduate Respondent participate in health insurance plan through sixth employer?</t>
  </si>
  <si>
    <t>R5 If offered, did Graduate Respondent participate in health insurance plan through seventh employer?</t>
  </si>
  <si>
    <t>R5 If offered, did Graduate Respondent participate in health insurance plan through eighth employer?</t>
  </si>
  <si>
    <t>R5 If offered, does Graduate Respondent participate in health insurance plan through current or last employer?</t>
  </si>
  <si>
    <t>R5 If offered, does Graduate Respondent participate in health insurance through pre-retirement employer?</t>
  </si>
  <si>
    <t>R5 Did first employer health plan continue, including cobra, after Graduate Respondent stopped working at first employer job spell?</t>
  </si>
  <si>
    <t>R5 Did second employer health plan continue, including cobra, after Graduate Respondent stopped working at second employer job spell?</t>
  </si>
  <si>
    <t>R5 Did third employer health plan continue, including cobra, after Graduate Respondent stopped working at third employer job spell?</t>
  </si>
  <si>
    <t>R5 Did fourth employer health plan continue, including cobra, after Graduate Respondent stopped working at fourth employer job spell?</t>
  </si>
  <si>
    <t>R5 Did fifth employer health plan continue, including cobra, after Graduate Respondent stopped working at fifth employer job spell?</t>
  </si>
  <si>
    <t>R5 Did sixth employer health plan continue, including cobra, after Graduate Respondent stopped working at sixth employer job spell?</t>
  </si>
  <si>
    <t>R5 Did seventh employer health plan continue, including cobra, after Graduate Respondent stopped working at seventh employer job spell?</t>
  </si>
  <si>
    <t>R5 Did eighth employer health plan continue, including cobra, after Graduate Respondent stopped working at eighth employer job spell?</t>
  </si>
  <si>
    <t>R5 Did health INS continue after Graduate Respondent stopped working for current or last employment spell?</t>
  </si>
  <si>
    <t>R5 Did health INS continue after Graduate Respondent stopped working for pre-retirement spell?</t>
  </si>
  <si>
    <t>R5 Hours worked per week in last or only job in first employer job spell.</t>
  </si>
  <si>
    <t>R5 Hours worked per week in last or only job in second employer job spell.</t>
  </si>
  <si>
    <t>R5 Hours worked per week in last or only job in third employer job spell.</t>
  </si>
  <si>
    <t>R5 Hours worked per week in last or only job in fourth employer job spell.</t>
  </si>
  <si>
    <t>R5 Hours worked per week in last or only job in fifth employer job spell.</t>
  </si>
  <si>
    <t>R5 Hours worked per week in last or only job in sixth employer job spell.</t>
  </si>
  <si>
    <t>R5 Hours worked per week in last or only job in seventh employer job spell.</t>
  </si>
  <si>
    <t>R5 How many hours per week did you usually work at this main job?</t>
  </si>
  <si>
    <t>R5 Typical hours worked per week for last or only job in current or last employment spell?</t>
  </si>
  <si>
    <t>R5 Typical hours worked per week for last or only job in pre-retirement spell?</t>
  </si>
  <si>
    <t>R5 Class of Worker code for first employer job spell.</t>
  </si>
  <si>
    <t>R5 Class of Worker code for second employer job spell.</t>
  </si>
  <si>
    <t>R5 Class of Worker code for third employer job spell.</t>
  </si>
  <si>
    <t>R5 Class of Worker code for fourth employer job spell.</t>
  </si>
  <si>
    <t>R5 Class of Worker code for fifth employer job spell.</t>
  </si>
  <si>
    <t>R5 Class of Worker code for sixth employer job spell.</t>
  </si>
  <si>
    <t>R5 Class of Worker code for seventh employer job spell.</t>
  </si>
  <si>
    <t>R5 Class of Worker code for eighth employer job spell.</t>
  </si>
  <si>
    <t>R5 Class of Worker code for pre-retirement spell.</t>
  </si>
  <si>
    <t>R5 The main reason that Graduate Respondent left first employer job spell.</t>
  </si>
  <si>
    <t>R5 The main reason that Graduate Respondent left second employer job spell.</t>
  </si>
  <si>
    <t>R5 The main reason that Graduate Respondent left third employer job spell.</t>
  </si>
  <si>
    <t>R5 The main reason that Graduate Respondent left fourth employer job spell.</t>
  </si>
  <si>
    <t>R5 The main reason that Graduate Respondent left fifth employer job spell.</t>
  </si>
  <si>
    <t>R5 The main reason that Graduate Respondent left sixth employer job spell.</t>
  </si>
  <si>
    <t>R5 The main reason that Graduate Respondent left seventh employer job spell.</t>
  </si>
  <si>
    <t>R5 The main reason that Graduate Respondent left eighth employer job spell.</t>
  </si>
  <si>
    <t>R5 The main reason that Graduate Respondent left current or last employment spell.</t>
  </si>
  <si>
    <t>R5 The main reason that Graduate Respondent left pre-retirement spell.</t>
  </si>
  <si>
    <t>R5 Century-months when Graduate Respondent retired from a job for the first time between 1993 and 2004.</t>
  </si>
  <si>
    <t>R5 Flag for starting another job after first retirement.</t>
  </si>
  <si>
    <t>R5 Have you ever held a full-time or part-time job lasting six months or more including starting your own business?</t>
  </si>
  <si>
    <t>R5 Are you currently working?</t>
  </si>
  <si>
    <t>R5 Century month Sibling started current/last employment spell.</t>
  </si>
  <si>
    <t>R5 Century month the Sibling left current/last employment spell.</t>
  </si>
  <si>
    <t>R5 In a typical week, how many hours per week do/did you work for current/last employment spell?</t>
  </si>
  <si>
    <t>R5 Was your decision to stop working at current/last employment spell influenced by a health problem of yours or by a health problem of one of your family members?</t>
  </si>
  <si>
    <t>R5 If the company in current/last employment spell offered pension or retirement plan, did you participate?</t>
  </si>
  <si>
    <t>R5 If health insurance is/was offered at current/last employment, do you participate?</t>
  </si>
  <si>
    <t>R5 Not including yourself, about how many people worked for your current/last employment spell?</t>
  </si>
  <si>
    <t>R5 Categorized number of employees besides Sibling working at current/last employment spell.</t>
  </si>
  <si>
    <t>R5 Did you continue working at current/last employment spell because you were concerned about losing your health insurance benefits?</t>
  </si>
  <si>
    <t>R5 Century Month Sibling started pre-retirement employment spell.</t>
  </si>
  <si>
    <t>R5 Century month Sibling left pre-retirement employment spell.</t>
  </si>
  <si>
    <t>R5 In a typical week, how many hours per week do/did you work for pre-retirement employment spell?</t>
  </si>
  <si>
    <t>R5 Did the company in pre-retirement employment spell offer a pension or retirement plan?</t>
  </si>
  <si>
    <t>R5 If the company in pre-retirement employment spell offered pension or retirement plan, did you participate?</t>
  </si>
  <si>
    <t>R5 Did the company in pre-retirement employment spell offer health insurance?</t>
  </si>
  <si>
    <t>R5 If the company in pre-retirement employment spell offered health insurance, did you participate?</t>
  </si>
  <si>
    <t>R5 Did you continue working at pre-retirement employment spell because you were concerned about losing your health insurance benefits?</t>
  </si>
  <si>
    <t>R5 Aside from the job that you just told me about, did you ever have another job that you retired from?</t>
  </si>
  <si>
    <t>R5 What was the reason you were laid off from the 1st employment spell?</t>
  </si>
  <si>
    <t>R5 Class of worker code for pre-retirement employment spell.</t>
  </si>
  <si>
    <t>R5 1990 Census detailed industry code for pre-retirement employment spell.</t>
  </si>
  <si>
    <t>R5 1990 Census detailed occupation code for pre-retirement employment spell.</t>
  </si>
  <si>
    <t>R5 1990 Major industry code for pre-retirement employment spell.</t>
  </si>
  <si>
    <t>R5 1990 Major occupation code for pre-retirement employment spell.</t>
  </si>
  <si>
    <t>R5 1989 Nakao-Treas Prestige Rating for pre-retirement employment spell.</t>
  </si>
  <si>
    <t>R5 1990 Occupational Education Score for pre-retirement employment spell.</t>
  </si>
  <si>
    <t>R5 1990 Occupational Income Score for pre-retirement employment spell.</t>
  </si>
  <si>
    <t>R5 Siblings work status for first job data.</t>
  </si>
  <si>
    <t>R5 Was your pre-retirement employment spell full-time or part-time?</t>
  </si>
  <si>
    <t>R5 What was the main reason you left current/last employment spell?</t>
  </si>
  <si>
    <t>R5 Is Sibling's current/last job located in Wisconsin?</t>
  </si>
  <si>
    <t>R5 Besides Social Security, do you have any pension or retirement plans, including those you became eligible for through your spouse?</t>
  </si>
  <si>
    <t>R5 Does respondent have any employer provided pensions?</t>
  </si>
  <si>
    <t>R5 Does respondent have IRAs or Keogh plans?</t>
  </si>
  <si>
    <t>R5 Does respondent have 401k or 403b plans?</t>
  </si>
  <si>
    <t>R5 Does respondent have annuities?</t>
  </si>
  <si>
    <t>R5 Does respondent have a type of pension or retirement plan other than employer provided pensions, IRAs, Keogh plans, 401k or 403b plans, or annuities?</t>
  </si>
  <si>
    <t>R5 Are you currently receiving payments from any pension or retirement plans including employer provided pensions, IRAs, Keogh plans, 401k or 403b plans, annuities, or another plan?</t>
  </si>
  <si>
    <t>R5 Will any or all of these regular pension or retirement payments continue for as long as you live?</t>
  </si>
  <si>
    <t>R5 If you were to die tomorrow, would some percentage of these life-long regular payments continue to be paid to your spouse for as long as he/she lived?</t>
  </si>
  <si>
    <t>R5 In the event of your death, approximately what share of those life-long regular payments would continue to be paid to your spouse for as long as he/she lived?</t>
  </si>
  <si>
    <t>R5 Do you have any retirement plans from which you are not currently receiving benefits?</t>
  </si>
  <si>
    <t>R5 What is the earliest age at which you were or would be eligible for these pension or retirement benefits?</t>
  </si>
  <si>
    <t>R5 About how much do you expect to receive from these pension or retirement plans when you start receiving benefits?</t>
  </si>
  <si>
    <t>R5 Flag for: About how much do you expect to receive from these pension or retirement plans when you start receiving benefits?</t>
  </si>
  <si>
    <t>R5 What is the unit on how much you expect to receive from these pension or retirement plans when you start receiving benefits?</t>
  </si>
  <si>
    <t>R5 Response summary for: About how much do you expect to receive from these pension or retirement plans when you start receiving benefits?</t>
  </si>
  <si>
    <t>R5 Bracket lower bound for: About how much do you expect to receive from these pension or retirement plans when you start receiving benefits?</t>
  </si>
  <si>
    <t>R5 Bracket upper bound for: About how much do you expect to receive from these pension or retirement plans when you start receiving benefits?</t>
  </si>
  <si>
    <t>R5 Bracketing entry point for: About how much do you expect to receive from these pension or retirement plans when you start receiving benefits?</t>
  </si>
  <si>
    <t>R5 Besides Social Security, does your spouse have any pension or retirement plans?</t>
  </si>
  <si>
    <t>R5 Is your spouse currently receiving regular payments from any of these pension or retirement plans?</t>
  </si>
  <si>
    <t>R5 Will any or all of your regular retirement payments continue for as long as your spouse lives?</t>
  </si>
  <si>
    <t>R5 If your spouse were to die tomorrow, would some percentage of his/her life-long regular retirement payments continue to be paid to you for as long as you lived?</t>
  </si>
  <si>
    <t>R5 In the event of your spouse's death, approximately what share of your spouses' life-long regular payments from these pension and retirement plans would continue to be paid to you for as long as you lived?</t>
  </si>
  <si>
    <t>R5 Does your spouse have any retirement plans from which he/she is not currently receiving benefits?</t>
  </si>
  <si>
    <t>R5 What is the earliest age at which your spouse was or would be eligible for these benefits from retirement plans he/she is not currently receiving?</t>
  </si>
  <si>
    <t>R5 FLAG FOR: WHAT IS THE EARLIEST AGE AT WHICH YOUR SPOUSE WAS OR WOULD BE ELIGIBLE FOR THESE BENEFITS FROM RETIREMENT PLANS HE/SHE IS NOT CURRENTLY RECEIVING?</t>
  </si>
  <si>
    <t>R5 About how much does your spouse expect to receive from these pension and retirement plans when he/she starts receiving benefits?</t>
  </si>
  <si>
    <t>R5 What is the unit on how much your spouse expects to receive from these retirement plans when he/she starts receiving benefits?</t>
  </si>
  <si>
    <t>R5 Response summary for: About how much does your spouse expect to receive from these retirement plans when he/she starts receiving benefits?</t>
  </si>
  <si>
    <t>R5 Bracket lower bound for: About how much does your spouse expect to receive from these retirement plans when he/she starts receiving benefits?</t>
  </si>
  <si>
    <t>R5 Bracket upper bound for: About how much does your spouse expect to receive from these retirement plans when he/she starts receiving benefits?</t>
  </si>
  <si>
    <t>R5 Bracketing entry point for: About how much does your spouse expect to receive from these retirement plans when he/she starts receiving benefits?</t>
  </si>
  <si>
    <t>R5 At this time do you consider yourself partly retired, completely retired, or not retired at all?</t>
  </si>
  <si>
    <t>R5 Flag for: At this time do you consider yourself partly retired, completely retired, or not retired at all?</t>
  </si>
  <si>
    <t>R5 At what age do you plan to stop working?</t>
  </si>
  <si>
    <t>R5 Flag for: At what age do you plan to stop working?</t>
  </si>
  <si>
    <t>R5 Do you expect your spouse to retire at about the same time that you do?</t>
  </si>
  <si>
    <t>R5 Flag for: Do you expect your spouse to retire at about the same time that you do?</t>
  </si>
  <si>
    <t>R5 When you and your spouse are both retired, how do you expect your living standards will change?</t>
  </si>
  <si>
    <t>R5 How much had you discussed retirement with your spouse?</t>
  </si>
  <si>
    <t>R5 In what month did you completely/partly retire?</t>
  </si>
  <si>
    <t>R5 In what year did you completely/partly retire?</t>
  </si>
  <si>
    <t>R5 In what century-month did you completely/partly retire?</t>
  </si>
  <si>
    <t>R5 Thinking about your retirement years compared to the years just before you retired, how have your living standards changed?</t>
  </si>
  <si>
    <t>R5 Thinking about your retirement years compared to the years just before you retired, would you say that your relationship with your spouse has been better, about the same, or not as good?</t>
  </si>
  <si>
    <t>R5 Do you get paid by the hour, get a salary, or get paid on some other basis?</t>
  </si>
  <si>
    <t>R5 What was your most recent base hourly wage rate at your job?</t>
  </si>
  <si>
    <t>R5 What was your most recent gross salary before deductions?</t>
  </si>
  <si>
    <t>R5 Pay interval of graduate's most recent reported salary.</t>
  </si>
  <si>
    <t>R5 Was your most recent salary for full time work, for the full year?</t>
  </si>
  <si>
    <t>R5 For how many months work did you receive your most recent salary?</t>
  </si>
  <si>
    <t>R5 For how many hours per week did you receive your most recent salary?</t>
  </si>
  <si>
    <t>R5 In an average month, how much did you earn from your most recent job before taxes and other deductions?</t>
  </si>
  <si>
    <t>R5 Base hourly wage.</t>
  </si>
  <si>
    <t>R5 Did you belong to a labor union?</t>
  </si>
  <si>
    <t>R5 Was your last or current job with the Federal, State or Local Government?</t>
  </si>
  <si>
    <t>R5 Flag for inclusion in 75% job characteristics sample.</t>
  </si>
  <si>
    <t>R5 Did you have the authority to hire or fire others?</t>
  </si>
  <si>
    <t>R5 Could you influence or set the rate of pay recevied by others?</t>
  </si>
  <si>
    <t>R5 Did you supervise the work of others? That is, what they produce or how much?</t>
  </si>
  <si>
    <t>R5 Did someone else supervise your work? That is, what you produce or how much?</t>
  </si>
  <si>
    <t>R5 Could you decide what time to come to work and when to leave, either officially or unofficially?</t>
  </si>
  <si>
    <t>R5 All things considered, how satisfied were you with your job as a whole, were you very satisfied?</t>
  </si>
  <si>
    <t>R5 How often did you find your work stressful?</t>
  </si>
  <si>
    <t>R5 How often in a typical month did you feel used up at the end of the day?</t>
  </si>
  <si>
    <t>R5 Did you use a computer for your most recent job?</t>
  </si>
  <si>
    <t>R5 For your most recent job, how many hours in a typical week would you estimate that you used a computer?</t>
  </si>
  <si>
    <t>R5 When you used a computer for your most recent job, did you connect to the internet or use email?</t>
  </si>
  <si>
    <t>R5 How frequently did your job require lots of physical effort?</t>
  </si>
  <si>
    <t>R5 How frequently did your job require intense concentration or attention?</t>
  </si>
  <si>
    <t>R5 How frequently did you have to work under the pressure of time?</t>
  </si>
  <si>
    <t>R5 How dirty did you get on the job?</t>
  </si>
  <si>
    <t>R5 Were you exposed to dangerous conditions in your work?</t>
  </si>
  <si>
    <t>R5 What was the first, if any, dangerous or hazardous condition you were exposed to at work?</t>
  </si>
  <si>
    <t>R5 What was the second, if any, dangerous or hazardous condition you were exposed to at work?</t>
  </si>
  <si>
    <t>R5 What was the third, if any, dangerous or hazardous condition you were exposed to at work?</t>
  </si>
  <si>
    <t>R5 What was the fourth, if any, dangerous or hazardous condition you were exposed to at work?</t>
  </si>
  <si>
    <t>R5 What was the fifth, if any, dangerous or hazardous condition you were exposed to at work?</t>
  </si>
  <si>
    <t>R5 What was the degree of seriousness of the first hazardous condition you were exposed to at work?</t>
  </si>
  <si>
    <t>R5 What was the degree of seriousness of the second hazardous condition you were exposed to at work?</t>
  </si>
  <si>
    <t>R5 What was the degree of seriousness of the third hazardous condition you were exposed to at work?</t>
  </si>
  <si>
    <t>R5 What was the degree of seriousness of the fourth hazardous condition you were exposed to at work?</t>
  </si>
  <si>
    <t>R5 What was the degree of seriousness of the fifth hazardous condition you were exposed to at work?</t>
  </si>
  <si>
    <t>R5 How frequently were you exposed to hazardous conditions at your work?</t>
  </si>
  <si>
    <t>R5 On a scale from zero to ten, what chance do you think there is that you will lose your job completely in the next two years?  Zero means that there is absolutely no chance of job loss, Ten means that the you will certainly lose your job in the next two years?</t>
  </si>
  <si>
    <t>R5 Flag for base hourly wage source.</t>
  </si>
  <si>
    <t>R5 Are you covered by any health insurance plans through your current or former employer or union?</t>
  </si>
  <si>
    <t>R5 Are you covered by any health insurance plans through your spouse's current or former employer or union?</t>
  </si>
  <si>
    <t>R5 Is Respondent covered by the health insurance plan provided by an employer reported in employment section?</t>
  </si>
  <si>
    <t>R5 Number of health insurance plans provided to Respondent by an employer, including plan reported in employment section but excluding Medicare supplements.</t>
  </si>
  <si>
    <t>R5 How many of your employer health insurance plans were provided by a labor union?</t>
  </si>
  <si>
    <t>R5 Count of ascertained health insurance plans purchased through a self-employed business.</t>
  </si>
  <si>
    <t>R5 Count of ascertained health insurance plans purchased through a family business.</t>
  </si>
  <si>
    <t>R5 Count of ascertained privately purchased health insurance plans.</t>
  </si>
  <si>
    <t>R5 Indicator for Medicare coverage.</t>
  </si>
  <si>
    <t>R5 Indicator for Medicare supplemental health insurance plan coverage.</t>
  </si>
  <si>
    <t>R5 How many Medicaid or other state assistance plans are you covered by, including HIRSP: Wisconsin Health Insurance Risk Sharing Plan?</t>
  </si>
  <si>
    <t>R5 Are you covered by health insurance plans provided by the military or veterans administration, including TRICARE and V.A?</t>
  </si>
  <si>
    <t>R5 CLARIFY: Number of other health insurance plans.</t>
  </si>
  <si>
    <t>R5 Total number of private health insurance plans.</t>
  </si>
  <si>
    <t>R5 Total number of public health insurance plans.</t>
  </si>
  <si>
    <t>R5 Is Respondent covered by a public health insurance plan?</t>
  </si>
  <si>
    <t>R5 Total number of health insurance plans.</t>
  </si>
  <si>
    <t>R5 Type of health insurance.</t>
  </si>
  <si>
    <t>R5 Who is the policyholder for your first employer health insurance plan?</t>
  </si>
  <si>
    <t>R5 Is the first employer health insurance plan from a current or former employer/union?</t>
  </si>
  <si>
    <t>R5 Who does your first employer health insurance plan cover?</t>
  </si>
  <si>
    <t>R5 Who is the policyholder for your second employer health insurance plan?</t>
  </si>
  <si>
    <t>R5 Is the second employer health insurance plan from a current or former employer/union?</t>
  </si>
  <si>
    <t>R5 Who does your second employer health insurance plan cover?</t>
  </si>
  <si>
    <t>R5 Who is the policyholder for your third employer health insurance plan?</t>
  </si>
  <si>
    <t>R5 Is the third employer health insurance plan from a current or former employer/union?</t>
  </si>
  <si>
    <t>R5 Who does your third employer health insurance plan cover?</t>
  </si>
  <si>
    <t>R5 Who is the policy holder for this first privately purchased health insurance plan?</t>
  </si>
  <si>
    <t>R5 Who is covered by this first privately purchased health insurance plan?</t>
  </si>
  <si>
    <t>R5 Who is the policy holder for this second privately purchased health insurance plan?</t>
  </si>
  <si>
    <t>R5 Who is covered by this second privately purchased health insurance plan?</t>
  </si>
  <si>
    <t>R5 Who is the policy holder for the third privately purchased health insurance plan?</t>
  </si>
  <si>
    <t>R5 Who is covered by this third privately purchased health insurance plan?</t>
  </si>
  <si>
    <t>R5 Are you signed up with an HMO, a Health Maintenance Organization, through Medicare?</t>
  </si>
  <si>
    <t>R5 Do you have Part B Medicare coverage in addition to Part A?</t>
  </si>
  <si>
    <t>R5 Is there a book, directory or list of doctors associated with your Medicare HMO?</t>
  </si>
  <si>
    <t>R5 Does your Medicare HMO plan require you to sign up with a certain primary care doctor, group of doctors, or a certain clinic which you must go to for all of your routine care?</t>
  </si>
  <si>
    <t>R5 Under your Medicare HMO plan, do you need to get a referral in order to see a specialist, that is, approval or permission from your doctor or health plan?</t>
  </si>
  <si>
    <t>R5 Will your Medicare HMO plan pay for any of the costs of un-referred visits to specialists or other doctors not associated with the plan?</t>
  </si>
  <si>
    <t>R5 Under your Medicare HMO plan, are you responsible for any of the costs for either a visit to a doctor or to get a prescription filled?</t>
  </si>
  <si>
    <t>R5 Do you have an annual deductible under your Medicare HMO?</t>
  </si>
  <si>
    <t>R5 How much is the annual deductible you pay for your Medicare HMO plan?</t>
  </si>
  <si>
    <t>R5 Under your Medicare HMO plan, for each doctor's visit, do you pay a certain percentage of the cost, a fixed dollar amount, or nothing at all?</t>
  </si>
  <si>
    <t>R5 Under your Medicare HMO plan, what percentage of each doctor's visit costs do you usually pay?</t>
  </si>
  <si>
    <t>R5 Under your Medicare HMO plan, what dollar amount of each doctor's visit do you usually pay?</t>
  </si>
  <si>
    <t>R5 Under your Medicare HMO plan, do you pay a certain percentage of the cost, a fixed dollar amount, or nothing at all for prescriptions?</t>
  </si>
  <si>
    <t>R5 Under your Medicare HMO plan, for each prescription, what percentage do you usually pay?</t>
  </si>
  <si>
    <t>R5 Under your Medicare HMO plan, for each prescription, what dollar amount do you usually pay?</t>
  </si>
  <si>
    <t>R5 Under your Medicare HMO plan, how much do you usually pay for each generic prescription?</t>
  </si>
  <si>
    <t>R5 Under your Medicare HMO plan, how much do you usually pay for each brand-name prescription?</t>
  </si>
  <si>
    <t>R5 Did you first enroll in Medicare or a Medicare HMO within the past 12 months?</t>
  </si>
  <si>
    <t>R5 How many months ago did you first enroll in your Medicare or Medicare HMO?</t>
  </si>
  <si>
    <t>R5 Are you covered by any supplemental policies that cover the costs of health care that are not covered by Medicare, for example private or non-governmental insurance?</t>
  </si>
  <si>
    <t>R5 Was your Medicare supplemental insurance plan obtained through a current or former business, employer or union?</t>
  </si>
  <si>
    <t>R5 Are you responsible for any of the costs for either a visit to a doctor or to get a prescription filled under your Medicare supplemental insurance plan?</t>
  </si>
  <si>
    <t>R5 Do you have an annual deductible under your Medicare supplemental insurance plan?</t>
  </si>
  <si>
    <t>R5 How much do you pay annually on your deductible for your Medicare supplemental insurance plan?</t>
  </si>
  <si>
    <t>R5 Under your Medicare supplemental health insurance plan, for each doctor's visit, do you pay a certain percentage of the cost, a fixed dollar amount, or nothing at all?</t>
  </si>
  <si>
    <t>R5 Under your Medicare supplemental health insurance plan, what percentage of each doctor's visit costs do you usually pay?</t>
  </si>
  <si>
    <t>R5 Under your Medicare supplemental health insurance plan, what dollar amount of each doctor's visit do you usually pay?</t>
  </si>
  <si>
    <t>R5 Under your Medicare supplemental health insurance plan, do you pay a certain percentage of the cost, a fixed dollar amount, or nothing at all for prescriptions?</t>
  </si>
  <si>
    <t>R5 Under your Medicare supplemental health insurance plan, for each prescription, what percentage do you usually pay?</t>
  </si>
  <si>
    <t>R5 Under your Medicare supplemental health insurance plan, for each prescription, what dollar amount do you usually pay?</t>
  </si>
  <si>
    <t>R5 Under your Medicare supplemental health insurance plan, how much do you usually pay for each generic prescription?</t>
  </si>
  <si>
    <t>R5 Under your Medicare supplemental health insurance plan, how much do you usually pay for each brand-name prescription?</t>
  </si>
  <si>
    <t>R5 How much do you pay each month towards the insurance premium for your Medicare supplemental health insurance plan?</t>
  </si>
  <si>
    <t>R5 Are you signed up with an HMO through Medicaid?</t>
  </si>
  <si>
    <t>R5 Did you first enroll in the HMO through Medicaid in the past 12 months?</t>
  </si>
  <si>
    <t>R5 How many months ago did you enroll in the HMO through Medicaid?</t>
  </si>
  <si>
    <t>R5 Is there a doctor's office or other medical facility that you usually go to when you are sick or need advice about your health?</t>
  </si>
  <si>
    <t>R5 Do you have at least one medical provider you usually go to when you are sick or need advice about your health?</t>
  </si>
  <si>
    <t>R5 How many years have you been going to the medical facility you currently go to most often when you are sick or need advice about your health?</t>
  </si>
  <si>
    <t>R5 Do you usually see the same health professional when you go to your usual medical facility?</t>
  </si>
  <si>
    <t>R5 When you go to your usual medical facility, do you usually see a doctor, a nurse, a physician's assistant, or some other type of health professional?</t>
  </si>
  <si>
    <t>R5 What is the specialty of your usual doctor?</t>
  </si>
  <si>
    <t>R5 What is the specialty of your usual medical provider?</t>
  </si>
  <si>
    <t>R5 How many years have you been seeing your current health professional for your health care?</t>
  </si>
  <si>
    <t>R5 Plan number for Medicaid HMO plan.</t>
  </si>
  <si>
    <t>R5 Health insurance plan Graduate Respondent reported in employment section.</t>
  </si>
  <si>
    <t>R5 Number of health insurance plans purchased through a self-employed business.</t>
  </si>
  <si>
    <t>R5 Number of health insurance plans purchased through a family business.</t>
  </si>
  <si>
    <t>R5 Number of privately purchased health insurance plans.</t>
  </si>
  <si>
    <t>R5 Are you covered by Medicare?</t>
  </si>
  <si>
    <t>R5 Number of other insurance plans not accounted for elsewhere.</t>
  </si>
  <si>
    <t>R5 Have you had a change in your health insurance within the past 12 months?</t>
  </si>
  <si>
    <t>R5 Are you currently insured and had a change in health insurance plans within the last 12 months?</t>
  </si>
  <si>
    <t>R5 Does the employer who provides your first employer health insurance plan offer more than one health insurance plan to its employees?</t>
  </si>
  <si>
    <t>R5 Did you initially enroll in your first employer health insurance plan within the past 12 months?</t>
  </si>
  <si>
    <t>R5 How many months ago did you enroll in the first employer health insurance plan?</t>
  </si>
  <si>
    <t>R5 How much do you or your family pay each month towards the insurance premium for the first employer health insurance plan?</t>
  </si>
  <si>
    <t>R5 Is there a book, directory or list of doctors associated with your first employer health insurance plan?</t>
  </si>
  <si>
    <t>R5 Does your first employer health insurance plan require you to sign up with a certain primary care doctor, group of doctors, or a certain clinic which you must go to for all of your routine care?</t>
  </si>
  <si>
    <t>R5 Under your first employer health insurance plan, do you need to get a referral in order to see a specialist, that is, approval or permission from your doctor or health plan?</t>
  </si>
  <si>
    <t>R5 Will your first employer health insurance plan pay for any of the costs of un-referred visits to specialists or other doctors not associated with the plan?</t>
  </si>
  <si>
    <t>R5 Under your first employer health insurance plan, are you responsible for any of the costs for either a visit to a doctor or to get a prescription filled?</t>
  </si>
  <si>
    <t>R5 Do you have an annual deductible under your first employer health insurance plan?</t>
  </si>
  <si>
    <t>R5 How much is the annual deductible you pay for your first employer health insurance plan?</t>
  </si>
  <si>
    <t>R5 Under your first employer health insurance plan, for each doctor's visit, do you pay a certain percentage of the cost, a fixed dollar amount, or nothing at all?</t>
  </si>
  <si>
    <t>R5 Under your first employer health insurance plan, what percentage of each doctor's visit costs do you usually pay?</t>
  </si>
  <si>
    <t>R5 Under your first employer health insurance plan, what dollar amount of each doctor's visit do you usually pay?</t>
  </si>
  <si>
    <t>R5 Under your first employer health insurance plan, do you pay a certain percentage of the cost, a fixed dollar amount, or nothing at all for prescriptions?</t>
  </si>
  <si>
    <t>R5 Under your first employer health insurance plan, for each prescription, what percentage do you usually pay?</t>
  </si>
  <si>
    <t>R5 Under your first employer health insurance plan, for each prescription, what dollar amount do you usually pay?</t>
  </si>
  <si>
    <t>R5 Under your first employer health insurance plan, how much do you usually pay for each generic prescription?</t>
  </si>
  <si>
    <t>R5 Under your first employer health insurance plan, how much do you usually pay for each brand-name prescription?</t>
  </si>
  <si>
    <t>R5 Does the employer who provides your second health insurance plan offer more than one health insurance plan to its employees?</t>
  </si>
  <si>
    <t>R5 Did you initially enroll in your second employer health insurance plan within the past 12 months?</t>
  </si>
  <si>
    <t>R5 How many months ago did you enroll in your second employer health insurance plan?</t>
  </si>
  <si>
    <t>R5 How much do you or your family pay each month towards the insurance premium for the second employer health insurance plan?</t>
  </si>
  <si>
    <t>R5 Is there a book, directory or list of doctors associated with your second employer health insurance plan?</t>
  </si>
  <si>
    <t>R5 Does your second employer health insurance plan require you to sign up with a certain primary care doctor, group of doctors, or a certain clinic which you must go to for all of your routine care?</t>
  </si>
  <si>
    <t>R5 Under your second employer health insurance plan, do you need to get a referral in order to see a specialist, that is, approval or permission from your doctor or health plan?</t>
  </si>
  <si>
    <t>R5 Will your second employer health insurance plan pay for any of the costs of un-referred visits to specialists or other doctors not associated with the plan?</t>
  </si>
  <si>
    <t>R5 Under your second employer health insurance plan, are you responsible for any of the costs for either a visit to a doctor or to get a prescription filled?</t>
  </si>
  <si>
    <t>R5 Do you have an annual deductible under your second employer health insurance plan?</t>
  </si>
  <si>
    <t>R5 How much is the annual deductible you pay for your second employer health insurance plan?</t>
  </si>
  <si>
    <t>R5 Under your second employer health insurance plan, for each doctor's visit, do you pay a certain percentage of the cost, a fixed dollar amount, or nothing at all?</t>
  </si>
  <si>
    <t>R5 Under your second employer health insurance plan, what percentage of each doctor's visit costs do you usually pay?</t>
  </si>
  <si>
    <t>R5 Under your second employer health insurance plan, what dollar amount of each doctor's visit do you usually pay?</t>
  </si>
  <si>
    <t>R5 Under your second employer health insurance plan, do you pay a certain percentage of the cost, a fixed dollar amount, or nothing at all for prescriptions?</t>
  </si>
  <si>
    <t>R5 Under your second employer health insurance plan, for each prescription, what percentage do you usually pay?</t>
  </si>
  <si>
    <t>R5 Under your second employer health insurance plan, for each prescription, what dollar amount do you usually pay?</t>
  </si>
  <si>
    <t>R5 Under your second employer health insurance plan, how much do you usually pay for each generic prescription?</t>
  </si>
  <si>
    <t>R5 Under your second employer health insurance plan, how much do you usually pay for each brand-name prescription?</t>
  </si>
  <si>
    <t>R5 State in which third employer health insurance plan was obtained.</t>
  </si>
  <si>
    <t>R5 Does the employer who provides your third employer health insurance plan offer more than one health insurance plan to its employees?</t>
  </si>
  <si>
    <t>R5 Did you initially enroll in your third employer health insurance plan within the past 12 months?</t>
  </si>
  <si>
    <t>R5 How many months ago did you enroll in the third employer health insurance plan?</t>
  </si>
  <si>
    <t>R5 How much do you or your family pay each month towards the insurance premium for the third employer health insurance plan?</t>
  </si>
  <si>
    <t>R5 Is there a book, directory or list of doctors associated with your third employer health insurance plan?</t>
  </si>
  <si>
    <t>R5 Does your third employer health insurance plan require you to sign up with a certain primary care doctor, group of doctors, or a certain clinic which you must go to for all of your routine care?</t>
  </si>
  <si>
    <t>R5 Under your third employer health insurance plan, do you need to get a referral in order to see a specialist, that is, approval or permission from your doctor or health plan?</t>
  </si>
  <si>
    <t>R5 Will your third employer health insurance plan pay for any of the costs of un-referred visits to specialists or other doctors not associated with the plan?</t>
  </si>
  <si>
    <t>R5 Under your third employer health insurance plan, are you responsible for any of the costs for either a visit to a doctor or to get a prescription filled?</t>
  </si>
  <si>
    <t>R5 Do you have an annual deductible under your third employer health insurance plan?</t>
  </si>
  <si>
    <t>R5 How much is the annual deductible you pay for your third employer health insurance plan?</t>
  </si>
  <si>
    <t>R5 Under your third employer health insurance plan, for each doctor's visit, do you pay a certain percentage of the cost, a fixed dollar amount, or nothing at all?</t>
  </si>
  <si>
    <t>R5 Under your third employer health insurance plan, what percentage of each doctor's visit costs do you usually pay?</t>
  </si>
  <si>
    <t>R5 Under your third employer health insurance plan, what dollar amount of each doctor's visit do you usually pay?</t>
  </si>
  <si>
    <t>R5 Under your third employer health insurance plan, do you pay a certain percentage of the cost, a fixed dollar amount, or nothing at all for prescriptions?</t>
  </si>
  <si>
    <t>R5 Under your third employer health insurance plan, for each prescription, what percentage do you usually pay?</t>
  </si>
  <si>
    <t>R5 Under your third employer health insurance plan, for each prescription, what dollar amount do you usually pay?</t>
  </si>
  <si>
    <t>R5 Under your third employer health insurance plan, how much do you usually pay for each generic prescription?</t>
  </si>
  <si>
    <t>R5 Under your third employer health insurance plan, how much do you usually pay for each brand-name prescription?</t>
  </si>
  <si>
    <t>R5 Was this first privately purchased health insurance plan originally obtained through an employer, through a union, or neither of the two?</t>
  </si>
  <si>
    <t>R5 Is this first privately purchased health insurance plan from a current or former employer/union?</t>
  </si>
  <si>
    <t>R5 Was this first privately purchased health insurance plan purchased through a membership organization or group, for example AARP?</t>
  </si>
  <si>
    <t>R5 Did you first enroll in this first privately purchased health insurance plan in the past 12 months?</t>
  </si>
  <si>
    <t>R5 How many months ago did you enroll in the first privately purchased health insurance plan?</t>
  </si>
  <si>
    <t>R5 How much do you or your family pay each month towards the insurance premium for the first privately purchased health insurance plan?</t>
  </si>
  <si>
    <t>R5 Is there a book, directory or list of doctors associated with your first privately purchased health insurance plan?</t>
  </si>
  <si>
    <t>R5 Does your first privately purchased health insurance plan require you to sign up with a certain primary care doctor, group of doctors, or a certain clinic for all of your routine care?</t>
  </si>
  <si>
    <t>R5 Under your first privately purchased health insurance plan, do you need to get a referral in order to see a specialist?</t>
  </si>
  <si>
    <t>R5 Will your first privately purchased health insurance plan pay for any of the costs of un-referred visits to specialists or other doctors not associated with the plan?</t>
  </si>
  <si>
    <t>R5 Under your first privately purchased health insurance plan, are you responsible for any of the costs for either a visit to a doctor or to get a prescription filled?</t>
  </si>
  <si>
    <t>R5 Do you have an annual deductible under your first privately purchased health insurance plan?</t>
  </si>
  <si>
    <t>R5 How much is the annual deductible you pay for your first privately purchased health insurance plan?</t>
  </si>
  <si>
    <t>R5 Under your first privately purchased health insurance plan, for each doctor's visit, do you pay a certain percentage of the cost, a fixed dollar amount, or nothing at all?</t>
  </si>
  <si>
    <t>R5 Under your first privately purchased health insurance plan, what percentage of each doctor's visit costs do you usually pay?</t>
  </si>
  <si>
    <t>R5 Under your first privately purchased health insurance plan, what dollar amount of each doctor's visit do you usually pay?</t>
  </si>
  <si>
    <t>R5 Under your first privately purchased health insurance plan, do you pay a certain percentage of the cost, a fixed dollar amount, or nothing at all for prescriptions?</t>
  </si>
  <si>
    <t>R5 Under your first privately purchased health insurance plan, for each prescription, what percentage of the cost do you usually pay?</t>
  </si>
  <si>
    <t>R5 Under your first privately purchased health insurance plan, for each prescription, what dollar amount do you usually pay?</t>
  </si>
  <si>
    <t>R5 Under your first privately purchased health insurance plan, how much do you usually pay for each generic prescription?</t>
  </si>
  <si>
    <t>R5 Under your first privately purchased health insurance plan, how much do you usually pay for each brand-name prescription?</t>
  </si>
  <si>
    <t>R5 Was this second privately purchased health insurance plan originally obtained through an employer, through a union, or neither?</t>
  </si>
  <si>
    <t>R5 Is this second privately purchased health insurance plan from a current or former employer/union?</t>
  </si>
  <si>
    <t>R5 Was this second privately purchased health insurance plan purchased through a membership organization or group, for example AARP?</t>
  </si>
  <si>
    <t>R5 Did you initially enroll in this second privately purchased health insurance plan in the past 12 months?</t>
  </si>
  <si>
    <t>R5 How many months ago did you enroll in the second privately purchased health insurance plan?</t>
  </si>
  <si>
    <t>R5 How much do you or your family pay each month towards the insurance premium for the second privately purchased health insurance plan?</t>
  </si>
  <si>
    <t>R5 Is there a book, directory or list of doctors associated with your second privately purchased health insurance plan?</t>
  </si>
  <si>
    <t>R5 Does your second privately purchased health insurance plan require you to sign up with a certain primary care doctor, group of doctors, or a certain clinic which you must go to for all of your routine care?</t>
  </si>
  <si>
    <t>R5 Under your second privately purchased health insurance plan, do you need to get a referral in order to see a specialist, that is, approval or permission from your doctor or health plan?</t>
  </si>
  <si>
    <t>R5 Will your second privately purchased health insurance plan pay for any of the costs of un-referred visits to specialists or other doctors not associated with the plan?</t>
  </si>
  <si>
    <t>R5 Under your second privately purchased health insurance plan, are you responsible for any of the costs for either a visit to a doctor or to get a prescription filled?</t>
  </si>
  <si>
    <t>R5 Do you have an annual deductible under your second privately purchased health insurance plan?</t>
  </si>
  <si>
    <t>R5 How much is the annual deductible you pay for your second privately purchased health insurance plan?</t>
  </si>
  <si>
    <t>R5 Under your second privately purchased health insurance plan, for each doctor's visit, do you pay a certain percentage of the cost, a fixed dollar amount, or nothing at all?</t>
  </si>
  <si>
    <t>R5 Under your second privately purchased health insurance plan, what percentage of each doctor's visit costs do you usually pay?</t>
  </si>
  <si>
    <t>R5 Under your second privately purchased health insurance plan, what dollar amount of each doctor's visit do you usually pay?</t>
  </si>
  <si>
    <t>R5 Under your second privately purchased health insurance plan, do you pay a certain percentage of the cost, a fixed dollar amount, or nothing at all for prescriptions?</t>
  </si>
  <si>
    <t>R5 Under your second privately purchased health insurance plan, for each prescription, what percentage of the cost do you usually pay?</t>
  </si>
  <si>
    <t>R5 Under your second privately purchased health insurance plan, for each prescription, what dollar amount do you usually pay?</t>
  </si>
  <si>
    <t>R5 Under your second privately purchased health insurance plan, how much do you usually pay for each generic prescription?</t>
  </si>
  <si>
    <t>R5 Under your second privately purchased health insurance plan, how much do you usually pay for each brand-name prescription?</t>
  </si>
  <si>
    <t>R5 Was this third privately purchased health insurance plan originally obtained through an employer, through a union, or neither?</t>
  </si>
  <si>
    <t>R5 Is your third privately purchased health insurance plan from a current or former employer/union?</t>
  </si>
  <si>
    <t>R5 Was your third privately purchased health insurance plan purchased through a membership organization or group, for example AARP?</t>
  </si>
  <si>
    <t>R5 Did you first enroll in your third privately purchased health insurance plan in the past 12 months?</t>
  </si>
  <si>
    <t>R5 How many months ago did you enroll in the third privately purchased health insurance plan?</t>
  </si>
  <si>
    <t>R5 How much do you or your family pay each month towards the insurance premium for the third privately purchased health insurance plan?</t>
  </si>
  <si>
    <t>R5 Is there a book, directory or list of doctors associated with your third privately purchased health insurance plan?</t>
  </si>
  <si>
    <t>R5 Does your third privately purchased health insurance plan require you to sign up with a certain primary care doctor, group of doctors, or a certain clinic which you must go to for all of your routine care?</t>
  </si>
  <si>
    <t>R5 Under your third privately purchased health insurance plan, do you need to get a referral in order to see a specialist, that is, approval or permission from your doctor or health plan?</t>
  </si>
  <si>
    <t>R5 Will your third privately purchased health insurance plan pay for any of the costs of un-referred visits to specialists or other doctors not associated with the plan?</t>
  </si>
  <si>
    <t>R5 Under your third privately purchased health insurance plan, are you responsible for any of the costs for either a visit to a doctor or to get a prescription filled?</t>
  </si>
  <si>
    <t>R5 Do you have an annual deductible under your third privately purchased health insurance plan?</t>
  </si>
  <si>
    <t>R5 How much is the annual deductible you pay for your third privately purchased health insurance plan?</t>
  </si>
  <si>
    <t>R5 Under your third privately purchased health insurance plan, for each doctor's visit, do you pay a certain percentage of the cost, a fixed dollar amount, or nothing at all?</t>
  </si>
  <si>
    <t>R5 Under your third privately purchased health insurance plan, what percentage of each doctor's visit costs do you usually pay?</t>
  </si>
  <si>
    <t>R5 Under your third privately purchased health insurance plan, what dollar amount of each doctor's visit do you usually pay?</t>
  </si>
  <si>
    <t>R5 Under your third privately purchased health insurance plan, do you pay a certain percentage of the cost, a fixed dollar amount, or nothing at all for prescriptions?</t>
  </si>
  <si>
    <t>R5 Under your third privately purchased health insurance plan, for each prescription, what percentage of the cost do you usually pay?</t>
  </si>
  <si>
    <t>R5 Under your third privately purchased health insurance plan, for each prescription, what dollar amount do you usually pay?</t>
  </si>
  <si>
    <t>R5 Under your third privately purchased health insurance plan, how much do you usually pay for each generic prescription?</t>
  </si>
  <si>
    <t>R5 Under your third privately purchased health insurance plan, how much do you usually pay for each brand-name prescription?</t>
  </si>
  <si>
    <t>R5 Enrollment status for HIRSP (Volunteered)</t>
  </si>
  <si>
    <t>R5 What is the name of the military or veterans provided health insurance plan that you are covered by?</t>
  </si>
  <si>
    <t>R5 Who is the policy holder for your military or veterans provided health insurance plan?</t>
  </si>
  <si>
    <t>R5 Who does your military or veterans provided health insurance plan cover?</t>
  </si>
  <si>
    <t>R5 Did you first enroll in your military or veterans provided health insurance plan in the past 12 months?</t>
  </si>
  <si>
    <t>R5 How many months ago did you enroll in your military or veterans provided health insurance plan?</t>
  </si>
  <si>
    <t>R5 Are you currently uninsured, but eligible for coverage under anyone else's health insurance plan?</t>
  </si>
  <si>
    <t>R5 Why do you remain uninsured when you are eligible for coverage under someone else's health insurance plan?</t>
  </si>
  <si>
    <t>R5 Are you currently uninsured, but were covered by a health insurance plan within the last 12 months?</t>
  </si>
  <si>
    <t>R5 Before becoming uninsured within the past 12 months, what type of health insurance coverage did you have?</t>
  </si>
  <si>
    <t>R5 How much did you pay each month towards the insurance premium for the health insurance plan you had before becoming uninsured?</t>
  </si>
  <si>
    <t>R5 Did the health insurance plan you were covered by before becoming uninsured have a book, directory, or list of doctors associated with it?</t>
  </si>
  <si>
    <t>R5 Did the health insurance plan you were covered by before becoming uninsured require you to sign-up with a certain primary care doctor, group of doctors, or a certain clinic which you had to go to for all of your routine care?</t>
  </si>
  <si>
    <t>R5 Did the health insurance plan you were covered by before becoming uninsured require a referral in order to see a specialist, that is, approval or permission from your doctor or health plan?</t>
  </si>
  <si>
    <t>R5 Did the health insurance plan you were covered by before becoming uninsured pay for any of the costs of un-referred visits to specialists or other doctors not associated with the plan?</t>
  </si>
  <si>
    <t>R5 Under the health insurance plan you were covered by before becoming uninsured, were you responsible for any of the costs for either a visit to a doctor or to get a prescription filled?</t>
  </si>
  <si>
    <t>R5 Under the health insurance plan you were covered by before becoming uninsured, did you have an annual deductible?</t>
  </si>
  <si>
    <t>R5 Under the health insurance plan you were covered by before becoming uninsured, how much was your annual deductible?</t>
  </si>
  <si>
    <t>R5 Under the health insurance plan you were covered by before becoming uninsured, for each doctor's visit, did you pay a certain percentage of the cost, a fixed dollar amount, or nothing at all?</t>
  </si>
  <si>
    <t>R5 Under the health insurance plan you were covered by before becoming uninsured, what percentage of each doctor's visit costs did you usually pay?</t>
  </si>
  <si>
    <t>R5 Under the health insurance plan you were covered by before becoming uninsured, what dollar amount of each doctor's visit did you usually pay?</t>
  </si>
  <si>
    <t>R5 Under the health insurance plan you were covered by before becoming uninsured, did you pay a certain percentage of the cost, a fixed dollar amount, or nothing at all for prescriptions?</t>
  </si>
  <si>
    <t>R5 Under the health insurance plan you were covered by before becoming uninsured, for each prescription, what percentage did you usually pay?</t>
  </si>
  <si>
    <t>R5 Under the health insurance plan you were covered by before becoming uninsured, for each prescription, what dollar amount did you usually pay?</t>
  </si>
  <si>
    <t>R5 Under the health insurance plan you were covered by before becoming uninsured, how much did you usually pay for each generic prescription?</t>
  </si>
  <si>
    <t>R5 Under the health insurance plan you were covered by before becoming uninsured, how much did you usually pay for each brand-name prescription?</t>
  </si>
  <si>
    <t>R5 In what month during the past year did your health insurance coverage stop?</t>
  </si>
  <si>
    <t>R5 Did your health insurance coverage stop within the last 12 months because you lost or changed jobs?</t>
  </si>
  <si>
    <t>R5 Did your health insurance coverage stop within the last 12 months because your spouse lost or changed jobs?</t>
  </si>
  <si>
    <t>R5 Did your health insurance coverage stop within the last 12 months because you turned 65?</t>
  </si>
  <si>
    <t>R5 Did your health insurance coverage stop within the last 12 months because your spouse turned 65?</t>
  </si>
  <si>
    <t>R5 Did your health insurance coverage stop within the last 12 months because you divorced, separated or your spouse died?</t>
  </si>
  <si>
    <t>R5 Did your health insurance coverage stop within the last 12 months because you became a part-time or temporary employee?</t>
  </si>
  <si>
    <t>R5 Did your health insurance coverage stop within the last 12 months because you couldn't afford to pay the premiums?</t>
  </si>
  <si>
    <t>R5 Did your health insurance coverage stop within the last 12 months because your employer stopped offering coverage?</t>
  </si>
  <si>
    <t>R5 Did your health insurance coverage stop within the last 12 months for some reason other than: you/your spouse lost or changed jobs, you/your spouse turned 65, you separated or divorced, your spouse died, you became a part-time or temporary employee, you couldn't afford the premiums, or your employer stopped offering coverage?</t>
  </si>
  <si>
    <t>R5 For the health insurance plan you enrolled in within the past 12 months, were you required to change the medical professional you usually went to for health care?</t>
  </si>
  <si>
    <t>R5 For the health insurance plan you enrolled in within the past 12 months, were you required to change the clinic or other place you usually went to for health care?</t>
  </si>
  <si>
    <t>R5 During the month just before your coverage with your present health insurance plan began, were you enrolled in a plan you've already discussed in the interview?</t>
  </si>
  <si>
    <t>R5 Who provided your previously purchased health insurance plan?</t>
  </si>
  <si>
    <t>R5 How many months out of the past 12 were you without health insurance coverage?</t>
  </si>
  <si>
    <t>R5 Did your previous health insurance plan end when you enrolled in your new health insurance plan?</t>
  </si>
  <si>
    <t>R5 How much did you pay each month towards the insurance premium for your previous health insurance plan?</t>
  </si>
  <si>
    <t>R5 Did your previous health insurance plan have a book, directory, or list of doctors associated with it?</t>
  </si>
  <si>
    <t>R5 Did your previous health insurance plan require you to sign up with a certain primary care doctor, group of doctors, or a certain clinic which you must go to for all of your routine care?</t>
  </si>
  <si>
    <t>R5 Did your previous health insurance plan require you to receive a referral in order to see a specialist, that is, approval or permission from your doctor or health plan?</t>
  </si>
  <si>
    <t>R5 Did your previous health insurance plan pay for any of the costs of un-referred visits to specialists or other doctors not associated with the plan?</t>
  </si>
  <si>
    <t>R5 Under your previous health insurance plan, were you responsible for any of the costs for either a visit to a doctor or to get a prescription filled?</t>
  </si>
  <si>
    <t>R5 Did you have an annual deductible under your previous health insurance plan?</t>
  </si>
  <si>
    <t>R5 How much was your annual deductible under your previous health insurance plan?</t>
  </si>
  <si>
    <t>R5 Under your previous health insurance plan, for each doctor's visit, did you pay a certain percentage of the cost, a fixed dollar amount, or nothing at all?</t>
  </si>
  <si>
    <t>R5 Under your previous health insurance plan, what percentage of each doctor's visit costs did you usually pay?</t>
  </si>
  <si>
    <t>R5 Under your previous health insurance plan, what dollar amount of each doctor's visit did you usually pay?</t>
  </si>
  <si>
    <t>R5 Under your previous health insurance plan, did you pay a certain percentage of the cost, a fixed dollar amount, or nothing at all for prescriptions?</t>
  </si>
  <si>
    <t>R5 Under your previous health insurance plan, for each prescription, what percentage did you usually pay?</t>
  </si>
  <si>
    <t>R5 Under your previous health insurance plan, for each prescription, what dollar amount did you usually pay?</t>
  </si>
  <si>
    <t>R5 Under your previous health insurance plan, how much did you usually pay for each generic prescription?</t>
  </si>
  <si>
    <t>R5 Under your previous health insurance plan, how much did you usually pay for each brand-name prescription?</t>
  </si>
  <si>
    <t>R5 Did you change from your old health insurance plan to your new plan because you retired?</t>
  </si>
  <si>
    <t>R5 Did you change from your old health insurance plan to your new plan because your spouse retired?</t>
  </si>
  <si>
    <t>R5 Did you change from your old health insurance plan to your new plan because you lost or changed jobs?</t>
  </si>
  <si>
    <t>R5 Did you change from your old health insurance plan to your new plan because your spouse lost or changed jobs?</t>
  </si>
  <si>
    <t>R5 Did you change from your old health insurance plan to your new plan because you turned 65?</t>
  </si>
  <si>
    <t>R5 Did you change from your old health insurance plan to your new plan because your spouse turned 65?</t>
  </si>
  <si>
    <t>R5 Did you change from your old health insurance plan to your new plan because your employer's offerings changed?</t>
  </si>
  <si>
    <t>R5 Did you change from your old health insurance plan to your new plan because the new plan is less expensive?</t>
  </si>
  <si>
    <t>R5 Did you change from your old health insurance plan to your new plan because the new plan has better services?</t>
  </si>
  <si>
    <t>R5 Did you change from your old health insurance plan to your new plan for reasons other than: you retired, your spouse retired, you lost or changed jobs, your spouse lost or changed jobs, you turned 65, your spouse turned 65, your employer's offerings changed, the new plan was less expensive, or the new plan had better services?</t>
  </si>
  <si>
    <t>R5 What kind of medical facility do you go to most often when you are sick or need advice about your health?</t>
  </si>
  <si>
    <t>R5 Have you changed your usual medical facility within the past 12 months?</t>
  </si>
  <si>
    <t>R5 Was there a medical facility you usually went to when you were sick or needed advice about your health before your current facility?</t>
  </si>
  <si>
    <t>R5 Why did you change the usual medical facility you go to when you are sick or need advice about your health?</t>
  </si>
  <si>
    <t>R5 Have you changed your usual health professional within the past 12 months?</t>
  </si>
  <si>
    <t>R5 Was there another health professional you saw regularly before you began seeing you current usual health professional?</t>
  </si>
  <si>
    <t>R5 Why did you change the health professional you regularly went to?</t>
  </si>
  <si>
    <t>R5 Plan number for first employer plan.</t>
  </si>
  <si>
    <t>R5 Plan number for second employer plan.</t>
  </si>
  <si>
    <t>R5 Plan number for third employer plan.</t>
  </si>
  <si>
    <t>R5 Plan number for first privately purchased plan.</t>
  </si>
  <si>
    <t>R5 Plan number for second privately purchased plan.</t>
  </si>
  <si>
    <t>R5 Plan number for third privately purchased plan.</t>
  </si>
  <si>
    <t>R5 Plan number for plan other than first, second, or third employer plan, first, second, or third privately purchased plan, Medicare HMO plan, or Medicaid HMO plan.</t>
  </si>
  <si>
    <t>R5 In the last 12 months, have you received more than 500 dollars in wages, salaries, commissions, and tips before taxes and other deductions?</t>
  </si>
  <si>
    <t>R5 In the last 12 months, about how much did you receive in wages, salaries, commissions and tips?</t>
  </si>
  <si>
    <t>R5 Response summary for: In the last 12 months, about how much did you receive in wages, salaries, commissions and tips?</t>
  </si>
  <si>
    <t>R5 Bracket lower bound for: In the last 12 months, about how much did you receive in wages, salaries, commissions and tips?</t>
  </si>
  <si>
    <t>R5 Bracket upper bound for: In the last 12 months, about how much did you receive in wages, salaries, commissions and tips?</t>
  </si>
  <si>
    <t>R5 Bracketing entry point for: In the last 12 months, about how much did you receive in wages, salaries, commissions and tips?</t>
  </si>
  <si>
    <t>R5 Flag for: In the last 12 months, about how much did you receive in wages, salaries, commissions and tips?</t>
  </si>
  <si>
    <t>R5 In the last 12 months, did your spouse receive more than 500 dollars in wages, salaries, commissions, and tips before taxes and other deductions?</t>
  </si>
  <si>
    <t>R5 In the last 12 months, about how much did your spouse receive in wages, salaries, commissions and tips?</t>
  </si>
  <si>
    <t>R5 Response summary for: In the last 12 months, about how much did your spouse receive in wages, salaries, commissions and tips?</t>
  </si>
  <si>
    <t>R5 Bracket lower bound for: In the last 12 months, about how much did your spouse receive in wages, salaries, commissions and tips?</t>
  </si>
  <si>
    <t>R5 Bracket upper bound for: In the last 12 months, about how much did your spouse receive in wages, salaries, commissions and tips?</t>
  </si>
  <si>
    <t>R5 Bracketing entry point for: In the last 12 months, about how much did your spouse receive in wages, salaries, commissions and tips?</t>
  </si>
  <si>
    <t>R5 Flag for: In the last 12 months, about how much did your spouse receive in wages, salaries, commissions and tips?</t>
  </si>
  <si>
    <t>R5 In the last 12 months, have you received any net income from your own business, professional practice, partnership, or farm other than wages or salaries that you have already told us about?</t>
  </si>
  <si>
    <t>R5 FLAG FOR: IN THE LAST 12 MONTHS, HAVE YOU RECEIVED ANY NET INCOME FROM YOUR OWN BUSINESS, PROFESSIONAL PRACTICE, PARTNERSHIP, OR FARM OTHER THAN WAGES OR SALARIES THAT YOU HAVE ALREADY TOLD US ABOUT?</t>
  </si>
  <si>
    <t>R5 In the last 12 months, how much did you receive in net income from your own business, professional practice, partnership, or farm other than wages or salaries that you have already told us about?</t>
  </si>
  <si>
    <t>R5 Response summary for: In the last 12 months, how much did you receive in net income from your own business, professional practice, partnership, or farm other than wages or salaries that you have already told us about?</t>
  </si>
  <si>
    <t>R5 Bracket lower bound for: In the last 12 months, how much did you receive in net income from your own business, professional practice, partnership, or farm other than wages or salaries that you have already told us about?</t>
  </si>
  <si>
    <t>R5 Bracket upper bound for: In the last 12 months, how much did you receive in net income from your own business, professional practice, partnership, or farm other than wages or salaries that you have already told us about?</t>
  </si>
  <si>
    <t>R5 Bracketing entry point for: In the last 12 months, how much did you receive in net income from your own business, professional practice, partnership, or farm other than wages or salaries that you have already told us about?</t>
  </si>
  <si>
    <t>R5 Flag for: In the last 12 months, how much did you receive in net income from your own business, professional practice, partnership, or farm other than wages or salaries that you have already told us about?</t>
  </si>
  <si>
    <t>R5 In the last 12 months, did your spouse receive any net income from their own business, professional practice, partnership or farm, other than wages or salaries that you have already told us about?</t>
  </si>
  <si>
    <t>R5 In the last 12 months, how much did your spouse receive in net income from their own business, professional practice, partnership or farm, other than wages or salaries that you have already told us about?</t>
  </si>
  <si>
    <t>R5 Response summary for: In the last 12 months, how much did your spouse receive in net income from their own business, professional practice, partnership or farm, other than wages or salaries that you have already told us about?</t>
  </si>
  <si>
    <t>R5 Bracket lower bound for: In the last 12 months, how much did your spouse receive in net income from their own business, professional practice, partnership or farm, other than wages or salaries that you have already told us about?</t>
  </si>
  <si>
    <t>R5 Bracket upper bound for: In the last 12 months, how much did your spouse receive in net income from their own business, professional practice, partnership or farm, other than wages or salaries that you have already told us about?</t>
  </si>
  <si>
    <t>R5 Bracketing entry point for: In the last 12 months, how much did your spouse receive in net income from their own business, professional practice, partnership or farm, other than wages or salaries that you have already told us about?</t>
  </si>
  <si>
    <t>R5 FLAG FOR: IN THE LAST 12 MONTHS, HOW MUCH DID YOUR SPOUSE RECEIVE IN NET INCOME FROM THEIR OWN BUSINESS, PROFESSIONAL PRACTICE, PARTNERSHIP OR FARM, OTHER THAN WAGES OR SALARIES THAT YOU HAVE ALREADY TOLD US ABOUT?</t>
  </si>
  <si>
    <t>R5 Did you receive Social Security income in the last 12 months?</t>
  </si>
  <si>
    <t>R5 How old were you when you started receiving Social Security benefits?</t>
  </si>
  <si>
    <t>R5 How much did you receive in Social Security income last month?</t>
  </si>
  <si>
    <t>R5 Response summary for: How much did you receive in Social Security income last month?</t>
  </si>
  <si>
    <t>R5 Bracket lower bound for: How much did you receive in Social Security income last month?</t>
  </si>
  <si>
    <t>R5 Bracket upper bound for: How much did you receive in Social Security income last month?</t>
  </si>
  <si>
    <t>R5 Bracketing entry point for: How much did you receive in Social Security income last month?</t>
  </si>
  <si>
    <t>R5 Flag for: How much did you receive in Social Security income last month?</t>
  </si>
  <si>
    <t>R5 In the last 12 months, how much Social Security income have you received?</t>
  </si>
  <si>
    <t>R5 Has your spouse received Social Security income in the last 12 months?</t>
  </si>
  <si>
    <t>R5 How old was your spouse when they began receiving Social Security Benefits?</t>
  </si>
  <si>
    <t>R5 How much did your spouse receive in Social Security income last month?</t>
  </si>
  <si>
    <t>R5 Response summary for: How much did your spouse receive in Social Security income last month?</t>
  </si>
  <si>
    <t>R5 Bracket lower bound for: How much did your spouse receive in Social Security income last month?</t>
  </si>
  <si>
    <t>R5 Bracket upper bound for: How much did your spouse receive in Social Security income last month?</t>
  </si>
  <si>
    <t>R5 Bracketing entry point for: How much did your spouse receive in Social Security income last month?</t>
  </si>
  <si>
    <t>R5 Flag for: How much did your spouse receive in Social Security income last month?</t>
  </si>
  <si>
    <t>R5 In the last 12 months, how much Social Security income has your spouse received?</t>
  </si>
  <si>
    <t>R5 Are you currently receiving benefits from any pension plans other than Social Security?</t>
  </si>
  <si>
    <t>R5 At what age did you first start to receive benefits from pension plans other than Social Security?</t>
  </si>
  <si>
    <t>R5 How much, in total, are you receiving from all of your pension plans, not including Social Security?</t>
  </si>
  <si>
    <t>R5 Response summary for: How much, in total, are you receiving from all of your pension plans, not including Social Security?</t>
  </si>
  <si>
    <t>R5 Bracket lower bound for: How much, in total, are you receiving from all of your pension plans, not including Social Security?</t>
  </si>
  <si>
    <t>R5 Bracket upper bound for: How much, in total, are you receiving from all of your pension plans, not including Social Security?</t>
  </si>
  <si>
    <t>R5 Bracketing entry point for: How much, in total, are you receiving from all of your pension plans, not including Social Security?</t>
  </si>
  <si>
    <t>R5 FLAG FOR: HOW MUCH, IN TOTAL, ARE YOU RECEIVING FROM ALL OF YOUR PENSION PLANS, NOT INCLUDING SOCIAL SECURITY?</t>
  </si>
  <si>
    <t>R5 Is your spouse currently receiving benefits from any pension plans other than Social Security?</t>
  </si>
  <si>
    <t>R5 At what age did your spouse first start to receive pension plan benefits other than Social Security?</t>
  </si>
  <si>
    <t>R5 How much, in total, is your spouse receiving from all of their pension plans, not including Social Security?</t>
  </si>
  <si>
    <t>R5 Response summary for: How much, in total, is your spouse receiving from all of their pension plans, not including Social Security?</t>
  </si>
  <si>
    <t>R5 Bracket lower bound for: How much, in total, is your spouse receiving from all of their pension plans, not including Social Security?</t>
  </si>
  <si>
    <t>R5 Bracket upper bound for: How much, in total, is your spouse receiving from all of their pension plans, not including Social Security?</t>
  </si>
  <si>
    <t>R5 Bracketing entry point for: How much, in total, is your spouse receiving from all of their pension plans, not including Social Security?</t>
  </si>
  <si>
    <t>R5 In the last 12 months, did you receive supplemental security income, public assistance income, or income from other government programs?</t>
  </si>
  <si>
    <t>R5 In the last 12 months, how much did you receive from supplemental security income, public assistance income, or income from other government programs?</t>
  </si>
  <si>
    <t>R5 Response summary for: In the last 12 months, how much did you receive from supplemental security income, public assistance income, or income from other government programs?</t>
  </si>
  <si>
    <t>R5 Bracket lower bound for: In the last 12 months, how much did you receive from supplemental security income, public assistance income, or income from other government programs?</t>
  </si>
  <si>
    <t>R5 Bracket upper bound for: In the last 12 months, how much did you receive from supplemental security income, public assistance income, or income from other government programs?</t>
  </si>
  <si>
    <t>R5 Bracketing entry point for: In the last 12 months, how much did you receive from supplemental security income, public assistance income, or income from other government programs?</t>
  </si>
  <si>
    <t>R5 In the last 12 months, did your spouse receive supplemental security income, public assistance income, or income from other government programs?</t>
  </si>
  <si>
    <t>R5 In the last 12 months, how much did your spouse receive from supplemental security income, public assistance income, or income from other government programs?</t>
  </si>
  <si>
    <t>R5 Response summary for: In the last 12 months, how much did your spouse receive from supplemental security income, public assistance income, or income from other government programs?</t>
  </si>
  <si>
    <t>R5 Bracket lower bound for: In the last 12 months, how much did your spouse receive from supplemental security income, public assistance income, or income from other government programs?</t>
  </si>
  <si>
    <t>R5 Bracket upper bound for: In the last 12 months, how much did your spouse receive from supplemental security income, public assistance income, or income from other government programs?</t>
  </si>
  <si>
    <t>R5 Bracketing entry point for: In the last 12 months, how much did your spouse receive from supplemental security income, public assistance income, or income from other government programs?</t>
  </si>
  <si>
    <t>R5 Did you or your spouse receive income from interest, dividends or other investments in the last 12 months?</t>
  </si>
  <si>
    <t>R5 How much did you and your spouse receive in income from interest, dividends or other investments in the last 12 months?</t>
  </si>
  <si>
    <t>R5 Response summary for: How much did you and your spouse receive in income from interest, dividends or other investments in the last 12 months?</t>
  </si>
  <si>
    <t>R5 Bracket lower bound for: How much did you and your spouse receive in income from interest, dividends or other investments in the last 12 months?</t>
  </si>
  <si>
    <t>R5 Bracket upper bound for: How much did you and your spouse receive in income from interest, dividends or other investments in the last 12 months?</t>
  </si>
  <si>
    <t>R5 Bracketing entry point for: How much did you and your spouse receive in income from interest, dividends or other investments in the last 12 months?</t>
  </si>
  <si>
    <t>R5 FLAG FOR: HOW MUCH DID YOU AND YOUR SPOUSE RECEIVE IN INCOME FROM INTEREST, DIVIDENDS OR OTHER INVESTMENTS IN THE LAST 12 MONTHS?</t>
  </si>
  <si>
    <t>R5 In the last 12 months, did you or your spouse receive any first other income?  Other income sources include anything other than: wages, salaries, commissions, tips, your own business, professional practice, partnership, farm, supplemental security income, public assistance income, income from other government programs, Social Security or other pension plans.</t>
  </si>
  <si>
    <t>R5 Who received this first other income within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</si>
  <si>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R5 What type of first other income did you or your spouse receive?  Other income sources include anything other than: wages, salaries, commissions, tips, your own business, professional practice, partnership, farm, supplemental security income, public assistance income, income from other government programs, Social Security or other pension plans.</t>
  </si>
  <si>
    <t>R5 How much did you and your spouse receive in first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</si>
  <si>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R5 Response summary for: How much did you and your spouse receive in first other income in the last 12 months? Other income sources excludes: wages/salaries, your own business, Social Security, income from government programs, or other pension plans.</t>
  </si>
  <si>
    <t>R5 Bracket lower bound for: How much did you and your spouse receive in first other income in the last 12 months? Other income sources excludes: wages/salaries, your own business, Social Security, income from government programs, or other pension plans.</t>
  </si>
  <si>
    <t>R5 Bracket upper bound for: How much did you and your spouse receive in first other income in the last 12 months? Other income sources excludes: wages/salaries, your own business, Social Security, income from government programs, or other pension plans.</t>
  </si>
  <si>
    <t>R5 Bracketing entry point for: How much did you and your spouse receive in first other income in the last 12 months? Other income sources excludes: wages/salaries, your own business, Social Security, income from government programs, or other pension plans.</t>
  </si>
  <si>
    <t>R5 In the last 12 months, did you or your spouse receive any second other income?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</si>
  <si>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R5 Who received this second other income within the last 12 months?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</si>
  <si>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R5 What type of second other income did you or your spouse receive?  Other income sources includes anything other than: wages, salaries, commissions, tips, your own business, professional practice, partnership, farm, supplemental security income, public assistance income, income from other government programs, Social Security or other pension plans.</t>
  </si>
  <si>
    <t>R5 How much did you and your spouse receive in second other income in the last 12 months? Other income sources include anything other than: wages, salaries, commissions, tips, your own business, professional practice, partnership, farm, supplemental security income, public assistance income, income from other government programs, Social Security or other pension plans.</t>
  </si>
  <si>
    <t>R5 Response summary for: How much did you and your spouse receive in second other income in the last 12 months? Other income sources excludes: wages/salaries, your own business, Social Security, income from government programs, or other pension plans.</t>
  </si>
  <si>
    <t>R5 Bracket lower bound for: How much did you and your spouse receive in second other income in the last 12 months? Other income sources excludes: wages/salaries, your own business, Social Security, income from government programs, or other pension plans.</t>
  </si>
  <si>
    <t>R5 Bracket upper bound for: How much did you and your spouse receive in second other income in the last 12 months? Other income sources excludes: wages/salaries, your own business, Social Security, income from government programs, or other pension plans.</t>
  </si>
  <si>
    <t>R5 Bracketing entry point for: How much did you and your spouse receive in second other income in the last 12 months? Other income sources excludes: wages/salaries, your own business, Social Security, income from government programs, or other pension plans.</t>
  </si>
  <si>
    <t>R5 Has anyone in your household other than you or your spouse received income from any source in the last 12 months?</t>
  </si>
  <si>
    <t>R5 How much income, in total, did the household member other than you or your spouse receive?</t>
  </si>
  <si>
    <t>R5 To what extent are you satisfied with your present financial situation?</t>
  </si>
  <si>
    <t>R5 To what extent is it difficult for you and your family to meet the monthly payments on your bills?</t>
  </si>
  <si>
    <t>R5 Total Personal Income - TPI.</t>
  </si>
  <si>
    <t>R5 Percentage of valid reports in total personal income - TPI.</t>
  </si>
  <si>
    <t>R5 Total Household Income - THI.</t>
  </si>
  <si>
    <t>R5 Percentage of valid reports in total household income - THI.</t>
  </si>
  <si>
    <t>R5 In what month did you receive your first Social Security benefits?</t>
  </si>
  <si>
    <t>R5 In what month did your spouse receive his/her first Social Security benefits?</t>
  </si>
  <si>
    <t>R5 In what month did you receive your first pension benefits?</t>
  </si>
  <si>
    <t>R5 In what month did your spouse receive his/her first pension benefits?</t>
  </si>
  <si>
    <t>R5 Do you own your own home, or are you renting?</t>
  </si>
  <si>
    <t>R5 How much do you think your home would sell for now?</t>
  </si>
  <si>
    <t>R5 Response summary for: How much do you think your home would sell for now?</t>
  </si>
  <si>
    <t>R5 Bracket lower bound for: How much do you think your home would sell for now?</t>
  </si>
  <si>
    <t>R5 Bracket upper bound for: How much do you think your home would sell for now?</t>
  </si>
  <si>
    <t>R5 Bracketing entry point for: How much do you think your home would sell for now?</t>
  </si>
  <si>
    <t>R5 Flag for: How much do you think your home would sell for now?</t>
  </si>
  <si>
    <t>R5 How much, if anything, do you owe on your home?</t>
  </si>
  <si>
    <t>R5 Response summary for: How much, if anything, do you owe on your home?</t>
  </si>
  <si>
    <t>R5 Bracket lower bound for: How much, if anything, do you owe on your home?</t>
  </si>
  <si>
    <t>R5 Bracket upper bound for: How much, if anything, do you owe on your home?</t>
  </si>
  <si>
    <t>R5 Bracketing entry point for:  How much, if anything, do you owe on your home?</t>
  </si>
  <si>
    <t>R5 Respondent's home equity.</t>
  </si>
  <si>
    <t>R5 Is the home you own a mobile home?</t>
  </si>
  <si>
    <t>R5 Do you live in a retirement community?</t>
  </si>
  <si>
    <t>R5 Would you be allowed to continue living in your current retirement community even if you needed substantial care?</t>
  </si>
  <si>
    <t>R5 Do you own a business or farm?</t>
  </si>
  <si>
    <t>R5 How much do you think your business or farm would sell for now?</t>
  </si>
  <si>
    <t>R5 Response summary for: How much do you think your business or farm would sell for now?</t>
  </si>
  <si>
    <t>R5 Bracket lower bound for: How much do you think your business or farm would sell for now?</t>
  </si>
  <si>
    <t>R5 Bracket upper bound for: How much do you think your business or farm would sell for now?</t>
  </si>
  <si>
    <t>R5 Bracketing entry point for: How much do you think your business or farm would sell for now?</t>
  </si>
  <si>
    <t>R5 Flag for: How much do you think your business or farm would sell for now?</t>
  </si>
  <si>
    <t>R5 How much, if anything, do you owe on your business or farm?</t>
  </si>
  <si>
    <t>R5 Response summary for: How much, if anything, do you owe on your business or farm?</t>
  </si>
  <si>
    <t>R5 Bracket lower bound for: How much, if anything, do you owe on your business or farm?</t>
  </si>
  <si>
    <t>R5 Bracket upper bound for: How much, if anything, do you owe on your business or farm?</t>
  </si>
  <si>
    <t>R5 Bracketing entry point for: How much, if anything, do you owe on your business or farm?</t>
  </si>
  <si>
    <t>R5 Respondent's business or farm equity.</t>
  </si>
  <si>
    <t>R5 Do you own any real estate other than a first home, business, or farm?</t>
  </si>
  <si>
    <t>R5 How much do you think this real estate that is not your first home, a business, or a farm would sell for now?</t>
  </si>
  <si>
    <t>R5 Response summary for: How much do you think this real estate that is not your first home, a business, or a farm would sell for now?</t>
  </si>
  <si>
    <t>R5 Bracket lower bound for: How much do you think this real estate that is not your first home, a business, or a farm would sell for now?</t>
  </si>
  <si>
    <t>R5 Bracket upper bound for: How much do you think this real estate that is not your first home, a business, or a farm would sell for now?</t>
  </si>
  <si>
    <t>R5 Bracketing entry point for: How much do you think this real estate that is not your first home, a business, or a farm would sell for now?</t>
  </si>
  <si>
    <t>R5 Flag for: How much do you think this real estate that is not your first home, a business, or a farm would sell for now?</t>
  </si>
  <si>
    <t>R5 How much, if anything, do you owe on your real estate that is not your first home, a business, or a farm?</t>
  </si>
  <si>
    <t>R5 Response summary for: How much, if anything, do you owe on your real estate that is not your first home, a business, or a farm?</t>
  </si>
  <si>
    <t>R5 Bracket lower bound for: How much, if anything, do you owe on your real estate that is not your first home, a business, or a farm?</t>
  </si>
  <si>
    <t>R5 Bracket upper bound for: How much, if anything, do you owe on your real estate that is not your first home, a business, or a farm?</t>
  </si>
  <si>
    <t>R5 Bracketing entry point for: How much, if anything, do you owe on your real estate that is not your first home, a business, or a farm?</t>
  </si>
  <si>
    <t>R5 Respondent's real estate equity for property that is not a first home, a business, or a farm.</t>
  </si>
  <si>
    <t>R5 Thinking of all your motor vehicles together, including cars, trucks, campers, boats, and other RVs, would you say they are worth more than $1000 or less than $1000?</t>
  </si>
  <si>
    <t>R5 How much do you think your motor vehicles, including cars, trucks, campers, boats, and other RVs, would sell for now?</t>
  </si>
  <si>
    <t>R5 Response summary for: How much do you think your motor vehicles, including cars, trucks, campers, boats, and other RVs, would sell for now?</t>
  </si>
  <si>
    <t>R5 Bracket lower bound for: How much do you think your motor vehicles, including cars, trucks, campers, boats, and other RVs, would sell for now?</t>
  </si>
  <si>
    <t>R5 Bracket upper bound for: How much do you think your motor vehicles, including cars, trucks, campers, boats, and other RVs, would sell for now?</t>
  </si>
  <si>
    <t>R5 Bracketing entry point for: How much do you think your motor vehicles, including cars, trucks, campers, boats, and other RVs, would sell for now?</t>
  </si>
  <si>
    <t>R5 Flag for: How much do you think your motor vehicles, including cars, trucks, campers, boats, and other RVs, would sell for now?</t>
  </si>
  <si>
    <t>R5 How much, if anything, do you owe on your motor vehicles, including cars, trucks, campers, boats, and other RVs?</t>
  </si>
  <si>
    <t>R5 Response summary for: How much, if anything, do you owe on your motor vehicles, including cars, trucks, campers, boats, and other RVs?</t>
  </si>
  <si>
    <t>R5 Bracket lower bound for: How much, if anything, do you owe on your motor vehicles, including cars, trucks, campers, boats, and other RVs?</t>
  </si>
  <si>
    <t>R5 Bracket upper bound for: How much, if anything, do you owe on your motor vehicles, including cars, trucks, campers, boats, and other RVs?</t>
  </si>
  <si>
    <t>R5 Bracketing entry point for: How much, if anything, do you owe on your motor vehicles, including cars, trucks, campers, boats, and other RVs?</t>
  </si>
  <si>
    <t>R5 Flag for: How much, if anything, do you owe on your motor vehicles, including cars, trucks, campers, boats, and other RVs?</t>
  </si>
  <si>
    <t>R5 Respondent's vehicle equity.</t>
  </si>
  <si>
    <t>R5 Do you owe a total of $5,000 or more for anything other than: mortgages, cars, trucks, campers, boats, other RVs, a business, a farm or real estate?</t>
  </si>
  <si>
    <t>R5 How much do you owe for anything other than: mortgages, cars, trucks, campers, boats, other RVs, a business, a farm or real estate?</t>
  </si>
  <si>
    <t>R5 Response summary for: How much do you owe for anything other than: mortgages, cars, trucks, campers, boats, other RVs, a business, a farm or real estate?</t>
  </si>
  <si>
    <t>R5 Bracket lower bound for: How much do you owe for anything other than: mortgages, cars, trucks, campers, boats, other RVs, a business, a farm or real estate?</t>
  </si>
  <si>
    <t>R5 Bracket upper bound for: How much do you owe for anything other than: mortgages, cars, trucks, campers, boats, other RVs, a business, a farm or real estate?</t>
  </si>
  <si>
    <t>R5 Bracketing entry point for: How much do you owe for anything other than: mortgages, cars, trucks, campers, boats, other RVs, a business, a farm or real estate?</t>
  </si>
  <si>
    <t>R5 Do you or your spouse have any retirement plans that accumulate an account balance - examples include IRA's, 401k's and profit sharing plans.</t>
  </si>
  <si>
    <t>R5 If you added up all of your and your spouse's retirement plans that accumulate an account balance, about how much would they amount to right now?</t>
  </si>
  <si>
    <t>R5 Response summary for: If you added up all of your and your spouse's retirement plans that accumulate an account balance, about how much would they amount to right now?</t>
  </si>
  <si>
    <t>R5 Bracket lower bound for: If you added up all of your and your spouse's retirement plans that accumulate an account balance, about how much would they amount to right now?</t>
  </si>
  <si>
    <t>R5 Bracket upper bound for: If you added up all of your and your spouse's retirement plans that accumulate an account balance, about how much would they amount to right now?</t>
  </si>
  <si>
    <t>R5 Bracketing entry point for: If you added up all of your and your spouse's retirement plans that accumulate an account balance, about how much would they amount to right now?</t>
  </si>
  <si>
    <t>R5 Flag for: If you added up all of your and your spouse's retirement plans that accumulate an account balance, about how much would they amount to right now?</t>
  </si>
  <si>
    <t>R5 Do you or your spouse have more than $1000 or less than $1000 in checking accounts, savings accounts, or money market funds?</t>
  </si>
  <si>
    <t>R5 If you added up all of your and your spouse's checking accounts, savings accounts, or money market funds, about how much would they amount to right now?</t>
  </si>
  <si>
    <t>R5 Response summary for: If you added up all of your and your spouse's checking accounts, savings accounts, or money market funds, about how much would they amount to right now?</t>
  </si>
  <si>
    <t>R5 Bracket lower bound for: If you added up all of your and your spouse's checking accounts, savings accounts, or money market funds, about how much would they amount to right now?</t>
  </si>
  <si>
    <t>R5 Bracket upper bound for: If you added up all of your and your spouse's checking accounts, savings accounts, or money market funds, about how much would they amount to right now?</t>
  </si>
  <si>
    <t>R5 Bracketing entry point for: If you added up all of your and your spouse's checking accounts, savings accounts, or money market funds, about how much would they amount to right now?</t>
  </si>
  <si>
    <t>R5 Flag for: If you added up all of your and your spouse's checking accounts, savings accounts, or money market funds, about how much would they amount to right now?</t>
  </si>
  <si>
    <t>R5 Do you or your spouse have any money in CDs, Government Savings Bonds, or Treasury Bills?</t>
  </si>
  <si>
    <t>R5 If you added up all of your and your spouse's CDs, Government Savings Bonds, or Treasury Bills, about how much would they amount to right now?</t>
  </si>
  <si>
    <t>R5 Response summary for: If you added up all of your and your spouse's CDs, Government Savings Bonds, or Treasury Bills, about how much would they amount to right now?</t>
  </si>
  <si>
    <t>R5 Bracket lower bound for: If you added up all of your and your spouse's CDs, Government Savings Bonds, or Treasury Bills, about how much would they amount to right now?</t>
  </si>
  <si>
    <t>R5 Bracket upper bound for: If you added up all of your and your spouse's CDs, Government Savings Bonds, or Treasury Bills, about how much would they amount to right now?</t>
  </si>
  <si>
    <t>R5 Bracketing entry point for: If you added up all of your and your spouse's CDs, Government Savings Bonds, or Treasury Bills, about how much would they amount to right now?</t>
  </si>
  <si>
    <t>R5 Flag for: If you added up all of your and your spouse's CDs, Government Savings Bonds, or Treasury Bills, about how much would they amount to right now?</t>
  </si>
  <si>
    <t>R5 Do you or your spouse have stocks, bonds, or shares in a mutual fund?</t>
  </si>
  <si>
    <t>R5 If you sold all of your and your spouse's stocks, bonds, or shares in a mutual fund and paid off anything you owed on them, about how much would you have?</t>
  </si>
  <si>
    <t>R5 Response summary for: If you sold all of your and your spouse's stocks, bonds, or shares in a mutual fund and paid off anything you owed on them, about how much would you have?</t>
  </si>
  <si>
    <t>R5 Bracket lower bound for: If you sold all of your and your spouse's stocks, bonds, or shares in a mutual fund and paid off anything you owed on them, about how much would you have?</t>
  </si>
  <si>
    <t>R5 Bracket upper bound for: If you sold all of your and your spouse's stocks, bonds, or shares in a mutual fund and paid off anything you owed on them, about how much would you have?</t>
  </si>
  <si>
    <t>R5 Bracketing entry point for: If you sold all of your and your spouse's stocks, bonds, or shares in a mutual fund and paid off anything you owed on them, about how much would you have?</t>
  </si>
  <si>
    <t>R5 Flag for: If you sold all of your and your spouse's stocks, bonds, or shares in a mutual fund and paid off anything you owed on them, about how much would you have?</t>
  </si>
  <si>
    <t>R5 Do you or your spouse have any other assets? Other assets are anything other than: retirement plans, checking accounts, savings accounts, money market funds,CDs, Government Savings Bonds, Treasury Bills, stocks, bonds, or shares in a mutual fund?</t>
  </si>
  <si>
    <t>R5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</si>
  <si>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R5 Response summary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</si>
  <si>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R5 Bracket lower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</si>
  <si>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R5 Bracket upper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</si>
  <si>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R5 Bracketing entry point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</si>
  <si>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R5 Do you, yourself, have any life insurance, including individual or group policies?</t>
  </si>
  <si>
    <t>R5 How much money would your beneficiaries receive from your life insurance policies if you were to die?</t>
  </si>
  <si>
    <t>R5 Response summary for: How much money would your beneficiaries receive from your life insurance policies if you were to die?</t>
  </si>
  <si>
    <t>R5 Bracket lower bound for: How much money would your beneficiaries receive from your life insurance policies if you were to die?</t>
  </si>
  <si>
    <t>R5 Bracket upper bound for: How much money would your beneficiaries receive from your life insurance policies if you were to die?</t>
  </si>
  <si>
    <t>R5 Bracketing entry point for: How much money would your beneficiaries receive from your life insurance policies if you were to die?</t>
  </si>
  <si>
    <t>R5 Flag for: How much money would your beneficiaries receive from your life insurance policies if you were to die?</t>
  </si>
  <si>
    <t>R5 Who are the beneficiaries of your life insurance policies?</t>
  </si>
  <si>
    <t>R5 Which child is the beneficiary of your life insurance policies?</t>
  </si>
  <si>
    <t>R5 Do any of your life insurance policies build up a cash value that you can borrow against, or that you would receive if the policy were to be canceled?</t>
  </si>
  <si>
    <t>R5 What is the total cash value of your life insurance policies?</t>
  </si>
  <si>
    <t>R5 Response summary for: What is the total cash value of your life insurance policies?</t>
  </si>
  <si>
    <t>R5 Bracket lower bound for: What is the total cash value of your life insurance policies?</t>
  </si>
  <si>
    <t>R5 Bracket upper bound for: What is the total cash value of your life insurance policies?</t>
  </si>
  <si>
    <t>R5 Bracketing entry point for: What is the total cash value of your life insurance policies?</t>
  </si>
  <si>
    <t>R5 FLAG FOR: WHAT IS THE TOTAL CASH VALUE OF YOUR LIFE INSURANCE POLICIES?</t>
  </si>
  <si>
    <t>R5 Does your spouse have any life insurance, including individual or group policies?</t>
  </si>
  <si>
    <t>R5 How much money would your spouse's beneficiaries receive from your spouse's life insurance policies if they were to die?</t>
  </si>
  <si>
    <t>R5 Response summary for: How much money would your spouse's beneficiaries receive from your spouse's life insurance policies if they were to die?</t>
  </si>
  <si>
    <t>R5 Bracket lower bound for: How much money would your spouse's beneficiaries receive from your spouse's life insurance policies if they were to die?</t>
  </si>
  <si>
    <t>R5 Bracket upper bound for: How much money would your spouse's beneficiaries receive from your spouse's life insurance policies if they were to die?</t>
  </si>
  <si>
    <t>R5 Bracketing entry point for: How much money would your spouse's beneficiaries receive from your spouse's life insurance policies if they were to die?</t>
  </si>
  <si>
    <t>R5 Flag for: How much money would your spouse's beneficiaries receive from your spouse's life insurance policies if they were to die?</t>
  </si>
  <si>
    <t>R5 Who are the beneficiaries of your spouse's life insurance policies?</t>
  </si>
  <si>
    <t>R5 Which child is the beneficiary of your spouse's life insurance policies?</t>
  </si>
  <si>
    <t>R5 Do any of your spouse's life insurance policies build up a cash value that your spouse can borrow against, or that your spouse would receive if the policy were to be canceled?</t>
  </si>
  <si>
    <t>R5 What is the total cash value of your spouse's life insurance policies?</t>
  </si>
  <si>
    <t>R5 Response summary for: What is the total cash value of your spouse's life insurance policies?</t>
  </si>
  <si>
    <t>R5 Bracket lower bound for: What is the total cash value of your spouse's life insurance policies?</t>
  </si>
  <si>
    <t>R5 Bracket upper bound for: What is the total cash value of your spouse's life insurance policies?</t>
  </si>
  <si>
    <t>R5 Bracketing entry point for: What is the total cash value of your spouse's life insurance policies?</t>
  </si>
  <si>
    <t>R5 Would you say it is you or your spouse who knows the most about your assets, debts and retirement plans?</t>
  </si>
  <si>
    <t>R5 Respondent and spouse net worth, complete reports only.</t>
  </si>
  <si>
    <t>R5 Percent of assets held for which exact amount was given.</t>
  </si>
  <si>
    <t>R5 Flag indicating if Respondent is in the word-recall sample.</t>
  </si>
  <si>
    <t>R5 Version of 10-word list used.</t>
  </si>
  <si>
    <t>R5 Did Respondent remember HOTEL/WATER in immediate recall task?</t>
  </si>
  <si>
    <t>R5 Did Respondent remember RIVER/CHURCH in immediate recall task?</t>
  </si>
  <si>
    <t>R5 Did Respondent remember TREE/DOCTOR in immediate recall task?</t>
  </si>
  <si>
    <t>R5 Did participant remember SKIN/PALACE in immediate recall task?</t>
  </si>
  <si>
    <t>R5 Did participant remember GOLD/FIRE in immediate recall task?</t>
  </si>
  <si>
    <t>R5 Did participant remember MARKET/GARDEN in immediate recall task?</t>
  </si>
  <si>
    <t>R5 Did participant remember PAPER/SEA in immediate recall task?</t>
  </si>
  <si>
    <t>R5 Did participant remember CHILD/VILLAGE in immediate recall task?</t>
  </si>
  <si>
    <t>R5 Did participant remember KING/BABY in immediate recall task?</t>
  </si>
  <si>
    <t>R5 Did participant remember BOOK/TABLE in immediate recall task?</t>
  </si>
  <si>
    <t>R5 How many correct words did participant remember in immediate recall task?</t>
  </si>
  <si>
    <t>R5 How many incorrect words did participant give in immediate recall task?</t>
  </si>
  <si>
    <t>R5 Time between finish of immediate recall module and start of delayed module.</t>
  </si>
  <si>
    <t>R5 Number of words recalled in delayed that were not recalled in immediate module.</t>
  </si>
  <si>
    <t>R5 Number of words forgotten from immediate recall module to delayed recall module.</t>
  </si>
  <si>
    <t>R5 Was immediate recall case flagged for review?</t>
  </si>
  <si>
    <t>R5 Result of review of immediate recall module</t>
  </si>
  <si>
    <t>R5 FIRST word recalled in immediate recall task?</t>
  </si>
  <si>
    <t>R5 SECOND word recalled in immediate recall task?</t>
  </si>
  <si>
    <t>R5 THIRD word recalled in immediate recall task?</t>
  </si>
  <si>
    <t>R5 FOURTH word recalled in immediate recall task?</t>
  </si>
  <si>
    <t>R5 FIFTH word recalled in immediate recall task?</t>
  </si>
  <si>
    <t>R5 SIXTH word recalled in immediate recall task?</t>
  </si>
  <si>
    <t>R5 SEVENTH word recalled in immediate recall task?</t>
  </si>
  <si>
    <t>R5 EIGHTH word recalled in immediate recall task?</t>
  </si>
  <si>
    <t>R5 NINTH word recalled in immediate recall task?</t>
  </si>
  <si>
    <t>R5 TENTH word recalled in immediate recall task?</t>
  </si>
  <si>
    <t>R5 ELEVENTH word recalled in immediate recall task?</t>
  </si>
  <si>
    <t>R5 TWELFTH word recalled in immediate recall task?</t>
  </si>
  <si>
    <t>R5 THIRTEENTH word recalled in immediate recall task?</t>
  </si>
  <si>
    <t>R5 FOURTEENTH word recalled in immediate recall task?</t>
  </si>
  <si>
    <t>R5 FIFTEENTH word recalled in immediate recall task?</t>
  </si>
  <si>
    <t>R5 Did participant remember HOTEL/WATER in delayed recall task?</t>
  </si>
  <si>
    <t>R5 Did participant remember RIVER/CHURCH in delayed recall task?</t>
  </si>
  <si>
    <t>R5 Did participant remember TREE/DOCTOR in delayed recall task?</t>
  </si>
  <si>
    <t>R5 Did participant remember SKIN/PALACE in delayed recall task?</t>
  </si>
  <si>
    <t>R5 Did participant remember GOLD/FIRE in delayed recall task?</t>
  </si>
  <si>
    <t>R5 Did participant remember MARKET/GARDEN in delayed recall task?</t>
  </si>
  <si>
    <t>R5 Did participant remember PAPER/SEA in delayed recall task?</t>
  </si>
  <si>
    <t>R5 Did participant remember CHILD/VILLAGE in delayed recall task?</t>
  </si>
  <si>
    <t>R5 Did participant remember KING/BABY in delayed recall task?</t>
  </si>
  <si>
    <t>R5 Did participant remember BOOK/TABLE in delayed recall task?</t>
  </si>
  <si>
    <t>R5 How many correct words did participant remember in delayed recall task?</t>
  </si>
  <si>
    <t>R5 How many incorrect words did participant give in delayed recall task?</t>
  </si>
  <si>
    <t>R5 Flag for review of delayed recall module.</t>
  </si>
  <si>
    <t>R5 Result of review of delayed recall module.</t>
  </si>
  <si>
    <t>R5 FIRST word recalled in delayed recall task?</t>
  </si>
  <si>
    <t>R5 SECOND word recalled in delayed recall task?</t>
  </si>
  <si>
    <t>R5 THIRD word recalled in delayed recall task?</t>
  </si>
  <si>
    <t>R5 FOURTH word recalled in delayed recall task?</t>
  </si>
  <si>
    <t>R5 FIFTH word recalled in delayed recall task?</t>
  </si>
  <si>
    <t>R5 SIXTH word recalled in delayed recall task?</t>
  </si>
  <si>
    <t>R5 SEVENTH word recalled in delayed recall task?</t>
  </si>
  <si>
    <t>R5 EIGHTH word recalled in delayed recall task?</t>
  </si>
  <si>
    <t>R5 NINTH word recalled in delayed recall task?</t>
  </si>
  <si>
    <t>R5 TENTH word recalled in delayed recall task?</t>
  </si>
  <si>
    <t>R5 ELEVENTH word recalled in delayed recall task?</t>
  </si>
  <si>
    <t>R5 TWELFTH word recalled in delayed recall task?</t>
  </si>
  <si>
    <t>R5 THIRTEENTH word recalled in delayed recall task?</t>
  </si>
  <si>
    <t>R5 FOURTEENTH word recalled in delayed recall task?</t>
  </si>
  <si>
    <t>R5 FIFTEENTH word recalled in delayed recall task?</t>
  </si>
  <si>
    <t>R5 Has R ever given care for one month or more to a family member or friend?</t>
  </si>
  <si>
    <t>R5 To whom did R give the most personal care?</t>
  </si>
  <si>
    <t>R5 Did R give care during the last 12 months?</t>
  </si>
  <si>
    <t>R5 To whom did respondent give the most personal care?</t>
  </si>
  <si>
    <t>R5 1st condition which caused the need for care?</t>
  </si>
  <si>
    <t>R5 2nd condition which caused the need for care?</t>
  </si>
  <si>
    <t>R5 THIRD CONDITION, ILLNESS, OR DISABILITY THAT CAUSED THE PERSON GRADUATE CARED FOR IN THE LAST 12 MONTHS TO NEED PERSONAL CARE. THESE ARE ICD-9 AND ICF CODES.</t>
  </si>
  <si>
    <t>R5 FOURTH CONDITION, ILLNESS, OR DISABILITY THAT CAUSED THE PERSON GRADUATE CARED FOR IN THE LAST 12 MONTHS TO NEED PERSONAL CARE. THESE ARE ICD-9 AND ICF CODES.</t>
  </si>
  <si>
    <t>R5 FIFTH CONDITION, ILLNESS, OR DISABILITY THAT CAUSED THE PERSON GRADUATE CARED FOR IN THE LAST 12 MONTHS TO NEED PERSONAL CARE. THESE ARE ICD-9 AND ICF CODES.</t>
  </si>
  <si>
    <t>R5 SIXTH CONDITION, ILLNESS, OR DISABILITY THAT CAUSED THE PERSON GRADUATE CARED FOR IN THE LAST 12 MONTHS TO NEED PERSONAL CARE. THESE ARE ICD-9 AND ICF CODES.</t>
  </si>
  <si>
    <t>R5 Century month that caregiving began</t>
  </si>
  <si>
    <t>R5 Is graduate still giving personal care to a relative or friend because of a physical or mental condition, illness or disability?</t>
  </si>
  <si>
    <t>R5 If participant is not giving personal care to a relative or friend because of a physical or mental condition, why is graduate no longer helping give care?</t>
  </si>
  <si>
    <t>R5 (Did/Does) (he/she) live with R during this period of giving care?</t>
  </si>
  <si>
    <t>R5 Did R do volunteer work in last 10 years?</t>
  </si>
  <si>
    <t>R5 How regularly did graduate volunteer in the last 10 years?</t>
  </si>
  <si>
    <t>R5 Did R do volunteer work in the last 12 months?</t>
  </si>
  <si>
    <t>R5 Did R volunteer for religious org. in the last 12 months?</t>
  </si>
  <si>
    <t>R5 Did R volunteer for a school or edu. org. in last 12 months?</t>
  </si>
  <si>
    <t>R5 Did R volunteer for political group or labor union in last 12 months?</t>
  </si>
  <si>
    <t>R5 Did R vol.for senior citizen group or related org. in the last 12 months?</t>
  </si>
  <si>
    <t>R5 Did R vol. for any other national or local org. in the last 12 months?</t>
  </si>
  <si>
    <t>R5 Number of R's other volunteer activities during the last 12 months.</t>
  </si>
  <si>
    <t>R5 What type of volunteering did participant do in last 12 months other than senior citizen groups, political groups, labor unions, national or local organizations?</t>
  </si>
  <si>
    <t>R5 How many hours did participant volunteer during a typical month in the last 12 months?</t>
  </si>
  <si>
    <t>R5 For seasonal vol., the no. of hours spent vol. in a typical month.</t>
  </si>
  <si>
    <t>R5 How satisfied was R with results of volunteer work (re: last 12 months)?</t>
  </si>
  <si>
    <t>R5 Has R ever given a unit of blood for own use?</t>
  </si>
  <si>
    <t>R5 Has R ever given blood for use by others?</t>
  </si>
  <si>
    <t>R5 How many times has R given blood for use by others (over R's lifetime)?</t>
  </si>
  <si>
    <t>R5 Has R given blood in the last 12 months (for use by others)?</t>
  </si>
  <si>
    <t>R5 For seasonal volunteers, typically how many hours did graduate spend volunteering in the last 12 months?</t>
  </si>
  <si>
    <t>R5 Number of hours per month graduate spent volunteering in a typical month during the last year.</t>
  </si>
  <si>
    <t>R5 Eighty percent random sample for depression/alcohol sections.</t>
  </si>
  <si>
    <t>R5 Have you ever drunk alcoholic beverages, such as beer, wine, liquor, or mixed alcoholic drinks?</t>
  </si>
  <si>
    <t>R5 During the last month, on how many days did you drink alcoholic beverages, such as beer, wine, liquor, or mixed alcoholic drinks?</t>
  </si>
  <si>
    <t>R5 About how many drinks did you have on average on days that you drank alcoholic beverages?</t>
  </si>
  <si>
    <t>R5 How many drinks did you have in last month?</t>
  </si>
  <si>
    <t>R5 In the past month, how many times did you have 5 or more drinks on the same occasion?</t>
  </si>
  <si>
    <t>R5 At any time in your life have you felt bad or guilty about drinking?</t>
  </si>
  <si>
    <t>R5 At any time in your life have people annoyed you by criticizing your drinking?</t>
  </si>
  <si>
    <t>R5 Has drinking caused a problem for you at work?</t>
  </si>
  <si>
    <t>R5 Has drinking caused a problem between you and your spouse, children, parents, or other near relatives?</t>
  </si>
  <si>
    <t>R5 Alcohol Symptom Count replicated from 199x. See notes for details.</t>
  </si>
  <si>
    <t>R5 Number of valid alcohol symptoms used to create CU034REC.</t>
  </si>
  <si>
    <t>R5 Have you gone to anyone for help about drinking, that is, about your drinking or anyone else's?</t>
  </si>
  <si>
    <t>R5 If you asked for help was it for your drinking or somebody else's?</t>
  </si>
  <si>
    <t>R5 When you were growing up, that is during your first 18 years, did you live with anyone who was a problem drinker or alcoholic?</t>
  </si>
  <si>
    <t>R5 Have you ever been married to, or lived with someone who was a problem drinker or alcoholic since you were 18?</t>
  </si>
  <si>
    <t>R5 In your lifetime, did you need to drink more to get the same effect that you did when you first started drinking?</t>
  </si>
  <si>
    <t>R5 In your lifetime, have you tried to reduce or stop drinking alcohol but failed?</t>
  </si>
  <si>
    <t>R5 In your lifetime, did you spend less time working, enjoying hobbies, or being with others because of your drinking?</t>
  </si>
  <si>
    <t>R5 In your lifetime, have you continued to drink even though you knew that the drinking caused you health or mental problems?</t>
  </si>
  <si>
    <t>R5 In the last year, have you drunk any alcoholic beverages, such as beer, wine, or liquor?</t>
  </si>
  <si>
    <t>R5 Is respondent in the religion sample of 80%?</t>
  </si>
  <si>
    <t>R5 What is respondent's religious preference?</t>
  </si>
  <si>
    <t>R5 Raw numeric component for frequency of religious attendance in past year.</t>
  </si>
  <si>
    <t>R5 Units to go with numeric component for frequency of religious attendance.</t>
  </si>
  <si>
    <t>R5 Frequency of religious attendance converted to total times in the past year.</t>
  </si>
  <si>
    <t>R5 Does respondent's spouse share respondent's religious preference?</t>
  </si>
  <si>
    <t>R5 What is spouse's religious preference?</t>
  </si>
  <si>
    <t>R5 Is your spouse's religious preference the same now as it was before you two were married?</t>
  </si>
  <si>
    <t>R5 What was your spouse's religious preference before you two were married?</t>
  </si>
  <si>
    <t>R5 Is there a computer, desktop or laptop, in the your household that someone uses?</t>
  </si>
  <si>
    <t>R5 If you do not currently have a computer or laptop, has there been a computer in the your household in the last five years that someone used?</t>
  </si>
  <si>
    <t>R5 What is the main reason your household does not have a computer?</t>
  </si>
  <si>
    <t>R5 Other specified reason why  Respondent's household does not have a computer.</t>
  </si>
  <si>
    <t>R5 Did anyone in the household use the computer to connect to the Internet from home?</t>
  </si>
  <si>
    <t>R5 Did you use the computer to connect to the Internet from home?</t>
  </si>
  <si>
    <t>R5 If you did not use the computer at home to connect to the Internet, did you use the computer to do anything else?</t>
  </si>
  <si>
    <t>R5 What is the main reason your household does not have a computer anymore?</t>
  </si>
  <si>
    <t>R5 Other specified reason why  R's household does not have a computer anymore.</t>
  </si>
  <si>
    <t>R5 Do you or anyone else in the household connect to the Internet from home?</t>
  </si>
  <si>
    <t>R5 If no one uses the computer in your home to connect to the Internet, do you ever use the computer for anything else?</t>
  </si>
  <si>
    <t>R5 If no one uses the computer in your home to connect to the Internet, has your household ever had access to the Internet from home?</t>
  </si>
  <si>
    <t>R5 What is the main reason your household does not have access to the Internet?</t>
  </si>
  <si>
    <t>R5 Other specified reason why Respondent's household does not have access to the Internet.</t>
  </si>
  <si>
    <t>R5 What is the main reason your household does not have access to the Internet anymore?</t>
  </si>
  <si>
    <t>R5 Other specified reason Respondent's household does not have access to the Internet anymore.</t>
  </si>
  <si>
    <t>R5 Century month Respondent's household first got Internet access.</t>
  </si>
  <si>
    <t>R5 How does your household access the Internet, what type of connection?</t>
  </si>
  <si>
    <t>R5 Other specified type of access Respondent's household has to the Internet.</t>
  </si>
  <si>
    <t>R5 Do you ever use the Internet from home?</t>
  </si>
  <si>
    <t>R5 If you do not use the computer at home to connect to the Internet, do you ever use the computer for anything else?</t>
  </si>
  <si>
    <t>R5 Number of minutes Respondent spends per week using the Internet from home, including using e-mail, the web, chat rooms, and any instant messaging.</t>
  </si>
  <si>
    <t>R5 Does your spouse ever use the Internet from home?</t>
  </si>
  <si>
    <t>R5 If your spouse does not use the computer at home to connect to the Internet, does your spouse ever use the computer?</t>
  </si>
  <si>
    <t>R5 Is Respondent in the 50% subsample for computer and Internet usage details?</t>
  </si>
  <si>
    <t>R5 Summary: has Respondent had a computer in his/her household within the past 5 years?</t>
  </si>
  <si>
    <t>R5 Summary: has Respondent had Internet access in his/her household within the past 5 years?</t>
  </si>
  <si>
    <t>R5 Did the Respondent answer a question about computer or Internet use stoppage that contained the word 'would'?</t>
  </si>
  <si>
    <t>R5 Which order of responses to 'main reason household has no computer/internet'</t>
  </si>
  <si>
    <t>R5 Sample of 8% for psychological well-being questions.</t>
  </si>
  <si>
    <t>R5 Total score for autonomy.</t>
  </si>
  <si>
    <t>R5 Number of autonomy questions answered.</t>
  </si>
  <si>
    <t>R5 Total score for environmental mastery.</t>
  </si>
  <si>
    <t>R5 Number of environmental mastery questions answered.</t>
  </si>
  <si>
    <t>R5 Total score for personal growth.</t>
  </si>
  <si>
    <t>R5 Number of personal growth questions answered.</t>
  </si>
  <si>
    <t>R5 Total score for positive relationships.</t>
  </si>
  <si>
    <t>R5 Number of positive relationships questions answered.</t>
  </si>
  <si>
    <t>R5 Total score for purpose in life.</t>
  </si>
  <si>
    <t>R5 Number of purpose in life questions answered.</t>
  </si>
  <si>
    <t>R5 Total score for self-acceptance.</t>
  </si>
  <si>
    <t>R5 Number of self-acceptance questions answered.</t>
  </si>
  <si>
    <t>R5 Total score for psychological well-being.</t>
  </si>
  <si>
    <t>R5 Total number of psychological well-being questions answered.</t>
  </si>
  <si>
    <t>R5 To what extent do you tend to be influenced by people with strong opinions?</t>
  </si>
  <si>
    <t>R5 To what extent do you agree that, in general, you feel you are in charge of the situation in which you live?</t>
  </si>
  <si>
    <t>R5 To what extent do you agree that maintaining close relationships has been difficult and frustrating for you?</t>
  </si>
  <si>
    <t>R5 To what extent do you agree that some people wander aimlessly through life but you are not one of them?</t>
  </si>
  <si>
    <t>R5 To what extent do you agree that when you look at the story of your life, you are pleased with how things have turned out?</t>
  </si>
  <si>
    <t>R5 To what extent do you agree that the demands of everyday life often get you down?</t>
  </si>
  <si>
    <t>R5 To what extent do you agree that for you, life has been a continuous process of learning, changing, and growing?</t>
  </si>
  <si>
    <t>R5 To what extent do you agree that you have not experienced many warm and trusting relationships with others?</t>
  </si>
  <si>
    <t>R5 To what extent do you agree that you live life one day at a time and don't really think about the future?</t>
  </si>
  <si>
    <t>R5 To what extent do you agree that you judge yourself by what you think is important, not by what others think is important?</t>
  </si>
  <si>
    <t>R5 To what extent do you agree that you gave up trying to make big improvements or changes in your life a long time ago?</t>
  </si>
  <si>
    <t>R5 To what extent do you agree that you like most aspects of your personality?</t>
  </si>
  <si>
    <t>R5 To what extent do you agree that you have confidence in your own opinions even if they are contrary to the general consensus?</t>
  </si>
  <si>
    <t>R5 To what extent do you agree that you are quite good at managing the many responsibilities of your daily life?</t>
  </si>
  <si>
    <t>R5 To what extent do you agree that you think it is important to have new experiences that challenge how you think about yourself and the world?</t>
  </si>
  <si>
    <t>R5 To what extent do you agree that people would describe you as a giving person, willing to share your time with others?</t>
  </si>
  <si>
    <t>R5 To what extent do you agree that you sometimes feel as if you have done all there is to do in life?</t>
  </si>
  <si>
    <t>R5 To what extent do you agree that in many ways, you feel disappointed about your achievements in life?</t>
  </si>
  <si>
    <t>R5 Random 80 percent sample for depression &amp; alcohol sections.</t>
  </si>
  <si>
    <t>R5 Have you ever had a time in your life lasting two weeks or more when nearly every day you felt sad, blue, depressed, or when you lost interest in most things like work, hobbies, or things you usually liked to do for fun?</t>
  </si>
  <si>
    <t>R5 Were your experiences with depression always caused by alcohol, drugs, medications, or physical illness?</t>
  </si>
  <si>
    <t>R5 What age were you when you experienced the worst, particularly bad, or the most recent period of depression?</t>
  </si>
  <si>
    <t>R5 Was the depression the worst, particularly bad, or the most recent episode?</t>
  </si>
  <si>
    <t>R5 During this episode of depression, did you lose weight without trying to -- as much as 2 pounds a week for several weeks or as much as 10 pounds altogether?</t>
  </si>
  <si>
    <t>R5 During your worst, particularly bad, or most recent episode of depression, did you have two weeks or more when nearly every night you had trouble falling asleep?</t>
  </si>
  <si>
    <t>R5 During your worst, particularly bad, or most recent episode of depression, did you have two weeks or more when you lacked energy or felt tired all the time, even when you had not been working very hard?</t>
  </si>
  <si>
    <t>R5 During your worst, particularly bad, or most recent episode of depression, did you have two weeks or more when you felt very bad when waking up, but felt better later in the day?</t>
  </si>
  <si>
    <t>R5 During your worst, particularly bad, or most recent episode of depression, did you have two weeks or more when you lost interest in most things like work, hobbies, or things you usually liked to do for fun?</t>
  </si>
  <si>
    <t>R5 During your worst, particularly bad, or most recent episode of depression, did you have two weeks or more when nearly every day you had a lot more trouble concentrating than is normal?</t>
  </si>
  <si>
    <t>R5 During your worst, particularly bad, or most recent episode of depression, did you have two weeks or more when you thought a lot about death - either your own, someone else's, or death in general?</t>
  </si>
  <si>
    <t>R5 In your lifetime, how many periods have you had that lasted two weeks or more when you felt sad, blue or depressed?</t>
  </si>
  <si>
    <t>R5 How long did your sole period of depression last?</t>
  </si>
  <si>
    <t>R5 What is the unit for the length of the sole period when you felt sad, blue, or depressed?</t>
  </si>
  <si>
    <t>R5 What is the average length of the periods when you felt sad, blue, or depressed?</t>
  </si>
  <si>
    <t>R5 What is the unit for the average length of the periods when you felt sad, blue, or depressed?</t>
  </si>
  <si>
    <t>R5 What is the usual length of time between the end of one period of depression to the beginning of the next?</t>
  </si>
  <si>
    <t>R5 What is the unit for the usual length of time between the end of one period of depression to the beginning of the next?</t>
  </si>
  <si>
    <t>R5 What age were you the first time the you had a period of two weeks or more when you felt sad, blue or depressed?</t>
  </si>
  <si>
    <t>R5 What age were you the last time you had a period of two weeks or more when you felt sad, blue or depressed?</t>
  </si>
  <si>
    <t>R5 Between any periods of two weeks or more of feeling sad, blue or depressed, were you feeling OK at least for some months?</t>
  </si>
  <si>
    <t>R5 Between any periods of two weeks or more of feeling sad, blue or depressed, were you fully able to work and enjoy being with other people?</t>
  </si>
  <si>
    <t>R5 Count of depression symptoms.</t>
  </si>
  <si>
    <t>R5 Number of valid responses to depression symptoms</t>
  </si>
  <si>
    <t>R5 Is respondent in random 80 percent sample for digit ordering section?</t>
  </si>
  <si>
    <t>R5 Highest level of difficulty respondent successfully completed.</t>
  </si>
  <si>
    <t>R5 Score for digits ordering task.</t>
  </si>
  <si>
    <t>R5 Additional information about low performance on digits ordering task.</t>
  </si>
  <si>
    <t>R5 Did respondent answer correctly on level 1 - first set of 3 digits?</t>
  </si>
  <si>
    <t>R5 Did respondent answer correctly on level 1 - second set of 3 digits?</t>
  </si>
  <si>
    <t>R5 Respondent's answer for level 1 - first set of 3 digits.</t>
  </si>
  <si>
    <t>R5 Respondent's answer for level 1 - second set of 3 digits.</t>
  </si>
  <si>
    <t>R5 Did respondent answer correctly on level 2 - first set of 4 digits?</t>
  </si>
  <si>
    <t>R5 Did respondent answer correctly on level 2 - second set of 4 digits?</t>
  </si>
  <si>
    <t>R5 Respondent's answer for level 2 - first set of 4 digits.</t>
  </si>
  <si>
    <t>R5 Respondent's answer for level 2 - second set of 4 digits.</t>
  </si>
  <si>
    <t>R5 Did respondent answer correctly on level 3 - first set of 5 digits?</t>
  </si>
  <si>
    <t>R5 Did respondent answer correctly on level 3 - second set of 5 digits?</t>
  </si>
  <si>
    <t>R5 Respondent's answer for level 3 - first set of 5 digits.</t>
  </si>
  <si>
    <t>R5 Respondent's answer for level 3 - second set of 5 digits.</t>
  </si>
  <si>
    <t>R5 Did respondent answer correctly on level 4 - first set of 6 digits?</t>
  </si>
  <si>
    <t>R5 Did respondent answer correctly on level 4 - second set of 6 digits?</t>
  </si>
  <si>
    <t>R5 Respondent's answer for level 4 - first set of 6 digits.</t>
  </si>
  <si>
    <t>R5 Respondent's answer for level 4 - second set of 6 digits.</t>
  </si>
  <si>
    <t>R5 Did respondent answer correctly on level 5 - first set of 7 digits?</t>
  </si>
  <si>
    <t>R5 Did respondent answer correctly on level 5 - second set of 7 digits?</t>
  </si>
  <si>
    <t>R5 Respondent's answer for level 5 - first set of 7 digits.</t>
  </si>
  <si>
    <t>R5 Respondent's answer for level 5 - second set of 7 digits.</t>
  </si>
  <si>
    <t>R5 Did respondent answer correctly on level 6 - first set of 8 digits?</t>
  </si>
  <si>
    <t>R5 Did respondent answer correctly on level 6 - second set of 8 digits?</t>
  </si>
  <si>
    <t>R5 Respondent's answer for level 6 - first set of 8 digits.</t>
  </si>
  <si>
    <t>R5 Respondent's answer for level 6 - second set of 8 digits.</t>
  </si>
  <si>
    <t>R5 Is respondent a Wiscville resident?</t>
  </si>
  <si>
    <t>R5 Is respondent in 70% End-of-Life Sample?</t>
  </si>
  <si>
    <t>R5 Have you made any preparations for the end of life?</t>
  </si>
  <si>
    <t>R5 Have you made plans about the types of medical treatment you want if you become seriously ill in the future?</t>
  </si>
  <si>
    <t>R5 Have you discussed your plans and preferences with anyone about the types of medical treatment you want if you become seriously ill in the future?</t>
  </si>
  <si>
    <t>R5 With how many people have you discussed your plans and preferences about the types of medical treatment you want if you become seriously ill in the future?</t>
  </si>
  <si>
    <t>R5 Have you discussed with your spouse your plans and preferences about the types of medical treatment you want if you become seriously ill in the future?</t>
  </si>
  <si>
    <t>R5 How well does your spouse understand your plans and preferences about the types of medical treatment you want if you become seriously ill in the future?</t>
  </si>
  <si>
    <t>R5 Have you discussed with one or more of your children your plans and preferences about the types of medical treatment you want if you become seriously ill in the future? Convenience variable paired with z_gy015rec.  See NOTE about how these variable were constructed.</t>
  </si>
  <si>
    <t>R5 How well do/es your child/ren understand your plans and preferences about the types of medical treatment you want if you become seriously ill in the future?  Convenience variable paired with z_gy014rec.  See NOTES about how these variables were constructed.</t>
  </si>
  <si>
    <t>R5 Who is the first person with whom you discussed your plans and preferences about the types of medical treatment you want if you become seriously ill in the future?</t>
  </si>
  <si>
    <t>R5 How well does the first person with whom you discussed your plans and preferences about the types of medical treatment you want if you become seriously ill in the future understand these plans?</t>
  </si>
  <si>
    <t>R5 Who is the second person with whom you have discussed your plans and preferences about the types of medical treatment you want if you become seriously ill in the future?</t>
  </si>
  <si>
    <t>R5 How well does the second person with whom you discussed your plans and preferences about the types of medical treatment you want if you become seriously ill in the future understand these plans?</t>
  </si>
  <si>
    <t>R5 Who is the third person with whom you discussed your plans and preferences about the types of medical treatment you want if you become seriously ill in the future?</t>
  </si>
  <si>
    <t>R5 How well does this third person with whom you discussed your plans and preferences about the types of medical treatment you want if you become seriously ill in the future understand these plans?</t>
  </si>
  <si>
    <t>R5 Have you made any legal arrangements for someone to make decisions about your medical care if you become unable to make those decisions yourself? This is sometimes call a Durable Power of Attorney for Health Care.</t>
  </si>
  <si>
    <t>R5 Does your spouse have the legal authority to make decisions about your medical care if you become unable to make those decisions yourself?</t>
  </si>
  <si>
    <t>R5 Does one or more of your children have the legal authority to make decisions about your medical care if you become unable to make those decisions yourself?</t>
  </si>
  <si>
    <t>R5 Who has the legal authority to make decisions about your medical care if you become unable to make those decisions?</t>
  </si>
  <si>
    <t>R5 If you were to pick a person to make medical decisions for you, who would you choose?</t>
  </si>
  <si>
    <t>R5 Do you have a living will or an advance directive, which is written instructions about the type of medical treatment you would want to receive if you were unconscious or somehow unable to communicate?</t>
  </si>
  <si>
    <t>R5 Have you given your living will or advance directive to anyone?</t>
  </si>
  <si>
    <t>R5 Have you given your living will or advance directive to your spouse?</t>
  </si>
  <si>
    <t>R5 Have you given your living will or advance directive to one or more of your children?</t>
  </si>
  <si>
    <t>R5 Who is the first person you gave your living will or advance directive to?</t>
  </si>
  <si>
    <t>R5 Who is the second person you gave your living will or advance directive to?</t>
  </si>
  <si>
    <t>R5 Who is the third person you gave your living will or advance directive to?</t>
  </si>
  <si>
    <t>R5 Who is the fourth person you gave your living will or advance directive to?</t>
  </si>
  <si>
    <t>R5 Who is the fifth person you gave your living will or advance directive to?</t>
  </si>
  <si>
    <t>R5 If you were to die tomorrow, who would get your assets, including your home, savings, life insurance and the like?</t>
  </si>
  <si>
    <t>R5 If you were to die tomorrow, who would benefit from your trust fund?</t>
  </si>
  <si>
    <t>R5 If you outlived your spouse, who would your assets, including home, savings, life insurance and the like, go to?</t>
  </si>
  <si>
    <t>R5 Do you have a signed and witnessed will?</t>
  </si>
  <si>
    <t>R5 Do you have a revocable trust?</t>
  </si>
  <si>
    <t>R5 Do you have assets or property that will go to someone through a joint ownership or beneficiary designation, for example, a joint bank account or a beneficiary designation on a life insurance policy or pension?</t>
  </si>
  <si>
    <t>R5 If your spouse were to die tomorrow, how would most of your spouse's assets be distributed?</t>
  </si>
  <si>
    <t>R5 Who is designated as the executor of your estate or would be responsible for the distribution of your estate?</t>
  </si>
  <si>
    <t>R5 How do you hope to spend the last few days or weeks of your life?</t>
  </si>
  <si>
    <t>R5 If you had a serious illness today with very low chances of survival and were mentally intact, but in severe and constant physical pain, would you want to continue all medical treatments or stop all life prolonging treatments?</t>
  </si>
  <si>
    <t>R5 If you had a serious illness today with very low chances of survival and had no physical pain, but were unable to speak, walk, or recognize others, would you want to continue all medical treatments or stop all life prolonging treatments?</t>
  </si>
  <si>
    <t>R5 If your spouse had a serious illness today with very low chances of survival and were mentally intact, but in severe and constant physical pain, would he/she want to continue all medical treatments or stop all life prolonging treatments?</t>
  </si>
  <si>
    <t>R5 If your spouse had a serious illness today with very low chances of survival and had no physical pain, but were unable to speak, walk, or recognize others, would he/she want to continue all medical treatments or stop all life prolonging treatments?</t>
  </si>
  <si>
    <t>R5 How strictly do you want your family or care provider to follow your wishes for end of life medical care?</t>
  </si>
  <si>
    <t>R5 How strictly would your spouse want you to follow their wishes for end of life medical care?</t>
  </si>
  <si>
    <t>R5 Stage of Terri Schiavo case when respondent completed WLS phone interview.</t>
  </si>
  <si>
    <t>R5 Pattern variable indicating which child/ren, if any, with whom the respondent has discussed their plans and preferences about the types of medical treatment they want if they become seriously ill in the future.</t>
  </si>
  <si>
    <t>R5 Pattern variable indicating which child/ren, if any, with whom the respondent discussed their plans and preferences with about the types of medical treatment they want if they become seriously ill in the future.</t>
  </si>
  <si>
    <t>R5 Pattern variable indicating which child/ren, if any, the respondent named as having the legal authority to make decisions about their medical care if they become unable to make those decisions.</t>
  </si>
  <si>
    <t>R5 Pattern variable indicating which child/ren, if any, the respondent named they would choose if they were to pick a person to make medical decisions for them.</t>
  </si>
  <si>
    <t>R5 Pattern variable indicating which child/ren, if any, the respondent named as executor of their estate or child/ren who would be responsible for the distribution of their estate.</t>
  </si>
  <si>
    <t>R5 Whose death is the respondent answering questions about, a parent's or a spouse's?</t>
  </si>
  <si>
    <t>R5 Was the deceased your first or second spouse?</t>
  </si>
  <si>
    <t>R5 Century-month passed between spouse's death and interview.</t>
  </si>
  <si>
    <t>R5 Did you lose your mother at least 6 months ago, but fewer than 10 years?</t>
  </si>
  <si>
    <t>R5 Did you lose your father at least 6 months ago, but fewer than 10 years?</t>
  </si>
  <si>
    <t>R5 Is the deceased your father or your mother?</t>
  </si>
  <si>
    <t>R5 Century-month passed between parent's death and interview.</t>
  </si>
  <si>
    <t>R5 For respondents whose spouse died less than 2 years but longer than 6 months ago: In the last month, how often have you found yourself longing to have your deceased spouse with you?</t>
  </si>
  <si>
    <t>R5 For respondents whose spouse died less than 2 years but longer than 6 months ago: In the past month, how often have you felt resentful or bitter about your spouse's death?</t>
  </si>
  <si>
    <t>R5 For respondents whose spouse died less than 2 years but longer than 6 months ago: In the past month, how often have you had difficulty falling asleep because thoughts about your deceased spouse kept coming into your mind?</t>
  </si>
  <si>
    <t>R5 For respondents whose spouse died less than 2 years but longer than 6 months ago: In the last month, how often have you had painful waves of missing your deceased spouse?</t>
  </si>
  <si>
    <t>R5 For respondents whose spouse died less than 2 years but longer than 6 months ago: In the past month, how often have you felt that the death of your spouse was unfair?</t>
  </si>
  <si>
    <t>R5 For respondents whose spouse died less than 2 years but longer than 6 months ago: In the past month, how often have you tried to block out memories or thoughts of your deceased spouse?</t>
  </si>
  <si>
    <t>R5 For respondents whose spouse died less than 2 years but longer than 6 months ago: In the last month, how often have you experienced feelings of intense pain or grief over the loss of your spouse?</t>
  </si>
  <si>
    <t>R5 For respondents whose spouse died less than 2 years but longer than 6 months ago: In the past month, how often have you felt anger towards God regarding the loss of your spouse?</t>
  </si>
  <si>
    <t>R5 For respondents whose spouse died less than 2 years but longer than 6 months ago: In the past month, how often have you been unable to get thoughts about your deceased spouse out of your mind?</t>
  </si>
  <si>
    <t>R5 For respondents whose spouse died less than 2 years but longer than 6 months ago: In the last month, how often have you experienced feelings of grief, loneliness, or missing your deceased spouse?</t>
  </si>
  <si>
    <t>R5 How long before your spouse's death did you realize that your spouse's death was imminent?</t>
  </si>
  <si>
    <t>R5 Unit of length of period: How long before your spouse's death did you realize that your spouse's death was imminent?</t>
  </si>
  <si>
    <t>R5 Where did your deceased spouse spend the last few days of her/his life?</t>
  </si>
  <si>
    <t>R5 During the last week of your deceased spouse's life, how much pain did s/he have?</t>
  </si>
  <si>
    <t>R5 How long before your spouse's death did your spouse realize that her/his death was imminent?</t>
  </si>
  <si>
    <t>R5 Unit of length of period: How long before your spouse's death did your spouse realize that her/his death was imminent?</t>
  </si>
  <si>
    <t>R5 Did you and your spouse ever talk about how you would deal with being on your own once he/she was gone?</t>
  </si>
  <si>
    <t>R5 Did your deceased spouse have a signed Durable Power of Attorney for Health Care, naming someone who could make decisions about his/her medical treatment?</t>
  </si>
  <si>
    <t>R5 Who held your deceased spouse's Durable Power of Attorney for Health Care?</t>
  </si>
  <si>
    <t>R5 What role did the Durable Power of Attorney for Health Care play in the last week of your deceased spouse's life?</t>
  </si>
  <si>
    <t>R5 Did your spouse have a signed Living Will, giving directions for the kind of medical treatment he/she wanted?</t>
  </si>
  <si>
    <t>R5 What role did the Living Will play in the last week of your spouse's life?</t>
  </si>
  <si>
    <t>R5 Was your deceased spouse able to make decisions in the last week of his/her life?</t>
  </si>
  <si>
    <t>R5 Did your deceased spouse have specific wishes or plans about the types of medical treatment he/she did or did not want while dying?</t>
  </si>
  <si>
    <t>R5 Did the doctor or medical staff who cared for your deceased spouse speak to you or your spouse about making sure the care was consistent with your spouse's wishes or plans about the types of medical treatment he/she did or did not want while dying?</t>
  </si>
  <si>
    <t>R5 During that last week of your spouse's life, was there any medical procedure or treatment that happened to your spouse that was not consistent with his/her previously stated wishes or plans about the types of medical treatment he/she did or did not want while dying?</t>
  </si>
  <si>
    <t>R5 To pay the expenses associated with your deceased spouse's illness and death, did you have to sell assets, withdraw money that would not be touched, get help from a relative, or do anything else special to find the money?</t>
  </si>
  <si>
    <t>R5 Did any income you receive from retirement pensions or annuities start, stop, or change because of your spouse's death?</t>
  </si>
  <si>
    <t>R5 Did your pension or annuity stop, start, increase or decrease as a result of your spouse's death?</t>
  </si>
  <si>
    <t>R5 By how much did your total pension or annuity income increase/decrease as a result of your spouse's death?</t>
  </si>
  <si>
    <t>R5 Unit of period: By how much did your total pension or annuity income increase/decrease as a result of your spouse's death?</t>
  </si>
  <si>
    <t>R5 Did the type, cost, or coverage of your health insurance change as a result of your spouse's death?</t>
  </si>
  <si>
    <t>R5 Total number of changes to respondent's health insurance type, cost, or coverage as a result of spouse's death.</t>
  </si>
  <si>
    <t>R5 Did you have to switch to an individual health insurance plan as a result of your spouse's death?</t>
  </si>
  <si>
    <t>R5 Did the costs associated with your health insurance plan change as a result of your spouse's death?</t>
  </si>
  <si>
    <t>R5 Did the services provided by your health insurance plan change as a result of your spouse's death?</t>
  </si>
  <si>
    <t>R5 What changed about your health insurance as a result of your spouse's death - first response?</t>
  </si>
  <si>
    <t>R5 What changed about your health insurance as a result of your spouse's death - second response?</t>
  </si>
  <si>
    <t>R5 WHAT CHANGED ABOUT YOUR HEALTH INSURANCE AS A RESULT OF YOUR SPOUSE'S DEATH - THIRD RESPONSE?</t>
  </si>
  <si>
    <t>R5 Not including Social Security or Railroad Retirement, when your spouse died, was your spouse receiving or eligible to receive an employer provided pension?</t>
  </si>
  <si>
    <t>R5 Did you receive a lump sum settlement or do you expect to receive a periodically paid survivor benefit from your deceased spouse's pension?</t>
  </si>
  <si>
    <t>R5 How much does the lump sum settlement or periodically paid survivor benefit from your deceased spouse's pension amount to?</t>
  </si>
  <si>
    <t>R5 Unit of period for: How much does the lump sum settlement or periodically paid survivor benefit from your deceased spouse's pension amount to?</t>
  </si>
  <si>
    <t>R5 Did you receive a life insurance settlement as a result of your spouse's death?</t>
  </si>
  <si>
    <t>R5 How much did the life insurance settlement you received as a result of your spouse's death amount to?</t>
  </si>
  <si>
    <t>R5 After your spouse's death, how did your financial situation change compared to when your spouse was alive?</t>
  </si>
  <si>
    <t>R5 After your spouse's death, was your financial position at that time about what you had expected?</t>
  </si>
  <si>
    <t>R5 How long before your parent's death did you realized that his/her death was imminent?</t>
  </si>
  <si>
    <t>R5 Unit of period for: How long before your parent's death did you realized that his/her death was imminent?</t>
  </si>
  <si>
    <t>R5 How did your deceased parent spend the last few days of her/his life?</t>
  </si>
  <si>
    <t>R5 During the last week of your deceased parent's life, how much pain did s/he experience?</t>
  </si>
  <si>
    <t>R5 How long before your parent's death did your parent realize that his/her death was imminent?</t>
  </si>
  <si>
    <t>R5 Unit of period for: How long before your parent's death did your parent realize that his/her death was imminent?</t>
  </si>
  <si>
    <t>R5 Did your deceased parent have a signed Durable Power of Attorney for Health Care, naming someone who could make decisions about his/her medical treatment?</t>
  </si>
  <si>
    <t>R5 Who held the Durable Power of Attorney for Health Care for your deceased parent?</t>
  </si>
  <si>
    <t>R5 What role did your deceased parent's Durable Power of Attorney for Health Care play in the last week of his/her life?</t>
  </si>
  <si>
    <t>R5 Did your deceased parent have a signed Living Will, giving directions for the kind of medical treatment he/she wanted?</t>
  </si>
  <si>
    <t>R5 What role did your deceased parent's Living Will play in the last week of her/his life?</t>
  </si>
  <si>
    <t>R5 Was your deceased parent able to make decisions during the last week of his/her life?</t>
  </si>
  <si>
    <t>R5 Did your deceased parent have specific wishes or plans about the types of medical treatment she/he did or did not want while dying?</t>
  </si>
  <si>
    <t>R5 During the last week of your deceased parent's life, was there any medical procedure or treatment that happened to your parent that was not consistent with his/her previously stated wishes or plans about the types of medical treatment she/he did or did not want while dying?</t>
  </si>
  <si>
    <t>R5 Including inheritances, insurance settlements, trust funds or shares in a family business or farm, did anyone ever leave you, or your spouse, a total of $10,000 or more in money, property or other assets when they died?</t>
  </si>
  <si>
    <t>R5 In what year did you or your spouse receive the largest inheritance of $10,000 or more in money, property or other assets?</t>
  </si>
  <si>
    <t>R5 About how much was the total value of your inheritance of $10,000 or more in money, property or other assets?</t>
  </si>
  <si>
    <t>R5 Response summary for: About how much was the total value of your inheritance of $10,000 or more in money, property or other assets?</t>
  </si>
  <si>
    <t>R5 Lower bound for: About how much was the total value of your inheritance of $10,000 or more in money, property or other assets?</t>
  </si>
  <si>
    <t>R5 Upper bound for: About how much was the total value of your inheritance of $10,000 or more in money, property or other assets?</t>
  </si>
  <si>
    <t>R5 Bracketing entry point for: About how much was the total value of your inheritance of $10,000 or more in money, property or other assets?</t>
  </si>
  <si>
    <t>R5 From whom was the largest inheritance received, that is, what is their relationship to you?</t>
  </si>
  <si>
    <t>R5 If your inheritance of $10,000 or more in money, property or other assets was from a parent or grandparent, was the estate divided about evenly between you and your siblings or did someone receive more than the others?</t>
  </si>
  <si>
    <t>R5 FLAG FOR: IF YOUR INHERITANCE OF $10,000 OR MORE IN MONEY, PROPERTY OR OTHER ASSETS WAS FROM A PARENT OR GRANDPARENT, WAS THE ESTATE DIVIDED ABOUT EVENLY BETWEEN YOU AND YOUR SIBLINGS OR DID SOMEONE RECEIVE MORE THAN THE OTHERS?</t>
  </si>
  <si>
    <t>R5 Number of siblings Respondent said received more of the inheritance of $10,000 or more in money, property or other assets.</t>
  </si>
  <si>
    <t>R5 Relationship to the first person receiving more of your grand/parent's largest inheritance.</t>
  </si>
  <si>
    <t>R5 Relationship to the second person receiving more of your grand/parent's largest inheritance.</t>
  </si>
  <si>
    <t>R5 WHAT IS YOUR RELATIONSHIP TO THE THIRD PERSON RECEIVING MORE OF YOUR PARENT'S OR GRANDPARENTS' ESTATE?</t>
  </si>
  <si>
    <t>R5 WHAT IS YOUR RELATIONSHIP TO THE FOURTH PERSON RECEIVING MORE OF YOUR PARENT'S OR GRANDPARENTS' ESTATE?</t>
  </si>
  <si>
    <t>R5 Why did someone receive more of your parent's or grandparents' estate?</t>
  </si>
  <si>
    <t>R5 Including inheritances, insurance settlements, trust funds, or shares in a family business or farm, did anyone, other than the person who gave you the largest inheritance, ever leave you or your spouse a total of $10,000 or more in money, property, or other assets when they died?</t>
  </si>
  <si>
    <t>R5 In what year did you or your spouse receive the second largest inheritance of $10,000 or more in money, property, or other assets?</t>
  </si>
  <si>
    <t>R5 About how much was the total value of your second largest inheritance of $10,000 or more in money, property, or other assets?</t>
  </si>
  <si>
    <t>R5 Response summary for: About how much was the total value of your second largest inheritance of $10,000 or more in money, property, or other assets?</t>
  </si>
  <si>
    <t>R5 Lower bound for: About how much was the total value of your second largest inheritance of $10,000 or more in money, property, or other assets?</t>
  </si>
  <si>
    <t>R5 Upper bound for: About how much was the total value of your second largest inheritance of $10,000 or more in money, property, or other assets?</t>
  </si>
  <si>
    <t>R5 Bracketing entry point for: About how much was the total value of your second largest inheritance of $10,000 or more in money, property, or other assets?</t>
  </si>
  <si>
    <t>R5 From whom was your second largest inheritance of $10,000 or more in money, property or other assets received, that is, what is their relationship to you?</t>
  </si>
  <si>
    <t>R5 If your second largest inheritance of $10,000 or more in money, property or other assets was from a parent or grandparent, was the estate divided about evenly between you and your siblings or did someone receive more than the others?</t>
  </si>
  <si>
    <t>R5 FLAG FOR: IF YOUR SECOND LARGEST INHERITANCE OF $10,000 OR MORE IN MONEY, PROPERTY OR OTHER ASSETS WAS FROM A PARENT OR GRANDPARENT, WAS THE ESTATE DIVIDED ABOUT EVENLY BETWEEN YOU AND YOUR SIBLINGS OR DID SOMEONE RECEIVE MORE THAN THE OTHERS?</t>
  </si>
  <si>
    <t>R5 Number of siblings Respondent said received more of the second largest inheritance of $10,000 or more in money, property or other assets.</t>
  </si>
  <si>
    <t>R5 Relationship to the first person receiving more of your grand/parent's second largest inheritance.</t>
  </si>
  <si>
    <t>R5 Relationship to the second person receiving more of your grand/parent's second largest inheritance.</t>
  </si>
  <si>
    <t>R5 Relationship to the third person receiving more of your grand/parent's second largest inheritance.</t>
  </si>
  <si>
    <t>R5 Relationship to the fourth person receiving more of your grand/parent's second largest inheritance.</t>
  </si>
  <si>
    <t>R5 Other than inheritances, since 199x, did anyone give you or your spouse a total of $1,000 or more in money, property or other assets?  This may include money for a downpayment on a home, living expenses, to pay for education, medical care, or for other ne</t>
  </si>
  <si>
    <t>R5 Were any of these gifts of $1,000 or more in money, property or other assets from your parents or parents-in-law?</t>
  </si>
  <si>
    <t>R5 Which parent gave you the most money, property, or assets totaling $1,000 or more?</t>
  </si>
  <si>
    <t>R5 Altogether, what is the total amount you have received from the parent that gave you the most money, property, or assets totaling $1,000 or more?</t>
  </si>
  <si>
    <t>R5 What was the main purpose for the parent's, that gave you or your spouse the most money, property, or assets totaling $1,000 or more, help?</t>
  </si>
  <si>
    <t>R5 For 199x non-respondents: Did the parent that gave you the most money, property, or assets give you something worth $1,000 or more in the last 10 years?</t>
  </si>
  <si>
    <t>R5 Which parent gave you or your spouse the second most money, property or assets totaling $1,000 or more?</t>
  </si>
  <si>
    <t>R5 Altogether, what is the total amount you have received from the parent that gave you or your spouse the second most money, property or assets totaling $1,000 or more?</t>
  </si>
  <si>
    <t>R5 What was the main purpose for the parent's, that gave you or your spouse the second most money, property, or assets totaling $1,000 or more, help?</t>
  </si>
  <si>
    <t>R5 For 199x non-respondents: Did the parent that gave you or your spouse the second most money, property or assets give you something worth $1,000 or more in the last 10 years?</t>
  </si>
  <si>
    <t>R5 Which parent gave you or your spouse the third most money, property or assets totaling $1,000 or more?</t>
  </si>
  <si>
    <t>R5 Altogether, what is the total amount you have received from the parent that gave you or your spouse the third most money, property or assets totaling $1,000 or more?</t>
  </si>
  <si>
    <t>R5 What was the main purpose for the parent's, that gave you or your spouse the third most money, property, or assets totaling $1,000 or more, help?</t>
  </si>
  <si>
    <t>R5 For 199x non-respondents: Did the parent that gave you or your spouse the third most money, property or assets give you something worth $1,000 or more in the last 10 years?</t>
  </si>
  <si>
    <t>R5 Since our last interview in 199x, other than inheritances, has anyone else, who was not living with you, given you or your spouse property, assets, or money totaling $1,000 or more at one time?</t>
  </si>
  <si>
    <t>R5 Who gave you the most money, property, or assets totaling $1,000 or more at one time?</t>
  </si>
  <si>
    <t>R5 Which of your children, or which parent of your grandchild, gave you the most money, property, or assets totaling $1,000 or more at one time?</t>
  </si>
  <si>
    <t>R5 Altogether, what is the total amount you have received from the person that gave you the most money, property, or assets totaling $1,000 or more at one time?</t>
  </si>
  <si>
    <t>R5 What was the main purpose for the person's, who gave you the most money, property, or assets totaling $1,000 or more at one time, help?</t>
  </si>
  <si>
    <t>R5 For 199x non-respondents: Did the person that gave you the most money, property, or assets give you something worth $1,000 or more at one time in the last 10 years?</t>
  </si>
  <si>
    <t>R5 Who gave you or your spouse the second most money, property, or assets totaling $1,000 or more at one time?</t>
  </si>
  <si>
    <t>R5 Which of your children, or which parent of your grandchild, gave you the second most money, property, or assets totaling $1,000 or more at one time?</t>
  </si>
  <si>
    <t>R5 Altogether, what is the total amount you have received from the person that gave you or your spouse the second most money, property, or assets totaling $1,000 or more at one time?</t>
  </si>
  <si>
    <t>R5 What was the main purpose for the person's, that gave you or your spouse the second most money, property, or assets totaling $1,000 or more at one time, help?</t>
  </si>
  <si>
    <t>R5 For 199x non-respondents: Did the person that gave you the second most money, property, or assets give you something worth $1,000 or more at one time in the last 10 years?</t>
  </si>
  <si>
    <t>R5 Who gave you or your spouse the third most money, property, or assets totaling $1,000 or more?</t>
  </si>
  <si>
    <t>R5 Which of your children, or which parent of your grandchild, gave you the third most money, property, or assets totaling $1,000 or more at one time?</t>
  </si>
  <si>
    <t>R5 Altogether, what is the total amount that you have received from the person that gave you or your spouse the third most money, property, or assets totaling $1,000 or more at one time?</t>
  </si>
  <si>
    <t>R5 What was the main purpose for the person's, that gave you or your spouse the third most money, property, or assets totaling $1,000 or more, help?</t>
  </si>
  <si>
    <t>R5 For 199x non-respondents: Did the person that gave you the third most money, property, or assets give you something worth $1,000 or more at one time in the last 10 years?</t>
  </si>
  <si>
    <t>R5 Since 199x, did you or your spouse give anyone a total of $1,000 or more in money, property or other assets? This may include money for a down payment on a home, living expenses, to pay for education, medical care, or for other needs.</t>
  </si>
  <si>
    <t>R5 Were any gifts of $1,000 or more in money, property or other assets given to your children?</t>
  </si>
  <si>
    <t>R5 To which child did you give the largest gift or loan of $1,000 or more in money, property or other assets?</t>
  </si>
  <si>
    <t>R5 What was the main reason for the largest gift or loan of $1,000 or more in money, property or other assets?</t>
  </si>
  <si>
    <t>R5 Flag for: What was the main reason for the largest gift or loan of $1,000 or more in money, property or other assets?</t>
  </si>
  <si>
    <t>R5 Altogether, what is the total amount per child of the largest gift or loan of $1,000 or more in money, property or other assets?</t>
  </si>
  <si>
    <t>R5 For 199x non-respondents: Did you help the child that you gave the largest gift or loan of $1,000 or more in money, property or other assets in the last 10 years?</t>
  </si>
  <si>
    <t>R5 Could this child that you gave the largest gift or loan of $1,000 or more in money, property or other assets have borrowed that much elsewhere?</t>
  </si>
  <si>
    <t>R5 Excluding the child you gave the largest gift or loan to, since 199x, have you given any of your other children any gifts or loans totaling $1,000 or more?</t>
  </si>
  <si>
    <t>R5 To which child did you give the second largest gift or loan totaling $1,000 or more?</t>
  </si>
  <si>
    <t>R5 What was the main reason for the second largest gift or loan of $1,000 or more in money, property or other assets?</t>
  </si>
  <si>
    <t>R5 Altogether, what is the total amount per child of the second largest gift or loan of $1,000 or more in money, property or other assets?</t>
  </si>
  <si>
    <t>R5 For 199x non-respondents: Did you help the child that you gave the second largest gift or loan of $1,000 or more in money, property or other assets in the last 10 years?</t>
  </si>
  <si>
    <t>R5 Excluding the children you gave the first and second largest gifts or loans to, since 199x, have you given any of your other children any gifts or loans totaling $1,000 or more?</t>
  </si>
  <si>
    <t>R5 To which child did you give the third largest gift or loan totaling $1,000 or more?</t>
  </si>
  <si>
    <t>R5 What was the main reason for the third largest gift or loan of $1,000 or more in money, property or other assets?</t>
  </si>
  <si>
    <t>R5 Altogether, what is the total amount per child of the third largest gift or loan of $1,000 or more in money, property or other assets?</t>
  </si>
  <si>
    <t>R5 For 199x non-respondents: Did you help the child that you gave the third largest gift or loan of $1,000 or more in money, property or other assets in the last 10 years?</t>
  </si>
  <si>
    <t>R5 Excluding the children you gave the first, second, and third largest gifts or loans to, since 199x, have you given any of your other children any gifts or loans totaling $1,000 or more?</t>
  </si>
  <si>
    <t>R5 To which child did you give the fourth largest gift or loan totaling $1,000 or more?</t>
  </si>
  <si>
    <t>R5 What was the main reason for the fourth largest gift or loan of $1,000 or more in money, property or other assets?</t>
  </si>
  <si>
    <t>R5 Altogether, what is the total amount per child of the fourth largest gift or loan of $1,000 or more in money, property or other assets?</t>
  </si>
  <si>
    <t>R5 For 199x non-respondents: Did you help the child that you gave the fourth largest gift or loan of $1,000 or more in money, property or other assets in the last 10 years?</t>
  </si>
  <si>
    <t>R5 Excluding the children you gave the first, second, third, and fourth largest gifts or loans to, since 199x, have you given any of your other children any gifts or loans totaling $1,000 or more?</t>
  </si>
  <si>
    <t>R5 To which child did you give the fifth largest gift or loan totaling $1,000 or more?</t>
  </si>
  <si>
    <t>R5 What was the main reason for the fifth largest gift or loan of $1,000 or more in money, property or other assets?</t>
  </si>
  <si>
    <t>R5 Altogether, what is the total amount per child of the fifth largest gift or loan of $1,000 or more in money, property or other assets?</t>
  </si>
  <si>
    <t>R5 For 199x non-respondents: Did you help the child that you gave the fifth largest gift or loan of $1,000 or more in money, property or other assets in the last 10 years?</t>
  </si>
  <si>
    <t>R5 Excluding the children you gave the first, second, third, fourth, and fifth largest gifts or loans to, since 199x, have you given any of your other children any gifts or loans totaling $1,000 or more?</t>
  </si>
  <si>
    <t>R5 To which child did you give the sixth largest gift or loan totaling $1,000 or more?</t>
  </si>
  <si>
    <t>R5 What was the main reason for the sixth largest gift or loan of $1,000 or more in money, property or other assets?</t>
  </si>
  <si>
    <t>R5 Altogether, what is the total amount per child of the sixth largest gift or loan of $1,000 or more in money, property or other assets?</t>
  </si>
  <si>
    <t>R5 For 199x non-respondents: Did you help the child that you gave the sixth largest gift or loan of $1,000 or more in money, property or other assets in the last 10 years?</t>
  </si>
  <si>
    <t>R5 Thinking about all the gifts or loans to your children, would you say that the gifts have been divided about evenly among all of your children, or have some received more than others?</t>
  </si>
  <si>
    <t>R5 Not counting anything your children might inherit from your estate, during your lifetime do you plan on giving all of your children about the same amount of financial help, or will some receive more than others?</t>
  </si>
  <si>
    <t>R5 Flag for: Not counting anything your children might inherit from your estate, during your lifetime do you plan on giving all of your children about the same amount of financial help, or will some receive more than others?</t>
  </si>
  <si>
    <t>R5 Number of children Respondent says will receive more financial help than others.</t>
  </si>
  <si>
    <t>R5 Which child will receive the most financial help?</t>
  </si>
  <si>
    <t>R5 Which child will receive the second most financial help?</t>
  </si>
  <si>
    <t>R5 Which child will receive the third most financial help?</t>
  </si>
  <si>
    <t>R5 Which child will receive the fourth most financial help?</t>
  </si>
  <si>
    <t>R5 Why will some children receive more financial help?</t>
  </si>
  <si>
    <t>R5 Since 199X, were any gifts of $1,000 or more in money, property or other assets given to your parents or in-laws?</t>
  </si>
  <si>
    <t>R5 To which parent did you help the most by giving the largest gift or loan of $1,000 or more in money, property or other assets?</t>
  </si>
  <si>
    <t>R5 Altogether, what was the total amount of the largest gift or loan of $1,000 or more in money, property or other assets given to your parent?</t>
  </si>
  <si>
    <t>R5 What was the main purpose for your largest gift or loan of $1,000 or more in money, property or other assets given to your parent?</t>
  </si>
  <si>
    <t>R5 For 199X non-respondents: Did you help the parent that you gave the largest gift or loan of $1,000 or more in money, property or other assets in the last 10 years?</t>
  </si>
  <si>
    <t>R5 Since 199X, which of your parents did you help the second most by giving a gift or loan of $1,000 or more in money, property or other assets?</t>
  </si>
  <si>
    <t>R5 Altogether, what was the total amount of the second largest gift or loan of $1,000 or more in money, property or other assets given to your parent?</t>
  </si>
  <si>
    <t>R5 What was the main purpose for your second largest gift or loan of $1,000 or more in money, property or other assets given to your parent?</t>
  </si>
  <si>
    <t>R5 For 199X non-respondents: Did you help the parent that you gave the second largest gift or loan of $1,000 or more in money, property or other assets in the last 10 years?</t>
  </si>
  <si>
    <t>R5 Since 199X, which of your parents did you help the third most by giving a gift or loan of $1,000 or more in money, property or other assets?</t>
  </si>
  <si>
    <t>R5 Altogether, what is the total amount of the third largest gift or loan of $1,000 or more in money, property or other assets given to your parent?</t>
  </si>
  <si>
    <t>R5 What was the main purpose for the third largest gift or loan of $1,000 or more in money, property or other assets given to your parent?</t>
  </si>
  <si>
    <t>R5 For 199X non-respondents: Did you help the parent that you gave the third largest gift or loan of $1,000 or more in money, property or other assets in the last 10 years?</t>
  </si>
  <si>
    <t>R5 Did you make any gifts or loans of $1,000 or more in money, property or other assets to anyone other than your children, parents, or in-laws?</t>
  </si>
  <si>
    <t>R5 Who, other than your children, parents, or in-laws, did you help the most by giving a gift or loan of $1,000 or more in money, property or other assets?</t>
  </si>
  <si>
    <t>R5 If you helped a grandchild the most by giving a gift or loan of $1,000 or more in money, property or other assets, which of your children is this child's parent?</t>
  </si>
  <si>
    <t>R5 Excluding your children, parents, or in-laws, altogether, what is the total amount of the largest gift or loan of $1,000 or more in money, property or other assets given?</t>
  </si>
  <si>
    <t>R5 Flag for: Excluding your children, parents, or in-laws, altogether, what is the total amount of the largest gift or loan of $1,000 or more in money, property or other assets given?</t>
  </si>
  <si>
    <t>R5 Excluding your children, parents, or in-laws, what was the main purpose for the largest gift or loan of $1,000 or more in money, property or other assets?</t>
  </si>
  <si>
    <t>R5 For 199X non-respondents: Excluding your children, parents, or in-laws, did you help the person that you gave the largest gift or loan of $1,000 or more in money, property or other assets in the last 10 years?</t>
  </si>
  <si>
    <t>R5 Who, excluding your children, parents, or in-laws, did you help the second most by giving a gift or loan of $1,000 or more in money, property or other assets?</t>
  </si>
  <si>
    <t>R5 If you helped a grandchild the second most by giving a gift or loan of $1,000 or more in money, property or other assets, which of your children is this child's parent?</t>
  </si>
  <si>
    <t>R5 Excluding your children, parents, or in-laws, altogether, what is the total amount of the second largest gift or loan of $1,000 or more in money, property or other assets given?</t>
  </si>
  <si>
    <t>R5 Excluding your children, parents, or in-laws, what was the main purpose for the second largest gift or loan of $1,000 or more in money, property or other assets?</t>
  </si>
  <si>
    <t>R5 For 199X non-respondents: Excluding your children, parents, or in-laws, did you help the person that you gave the second largest gift or loan of $1,000 or more in money, property or other assets in the last 10 years?</t>
  </si>
  <si>
    <t>R5 Who, excluding your children, parents, or in-laws, did you help the third most by giving a gift or loan of $1,000 or more in money, property or other assets?</t>
  </si>
  <si>
    <t>R5 If you helped a grandchild the third most by giving a gift or loan of $1,000 or more in money, property or other assets, which of your children is this child's parent?</t>
  </si>
  <si>
    <t>R5 Excluding your children, parents, or in-laws, altogether, what is the total amount of the third largest gift or loan of $1,000 or more in money, property or other assets given?</t>
  </si>
  <si>
    <t>R5 Excluding your children, parents, or in-laws, what was the main purpose for the third largest gift or loan of $1,000 or more in money, property or other assets?</t>
  </si>
  <si>
    <t>R5 For 199X non-respondents: Excluding your children, parents, or in-laws, did you help the person that you gave the third largest gift or loan of $1,000 or more in money, property or other assets in the last 10 years?</t>
  </si>
  <si>
    <t>R5 During the last year, did you or your spouse make charitable contributions of money or property totaling $500 or more?</t>
  </si>
  <si>
    <t>R5 Altogether, about how much did you contribute during the last year in charitable contributions of money or property totaling $500 or more?</t>
  </si>
  <si>
    <t>R5 How would you rate the health of the child with a developmental disability or long-term, serious mental illness?</t>
  </si>
  <si>
    <t>R5 How is the health of the child with a developmental disability or long-term, serious mental illness compared to 5 years ago?</t>
  </si>
  <si>
    <t>R5 Does the child with a developmental disability or long-term, serious mental illness have a job without special supports?</t>
  </si>
  <si>
    <t>R5 Does the job of the child with a developmental disability or long-term, serious mental illness have special supports?</t>
  </si>
  <si>
    <t>R5 How many hours a week does the child with a developmental disability or long-term, serious mental illness work?</t>
  </si>
  <si>
    <t>R5 Does the child with a developmental disability or long-term, serious mental illness participate in a supported or transitional employment program?</t>
  </si>
  <si>
    <t>R5 How many hours per week does the child with a developmental disability or long-term, serious mental illness participate in a supported or transitional employment program?</t>
  </si>
  <si>
    <t>R5 Does the child with a developmental disability or long-term, serious mental illness attend a sheltered workshop?</t>
  </si>
  <si>
    <t>R5 How many hours per week does the child with a developmental disability or long-term, serious mental illness attend a sheltered workshop?</t>
  </si>
  <si>
    <t>R5 Does the child with a developmental disability or long-term, serious mental illness attend a day activity program?</t>
  </si>
  <si>
    <t>R5 How many hours per week does the child with a developmental disability or long-term, serious mental illness attend a day activity program?</t>
  </si>
  <si>
    <t>R5 Does the child with a developmental disability or long-term, serious mental illness go to a Department of Vocational Rehabilitation, day treatment or clubhouse program?</t>
  </si>
  <si>
    <t>R5 Which of the three programs - a Department of Vocational Rehabilitation, day treatment program, or clubhouse program - does the child with a developmental disability or long-term, serious mental illness attend?</t>
  </si>
  <si>
    <t>R5 Is that a Department of Vocational Rehabilitation, day treatment program or clubhouse program?</t>
  </si>
  <si>
    <t>R5 How many hours per week does the child with a developmental disability or long-term, serious mental illness go to a Department of Vocational Rehabilitation program?</t>
  </si>
  <si>
    <t>R5 How many hours per week does the child with a developmental disability or long-term, serious mental illness go to a day treatment program?</t>
  </si>
  <si>
    <t>R5 How many hours per week does the child with a developmental disability or long-term, serious mental illness go to a clubhouse program?</t>
  </si>
  <si>
    <t>R5 Is the child with a developmental disability or long-term, serious mental illness involved in any volunteer activities?</t>
  </si>
  <si>
    <t>R5 How many hours per week does the child with a developmental disability or long-term, serious mental illness participate in volunteer activities?</t>
  </si>
  <si>
    <t>R5 Where does the child with a developmental disability or long-term, serious mental illness spend most of their day?</t>
  </si>
  <si>
    <t>R5 Not including social or entertainment activities or watching TV, how many hours in a typical week do you help your child with a developmental disability or long-term, serious mental illness in care related activities, such as getting dressed, grooming, shopping, transportation, chores or other activities?</t>
  </si>
  <si>
    <t>R5 How much help does the child with a developmental disability or long-term, serious mental illness need with grooming?</t>
  </si>
  <si>
    <t>R5 Who helps the child with a developmental disability or long-term, serious mental illness with grooming - first response?</t>
  </si>
  <si>
    <t>R5 Who helps the child with a developmental disability or long-term, serious mental illness with grooming - second response?</t>
  </si>
  <si>
    <t>R5 Who helps the child with a developmental disability or long-term, serious mental illness with grooming - third response?</t>
  </si>
  <si>
    <t>R5 Who helps the child with a developmental disability or long-term, serious mental illness with grooming - fourth response?</t>
  </si>
  <si>
    <t>R5 Who helps the child with a developmental disability or long-term, serious mental illness with grooming - fifth response?</t>
  </si>
  <si>
    <t>R5 How much help does the child with a developmental disability or long-term, serious mental illness need with cooking and cleaning?</t>
  </si>
  <si>
    <t>R5 Who helps the child with a developmental disability or long-term, serious mental illness with cooking and cleaning - first response?</t>
  </si>
  <si>
    <t>R5 Who helps the child with a developmental disability or long-term, serious mental illness with cooking and cleaning - second response?</t>
  </si>
  <si>
    <t>R5 Who helps the child with a developmental disability or long-term, serious mental illness with cooking and cleaning - third response?</t>
  </si>
  <si>
    <t>R5 Who helps the child with a developmental disability or long-term, serious mental illness with cooking and cleaning - fourth response?</t>
  </si>
  <si>
    <t>R5 Who helps the child with a developmental disability or long-term, serious mental illness with cooking and cleaning - fifth response?</t>
  </si>
  <si>
    <t>R5 How much help does the child with a developmental disability or long-term, serious mental illness need with getting up and going in the morning?</t>
  </si>
  <si>
    <t>R5 Who helps the child with a developmental disability or long-term, serious mental illness with getting up and going in the morning - first response?</t>
  </si>
  <si>
    <t>R5 Who helps the child with a developmental disability or long-term, serious mental illness with getting up and going in the morning - second response?</t>
  </si>
  <si>
    <t>R5 Who helps the child with a developmental disability or long-term, serious mental illness with getting up and going in the morning - third response?</t>
  </si>
  <si>
    <t>R5 Who helps the child with a developmental disability or long-term, serious mental illness with getting up and going in the morning - fourth response?</t>
  </si>
  <si>
    <t>R5 Who helps the child with a developmental disability or long-term, serious mental illness with getting up and going in the morning - fifth response?</t>
  </si>
  <si>
    <t>R5 How much help does the child with a developmental disability or long-term, serious mental illness need with traveling to places s/he needs to go?</t>
  </si>
  <si>
    <t>R5 Who helps the child with a developmental disability or long-term, serious mental illness with travel - first response?</t>
  </si>
  <si>
    <t>R5 Who helps the child with a developmental disability or long-term, serious mental illness with travel - second response?</t>
  </si>
  <si>
    <t>R5 Who helps the child with a developmental disability or long-term, serious mental illness with travel - third response?</t>
  </si>
  <si>
    <t>R5 Who helps the child with a developmental disability or long-term, serious mental illness with travel - fourth response?</t>
  </si>
  <si>
    <t>R5 Who helps the child with a developmental disability or long-term, serious mental illness with travel - fifth response?</t>
  </si>
  <si>
    <t>R5 How much help does the child with a developmental disability or long-term, serious mental illness need with grocery shopping?</t>
  </si>
  <si>
    <t>R5 Who helps the child with a developmental disability or long-term, serious mental illness with grocery shopping - first response?</t>
  </si>
  <si>
    <t>R5 Who helps the child with a developmental disability or long-term, serious mental illness with grocery shopping - second response?</t>
  </si>
  <si>
    <t>R5 Who helps the child with a developmental disability or long-term, serious mental illness with grocery shopping - third response?</t>
  </si>
  <si>
    <t>R5 Who helps the child with a developmental disability or long-term, serious mental illness with grocery shopping - fourth response?</t>
  </si>
  <si>
    <t>R5 Who helps the child with a developmental disability or long-term, serious mental illness with grocery shopping - fifth response?</t>
  </si>
  <si>
    <t>R5 How much help does the child with a developmental disability or long-term, serious mental illness need with shopping for personal items?</t>
  </si>
  <si>
    <t>R5 Who helps the child with a developmental disability or long-term, serious mental illness with shopping for personal items - first response?</t>
  </si>
  <si>
    <t>R5 Who helps the child with a developmental disability or long-term, serious mental illness with shopping for personal items - second response?</t>
  </si>
  <si>
    <t>R5 Who helps the child with a developmental disability or long-term, serious mental illness with shopping for personal items - third response?</t>
  </si>
  <si>
    <t>R5 Who helps the child with a developmental disability or long-term, serious mental illness with shopping for personal items - fourth response?</t>
  </si>
  <si>
    <t>R5 Who helps the child with a developmental disability or long-term, serious mental illness with shopping for personal items - fifth response?</t>
  </si>
  <si>
    <t>R5 How much help does the child with a developmental disability or long-term, serious mental illness need with doing household chores, such as dishes or cleaning?</t>
  </si>
  <si>
    <t>R5 Who helps the child with a developmental disability or long-term, serious mental illness with household chores - first response?</t>
  </si>
  <si>
    <t>R5 Who helps the child with a developmental disability or long-term, serious mental illness with household chores - second response?</t>
  </si>
  <si>
    <t>R5 Who helps the child with a developmental disability or long-term, serious mental illness with household chores - third response?</t>
  </si>
  <si>
    <t>R5 Who helps the child with a developmental disability or long-term, serious mental illness with household chores - fourth response?</t>
  </si>
  <si>
    <t>R5 Who helps the child with a developmental disability or long-term, serious mental illness with household chores - fifth response?</t>
  </si>
  <si>
    <t>R5 How much help does the child with a developmental disability or long-term, serious mental illness need with taking medications?</t>
  </si>
  <si>
    <t>R5 Who helps the child with a developmental disability or long-term, serious mental illness with taking medications - first response?</t>
  </si>
  <si>
    <t>R5 Who helps the child with a developmental disability or long-term, serious mental illness with taking medications - second response?</t>
  </si>
  <si>
    <t>R5 Who helps the child with a developmental disability or long-term, serious mental illness with taking medications - third response?</t>
  </si>
  <si>
    <t>R5 Who helps the child with a developmental disability or long-term, serious mental illness with taking medications - fourth response?</t>
  </si>
  <si>
    <t>R5 Who helps the child with a developmental disability or long-term, serious mental illness with taking medications - fifth response?</t>
  </si>
  <si>
    <t>R5 How much help does the child with a developmental disability or long-term, serious mental illness need with managing his/her money?</t>
  </si>
  <si>
    <t>R5 Who helps the child with a developmental disability or long-term, serious mental illness with managing the child's money - first response?</t>
  </si>
  <si>
    <t>R5 Who helps the child with a developmental disability or long-term, serious mental illness with managing the child's money - second response?</t>
  </si>
  <si>
    <t>R5 Who helps the child with a developmental disability or long-term, serious mental illness with managing the child's money - third response?</t>
  </si>
  <si>
    <t>R5 Who helps the child with a developmental disability or long-term, serious mental illness with managing the child's money - fourth response?</t>
  </si>
  <si>
    <t>R5 Who helps the child with a developmental disability or long-term, serious mental illness with managing the child's money - fifth response?</t>
  </si>
  <si>
    <t>R5 Where does the child with a developmental disability or long-term, serious mental illness currently live?</t>
  </si>
  <si>
    <t>R5 Has the child with a developmental disability or long-term, serious mental illness lived with the respondent in the past six months?</t>
  </si>
  <si>
    <t>R5 What level of supervision does the child with a developmental disability or long-term, serious mental illness have at his/her place of residence?</t>
  </si>
  <si>
    <t>R5 How long does it take for the respondent to drive to the residence of the child with a developmental disability or long-term, serious mental illness?</t>
  </si>
  <si>
    <t>R5 How satisfied is the respondent with the living situation of the child with a developmental disability or long-term, serious mental illness?</t>
  </si>
  <si>
    <t>R5 How satisfied are you with having the child with a developmental disability or long-term, serious mental illness living with you?</t>
  </si>
  <si>
    <t>R5 Is the child with a developmental disability or long-term, serious mental illness on a waiting list for housing?</t>
  </si>
  <si>
    <t>R5 How many times per year does the child with a developmental disability or long-term, serious mental illness socialize with relatives?</t>
  </si>
  <si>
    <t>R5 How many times per year does the child with a developmental disability or long-term, serious mental illness socialize with friends?</t>
  </si>
  <si>
    <t>R5 How many times per year does the child with a developmental disability or long-term, serious mental illness participate in recreational activities?</t>
  </si>
  <si>
    <t>R5 How many times per year does the child with a developmental disability or long-term, serious mental illness work on a hobby?</t>
  </si>
  <si>
    <t>R5 How many times per year does the child with a developmental disability or long-term, serious mental illness walk, play sports, or get some kind of physical exercise?</t>
  </si>
  <si>
    <t>R5 How many times per year does the child with a developmental disability or long-term, serious mental illness participate in religion?</t>
  </si>
  <si>
    <t>R5 Has the child with a developmental disability or long-term, serious mental illness hurt him/herself in last 6 months?</t>
  </si>
  <si>
    <t>R5 Has the child with a developmental disability or long-term, serious mental illness destroyed, deliberately broken, or defaced any property in last 6 months?</t>
  </si>
  <si>
    <t>R5 Has the child with a developmental disability or long-term, serious mental illness had any disruptive behaviors that interfered with the activity of others in the last 6 months?</t>
  </si>
  <si>
    <t>R5 Has the child with a developmental disability or long-term, serious mental illness had any repetitive behaviors in the last 6 months?</t>
  </si>
  <si>
    <t>R5 Has the child with a developmental disability or long-term, serious mental illness had any socially offensive behaviors in the last 6 months?</t>
  </si>
  <si>
    <t>R5 Has the child with a developmental disability or long-term, serious mental illness been withdrawn in last 6 months?</t>
  </si>
  <si>
    <t>R5 Has the child with a developmental disability or long-term, serious mental illness been uncooperative in last 6 months?</t>
  </si>
  <si>
    <t>R5 Has the child with a developmental disability or long-term, serious mental illness hurt people or animals in last 6 months?</t>
  </si>
  <si>
    <t>R5 Has the child with a developmental disability or long-term, serious mental illness hurt the respondent or someone else in the household in the last 6 months?</t>
  </si>
  <si>
    <t>R5 How often has the child with a developmental disability or long-term, serious mental illness hurt the respondent or someone else in the household?</t>
  </si>
  <si>
    <t>R5 Has the child with a developmental disability or long-term, serious mental illness threatened physical violence?</t>
  </si>
  <si>
    <t>R5 How often has the child with a developmental disability or long-term, serious mental illness threatened physical violence?</t>
  </si>
  <si>
    <t>R5 Has the child with a developmental disability or long-term, serious mental illness been verbally abusive to you or someone in your household?</t>
  </si>
  <si>
    <t>R5 How often has the child with a developmental disability or long-term, serious mental illness been verbally abusive?</t>
  </si>
  <si>
    <t>R5 To what extent is your family isolated because of the behavior of the child with a developmental disability or long-term, serious mental illness?</t>
  </si>
  <si>
    <t>R5 How old was the child with a developmental disability or long-term, serious mental illness when s/he first started having mental health problems?</t>
  </si>
  <si>
    <t>R5 What age category was the child with a developmental disability or long-term, serious mental illness in when s/he first started having mental health problems?</t>
  </si>
  <si>
    <t>R5 How old was the child with a developmental disability or long-term, serious mental illness when s/he first received a mental health diagnosis?</t>
  </si>
  <si>
    <t>R5 What age category was the child with a developmental disability or long-term, serious mental illness in when s/he first received a mental health diagnosis?</t>
  </si>
  <si>
    <t>R5 Has the child with a developmental disability or long-term, serious mental illness ever been admitted for an overnight stay in a hospital for mental health problems?</t>
  </si>
  <si>
    <t>R5 How old was the child with a developmental disability or long-term, serious mental illness when s/he was first admitted for an overnight stay in a hospital for mental health problems?</t>
  </si>
  <si>
    <t>R5 What age category was the child with a developmental disability or long-term, serious mental illness in when s/he was first admitted for an overnight stay in a hospital for mental health problems?</t>
  </si>
  <si>
    <t>R5 How many times has the child with a developmental disability or long-term, serious mental illness been hospitalized for mental health or emotional problems?</t>
  </si>
  <si>
    <t>R5 During the past six months, has the child with a developmental disability or long-term, serious mental illness received services from a mental health community support program?</t>
  </si>
  <si>
    <t>R5 Where does the child with a developmental disability or long-term, serious mental illness usually go for mental health care?</t>
  </si>
  <si>
    <t>R5 When you are no longer alive or able to care for or do what you do for the child with a developmental disability or long-term, serious mental illness, is there a family member who will be most involved with the child's care?</t>
  </si>
  <si>
    <t>R5 Who will be involved in the future care of the child with a developmental disability or long-term, serious mental illness?</t>
  </si>
  <si>
    <t>R5 Who will be second most involved in the care of the child with a developmental disability or long-term, serious mental illness after the person most involved is no longer able to care for the child?</t>
  </si>
  <si>
    <t>R5 Have you spoken with the person who will take care of the child with a developmental disability or long-term, serious mental illness about taking care of the child?</t>
  </si>
  <si>
    <t>R5 Has the person named to take care of the child with a developmental disability or long-term, serious mental illness agreed to take care of the child?</t>
  </si>
  <si>
    <t>R5 Are you a member of a support group related to the condition of your child with a developmental disability or long-term, serious mental illness?</t>
  </si>
  <si>
    <t>R5 What is the name of the support group related to the condition of your child with a developmental disability or long-term, serious mental illness?</t>
  </si>
  <si>
    <t>R5 How helpful has the group related to the condition of your child with a developmental disability or long-term, serious mental illness been?</t>
  </si>
  <si>
    <t>R5 Does the child with a developmental disability or long-term, serious mental illness have competitive employment, that is employment that does not have specialized supports?</t>
  </si>
  <si>
    <t>R5 Does the child with a developmental disability or long-term, serious mental illness have employment that has specialized supports?</t>
  </si>
  <si>
    <t>R5 ID of the child about whom the questions in gnonnorm module are being asked.</t>
  </si>
  <si>
    <t>R5 What is the mortality closeout Respondent's relationship to the WLS participant?</t>
  </si>
  <si>
    <t>R5 Was the participant married at the time of his/her death?</t>
  </si>
  <si>
    <t>R5 What was the participant's year of death.</t>
  </si>
  <si>
    <t>R5 State in which participant died.</t>
  </si>
  <si>
    <t>R5 Participant's year of birth.</t>
  </si>
  <si>
    <t>R5 Cause of participant's Death. These are ICD-9 codes.</t>
  </si>
  <si>
    <t>R5 Cause of participant's death. These are Collapsed ICD-9 codes.</t>
  </si>
  <si>
    <t>R5 Were multiple causes of the participant's death given?</t>
  </si>
  <si>
    <t>R5 Was there a kind of work the deceased participant usually did?</t>
  </si>
  <si>
    <t>R5 Class of worker for deceased participant's last job.</t>
  </si>
  <si>
    <t>R5 1990 Census detailed industry code for deceased participant's last job.</t>
  </si>
  <si>
    <t>R5 1990 Census detailed occupation code for deceased participant's last job.</t>
  </si>
  <si>
    <t>R5 1990 Major industry code for deceased participant's last job.</t>
  </si>
  <si>
    <t>R5 1990 Major occupation code for deceased participant's last job.</t>
  </si>
  <si>
    <t>R5 1989 Nakao-Treas Prestige Rating for deceased participant's last job.</t>
  </si>
  <si>
    <t>R5 1990 Occupational Education Score for deceased participant's last job.</t>
  </si>
  <si>
    <t>R5 1990 Occupational Income Score for deceased participant's last job.</t>
  </si>
  <si>
    <t>R5 In what year did the deceased participant stop working at his/her last job?</t>
  </si>
  <si>
    <t>R5 Most serious physical or mental condition that limits the amount or kind of work that spouse can do for pay? These are ICD-10 recodes.</t>
  </si>
  <si>
    <t>R5 What is the most serious condition or disability your current spouse has that limits any non-work activities now or is likely to in the future? These are ICD-10 codes.</t>
  </si>
  <si>
    <t>R5 First spouses' cause of death. These are ICD-10 codes.</t>
  </si>
  <si>
    <t>R5 Second spouses' cause of death. These are ICD-10 codes.</t>
  </si>
  <si>
    <t>R5 Third spouses' cause of death. These are ICD-10 codes.</t>
  </si>
  <si>
    <t>R5 Fourth spouses' cause of death. These are ICD-10 codes.</t>
  </si>
  <si>
    <t>R5 Fifth spouses' cause of death. These are ICD-10 codes.</t>
  </si>
  <si>
    <t>R5 SIXTH SPOUSES' CAUSE OF DEATH. THESE ARE ICD-10 CODES.</t>
  </si>
  <si>
    <t>R5 SEVENTH SPOUSES' CAUSE OF DEATH. THESE ARE ICD-10 CODES.</t>
  </si>
  <si>
    <t>R5 Most recent spouses' cause of death? These are ICD-10 codes.</t>
  </si>
  <si>
    <t>R5 Detailed ICD-10 cause of the the oldest child's death.</t>
  </si>
  <si>
    <t>R5 Detailed ICD-10 cause of the 2nd oldest child's death.</t>
  </si>
  <si>
    <t>R5 Detailed ICD-10 cause of the 3rd oldest child's death.</t>
  </si>
  <si>
    <t>R5 Detailed ICD-10 cause of the 4th oldest child's death.</t>
  </si>
  <si>
    <t>R5 Detailed ICD-10 cause of the 5th oldest child's death.</t>
  </si>
  <si>
    <t>R5 Detailed ICD-10 cause of the 6th oldest child's death.</t>
  </si>
  <si>
    <t>R5 Detailed ICD-10 cause of the 7th oldest child's death.</t>
  </si>
  <si>
    <t>R5 Detailed ICD-10 cause of the 8th oldest child's death.</t>
  </si>
  <si>
    <t>R5 Detailed ICD-10 cause of the 9th oldest child's death.</t>
  </si>
  <si>
    <t>R5 Detailed ICD-10 cause of the 10th oldest child's death.</t>
  </si>
  <si>
    <t>R5 Detailed ICD-10 cause of the 11th oldest child's death.</t>
  </si>
  <si>
    <t>R5 Detailed ICD-10 cause of the 12th oldest child's death.</t>
  </si>
  <si>
    <t>R5 Detailed ICD-10 cause of the 13th oldest child's death.</t>
  </si>
  <si>
    <t>R5 DETAILED ICD-10 CAUSE OF THE 14TH OLDEST CHILD'S DEATH.</t>
  </si>
  <si>
    <t>R5 DETAILED ICD-10 CAUSE OF THE 15TH OLDEST CHILD'S DEATH.</t>
  </si>
  <si>
    <t>R5 DETAILED ICD-10 CAUSE OF THE 16TH OLDEST CHILD'S DEATH.</t>
  </si>
  <si>
    <t>R5 DETAILED ICD-10 CAUSE OF THE 17TH OLDEST CHILD'S DEATH.</t>
  </si>
  <si>
    <t>R5 Detailed ICD-10 cause of the selected child's death.</t>
  </si>
  <si>
    <t>R5 Detailed ICD-10 cause of paired respondent's death.</t>
  </si>
  <si>
    <t>R5 Mother's first detailed cause of death. These are ICD-10 codes</t>
  </si>
  <si>
    <t>R5 Father's first detailed cause of death. These are ICD-10 codes</t>
  </si>
  <si>
    <t>R5 First most serious physical or mental condition, illness, or disability of 1st household member/respondent. These are ICD-10 codes.</t>
  </si>
  <si>
    <t>R5 First most serious physical or mental condition, illness, or disability of 2nd household member. These are ICD-10 codes.</t>
  </si>
  <si>
    <t>R5 First most serious physical or mental condition, illness, or disability of 3rd household member. These are ICD-10 codes.</t>
  </si>
  <si>
    <t>R5 First most serious physical or mental condition, illness, or disability of 4th household member. These are ICD-10 codes.</t>
  </si>
  <si>
    <t>R5 First most serious physical or mental condition, illness, or disability of 5th household member. These are ICD-10 codes.</t>
  </si>
  <si>
    <t>R5 First most serious physical or mental condition, illness, or disability of 6th household member. These are ICD-10 codes.</t>
  </si>
  <si>
    <t>R5 First most serious physical or mental condition, illness, or disability of 7th household member. These are ICD-10 codes.</t>
  </si>
  <si>
    <t>R5 First most serious physical or mental condition, illness, or disability of 8th household member. These are ICD-10 codes.</t>
  </si>
  <si>
    <t>R5 First most serious physical or mental condition, illness, or disability of 9th household member. These are ICD-10 codes.</t>
  </si>
  <si>
    <t>R5 Second most serious physical or mental condition, illness, or disability of 1st household member/respondent. These are ICD-10 codes.</t>
  </si>
  <si>
    <t>R5 ICD-10 codes for which organ or part of graduate's body first cancer or malignant tumor - not including minor skin cancers - occurred.</t>
  </si>
  <si>
    <t>R5 ICD-10 codes for which organ or part of graduate's body second cancer or malignant tumor - not including minor skin cancers - occurred.</t>
  </si>
  <si>
    <t>R5 ICD-10 codes for which organ or part of graduate's body third cancer or malignant tumor - not including minor skin cancers - occurred.</t>
  </si>
  <si>
    <t>R5 What was the specific diagnosis of your first mental illness? These are ICD-10 codes.</t>
  </si>
  <si>
    <t>R5 What was the specific diagnosis of your second mental illness? These are ICD-10 codes.</t>
  </si>
  <si>
    <t>R5 What is the first condition, illness, or disability that caused you to need personal care within the last 12 months? These are ICD-10 codes.</t>
  </si>
  <si>
    <t>R5 What is the second condition, illness, or disability that caused you to need personal care within the last 12 months? These are ICD-10 codes.</t>
  </si>
  <si>
    <t>R5 What is the third condition, illness, or disability that caused you to need personal care within the last 12 months? These are ICD-10 codes.</t>
  </si>
  <si>
    <t>R5 Most Serious Physical/Mental Limiting Condition. These are ICD-10 codes.</t>
  </si>
  <si>
    <t>R5 Second Most Serious Physical/Mental Limiting Condition. These are ICD-10 codes.</t>
  </si>
  <si>
    <t>R5 Most serious condition that Respondent received benefits for. These are ICD-10 codes.</t>
  </si>
  <si>
    <t>R5 First condition, illness, or disability that caused the person participant cared for in the last 12 months to need personal care. These are ICD-10 codes.</t>
  </si>
  <si>
    <t>R5 Second condition, illness, or disability that caused the person participant cared for in the last 12 months to need personal care. These are ICD-10 codes.</t>
  </si>
  <si>
    <t>R5 THIRD CONDITION, ILLNESS, OR DISABILITY THAT CAUSED THE PERSON GRADUATE CARED FOR IN THE LAST 12 MONTHS TO NEED PERSONAL CARE. THESE ARE ICD-10 CODES.</t>
  </si>
  <si>
    <t>R5 FOURTH CONDITION, ILLNESS, OR DISABILITY THAT CAUSED THE PERSON GRADUATE CARED FOR IN THE LAST 12 MONTHS TO NEED PERSONAL CARE. THESE ARE ICD-10 CODES.</t>
  </si>
  <si>
    <t>R5 FIFTH CONDITION, ILLNESS, OR DISABILITY THAT CAUSED THE PERSON GRADUATE CARED FOR IN THE LAST 12 MONTHS TO NEED PERSONAL CARE. THESE ARE ICD-10 CODES.</t>
  </si>
  <si>
    <t>R5 SIXTH CONDITION, ILLNESS, OR DISABILITY THAT CAUSED THE PERSON GRADUATE CARED FOR IN THE LAST 12 MONTHS TO NEED PERSONAL CARE. THESE ARE ICD-10 CODES.</t>
  </si>
  <si>
    <t>R5 Cause of participant's Death. These are ICD-10 codes.</t>
  </si>
  <si>
    <t>R5 What was the most serious health condition that caused you to miss school for 1 month or more, be confined to bed or home for 1 month or more, or be restricted from sports or physical activities for 3 months or more? These are ICD-10 codes.</t>
  </si>
  <si>
    <t>R5 What is the name of the organ or system of the body where your father's cancer occurred? These are ICD-10 codes.</t>
  </si>
  <si>
    <t>R5 What is the name of the organ or system of the body where your mother's cancer occurred? These are ICD-10 codes.</t>
  </si>
  <si>
    <t>R5 What is the name of the organ or system of the body where your brother's/brothers' cancer occurred? These are ICD-10 codes.</t>
  </si>
  <si>
    <t>R5 What is the name of the organ or system of the body where your sister's/sisters' cancer occurred? These are ICD-10 codes.</t>
  </si>
  <si>
    <t>R5 If you have any difficulty lifting and carrying something as heavy as 10 or 25 pounds, pushing and pulling large objects, standing or being on your feet for one hour, sitting for one hour, stooping, crouching, kneeling, or reaching over your head, what condition is the main reason for your difficulty? These are ICD-10 codes.</t>
  </si>
  <si>
    <t>R5 Detailed ICD-10 cause of oldest sibling's death.</t>
  </si>
  <si>
    <t>R5 Detailed ICD-10 cause of 2nd oldest sibling's death.</t>
  </si>
  <si>
    <t>R5 Detailed ICD-10 cause of 3rd oldest sibling's death.</t>
  </si>
  <si>
    <t>R5 Detailed ICD-10 cause of 4th oldest sibling's death.</t>
  </si>
  <si>
    <t>R5 Detailed ICD-10 cause of 5th oldest sibling's death.</t>
  </si>
  <si>
    <t>R5 Detailed ICD-10 cause of 6th oldest sibling's death.</t>
  </si>
  <si>
    <t>R5 Detailed ICD-10 cause of 7th oldest sibling's death.</t>
  </si>
  <si>
    <t>R5 Detailed ICD-10 cause of 8th oldest sibling's death.</t>
  </si>
  <si>
    <t>R5 Detailed ICD-10 cause of 9th oldest sibling's death.</t>
  </si>
  <si>
    <t>R5 Detailed ICD-10 cause of 10th oldest sibling's death.</t>
  </si>
  <si>
    <t>R5 Detailed ICD-10 cause of 11th oldest sibling's death.</t>
  </si>
  <si>
    <t>R5 Detailed ICD-10 cause of 12th oldest sibling's death.</t>
  </si>
  <si>
    <t>R5 Detailed ICD-10 cause of 13th oldest sibling's death.</t>
  </si>
  <si>
    <t>R5 How many minutes did it take you took to complete this questionnaire?</t>
  </si>
  <si>
    <t>R5 Data Entry Interviewer Number.</t>
  </si>
  <si>
    <t>R5 Day mail survey returned.</t>
  </si>
  <si>
    <t>R5 Month mail survey returned.</t>
  </si>
  <si>
    <t>R5 Year mail survey returned.</t>
  </si>
  <si>
    <t>R5 SF12 Physical Component Summary Scale.</t>
  </si>
  <si>
    <t>R5 SF12 Mental Component Summary Scale.</t>
  </si>
  <si>
    <t>R5 Number of SF12 items answered.</t>
  </si>
  <si>
    <t>R5 How would you rate your health at the present time?</t>
  </si>
  <si>
    <t>R5 How would you rate your health compared with other people your same age and sex?</t>
  </si>
  <si>
    <t>R5 Compared with 10 years ago, how would you rate your health?</t>
  </si>
  <si>
    <t>R5 Compared with 10 years ago, how would you rate your appearance?</t>
  </si>
  <si>
    <t>R5 If you are married, would you say that your spouse's health is excellent, very good, good, fair or poor?</t>
  </si>
  <si>
    <t>R5 How would you rate your health as a child?</t>
  </si>
  <si>
    <t>R5 Did you have asthma as a child?</t>
  </si>
  <si>
    <t>R5 Did you have frequent ear infections as a child?</t>
  </si>
  <si>
    <t>R5 Did you have your tonsils and/or adenoids removed as a child?</t>
  </si>
  <si>
    <t>R5 Did you have chronic bronchitis as a child?</t>
  </si>
  <si>
    <t>R5 Did you have whooping cough/pertussia as a child?</t>
  </si>
  <si>
    <t>R5 Did you have polio as a child?</t>
  </si>
  <si>
    <t>R5 Did you have diphtheria as a child?</t>
  </si>
  <si>
    <t>R5 Did you have hepatitis as a child?</t>
  </si>
  <si>
    <t>R5 Did you have pneumonia as a child?</t>
  </si>
  <si>
    <t>R5 Did you have meningitis as a child?</t>
  </si>
  <si>
    <t>R5 Did you have mono/infectious mononucleosis as a child?</t>
  </si>
  <si>
    <t>R5 Through age 16, did you ever miss school for 1 month or more because of a health condition?</t>
  </si>
  <si>
    <t>R5 Through age 16, were you ever confined to bed or home for 1 month or more because of a health condition?</t>
  </si>
  <si>
    <t>R5 Through age 16, were your sports or physical activities ever restricted for 3 months or more because of a health condition?</t>
  </si>
  <si>
    <t>R5 What was the most serious health condition that caused you to miss school for 1 month or more, be confined to bed or home for 1 month or more, or be restricted from sports or physical activities for 3 months or more? These are ICD-9 and ICF codes.</t>
  </si>
  <si>
    <t>R5 What was the most serious health condition that caused you to miss school for 1 month or more, be confined to bed or home for 1 month or more, or be restricted from sports or physical activities for 3 months or more? These are collapsed ICD-9 and ICF codes.</t>
  </si>
  <si>
    <t>R5 Do you know about the health of any biological parent or sibling?</t>
  </si>
  <si>
    <t>R5 Has any biological parent or sibling had high blood pressure?</t>
  </si>
  <si>
    <t>R5 Has any biological parent or sibling had high blood cholesterol?</t>
  </si>
  <si>
    <t>R5 Has any biological parent or sibling had a stroke before age 65?</t>
  </si>
  <si>
    <t>R5 Has any biological parent or sibling had a stroke age 65 or older?</t>
  </si>
  <si>
    <t>R5 Has any biological parent or sibling had a heart attack before age 55?</t>
  </si>
  <si>
    <t>R5 Has any biological parent or sibling had a heart attack age 55 or older?</t>
  </si>
  <si>
    <t>R5 Has any biological parent or sibling had diabetes or high blood sugar?</t>
  </si>
  <si>
    <t>R5 Has any biological parent or sibling had Alzheimer's disease?</t>
  </si>
  <si>
    <t>R5 Has any biological parent or sibling had asthma?</t>
  </si>
  <si>
    <t>R5 Has any biological parent or sibling had osteoporosis?</t>
  </si>
  <si>
    <t>R5 Has any biological parent or sibling had cancer?</t>
  </si>
  <si>
    <t>R5 Do you know about your brother's/brothers' health?</t>
  </si>
  <si>
    <t>R5 Have any of your biological brothers had high blood pressure/hypertension?</t>
  </si>
  <si>
    <t>R5 Have any of your biological brothers had high blood cholesterol?</t>
  </si>
  <si>
    <t>R5 Have any of your biological brothers had a stroke before age 65?</t>
  </si>
  <si>
    <t>R5 Have any of your biological brothers had a stroke age 65 or older?</t>
  </si>
  <si>
    <t>R5 Have any of your biological brothers had a heart attack before age 55?</t>
  </si>
  <si>
    <t>R5 Have any of your biological brothers had a heart attack age 55 or older?</t>
  </si>
  <si>
    <t>R5 Have any of your biological brothers had diabetes? (or high blood sugar)?</t>
  </si>
  <si>
    <t>R5 Have any of your biological brothers had Alzheimer's disease?</t>
  </si>
  <si>
    <t>R5 Have any of your biological brothers had asthma?</t>
  </si>
  <si>
    <t>R5 Have any of your biological brothers had osteoporosis?</t>
  </si>
  <si>
    <t>R5 Have any of your biological brothers had cancer?</t>
  </si>
  <si>
    <t>R5 What is the name of the organ or system of the body where your brother's/brothers' cancer occurred? These are ICD-9 codes.</t>
  </si>
  <si>
    <t>R5 Do you know about your biological father's health?</t>
  </si>
  <si>
    <t>R5 Has your biological father had high blood pressure/hypertension?</t>
  </si>
  <si>
    <t>R5 Has your biological father had high blood cholesterol?</t>
  </si>
  <si>
    <t>R5 Has your biological father had a stroke before the age 65?</t>
  </si>
  <si>
    <t>R5 Has your biological father had a stroke after the age 65?</t>
  </si>
  <si>
    <t>R5 Has your biological father had a heart attack before age 55?</t>
  </si>
  <si>
    <t>R5 Has your biological father had a heart attack age 55 or older?</t>
  </si>
  <si>
    <t>R5 Has your biological father had diabetes? (or high blood sugar)?</t>
  </si>
  <si>
    <t>R5 Has your biological father had Alzheimer's disease?</t>
  </si>
  <si>
    <t>R5 Has your biological father had asthma?</t>
  </si>
  <si>
    <t>R5 Has your biological father had osteoporosis?</t>
  </si>
  <si>
    <t>R5 Has your biological father had cancer?</t>
  </si>
  <si>
    <t>R5 What is the name of the organ or system of the body where your father's cancer occurred? These are ICD-9 codes.</t>
  </si>
  <si>
    <t>R5 Do you know about your mother's health?</t>
  </si>
  <si>
    <t>R5 Has your biological mother had high blood pressure/hypertension?</t>
  </si>
  <si>
    <t>R5 Has your biological mother had high blood cholesterol?</t>
  </si>
  <si>
    <t>R5 Has your biological mother had a stroke before age 65?</t>
  </si>
  <si>
    <t>R5 Has your biological mother had a stroke age 65 or older?</t>
  </si>
  <si>
    <t>R5 Has your biological mother had a heart attack before age 55?</t>
  </si>
  <si>
    <t>R5 Has your biological mother had a heart attack age 55 or older?</t>
  </si>
  <si>
    <t>R5 Has your biological mother had diabetes? (or high blood sugar)?</t>
  </si>
  <si>
    <t>R5 Has your biological mother had Alzheimer's disease?</t>
  </si>
  <si>
    <t>R5 Has your biological mother had asthma?</t>
  </si>
  <si>
    <t>R5 Has your biological mother had osteoporosis?</t>
  </si>
  <si>
    <t>R5 Has your biological mother had cancer?</t>
  </si>
  <si>
    <t>R5 What is the name of the organ or system of the body where your mother's cancer occurred? These are ICD-9 codes.</t>
  </si>
  <si>
    <t>R5 Do you know about your sister's/sisters' health?</t>
  </si>
  <si>
    <t>R5 Have any of your biological sisters had high blood pressure/hypertension?</t>
  </si>
  <si>
    <t>R5 Have any of your biological sisters had high blood cholesterol?</t>
  </si>
  <si>
    <t>R5 Have any of your biological sisters had a stroke before age 65?</t>
  </si>
  <si>
    <t>R5 Have any of your biological sisters had a stroke age 65 or older?</t>
  </si>
  <si>
    <t>R5 Have any of your biological sisters had a heart attack before age 55?</t>
  </si>
  <si>
    <t>R5 Have any of your biological sisters had a heart attack age 55 or older?</t>
  </si>
  <si>
    <t>R5 Have any of your biological sisters had diabetes? (or high blood sugar)?</t>
  </si>
  <si>
    <t>R5 Have any of your biological sisters had Alzheimer's disease?</t>
  </si>
  <si>
    <t>R5 Have any of your biological sisters had asthma?</t>
  </si>
  <si>
    <t>R5 Have any of your biological sisters had osteoporosis?</t>
  </si>
  <si>
    <t>R5 Have any of your biological sisters had cancer?</t>
  </si>
  <si>
    <t>R5 What is the name of the organ or system of the body where your sister's/sisters' cancer occurred? These are ICD-9 codes.</t>
  </si>
  <si>
    <t>R5 How much do you weigh in pounds?</t>
  </si>
  <si>
    <t>R5 Respondent's total height in inches.</t>
  </si>
  <si>
    <t>R5 Respondent's Body Mass Index based on their reported weight and height.</t>
  </si>
  <si>
    <t>R5 During the last year, how many days, if any, did you stay in bed for more than half of the day because of illness or injury?</t>
  </si>
  <si>
    <t>R5 How much does your health limit you in moderate activities, such as moving a table, pushing a vacuum cleaner, bowling, or playing golf?</t>
  </si>
  <si>
    <t>R5 How much does your health limit you in climbing several flights of stairs?</t>
  </si>
  <si>
    <t>R5 Do you have any difficulty lifting and carrying something as heavy as 10 pounds, such as a bag of groceries?</t>
  </si>
  <si>
    <t>R5 Do you have any difficulty lifting and carrying something as heavy as 25 pounds, such as a bag of pet food?</t>
  </si>
  <si>
    <t>R5 Do you have any difficulty pushing and pulling large objects, such as a living room chair?</t>
  </si>
  <si>
    <t>R5 Do you have any difficulty standing or being on your feet for one hour?</t>
  </si>
  <si>
    <t>R5 Do you have any difficulty sitting for one hour?</t>
  </si>
  <si>
    <t>R5 Do you have any difficulty with stooping, crouching, or kneeling?</t>
  </si>
  <si>
    <t>R5 Do you have any difficulty reaching over your head?</t>
  </si>
  <si>
    <t>R5 If you have any difficulty lifting and carrying something as heavy as 10 or 25 pounds, pushing and pulling large objects, standing or being on your feet for one hour, sitting for one hour, stooping, crouching, kneeling, or reaching over your head, what condition is the main reason for your difficulty? These are ICD-9 and ICF codes.</t>
  </si>
  <si>
    <t>R5 If you have any difficulty lifting and carrying something as heavy as 10 or 25 pounds, pushing and pulling large objects, standing or being on your feet for one hour, sitting for one hour, stooping, crouching, kneeling, or reaching over your head, what condition is the main reason for your difficulty? These are collapsed ICD-9 and ICF codes.</t>
  </si>
  <si>
    <t>R5 How often do you have your eyes examined?</t>
  </si>
  <si>
    <t>R5 Do you regularly use prescription glasses?</t>
  </si>
  <si>
    <t>R5 Do you regularly use prescription contact lenses?</t>
  </si>
  <si>
    <t>R5 Do you regularly use non-prescription magnifying glasses?</t>
  </si>
  <si>
    <t>R5 Do you use any type of vision correction regularly?</t>
  </si>
  <si>
    <t>R5 Have you had your hearing checked in the past 5 years?</t>
  </si>
  <si>
    <t>R5 Do people that live with you or are close to you ask whether you think that you should have your hearing checked?</t>
  </si>
  <si>
    <t>R5 Which of the following best describes your use of hearing aids?</t>
  </si>
  <si>
    <t>R5 Have you experienced increased problems with hearing conversations in person in the last 12 months?</t>
  </si>
  <si>
    <t>R5 Have you experienced increased problems with hearing conversations in person in the last 5 years?</t>
  </si>
  <si>
    <t>R5 Have you experienced increased problems with hearing conversations on the phone in the last 12 months?</t>
  </si>
  <si>
    <t>R5 Have you experienced increased problems with hearing conversations on the phone in the last 5 years?</t>
  </si>
  <si>
    <t>R5 Have you experienced increased problems with understanding spoken instructions from your doctor, employer or other person in the last 12 months?</t>
  </si>
  <si>
    <t>R5 Have you experienced increased problems with understanding spoken instructions from your doctor, employer or other person in the last 5 years?</t>
  </si>
  <si>
    <t>R5 Have you experienced increased problems with reading small print on medicine bottles or other places in the last 12 months?</t>
  </si>
  <si>
    <t>R5 Have you experienced increased problems with reading small print on medicine bottles or other places in the last 5 years?</t>
  </si>
  <si>
    <t>R5 Have you experienced increased problems with understanding written instructions in the last 12 months?</t>
  </si>
  <si>
    <t>R5 Have you experienced increased problems with understanding written instructions in the last 5 years?</t>
  </si>
  <si>
    <t>R5 During the past 4 weeks, have you accomplished less than you would like with your work or other daily activities as a result of your physical health?</t>
  </si>
  <si>
    <t>R5 During the past 4 weeks, were you limited in the kind of work or other activities as a result of your physical health?</t>
  </si>
  <si>
    <t>R5 During the past 4 weeks, have you accomplished less than you would like with your work or other regular activities as a result of any emotional problems, such as feeling depressed or anxious?</t>
  </si>
  <si>
    <t>R5 During the past 4 weeks, did you do work or other activities less carefully than usual as a result of any emotional problems, such as feeling depressed or anxious?</t>
  </si>
  <si>
    <t>R5 During the past 4 weeks, how much did pain interfere with your normal work, including both work outside the home and housework?</t>
  </si>
  <si>
    <t>R5 How much of the time during the past 4 weeks have you felt calm and peaceful?</t>
  </si>
  <si>
    <t>R5 How much of the time during the past 4 weeks did you have a lot of energy?</t>
  </si>
  <si>
    <t>R5 How much of the time during the past 4 weeks have you felt downhearted and blue?</t>
  </si>
  <si>
    <t>R5 During the past 4 weeks, how much of the time has your physical health or emotional problems interfered with your social activities, like visiting friends, relatives, etc.?</t>
  </si>
  <si>
    <t>R5 Total number of physical symptoms.</t>
  </si>
  <si>
    <t>R5 Number of physical symptom items answered.</t>
  </si>
  <si>
    <t>R5 Have you had aching muscles in the past 6 months?</t>
  </si>
  <si>
    <t>R5 How often have you had aching muscles in the past 6 months?</t>
  </si>
  <si>
    <t>R5 How much discomfort have aching muscles cause you in the past 6 months?</t>
  </si>
  <si>
    <t>R5 Have you had back pain/strain in the past 6 months?</t>
  </si>
  <si>
    <t>R5 How often have you had back pain/strain in the past 6 months?</t>
  </si>
  <si>
    <t>R5 How much discomfort has back pain/strain caused you in the past 6 months?</t>
  </si>
  <si>
    <t>R5 Have you had bone pains in the past 6 months?</t>
  </si>
  <si>
    <t>R5 How often have you had bone pains in the past 6 months?</t>
  </si>
  <si>
    <t>R5 How much discomfort have bone pains caused you in the past 6 months?</t>
  </si>
  <si>
    <t>R5 Have you had chest pain in the past 6 months?</t>
  </si>
  <si>
    <t>R5 How often have you had chest pain in the past 6 months?</t>
  </si>
  <si>
    <t>R5 How much discomfort has chest pain caused you in the past 6 months?</t>
  </si>
  <si>
    <t>R5 Have you had constipation in the past 6 months?</t>
  </si>
  <si>
    <t>R5 How often have you had constipation in the past 6 months?</t>
  </si>
  <si>
    <t>R5 How much discomfort has constipation caused you in the past 6 months?</t>
  </si>
  <si>
    <t>R5 Have you had coughing/wheezing in the past 6 months?</t>
  </si>
  <si>
    <t>R5 How often have you had coughing/wheezing in the past 6 months?</t>
  </si>
  <si>
    <t>R5 How much discomfort has coughing/wheezing caused you in the past 6 months?</t>
  </si>
  <si>
    <t>R5 Have you had diarrhea in the past 6 months?</t>
  </si>
  <si>
    <t>R5 How often have you had diarrhea in the past 6 months?</t>
  </si>
  <si>
    <t>R5 How much discomfort has diarrhea caused you in the past 6 months?</t>
  </si>
  <si>
    <t>R5 Have you had difficulties with or painful sexual intercourse in the past 6 months?</t>
  </si>
  <si>
    <t>R5 How often have you had difficulties with or painful sexual intercourse in the past 6 months?</t>
  </si>
  <si>
    <t>R5 How much discomfort has difficulties with or painful sexual intercourse caused you in the past 6 months?</t>
  </si>
  <si>
    <t>R5 Have you had dizziness/faintness in the past 6 months?</t>
  </si>
  <si>
    <t>R5 How often have you had dizziness/faintness in the past 6 months?</t>
  </si>
  <si>
    <t>R5 How much discomfort has dizziness/faintness caused you in the past 6 months?</t>
  </si>
  <si>
    <t>R5 Have you had excessive sweating in the past 6 months?</t>
  </si>
  <si>
    <t>R5 How often have you had excessive sweating in the past 6 months?</t>
  </si>
  <si>
    <t>R5 How much discomfort has excessive sweating caused you in the past 6 months?</t>
  </si>
  <si>
    <t>R5 Have you had fatigue/exhaustion in the past 6 months?</t>
  </si>
  <si>
    <t>R5 How often have you had fatigue/exhaustion in the past 6 months?</t>
  </si>
  <si>
    <t>R5 How much discomfort has fatigue/exhaustion caused you in the past 6 months?</t>
  </si>
  <si>
    <t>R5 Have you had headaches in the past 6 months?</t>
  </si>
  <si>
    <t>R5 How often have you had headaches in the past 6 months?</t>
  </si>
  <si>
    <t>R5 How much discomfort have headaches caused you in the past 6 months?</t>
  </si>
  <si>
    <t>R5 Have you had a lack of energy in the past 6 months?</t>
  </si>
  <si>
    <t>R5 How often have you had a lack of energy in the past 6 months?</t>
  </si>
  <si>
    <t>R5 How much discomfort has a lack of energy caused you in the past 6 months?</t>
  </si>
  <si>
    <t>R5 Have you had neck and/or shoulder pain in the past 6 months?</t>
  </si>
  <si>
    <t>R5 How often have you had neck and/or shoulder pain in the past 6 months?</t>
  </si>
  <si>
    <t>R5 How much discomfort has neck and/or shoulder pain caused you in the past 6 months?</t>
  </si>
  <si>
    <t>R5 Have you had numbness in the past 6 months?</t>
  </si>
  <si>
    <t>R5 How often have you had numbness in the past 6 months?</t>
  </si>
  <si>
    <t>R5 How much discomfort has numbness caused you in the past 6 months?</t>
  </si>
  <si>
    <t>R5 Have you had pain in your hands/wrists in the past 6 months?</t>
  </si>
  <si>
    <t>R5 How often have you had pain in your hands/wrists in the past 6 months?</t>
  </si>
  <si>
    <t>R5 How much discomfort has pain in you hands/wrists caused you in the past 6 months?</t>
  </si>
  <si>
    <t>R5 Have you had pain in your ankles/knees in the past 6 months?</t>
  </si>
  <si>
    <t>R5 How often have you had pain in you ankles/knees in the past 6 months?</t>
  </si>
  <si>
    <t>R5 How much discomfort has pain in your ankles/knees caused you in the past 6 months?</t>
  </si>
  <si>
    <t>R5 Have you had palpitations, feeling your heart pound or race, in the past 6 months?</t>
  </si>
  <si>
    <t>R5 How often have you had palpitations, feeling your heart pound or race, in the past 6 months?</t>
  </si>
  <si>
    <t>R5 How much discomfort have palpitations, feeling your heart pound or race, caused you in the past 6 months?</t>
  </si>
  <si>
    <t>R5 Have you had ringing in the ears in the past 6 months?</t>
  </si>
  <si>
    <t>R5 How often have you had ringing in the ears in the past 6 months?</t>
  </si>
  <si>
    <t>R5 How much discomfort has ringing in the ears caused you in the past 6 months?</t>
  </si>
  <si>
    <t>R5 Have you felt shortness of breath in the past 6 months?</t>
  </si>
  <si>
    <t>R5 How often have you felt shortness of breath in the past 6 months?</t>
  </si>
  <si>
    <t>R5 How much discomfort has shortness of breath caused you in the past 6 months?</t>
  </si>
  <si>
    <t>R5 Have you had skin problems in the past 6 months?</t>
  </si>
  <si>
    <t>R5 How often have you had skin problems in the past 6 months?</t>
  </si>
  <si>
    <t>R5 How much discomfort have skin problems caused you in the past 6 months?</t>
  </si>
  <si>
    <t>R5 Have you had stiff/swollen joints in the past 6 months?</t>
  </si>
  <si>
    <t>R5 How often have you had stiff/swollen joints in the past 6 months?</t>
  </si>
  <si>
    <t>R5 How much discomfort have stiff/swollen joints caused you in the past 6 months?</t>
  </si>
  <si>
    <t>R5 Have you had trouble sleeping in the past 6 months?</t>
  </si>
  <si>
    <t>R5 How often have you had trouble sleeping in the past 6 months?</t>
  </si>
  <si>
    <t>R5 How much discomfort has trouble sleeping caused you in the past 6 months?</t>
  </si>
  <si>
    <t>R5 Have you had upset stomach in the past 6 months?</t>
  </si>
  <si>
    <t>R5 How often have you had upset stomach in the past 6 months?</t>
  </si>
  <si>
    <t>R5 How much discomfort has upset stomach caused you in the past 6 months?</t>
  </si>
  <si>
    <t>R5 Have you had urination problems in the past 6 months?</t>
  </si>
  <si>
    <t>R5 How often had you had urination problems in the past 6 months?</t>
  </si>
  <si>
    <t>R5 How much discomfort have urination problems caused you in the past 6 months?</t>
  </si>
  <si>
    <t>R5 Total number of diagnosed illnesses.</t>
  </si>
  <si>
    <t>R5 Number of illness items answered.</t>
  </si>
  <si>
    <t>R5 Has a medical professional ever said that you have allergies?</t>
  </si>
  <si>
    <t>R5 How old were you when first diagnosed with allergies?</t>
  </si>
  <si>
    <t>R5 How much do your allergies currently interfere with what you like to do?</t>
  </si>
  <si>
    <t>R5 Has a medical professional ever said that you have asthma?</t>
  </si>
  <si>
    <t>R5 How old were you when first diagnosed with asthma?</t>
  </si>
  <si>
    <t>R5 How much does your asthma currently interfere with what you like to do?</t>
  </si>
  <si>
    <t>R5 Has a medical professional ever said that you have chronic bronchitis/emphysema?</t>
  </si>
  <si>
    <t>R5 How old were you when first diagnosed with chronic bronchitis/emphysema?</t>
  </si>
  <si>
    <t>R5 How much does your chronic bronchitis/emphysema currently interfere with what you like to do?</t>
  </si>
  <si>
    <t>R5 Has a medical professional ever said that you have chronic sinus problems?</t>
  </si>
  <si>
    <t>R5 How old were you when first diagnosed with chronic sinus problems?</t>
  </si>
  <si>
    <t>R5 How much do your chronic sinus problems currently interfere with what you like to do?</t>
  </si>
  <si>
    <t>R5 Has a medical professional ever said that you have circulation problems?</t>
  </si>
  <si>
    <t>R5 How old were you when first diagnosed with circulation problems?</t>
  </si>
  <si>
    <t>R5 How much do your circulation problems currently interfere with what you like to do?</t>
  </si>
  <si>
    <t>R5 Has a medical professional ever said that you have fibromyalgia?</t>
  </si>
  <si>
    <t>R5 How old were you when first diagnosed with fibromyalgia?</t>
  </si>
  <si>
    <t>R5 How much does your fibromyalgia currently interfere with what you like to do?</t>
  </si>
  <si>
    <t>R5 Has a medical professional ever said that you have high cholesterol?</t>
  </si>
  <si>
    <t>R5 How old were you when first diagnosed with high cholesterol?</t>
  </si>
  <si>
    <t>R5 How much does your high cholesterol currently interfere with what you like to do?</t>
  </si>
  <si>
    <t>R5 Has a medical professional ever said that you have irritable bowel syndrome?</t>
  </si>
  <si>
    <t>R5 How old were you when first diagnosed with irritable bowel syndrome?</t>
  </si>
  <si>
    <t>R5 How much does your irritable bowel syndrome currently interfere with what you like to do?</t>
  </si>
  <si>
    <t>R5 Has a medical professional ever said that you have kidney/bladder problems?</t>
  </si>
  <si>
    <t>R5 How old were you when first diagnosed with kidney/bladder problems?</t>
  </si>
  <si>
    <t>R5 How much do your kidney/bladder problems currently interfere with what you like to do?</t>
  </si>
  <si>
    <t>R5 Has a medical professional ever said that you have multiple sclerosis?</t>
  </si>
  <si>
    <t>R5 How old were you when first diagnosed with multiple sclerosis?</t>
  </si>
  <si>
    <t>R5 How much does your multiple sclerosis currently interfere with what you like to do?</t>
  </si>
  <si>
    <t>R5 Has a medical professional ever said that you have osteoporosis?</t>
  </si>
  <si>
    <t>R5 How old were you when first diagnosed with osteoporosis?</t>
  </si>
  <si>
    <t>R5 How much does your osteoporosis currently interfere with what you like to do?</t>
  </si>
  <si>
    <t>R5 Has a medical professional ever said that you have serious back trouble?</t>
  </si>
  <si>
    <t>R5 How old were you when first diagnosed with serious back trouble?</t>
  </si>
  <si>
    <t>R5 How much does your serious back trouble currently interfere with what you like to do?</t>
  </si>
  <si>
    <t>R5 Has a medical professional ever said that you have ulcer?</t>
  </si>
  <si>
    <t>R5 How old were you when first diagnosed with ulcer?</t>
  </si>
  <si>
    <t>R5 How much does your ulcer currently interfere with what you like to do?</t>
  </si>
  <si>
    <t>R5 Has a medical professional ever said that you have prostate problems?</t>
  </si>
  <si>
    <t>R5 How old were you when first diagnosed with prostate problems?</t>
  </si>
  <si>
    <t>R5 How much do prostate problems currently interfere with what you like to do?</t>
  </si>
  <si>
    <t>R5 In the last 12 months, have you had a complete health exam or physical?</t>
  </si>
  <si>
    <t>R5 In the last 12 months, have you had a routine dental check-up?</t>
  </si>
  <si>
    <t>R5 In the last 12 months, have you had a heart or exercise stress test?</t>
  </si>
  <si>
    <t>R5 In the last 12 months, have you had a cholesterol test?</t>
  </si>
  <si>
    <t>R5 In the last 12 months, have you had a blood pressure check?</t>
  </si>
  <si>
    <t>R5 In the last 12 months, have you had a flu shot?</t>
  </si>
  <si>
    <t>R5 In the last 12 months, have you visited a chiropractor?</t>
  </si>
  <si>
    <t>R5 In the last 12 months, have you had a pelvic exam or Pap smear?</t>
  </si>
  <si>
    <t>R5 In last 12 months, have you had a mammogram?</t>
  </si>
  <si>
    <t>R5 In the last 12 months, have you done a self breast exam?</t>
  </si>
  <si>
    <t>R5 In the last 12 months the months, have you had a prostate exam?</t>
  </si>
  <si>
    <t>R5 Have you ever had cataract surgery?</t>
  </si>
  <si>
    <t>R5 Have you ever had an angiogram, angioplasty or cardiac catheterization?</t>
  </si>
  <si>
    <t>R5 Have you ever had colonoscopy, sigmoidoscopy, or endoscopy?</t>
  </si>
  <si>
    <t>R5 Have you ever had a joint replaced?</t>
  </si>
  <si>
    <t>R5 Please specify which joint was replaced.</t>
  </si>
  <si>
    <t>R5 Up to the present time, what is the most you have ever weighed in pounds?</t>
  </si>
  <si>
    <t>R5 How old were you when you weighed the most?</t>
  </si>
  <si>
    <t>R5 What is the least you have ever weighed in pounds since you were 18 years old?</t>
  </si>
  <si>
    <t>R5 How old were you when you weighed the least since the age of 18?</t>
  </si>
  <si>
    <t>R5 Are you eating either fewer calories or less fat to lose or maintain weight?</t>
  </si>
  <si>
    <t>R5 Are you using physical activities or exercise to lose or maintain weight?</t>
  </si>
  <si>
    <t>R5 Are you using any pill or laxatives to lose or maintain weight?</t>
  </si>
  <si>
    <t>R5 Methods to lose/maintain weight: other.</t>
  </si>
  <si>
    <t>R5 Do you consider your spouse to be overweight, underweight, or about the right weight?</t>
  </si>
  <si>
    <t>R5 According to what others have told you, please estimate how often you snore.</t>
  </si>
  <si>
    <t>R5 According to what others have told you, how often, if ever, do you seem to have momentary periods during sleep when you stop breathing or you breathe abnormally?</t>
  </si>
  <si>
    <t>R5 How often do you have extreme sleepiness in the daytime when you have to struggle against falling asleep?</t>
  </si>
  <si>
    <t>R5 Have you had extreme sleepiness in the daytime when you have to struggle against falling asleep for a month or more?</t>
  </si>
  <si>
    <t>R5 Have you ever smoked a pipe or cigars, or used snuff or chewing tobacco regularly in your entire life?</t>
  </si>
  <si>
    <t>R5 Up until you were 16 years old, did anyone in your household, other than yourself, smoke?</t>
  </si>
  <si>
    <t>R5 Up until you were 16 years old, did your mother smoke?</t>
  </si>
  <si>
    <t>R5 Up until you were 16 years old, did your father smoke?</t>
  </si>
  <si>
    <t>R5 Up until you were 16 years old, did someone in your household other than your parents smoke?</t>
  </si>
  <si>
    <t>R5 How old were you when you started smoking regularly?</t>
  </si>
  <si>
    <t>R5 How often do you smoke now?</t>
  </si>
  <si>
    <t>R5 On average, how many packs do you smoke a day?</t>
  </si>
  <si>
    <t>R5 For how many years have you smoked this amount?</t>
  </si>
  <si>
    <t>R5 About how many packs did you usually smoke per day when you smoked regularly?</t>
  </si>
  <si>
    <t>R5 How old were you when you last smoked cigarettes?</t>
  </si>
  <si>
    <t>R5 Other than yourself, does anyone regularly smoke cigarettes or other tobacco products inside your home?</t>
  </si>
  <si>
    <t>R5 For how many years has/did R smoke/d regularly?</t>
  </si>
  <si>
    <t>R5 About how many packs did/do you usually smoke per day then/now?</t>
  </si>
  <si>
    <t>R5 At your current or most recent job, did anyone, other than yourself, regularly smoke cigarettes or other tobacco products in your immediate work area?</t>
  </si>
  <si>
    <t>R5 Do you ever drink alcoholic beverages?</t>
  </si>
  <si>
    <t>R5 When talking with others, do you ever underestimate how much you actually drink?</t>
  </si>
  <si>
    <t>R5 After a few drinks, have you sometimes not eaten or been able to skip a meal because you didn't feel hungry?</t>
  </si>
  <si>
    <t>R5 Does having a few drinks help decrease your shakiness or tremors?</t>
  </si>
  <si>
    <t>R5 Does alcohol sometimes make it hard for you to remember parts of the day or night?</t>
  </si>
  <si>
    <t>R5 Do you usually take a drink to relax or calm your nerves?</t>
  </si>
  <si>
    <t>R5 Do you drink to take your mind off your problems?</t>
  </si>
  <si>
    <t>R5 Have you ever increased your drinking after experiencing a loss in your life?</t>
  </si>
  <si>
    <t>R5 Has a doctor or nurse ever said they were worried or concerned about your drinking?</t>
  </si>
  <si>
    <t>R5 Have you ever made rules to manage your drinking?</t>
  </si>
  <si>
    <t>R5 When you feel lonely does having a drink help?</t>
  </si>
  <si>
    <t>R5 How many hours per month do you participate in light physical activities, either alone or with others?</t>
  </si>
  <si>
    <t>R5 How many hours per month do you participate in vigorous physical activities, either alone or with others?</t>
  </si>
  <si>
    <t>R5 My doctor sufficiently explains the purpose of my medical procedures and tests.</t>
  </si>
  <si>
    <t>R5 To what extent do you agree that when there is more than one method to treat a problem, you should be told about each one?</t>
  </si>
  <si>
    <t>R5 To what extent do you agree that your doctor is totally honest in telling you about all treatment options available for your condition?</t>
  </si>
  <si>
    <t>R5 My doctor always pays complete attention to what I am trying to tell him/her.</t>
  </si>
  <si>
    <t>R5 To what extent do you agree that you believe that your doctor needs to know everything about your medical history to take good care of you?</t>
  </si>
  <si>
    <t>R5 To what extent do you agree that you worry that your doctor may share embarrassing information about you with people who have no business knowing it?</t>
  </si>
  <si>
    <t>R5 To what extent do you agree that your doctor has not involved you in discussing your treatment options as much as you would like?</t>
  </si>
  <si>
    <t>R5 To what extent do you agree that you would rather have your doctor make the decisions about what's best for your health than to be given a whole lot of choices?</t>
  </si>
  <si>
    <t>R5 To what extent do you agree that if you had many treatment options, you worry about whether your doctor cares enough to discuss each one with you for as long as you want?</t>
  </si>
  <si>
    <t>R5 To what extent do you agree that your doctor has always let you make the final decision about your treatment when you've wanted to?</t>
  </si>
  <si>
    <t>R5 The important medical decisions should be made by my doctor, not by me.</t>
  </si>
  <si>
    <t>R5 To what extent do you agree that your doctor is the kind of person who will let you make the final decision about your treatment even if he/she disagrees?</t>
  </si>
  <si>
    <t>R5 To what extent do you agree that you would be willing to accept a limited choice of physicians and hospitals if you could save money on your out-of-pocket costs for health care?</t>
  </si>
  <si>
    <t>R5 To what extent do you agree that if your doctor were not available, you would feel safe visiting another doctor or clinic?</t>
  </si>
  <si>
    <t>R5 I work hard at trying to stay healthy.</t>
  </si>
  <si>
    <t>R5 Number of GHAA access to health care satisfaction items answered, out of 11.</t>
  </si>
  <si>
    <t>R5 Average of valid items for GHAA access to health care satisfaction.</t>
  </si>
  <si>
    <t>R5 Thinking about your own health care, how would you rate the convenience of location of the doctor's office?</t>
  </si>
  <si>
    <t>R5 Thinking about your own health care, how would you rate the hours when the doctor's office is open?</t>
  </si>
  <si>
    <t>R5 Thinking about your own health care, how would you rate your access to specialty care if you needed it?</t>
  </si>
  <si>
    <t>R5 Thinking about your own health care, how would you rate your access to hospital care if you needed it?</t>
  </si>
  <si>
    <t>R5 Thinking about your own health care, how would you rate your access to medical care in an emergency?</t>
  </si>
  <si>
    <t>R5 Thinking about your own health care, how would you rate your access to mental health care if you needed it?</t>
  </si>
  <si>
    <t>R5 Thinking about your own health care, how would you rate arrangements for making appointments for medical care by phone?</t>
  </si>
  <si>
    <t>R5 Thinking about your own health care, how would you rate the length of time spent waiting at the office to see the doctor?</t>
  </si>
  <si>
    <t>R5 Thinking about your own health care, how would you rate the length of time you wait between making an appointment for routine care and the day of your visit?</t>
  </si>
  <si>
    <t>R5 Thinking about your own health care, how would you rate the availability of medical information or advice by phone?</t>
  </si>
  <si>
    <t>R5 Thinking about your own health care, how would you rate your access to medical care whenever you need it?</t>
  </si>
  <si>
    <t>R5 Thinking about your own health care, how would you rate the services available for getting prescriptions filled?</t>
  </si>
  <si>
    <t>R5 Thinking about your own health care, how would you rate the ease of seeing the doctor of your choice?</t>
  </si>
  <si>
    <t>R5 Thinking about your own health care, how would you rate the amount of time you have with doctors and staff during a visit?</t>
  </si>
  <si>
    <t>R5 Thinking about your own health care, how would you rate the overall quality of care and services?</t>
  </si>
  <si>
    <t>R5 Thinking about your own health care, how would you rate the amount you pay out-of-pocket, for example, co-payments, deductibles or payments for services not covered by your plan?</t>
  </si>
  <si>
    <t>R5 Did Graduate Respondent have any health care utilization, including regular prescriptions, in the past 12 months?</t>
  </si>
  <si>
    <t>R5 In past 12 months, have you seen a doctor or health professional in an office, clinic, or health center, not including visits to mental health professionals?</t>
  </si>
  <si>
    <t>R5 In the past 12 months, were the costs of your doctor or health professional visits in an office, clinic, or health center, not including visits to mental health professionals, covered by insurance?</t>
  </si>
  <si>
    <t>R5 In past 12 months, how many different times have you seen a doctor or health professional in an office, clinic, or health center, not including visits to mental health professionals?</t>
  </si>
  <si>
    <t>R5 In past 12 months, have you visited a mental health professional about a personal problem or a problem with alcohol or drugs?</t>
  </si>
  <si>
    <t>R5 In the past 12 months, were the costs of your mental health professional visits about a personal problem or a problem with alcohol or drugs covered by insurance?</t>
  </si>
  <si>
    <t>R5 In past 12 months, how many different times have you seen a mental health professional?</t>
  </si>
  <si>
    <t>R5 In the past 12 months, have you been a patient in the hospital for at least one night?</t>
  </si>
  <si>
    <t>R5 In the past 12 months, were the costs when you were a patient in the hospital for at least one night covered by insurance?</t>
  </si>
  <si>
    <t>R5 In the past 12 months, how many different times have you been a patient in the hospital for at least one night?</t>
  </si>
  <si>
    <t>R5 In the past 12 months, have you gone to a hospital emergency room for medical treatment for yourself?</t>
  </si>
  <si>
    <t>R5 In the past 12 months, were the costs when you have gone to a hospital emergency room for medical treatment for yourself covered by insurance?</t>
  </si>
  <si>
    <t>R5 In the past 12 months, how many different times have you gone to a hospital emergency room for medical treatment for yourself?</t>
  </si>
  <si>
    <t>R5 In the past 12 months, have you had outpatient surgery, not including dental care?</t>
  </si>
  <si>
    <t>R5 In the past 12 months, were the costs when you have had outpatient surgery, not including dental care, covered by insurance?</t>
  </si>
  <si>
    <t>R5 In the past 12 months, how many different times have you had outpatient surgery, not including dental care?</t>
  </si>
  <si>
    <t>R5 In the past 12 months, have you seen a dentist or oral surgeon in an office, clinic or health center?</t>
  </si>
  <si>
    <t>R5 In the past 12 months, were the costs when you have seen a dentist or oral surgeon in an office, clinic or health center covered by insurance?</t>
  </si>
  <si>
    <t>R5 In the past 12 months, how many different times have you seen a dentist or oral surgeon in an office, clinic or health center?</t>
  </si>
  <si>
    <t>R5 In the past 12 months, did you take less medication than was prescribed or delay filling your prescriptions because of the cost?</t>
  </si>
  <si>
    <t>R5 How often did you take less medication than was prescribed or delay filling your prescriptions because of the cost?</t>
  </si>
  <si>
    <t>R5 How many different prescriptions do you take regularly?</t>
  </si>
  <si>
    <t>R5 Total out-of-pocket expenses for prescriptions, mental health visits, dental care, and other medical care.</t>
  </si>
  <si>
    <t>R5 Total number of medical expense items answered out of 4.</t>
  </si>
  <si>
    <t>R5 In the past 12 months, how much have you spent out-of-pocket for your prescriptions?</t>
  </si>
  <si>
    <t>R5 In the past 12 months, how much have you spent out-of-pocket for your visits to mental health professionals?</t>
  </si>
  <si>
    <t>R5 In the past 12 months, how much have you spent out-of-pocket for your dental care?</t>
  </si>
  <si>
    <t>R5 In the past 12 months, how much have you spent out-of-pocket for other medical care, not including prescriptions, visits to mental health professionals, or dental care?</t>
  </si>
  <si>
    <t>R5 Did Respondent answer 'yes' to any of the items in the 'Difficulty Obtaining Healthcare' series?</t>
  </si>
  <si>
    <t>R5 In the past 12 months, did you experience difficulty or delay in obtaining any type of health care, or not receive health care you thought you needed because you couldn't afford medical care?</t>
  </si>
  <si>
    <t>R5 In the past 12 months, did you experience difficulty or delay in obtaining any type of health care, or not receive health care you thought you needed because your insurance company wouldn't approve, cover or pay for care?</t>
  </si>
  <si>
    <t>R5 In the past 12 months, did you experience difficulty or delay in obtaining any type of health care, or not receive health care you thought you needed because your insurance required a referral but you couldn't get one?</t>
  </si>
  <si>
    <t>R5 In the past 12 months, did you experience difficulty or delay in obtaining any type of health care, or not receive health care you thought you needed because your doctor refused to accept your insurance plan?</t>
  </si>
  <si>
    <t>R5 In the past 12 months, did you experience difficulty or delay in obtaining any type of health care, or not receive health care you thought you needed because medical care was too far away?</t>
  </si>
  <si>
    <t>R5 In the past 12 months, did you experience difficulty or delay in obtaining any type of health care, or not receive health care you thought you needed because it was too expensive to get there?</t>
  </si>
  <si>
    <t>R5 In the past 12 months, did you experience difficulty or delay in obtaining any type of health care, or not receive health care you thought you needed because you couldn't get there when the doctor's office was open?</t>
  </si>
  <si>
    <t>R5 In the past 12 months, did you experience difficulty or delay in obtaining any type of health care, or not receive health care you thought you needed because you didn't know where to go to get care?</t>
  </si>
  <si>
    <t>R5 In the past 12 months, did you experience difficulty or delay in obtaining any type of health care, or not receive health care you thought you needed because it took too long to get an appointment?</t>
  </si>
  <si>
    <t>R5 In the past 12 months, did you experience difficulty or delay in obtaining any type of health care, or not receive health care you thought you needed because you couldn't get through on the telephone to make an appointment?</t>
  </si>
  <si>
    <t>R5 In the past 12 months, did you experience difficulty or delay in obtaining any type of health care, or not receive health care you thought you needed because of some reason other than you couldn't afford medical care, your insurance company wouldn't approve, cover or pay for care, your insurance required a referral but you couldn't get one, your doctor refused to accept your insurance plan, medical care was too far away, it was too expensive to get there, you couldn't get there when the doctor's office was open, you didn't know where to go to get care, it took too long to get an appointment, or you couldn't get through on the telephone to make an appointment?</t>
  </si>
  <si>
    <t>R5 Can you not afford medical care because there was a change in the clinic or physician you usually go to?</t>
  </si>
  <si>
    <t>R5 You couldn't afford medical care because of a change in your health insurance.</t>
  </si>
  <si>
    <t>R5 Did your insurance company not approve, cover or pay for care because of a change in the clinic or physician you usually go to?</t>
  </si>
  <si>
    <t>R5 Did your insurance company not approve, cover or pay for care because of a change in your health insurance?</t>
  </si>
  <si>
    <t>R5 Could you not get a required referral from your insurance because of a change in the clinic or physician you usually go to?</t>
  </si>
  <si>
    <t>R5 Could you not get a required referral from your insurance because of a change in your health insurance?</t>
  </si>
  <si>
    <t>R5 Did your doctor refuse to accept your insurance plan because of a change in the clinic or physician you usually go to?</t>
  </si>
  <si>
    <t>R5 Did your doctor refuse to accept your insurance plan because of a change in your health insurance?</t>
  </si>
  <si>
    <t>R5 Was your medical care too far away because of a change in the clinic or physician you usually go to?</t>
  </si>
  <si>
    <t>R5 Was your medical care too far away because of a change in your health insurance?</t>
  </si>
  <si>
    <t>R5 Was it too expensive to get to medical care because of a change in the clinic or physician you usually go to?</t>
  </si>
  <si>
    <t>R5 Was it too expensive to get to medical care because of a change in your health insurance?</t>
  </si>
  <si>
    <t>R5 Could you not get to medical care when the doctor's office was open because of a change in the clinic or physician you usually go to?</t>
  </si>
  <si>
    <t>R5 Could you not get to medical care when the doctor's office was open because of a change in your health insurance?</t>
  </si>
  <si>
    <t>R5 Did you not know where to go to get medical care because of a change in the clinic or physician you usually go to?</t>
  </si>
  <si>
    <t>R5 Did you not know where to go to get medical care because of a change in your health insurance?</t>
  </si>
  <si>
    <t>R5 Did it take too long to get an appointment for medical care because of a change in the clinic or physician you usually go to?</t>
  </si>
  <si>
    <t>R5 Did it take too long to get an appointment for medical care because of a change in your health insurance?</t>
  </si>
  <si>
    <t>R5 Could you not get through on the telephone to make an appointment for medical care because of a change in the clinic or physician you usually go to?</t>
  </si>
  <si>
    <t>R5 Could you not get through on the telephone to make an appointment for medical care because of a change in your health insurance?</t>
  </si>
  <si>
    <t>R5 Was your other reason for experiencing difficulty or delay in obtaining health care, or not receiving health care you thought you needed because of a change in the clinic or physician you usually go to? Other reason excludes unable to afford medical care, insurance company wouldn't approve, cover or pay for care, insurance required a referral but couldn't get one, doctor refused to accept insurance plan, medical care was too far away, too expensive to get there, couldn't get there when the doctor's office was open, didn't know where to go to get care, took too long to get an appointment, or couldn't get through on the telephone to make an appointment.</t>
  </si>
  <si>
    <t>R5 Was your other reason for experiencing difficulty or delay in obtaining health care, or not receiving health care you thought you needed because of a change in your health insurance? Other reason excludes unable to afford medical care, insurance company wouldn't approve, cover or pay for care, insurance required a referral but couldn't get one, doctor refused to accept insurance plan, medical care was too far away, too expensive to get there, couldn't get there when the doctor's office was open, didn't know where to go to get care, took too long to get an appointment, or couldn't get through on the telephone to make an appointment.</t>
  </si>
  <si>
    <t>R5 How certain are you that you will live for another 10 years?</t>
  </si>
  <si>
    <t>R5 How certain are you that you will live for another 20 years?</t>
  </si>
  <si>
    <t>R5 How certain are you that you will have to enter a nursing home for some period of time?</t>
  </si>
  <si>
    <t>R5 How certain are you that you will have major medical or long-term care expenses that will require you to use up most of your savings?</t>
  </si>
  <si>
    <t>R5 How certain are you that your spouse will live for another 10 years?</t>
  </si>
  <si>
    <t>R5 How certain are you that your spouse will live for another 20 years?</t>
  </si>
  <si>
    <t>R5 How certain are you that your spouse will have to enter a nursing home for some period of time?</t>
  </si>
  <si>
    <t>R5 To what extent do you agree that you avoid thinking about death altogether?</t>
  </si>
  <si>
    <t>R5 To what extent do you agree that death is simply a part of the process of life?</t>
  </si>
  <si>
    <t>R5 To what extent do you agree that you would neither fear death nor welcome it?</t>
  </si>
  <si>
    <t>R5 To what extent do you agree that death should be viewed as a natural, undeniable and unavoidable event?</t>
  </si>
  <si>
    <t>R5 To what extent do you agree that whenever the thought of death enters your mind, you try to push it away?</t>
  </si>
  <si>
    <t>R5 Not including government programs such as Medicare or Medicaid, have you ever had any long-term care insurance which specifically covers any part of personal or medical care in your home or in a nursing home?</t>
  </si>
  <si>
    <t>R5 Have you never had long-term care insurance because the premiums were too high?</t>
  </si>
  <si>
    <t>R5 Have you never had long-term care insurance because you didn't think you needed it?</t>
  </si>
  <si>
    <t>R5 Have you never had long-term care insurance because you hadn't thought about it?</t>
  </si>
  <si>
    <t>R5 Have you never had long-term care insurance because it was not a good use of money?</t>
  </si>
  <si>
    <t>R5 Have you never had long-term care insurance because you were not eligible?</t>
  </si>
  <si>
    <t>R5 Have you never had long-term care insurance because of some reason other than the premiums were too high, you didn't think you needed it, you hadn't thought about it, it was not a good use of money, or you were not eligible?</t>
  </si>
  <si>
    <t>R5 Have you ever used the Internet to look for advice or information about your health or health care?</t>
  </si>
  <si>
    <t>R5 How often do you use the Internet to look for advice or information about your health or health care?</t>
  </si>
  <si>
    <t>R5 How much, if at all, has getting health and medical information on the Internet improved the way you take care of your health?</t>
  </si>
  <si>
    <t>R5 The last time you looked for information for yourself, did you happen to go looking for this health information before, after, instead of, or unrelated to visiting a doctor or clinic?</t>
  </si>
  <si>
    <t>R5 To what extent do you agree that you'd rather not live than be a burden on someone?</t>
  </si>
  <si>
    <t>R5 To what extent do you agree that having a good quality of life is more important than just keeping alive?</t>
  </si>
  <si>
    <t>R5 How old were you when you had your last period?</t>
  </si>
  <si>
    <t>R5 How old were you when you first started menstruating?</t>
  </si>
  <si>
    <t>R5 Have you ever taken hormones for menopausal or aging symptoms?</t>
  </si>
  <si>
    <t>R5 Before you started taking hormones for menopausal or aging symptoms, had you already stopped having menstrual periods?</t>
  </si>
  <si>
    <t>R5 How old were you when you had your last period, before you started taking hormones for menopausal or aging symptoms?</t>
  </si>
  <si>
    <t>R5 Have you ever taken Estrogen alone for menopausal or aging symptoms?</t>
  </si>
  <si>
    <t>R5 At what age did you start taking Estrogen alone for menopausal or aging symptoms?</t>
  </si>
  <si>
    <t>R5 At what age did you stop taking Estrogen alone for menopausal or aging symptoms?</t>
  </si>
  <si>
    <t>R5 Have you ever taken Estrogen and Progesterone for menopausal or aging symptoms?</t>
  </si>
  <si>
    <t>R5 At what age did you start taking Estrogen and Progesterone for menopausal or aging symptoms?</t>
  </si>
  <si>
    <t>R5 At what age did you stop taking Estrogen and Progesterone for menopausal or aging symptoms?</t>
  </si>
  <si>
    <t>R5 Have you ever taken some hormone, other than Estrogen, Estrogen and Progesterone, or Testosterone for menopausal or aging symptoms?</t>
  </si>
  <si>
    <t>R5 At what age did you start taking this other hormone, excluding Estrogen, Estrogen and Progesterone, or Testosterone, for menopausal or aging symptoms?</t>
  </si>
  <si>
    <t>R5 At what age did you stop taking this other hormone, excluding Estrogen, Estrogen and Progesterone, or Testosterone, for menopausal or aging symptoms?</t>
  </si>
  <si>
    <t>R5 Are you currently taking Estrogen and Progesterone for menopausal or aging symptoms?</t>
  </si>
  <si>
    <t>R5 Are you currently taking Estrogen alone for menopausal or aging symptoms?</t>
  </si>
  <si>
    <t>R5 Are you currently taking Testosterone for menopausal or aging symptoms?</t>
  </si>
  <si>
    <t>R5 Have you ever taken Testosterone for menopausal or aging symptoms?</t>
  </si>
  <si>
    <t>R5 At what age did you start taking Testosterone for menopausal or aging symptoms?</t>
  </si>
  <si>
    <t>R5 At what age did you stop taking Testosterone for menopausal or aging symptoms?</t>
  </si>
  <si>
    <t>R5 Are you currently taking some hormone, other than Estrogen, Estrogen and Progesterone, or Testosterone, for menopausal or aging symptoms?</t>
  </si>
  <si>
    <t>R5 How important was the following reason for taking hormones for menopausal or aging symptoms: to relieve menopausal symptoms, such as hot flashes or night sweats?</t>
  </si>
  <si>
    <t>R5 How important was the following reason for taking hormones for menopausal or aging symptoms: to prevent osteoporosis?</t>
  </si>
  <si>
    <t>R5 How important was the following reason for taking hormones for menopausal or aging symptoms: to relieve mood swings, depression or anxiety?</t>
  </si>
  <si>
    <t>R5 How important was the following reason for taking hormones for menopausal or aging symptoms: to prevent heart disease?</t>
  </si>
  <si>
    <t>R5 How important was the following reason for taking hormones for menopausal or aging symptoms: because you had early menopause?</t>
  </si>
  <si>
    <t>R5 How important was the following reason for taking hormones for menopausal or aging symptoms: because you had your ovaries removed?</t>
  </si>
  <si>
    <t>R5 How important was the following reason for taking hormones for menopausal or aging symptoms: to regulate monthly periods?</t>
  </si>
  <si>
    <t>R5 How important was the following reason for taking hormones for menopausal or aging symptoms: because you were having difficulties with sexual intercourse?</t>
  </si>
  <si>
    <t>R5 How important was the following reason for taking hormones for menopausal or aging symptoms: to keep you youthful?</t>
  </si>
  <si>
    <t>R5 How important was the following reason for taking hormones for menopausal or aging symptoms: your doctor recommended it?</t>
  </si>
  <si>
    <t>R5 How important was some other reason for taking hormones for menopausal or aging symptoms? Other reason excluding to relieve menopausal symptoms, mood swings, depression or anxiety, to prevent heart disease, because you had early menopause, because you had your ovaries removed, to regulate monthly periods, because you were having difficulties with sexual intercourse, to keep you youthful, or your doctor recommended it.</t>
  </si>
  <si>
    <t>R5 Have you ever stopped taking hormones for menopausal or aging symptoms?</t>
  </si>
  <si>
    <t>R5 At what age did you stop taking hormones for menopausal or aging symptoms?</t>
  </si>
  <si>
    <t>R5 How important was the following reason for stopping hormones for menopausal or aging symptoms: you were feeling better?</t>
  </si>
  <si>
    <t>R5 How important was the following reason for stopping hormones for menopausal or aging symptoms: hormones didn't help you feel any better?</t>
  </si>
  <si>
    <t>R5 How important was the following reason for stopping hormones for menopausal or aging symptoms: you didn't like having periods again?</t>
  </si>
  <si>
    <t>R5 How important was the following reason for stopping hormones for menopausal or aging symptoms: you didn't feel like taking it anymore?</t>
  </si>
  <si>
    <t>R5 How important was the following reason for stopping hormones for menopausal or aging symptoms: you had difficulty remembering to take it?</t>
  </si>
  <si>
    <t>R5 How important was the following reason for stopping hormones for menopausal or aging symptoms: you were concerned about possible side effects?</t>
  </si>
  <si>
    <t>R5 How important was the following reason for stopping hormones for menopausal or aging symptoms: you were concerned about possible long term effects?</t>
  </si>
  <si>
    <t>R5 How important was the following reason for stopping hormones for menopausal or aging symptoms: your doctor advised you to stop?</t>
  </si>
  <si>
    <t>R5 How important was the following reason for stopping hormones for menopausal or aging symptoms: you were influenced by increased news stories about hormone replacement therapy?</t>
  </si>
  <si>
    <t>R5 How important was the following reason for stopping hormones for menopausal or aging symptoms: you were having side effects?</t>
  </si>
  <si>
    <t>R5 How important was some other reason for stopping hormones for menopausal or aging symptoms? Some reason excluding you were feeling better, hormones didn't help you feel any better, you didn't like having periods again, you didn't feel like taking it anymore, you had difficulty remembering to take it, you were concerned about possible side effects, you were concerned about possible long term effects, your doctor advised to you stop, you were influenced by increased news stories about hormone replacement therapy, or you were having side effects?</t>
  </si>
  <si>
    <t>R5 When you stopped taking hormones, did you experience any menopausal or aging symptoms?</t>
  </si>
  <si>
    <t>R5 Since you stopped taking hormones, have you again started taking hormones for menopausal or aging symptoms?</t>
  </si>
  <si>
    <t>R5 Have you ever had surgery to remove your uterus and/or ovaries?</t>
  </si>
  <si>
    <t>R5 Have you ever had surgery to remove both of your ovaries?</t>
  </si>
  <si>
    <t>R5 Have you ever had surgery to remove one of your ovaries?</t>
  </si>
  <si>
    <t>R5 Have you ever had surgery to remove your uterus?</t>
  </si>
  <si>
    <t>R5 At what age did you have surgery to remove your uterus?</t>
  </si>
  <si>
    <t>R5 At what age did you have surgery to remove both of your ovaries?</t>
  </si>
  <si>
    <t>R5 At what age did you have surgery to remove one of your ovaries?</t>
  </si>
  <si>
    <t>R5 Overall, in the last 30 days, how much of a problem did you have moving around?</t>
  </si>
  <si>
    <t>R5 Overall, in the last 30 days, how much difficulty did you have in vigorous activities, such as running 2 miles or cycling?</t>
  </si>
  <si>
    <t>R5 Overall, in the last 30 days, how much of a problem did you have with feeling sad, low or depressed?</t>
  </si>
  <si>
    <t>R5 Overall, in the last 30 days, how much of a problem did you have with worry or anxiety?</t>
  </si>
  <si>
    <t>R5 Name of the person in the World Health Survey Mobility A vignette.</t>
  </si>
  <si>
    <t>R5 In the vignette, how much of a problem does [Richard/Carol] have with moving around?</t>
  </si>
  <si>
    <t>R5 In the vignette, how much difficulty does [Richard/Carol] have in vigorous activities, such as running 2 miles or cycling?</t>
  </si>
  <si>
    <t>R5 Name of the person in the World Health Survey Mobility B vignette.</t>
  </si>
  <si>
    <t>R5 In the vignette, how much of a problem does Robert/Mary have with moving around?</t>
  </si>
  <si>
    <t>R5 In the vignette, how much difficulty does [Robert/Mary] have with vigorous activities?</t>
  </si>
  <si>
    <t>R5 Name of the person in the World Health Survey Mobility C vignette.</t>
  </si>
  <si>
    <t>R5 In the vignette, how much of a problem does [Robert/Mary/Richard/Carol] have with moving around?</t>
  </si>
  <si>
    <t>R5 In the vignette, how much difficulty does [Robert/Mary/Richard/Carol] have in vigorous activities, such as running 2 miles or cycling?</t>
  </si>
  <si>
    <t>R5 Name of the person in the World Health Survey Mobility D vignette.</t>
  </si>
  <si>
    <t>R5 Name of the person in the World Health Survey Affect A vignette.</t>
  </si>
  <si>
    <t>R5 In the vignette, how much of a problem does [James/Judith] have with feeling sad, low or depressed?</t>
  </si>
  <si>
    <t>R5 In the vignette, how much of a problem does [James/Judith] have with feeling worry or anxiety?</t>
  </si>
  <si>
    <t>R5 Name of the person in the World Health Survey Affect B Vignette.</t>
  </si>
  <si>
    <t>R5 In the vignette, how much of a problem does [John/Barbara] have with feeling sad, low or depressed?</t>
  </si>
  <si>
    <t>R5 In the vignette, how much of a problem does [John/Barbara] have with worry or anxiety?</t>
  </si>
  <si>
    <t>R5 Name of the person in the World Health Survey Affect C vignette.</t>
  </si>
  <si>
    <t>R5 In the vignette, how much of a problem does [James/Judith/John/Barbara] have with feeling sad, low or depressed?</t>
  </si>
  <si>
    <t>R5 In the vignette, how much of a problem does [James/Judith/John/Barbara] have with worry or anxiety?</t>
  </si>
  <si>
    <t>R5 Name of the person in the World Health Survey Affect D vignette.</t>
  </si>
  <si>
    <t>R5 Summary score for psychological distress/depression, Modified CES-D.</t>
  </si>
  <si>
    <t>R5 Number of clinical depression questions answered for DU001REC.</t>
  </si>
  <si>
    <t>R5 On how many days during the past week did you feel you could not shake off the blues even with help from your family and friends?</t>
  </si>
  <si>
    <t>R5 On how many days during the past week did you feel bothered by things that usually don't bother you?</t>
  </si>
  <si>
    <t>R5 On how many days during the past week did you think your life had been a failure?</t>
  </si>
  <si>
    <t>R5 On how many days during the past week did you feel happy?</t>
  </si>
  <si>
    <t>R5 On how many days during the past week did you feel that people were unfriendly?</t>
  </si>
  <si>
    <t>R5 On how many days during the past week did you feel lonely?</t>
  </si>
  <si>
    <t>R5 On how many days during the past week did you enjoy life?</t>
  </si>
  <si>
    <t>R5 On how many days during the past week did you have crying spells?</t>
  </si>
  <si>
    <t>R5 On how many days during the past week did you feel that people disliked you?</t>
  </si>
  <si>
    <t>R5 On how many days during the past week did you feel sad?</t>
  </si>
  <si>
    <t>R5 On how many days during the past week did you feel depressed?</t>
  </si>
  <si>
    <t>R5 On how many days during the past week did you have trouble keeping your mind on what you were doing?</t>
  </si>
  <si>
    <t>R5 On how many days during the past week did you not feel like eating or your appetite was poor?</t>
  </si>
  <si>
    <t>R5 On how many days during the past week did you feel that you were just as good as other people?</t>
  </si>
  <si>
    <t>R5 On how many days during the past week did you feel that everything you did was an effort?</t>
  </si>
  <si>
    <t>R5 On how many days during the past week did you feel hopeful about the future?</t>
  </si>
  <si>
    <t>R5 On how many days during the past week did you feel fearful?</t>
  </si>
  <si>
    <t>R5 On how many days during the past week did you sleep restlessly?</t>
  </si>
  <si>
    <t>R5 On how many days during the past week did you talk less than usual?</t>
  </si>
  <si>
    <t>R5 On how many days during the past week did you feel you could not 'get going?'</t>
  </si>
  <si>
    <t>R5 On how many days during the past week did you feel irritable, or likely to fight or argue?</t>
  </si>
  <si>
    <t>R5 On how many days during the past week did you feel like telling someone off?</t>
  </si>
  <si>
    <t>R5 On how many days during the past week did you feel angry or hostile for several hours at a time?</t>
  </si>
  <si>
    <t>R5 On how many days during the past week did you feel calm?</t>
  </si>
  <si>
    <t>R5 On how many days during the past week did you feel furious?</t>
  </si>
  <si>
    <t>R5 On how many days during the past week did you feel tense?</t>
  </si>
  <si>
    <t>R5 On how many days during the past week did you feel like banging on a table?</t>
  </si>
  <si>
    <t>R5 On how many days during the past week did you feel at ease?</t>
  </si>
  <si>
    <t>R5 On how many days during the past week did you feel angry?</t>
  </si>
  <si>
    <t>R5 On how many days during the past week did you worry over possible misfortune?</t>
  </si>
  <si>
    <t>R5 On how many days during the past week did you feel like yelling at somebody?</t>
  </si>
  <si>
    <t>R5 On how many days during the past week did you feel nervous?</t>
  </si>
  <si>
    <t>R5 On how many days during the past week did you feel like breaking things?</t>
  </si>
  <si>
    <t>R5 On how many days during the past week did you feel jittery?</t>
  </si>
  <si>
    <t>R5 On how many days during the past week did you feel mad?</t>
  </si>
  <si>
    <t>R5 On how many days during the past week did you feel relaxed?</t>
  </si>
  <si>
    <t>R5 On how many days during the past week did you feel irritated?</t>
  </si>
  <si>
    <t>R5 Summary Score for Hostility Index</t>
  </si>
  <si>
    <t>R5 Number of hostility items answered.</t>
  </si>
  <si>
    <t>R5 Summary Score for Speilberger anxiety index.</t>
  </si>
  <si>
    <t>R5 Number of Speilberger anxiety items answered.</t>
  </si>
  <si>
    <t>R5 Summary Score for Speilberger anger index.</t>
  </si>
  <si>
    <t>R5 Number of Speilberger anger items answered.</t>
  </si>
  <si>
    <t>R5 Were the past 7 days a typical week for you?</t>
  </si>
  <si>
    <t>R5 In a typical week, how angry/irritated are you?</t>
  </si>
  <si>
    <t>R5 In a typical week, how calm/serene are you?</t>
  </si>
  <si>
    <t>R5 In a typical week, how caring are you?</t>
  </si>
  <si>
    <t>R5 In a typical week, how challenged are you?</t>
  </si>
  <si>
    <t>R5 In a typical week, how confused are you?</t>
  </si>
  <si>
    <t>R5 In a typical week, how delighted are you?</t>
  </si>
  <si>
    <t>R5 In a typical week, how determined are you?</t>
  </si>
  <si>
    <t>R5 In a typical week, how embarrassed are you?</t>
  </si>
  <si>
    <t>R5 In a typical week, how much do you enjoy yourself?</t>
  </si>
  <si>
    <t>R5 In a typical week, how enthusiastic are you?</t>
  </si>
  <si>
    <t>R5 In a typical week, how friendly/warm are you?</t>
  </si>
  <si>
    <t>R5 In a typical week, how frustrated are you?</t>
  </si>
  <si>
    <t>R5 In a typical week, how helpless are you?</t>
  </si>
  <si>
    <t>R5 In a typical week, how hesitant are you?</t>
  </si>
  <si>
    <t>R5 In a typical week, how interested are you?</t>
  </si>
  <si>
    <t>R5 In a typical week, how lonely are you?</t>
  </si>
  <si>
    <t>R5 In a typical week, how loved are you?</t>
  </si>
  <si>
    <t>R5 In a typical week, how nervous/anxious are you?</t>
  </si>
  <si>
    <t>R5 In a typical week, how nostalgic are you?</t>
  </si>
  <si>
    <t>R5 In a typical week, how protected are you?</t>
  </si>
  <si>
    <t>R5 In a typical week, how resigned are you?</t>
  </si>
  <si>
    <t>R5 In a typical week, how sad/blue are you?</t>
  </si>
  <si>
    <t>R5 In a typical week, how much do you get thrilled by something?</t>
  </si>
  <si>
    <t>R5 In a typical week, how worried are you?</t>
  </si>
  <si>
    <t>R5 How old were you the first or only time a close friend died?</t>
  </si>
  <si>
    <t>R5 How old were you the last time a close friend died?</t>
  </si>
  <si>
    <t>R5 Has a close friend ever died?</t>
  </si>
  <si>
    <t>R5 Did  Respondent indicate an illogical age pattern for when a close friend died?</t>
  </si>
  <si>
    <t>R5 How old were you the first or only time your parents drank or used drugs so much or so regularly it caused problems for the family?</t>
  </si>
  <si>
    <t>R5 How old were you the last time your parents drank or used drugs so much or so regularly it caused problems for the family?</t>
  </si>
  <si>
    <t>R5 Have your parents ever drank or used drugs so much or so regularly it caused problems for the family?</t>
  </si>
  <si>
    <t>R5 Did Respondent indicate an illogical age pattern for when their parents drank or used drugs so much or so regularly it caused problems for the family?</t>
  </si>
  <si>
    <t>R5 How old were you the first or only time a brother or sister treated you in a way that some would think of as physical abuse?</t>
  </si>
  <si>
    <t>R5 How old were you the last time a brother or sister treated you in a way that some would think of as physical abuse?</t>
  </si>
  <si>
    <t>R5 Has a brother or sister ever treated you in a way that some would think of as physical abuse?</t>
  </si>
  <si>
    <t>R5 Did Respondent indicate an illogical age pattern for when a brother or sister treated them in a way that some would think of as physical abuse?</t>
  </si>
  <si>
    <t>R5 How old were you the first or only time you experienced a life-threatening flood, fire, storm or some other disaster?</t>
  </si>
  <si>
    <t>R5 How old were you the last time you experienced a life-threatening flood, fire, storm or some other disaster?</t>
  </si>
  <si>
    <t>R5 Have you ever experienced a life-threatening flood, fire, storm or some other disaster?</t>
  </si>
  <si>
    <t>R5 Did Respondent indicate an illogical age pattern for when they experienced a life-threatening flood, fire, storm or some other disaster?</t>
  </si>
  <si>
    <t>R5 How old were you the first or only time you served in a war or combat?</t>
  </si>
  <si>
    <t>R5 How old were you the last time you served in a war or combat?</t>
  </si>
  <si>
    <t>R5 Have you ever served in war or combat?</t>
  </si>
  <si>
    <t>R5 Did Respondent indicate an illogical age pattern for when they served in a war or combat?</t>
  </si>
  <si>
    <t>R5 How old were you the first or only time you witnessed the severe injury or death of another person?</t>
  </si>
  <si>
    <t>R5 How old were you the last time you witnessed the severe injury or death of another person?</t>
  </si>
  <si>
    <t>R5 Have you ever witnessed the severe injury or death of another person?</t>
  </si>
  <si>
    <t>R5 Did Respondent indicate an illogical age pattern for when they witnessed the severe injury or death of another person?</t>
  </si>
  <si>
    <t>R5 How old were you the first or only time you went deeply into debt or suffered substantial financial loss?</t>
  </si>
  <si>
    <t>R5 How old were you the last time you went deeply into debt or suffered substantial financial loss?</t>
  </si>
  <si>
    <t>R5 Have you ever gone deeply into debt or suffered substantial financial loss?</t>
  </si>
  <si>
    <t>R5 Did Graduate Respondent indicate an illogical age pattern for when they went deeply into debt or suffered substantial financial loss?</t>
  </si>
  <si>
    <t>R5 How old were you the first or only time you had serious legal difficulties?</t>
  </si>
  <si>
    <t>R5 How old were you the last time you had serious legal difficulties?</t>
  </si>
  <si>
    <t>R5 Have you ever had serious legal difficulties?</t>
  </si>
  <si>
    <t>R5 Did Graduate Respondent indicate an illogical age pattern for when they had serious legal difficulties?</t>
  </si>
  <si>
    <t>R5 How old were you the first or only time you were in jail or prison?</t>
  </si>
  <si>
    <t>R5 Have you ever been in jail or prison?</t>
  </si>
  <si>
    <t>R5 Did Respondent indicate an illogical age pattern for when they had been in jail or prison?</t>
  </si>
  <si>
    <t>R5 How old were you the first or only time your spouse, or romantic partner, treated you in a way that some would think of as physical abuse?</t>
  </si>
  <si>
    <t>R5 How old were you the last time your spouse, or romantic partner, treated you in a way that some would think of as physical abuse?</t>
  </si>
  <si>
    <t>R5 Has your spouse, or romantic partner, ever treated you in a way that some would think of as physical abuse?</t>
  </si>
  <si>
    <t>R5 Did  Respondent indicate an illogical age pattern for when a spouse, or romantic partner, treated them in a way that some would think of as physical abuse?</t>
  </si>
  <si>
    <t>R5 How old were you the first or only time one of your children was divorced?</t>
  </si>
  <si>
    <t>R5 How old were you the last time one of your children was divorced?</t>
  </si>
  <si>
    <t>R5 Have your kids ever been divorced?</t>
  </si>
  <si>
    <t>R5 Did Graduate Respondent indicate an illogical age pattern for when their kids have ever been divorced?</t>
  </si>
  <si>
    <t>R5 How old were you the first or only time one of your children had a life-threatening illness or accident?</t>
  </si>
  <si>
    <t>R5 How old were you the last time one of your children had a life-threatening illness or accident?</t>
  </si>
  <si>
    <t>R5 Have your children ever had a life threatening illness or accident?</t>
  </si>
  <si>
    <t>R5 Did Respondent indicate illogical age pattern for when one of their children had a life-threatening illness or accident?</t>
  </si>
  <si>
    <t>R5 How old were you the first or only time your adult child moved back into your home?</t>
  </si>
  <si>
    <t>R5 How old were you the last time your adult child moved back into your home?</t>
  </si>
  <si>
    <t>R5 Have any of your adult children ever moved back into your home?</t>
  </si>
  <si>
    <t>R5 Did Respondent indicate an illogical age pattern for when their adult child moved back into their home?</t>
  </si>
  <si>
    <t>R5 How old were you the first or only time you had increased responsibility for the care of your grandchildren?</t>
  </si>
  <si>
    <t>R5 How old were you the last time you had increased responsibility for the care of your grandchildren?</t>
  </si>
  <si>
    <t>R5 Have you ever had increased responsibility for the care of your grandchildren?</t>
  </si>
  <si>
    <t>R5 Did Respondent indicate an illogical age pattern for when they had increased responsibility for the care of their grandchildren?</t>
  </si>
  <si>
    <t>R5 How old were you the first or only time your aging parent or in-law moved into your home?</t>
  </si>
  <si>
    <t>R5 How old were you the last time your aging parent or in-law moved into your home?</t>
  </si>
  <si>
    <t>R5 Has an aging parent or in-law ever moved into your home?</t>
  </si>
  <si>
    <t>R5 Did Graduate Respondent indicate an illogical age pattern for when an aging parent or in-law moved into their home?</t>
  </si>
  <si>
    <t>R5 How old were you the first or only time you placed your aging spouse, in-law or parent into a nursing home?</t>
  </si>
  <si>
    <t>R5 How old were you the last time you placed your aging spouse, in-law or parent into a nursing home?</t>
  </si>
  <si>
    <t>R5 Have you ever placed your aging spouse, in-law or parent into a nursing home?</t>
  </si>
  <si>
    <t>R5 Did Graduate Respondent indicate an illogical age pattern for when they placed their aging spouse, in-law or parent into a nursing home?</t>
  </si>
  <si>
    <t>R5 How old were you the first or only time you seriously thought about taking your own life?</t>
  </si>
  <si>
    <t>R5 How old were you the last time you seriously thought about taking your own life?</t>
  </si>
  <si>
    <t>R5 Have you ever seriously thought about taking your own life?</t>
  </si>
  <si>
    <t>R5 Did  Respondent indicate an illogical age pattern for when they seriously thought about taking their own life?</t>
  </si>
  <si>
    <t>R5 Number of experience events Graduate Respondent answered out of 17.</t>
  </si>
  <si>
    <t>R5 Generally, when you experience a difficult or stressful event, how often do you turn to work or other activities to take your mind off things?</t>
  </si>
  <si>
    <t>R5 Generally, when you experience a difficult or stressful event, how often do you concentrate your efforts on doing something about the situation you're in?</t>
  </si>
  <si>
    <t>R5 Generally, when you experience a difficult or stressful event, how often do you say to yourself 'this isn't real'?</t>
  </si>
  <si>
    <t>R5 Generally, when you experience a difficult or stressful event, how often do you give up trying to deal with it?</t>
  </si>
  <si>
    <t>R5 Generally, when you experience a difficult or stressful event, how often do you take actions to try and make the situation better?</t>
  </si>
  <si>
    <t>R5 Generally, when you experience a difficult or stressful event, how often do you refuse to believe that it has happened?</t>
  </si>
  <si>
    <t>R5 Generally, when you experience a difficult or stressful event, how often do you say things to let your unpleasant feelings escape?</t>
  </si>
  <si>
    <t>R5 Generally, when you experience a difficult or stressful event, how often do you try to see it in a different light or to make it seem more positive?</t>
  </si>
  <si>
    <t>R5 Generally, when you experience a difficult or stressful event, how often do you criticize yourself?</t>
  </si>
  <si>
    <t>R5 Generally, when you experience a difficult or stressful event, how often do you try to come up with a strategy about what to do?</t>
  </si>
  <si>
    <t>R5 Generally, when you experience a difficult or stressful event, how often do you give up the attempt to cope?</t>
  </si>
  <si>
    <t>R5 Generally, when you experience a difficult or stressful event, how often do you look for something good in what is happening?</t>
  </si>
  <si>
    <t>R5 Generally, when you experience a difficult or stressful event, how often do you do something to think about it less, such as going to the movies, watching TV, reading, daydreaming, sleeping or shopping?</t>
  </si>
  <si>
    <t>R5 Generally, when you experience a difficult or stressful event, how often do you accept the reality of the fact that it has happened?</t>
  </si>
  <si>
    <t>R5 Generally, when you experience a difficult or stressful event, how often do you express your negative feelings?</t>
  </si>
  <si>
    <t>R5 Generally, when you experience a difficult or stressful event, how often do you learn to live with it?</t>
  </si>
  <si>
    <t>R5 Generally, when you experience a difficult or stressful event, how often do you think hard about what steps to take?</t>
  </si>
  <si>
    <t>R5 Generally, when you experience a difficult or stressful event, how often do you blame yourself for things that happened?</t>
  </si>
  <si>
    <t>R5 Summary score for extraversion.</t>
  </si>
  <si>
    <t>R5 Summary score for extraversion, mean imputed for missing components.</t>
  </si>
  <si>
    <t>R5 Number of extraversion items answered.</t>
  </si>
  <si>
    <t>R5 Summary score for agreeableness.</t>
  </si>
  <si>
    <t>R5 Summary score for agreeableness, mean imputed for missing components.</t>
  </si>
  <si>
    <t>R5 Number of agreeableness items answered.</t>
  </si>
  <si>
    <t>R5 Summary score for conscientiousness.</t>
  </si>
  <si>
    <t>R5 Summary score for conscientiousness, mean imputed for missing components.</t>
  </si>
  <si>
    <t>R5 Number of conscientiousness items answered.</t>
  </si>
  <si>
    <t>R5 Summary score for neuroticism.</t>
  </si>
  <si>
    <t>R5 Summary score for neuroticism, mean imputed for missing components.</t>
  </si>
  <si>
    <t>R5 Number of neuroticism items answered.</t>
  </si>
  <si>
    <t>R5 Summary score for openness.</t>
  </si>
  <si>
    <t>R5 Summary score for openness, imputed mean for missing components.</t>
  </si>
  <si>
    <t>R5 Number of openness items answered.</t>
  </si>
  <si>
    <t>R5 Summary score for autonomy.</t>
  </si>
  <si>
    <t>R5 Summary score for autonomy, mean imputed for missing components.</t>
  </si>
  <si>
    <t>R5 Number of autonomy items answered.</t>
  </si>
  <si>
    <t>R5 Summary score for environmental mastery.</t>
  </si>
  <si>
    <t>R5 Summary score for environmental mastery, mean imputed for missing components.</t>
  </si>
  <si>
    <t>R5 Number of environmental mastery items answered.</t>
  </si>
  <si>
    <t>R5 Summary score for personal growth.</t>
  </si>
  <si>
    <t>R5 Summary score for personal growth, mean imputed for missing components.</t>
  </si>
  <si>
    <t>R5 Number of personal growth items answered.</t>
  </si>
  <si>
    <t>R5 Summary score for positive relation to others.</t>
  </si>
  <si>
    <t>R5 Summary score for positive relation to others, imputed mean for missing components.</t>
  </si>
  <si>
    <t>R5 Number of positive relation to others items answered.</t>
  </si>
  <si>
    <t>R5 Summary score for purpose in life.</t>
  </si>
  <si>
    <t>R5 Summary score for purpose in life, mean imputed for missing components.</t>
  </si>
  <si>
    <t>R5 Number of purpose in life items answered.</t>
  </si>
  <si>
    <t>R5 Summary score for self-acceptance.</t>
  </si>
  <si>
    <t>R5 Summary score for self-acceptance, mean imputed for missing components.</t>
  </si>
  <si>
    <t>R5 Number of self-acceptance items answered.</t>
  </si>
  <si>
    <t>R5 Summary score for Optimism Index.</t>
  </si>
  <si>
    <t>R5 Number of Optimism items answered.</t>
  </si>
  <si>
    <t>R5 Summary score for Mattering Index.</t>
  </si>
  <si>
    <t>R5 Number of Mattering items answered.</t>
  </si>
  <si>
    <t>R5 To what extent do you agree that you see yourself as someone who is talkative?</t>
  </si>
  <si>
    <t>R5 To what extent do you agree that you see yourself as someone who is reserved?</t>
  </si>
  <si>
    <t>R5 To what extent do you agree that you see yourself as someone who is full of energy?</t>
  </si>
  <si>
    <t>R5 To what extent do you agree that you see yourself as someone who tends to be quiet?</t>
  </si>
  <si>
    <t>R5 To what extent do you agree that you see yourself as someone who is sometimes shy or inhibited?</t>
  </si>
  <si>
    <t>R5 To what extent do you agree that you see yourself as someone who generates a lot of enthusiasm?</t>
  </si>
  <si>
    <t>R5 To what extent do you agree that you see yourself as someone who tends to find fault with others?</t>
  </si>
  <si>
    <t>R5 To what extent do you agree that you see yourself as someone who is sometimes rude to others?</t>
  </si>
  <si>
    <t>R5 To what extent do you agree that you see yourself as someone who is generally trusting?</t>
  </si>
  <si>
    <t>R5 To what extent do you agree that you see yourself as someone who can be cold and aloof?</t>
  </si>
  <si>
    <t>R5 To what extent do you agree that you see yourself as someone who is considerate to almost everyone?</t>
  </si>
  <si>
    <t>R5 To what extent do you agree that you see yourself as someone who likes to cooperate with others?</t>
  </si>
  <si>
    <t>R5 To what extent do you agree that you see yourself as someone who does a thorough job?</t>
  </si>
  <si>
    <t>R5 To what extent do you agree that you see yourself as someone who is a reliable worker?</t>
  </si>
  <si>
    <t>R5 To what extent do you agree that you see yourself as someone who tends to be disorganized?</t>
  </si>
  <si>
    <t>R5 To what extent do you agree that you see yourself as someone who is lazy at times?</t>
  </si>
  <si>
    <t>R5 To what extent do you agree that you see yourself as someone who does things efficiently?</t>
  </si>
  <si>
    <t>R5 To what extent do you agree that you see yourself as someone who is easily distracted?</t>
  </si>
  <si>
    <t>R5 To what extent do you agree that you see yourself as someone who can be tense?</t>
  </si>
  <si>
    <t>R5 To what extent do you agree that you see yourself as someone who is emotionally stable and not easily upset?</t>
  </si>
  <si>
    <t>R5 To what extent do you agree that you see yourself as someone who worries a lot?</t>
  </si>
  <si>
    <t>R5 To what extent do you agree that you see yourself as someone who remains calm in tense situations?</t>
  </si>
  <si>
    <t>R5 To what extent do you agree that you see yourself as someone who gets nervous easily?</t>
  </si>
  <si>
    <t>R5 To what extent do you agree that you see yourself as someone who prefers the conventional and traditional?</t>
  </si>
  <si>
    <t>R5 To what extent do you agree that you see yourself as someone who prefers work that is routine and simple?</t>
  </si>
  <si>
    <t>R5 To what extent do you agree that you see yourself as someone who values artistic, aesthetic experiences?</t>
  </si>
  <si>
    <t>R5 To what extent do you agree that you see yourself as someone who has an active imagination?</t>
  </si>
  <si>
    <t>R5 To what extent do you agree that you see yourself as someone who wants things to be simple and clear-cut?</t>
  </si>
  <si>
    <t>R5 To what extent do you agree that you see yourself as someone who is sophisticated in art, music or literature?</t>
  </si>
  <si>
    <t>R5 To what extent do you agree that you have confidence in your opinions even if they are contrary to the general consensus?</t>
  </si>
  <si>
    <t>R5 To what extent do you agree that you are not afraid to voice your opinions, even when they are in opposition to the opinions of most people?</t>
  </si>
  <si>
    <t>R5 To what extent do you agree that it's difficult for you to voice your opinions on controversial matters?</t>
  </si>
  <si>
    <t>R5 To what extent do you agree that you tend to be influenced by people with strong opinions?</t>
  </si>
  <si>
    <t>R5 To what extent do you agree that you have difficulty arranging your life in a way that is satisfying to you?</t>
  </si>
  <si>
    <t>R5 To what extent do you agree that you have been able to create a lifestyle for yourself that is much to your liking?</t>
  </si>
  <si>
    <t>R5 To what extent do you agree that you are in charge of the situation in which you live?</t>
  </si>
  <si>
    <t>R5 To what extent do you agree that you have the sense that you have developed a lot as a person over time?</t>
  </si>
  <si>
    <t>R5 To what extent do you agree that when you think about it, you haven't really improved much as a person over the years?</t>
  </si>
  <si>
    <t>R5 To what extent do you agree that life has been a continuous process of learning, changing and growing?</t>
  </si>
  <si>
    <t>R5 To what extent do you agree that you enjoy personal and mutual conversations with family members and friends?</t>
  </si>
  <si>
    <t>R5 To what extent do you agree that you often feel lonely because you have few close friends with whom to share your concerns?</t>
  </si>
  <si>
    <t>R5 To what extent do you agree that it seems that most other people have more friends than you do?</t>
  </si>
  <si>
    <t>R5 To what extent do you agree that you are an active person carrying out the plans you set for yourself?</t>
  </si>
  <si>
    <t>R5 To what extent do you agree that you don't have a good sense of what it is you're trying to accomplish in life?</t>
  </si>
  <si>
    <t>R5 To what extent do you agree that you sometimes feel as if you've done all there is to do in life?</t>
  </si>
  <si>
    <t>R5 To what extent do you agree that you used to set goals for yourself, but now that seems like a waste of time?</t>
  </si>
  <si>
    <t>R5 To what extent do you agree that some people wander aimlessly through life, but you are not one of them?</t>
  </si>
  <si>
    <t>R5 To what extent do you agree that in general, you feel confident and positive about yourself?</t>
  </si>
  <si>
    <t>R5 To what extent do you agree that when you compare yourself to friends and acquaintances, it makes you feel good about who you are?</t>
  </si>
  <si>
    <t>R5 To what extent do you agree that a working mother can establish just as warm and secure of a relationship with her children as a mother who does not work?</t>
  </si>
  <si>
    <t>R5 To what extent do you agree that it is important for a woman to have a female friend she can confide in?</t>
  </si>
  <si>
    <t>R5 To what extent do you agree that in uncertain times, you usually expect the best?</t>
  </si>
  <si>
    <t>R5 To what extent do you agree that if something can go wrong for you, it will?</t>
  </si>
  <si>
    <t>R5 To what extent do you agree that you're always optimistic about your future?</t>
  </si>
  <si>
    <t>R5 To what extent do you agree that you hardly ever expect things to go your way?</t>
  </si>
  <si>
    <t>R5 To what extent do you agree that you rarely count on good things happening to you?</t>
  </si>
  <si>
    <t>R5 To what extent do you agree that overall, you expect more good things to happen to you than bad?</t>
  </si>
  <si>
    <t>R5 To what extent do you agree that people tend to rely on you for support?</t>
  </si>
  <si>
    <t>R5 To what extent do you agree that for whatever reason, it is hard for you to get people's attention?</t>
  </si>
  <si>
    <t>R5 To what extent do you agree that whatever else may happen, people do not ignore you?</t>
  </si>
  <si>
    <t>R5 To what extent do you agree that for better or worse, people generally know when you are around?</t>
  </si>
  <si>
    <t>R5 To what extent do you agree that people are usually aware of your presence?</t>
  </si>
  <si>
    <t>R5 To what extent do you agree that people count on you to be there in times of need?</t>
  </si>
  <si>
    <t>R5 How important is your work identity?</t>
  </si>
  <si>
    <t>R5 How important is your religious identity?</t>
  </si>
  <si>
    <t>R5 How important is your most important family identity, for example father or wife?</t>
  </si>
  <si>
    <t>R5 How important is your volunteering identity?</t>
  </si>
  <si>
    <t>R5 How important is your organization/group identity, for example union member or Rotary?</t>
  </si>
  <si>
    <t>R5 How important is your political identity, for example Independent?</t>
  </si>
  <si>
    <t>R5 How important is your ethnic group/nationality identity?</t>
  </si>
  <si>
    <t>R5 To what extent do you agree that it is important for a man to have a male friend he can confide in?</t>
  </si>
  <si>
    <t>R5 To what extent do you agree that when a husband and wife make decisions about buying major things for the home, the husband should have the final say?</t>
  </si>
  <si>
    <t>R5 To what extent do you agree that a man should always try to project an air of confidence even if he really doesn't feel confident inside?</t>
  </si>
  <si>
    <t>R5 To what extent do you agree with the statement: 'It bothers me when a man does something that I consider feminine?'</t>
  </si>
  <si>
    <t>R5 To what extent do you agree that a husband whose wife is working full-time should spend just as many hours doing housework as his wife?</t>
  </si>
  <si>
    <t>R5 To what extent do you agree that men have greater sexual needs than women?</t>
  </si>
  <si>
    <t>R5 To what extent do you agree that when a man is feeling pain he should not let it show?</t>
  </si>
  <si>
    <t>R5 To what extent do you agree that in some kinds of situations a man should be ready to use his fists?</t>
  </si>
  <si>
    <t>R5 To what extent do you agree that being larger, stronger-looking, and more muscular makes men more attractive to women?</t>
  </si>
  <si>
    <t>R5 How much did you weigh at birth - pounds component?</t>
  </si>
  <si>
    <t>R5 How much did you weigh at birth - ounces component?</t>
  </si>
  <si>
    <t>R5 How much did you weigh at birth in ounces?</t>
  </si>
  <si>
    <t>R5 Collapsed self-reported race</t>
  </si>
  <si>
    <t>R5 Are you currently married?</t>
  </si>
  <si>
    <t>R5 During the past month, about how often did you and your spouse spend time alone with each other, talking, or sharing an activity?</t>
  </si>
  <si>
    <t>R5 In terms of who does household chores, how fair would you say your relationship with your spouse is?</t>
  </si>
  <si>
    <t>R5 How often, if at all, have you had open disagreements about household tasks?</t>
  </si>
  <si>
    <t>R5 How often, if at all, have you had open disagreements about money?</t>
  </si>
  <si>
    <t>R5 How often, if at all, have you had open disagreements about spending time together?</t>
  </si>
  <si>
    <t>R5 How often, if at all, have you had open disagreements about sex?</t>
  </si>
  <si>
    <t>R5 How satisfied are you with the day-to-day support and encouragement provided by your spouse?</t>
  </si>
  <si>
    <t>R5 How satisfied are you with your spouse's overall personality?</t>
  </si>
  <si>
    <t>R5 How satisfied are you with the amount of consideration shown by your spouse?</t>
  </si>
  <si>
    <t>R5 How satisfied are you with the way disagreements are settled?</t>
  </si>
  <si>
    <t>R5 How satisfied are you with how decisions are made in your marriage?</t>
  </si>
  <si>
    <t>R5 How satisfied are you with how well your spouse listens to you?</t>
  </si>
  <si>
    <t>R5 Do you have a sexual partner?</t>
  </si>
  <si>
    <t>R5 During the past 12 months, about how often did you have sex with your spouse or partner?</t>
  </si>
  <si>
    <t>R5 In the past 12 months, how physically pleasurable did you find your sexual relationship with your spouse or partner to be?</t>
  </si>
  <si>
    <t>R5 In the last 12 months, how emotionally satisfying did you find your sexual relationship with your spouse or partner to be?</t>
  </si>
  <si>
    <t>R5 Was your illness a reason for decreasing or stopping sexual activity with your spouse or partner?</t>
  </si>
  <si>
    <t>R5 Was your spouse or partner's illness a reason for decreasing or stopping sexual activity with your spouse or partner?</t>
  </si>
  <si>
    <t>R5 Were your physical changes a reason for decreasing or stopping sexual activity with your spouse or partner?</t>
  </si>
  <si>
    <t>R5 Were your spouse or partner's physical changes a reason for decreasing or stopping sexual activity with your spouse or partner?</t>
  </si>
  <si>
    <t>R5 Was you losing interest a reason for decreasing or stopping sexual activity with your spouse or partner?</t>
  </si>
  <si>
    <t>R5 Was your spouse or partners losing interest a reason for decreasing or stopping sexual activity with your spouse or partner?</t>
  </si>
  <si>
    <t>R5 Was no privacy a reason for decreasing or stopping sexual activity with your spouse or partner?</t>
  </si>
  <si>
    <t>R5 Were your emotional problems a reason for decreasing or stopping sexual activity with your spouse or partner?</t>
  </si>
  <si>
    <t>R5 Were your spouse or partner's emotional problems a reason for decreasing or stopping sexual activity with your spouse or partner?</t>
  </si>
  <si>
    <t>R5 Was something else a reason for decreasing or stopping sexual activity with your spouse or partner, other than your or your partner's: illness, physical changes, losing interest, emotional problems, or no privacy?</t>
  </si>
  <si>
    <t>R5 If you consider your current situation and compare it with all other people in America, where would you place yourself on a ladder representing where people stand, the top representing the people who are the best off and the bottom the people who are the worst off?</t>
  </si>
  <si>
    <t>R5 If you consider your current situation and compare it with all other people in your community, where would you place yourself on a ladder representing where people stand, the top representing the people who have the highest standing in their community and the bottom the people with the lowest standing?</t>
  </si>
  <si>
    <t>R5 Have you ever been employed, including self-employment?</t>
  </si>
  <si>
    <t>R5 Have you retired from any job since 1992, even if you later returned to work?</t>
  </si>
  <si>
    <t>R5 Compared to high pay, how much more important is having the opportunity to get on-the-job training?</t>
  </si>
  <si>
    <t>R5 Compared to high pay, how much more important is being able to do different things rather than the same things over and over at your job?</t>
  </si>
  <si>
    <t>R5 Compared to high pay, how much more important is having a low risk of losing your job?</t>
  </si>
  <si>
    <t>R5 Compared to high pay, how much more important is being able to decide what time to come to work and when to leave?</t>
  </si>
  <si>
    <t>R5 Compared to high pay, how much more important is being able to work without frequent checking by a supervisor?</t>
  </si>
  <si>
    <t>R5 Compared to high pay, how much more important is being able to avoid getting dirty on the job?</t>
  </si>
  <si>
    <t>R5 Compared to high pay, how much more important is having a job that other people regard highly?</t>
  </si>
  <si>
    <t>R5 Compared to high pay, how much more important is having a job that provides health insurance?</t>
  </si>
  <si>
    <t>R5 Compared to high pay, how much more important is having a job that provides a pension plan?</t>
  </si>
  <si>
    <t>R5 To what extent do you agree that the things you do at work help you deal with personal and practical issues at home?</t>
  </si>
  <si>
    <t>R5 To what extent do you agree that the things you do at work make you a more interesting person at home?</t>
  </si>
  <si>
    <t>R5 To what extent do you agree that it is much better for everyone if the man earns the main living and the woman takes care of the home and family?</t>
  </si>
  <si>
    <t>R5 To what extent do you agree that the love and respect you get at home make you feel confident about yourself at work?</t>
  </si>
  <si>
    <t>R5 To what extent do you agree that job worries or problems distract you when you are at home?</t>
  </si>
  <si>
    <t>R5 To what extent do you agree that the skills you use on your job are useful for things you have to do at home?</t>
  </si>
  <si>
    <t>R5 To what extent do you agree that stress at home makes you irritable at work?</t>
  </si>
  <si>
    <t>R5 Summary score for family stress spilling over into work.</t>
  </si>
  <si>
    <t>R5 Number of family stress spilling over into work items answered by the respondent.</t>
  </si>
  <si>
    <t>R5 To what extent do you agree that family worries or problems distract you from your work?</t>
  </si>
  <si>
    <t>R5 To what extent do you agree that family activities stop you from getting the amount of sleep you need to do your job well?</t>
  </si>
  <si>
    <t>R5 Summary score for work stress spilling over into family life.</t>
  </si>
  <si>
    <t>R5 Number of work stress spilling over into family life items answered by the respondent.</t>
  </si>
  <si>
    <t>R5 To what extent do you agree that your job reduces the amount of time you can spend with the family?</t>
  </si>
  <si>
    <t>R5 To what extent do you agree that your job takes so much energy you don't feel up to doing things that need attention at home?</t>
  </si>
  <si>
    <t>R5 Summary score for family enhancement spilling over into work life.</t>
  </si>
  <si>
    <t>R5 Number of family enhancement spilling over into work items answered by the respondent.</t>
  </si>
  <si>
    <t>R5 To what extent do you agree that you can do good work on the job because you are so happy at home?</t>
  </si>
  <si>
    <t>R5 To what extent do you agree that family responsibilities make you work harder on the job?</t>
  </si>
  <si>
    <t>R5 To what extent do you agree that you can devote a lot of time to your job because of the support you get on the home front?</t>
  </si>
  <si>
    <t>R5 To what extent do you agree that if you didn't have to work to make a living, you would want to work anyway?</t>
  </si>
  <si>
    <t>R5 To what extent do you agree that your job requires working very fast?</t>
  </si>
  <si>
    <t>R5 To what extent do you agree that your job allows you to make a lot of decisions on your own?</t>
  </si>
  <si>
    <t>R5 To what extent do you agree that your job requires that you learn new things?</t>
  </si>
  <si>
    <t>R5 To what extent do you agree that your job requires working very hard?</t>
  </si>
  <si>
    <t>R5 To what extent do you agree that you have very little freedom to decide how you do your work on the job?</t>
  </si>
  <si>
    <t>R5 To what extent do you agree that your job involves a lot of repetitive work?</t>
  </si>
  <si>
    <t>R5 To what extent do you agree that you are not asked to do an excessive amount of work at your job?</t>
  </si>
  <si>
    <t>R5 To what extent do you agree that you have a lot of say about what happens on your job?</t>
  </si>
  <si>
    <t>R5 To what extent do you agree that your job requires you to be creative?</t>
  </si>
  <si>
    <t>R5 To what extent do you agree that you have enough time to get the job done?</t>
  </si>
  <si>
    <t>R5 To what extent do you agree that you can determine the order in which your work is to be done on your job?</t>
  </si>
  <si>
    <t>R5 To what extent do you agree that your job requires a high level of skill?</t>
  </si>
  <si>
    <t>R5 To what extent do you agree that you are free of conflicting demands that others make on your job?</t>
  </si>
  <si>
    <t>R5 To what extent do you agree that you can determine when a task is to be done on your job?</t>
  </si>
  <si>
    <t>R5 To what extent do you agree that your job requires long periods of intense concentration?</t>
  </si>
  <si>
    <t>R5 To what extent do you agree that you can easily leave the workplace for a brief period?</t>
  </si>
  <si>
    <t>R5 To what extent do you agree that you get to do a variety of different things on your job?</t>
  </si>
  <si>
    <t>R5 To what extent do you agree that your tasks on the job are often interrupted before they can be completed, requiring attention at a later time?</t>
  </si>
  <si>
    <t>R5 To what extent do you agree that you can interrupt your work if you so desire?</t>
  </si>
  <si>
    <t>R5 To what extent do you agree that your job is very hectic?</t>
  </si>
  <si>
    <t>R5 To what extent do you agree that you have an opportunity to develop your own special abilities on your job?</t>
  </si>
  <si>
    <t>R5 To what extent do you agree that you can determine your own work rate on your job?</t>
  </si>
  <si>
    <t>R5 To what extent do you agree that waiting on work from other people or departments often slows you down on your job?</t>
  </si>
  <si>
    <t>R5 To what extent do you agree that you have too much work to do everything well on your job?</t>
  </si>
  <si>
    <t>R5 To what extent do you agree that the safety and health conditions where you work are good?</t>
  </si>
  <si>
    <t>R5 In an average week at the job, how many hours do or did you spend reading, writing and dealing with written materials?</t>
  </si>
  <si>
    <t>R5 In an average week at the job, how many hours do or did you spend working with your hands, tools or equipment?</t>
  </si>
  <si>
    <t>R5 In an average week at the job, how many hours do or did you spend dealing with people about work, not just passing the time of day?</t>
  </si>
  <si>
    <t>R5 In an average week at the job, how many hours do or did you do the same thing over and over?</t>
  </si>
  <si>
    <t>R5 How often do you have to lift, pull or carry heavy loads at your job?</t>
  </si>
  <si>
    <t>R5 How often do you have to work in an awkward posture at your job?</t>
  </si>
  <si>
    <t>R5 How often do you have to stand for prolonged periods of time at your job?</t>
  </si>
  <si>
    <t>R5 How often do you have to kneel or squat for prolonged periods of time at your job?</t>
  </si>
  <si>
    <t>R5 How often do you do repeated lifting, pushing, pulling or bending at your job?</t>
  </si>
  <si>
    <t>R5 How often do you perform repetitive or forceful hand movements at your job?</t>
  </si>
  <si>
    <t>R5 How much does your immediate boss or supervisor go out of his/her way to do things to make your life easier for you?</t>
  </si>
  <si>
    <t>R5 How much do other people at work go out of their way to do things to make your life easier for you?</t>
  </si>
  <si>
    <t>R5 How easy is it to talk to your immediate boss or supervisor?</t>
  </si>
  <si>
    <t>R5 How easy is it to talk to other people at work?</t>
  </si>
  <si>
    <t>R5 How much can your immediate boss or supervisor be relied on when things get tough at work?</t>
  </si>
  <si>
    <t>R5 How much can other people be relied on when things get tough at work?</t>
  </si>
  <si>
    <t>R5 How much is your immediate boss or supervisor willing to listen to your personal problems?</t>
  </si>
  <si>
    <t>R5 How much are other people willing to listen to your personal problems?</t>
  </si>
  <si>
    <t>R5 Is there a person in your family with whom you can really share your very private feelings and concerns?</t>
  </si>
  <si>
    <t>R5 Is there a friend outside your family with whom you can really share your very private feelings and concerns?</t>
  </si>
  <si>
    <t>R5 How much do friends and relatives, other than your spouse or your children, make you feel loved and cared for?</t>
  </si>
  <si>
    <t>R5 How much do friends and relatives, other than your spouse or your children, make too many demands on you?</t>
  </si>
  <si>
    <t>R5 How much are friends and relatives, other than your spouse or your children, willing to listen to you when you need to talk about your worries or problems?</t>
  </si>
  <si>
    <t>R5 How much are friends and relatives, other than your spouse or your children, critical of what you do?</t>
  </si>
  <si>
    <t>R5 During the past month, did anyone, other than a spouse, need help with transportation, errands or shopping?</t>
  </si>
  <si>
    <t>R5 During the past month, did you help a friend, neighbor, or co-worker with transportation, errands or shopping?</t>
  </si>
  <si>
    <t>R5 During the past month, did you help your sons or daughters who are 19 or older with transportation, errands or shopping?</t>
  </si>
  <si>
    <t>R5 During the past month, did you help your parents with transportation, errands or shopping?</t>
  </si>
  <si>
    <t>R5 During the past month, did you help your brothers or sisters with transportation, errands or shopping?</t>
  </si>
  <si>
    <t>R5 During the past month, did you help your grandchildren with transportation, errands or shopping?</t>
  </si>
  <si>
    <t>R5 During the past month, did you help relatives, other than sons, daughters, parents, brothers, sisters or grandchildren, with transportation, errands or shopping?</t>
  </si>
  <si>
    <t>R5 During the past month, did anyone, other than a spouse, need help with housework, yard work, repairs or other work around the house?</t>
  </si>
  <si>
    <t>R5 During the past month, did you help a friend, neighbor, or co-worker with housework, yard work, repairs or other work around the house?</t>
  </si>
  <si>
    <t>R5 During the past month, did you help your sons or daughters who are 19 or older with housework, yard work, repairs or other work around the house?</t>
  </si>
  <si>
    <t>R5 During the past month, did you help your parents with housework, yard work, repairs or other work around the house?</t>
  </si>
  <si>
    <t>R5 During the past month, did you help your brothers or sisters with housework, yard work, repairs or other work around the house?</t>
  </si>
  <si>
    <t>R5 During the past month, did you help your grandchildren with housework, yard work, repairs, or other work around the house?</t>
  </si>
  <si>
    <t>R5 During the past month, did you help relatives, other than sons, daughters, parents, brothers, sisters or grandchildren, with housework, yard work, repairs or other work around the house?</t>
  </si>
  <si>
    <t>R5 During the past month, did anyone, other than a spouse, need advice, encouragement, moral or emotional support?</t>
  </si>
  <si>
    <t>R5 During the past month, did you give a friend, neighbor, or co-worker advice, encouragement, moral or emotional support?</t>
  </si>
  <si>
    <t>R5 During the past month, did you give your sons or daughters who are 19 or older advice, encouragement, moral or emotional support?</t>
  </si>
  <si>
    <t>R5 During the past month, did you give your parents advice, encouragement, moral or emotional support?</t>
  </si>
  <si>
    <t>R5 During the past month, did you give your brothers of sisters advice, encouragement, moral or emotional support?</t>
  </si>
  <si>
    <t>R5 During the past month, did you give your grandchildren advice, encouragement, moral or emotional support?</t>
  </si>
  <si>
    <t>R5 During the past month, did you give relatives, other than sons, daughters, parents, brothers, sisters or grandchildren, advice, encouragement, moral or emotional support?</t>
  </si>
  <si>
    <t>R5 During the past month, did anyone, other than a spouse, need help with baby sitting or child care?</t>
  </si>
  <si>
    <t>R5 During the past month, did you help a friend, neighbor, or co-worker with baby sitting or child care?</t>
  </si>
  <si>
    <t>R5 During the past month, did you help your sons or daughters who are 19 or older with baby sitting or child care?</t>
  </si>
  <si>
    <t>R5 During the past month, did you help your parents with baby sitting or child care?</t>
  </si>
  <si>
    <t>R5 During the past month, did you help your brothers or sisters with baby sitting or child care?</t>
  </si>
  <si>
    <t>R5 During the past month, did you help your grandchildren with baby sitting or child care?</t>
  </si>
  <si>
    <t>R5 During the past month, did you help relatives, other than sons, daughters, parents, brothers, sisters or grandchildren, with baby sitting or child care?</t>
  </si>
  <si>
    <t>R5 During the past month, did you need help with transportation, errands or shopping?</t>
  </si>
  <si>
    <t>R5 During the past month, was anyone available to help you with transportation, errands or shopping?</t>
  </si>
  <si>
    <t>R5 During the past month, did you receive help with transportation, errands or shopping from friends, neighbors, or co-workers?</t>
  </si>
  <si>
    <t>R5 During the past month, did you receive help with transportation, errands or shopping from your sons or daughters 19 or older?</t>
  </si>
  <si>
    <t>R5 During the past month, did you receive help with transportation, errands or shopping from your parents?</t>
  </si>
  <si>
    <t>R5 During the past month, did you receive help with transportation, errands or shopping from your brothers or sisters?</t>
  </si>
  <si>
    <t>R5 During the past month, did you receive help with transportation, errands or shopping from your grandchildren?</t>
  </si>
  <si>
    <t>R5 During the past month, did you receive help with transportation, errands or shopping from relatives other than sons, daughters, parents, brothers, sisters or grandchildren?</t>
  </si>
  <si>
    <t>R5 During the past month, did you need help with housework, yard work, repairs or other work around the house?</t>
  </si>
  <si>
    <t>R5 During the past month, was anyone available to help you with housework, yard work, repairs or other work around the house?</t>
  </si>
  <si>
    <t>R5 During the past month, did you receive help with housework, yard work, repairs or other work around the house from friends, neighbors, or co-workers?</t>
  </si>
  <si>
    <t>R5 During the past month, did you receive help with housework, yard work, repairs or other work around the house from your sons or daughters 19 or older?</t>
  </si>
  <si>
    <t>R5 During the past month, did you receive help with housework, yard work, repairs or other work around the house from your parents?</t>
  </si>
  <si>
    <t>R5 During the past month, did you receive help with housework, yard work, repairs or other work around the house from your brothers or sisters?</t>
  </si>
  <si>
    <t>R5 During the past month, did you receive help with housework, yard work, repairs or other work around the house from your grandchildren?</t>
  </si>
  <si>
    <t>R5 During the past month, did you receive help with housework, yard work, repairs or other work around the house from relatives other than sons, daughters, parents, brothers, sisters or grandchildren?</t>
  </si>
  <si>
    <t>R5 During the past month, did you need advice, encouragement, moral or emotional support?</t>
  </si>
  <si>
    <t>R5 During the past month, was anyone available to give advice, encouragement, moral or emotional support?</t>
  </si>
  <si>
    <t>R5 During the past month, did you receive advice, encouragement, moral or emotional support from friends, neighbors or co-workers?</t>
  </si>
  <si>
    <t>R5 During the past month, did you receive advice, encouragement, moral or emotional support from your sons or daughters 19 or older?</t>
  </si>
  <si>
    <t>R5 During the past month, did you receive advice, encouragement, moral or emotional support from your parents?</t>
  </si>
  <si>
    <t>R5 During the past month, did you receive advice, encouragement, moral or emotional support from your brothers or sisters?</t>
  </si>
  <si>
    <t>R5 During the past month, did you receive advice, encouragement, moral or emotional support from your grandchildren?</t>
  </si>
  <si>
    <t>R5 During the past month, did you receive advice, encouragement, moral or emotional support from relatives other than sons, daughters, parents, brothers, sisters or grandchildren?</t>
  </si>
  <si>
    <t>R5 During the past month, did you need help using a computer or the Internet in your home?</t>
  </si>
  <si>
    <t>R5 During the past month, was anyone available to help you with using a computer or the Internet in your home?</t>
  </si>
  <si>
    <t>R5 During the past month, did you receive help using a computer or the Internet in your home from friends, neighbors or co-workers?</t>
  </si>
  <si>
    <t>R5 During the past month, did you receive help using a computer or the Internet in your home from your sons or daughters 19 or older?</t>
  </si>
  <si>
    <t>R5 During the past month, did you receive help using a computer or the Internet in your home from your parents?</t>
  </si>
  <si>
    <t>R5 During the past month, did you receive help using a computer or the Internet in your home from your brothers or sisters?</t>
  </si>
  <si>
    <t>R5 During the past month, did you receive help using a computer or the Internet in your home from your grandchildren?</t>
  </si>
  <si>
    <t>R5 During the past month, did you receive help using a computer or the Internet in your home from relatives other than sons, daughters, parents, brothers, sisters or grandchildren?</t>
  </si>
  <si>
    <t>R5 If you had to borrow $250 for a few weeks because of an emergency, could you ask anyone for help?</t>
  </si>
  <si>
    <t>R5 If you had to borrow $250 for a few weeks because of an emergency, could you ask a friend, neighbor or co-worker for help?</t>
  </si>
  <si>
    <t>R5 If you had to borrow $250 for a few weeks because of an emergency, could you ask your sons or daughters 19 or older for help?</t>
  </si>
  <si>
    <t>R5 If you had to borrow $250 for a few weeks because of an emergency, could you ask your parents for help?</t>
  </si>
  <si>
    <t>R5 If you had to borrow $250 for a few weeks because of an emergency, could you ask your brothers or sisters for help?</t>
  </si>
  <si>
    <t>R5 If you had to borrow $250 for a few weeks because of an emergency, could you ask your grandchildren for help?</t>
  </si>
  <si>
    <t>R5 If you had to borrow $250 for a few weeks because of an emergency, could you ask relatives, other than sons, daughters, parents, brothers, sisters or grandchildren, for help?</t>
  </si>
  <si>
    <t>R5 If you had a personal problem, and you wanted to talk to someone about it, could you ask anyone for help or advice?</t>
  </si>
  <si>
    <t>R5 If you had a personal problem, and you wanted to talk to someone about it, could you ask friends, neighbors, or co-workers for help or advice?</t>
  </si>
  <si>
    <t>R5 If you had a personal problem, and you wanted to talk to someone about it, could you ask your sons or daughters 19 or older for help or advice?</t>
  </si>
  <si>
    <t>R5 If you had a personal problem, and you wanted to talk to someone about it, could you ask your parents for help or advice?</t>
  </si>
  <si>
    <t>R5 If you had a personal problem, and you wanted to talk to someone about it, could you ask your brothers or sisters for help or advice?</t>
  </si>
  <si>
    <t>R5 If you had a personal problem, and you wanted to talk to someone about it, could you ask your grandchildren for help or advice?</t>
  </si>
  <si>
    <t>R5 If you had a personal problem, and you wanted to talk to someone about it, could you ask relatives, other than sons, daughters, parents, brothers, sisters or grandchildren, for help or advice?</t>
  </si>
  <si>
    <t>R5 If you were sick and unable to take care of yourself for a week or more, could you ask anyone for help?</t>
  </si>
  <si>
    <t>R5 If you were sick and unable to take care of yourself for a week or more, could you ask friends, neighbors or co-workers for help?</t>
  </si>
  <si>
    <t>R5 If you were sick and unable to take care of yourself for a week or more, could you ask your sons or daughters 19 or older for help?</t>
  </si>
  <si>
    <t>R5 If you were sick and unable to take care of yourself for a week or more, could you ask your parents for help?</t>
  </si>
  <si>
    <t>R5 If you were sick and unable to take care of yourself for a week or more, could you ask your brothers or sisters for help?</t>
  </si>
  <si>
    <t>R5 If you were sick and unable to take care of yourself for a week or more, could you ask your grandchildren for help?</t>
  </si>
  <si>
    <t>R5 If you were sick and unable to take care of yourself for a week or more, could you ask relatives, other than sons, daughters, parents, brothers, sisters or grandchildren, for help?</t>
  </si>
  <si>
    <t>R5 If you had a problem setting up or using your computer or the Internet that you couldn't figure out, could you ask anyone for help?</t>
  </si>
  <si>
    <t>R5 If you had a problem setting up or using your computer or the Internet that you couldn't figure out, could you ask friends, neighbors or co-workers for help?</t>
  </si>
  <si>
    <t>R5 If you had a problem setting up or using your computer or the Internet that you couldn't figure out, could you ask your sons or daughters 19 or older for help?</t>
  </si>
  <si>
    <t>R5 If you had a problem setting up or using your computer or the Internet that you couldn't figure out, could you ask your parents for help?</t>
  </si>
  <si>
    <t>R5 If you had a problem setting up or using your computer or the Internet that you couldn't figure out, could you ask your brothers or sisters for help?</t>
  </si>
  <si>
    <t>R5 If you had a problem setting up or using your computer or the Internet that you couldn't figure out, could you ask your grandchildren for help?</t>
  </si>
  <si>
    <t>R5 If you had a problem setting up or using your computer or the Internet that you couldn't figure out, could you ask relatives, other than sons, daughters, parents, brothers, sisters or grandchildren, for help?</t>
  </si>
  <si>
    <t>R5 Up-until you were 18, how often did your parents encourage you to go to college?</t>
  </si>
  <si>
    <t>R5 Up-until you were 18, how often did you see a parent or one of your brothers or sisters get beaten at home?</t>
  </si>
  <si>
    <t>R5 Up-until you were 18, how often did you know that there was someone to take care of you and protect you?</t>
  </si>
  <si>
    <t>R5 Up-until you were 18, to what extent did your father insult or swear at you?</t>
  </si>
  <si>
    <t>R5 Up-until you were 18, to what extent did your father slap, shove or throw things at you?</t>
  </si>
  <si>
    <t>R5 Up-until you were 18, to what extent did your father treat you in a way that you would now consider physical abuse?</t>
  </si>
  <si>
    <t>R5 Up-until you were 18, to what extent did your mother insult or swear at you?</t>
  </si>
  <si>
    <t>R5 Up-until you were 18, to what extent did your mother slap, shove or throw things at you?</t>
  </si>
  <si>
    <t>R5 Up-until you were 18, to what extent did your mother treat you in a way that you would now consider physical abuse?</t>
  </si>
  <si>
    <t>R5 Up-until you were 18, to what extent did your father have oral, anal or vaginal sex with you against your wishes?</t>
  </si>
  <si>
    <t>R5 Up-until you were 18, to what extent did your father use physical violence during an unwanted sexual act with you?</t>
  </si>
  <si>
    <t>R5 Up-until you were 18, to what extent did your father treat you in a way that you would now consider sexual abuse?</t>
  </si>
  <si>
    <t>R5 Up-until you were 18, to what extent did any other person have oral, anal or vaginal sex with you against your wishes?</t>
  </si>
  <si>
    <t>R5 Up-until you were 18, to what extent did any other person use physical violence during an unwanted sexual act with you?</t>
  </si>
  <si>
    <t>R5 Up-until you were 18, to what extent did any other person treat you in a way that you would now consider sexual abuse?</t>
  </si>
  <si>
    <t>R5 Did Respondent leave any abuse notes?</t>
  </si>
  <si>
    <t>R5 Which statement best describes your decision to vote in the November 2002 election?</t>
  </si>
  <si>
    <t>R5 Generally speaking, do you think of yourself as a Republican, Democrat, Independent, or other?</t>
  </si>
  <si>
    <t>R5 Where would you place yourself on a liberal and conservative political scale?</t>
  </si>
  <si>
    <t>R5 How many times, if at all, during the past four weeks have you gotten together with friends? We mean like going out together or visiting in each other's homes.</t>
  </si>
  <si>
    <t>R5 How many times, if at all, during the past four weeks have you gotten together socially with relatives?</t>
  </si>
  <si>
    <t>R5 How often did you get together with friends about 10 years ago?</t>
  </si>
  <si>
    <t>R5 How often did you get together with friends when you were about 35?</t>
  </si>
  <si>
    <t>R5 How often did you get together socially with relatives about 10 years ago?</t>
  </si>
  <si>
    <t>R5 How often did you get together socially with relatives when you were about 35?</t>
  </si>
  <si>
    <t>R5 During the past year, how many hours per week did you talk on the phone with friends or relatives?</t>
  </si>
  <si>
    <t>R5 How often did you talk on the phone with friends or relatives about 10 years ago?</t>
  </si>
  <si>
    <t>R5 How often did you talk on the phone with friends or relatives when you were about 35?</t>
  </si>
  <si>
    <t>R5 During the past year, how many hours per week did you watch television?</t>
  </si>
  <si>
    <t>R5 How often did you watch television about 10 years ago?</t>
  </si>
  <si>
    <t>R5 How often did you watch television when you were about 35?</t>
  </si>
  <si>
    <t>R5 During the past year, how many hours per week did you spend reading books, magazines, newspapers or other reading material?</t>
  </si>
  <si>
    <t>R5 How often did you read books, magazines, newspapers or other reading material about 10 years ago?</t>
  </si>
  <si>
    <t>R5 How often did you read books, magazines, newspapers or other reading material when you were about 35?</t>
  </si>
  <si>
    <t>R5 During the past year, how many hours per week did you read on the job?</t>
  </si>
  <si>
    <t>R5 How often did you read on the job about 10 years ago?</t>
  </si>
  <si>
    <t>R5 How often did you read on the job when you were about 35?</t>
  </si>
  <si>
    <t>R5 During the past year, how many hours per week did you read biographies or other non-fiction books?</t>
  </si>
  <si>
    <t>R5 How often did you read biographies or other non-fiction books about 10 years ago?</t>
  </si>
  <si>
    <t>R5 How often did you read biographies or other non-fiction books when you were about 35?</t>
  </si>
  <si>
    <t>R5 During the past year, how many hours per week did you read the Bible or other religious materials?</t>
  </si>
  <si>
    <t>R5 How often did you read the Bible or other religious materials about 10 years ago?</t>
  </si>
  <si>
    <t>R5 How often did you read the Bible or other religious materials when you were about 35?</t>
  </si>
  <si>
    <t>R5 During the past year, how many hours per week did you read magazines or newspapers?</t>
  </si>
  <si>
    <t>R5 How often did you read magazines or newspapers about 10 years ago?</t>
  </si>
  <si>
    <t>R5 How often did you read magazines or newspapers when you were about 35?</t>
  </si>
  <si>
    <t>R5 During the past year, how many hours per week did you read fiction?</t>
  </si>
  <si>
    <t>R5 How often did you read fiction about 10 years ago?</t>
  </si>
  <si>
    <t>R5 How often did you read fiction when you were about 35?</t>
  </si>
  <si>
    <t>R5 During the past year, how many hours per month did you write letters, not including e-mail?</t>
  </si>
  <si>
    <t>R5 How often did you write letters, not including email, about 10 years ago?</t>
  </si>
  <si>
    <t>R5 How often did you write letters, not including e-mail, when you were about 35?</t>
  </si>
  <si>
    <t>R5 During the past year, how many hours per month did you play cards or board games, including games on a computer?</t>
  </si>
  <si>
    <t>R5 How often did you play cards or board games, including games on a computer, about 10 years ago?</t>
  </si>
  <si>
    <t>R5 How often did you play cards or board games, including games on a computer, when you were about 35?</t>
  </si>
  <si>
    <t>R5 During the past year, how many hours per month did you paint, draw, or do another form of art?</t>
  </si>
  <si>
    <t>R5 How often did you paint, draw, or do another form of art about 10 years ago?</t>
  </si>
  <si>
    <t>R5 How often did you paint, draw, or do another form of art when you were about 35?</t>
  </si>
  <si>
    <t>R5 During the past year, how many hours per month did you play a musical instrument?</t>
  </si>
  <si>
    <t>R5 How often did you play a musical instrument about 10 years ago?</t>
  </si>
  <si>
    <t>R5 How often did you play a musical instrument when you were about 35?</t>
  </si>
  <si>
    <t>R5 During the past year, how many hours per month did you spend going to the movies?</t>
  </si>
  <si>
    <t>R5 How often did you go to the movies about 10 years ago?</t>
  </si>
  <si>
    <t>R5 How often did you go to the movies when you were about 35?</t>
  </si>
  <si>
    <t>R5 During the past year, how many hours per month did you spend going to a lecture, concert, play, museum or other similar activity?</t>
  </si>
  <si>
    <t>R5 How often did you go to a lecture, concert, play, museum or other similar activity about 10 years ago?</t>
  </si>
  <si>
    <t>R5 How often did you go to a lecture, concert, play, museum or other similar activity when you were about 35?</t>
  </si>
  <si>
    <t>R5 During the past year, how many hours per month did you spend going out to a restaurant or bar?</t>
  </si>
  <si>
    <t>R5 How often did you go out to a restaurant or bar about 10 years ago?</t>
  </si>
  <si>
    <t>R5 How often did you go out to a restaurant or bar when you were about 35?</t>
  </si>
  <si>
    <t>R5 During the past year, how many hours per month did you work on a crossword puzzle or other word game?</t>
  </si>
  <si>
    <t>R5 How often did you work on a crossword puzzle or other word game about 10 years ago?</t>
  </si>
  <si>
    <t>R5 How often did you work on a crossword puzzle or other word game when you were about 35?</t>
  </si>
  <si>
    <t>R5 During the past year, how many hours per month did you do crafts or hobbies such as needlework, woodworking, model trains, jigsaw puzzles, etc.?</t>
  </si>
  <si>
    <t>R5 How often did you do crafts or hobbies such as needlework, woodworking, model trains, jigsaw puzzles, etc. about 10 years ago?</t>
  </si>
  <si>
    <t>R5 How often did you do crafts or hobbies such as needlework, woodworking, model trains, jigsaw puzzles, etc. when you were about 35?</t>
  </si>
  <si>
    <t>R5 During the past year, how many hours per month did you make home repairs, car repairs, or do other handy work?</t>
  </si>
  <si>
    <t>R5 How often did you make home repairs, car repairs, or do other handy work about 10 years ago?</t>
  </si>
  <si>
    <t>R5 How often did you make home repairs, car repairs, or do other handy work when you were about 35?</t>
  </si>
  <si>
    <t>R5 During the past year, how many hours per month did you hunt or fish in season?</t>
  </si>
  <si>
    <t>R5 How often did you hunt or fish in season about 10 years ago?</t>
  </si>
  <si>
    <t>R5 How often did you hunt or fish in season when you were about 35?</t>
  </si>
  <si>
    <t>R5 During the past year, how many hours per month did you spend doing light physical activities that you do alone, such as light housework, gardening, or walking by yourself?</t>
  </si>
  <si>
    <t>R5 How often did you spend doing light physical activities that you do alone, such as light housework, gardening, or walking by yourself about 10 years ago?</t>
  </si>
  <si>
    <t>R5 How often did you spend doing light physical activities that you do alone, such as light housework, gardening, or walking by yourself when you were about 35?</t>
  </si>
  <si>
    <t>R5 During the past year, how many hours per month did you do light physical activities that you do with others, such as walking with friends, bowling, playing softball or other team sports with light activity?</t>
  </si>
  <si>
    <t>R5 How often did you do light physical activities that you do with others, such as walking with friends, bowling, playing softball or other team sports with light activity about 10 years ago?</t>
  </si>
  <si>
    <t>R5 How often did you do light physical activities that you do with others, such as walking with friends, bowling, playing softball or other team sports with light activity when you were about 35?</t>
  </si>
  <si>
    <t>R5 During the past year, how many hours per month did you do vigorous physical activities that you do alone, such as jogging, swimming, biking, or going to the gym by yourself?</t>
  </si>
  <si>
    <t>R5 How often did you do vigorous physical activities that you do alone, such as jogging, swimming, biking, or going to the gym by yourself about 10 years ago?</t>
  </si>
  <si>
    <t>R5 How often did you do vigorous physical activities that you do alone, such as jogging, swimming, biking, or going to the gym by yourself when you were about 35?</t>
  </si>
  <si>
    <t>R5 During the past year, how many hours per month did you do vigorous physical activities that you do with others such as playing team sports, jogging, swimming, biking, or going to the gym with friends?</t>
  </si>
  <si>
    <t>R5 How often did you do vigorous physical activities that you do with others such as playing team sports, jogging, swimming, biking, or going to the gym with friends about 10 years ago?</t>
  </si>
  <si>
    <t>R5 How often did you do vigorous physical activities that you do with others such as playing team sports, jogging, swimming, biking, or going to the gym with friends when you were about 35?</t>
  </si>
  <si>
    <t>R5 Were any of the organizational participation questions answered?</t>
  </si>
  <si>
    <t>R5 What is your level of involvement with church-connected groups, but not the church itself?</t>
  </si>
  <si>
    <t>R5 What is your level of involvement with a church, temple or other place of worship.</t>
  </si>
  <si>
    <t>R5 What is your level of involvement in labor unions?</t>
  </si>
  <si>
    <t>R5 What is your level of involvement with veterans' organizations?</t>
  </si>
  <si>
    <t>R5 What is your level of involvement with fraternal organizations or lodges?</t>
  </si>
  <si>
    <t>R5 What is your level of involvement with business or civic groups?</t>
  </si>
  <si>
    <t>R5 What is your level of involvement with parent-teachers' associations?</t>
  </si>
  <si>
    <t>R5 What is your level of involvement with community centers?</t>
  </si>
  <si>
    <t>R5 What is your level of involvement with organizations of people of the same nationality?</t>
  </si>
  <si>
    <t>R5 What is your level of involvement with sports teams?</t>
  </si>
  <si>
    <t>R5 What is your level of involvement with country clubs?</t>
  </si>
  <si>
    <t>R5 What is your level of involvement with youth groups, for example as a Scout leader?</t>
  </si>
  <si>
    <t>R5 What is your level of involvement with professional groups?</t>
  </si>
  <si>
    <t>R5 What is your level of involvement with political clubs or organizations?</t>
  </si>
  <si>
    <t>R5 What is your level of involvement with neighborhood improvement organizations?</t>
  </si>
  <si>
    <t>R5 What is your level of involvement with charity or welfare organizations?</t>
  </si>
  <si>
    <t>R5 What is your level of involvement with hobby groups?</t>
  </si>
  <si>
    <t>R5 What is your level of involvement with the first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clubs, youth groups, professional groups, political clubs or organizations, neighborhood improvement organizations, charity or welfare organizations, and hobby groups?</t>
  </si>
  <si>
    <t>R5 What is your level of involvement with the second club/organization you are involved with other than church-connect groups, the church itself, labor unions, Veterans' organizations, fraternal organizations or lodges, business or civic groups, parent-teachers' associations, community centers, organizations of people of the same nationality, sports teams, country clubs, youth groups, professional groups, political clubs or organizations, neighborhood improvement organizations, charity or welfare organizations, and hobby groups?</t>
  </si>
  <si>
    <t>R5 Does your home not have Internet service?</t>
  </si>
  <si>
    <t>R5 Was 'interested in using Web for recreation' not among the most important reasons why your household first obtained Internet access?</t>
  </si>
  <si>
    <t>R5 For you, was 'interested in using Web for recreation' among the most important reasons why your household first obtained Internet access?</t>
  </si>
  <si>
    <t>R5 For your spouse, was 'interested in using Web for recreation' among the most important reasons why your household first obtained Internet access?</t>
  </si>
  <si>
    <t>R5 For someone else in your household, was 'interested in using Web for recreation' among the most important reasons why your household first obtained Internet access?</t>
  </si>
  <si>
    <t>R5 Was 'doing tasks related to one's job' not among the most important reasons why your household first obtained Internet access?</t>
  </si>
  <si>
    <t>R5 For you, was 'doing tasks related to one's job' among the most important reasons why your household first obtained Internet access?</t>
  </si>
  <si>
    <t>R5 For your spouse, was 'doing tasks related to one's job' among the most important reasons why your household first obtained Internet access?</t>
  </si>
  <si>
    <t>R5 For someone else in your household, was 'doing tasks related to one's job' among the most important reasons why your household first obtained Internet access?</t>
  </si>
  <si>
    <t>R5 Was 'using e-mail to communicate with one of your children' not among the most important reasons why your household first obtained Internet access?</t>
  </si>
  <si>
    <t>R5 For you, was 'using e-mail to communicate with one of your children' among the most important reasons why your household first obtained Internet access?</t>
  </si>
  <si>
    <t>R5 For your spouse, was 'using e-mail to communicate with one of your children' among the most important reasons why your household first obtained Internet access?</t>
  </si>
  <si>
    <t>R5 For someone else in your household, was 'using e-mail to communicate with one of your children' among the most important reasons why your household first obtained Internet access?</t>
  </si>
  <si>
    <t>R5 Was  'using e-mail to communicate with one of your siblings' not among the most important reasons why your household first obtained Internet access?</t>
  </si>
  <si>
    <t>R5 For you, was 'using e-mail to communicate with one of your siblings' among the most important reasons why your household first obtained Internet access?</t>
  </si>
  <si>
    <t>R5 For your spouse, was 'using e-mail to communicate with one of your siblings' among the most important reasons why your household first obtained Internet access?</t>
  </si>
  <si>
    <t>R5 For someone else in your household, was 'using e-mail to communicate with one of your siblings' among the most important reasons why your household first obtained Internet access?</t>
  </si>
  <si>
    <t>R5 Was 'using e-mail to communicate with other relatives' not among the most important reasons why your household first obtained Internet access?</t>
  </si>
  <si>
    <t>R5 For you, was 'using e-mail to communicate with other relatives' among the most important reasons why your household first obtained Internet access?</t>
  </si>
  <si>
    <t>R5 For your spouse, was 'using e-mail to communicate with other relatives' among the most important reasons why your household first obtained Internet access?</t>
  </si>
  <si>
    <t>R5 For someone else in your household, was 'using e-mail to communicate with other relatives' among the most important reasons why your household first obtained Internet access?</t>
  </si>
  <si>
    <t>R5 Was 'using e-mail to communicate with friends' not among the most important reasons why your household first obtained Internet access?</t>
  </si>
  <si>
    <t>R5 For you, was 'using e-mail to communicate with friends' among the most important reasons why your household first obtained Internet access?</t>
  </si>
  <si>
    <t>R5 For your spouse, was 'using e-mail to communicate with friends' among the most important reasons why your household first obtained Internet access?</t>
  </si>
  <si>
    <t>R5 For someone else in your household, was 'using e-mail to communicate with friends' among the most important reasons why your household first obtained Internet access?</t>
  </si>
  <si>
    <t>R5 Have you never used e-mail from any location?</t>
  </si>
  <si>
    <t>R5 How often do you send or receive personal e-mail messages from your spouse?</t>
  </si>
  <si>
    <t>R5 How often do you send or receive personal e-mail messages from your children?</t>
  </si>
  <si>
    <t>R5 How often do you send or receive personal e-mail messages from your siblings?</t>
  </si>
  <si>
    <t>R5 How often do you send or receive personal e-mail messages from your grandchildren?</t>
  </si>
  <si>
    <t>R5 How often do you send or receive personal e-mail messages from other relatives?</t>
  </si>
  <si>
    <t>R5 How often do you send or receive job-related e-mail messages from co-workers?</t>
  </si>
  <si>
    <t>R5 How often do you send or receive personal e-mail messages not relating to your job from co-workers?</t>
  </si>
  <si>
    <t>R5 How often do you send or receive personal e-mail messages from friends?</t>
  </si>
  <si>
    <t>R5 How often do you receive forwarded messages sent to you by people you know, but originally created by someone you don't know? These include messages that are joking, spiritual, political, etc. in nature, but not advertisements.</t>
  </si>
  <si>
    <t>R5 How often do you forward messages that are joking, spiritual, political, etc. in nature, but not advertisements, on to other people you know?</t>
  </si>
  <si>
    <t>R5 Do you not use either the World Wide Web or e-mail?</t>
  </si>
  <si>
    <t>R5 About how many hours each week do you use the World Wide Web at home?</t>
  </si>
  <si>
    <t>R5 About how many hours each week do you use the World Wide Web at work?</t>
  </si>
  <si>
    <t>R5 About how many hours each week do you use the World Wide Web at another location?</t>
  </si>
  <si>
    <t>R5 About how many hours each week do you use email at home?</t>
  </si>
  <si>
    <t>R5 About how many hours each week do you use email at work?</t>
  </si>
  <si>
    <t>R5 About how many hours each week do you use e-mail at another location?</t>
  </si>
  <si>
    <t>R5 Is there an e-mail address where we can send you information about the Wisconsin Longitudinal Study?</t>
  </si>
  <si>
    <t>R5 Total number of hours Graduate Respondent uses e-mail and/or the World Wide Web each week.</t>
  </si>
  <si>
    <t>R5 Total number of hours Graduate Respondent uses the World Wide Web each week.</t>
  </si>
  <si>
    <t>R5 Total number of hours  Respondent uses e-mail each week.</t>
  </si>
  <si>
    <t>R5 How important or accurate, for you, is the following reason for why people engage in volunteer activities: 'Others with whom I am close place a high value on community service'?</t>
  </si>
  <si>
    <t>R5 How important or accurate, for you, is the following reason for why people engage in volunteer activities: 'Volunteering helps me work through my own personal problems'?</t>
  </si>
  <si>
    <t>R5 How important or accurate, for you, is the following reason for why people engage in volunteer activities: 'I feel compassion toward people in need'?</t>
  </si>
  <si>
    <t>R5 How important or accurate, for you, is the following reason for why people engage in volunteer activities: 'I can explore my own strengths'?</t>
  </si>
  <si>
    <t>R5 How important or accurate, for you, is the following reason for why people engage in volunteer activities: 'Volunteering makes me feel needed'?</t>
  </si>
  <si>
    <t>R5 How important or accurate, for you, is the following reason for why people engage in volunteer activities: 'Volunteering makes me feel better about myself'?</t>
  </si>
  <si>
    <t>R5 How important or accurate, for you, is the following reason for why people engage in volunteer activities: 'I feel it is important to help others'?</t>
  </si>
  <si>
    <t>R5 How important or accurate, for you, is the following reason for why people engage in volunteer activities: 'Volunteering is an important activity to the people I know best'?</t>
  </si>
  <si>
    <t>R5 How important or accurate, for you, is the following reason for why people engage in volunteer activities: 'Volunteering is a good escape from my own troubles'?</t>
  </si>
  <si>
    <t>R5 How important or accurate, for you, is the following reason for why people engage in volunteer activities: 'I can learn how to deal with a variety of people'?</t>
  </si>
  <si>
    <t>R5 To what extent do you agree that doing volunteer work is something you rarely even think about?</t>
  </si>
  <si>
    <t>R5 To what extent do you agree that you would feel a loss if you were forced to give up volunteer work?</t>
  </si>
  <si>
    <t>R5 To what extent do you agree that volunteering is an important part of who you are?</t>
  </si>
  <si>
    <t>R5 What type of person most resembles your views on work?</t>
  </si>
  <si>
    <t>R5 What type of person least resembles your views on work?</t>
  </si>
  <si>
    <t>R5 How religious are you?</t>
  </si>
  <si>
    <t>R5 How spiritual are you?</t>
  </si>
  <si>
    <t>R5 How important is religion in your life?</t>
  </si>
  <si>
    <t>R5 How important is spirituality in your life?</t>
  </si>
  <si>
    <t>R5 How important was it, or would it have been if you had children, to send your children for religious or spiritual instruction?</t>
  </si>
  <si>
    <t>R5 How closely do you identify with being a member of a religious group?</t>
  </si>
  <si>
    <t>R5 How important is it for you to be with other people who are the same religion as you?</t>
  </si>
  <si>
    <t>R5 How important do you think it is for people of your religion to marry other people who are the same religion?</t>
  </si>
  <si>
    <t>R5 How strongly do you believe that one should stick to a particular faith?</t>
  </si>
  <si>
    <t>R5 How important was religion in your home when you were growing up?</t>
  </si>
  <si>
    <t>R5 When you have important decisions to make in your life, how much do you rely on your religious or spiritual beliefs?</t>
  </si>
  <si>
    <t>R5 How much would your spiritual or religious beliefs influence your medical decisions if you were to become gravely ill?</t>
  </si>
  <si>
    <t>R5 When you have problems or difficulties in your family, work, or personal life, how often do you seek comfort through praying?</t>
  </si>
  <si>
    <t>R5 When you have problems or difficulties in your family, work, or personal life, how often do you seek comfort through meditating?</t>
  </si>
  <si>
    <t>R5 When you have problems or difficulties in your family, work, or personal life, how often do you seek comfort through attending a religious or spiritual service?</t>
  </si>
  <si>
    <t>R5 When you have problems or difficulties in your family, work, or personal life, how often do you seek comfort through talking to a religious or spiritual advisor?</t>
  </si>
  <si>
    <t>R5 To what extent do you agree that the Bible is God's word and everything happened or will happen exactly as it says?</t>
  </si>
  <si>
    <t>R5 To what extent to you agree that the Bible is the answer to all important human problems?</t>
  </si>
  <si>
    <t>R5 What is your child's approximate height, feet component?</t>
  </si>
  <si>
    <t>R5 What is your child's approximate height, inches component?</t>
  </si>
  <si>
    <t>R5 What is your child's approximate weight in pounds?</t>
  </si>
  <si>
    <t>R5 Does your child currently smoke on a regular basis?</t>
  </si>
  <si>
    <t>R5 How many years has your child been smoking?</t>
  </si>
  <si>
    <t>R5 How would you rate your child's overall health at the present time?</t>
  </si>
  <si>
    <t>R5 Does your child have trouble walking one block because of a health problem?</t>
  </si>
  <si>
    <t>R5 Does your child have trouble walking uphill or climbing a few flights of stairs because of a health problem?</t>
  </si>
  <si>
    <t>R5 Does your child exercise on a regular basis?</t>
  </si>
  <si>
    <t>R5 Has your child been diagnosed with allergies?</t>
  </si>
  <si>
    <t>R5 Has your child been diagnosed with anemia?</t>
  </si>
  <si>
    <t>R5 Has your child been diagnosed with arthritis?</t>
  </si>
  <si>
    <t>R5 Has your child been diagnosed with asthma?</t>
  </si>
  <si>
    <t>R5 Has your child been diagnosed with serious back problems?</t>
  </si>
  <si>
    <t>R5 Has your child been diagnosed with cancer?</t>
  </si>
  <si>
    <t>R5 Has your child been diagnosed with colitis?</t>
  </si>
  <si>
    <t>R5 Has your child been diagnosed with persistent dental problems?</t>
  </si>
  <si>
    <t>R5 Has your child been diagnosed with diabetes?</t>
  </si>
  <si>
    <t>R5 Has your child been diagnosed with emphysema or chronic bronchitis?</t>
  </si>
  <si>
    <t>R5 Has your child been diagnosed with persistent foot problems?</t>
  </si>
  <si>
    <t>R5 Has your child been diagnosed with hearing problems or hearing loss?</t>
  </si>
  <si>
    <t>R5 Has your child been diagnosed with heart attack?</t>
  </si>
  <si>
    <t>R5 Has your child been diagnosed with heart disease?</t>
  </si>
  <si>
    <t>R5 Has your child been diagnosed with high blood pressure or hypertension?</t>
  </si>
  <si>
    <t>R5 Has your child been diagnosed with high cholesterol?</t>
  </si>
  <si>
    <t>R5 Has your child been diagnosed with kidney/bladder problems?</t>
  </si>
  <si>
    <t>R5 Has your child been diagnosed with chronic liver problems?</t>
  </si>
  <si>
    <t>R5 Has your child been diagnosed with memory problems?</t>
  </si>
  <si>
    <t>R5 Has your child been diagnosed with multiple sclerosis?</t>
  </si>
  <si>
    <t>R5 Has your child been diagnosed with osteoporsis or brittle bones?</t>
  </si>
  <si>
    <t>R5 Has your child been diagnosed with parkinson's disease?</t>
  </si>
  <si>
    <t>R5 Has your child been diagnosed with recurring stomach trouble, indigestion, or diarrhea?</t>
  </si>
  <si>
    <t>R5 Has your child been diagnosed with shortness of breath?</t>
  </si>
  <si>
    <t>R5 Has your child been diagnosed with skin problems?</t>
  </si>
  <si>
    <t>R5 Has your child been diagnosed with stroke?</t>
  </si>
  <si>
    <t>R5 Has your child been diagnosed with thyroid problems?</t>
  </si>
  <si>
    <t>R5 Has your child been diagnosed with an ulcer?</t>
  </si>
  <si>
    <t>R5 Has your child been diagnosed with uncorrect visual impairment?</t>
  </si>
  <si>
    <t>R5 Has your child been diagnosed with other health probems?</t>
  </si>
  <si>
    <t>R5 Does your child receive case management services?</t>
  </si>
  <si>
    <t>R5 Does your child need case management services?</t>
  </si>
  <si>
    <t>R5 Does your child receive recreational or social activities services?</t>
  </si>
  <si>
    <t>R5 Does your child need recreational or social activities services?</t>
  </si>
  <si>
    <t>R5 Does your child receive transportation services?</t>
  </si>
  <si>
    <t>R5 Does your child need transportation services?</t>
  </si>
  <si>
    <t>R5 Does your child receive income support services?</t>
  </si>
  <si>
    <t>R5 Does your child need income support services?</t>
  </si>
  <si>
    <t>R5 Does your child receive medical assistance or medicaid?</t>
  </si>
  <si>
    <t>R5 Does your child need medical assistance or medicaid?</t>
  </si>
  <si>
    <t>R5 Does your child receive crisis intervention services?</t>
  </si>
  <si>
    <t>R5 Does your child need crisis intervention services?</t>
  </si>
  <si>
    <t>R5 Does your child receive psychological or psychiatric services?</t>
  </si>
  <si>
    <t>R5 Does your child need psychological or psychiatric services?</t>
  </si>
  <si>
    <t>R5 Does your child receive physical therapy?</t>
  </si>
  <si>
    <t>R5 Does your child need physical therapy?</t>
  </si>
  <si>
    <t>R5 Does your child receive occupational therapy?</t>
  </si>
  <si>
    <t>R5 Does your child need occupational therapy?</t>
  </si>
  <si>
    <t>R5 Does your child receive speech therapy?</t>
  </si>
  <si>
    <t>R5 Does your child need speech therapy?</t>
  </si>
  <si>
    <t>R5 Does your child receive respite services?</t>
  </si>
  <si>
    <t>R5 Does your child need respite services?</t>
  </si>
  <si>
    <t>R5 How much does your child help with indoor household tasks?</t>
  </si>
  <si>
    <t>R5 How much does your child help you with outdoor household tasks?</t>
  </si>
  <si>
    <t>R5 How much does your child help you by preparing meals?</t>
  </si>
  <si>
    <t>R5 How much does your child drive you to places you need to go?</t>
  </si>
  <si>
    <t>R5 How much does your child share household expenses?</t>
  </si>
  <si>
    <t>R5 How much does your child help you with shopping for food, groceries and other things?</t>
  </si>
  <si>
    <t>R5 How much does your child help you out when you are sick?</t>
  </si>
  <si>
    <t>R5 How much does your child listen to your problems and provide advice?</t>
  </si>
  <si>
    <t>R5 How much does your child provide companionship?</t>
  </si>
  <si>
    <t>R5 Is the following statement true or false: I worry about what will happen to my son/daughter when I can no longer take care of him/her?</t>
  </si>
  <si>
    <t>R5 Is the following statement true or false: I have accepted the fact that my son/daughter might have to live out his/her life in some special setting?</t>
  </si>
  <si>
    <t>R5 Is the following statement true or false: It bothers me that my son/daughter will always be this way?</t>
  </si>
  <si>
    <t>R5 Is the following statement true or false: My son/daughter doesn't do as much as he/she should be able to do?</t>
  </si>
  <si>
    <t>R5 Is the following statement true or false: My son/daughter is over-protected?</t>
  </si>
  <si>
    <t>R5 Is the following statement true or false: My son/daughter has too much time on his/her hands?</t>
  </si>
  <si>
    <t>R5 Is the following statement true or false: I am disappointed that my son/daughter does not lead a normal life?</t>
  </si>
  <si>
    <t>R5 Is the following statement true or false: Time drags for my son/daughter, especially free time?</t>
  </si>
  <si>
    <t>R5 Is the following statement true or false: I worry about what will be done with my son/daughter when he/she gets older?</t>
  </si>
  <si>
    <t>R5 Is the following statement true or false: My son/daughter will always be a problem to us?</t>
  </si>
  <si>
    <t>R5 I feel resentful of other relatives who could, but who do not do things for my son/daughter.</t>
  </si>
  <si>
    <t>R5 I feel that my son/daughter makes requests which I perceive to be over and above what he/she needs.</t>
  </si>
  <si>
    <t>R5 Because of my involvement with my son/daughter, I don't have enough time for myself.</t>
  </si>
  <si>
    <t>R5 I feel stressed between trying to give my son/daughter as well as to other family responsibilities, job, etc.</t>
  </si>
  <si>
    <t>R5 I feel embarrassed over my son/daughter's behavior.</t>
  </si>
  <si>
    <t>R5 I feel guilty about my interactions with my son/daughter.</t>
  </si>
  <si>
    <t>R5 I feel that I don't do as much for my son/daughter as I could or should.</t>
  </si>
  <si>
    <t>R5 I feel angry about my interactions with my son/daughter.</t>
  </si>
  <si>
    <t>R5 I feel that in the past, I haven't done as much for my son/daughter as I could have or should have.</t>
  </si>
  <si>
    <t>R5 I feel nervous or depressed about my interactions with my son/daughter.</t>
  </si>
  <si>
    <t>R5 I feel that my son/daughter currently affects my relationships with other family members and friends in a negative way.</t>
  </si>
  <si>
    <t>R5 I feel resentful about my interactions with my son/daughter.</t>
  </si>
  <si>
    <t>R5 I am afraid of what hte future holds for my son/daughter.</t>
  </si>
  <si>
    <t>R5 I feel pleased about my interactions with my son/daughter.</t>
  </si>
  <si>
    <t>R5 It's painful to watch my son/daughter age.</t>
  </si>
  <si>
    <t>R5 I feel useful in my interactions with my son/daughter.</t>
  </si>
  <si>
    <t>R5 I feel my son/daughter is dependent.</t>
  </si>
  <si>
    <t>R5 I feel strained in my interactions with my son/daughter.</t>
  </si>
  <si>
    <t>R5 I feel that my health has suffered because of my involvement with my son/daughter.</t>
  </si>
  <si>
    <t>R5 I feel that I am contributing to the well-being of my son/daughter.</t>
  </si>
  <si>
    <t>R5 I feel that the present situation with my son/daughter doesn't allow me as much privacy as I'd like.</t>
  </si>
  <si>
    <t>R5 I feel that my social life has suffered because of my involvement with my son/daughter.</t>
  </si>
  <si>
    <t>R5 I wish that my son/daughter and I had a better relationship.</t>
  </si>
  <si>
    <t>R5 I feel that my son/daughter doesn't apprecaite what I do for him/her as much as I would like.</t>
  </si>
  <si>
    <t>R5 I feel uncomfortable when I have friends over.</t>
  </si>
  <si>
    <t>R5 I feel that my son/daughter tries to manipulate me.</t>
  </si>
  <si>
    <t>R5 I feel that my son/daughter seems to expect me to take care of him/her as if I were the only one he/she could depend on.</t>
  </si>
  <si>
    <t>R5 I feel that I don't have enough money to support my son/daughter in addition to the rest of our expenses.</t>
  </si>
  <si>
    <t>R5 I feel that I would like to be able to provide more money to support my son/daughter than I am able to now.</t>
  </si>
  <si>
    <t>R5 I worry about what will happen to my son/daughter when I can no longer care for him/her.</t>
  </si>
  <si>
    <t>R5 How much have you become more aware of your inner strengths?</t>
  </si>
  <si>
    <t>R5 How much have you become more self-confident?</t>
  </si>
  <si>
    <t>R5 How much have you gotten a better idea of what is important in life?</t>
  </si>
  <si>
    <t>R5 How much have you gained a sense of fulfilling your duty?</t>
  </si>
  <si>
    <t>R5 How much have you grown as a person?</t>
  </si>
  <si>
    <t>R5 How much have you learned to do things you didn't do before?</t>
  </si>
  <si>
    <t>R5 How much have you become closer to your family?</t>
  </si>
  <si>
    <t>R5 How much have you become more sensitive to persons with disabilities?</t>
  </si>
  <si>
    <t>R5 How much have you made new friends?</t>
  </si>
  <si>
    <t>R5 How much have you become more patient?</t>
  </si>
  <si>
    <t>R5 How many different prescription drugs do you currently take regularly?</t>
  </si>
  <si>
    <t>R5 How much did you spend out-of-pocket on prescription drugs in 2006?</t>
  </si>
  <si>
    <t>R5 How well would you say you understand the new Medicare prescription drug benefit?</t>
  </si>
  <si>
    <t>R5 Are you enrolled in the new Medicare prescription drug benefit?</t>
  </si>
  <si>
    <t>R5 What kind of new Medicare plan is Graduate enrolled in?</t>
  </si>
  <si>
    <t>R5 Did Graduate provide the name of his/her Medicare prescription drug plan or Medicare Advantage/HMO?</t>
  </si>
  <si>
    <t>R5 How much do you pay each month in premiums for your Medicare prescription drug or Medicare Advantage/HMO plan?</t>
  </si>
  <si>
    <t>R5 Century month Graduate enrolled in his/her current Medicare prescription drug plan.</t>
  </si>
  <si>
    <t>R5 How confident are you that you made the best decision about which Medicare plan you enrolled in?</t>
  </si>
  <si>
    <t>R5 How do the savings you're receiving for your new Medicare plan compare to what you expected to save?</t>
  </si>
  <si>
    <t>R5 Did Graduate already have a good prescription drug coverage under another plan? Was this the main reason, an important reason, or not a reason for not enrolling in a Medicare prescription drug plan?</t>
  </si>
  <si>
    <t>R5 Did Graduate not take enough prescriptions to need a Medicare drug plan? Was this the main reason, an important reason, or not a reason for not enrolling in a Medicare prescription drug plan?</t>
  </si>
  <si>
    <t>R5 Did Graduate think it wouldn't save him/her enough money to be worthwhile? Was this the main reason, an important reason, or not a reason for not enrolling in a Medicare prescription drug plan?</t>
  </si>
  <si>
    <t>R5 Did Graduate think it is too complicated or too hard to figure out which plan to choose? Was this the main reason, an important reason, or not a reason for not enrolling in a Medicare prescription drug plan?</t>
  </si>
  <si>
    <t>R5 Did Graduate not get around to it this year? Was this the main reason, an important reason, or not a reason for not enrolling in a Medicare prescription drug plan?</t>
  </si>
  <si>
    <t>R5 Was some other reason the main reason, an important reason, or not a reason for Graduate not enrolling in a Medicare prescription drug plan? This excludes having a good prescription plan, not taking enough prescriptions, not saving money, too complicated to choose a plan, and not getting around to it.</t>
  </si>
  <si>
    <t>R5 What is the other reason Graduate hasn't enrolled in a Medicare prescription drug plan? This excludes having a good prescription plan, not taking enough prescriptions, not saving money, too complicated to choose a plan, and not getting around to it.</t>
  </si>
  <si>
    <t>R5 Who was responsible for making your decisions about enrolling in the Medicare prescription drug benefit and which plan to choose?</t>
  </si>
  <si>
    <t>R5 Graduate's relationship to person who was at least partially responsible for Graduate's decision about enrolling in the Medicare prescription drug benefit and which plan to choose.</t>
  </si>
  <si>
    <t>R5 Did Graduate use Medicare's 1-800 number for information about enrolling in the Medicare prescription drug benefit or which plan to choose?</t>
  </si>
  <si>
    <t>R5 Did the person at least partially responsible for Graduate's decision about enrolling in the Medicare prescription drug benefit and which plan to choose use Medicare's 1-800 number for information?</t>
  </si>
  <si>
    <t>R5 Did Graduate use Medicare's website for information about enrolling in the Medicare prescription drug benefit or which plan to choose?</t>
  </si>
  <si>
    <t>R5 Did the person at least partially responsible for Graduate's decision about enrolling in the Medicare prescription drug benefit and which plan to choose use Medicare's website for information?</t>
  </si>
  <si>
    <t>R5 Did Graduate use websites other than Medicare's for information about enrolling in the Medicare prescription drug benefit or which plan to choose?</t>
  </si>
  <si>
    <t>R5 Did the person at least partially responsible for Graduate's decision about enrolling in the Medicare prescription drug benefit and which plan to choose use websites other than Medicare's for information?</t>
  </si>
  <si>
    <t>R5 Did Graduate use materials sent by plans for information about enrolling in the Medicare prescription drug benefit or which plan to choose?</t>
  </si>
  <si>
    <t>R5 Did the person at least partially responsible for Graduate's decision about enrolling in the Medicare prescription drug benefit and which plan to choose use materials sent by plans for information?</t>
  </si>
  <si>
    <t>R5 Did Graduate use materials provided by Medicare for information about enrolling in the Medicare prescription drug benefit or which plan to choose?</t>
  </si>
  <si>
    <t>R5 Did the person at least partially responsible for Graduate's decision about enrolling in the Medicare prescription drug benefit and which plan to choose use materials provided by Medicare for information?</t>
  </si>
  <si>
    <t>R5 Did Graduate use materials provided by the pharmacy for information about enrolling in the Medicare prescription drug benefit or which plan to choose?</t>
  </si>
  <si>
    <t>R5 Did the person at least partially responsible for Graduate's decision about enrolling in the Medicare prescription drug benefit and which plan to choose use materials provided by the pharmacy for information?</t>
  </si>
  <si>
    <t>R5 Did Graduate use materials sent by organizations other than Graduate's plans, Medicare, and the pharmacy for information about enrolling in the Medicare prescription drug benefit or which plan to choose?</t>
  </si>
  <si>
    <t>R5 Did the person at least partially responsible for Graduate's decision about enrolling in the Medicare prescription drug benefit and which plan to choose use materials sent by organizations other than Graduate's plans, Medicare, and the pharmacy for information?</t>
  </si>
  <si>
    <t>R5 Did Graduate use articles in newspapers or magazines for information about enrolling in the Medicare prescription drug benefit or which plan to choose?</t>
  </si>
  <si>
    <t>R5 Did the person at least partially responsible for Graduate's decision about enrolling in the Medicare prescription drug benefit and which plan to choose use articles in newspapers or magazines for information?</t>
  </si>
  <si>
    <t>R5 Did Graduate use information on tv/radio for information about enrolling in the Medicare prescription drug benefit or which plan to choose?</t>
  </si>
  <si>
    <t>R5 Did the person at least partially responsible for Graduate's decision about enrolling in the Medicare prescription drug benefit and which plan to choose use information on tv/radio for information?</t>
  </si>
  <si>
    <t>R5 Did Graduate or the person at least partially responsible for Graduate's decision about enrolling in the Medicare prescription drug benefit and which plan to choose seek advice from Graduate's spouse?</t>
  </si>
  <si>
    <t>R5 Did Graduate or the person at least partially responsible for Graduate's decision about enrolling in the Medicare prescription drug benefit and which plan to choose seek advice from Graduate's children?</t>
  </si>
  <si>
    <t>R5 Did Graduate or the person at least partially responsible for Graduate's decision about enrolling in the Medicare prescription drug benefit and which plan to choose seek advice from Graduate's family other than spouse and children?</t>
  </si>
  <si>
    <t>R5 Did Graduate or the person at least partially responsible for Graduate's decision about enrolling in the Medicare prescription drug benefit and which plan to choose seek advice from friends?</t>
  </si>
  <si>
    <t>R5 Did Graduate or the person at least partially responsible for Graduate's decision about enrolling in the Medicare prescription drug benefit and which plan to choose seek advice from a pharmacist?</t>
  </si>
  <si>
    <t>R5 Did Graduate or the person at least partially responsible for Graduate's decision about enrolling in the Medicare prescription drug benefit and which plan to choose seek advice from physician/other health care provider?</t>
  </si>
  <si>
    <t>R5 Did Graduate or the person at least partially responsible for Graduate's decision about enrolling in the Medicare prescription drug benefit and which plan to choose seek advice from insurance agent?</t>
  </si>
  <si>
    <t>R5 Did Graduate or the person at least partially responsible for Graduate's decision about enrolling in the Medicare prescription drug benefit and which plan to choose seek advice from an accountant/professional finanical advisor?</t>
  </si>
  <si>
    <t>R5 Did Graduate or the person at least partially responsible for Graduate's decision about enrolling in the Medicare prescription drug benefit and which plan to choose seek advice from local senior center or other community group?</t>
  </si>
  <si>
    <t>R5 Did Graduate change his/her Medicare prescription drug coverage between November 15th and December 31st in 2006?</t>
  </si>
  <si>
    <t>R5 What kind of Medicare prescription drug coverage did Graduate have before changing coverage between November 15th and December 31st in 2006?</t>
  </si>
  <si>
    <t>R5 Did Graduate provide the name of the Medicare prescription drug plan or Medicare Advantage/HMO he/she had before changing coverage between November 15th and December 31st in 2006?</t>
  </si>
  <si>
    <t>R5 Did Graduate change his/her Medicare prescription drug plan because the old plan changed its prices or coverage and was no longer best for the Graduate?</t>
  </si>
  <si>
    <t>R5 Did Graduate change his/her Medicare prescription drug plan because the new coverage costs less money in terms of total monthly premiums?</t>
  </si>
  <si>
    <t>R5 Did Graduate change his/her Medicare prescription drug plan because prescription drug needs changed and the new coverage fits needs better?</t>
  </si>
  <si>
    <t>R5 Did Graduate change his/her Medicare prescription drug plan because new coverage offers better coverage for drugs Graduate has taken for over a year?</t>
  </si>
  <si>
    <t>R5 Did Graduate change his/her Medicare prescription drug plan because of some reason? This excludes the old plan changed prices/coverage, new coverage has lower premiums, drug needs changed, and new coverage better for drugs taken over a year.</t>
  </si>
  <si>
    <t>R5 What is the other reason Graduate changed his/her Medicare prescription drug plan. This excludes the old plan changed prices/coverage, new coverage has lower premiums, drug needs changed, and new coverage better for drugs taken over a year.</t>
  </si>
  <si>
    <t>R5 What message would you send to policymakers in Washington regarding the new Medicare prescription drug benefit?</t>
  </si>
  <si>
    <t>R5 Did Graduate leave a comment about his/her experiences with Medicare or his/her prescription drug coverage</t>
  </si>
  <si>
    <t>R5 Sample selection (GROUP91 == 1, 7, 8, or 9).</t>
  </si>
  <si>
    <t>R5 Percentage of holistic replies to categorization items.</t>
  </si>
  <si>
    <t>R5 Please indicate which two of the the three things you believe to be most closely related:  Seagull, Sky, Dog.</t>
  </si>
  <si>
    <t>R5 Filler item not used in summary variable.</t>
  </si>
  <si>
    <t>R5 Please indicate which two of the the three things you believe to be most closely related:  Doctor, Teacher, Homework.</t>
  </si>
  <si>
    <t>R5 Please indicate which two of the the three things you believe to be most closely related:  Train, Bus, and Tracks.</t>
  </si>
  <si>
    <t>R5 Please indicate which two of the the three things you believe to be most closely related:  Computer monitor, antenna, television.</t>
  </si>
  <si>
    <t>R5 Please indicate which two of the the three things you believe to be most closely related:  Carrot, Eggplant, Rabbit.</t>
  </si>
  <si>
    <t>R5 Please indicate which two of the the three things you believe to be most closely related:  Panda, Banana, Monkey.</t>
  </si>
  <si>
    <t>R5 Please indicate which two of the the three things you believe to be most closely related:  Farmer, Corn, Bread.</t>
  </si>
  <si>
    <t>R5 Please indicate which two of the the three things you believe to be most closely related:  Shampoo, Hair, Beard.</t>
  </si>
  <si>
    <t>Details about the Graduate Spouse Interview</t>
  </si>
  <si>
    <t>Employment/Benefits</t>
  </si>
  <si>
    <t>Cognition - similarities task</t>
  </si>
  <si>
    <t>Cognition - Recall</t>
  </si>
  <si>
    <t>Health Insurance</t>
  </si>
  <si>
    <t>Other Income</t>
  </si>
  <si>
    <t>Church Attendance</t>
  </si>
  <si>
    <t>Retirement Attitudes/Plans</t>
  </si>
  <si>
    <t>ICD-10</t>
  </si>
  <si>
    <t>aa001re/ba001re</t>
  </si>
  <si>
    <t>aa002rey/ba002rey</t>
  </si>
  <si>
    <t>aa003re/ba003re</t>
  </si>
  <si>
    <t>aa006re/ba006re</t>
  </si>
  <si>
    <t>aa007re/ba007re</t>
  </si>
  <si>
    <t>aa008re/ba008re</t>
  </si>
  <si>
    <t>aa016rem/ba016rem</t>
  </si>
  <si>
    <t>aa016red/ba016red</t>
  </si>
  <si>
    <t>aa016rey/ba016rey</t>
  </si>
  <si>
    <t>aa019re/ba019re</t>
  </si>
  <si>
    <t>aa020re/ba020re</t>
  </si>
  <si>
    <t>aa029re/ba029re</t>
  </si>
  <si>
    <t>aa030re/ba030re</t>
  </si>
  <si>
    <t>aa223re/ba223re</t>
  </si>
  <si>
    <t>aa233re/ba233re</t>
  </si>
  <si>
    <t>aa234re/ba234re</t>
  </si>
  <si>
    <t>aa236re/ba236re</t>
  </si>
  <si>
    <t>aa300re/ba300re</t>
  </si>
  <si>
    <t>aa301re</t>
  </si>
  <si>
    <t>aa302re</t>
  </si>
  <si>
    <t>aa303re</t>
  </si>
  <si>
    <t>aa304re</t>
  </si>
  <si>
    <t>aa305re</t>
  </si>
  <si>
    <t>aa306re</t>
  </si>
  <si>
    <t>aa307re</t>
  </si>
  <si>
    <t>aa308re</t>
  </si>
  <si>
    <t>aa309re</t>
  </si>
  <si>
    <t>aa310re</t>
  </si>
  <si>
    <t>aa311re</t>
  </si>
  <si>
    <t>aa312re</t>
  </si>
  <si>
    <t>aa313re</t>
  </si>
  <si>
    <t>aa314re</t>
  </si>
  <si>
    <t>aa315re</t>
  </si>
  <si>
    <t>aa316re</t>
  </si>
  <si>
    <t>aa317re</t>
  </si>
  <si>
    <t>aa318re</t>
  </si>
  <si>
    <t>aa319re</t>
  </si>
  <si>
    <t>aa320re</t>
  </si>
  <si>
    <t>aa321re</t>
  </si>
  <si>
    <t>aa322re</t>
  </si>
  <si>
    <t>aa323re</t>
  </si>
  <si>
    <t>aa324re</t>
  </si>
  <si>
    <t>aa325re</t>
  </si>
  <si>
    <t>aa326re</t>
  </si>
  <si>
    <t>aa327re</t>
  </si>
  <si>
    <t>aa328re</t>
  </si>
  <si>
    <t>aa329re</t>
  </si>
  <si>
    <t>aa330re</t>
  </si>
  <si>
    <t>aa331re</t>
  </si>
  <si>
    <t>aa332re</t>
  </si>
  <si>
    <t>aa333re</t>
  </si>
  <si>
    <t>aa334re</t>
  </si>
  <si>
    <t>aa335re</t>
  </si>
  <si>
    <t>aa336re</t>
  </si>
  <si>
    <t>aa337re</t>
  </si>
  <si>
    <t>aa338re</t>
  </si>
  <si>
    <t>aa339re</t>
  </si>
  <si>
    <t>aa340re</t>
  </si>
  <si>
    <t>aa341re</t>
  </si>
  <si>
    <t>aa342re</t>
  </si>
  <si>
    <t>aa343re</t>
  </si>
  <si>
    <t>aa344re</t>
  </si>
  <si>
    <t>aa345re</t>
  </si>
  <si>
    <t>aa346re</t>
  </si>
  <si>
    <t>aa347re</t>
  </si>
  <si>
    <t>aa348re</t>
  </si>
  <si>
    <t>aa349re</t>
  </si>
  <si>
    <t>aa350re</t>
  </si>
  <si>
    <t>aa351re</t>
  </si>
  <si>
    <t>aa352re</t>
  </si>
  <si>
    <t>aa353re</t>
  </si>
  <si>
    <t>aa354re</t>
  </si>
  <si>
    <t>aa355re</t>
  </si>
  <si>
    <t>aa356re</t>
  </si>
  <si>
    <t>aa357re</t>
  </si>
  <si>
    <t>aa358re</t>
  </si>
  <si>
    <t>aa359re</t>
  </si>
  <si>
    <t>aa360re</t>
  </si>
  <si>
    <t>aa361re</t>
  </si>
  <si>
    <t>aa362re</t>
  </si>
  <si>
    <t>aa363re</t>
  </si>
  <si>
    <t>aa364re</t>
  </si>
  <si>
    <t>aa365re</t>
  </si>
  <si>
    <t>aa366re</t>
  </si>
  <si>
    <t>aa367re</t>
  </si>
  <si>
    <t>aa368re</t>
  </si>
  <si>
    <t>aa369re</t>
  </si>
  <si>
    <t>aa370re</t>
  </si>
  <si>
    <t>aa371re</t>
  </si>
  <si>
    <t>aa372re</t>
  </si>
  <si>
    <t>aa373re</t>
  </si>
  <si>
    <t>aa374re</t>
  </si>
  <si>
    <t>aa375re</t>
  </si>
  <si>
    <t>aa376re</t>
  </si>
  <si>
    <t>aa377re</t>
  </si>
  <si>
    <t>aa378re</t>
  </si>
  <si>
    <t>aa379re</t>
  </si>
  <si>
    <t>aa380re</t>
  </si>
  <si>
    <t>aa381re</t>
  </si>
  <si>
    <t>aa382re</t>
  </si>
  <si>
    <t>aa383re</t>
  </si>
  <si>
    <t>aa384re</t>
  </si>
  <si>
    <t>aa385re</t>
  </si>
  <si>
    <t>aa386re</t>
  </si>
  <si>
    <t>aa387re</t>
  </si>
  <si>
    <t>aa388re</t>
  </si>
  <si>
    <t>aa389re</t>
  </si>
  <si>
    <t>aa390re</t>
  </si>
  <si>
    <t>aa391re</t>
  </si>
  <si>
    <t>aa392re</t>
  </si>
  <si>
    <t>aa393re</t>
  </si>
  <si>
    <t>aa394re</t>
  </si>
  <si>
    <t>aa395re</t>
  </si>
  <si>
    <t>aa396re</t>
  </si>
  <si>
    <t>aa397re</t>
  </si>
  <si>
    <t>aa398re</t>
  </si>
  <si>
    <t>aa399re</t>
  </si>
  <si>
    <t>aa400re</t>
  </si>
  <si>
    <t>aa401re</t>
  </si>
  <si>
    <t>aa402re</t>
  </si>
  <si>
    <t>aa403re</t>
  </si>
  <si>
    <t>aa404re</t>
  </si>
  <si>
    <t>aa405re</t>
  </si>
  <si>
    <t>aa406re</t>
  </si>
  <si>
    <t>aa407re</t>
  </si>
  <si>
    <t>aa408re</t>
  </si>
  <si>
    <t>aa409re</t>
  </si>
  <si>
    <t>aa410re</t>
  </si>
  <si>
    <t>aa411re</t>
  </si>
  <si>
    <t>aa412re</t>
  </si>
  <si>
    <t>aa413re</t>
  </si>
  <si>
    <t>aa414re</t>
  </si>
  <si>
    <t>aa415re</t>
  </si>
  <si>
    <t>aa416re</t>
  </si>
  <si>
    <t>aa417re</t>
  </si>
  <si>
    <t>aa418re</t>
  </si>
  <si>
    <t>aa419re</t>
  </si>
  <si>
    <t>aa038re</t>
  </si>
  <si>
    <t>aa039re</t>
  </si>
  <si>
    <t>aa042re</t>
  </si>
  <si>
    <t>aa044re</t>
  </si>
  <si>
    <t>aa045re</t>
  </si>
  <si>
    <t>aa048re</t>
  </si>
  <si>
    <t>aa050re</t>
  </si>
  <si>
    <t>aa051re</t>
  </si>
  <si>
    <t>aa054re</t>
  </si>
  <si>
    <t>aa056re</t>
  </si>
  <si>
    <t>aa057re</t>
  </si>
  <si>
    <t>aa060re</t>
  </si>
  <si>
    <t>aa068re</t>
  </si>
  <si>
    <t>aa069re</t>
  </si>
  <si>
    <t>aa072re</t>
  </si>
  <si>
    <t>aa074re</t>
  </si>
  <si>
    <t>aa075re</t>
  </si>
  <si>
    <t>aa078re</t>
  </si>
  <si>
    <t>aa086re</t>
  </si>
  <si>
    <t>aa087re</t>
  </si>
  <si>
    <t>aa090re</t>
  </si>
  <si>
    <t>aa092re</t>
  </si>
  <si>
    <t>aa093re</t>
  </si>
  <si>
    <t>aa096re</t>
  </si>
  <si>
    <t>aa110re</t>
  </si>
  <si>
    <t>aa111re</t>
  </si>
  <si>
    <t>aa114re</t>
  </si>
  <si>
    <t>aa116re</t>
  </si>
  <si>
    <t>aa117re</t>
  </si>
  <si>
    <t>aa120re</t>
  </si>
  <si>
    <t>aa128re</t>
  </si>
  <si>
    <t>aa129re</t>
  </si>
  <si>
    <t>aa132re</t>
  </si>
  <si>
    <t>aa158re</t>
  </si>
  <si>
    <t>aa159re</t>
  </si>
  <si>
    <t>aa162re</t>
  </si>
  <si>
    <t>aa176re</t>
  </si>
  <si>
    <t>aa177re</t>
  </si>
  <si>
    <t>aa180re</t>
  </si>
  <si>
    <t>aa194re</t>
  </si>
  <si>
    <t>aa195re</t>
  </si>
  <si>
    <t>aa198re</t>
  </si>
  <si>
    <t>aa122re</t>
  </si>
  <si>
    <t>aa123re</t>
  </si>
  <si>
    <t>aa126re</t>
  </si>
  <si>
    <t>aa146re</t>
  </si>
  <si>
    <t>aa147re</t>
  </si>
  <si>
    <t>aa150re</t>
  </si>
  <si>
    <t>aa152re</t>
  </si>
  <si>
    <t>aa153re</t>
  </si>
  <si>
    <t>aa156re</t>
  </si>
  <si>
    <t>aa164re</t>
  </si>
  <si>
    <t>aa165re</t>
  </si>
  <si>
    <t>aa168re</t>
  </si>
  <si>
    <t>aa170re</t>
  </si>
  <si>
    <t>aa171re</t>
  </si>
  <si>
    <t>aa174re</t>
  </si>
  <si>
    <t>aa241re</t>
  </si>
  <si>
    <t>aa242re</t>
  </si>
  <si>
    <t>aa245re</t>
  </si>
  <si>
    <t>aa247re</t>
  </si>
  <si>
    <t>aa248re</t>
  </si>
  <si>
    <t>aa251re</t>
  </si>
  <si>
    <t>aa224re</t>
  </si>
  <si>
    <t>aa225re</t>
  </si>
  <si>
    <t>aa226re</t>
  </si>
  <si>
    <t>aa227re</t>
  </si>
  <si>
    <t>aa228re</t>
  </si>
  <si>
    <t>aa229re</t>
  </si>
  <si>
    <t>aa230re</t>
  </si>
  <si>
    <t>aa231re</t>
  </si>
  <si>
    <t>aa232re</t>
  </si>
  <si>
    <t>ab001re/bb001re</t>
  </si>
  <si>
    <t>ab003red/bb003red</t>
  </si>
  <si>
    <t>ab005rec/bb005rec</t>
  </si>
  <si>
    <t>ab042re/bb042re</t>
  </si>
  <si>
    <t>ab043re/bb043re</t>
  </si>
  <si>
    <t>ab044re/bb044re</t>
  </si>
  <si>
    <t>ab037re/bb037re</t>
  </si>
  <si>
    <t>ab038re/bb038re</t>
  </si>
  <si>
    <t>ab039re/bb039re</t>
  </si>
  <si>
    <t>ab040re/bb040re</t>
  </si>
  <si>
    <t>ak067ss/bk067ss</t>
  </si>
  <si>
    <t>ak068sc/bk068sc</t>
  </si>
  <si>
    <t>ak077ss/bk077ss</t>
  </si>
  <si>
    <t>ae050ma/be050ma</t>
  </si>
  <si>
    <t>ae051ma/be051ma</t>
  </si>
  <si>
    <t>ae052mab/be052mab</t>
  </si>
  <si>
    <t>ae152mab/be152mab</t>
  </si>
  <si>
    <t>ae062fa/be062fa</t>
  </si>
  <si>
    <t>ae063fa/be063fa</t>
  </si>
  <si>
    <t>ae064fab/be064fab</t>
  </si>
  <si>
    <t>ae164fab/be164fab</t>
  </si>
  <si>
    <t>af001js/bf001js</t>
  </si>
  <si>
    <t>af002js/bf002js</t>
  </si>
  <si>
    <t>af003js/bf003js</t>
  </si>
  <si>
    <t>af005js/bf005js</t>
  </si>
  <si>
    <t>af006jc/bf006jc</t>
  </si>
  <si>
    <t>af007jc/bf007jc</t>
  </si>
  <si>
    <t>af008jc/bf008jc</t>
  </si>
  <si>
    <t>af009jc/bf009jc</t>
  </si>
  <si>
    <t>af010jc/bf010jc</t>
  </si>
  <si>
    <t>af011jc/bf011jc</t>
  </si>
  <si>
    <t>af012jc/bf012jc</t>
  </si>
  <si>
    <t>af013jc/bf013jc</t>
  </si>
  <si>
    <t>af014jc/bf014jc</t>
  </si>
  <si>
    <t>af015jc/bf015jc</t>
  </si>
  <si>
    <t>af016jc/bf016jc</t>
  </si>
  <si>
    <t>af017jc/bf017jc</t>
  </si>
  <si>
    <t>af018jc/bf018jc</t>
  </si>
  <si>
    <t>af019jc/bf019jc</t>
  </si>
  <si>
    <t>ai101re/bi101re</t>
  </si>
  <si>
    <t>ai111re/bi111re</t>
  </si>
  <si>
    <t>ai113re/bi113re</t>
  </si>
  <si>
    <t>ai115re/bi115re</t>
  </si>
  <si>
    <t>ai116re/bi116re</t>
  </si>
  <si>
    <t>ai118re/bi118re</t>
  </si>
  <si>
    <t>ai119re/bi119re</t>
  </si>
  <si>
    <t>av031re/bv031re</t>
  </si>
  <si>
    <t>av032are/bv032are</t>
  </si>
  <si>
    <t>av032bre/bv032bre</t>
  </si>
  <si>
    <t>av033re/bv033re</t>
  </si>
  <si>
    <t>av034re/bv034re</t>
  </si>
  <si>
    <t>av035re/bv035re</t>
  </si>
  <si>
    <t>av036re/bv036re</t>
  </si>
  <si>
    <t>av037re/bv037re</t>
  </si>
  <si>
    <t>av038re/bv038re</t>
  </si>
  <si>
    <t>av039re/bv039re</t>
  </si>
  <si>
    <t>av040re/bv040re</t>
  </si>
  <si>
    <t>av041re/bv041re</t>
  </si>
  <si>
    <t>av042re/bv042re</t>
  </si>
  <si>
    <t>ax201re/bx201re</t>
  </si>
  <si>
    <t>ax202are/bx202are</t>
  </si>
  <si>
    <t>ax202bma/bx202bma</t>
  </si>
  <si>
    <t>ax202bmb/bx202bmb</t>
  </si>
  <si>
    <t>ax202bre/bx202bre</t>
  </si>
  <si>
    <t>ax202cre/bx202cre</t>
  </si>
  <si>
    <t>ax203lre/bx203lre</t>
  </si>
  <si>
    <t>ax203sre/bx203sre</t>
  </si>
  <si>
    <t>ax204lre/bx204lre</t>
  </si>
  <si>
    <t>ax204sre/bx204sre</t>
  </si>
  <si>
    <t>ax205lre/bx205lre</t>
  </si>
  <si>
    <t>ax205sre/bx205sre</t>
  </si>
  <si>
    <t>ax206lre/bx206lre</t>
  </si>
  <si>
    <t>ax206sre/bx206sre</t>
  </si>
  <si>
    <t>ax207lre/bx207lre</t>
  </si>
  <si>
    <t>ax207sre/bx207sre</t>
  </si>
  <si>
    <t>ax208lre/bx208lre</t>
  </si>
  <si>
    <t>ax208sre/bx208sre</t>
  </si>
  <si>
    <t>ax209lre/bx209lre</t>
  </si>
  <si>
    <t>ax209sre/bx209sre</t>
  </si>
  <si>
    <t>ax210lre/bx210lre</t>
  </si>
  <si>
    <t>ax210sre/bx210sre</t>
  </si>
  <si>
    <t>ax230re/bx230re</t>
  </si>
  <si>
    <t>ax231are/bx231are</t>
  </si>
  <si>
    <t>ax231bre/bx231bre</t>
  </si>
  <si>
    <t>ax232are/bx232are</t>
  </si>
  <si>
    <t>ax232bre/bx232bre</t>
  </si>
  <si>
    <t>ax301re/bx301re</t>
  </si>
  <si>
    <t>ax302re/bx302re</t>
  </si>
  <si>
    <t>ax303re/bx303re</t>
  </si>
  <si>
    <t>ax304re/bx304re</t>
  </si>
  <si>
    <t>ax305re/bx305re</t>
  </si>
  <si>
    <t>ax306re/bx306re</t>
  </si>
  <si>
    <t>ax307re/bx307re</t>
  </si>
  <si>
    <t>ax308re/bx308re</t>
  </si>
  <si>
    <t>ax309re/bx309re</t>
  </si>
  <si>
    <t>ax310re/bx310re</t>
  </si>
  <si>
    <t>ax311re/bx311re</t>
  </si>
  <si>
    <t>ax312re/bx312re</t>
  </si>
  <si>
    <t>ax313re/bx313re</t>
  </si>
  <si>
    <t>ax314re/bx314re</t>
  </si>
  <si>
    <t>ax315re/bx315re</t>
  </si>
  <si>
    <t>ax316re/bx316re</t>
  </si>
  <si>
    <t>ax317re/bx317re</t>
  </si>
  <si>
    <t>ax318re/bx318re</t>
  </si>
  <si>
    <t>ax319re/bx319re</t>
  </si>
  <si>
    <t>ax320re/bx320re</t>
  </si>
  <si>
    <t>ax321re/bx321re</t>
  </si>
  <si>
    <t>ax322re/bx322re</t>
  </si>
  <si>
    <t>ax323re/bx323re</t>
  </si>
  <si>
    <t>ax324re/bx324re</t>
  </si>
  <si>
    <t>ax325re/bx325re</t>
  </si>
  <si>
    <t>ax326re/bx326re</t>
  </si>
  <si>
    <t>ax327re/bx327re</t>
  </si>
  <si>
    <t>ax328re/bx328re</t>
  </si>
  <si>
    <t>ax329re/bx329re</t>
  </si>
  <si>
    <t>ax330re/bx330re</t>
  </si>
  <si>
    <t>ax331re/bx331re</t>
  </si>
  <si>
    <t>ax332re/bx332re</t>
  </si>
  <si>
    <t>ax333re/bx333re</t>
  </si>
  <si>
    <t>ax334re/bx334re</t>
  </si>
  <si>
    <t>ax335re/bx335re</t>
  </si>
  <si>
    <t>ax336re/bx336re</t>
  </si>
  <si>
    <t>ax337re/bx337re</t>
  </si>
  <si>
    <t>ax338re/bx338re</t>
  </si>
  <si>
    <t>ax339re/bx339re</t>
  </si>
  <si>
    <t>ax340re/bx340re</t>
  </si>
  <si>
    <t>ax341re/bx341re</t>
  </si>
  <si>
    <t>ax342re/bx342re</t>
  </si>
  <si>
    <t>ax343re/bx343re</t>
  </si>
  <si>
    <t>ax344re/bx344re</t>
  </si>
  <si>
    <t>ax345re/bx345re</t>
  </si>
  <si>
    <t>ax346re/bx346re</t>
  </si>
  <si>
    <t>ax347re/bx347re</t>
  </si>
  <si>
    <t>ax348re/bx348re</t>
  </si>
  <si>
    <t>ax349re/bx349re</t>
  </si>
  <si>
    <t>ax350are/bx350are</t>
  </si>
  <si>
    <t>ax351re/bx351re</t>
  </si>
  <si>
    <t>ax352re/bx352re</t>
  </si>
  <si>
    <t>ax353re/bx353re</t>
  </si>
  <si>
    <t>ax354re/bx354re</t>
  </si>
  <si>
    <t>ax355re/bx355re</t>
  </si>
  <si>
    <t>ax356re/bx356re</t>
  </si>
  <si>
    <t>ax357re/bx357re</t>
  </si>
  <si>
    <t>ax358re/bx358re</t>
  </si>
  <si>
    <t>ax359re/bx359re</t>
  </si>
  <si>
    <t>ax360re/bx360re</t>
  </si>
  <si>
    <t>ax361re/bx361re</t>
  </si>
  <si>
    <t>ax362are/bx362are</t>
  </si>
  <si>
    <t>au001re/bu001re</t>
  </si>
  <si>
    <t>au002re/bu002re</t>
  </si>
  <si>
    <t>au003re/bu003re</t>
  </si>
  <si>
    <t>au004re/bu004re</t>
  </si>
  <si>
    <t>au005re/bu005re</t>
  </si>
  <si>
    <t>au006re/bu006re</t>
  </si>
  <si>
    <t>au007re/bu007re</t>
  </si>
  <si>
    <t>au008re/bu008re</t>
  </si>
  <si>
    <t>au009re/bu009re</t>
  </si>
  <si>
    <t>au010re/bu010re</t>
  </si>
  <si>
    <t>au011re/bu011re</t>
  </si>
  <si>
    <t>au012re/bu012re</t>
  </si>
  <si>
    <t>au013re/bu013re</t>
  </si>
  <si>
    <t>au014re/bu014re</t>
  </si>
  <si>
    <t>au015re/bu015re</t>
  </si>
  <si>
    <t>au016re/bu016re</t>
  </si>
  <si>
    <t>au017re/bu017re</t>
  </si>
  <si>
    <t>au018re/bu018re</t>
  </si>
  <si>
    <t>au019re/bu019re</t>
  </si>
  <si>
    <t>au020re/bu020re</t>
  </si>
  <si>
    <t>au021re/bu021re</t>
  </si>
  <si>
    <t>au022re/bu022re</t>
  </si>
  <si>
    <t>au023re/bu023re</t>
  </si>
  <si>
    <t>au024re/bu024re</t>
  </si>
  <si>
    <t>aua24re/bua24re</t>
  </si>
  <si>
    <t>aua01re/bua01re</t>
  </si>
  <si>
    <t>au025re/bu025re</t>
  </si>
  <si>
    <t>au026re/bu026re</t>
  </si>
  <si>
    <t>au027re/bu027re</t>
  </si>
  <si>
    <t>au028re/bu028re</t>
  </si>
  <si>
    <t>au029re/bu029re</t>
  </si>
  <si>
    <t>au037re/bu037re</t>
  </si>
  <si>
    <t>au038re/bu038re</t>
  </si>
  <si>
    <t>ai401re/bi401re</t>
  </si>
  <si>
    <t>ai402re/bi402re</t>
  </si>
  <si>
    <t>ai403re/bi403re</t>
  </si>
  <si>
    <t>ai404re/bi404re</t>
  </si>
  <si>
    <t>ai405re/bi405re</t>
  </si>
  <si>
    <t>ai406re/bi406re</t>
  </si>
  <si>
    <t>ai407re/bi407re</t>
  </si>
  <si>
    <t>ai408re/bi408re</t>
  </si>
  <si>
    <t>ai409re/bi409re</t>
  </si>
  <si>
    <t>ai410re/bi410re</t>
  </si>
  <si>
    <t>ai411re/bi411re</t>
  </si>
  <si>
    <t>ai412re/bi412re</t>
  </si>
  <si>
    <t>ai413re/bi413re</t>
  </si>
  <si>
    <t>ai414re/bi414re</t>
  </si>
  <si>
    <t>ai416re/bi416re</t>
  </si>
  <si>
    <t>ai417re/bi417re</t>
  </si>
  <si>
    <t>ai418re/bi418re</t>
  </si>
  <si>
    <t>ai419re/bi419re</t>
  </si>
  <si>
    <t>ai420re/bi420re</t>
  </si>
  <si>
    <t>ai421re/bi421re</t>
  </si>
  <si>
    <t>ai422re/bi422re</t>
  </si>
  <si>
    <t>ai423re/bi423re</t>
  </si>
  <si>
    <t>ai424re/bi424re</t>
  </si>
  <si>
    <t>ai425re/bi425re</t>
  </si>
  <si>
    <t>ai426re/bi426re</t>
  </si>
  <si>
    <t>ai427re/bi427re</t>
  </si>
  <si>
    <t>ai428re/bi428re</t>
  </si>
  <si>
    <t>ai429re/bi429re</t>
  </si>
  <si>
    <t>ai430re/bi430re</t>
  </si>
  <si>
    <t>ai431re/bi431re</t>
  </si>
  <si>
    <t>ai432re/bi432re</t>
  </si>
  <si>
    <t>ai433re/bi433re</t>
  </si>
  <si>
    <t>ai434re/bi434re</t>
  </si>
  <si>
    <t>ai435re/bi435re</t>
  </si>
  <si>
    <t>ai436re/bi436re</t>
  </si>
  <si>
    <t>ai437re/bi437re</t>
  </si>
  <si>
    <t>ai438re/bi438re</t>
  </si>
  <si>
    <t>ai439re/bi439re</t>
  </si>
  <si>
    <t>ai440re/bi440re</t>
  </si>
  <si>
    <t>ai441re/bi441re</t>
  </si>
  <si>
    <t>ai442re/bi442re</t>
  </si>
  <si>
    <t>ai443re/bi443re</t>
  </si>
  <si>
    <t>ai444re/bi444re</t>
  </si>
  <si>
    <t>ai445re/bi445re</t>
  </si>
  <si>
    <t>ai446re/bi446re</t>
  </si>
  <si>
    <t>ai447re/bi447re</t>
  </si>
  <si>
    <t>ai448re/bi448re</t>
  </si>
  <si>
    <t>ai449re/bi449re</t>
  </si>
  <si>
    <t>ai450re/bi450re</t>
  </si>
  <si>
    <t>ai451re/bi451re</t>
  </si>
  <si>
    <t>ai452re/bi452re</t>
  </si>
  <si>
    <t>ai453re/bi453re</t>
  </si>
  <si>
    <t>ai454re/bi454re</t>
  </si>
  <si>
    <t>ai455re/bi455re</t>
  </si>
  <si>
    <t>ai456re/bi456re</t>
  </si>
  <si>
    <t>ai457re/bi457re</t>
  </si>
  <si>
    <t>ai458re/bi458re</t>
  </si>
  <si>
    <t>ai459re/bi459re</t>
  </si>
  <si>
    <t>ai460re/bi460re</t>
  </si>
  <si>
    <t>ai461re/bi461re</t>
  </si>
  <si>
    <t>ai462re/bi462re</t>
  </si>
  <si>
    <t>ai463re/bi463re</t>
  </si>
  <si>
    <t>ai464re/bi464re</t>
  </si>
  <si>
    <t>ai465re/bi465re</t>
  </si>
  <si>
    <t>ai466re/bi466re</t>
  </si>
  <si>
    <t>ai467re/bi467re</t>
  </si>
  <si>
    <t>ai468re/bi468re</t>
  </si>
  <si>
    <t>ai469re/bi469re</t>
  </si>
  <si>
    <t>ai470re/bi470re</t>
  </si>
  <si>
    <t>ai471re/bi471re</t>
  </si>
  <si>
    <t>ai472re/bi472re</t>
  </si>
  <si>
    <t>ai473re/bi473re</t>
  </si>
  <si>
    <t>ai474re/bi474re</t>
  </si>
  <si>
    <t>ai475re/bi475re</t>
  </si>
  <si>
    <t>ai476re/bi476re</t>
  </si>
  <si>
    <t>ai477re/bi477re</t>
  </si>
  <si>
    <t>ai478re/bi478re</t>
  </si>
  <si>
    <t>ai479re/bi479re</t>
  </si>
  <si>
    <t>ai480re/bi480re</t>
  </si>
  <si>
    <t>ai481re/bi481re</t>
  </si>
  <si>
    <t>ai482re/bi482re</t>
  </si>
  <si>
    <t>ai483re/bi483re</t>
  </si>
  <si>
    <t>ai484re/bi484re</t>
  </si>
  <si>
    <t>ai485re/bi485re</t>
  </si>
  <si>
    <t>ai486re/bi486re</t>
  </si>
  <si>
    <t>astotre/bstotre</t>
  </si>
  <si>
    <t>asprvre/bsprvre</t>
  </si>
  <si>
    <t>as600re/bs600re</t>
  </si>
  <si>
    <t>aspubre/bspubre</t>
  </si>
  <si>
    <t>ashhirec/bshhirec</t>
  </si>
  <si>
    <t>at001re/bt001re</t>
  </si>
  <si>
    <t>at002re/bt002re</t>
  </si>
  <si>
    <t>at003re/bt003re</t>
  </si>
  <si>
    <t>at004re/bt004re</t>
  </si>
  <si>
    <t>at005re/bt005re</t>
  </si>
  <si>
    <t>at006re/bt006re</t>
  </si>
  <si>
    <t>at007re/bt007re</t>
  </si>
  <si>
    <t>at008re/bt008re</t>
  </si>
  <si>
    <t>at009re/bt009re</t>
  </si>
  <si>
    <t>at010re/bt010re</t>
  </si>
  <si>
    <t>at011re/bt011re</t>
  </si>
  <si>
    <t>at010reb/bt010reb</t>
  </si>
  <si>
    <t>at010rel/bt010rel</t>
  </si>
  <si>
    <t>at010reu/bt010reu</t>
  </si>
  <si>
    <t>at010ree/bt010ree</t>
  </si>
  <si>
    <t>ap201re/bp201re</t>
  </si>
  <si>
    <t>ap202re/bp202re</t>
  </si>
  <si>
    <t>ap202reb/bp202reb</t>
  </si>
  <si>
    <t>ap202rel/bp202rel</t>
  </si>
  <si>
    <t>ap202reu/bp202reu</t>
  </si>
  <si>
    <t>ap202ree/bp202ree</t>
  </si>
  <si>
    <t>ap203re/bp203re</t>
  </si>
  <si>
    <t>ap204re/bp204re</t>
  </si>
  <si>
    <t>ap204reb/bp204reb</t>
  </si>
  <si>
    <t>ap204rel/bp204rel</t>
  </si>
  <si>
    <t>ap204reu/bp204reu</t>
  </si>
  <si>
    <t>ap204ree/bp204ree</t>
  </si>
  <si>
    <t>ap205re/bp205re</t>
  </si>
  <si>
    <t>ap206re/bp206re</t>
  </si>
  <si>
    <t>ap306re/bp306re</t>
  </si>
  <si>
    <t>ap207re/bp207re</t>
  </si>
  <si>
    <t>ap207reb/bp207reb</t>
  </si>
  <si>
    <t>ap207rel/bp207rel</t>
  </si>
  <si>
    <t>ap207reu/bp207reu</t>
  </si>
  <si>
    <t>ap207ree/bp207ree</t>
  </si>
  <si>
    <t>ap208rec/bp208rec</t>
  </si>
  <si>
    <t>ap209re/bp209re</t>
  </si>
  <si>
    <t>ap210re/bp210re</t>
  </si>
  <si>
    <t>ap310re/bp310re</t>
  </si>
  <si>
    <t>ap211re/bp211re</t>
  </si>
  <si>
    <t>ap211reb/bp211reb</t>
  </si>
  <si>
    <t>ap211rel/bp211rel</t>
  </si>
  <si>
    <t>ap211reu/bp211reu</t>
  </si>
  <si>
    <t>ap211ree/bp211ree</t>
  </si>
  <si>
    <t>ap212re/bp212re</t>
  </si>
  <si>
    <t>ap213re/bp213re</t>
  </si>
  <si>
    <t>ap213reb/bp213reb</t>
  </si>
  <si>
    <t>ap213rel/bp213rel</t>
  </si>
  <si>
    <t>ap213reu/bp213reu</t>
  </si>
  <si>
    <t>ap213ree/bp213ree</t>
  </si>
  <si>
    <t>ap214rp/bp214rp</t>
  </si>
  <si>
    <t>ap215rp/bp215rp</t>
  </si>
  <si>
    <t>ap215rpb/bp215rpb</t>
  </si>
  <si>
    <t>ap215rpl/bp215rpl</t>
  </si>
  <si>
    <t>ap215rpu/bp215rpu</t>
  </si>
  <si>
    <t>ap215rpe/bp215rpe</t>
  </si>
  <si>
    <t>ap250rec/bp250rec</t>
  </si>
  <si>
    <t>ap251rec/bp251rec</t>
  </si>
  <si>
    <t>ar001rp/br001rp</t>
  </si>
  <si>
    <t>ar002rp/br002rp</t>
  </si>
  <si>
    <t>ar002rpb/br002rpb</t>
  </si>
  <si>
    <t>ar002rpl/br002rpl</t>
  </si>
  <si>
    <t>ar002rpu/br002rpu</t>
  </si>
  <si>
    <t>ar002rpe/br002rpe</t>
  </si>
  <si>
    <t>ar003rp/br003rp</t>
  </si>
  <si>
    <t>ar003rpb/br003rpb</t>
  </si>
  <si>
    <t>ar003rpl/br003rpl</t>
  </si>
  <si>
    <t>ar003rpu/br003rpu</t>
  </si>
  <si>
    <t>ar003rpe/br003rpe</t>
  </si>
  <si>
    <t>ar004rpc/br004rpc</t>
  </si>
  <si>
    <t>ar005rp/br005rp</t>
  </si>
  <si>
    <t>ar006rp/br006rp</t>
  </si>
  <si>
    <t>ar006rpb/br006rpb</t>
  </si>
  <si>
    <t>ar006rpl/br006rpl</t>
  </si>
  <si>
    <t>ar006rpu/br006rpu</t>
  </si>
  <si>
    <t>ar006rpe/br006rpe</t>
  </si>
  <si>
    <t>ar007rp/br007rp</t>
  </si>
  <si>
    <t>ar007rpb/br007rpb</t>
  </si>
  <si>
    <t>ar007rpl/br007rpl</t>
  </si>
  <si>
    <t>ar007rpu/br007rpu</t>
  </si>
  <si>
    <t>ar007rpe/br007rpe</t>
  </si>
  <si>
    <t>ar008rpc/br008rpc</t>
  </si>
  <si>
    <t>ar009rp/br009rp</t>
  </si>
  <si>
    <t>ar010rp/br010rp</t>
  </si>
  <si>
    <t>ar010rpb/br010rpb</t>
  </si>
  <si>
    <t>ar010rpl/br010rpl</t>
  </si>
  <si>
    <t>ar010rpu/br010rpu</t>
  </si>
  <si>
    <t>ar010rpe/br010rpe</t>
  </si>
  <si>
    <t>ar011rp/br011rp</t>
  </si>
  <si>
    <t>ar011rpb/br011rpb</t>
  </si>
  <si>
    <t>ar011rpl/br011rpl</t>
  </si>
  <si>
    <t>ar011rpu/br011rpu</t>
  </si>
  <si>
    <t>ar011rpe/br011rpe</t>
  </si>
  <si>
    <t>ar012rpc/br012rpc</t>
  </si>
  <si>
    <t>ar013rp/br013rp</t>
  </si>
  <si>
    <t>ar014rp/br014rp</t>
  </si>
  <si>
    <t>ar014rpb/br014rpb</t>
  </si>
  <si>
    <t>ar014rpl/br014rpl</t>
  </si>
  <si>
    <t>ar014rpu/br014rpu</t>
  </si>
  <si>
    <t>ar014rpe/br014rpe</t>
  </si>
  <si>
    <t>ar015rp/br015rp</t>
  </si>
  <si>
    <t>ar015rpb/br015rpb</t>
  </si>
  <si>
    <t>ar015rpl/br015rpl</t>
  </si>
  <si>
    <t>ar015rpu/br015rpu</t>
  </si>
  <si>
    <t>ar015rpe/br015rpe</t>
  </si>
  <si>
    <t>ar016rpc/br016rpc</t>
  </si>
  <si>
    <t>ar017rp/br017rp</t>
  </si>
  <si>
    <t>ar018rp/br018rp</t>
  </si>
  <si>
    <t>ar018rpb/br018rpb</t>
  </si>
  <si>
    <t>ar018rpl/br018rpl</t>
  </si>
  <si>
    <t>ar018rpu/br018rpu</t>
  </si>
  <si>
    <t>ar018rpe/br018rpe</t>
  </si>
  <si>
    <t>ar019rp/br019rp</t>
  </si>
  <si>
    <t>ar020rp/br020rp</t>
  </si>
  <si>
    <t>ar020rpb/br020rpb</t>
  </si>
  <si>
    <t>ar020rpl/br020rpl</t>
  </si>
  <si>
    <t>ar020rpu/br020rpu</t>
  </si>
  <si>
    <t>ar020rpe/br020rpe</t>
  </si>
  <si>
    <t>ar021rp/br021rp</t>
  </si>
  <si>
    <t>ar022rp/br022rp</t>
  </si>
  <si>
    <t>ar022rpb/br022rpb</t>
  </si>
  <si>
    <t>ar022rpl/br022rpl</t>
  </si>
  <si>
    <t>ar022rpu/br022rpu</t>
  </si>
  <si>
    <t>ar022rpe/br022rpe</t>
  </si>
  <si>
    <t>ar023rp/br023rp</t>
  </si>
  <si>
    <t>ar025rpc/br025rpc</t>
  </si>
  <si>
    <t>ac038sp/bc038sp</t>
  </si>
  <si>
    <t>ac039re/bc039re</t>
  </si>
  <si>
    <t>ac040re/bc040re</t>
  </si>
  <si>
    <t>av005sp/bv005sp</t>
  </si>
  <si>
    <t>av006sp/bv006sp</t>
  </si>
  <si>
    <t>av006spc/bv006spc</t>
  </si>
  <si>
    <t>ac096sp/bc096sp</t>
  </si>
  <si>
    <t>ac097sp/bc097sp</t>
  </si>
  <si>
    <t>ac098sp/bc098sp</t>
  </si>
  <si>
    <t>ac099sp/bc099sp</t>
  </si>
  <si>
    <t>ad001/bd001</t>
  </si>
  <si>
    <t>ad002/bd002</t>
  </si>
  <si>
    <t>ad003/bd003</t>
  </si>
  <si>
    <t>ad005/bd005</t>
  </si>
  <si>
    <t>ad006/bd006</t>
  </si>
  <si>
    <t>ad007/bd007</t>
  </si>
  <si>
    <t>ad009/bd009</t>
  </si>
  <si>
    <t>ad010/bd010</t>
  </si>
  <si>
    <t>ad011</t>
  </si>
  <si>
    <t>ad013</t>
  </si>
  <si>
    <t>ad014/bd014</t>
  </si>
  <si>
    <t>ay001re/by001re</t>
  </si>
  <si>
    <t>ay002re/by002re</t>
  </si>
  <si>
    <t>ay003rec/by003rec</t>
  </si>
  <si>
    <t>ay004re/by004re</t>
  </si>
  <si>
    <t>ay010re/by010re</t>
  </si>
  <si>
    <t>ay011rec/by011rec</t>
  </si>
  <si>
    <t>ay012rec/by012rec</t>
  </si>
  <si>
    <t>ay013rec/by013rec</t>
  </si>
  <si>
    <t>ay014rec/by014rec</t>
  </si>
  <si>
    <t>ay015rec/by015rec</t>
  </si>
  <si>
    <t>ay016re/by016re</t>
  </si>
  <si>
    <t>ay017re/by017re</t>
  </si>
  <si>
    <t>ay018re/by018re</t>
  </si>
  <si>
    <t>ay019re/by019re</t>
  </si>
  <si>
    <t>ay020re/by020re</t>
  </si>
  <si>
    <t>ay021re/by021re</t>
  </si>
  <si>
    <t>ay022re/by022re</t>
  </si>
  <si>
    <t>ay023rec/by023rec</t>
  </si>
  <si>
    <t>ay024rec/by024rec</t>
  </si>
  <si>
    <t>ay025re/by025re</t>
  </si>
  <si>
    <t>ay026re/by026re</t>
  </si>
  <si>
    <t>ay030re/by030re</t>
  </si>
  <si>
    <t>ay031rec/by031rec</t>
  </si>
  <si>
    <t>ay032rec/by032rec</t>
  </si>
  <si>
    <t>ay033rec/by033rec</t>
  </si>
  <si>
    <t>ay034re/by034re</t>
  </si>
  <si>
    <t>ay035re/by035re</t>
  </si>
  <si>
    <t>ay036re/by036re</t>
  </si>
  <si>
    <t>ay037re/by037re</t>
  </si>
  <si>
    <t>ay038re/by038re</t>
  </si>
  <si>
    <t>ay040re/by040re</t>
  </si>
  <si>
    <t>ay041re/by041re</t>
  </si>
  <si>
    <t>ay042re/by042re</t>
  </si>
  <si>
    <t>ay043re/by043re</t>
  </si>
  <si>
    <t>ay044re/by044re</t>
  </si>
  <si>
    <t>ay045sp/by045sp</t>
  </si>
  <si>
    <t>ay046re/by046re</t>
  </si>
  <si>
    <t>ay060re/by060re</t>
  </si>
  <si>
    <t>ay061re/by061re</t>
  </si>
  <si>
    <t>ay062re/by062re</t>
  </si>
  <si>
    <t>ay065re/by065re</t>
  </si>
  <si>
    <t>ay070rec/by070rec</t>
  </si>
  <si>
    <t>al101re/bl101re</t>
  </si>
  <si>
    <t>al002rec/bl002rec</t>
  </si>
  <si>
    <t>al003red/bl003red</t>
  </si>
  <si>
    <t>al004rec/bl004rec</t>
  </si>
  <si>
    <t>am001he/bm001he</t>
  </si>
  <si>
    <t>am002he/bm002he</t>
  </si>
  <si>
    <t>am003he/bm003he</t>
  </si>
  <si>
    <t>am004he/bm004he</t>
  </si>
  <si>
    <t>am005he/bm005he</t>
  </si>
  <si>
    <t>am006re/bm006re</t>
  </si>
  <si>
    <t>am007re/bm007re</t>
  </si>
  <si>
    <t>am008he/bm008he</t>
  </si>
  <si>
    <t>am009he/bm009he</t>
  </si>
  <si>
    <t>am010he/bm010he</t>
  </si>
  <si>
    <t>am011re/bm011re</t>
  </si>
  <si>
    <t>am012he/bm012he</t>
  </si>
  <si>
    <t>am013he/bm013he</t>
  </si>
  <si>
    <t>am014he/bm014he</t>
  </si>
  <si>
    <t>am015he/bm015he</t>
  </si>
  <si>
    <t>am016he/bm016he</t>
  </si>
  <si>
    <t>am017he/bm017he</t>
  </si>
  <si>
    <t>am020re/bm020re</t>
  </si>
  <si>
    <t>am021re/bm021re</t>
  </si>
  <si>
    <t>am022re/bm022re</t>
  </si>
  <si>
    <t>am023sp/bm023sp</t>
  </si>
  <si>
    <t>am024sp/bm024sp</t>
  </si>
  <si>
    <t>ams01re/bms01re</t>
  </si>
  <si>
    <t>ams02he/bms02he</t>
  </si>
  <si>
    <t>ams04he/bms04he</t>
  </si>
  <si>
    <t>ams06he/bms06he</t>
  </si>
  <si>
    <t>ams07he/bms07he</t>
  </si>
  <si>
    <t>at012re/bt012re</t>
  </si>
  <si>
    <t>at013re/bt013re</t>
  </si>
  <si>
    <t>at014re/bt014re</t>
  </si>
  <si>
    <t>at015re/bt015re</t>
  </si>
  <si>
    <t>at016re/bt016re</t>
  </si>
  <si>
    <t>at017re/bt017re</t>
  </si>
  <si>
    <t>at018re/bt018re</t>
  </si>
  <si>
    <t>at019re/bt019re</t>
  </si>
  <si>
    <t>at020re/bt020re</t>
  </si>
  <si>
    <t>at021re/bt021re</t>
  </si>
  <si>
    <t>av032tre/bv032tre</t>
  </si>
  <si>
    <t>ax231tre/bx231tre</t>
  </si>
  <si>
    <t>ax232tre/bx232tre</t>
  </si>
  <si>
    <t>ax362tre/bx362tre</t>
  </si>
  <si>
    <t>avt06sp/bvt06sp</t>
  </si>
  <si>
    <t>z_aa001re</t>
  </si>
  <si>
    <t>z_aa002rey</t>
  </si>
  <si>
    <t>z_aa003re</t>
  </si>
  <si>
    <t>z_aa006re</t>
  </si>
  <si>
    <t>z_aa007re</t>
  </si>
  <si>
    <t>z_aa008re</t>
  </si>
  <si>
    <t>z_aa016rem</t>
  </si>
  <si>
    <t>z_aa016red</t>
  </si>
  <si>
    <t>z_aa016rey</t>
  </si>
  <si>
    <t>z_aa019re</t>
  </si>
  <si>
    <t>z_aa020re</t>
  </si>
  <si>
    <t>z_aa029re</t>
  </si>
  <si>
    <t>z_aa030re</t>
  </si>
  <si>
    <t>z_aa223re</t>
  </si>
  <si>
    <t>z_aa233re</t>
  </si>
  <si>
    <t>z_aa234re</t>
  </si>
  <si>
    <t>z_aa236re</t>
  </si>
  <si>
    <t>z_aa300re</t>
  </si>
  <si>
    <t>z_ab001re</t>
  </si>
  <si>
    <t>z_ab003red</t>
  </si>
  <si>
    <t>z_ab005rec</t>
  </si>
  <si>
    <t>z_ab042re</t>
  </si>
  <si>
    <t>z_ab043re</t>
  </si>
  <si>
    <t>z_ab044re</t>
  </si>
  <si>
    <t>z_ab037re</t>
  </si>
  <si>
    <t>z_ab038re</t>
  </si>
  <si>
    <t>z_ab039re</t>
  </si>
  <si>
    <t>z_ab040re</t>
  </si>
  <si>
    <t>z_ak067ss</t>
  </si>
  <si>
    <t>z_ak068sc</t>
  </si>
  <si>
    <t>z_ak077ss</t>
  </si>
  <si>
    <t>z_ae050ma</t>
  </si>
  <si>
    <t>z_ae051ma</t>
  </si>
  <si>
    <t>z_ae052mab</t>
  </si>
  <si>
    <t>z_ae152mab</t>
  </si>
  <si>
    <t>z_ae062fa</t>
  </si>
  <si>
    <t>z_ae063fa</t>
  </si>
  <si>
    <t>z_ae064fab</t>
  </si>
  <si>
    <t>z_ae164fab</t>
  </si>
  <si>
    <t>z_af001js</t>
  </si>
  <si>
    <t>z_af002js</t>
  </si>
  <si>
    <t>z_af003js</t>
  </si>
  <si>
    <t>z_af005js</t>
  </si>
  <si>
    <t>z_af006jc</t>
  </si>
  <si>
    <t>z_af007jc</t>
  </si>
  <si>
    <t>z_af008jc</t>
  </si>
  <si>
    <t>z_af009jc</t>
  </si>
  <si>
    <t>z_af010jc</t>
  </si>
  <si>
    <t>z_af011jc</t>
  </si>
  <si>
    <t>z_af012jc</t>
  </si>
  <si>
    <t>z_af013jc</t>
  </si>
  <si>
    <t>z_af014jc</t>
  </si>
  <si>
    <t>z_af015jc</t>
  </si>
  <si>
    <t>z_af016jc</t>
  </si>
  <si>
    <t>z_af017jc</t>
  </si>
  <si>
    <t>z_af018jc</t>
  </si>
  <si>
    <t>z_af019jc</t>
  </si>
  <si>
    <t>z_ai101re</t>
  </si>
  <si>
    <t>z_ai111re</t>
  </si>
  <si>
    <t>z_ai113re</t>
  </si>
  <si>
    <t>z_ai115re</t>
  </si>
  <si>
    <t>z_ai116re</t>
  </si>
  <si>
    <t>z_ai118re</t>
  </si>
  <si>
    <t>z_ai119re</t>
  </si>
  <si>
    <t>z_av031re</t>
  </si>
  <si>
    <t>z_av032are</t>
  </si>
  <si>
    <t>z_av032bre</t>
  </si>
  <si>
    <t>z_av033re</t>
  </si>
  <si>
    <t>z_av034re</t>
  </si>
  <si>
    <t>z_av035re</t>
  </si>
  <si>
    <t>z_av036re</t>
  </si>
  <si>
    <t>z_av037re</t>
  </si>
  <si>
    <t>z_av038re</t>
  </si>
  <si>
    <t>z_av039re</t>
  </si>
  <si>
    <t>z_av040re</t>
  </si>
  <si>
    <t>z_av041re</t>
  </si>
  <si>
    <t>z_av042re</t>
  </si>
  <si>
    <t>z_ax201re</t>
  </si>
  <si>
    <t>z_ax202are</t>
  </si>
  <si>
    <t>z_ax202bma</t>
  </si>
  <si>
    <t>z_ax202bmb</t>
  </si>
  <si>
    <t>z_ax202bre</t>
  </si>
  <si>
    <t>z_ax202cre</t>
  </si>
  <si>
    <t>z_ax203lre</t>
  </si>
  <si>
    <t>z_ax203sre</t>
  </si>
  <si>
    <t>z_ax204lre</t>
  </si>
  <si>
    <t>z_ax204sre</t>
  </si>
  <si>
    <t>z_ax205lre</t>
  </si>
  <si>
    <t>z_ax205sre</t>
  </si>
  <si>
    <t>z_ax206lre</t>
  </si>
  <si>
    <t>z_ax206sre</t>
  </si>
  <si>
    <t>z_ax207lre</t>
  </si>
  <si>
    <t>z_ax207sre</t>
  </si>
  <si>
    <t>z_ax208lre</t>
  </si>
  <si>
    <t>z_ax208sre</t>
  </si>
  <si>
    <t>z_ax209lre</t>
  </si>
  <si>
    <t>z_ax209sre</t>
  </si>
  <si>
    <t>z_ax210lre</t>
  </si>
  <si>
    <t>z_ax210sre</t>
  </si>
  <si>
    <t>z_ax230re</t>
  </si>
  <si>
    <t>z_ax231are</t>
  </si>
  <si>
    <t>z_ax231bre</t>
  </si>
  <si>
    <t>z_ax232are</t>
  </si>
  <si>
    <t>z_ax232bre</t>
  </si>
  <si>
    <t>z_ax301re</t>
  </si>
  <si>
    <t>z_ax302re</t>
  </si>
  <si>
    <t>z_ax303re</t>
  </si>
  <si>
    <t>z_ax304re</t>
  </si>
  <si>
    <t>z_ax305re</t>
  </si>
  <si>
    <t>z_ax306re</t>
  </si>
  <si>
    <t>z_ax307re</t>
  </si>
  <si>
    <t>z_ax308re</t>
  </si>
  <si>
    <t>z_ax309re</t>
  </si>
  <si>
    <t>z_ax310re</t>
  </si>
  <si>
    <t>z_ax311re</t>
  </si>
  <si>
    <t>z_ax312re</t>
  </si>
  <si>
    <t>z_ax313re</t>
  </si>
  <si>
    <t>z_ax314re</t>
  </si>
  <si>
    <t>z_ax315re</t>
  </si>
  <si>
    <t>z_ax316re</t>
  </si>
  <si>
    <t>z_ax317re</t>
  </si>
  <si>
    <t>z_ax318re</t>
  </si>
  <si>
    <t>z_ax319re</t>
  </si>
  <si>
    <t>z_ax320re</t>
  </si>
  <si>
    <t>z_ax321re</t>
  </si>
  <si>
    <t>z_ax322re</t>
  </si>
  <si>
    <t>z_ax323re</t>
  </si>
  <si>
    <t>z_ax324re</t>
  </si>
  <si>
    <t>z_ax325re</t>
  </si>
  <si>
    <t>z_ax326re</t>
  </si>
  <si>
    <t>z_ax327re</t>
  </si>
  <si>
    <t>z_ax328re</t>
  </si>
  <si>
    <t>z_ax329re</t>
  </si>
  <si>
    <t>z_ax330re</t>
  </si>
  <si>
    <t>z_ax331re</t>
  </si>
  <si>
    <t>z_ax332re</t>
  </si>
  <si>
    <t>z_ax333re</t>
  </si>
  <si>
    <t>z_ax334re</t>
  </si>
  <si>
    <t>z_ax335re</t>
  </si>
  <si>
    <t>z_ax336re</t>
  </si>
  <si>
    <t>z_ax337re</t>
  </si>
  <si>
    <t>z_ax338re</t>
  </si>
  <si>
    <t>z_ax339re</t>
  </si>
  <si>
    <t>z_ax340re</t>
  </si>
  <si>
    <t>z_ax341re</t>
  </si>
  <si>
    <t>z_ax342re</t>
  </si>
  <si>
    <t>z_ax343re</t>
  </si>
  <si>
    <t>z_ax344re</t>
  </si>
  <si>
    <t>z_ax345re</t>
  </si>
  <si>
    <t>z_ax346re</t>
  </si>
  <si>
    <t>z_ax347re</t>
  </si>
  <si>
    <t>z_ax348re</t>
  </si>
  <si>
    <t>z_ax349re</t>
  </si>
  <si>
    <t>z_ax350are</t>
  </si>
  <si>
    <t>z_ax351re</t>
  </si>
  <si>
    <t>z_ax352re</t>
  </si>
  <si>
    <t>z_ax353re</t>
  </si>
  <si>
    <t>z_ax354re</t>
  </si>
  <si>
    <t>z_ax355re</t>
  </si>
  <si>
    <t>z_ax356re</t>
  </si>
  <si>
    <t>z_ax357re</t>
  </si>
  <si>
    <t>z_ax358re</t>
  </si>
  <si>
    <t>z_ax359re</t>
  </si>
  <si>
    <t>z_ax360re</t>
  </si>
  <si>
    <t>z_ax361re</t>
  </si>
  <si>
    <t>z_ax362are</t>
  </si>
  <si>
    <t>z_au001re</t>
  </si>
  <si>
    <t>z_au002re</t>
  </si>
  <si>
    <t>z_au003re</t>
  </si>
  <si>
    <t>z_au004re</t>
  </si>
  <si>
    <t>z_au005re</t>
  </si>
  <si>
    <t>z_au006re</t>
  </si>
  <si>
    <t>z_au007re</t>
  </si>
  <si>
    <t>z_au008re</t>
  </si>
  <si>
    <t>z_au009re</t>
  </si>
  <si>
    <t>z_au010re</t>
  </si>
  <si>
    <t>z_au011re</t>
  </si>
  <si>
    <t>z_au012re</t>
  </si>
  <si>
    <t>z_au013re</t>
  </si>
  <si>
    <t>z_au014re</t>
  </si>
  <si>
    <t>z_au015re</t>
  </si>
  <si>
    <t>z_au016re</t>
  </si>
  <si>
    <t>z_au017re</t>
  </si>
  <si>
    <t>z_au018re</t>
  </si>
  <si>
    <t>z_au019re</t>
  </si>
  <si>
    <t>z_au020re</t>
  </si>
  <si>
    <t>z_au021re</t>
  </si>
  <si>
    <t>z_au022re</t>
  </si>
  <si>
    <t>z_au023re</t>
  </si>
  <si>
    <t>z_au024re</t>
  </si>
  <si>
    <t>z_aua24re</t>
  </si>
  <si>
    <t>z_aua01re</t>
  </si>
  <si>
    <t>z_au025re</t>
  </si>
  <si>
    <t>z_au026re</t>
  </si>
  <si>
    <t>z_au027re</t>
  </si>
  <si>
    <t>z_au028re</t>
  </si>
  <si>
    <t>z_au029re</t>
  </si>
  <si>
    <t>z_au037re</t>
  </si>
  <si>
    <t>z_au038re</t>
  </si>
  <si>
    <t>z_ai401re</t>
  </si>
  <si>
    <t>z_ai402re</t>
  </si>
  <si>
    <t>z_ai403re</t>
  </si>
  <si>
    <t>z_ai404re</t>
  </si>
  <si>
    <t>z_ai405re</t>
  </si>
  <si>
    <t>z_ai406re</t>
  </si>
  <si>
    <t>z_ai407re</t>
  </si>
  <si>
    <t>z_ai408re</t>
  </si>
  <si>
    <t>z_ai409re</t>
  </si>
  <si>
    <t>z_ai410re</t>
  </si>
  <si>
    <t>z_ai411re</t>
  </si>
  <si>
    <t>z_ai412re</t>
  </si>
  <si>
    <t>z_ai413re</t>
  </si>
  <si>
    <t>z_ai414re</t>
  </si>
  <si>
    <t>z_ai416re</t>
  </si>
  <si>
    <t>z_ai417re</t>
  </si>
  <si>
    <t>z_ai418re</t>
  </si>
  <si>
    <t>z_ai419re</t>
  </si>
  <si>
    <t>z_ai420re</t>
  </si>
  <si>
    <t>z_ai421re</t>
  </si>
  <si>
    <t>z_ai422re</t>
  </si>
  <si>
    <t>z_ai423re</t>
  </si>
  <si>
    <t>z_ai424re</t>
  </si>
  <si>
    <t>z_ai425re</t>
  </si>
  <si>
    <t>z_ai426re</t>
  </si>
  <si>
    <t>z_ai427re</t>
  </si>
  <si>
    <t>z_ai428re</t>
  </si>
  <si>
    <t>z_ai429re</t>
  </si>
  <si>
    <t>z_ai430re</t>
  </si>
  <si>
    <t>z_ai431re</t>
  </si>
  <si>
    <t>z_ai432re</t>
  </si>
  <si>
    <t>z_ai433re</t>
  </si>
  <si>
    <t>z_ai434re</t>
  </si>
  <si>
    <t>z_ai435re</t>
  </si>
  <si>
    <t>z_ai436re</t>
  </si>
  <si>
    <t>z_ai437re</t>
  </si>
  <si>
    <t>z_ai438re</t>
  </si>
  <si>
    <t>z_ai439re</t>
  </si>
  <si>
    <t>z_ai440re</t>
  </si>
  <si>
    <t>z_ai441re</t>
  </si>
  <si>
    <t>z_ai442re</t>
  </si>
  <si>
    <t>z_ai443re</t>
  </si>
  <si>
    <t>z_ai444re</t>
  </si>
  <si>
    <t>z_ai445re</t>
  </si>
  <si>
    <t>z_ai446re</t>
  </si>
  <si>
    <t>z_ai447re</t>
  </si>
  <si>
    <t>z_ai448re</t>
  </si>
  <si>
    <t>z_ai449re</t>
  </si>
  <si>
    <t>z_ai450re</t>
  </si>
  <si>
    <t>z_ai451re</t>
  </si>
  <si>
    <t>z_ai452re</t>
  </si>
  <si>
    <t>z_ai453re</t>
  </si>
  <si>
    <t>z_ai454re</t>
  </si>
  <si>
    <t>z_ai455re</t>
  </si>
  <si>
    <t>z_ai456re</t>
  </si>
  <si>
    <t>z_ai457re</t>
  </si>
  <si>
    <t>z_ai458re</t>
  </si>
  <si>
    <t>z_ai459re</t>
  </si>
  <si>
    <t>z_ai460re</t>
  </si>
  <si>
    <t>z_ai461re</t>
  </si>
  <si>
    <t>z_ai462re</t>
  </si>
  <si>
    <t>z_ai463re</t>
  </si>
  <si>
    <t>z_ai464re</t>
  </si>
  <si>
    <t>z_ai465re</t>
  </si>
  <si>
    <t>z_ai466re</t>
  </si>
  <si>
    <t>z_ai467re</t>
  </si>
  <si>
    <t>z_ai468re</t>
  </si>
  <si>
    <t>z_ai469re</t>
  </si>
  <si>
    <t>z_ai470re</t>
  </si>
  <si>
    <t>z_ai471re</t>
  </si>
  <si>
    <t>z_ai472re</t>
  </si>
  <si>
    <t>z_ai473re</t>
  </si>
  <si>
    <t>z_ai474re</t>
  </si>
  <si>
    <t>z_ai475re</t>
  </si>
  <si>
    <t>z_ai476re</t>
  </si>
  <si>
    <t>z_ai477re</t>
  </si>
  <si>
    <t>z_ai478re</t>
  </si>
  <si>
    <t>z_ai479re</t>
  </si>
  <si>
    <t>z_ai480re</t>
  </si>
  <si>
    <t>z_ai481re</t>
  </si>
  <si>
    <t>z_ai482re</t>
  </si>
  <si>
    <t>z_ai483re</t>
  </si>
  <si>
    <t>z_ai484re</t>
  </si>
  <si>
    <t>z_ai485re</t>
  </si>
  <si>
    <t>z_ai486re</t>
  </si>
  <si>
    <t>z_astotre</t>
  </si>
  <si>
    <t>z_asprvre</t>
  </si>
  <si>
    <t>z_as600re</t>
  </si>
  <si>
    <t>z_aspubre</t>
  </si>
  <si>
    <t>z_ashhirec</t>
  </si>
  <si>
    <t>z_at001re</t>
  </si>
  <si>
    <t>z_at002re</t>
  </si>
  <si>
    <t>z_at003re</t>
  </si>
  <si>
    <t>z_at004re</t>
  </si>
  <si>
    <t>z_at005re</t>
  </si>
  <si>
    <t>z_at006re</t>
  </si>
  <si>
    <t>z_at007re</t>
  </si>
  <si>
    <t>z_at008re</t>
  </si>
  <si>
    <t>z_at009re</t>
  </si>
  <si>
    <t>z_at010re</t>
  </si>
  <si>
    <t>z_at011re</t>
  </si>
  <si>
    <t>z_at010reb</t>
  </si>
  <si>
    <t>z_at010rel</t>
  </si>
  <si>
    <t>z_at010reu</t>
  </si>
  <si>
    <t>z_at010ree</t>
  </si>
  <si>
    <t>z_ap201re</t>
  </si>
  <si>
    <t>z_ap202re</t>
  </si>
  <si>
    <t>z_ap202reb</t>
  </si>
  <si>
    <t>z_ap202rel</t>
  </si>
  <si>
    <t>z_ap202reu</t>
  </si>
  <si>
    <t>z_ap202ree</t>
  </si>
  <si>
    <t>z_ap203re</t>
  </si>
  <si>
    <t>z_ap204re</t>
  </si>
  <si>
    <t>z_ap204reb</t>
  </si>
  <si>
    <t>z_ap204rel</t>
  </si>
  <si>
    <t>z_ap204reu</t>
  </si>
  <si>
    <t>z_ap204ree</t>
  </si>
  <si>
    <t>z_ap205re</t>
  </si>
  <si>
    <t>z_ap206re</t>
  </si>
  <si>
    <t>z_ap306re</t>
  </si>
  <si>
    <t>z_ap207re</t>
  </si>
  <si>
    <t>z_ap207reb</t>
  </si>
  <si>
    <t>z_ap207rel</t>
  </si>
  <si>
    <t>z_ap207reu</t>
  </si>
  <si>
    <t>z_ap207ree</t>
  </si>
  <si>
    <t>z_ap208rec</t>
  </si>
  <si>
    <t>z_ap209re</t>
  </si>
  <si>
    <t>z_ap210re</t>
  </si>
  <si>
    <t>z_ap310re</t>
  </si>
  <si>
    <t>z_ap211re</t>
  </si>
  <si>
    <t>z_ap211reb</t>
  </si>
  <si>
    <t>z_ap211rel</t>
  </si>
  <si>
    <t>z_ap211reu</t>
  </si>
  <si>
    <t>z_ap211ree</t>
  </si>
  <si>
    <t>z_ap212re</t>
  </si>
  <si>
    <t>z_ap213re</t>
  </si>
  <si>
    <t>z_ap213reb</t>
  </si>
  <si>
    <t>z_ap213rel</t>
  </si>
  <si>
    <t>z_ap213reu</t>
  </si>
  <si>
    <t>z_ap213ree</t>
  </si>
  <si>
    <t>z_ap214rp</t>
  </si>
  <si>
    <t>z_ap215rp</t>
  </si>
  <si>
    <t>z_ap215rpb</t>
  </si>
  <si>
    <t>z_ap215rpl</t>
  </si>
  <si>
    <t>z_ap215rpu</t>
  </si>
  <si>
    <t>z_ap215rpe</t>
  </si>
  <si>
    <t>z_ap250rec</t>
  </si>
  <si>
    <t>z_ap251rec</t>
  </si>
  <si>
    <t>z_ar001rp</t>
  </si>
  <si>
    <t>z_ar002rp</t>
  </si>
  <si>
    <t>z_ar002rpb</t>
  </si>
  <si>
    <t>z_ar002rpl</t>
  </si>
  <si>
    <t>z_ar002rpu</t>
  </si>
  <si>
    <t>z_ar002rpe</t>
  </si>
  <si>
    <t>z_ar003rp</t>
  </si>
  <si>
    <t>z_ar003rpb</t>
  </si>
  <si>
    <t>z_ar003rpl</t>
  </si>
  <si>
    <t>z_ar003rpu</t>
  </si>
  <si>
    <t>z_ar003rpe</t>
  </si>
  <si>
    <t>z_ar004rpc</t>
  </si>
  <si>
    <t>z_ar005rp</t>
  </si>
  <si>
    <t>z_ar006rp</t>
  </si>
  <si>
    <t>z_ar006rpb</t>
  </si>
  <si>
    <t>z_ar006rpl</t>
  </si>
  <si>
    <t>z_ar006rpu</t>
  </si>
  <si>
    <t>z_ar006rpe</t>
  </si>
  <si>
    <t>z_ar007rp</t>
  </si>
  <si>
    <t>z_ar007rpb</t>
  </si>
  <si>
    <t>z_ar007rpl</t>
  </si>
  <si>
    <t>z_ar007rpu</t>
  </si>
  <si>
    <t>z_ar007rpe</t>
  </si>
  <si>
    <t>z_ar008rpc</t>
  </si>
  <si>
    <t>z_ar009rp</t>
  </si>
  <si>
    <t>z_ar010rp</t>
  </si>
  <si>
    <t>z_ar010rpb</t>
  </si>
  <si>
    <t>z_ar010rpl</t>
  </si>
  <si>
    <t>z_ar010rpu</t>
  </si>
  <si>
    <t>z_ar010rpe</t>
  </si>
  <si>
    <t>z_ar011rp</t>
  </si>
  <si>
    <t>z_ar011rpb</t>
  </si>
  <si>
    <t>z_ar011rpl</t>
  </si>
  <si>
    <t>z_ar011rpu</t>
  </si>
  <si>
    <t>z_ar011rpe</t>
  </si>
  <si>
    <t>z_ar012rpc</t>
  </si>
  <si>
    <t>z_ar013rp</t>
  </si>
  <si>
    <t>z_ar014rp</t>
  </si>
  <si>
    <t>z_ar014rpb</t>
  </si>
  <si>
    <t>z_ar014rpl</t>
  </si>
  <si>
    <t>z_ar014rpu</t>
  </si>
  <si>
    <t>z_ar014rpe</t>
  </si>
  <si>
    <t>z_ar015rp</t>
  </si>
  <si>
    <t>z_ar015rpb</t>
  </si>
  <si>
    <t>z_ar015rpl</t>
  </si>
  <si>
    <t>z_ar015rpu</t>
  </si>
  <si>
    <t>z_ar015rpe</t>
  </si>
  <si>
    <t>z_ar016rpc</t>
  </si>
  <si>
    <t>z_ar017rp</t>
  </si>
  <si>
    <t>z_ar018rp</t>
  </si>
  <si>
    <t>z_ar018rpb</t>
  </si>
  <si>
    <t>z_ar018rpl</t>
  </si>
  <si>
    <t>z_ar018rpu</t>
  </si>
  <si>
    <t>z_ar018rpe</t>
  </si>
  <si>
    <t>z_ar019rp</t>
  </si>
  <si>
    <t>z_ar020rp</t>
  </si>
  <si>
    <t>z_ar020rpb</t>
  </si>
  <si>
    <t>z_ar020rpl</t>
  </si>
  <si>
    <t>z_ar020rpu</t>
  </si>
  <si>
    <t>z_ar020rpe</t>
  </si>
  <si>
    <t>z_ar021rp</t>
  </si>
  <si>
    <t>z_ar022rp</t>
  </si>
  <si>
    <t>z_ar022rpb</t>
  </si>
  <si>
    <t>z_ar022rpl</t>
  </si>
  <si>
    <t>z_ar022rpu</t>
  </si>
  <si>
    <t>z_ar022rpe</t>
  </si>
  <si>
    <t>z_ar023rp</t>
  </si>
  <si>
    <t>z_ar025rpc</t>
  </si>
  <si>
    <t>z_ac038sp</t>
  </si>
  <si>
    <t>z_ac039re</t>
  </si>
  <si>
    <t>z_ac040re</t>
  </si>
  <si>
    <t>z_av005sp</t>
  </si>
  <si>
    <t>z_av006sp</t>
  </si>
  <si>
    <t>z_av006spc</t>
  </si>
  <si>
    <t>z_ac096sp</t>
  </si>
  <si>
    <t>z_ac097sp</t>
  </si>
  <si>
    <t>z_ac098sp</t>
  </si>
  <si>
    <t>z_ac099sp</t>
  </si>
  <si>
    <t>z_ad001</t>
  </si>
  <si>
    <t>z_ad002</t>
  </si>
  <si>
    <t>z_ad003</t>
  </si>
  <si>
    <t>z_ad005</t>
  </si>
  <si>
    <t>z_ad006</t>
  </si>
  <si>
    <t>z_ad007</t>
  </si>
  <si>
    <t>z_ad009</t>
  </si>
  <si>
    <t>z_ad010</t>
  </si>
  <si>
    <t>z_ad011</t>
  </si>
  <si>
    <t>z_ad013</t>
  </si>
  <si>
    <t>z_ad014</t>
  </si>
  <si>
    <t>z_ay001re</t>
  </si>
  <si>
    <t>z_ay002re</t>
  </si>
  <si>
    <t>z_ay003rec</t>
  </si>
  <si>
    <t>z_ay004re</t>
  </si>
  <si>
    <t>z_ay010re</t>
  </si>
  <si>
    <t>z_ay011rec</t>
  </si>
  <si>
    <t>z_ay012rec</t>
  </si>
  <si>
    <t>z_ay013rec</t>
  </si>
  <si>
    <t>z_ay014rec</t>
  </si>
  <si>
    <t>z_ay015rec</t>
  </si>
  <si>
    <t>z_ay016re</t>
  </si>
  <si>
    <t>z_ay017re</t>
  </si>
  <si>
    <t>z_ay018re</t>
  </si>
  <si>
    <t>z_ay019re</t>
  </si>
  <si>
    <t>z_ay020re</t>
  </si>
  <si>
    <t>z_ay021re</t>
  </si>
  <si>
    <t>z_ay022re</t>
  </si>
  <si>
    <t>z_ay023rec</t>
  </si>
  <si>
    <t>z_ay024rec</t>
  </si>
  <si>
    <t>z_ay025re</t>
  </si>
  <si>
    <t>z_ay026re</t>
  </si>
  <si>
    <t>z_ay030re</t>
  </si>
  <si>
    <t>z_ay031rec</t>
  </si>
  <si>
    <t>z_ay032rec</t>
  </si>
  <si>
    <t>z_ay033rec</t>
  </si>
  <si>
    <t>z_ay034re</t>
  </si>
  <si>
    <t>z_ay035re</t>
  </si>
  <si>
    <t>z_ay036re</t>
  </si>
  <si>
    <t>z_ay037re</t>
  </si>
  <si>
    <t>z_ay038re</t>
  </si>
  <si>
    <t>z_ay040re</t>
  </si>
  <si>
    <t>z_ay041re</t>
  </si>
  <si>
    <t>z_ay042re</t>
  </si>
  <si>
    <t>z_ay043re</t>
  </si>
  <si>
    <t>z_ay044re</t>
  </si>
  <si>
    <t>z_ay045sp</t>
  </si>
  <si>
    <t>z_ay046re</t>
  </si>
  <si>
    <t>z_ay060re</t>
  </si>
  <si>
    <t>z_ay061re</t>
  </si>
  <si>
    <t>z_ay062re</t>
  </si>
  <si>
    <t>z_ay065re</t>
  </si>
  <si>
    <t>z_ay070rec</t>
  </si>
  <si>
    <t>z_al101re</t>
  </si>
  <si>
    <t>z_al002rec</t>
  </si>
  <si>
    <t>z_al003red</t>
  </si>
  <si>
    <t>z_al004rec</t>
  </si>
  <si>
    <t>z_am001he</t>
  </si>
  <si>
    <t>z_am002he</t>
  </si>
  <si>
    <t>z_am003he</t>
  </si>
  <si>
    <t>z_am004he</t>
  </si>
  <si>
    <t>z_am005he</t>
  </si>
  <si>
    <t>z_am006re</t>
  </si>
  <si>
    <t>z_am007re</t>
  </si>
  <si>
    <t>z_am008he</t>
  </si>
  <si>
    <t>z_am009he</t>
  </si>
  <si>
    <t>z_am010he</t>
  </si>
  <si>
    <t>z_am011re</t>
  </si>
  <si>
    <t>z_am012he</t>
  </si>
  <si>
    <t>z_am013he</t>
  </si>
  <si>
    <t>z_am014he</t>
  </si>
  <si>
    <t>z_am015he</t>
  </si>
  <si>
    <t>z_am016he</t>
  </si>
  <si>
    <t>z_am017he</t>
  </si>
  <si>
    <t>z_am020re</t>
  </si>
  <si>
    <t>z_am021re</t>
  </si>
  <si>
    <t>z_am022re</t>
  </si>
  <si>
    <t>z_am023sp</t>
  </si>
  <si>
    <t>z_am024sp</t>
  </si>
  <si>
    <t>z_ams01re</t>
  </si>
  <si>
    <t>z_ams02he</t>
  </si>
  <si>
    <t>z_ams04he</t>
  </si>
  <si>
    <t>z_ams06he</t>
  </si>
  <si>
    <t>z_ams07he</t>
  </si>
  <si>
    <t>z_at012re</t>
  </si>
  <si>
    <t>z_at013re</t>
  </si>
  <si>
    <t>z_at014re</t>
  </si>
  <si>
    <t>z_at015re</t>
  </si>
  <si>
    <t>z_at016re</t>
  </si>
  <si>
    <t>z_at017re</t>
  </si>
  <si>
    <t>z_at018re</t>
  </si>
  <si>
    <t>z_at019re</t>
  </si>
  <si>
    <t>z_at020re</t>
  </si>
  <si>
    <t>z_at021re</t>
  </si>
  <si>
    <t>z_av032tre</t>
  </si>
  <si>
    <t>z_ax231tre</t>
  </si>
  <si>
    <t>z_ax232tre</t>
  </si>
  <si>
    <t>z_ax362tre</t>
  </si>
  <si>
    <t>z_avt06sp</t>
  </si>
  <si>
    <t>R5 Spouse Respondent gender.</t>
  </si>
  <si>
    <t>R5 Year of Spouse Respondent birth.</t>
  </si>
  <si>
    <t>R5 Spouse Respondent age at time of interview.</t>
  </si>
  <si>
    <t>R5 Did spouse complete the entire phone interview or partial?</t>
  </si>
  <si>
    <t>R5 Month of Spouse Respondent telephone interview.</t>
  </si>
  <si>
    <t>R5 Day of Spouse Respondent telephone interview.</t>
  </si>
  <si>
    <t>R5 Year of Spouse Respondent telephone interview.</t>
  </si>
  <si>
    <t>R5 ID number of last interviewer for Spouse Respondent.</t>
  </si>
  <si>
    <t>R5 State of spouse respondent's residence at time of interview.</t>
  </si>
  <si>
    <t>R5 Date spouse's telephone interview was delivered to WLS from UWSC.</t>
  </si>
  <si>
    <t>R5 Number of sessions completed between Respondent and Interviewer.</t>
  </si>
  <si>
    <t>R5 Number of calls talked to someone</t>
  </si>
  <si>
    <t>R5 Number of calls busy</t>
  </si>
  <si>
    <t>R5 Number of calls MAD</t>
  </si>
  <si>
    <t>R5 Total time to complete interview</t>
  </si>
  <si>
    <t>R5 Total number of attempted contacts with spouse respondent.</t>
  </si>
  <si>
    <t>R5 Result of 1st attempted contact with graduate spouse respondent.</t>
  </si>
  <si>
    <t>R5 Result of 2nd attempted contact with graduate spouse respondent.</t>
  </si>
  <si>
    <t>R5 Result of 3rd attempted contact with graduate spouse respondent.</t>
  </si>
  <si>
    <t>R5 Result of 4th attempted contact with graduate spouse respondent.</t>
  </si>
  <si>
    <t>R5 Result of 5th attempted contact with graduate spouse respondent.</t>
  </si>
  <si>
    <t>R5 Result of 6th attempted contact with graduate spouse respondent.</t>
  </si>
  <si>
    <t>R5 Result of 7th attempted contact with graduate spouse respondent.</t>
  </si>
  <si>
    <t>R5 Result of 8th attempted contact with graduate spouse respondent.</t>
  </si>
  <si>
    <t>R5 Result of 9th attempted contact with graduate spouse respondent.</t>
  </si>
  <si>
    <t>R5 Result of 10th attempted contact with graduate spouse respondent.</t>
  </si>
  <si>
    <t>R5 Result of 11th attempted contact with graduate spouse respondent.</t>
  </si>
  <si>
    <t>R5 Result of 12th attempted contact with graduate spouse respondent.</t>
  </si>
  <si>
    <t>R5 Result of 13th attempted contact with graduate spouse respondent.</t>
  </si>
  <si>
    <t>R5 Result of 14th attempted contact with graduate spouse respondent.</t>
  </si>
  <si>
    <t>R5 Result of 15th attempted contact with graduate spouse respondent.</t>
  </si>
  <si>
    <t>R5 Result of 16th attempted contact with graduate spouse respondent.</t>
  </si>
  <si>
    <t>R5 Result of 17th attempted contact with graduate spouse respondent.</t>
  </si>
  <si>
    <t>R5 Result of 18th attempted contact with graduate spouse respondent.</t>
  </si>
  <si>
    <t>R5 Result of 19th attempted contact with graduate spouse respondent.</t>
  </si>
  <si>
    <t>R5 Result of 20th attempted contact with graduate spouse respondent.</t>
  </si>
  <si>
    <t>R5 Result of 21st attempted contact with graduate spouse respondent.</t>
  </si>
  <si>
    <t>R5 Result of 22nd attempted contact with graduate spouse respondent.</t>
  </si>
  <si>
    <t>R5 Result of 23rd attempted contact with graduate spouse respondent.</t>
  </si>
  <si>
    <t>R5 Result of 24th attempted contact with graduate spouse respondent.</t>
  </si>
  <si>
    <t>R5 Result of 25th attempted contact with graduate spouse respondent.</t>
  </si>
  <si>
    <t>R5 Result of 26th attempted contact with graduate spouse respondent.</t>
  </si>
  <si>
    <t>R5 Result of 27th attempted contact with graduate spouse respondent.</t>
  </si>
  <si>
    <t>R5 Result of 28th attempted contact with graduate spouse respondent.</t>
  </si>
  <si>
    <t>R5 Result of 29th attempted contact with graduate spouse respondent.</t>
  </si>
  <si>
    <t>R5 Result of 30th attempted contact with graduate spouse respondent.</t>
  </si>
  <si>
    <t>R5 Result of 31st attempted contact with graduate spouse respondent.</t>
  </si>
  <si>
    <t>R5 Result of 32nd attempted contact with graduate spouse respondent.</t>
  </si>
  <si>
    <t>R5 Result of 33rd attempted contact with graduate spouse respondent.</t>
  </si>
  <si>
    <t>R5 Result of 34th attempted contact with graduate spouse respondent.</t>
  </si>
  <si>
    <t>R5 Result of 35th attempted contact with graduate spouse respondent.</t>
  </si>
  <si>
    <t>R5 Result of 36th attempted contact with graduate spouse respondent.</t>
  </si>
  <si>
    <t>R5 Result of 37th attempted contact with graduate spouse respondent.</t>
  </si>
  <si>
    <t>R5 Result of 38th attempted contact with graduate spouse respondent.</t>
  </si>
  <si>
    <t>R5 Result of 39th attempted contact with graduate spouse respondent.</t>
  </si>
  <si>
    <t>R5 Result of 40th attempted contact with graduate spouse respondent.</t>
  </si>
  <si>
    <t>R5 Result of 41st attempted contact with graduate spouse respondent.</t>
  </si>
  <si>
    <t>R5 Result of 42nd attempted contact with graduate spouse respondent.</t>
  </si>
  <si>
    <t>R5 Result of 43rd attempted contact with graduate spouse respondent.</t>
  </si>
  <si>
    <t>R5 Result of 44th attempted contact with graduate spouse respondent.</t>
  </si>
  <si>
    <t>R5 Result of 45th attempted contact with graduate spouse respondent.</t>
  </si>
  <si>
    <t>R5 Result of 46th attempted contact with graduate spouse respondent.</t>
  </si>
  <si>
    <t>R5 Result of 47th attempted contact with graduate spouse respondent.</t>
  </si>
  <si>
    <t>R5 Result of 48th attempted contact with graduate spouse respondent.</t>
  </si>
  <si>
    <t>R5 Result of 49th attempted contact with graduate spouse respondent.</t>
  </si>
  <si>
    <t>R5 Result of 50th attempted contact with graduate spouse respondent.</t>
  </si>
  <si>
    <t>R5 Result of 51st attempted contact with graduate spouse respondent.</t>
  </si>
  <si>
    <t>R5 Result of 52nd attempted contact with graduate spouse respondent.</t>
  </si>
  <si>
    <t>R5 Result of 53rd attempted contact with graduate spouse respondent.</t>
  </si>
  <si>
    <t>R5 Result of 54th attempted contact with graduate spouse respondent.</t>
  </si>
  <si>
    <t>R5 Result of 55th attempted contact with graduate spouse respondent.</t>
  </si>
  <si>
    <t>R5 Result of 56th attempted contact with graduate spouse respondent.</t>
  </si>
  <si>
    <t>R5 Result of 57th attempted contact with graduate spouse respondent.</t>
  </si>
  <si>
    <t>R5 Result of 58th attempted contact with graduate spouse respondent.</t>
  </si>
  <si>
    <t>R5 Result of 59th attempted contact with graduate spouse respondent.</t>
  </si>
  <si>
    <t>R5 Result of 60th attempted contact with graduate spouse respondent.</t>
  </si>
  <si>
    <t>R5 Result of 61st attempted contact with graduate spouse respondent.</t>
  </si>
  <si>
    <t>R5 Result of 62nd attempted contact with graduate spouse respondent.</t>
  </si>
  <si>
    <t>R5 Result of 63rd attempted contact with graduate spouse respondent.</t>
  </si>
  <si>
    <t>R5 Result of 64th attempted contact with graduate spouse respondent.</t>
  </si>
  <si>
    <t>R5 Result of 65th attempted contact with graduate spouse respondent.</t>
  </si>
  <si>
    <t>R5 Result of 66th attempted contact with graduate spouse respondent.</t>
  </si>
  <si>
    <t>R5 Result of 67th attempted contact with graduate spouse respondent.</t>
  </si>
  <si>
    <t>R5 Result of 68th attempted contact with graduate spouse respondent.</t>
  </si>
  <si>
    <t>R5 Result of 69th attempted contact with graduate spouse respondent.</t>
  </si>
  <si>
    <t>R5 Result of 70th attempted contact with graduate spouse respondent.</t>
  </si>
  <si>
    <t>R5 Result of 71st attempted contact with graduate spouse respondent.</t>
  </si>
  <si>
    <t>R5 Result of 72nd attempted contact with graduate spouse respondent.</t>
  </si>
  <si>
    <t>R5 Result of 73rd attempted contact with graduate spouse respondent.</t>
  </si>
  <si>
    <t>R5 Result of 74th attempted contact with graduate spouse respondent.</t>
  </si>
  <si>
    <t>R5 Result of 75th attempted contact with graduate spouse respondent.</t>
  </si>
  <si>
    <t>R5 Result of 76th attempted contact with graduate spouse respondent.</t>
  </si>
  <si>
    <t>R5 Result of 77th attempted contact with graduate spouse respondent.</t>
  </si>
  <si>
    <t>R5 Result of 78th attempted contact with graduate spouse respondent.</t>
  </si>
  <si>
    <t>R5 Result of 79th attempted contact with graduate spouse respondent.</t>
  </si>
  <si>
    <t>R5 Result of 80th attempted contact with graduate spouse respondent.</t>
  </si>
  <si>
    <t>R5 Result of 81st attempted contact with graduate spouse respondent.</t>
  </si>
  <si>
    <t>R5 Result of 82nd attempted contact with graduate spouse respondent.</t>
  </si>
  <si>
    <t>R5 Result of 83rd attempted contact with graduate spouse respondent.</t>
  </si>
  <si>
    <t>R5 Result of 84th attempted contact with graduate spouse respondent.</t>
  </si>
  <si>
    <t>R5 Result of 85th attempted contact with graduate spouse respondent.</t>
  </si>
  <si>
    <t>R5 Result of 86th attempted contact with graduate spouse respondent.</t>
  </si>
  <si>
    <t>R5 Result of 87th attempted contact with graduate spouse respondent.</t>
  </si>
  <si>
    <t>R5 Result of 88th attempted contact with graduate spouse respondent.</t>
  </si>
  <si>
    <t>R5 Result of 89th attempted contact with graduate spouse respondent.</t>
  </si>
  <si>
    <t>R5 Result of 90th attempted contact with graduate spouse respondent.</t>
  </si>
  <si>
    <t>R5 Result of 91st attempted contact with graduate spouse respondent.</t>
  </si>
  <si>
    <t>R5 Result of 92nd attempted contact with graduate spouse respondent.</t>
  </si>
  <si>
    <t>R5 Result of 93rd attempted contact with graduate spouse respondent.</t>
  </si>
  <si>
    <t>R5 Result of 94th attempted contact with graduate spouse respondent.</t>
  </si>
  <si>
    <t>R5 Result of 95th attempted contact with graduate spouse respondent.</t>
  </si>
  <si>
    <t>R5 Result of 96th attempted contact with graduate spouse respondent.</t>
  </si>
  <si>
    <t>R5 Result of 97th attempted contact with graduate spouse respondent.</t>
  </si>
  <si>
    <t>R5 Result of 98th attempted contact with graduate spouse respondent.</t>
  </si>
  <si>
    <t>R5 Result of 99th attempted contact with graduate spouse respondent.</t>
  </si>
  <si>
    <t>R5 Result of 100th attempted contact with graduate spouse respondent.</t>
  </si>
  <si>
    <t>R5 Result of 101st attempted contact with graduate spouse respondent.</t>
  </si>
  <si>
    <t>R5 Result of 102nd attempted contact with graduate spouse respondent.</t>
  </si>
  <si>
    <t>R5 Result of 103rd attempted contact with graduate spouse respondent.</t>
  </si>
  <si>
    <t>R5 Result of 104th attempted contact with graduate spouse respondent.</t>
  </si>
  <si>
    <t>R5 Result of 105th attempted contact with graduate spouse respondent.</t>
  </si>
  <si>
    <t>R5 Result of 106th attempted contact with graduate spouse respondent.</t>
  </si>
  <si>
    <t>R5 Result of 107th attempted contact with graduate spouse respondent.</t>
  </si>
  <si>
    <t>R5 Result of 108th attempted contact with graduate spouse respondent.</t>
  </si>
  <si>
    <t>R5 Result of 109th attempted contact with graduate spouse respondent.</t>
  </si>
  <si>
    <t>R5 Result of 110th attempted contact with graduate spouse respondent.</t>
  </si>
  <si>
    <t>R5 Result of 111th attempted contact with graduate spouse respondent.</t>
  </si>
  <si>
    <t>R5 Result of 112th attempted contact with graduate spouse respondent.</t>
  </si>
  <si>
    <t>R5 Result of 113th attempted contact with graduate spouse respondent.</t>
  </si>
  <si>
    <t>R5 Result of 114th attempted contact with graduate spouse respondent.</t>
  </si>
  <si>
    <t>R5 Result of 115th attempted contact with graduate spouse respondent.</t>
  </si>
  <si>
    <t>R5 Result of 116th attempted contact with graduate spouse respondent.</t>
  </si>
  <si>
    <t>R5 Result of 117th attempted contact with graduate spouse respondent.</t>
  </si>
  <si>
    <t>R5 Result of 118th attempted contact with graduate spouse respondent.</t>
  </si>
  <si>
    <t>R5 Result of 119th attempted contact with graduate spouse respondent.</t>
  </si>
  <si>
    <t>R5 HEDUC first session interviewer.</t>
  </si>
  <si>
    <t>R5 HEDUC last session interviewer.</t>
  </si>
  <si>
    <t>R5 HEDUC total duration in module.</t>
  </si>
  <si>
    <t>R5 HMARR first session interviewer.</t>
  </si>
  <si>
    <t>R5 HMARR last session interviewer.</t>
  </si>
  <si>
    <t>R5 HMARR total duration in module.</t>
  </si>
  <si>
    <t>R5 HKID first session interviewer.</t>
  </si>
  <si>
    <t>R5 HKID last session interviewer.</t>
  </si>
  <si>
    <t>R5 HKID total duration in module.</t>
  </si>
  <si>
    <t>R5 HPAR first session interviewer.</t>
  </si>
  <si>
    <t>R5 HPAR last session interviewer.</t>
  </si>
  <si>
    <t>R5 HPAR total duration in module.</t>
  </si>
  <si>
    <t>R5 HSIB first session interviewer.</t>
  </si>
  <si>
    <t>R5 HSIB last session interviewer.</t>
  </si>
  <si>
    <t>R5 HSIB total duration in module.</t>
  </si>
  <si>
    <t>R5 HHEALTH first session interviewer.</t>
  </si>
  <si>
    <t>R5 HHEALTH last session interviewer.</t>
  </si>
  <si>
    <t>R5 HHEALTH total duration in module.</t>
  </si>
  <si>
    <t>R5 HEMPL first session interviewer.</t>
  </si>
  <si>
    <t>R5 HEMPL last session interviewer.</t>
  </si>
  <si>
    <t>R5 HEMPL total duration in module.</t>
  </si>
  <si>
    <t>R5 HPENS first session interviewer.</t>
  </si>
  <si>
    <t>R5 HPENS last session interviewer.</t>
  </si>
  <si>
    <t>R5 HPENS total duration in module.</t>
  </si>
  <si>
    <t>R5 HOINC first session interviewer.</t>
  </si>
  <si>
    <t>R5 HOINC last session interviewer.</t>
  </si>
  <si>
    <t>R5 HOINC total duration in module.</t>
  </si>
  <si>
    <t>R5 AASSETS first session interviewer.</t>
  </si>
  <si>
    <t>R5 AASSETS last session interviewer.</t>
  </si>
  <si>
    <t>R5 AASSETS total duration in module.</t>
  </si>
  <si>
    <t>R5 AACINS first session interviewer.</t>
  </si>
  <si>
    <t>R5 AACINS last session interviewer.</t>
  </si>
  <si>
    <t>R5 AACINS total duration in module.</t>
  </si>
  <si>
    <t>R5 HINET first session interviewer.</t>
  </si>
  <si>
    <t>R5 HINET last session interviewer.</t>
  </si>
  <si>
    <t>R5 HINET total duration in module.</t>
  </si>
  <si>
    <t>R5 HEOLPREP first session interviewer.</t>
  </si>
  <si>
    <t>R5 HEOLPREP last session interviewer.</t>
  </si>
  <si>
    <t>R5 HEOLPREP total duration in module.</t>
  </si>
  <si>
    <t>R5 AADDRS first session interviewer.</t>
  </si>
  <si>
    <t>R5 AADDRS last session interviewer.</t>
  </si>
  <si>
    <t>R5 AADDRS total duration in module.</t>
  </si>
  <si>
    <t>R5 HCOGIMM first session interviewer.</t>
  </si>
  <si>
    <t>R5 HCOGIMM last session interviewer.</t>
  </si>
  <si>
    <t>R5 HCOGIMM total duration in module.</t>
  </si>
  <si>
    <t>R5 AALC first session interviewer.</t>
  </si>
  <si>
    <t>R5 AALC last session interviewer.</t>
  </si>
  <si>
    <t>R5 AALC total duration in module.</t>
  </si>
  <si>
    <t>R5 HRELI first session interviewer.</t>
  </si>
  <si>
    <t>R5 HRELI last session interviewer.</t>
  </si>
  <si>
    <t>R5 HRELI total duration in module.</t>
  </si>
  <si>
    <t>R5 HCOGDEL first session interviewer.</t>
  </si>
  <si>
    <t>R5 HCOGDEL last session interviewer.</t>
  </si>
  <si>
    <t>R5 HCOGDEL total duration in module.</t>
  </si>
  <si>
    <t>R5 HDEPR first session interviewer.</t>
  </si>
  <si>
    <t>R5 HDEPR last session interviewer.</t>
  </si>
  <si>
    <t>R5 HDEPR total duration in module.</t>
  </si>
  <si>
    <t>R5 HARETATT first session interviewer.</t>
  </si>
  <si>
    <t>R5 HARETATT last session interviewer.</t>
  </si>
  <si>
    <t>R5 HARETATT total duration in module.</t>
  </si>
  <si>
    <t>R5 HCOGSIM first session interviewer.</t>
  </si>
  <si>
    <t>R5 HCOGSIM last session interviewer.</t>
  </si>
  <si>
    <t>R5 HOGSIM total duration in module.</t>
  </si>
  <si>
    <t>R5 Spouse ever attended college?</t>
  </si>
  <si>
    <t>R5 Summary of equivalent years of regular education based on highest degree.</t>
  </si>
  <si>
    <t>R5 What is the spouse's highest degree since high school?</t>
  </si>
  <si>
    <t>R5 Did you ever attended high school or 9th grade in Wisconsin?</t>
  </si>
  <si>
    <t>R5 What year did spouse graduate from a Wisconsin high school?</t>
  </si>
  <si>
    <t>R5 Was Wisconsin high school or 9th grade located in a city, town or rural area?</t>
  </si>
  <si>
    <t>R5 To what extent have you been successful in education?</t>
  </si>
  <si>
    <t>R5 To what extent have you been successful in work?</t>
  </si>
  <si>
    <t>R5 To what extent have you been successful in finance?</t>
  </si>
  <si>
    <t>R5 To what extent have you been successful in family?</t>
  </si>
  <si>
    <t>R5 Including those who are no longer living, how many brothers and sisters did you have?</t>
  </si>
  <si>
    <t>R5 How many of your siblings are still living?</t>
  </si>
  <si>
    <t>R5 Including those who are no longer living, how many of these brothers and sisters are older than you?  If you have a twin, please include your twin here.</t>
  </si>
  <si>
    <t>R5 Mother alive at time of interview?</t>
  </si>
  <si>
    <t>R5 Mother's age at time of interview.</t>
  </si>
  <si>
    <t>R5 Mother's year of death.</t>
  </si>
  <si>
    <t>R5 Mother's age at death.</t>
  </si>
  <si>
    <t>R5 Father alive at time of interview?</t>
  </si>
  <si>
    <t>R5 Father's age at time of interview.</t>
  </si>
  <si>
    <t>R5 Father's year of death.</t>
  </si>
  <si>
    <t>R5 Father's age at death.</t>
  </si>
  <si>
    <t>R5 Is job data about current, last or first retired spell?</t>
  </si>
  <si>
    <t>R5 Have you ever retired from a job?</t>
  </si>
  <si>
    <t>R5 Class of Worker codes</t>
  </si>
  <si>
    <t>R5 Detailed 1990 Industry codes</t>
  </si>
  <si>
    <t>R5 Detailed 1990 Occupation codes</t>
  </si>
  <si>
    <t>R5 Major 1990 Industry Codes</t>
  </si>
  <si>
    <t>R5 Major 1990 Occupation Codes</t>
  </si>
  <si>
    <t>R5 1989 Nakao-Treas Prestige Rating</t>
  </si>
  <si>
    <t>R5 1990 Occ-Ed Score</t>
  </si>
  <si>
    <t>R5 1990 Occ-Inc Score</t>
  </si>
  <si>
    <t>R5 In a typical week, how many hours work did/do you work?</t>
  </si>
  <si>
    <t>R5 Full-time indicator</t>
  </si>
  <si>
    <t>R5 Aside from Social Security, is/was any kind of pension plan or retirement plan available to you through this employer?</t>
  </si>
  <si>
    <t>R5 Do/did you participate in a pension plan or retirement plan through this employer?</t>
  </si>
  <si>
    <t>R5 Is/was health insurance available to you through this employer?</t>
  </si>
  <si>
    <t>R5 Do/did you participate in the health insurance program through this employer?</t>
  </si>
  <si>
    <t>R5 Score for: In what way are an orange and a banana alike?</t>
  </si>
  <si>
    <t>R5 Score for: In what way are an eye and an ear alike?</t>
  </si>
  <si>
    <t>R5 Score for: In what way are an egg and a seed alike?</t>
  </si>
  <si>
    <t>R5 Score for: In what way are a table and a chair alike?</t>
  </si>
  <si>
    <t>R5 Score for: In what way are a fly and a tree alike?</t>
  </si>
  <si>
    <t>R5 Score for: In what way are praise and punishment alike?</t>
  </si>
  <si>
    <t>R5 Now think about the last 12 months, did you receive personal care for a period of one month or more from a family member or friend because of a health condition, illness, or disability?</t>
  </si>
  <si>
    <t>R5 What condition/illness/disability caused you to need personal care?</t>
  </si>
  <si>
    <t>R5 Collapsed - What condition/illness/disability caused you to need personal care?</t>
  </si>
  <si>
    <t>R5 Who did you receive the most personal care from?</t>
  </si>
  <si>
    <t>R5 Is this person still helping you?</t>
  </si>
  <si>
    <t>R5 Why is this person no longer helping you?  Is it because you no longer need care, someone else is helping you, or for some other reason?</t>
  </si>
  <si>
    <t>R5 During this period or receiving care, did this person live with you?</t>
  </si>
  <si>
    <t>R5 Because of your limitations did/does this person help you with: bathing, dressing, eating, or going to the bathroom?</t>
  </si>
  <si>
    <t>R5 Because of your limitations did/does this person help you with: Getting around inside the house or getting outside?</t>
  </si>
  <si>
    <t>R5 Did/does this person help you with: Shopping, cooking, housework or laundry?</t>
  </si>
  <si>
    <t>R5 Did/does this person help you with: Managing money, making phone calls, or taking medications?</t>
  </si>
  <si>
    <t>R5 In how many different weeks during the past 12 months did you receive personal care from this person?</t>
  </si>
  <si>
    <t>R5 During those weeks, about how many hours per week, on average did this person help you?</t>
  </si>
  <si>
    <t>R5 Health Utilities Index Mark 3</t>
  </si>
  <si>
    <t>R5 Health Utilities Index Mark 3 Best Measure Number of Logical Imputations</t>
  </si>
  <si>
    <t>R5 Modified Health Utilities Index Mark 3 Summary Score of Logical Imputation</t>
  </si>
  <si>
    <t>R5 Modified Health Utilities Index Mark 3 Summary Score Number of Logical Imputations</t>
  </si>
  <si>
    <t>R5 Health Utilities Index Mark 3 Vision Level</t>
  </si>
  <si>
    <t>R5 Health Utilities Index Mark 3 Vision Score</t>
  </si>
  <si>
    <t>R5 HUI3 Hearing Score</t>
  </si>
  <si>
    <t>R5 Health Utilities Mark 3 Speech Score</t>
  </si>
  <si>
    <t>R5 Health Utilities Index Mark 3 Ambulation Score</t>
  </si>
  <si>
    <t>R5 Health Utilities Index Mark 3 Dexterity Score</t>
  </si>
  <si>
    <t>R5 Health Utilities Index Mark 3 Emotion Score</t>
  </si>
  <si>
    <t>R5 Health Utilities Index Mark 3 Cognition Score</t>
  </si>
  <si>
    <t>R5 Health Utilities Index Mark 3 Pain Score</t>
  </si>
  <si>
    <t>R5 Including what you have already told me, would you say that you have EVER had any long-term physical or mental conditions, illnesses or disabilities that limited what you were able to do, either on or off the job?</t>
  </si>
  <si>
    <t>R5 What is the MOST SERIOUS condition that limited what you were able to do, either on or off the job?  Added 11/07.</t>
  </si>
  <si>
    <t>R5 Collapsed - What was the MOST SERIOUS condition that limited what you were able to do, either on or off the job? Added 11/07.</t>
  </si>
  <si>
    <t>R5 What was the SECOND MOST SERIOUS condition that limited what you were able to do, either on or off the job?  Added 11/07.</t>
  </si>
  <si>
    <t>R5 Collapsed - What was the SECOND MOST SERIOUS condition that limited what you were able to do, either on or off the job?  Added 11/07.</t>
  </si>
  <si>
    <t>R5 During the past four weeks, have you been able to see well enough to read ordinary newsprint without glasses or contact lenses?</t>
  </si>
  <si>
    <t>R5 Have you been able to see well enough to read ordinary newsprint WITH glasses or contact lenses?</t>
  </si>
  <si>
    <t>R5 During the past four weeks, have you been able to see at all?</t>
  </si>
  <si>
    <t>R5 Have you been able to see well enough to recognize a friend on the other side of the street with glasses or contact lenses?</t>
  </si>
  <si>
    <t>R5 During the past four weeks, without a hearing aid and while in a group conversation with at least three other people, have you been able to hear what is said?</t>
  </si>
  <si>
    <t>R5 Have you been able to hear what is said in a group conversation with at least three other people WITH a hearing aid?</t>
  </si>
  <si>
    <t>R5 During the past four weeks, without a hearing aid, in a conversation with one other person in a quiet room, have you been able to hear what is said?</t>
  </si>
  <si>
    <t>R5 During the past four weeks, have people who do not know you understood you completely when you speak?</t>
  </si>
  <si>
    <t>R5 During the past four weeks, have people who know you well understood you completely when you speak?</t>
  </si>
  <si>
    <t>R5 Have they understood you partially when you speak?</t>
  </si>
  <si>
    <t>R5 During the past four weeks, have you been able to speak at all?</t>
  </si>
  <si>
    <t>R5 During the past four weeks, have you been able to bend, lift, jump and run without difficulty and without help or equipment of any kind?</t>
  </si>
  <si>
    <t>R5 Have you been able to walk around the neighborhood without difficulty and without help or equipment of any kind?</t>
  </si>
  <si>
    <t>R5 Have you been able to walk around the neighborhood with difficulty but without help or equipment of any kind?</t>
  </si>
  <si>
    <t>R5 During the past four weeks, have you been able to walk at all?</t>
  </si>
  <si>
    <t>R5 Have you needed mechanical support, such as braces or a cane or crutches, to be able to walk around the neighborhood?</t>
  </si>
  <si>
    <t>R5 During the past four weeks, have you needed the help of another person to walk?</t>
  </si>
  <si>
    <t>R5 Have you needed a wheelchair to get around the neighborhood?</t>
  </si>
  <si>
    <t>R5 Have you needed the help of another person to get around in the wheelchair?</t>
  </si>
  <si>
    <t>R5 During the past four weeks, have you had full use of both hands and 10 fingers?</t>
  </si>
  <si>
    <t>R5 Have you needed the help of another person because of limitations in the use of your hands or fingers?</t>
  </si>
  <si>
    <t>R5 Have you needed the help of another person with some tasks, most tasks, or all tasks?</t>
  </si>
  <si>
    <t>R5 Have you needed special equipment, for example, special tools to help with dressing or eating, because of limitations in the use of your hands or fingers?</t>
  </si>
  <si>
    <t>R5 During the past four weeks, have you been able to eat, bathe, dress and use the toilet without difficulty?</t>
  </si>
  <si>
    <t>R5 Have you needed the help of another person to eat, bathe, dress or use the toilet?</t>
  </si>
  <si>
    <t>R5 Have you needed special equipment or tools to eat, bathe, dress or use the toilet?</t>
  </si>
  <si>
    <t>R5 During the past four weeks, have you been feeling happy or unhappy?</t>
  </si>
  <si>
    <t>R5 Would you describe yourself as having felt happy and interested in life, or somewhat happy?</t>
  </si>
  <si>
    <t>R5 Would you describe yourself as having felt somewhat unhappy, very unhappy, or so unhappy that life is not worthwhile?</t>
  </si>
  <si>
    <t>R5 During the past four weeks, did you ever feel fretful, angry, irritable, anxious or depressed?</t>
  </si>
  <si>
    <t>R5 How often did you feel this way: rarely, occasionally, often or almost always?</t>
  </si>
  <si>
    <t>R5 During the past four weeks, did you feel extremely fretful, angry, irritable, anxious or depressed, to the point of needing professional help?</t>
  </si>
  <si>
    <t>R5 How would you describe your ability to remember things during the past four weeks? Were you able to remember most things, somewhat forgetful, very forgetful, or unable to remember anything at all?</t>
  </si>
  <si>
    <t>R5 How would you describe your ability to think and solve day to day problems, during the past 4 weeks? Were you able to think clearly and solve problems, had a little difficulty, had a great deal of difficulty, or unable to think or solve problems?</t>
  </si>
  <si>
    <t>R5 Have you had any trouble with pain or discomfort during the past four weeks?</t>
  </si>
  <si>
    <t>R5 How many of your activities, during the past four weeks, were limited by pain or discomfort? Would you say none, a few, some, most, or all?</t>
  </si>
  <si>
    <t>R5 Has a doctor ever told you that you have high blood pressure or hypertension?</t>
  </si>
  <si>
    <t>R5 In what year was this first diagnosed?</t>
  </si>
  <si>
    <t>R5 Are you now using insulin shots or a pump?</t>
  </si>
  <si>
    <t>R5 Has a doctor ever told you that you have cancer or a malignant tumor not including minor skin cancers?</t>
  </si>
  <si>
    <t>R5 In what year was this diagnosed?</t>
  </si>
  <si>
    <t>R5 In which organ or part of your body did this cancer occur?</t>
  </si>
  <si>
    <t>R5 Did you have a heart attach or myocardial infarction?</t>
  </si>
  <si>
    <t>R5 Have you ever had a special test or treatment of your heart where tubes were inserted into your veins or arteries: cardiac catheterization, coronary angiogram, or angioplasty?</t>
  </si>
  <si>
    <t>R5 What was that specific mental illness diagnosis?</t>
  </si>
  <si>
    <t>R5 80% Random sample for depression section</t>
  </si>
  <si>
    <t>R5 Have you ever had a time in life lasting two weeks or more when nearly every day you felt sad, blue, depressed, or when you lost interest in most things like work, hobbies, or things you usually liked to do for fun?</t>
  </si>
  <si>
    <t>R5 Was this depression the worst, particularly bad, or the most recent episode?</t>
  </si>
  <si>
    <t>R5 During your worst, particularly bad, or most recent episode of depression, did you lose weight without trying to - as much as 2 pounds a week for several weeks or as much as 10 pounds altogether?</t>
  </si>
  <si>
    <t>R5 Did respondent have two weeks or more when nearly every night s/he had trouble falling asleep?</t>
  </si>
  <si>
    <t>R5 How many periods have you had in your lifetime that lasted two weeks or more when you felt sad, blue or depressed?</t>
  </si>
  <si>
    <t>R5 How long did your sole period of depression last?  This question asked of respondents who have had only one period of depression.</t>
  </si>
  <si>
    <t>R5 Age the first time the respondent had a period of two weeks or more when he/she had some of these problems and also felt sad, blue or depressed.</t>
  </si>
  <si>
    <t>R5 Between any periods of two weeks or more of feeling sad, blue or depressed, were you feeling O.K. at least for some months?</t>
  </si>
  <si>
    <t>R5 number of valid responses to depression symptoms in z_au006re through z_au012re.</t>
  </si>
  <si>
    <t>R5 80% random sample for Depression and Alcohol sections</t>
  </si>
  <si>
    <t>R5 Flag indicating if R is in the word-recall sample</t>
  </si>
  <si>
    <t>R5 Version of 10-word list used</t>
  </si>
  <si>
    <t>R5 Did R remember HOTEL/WATER in immediate recall task?</t>
  </si>
  <si>
    <t>R5 Did R remember RIVER/CHURCH in immediate recall task?</t>
  </si>
  <si>
    <t>R5 Did R remember TREE/DOCTOR in immediate recall task?</t>
  </si>
  <si>
    <t>R5 Did R remember SKIN/PALACE in immediate recall task?</t>
  </si>
  <si>
    <t>R5 Did R remember GOLD/FIRE in immediate recall task?</t>
  </si>
  <si>
    <t>R5 Did R remember MARKET/GARDEN in immediate recall task?</t>
  </si>
  <si>
    <t>R5 Did R remember PAPER/SEA in immediate recall task?</t>
  </si>
  <si>
    <t>R5 Did R remember CHILD/VILLAGE in immediate recall task?</t>
  </si>
  <si>
    <t>R5 Did R remember KING/BABY in immediate recall task?</t>
  </si>
  <si>
    <t>R5 Did R remember BOOK/TABLE in immediate recall task?</t>
  </si>
  <si>
    <t>R5 How many correct words did R remember in immediate recall task?</t>
  </si>
  <si>
    <t>R5 How many incorrect words did R give in immediate recall task?</t>
  </si>
  <si>
    <t>R5 Time between finish of immediate recall module and start of delayed module in seconds</t>
  </si>
  <si>
    <t>R5 Number of words recalled in delayed recall module that were not recalled in immediate recall module</t>
  </si>
  <si>
    <t>R5 Number of words forgotten from immediate recall module to delayed recall module</t>
  </si>
  <si>
    <t>R5 Flag for review of immediate recall module</t>
  </si>
  <si>
    <t>R5 SIXTEENTH word recalled in immediate recall task?</t>
  </si>
  <si>
    <t>R5 SEVENTEENTH word recalled in immediate recall task?</t>
  </si>
  <si>
    <t>R5 EIGHTEENTH word recalled in immediate recall task?</t>
  </si>
  <si>
    <t>R5 NINETEENTH word recalled in immediate recall task?</t>
  </si>
  <si>
    <t>R5 TWENTIETH word recalled in immediate recall task?</t>
  </si>
  <si>
    <t>R5 TWENTY-FIRST word recalled in immediate recall task?</t>
  </si>
  <si>
    <t>R5 TWENTY-SECOND word recalled in immediate recall task?</t>
  </si>
  <si>
    <t>R5 TWENTY-THIRD word recalled in immediate recall task?</t>
  </si>
  <si>
    <t>R5 TWENTY-FOURTH word recalled in immediate recall task?</t>
  </si>
  <si>
    <t>R5 TWENTY-FIFTH word recalled in immediate recall task?</t>
  </si>
  <si>
    <t>R5 TWENTY-SIXTH word recalled in immediate recall task?</t>
  </si>
  <si>
    <t>R5 Did R remember HOTEL/WATER in delayed recall task?</t>
  </si>
  <si>
    <t>R5 Did R remember RIVER/CHURCH in delayed recall task?</t>
  </si>
  <si>
    <t>R5 Did R remember TREE/DOCTOR in delayed recall task?</t>
  </si>
  <si>
    <t>R5 Did R remember SKIN/PALACE in delayed recall task?</t>
  </si>
  <si>
    <t>R5 Did R remember GOLD/FIRE in delayed recall task?</t>
  </si>
  <si>
    <t>R5 Did R remember MARKET/GARDEN in delayed recall task?</t>
  </si>
  <si>
    <t>R5 Did R remember PAPER/SEA in delayed recall task?</t>
  </si>
  <si>
    <t>R5 Did R remember CHILD/VILLAGE in delayed recall task?</t>
  </si>
  <si>
    <t>R5 Did R remember KING/BABY in delayed recall task?</t>
  </si>
  <si>
    <t>R5 Did R remember BOOK/TABLE in delayed recall task?</t>
  </si>
  <si>
    <t>R5 How many correct words did R remember in delayed recall task?</t>
  </si>
  <si>
    <t>R5 How many incorrect words did R give in delayed recall task?</t>
  </si>
  <si>
    <t>R5 Flag for review of delayed recall module</t>
  </si>
  <si>
    <t>R5 Result of review of delayed recall module</t>
  </si>
  <si>
    <t>R5 SIXTEENTH word recalled in delayed recall task?</t>
  </si>
  <si>
    <t>R5 SEVENTEENTH word recalled in delayed recall task?</t>
  </si>
  <si>
    <t>R5 EIGHTEENTH word recalled in delayed recall task?</t>
  </si>
  <si>
    <t>R5 NINETEENTH word recalled in delayed recall task?</t>
  </si>
  <si>
    <t>R5 TWENTIETH word recalled in delayed recall task?</t>
  </si>
  <si>
    <t>R5 TWENTY-FIRST word recalled in delayed recall task?</t>
  </si>
  <si>
    <t>R5 TWENTY-SECOND word recalled in delayed recall task?</t>
  </si>
  <si>
    <t>R5 TWENTY-THIRD word recalled in delayed recall task?</t>
  </si>
  <si>
    <t>R5 TWENTY-FOURTH word recalled in delayed recall task?</t>
  </si>
  <si>
    <t>R5 TWENTY-FIFTH word recalled in delayed recall task?</t>
  </si>
  <si>
    <t>R5 TWENTY-SIXTH word recalled in delayed recall task?</t>
  </si>
  <si>
    <t>R5 How many insurance plans--either public or private--are you currently covered by?</t>
  </si>
  <si>
    <t>R5 How many health insurance plans do you have that you either purchased privately, obtained through a labor union, or obtained through your employer or someone else's?  Please do not include any military plans.  Do include Medicare Supplemental Plans.</t>
  </si>
  <si>
    <t>R5 Including Medicare, how many public/government health insurance programs are you covered by?</t>
  </si>
  <si>
    <t>R5 Type of health insurance, hierarchy from CTS.</t>
  </si>
  <si>
    <t>R5 Besides Social Security, do you yourself have any pension or retirement plans, including those you became eligible for through your spouse?</t>
  </si>
  <si>
    <t>R5 Did Spouse Respondent report employer provided pensions?</t>
  </si>
  <si>
    <t>R5 Did Spouse Respondent report IRAs or Keogh plans?</t>
  </si>
  <si>
    <t>R5 Did Spouse Respondent report 401k or 403b plans?</t>
  </si>
  <si>
    <t>R5 Did Spouse Respondent report annuities?</t>
  </si>
  <si>
    <t>R5 Did Spouse Respondent report any other type of pension or retirement plan?</t>
  </si>
  <si>
    <t>R5 Are you currently receiving payments from any of these plans?</t>
  </si>
  <si>
    <t>R5 Do you have any retirement plans from which you are NOT currently receiving benefits?</t>
  </si>
  <si>
    <t>R5 What is the earliest AGE at which you were or would be eligible for these benefits?</t>
  </si>
  <si>
    <t>R5 Amount for: About how much do you EXPECT to receive from these plans when you start receiving benefits? //Bracketed//</t>
  </si>
  <si>
    <t>R5 Unit for: About how much do you EXPECT to receive from these plans when you start receiving benefits?</t>
  </si>
  <si>
    <t>R5 Response summary for: About how much do you EXPECT to receive from these plans when you start receiving benefits?</t>
  </si>
  <si>
    <t>R5 Bracket lower bound for: About how much do you EXPECT to receive from these plans when you start receiving benefits?  Updated 10/07.</t>
  </si>
  <si>
    <t>R5 Bracket upper bound for: About how much do you EXPECT to receive from these plans when you start receiving benefits?  Updated 10/07.</t>
  </si>
  <si>
    <t>R5 Bracketing entry point for: About how much do you EXPECT to receive from these plans when you start receiving benefits?  Updated 10/07.</t>
  </si>
  <si>
    <t>R5 In the last 12 months, have you, yourself, received MORE than 500 dollars in WAGES, SALARIES, COMMISSIONS, AND TIPS before taxes and other deductions?</t>
  </si>
  <si>
    <t>R5 About how much did you receive?  This would be all your own income in the last 12 months from WAGES, SALARIES, COMMISSIONS, AND TIPS before taxes and other deductions? //Bracketed//</t>
  </si>
  <si>
    <t>R5 In the last 12 months, have you, yourself, received any NET INCOME from your own business, professional practice, partnership, or farm other than wages or salaries that you have already told us about?</t>
  </si>
  <si>
    <t>R5 How much did you receive?  This would be any NET INCOME from your business, professional practice, partnership, or farm other than wages or salaries that you have already told us about?  //Bracketed//</t>
  </si>
  <si>
    <t>R5 Did you receive SOCIAL SECURITY income in the last 12 months?</t>
  </si>
  <si>
    <t>R5 How much did you receive in SOCIAL SECURITY income LAST MONTH?  //Bracketed//</t>
  </si>
  <si>
    <t>R5 Response summary for: How much did you receive in SOCIAL SECURITY income LAST MONTH?</t>
  </si>
  <si>
    <t>R5 Bracket lower bound for: How much did you receive in SOCIAL SECURITY income LAST MONTH?</t>
  </si>
  <si>
    <t>R5 Bracket upper bound for: How much did you receive in SOCIAL SECURITY income LAST MONTH?</t>
  </si>
  <si>
    <t>R5 Bracketing entry point for : How much did you receive in SOCIAL SECURITY income LAST MONTH?</t>
  </si>
  <si>
    <t>R5 Respondent's SOCIAL SECURITY income over the last 12 months.</t>
  </si>
  <si>
    <t>R5 Are you currently receiving benefits from any pension plans OTHER than Social Security?  These would include traditional pensions, 401k's, IRA's, Keogh Plans, and annuities.</t>
  </si>
  <si>
    <t>R5 Earlier, you told me you were receiving benefits from a pension plan.  At what AGE did you first start to receive these benefits?</t>
  </si>
  <si>
    <t>R5 How much, in TOTAL, are you receiving from all of these plans?  //Bracketed//</t>
  </si>
  <si>
    <t>R5 Response summary for: How much, in TOTAL, are you receiving from all of these plans?  //Bracketed//</t>
  </si>
  <si>
    <t>R5 Bracket lower bound for: How much, in TOTAL, are you receiving from all of these plans?  //Bracketed//</t>
  </si>
  <si>
    <t>R5 Bracket upper bound for: How much, in TOTAL, are you receiving from all of these plans?  //Bracketed//</t>
  </si>
  <si>
    <t>R5 Bracketing entry point for: How much, in TOTAL,are you receiving from all these plans?  Updated 10/07</t>
  </si>
  <si>
    <t>R5 In the last 12 months, did you receive SUPPLEMENTAL SECURITY INCOME, PUBLIC ASSISTANCE INCOME, or income from OTHER GOVERNMENT PROGRAMS?</t>
  </si>
  <si>
    <t>R5 How much did you receive from these programs in the last 12 months? //Bracketed//</t>
  </si>
  <si>
    <t>R5 Response summary for: How much did you receive from these programs in the last 12 months?  //Bracketed//</t>
  </si>
  <si>
    <t>R5 Bracket lower bound for: How much did you receive from these programs in the last 12 months?</t>
  </si>
  <si>
    <t>R5 Bracket upper bound for: How much did you receive from these programs in the last 12 months?</t>
  </si>
  <si>
    <t>R5 Bracketing entry point for: How much did you receive from these programs in the last 12 months?</t>
  </si>
  <si>
    <t>R5 Did you or your spouse receive income from INTEREST, DIVIDENDS or OTHER INVESTMENTS in the last 12 months?</t>
  </si>
  <si>
    <t>R5 How much did you and your spouse receive? //Bracketed//</t>
  </si>
  <si>
    <t>R5 Response summary for: How much did you and your spouse receive? //Bracketed//</t>
  </si>
  <si>
    <t>R5 Bracket lower bound for: How much did you and your spouse receive?</t>
  </si>
  <si>
    <t>R5 Bracket upper bound for: How much did you and your spouse receive?</t>
  </si>
  <si>
    <t>R5 Bracketing entry point for: How much did you and your spouse receive?</t>
  </si>
  <si>
    <t>R5 Total Personal Income</t>
  </si>
  <si>
    <t>R5 Percentage of valid reports in TPI</t>
  </si>
  <si>
    <t>R5 How much do you think your home would sell for now? //bracketed//</t>
  </si>
  <si>
    <t>R5 How much, if anything, do you owe on your home? //bracketed//</t>
  </si>
  <si>
    <t>R5 Bracketing entry point for: How much, if anything, do you owe on your home?</t>
  </si>
  <si>
    <t>R5 Spouse Respondent's home equity.</t>
  </si>
  <si>
    <t>R5 How much do you think this business or farm would sell for now? //bracketed//</t>
  </si>
  <si>
    <t>R5 How much, if anything, do you owe on your business or farm? //bracketed//</t>
  </si>
  <si>
    <t>R5 Spouse Respondent's business or farm equity.</t>
  </si>
  <si>
    <t>R5 Do you own any other real estate, such as a second home, land, rental real estate, a real estate partnership, or money owed to you on a land contract or mortgage?</t>
  </si>
  <si>
    <t>R5 How much do you think this other real estate would sell for now? //bracketed//</t>
  </si>
  <si>
    <t>R5 Response summary for: How much do you think this other real estate would sell for now?</t>
  </si>
  <si>
    <t>R5 Bracket lower bound for: How much do you think this other real estate would sell for now?</t>
  </si>
  <si>
    <t>R5 Bracket upper bound for: How much do you think this other real estate would sell for now?</t>
  </si>
  <si>
    <t>R5 Bracketing entry point for: How much do you think this other real estate would sell for now?</t>
  </si>
  <si>
    <t>R5 How much, if anything, do you owe on your other real estate? //bracketed//</t>
  </si>
  <si>
    <t>R5 Response summary for: How much, if anything, do you owe on your other real estate?</t>
  </si>
  <si>
    <t>R5 Bracket lower bound for: How much, if anything, do you owe on your other real estate?</t>
  </si>
  <si>
    <t>R5 Bracket upper bound for: How much, if anything, do you owe on your other real estate?</t>
  </si>
  <si>
    <t>R5 Bracketing entry point for: How much, if anything, do you owe on your other real estate?</t>
  </si>
  <si>
    <t>R5 Do you own your own home or any other real estate such as a second home, land, rental real estate, a real estate partnership, or money owed to you on a land contract or mortgage?</t>
  </si>
  <si>
    <t>R5 How much IN TOTAL do you think all this real estate would sell for now? //bracketed//</t>
  </si>
  <si>
    <t>R5 Response summary for: How much IN TOTAL do you think all this real estate would sell for now?</t>
  </si>
  <si>
    <t>R5 Bracket lower bound for: How much IN TOTAL do you think all this real estate would sell for now?</t>
  </si>
  <si>
    <t>R5 Bracket upper bound for: How much IN TOTAL do you think all this real estate would sell for now?</t>
  </si>
  <si>
    <t>R5 Bracketing entry point for: How much IN TOTAL do you think all this real estate would sell for now?</t>
  </si>
  <si>
    <t>R5 How much, if anything, do you owe on all this real estate? //bracketed//</t>
  </si>
  <si>
    <t>R5 Response summary for: How much, if anything, do you owe on all this real estate?</t>
  </si>
  <si>
    <t>R5 Bracket lower bound for: How much, if anything, do you owe on all this real estate?</t>
  </si>
  <si>
    <t>R5 Bracket upper bound for: How much, if anything, do you owe on all this real estate?</t>
  </si>
  <si>
    <t>R5 Bracketing entry point for: How much, if anything, do you owe on all this real estate?</t>
  </si>
  <si>
    <t>R5 Home and other real estate equity.</t>
  </si>
  <si>
    <t>R5 Some people have retirement plans that accumulate an ACCOUNT BALANCE-these are things like IRA's, 401k's and profit sharing plans.  Do you or your spouse have any plans like this?</t>
  </si>
  <si>
    <t>R5 If you added up all such accounts, about how much would they amount to right now? //bracketed//</t>
  </si>
  <si>
    <t>R5 Response summary for: If you added up all such accounts, about how much would they amount to right now?</t>
  </si>
  <si>
    <t>R5 Bracket lower bound for: If you added up all such accounts, about how much would they amount to right now?</t>
  </si>
  <si>
    <t>R5 Bracket upper bound for: If you added up all such accounts, about how much would they amount to right now?</t>
  </si>
  <si>
    <t>R5 Bracketing entry point for: If you added up all such accounts, about how much would they amount to right now?</t>
  </si>
  <si>
    <t>R5 Do you or your husband/wife have more than $1,000 or less than $1,000 in checking or savings accounts, money market funds, CDs, Governement Savings Bonds, or Treasury Bills?</t>
  </si>
  <si>
    <t>R5 Aside from anything you have already told me about, do you or your husband/wife have any money in stocks, bonds, shares in a mutual fund, or any other assets?</t>
  </si>
  <si>
    <t>R5 If you sold all of these and paid off anything you owed on them, about how much would you have? //bracketed//</t>
  </si>
  <si>
    <t>R5 Response summary for: If you sold all of these and paid off anything you owed on them, about how much would you have?</t>
  </si>
  <si>
    <t>R5 Bracket lower bound for: If you sold all of these and paid off anything you owed on them, about how much would you have?</t>
  </si>
  <si>
    <t>R5 Bracket upper bound for: If you sold all of these and paid off anything you owed on them, about how much would you have?</t>
  </si>
  <si>
    <t>R5 Bracketing entry point for: If you sold all of these and paid off anything you owed on them, about how much would you have?</t>
  </si>
  <si>
    <t>R5 Who in your family knows the most about your assets, debts and retirement plans?  Would you say it is you or your spouse?</t>
  </si>
  <si>
    <t>R5 Net worth based on direct reports.</t>
  </si>
  <si>
    <t>R5 How would you describe your husband/wife's health?  Would you say it is excellent, very good, good, fair, or poor?</t>
  </si>
  <si>
    <t>R5 In terms of your outlook on life, would you say you and your husband/wife share very similar views, somewhat similar views, not very similar views, or not at all similar views?</t>
  </si>
  <si>
    <t>R5 How close would you say you are to your husband/wife?  Are you very close, somewhat close, not very close, or not at all close?</t>
  </si>
  <si>
    <t>R5 Does your spouse have any long-term condition, illness, or disability that limits any activities now or is likely to limit his/her activities in the future?</t>
  </si>
  <si>
    <t>R5 What is the most serious condition that your spouse has?</t>
  </si>
  <si>
    <t>R5 Collapsed: Most serious condition Respondent's spouse has.</t>
  </si>
  <si>
    <t>R5 How would you rate your spouse's memory at the present time?  Would you say it is excellent, very good, good, fair, or poor?</t>
  </si>
  <si>
    <t>R5 Compared to two years ago, would you say his/her memory is better now, about the same, or worse now than it was then?</t>
  </si>
  <si>
    <t>R5 How would you rate your spouse in making judgments and decisions?  Would you say he/she is excellent, very good, good, fair, or poor?</t>
  </si>
  <si>
    <t>R5 How would you rate your spouse's ability to organize his/her daily activities?  Would you say he/she is excellent, very good, good, fair, or poor?</t>
  </si>
  <si>
    <t>R5 Including those who are no longer living, do you have any children?  Please include biological, adopted, step and foster children, as well as any other children considered to be a part of your family.</t>
  </si>
  <si>
    <t>R5 Do any of your children have a developmental disability such as mental retardation, autism, cerebral palsy or epilepsy, or have any of your children ever had a LONG-TERM SERIOUS mental health problem?</t>
  </si>
  <si>
    <t>R5 What is name of the child who has condition?</t>
  </si>
  <si>
    <t>R5 How old was this child when this condition began?</t>
  </si>
  <si>
    <t>R5 Are there any other children with a challenging condition?</t>
  </si>
  <si>
    <t>R5 What is the name of the child with this condition?</t>
  </si>
  <si>
    <t>R5 Any other children with conditions?</t>
  </si>
  <si>
    <t>R5 WHAT IS NAME OF THE CHILD WHO HAS THIS CONDITION?</t>
  </si>
  <si>
    <t>R5 HOW OLD WAS THIS CHILD WHEN THIS CONDITION BEGAN?</t>
  </si>
  <si>
    <t>R5 Does respondent have a NN child?</t>
  </si>
  <si>
    <t>R5 Flag indicating if R is in 70% End-of-Life Sample.  Does not apply to current or last 10 years Wiscville residents, since 100% of them will get the End of Life modules.</t>
  </si>
  <si>
    <t>R5 Have you made any preparations for the end of life?  I.e., 1 or more of the following:  plans about types of future medical treatment; discussion of health care plans and preferences; legal arrangements for someone to make decisions about R's medical care; living will/advance directive?</t>
  </si>
  <si>
    <t>R5 Have you discussed these health care plans and preferences with anyone?</t>
  </si>
  <si>
    <t>R5 Number of people with whom R has discussed health care plans and preferences, allow up to 3.</t>
  </si>
  <si>
    <t>R5 Did R discuss these health care plans with spouse?</t>
  </si>
  <si>
    <t>R5 How well does spouse understand R's preferences and plans for future medical treatment?</t>
  </si>
  <si>
    <t>R5 Did R discuss these health care plans with one or more children, including stepchildren? Convenience variable paired with z_ay015rec.</t>
  </si>
  <si>
    <t>R5 How well does child understand R's preferences and plans for future medical treatment?  Convenience variable paired with z_ay014rec.</t>
  </si>
  <si>
    <t>R5 Who would the first person be with whom you have discussed these health care plans and preferences?</t>
  </si>
  <si>
    <t>R5 How well does this first person understand your preferences and plans for future medical treatment?</t>
  </si>
  <si>
    <t>R5 Who would the next person be with whom you have discussed these health care plans and preferences?</t>
  </si>
  <si>
    <t>R5 How well does this person understand your preferences and plans for future medical treatment?</t>
  </si>
  <si>
    <t>R5 Who would the third person be with whom you have discussed these health care plans and preferences?</t>
  </si>
  <si>
    <t>R5 How well does this third person understand your preferences and plans for future medical treatment?</t>
  </si>
  <si>
    <t>R5 Have you made any legal arrangements for someone to make decisions about your medical care if you become unable to make those decisions yourself?  This is sometimes called a Durable Power of Attorney for Health Care.</t>
  </si>
  <si>
    <t>R5 Does spouse have that authority to make decisions about R's medical care?</t>
  </si>
  <si>
    <t>R5 Do 1 or more of R's children, including stepchildren, have that authority to make decisions about R's medical care?</t>
  </si>
  <si>
    <t>R5 Who has that authority to make decisions about your medical care?</t>
  </si>
  <si>
    <t>R5 Has R given these written instructions, living will or advance directive, to *anyone*?</t>
  </si>
  <si>
    <t>R5 Has R given these written instructions, living will or advance directive, to spouse?</t>
  </si>
  <si>
    <t>R5 Has R given these written instructions, living will or advance directive, to one or more children, including stepchildren?</t>
  </si>
  <si>
    <t>R5 First person to whom R has given these written instructions, living will or advance directive.</t>
  </si>
  <si>
    <t>R5 Second person to whom R has given these written instructions, living will or advance directive</t>
  </si>
  <si>
    <t>R5 Third person to whom R has given these written instructions, living will or advance directive.</t>
  </si>
  <si>
    <t>R5 Fourth person to whom R has given these written instructions, living will or advance directive.</t>
  </si>
  <si>
    <t>R5 Fifth person to whom R has given these written instructions, living will or advance directive.</t>
  </si>
  <si>
    <t>R5 Please think about all your assets, including your home, savings, life insurance, and the like.  If you were to die tomorrow, who would get these assets?</t>
  </si>
  <si>
    <t>R5 If you outlived your spouse, who would YOUR assets go to?</t>
  </si>
  <si>
    <t>R5 Do you have a revocable trust?  Revocable trusts designate who will get property in that trust after their death.</t>
  </si>
  <si>
    <t>R5 Do you have assets or property that will go to someone through a joint ownership or beneficiary designation?</t>
  </si>
  <si>
    <t>R5 If your spouse were to die tomorrow, how would most of his/her assets be distributed?</t>
  </si>
  <si>
    <t>R5 Who is designated as the executor of your estate or would be responsible for distribution of your estate?</t>
  </si>
  <si>
    <t>R5 When you think about the last few days or weeks of your life, do you hope to spend them in your home, at the hospital, with hospice care, or in a nursing home?</t>
  </si>
  <si>
    <t>R5 Suppose you had a serious illness TODAY with very low chances of survival.  First, what if you were mentally intact but in severe and constant physical pain?  Would you want to continue all medical treatments or stop all life prolonging treatments?</t>
  </si>
  <si>
    <t>R5 Second, suppose you had no physical pain, but would not be able to speak, walk, or recognize others, with very low chances of survival.  Would you want to continue all medical treatments or stop all life-prolonging treatments?</t>
  </si>
  <si>
    <t>R5 How strictly do you want your family or care provider to follow your wishes for end of life medical care?  Would you like them to strictly follow your wishes, or do what they think is best--even if their preferences are different from your own?</t>
  </si>
  <si>
    <t>R5 Stage of Terri Schiavo case when R completed WLS phone interview</t>
  </si>
  <si>
    <t>R5 Is respondent in the religion sample?</t>
  </si>
  <si>
    <t>R5 Raw numeric component for: About how often, if at all, have you attended religious services during the past year?</t>
  </si>
  <si>
    <t>R5 Units to go with numeric component for: About how often, if at all, have you attended religious services during the past year?</t>
  </si>
  <si>
    <t>R5 Other specified reason why Spouse Respondent's household does not have a computer.</t>
  </si>
  <si>
    <t>R5 Did you use this computer to connect to the Internet from home?</t>
  </si>
  <si>
    <t>R5 Other specified reason why spouse's household does not have a computer anymore.</t>
  </si>
  <si>
    <t>R5 Other specified reason why spouse's household does not have access to the Internet.</t>
  </si>
  <si>
    <t>R5 Other specified reason spouse's household does not have access to the Internet anymore.</t>
  </si>
  <si>
    <t>R5 Century month spouse's household first got Internet access.</t>
  </si>
  <si>
    <t>R5 Do you, yourself, ever use the Internet from home?</t>
  </si>
  <si>
    <t>R5 Do you, yourself, ever use the computer or laptop in your home?</t>
  </si>
  <si>
    <t>R5 Number of minutes graduate spouse spends per week using the Internet from home, including using e-mail, the web, chat rooms, and any instant messaging.</t>
  </si>
  <si>
    <t>R5 Does your spouse ever use the computer in your home?</t>
  </si>
  <si>
    <t>R5 Is the spouse in the 50% subsample for computer and internet usage details?</t>
  </si>
  <si>
    <t>R5 Summary: Has R ever had a computer in his/her household?</t>
  </si>
  <si>
    <t>R5 Summary: Has R ever had access to Internet from home?</t>
  </si>
  <si>
    <t>R5 Did the spouse answer a question about computer or internet use stoppage that contained the word 'would'?</t>
  </si>
  <si>
    <t>R5 Which order of responses did spouse receive in his or her questions?</t>
  </si>
  <si>
    <t>R5 We are interested in what people think about retirement, whether they themselves are retired or not. At this time do you consider yourself partly retired, completely retired, or not retired at all?</t>
  </si>
  <si>
    <t>R5 At what age do you plan to stop working completely?</t>
  </si>
  <si>
    <t>R5 Do you expect your husband/wife to retire at about the same time that you do?</t>
  </si>
  <si>
    <t>R5 When you and your husband/wife are both retired, do you expect your living standards to increase a lot, increase somewhat, stay about the same as now, decline somewhat, or decline a lot?</t>
  </si>
  <si>
    <t>R5 How much had you discussed retirement with your husband/wife? A lot, some, a little, or hardly at all?</t>
  </si>
  <si>
    <t>R5 In what month and year did you completely/partly retire?</t>
  </si>
  <si>
    <t>R5 Year of retirement</t>
  </si>
  <si>
    <t>R5 Century-month of retirement</t>
  </si>
  <si>
    <t>R5 Thinking about your retirement years compared to the years just before you retired, would you say that your living standards are better, about the same, or not as good?</t>
  </si>
  <si>
    <t>R5 Thinking about your retirement years compared to the years just before you retired, would you say that your relationship with your husband/wife has been better, about the same, or not as good?</t>
  </si>
  <si>
    <t>R5 What condition, illness, or disability caused you to need personal care? These are ICD-10 codes.</t>
  </si>
  <si>
    <t>R5 What was the most serious long-term physical or mental condition that limited what you were able to do, either on or off the job? These are ICD-10 codes.</t>
  </si>
  <si>
    <t>R5 What was the second most serious long-term physical or mental condition that limited what you were able to do, either on or off the job? These are ICD-10 codes.</t>
  </si>
  <si>
    <t>R5 ICD-10 code for Spouse's mental illness diagnosis.</t>
  </si>
  <si>
    <t>R5 ICD-10 code for participant's most serious long-term condition, illness, or disability.</t>
  </si>
  <si>
    <t>Marriage, Cohab, and Dating</t>
  </si>
  <si>
    <t>Nonnormative Screener</t>
  </si>
  <si>
    <t>Newest Vital Sign (NVS) Health Literacy Assessment</t>
  </si>
  <si>
    <t>Short Test of Functional Health Literacy in Adults (STOFHLA)</t>
  </si>
  <si>
    <t>Activities of Daily Living (ADLs)</t>
  </si>
  <si>
    <t>Abbreviated Diabetes Knowledge Test (DKT)</t>
  </si>
  <si>
    <t>Anesthesia History</t>
  </si>
  <si>
    <t>Cognition - Letter/Category Fluency</t>
  </si>
  <si>
    <t>Cognition - Similarities</t>
  </si>
  <si>
    <t>Cognition - Digit Ordering</t>
  </si>
  <si>
    <t>Anthropometric Measures and Functioning</t>
  </si>
  <si>
    <t>Retirement Attitudes</t>
  </si>
  <si>
    <t>Cognition - Number Series Task</t>
  </si>
  <si>
    <t>Vision Screener</t>
  </si>
  <si>
    <t>Cognition - Linguistic Functioning</t>
  </si>
  <si>
    <t>Cognition - Word Recall</t>
  </si>
  <si>
    <t>Alcohol Use</t>
  </si>
  <si>
    <t>Income and Pensions</t>
  </si>
  <si>
    <t>Access to and Utilization of Health Care</t>
  </si>
  <si>
    <t>End of Life Death Reactions</t>
  </si>
  <si>
    <t>Non-Normative Extension Interview</t>
  </si>
  <si>
    <t>Friends</t>
  </si>
  <si>
    <t>Interviewer Observations and Characteristics</t>
  </si>
  <si>
    <t>Fishing and Seafood Consumption</t>
  </si>
  <si>
    <t>Values and Attitudes</t>
  </si>
  <si>
    <t>Real Stakes</t>
  </si>
  <si>
    <t>Health Services</t>
  </si>
  <si>
    <t>Health Insurance Coverage</t>
  </si>
  <si>
    <t>Financial Matters</t>
  </si>
  <si>
    <t>Mistreatment of You</t>
  </si>
  <si>
    <t>Non-Normative Extension Mailback</t>
  </si>
  <si>
    <t>ha003re/ka003re</t>
  </si>
  <si>
    <t>ha016rem/ka016rem</t>
  </si>
  <si>
    <t>ha016red/ka016red</t>
  </si>
  <si>
    <t>ha016rey/ka016rey</t>
  </si>
  <si>
    <t>haa22re/kaa22re</t>
  </si>
  <si>
    <t>haa23re/kaa23re</t>
  </si>
  <si>
    <t>ha950re/ka950re</t>
  </si>
  <si>
    <t>ha020re/ka020re</t>
  </si>
  <si>
    <t>ha930re/ka930re</t>
  </si>
  <si>
    <t>hedustat/kedustat</t>
  </si>
  <si>
    <t>hedurel/kedurel</t>
  </si>
  <si>
    <t>hb001re/kb001re</t>
  </si>
  <si>
    <t>hb005rec/kb005rec</t>
  </si>
  <si>
    <t>hb007rec/kb007rec</t>
  </si>
  <si>
    <t>hb103red/kb103red</t>
  </si>
  <si>
    <t>hb104red/kb104red</t>
  </si>
  <si>
    <t>hb009red/kb009red</t>
  </si>
  <si>
    <t>hb010re/kb010re</t>
  </si>
  <si>
    <t>hb012rec/kb012rec</t>
  </si>
  <si>
    <t>hb016red/kb116red</t>
  </si>
  <si>
    <t>hb020red/kb120red</t>
  </si>
  <si>
    <t>hb122red/kb122red</t>
  </si>
  <si>
    <t>hb027re/kb027re</t>
  </si>
  <si>
    <t>hb047re</t>
  </si>
  <si>
    <t>hb042re</t>
  </si>
  <si>
    <t>hb430re</t>
  </si>
  <si>
    <t>hb044re</t>
  </si>
  <si>
    <t>hmarstat/kmarstat</t>
  </si>
  <si>
    <t>hmarrel/kmarrel</t>
  </si>
  <si>
    <t>hc001re/kc001re</t>
  </si>
  <si>
    <t>hc101re/kc101re</t>
  </si>
  <si>
    <t>hc102re/kc102re</t>
  </si>
  <si>
    <t>hc002re/kc002re</t>
  </si>
  <si>
    <t>hc003re/kc003re</t>
  </si>
  <si>
    <t>hc004re/kc004re</t>
  </si>
  <si>
    <t>hc008re/kc008re</t>
  </si>
  <si>
    <t>hc108re/kc108re</t>
  </si>
  <si>
    <t>hc208re/kc208re</t>
  </si>
  <si>
    <t>hc005re/kc005re</t>
  </si>
  <si>
    <t>hc011sp/kc011sp</t>
  </si>
  <si>
    <t>hcb10sp/kcb10sp</t>
  </si>
  <si>
    <t>hcc11sp/kcc11sp</t>
  </si>
  <si>
    <t>hc012sp/kc012sp</t>
  </si>
  <si>
    <t>hc013sp/kc013sp</t>
  </si>
  <si>
    <t>hc034sp/kc034sp</t>
  </si>
  <si>
    <t>hc035spx/kc035spx</t>
  </si>
  <si>
    <t>hc038spa/kc038spa</t>
  </si>
  <si>
    <t>hc038spb/kc038spb</t>
  </si>
  <si>
    <t>hc038spf/kc038spf</t>
  </si>
  <si>
    <t>hc094sp/kc094sp</t>
  </si>
  <si>
    <t>hv005re/kv005re</t>
  </si>
  <si>
    <t>hv005f/kv005f</t>
  </si>
  <si>
    <t>hv005re1/kv005re1</t>
  </si>
  <si>
    <t>hv005re2/kv005re2</t>
  </si>
  <si>
    <t>hv005re3/kv005re3</t>
  </si>
  <si>
    <t>hv005re4/kv005re4</t>
  </si>
  <si>
    <t>hv005re5/kv005re5</t>
  </si>
  <si>
    <t>hv047sp/kv047sp</t>
  </si>
  <si>
    <t>hc039re/kc039re</t>
  </si>
  <si>
    <t>hc040re/kc040re</t>
  </si>
  <si>
    <t>h1006spc/k1006spc</t>
  </si>
  <si>
    <t>hta121re/kta121re</t>
  </si>
  <si>
    <t>hc200re/kc200re</t>
  </si>
  <si>
    <t>hc201re/kc201re</t>
  </si>
  <si>
    <t>hc202re/kc202re</t>
  </si>
  <si>
    <t>hc203re/kc203re</t>
  </si>
  <si>
    <t>hc204nre/kc204nre</t>
  </si>
  <si>
    <t>hc204ure/kc204ure</t>
  </si>
  <si>
    <t>hc205re/kc205re</t>
  </si>
  <si>
    <t>hc206re/kc206re</t>
  </si>
  <si>
    <t>hc207re/kc207re</t>
  </si>
  <si>
    <t>hc014sp/kc014sp</t>
  </si>
  <si>
    <t>hc090sp/kc090sp</t>
  </si>
  <si>
    <t>hc091sp/kc091sp</t>
  </si>
  <si>
    <t>hc016sp/kc016sp</t>
  </si>
  <si>
    <t>hc316sp/kc316sp</t>
  </si>
  <si>
    <t>hc216spf/kc216spf</t>
  </si>
  <si>
    <t>hc216sp/kc216sp</t>
  </si>
  <si>
    <t>hcu19sp/kcu19sp</t>
  </si>
  <si>
    <t>hc026sp/kc026sp</t>
  </si>
  <si>
    <t>hc027sp/kc027sp</t>
  </si>
  <si>
    <t>hc028sp/kc028sp</t>
  </si>
  <si>
    <t>hc029sp/kc029sp</t>
  </si>
  <si>
    <t>hc126sp/kc126sp</t>
  </si>
  <si>
    <t>hc127sp/kc127sp</t>
  </si>
  <si>
    <t>hc128sp/kc128sp</t>
  </si>
  <si>
    <t>hc129sp/kc129sp</t>
  </si>
  <si>
    <t>hc130sp/kc130sp</t>
  </si>
  <si>
    <t>hc131sp/kc131sp</t>
  </si>
  <si>
    <t>hc030sp/kc030sp</t>
  </si>
  <si>
    <t>hc031sp/kc031sp</t>
  </si>
  <si>
    <t>hc032sp/kc032sp</t>
  </si>
  <si>
    <t>hhhstat/khhstat</t>
  </si>
  <si>
    <t>hhhrel/khhrel</t>
  </si>
  <si>
    <t>he020he/ke020he</t>
  </si>
  <si>
    <t>he021he/ke021he</t>
  </si>
  <si>
    <t>he221he/ke221he</t>
  </si>
  <si>
    <t>he022he/ke022he</t>
  </si>
  <si>
    <t>he023he/ke023he</t>
  </si>
  <si>
    <t>he024he/ke024he</t>
  </si>
  <si>
    <t>he025he/ke025he</t>
  </si>
  <si>
    <t>he026he/ke026he</t>
  </si>
  <si>
    <t>he027he/ke027he</t>
  </si>
  <si>
    <t>he028he/ke028he</t>
  </si>
  <si>
    <t>he029he/ke029he</t>
  </si>
  <si>
    <t>he030he/ke030he</t>
  </si>
  <si>
    <t>he031he/ke031he</t>
  </si>
  <si>
    <t>he032he/ke032he</t>
  </si>
  <si>
    <t>he033he/ke033he</t>
  </si>
  <si>
    <t>he034he/ke034he</t>
  </si>
  <si>
    <t>he035he/ke035he</t>
  </si>
  <si>
    <t>he001he/ke001he</t>
  </si>
  <si>
    <t>he00301/ke00301</t>
  </si>
  <si>
    <t>he00401/ke00401</t>
  </si>
  <si>
    <t>he00501/ke00501</t>
  </si>
  <si>
    <t>he00801/ke00801</t>
  </si>
  <si>
    <t>he00901/ke00901</t>
  </si>
  <si>
    <t>he01001/ke01001</t>
  </si>
  <si>
    <t>he01101/ke01101</t>
  </si>
  <si>
    <t>he01201/ke01201</t>
  </si>
  <si>
    <t>he00302/ke00302</t>
  </si>
  <si>
    <t>he00402/ke00402</t>
  </si>
  <si>
    <t>he00502/ke00502</t>
  </si>
  <si>
    <t>he00802/ke00802</t>
  </si>
  <si>
    <t>he00902/ke00902</t>
  </si>
  <si>
    <t>he01002/ke01002</t>
  </si>
  <si>
    <t>he01102/ke01102</t>
  </si>
  <si>
    <t>he01202/ke01202</t>
  </si>
  <si>
    <t>he00303/ke00303</t>
  </si>
  <si>
    <t>he00403/ke00403</t>
  </si>
  <si>
    <t>he00503/ke00503</t>
  </si>
  <si>
    <t>he00803/ke00803</t>
  </si>
  <si>
    <t>he00903/ke00903</t>
  </si>
  <si>
    <t>he01003/ke01003</t>
  </si>
  <si>
    <t>he01103/ke01103</t>
  </si>
  <si>
    <t>he01203/ke01203</t>
  </si>
  <si>
    <t>he00304/ke00304</t>
  </si>
  <si>
    <t>he00404/ke00404</t>
  </si>
  <si>
    <t>he00504/ke00504</t>
  </si>
  <si>
    <t>he00804/ke00804</t>
  </si>
  <si>
    <t>he00904/ke00904</t>
  </si>
  <si>
    <t>he01004/ke01004</t>
  </si>
  <si>
    <t>he01104/ke01104</t>
  </si>
  <si>
    <t>he01204/ke01204</t>
  </si>
  <si>
    <t>he00305/ke00305</t>
  </si>
  <si>
    <t>he00405/ke00405</t>
  </si>
  <si>
    <t>he00505/ke00505</t>
  </si>
  <si>
    <t>he00805/ke00805</t>
  </si>
  <si>
    <t>he00905/ke00905</t>
  </si>
  <si>
    <t>he01005/ke01005</t>
  </si>
  <si>
    <t>he01105/ke01105</t>
  </si>
  <si>
    <t>he01205/ke01205</t>
  </si>
  <si>
    <t>he00306/ke00306</t>
  </si>
  <si>
    <t>he00406/ke00406</t>
  </si>
  <si>
    <t>he00506/ke00506</t>
  </si>
  <si>
    <t>he00806/ke00806</t>
  </si>
  <si>
    <t>he00906/ke00906</t>
  </si>
  <si>
    <t>he01006/ke01006</t>
  </si>
  <si>
    <t>he01106/ke01106</t>
  </si>
  <si>
    <t>he01206/ke01206</t>
  </si>
  <si>
    <t>he00307/ke00307</t>
  </si>
  <si>
    <t>he00407/ke00407</t>
  </si>
  <si>
    <t>he00507/ke00507</t>
  </si>
  <si>
    <t>he00807/ke00807</t>
  </si>
  <si>
    <t>he00907/ke00907</t>
  </si>
  <si>
    <t>he01007/ke01007</t>
  </si>
  <si>
    <t>he01107/ke01107</t>
  </si>
  <si>
    <t>he01207/ke01207</t>
  </si>
  <si>
    <t>he00308/ke00308</t>
  </si>
  <si>
    <t>he00408/ke00408</t>
  </si>
  <si>
    <t>he00508/ke00508</t>
  </si>
  <si>
    <t>he00808/ke00808</t>
  </si>
  <si>
    <t>he00908/ke00908</t>
  </si>
  <si>
    <t>he01008/ke01008</t>
  </si>
  <si>
    <t>he01108/ke01108</t>
  </si>
  <si>
    <t>he01208/ke01208</t>
  </si>
  <si>
    <t>hkidstat/kkidstat</t>
  </si>
  <si>
    <t>hkidrel/kkidrel</t>
  </si>
  <si>
    <t>hd001kd/kd001kd</t>
  </si>
  <si>
    <t>hd201kd/kd201kd</t>
  </si>
  <si>
    <t>hd301kd/kd301kd</t>
  </si>
  <si>
    <t>hd104kd/kd104kd</t>
  </si>
  <si>
    <t>hd105kd/kd105kd</t>
  </si>
  <si>
    <t>hd106kd/kd106kd</t>
  </si>
  <si>
    <t>hd107kd/kd107kd</t>
  </si>
  <si>
    <t>hd018sk/kd018sk</t>
  </si>
  <si>
    <t>hj040sk/kj040sk</t>
  </si>
  <si>
    <t>hj047sk/kj047sk</t>
  </si>
  <si>
    <t>hj048sk/kj048sk</t>
  </si>
  <si>
    <t>hj057sk/kj057sk</t>
  </si>
  <si>
    <t>hj059sk/kj059sk</t>
  </si>
  <si>
    <t>hj060sk/kj060sk</t>
  </si>
  <si>
    <t>hj061sk/kj061sk</t>
  </si>
  <si>
    <t>hj062sk/kj062sk</t>
  </si>
  <si>
    <t>hj063sk/kj063sk</t>
  </si>
  <si>
    <t>hj064sk/kj064sk</t>
  </si>
  <si>
    <t>hj065sk/kj065sk</t>
  </si>
  <si>
    <t>hj066sk/kj066sk</t>
  </si>
  <si>
    <t>hj067sk/kj067sk</t>
  </si>
  <si>
    <t>hj068sk/kj068sk</t>
  </si>
  <si>
    <t>hj161sk/kj161sk</t>
  </si>
  <si>
    <t>hj162sk/kj162sk</t>
  </si>
  <si>
    <t>hj163sk/kj163sk</t>
  </si>
  <si>
    <t>hj164sk/kj164sk</t>
  </si>
  <si>
    <t>hj165sk/kj165sk</t>
  </si>
  <si>
    <t>hj166sk/kj166sk</t>
  </si>
  <si>
    <t>hj085sk/kj085sk</t>
  </si>
  <si>
    <t>hj086sk/kj086sk</t>
  </si>
  <si>
    <t>hj088sk/kj088sk</t>
  </si>
  <si>
    <t>hj089sk/kj089sk</t>
  </si>
  <si>
    <t>hj090sk/kj090sk</t>
  </si>
  <si>
    <t>hj091sk/kj091sk</t>
  </si>
  <si>
    <t>hj092sk/kj092sk</t>
  </si>
  <si>
    <t>hj094sk/kj094sk</t>
  </si>
  <si>
    <t>hj095sk/kj095sk</t>
  </si>
  <si>
    <t>hj097sk/kj097sk</t>
  </si>
  <si>
    <t>hj098sk/kj098sk</t>
  </si>
  <si>
    <t>hj099sk/kj099sk</t>
  </si>
  <si>
    <t>hj100sk/kj100sk</t>
  </si>
  <si>
    <t>hj301sk/kj301sk</t>
  </si>
  <si>
    <t>hj302sk/kj302sk</t>
  </si>
  <si>
    <t>hj303sk/kj303sk</t>
  </si>
  <si>
    <t>hj304sk/kj304sk</t>
  </si>
  <si>
    <t>hj305sk/kj305sk</t>
  </si>
  <si>
    <t>hj306sk/kj306sk</t>
  </si>
  <si>
    <t>hj307sk/kj307sk</t>
  </si>
  <si>
    <t>hd00101/kd00101</t>
  </si>
  <si>
    <t>hd00301/kd00301</t>
  </si>
  <si>
    <t>hd00401/kd00401</t>
  </si>
  <si>
    <t>hd00501/kd00501</t>
  </si>
  <si>
    <t>hd00601/kd00601</t>
  </si>
  <si>
    <t>hd00701/kd00701</t>
  </si>
  <si>
    <t>hd10701/kd10701</t>
  </si>
  <si>
    <t>hda0701/kda0701</t>
  </si>
  <si>
    <t>hd20701/kd20701</t>
  </si>
  <si>
    <t>hd00901/kd00901</t>
  </si>
  <si>
    <t>hd20901/kd20901</t>
  </si>
  <si>
    <t>hd01401/kd01401</t>
  </si>
  <si>
    <t>hd01501/kd01501</t>
  </si>
  <si>
    <t>hd01601/kd01601</t>
  </si>
  <si>
    <t>hd21601/kd21601</t>
  </si>
  <si>
    <t>hd01701/kd01701</t>
  </si>
  <si>
    <t>hd01801/kd01801</t>
  </si>
  <si>
    <t>hd01901/kd01901</t>
  </si>
  <si>
    <t>hd07001/kd07001</t>
  </si>
  <si>
    <t>hd07101/kd07101</t>
  </si>
  <si>
    <t>hd07201/kd07201</t>
  </si>
  <si>
    <t>hd07301/kd07301</t>
  </si>
  <si>
    <t>hd07401/kd07401</t>
  </si>
  <si>
    <t>hd07501/kd07501</t>
  </si>
  <si>
    <t>hd07601/kd07601</t>
  </si>
  <si>
    <t>hd07701/kd07701</t>
  </si>
  <si>
    <t>hd08001/kd08001</t>
  </si>
  <si>
    <t>hd08101/kd08101</t>
  </si>
  <si>
    <t>hd08201/kd08201</t>
  </si>
  <si>
    <t>hd08301/kd08301</t>
  </si>
  <si>
    <t>hd08401/kd08401</t>
  </si>
  <si>
    <t>hd12001/kd12001</t>
  </si>
  <si>
    <t>hd51001/kd51001</t>
  </si>
  <si>
    <t>hd51101/kd51101</t>
  </si>
  <si>
    <t>hd51201/kd51201</t>
  </si>
  <si>
    <t>hd51301/kd51301</t>
  </si>
  <si>
    <t>hd00102/kd00102</t>
  </si>
  <si>
    <t>hd00302/kd00302</t>
  </si>
  <si>
    <t>hd00402/kd00402</t>
  </si>
  <si>
    <t>hd00502/kd00502</t>
  </si>
  <si>
    <t>hd00602/kd00602</t>
  </si>
  <si>
    <t>hd00702/kd00702</t>
  </si>
  <si>
    <t>hd10702/kd10702</t>
  </si>
  <si>
    <t>hda0702/kda0702</t>
  </si>
  <si>
    <t>hd20702/kd20702</t>
  </si>
  <si>
    <t>hd00902/kd00902</t>
  </si>
  <si>
    <t>hd20902/kd20902</t>
  </si>
  <si>
    <t>hd01402/kd01402</t>
  </si>
  <si>
    <t>hd01502/kd01502</t>
  </si>
  <si>
    <t>hd01602/kd01602</t>
  </si>
  <si>
    <t>hd21602/kd21602</t>
  </si>
  <si>
    <t>hd01702/kd01702</t>
  </si>
  <si>
    <t>hd01802/kd01802</t>
  </si>
  <si>
    <t>hd01902/kd01902</t>
  </si>
  <si>
    <t>hd07002/kd07002</t>
  </si>
  <si>
    <t>hd07102/kd07102</t>
  </si>
  <si>
    <t>hd07202/kd07202</t>
  </si>
  <si>
    <t>hd07302/kd07302</t>
  </si>
  <si>
    <t>hd07402/kd07402</t>
  </si>
  <si>
    <t>hd07502/kd07502</t>
  </si>
  <si>
    <t>hd07602/kd07602</t>
  </si>
  <si>
    <t>hd07702/kd07702</t>
  </si>
  <si>
    <t>hd08002/kd08002</t>
  </si>
  <si>
    <t>hd08102/kd08102</t>
  </si>
  <si>
    <t>hd08202/kd08202</t>
  </si>
  <si>
    <t>hd08302/kd08302</t>
  </si>
  <si>
    <t>hd08402/kd08402</t>
  </si>
  <si>
    <t>hd12002/kd12002</t>
  </si>
  <si>
    <t>hd51002/kd51002</t>
  </si>
  <si>
    <t>hd51102/kd51102</t>
  </si>
  <si>
    <t>hd51202/kd51202</t>
  </si>
  <si>
    <t>hd51302/kd51302</t>
  </si>
  <si>
    <t>hd00103/kd00103</t>
  </si>
  <si>
    <t>hd00303/kd00303</t>
  </si>
  <si>
    <t>hd00403/kd00403</t>
  </si>
  <si>
    <t>hd00503/kd00503</t>
  </si>
  <si>
    <t>hd00603/kd00603</t>
  </si>
  <si>
    <t>hd00703/kd00703</t>
  </si>
  <si>
    <t>hd10703/kd10703</t>
  </si>
  <si>
    <t>hda0703/kda0703</t>
  </si>
  <si>
    <t>hd20703/kd20703</t>
  </si>
  <si>
    <t>hd00903/kd00903</t>
  </si>
  <si>
    <t>hd20903/kd20903</t>
  </si>
  <si>
    <t>hd01403/kd01403</t>
  </si>
  <si>
    <t>hd01503/kd01503</t>
  </si>
  <si>
    <t>hd01603/kd01603</t>
  </si>
  <si>
    <t>hd21603/kd21603</t>
  </si>
  <si>
    <t>hd01703/kd01703</t>
  </si>
  <si>
    <t>hd01803/kd01803</t>
  </si>
  <si>
    <t>hd01903/kd01903</t>
  </si>
  <si>
    <t>hd07003/kd07003</t>
  </si>
  <si>
    <t>hd07103/kd07103</t>
  </si>
  <si>
    <t>hd07203/kd07203</t>
  </si>
  <si>
    <t>hd07303/kd07303</t>
  </si>
  <si>
    <t>hd07403/kd07403</t>
  </si>
  <si>
    <t>hd07503/kd07503</t>
  </si>
  <si>
    <t>hd07603/kd07603</t>
  </si>
  <si>
    <t>hd07703/kd07703</t>
  </si>
  <si>
    <t>hd08003/kd08003</t>
  </si>
  <si>
    <t>hd08103/kd08103</t>
  </si>
  <si>
    <t>hd08203/kd08203</t>
  </si>
  <si>
    <t>hd08303/kd08303</t>
  </si>
  <si>
    <t>hd08403/kd08403</t>
  </si>
  <si>
    <t>hd12003/kd12003</t>
  </si>
  <si>
    <t>hd51003/kd51003</t>
  </si>
  <si>
    <t>hd51103/kd51103</t>
  </si>
  <si>
    <t>hd51203/kd51203</t>
  </si>
  <si>
    <t>hd51303/kd51303</t>
  </si>
  <si>
    <t>hd00104/kd00104</t>
  </si>
  <si>
    <t>hd00304/kd00304</t>
  </si>
  <si>
    <t>hd00404/kd00404</t>
  </si>
  <si>
    <t>hd00504/kd00504</t>
  </si>
  <si>
    <t>hd00604/kd00604</t>
  </si>
  <si>
    <t>hd00704/kd00704</t>
  </si>
  <si>
    <t>hd10704/kd10704</t>
  </si>
  <si>
    <t>hda0704/kda0704</t>
  </si>
  <si>
    <t>hd20704/kd20704</t>
  </si>
  <si>
    <t>hd00904/kd00904</t>
  </si>
  <si>
    <t>hd20904/kd20904</t>
  </si>
  <si>
    <t>hd01404/kd01404</t>
  </si>
  <si>
    <t>hd01504/kd01504</t>
  </si>
  <si>
    <t>hd01604/kd01604</t>
  </si>
  <si>
    <t>hd21604/kd21604</t>
  </si>
  <si>
    <t>hd01704/kd01704</t>
  </si>
  <si>
    <t>hd01804/kd01804</t>
  </si>
  <si>
    <t>hd01904/kd01904</t>
  </si>
  <si>
    <t>hd07004/kd07004</t>
  </si>
  <si>
    <t>hd07104/kd07104</t>
  </si>
  <si>
    <t>hd07204/kd07204</t>
  </si>
  <si>
    <t>hd07304/kd07304</t>
  </si>
  <si>
    <t>hd07404/kd07404</t>
  </si>
  <si>
    <t>hd07504/kd07504</t>
  </si>
  <si>
    <t>hd07604/kd07604</t>
  </si>
  <si>
    <t>hd07704/kd07704</t>
  </si>
  <si>
    <t>hd08004/kd08004</t>
  </si>
  <si>
    <t>hd08104/kd08104</t>
  </si>
  <si>
    <t>hd08204/kd08204</t>
  </si>
  <si>
    <t>hd08304/kd08304</t>
  </si>
  <si>
    <t>hd08404/kd08404</t>
  </si>
  <si>
    <t>hd12004/kd12004</t>
  </si>
  <si>
    <t>hd51004/kd51004</t>
  </si>
  <si>
    <t>hd51104/kd51104</t>
  </si>
  <si>
    <t>hd51204/kd51204</t>
  </si>
  <si>
    <t>hd51304/kd51304</t>
  </si>
  <si>
    <t>hd00105/kd00105</t>
  </si>
  <si>
    <t>hd00305/kd00305</t>
  </si>
  <si>
    <t>hd00405/kd00405</t>
  </si>
  <si>
    <t>hd00505/kd00505</t>
  </si>
  <si>
    <t>hd00605/kd00605</t>
  </si>
  <si>
    <t>hd00705/kd00705</t>
  </si>
  <si>
    <t>hd10705/kd10705</t>
  </si>
  <si>
    <t>hda0705/kda0705</t>
  </si>
  <si>
    <t>hd20705/kd20705</t>
  </si>
  <si>
    <t>hd00905/kd00905</t>
  </si>
  <si>
    <t>hd20905/kd20905</t>
  </si>
  <si>
    <t>hd01405/kd01405</t>
  </si>
  <si>
    <t>hd01505/kd01505</t>
  </si>
  <si>
    <t>hd01605/kd01605</t>
  </si>
  <si>
    <t>hd21605/kd21605</t>
  </si>
  <si>
    <t>hd01705/kd01705</t>
  </si>
  <si>
    <t>hd01805/kd01805</t>
  </si>
  <si>
    <t>hd01905/kd01905</t>
  </si>
  <si>
    <t>hd07005/kd07005</t>
  </si>
  <si>
    <t>hd07105/kd07105</t>
  </si>
  <si>
    <t>hd07205/kd07205</t>
  </si>
  <si>
    <t>hd07305/kd07305</t>
  </si>
  <si>
    <t>hd07405/kd07405</t>
  </si>
  <si>
    <t>hd07505/kd07505</t>
  </si>
  <si>
    <t>hd07605/kd07605</t>
  </si>
  <si>
    <t>hd07705/kd07705</t>
  </si>
  <si>
    <t>hd08005/kd08005</t>
  </si>
  <si>
    <t>hd08105/kd08105</t>
  </si>
  <si>
    <t>hd08205/kd08205</t>
  </si>
  <si>
    <t>hd08305/kd08305</t>
  </si>
  <si>
    <t>hd08405/kd08405</t>
  </si>
  <si>
    <t>hd12005/kd12005</t>
  </si>
  <si>
    <t>hd51005/kd51005</t>
  </si>
  <si>
    <t>hd51105/kd51105</t>
  </si>
  <si>
    <t>hd51205/kd51205</t>
  </si>
  <si>
    <t>hd51305/kd51305</t>
  </si>
  <si>
    <t>hd00106/kd00106</t>
  </si>
  <si>
    <t>hd00306/kd00306</t>
  </si>
  <si>
    <t>hd00406/kd00406</t>
  </si>
  <si>
    <t>hd00506/kd00506</t>
  </si>
  <si>
    <t>hd00606/kd00606</t>
  </si>
  <si>
    <t>hd00706/kd00706</t>
  </si>
  <si>
    <t>hd10706/kd10706</t>
  </si>
  <si>
    <t>hda0706/kda0706</t>
  </si>
  <si>
    <t>hd20706/kd20706</t>
  </si>
  <si>
    <t>hd00906/kd00906</t>
  </si>
  <si>
    <t>hd20906/kd20906</t>
  </si>
  <si>
    <t>hd01406/kd01406</t>
  </si>
  <si>
    <t>hd01506/kd01506</t>
  </si>
  <si>
    <t>hd01606/kd01606</t>
  </si>
  <si>
    <t>hd21606/kd21606</t>
  </si>
  <si>
    <t>hd01706/kd01706</t>
  </si>
  <si>
    <t>hd01806/kd01806</t>
  </si>
  <si>
    <t>hd01906/kd01906</t>
  </si>
  <si>
    <t>hd07006/kd07006</t>
  </si>
  <si>
    <t>hd07106/kd07106</t>
  </si>
  <si>
    <t>hd07206/kd07206</t>
  </si>
  <si>
    <t>hd07306/kd07306</t>
  </si>
  <si>
    <t>hd07406/kd07406</t>
  </si>
  <si>
    <t>hd07506/kd07506</t>
  </si>
  <si>
    <t>hd07606/kd07606</t>
  </si>
  <si>
    <t>hd07706/kd07706</t>
  </si>
  <si>
    <t>hd08006/kd08006</t>
  </si>
  <si>
    <t>hd08106/kd08106</t>
  </si>
  <si>
    <t>hd08206/kd08206</t>
  </si>
  <si>
    <t>hd08306/kd08306</t>
  </si>
  <si>
    <t>hd08406/kd08406</t>
  </si>
  <si>
    <t>hd12006/kd12006</t>
  </si>
  <si>
    <t>hd51006/kd51006</t>
  </si>
  <si>
    <t>hd51106/kd51106</t>
  </si>
  <si>
    <t>hd51206/kd51206</t>
  </si>
  <si>
    <t>hd51306/kd51306</t>
  </si>
  <si>
    <t>hd00107/kd00107</t>
  </si>
  <si>
    <t>hd00307/kd00307</t>
  </si>
  <si>
    <t>hd00407/kd00407</t>
  </si>
  <si>
    <t>hd00507/kd00507</t>
  </si>
  <si>
    <t>hd00607/kd00607</t>
  </si>
  <si>
    <t>hd00707/kd00707</t>
  </si>
  <si>
    <t>hd10707/kd10707</t>
  </si>
  <si>
    <t>hda0707/kda0707</t>
  </si>
  <si>
    <t>hd20707/kd20707</t>
  </si>
  <si>
    <t>hd00907/kd00907</t>
  </si>
  <si>
    <t>hd20907/kd20907</t>
  </si>
  <si>
    <t>hd01407/kd01407</t>
  </si>
  <si>
    <t>hd01507/kd01507</t>
  </si>
  <si>
    <t>hd01607/kd01607</t>
  </si>
  <si>
    <t>hd21607/kd21607</t>
  </si>
  <si>
    <t>hd01707/kd01707</t>
  </si>
  <si>
    <t>hd01807/kd01807</t>
  </si>
  <si>
    <t>hd01907/kd01907</t>
  </si>
  <si>
    <t>hd07007/kd07007</t>
  </si>
  <si>
    <t>hd07107/kd07107</t>
  </si>
  <si>
    <t>hd07207/kd07207</t>
  </si>
  <si>
    <t>hd07307/kd07307</t>
  </si>
  <si>
    <t>hd07407/kd07407</t>
  </si>
  <si>
    <t>hd07507/kd07507</t>
  </si>
  <si>
    <t>hd07607/kd07607</t>
  </si>
  <si>
    <t>hd07707/kd07707</t>
  </si>
  <si>
    <t>hd08007/kd08007</t>
  </si>
  <si>
    <t>hd08107/kd08107</t>
  </si>
  <si>
    <t>hd08207/kd08207</t>
  </si>
  <si>
    <t>hd08307/kd08307</t>
  </si>
  <si>
    <t>hd08407/kd08407</t>
  </si>
  <si>
    <t>hd12007/kd12007</t>
  </si>
  <si>
    <t>hd51007/kd51007</t>
  </si>
  <si>
    <t>hd51107/kd51107</t>
  </si>
  <si>
    <t>hd51207/kd51207</t>
  </si>
  <si>
    <t>hd51307/kd51307</t>
  </si>
  <si>
    <t>hd00108/kd00108</t>
  </si>
  <si>
    <t>hd00308/kd00308</t>
  </si>
  <si>
    <t>hd00408/kd00408</t>
  </si>
  <si>
    <t>hd00508/kd00508</t>
  </si>
  <si>
    <t>hd00608/kd00608</t>
  </si>
  <si>
    <t>hd00708/kd00708</t>
  </si>
  <si>
    <t>hd10708/kd10708</t>
  </si>
  <si>
    <t>hda0708/kda0708</t>
  </si>
  <si>
    <t>hd20708/kd20708</t>
  </si>
  <si>
    <t>hd00908/kd00908</t>
  </si>
  <si>
    <t>hd20908/kd20908</t>
  </si>
  <si>
    <t>hd01408/kd01408</t>
  </si>
  <si>
    <t>hd01508/kd01508</t>
  </si>
  <si>
    <t>hd01608/kd01608</t>
  </si>
  <si>
    <t>hd21608/kd21608</t>
  </si>
  <si>
    <t>hd01708/kd01708</t>
  </si>
  <si>
    <t>hd01808/kd01808</t>
  </si>
  <si>
    <t>hd01908/kd01908</t>
  </si>
  <si>
    <t>hd07008/kd07008</t>
  </si>
  <si>
    <t>hd07108/kd07108</t>
  </si>
  <si>
    <t>hd07208/kd07208</t>
  </si>
  <si>
    <t>hd07308/kd07308</t>
  </si>
  <si>
    <t>hd07408/kd07408</t>
  </si>
  <si>
    <t>hd07508/kd07508</t>
  </si>
  <si>
    <t>hd07608/kd07608</t>
  </si>
  <si>
    <t>hd07708/kd07708</t>
  </si>
  <si>
    <t>hd08008/kd08008</t>
  </si>
  <si>
    <t>hd08108/kd08108</t>
  </si>
  <si>
    <t>hd08208/kd08208</t>
  </si>
  <si>
    <t>hd08308/kd08308</t>
  </si>
  <si>
    <t>hd08408/kd08408</t>
  </si>
  <si>
    <t>hd12008/kd12008</t>
  </si>
  <si>
    <t>hd51008/kd51008</t>
  </si>
  <si>
    <t>hd51108/kd51108</t>
  </si>
  <si>
    <t>hd51208/kd51208</t>
  </si>
  <si>
    <t>hd51308/kd51308</t>
  </si>
  <si>
    <t>hd00109/kd00109</t>
  </si>
  <si>
    <t>hd00309/kd00309</t>
  </si>
  <si>
    <t>hd00409/kd00409</t>
  </si>
  <si>
    <t>hd00509/kd00509</t>
  </si>
  <si>
    <t>hd00609/kd00609</t>
  </si>
  <si>
    <t>hd00709/kd00709</t>
  </si>
  <si>
    <t>hd10709/kd10709</t>
  </si>
  <si>
    <t>hda0709/kda0709</t>
  </si>
  <si>
    <t>hd20709/kd20709</t>
  </si>
  <si>
    <t>hd00909/kd00909</t>
  </si>
  <si>
    <t>hd20909/kd20909</t>
  </si>
  <si>
    <t>hd01409/kd01409</t>
  </si>
  <si>
    <t>hd01509/kd01509</t>
  </si>
  <si>
    <t>hd01609/kd01609</t>
  </si>
  <si>
    <t>hd21609/kd21609</t>
  </si>
  <si>
    <t>hd01709/kd01709</t>
  </si>
  <si>
    <t>hd01809/kd01809</t>
  </si>
  <si>
    <t>hd01909/kd01909</t>
  </si>
  <si>
    <t>hd07009/kd07009</t>
  </si>
  <si>
    <t>hd07109/kd07109</t>
  </si>
  <si>
    <t>hd07209/kd07209</t>
  </si>
  <si>
    <t>hd07309/kd07309</t>
  </si>
  <si>
    <t>hd07409/kd07409</t>
  </si>
  <si>
    <t>hd07509/kd07509</t>
  </si>
  <si>
    <t>hd07609/kd07609</t>
  </si>
  <si>
    <t>hd07709/kd07709</t>
  </si>
  <si>
    <t>hd08009/kd08009</t>
  </si>
  <si>
    <t>hd08109/kd08109</t>
  </si>
  <si>
    <t>hd08209/kd08209</t>
  </si>
  <si>
    <t>hd08309/kd08309</t>
  </si>
  <si>
    <t>hd08409/kd08409</t>
  </si>
  <si>
    <t>hd12009/kd12009</t>
  </si>
  <si>
    <t>hd51009/kd51009</t>
  </si>
  <si>
    <t>hd51109/kd51109</t>
  </si>
  <si>
    <t>hd51209/kd51209</t>
  </si>
  <si>
    <t>hd51309/kd51309</t>
  </si>
  <si>
    <t>hd00110/kd00110</t>
  </si>
  <si>
    <t>hd00310/kd00310</t>
  </si>
  <si>
    <t>hd00410/kd00410</t>
  </si>
  <si>
    <t>hd00510/kd00510</t>
  </si>
  <si>
    <t>hd00610/kd00610</t>
  </si>
  <si>
    <t>hd00710/kd00710</t>
  </si>
  <si>
    <t>hd10710/kd10710</t>
  </si>
  <si>
    <t>hda0710/kda0710</t>
  </si>
  <si>
    <t>hd20710/kd20710</t>
  </si>
  <si>
    <t>hd00910/kd00910</t>
  </si>
  <si>
    <t>hd20910/kd20910</t>
  </si>
  <si>
    <t>hd01410/kd01410</t>
  </si>
  <si>
    <t>hd01510/kd01510</t>
  </si>
  <si>
    <t>hd01610/kd01610</t>
  </si>
  <si>
    <t>hd21610/kd21610</t>
  </si>
  <si>
    <t>hd01710/kd01710</t>
  </si>
  <si>
    <t>hd01810/kd01810</t>
  </si>
  <si>
    <t>hd01910/kd01910</t>
  </si>
  <si>
    <t>hd07010/kd07010</t>
  </si>
  <si>
    <t>hd07110/kd07110</t>
  </si>
  <si>
    <t>hd07210/kd07210</t>
  </si>
  <si>
    <t>hd07310/kd07310</t>
  </si>
  <si>
    <t>hd07410/kd07410</t>
  </si>
  <si>
    <t>hd07510/kd07510</t>
  </si>
  <si>
    <t>hd07610/kd07610</t>
  </si>
  <si>
    <t>hd07710/kd07710</t>
  </si>
  <si>
    <t>hd08010/kd08010</t>
  </si>
  <si>
    <t>hd08110/kd08110</t>
  </si>
  <si>
    <t>hd08210/kd08210</t>
  </si>
  <si>
    <t>hd08310/kd08310</t>
  </si>
  <si>
    <t>hd08410/kd08410</t>
  </si>
  <si>
    <t>hd12010/kd12010</t>
  </si>
  <si>
    <t>hd51010/kd51010</t>
  </si>
  <si>
    <t>hd51110/kd51110</t>
  </si>
  <si>
    <t>hd51210/kd51210</t>
  </si>
  <si>
    <t>hd51310/kd51310</t>
  </si>
  <si>
    <t>hd00111/kd00111</t>
  </si>
  <si>
    <t>hd00311/kd00311</t>
  </si>
  <si>
    <t>hd00411/kd00411</t>
  </si>
  <si>
    <t>hd00511/kd00511</t>
  </si>
  <si>
    <t>hd00611/kd00611</t>
  </si>
  <si>
    <t>hd00711/kd00711</t>
  </si>
  <si>
    <t>hd10711/kd10711</t>
  </si>
  <si>
    <t>hda0711/kda0711</t>
  </si>
  <si>
    <t>hd20711/kd20711</t>
  </si>
  <si>
    <t>hd00911/kd00911</t>
  </si>
  <si>
    <t>hd20911/kd20911</t>
  </si>
  <si>
    <t>hd01411/kd01411</t>
  </si>
  <si>
    <t>hd01511/kd01511</t>
  </si>
  <si>
    <t>hd01611/kd01611</t>
  </si>
  <si>
    <t>hd21611/kd21611</t>
  </si>
  <si>
    <t>hd01711/kd01711</t>
  </si>
  <si>
    <t>hd01811/kd01811</t>
  </si>
  <si>
    <t>hd01911/kd01911</t>
  </si>
  <si>
    <t>hd07011/kd07011</t>
  </si>
  <si>
    <t>hd07111/kd07111</t>
  </si>
  <si>
    <t>hd07211/kd07211</t>
  </si>
  <si>
    <t>hd07311/kd07311</t>
  </si>
  <si>
    <t>hd07411/kd07411</t>
  </si>
  <si>
    <t>hd07511/kd07511</t>
  </si>
  <si>
    <t>hd07611/kd07611</t>
  </si>
  <si>
    <t>hd07711/kd07711</t>
  </si>
  <si>
    <t>hd08011/kd08011</t>
  </si>
  <si>
    <t>hd08111/kd08111</t>
  </si>
  <si>
    <t>hd08211/kd08211</t>
  </si>
  <si>
    <t>hd08311/kd08311</t>
  </si>
  <si>
    <t>hd08411/kd08411</t>
  </si>
  <si>
    <t>hd12011/kd12011</t>
  </si>
  <si>
    <t>hd51011/kd51011</t>
  </si>
  <si>
    <t>hd51111/kd51111</t>
  </si>
  <si>
    <t>hd51211/kd51211</t>
  </si>
  <si>
    <t>hd51311/kd51311</t>
  </si>
  <si>
    <t>hd00112/kd00112</t>
  </si>
  <si>
    <t>hd00312/kd00312</t>
  </si>
  <si>
    <t>hd00412/kd00412</t>
  </si>
  <si>
    <t>hd00512/kd00512</t>
  </si>
  <si>
    <t>hd00612/kd00612</t>
  </si>
  <si>
    <t>hd00712/kd00712</t>
  </si>
  <si>
    <t>hd10712/kd10712</t>
  </si>
  <si>
    <t>hda0712/kda0712</t>
  </si>
  <si>
    <t>hd20712/kd20712</t>
  </si>
  <si>
    <t>hd00912/kd00912</t>
  </si>
  <si>
    <t>hd20912/kd20912</t>
  </si>
  <si>
    <t>hd01412/kd01412</t>
  </si>
  <si>
    <t>hd01512/kd01512</t>
  </si>
  <si>
    <t>hd01612/kd01612</t>
  </si>
  <si>
    <t>hd21612/kd21612</t>
  </si>
  <si>
    <t>hd01712/kd01712</t>
  </si>
  <si>
    <t>hd01812/kd01812</t>
  </si>
  <si>
    <t>hd01912/kd01912</t>
  </si>
  <si>
    <t>hd07012/kd07012</t>
  </si>
  <si>
    <t>hd07112/kd07112</t>
  </si>
  <si>
    <t>hd07212/kd07212</t>
  </si>
  <si>
    <t>hd07312/kd07312</t>
  </si>
  <si>
    <t>hd07412/kd07412</t>
  </si>
  <si>
    <t>hd07512/kd07512</t>
  </si>
  <si>
    <t>hd07612/kd07612</t>
  </si>
  <si>
    <t>hd07712/kd07712</t>
  </si>
  <si>
    <t>hd08012/kd08012</t>
  </si>
  <si>
    <t>hd08112/kd08112</t>
  </si>
  <si>
    <t>hd08212/kd08212</t>
  </si>
  <si>
    <t>hd08312/kd08312</t>
  </si>
  <si>
    <t>hd08412/kd08412</t>
  </si>
  <si>
    <t>hd12012/kd12012</t>
  </si>
  <si>
    <t>hd51012/kd51012</t>
  </si>
  <si>
    <t>hd51112/kd51112</t>
  </si>
  <si>
    <t>hd51212/kd51212</t>
  </si>
  <si>
    <t>hd51312/kd51312</t>
  </si>
  <si>
    <t>hd00113/kd00113</t>
  </si>
  <si>
    <t>hd00313/kd00313</t>
  </si>
  <si>
    <t>hd00413/kd00413</t>
  </si>
  <si>
    <t>hd00513/kd00513</t>
  </si>
  <si>
    <t>hd00613/kd00613</t>
  </si>
  <si>
    <t>hd00713/kd00713</t>
  </si>
  <si>
    <t>hd10713/kd10713</t>
  </si>
  <si>
    <t>hda0713/kda0713</t>
  </si>
  <si>
    <t>hd20713/kd20713</t>
  </si>
  <si>
    <t>hd00913/kd00913</t>
  </si>
  <si>
    <t>hd20913/kd20913</t>
  </si>
  <si>
    <t>hd01413/kd01413</t>
  </si>
  <si>
    <t>hd01513/kd01513</t>
  </si>
  <si>
    <t>hd01613/kd01613</t>
  </si>
  <si>
    <t>hd21613/kd21613</t>
  </si>
  <si>
    <t>hd01713/kd01713</t>
  </si>
  <si>
    <t>hd01813/kd01813</t>
  </si>
  <si>
    <t>hd01913/kd01913</t>
  </si>
  <si>
    <t>hd07013/kd07013</t>
  </si>
  <si>
    <t>hd07113/kd07113</t>
  </si>
  <si>
    <t>hd07213/kd07213</t>
  </si>
  <si>
    <t>hd07313/kd07313</t>
  </si>
  <si>
    <t>hd07413/kd07413</t>
  </si>
  <si>
    <t>hd07513/kd07513</t>
  </si>
  <si>
    <t>hd07613/kd07613</t>
  </si>
  <si>
    <t>hd07713/kd07713</t>
  </si>
  <si>
    <t>hd08013/kd08013</t>
  </si>
  <si>
    <t>hd08113/kd08113</t>
  </si>
  <si>
    <t>hd08213/kd08213</t>
  </si>
  <si>
    <t>hd08313/kd08313</t>
  </si>
  <si>
    <t>hd08413/kd08413</t>
  </si>
  <si>
    <t>hd12013/kd12013</t>
  </si>
  <si>
    <t>hd51013/kd51013</t>
  </si>
  <si>
    <t>hd51113/kd51113</t>
  </si>
  <si>
    <t>hd51213/kd51213</t>
  </si>
  <si>
    <t>hd51313/kd51313</t>
  </si>
  <si>
    <t>hd00114/kd00114</t>
  </si>
  <si>
    <t>hd00314/kd00314</t>
  </si>
  <si>
    <t>hd00414/kd00414</t>
  </si>
  <si>
    <t>hd00514/kd00514</t>
  </si>
  <si>
    <t>hd00614/kd00614</t>
  </si>
  <si>
    <t>hd00714/kd00714</t>
  </si>
  <si>
    <t>hd10714/kd10714</t>
  </si>
  <si>
    <t>hda0714/kda0714</t>
  </si>
  <si>
    <t>hd20714/kd20714</t>
  </si>
  <si>
    <t>hd00914/kd00914</t>
  </si>
  <si>
    <t>hd20914/kd20914</t>
  </si>
  <si>
    <t>hd01414/kd01414</t>
  </si>
  <si>
    <t>hd01514/kd01514</t>
  </si>
  <si>
    <t>hd01614/kd01614</t>
  </si>
  <si>
    <t>hd21614/kd21614</t>
  </si>
  <si>
    <t>hd01714/kd01714</t>
  </si>
  <si>
    <t>hd01814/kd01814</t>
  </si>
  <si>
    <t>hd01914/kd01914</t>
  </si>
  <si>
    <t>hd07014/kd07014</t>
  </si>
  <si>
    <t>hd07114/kd07114</t>
  </si>
  <si>
    <t>hd07214/kd07214</t>
  </si>
  <si>
    <t>hd07314/kd07314</t>
  </si>
  <si>
    <t>hd07414/kd07414</t>
  </si>
  <si>
    <t>hd07514/kd07514</t>
  </si>
  <si>
    <t>hd07614/kd07614</t>
  </si>
  <si>
    <t>hd07714/kd07714</t>
  </si>
  <si>
    <t>hd08014/kd08014</t>
  </si>
  <si>
    <t>hd08114/kd08114</t>
  </si>
  <si>
    <t>hd08214/kd08214</t>
  </si>
  <si>
    <t>hd08314/kd08314</t>
  </si>
  <si>
    <t>hd08414/kd08414</t>
  </si>
  <si>
    <t>hd12014/kd12014</t>
  </si>
  <si>
    <t>hd51014/kd51014</t>
  </si>
  <si>
    <t>hd51114/kd51114</t>
  </si>
  <si>
    <t>hd51214/kd51214</t>
  </si>
  <si>
    <t>hd51314/kd51314</t>
  </si>
  <si>
    <t>hd00115/kd00115</t>
  </si>
  <si>
    <t>hd00315/kd00315</t>
  </si>
  <si>
    <t>hd00415/kd00415</t>
  </si>
  <si>
    <t>hd00515/kd00515</t>
  </si>
  <si>
    <t>hd00615/kd00615</t>
  </si>
  <si>
    <t>hd00715/kd00715</t>
  </si>
  <si>
    <t>hd10715/kd10715</t>
  </si>
  <si>
    <t>hda0715/kda0715</t>
  </si>
  <si>
    <t>hd20715/kd20715</t>
  </si>
  <si>
    <t>hd00915/kd00915</t>
  </si>
  <si>
    <t>hd20915/kd20915</t>
  </si>
  <si>
    <t>hd01415/kd01415</t>
  </si>
  <si>
    <t>hd01515/kd01515</t>
  </si>
  <si>
    <t>hd01615/kd01615</t>
  </si>
  <si>
    <t>hd21615/kd21615</t>
  </si>
  <si>
    <t>hd01715/kd01715</t>
  </si>
  <si>
    <t>hd01815/kd01815</t>
  </si>
  <si>
    <t>hd01915/kd01915</t>
  </si>
  <si>
    <t>hd07015/kd07015</t>
  </si>
  <si>
    <t>hd07115/kd07115</t>
  </si>
  <si>
    <t>hd07215/kd07215</t>
  </si>
  <si>
    <t>hd07315/kd07315</t>
  </si>
  <si>
    <t>hd07415/kd07415</t>
  </si>
  <si>
    <t>hd07515/kd07515</t>
  </si>
  <si>
    <t>hd07615/kd07615</t>
  </si>
  <si>
    <t>hd07715/kd07715</t>
  </si>
  <si>
    <t>hd08015/kd08015</t>
  </si>
  <si>
    <t>hd08115/kd08115</t>
  </si>
  <si>
    <t>hd08215/kd08215</t>
  </si>
  <si>
    <t>hd08315/kd08315</t>
  </si>
  <si>
    <t>hd08415/kd08415</t>
  </si>
  <si>
    <t>hd12015/kd12015</t>
  </si>
  <si>
    <t>hd51015/kd51015</t>
  </si>
  <si>
    <t>hd51115/kd51115</t>
  </si>
  <si>
    <t>hd51215/kd51215</t>
  </si>
  <si>
    <t>hd51315/kd51315</t>
  </si>
  <si>
    <t>hd00116/kd00116</t>
  </si>
  <si>
    <t>hd00316/kd00316</t>
  </si>
  <si>
    <t>hd00416/kd00416</t>
  </si>
  <si>
    <t>hd00516/kd00516</t>
  </si>
  <si>
    <t>hd00616/kd00616</t>
  </si>
  <si>
    <t>hd00716/kd00716</t>
  </si>
  <si>
    <t>hd10716/kd10716</t>
  </si>
  <si>
    <t>hda0716/kda0716</t>
  </si>
  <si>
    <t>hd20716/kd20716</t>
  </si>
  <si>
    <t>hd00916/kd00916</t>
  </si>
  <si>
    <t>hd20916/kd20916</t>
  </si>
  <si>
    <t>hd01416/kd01416</t>
  </si>
  <si>
    <t>hd01516/kd01516</t>
  </si>
  <si>
    <t>hd01616/kd01616</t>
  </si>
  <si>
    <t>hd21616/kd21616</t>
  </si>
  <si>
    <t>hd01716/kd01716</t>
  </si>
  <si>
    <t>hd01816/kd01816</t>
  </si>
  <si>
    <t>hd01916/kd01916</t>
  </si>
  <si>
    <t>hd07016/kd07016</t>
  </si>
  <si>
    <t>hd07116/kd07116</t>
  </si>
  <si>
    <t>hd07216/kd07216</t>
  </si>
  <si>
    <t>hd07316/kd07316</t>
  </si>
  <si>
    <t>hd07416/kd07416</t>
  </si>
  <si>
    <t>hd07516/kd07516</t>
  </si>
  <si>
    <t>hd07616/kd07616</t>
  </si>
  <si>
    <t>hd07716/kd07716</t>
  </si>
  <si>
    <t>hd08016/kd08016</t>
  </si>
  <si>
    <t>hd08116/kd08116</t>
  </si>
  <si>
    <t>hd08216/kd08216</t>
  </si>
  <si>
    <t>hd08316/kd08316</t>
  </si>
  <si>
    <t>hd08416/kd08416</t>
  </si>
  <si>
    <t>hd12016/kd12016</t>
  </si>
  <si>
    <t>hd51016/kd51016</t>
  </si>
  <si>
    <t>hd51116/kd51116</t>
  </si>
  <si>
    <t>hd51216/kd51216</t>
  </si>
  <si>
    <t>hd51316/kd51316</t>
  </si>
  <si>
    <t>hd00117/kd00117</t>
  </si>
  <si>
    <t>hd00317/kd00317</t>
  </si>
  <si>
    <t>hd00417/kd00417</t>
  </si>
  <si>
    <t>hd00517/kd00517</t>
  </si>
  <si>
    <t>hd00617/kd00617</t>
  </si>
  <si>
    <t>hd00717/kd00717</t>
  </si>
  <si>
    <t>hd10717/kd10717</t>
  </si>
  <si>
    <t>hda0717/kda0717</t>
  </si>
  <si>
    <t>hd20717/kd20717</t>
  </si>
  <si>
    <t>hd00917/kd00917</t>
  </si>
  <si>
    <t>hd20917/kd20917</t>
  </si>
  <si>
    <t>hd01417/kd01417</t>
  </si>
  <si>
    <t>hd01517/kd01517</t>
  </si>
  <si>
    <t>hd01617/kd01617</t>
  </si>
  <si>
    <t>hd21617/kd21617</t>
  </si>
  <si>
    <t>hd01717/kd01717</t>
  </si>
  <si>
    <t>hd01817/kd01817</t>
  </si>
  <si>
    <t>hd01917/kd01917</t>
  </si>
  <si>
    <t>hd07017/kd07017</t>
  </si>
  <si>
    <t>hd07117/kd07117</t>
  </si>
  <si>
    <t>hd07217/kd07217</t>
  </si>
  <si>
    <t>hd07317/kd07317</t>
  </si>
  <si>
    <t>hd07417/kd07417</t>
  </si>
  <si>
    <t>hd07517/kd07517</t>
  </si>
  <si>
    <t>hd07617/kd07617</t>
  </si>
  <si>
    <t>hd07717/kd07717</t>
  </si>
  <si>
    <t>hd08017/kd08017</t>
  </si>
  <si>
    <t>hd08117/kd08117</t>
  </si>
  <si>
    <t>hd08217/kd08217</t>
  </si>
  <si>
    <t>hd08317/kd08317</t>
  </si>
  <si>
    <t>hd08417/kd08417</t>
  </si>
  <si>
    <t>hd12017/kd12017</t>
  </si>
  <si>
    <t>hd51017/kd51017</t>
  </si>
  <si>
    <t>hd51117/kd51117</t>
  </si>
  <si>
    <t>hd51217/kd51217</t>
  </si>
  <si>
    <t>hd51317/kd51317</t>
  </si>
  <si>
    <t>hd22001</t>
  </si>
  <si>
    <t>hd32001</t>
  </si>
  <si>
    <t>hd22002</t>
  </si>
  <si>
    <t>hd32002</t>
  </si>
  <si>
    <t>hd22003</t>
  </si>
  <si>
    <t>hd32003</t>
  </si>
  <si>
    <t>hd22004</t>
  </si>
  <si>
    <t>hd32004</t>
  </si>
  <si>
    <t>hd22005</t>
  </si>
  <si>
    <t>hd32005</t>
  </si>
  <si>
    <t>hd22006</t>
  </si>
  <si>
    <t>hd32006</t>
  </si>
  <si>
    <t>hd22007</t>
  </si>
  <si>
    <t>hd32007</t>
  </si>
  <si>
    <t>hd22008</t>
  </si>
  <si>
    <t>hd32008</t>
  </si>
  <si>
    <t>hd22009</t>
  </si>
  <si>
    <t>hd32009</t>
  </si>
  <si>
    <t>hd22010</t>
  </si>
  <si>
    <t>hd32010</t>
  </si>
  <si>
    <t>hd22011</t>
  </si>
  <si>
    <t>hd32011</t>
  </si>
  <si>
    <t>hd22012</t>
  </si>
  <si>
    <t>hd32012</t>
  </si>
  <si>
    <t>hd22013</t>
  </si>
  <si>
    <t>hd32013</t>
  </si>
  <si>
    <t>hd22014</t>
  </si>
  <si>
    <t>hd32014</t>
  </si>
  <si>
    <t>hd22015</t>
  </si>
  <si>
    <t>hd32015</t>
  </si>
  <si>
    <t>hd22016</t>
  </si>
  <si>
    <t>hd32016</t>
  </si>
  <si>
    <t>hd22017</t>
  </si>
  <si>
    <t>hd32017</t>
  </si>
  <si>
    <t>kd22001</t>
  </si>
  <si>
    <t>kd32001</t>
  </si>
  <si>
    <t>kd22002</t>
  </si>
  <si>
    <t>kd32002</t>
  </si>
  <si>
    <t>kd22003</t>
  </si>
  <si>
    <t>kd32003</t>
  </si>
  <si>
    <t>kd22004</t>
  </si>
  <si>
    <t>kd32004</t>
  </si>
  <si>
    <t>kd22005</t>
  </si>
  <si>
    <t>kd32005</t>
  </si>
  <si>
    <t>kd22006</t>
  </si>
  <si>
    <t>kd32006</t>
  </si>
  <si>
    <t>kd22007</t>
  </si>
  <si>
    <t>kd32007</t>
  </si>
  <si>
    <t>kd22008</t>
  </si>
  <si>
    <t>kd32008</t>
  </si>
  <si>
    <t>kd22009</t>
  </si>
  <si>
    <t>kd32009</t>
  </si>
  <si>
    <t>kd22010</t>
  </si>
  <si>
    <t>kd32010</t>
  </si>
  <si>
    <t>kd22011</t>
  </si>
  <si>
    <t>kd32011</t>
  </si>
  <si>
    <t>kd22012</t>
  </si>
  <si>
    <t>kd32012</t>
  </si>
  <si>
    <t>kd22013</t>
  </si>
  <si>
    <t>kd32013</t>
  </si>
  <si>
    <t>kd22014</t>
  </si>
  <si>
    <t>kd32014</t>
  </si>
  <si>
    <t>kd22015</t>
  </si>
  <si>
    <t>kd32015</t>
  </si>
  <si>
    <t>kd22016</t>
  </si>
  <si>
    <t>kd32016</t>
  </si>
  <si>
    <t>kd22017</t>
  </si>
  <si>
    <t>kd32017</t>
  </si>
  <si>
    <t>hnnsstat/knnsstat</t>
  </si>
  <si>
    <t>hnnsrel/knnsrel</t>
  </si>
  <si>
    <t>hd364/kd364</t>
  </si>
  <si>
    <t>hd365d1/kd365d1</t>
  </si>
  <si>
    <t>hd3661d1/kd3661d1</t>
  </si>
  <si>
    <t>hd3662d1/kd3662d1</t>
  </si>
  <si>
    <t>hd3663d1/kd3663d1</t>
  </si>
  <si>
    <t>hd3664d1/kd3664d1</t>
  </si>
  <si>
    <t>hd367d1/kd367d1</t>
  </si>
  <si>
    <t>hd365d2/kd365d2</t>
  </si>
  <si>
    <t>hd3661d2/kd3661d2</t>
  </si>
  <si>
    <t>hd3662d2/kd3662d2</t>
  </si>
  <si>
    <t>hd3663d2/kd3663d2</t>
  </si>
  <si>
    <t>hd3664d2/kd3664d2</t>
  </si>
  <si>
    <t>hd367d2/kd367d2</t>
  </si>
  <si>
    <t>hd365d3/kd365d3</t>
  </si>
  <si>
    <t>hd3661d3/kd3661d3</t>
  </si>
  <si>
    <t>hd3662d3/kd3662d3</t>
  </si>
  <si>
    <t>hd3663d3/kd3663d3</t>
  </si>
  <si>
    <t>hd3664d3/kd3664d3</t>
  </si>
  <si>
    <t>hd367d3/kd367d3</t>
  </si>
  <si>
    <t>hd368p1/kd368p1</t>
  </si>
  <si>
    <t>hd369p1/kd369p1</t>
  </si>
  <si>
    <t>hd370p1/kd370p1</t>
  </si>
  <si>
    <t>hd368p2/kd368p2</t>
  </si>
  <si>
    <t>hd369p2/kd369p2</t>
  </si>
  <si>
    <t>hd370p2/kd370p2</t>
  </si>
  <si>
    <t>hd371/kd371</t>
  </si>
  <si>
    <t>hd372m1/kd372m1</t>
  </si>
  <si>
    <t>hd373m1/kd373m1</t>
  </si>
  <si>
    <t>hd374m1/kd374m1</t>
  </si>
  <si>
    <t>hd375m1/kd375m1</t>
  </si>
  <si>
    <t>hd372m2/kd372m2</t>
  </si>
  <si>
    <t>hd373m2/kd373m2</t>
  </si>
  <si>
    <t>hd374m2/kd374m2</t>
  </si>
  <si>
    <t>hd375m2/kd375m2</t>
  </si>
  <si>
    <t>hd376/kd376</t>
  </si>
  <si>
    <t>hd377/kd377</t>
  </si>
  <si>
    <t>hd378/kd378</t>
  </si>
  <si>
    <t>hparstat/kparstat</t>
  </si>
  <si>
    <t>hparrel/kparrel</t>
  </si>
  <si>
    <t>he050ma/ke050ma</t>
  </si>
  <si>
    <t>he051ma/ke051ma</t>
  </si>
  <si>
    <t>he052mab/ke052mab</t>
  </si>
  <si>
    <t>he152mab/ke152mab</t>
  </si>
  <si>
    <t>he252mab/ke252mab</t>
  </si>
  <si>
    <t>he252mac/ke252mac</t>
  </si>
  <si>
    <t>he095ma/ke095ma</t>
  </si>
  <si>
    <t>he053mab/ke053mab</t>
  </si>
  <si>
    <t>he054mab/ke054mab</t>
  </si>
  <si>
    <t>he055mac/ke055mac</t>
  </si>
  <si>
    <t>he066ma/ke066ma</t>
  </si>
  <si>
    <t>he056mac/ke056mac</t>
  </si>
  <si>
    <t>he058mac/ke058mac</t>
  </si>
  <si>
    <t>he060mab/ke060mab</t>
  </si>
  <si>
    <t>he061mab/ke061mab</t>
  </si>
  <si>
    <t>he062fa/ke062fa</t>
  </si>
  <si>
    <t>he063fa/ke063fa</t>
  </si>
  <si>
    <t>he064fab/ke064fab</t>
  </si>
  <si>
    <t>he164fab/ke164fab</t>
  </si>
  <si>
    <t>he264fab/ke264fab</t>
  </si>
  <si>
    <t>he264fac/ke264fac</t>
  </si>
  <si>
    <t>he096fa/ke096fa</t>
  </si>
  <si>
    <t>he065fab/ke065fab</t>
  </si>
  <si>
    <t>he066fab/ke066fab</t>
  </si>
  <si>
    <t>he066fa/ke066fa</t>
  </si>
  <si>
    <t>he067fad/ke067fad</t>
  </si>
  <si>
    <t>he068fad/ke068fad</t>
  </si>
  <si>
    <t>he070fad/ke070fad</t>
  </si>
  <si>
    <t>he072fab/ke072fab</t>
  </si>
  <si>
    <t>he073fab/ke073fab</t>
  </si>
  <si>
    <t>he074pab/ke074pab</t>
  </si>
  <si>
    <t>he075pac/ke075pac</t>
  </si>
  <si>
    <t>he080mi/ke080mi</t>
  </si>
  <si>
    <t>he085fi/ke085fi</t>
  </si>
  <si>
    <t>hsibstat/ksibstat</t>
  </si>
  <si>
    <t>hsibrel/ksibrel</t>
  </si>
  <si>
    <t>hk067ss/kk067ss</t>
  </si>
  <si>
    <t>hk168sc/kk168sc</t>
  </si>
  <si>
    <t>hk170s/kk170s</t>
  </si>
  <si>
    <t>hk071re/kk071re</t>
  </si>
  <si>
    <t>hk072se/kk072se</t>
  </si>
  <si>
    <t>hk073re/kk073re</t>
  </si>
  <si>
    <t>hkb0291/kkb0291</t>
  </si>
  <si>
    <t>hkb1301/kkb1301</t>
  </si>
  <si>
    <t>hkb1311/kkb1311</t>
  </si>
  <si>
    <t>hkb1321/kkb1321</t>
  </si>
  <si>
    <t>hkb1331/kkb1331</t>
  </si>
  <si>
    <t>hkb4321/kkb4321</t>
  </si>
  <si>
    <t>hkb4331/kkb4331</t>
  </si>
  <si>
    <t>hkb0011/kkb0011</t>
  </si>
  <si>
    <t>hkb0021/kkb0021</t>
  </si>
  <si>
    <t>hkb0051/kkb0051</t>
  </si>
  <si>
    <t>hkb0081/kkb0081</t>
  </si>
  <si>
    <t>hkba081/kkba081</t>
  </si>
  <si>
    <t>hkb0821/kkb0821</t>
  </si>
  <si>
    <t>hkb0831/kkb0831</t>
  </si>
  <si>
    <t>hkb0292/kkb0292</t>
  </si>
  <si>
    <t>hkb1302/kkb1302</t>
  </si>
  <si>
    <t>hkb1312/kkb1312</t>
  </si>
  <si>
    <t>hkb1322/kkb1322</t>
  </si>
  <si>
    <t>hkb1332/kkb1332</t>
  </si>
  <si>
    <t>hkb4322/kkb4322</t>
  </si>
  <si>
    <t>hkb4332/kkb4332</t>
  </si>
  <si>
    <t>hkb0012/kkb0012</t>
  </si>
  <si>
    <t>hkb0022/kkb0022</t>
  </si>
  <si>
    <t>hkb0052/kkb0052</t>
  </si>
  <si>
    <t>hkb0082/kkb0082</t>
  </si>
  <si>
    <t>hkba082/kkba082</t>
  </si>
  <si>
    <t>hkb0822/kkb0822</t>
  </si>
  <si>
    <t>hkb0832/kkb0832</t>
  </si>
  <si>
    <t>hkb0293/kkb0293</t>
  </si>
  <si>
    <t>hkb1303/kkb1303</t>
  </si>
  <si>
    <t>hkb1313/kkb1313</t>
  </si>
  <si>
    <t>hkb1323/kkb1323</t>
  </si>
  <si>
    <t>hkb1333/kkb1333</t>
  </si>
  <si>
    <t>hkb4323/kkb4323</t>
  </si>
  <si>
    <t>hkb4333/kkb4333</t>
  </si>
  <si>
    <t>hkb0013/kkb0013</t>
  </si>
  <si>
    <t>hkb0023/kkb0023</t>
  </si>
  <si>
    <t>hkb0053/kkb0053</t>
  </si>
  <si>
    <t>hkb0083/kkb0083</t>
  </si>
  <si>
    <t>hkba083/kkba083</t>
  </si>
  <si>
    <t>hkb0823/kkb0823</t>
  </si>
  <si>
    <t>hkb0833/kkb0833</t>
  </si>
  <si>
    <t>hkb0294/kkb0294</t>
  </si>
  <si>
    <t>hkb1304/kkb1304</t>
  </si>
  <si>
    <t>hkb1314/kkb1314</t>
  </si>
  <si>
    <t>hkb1324/kkb1324</t>
  </si>
  <si>
    <t>hkb1334/kkb1334</t>
  </si>
  <si>
    <t>hkb4324/kkb4324</t>
  </si>
  <si>
    <t>hkb4334/kkb4334</t>
  </si>
  <si>
    <t>hkb0014/kkb0014</t>
  </si>
  <si>
    <t>hkb0024/kkb0024</t>
  </si>
  <si>
    <t>hkb0054/kkb0054</t>
  </si>
  <si>
    <t>hkb0084/kkb0084</t>
  </si>
  <si>
    <t>hkba084/kkba084</t>
  </si>
  <si>
    <t>hkb0824/kkb0824</t>
  </si>
  <si>
    <t>hkb0834/kkb0834</t>
  </si>
  <si>
    <t>hkb0295/kkb0295</t>
  </si>
  <si>
    <t>hkb1305/kkb1305</t>
  </si>
  <si>
    <t>hkb1315/kkb1315</t>
  </si>
  <si>
    <t>hkb1325/kkb1325</t>
  </si>
  <si>
    <t>hkb1335/kkb1335</t>
  </si>
  <si>
    <t>hkb4325/kkb4325</t>
  </si>
  <si>
    <t>hkb4335/kkb4335</t>
  </si>
  <si>
    <t>hkb0015/kkb0015</t>
  </si>
  <si>
    <t>hkb0025/kkb0025</t>
  </si>
  <si>
    <t>hkb0055/kkb0055</t>
  </si>
  <si>
    <t>hkb0085/kkb0085</t>
  </si>
  <si>
    <t>hkba085/kkba085</t>
  </si>
  <si>
    <t>hkb0825/kkb0825</t>
  </si>
  <si>
    <t>hkb0835/kkb0835</t>
  </si>
  <si>
    <t>hkb0296/kkb0296</t>
  </si>
  <si>
    <t>hkb1306/kkb1306</t>
  </si>
  <si>
    <t>hkb1316/kkb1316</t>
  </si>
  <si>
    <t>hkb1326/kkb1326</t>
  </si>
  <si>
    <t>hkb1336/kkb1336</t>
  </si>
  <si>
    <t>hkb4326/kkb4326</t>
  </si>
  <si>
    <t>hkb4336/kkb4336</t>
  </si>
  <si>
    <t>hkb0016/kkb0016</t>
  </si>
  <si>
    <t>hkb0026/kkb0026</t>
  </si>
  <si>
    <t>hkb0056/kkb0056</t>
  </si>
  <si>
    <t>hkb0086/kkb0086</t>
  </si>
  <si>
    <t>hkba086/kkba086</t>
  </si>
  <si>
    <t>hkb0826/kkb0826</t>
  </si>
  <si>
    <t>hkb0836/kkb0836</t>
  </si>
  <si>
    <t>hkb0297/kkb0297</t>
  </si>
  <si>
    <t>hkb1307/kkb1307</t>
  </si>
  <si>
    <t>hkb1317/kkb1317</t>
  </si>
  <si>
    <t>hkb1327/kkb1327</t>
  </si>
  <si>
    <t>hkb1337/kkb1337</t>
  </si>
  <si>
    <t>hkb4327/kkb4327</t>
  </si>
  <si>
    <t>hkb4337/kkb4337</t>
  </si>
  <si>
    <t>hkb0017/kkb0017</t>
  </si>
  <si>
    <t>hkb0027/kkb0027</t>
  </si>
  <si>
    <t>hkb0057/kkb0057</t>
  </si>
  <si>
    <t>hkb0087/kkb0087</t>
  </si>
  <si>
    <t>hkba087/kkba087</t>
  </si>
  <si>
    <t>hkb0827/kkb0827</t>
  </si>
  <si>
    <t>hkb0837/kkb0837</t>
  </si>
  <si>
    <t>hkb0298/kkb0298</t>
  </si>
  <si>
    <t>hkb1308/kkb1308</t>
  </si>
  <si>
    <t>hkb1318/kkb1318</t>
  </si>
  <si>
    <t>hkb1328/kkb1328</t>
  </si>
  <si>
    <t>hkb1338/kkb1338</t>
  </si>
  <si>
    <t>hkb4328/kkb4328</t>
  </si>
  <si>
    <t>hkb4338/kkb4338</t>
  </si>
  <si>
    <t>hkb0018/kkb0018</t>
  </si>
  <si>
    <t>hkb0028/kkb0028</t>
  </si>
  <si>
    <t>hkb0058/kkb0058</t>
  </si>
  <si>
    <t>hkb0088/kkb0088</t>
  </si>
  <si>
    <t>hkba088/kkba088</t>
  </si>
  <si>
    <t>hkb0828/kkb0828</t>
  </si>
  <si>
    <t>hkb0838/kkb0838</t>
  </si>
  <si>
    <t>hkb0299/kkb0299</t>
  </si>
  <si>
    <t>hkb1309/kkb1309</t>
  </si>
  <si>
    <t>hkb1319/kkb1319</t>
  </si>
  <si>
    <t>hkb1329/kkb1329</t>
  </si>
  <si>
    <t>hkb1339/kkb1339</t>
  </si>
  <si>
    <t>hkb4329/kkb4329</t>
  </si>
  <si>
    <t>hkb4339/kkb4339</t>
  </si>
  <si>
    <t>hkb0019/kkb0019</t>
  </si>
  <si>
    <t>hkb0029/kkb0029</t>
  </si>
  <si>
    <t>hkb0059/kkb0059</t>
  </si>
  <si>
    <t>hkb0089/kkb0089</t>
  </si>
  <si>
    <t>hkba089/kkba089</t>
  </si>
  <si>
    <t>hkb0829/kkb0829</t>
  </si>
  <si>
    <t>hkb0839/kkb0839</t>
  </si>
  <si>
    <t>hkb02910/kkb02910</t>
  </si>
  <si>
    <t>hkb13010/kkb13010</t>
  </si>
  <si>
    <t>hkb13110/kkb13110</t>
  </si>
  <si>
    <t>hkb13210/kkb13210</t>
  </si>
  <si>
    <t>hkb13310/kkb13310</t>
  </si>
  <si>
    <t>hkb43210/kkb43210</t>
  </si>
  <si>
    <t>hkb43310/kkb43310</t>
  </si>
  <si>
    <t>hkb00110/kkb00110</t>
  </si>
  <si>
    <t>hkb00210/kkb00210</t>
  </si>
  <si>
    <t>hkb00510/kkb00510</t>
  </si>
  <si>
    <t>hkb00810/kkb00810</t>
  </si>
  <si>
    <t>hkba0810/kkba0810</t>
  </si>
  <si>
    <t>hkb08210/kkb08210</t>
  </si>
  <si>
    <t>hkb08310/kkb08310</t>
  </si>
  <si>
    <t>hkb02911/kkb02911</t>
  </si>
  <si>
    <t>hkb13011/kkb13011</t>
  </si>
  <si>
    <t>hkb13111/kkb13111</t>
  </si>
  <si>
    <t>hkb13211/kkb13211</t>
  </si>
  <si>
    <t>hkb13311/kkb13311</t>
  </si>
  <si>
    <t>hkb43211/kkb43211</t>
  </si>
  <si>
    <t>hkb43311/kkb43311</t>
  </si>
  <si>
    <t>hkb00111/kkb00111</t>
  </si>
  <si>
    <t>hkb00211/kkb00211</t>
  </si>
  <si>
    <t>hkb00511/kkb00511</t>
  </si>
  <si>
    <t>hkb00811/kkb00811</t>
  </si>
  <si>
    <t>hkba0811/kkba0811</t>
  </si>
  <si>
    <t>hkb08211/kkb08211</t>
  </si>
  <si>
    <t>hkb08311/kkb08311</t>
  </si>
  <si>
    <t>hkb02912/kkb02912</t>
  </si>
  <si>
    <t>hkb13012/kkb13012</t>
  </si>
  <si>
    <t>hkb13112/kkb13112</t>
  </si>
  <si>
    <t>hkb13212/kkb13212</t>
  </si>
  <si>
    <t>hkb13312/kkb13312</t>
  </si>
  <si>
    <t>hkb43212/kkb43212</t>
  </si>
  <si>
    <t>hkb43312/kkb43312</t>
  </si>
  <si>
    <t>hkb00112/kkb00112</t>
  </si>
  <si>
    <t>hkb00212/kkb00212</t>
  </si>
  <si>
    <t>hkb00512/kkb00512</t>
  </si>
  <si>
    <t>hkb00812/kkb00812</t>
  </si>
  <si>
    <t>hkba0812/kkba0812</t>
  </si>
  <si>
    <t>hkb08212/kkb08212</t>
  </si>
  <si>
    <t>hkb08312/kkb08312</t>
  </si>
  <si>
    <t>hkb02913/kkb02913</t>
  </si>
  <si>
    <t>hkb13013/kkb13013</t>
  </si>
  <si>
    <t>hkb13113/kkb13113</t>
  </si>
  <si>
    <t>hkb13213/kkb13213</t>
  </si>
  <si>
    <t>hkb13313/kkb13313</t>
  </si>
  <si>
    <t>hkb43213/kkb43213</t>
  </si>
  <si>
    <t>hkb43313/kkb43313</t>
  </si>
  <si>
    <t>hkb00113/kkb00113</t>
  </si>
  <si>
    <t>hkb00213/kkb00213</t>
  </si>
  <si>
    <t>hkb00513/kkb00513</t>
  </si>
  <si>
    <t>hkb00813/kkb00813</t>
  </si>
  <si>
    <t>hkba0813/kkba0813</t>
  </si>
  <si>
    <t>hkb08213/kkb08213</t>
  </si>
  <si>
    <t>hkb08313/kkb08313</t>
  </si>
  <si>
    <t>hkb02914/kkb02914</t>
  </si>
  <si>
    <t>hkb13014/kkb13014</t>
  </si>
  <si>
    <t>hkb13114/kkb13114</t>
  </si>
  <si>
    <t>hkb13214/kkb13214</t>
  </si>
  <si>
    <t>hkb13314/kkb13314</t>
  </si>
  <si>
    <t>hkb43214/kkb43214</t>
  </si>
  <si>
    <t>hkb43314/kkb43314</t>
  </si>
  <si>
    <t>hkb00114/kkb00114</t>
  </si>
  <si>
    <t>hkb00214/kkb00214</t>
  </si>
  <si>
    <t>hkb00514/kkb00514</t>
  </si>
  <si>
    <t>hkb00814/kkb00814</t>
  </si>
  <si>
    <t>hkba0814/kkba0814</t>
  </si>
  <si>
    <t>hkb08214/kkb08214</t>
  </si>
  <si>
    <t>hkb08314/kkb08314</t>
  </si>
  <si>
    <t>hkb02915/kkb02915</t>
  </si>
  <si>
    <t>hkb13015/kkb13015</t>
  </si>
  <si>
    <t>hkb13115/kkb13115</t>
  </si>
  <si>
    <t>hkb13215/kkb13215</t>
  </si>
  <si>
    <t>hkb13315/kkb13315</t>
  </si>
  <si>
    <t>hkb43215/kkb43215</t>
  </si>
  <si>
    <t>hkb43315/kkb43315</t>
  </si>
  <si>
    <t>hkb00115/kkb00115</t>
  </si>
  <si>
    <t>hkb00215/kkb00215</t>
  </si>
  <si>
    <t>hkb00515/kkb00515</t>
  </si>
  <si>
    <t>hkb00815/kkb00815</t>
  </si>
  <si>
    <t>hkba0815/kkba0815</t>
  </si>
  <si>
    <t>hkb08215/kkb08215</t>
  </si>
  <si>
    <t>hkb08315/kkb08315</t>
  </si>
  <si>
    <t>hkb02916/kkb02916</t>
  </si>
  <si>
    <t>hkb13016/kkb13016</t>
  </si>
  <si>
    <t>hkb13116/kkb13116</t>
  </si>
  <si>
    <t>hkb13216/kkb13216</t>
  </si>
  <si>
    <t>hkb13316/kkb13316</t>
  </si>
  <si>
    <t>hkb43216/kkb43216</t>
  </si>
  <si>
    <t>hkb43316/kkb43316</t>
  </si>
  <si>
    <t>hkb00116/kkb00116</t>
  </si>
  <si>
    <t>hkb00216/kkb00216</t>
  </si>
  <si>
    <t>hkb00516/kkb00516</t>
  </si>
  <si>
    <t>hkb00816/kkb00816</t>
  </si>
  <si>
    <t>hkba0816/kkba0816</t>
  </si>
  <si>
    <t>hkb08216/kkb08216</t>
  </si>
  <si>
    <t>hkb08316/kkb08316</t>
  </si>
  <si>
    <t>hkb02917/kkb02917</t>
  </si>
  <si>
    <t>hkb13017/kkb13017</t>
  </si>
  <si>
    <t>hkb13117/kkb13117</t>
  </si>
  <si>
    <t>hkb13217/kkb13217</t>
  </si>
  <si>
    <t>hkb13317/kkb13317</t>
  </si>
  <si>
    <t>hkb43217/kkb43217</t>
  </si>
  <si>
    <t>hkb43317/kkb43317</t>
  </si>
  <si>
    <t>hkb00117/kkb00117</t>
  </si>
  <si>
    <t>hkb00217/kkb00217</t>
  </si>
  <si>
    <t>hkb00517/kkb00517</t>
  </si>
  <si>
    <t>hkb00817/kkb00817</t>
  </si>
  <si>
    <t>hkba0817/kkba0817</t>
  </si>
  <si>
    <t>hkb08217/kkb08217</t>
  </si>
  <si>
    <t>hkb08317/kkb08317</t>
  </si>
  <si>
    <t>hk001ss/kk001ss</t>
  </si>
  <si>
    <t>hk002ssc/kk002ssc</t>
  </si>
  <si>
    <t>hk005ssc/kk005ssc</t>
  </si>
  <si>
    <t>hk006ssc/kk006ssc</t>
  </si>
  <si>
    <t>hk008ssc/kk008ssc</t>
  </si>
  <si>
    <t>hka08ssc/kka08ssc</t>
  </si>
  <si>
    <t>hk009ssc/kk009ssc</t>
  </si>
  <si>
    <t>hku12sse/kku12sse</t>
  </si>
  <si>
    <t>hk019sse/kk019sse</t>
  </si>
  <si>
    <t>hka19sse/kka19sse</t>
  </si>
  <si>
    <t>hk020sse/kk020sse</t>
  </si>
  <si>
    <t>hka20sse/kka20sse</t>
  </si>
  <si>
    <t>hk021sse/kk021sse</t>
  </si>
  <si>
    <t>hk022sse/kk022sse</t>
  </si>
  <si>
    <t>hk023sse/kk023sse</t>
  </si>
  <si>
    <t>hk024sse/kk024sse</t>
  </si>
  <si>
    <t>hk025sse/kk025sse</t>
  </si>
  <si>
    <t>hk110sse/kk110sse</t>
  </si>
  <si>
    <t>hk111sse/kk111sse</t>
  </si>
  <si>
    <t>hk027ssc/kk027ssc</t>
  </si>
  <si>
    <t>hk029ssd/kk029ssd</t>
  </si>
  <si>
    <t>hk130ssd/kk130ssd</t>
  </si>
  <si>
    <t>hk031ssd/kk031ssd</t>
  </si>
  <si>
    <t>hk034ssd/kk034ssd</t>
  </si>
  <si>
    <t>hk036ssd/kk036ssd</t>
  </si>
  <si>
    <t>hk074ss/kk074ss</t>
  </si>
  <si>
    <t>hk075ss/kk075ss</t>
  </si>
  <si>
    <t>hk275ss/kk275ss</t>
  </si>
  <si>
    <t>hk076ss/kk076ss</t>
  </si>
  <si>
    <t>hk201ss/kk201ss</t>
  </si>
  <si>
    <t>hk202ss/kk202ss</t>
  </si>
  <si>
    <t>hk203ss/kk203ss</t>
  </si>
  <si>
    <t>hk204ss/kk204ss</t>
  </si>
  <si>
    <t>hk205ss/kk205ss</t>
  </si>
  <si>
    <t>hk206ss/kk206ss</t>
  </si>
  <si>
    <t>hk207ss/kk207ss</t>
  </si>
  <si>
    <t>hk208ss/kk208ss</t>
  </si>
  <si>
    <t>hk209ss/kk209ss</t>
  </si>
  <si>
    <t>hk210ss/kk210ss</t>
  </si>
  <si>
    <t>hk211ss/kk211ss</t>
  </si>
  <si>
    <t>hk212ss/kk212ss</t>
  </si>
  <si>
    <t>hk213ss/kk213ss</t>
  </si>
  <si>
    <t>hk061ssd/kk061ssd</t>
  </si>
  <si>
    <t>hk062ssd/kk062ssd</t>
  </si>
  <si>
    <t>hnvsstat/knvsstat</t>
  </si>
  <si>
    <t>hnvsrel/knvsrel</t>
  </si>
  <si>
    <t>hi701re/ki701re</t>
  </si>
  <si>
    <t>hi702re/ki702re</t>
  </si>
  <si>
    <t>hi790re/ki790re</t>
  </si>
  <si>
    <t>hi709re/ki709re</t>
  </si>
  <si>
    <t>hi710re/ki710re</t>
  </si>
  <si>
    <t>hi703re/ki703re</t>
  </si>
  <si>
    <t>hi704re/ki704re</t>
  </si>
  <si>
    <t>hi705re/ki705re</t>
  </si>
  <si>
    <t>hi706re/ki706re</t>
  </si>
  <si>
    <t>hi707re/ki707re</t>
  </si>
  <si>
    <t>hi708re/ki708re</t>
  </si>
  <si>
    <t>hstostat/kstostat</t>
  </si>
  <si>
    <t>hstorel/kstorel</t>
  </si>
  <si>
    <t>hi800re/ki800re</t>
  </si>
  <si>
    <t>hi800rea/ki800rea</t>
  </si>
  <si>
    <t>hi800red/ki800red</t>
  </si>
  <si>
    <t>hi874re/ki874re</t>
  </si>
  <si>
    <t>hi875re/ki875re</t>
  </si>
  <si>
    <t>hi801re/ki801re</t>
  </si>
  <si>
    <t>hi802re/ki802re</t>
  </si>
  <si>
    <t>hi803re/ki803re</t>
  </si>
  <si>
    <t>hi804re/ki804re</t>
  </si>
  <si>
    <t>hi805re/ki805re</t>
  </si>
  <si>
    <t>hi806re/ki806re</t>
  </si>
  <si>
    <t>hi807re/ki807re</t>
  </si>
  <si>
    <t>hi808re/ki808re</t>
  </si>
  <si>
    <t>hi809re/ki809re</t>
  </si>
  <si>
    <t>hi810re/ki810re</t>
  </si>
  <si>
    <t>hi811re/ki811re</t>
  </si>
  <si>
    <t>hi812re/ki812re</t>
  </si>
  <si>
    <t>hi813re/ki813re</t>
  </si>
  <si>
    <t>hi814re/ki814re</t>
  </si>
  <si>
    <t>hi815re/ki815re</t>
  </si>
  <si>
    <t>hi816re/ki816re</t>
  </si>
  <si>
    <t>hi817re/ki817re</t>
  </si>
  <si>
    <t>hi818re/ki818re</t>
  </si>
  <si>
    <t>hi819re/ki819re</t>
  </si>
  <si>
    <t>hi820re/ki820re</t>
  </si>
  <si>
    <t>hi821re/ki821re</t>
  </si>
  <si>
    <t>hi822re/ki822re</t>
  </si>
  <si>
    <t>hi823re/ki823re</t>
  </si>
  <si>
    <t>hi824re/ki824re</t>
  </si>
  <si>
    <t>hi825re/ki825re</t>
  </si>
  <si>
    <t>hi826re/ki826re</t>
  </si>
  <si>
    <t>hi827re/ki827re</t>
  </si>
  <si>
    <t>hi828re/ki828re</t>
  </si>
  <si>
    <t>hi829re/ki829re</t>
  </si>
  <si>
    <t>hi830re/ki830re</t>
  </si>
  <si>
    <t>hi831re/ki831re</t>
  </si>
  <si>
    <t>hi832re/ki832re</t>
  </si>
  <si>
    <t>hi833re/ki833re</t>
  </si>
  <si>
    <t>hi834re/ki834re</t>
  </si>
  <si>
    <t>hi835re/ki835re</t>
  </si>
  <si>
    <t>hi836re/ki836re</t>
  </si>
  <si>
    <t>hi837re/ki837re</t>
  </si>
  <si>
    <t>hi838re/ki838re</t>
  </si>
  <si>
    <t>hi839re/ki839re</t>
  </si>
  <si>
    <t>hi840re/ki840re</t>
  </si>
  <si>
    <t>hi841re/ki841re</t>
  </si>
  <si>
    <t>hi842re/ki842re</t>
  </si>
  <si>
    <t>hi843re/ki843re</t>
  </si>
  <si>
    <t>hi844re/ki844re</t>
  </si>
  <si>
    <t>hi845re/ki845re</t>
  </si>
  <si>
    <t>hi846re/ki846re</t>
  </si>
  <si>
    <t>hi847re/ki847re</t>
  </si>
  <si>
    <t>hi848re/ki848re</t>
  </si>
  <si>
    <t>hi849re/ki849re</t>
  </si>
  <si>
    <t>hi850re/ki850re</t>
  </si>
  <si>
    <t>hi851re/ki851re</t>
  </si>
  <si>
    <t>hi852re/ki852re</t>
  </si>
  <si>
    <t>hi853re/ki853re</t>
  </si>
  <si>
    <t>hi854re/ki854re</t>
  </si>
  <si>
    <t>hi855re/ki855re</t>
  </si>
  <si>
    <t>hi856re/ki856re</t>
  </si>
  <si>
    <t>hi857re/ki857re</t>
  </si>
  <si>
    <t>hi858re/ki858re</t>
  </si>
  <si>
    <t>hi859re/ki859re</t>
  </si>
  <si>
    <t>hi860re/ki860re</t>
  </si>
  <si>
    <t>hi861re/ki861re</t>
  </si>
  <si>
    <t>hi862re/ki862re</t>
  </si>
  <si>
    <t>hi863re/ki863re</t>
  </si>
  <si>
    <t>hi864re/ki864re</t>
  </si>
  <si>
    <t>hi865re/ki865re</t>
  </si>
  <si>
    <t>hi866re/ki866re</t>
  </si>
  <si>
    <t>hi867re/ki867re</t>
  </si>
  <si>
    <t>hi868re/ki868re</t>
  </si>
  <si>
    <t>hi869re/ki869re</t>
  </si>
  <si>
    <t>hi870re/ki870re</t>
  </si>
  <si>
    <t>hi871re/ki871re</t>
  </si>
  <si>
    <t>hi872re/ki872re</t>
  </si>
  <si>
    <t>hhltstat/khltstat</t>
  </si>
  <si>
    <t>hhltrel/khltrel</t>
  </si>
  <si>
    <t>hx201re/kx201re</t>
  </si>
  <si>
    <t>hx202are/kx202are</t>
  </si>
  <si>
    <t>hx203lre/kx203lre</t>
  </si>
  <si>
    <t>hx203sre/kx203sre</t>
  </si>
  <si>
    <t>hx204lre/kx204lre</t>
  </si>
  <si>
    <t>hx204sre/kx204sre</t>
  </si>
  <si>
    <t>hx205lre/kx205lre</t>
  </si>
  <si>
    <t>hx205sre/kx205sre</t>
  </si>
  <si>
    <t>hx206lre/kx206lre</t>
  </si>
  <si>
    <t>hx206sre/kx206sre</t>
  </si>
  <si>
    <t>hx207lre/kx207lre</t>
  </si>
  <si>
    <t>hx207sre/kx207sre</t>
  </si>
  <si>
    <t>hx208lre/kx208lre</t>
  </si>
  <si>
    <t>hx208sre/kx208sre</t>
  </si>
  <si>
    <t>hx209lre/kx209lre</t>
  </si>
  <si>
    <t>hx209sre/kx209sre</t>
  </si>
  <si>
    <t>hx210lre/kx210lre</t>
  </si>
  <si>
    <t>hx210sre/kx210sre</t>
  </si>
  <si>
    <t>hx301re/kx301re</t>
  </si>
  <si>
    <t>hx302re/kx302re</t>
  </si>
  <si>
    <t>hx303re/kx303re</t>
  </si>
  <si>
    <t>hx304re/kx304re</t>
  </si>
  <si>
    <t>hx305re/kx305re</t>
  </si>
  <si>
    <t>hx306re/kx306re</t>
  </si>
  <si>
    <t>hx307re/kx307re</t>
  </si>
  <si>
    <t>hx307rea/kx307rea</t>
  </si>
  <si>
    <t>hx308re/kx308re</t>
  </si>
  <si>
    <t>hx309re/kx309re</t>
  </si>
  <si>
    <t>hx310re/kx310re</t>
  </si>
  <si>
    <t>hx311re/kx311re</t>
  </si>
  <si>
    <t>hx312re/kx312re</t>
  </si>
  <si>
    <t>hx313re/kx313re</t>
  </si>
  <si>
    <t>hx314re/kx314re</t>
  </si>
  <si>
    <t>hx315re/kx315re</t>
  </si>
  <si>
    <t>hx316re/kx316re</t>
  </si>
  <si>
    <t>hx317re/kx317re</t>
  </si>
  <si>
    <t>hx318re/kx318re</t>
  </si>
  <si>
    <t>hx319re/kx319re</t>
  </si>
  <si>
    <t>hx320re/kx320re</t>
  </si>
  <si>
    <t>hx321re/kx321re</t>
  </si>
  <si>
    <t>hx322re/kx322re</t>
  </si>
  <si>
    <t>hx323re/kx323re</t>
  </si>
  <si>
    <t>hx324re/kx324re</t>
  </si>
  <si>
    <t>hx325re/kx325re</t>
  </si>
  <si>
    <t>hx326re/kx326re</t>
  </si>
  <si>
    <t>hx327re/kx327re</t>
  </si>
  <si>
    <t>hx328re/kx328re</t>
  </si>
  <si>
    <t>hx329re/kx329re</t>
  </si>
  <si>
    <t>hx330re/kx330re</t>
  </si>
  <si>
    <t>hx331re/kx331re</t>
  </si>
  <si>
    <t>hx332re/kx332re</t>
  </si>
  <si>
    <t>hx333re/kx333re</t>
  </si>
  <si>
    <t>hx334re/kx334re</t>
  </si>
  <si>
    <t>hx335re/kx335re</t>
  </si>
  <si>
    <t>hx336re/kx336re</t>
  </si>
  <si>
    <t>hx337re/kx337re</t>
  </si>
  <si>
    <t>hx338re/kx338re</t>
  </si>
  <si>
    <t>hx339re/kx339re</t>
  </si>
  <si>
    <t>hx341re/kx341re</t>
  </si>
  <si>
    <t>hx341rea/kx341rea</t>
  </si>
  <si>
    <t>hx341reb/kx341reb</t>
  </si>
  <si>
    <t>hx346re/kx346re</t>
  </si>
  <si>
    <t>hx347re/kx347re</t>
  </si>
  <si>
    <t>hx347reb/kx347reb</t>
  </si>
  <si>
    <t>hx342re/kx342re</t>
  </si>
  <si>
    <t>hx343re/kx343re</t>
  </si>
  <si>
    <t>hx343reb/kx343reb</t>
  </si>
  <si>
    <t>hx344re/kx344re</t>
  </si>
  <si>
    <t>hx345re/kx345re</t>
  </si>
  <si>
    <t>hx363re/kx363re</t>
  </si>
  <si>
    <t>hx365rea/kx365rea</t>
  </si>
  <si>
    <t>hx365reb/kx365reb</t>
  </si>
  <si>
    <t>hx365rec/kx365rec</t>
  </si>
  <si>
    <t>hx365red/kx365red</t>
  </si>
  <si>
    <t>hx365ree/kx365ree</t>
  </si>
  <si>
    <t>hx365ref/kx365ref</t>
  </si>
  <si>
    <t>hx366rea/kx366rea</t>
  </si>
  <si>
    <t>hx366reb/kx366reb</t>
  </si>
  <si>
    <t>hx367rea/kx367rea</t>
  </si>
  <si>
    <t>hx367reb/kx367reb</t>
  </si>
  <si>
    <t>hx368rea/kx368rea</t>
  </si>
  <si>
    <t>hx368reb/kx368reb</t>
  </si>
  <si>
    <t>hx369rea/kx369rea</t>
  </si>
  <si>
    <t>hx369reb/kx369reb</t>
  </si>
  <si>
    <t>hx370re/kx370re</t>
  </si>
  <si>
    <t>hx371re/kx371re</t>
  </si>
  <si>
    <t>hx372re/kx372re</t>
  </si>
  <si>
    <t>hx373re/kx373re</t>
  </si>
  <si>
    <t>hx374re/kx374re</t>
  </si>
  <si>
    <t>hx375re/kx375re</t>
  </si>
  <si>
    <t>hx376re/kx376re</t>
  </si>
  <si>
    <t>hx377re/kx377re</t>
  </si>
  <si>
    <t>hx348re/kx348re</t>
  </si>
  <si>
    <t>hx349re/kx349re</t>
  </si>
  <si>
    <t>hx349reb/kx349reb</t>
  </si>
  <si>
    <t>hx350are/kx350are</t>
  </si>
  <si>
    <t>hx350bre/kx350bre</t>
  </si>
  <si>
    <t>hx350cre/kx350cre</t>
  </si>
  <si>
    <t>hx350dre/kx350dre</t>
  </si>
  <si>
    <t>hx350fre/kx350fre</t>
  </si>
  <si>
    <t>hx350gre/kx350gre</t>
  </si>
  <si>
    <t>hx378re/kx378re</t>
  </si>
  <si>
    <t>hx379re/kx379re</t>
  </si>
  <si>
    <t>hx380re/kx380re</t>
  </si>
  <si>
    <t>hx381re/kx381re</t>
  </si>
  <si>
    <t>hx383rea/kx383rea</t>
  </si>
  <si>
    <t>hx383reb/kx383reb</t>
  </si>
  <si>
    <t>hx383rec/kx383rec</t>
  </si>
  <si>
    <t>hx383red/kx383red</t>
  </si>
  <si>
    <t>hx383ree/kx383ree</t>
  </si>
  <si>
    <t>hx383ref/kx383ref</t>
  </si>
  <si>
    <t>hx384re/kx384re</t>
  </si>
  <si>
    <t>hx385rea/kx385rea</t>
  </si>
  <si>
    <t>hx385reb/kx385reb</t>
  </si>
  <si>
    <t>hx385rec/kx385rec</t>
  </si>
  <si>
    <t>hx385red/kx385red</t>
  </si>
  <si>
    <t>hx385ree/kx385ree</t>
  </si>
  <si>
    <t>hx385ref/kx385ref</t>
  </si>
  <si>
    <t>hx386re/kx386re</t>
  </si>
  <si>
    <t>hx388re/kx388re</t>
  </si>
  <si>
    <t>hx387re/kx387re</t>
  </si>
  <si>
    <t>hx389re/kx389re</t>
  </si>
  <si>
    <t>hx351re/kx351re</t>
  </si>
  <si>
    <t>hx390re/kx390re</t>
  </si>
  <si>
    <t>hx390reb/kx390reb</t>
  </si>
  <si>
    <t>hx352re/kx352re</t>
  </si>
  <si>
    <t>hx392re/kx392re</t>
  </si>
  <si>
    <t>hx353re/kx353re</t>
  </si>
  <si>
    <t>hx354re/kx354re</t>
  </si>
  <si>
    <t>hx355re/kx355re</t>
  </si>
  <si>
    <t>hx393re/kx393re</t>
  </si>
  <si>
    <t>hx394re/kx394re</t>
  </si>
  <si>
    <t>hx356re/kx356re</t>
  </si>
  <si>
    <t>hx395re/kx395re</t>
  </si>
  <si>
    <t>hx396re/kx396re</t>
  </si>
  <si>
    <t>hx357re/kx357re</t>
  </si>
  <si>
    <t>hx357reb/kx357reb</t>
  </si>
  <si>
    <t>hx358re/kx358re</t>
  </si>
  <si>
    <t>hx359re/kx359re</t>
  </si>
  <si>
    <t>hx361re/kx361re</t>
  </si>
  <si>
    <t>hx362are/kx362are</t>
  </si>
  <si>
    <t>hx362bre/kx362bre</t>
  </si>
  <si>
    <t>hx398re/kx398re</t>
  </si>
  <si>
    <t>hx230re/kx230re</t>
  </si>
  <si>
    <t>hf601re/kf601re</t>
  </si>
  <si>
    <t>hfa01re/kfa01re</t>
  </si>
  <si>
    <t>hf602re/kf602re</t>
  </si>
  <si>
    <t>hf603re/kf603re</t>
  </si>
  <si>
    <t>hx700re/kx700re</t>
  </si>
  <si>
    <t>hx701re/kx701re</t>
  </si>
  <si>
    <t>hx702re/kx702re</t>
  </si>
  <si>
    <t>hx703re/kx703re</t>
  </si>
  <si>
    <t>hx704re/kx704re</t>
  </si>
  <si>
    <t>hx705re/kx705re</t>
  </si>
  <si>
    <t>hx706re/kx706re</t>
  </si>
  <si>
    <t>hx707re/kx707re</t>
  </si>
  <si>
    <t>hx708re/kx708re</t>
  </si>
  <si>
    <t>hx709re/kx709re</t>
  </si>
  <si>
    <t>hx710re/kx710re</t>
  </si>
  <si>
    <t>hx711rea/kx711rea</t>
  </si>
  <si>
    <t>hx711reb/kx711reb</t>
  </si>
  <si>
    <t>hx711rec/kx711rec</t>
  </si>
  <si>
    <t>hx712rea/kx712rea</t>
  </si>
  <si>
    <t>hx712reb/kx712reb</t>
  </si>
  <si>
    <t>hx712rec/kx712rec</t>
  </si>
  <si>
    <t>hx713rea/kx713rea</t>
  </si>
  <si>
    <t>hx713reb/kx713reb</t>
  </si>
  <si>
    <t>hx713rec/kx713rec</t>
  </si>
  <si>
    <t>hadlstat/kadlstat</t>
  </si>
  <si>
    <t>hadlrel/kadlrel</t>
  </si>
  <si>
    <t>hx600re/kx600re</t>
  </si>
  <si>
    <t>hx500re/kx500re</t>
  </si>
  <si>
    <t>hx501re/kx501re</t>
  </si>
  <si>
    <t>hx502re/kx502re</t>
  </si>
  <si>
    <t>hx503re/kx503re</t>
  </si>
  <si>
    <t>hx504re/kx504re</t>
  </si>
  <si>
    <t>hx505re/kx505re</t>
  </si>
  <si>
    <t>hx650re/kx650re</t>
  </si>
  <si>
    <t>hx651re/kx651re</t>
  </si>
  <si>
    <t>hx652re/kx652re</t>
  </si>
  <si>
    <t>hx653re/kx653re</t>
  </si>
  <si>
    <t>hx654re/kx654re</t>
  </si>
  <si>
    <t>hx655re/kx655re</t>
  </si>
  <si>
    <t>hx656re/kx656re</t>
  </si>
  <si>
    <t>hx657re/kx657re</t>
  </si>
  <si>
    <t>hx658re/kx658re</t>
  </si>
  <si>
    <t>hx659re/kx659re</t>
  </si>
  <si>
    <t>hx660re/kx660re</t>
  </si>
  <si>
    <t>hx512re/kx512re</t>
  </si>
  <si>
    <t>hx513re/kx513re</t>
  </si>
  <si>
    <t>hx514re/kx514re</t>
  </si>
  <si>
    <t>hx515re/kx515re</t>
  </si>
  <si>
    <t>hx516re/kx516re</t>
  </si>
  <si>
    <t>hx517re/kx517re</t>
  </si>
  <si>
    <t>hx518re/kx518re</t>
  </si>
  <si>
    <t>hx519re/kx519re</t>
  </si>
  <si>
    <t>hx520re/kx520re</t>
  </si>
  <si>
    <t>hx521re/kx521re</t>
  </si>
  <si>
    <t>hx522re/kx522re</t>
  </si>
  <si>
    <t>hx523re/kx523re</t>
  </si>
  <si>
    <t>hx524re/kx524re</t>
  </si>
  <si>
    <t>hx670re/kx670re</t>
  </si>
  <si>
    <t>hx671re/kx671re</t>
  </si>
  <si>
    <t>hx672re/kx672re</t>
  </si>
  <si>
    <t>hx673re/kx673re</t>
  </si>
  <si>
    <t>hx674re/kx674re</t>
  </si>
  <si>
    <t>hx675re/kx675re</t>
  </si>
  <si>
    <t>hx530re/kx530re</t>
  </si>
  <si>
    <t>hx531re/kx531re</t>
  </si>
  <si>
    <t>hx532re/kx532re</t>
  </si>
  <si>
    <t>hx533re/kx533re</t>
  </si>
  <si>
    <t>hx534re/kx534re</t>
  </si>
  <si>
    <t>hx535re/kx535re</t>
  </si>
  <si>
    <t>hx536re/kx536re</t>
  </si>
  <si>
    <t>hx601rea/kx601rea</t>
  </si>
  <si>
    <t>hx601reb/kx601reb</t>
  </si>
  <si>
    <t>hx601reg/kx601reg</t>
  </si>
  <si>
    <t>hx601rec/kx601rec</t>
  </si>
  <si>
    <t>hx601red/kx601red</t>
  </si>
  <si>
    <t>hx601ree/kx601ree</t>
  </si>
  <si>
    <t>hx601ref/kx601ref</t>
  </si>
  <si>
    <t>hx602rea/kx602rea</t>
  </si>
  <si>
    <t>hx602reb/kx602reb</t>
  </si>
  <si>
    <t>hx602reg/kx602reg</t>
  </si>
  <si>
    <t>hx602rec/kx602rec</t>
  </si>
  <si>
    <t>hx602red/kx602red</t>
  </si>
  <si>
    <t>hx602ree/kx602ree</t>
  </si>
  <si>
    <t>hx602ref/kx602ref</t>
  </si>
  <si>
    <t>hx603rea/kx603rea</t>
  </si>
  <si>
    <t>hx603reb/kx603reb</t>
  </si>
  <si>
    <t>hx603reg/kx603reg</t>
  </si>
  <si>
    <t>hx603rec/kx603rec</t>
  </si>
  <si>
    <t>hx603red/kx603red</t>
  </si>
  <si>
    <t>hx603ree/kx603ree</t>
  </si>
  <si>
    <t>hx603ref/kx603ref</t>
  </si>
  <si>
    <t>hx537re/kx537re</t>
  </si>
  <si>
    <t>hx538re/kx538re</t>
  </si>
  <si>
    <t>hx539re/kx539re</t>
  </si>
  <si>
    <t>hx540re/kx540re</t>
  </si>
  <si>
    <t>hx541re/kx541re</t>
  </si>
  <si>
    <t>hx542re/kx542re</t>
  </si>
  <si>
    <t>hx543re/kx543re</t>
  </si>
  <si>
    <t>hx544re/kx544re</t>
  </si>
  <si>
    <t>hx545re/kx545re</t>
  </si>
  <si>
    <t>hx546re/kx546re</t>
  </si>
  <si>
    <t>hx547re/kx547re</t>
  </si>
  <si>
    <t>hx548re/kx548re</t>
  </si>
  <si>
    <t>hx549re/kx549re</t>
  </si>
  <si>
    <t>hx550re/kx550re</t>
  </si>
  <si>
    <t>hx551re/kx551re</t>
  </si>
  <si>
    <t>hx552re/kx552re</t>
  </si>
  <si>
    <t>hx553re/kx553re</t>
  </si>
  <si>
    <t>hx553rea/kx553rea</t>
  </si>
  <si>
    <t>hx554re/kx554re</t>
  </si>
  <si>
    <t>hx555re/kx555re</t>
  </si>
  <si>
    <t>hx556re/kx556re</t>
  </si>
  <si>
    <t>hx557re/kx557re</t>
  </si>
  <si>
    <t>hx604rea/kx604rea</t>
  </si>
  <si>
    <t>hx604reb/kx604reb</t>
  </si>
  <si>
    <t>hx604reg/kx604reg</t>
  </si>
  <si>
    <t>hx604rec/kx604rec</t>
  </si>
  <si>
    <t>hx604red/kx604red</t>
  </si>
  <si>
    <t>hx604ree/kx604ree</t>
  </si>
  <si>
    <t>hx604ref/kx604ref</t>
  </si>
  <si>
    <t>hx605rea/kx605rea</t>
  </si>
  <si>
    <t>hx605reb/kx605reb</t>
  </si>
  <si>
    <t>hx605reg/kx605reg</t>
  </si>
  <si>
    <t>hx605rec/kx605rec</t>
  </si>
  <si>
    <t>hx605red/kx605red</t>
  </si>
  <si>
    <t>hx605ree/kx605ree</t>
  </si>
  <si>
    <t>hx605ref/kx605ref</t>
  </si>
  <si>
    <t>hx606rea/kx606rea</t>
  </si>
  <si>
    <t>hx606reb/kx606reb</t>
  </si>
  <si>
    <t>hx606reg/kx606reg</t>
  </si>
  <si>
    <t>hx606rec/kx606rec</t>
  </si>
  <si>
    <t>hx606red/kx606red</t>
  </si>
  <si>
    <t>hx606ree/kx606ree</t>
  </si>
  <si>
    <t>hx606ref/kx606ref</t>
  </si>
  <si>
    <t>hx558re/kx558re</t>
  </si>
  <si>
    <t>hx559re/kx559re</t>
  </si>
  <si>
    <t>hx560re/kx560re</t>
  </si>
  <si>
    <t>hx561re/kx561re</t>
  </si>
  <si>
    <t>hx562re/kx562re</t>
  </si>
  <si>
    <t>hx563re/kx563re</t>
  </si>
  <si>
    <t>hx564re/kx564re</t>
  </si>
  <si>
    <t>hx565re/kx565re</t>
  </si>
  <si>
    <t>hx607rea/kx607rea</t>
  </si>
  <si>
    <t>hx607reb/kx607reb</t>
  </si>
  <si>
    <t>hx607reg/kx607reg</t>
  </si>
  <si>
    <t>hx607red/kx607red</t>
  </si>
  <si>
    <t>hx607ree/kx607ree</t>
  </si>
  <si>
    <t>hx607ref/kx607ref</t>
  </si>
  <si>
    <t>hx608rea/kx608rea</t>
  </si>
  <si>
    <t>hx608reb/kx608reb</t>
  </si>
  <si>
    <t>hx608reg/kx608reg</t>
  </si>
  <si>
    <t>hx608red/kx608red</t>
  </si>
  <si>
    <t>hx608ree/kx608ree</t>
  </si>
  <si>
    <t>hx608ref/kx608ref</t>
  </si>
  <si>
    <t>hdbstat/kdbstat</t>
  </si>
  <si>
    <t>hdbrel/kdbrel</t>
  </si>
  <si>
    <t>hx570re/kx570re</t>
  </si>
  <si>
    <t>hx571re/kx571re</t>
  </si>
  <si>
    <t>hx572re/kx572re</t>
  </si>
  <si>
    <t>hx573re/kx573re</t>
  </si>
  <si>
    <t>hx575re/kx575re</t>
  </si>
  <si>
    <t>hx575rec/kx575rec</t>
  </si>
  <si>
    <t>hx576re/kx576re</t>
  </si>
  <si>
    <t>hx576rec/kx576rec</t>
  </si>
  <si>
    <t>hx577re/kx577re</t>
  </si>
  <si>
    <t>hx577rec/kx577rec</t>
  </si>
  <si>
    <t>hx578re/kx578re</t>
  </si>
  <si>
    <t>hx578rec/kx578rec</t>
  </si>
  <si>
    <t>hx579re/kx579re</t>
  </si>
  <si>
    <t>hx579rec/kx579rec</t>
  </si>
  <si>
    <t>hx580re/kx580re</t>
  </si>
  <si>
    <t>hx580rec/kx580rec</t>
  </si>
  <si>
    <t>hx581re/kx581re</t>
  </si>
  <si>
    <t>hx581rec/kx581rec</t>
  </si>
  <si>
    <t>hanestat/kanestat</t>
  </si>
  <si>
    <t>hanerel/kanerel</t>
  </si>
  <si>
    <t>hx585rea/kx585rea</t>
  </si>
  <si>
    <t>hx585reb/kx585reb</t>
  </si>
  <si>
    <t>hx585rec/kx585rec</t>
  </si>
  <si>
    <t>hx585red/kx585red</t>
  </si>
  <si>
    <t>hx586re/kx586re</t>
  </si>
  <si>
    <t>hx584re/kx584re</t>
  </si>
  <si>
    <t>hx587re/kx587re</t>
  </si>
  <si>
    <t>hx588rea/kx588rea</t>
  </si>
  <si>
    <t>hx588reb/kx588reb</t>
  </si>
  <si>
    <t>hx588rec/kx588rec</t>
  </si>
  <si>
    <t>hx588red/kx588red</t>
  </si>
  <si>
    <t>hx589re/kx589re</t>
  </si>
  <si>
    <t>hx591rea/kx591rea</t>
  </si>
  <si>
    <t>hx591reb/kx591reb</t>
  </si>
  <si>
    <t>hx591rec/kx591rec</t>
  </si>
  <si>
    <t>hx591red/kx591red</t>
  </si>
  <si>
    <t>hx592re/kx592re</t>
  </si>
  <si>
    <t>hx594rea/kx594rea</t>
  </si>
  <si>
    <t>hx594reb/kx594reb</t>
  </si>
  <si>
    <t>hx594rec/kx594rec</t>
  </si>
  <si>
    <t>hx594red/kx594red</t>
  </si>
  <si>
    <t>hx595re/kx595re</t>
  </si>
  <si>
    <t>hx596re/kx596re</t>
  </si>
  <si>
    <t>hflustat/kflustat</t>
  </si>
  <si>
    <t>hflurel/kflurel</t>
  </si>
  <si>
    <t>hi202rec/ki202rec</t>
  </si>
  <si>
    <t>hi203rec/ki203rec</t>
  </si>
  <si>
    <t>hi204rec/ki204rec</t>
  </si>
  <si>
    <t>hi205rec/ki205rec</t>
  </si>
  <si>
    <t>hi206re/ki206re</t>
  </si>
  <si>
    <t>hi210rec/ki210rec</t>
  </si>
  <si>
    <t>hi211rec/ki211rec</t>
  </si>
  <si>
    <t>hi212rec/ki212rec</t>
  </si>
  <si>
    <t>hi213rec/ki213rec</t>
  </si>
  <si>
    <t>hi214rec/ki214rec</t>
  </si>
  <si>
    <t>hi215rec/ki215rec</t>
  </si>
  <si>
    <t>hi216rec/ki216rec</t>
  </si>
  <si>
    <t>hi220rec/ki220rec</t>
  </si>
  <si>
    <t>hi221rec/ki221rec</t>
  </si>
  <si>
    <t>hi222rec/ki222rec</t>
  </si>
  <si>
    <t>hi223rec/ki223rec</t>
  </si>
  <si>
    <t>hi224rec/ki224rec</t>
  </si>
  <si>
    <t>hi225rec/ki225rec</t>
  </si>
  <si>
    <t>hi226rec/ki226rec</t>
  </si>
  <si>
    <t>hi227rec/ki227rec</t>
  </si>
  <si>
    <t>hi228rec/ki228rec</t>
  </si>
  <si>
    <t>hi229rec/ki229rec</t>
  </si>
  <si>
    <t>hi230rec/ki230rec</t>
  </si>
  <si>
    <t>hi231rec/ki231rec</t>
  </si>
  <si>
    <t>hi232rec/ki232rec</t>
  </si>
  <si>
    <t>hi233rec/ki233rec</t>
  </si>
  <si>
    <t>hi234rec/ki234rec</t>
  </si>
  <si>
    <t>hi235rec/ki235rec</t>
  </si>
  <si>
    <t>hi236rec/ki236rec</t>
  </si>
  <si>
    <t>hi237rec/ki237rec</t>
  </si>
  <si>
    <t>hi238rec/ki238rec</t>
  </si>
  <si>
    <t>hi239rec/ki239rec</t>
  </si>
  <si>
    <t>hi240rec/ki240rec</t>
  </si>
  <si>
    <t>hi241rec/ki241rec</t>
  </si>
  <si>
    <t>hi242rec/ki242rec</t>
  </si>
  <si>
    <t>hi243rec/ki243rec</t>
  </si>
  <si>
    <t>hi244rec/ki244rec</t>
  </si>
  <si>
    <t>hi245rec/ki245rec</t>
  </si>
  <si>
    <t>hi246rec/ki246rec</t>
  </si>
  <si>
    <t>hi247rec/ki247rec</t>
  </si>
  <si>
    <t>hi301re/ki301re</t>
  </si>
  <si>
    <t>hi302rec/ki302rec</t>
  </si>
  <si>
    <t>hi303rec/ki303rec</t>
  </si>
  <si>
    <t>hi304rec/ki304rec</t>
  </si>
  <si>
    <t>hi305rec/ki305rec</t>
  </si>
  <si>
    <t>hi306re/ki306re</t>
  </si>
  <si>
    <t>hi310rec/ki310rec</t>
  </si>
  <si>
    <t>hi311rec/ki311rec</t>
  </si>
  <si>
    <t>hi312rec/ki312rec</t>
  </si>
  <si>
    <t>hi314rec/ki314rec</t>
  </si>
  <si>
    <t>hi315rec/ki315rec</t>
  </si>
  <si>
    <t>hi316rec/ki316rec</t>
  </si>
  <si>
    <t>hi320rec/ki320rec</t>
  </si>
  <si>
    <t>hi321rec/ki321rec</t>
  </si>
  <si>
    <t>hi322rec/ki322rec</t>
  </si>
  <si>
    <t>hi324rec/ki324rec</t>
  </si>
  <si>
    <t>hi325rec/ki325rec</t>
  </si>
  <si>
    <t>hi326rec/ki326rec</t>
  </si>
  <si>
    <t>hi327rec/ki327rec</t>
  </si>
  <si>
    <t>hi328rec/ki328rec</t>
  </si>
  <si>
    <t>hi329rec/ki329rec</t>
  </si>
  <si>
    <t>hi331rec/ki331rec</t>
  </si>
  <si>
    <t>hi332rec/ki332rec</t>
  </si>
  <si>
    <t>hi333rec/ki333rec</t>
  </si>
  <si>
    <t>hi334rec/ki334rec</t>
  </si>
  <si>
    <t>hi335rec/ki335rec</t>
  </si>
  <si>
    <t>hi336rec/ki336rec</t>
  </si>
  <si>
    <t>hi338rec/ki338rec</t>
  </si>
  <si>
    <t>hi339rec/ki339rec</t>
  </si>
  <si>
    <t>hi340rec/ki340rec</t>
  </si>
  <si>
    <t>hi341rec/ki341rec</t>
  </si>
  <si>
    <t>hi342rec/ki342rec</t>
  </si>
  <si>
    <t>hi343rec/ki343rec</t>
  </si>
  <si>
    <t>hi345rec/ki345rec</t>
  </si>
  <si>
    <t>hi346rec/ki346rec</t>
  </si>
  <si>
    <t>hi347rec/ki347rec</t>
  </si>
  <si>
    <t>hsimstat/ksimstat</t>
  </si>
  <si>
    <t>hsimrel/ksimrel</t>
  </si>
  <si>
    <t>hi101re/ki101re</t>
  </si>
  <si>
    <t>hi111re/ki111re</t>
  </si>
  <si>
    <t>hi113re/ki113re</t>
  </si>
  <si>
    <t>hi115re/ki115re</t>
  </si>
  <si>
    <t>hi116re/ki116re</t>
  </si>
  <si>
    <t>hi118re/ki118re</t>
  </si>
  <si>
    <t>hi119re/ki119re</t>
  </si>
  <si>
    <t>hordstat/kordstat</t>
  </si>
  <si>
    <t>hordrel/kordrel</t>
  </si>
  <si>
    <t>hi501re/ki501re</t>
  </si>
  <si>
    <t>hi501rea/ki501rea</t>
  </si>
  <si>
    <t>hi502re/ki502re</t>
  </si>
  <si>
    <t>hi502rea/ki502rea</t>
  </si>
  <si>
    <t>hi503re/ki503re</t>
  </si>
  <si>
    <t>hi503rea/ki503rea</t>
  </si>
  <si>
    <t>hi504re/ki504re</t>
  </si>
  <si>
    <t>hi531re/ki531re</t>
  </si>
  <si>
    <t>hi532re/ki532re</t>
  </si>
  <si>
    <t>hi535re/ki535re</t>
  </si>
  <si>
    <t>hi536re/ki536re</t>
  </si>
  <si>
    <t>hi541re/ki541re</t>
  </si>
  <si>
    <t>hi542re/ki542re</t>
  </si>
  <si>
    <t>hi545re/ki545re</t>
  </si>
  <si>
    <t>hi546re/ki546re</t>
  </si>
  <si>
    <t>hi551re/ki551re</t>
  </si>
  <si>
    <t>hi552re/ki552re</t>
  </si>
  <si>
    <t>hi555re/ki555re</t>
  </si>
  <si>
    <t>hi556re/ki556re</t>
  </si>
  <si>
    <t>hi561re/ki561re</t>
  </si>
  <si>
    <t>hi562re/ki562re</t>
  </si>
  <si>
    <t>hi565re/ki565re</t>
  </si>
  <si>
    <t>hi566re/ki566re</t>
  </si>
  <si>
    <t>hi571re/ki571re</t>
  </si>
  <si>
    <t>hi572re/ki572re</t>
  </si>
  <si>
    <t>hi575re/ki575re</t>
  </si>
  <si>
    <t>hi576re/ki576re</t>
  </si>
  <si>
    <t>hi581re/ki581re</t>
  </si>
  <si>
    <t>hi582re/ki582re</t>
  </si>
  <si>
    <t>hi585re/ki585re</t>
  </si>
  <si>
    <t>hi586re/ki586re</t>
  </si>
  <si>
    <t>hantstat/kantstat</t>
  </si>
  <si>
    <t>hantrel/kantrel</t>
  </si>
  <si>
    <t>hx450re/kx450re</t>
  </si>
  <si>
    <t>hx451re/kx451re</t>
  </si>
  <si>
    <t>hx452re/kx452re</t>
  </si>
  <si>
    <t>hx453re/kx453re</t>
  </si>
  <si>
    <t>hx454re/kx454re</t>
  </si>
  <si>
    <t>hx455re/kx455re</t>
  </si>
  <si>
    <t>hx456re/kx456re</t>
  </si>
  <si>
    <t>hx457re/kx457re</t>
  </si>
  <si>
    <t>hx458re/kx458re</t>
  </si>
  <si>
    <t>hx459re/kx459re</t>
  </si>
  <si>
    <t>hx460re/kx460re</t>
  </si>
  <si>
    <t>hx461re/kx461re</t>
  </si>
  <si>
    <t>hx462re/kx462re</t>
  </si>
  <si>
    <t>hx463re/kx463re</t>
  </si>
  <si>
    <t>hx464re/kx464re</t>
  </si>
  <si>
    <t>hx465re/kx465re</t>
  </si>
  <si>
    <t>hx466re/kx466re</t>
  </si>
  <si>
    <t>hx467re/kx467re</t>
  </si>
  <si>
    <t>hx468re/kx468re</t>
  </si>
  <si>
    <t>hx469re/kx469re</t>
  </si>
  <si>
    <t>hx470re/kx470re</t>
  </si>
  <si>
    <t>hx471re/kx471re</t>
  </si>
  <si>
    <t>hx472re/kx472re</t>
  </si>
  <si>
    <t>hx473re/kx473re</t>
  </si>
  <si>
    <t>hx474re/kx474re</t>
  </si>
  <si>
    <t>hx475re/kx475re</t>
  </si>
  <si>
    <t>hempstat/kempstat</t>
  </si>
  <si>
    <t>hemprel/kemprel</t>
  </si>
  <si>
    <t>hf001js/kf001js</t>
  </si>
  <si>
    <t>hf002js/kf002js</t>
  </si>
  <si>
    <t>hf13jjsc/kf13jjsc</t>
  </si>
  <si>
    <t>hf14jjsc/kf14jjsc</t>
  </si>
  <si>
    <t>hf15jjsc/kf15jjsc</t>
  </si>
  <si>
    <t>hf18jjsc/kf18jjsc</t>
  </si>
  <si>
    <t>hf20jjse/kf20jjse</t>
  </si>
  <si>
    <t>hf21jjsd/kf21jjsd</t>
  </si>
  <si>
    <t>hf023jsd/kf023jsd</t>
  </si>
  <si>
    <t>hf24jjsc/kf24jjsc</t>
  </si>
  <si>
    <t>hf25jjsc/kf25jjsc</t>
  </si>
  <si>
    <t>hf26jjsc/kf26jjsc</t>
  </si>
  <si>
    <t>hf27jjsc/kf27jjsc</t>
  </si>
  <si>
    <t>hf30jjsf/kf30jjsf</t>
  </si>
  <si>
    <t>hf32jjsf/kf32jjsf</t>
  </si>
  <si>
    <t>hf33jjsf/kf33jjsf</t>
  </si>
  <si>
    <t>hf33jjsc/kf33jjsc</t>
  </si>
  <si>
    <t>hf045js/kf045js</t>
  </si>
  <si>
    <t>hf046js/kf046js</t>
  </si>
  <si>
    <t>hf049j2d/kf049j2d</t>
  </si>
  <si>
    <t>hf049j3d/kf049j3d</t>
  </si>
  <si>
    <t>hf049j4d/kf049j4d</t>
  </si>
  <si>
    <t>hf049j5d/kf049j5d</t>
  </si>
  <si>
    <t>hf049j6d/kf049j6d</t>
  </si>
  <si>
    <t>hf049j7d/kf049j7d</t>
  </si>
  <si>
    <t>hf049j8d/kf049j8d</t>
  </si>
  <si>
    <t>hf064j2/kf064j2</t>
  </si>
  <si>
    <t>hf064j3/kf064j3</t>
  </si>
  <si>
    <t>hf064j4/kf064j4</t>
  </si>
  <si>
    <t>hf064j5/kf064j5</t>
  </si>
  <si>
    <t>hf064j6/kf064j6</t>
  </si>
  <si>
    <t>hf064j7/kf064j7</t>
  </si>
  <si>
    <t>hf064j8/kf064j8</t>
  </si>
  <si>
    <t>hf065j1c/kf065j1c</t>
  </si>
  <si>
    <t>hf001j1c/kf001j1c</t>
  </si>
  <si>
    <t>hf001j2c/kf001j2c</t>
  </si>
  <si>
    <t>hf001j3c/kf001j3c</t>
  </si>
  <si>
    <t>hf001j4c/kf001j4c</t>
  </si>
  <si>
    <t>hf001j5c/kf001j5c</t>
  </si>
  <si>
    <t>hf001j6c/kf001j6c</t>
  </si>
  <si>
    <t>hf001j7c/kf001j7c</t>
  </si>
  <si>
    <t>hf001j8c/kf001j8c</t>
  </si>
  <si>
    <t>hf001jcd/kf001jcd</t>
  </si>
  <si>
    <t>hf001jpd/kf001jpd</t>
  </si>
  <si>
    <t>hf002j1c/kf002j1c</t>
  </si>
  <si>
    <t>hf002j2c/kf002j2c</t>
  </si>
  <si>
    <t>hf002j3c/kf002j3c</t>
  </si>
  <si>
    <t>hf002j4c/kf002j4c</t>
  </si>
  <si>
    <t>hf002j5c/kf002j5c</t>
  </si>
  <si>
    <t>hf002j6c/kf002j6c</t>
  </si>
  <si>
    <t>hf002j7c/kf002j7c</t>
  </si>
  <si>
    <t>hf002j8c/kf002j8c</t>
  </si>
  <si>
    <t>hf002jcd/kf002jcd</t>
  </si>
  <si>
    <t>hf002jpd/kf002jpd</t>
  </si>
  <si>
    <t>hf004j1c/kf004j1c</t>
  </si>
  <si>
    <t>hf004j2c/kf004j2c</t>
  </si>
  <si>
    <t>hf004j3c/kf004j3c</t>
  </si>
  <si>
    <t>hf004j4c/kf004j4c</t>
  </si>
  <si>
    <t>hf004j5c/kf004j5c</t>
  </si>
  <si>
    <t>hf004j6c/kf004j6c</t>
  </si>
  <si>
    <t>hf004j7c/kf004j7c</t>
  </si>
  <si>
    <t>hf004j8c/kf004j8c</t>
  </si>
  <si>
    <t>hf004jcd/kf004jcd</t>
  </si>
  <si>
    <t>hf004jpd/kf004jpd</t>
  </si>
  <si>
    <t>hf104j1c/kf104j1c</t>
  </si>
  <si>
    <t>hf104j2c/kf104j2c</t>
  </si>
  <si>
    <t>hf104j3c/kf104j3c</t>
  </si>
  <si>
    <t>hf104j4c/kf104j4c</t>
  </si>
  <si>
    <t>hf104j5c/kf104j5c</t>
  </si>
  <si>
    <t>hf104j6c/kf104j6c</t>
  </si>
  <si>
    <t>hf104j7c/kf104j7c</t>
  </si>
  <si>
    <t>hf104j8c/kf104j8c</t>
  </si>
  <si>
    <t>hf104jcd/kf104jcd</t>
  </si>
  <si>
    <t>hf104jpd/kf104jpd</t>
  </si>
  <si>
    <t>hfu07j1d/kfu07j1d</t>
  </si>
  <si>
    <t>hfu07j2d/kfu07j2d</t>
  </si>
  <si>
    <t>hfu07j3d/kfu07j3d</t>
  </si>
  <si>
    <t>hfu07j4d/kfu07j4d</t>
  </si>
  <si>
    <t>hfu07j5d/kfu07j5d</t>
  </si>
  <si>
    <t>hfu07j6d/kfu07j6d</t>
  </si>
  <si>
    <t>hfu07j7d/kfu07j7d</t>
  </si>
  <si>
    <t>hfu07j8d/kfu07j8d</t>
  </si>
  <si>
    <t>hfu07jce/kfu07jce</t>
  </si>
  <si>
    <t>hfu07jpe/kfu07jpe</t>
  </si>
  <si>
    <t>hf014j1d/kf014j1d</t>
  </si>
  <si>
    <t>hf014j2d/kf014j2d</t>
  </si>
  <si>
    <t>hf014j3d/kf014j3d</t>
  </si>
  <si>
    <t>hf014j4d/kf014j4d</t>
  </si>
  <si>
    <t>hf014j5d/kf014j5d</t>
  </si>
  <si>
    <t>hf014j6d/kf014j6d</t>
  </si>
  <si>
    <t>hf014j7d/kf014j7d</t>
  </si>
  <si>
    <t>hf014j8d/kf014j8d</t>
  </si>
  <si>
    <t>hf014jce/kf014jce</t>
  </si>
  <si>
    <t>hf014jpe/kf014jpe</t>
  </si>
  <si>
    <t>hf14jj1d/kf14jj1d</t>
  </si>
  <si>
    <t>hf14jj2d/kf14jj2d</t>
  </si>
  <si>
    <t>hf14jj3d/kf14jj3d</t>
  </si>
  <si>
    <t>hf14jj4d/kf14jj4d</t>
  </si>
  <si>
    <t>hf14jj5d/kf14jj5d</t>
  </si>
  <si>
    <t>hf14jj6d/kf14jj6d</t>
  </si>
  <si>
    <t>hf14jj7d/kf14jj7d</t>
  </si>
  <si>
    <t>hf14jj8d/kf14jj8d</t>
  </si>
  <si>
    <t>hf14jjce/kf14jjce</t>
  </si>
  <si>
    <t>hf14jjpe/kf14jjpe</t>
  </si>
  <si>
    <t>hf015j1d/kf015j1d</t>
  </si>
  <si>
    <t>hf015j2d/kf015j2d</t>
  </si>
  <si>
    <t>hf015j3d/kf015j3d</t>
  </si>
  <si>
    <t>hf015j4d/kf015j4d</t>
  </si>
  <si>
    <t>hf015j5d/kf015j5d</t>
  </si>
  <si>
    <t>hf015j6d/kf015j6d</t>
  </si>
  <si>
    <t>hf015j7d/kf015j7d</t>
  </si>
  <si>
    <t>hf015j8d/kf015j8d</t>
  </si>
  <si>
    <t>hf015jce/kf015jce</t>
  </si>
  <si>
    <t>hf015jpe/kf015jpe</t>
  </si>
  <si>
    <t>hf15jj1d/kf15jj1d</t>
  </si>
  <si>
    <t>hf15jj2d/kf15jj2d</t>
  </si>
  <si>
    <t>hf15jj3d/kf15jj3d</t>
  </si>
  <si>
    <t>hf15jj4d/kf15jj4d</t>
  </si>
  <si>
    <t>hf15jj5d/kf15jj5d</t>
  </si>
  <si>
    <t>hf15jj6d/kf15jj6d</t>
  </si>
  <si>
    <t>hf15jj7d/kf15jj7d</t>
  </si>
  <si>
    <t>hf15jj8d/kf15jj8d</t>
  </si>
  <si>
    <t>hf15jjce/kf15jjce</t>
  </si>
  <si>
    <t>hf15jjpe/kf15jjpe</t>
  </si>
  <si>
    <t>hf016j1e/kf016j1e</t>
  </si>
  <si>
    <t>hf016j2e/kf016j2e</t>
  </si>
  <si>
    <t>hf016j3e/kf016j3e</t>
  </si>
  <si>
    <t>hf016j4e/kf016j4e</t>
  </si>
  <si>
    <t>hf016j5e/kf016j5e</t>
  </si>
  <si>
    <t>hf016j6e/kf016j6e</t>
  </si>
  <si>
    <t>hf016j7e/kf016j7e</t>
  </si>
  <si>
    <t>hf016j8e/kf016j8e</t>
  </si>
  <si>
    <t>hf016jcf/kf016jcf</t>
  </si>
  <si>
    <t>hf016jpf/kf016jpf</t>
  </si>
  <si>
    <t>hf017j1e/kf017j1e</t>
  </si>
  <si>
    <t>hf017j2e/kf017j2e</t>
  </si>
  <si>
    <t>hf017j3e/kf017j3e</t>
  </si>
  <si>
    <t>hf017j4e/kf017j4e</t>
  </si>
  <si>
    <t>hf017j5e/kf017j5e</t>
  </si>
  <si>
    <t>hf017j6e/kf017j6e</t>
  </si>
  <si>
    <t>hf017j7e/kf017j7e</t>
  </si>
  <si>
    <t>hf017j8e/kf017j8e</t>
  </si>
  <si>
    <t>hf017jcf/kf017jcf</t>
  </si>
  <si>
    <t>hf017jpf/kf017jpf</t>
  </si>
  <si>
    <t>hf270j1e/kf270j1e</t>
  </si>
  <si>
    <t>hf270j2e/kf270j2e</t>
  </si>
  <si>
    <t>hf270j3e/kf270j3e</t>
  </si>
  <si>
    <t>hf270j4e/kf270j4e</t>
  </si>
  <si>
    <t>hf270j5e/kf270j5e</t>
  </si>
  <si>
    <t>hf270j6e/kf270j6e</t>
  </si>
  <si>
    <t>hf270j7e/kf270j7e</t>
  </si>
  <si>
    <t>hf270j8e/kf270j8e</t>
  </si>
  <si>
    <t>hf270jcf/kf270jcf</t>
  </si>
  <si>
    <t>hf270jpf/kf270jpf</t>
  </si>
  <si>
    <t>hf271j1e/kf271j1e</t>
  </si>
  <si>
    <t>hf271j2e/kf271j2e</t>
  </si>
  <si>
    <t>hf271j3e/kf271j3e</t>
  </si>
  <si>
    <t>hf271j4e/kf271j4e</t>
  </si>
  <si>
    <t>hf271j5e/kf271j5e</t>
  </si>
  <si>
    <t>hf271j6e/kf271j6e</t>
  </si>
  <si>
    <t>hf271j7e/kf271j7e</t>
  </si>
  <si>
    <t>hf271j8e/kf271j8e</t>
  </si>
  <si>
    <t>hf271jcf/kf271jcf</t>
  </si>
  <si>
    <t>hf271jpf/kf271jpf</t>
  </si>
  <si>
    <t>hf018j1e/kf018j1e</t>
  </si>
  <si>
    <t>hf018j2e/kf018j2e</t>
  </si>
  <si>
    <t>hf018j3e/kf018j3e</t>
  </si>
  <si>
    <t>hf018j4e/kf018j4e</t>
  </si>
  <si>
    <t>hf018j5e/kf018j5e</t>
  </si>
  <si>
    <t>hf018j6e/kf018j6e</t>
  </si>
  <si>
    <t>hf018j7e/kf018j7e</t>
  </si>
  <si>
    <t>hf018j8e/kf018j8e</t>
  </si>
  <si>
    <t>hf018jcf/kf018jcf</t>
  </si>
  <si>
    <t>hf018jpf/kf018jpf</t>
  </si>
  <si>
    <t>hf019j1e/kf019j1e</t>
  </si>
  <si>
    <t>hf019j2e/kf019j2e</t>
  </si>
  <si>
    <t>hf019j3e/kf019j3e</t>
  </si>
  <si>
    <t>hf019j4e/kf019j4e</t>
  </si>
  <si>
    <t>hf019j5e/kf019j5e</t>
  </si>
  <si>
    <t>hf019j6e/kf019j6e</t>
  </si>
  <si>
    <t>hf019j7e/kf019j7e</t>
  </si>
  <si>
    <t>hf019j8e/kf019j8e</t>
  </si>
  <si>
    <t>hf019jcf/kf019jcf</t>
  </si>
  <si>
    <t>hf019jpf/kf019jpf</t>
  </si>
  <si>
    <t>hf020j1e/kf020j1e</t>
  </si>
  <si>
    <t>hf020j2e/kf020j2e</t>
  </si>
  <si>
    <t>hf020j3e/kf020j3e</t>
  </si>
  <si>
    <t>hf020j4e/kf020j4e</t>
  </si>
  <si>
    <t>hf020j5e/kf020j5e</t>
  </si>
  <si>
    <t>hf020j6e/kf020j6e</t>
  </si>
  <si>
    <t>hf020j7e/kf020j7e</t>
  </si>
  <si>
    <t>hf020j8e/kf020j8e</t>
  </si>
  <si>
    <t>hf020jcf/kf020jcf</t>
  </si>
  <si>
    <t>hf020jpf/kf020jpf</t>
  </si>
  <si>
    <t>hf026j1c/kf026j1c</t>
  </si>
  <si>
    <t>hf026j2c/kf026j2c</t>
  </si>
  <si>
    <t>hf026j3c/kf026j3c</t>
  </si>
  <si>
    <t>hf026j4c/kf026j4c</t>
  </si>
  <si>
    <t>hf026j5c/kf026j5c</t>
  </si>
  <si>
    <t>hf026j6c/kf026j6c</t>
  </si>
  <si>
    <t>hf026j7c/kf026j7c</t>
  </si>
  <si>
    <t>hf026j8c/kf026j8c</t>
  </si>
  <si>
    <t>hf026jcd/kf026jcd</t>
  </si>
  <si>
    <t>hf026jpd/kf026jpd</t>
  </si>
  <si>
    <t>hf126j1c/kf126j1c</t>
  </si>
  <si>
    <t>hf126j2c/kf126j2c</t>
  </si>
  <si>
    <t>hf126j3c/kf126j3c</t>
  </si>
  <si>
    <t>hf126j4c/kf126j4c</t>
  </si>
  <si>
    <t>hf126j5c/kf126j5c</t>
  </si>
  <si>
    <t>hf126j6c/kf126j6c</t>
  </si>
  <si>
    <t>hf126j7c/kf126j7c</t>
  </si>
  <si>
    <t>hf126j8c/kf126j8c</t>
  </si>
  <si>
    <t>hf126jcd/kf126jcd</t>
  </si>
  <si>
    <t>hf126jpd/kf126jpd</t>
  </si>
  <si>
    <t>hf027j1c/kf027j1c</t>
  </si>
  <si>
    <t>hf027j2c/kf027j2c</t>
  </si>
  <si>
    <t>hf027j3c/kf027j3c</t>
  </si>
  <si>
    <t>hf027j4c/kf027j4c</t>
  </si>
  <si>
    <t>hf027j5c/kf027j5c</t>
  </si>
  <si>
    <t>hf027j6c/kf027j6c</t>
  </si>
  <si>
    <t>hf027j7c/kf027j7c</t>
  </si>
  <si>
    <t>hf027j8c/kf027j8c</t>
  </si>
  <si>
    <t>hf027jcd/kf027jcd</t>
  </si>
  <si>
    <t>hf027jpd/kf027jpd</t>
  </si>
  <si>
    <t>hf127j1c/kf127j1c</t>
  </si>
  <si>
    <t>hf127j2c/kf127j2c</t>
  </si>
  <si>
    <t>hf127j3c/kf127j3c</t>
  </si>
  <si>
    <t>hf127j4c/kf127j4c</t>
  </si>
  <si>
    <t>hf127j5c/kf127j5c</t>
  </si>
  <si>
    <t>hf127j6c/kf127j6c</t>
  </si>
  <si>
    <t>hf127j7c/kf127j7c</t>
  </si>
  <si>
    <t>hf127j8c/kf127j8c</t>
  </si>
  <si>
    <t>hf127jcd/kf127jcd</t>
  </si>
  <si>
    <t>hf127jpd/kf127jpd</t>
  </si>
  <si>
    <t>hf128j1c/kf128j1c</t>
  </si>
  <si>
    <t>hf128j2c/kf128j2c</t>
  </si>
  <si>
    <t>hf128j3c/kf128j3c</t>
  </si>
  <si>
    <t>hf128j4c/kf128j4c</t>
  </si>
  <si>
    <t>hf128j5c/kf128j5c</t>
  </si>
  <si>
    <t>hf128j6c/kf128j6c</t>
  </si>
  <si>
    <t>hf128j7c/kf128j7c</t>
  </si>
  <si>
    <t>hf128j8c/kf128j8c</t>
  </si>
  <si>
    <t>hf128jcd/kf128jcd</t>
  </si>
  <si>
    <t>hf128jpd/kf128jpd</t>
  </si>
  <si>
    <t>hf030j1c/kf030j1c</t>
  </si>
  <si>
    <t>hf030j2c/kf030j2c</t>
  </si>
  <si>
    <t>hf030j3c/kf030j3c</t>
  </si>
  <si>
    <t>hf030j4c/kf030j4c</t>
  </si>
  <si>
    <t>hf030j5c/kf030j5c</t>
  </si>
  <si>
    <t>hf030j6c/kf030j6c</t>
  </si>
  <si>
    <t>hf030j7c/kf030j7c</t>
  </si>
  <si>
    <t>hf030j8c/kf030j8c</t>
  </si>
  <si>
    <t>hf030jcd/kf030jcd</t>
  </si>
  <si>
    <t>hf030jpd/kf030jpd</t>
  </si>
  <si>
    <t>hf031j1d/kf031j1d</t>
  </si>
  <si>
    <t>hf031j2d/kf031j2d</t>
  </si>
  <si>
    <t>hf031j3d/kf031j3d</t>
  </si>
  <si>
    <t>hf031j4d/kf031j4d</t>
  </si>
  <si>
    <t>hf031j5d/kf031j5d</t>
  </si>
  <si>
    <t>hf031j6d/kf031j6d</t>
  </si>
  <si>
    <t>hf031j7d/kf031j7d</t>
  </si>
  <si>
    <t>hf031j8d/kf031j8d</t>
  </si>
  <si>
    <t>hf031jce/kf031jce</t>
  </si>
  <si>
    <t>hf031jpe/kf031jpe</t>
  </si>
  <si>
    <t>hf032j1d/kf032j1d</t>
  </si>
  <si>
    <t>hf032j2d/kf032j2d</t>
  </si>
  <si>
    <t>hf032j3d/kf032j3d</t>
  </si>
  <si>
    <t>hf032j4d/kf032j4d</t>
  </si>
  <si>
    <t>hf032j5d/kf032j5d</t>
  </si>
  <si>
    <t>hf032j6d/kf032j6d</t>
  </si>
  <si>
    <t>hf032j7d/kf032j7d</t>
  </si>
  <si>
    <t>hf032j8d/kf032j8d</t>
  </si>
  <si>
    <t>hf032jce/kf032jce</t>
  </si>
  <si>
    <t>hf032jpe/kf032jpe</t>
  </si>
  <si>
    <t>hf132j1c/kf132j1c</t>
  </si>
  <si>
    <t>hf132j2c/kf132j2c</t>
  </si>
  <si>
    <t>hf132j3c/kf132j3c</t>
  </si>
  <si>
    <t>hf132j4c/kf132j4c</t>
  </si>
  <si>
    <t>hf132j5c/kf132j5c</t>
  </si>
  <si>
    <t>hf132j6c/kf132j6c</t>
  </si>
  <si>
    <t>hf132j7c/kf132j7c</t>
  </si>
  <si>
    <t>hf132j8c/kf132j8c</t>
  </si>
  <si>
    <t>hf132jcd/kf132jcd</t>
  </si>
  <si>
    <t>hf132jpd/kf132jpd</t>
  </si>
  <si>
    <t>hf041j1e/kf041j1e</t>
  </si>
  <si>
    <t>hf041j2e/kf041j2e</t>
  </si>
  <si>
    <t>hf041j3e/kf041j3e</t>
  </si>
  <si>
    <t>hf041j4e/kf041j4e</t>
  </si>
  <si>
    <t>hf041j5e/kf041j5e</t>
  </si>
  <si>
    <t>hf041j6e/kf041j6e</t>
  </si>
  <si>
    <t>hf041j7e/kf041j7e</t>
  </si>
  <si>
    <t>hf041j8e/kf041j8e</t>
  </si>
  <si>
    <t>hf041jcf/kf041jcf</t>
  </si>
  <si>
    <t>hf041jpf/kf041jpf</t>
  </si>
  <si>
    <t>hf41jj1e/kf41jj1e</t>
  </si>
  <si>
    <t>hf41jj2e/kf41jj2e</t>
  </si>
  <si>
    <t>hf41jj3e/kf41jj3e</t>
  </si>
  <si>
    <t>hf41jj4e/kf41jj4e</t>
  </si>
  <si>
    <t>hf41jj5e/kf41jj5e</t>
  </si>
  <si>
    <t>hf41jj6e/kf41jj6e</t>
  </si>
  <si>
    <t>hf41jj7e/kf41jj7e</t>
  </si>
  <si>
    <t>hf41jj8e/kf41jj8e</t>
  </si>
  <si>
    <t>hf41jjcf/kf41jjcf</t>
  </si>
  <si>
    <t>hf41jjpf/kf41jjpf</t>
  </si>
  <si>
    <t>hf042j1e/kf042j1e</t>
  </si>
  <si>
    <t>hf042j2e/kf042j2e</t>
  </si>
  <si>
    <t>hf042j3e/kf042j3e</t>
  </si>
  <si>
    <t>hf042j4e/kf042j4e</t>
  </si>
  <si>
    <t>hf042j5e/kf042j5e</t>
  </si>
  <si>
    <t>hf042j6e/kf042j6e</t>
  </si>
  <si>
    <t>hf042j7e/kf042j7e</t>
  </si>
  <si>
    <t>hf042j8e/kf042j8e</t>
  </si>
  <si>
    <t>hf042jcf/kf042jcf</t>
  </si>
  <si>
    <t>hf042jpf/kf042jpf</t>
  </si>
  <si>
    <t>hf42jj1e/kf42jj1e</t>
  </si>
  <si>
    <t>hf42jj2e/kf42jj2e</t>
  </si>
  <si>
    <t>hf42jj3e/kf42jj3e</t>
  </si>
  <si>
    <t>hf42jj4e/kf42jj4e</t>
  </si>
  <si>
    <t>hf42jj5e/kf42jj5e</t>
  </si>
  <si>
    <t>hf42jj6e/kf42jj6e</t>
  </si>
  <si>
    <t>hf42jj7e/kf42jj7e</t>
  </si>
  <si>
    <t>hf42jj8e/kf42jj8e</t>
  </si>
  <si>
    <t>hf42jjcf/kf42jjcf</t>
  </si>
  <si>
    <t>hf42jjpf/kf42jjpf</t>
  </si>
  <si>
    <t>hf043j1e/kf043j1e</t>
  </si>
  <si>
    <t>hf043j2e/kf043j2e</t>
  </si>
  <si>
    <t>hf043j3e/kf043j3e</t>
  </si>
  <si>
    <t>hf043j4e/kf043j4e</t>
  </si>
  <si>
    <t>hf043j5e/kf043j5e</t>
  </si>
  <si>
    <t>hf043j6e/kf043j6e</t>
  </si>
  <si>
    <t>hf043j7e/kf043j7e</t>
  </si>
  <si>
    <t>hf043j8e/kf043j8e</t>
  </si>
  <si>
    <t>hf043jcg/kf043jcg</t>
  </si>
  <si>
    <t>hf043jpg/kf043jpg</t>
  </si>
  <si>
    <t>hf044j1e/kf044j1e</t>
  </si>
  <si>
    <t>hf044j2e/kf044j2e</t>
  </si>
  <si>
    <t>hf044j3e/kf044j3e</t>
  </si>
  <si>
    <t>hf044j4e/kf044j4e</t>
  </si>
  <si>
    <t>hf044j5e/kf044j5e</t>
  </si>
  <si>
    <t>hf044j6e/kf044j6e</t>
  </si>
  <si>
    <t>hf044j7e/kf044j7e</t>
  </si>
  <si>
    <t>hf044j8e/kf044j8e</t>
  </si>
  <si>
    <t>hf044jcg/kf044jcg</t>
  </si>
  <si>
    <t>hf044jpg/kf044jpg</t>
  </si>
  <si>
    <t>hf540j1e/kf540j1e</t>
  </si>
  <si>
    <t>hf540j2e/kf540j2e</t>
  </si>
  <si>
    <t>hf540j3e/kf540j3e</t>
  </si>
  <si>
    <t>hf540j4e/kf540j4e</t>
  </si>
  <si>
    <t>hf540j5e/kf540j5e</t>
  </si>
  <si>
    <t>hf540j6e/kf540j6e</t>
  </si>
  <si>
    <t>hf540j7e/kf540j7e</t>
  </si>
  <si>
    <t>hf540j8e/kf540j8e</t>
  </si>
  <si>
    <t>hf540jcg/kf540jcg</t>
  </si>
  <si>
    <t>hf540jpg/kf540jpg</t>
  </si>
  <si>
    <t>hf541j1e/kf541j1e</t>
  </si>
  <si>
    <t>hf541j2e/kf541j2e</t>
  </si>
  <si>
    <t>hf541j3e/kf541j3e</t>
  </si>
  <si>
    <t>hf541j4e/kf541j4e</t>
  </si>
  <si>
    <t>hf541j5e/kf541j5e</t>
  </si>
  <si>
    <t>hf541j6e/kf541j6e</t>
  </si>
  <si>
    <t>hf541j7e/kf541j7e</t>
  </si>
  <si>
    <t>hf541j8e/kf541j8e</t>
  </si>
  <si>
    <t>hf541jcg/kf541jcg</t>
  </si>
  <si>
    <t>hf541jpg/kf541jpg</t>
  </si>
  <si>
    <t>hf045j1f/kf045j1f</t>
  </si>
  <si>
    <t>hf045j2f/kf045j2f</t>
  </si>
  <si>
    <t>hf045j3f/kf045j3f</t>
  </si>
  <si>
    <t>hf045j4f/kf045j4f</t>
  </si>
  <si>
    <t>hf045j5f/kf045j5f</t>
  </si>
  <si>
    <t>hf045j6f/kf045j6f</t>
  </si>
  <si>
    <t>hf045j7f/kf045j7f</t>
  </si>
  <si>
    <t>hf045j8f/kf045j8f</t>
  </si>
  <si>
    <t>hf045jcg/kf045jcg</t>
  </si>
  <si>
    <t>hf045jpg/kf045jpg</t>
  </si>
  <si>
    <t>hf046j1f/kf046j1f</t>
  </si>
  <si>
    <t>hf046j2f/kf046j2f</t>
  </si>
  <si>
    <t>hf046j3f/kf046j3f</t>
  </si>
  <si>
    <t>hf046j4f/kf046j4f</t>
  </si>
  <si>
    <t>hf046j5f/kf046j5f</t>
  </si>
  <si>
    <t>hf046j6f/kf046j6f</t>
  </si>
  <si>
    <t>hf046j7f/kf046j7f</t>
  </si>
  <si>
    <t>hf046j8f/kf046j8f</t>
  </si>
  <si>
    <t>hf046jcg/kf046jcg</t>
  </si>
  <si>
    <t>hf046jpg/kf046jpg</t>
  </si>
  <si>
    <t>hf047j1f/kf047j1f</t>
  </si>
  <si>
    <t>hf047j2f/kf047j2f</t>
  </si>
  <si>
    <t>hf047j3f/kf047j3f</t>
  </si>
  <si>
    <t>hf047j4f/kf047j4f</t>
  </si>
  <si>
    <t>hf047j5f/kf047j5f</t>
  </si>
  <si>
    <t>hf047j6f/kf047j6f</t>
  </si>
  <si>
    <t>hf047j7f/kf047j7f</t>
  </si>
  <si>
    <t>hf047j8f/kf047j8f</t>
  </si>
  <si>
    <t>hf047jcg/kf047jcg</t>
  </si>
  <si>
    <t>hf047jpg/kf047jpg</t>
  </si>
  <si>
    <t>hfu50j1d/kfu50j1d</t>
  </si>
  <si>
    <t>hfu50j2d/kfu50j2d</t>
  </si>
  <si>
    <t>hfu50j3d/kfu50j3d</t>
  </si>
  <si>
    <t>hfu50j4d/kfu50j4d</t>
  </si>
  <si>
    <t>hfu50j5d/kfu50j5d</t>
  </si>
  <si>
    <t>hfu50j6d/kfu50j6d</t>
  </si>
  <si>
    <t>hfu50j7d/kfu50j7d</t>
  </si>
  <si>
    <t>hfu50j8d/kfu50j8d</t>
  </si>
  <si>
    <t>hfu50jce/kfu50jce</t>
  </si>
  <si>
    <t>hfu50jpe/kfu50jpe</t>
  </si>
  <si>
    <t>hf051j1e/kf051j1e</t>
  </si>
  <si>
    <t>hf051j2e/kf051j2e</t>
  </si>
  <si>
    <t>hf051j3e/kf051j3e</t>
  </si>
  <si>
    <t>hf051j4e/kf051j4e</t>
  </si>
  <si>
    <t>hf051j5e/kf051j5e</t>
  </si>
  <si>
    <t>hf051j6e/kf051j6e</t>
  </si>
  <si>
    <t>hf051j7e/kf051j7e</t>
  </si>
  <si>
    <t>hf051j8e/kf051j8e</t>
  </si>
  <si>
    <t>hf051jcf/kf051jcf</t>
  </si>
  <si>
    <t>hf051jpf/kf051jpf</t>
  </si>
  <si>
    <t>hf053j1d/kf053j1d</t>
  </si>
  <si>
    <t>hf053j2d/kf053j2d</t>
  </si>
  <si>
    <t>hf053j3d/kf053j3d</t>
  </si>
  <si>
    <t>hf053j4d/kf053j4d</t>
  </si>
  <si>
    <t>hf053j5d/kf053j5d</t>
  </si>
  <si>
    <t>hf053j6d/kf053j6d</t>
  </si>
  <si>
    <t>hf053j7d/kf053j7d</t>
  </si>
  <si>
    <t>hf053j8d/kf053j8d</t>
  </si>
  <si>
    <t>hf053jce/kf053jce</t>
  </si>
  <si>
    <t>hf053jpe/kf053jpe</t>
  </si>
  <si>
    <t>hf061j1c/kf061j1c</t>
  </si>
  <si>
    <t>hf061j2c/kf061j2c</t>
  </si>
  <si>
    <t>hf061j3c/kf061j3c</t>
  </si>
  <si>
    <t>hf061j4c/kf061j4c</t>
  </si>
  <si>
    <t>hf061j5c/kf061j5c</t>
  </si>
  <si>
    <t>hf061j6c/kf061j6c</t>
  </si>
  <si>
    <t>hf061j7c/kf061j7c</t>
  </si>
  <si>
    <t>hf061j8c/kf061j8c</t>
  </si>
  <si>
    <t>hf061jcd/kf061jcd</t>
  </si>
  <si>
    <t>hf063j1c/kf063j1c</t>
  </si>
  <si>
    <t>hf063j2c/kf063j2c</t>
  </si>
  <si>
    <t>hf063j3c/kf063j3c</t>
  </si>
  <si>
    <t>hf063j4c/kf063j4c</t>
  </si>
  <si>
    <t>hf063j5c/kf063j5c</t>
  </si>
  <si>
    <t>hf063j6c/kf063j6c</t>
  </si>
  <si>
    <t>hf063j7c/kf063j7c</t>
  </si>
  <si>
    <t>hf063j8c/kf063j8c</t>
  </si>
  <si>
    <t>hf063jcc/kf063jcc</t>
  </si>
  <si>
    <t>hf063jpc/kf063jpc</t>
  </si>
  <si>
    <t>hjobstat/kjobstat</t>
  </si>
  <si>
    <t>hjobrel/kjobrel</t>
  </si>
  <si>
    <t>hg100jjc/kg100jjc</t>
  </si>
  <si>
    <t>hg101jjc/kg101jjc</t>
  </si>
  <si>
    <t>hg102jjc/kg102jjc</t>
  </si>
  <si>
    <t>hg011jjc/kg011jjc</t>
  </si>
  <si>
    <t>hg012jjc/kg012jjc</t>
  </si>
  <si>
    <t>hg013jjc/kg013jjc</t>
  </si>
  <si>
    <t>hg014jjc/kg014jjc</t>
  </si>
  <si>
    <t>hg015jjc/kg015jjc</t>
  </si>
  <si>
    <t>hg016jjc/kg016jjc</t>
  </si>
  <si>
    <t>hg017jjc/kg017jjc</t>
  </si>
  <si>
    <t>hg018jjc/kg018jjc</t>
  </si>
  <si>
    <t>hf023jcc/kf023jcc</t>
  </si>
  <si>
    <t>hg026jjf/kg026jjf</t>
  </si>
  <si>
    <t>hg028jjf/kg028jjf</t>
  </si>
  <si>
    <t>hg029jjf/kg029jjf</t>
  </si>
  <si>
    <t>hg030jjf/kg030jjf</t>
  </si>
  <si>
    <t>hg031jjf/kg031jjf</t>
  </si>
  <si>
    <t>hg042jjf/kg042jjf</t>
  </si>
  <si>
    <t>hg044jjc/kg044jjc</t>
  </si>
  <si>
    <t>hg201jj/kg201jj</t>
  </si>
  <si>
    <t>hg202jj/kg202jj</t>
  </si>
  <si>
    <t>hg203jj/kg203jj</t>
  </si>
  <si>
    <t>hg204jj/kg204jj</t>
  </si>
  <si>
    <t>hg205jj/kg205jj</t>
  </si>
  <si>
    <t>hg046jjc/kg046jjc</t>
  </si>
  <si>
    <t>hg047jjc/kg047jjc</t>
  </si>
  <si>
    <t>hg048jjc/kg048jjc</t>
  </si>
  <si>
    <t>hg053jjc/kg053jjc</t>
  </si>
  <si>
    <t>hg054jjc/kg054jjc</t>
  </si>
  <si>
    <t>hg055jjd/kg055jjd</t>
  </si>
  <si>
    <t>hg056jje/kg056jje</t>
  </si>
  <si>
    <t>hg155jjd/kg155jjd</t>
  </si>
  <si>
    <t>hg156jje/kg156jje</t>
  </si>
  <si>
    <t>hg255jjd/kg255jjd</t>
  </si>
  <si>
    <t>hg256jje/kg256jje</t>
  </si>
  <si>
    <t>hg355jjd/kg355jjd</t>
  </si>
  <si>
    <t>hg356jje/kg356jje</t>
  </si>
  <si>
    <t>hg455jjd/kg455jjd</t>
  </si>
  <si>
    <t>hg456jje/kg456jje</t>
  </si>
  <si>
    <t>hg057jjd/kg057jjd</t>
  </si>
  <si>
    <t>hg058jjc/kg058jjc</t>
  </si>
  <si>
    <t>hretstat/kretstat</t>
  </si>
  <si>
    <t>hretrel/kretrel</t>
  </si>
  <si>
    <t>ht112re/kt112re</t>
  </si>
  <si>
    <t>ht113re/kt113re</t>
  </si>
  <si>
    <t>ht112sp/kt112sp</t>
  </si>
  <si>
    <t>ht114re/kt114re</t>
  </si>
  <si>
    <t>ht115re/kt115re</t>
  </si>
  <si>
    <t>ht116re/kt116re</t>
  </si>
  <si>
    <t>ht117re/kt117re</t>
  </si>
  <si>
    <t>ht118re/kt118re</t>
  </si>
  <si>
    <t>ht119re/kt119re</t>
  </si>
  <si>
    <t>ht120re/kt120re</t>
  </si>
  <si>
    <t>htb121re/ktb121re</t>
  </si>
  <si>
    <t>ht125re/kt125re</t>
  </si>
  <si>
    <t>hmcastat/kmcastat</t>
  </si>
  <si>
    <t>hmcarel/kmcarel</t>
  </si>
  <si>
    <t>hi600re/ki600re</t>
  </si>
  <si>
    <t>hi601re/ki601re</t>
  </si>
  <si>
    <t>hi602re/ki602re</t>
  </si>
  <si>
    <t>hi603re/ki603re</t>
  </si>
  <si>
    <t>hi604re/ki604re</t>
  </si>
  <si>
    <t>hi605re/ki605re</t>
  </si>
  <si>
    <t>hi606re/ki606re</t>
  </si>
  <si>
    <t>hi607re/ki607re</t>
  </si>
  <si>
    <t>hi608re/ki608re</t>
  </si>
  <si>
    <t>hi609re/ki609re</t>
  </si>
  <si>
    <t>hi610re/ki610re</t>
  </si>
  <si>
    <t>hi611re/ki611re</t>
  </si>
  <si>
    <t>hi612re/ki612re</t>
  </si>
  <si>
    <t>hi613re/ki613re</t>
  </si>
  <si>
    <t>hi614re/ki614re</t>
  </si>
  <si>
    <t>hi615re/ki615re</t>
  </si>
  <si>
    <t>hi616re/ki616re</t>
  </si>
  <si>
    <t>hi600ret/ki600ret</t>
  </si>
  <si>
    <t>hi601ret/ki601ret</t>
  </si>
  <si>
    <t>hi602ret/ki602ret</t>
  </si>
  <si>
    <t>hi603ret/ki603ret</t>
  </si>
  <si>
    <t>hi604ret/ki604ret</t>
  </si>
  <si>
    <t>hi605ret/ki605ret</t>
  </si>
  <si>
    <t>hi606ret/ki606ret</t>
  </si>
  <si>
    <t>hi607ret/ki607ret</t>
  </si>
  <si>
    <t>hi608ret/ki608ret</t>
  </si>
  <si>
    <t>hi609ret/ki609ret</t>
  </si>
  <si>
    <t>hi610ret/ki610ret</t>
  </si>
  <si>
    <t>hi611ret/ki611ret</t>
  </si>
  <si>
    <t>hi612ret/ki612ret</t>
  </si>
  <si>
    <t>hi613ret/ki613ret</t>
  </si>
  <si>
    <t>hi614ret/ki614ret</t>
  </si>
  <si>
    <t>hi621re/ki621re</t>
  </si>
  <si>
    <t>hi622re/ki622re</t>
  </si>
  <si>
    <t>heprstat/keprstat</t>
  </si>
  <si>
    <t>heprrel/keprrel</t>
  </si>
  <si>
    <t>hvi01re/kvi01re</t>
  </si>
  <si>
    <t>hvi02re/kvi02re</t>
  </si>
  <si>
    <t>hvi03re/kvi03re</t>
  </si>
  <si>
    <t>hvi04rer/kvi04rer</t>
  </si>
  <si>
    <t>hvi05rer/kvi05rer</t>
  </si>
  <si>
    <t>hvi06rer/kvi06rer</t>
  </si>
  <si>
    <t>hvi07rer/kvi07rer</t>
  </si>
  <si>
    <t>hvi08rer/kvi08rer</t>
  </si>
  <si>
    <t>hvi09rer/kvi09rer</t>
  </si>
  <si>
    <t>hvi10rer/kvi10rer</t>
  </si>
  <si>
    <t>hvi11rer/kvi11rer</t>
  </si>
  <si>
    <t>hvi12rer/kvi12rer</t>
  </si>
  <si>
    <t>hvi13rer/kvi13rer</t>
  </si>
  <si>
    <t>hvi14rer/kvi14rer</t>
  </si>
  <si>
    <t>hlinstat/klinstat</t>
  </si>
  <si>
    <t>hlinrel/klinrel</t>
  </si>
  <si>
    <t>hlin001/klin001</t>
  </si>
  <si>
    <t>hlin101/klin101</t>
  </si>
  <si>
    <t>hlin102/klin102</t>
  </si>
  <si>
    <t>hlin201/klin201</t>
  </si>
  <si>
    <t>hlin202/klin202</t>
  </si>
  <si>
    <t>hlin203/klin203</t>
  </si>
  <si>
    <t>hlin204/klin204</t>
  </si>
  <si>
    <t>hlin205/klin205</t>
  </si>
  <si>
    <t>hlin206/klin206</t>
  </si>
  <si>
    <t>hlin301/klin301</t>
  </si>
  <si>
    <t>hlin302/klin302</t>
  </si>
  <si>
    <t>hlin303/klin303</t>
  </si>
  <si>
    <t>hlin304/klin304</t>
  </si>
  <si>
    <t>hlin401/klin401</t>
  </si>
  <si>
    <t>hlin402/klin402</t>
  </si>
  <si>
    <t>hlin403/klin403</t>
  </si>
  <si>
    <t>hlin404/klin404</t>
  </si>
  <si>
    <t>hlin501/klin501</t>
  </si>
  <si>
    <t>hlin502/klin502</t>
  </si>
  <si>
    <t>hlin503/klin503</t>
  </si>
  <si>
    <t>hlin504/klin504</t>
  </si>
  <si>
    <t>hlin505/klin505</t>
  </si>
  <si>
    <t>hlin506/klin506</t>
  </si>
  <si>
    <t>hlin507/klin507</t>
  </si>
  <si>
    <t>hlin508/klin508</t>
  </si>
  <si>
    <t>hlin601/klin601</t>
  </si>
  <si>
    <t>hlin602/klin602</t>
  </si>
  <si>
    <t>hlin603/klin603</t>
  </si>
  <si>
    <t>hlin604/klin604</t>
  </si>
  <si>
    <t>hlin3a1/klin3a1</t>
  </si>
  <si>
    <t>hlin3a2/klin3a2</t>
  </si>
  <si>
    <t>hlin3a3/klin3a3</t>
  </si>
  <si>
    <t>hlin3a4/klin3a4</t>
  </si>
  <si>
    <t>hlin3b1/klin3b1</t>
  </si>
  <si>
    <t>hlin3b2/klin3b2</t>
  </si>
  <si>
    <t>hlin3b3/klin3b3</t>
  </si>
  <si>
    <t>hlin3b4/klin3b4</t>
  </si>
  <si>
    <t>hlin3c1/klin3c1</t>
  </si>
  <si>
    <t>hlin3c2/klin3c2</t>
  </si>
  <si>
    <t>hlin3c3/klin3c3</t>
  </si>
  <si>
    <t>hlin3c4/klin3c4</t>
  </si>
  <si>
    <t>hlin3d1/klin3d1</t>
  </si>
  <si>
    <t>hlin3d2/klin3d2</t>
  </si>
  <si>
    <t>hlin3d3/klin3d3</t>
  </si>
  <si>
    <t>hlin3d4/klin3d4</t>
  </si>
  <si>
    <t>hlin3e1/klin3e1</t>
  </si>
  <si>
    <t>hlin3e2/klin3e2</t>
  </si>
  <si>
    <t>hlin3e3/klin3e3</t>
  </si>
  <si>
    <t>hlin3e4/klin3e4</t>
  </si>
  <si>
    <t>hlin3f1/klin3f1</t>
  </si>
  <si>
    <t>hlin3f2/klin3f2</t>
  </si>
  <si>
    <t>hlin3f3/klin3f3</t>
  </si>
  <si>
    <t>hlin3f4/klin3f4</t>
  </si>
  <si>
    <t>hlin3g1/klin3g1</t>
  </si>
  <si>
    <t>hlin3g2/klin3g2</t>
  </si>
  <si>
    <t>hlin3g3/klin3g3</t>
  </si>
  <si>
    <t>hlin3g4/klin3g4</t>
  </si>
  <si>
    <t>hlin3h1/klin3h1</t>
  </si>
  <si>
    <t>hlin3h2/klin3h2</t>
  </si>
  <si>
    <t>hlin3h3/klin3h3</t>
  </si>
  <si>
    <t>hlin3h4/klin3h4</t>
  </si>
  <si>
    <t>hlin3i1/klin3i1</t>
  </si>
  <si>
    <t>hlin3i2/klin3i2</t>
  </si>
  <si>
    <t>hlin3i3/klin3i3</t>
  </si>
  <si>
    <t>hlin3i4/klin3i4</t>
  </si>
  <si>
    <t>hlin3j1/klin3j1</t>
  </si>
  <si>
    <t>hlin3j2/klin3j2</t>
  </si>
  <si>
    <t>hlin3j3/klin3j3</t>
  </si>
  <si>
    <t>hlin3j4/klin3j4</t>
  </si>
  <si>
    <t>hlin3k1/klin3k1</t>
  </si>
  <si>
    <t>hlin3k2/klin3k2</t>
  </si>
  <si>
    <t>hlin3k3/klin3k3</t>
  </si>
  <si>
    <t>hlin3k4/klin3k4</t>
  </si>
  <si>
    <t>hlin3l1/klin3l1</t>
  </si>
  <si>
    <t>hlin3l2/klin3l2</t>
  </si>
  <si>
    <t>hlin3l3/klin3l3</t>
  </si>
  <si>
    <t>hlin3l4/klin3l4</t>
  </si>
  <si>
    <t>hlin3m1/klin3m1</t>
  </si>
  <si>
    <t>hlin3m2/klin3m2</t>
  </si>
  <si>
    <t>hlin3m3/klin3m3</t>
  </si>
  <si>
    <t>hlin3m4/klin3m4</t>
  </si>
  <si>
    <t>hlin3n1/klin3n1</t>
  </si>
  <si>
    <t>hlin3n2/klin3n2</t>
  </si>
  <si>
    <t>hlin3n3/klin3n3</t>
  </si>
  <si>
    <t>hlin3n4/klin3n4</t>
  </si>
  <si>
    <t>hlin3o1/klin3o1</t>
  </si>
  <si>
    <t>hlin3o2/klin3o2</t>
  </si>
  <si>
    <t>hlin3o3/klin3o3</t>
  </si>
  <si>
    <t>hlin3o4/klin3o4</t>
  </si>
  <si>
    <t>hlin3p1/klin3p1</t>
  </si>
  <si>
    <t>hlin3p2/klin3p2</t>
  </si>
  <si>
    <t>hlin3p3/klin3p3</t>
  </si>
  <si>
    <t>hlin3p4/klin3p4</t>
  </si>
  <si>
    <t>hlin3q1/klin3q1</t>
  </si>
  <si>
    <t>hlin3q2/klin3q2</t>
  </si>
  <si>
    <t>hlin3q3/klin3q3</t>
  </si>
  <si>
    <t>hlin3q4/klin3q4</t>
  </si>
  <si>
    <t>hlin3r1/klin3r1</t>
  </si>
  <si>
    <t>hlin3r2/klin3r2</t>
  </si>
  <si>
    <t>hlin3r3/klin3r3</t>
  </si>
  <si>
    <t>hlin3r4/klin3r4</t>
  </si>
  <si>
    <t>hlin3s1/klin3s1</t>
  </si>
  <si>
    <t>hlin3s2/klin3s2</t>
  </si>
  <si>
    <t>hlin3s3/klin3s3</t>
  </si>
  <si>
    <t>hlin3s4/klin3s4</t>
  </si>
  <si>
    <t>hlin3t1/klin3t1</t>
  </si>
  <si>
    <t>hlin3t2/klin3t2</t>
  </si>
  <si>
    <t>hlin3t3/klin3t3</t>
  </si>
  <si>
    <t>hlin3t4/klin3t4</t>
  </si>
  <si>
    <t>hlin3u1/klin3u1</t>
  </si>
  <si>
    <t>hlin3u2/klin3u2</t>
  </si>
  <si>
    <t>hlin3u3/klin3u3</t>
  </si>
  <si>
    <t>hlin3u4/klin3u4</t>
  </si>
  <si>
    <t>hlin3v1/klin3v1</t>
  </si>
  <si>
    <t>hlin3v2/klin3v2</t>
  </si>
  <si>
    <t>hlin3v3/klin3v3</t>
  </si>
  <si>
    <t>hlin3v4/klin3v4</t>
  </si>
  <si>
    <t>hlin3w1/klin3w1</t>
  </si>
  <si>
    <t>hlin3w2/klin3w2</t>
  </si>
  <si>
    <t>hlin3w3/klin3w3</t>
  </si>
  <si>
    <t>hlin3w4/klin3w4</t>
  </si>
  <si>
    <t>hlin3x1/klin3x1</t>
  </si>
  <si>
    <t>hlin3x2/klin3x2</t>
  </si>
  <si>
    <t>hlin3x3/klin3x3</t>
  </si>
  <si>
    <t>hlin3x4/klin3x4</t>
  </si>
  <si>
    <t>himmstat/kimmstat</t>
  </si>
  <si>
    <t>himmrel/kimmrel</t>
  </si>
  <si>
    <t>hdelstat/kdelstat</t>
  </si>
  <si>
    <t>hdelrel/kdelrel</t>
  </si>
  <si>
    <t>hi401re/ki401re</t>
  </si>
  <si>
    <t>hi401rea/ki401rea</t>
  </si>
  <si>
    <t>hi402re/ki402re</t>
  </si>
  <si>
    <t>hi403re/ki403re</t>
  </si>
  <si>
    <t>hi404re/ki404re</t>
  </si>
  <si>
    <t>hi405re/ki405re</t>
  </si>
  <si>
    <t>hi406re/ki406re</t>
  </si>
  <si>
    <t>hi407re/ki407re</t>
  </si>
  <si>
    <t>hi408re/ki408re</t>
  </si>
  <si>
    <t>hi409re/ki409re</t>
  </si>
  <si>
    <t>hi410re/ki410re</t>
  </si>
  <si>
    <t>hi411re/ki411re</t>
  </si>
  <si>
    <t>hi412re/ki412re</t>
  </si>
  <si>
    <t>hi413re/ki413re</t>
  </si>
  <si>
    <t>hi414re/ki414re</t>
  </si>
  <si>
    <t>hi416re/ki416re</t>
  </si>
  <si>
    <t>hi417re/ki417re</t>
  </si>
  <si>
    <t>hi418re/ki418re</t>
  </si>
  <si>
    <t>hi421re/ki421re</t>
  </si>
  <si>
    <t>hi422re/ki422re</t>
  </si>
  <si>
    <t>hi423re/ki423re</t>
  </si>
  <si>
    <t>hi424re/ki424re</t>
  </si>
  <si>
    <t>hi425re/ki425re</t>
  </si>
  <si>
    <t>hi426re/ki426re</t>
  </si>
  <si>
    <t>hi427re/ki427re</t>
  </si>
  <si>
    <t>hi428re/ki428re</t>
  </si>
  <si>
    <t>hi429re/ki429re</t>
  </si>
  <si>
    <t>hi430re/ki430re</t>
  </si>
  <si>
    <t>hi431re/ki431re</t>
  </si>
  <si>
    <t>hi432re/ki432re</t>
  </si>
  <si>
    <t>hi447re/ki447re</t>
  </si>
  <si>
    <t>hi448re/ki448re</t>
  </si>
  <si>
    <t>hi449re/ki449re</t>
  </si>
  <si>
    <t>hi450re/ki450re</t>
  </si>
  <si>
    <t>hi451re/ki451re</t>
  </si>
  <si>
    <t>hi452re/ki452re</t>
  </si>
  <si>
    <t>hi453re/ki453re</t>
  </si>
  <si>
    <t>hi454re/ki454re</t>
  </si>
  <si>
    <t>hi455re/ki455re</t>
  </si>
  <si>
    <t>hi456re/ki456re</t>
  </si>
  <si>
    <t>hi457re/ki457re</t>
  </si>
  <si>
    <t>hi458re/ki458re</t>
  </si>
  <si>
    <t>hi461re/ki461re</t>
  </si>
  <si>
    <t>hi462re/ki462re</t>
  </si>
  <si>
    <t>hi463re/ki463re</t>
  </si>
  <si>
    <t>hi464re/ki464re</t>
  </si>
  <si>
    <t>hi465re/ki465re</t>
  </si>
  <si>
    <t>hi466re/ki466re</t>
  </si>
  <si>
    <t>hi467re/ki467re</t>
  </si>
  <si>
    <t>hi468re/ki468re</t>
  </si>
  <si>
    <t>hi469re/ki469re</t>
  </si>
  <si>
    <t>hi470re/ki470re</t>
  </si>
  <si>
    <t>hi471re/ki471re</t>
  </si>
  <si>
    <t>hi472re/ki472re</t>
  </si>
  <si>
    <t>hi473re/ki473re</t>
  </si>
  <si>
    <t>hi474re/ki474re</t>
  </si>
  <si>
    <t>hi475re/ki475re</t>
  </si>
  <si>
    <t>hi476re/ki476re</t>
  </si>
  <si>
    <t>hi477re/ki477re</t>
  </si>
  <si>
    <t>hvolstat/kvolstat</t>
  </si>
  <si>
    <t>hvolrel/kvolrel</t>
  </si>
  <si>
    <t>hv101re/kv101re</t>
  </si>
  <si>
    <t>hv102re/kv102re</t>
  </si>
  <si>
    <t>hv103re/kv103re</t>
  </si>
  <si>
    <t>hv104re/kv104re</t>
  </si>
  <si>
    <t>hv105re/kv105re</t>
  </si>
  <si>
    <t>hv106re/kv106re</t>
  </si>
  <si>
    <t>hv107re/kv107re</t>
  </si>
  <si>
    <t>hv108re/kv108re</t>
  </si>
  <si>
    <t>hv109re/kv109re</t>
  </si>
  <si>
    <t>hv110rea/kv110rea</t>
  </si>
  <si>
    <t>hv111re/kv111re</t>
  </si>
  <si>
    <t>hv114re/kv114re</t>
  </si>
  <si>
    <t>hl002rec/kl002rec</t>
  </si>
  <si>
    <t>hl003red/kl003red</t>
  </si>
  <si>
    <t>hl004rec/kl004rec</t>
  </si>
  <si>
    <t>hcarstat/kcarstat</t>
  </si>
  <si>
    <t>hcarrel/kcarrel</t>
  </si>
  <si>
    <t>hv600re/kv600re</t>
  </si>
  <si>
    <t>hv001re/kv001re</t>
  </si>
  <si>
    <t>hv601re/kv601re</t>
  </si>
  <si>
    <t>hv602re/kv602re</t>
  </si>
  <si>
    <t>hv603re/kv603re</t>
  </si>
  <si>
    <t>hv604re/kv604re</t>
  </si>
  <si>
    <t>hv605re/kv605re</t>
  </si>
  <si>
    <t>hv606re/kv606re</t>
  </si>
  <si>
    <t>hv607rea/kv607rea</t>
  </si>
  <si>
    <t>hv607reb/kv607reb</t>
  </si>
  <si>
    <t>hv607rec/kv607rec</t>
  </si>
  <si>
    <t>hv607red/kv607red</t>
  </si>
  <si>
    <t>hv607ree/kv607ree</t>
  </si>
  <si>
    <t>hv607ref/kv607ref</t>
  </si>
  <si>
    <t>hv607reg/kv607reg</t>
  </si>
  <si>
    <t>hv608rea/kv608rea</t>
  </si>
  <si>
    <t>hv608reb/kv608reb</t>
  </si>
  <si>
    <t>hv608rec/kv608rec</t>
  </si>
  <si>
    <t>hv608red/kv608red</t>
  </si>
  <si>
    <t>hv608ree/kv608ree</t>
  </si>
  <si>
    <t>hv608ref/kv608ref</t>
  </si>
  <si>
    <t>hv608reg/kv608reg</t>
  </si>
  <si>
    <t>hv609re/kv609re</t>
  </si>
  <si>
    <t>hv610re/kv610re</t>
  </si>
  <si>
    <t>hv611re/kv611re</t>
  </si>
  <si>
    <t>hv612re/kv612re</t>
  </si>
  <si>
    <t>hv613re/kv613re</t>
  </si>
  <si>
    <t>hv614re/kv614re</t>
  </si>
  <si>
    <t>hv620re/kv620re</t>
  </si>
  <si>
    <t>hv621re/kv621re</t>
  </si>
  <si>
    <t>hv622re/kv622re</t>
  </si>
  <si>
    <t>hv623re/kv623re</t>
  </si>
  <si>
    <t>hv624rea/kv624rea</t>
  </si>
  <si>
    <t>hv624reb/kv624reb</t>
  </si>
  <si>
    <t>hv624rec/kv624rec</t>
  </si>
  <si>
    <t>hv624red/kv624red</t>
  </si>
  <si>
    <t>hv624ree/kv624ree</t>
  </si>
  <si>
    <t>hv624ref/kv624ref</t>
  </si>
  <si>
    <t>hv625rea/kv625rea</t>
  </si>
  <si>
    <t>hv625reb/kv625reb</t>
  </si>
  <si>
    <t>hv625rec/kv625rec</t>
  </si>
  <si>
    <t>hv625red/kv625red</t>
  </si>
  <si>
    <t>hv625ree/kv625ree</t>
  </si>
  <si>
    <t>hv625ref/kv625ref</t>
  </si>
  <si>
    <t>hv626re/kv626re</t>
  </si>
  <si>
    <t>hv627re/kv627re</t>
  </si>
  <si>
    <t>hv628re/kv628re</t>
  </si>
  <si>
    <t>hv629re/kv629re</t>
  </si>
  <si>
    <t>hv630re/kv630re</t>
  </si>
  <si>
    <t>hv631re/kv631re</t>
  </si>
  <si>
    <t>hnetstat/knetstat</t>
  </si>
  <si>
    <t>hnetrel/knetrel</t>
  </si>
  <si>
    <t>hm001he/km001he</t>
  </si>
  <si>
    <t>hm002he/km002he</t>
  </si>
  <si>
    <t>hm003he/km003he</t>
  </si>
  <si>
    <t>hm004he/km004he</t>
  </si>
  <si>
    <t>hm005he/km005he</t>
  </si>
  <si>
    <t>hm006re/km006re</t>
  </si>
  <si>
    <t>hm007re/km007re</t>
  </si>
  <si>
    <t>hm008he/km008he</t>
  </si>
  <si>
    <t>hm009he/km009he</t>
  </si>
  <si>
    <t>hm010he/km010he</t>
  </si>
  <si>
    <t>hm011re/km011re</t>
  </si>
  <si>
    <t>hm012he/km012he</t>
  </si>
  <si>
    <t>hm013he/km013he</t>
  </si>
  <si>
    <t>hm014he/km014he</t>
  </si>
  <si>
    <t>hm015he/km015he</t>
  </si>
  <si>
    <t>hm016he/km016he</t>
  </si>
  <si>
    <t>hm018he/km018he</t>
  </si>
  <si>
    <t>hm019he/km019he</t>
  </si>
  <si>
    <t>hm020re/km020re</t>
  </si>
  <si>
    <t>hm021re/km021re</t>
  </si>
  <si>
    <t>hm022re/km022re</t>
  </si>
  <si>
    <t>hm023sp/km023sp</t>
  </si>
  <si>
    <t>hm024sp/km024sp</t>
  </si>
  <si>
    <t>hms02he/kms02he</t>
  </si>
  <si>
    <t>hms04he/kms04he</t>
  </si>
  <si>
    <t>hms06he/kms06he</t>
  </si>
  <si>
    <t>hms07he/kms07he</t>
  </si>
  <si>
    <t>halcstat/kalcstat</t>
  </si>
  <si>
    <t>halcrel/kalcrel</t>
  </si>
  <si>
    <t>hu101re/ku101re</t>
  </si>
  <si>
    <t>hu025re/ku025re</t>
  </si>
  <si>
    <t>hu043re/ku043re</t>
  </si>
  <si>
    <t>hu026re/ku026re</t>
  </si>
  <si>
    <t>hu027re/ku027re</t>
  </si>
  <si>
    <t>hu028re/ku028re</t>
  </si>
  <si>
    <t>hu044re/ku044re</t>
  </si>
  <si>
    <t>hu045re/ku045re</t>
  </si>
  <si>
    <t>hu029re/ku029re</t>
  </si>
  <si>
    <t>hu046re/ku046re</t>
  </si>
  <si>
    <t>hu047re/ku047re</t>
  </si>
  <si>
    <t>hu048re/ku048re</t>
  </si>
  <si>
    <t>hu049re/ku049re</t>
  </si>
  <si>
    <t>hu049are/ku049are</t>
  </si>
  <si>
    <t>hu049bre/ku049bre</t>
  </si>
  <si>
    <t>hu049cre/ku049cre</t>
  </si>
  <si>
    <t>hu034rec/ku034rec</t>
  </si>
  <si>
    <t>hua34re/kua34re</t>
  </si>
  <si>
    <t>hu030re/ku030re</t>
  </si>
  <si>
    <t>hu031re/ku031re</t>
  </si>
  <si>
    <t>hu032re/ku032re</t>
  </si>
  <si>
    <t>hu033re/ku033re</t>
  </si>
  <si>
    <t>hu035re/ku035re</t>
  </si>
  <si>
    <t>hu036re/ku036re</t>
  </si>
  <si>
    <t>hu037re/ku037re</t>
  </si>
  <si>
    <t>hu050re/ku050re</t>
  </si>
  <si>
    <t>hu050are/ku050are</t>
  </si>
  <si>
    <t>hu050bre/ku050bre</t>
  </si>
  <si>
    <t>hu050cre/ku050cre</t>
  </si>
  <si>
    <t>hu051re/ku051re</t>
  </si>
  <si>
    <t>hu052re/ku052re</t>
  </si>
  <si>
    <t>hu038re/ku038re</t>
  </si>
  <si>
    <t>hu053re/ku053re</t>
  </si>
  <si>
    <t>hu053are/ku053are</t>
  </si>
  <si>
    <t>hu053bre/ku053bre</t>
  </si>
  <si>
    <t>hu053cre/ku053cre</t>
  </si>
  <si>
    <t>hu039re/ku039re</t>
  </si>
  <si>
    <t>hu040re/ku040re</t>
  </si>
  <si>
    <t>hu041re/ku041re</t>
  </si>
  <si>
    <t>hu042re/ku042re</t>
  </si>
  <si>
    <t>hitstat/kitstat</t>
  </si>
  <si>
    <t>hitrel/kitrel</t>
  </si>
  <si>
    <t>hq100rp/kq100rp</t>
  </si>
  <si>
    <t>hq101rp/kq101rp</t>
  </si>
  <si>
    <t>hq102rp/kq102rp</t>
  </si>
  <si>
    <t>hq102rpb/kq102rpb</t>
  </si>
  <si>
    <t>hq102rpl/kq102rpl</t>
  </si>
  <si>
    <t>hq102rpu/kq102rpu</t>
  </si>
  <si>
    <t>hq102rpe/kq102rpe</t>
  </si>
  <si>
    <t>hq103rp/kq103rp</t>
  </si>
  <si>
    <t>hq103rp1/kq103rp1</t>
  </si>
  <si>
    <t>hq103rp2/kq103rp2</t>
  </si>
  <si>
    <t>hq104rp/kq104rp</t>
  </si>
  <si>
    <t>hq105rp/kq105rp</t>
  </si>
  <si>
    <t>hq106rp1/kq106rp1</t>
  </si>
  <si>
    <t>hq106rp2/kq106rp2</t>
  </si>
  <si>
    <t>hq106rp3/kq106rp3</t>
  </si>
  <si>
    <t>hq106rp4/kq106rp4</t>
  </si>
  <si>
    <t>hq106rp5/kq106rp5</t>
  </si>
  <si>
    <t>hq106rp6/kq106rp6</t>
  </si>
  <si>
    <t>hq106rp7/kq106rp7</t>
  </si>
  <si>
    <t>hq110rp/kq110rp</t>
  </si>
  <si>
    <t>hq120rp/kq120rp</t>
  </si>
  <si>
    <t>hq121rp/kq121rp</t>
  </si>
  <si>
    <t>hq122rp/kq122rp</t>
  </si>
  <si>
    <t>hq122rpb/kq122rpb</t>
  </si>
  <si>
    <t>hq122rpl/kq122rpl</t>
  </si>
  <si>
    <t>hq122rpu/kq122rpu</t>
  </si>
  <si>
    <t>hq122rpe/kq122rpe</t>
  </si>
  <si>
    <t>hq123rp/kq123rp</t>
  </si>
  <si>
    <t>hq123rp1/kq123rp1</t>
  </si>
  <si>
    <t>hq123rp2/kq123rp2</t>
  </si>
  <si>
    <t>hq124rp/kq124rp</t>
  </si>
  <si>
    <t>hq125rp/kq125rp</t>
  </si>
  <si>
    <t>hq126rp1/kq126rp1</t>
  </si>
  <si>
    <t>hq126rp2/kq126rp2</t>
  </si>
  <si>
    <t>hq126rp3/kq126rp3</t>
  </si>
  <si>
    <t>hq126rp4/kq126rp4</t>
  </si>
  <si>
    <t>hq126rp5/kq126rp5</t>
  </si>
  <si>
    <t>hq126rp6/kq126rp6</t>
  </si>
  <si>
    <t>hq126rp7/kq126rp7</t>
  </si>
  <si>
    <t>hq130rp/kq130rp</t>
  </si>
  <si>
    <t>hq200rp/kq200rp</t>
  </si>
  <si>
    <t>hq210rp/kq210rp</t>
  </si>
  <si>
    <t>hq210rpb/kq210rpb</t>
  </si>
  <si>
    <t>hq210rpl/kq210rpl</t>
  </si>
  <si>
    <t>hq210rpu/kq210rpu</t>
  </si>
  <si>
    <t>hq210rpe/kq210rpe</t>
  </si>
  <si>
    <t>hq211rp/kq211rp</t>
  </si>
  <si>
    <t>hq211rp1/kq211rp1</t>
  </si>
  <si>
    <t>hq211rp2/kq211rp2</t>
  </si>
  <si>
    <t>hq211rp3/kq211rp3</t>
  </si>
  <si>
    <t>hq212rp/kq212rp</t>
  </si>
  <si>
    <t>hq213rp/kq213rp</t>
  </si>
  <si>
    <t>hq214rp/kq214rp</t>
  </si>
  <si>
    <t>hq215rp/kq215rp</t>
  </si>
  <si>
    <t>hq216rp/kq216rp</t>
  </si>
  <si>
    <t>hq217rp/kq217rp</t>
  </si>
  <si>
    <t>hq218rp/kq218rp</t>
  </si>
  <si>
    <t>hq219rp/kq219rp</t>
  </si>
  <si>
    <t>hq220rp/kq220rp</t>
  </si>
  <si>
    <t>hq220rpb/kq220rpb</t>
  </si>
  <si>
    <t>hq220rpl/kq220rpl</t>
  </si>
  <si>
    <t>hq220rpu/kq220rpu</t>
  </si>
  <si>
    <t>hq220rpe/kq220rpe</t>
  </si>
  <si>
    <t>hq221rp/kq221rp</t>
  </si>
  <si>
    <t>hq221rp1/kq221rp1</t>
  </si>
  <si>
    <t>hq221rp2/kq221rp2</t>
  </si>
  <si>
    <t>hq221rp3/kq221rp3</t>
  </si>
  <si>
    <t>hq222rp/kq222rp</t>
  </si>
  <si>
    <t>hq223rp/kq223rp</t>
  </si>
  <si>
    <t>hq224rp/kq224rp</t>
  </si>
  <si>
    <t>hq225rp/kq225rp</t>
  </si>
  <si>
    <t>hq226rp/kq226rp</t>
  </si>
  <si>
    <t>hq227rp/kq227rp</t>
  </si>
  <si>
    <t>hq228rp/kq228rp</t>
  </si>
  <si>
    <t>hq229rp/kq229rp</t>
  </si>
  <si>
    <t>hq230rp/kq230rp</t>
  </si>
  <si>
    <t>hq230rpb/kq230rpb</t>
  </si>
  <si>
    <t>hq230rpl/kq230rpl</t>
  </si>
  <si>
    <t>hq230rpu/kq230rpu</t>
  </si>
  <si>
    <t>hq230rpe/kq230rpe</t>
  </si>
  <si>
    <t>hq231rp/kq231rp</t>
  </si>
  <si>
    <t>hq231rp1/kq231rp1</t>
  </si>
  <si>
    <t>hq231rp2/kq231rp2</t>
  </si>
  <si>
    <t>hq231rp3/kq231rp3</t>
  </si>
  <si>
    <t>hq232rp/kq232rp</t>
  </si>
  <si>
    <t>hq233rp/kq233rp</t>
  </si>
  <si>
    <t>hq234rp/kq234rp</t>
  </si>
  <si>
    <t>hq235rp/kq235rp</t>
  </si>
  <si>
    <t>hq236rp/kq236rp</t>
  </si>
  <si>
    <t>hq237rp/kq237rp</t>
  </si>
  <si>
    <t>hq238rp/kq238rp</t>
  </si>
  <si>
    <t>hq239rp/kq239rp</t>
  </si>
  <si>
    <t>hq400rp/kq400rp</t>
  </si>
  <si>
    <t>hq410rp/kq410rp</t>
  </si>
  <si>
    <t>hq410rpb/kq410rpb</t>
  </si>
  <si>
    <t>hq410rpl/kq410rpl</t>
  </si>
  <si>
    <t>hq410rpu/kq410rpu</t>
  </si>
  <si>
    <t>hq410rpe/kq410rpe</t>
  </si>
  <si>
    <t>hq411rp/kq411rp</t>
  </si>
  <si>
    <t>hq411rp1/kq411rp1</t>
  </si>
  <si>
    <t>hq411rp2/kq411rp2</t>
  </si>
  <si>
    <t>hq411rp3/kq411rp3</t>
  </si>
  <si>
    <t>hq412rp/kq412rp</t>
  </si>
  <si>
    <t>hq413rp/kq413rp</t>
  </si>
  <si>
    <t>hq414rp/kq414rp</t>
  </si>
  <si>
    <t>hq415rp/kq415rp</t>
  </si>
  <si>
    <t>hq416rp/kq416rp</t>
  </si>
  <si>
    <t>hq417rp/kq417rp</t>
  </si>
  <si>
    <t>hq418rp/kq418rp</t>
  </si>
  <si>
    <t>hq419rp/kq419rp</t>
  </si>
  <si>
    <t>hq4110rp/kq4110rp</t>
  </si>
  <si>
    <t>hq4111rp/kq4111rp</t>
  </si>
  <si>
    <t>hq420rp/kq420rp</t>
  </si>
  <si>
    <t>hq420rpb/kq420rpb</t>
  </si>
  <si>
    <t>hq420rpl/kq420rpl</t>
  </si>
  <si>
    <t>hq420rpu/kq420rpu</t>
  </si>
  <si>
    <t>hq420rpe/kq420rpe</t>
  </si>
  <si>
    <t>hq421rp/kq421rp</t>
  </si>
  <si>
    <t>hq421rp1/kq421rp1</t>
  </si>
  <si>
    <t>hq421rp2/kq421rp2</t>
  </si>
  <si>
    <t>hq421rp3/kq421rp3</t>
  </si>
  <si>
    <t>hq422rp/kq422rp</t>
  </si>
  <si>
    <t>hq423rp/kq423rp</t>
  </si>
  <si>
    <t>hq424rp/kq424rp</t>
  </si>
  <si>
    <t>hq425rp/kq425rp</t>
  </si>
  <si>
    <t>hq426rp/kq426rp</t>
  </si>
  <si>
    <t>hq427rp/kq427rp</t>
  </si>
  <si>
    <t>hq428rp/kq428rp</t>
  </si>
  <si>
    <t>hq429rp/kq429rp</t>
  </si>
  <si>
    <t>hq4210rp/kq4210rp</t>
  </si>
  <si>
    <t>hq430rp/kq430rp</t>
  </si>
  <si>
    <t>hq430rpb/kq430rpb</t>
  </si>
  <si>
    <t>hq430rpl/kq430rpl</t>
  </si>
  <si>
    <t>hq430rpu/kq430rpu</t>
  </si>
  <si>
    <t>hq430rpe/kq430rpe</t>
  </si>
  <si>
    <t>hq431rp/kq431rp</t>
  </si>
  <si>
    <t>hq431rp1/kq431rp1</t>
  </si>
  <si>
    <t>hq431rp2/kq431rp2</t>
  </si>
  <si>
    <t>hq431rp3/kq431rp3</t>
  </si>
  <si>
    <t>hq432rp/kq432rp</t>
  </si>
  <si>
    <t>hq433rp/kq433rp</t>
  </si>
  <si>
    <t>hq434rp/kq434rp</t>
  </si>
  <si>
    <t>hq435rp/kq435rp</t>
  </si>
  <si>
    <t>hq436rp/kq436rp</t>
  </si>
  <si>
    <t>hq437rp/kq437rp</t>
  </si>
  <si>
    <t>hq438rp/kq438rp</t>
  </si>
  <si>
    <t>hq439rp/kq439rp</t>
  </si>
  <si>
    <t>hq4310rp/kq4310rp</t>
  </si>
  <si>
    <t>hq440rp/kq440rp</t>
  </si>
  <si>
    <t>hq440rpb/kq440rpb</t>
  </si>
  <si>
    <t>hq440rpl/kq440rpl</t>
  </si>
  <si>
    <t>hq440rpu/kq440rpu</t>
  </si>
  <si>
    <t>hq440rpe/kq440rpe</t>
  </si>
  <si>
    <t>hq441rp/kq441rp</t>
  </si>
  <si>
    <t>hq441rp1/kq441rp1</t>
  </si>
  <si>
    <t>hq441rp2/kq441rp2</t>
  </si>
  <si>
    <t>hq441rp3/kq441rp3</t>
  </si>
  <si>
    <t>hq442rp/kq442rp</t>
  </si>
  <si>
    <t>hq443rp/kq443rp</t>
  </si>
  <si>
    <t>hq444rp/kq444rp</t>
  </si>
  <si>
    <t>hq445rp/kq445rp</t>
  </si>
  <si>
    <t>hq446rp/kq446rp</t>
  </si>
  <si>
    <t>hq447rp/kq447rp</t>
  </si>
  <si>
    <t>hq448rp/kq448rp</t>
  </si>
  <si>
    <t>hq449rp/kq449rp</t>
  </si>
  <si>
    <t>hq4410rp/kq4410rp</t>
  </si>
  <si>
    <t>hq450rp/kq450rp</t>
  </si>
  <si>
    <t>hq450rpb/kq450rpb</t>
  </si>
  <si>
    <t>hq450rpl/kq450rpl</t>
  </si>
  <si>
    <t>hq450rpu/kq450rpu</t>
  </si>
  <si>
    <t>hq450rpe/kq450rpe</t>
  </si>
  <si>
    <t>hq451rp/kq451rp</t>
  </si>
  <si>
    <t>hq451rp1/kq451rp1</t>
  </si>
  <si>
    <t>hq451rp2/kq451rp2</t>
  </si>
  <si>
    <t>hq451rp3/kq451rp3</t>
  </si>
  <si>
    <t>hq452rp/kq452rp</t>
  </si>
  <si>
    <t>hq453rp/kq453rp</t>
  </si>
  <si>
    <t>hq454rp/kq454rp</t>
  </si>
  <si>
    <t>hq455rp/kq455rp</t>
  </si>
  <si>
    <t>hq456rp/kq456rp</t>
  </si>
  <si>
    <t>hq457rp/kq457rp</t>
  </si>
  <si>
    <t>hq458rp/kq458rp</t>
  </si>
  <si>
    <t>hq459rp/kq459rp</t>
  </si>
  <si>
    <t>hq4510rp/kq4510rp</t>
  </si>
  <si>
    <t>hq460rp/kq460rp</t>
  </si>
  <si>
    <t>hq460rpb/kq460rpb</t>
  </si>
  <si>
    <t>hq460rpl/kq460rpl</t>
  </si>
  <si>
    <t>hq460rpu/kq460rpu</t>
  </si>
  <si>
    <t>hq460rpe/kq460rpe</t>
  </si>
  <si>
    <t>hq461rp/kq461rp</t>
  </si>
  <si>
    <t>hq461rp1/kq461rp1</t>
  </si>
  <si>
    <t>hq461rp2/kq461rp2</t>
  </si>
  <si>
    <t>hq461rp3/kq461rp3</t>
  </si>
  <si>
    <t>hq462rp/kq462rp</t>
  </si>
  <si>
    <t>hq463rp/kq463rp</t>
  </si>
  <si>
    <t>hq464rp/kq464rp</t>
  </si>
  <si>
    <t>hq465rp/kq465rp</t>
  </si>
  <si>
    <t>hq466rp/kq466rp</t>
  </si>
  <si>
    <t>hq467rp/kq467rp</t>
  </si>
  <si>
    <t>hq468rp/kq468rp</t>
  </si>
  <si>
    <t>hq469rp/kq469rp</t>
  </si>
  <si>
    <t>hq4610rp/kq4610rp</t>
  </si>
  <si>
    <t>hq470rp/kq470rp</t>
  </si>
  <si>
    <t>hq470rpb/kq470rpb</t>
  </si>
  <si>
    <t>hq470rpl/kq470rpl</t>
  </si>
  <si>
    <t>hq470rpu/kq470rpu</t>
  </si>
  <si>
    <t>hq470rpe/kq470rpe</t>
  </si>
  <si>
    <t>hq471rp/kq471rp</t>
  </si>
  <si>
    <t>hq471rp1/kq471rp1</t>
  </si>
  <si>
    <t>hq471rp2/kq471rp2</t>
  </si>
  <si>
    <t>hq471rp3/kq471rp3</t>
  </si>
  <si>
    <t>hq472rp/kq472rp</t>
  </si>
  <si>
    <t>hq473rp/kq473rp</t>
  </si>
  <si>
    <t>hq474rp/kq474rp</t>
  </si>
  <si>
    <t>hq475rp/kq475rp</t>
  </si>
  <si>
    <t>hq476rp/kq476rp</t>
  </si>
  <si>
    <t>hq477rp/kq477rp</t>
  </si>
  <si>
    <t>hq478rp/kq478rp</t>
  </si>
  <si>
    <t>hq479rp/kq479rp</t>
  </si>
  <si>
    <t>hq4710rp/kq4710rp</t>
  </si>
  <si>
    <t>hq480rp/kq480rp</t>
  </si>
  <si>
    <t>hq480rpb/kq480rpb</t>
  </si>
  <si>
    <t>hq480rpl/kq480rpl</t>
  </si>
  <si>
    <t>hq480rpu/kq480rpu</t>
  </si>
  <si>
    <t>hq480rpe/kq480rpe</t>
  </si>
  <si>
    <t>hq481rp/kq481rp</t>
  </si>
  <si>
    <t>hq481rp1/kq481rp1</t>
  </si>
  <si>
    <t>hq481rp2/kq481rp2</t>
  </si>
  <si>
    <t>hq481rp3/kq481rp3</t>
  </si>
  <si>
    <t>hq482rp/kq482rp</t>
  </si>
  <si>
    <t>hq483rp/kq483rp</t>
  </si>
  <si>
    <t>hq484rp/kq484rp</t>
  </si>
  <si>
    <t>hq485rp/kq485rp</t>
  </si>
  <si>
    <t>hq486rp/kq486rp</t>
  </si>
  <si>
    <t>hq487rp/kq487rp</t>
  </si>
  <si>
    <t>hq488rp/kq488rp</t>
  </si>
  <si>
    <t>hq489rp/kq489rp</t>
  </si>
  <si>
    <t>hq4810rp/kq4810rp</t>
  </si>
  <si>
    <t>hq490rp/kq490rp</t>
  </si>
  <si>
    <t>hq490rpb/kq490rpb</t>
  </si>
  <si>
    <t>hq490rpl/kq490rpl</t>
  </si>
  <si>
    <t>hq490rpu/kq490rpu</t>
  </si>
  <si>
    <t>hq490rpe/kq490rpe</t>
  </si>
  <si>
    <t>hq491rp/kq491rp</t>
  </si>
  <si>
    <t>hq491rp1/kq491rp1</t>
  </si>
  <si>
    <t>hq491rp2/kq491rp2</t>
  </si>
  <si>
    <t>hq491rp3/kq491rp3</t>
  </si>
  <si>
    <t>hq492rp/kq492rp</t>
  </si>
  <si>
    <t>hq493rp/kq493rp</t>
  </si>
  <si>
    <t>hq494rp/kq494rp</t>
  </si>
  <si>
    <t>hq495rp/kq495rp</t>
  </si>
  <si>
    <t>hq496rp/kq496rp</t>
  </si>
  <si>
    <t>hq497rp/kq497rp</t>
  </si>
  <si>
    <t>hq498rp/kq498rp</t>
  </si>
  <si>
    <t>hq499rp/kq499rp</t>
  </si>
  <si>
    <t>hq4910rp/kq4910rp</t>
  </si>
  <si>
    <t>hq4100rp/kq4100rp</t>
  </si>
  <si>
    <t>hq4100rpb/kq4100rpb</t>
  </si>
  <si>
    <t>hq4100rpl/kq4100rpl</t>
  </si>
  <si>
    <t>hq4100rpu/kq4100rpu</t>
  </si>
  <si>
    <t>hq4100rpe/kq4100rpe</t>
  </si>
  <si>
    <t>hq4101rp/kq4101rp</t>
  </si>
  <si>
    <t>hq4101rp1/kq4101rp1</t>
  </si>
  <si>
    <t>hq4101rp2/kq4101rp2</t>
  </si>
  <si>
    <t>hq4101rp3/kq4101rp3</t>
  </si>
  <si>
    <t>hq4102rp/kq4102rp</t>
  </si>
  <si>
    <t>hq4103rp/kq4103rp</t>
  </si>
  <si>
    <t>hq4104rp/kq4104rp</t>
  </si>
  <si>
    <t>hq4105rp/kq4105rp</t>
  </si>
  <si>
    <t>hq4106rp/kq4106rp</t>
  </si>
  <si>
    <t>hq4107rp/kq4107rp</t>
  </si>
  <si>
    <t>hq4108rp/kq4108rp</t>
  </si>
  <si>
    <t>hq4109rp/kq4109rp</t>
  </si>
  <si>
    <t>hq41010rp/kq41010rp</t>
  </si>
  <si>
    <t>hq407rp/kq407rp</t>
  </si>
  <si>
    <t>hq4071rp/kq4071rp</t>
  </si>
  <si>
    <t>hq407rp1/kq407rp1</t>
  </si>
  <si>
    <t>hq407rp2/kq407rp2</t>
  </si>
  <si>
    <t>hq407rp3/kq407rp3</t>
  </si>
  <si>
    <t>hq407rp4/kq407rp4</t>
  </si>
  <si>
    <t>hq407rp5/kq407rp5</t>
  </si>
  <si>
    <t>hq407rp6/kq407rp6</t>
  </si>
  <si>
    <t>hq408rp/kq408rp</t>
  </si>
  <si>
    <t>hq4081rp/kq4081rp</t>
  </si>
  <si>
    <t>hq408rp1/kq408rp1</t>
  </si>
  <si>
    <t>hq408rp2/kq408rp2</t>
  </si>
  <si>
    <t>hq408rp3/kq408rp3</t>
  </si>
  <si>
    <t>hq408rp4/kq408rp4</t>
  </si>
  <si>
    <t>hq408rp5/kq408rp5</t>
  </si>
  <si>
    <t>hq408rp6/kq408rp6</t>
  </si>
  <si>
    <t>hq409rp/kq409rp</t>
  </si>
  <si>
    <t>hq700rp/kq700rp</t>
  </si>
  <si>
    <t>hq701rp/kq701rp</t>
  </si>
  <si>
    <t>hincstat/kincstat</t>
  </si>
  <si>
    <t>hincrel/kincrel</t>
  </si>
  <si>
    <t>hp205re/kp205re</t>
  </si>
  <si>
    <t>hp206re/kp206re</t>
  </si>
  <si>
    <t>hp207re/kp207re</t>
  </si>
  <si>
    <t>hp207reb/kp207reb</t>
  </si>
  <si>
    <t>hp207rel/kp207rel</t>
  </si>
  <si>
    <t>hp207reu/kp207reu</t>
  </si>
  <si>
    <t>hp207ree/kp207ree</t>
  </si>
  <si>
    <t>hp208rec/kp208rec</t>
  </si>
  <si>
    <t>hp205sp/kp205sp</t>
  </si>
  <si>
    <t>hp207sp/kp207sp</t>
  </si>
  <si>
    <t>hp207spb/kp207spb</t>
  </si>
  <si>
    <t>hp207spl/kp207spl</t>
  </si>
  <si>
    <t>hp207spu/kp207spu</t>
  </si>
  <si>
    <t>hp207spe/kp207spe</t>
  </si>
  <si>
    <t>hp208spc/kp208spc</t>
  </si>
  <si>
    <t>hp289re/kp289re</t>
  </si>
  <si>
    <t>hp299re/kp299re</t>
  </si>
  <si>
    <t>hp209re/kp209re</t>
  </si>
  <si>
    <t>hp210re/kp210re</t>
  </si>
  <si>
    <t>hp211re/kp211re</t>
  </si>
  <si>
    <t>hp211rec/kp211rec</t>
  </si>
  <si>
    <t>hp2110re/kp2110re</t>
  </si>
  <si>
    <t>hp211reb/kp211reb</t>
  </si>
  <si>
    <t>hp211rel/kp211rel</t>
  </si>
  <si>
    <t>hp211reu/kp211reu</t>
  </si>
  <si>
    <t>hp211ree/kp211ree</t>
  </si>
  <si>
    <t>hp522re/kp522re</t>
  </si>
  <si>
    <t>hp523re/kp523re</t>
  </si>
  <si>
    <t>hp524re/kp524re</t>
  </si>
  <si>
    <t>hp508re/kp508re</t>
  </si>
  <si>
    <t>hp509re/kp509re</t>
  </si>
  <si>
    <t>hp510re/kp510re</t>
  </si>
  <si>
    <t>hp510rec/kp510rec</t>
  </si>
  <si>
    <t>hp510reb/kp510reb</t>
  </si>
  <si>
    <t>hp510rel/kp510rel</t>
  </si>
  <si>
    <t>hp510reu/kp510reu</t>
  </si>
  <si>
    <t>hp510ree/kp510ree</t>
  </si>
  <si>
    <t>hp511re/kp511re</t>
  </si>
  <si>
    <t>hp289sp/kp289sp</t>
  </si>
  <si>
    <t>hp299sp/kp299sp</t>
  </si>
  <si>
    <t>hp209sp/kp209sp</t>
  </si>
  <si>
    <t>hp211sp/kp211sp</t>
  </si>
  <si>
    <t>hp211spc/kp211spc</t>
  </si>
  <si>
    <t>hp2110sp/kp2110sp</t>
  </si>
  <si>
    <t>hp211spb/kp211spb</t>
  </si>
  <si>
    <t>hp211spl/kp211spl</t>
  </si>
  <si>
    <t>hp211spu/kp211spu</t>
  </si>
  <si>
    <t>hp211spe/kp211spe</t>
  </si>
  <si>
    <t>hp522sp/kp522sp</t>
  </si>
  <si>
    <t>hp523sp/kp523sp</t>
  </si>
  <si>
    <t>hp524sp/kp524sp</t>
  </si>
  <si>
    <t>hp508sp/kp508sp</t>
  </si>
  <si>
    <t>hp509sp/kp509sp</t>
  </si>
  <si>
    <t>hp510sp/kp510sp</t>
  </si>
  <si>
    <t>hp510spc/kp510spc</t>
  </si>
  <si>
    <t>hp510spb/kp510spb</t>
  </si>
  <si>
    <t>hp510spl/kp510spl</t>
  </si>
  <si>
    <t>hp510spu/kp510spu</t>
  </si>
  <si>
    <t>hp510spe/kp510spe</t>
  </si>
  <si>
    <t>hp511sp/kp511sp</t>
  </si>
  <si>
    <t>hp530re/kp530re</t>
  </si>
  <si>
    <t>hp531re/kp531re</t>
  </si>
  <si>
    <t>hp532re/kp532re</t>
  </si>
  <si>
    <t>hp533re/kp533re</t>
  </si>
  <si>
    <t>hp533ref/kp533ref</t>
  </si>
  <si>
    <t>hp533rec/kp533rec</t>
  </si>
  <si>
    <t>hp533reb/kp533reb</t>
  </si>
  <si>
    <t>hp533rel/kp533rel</t>
  </si>
  <si>
    <t>hp533reu/kp533reu</t>
  </si>
  <si>
    <t>hp533ree/kp533ree</t>
  </si>
  <si>
    <t>hp534re/kp534re</t>
  </si>
  <si>
    <t>hp535re/kp535re</t>
  </si>
  <si>
    <t>hp535reb/kp535reb</t>
  </si>
  <si>
    <t>hp535rel/kp535rel</t>
  </si>
  <si>
    <t>hp535reu/kp535reu</t>
  </si>
  <si>
    <t>hp535ree/kp535ree</t>
  </si>
  <si>
    <t>hp300re/kp300re</t>
  </si>
  <si>
    <t>hp301re/kp301re</t>
  </si>
  <si>
    <t>hp302re/kp302re</t>
  </si>
  <si>
    <t>hp301rec/kp301rec</t>
  </si>
  <si>
    <t>hp536re/kp536re</t>
  </si>
  <si>
    <t>hp537re1/kp537re1</t>
  </si>
  <si>
    <t>hp537re2/kp537re2</t>
  </si>
  <si>
    <t>hp537re3/kp537re3</t>
  </si>
  <si>
    <t>hp537re4/kp537re4</t>
  </si>
  <si>
    <t>hp537re5/kp537re5</t>
  </si>
  <si>
    <t>hp543re/kp543re</t>
  </si>
  <si>
    <t>hp543ref/kp543ref</t>
  </si>
  <si>
    <t>hp543rec/kp543rec</t>
  </si>
  <si>
    <t>hp543reb/kp543reb</t>
  </si>
  <si>
    <t>hp543rel/kp543rel</t>
  </si>
  <si>
    <t>hp543reu/kp543reu</t>
  </si>
  <si>
    <t>hp543ree/kp543ree</t>
  </si>
  <si>
    <t>hp544re/kp544re</t>
  </si>
  <si>
    <t>hp530sp/kp530sp</t>
  </si>
  <si>
    <t>hp531sp/kp531sp</t>
  </si>
  <si>
    <t>hp532sp/kp532sp</t>
  </si>
  <si>
    <t>hp533sp/kp533sp</t>
  </si>
  <si>
    <t>hp533spf/kp533spf</t>
  </si>
  <si>
    <t>hp533spc/kp533spc</t>
  </si>
  <si>
    <t>hp533spb/kp533spb</t>
  </si>
  <si>
    <t>hp533spl/kp533spl</t>
  </si>
  <si>
    <t>hp533spu/kp533spu</t>
  </si>
  <si>
    <t>hp533spe/kp533spe</t>
  </si>
  <si>
    <t>hp534sp/kp534sp</t>
  </si>
  <si>
    <t>hp535sp/kp535sp</t>
  </si>
  <si>
    <t>hp535spb/kp535spb</t>
  </si>
  <si>
    <t>hp535spl/kp535spl</t>
  </si>
  <si>
    <t>hp535spu/kp535spu</t>
  </si>
  <si>
    <t>hp535spe/kp535spe</t>
  </si>
  <si>
    <t>hp306sp/kp306sp</t>
  </si>
  <si>
    <t>hp307sp/kp307sp</t>
  </si>
  <si>
    <t>hp308sp/kp308sp</t>
  </si>
  <si>
    <t>hp307spc/kp307spc</t>
  </si>
  <si>
    <t>hp536sp/kp536sp</t>
  </si>
  <si>
    <t>hp537sp1/kp537sp1</t>
  </si>
  <si>
    <t>hp537sp2/kp537sp2</t>
  </si>
  <si>
    <t>hp537sp3/kp537sp3</t>
  </si>
  <si>
    <t>hp537sp4/kp537sp4</t>
  </si>
  <si>
    <t>hp537sp5/kp537sp5</t>
  </si>
  <si>
    <t>hp543sp/kp543sp</t>
  </si>
  <si>
    <t>hp543spf/kp543spf</t>
  </si>
  <si>
    <t>hp543spc/kp543spc</t>
  </si>
  <si>
    <t>hp543spb/kp543spb</t>
  </si>
  <si>
    <t>hp543spl/kp543spl</t>
  </si>
  <si>
    <t>hp543spu/kp543spu</t>
  </si>
  <si>
    <t>hp543spe/kp543spe</t>
  </si>
  <si>
    <t>hp544sp/kp544sp</t>
  </si>
  <si>
    <t>hp400rp/kp400rp</t>
  </si>
  <si>
    <t>hp400rpf/kp400rpf</t>
  </si>
  <si>
    <t>hp401rp1/kp401rp1</t>
  </si>
  <si>
    <t>hp402rp1/kp402rp1</t>
  </si>
  <si>
    <t>hp401rp1b/kp401rp1b</t>
  </si>
  <si>
    <t>hp401rp1l/kp401rp1l</t>
  </si>
  <si>
    <t>hp401rp1u/kp401rp1u</t>
  </si>
  <si>
    <t>hp401rp1e/kp401rp1e</t>
  </si>
  <si>
    <t>hp401rp1c/kp401rp1c</t>
  </si>
  <si>
    <t>hp403rp1/kp403rp1</t>
  </si>
  <si>
    <t>hp404rp1/kp404rp1</t>
  </si>
  <si>
    <t>hp405rp1/kp405rp1</t>
  </si>
  <si>
    <t>hp406rp1/kp406rp1</t>
  </si>
  <si>
    <t>hp407rp1/kp407rp1</t>
  </si>
  <si>
    <t>hp408rp1/kp408rp1</t>
  </si>
  <si>
    <t>hp408rp1c/kp408rp1c</t>
  </si>
  <si>
    <t>hp409rp1/kp409rp1</t>
  </si>
  <si>
    <t>hp409rp1b/kp409rp1b</t>
  </si>
  <si>
    <t>hp409rp1l/kp409rp1l</t>
  </si>
  <si>
    <t>hp409rp1u/kp409rp1u</t>
  </si>
  <si>
    <t>hp409rp1e/kp409rp1e</t>
  </si>
  <si>
    <t>hp410rp1/kp410rp1</t>
  </si>
  <si>
    <t>hp411rp1/kp411rp1</t>
  </si>
  <si>
    <t>hp412rp1c/kp412rp1c</t>
  </si>
  <si>
    <t>hp412rp1l/kp412rp1l</t>
  </si>
  <si>
    <t>hp412rp1u/kp412rp1u</t>
  </si>
  <si>
    <t>hp401rp2/kp401rp2</t>
  </si>
  <si>
    <t>hp402rp2/kp402rp2</t>
  </si>
  <si>
    <t>hp401rp2b/kp401rp2b</t>
  </si>
  <si>
    <t>hp401rp2l/kp401rp2l</t>
  </si>
  <si>
    <t>hp401rp2u/kp401rp2u</t>
  </si>
  <si>
    <t>hp401rp2e/kp401rp2e</t>
  </si>
  <si>
    <t>hp401rp2c/kp401rp2c</t>
  </si>
  <si>
    <t>hp403rp2/kp403rp2</t>
  </si>
  <si>
    <t>hp404rp2/kp404rp2</t>
  </si>
  <si>
    <t>hp405rp2/kp405rp2</t>
  </si>
  <si>
    <t>hp406rp2/kp406rp2</t>
  </si>
  <si>
    <t>hp407rp2/kp407rp2</t>
  </si>
  <si>
    <t>hp408rp2/kp408rp2</t>
  </si>
  <si>
    <t>hp408rp2c/kp408rp2c</t>
  </si>
  <si>
    <t>hp409rp2/kp409rp2</t>
  </si>
  <si>
    <t>hp409rp2b/kp409rp2b</t>
  </si>
  <si>
    <t>hp409rp2l/kp409rp2l</t>
  </si>
  <si>
    <t>hp409rp2u/kp409rp2u</t>
  </si>
  <si>
    <t>hp409rp2e/kp409rp2e</t>
  </si>
  <si>
    <t>hp410rp2/kp410rp2</t>
  </si>
  <si>
    <t>hp411rp2/kp411rp2</t>
  </si>
  <si>
    <t>hp412rp2c/kp412rp2c</t>
  </si>
  <si>
    <t>hp412rp2l/kp412rp2l</t>
  </si>
  <si>
    <t>hp412rp2u/kp412rp2u</t>
  </si>
  <si>
    <t>hp401rp3/kp401rp3</t>
  </si>
  <si>
    <t>hp402rp3/kp402rp3</t>
  </si>
  <si>
    <t>hp401rp3b/kp401rp3b</t>
  </si>
  <si>
    <t>hp401rp3l/kp401rp3l</t>
  </si>
  <si>
    <t>hp401rp3u/kp401rp3u</t>
  </si>
  <si>
    <t>hp401rp3e/kp401rp3e</t>
  </si>
  <si>
    <t>hp401rp3c/kp401rp3c</t>
  </si>
  <si>
    <t>hp403rp3/kp403rp3</t>
  </si>
  <si>
    <t>hp404rp3/kp404rp3</t>
  </si>
  <si>
    <t>hp405rp3/kp405rp3</t>
  </si>
  <si>
    <t>hp406rp3/kp406rp3</t>
  </si>
  <si>
    <t>hp407rp3/kp407rp3</t>
  </si>
  <si>
    <t>hp408rp3/kp408rp3</t>
  </si>
  <si>
    <t>hp408rp3c/kp408rp3c</t>
  </si>
  <si>
    <t>hp409rp3/kp409rp3</t>
  </si>
  <si>
    <t>hp409rp3b/kp409rp3b</t>
  </si>
  <si>
    <t>hp409rp3l/kp409rp3l</t>
  </si>
  <si>
    <t>hp409rp3u/kp409rp3u</t>
  </si>
  <si>
    <t>hp409rp3e/kp409rp3e</t>
  </si>
  <si>
    <t>hp410rp3/kp410rp3</t>
  </si>
  <si>
    <t>hp411rp3/kp411rp3</t>
  </si>
  <si>
    <t>hp412rp3c/kp412rp3c</t>
  </si>
  <si>
    <t>hp412rp3l/kp412rp3l</t>
  </si>
  <si>
    <t>hp412rp3u/kp412rp3u</t>
  </si>
  <si>
    <t>hp401rp4/kp401rp4</t>
  </si>
  <si>
    <t>hp402rp4/kp402rp4</t>
  </si>
  <si>
    <t>hp401rp4b/kp401rp4b</t>
  </si>
  <si>
    <t>hp401rp4l/kp401rp4l</t>
  </si>
  <si>
    <t>hp401rp4u/kp401rp4u</t>
  </si>
  <si>
    <t>hp401rp4e/kp401rp4e</t>
  </si>
  <si>
    <t>hp401rp4c/kp401rp4c</t>
  </si>
  <si>
    <t>hp403rp4/kp403rp4</t>
  </si>
  <si>
    <t>hp404rp4/kp404rp4</t>
  </si>
  <si>
    <t>hp405rp4/kp405rp4</t>
  </si>
  <si>
    <t>hp406rp4/kp406rp4</t>
  </si>
  <si>
    <t>hp407rp4/kp407rp4</t>
  </si>
  <si>
    <t>hp408rp4/kp408rp4</t>
  </si>
  <si>
    <t>hp408rp4c/kp408rp4c</t>
  </si>
  <si>
    <t>hp409rp4/kp409rp4</t>
  </si>
  <si>
    <t>hp409rp4b/kp409rp4b</t>
  </si>
  <si>
    <t>hp409rp4l/kp409rp4l</t>
  </si>
  <si>
    <t>hp409rp4u/kp409rp4u</t>
  </si>
  <si>
    <t>hp409rp4e/kp409rp4e</t>
  </si>
  <si>
    <t>hp410rp4/kp410rp4</t>
  </si>
  <si>
    <t>hp411rp4/kp411rp4</t>
  </si>
  <si>
    <t>hp412rp4c/kp412rp4c</t>
  </si>
  <si>
    <t>hp412rp4l/kp412rp4l</t>
  </si>
  <si>
    <t>hp412rp4u/kp412rp4u</t>
  </si>
  <si>
    <t>hp401rp5/kp401rp5</t>
  </si>
  <si>
    <t>hp402rp5/kp402rp5</t>
  </si>
  <si>
    <t>hp401rp5b/kp401rp5b</t>
  </si>
  <si>
    <t>hp401rp5l/kp401rp5l</t>
  </si>
  <si>
    <t>hp401rp5u/kp401rp5u</t>
  </si>
  <si>
    <t>hp401rp5e/kp401rp5e</t>
  </si>
  <si>
    <t>hp401rp5c/kp401rp5c</t>
  </si>
  <si>
    <t>hp403rp5/kp403rp5</t>
  </si>
  <si>
    <t>hp404rp5/kp404rp5</t>
  </si>
  <si>
    <t>hp405rp5/kp405rp5</t>
  </si>
  <si>
    <t>hp406rp5/kp406rp5</t>
  </si>
  <si>
    <t>hp407rp5/kp407rp5</t>
  </si>
  <si>
    <t>hp408rp5/kp408rp5</t>
  </si>
  <si>
    <t>hp408rp5c/kp408rp5c</t>
  </si>
  <si>
    <t>hp409rp5/kp409rp5</t>
  </si>
  <si>
    <t>hp409rp5b/kp409rp5b</t>
  </si>
  <si>
    <t>hp409rp5l/kp409rp5l</t>
  </si>
  <si>
    <t>hp409rp5u/kp409rp5u</t>
  </si>
  <si>
    <t>hp409rp5e/kp409rp5e</t>
  </si>
  <si>
    <t>hp410rp5/kp410rp5</t>
  </si>
  <si>
    <t>hp411rp5/kp411rp5</t>
  </si>
  <si>
    <t>hp412rp5c/kp412rp5c</t>
  </si>
  <si>
    <t>hp412rp5l/kp412rp5l</t>
  </si>
  <si>
    <t>hp412rp5u/kp412rp5u</t>
  </si>
  <si>
    <t>hp201re/kp201re</t>
  </si>
  <si>
    <t>hp202re/kp202re</t>
  </si>
  <si>
    <t>hp202rec/kp202rec</t>
  </si>
  <si>
    <t>hp202reb/kp202reb</t>
  </si>
  <si>
    <t>hp202rel/kp202rel</t>
  </si>
  <si>
    <t>hp202reu/kp202reu</t>
  </si>
  <si>
    <t>hp202ree/kp202ree</t>
  </si>
  <si>
    <t>hp201sp/kp201sp</t>
  </si>
  <si>
    <t>hp202sp/kp202sp</t>
  </si>
  <si>
    <t>hp202spb/kp202spb</t>
  </si>
  <si>
    <t>hp202spl/kp202spl</t>
  </si>
  <si>
    <t>hp202spu/kp202spu</t>
  </si>
  <si>
    <t>hp202spe/kp202spe</t>
  </si>
  <si>
    <t>hp2031re/kp2031re</t>
  </si>
  <si>
    <t>hp203re/kp203re</t>
  </si>
  <si>
    <t>hp2032re/kp2032re</t>
  </si>
  <si>
    <t>hp204re/kp204re</t>
  </si>
  <si>
    <t>hp204reb/kp204reb</t>
  </si>
  <si>
    <t>hp204rel/kp204rel</t>
  </si>
  <si>
    <t>hp204reu/kp204reu</t>
  </si>
  <si>
    <t>hp204ree/kp204ree</t>
  </si>
  <si>
    <t>hp2031sp/kp2031sp</t>
  </si>
  <si>
    <t>hp203sp/kp203sp</t>
  </si>
  <si>
    <t>hp2032sp/kp2032sp</t>
  </si>
  <si>
    <t>hp204sp/kp204sp</t>
  </si>
  <si>
    <t>hp204spb/kp204spb</t>
  </si>
  <si>
    <t>hp204spl/kp204spl</t>
  </si>
  <si>
    <t>hp204spu/kp204spu</t>
  </si>
  <si>
    <t>hp204spe/kp204spe</t>
  </si>
  <si>
    <t>hp550re/kp550re</t>
  </si>
  <si>
    <t>hp551re/kp551re</t>
  </si>
  <si>
    <t>hp552re/kp552re</t>
  </si>
  <si>
    <t>hp553re/kp553re</t>
  </si>
  <si>
    <t>hp554re/kp554re</t>
  </si>
  <si>
    <t>hp555re/kp555re</t>
  </si>
  <si>
    <t>hp556rec/kp556rec</t>
  </si>
  <si>
    <t>hp212re/kp212re</t>
  </si>
  <si>
    <t>hp213re/kp213re</t>
  </si>
  <si>
    <t>hp213reb/kp213reb</t>
  </si>
  <si>
    <t>hp213rel/kp213rel</t>
  </si>
  <si>
    <t>hp213reu/kp213reu</t>
  </si>
  <si>
    <t>hp213ree/kp213ree</t>
  </si>
  <si>
    <t>hp212sp/kp212sp</t>
  </si>
  <si>
    <t>hp213sp/kp213sp</t>
  </si>
  <si>
    <t>hp213spb/kp213spb</t>
  </si>
  <si>
    <t>hp213spl/kp213spl</t>
  </si>
  <si>
    <t>hp213spu/kp213spu</t>
  </si>
  <si>
    <t>hp213spe/kp213spe</t>
  </si>
  <si>
    <t>hp216rp/kp216rp</t>
  </si>
  <si>
    <t>hp218rp/kp218rp</t>
  </si>
  <si>
    <t>hp219rp/kp219rp</t>
  </si>
  <si>
    <t>hp219rpb/kp219rpb</t>
  </si>
  <si>
    <t>hp219rpl/kp219rpl</t>
  </si>
  <si>
    <t>hp219rpu/kp219rpu</t>
  </si>
  <si>
    <t>hp219rpe/kp219rpe</t>
  </si>
  <si>
    <t>hp220rp/kp220rp</t>
  </si>
  <si>
    <t>hp222rp/kp222rp</t>
  </si>
  <si>
    <t>hp223rp/kp223rp</t>
  </si>
  <si>
    <t>hp223rpb/kp223rpb</t>
  </si>
  <si>
    <t>hp223rpl/kp223rpl</t>
  </si>
  <si>
    <t>hp223rpu/kp223rpu</t>
  </si>
  <si>
    <t>hp223rpe/kp223rpe</t>
  </si>
  <si>
    <t>hp224hh/kp224hh</t>
  </si>
  <si>
    <t>hp225hh/kp225hh</t>
  </si>
  <si>
    <t>hp225hhb/kp225hhb</t>
  </si>
  <si>
    <t>hp225hhl/kp225hhl</t>
  </si>
  <si>
    <t>hp225hhu/kp225hhu</t>
  </si>
  <si>
    <t>hp225hhe/kp225hhe</t>
  </si>
  <si>
    <t>hp226re/kp226re</t>
  </si>
  <si>
    <t>hp227re/kp227re</t>
  </si>
  <si>
    <t>hp250rec/kp250rec</t>
  </si>
  <si>
    <t>hp251rec/kp251rec</t>
  </si>
  <si>
    <t>hp260hec/kp260hec</t>
  </si>
  <si>
    <t>hp261hec/kp261hec</t>
  </si>
  <si>
    <t>hassstat/kassstat</t>
  </si>
  <si>
    <t>hassrel/kassrel</t>
  </si>
  <si>
    <t>hr021rp/kr021rp</t>
  </si>
  <si>
    <t>hr021rpb/kr021rpb</t>
  </si>
  <si>
    <t>hr021rpf/kr021rpf</t>
  </si>
  <si>
    <t>hr021rpl/kr021rpl</t>
  </si>
  <si>
    <t>hr021rpu/kr021rpu</t>
  </si>
  <si>
    <t>hr021rpe/kr021rpe</t>
  </si>
  <si>
    <t>hr200rp/kr200rp</t>
  </si>
  <si>
    <t>hr201rp/kr201rp</t>
  </si>
  <si>
    <t>hr201rpb/kr201rpb</t>
  </si>
  <si>
    <t>hr201rpl/kr201rpl</t>
  </si>
  <si>
    <t>hr201rpu/kr201rpu</t>
  </si>
  <si>
    <t>hr201rpe/kr201rpe</t>
  </si>
  <si>
    <t>hr202rp/kr202rp</t>
  </si>
  <si>
    <t>hr201rpc/kr201rpc</t>
  </si>
  <si>
    <t>hr300rp/kr300rp</t>
  </si>
  <si>
    <t>hr301rp/kr301rp</t>
  </si>
  <si>
    <t>hr302rp/kr302rp</t>
  </si>
  <si>
    <t>hr301rpc/kr301rpc</t>
  </si>
  <si>
    <t>hr022rp/kr022rp</t>
  </si>
  <si>
    <t>hr022rpb/kr022rpb</t>
  </si>
  <si>
    <t>hr022rpl/kr022rpl</t>
  </si>
  <si>
    <t>hr022rpu/kr022rpu</t>
  </si>
  <si>
    <t>hr022rpe/kr022rpe</t>
  </si>
  <si>
    <t>hr023rpc/kr023rpc</t>
  </si>
  <si>
    <t>hr203rp/kr203rp</t>
  </si>
  <si>
    <t>hr204rp/kr204rp</t>
  </si>
  <si>
    <t>hr204rpb/kr204rpb</t>
  </si>
  <si>
    <t>hr204rpl/kr204rpl</t>
  </si>
  <si>
    <t>hr204rpu/kr204rpu</t>
  </si>
  <si>
    <t>hr204rpe/kr204rpe</t>
  </si>
  <si>
    <t>hr205rp/kr205rp</t>
  </si>
  <si>
    <t>hr204rpc/kr204rpc</t>
  </si>
  <si>
    <t>hr050rp/kr050rp</t>
  </si>
  <si>
    <t>hr029rp/kr029rp</t>
  </si>
  <si>
    <t>hr029rpb/kr029rpb</t>
  </si>
  <si>
    <t>hr029rpf/kr029rpf</t>
  </si>
  <si>
    <t>hr029rpl/kr029rpl</t>
  </si>
  <si>
    <t>hr029rpu/kr029rpu</t>
  </si>
  <si>
    <t>hr029rpe/kr029rpe</t>
  </si>
  <si>
    <t>hr303rp/kr303rp</t>
  </si>
  <si>
    <t>hr304rp/kr304rp</t>
  </si>
  <si>
    <t>hr305rp/kr305rp</t>
  </si>
  <si>
    <t>hr304rpc/kr304rpc</t>
  </si>
  <si>
    <t>hr030rp/kr030rp</t>
  </si>
  <si>
    <t>hr030rpb/kr030rpb</t>
  </si>
  <si>
    <t>hr030rpl/kr030rpl</t>
  </si>
  <si>
    <t>hr030rpu/kr030rpu</t>
  </si>
  <si>
    <t>hr030rpe/kr030rpe</t>
  </si>
  <si>
    <t>hr031rpc/kr031rpc</t>
  </si>
  <si>
    <t>hr024rp/kr024rp</t>
  </si>
  <si>
    <t>hr025rp/kr025rp</t>
  </si>
  <si>
    <t>hr025rpb/kr025rpb</t>
  </si>
  <si>
    <t>hr025rpl/kr025rpl</t>
  </si>
  <si>
    <t>hr025rpu/kr025rpu</t>
  </si>
  <si>
    <t>hr025rpe/kr025rpe</t>
  </si>
  <si>
    <t>hr306rp/kr306rp</t>
  </si>
  <si>
    <t>hr307rp/kr307rp</t>
  </si>
  <si>
    <t>hr308rp/kr308rp</t>
  </si>
  <si>
    <t>hr307rpc/kr307rpc</t>
  </si>
  <si>
    <t>hr026rp/kr026rp</t>
  </si>
  <si>
    <t>hr026rpb/kr026rpb</t>
  </si>
  <si>
    <t>hr026rpl/kr026rpl</t>
  </si>
  <si>
    <t>hr026rpu/kr026rpu</t>
  </si>
  <si>
    <t>hr026rpe/kr026rpe</t>
  </si>
  <si>
    <t>hr027rpc/kr027rpc</t>
  </si>
  <si>
    <t>hr206rp/kr206rp</t>
  </si>
  <si>
    <t>hr207rp/kr207rp</t>
  </si>
  <si>
    <t>hr207rpb/kr207rpb</t>
  </si>
  <si>
    <t>hr207rpl/kr207rpl</t>
  </si>
  <si>
    <t>hr207rpu/kr207rpu</t>
  </si>
  <si>
    <t>hr207rpe/kr207rpe</t>
  </si>
  <si>
    <t>hr208rp/kr208rp</t>
  </si>
  <si>
    <t>hr207rpc/kr207rpc</t>
  </si>
  <si>
    <t>hr032rp/kr032rp</t>
  </si>
  <si>
    <t>hr033rp/kr033rp</t>
  </si>
  <si>
    <t>hr033rpb/kr033rpb</t>
  </si>
  <si>
    <t>hr033rpl/kr033rpl</t>
  </si>
  <si>
    <t>hr033rpu/kr033rpu</t>
  </si>
  <si>
    <t>hr033rpe/kr033rpe</t>
  </si>
  <si>
    <t>hr034rp/kr034rp</t>
  </si>
  <si>
    <t>hr034rpb/kr034rpb</t>
  </si>
  <si>
    <t>hr034rpl/kr034rpl</t>
  </si>
  <si>
    <t>hr034rpu/kr034rpu</t>
  </si>
  <si>
    <t>hr034rpe/kr034rpe</t>
  </si>
  <si>
    <t>hr035rpc/kr035rpc</t>
  </si>
  <si>
    <t>hr040rp/kr040rp</t>
  </si>
  <si>
    <t>hr041rp/kr041rp</t>
  </si>
  <si>
    <t>hr042rp/kr042rp</t>
  </si>
  <si>
    <t>hr042rpb/kr042rpb</t>
  </si>
  <si>
    <t>hr042rpl/kr042rpl</t>
  </si>
  <si>
    <t>hr042rpu/kr042rpu</t>
  </si>
  <si>
    <t>hr042rpe/kr042rpe</t>
  </si>
  <si>
    <t>hr043rp/kr043rp</t>
  </si>
  <si>
    <t>hr043rpb/kr043rpb</t>
  </si>
  <si>
    <t>hr043rpl/kr043rpl</t>
  </si>
  <si>
    <t>hr043rpu/kr043rpu</t>
  </si>
  <si>
    <t>hr043rpe/kr043rpe</t>
  </si>
  <si>
    <t>hr036rp/kr036rp</t>
  </si>
  <si>
    <t>hr037rp/kr037rp</t>
  </si>
  <si>
    <t>hr037rpb/kr037rpb</t>
  </si>
  <si>
    <t>hr037rpl/kr037rpl</t>
  </si>
  <si>
    <t>hr037rpu/kr037rpu</t>
  </si>
  <si>
    <t>hr037rpe/kr037rpe</t>
  </si>
  <si>
    <t>hr062rp/kr062rp</t>
  </si>
  <si>
    <t>hr063rp/kr063rp</t>
  </si>
  <si>
    <t>hr063rpb/kr063rpb</t>
  </si>
  <si>
    <t>hr063rpl/kr063rpl</t>
  </si>
  <si>
    <t>hr063rpu/kr063rpu</t>
  </si>
  <si>
    <t>hr063rpe/kr063rpe</t>
  </si>
  <si>
    <t>hr210rp/kr210rp</t>
  </si>
  <si>
    <t>hr211rp/kr211rp</t>
  </si>
  <si>
    <t>hr210rpc/kr210rpc</t>
  </si>
  <si>
    <t>hr210rpl/kr210rpl</t>
  </si>
  <si>
    <t>hr210rpu/kr210rpu</t>
  </si>
  <si>
    <t>hr064rp/kr064rp</t>
  </si>
  <si>
    <t>hr065rp/kr065rp</t>
  </si>
  <si>
    <t>hr065rpb/kr065rpb</t>
  </si>
  <si>
    <t>hr065rpl/kr065rpl</t>
  </si>
  <si>
    <t>hr065rpu/kr065rpu</t>
  </si>
  <si>
    <t>hr065rpe/kr065rpe</t>
  </si>
  <si>
    <t>hr212rp/kr212rp</t>
  </si>
  <si>
    <t>hr213rp/kr213rp</t>
  </si>
  <si>
    <t>hr212rpc/kr212rpc</t>
  </si>
  <si>
    <t>hr212rpl/kr212rpl</t>
  </si>
  <si>
    <t>hr212rpu/kr212rpu</t>
  </si>
  <si>
    <t>hr066rp/kr066rp</t>
  </si>
  <si>
    <t>hr067rp/kr067rp</t>
  </si>
  <si>
    <t>hr067rpb/kr067rpb</t>
  </si>
  <si>
    <t>hr067rpl/kr067rpl</t>
  </si>
  <si>
    <t>hr067rpu/kr067rpu</t>
  </si>
  <si>
    <t>hr067rpe/kr067rpe</t>
  </si>
  <si>
    <t>hr214rp/kr214rp</t>
  </si>
  <si>
    <t>hr215rp/kr215rp</t>
  </si>
  <si>
    <t>hr214rpc/kr214rpc</t>
  </si>
  <si>
    <t>hr214rpl/kr214rpl</t>
  </si>
  <si>
    <t>hr214rpu/kr214rpu</t>
  </si>
  <si>
    <t>hr309rp/kr309rp</t>
  </si>
  <si>
    <t>hr310rp/kr310rp</t>
  </si>
  <si>
    <t>hr311rp/kr311rp</t>
  </si>
  <si>
    <t>hr310rpc/kr310rpc</t>
  </si>
  <si>
    <t>hr068rp/kr068rp</t>
  </si>
  <si>
    <t>hr069rp/kr069rp</t>
  </si>
  <si>
    <t>hr069rpb/kr069rpb</t>
  </si>
  <si>
    <t>hr069rpl/kr069rpl</t>
  </si>
  <si>
    <t>hr069rpu/kr069rpu</t>
  </si>
  <si>
    <t>hr069rpe/kr069rpe</t>
  </si>
  <si>
    <t>hr080re/kr080re</t>
  </si>
  <si>
    <t>hr081re/kr081re</t>
  </si>
  <si>
    <t>hr081reb/kr081reb</t>
  </si>
  <si>
    <t>hr081ref/kr081ref</t>
  </si>
  <si>
    <t>hr081rel/kr081rel</t>
  </si>
  <si>
    <t>hr081reu/kr081reu</t>
  </si>
  <si>
    <t>hr081ree/kr081ree</t>
  </si>
  <si>
    <t>hr082re/kr082re</t>
  </si>
  <si>
    <t>hr083re/kr083re</t>
  </si>
  <si>
    <t>hr084re/kr084re</t>
  </si>
  <si>
    <t>hr085re/kr085re</t>
  </si>
  <si>
    <t>hr085reb/kr085reb</t>
  </si>
  <si>
    <t>hr085rel/kr085rel</t>
  </si>
  <si>
    <t>hr085reu/kr085reu</t>
  </si>
  <si>
    <t>hr085ree/kr085ree</t>
  </si>
  <si>
    <t>hr080sp/kr080sp</t>
  </si>
  <si>
    <t>hr081sp/kr081sp</t>
  </si>
  <si>
    <t>hr081spb/kr081spb</t>
  </si>
  <si>
    <t>hr081spf/kr081spf</t>
  </si>
  <si>
    <t>hr081spl/kr081spl</t>
  </si>
  <si>
    <t>hr081spu/kr081spu</t>
  </si>
  <si>
    <t>hr081spe/kr081spe</t>
  </si>
  <si>
    <t>hr082sp/kr082sp</t>
  </si>
  <si>
    <t>hr083sp/kr083sp</t>
  </si>
  <si>
    <t>hr084sp/kr084sp</t>
  </si>
  <si>
    <t>hr085sp/kr085sp</t>
  </si>
  <si>
    <t>hr085spb/kr085spb</t>
  </si>
  <si>
    <t>hr085spl/kr085spl</t>
  </si>
  <si>
    <t>hr085spu/kr085spu</t>
  </si>
  <si>
    <t>hr085spe/kr085spe</t>
  </si>
  <si>
    <t>hr315rp/kr315rp</t>
  </si>
  <si>
    <t>hr316rp/kr316rp</t>
  </si>
  <si>
    <t>hr317rp/kr317rp</t>
  </si>
  <si>
    <t>hr318rp/kr318rp</t>
  </si>
  <si>
    <t>hr100rpc/kr100rpc</t>
  </si>
  <si>
    <t>hr101rpc/kr101rpc</t>
  </si>
  <si>
    <t>hacustat/kacustat</t>
  </si>
  <si>
    <t>hacurel/kacurel</t>
  </si>
  <si>
    <t>hsu00re/ksu00re</t>
  </si>
  <si>
    <t>hsuscrec/ksuscrec</t>
  </si>
  <si>
    <t>hsu10re/ksu10re</t>
  </si>
  <si>
    <t>hsu27rea/ksu27rea</t>
  </si>
  <si>
    <t>hsu27reb/ksu27reb</t>
  </si>
  <si>
    <t>hsu51rec/ksu51rec</t>
  </si>
  <si>
    <t>hsu52re/ksu52re</t>
  </si>
  <si>
    <t>hsu35re/ksu35re</t>
  </si>
  <si>
    <t>hsu53rea/ksu53rea</t>
  </si>
  <si>
    <t>hsu53reb/ksu53reb</t>
  </si>
  <si>
    <t>hsu56rea/ksu56rea</t>
  </si>
  <si>
    <t>hsu56reb/ksu56reb</t>
  </si>
  <si>
    <t>hsu58re/ksu58re</t>
  </si>
  <si>
    <t>hsu59re/ksu59re</t>
  </si>
  <si>
    <t>hsu60re/ksu60re</t>
  </si>
  <si>
    <t>hdepstat/kdepstat</t>
  </si>
  <si>
    <t>hdeprel/kdeprel</t>
  </si>
  <si>
    <t>hu001re/ku001re</t>
  </si>
  <si>
    <t>hu002re/ku002re</t>
  </si>
  <si>
    <t>hu003re/ku003re</t>
  </si>
  <si>
    <t>hu003rea/ku003rea</t>
  </si>
  <si>
    <t>hu003reb/ku003reb</t>
  </si>
  <si>
    <t>hu003rec/ku003rec</t>
  </si>
  <si>
    <t>hu003red/ku003red</t>
  </si>
  <si>
    <t>hu004re/ku004re</t>
  </si>
  <si>
    <t>hu005re/ku005re</t>
  </si>
  <si>
    <t>hu006re/ku006re</t>
  </si>
  <si>
    <t>hu007re/ku007re</t>
  </si>
  <si>
    <t>hu008re/ku008re</t>
  </si>
  <si>
    <t>hu009re/ku009re</t>
  </si>
  <si>
    <t>hu010re/ku010re</t>
  </si>
  <si>
    <t>hu011re/ku011re</t>
  </si>
  <si>
    <t>hu012re/ku012re</t>
  </si>
  <si>
    <t>hu024re/ku024re</t>
  </si>
  <si>
    <t>helpstat/kelpstat</t>
  </si>
  <si>
    <t>helprel/kelprel</t>
  </si>
  <si>
    <t>hy003rec/ky003rec</t>
  </si>
  <si>
    <t>hy004re/ky004re</t>
  </si>
  <si>
    <t>hy010re/ky010re</t>
  </si>
  <si>
    <t>hy011rec/ky011rec</t>
  </si>
  <si>
    <t>hy012rec/ky012rec</t>
  </si>
  <si>
    <t>hy014rec/ky014rec</t>
  </si>
  <si>
    <t>hy016re/ky016re</t>
  </si>
  <si>
    <t>hy300re/ky300re</t>
  </si>
  <si>
    <t>hy017re/ky017re</t>
  </si>
  <si>
    <t>hy018re/ky018re</t>
  </si>
  <si>
    <t>hy301re/ky301re</t>
  </si>
  <si>
    <t>hy019re/ky019re</t>
  </si>
  <si>
    <t>hy020re/ky020re</t>
  </si>
  <si>
    <t>hy302re/ky302re</t>
  </si>
  <si>
    <t>hy021re/ky021re</t>
  </si>
  <si>
    <t>hy022re/ky022re</t>
  </si>
  <si>
    <t>hy500rec/ky500rec</t>
  </si>
  <si>
    <t>hy501rec/ky501rec</t>
  </si>
  <si>
    <t>hy023rec/ky023rec</t>
  </si>
  <si>
    <t>hy024rec/ky024rec</t>
  </si>
  <si>
    <t>hy025re/ky025re</t>
  </si>
  <si>
    <t>hy303re/ky303re</t>
  </si>
  <si>
    <t>hy026re/ky026re</t>
  </si>
  <si>
    <t>hy304re/ky304re</t>
  </si>
  <si>
    <t>hy030re/ky030re</t>
  </si>
  <si>
    <t>hy031rec/ky031rec</t>
  </si>
  <si>
    <t>hy032rec/ky032rec</t>
  </si>
  <si>
    <t>hy033rec/ky033rec</t>
  </si>
  <si>
    <t>hy034re/ky034re</t>
  </si>
  <si>
    <t>hy305re/ky305re</t>
  </si>
  <si>
    <t>hy035re/ky035re</t>
  </si>
  <si>
    <t>hy306re/ky306re</t>
  </si>
  <si>
    <t>hy036re/ky036re</t>
  </si>
  <si>
    <t>hy307re/ky307re</t>
  </si>
  <si>
    <t>hy037re/ky037re</t>
  </si>
  <si>
    <t>hy308re/ky308re</t>
  </si>
  <si>
    <t>hy038re/ky038re</t>
  </si>
  <si>
    <t>hy309re/ky309re</t>
  </si>
  <si>
    <t>hyy39re/kyy39re</t>
  </si>
  <si>
    <t>hy310re/ky310re</t>
  </si>
  <si>
    <t>hyy40re/kyy40re</t>
  </si>
  <si>
    <t>hy311re/ky311re</t>
  </si>
  <si>
    <t>hyy41re</t>
  </si>
  <si>
    <t>hy312re</t>
  </si>
  <si>
    <t>hyy42re</t>
  </si>
  <si>
    <t>hy313re</t>
  </si>
  <si>
    <t>hy040re/ky040re</t>
  </si>
  <si>
    <t>hy315re/ky315re</t>
  </si>
  <si>
    <t>hy316re/ky316re</t>
  </si>
  <si>
    <t>hy317re/ky317re</t>
  </si>
  <si>
    <t>hy318re/ky318re</t>
  </si>
  <si>
    <t>hy319re/ky319re</t>
  </si>
  <si>
    <t>hy320re/ky320re</t>
  </si>
  <si>
    <t>hy321re/ky321re</t>
  </si>
  <si>
    <t>hy322re/ky322re</t>
  </si>
  <si>
    <t>ky323re</t>
  </si>
  <si>
    <t>hy140re/ky140re</t>
  </si>
  <si>
    <t>hy041re/ky041re</t>
  </si>
  <si>
    <t>hy325re/ky325re</t>
  </si>
  <si>
    <t>hy326re/ky326re</t>
  </si>
  <si>
    <t>hy327re/ky327re</t>
  </si>
  <si>
    <t>hy328re/ky328re</t>
  </si>
  <si>
    <t>hy329re/ky329re</t>
  </si>
  <si>
    <t>hy330re/ky330re</t>
  </si>
  <si>
    <t>ky331re</t>
  </si>
  <si>
    <t>hy042re/ky042re</t>
  </si>
  <si>
    <t>hy043re/ky043re</t>
  </si>
  <si>
    <t>hy044re/ky044re</t>
  </si>
  <si>
    <t>hy045sp/ky045sp</t>
  </si>
  <si>
    <t>hy333re/ky333re</t>
  </si>
  <si>
    <t>hy334re/ky334re</t>
  </si>
  <si>
    <t>hy335re/ky335re</t>
  </si>
  <si>
    <t>hy336re/ky336re</t>
  </si>
  <si>
    <t>hy337re/ky337re</t>
  </si>
  <si>
    <t>hy338re/ky338re</t>
  </si>
  <si>
    <t>hy339re</t>
  </si>
  <si>
    <t>hy046re/ky046re</t>
  </si>
  <si>
    <t>hy341re/ky341re</t>
  </si>
  <si>
    <t>hy502rec/ky502rec</t>
  </si>
  <si>
    <t>hy503rec/ky503rec</t>
  </si>
  <si>
    <t>hy061re/ky061re</t>
  </si>
  <si>
    <t>hy062re/ky062re</t>
  </si>
  <si>
    <t>hy600rec/ky600rec</t>
  </si>
  <si>
    <t>hy063sp/ky063sp</t>
  </si>
  <si>
    <t>hy064sp/ky064sp</t>
  </si>
  <si>
    <t>hy601rec/ky601rec</t>
  </si>
  <si>
    <t>hy065re/ky065re</t>
  </si>
  <si>
    <t>hy066sp/ky066sp</t>
  </si>
  <si>
    <t>hy080re/ky080re</t>
  </si>
  <si>
    <t>heldstat/keldstat</t>
  </si>
  <si>
    <t>heldrel/keldrel</t>
  </si>
  <si>
    <t>hy201rec/ky201rec</t>
  </si>
  <si>
    <t>hy202rec/ky202rec</t>
  </si>
  <si>
    <t>hy700rec/ky700rec</t>
  </si>
  <si>
    <t>hy218re/ky218re</t>
  </si>
  <si>
    <t>hy219re/ky219re</t>
  </si>
  <si>
    <t>hy220sp/ky220sp</t>
  </si>
  <si>
    <t>hy221sp/ky221sp</t>
  </si>
  <si>
    <t>hy222sp/ky222sp</t>
  </si>
  <si>
    <t>hy223sp/ky223sp</t>
  </si>
  <si>
    <t>hy224sp/ky224sp</t>
  </si>
  <si>
    <t>hy225sp/ky225sp</t>
  </si>
  <si>
    <t>hy726sp/ky726sp</t>
  </si>
  <si>
    <t>hy227sp/ky227sp</t>
  </si>
  <si>
    <t>hy228sp/ky228sp</t>
  </si>
  <si>
    <t>hy229sp/ky229sp</t>
  </si>
  <si>
    <t>hy230sp/ky230sp</t>
  </si>
  <si>
    <t>hy231sp/ky231sp</t>
  </si>
  <si>
    <t>hy232sp/ky232sp</t>
  </si>
  <si>
    <t>hy233sp/ky233sp</t>
  </si>
  <si>
    <t>hy234re/ky234re</t>
  </si>
  <si>
    <t>hy235re/ky235re</t>
  </si>
  <si>
    <t>hy236re/ky236re</t>
  </si>
  <si>
    <t>hy237re/ky237re</t>
  </si>
  <si>
    <t>hy238re/ky238re</t>
  </si>
  <si>
    <t>hy239re/ky239re</t>
  </si>
  <si>
    <t>hy240rec/ky240rec</t>
  </si>
  <si>
    <t>hy241rec/ky241rec</t>
  </si>
  <si>
    <t>hy242rec/ky242rec</t>
  </si>
  <si>
    <t>hy243rec/ky243rec</t>
  </si>
  <si>
    <t>hy244rec/ky244rec</t>
  </si>
  <si>
    <t>hy245re/ky245re</t>
  </si>
  <si>
    <t>hy246re/ky246re</t>
  </si>
  <si>
    <t>hy247re/ky247re</t>
  </si>
  <si>
    <t>hy248re/ky248re</t>
  </si>
  <si>
    <t>hy249re/ky249re</t>
  </si>
  <si>
    <t>hy251sp/ky251sp</t>
  </si>
  <si>
    <t>hy252re/ky252re</t>
  </si>
  <si>
    <t>hy253re/ky253re</t>
  </si>
  <si>
    <t>hy254re/ky254re</t>
  </si>
  <si>
    <t>hy255re/ky255re</t>
  </si>
  <si>
    <t>hy256re/ky256re</t>
  </si>
  <si>
    <t>hy257re/ky257re</t>
  </si>
  <si>
    <t>hy258re/ky258re</t>
  </si>
  <si>
    <t>hy401re/ky401re</t>
  </si>
  <si>
    <t>hy402re/ky402re</t>
  </si>
  <si>
    <t>hy403pa/ky403pa</t>
  </si>
  <si>
    <t>hy404pa/ky404pa</t>
  </si>
  <si>
    <t>hy405pa/ky405pa</t>
  </si>
  <si>
    <t>hy406pa/ky406pa</t>
  </si>
  <si>
    <t>hy407pa/ky407pa</t>
  </si>
  <si>
    <t>hy808pa/ky808pa</t>
  </si>
  <si>
    <t>hy409pa/ky409pa</t>
  </si>
  <si>
    <t>hy410pa/ky410pa</t>
  </si>
  <si>
    <t>hy411pa/ky411pa</t>
  </si>
  <si>
    <t>hy412pa/ky412pa</t>
  </si>
  <si>
    <t>hy413pa/ky413pa</t>
  </si>
  <si>
    <t>hy414pa/ky414pa</t>
  </si>
  <si>
    <t>hy415re/ky415re</t>
  </si>
  <si>
    <t>hy416re/ky416re</t>
  </si>
  <si>
    <t>hy417re/ky417re</t>
  </si>
  <si>
    <t>hy418pa/ky418pa</t>
  </si>
  <si>
    <t>hy419re/ky419re</t>
  </si>
  <si>
    <t>hnnestat/knnestat</t>
  </si>
  <si>
    <t>hnnerel/knnerel</t>
  </si>
  <si>
    <t>hh125/kh125</t>
  </si>
  <si>
    <t>hh125rea/kh125rea</t>
  </si>
  <si>
    <t>hh125reb/kh125reb</t>
  </si>
  <si>
    <t>hh125rec/kh125rec</t>
  </si>
  <si>
    <t>hh125red/kh125red</t>
  </si>
  <si>
    <t>hh125ree/kh125ree</t>
  </si>
  <si>
    <t>hh125ref/kh125ref</t>
  </si>
  <si>
    <t>hh125reg/kh125reg</t>
  </si>
  <si>
    <t>hh125reh/kh125reh</t>
  </si>
  <si>
    <t>hh125rei/kh125rei</t>
  </si>
  <si>
    <t>hh125rej/kh125rej</t>
  </si>
  <si>
    <t>hh125rek/kh125rek</t>
  </si>
  <si>
    <t>hh125rel/kh125rel</t>
  </si>
  <si>
    <t>hh125rem/kh125rem</t>
  </si>
  <si>
    <t>hh125ren/kh125ren</t>
  </si>
  <si>
    <t>hh125reo/kh125reo</t>
  </si>
  <si>
    <t>hh125rep/kh125rep</t>
  </si>
  <si>
    <t>hh125req/kh125req</t>
  </si>
  <si>
    <t>hh125rer/kh125rer</t>
  </si>
  <si>
    <t>hh125res/kh125res</t>
  </si>
  <si>
    <t>hh126rea/kh126rea</t>
  </si>
  <si>
    <t>hh126reb/kh126reb</t>
  </si>
  <si>
    <t>hh200/kh200</t>
  </si>
  <si>
    <t>hh001/kh001</t>
  </si>
  <si>
    <t>hh002/kh002</t>
  </si>
  <si>
    <t>hh003/kh003</t>
  </si>
  <si>
    <t>hh126/kh126</t>
  </si>
  <si>
    <t>hh006/kh006</t>
  </si>
  <si>
    <t>hh007/kh007</t>
  </si>
  <si>
    <t>hh008/kh008</t>
  </si>
  <si>
    <t>hh009/kh009</t>
  </si>
  <si>
    <t>hh010/kh010</t>
  </si>
  <si>
    <t>hh011/kh011</t>
  </si>
  <si>
    <t>hh012/kh012</t>
  </si>
  <si>
    <t>hh013/kh013</t>
  </si>
  <si>
    <t>hh014/kh014</t>
  </si>
  <si>
    <t>hh015/kh015</t>
  </si>
  <si>
    <t>hh016/kh016</t>
  </si>
  <si>
    <t>hh017/kh017</t>
  </si>
  <si>
    <t>hh018/kh018</t>
  </si>
  <si>
    <t>hh019/kh019</t>
  </si>
  <si>
    <t>hh020/kh020</t>
  </si>
  <si>
    <t>hh021/kh021</t>
  </si>
  <si>
    <t>hh022/kh022</t>
  </si>
  <si>
    <t>hh023/kh023</t>
  </si>
  <si>
    <t>hh029/kh029</t>
  </si>
  <si>
    <t>hh035/kh035</t>
  </si>
  <si>
    <t>hh041/kh041</t>
  </si>
  <si>
    <t>hh047/kh047</t>
  </si>
  <si>
    <t>hh053/kh053</t>
  </si>
  <si>
    <t>hh059/kh059</t>
  </si>
  <si>
    <t>hh065/kh065</t>
  </si>
  <si>
    <t>hh071/kh071</t>
  </si>
  <si>
    <t>hh077/kh077</t>
  </si>
  <si>
    <t>hh078/kh078</t>
  </si>
  <si>
    <t>hh079/kh079</t>
  </si>
  <si>
    <t>hh080/kh080</t>
  </si>
  <si>
    <t>hh081/kh081</t>
  </si>
  <si>
    <t>hh082/kh082</t>
  </si>
  <si>
    <t>hh083/kh083</t>
  </si>
  <si>
    <t>hh084/kh084</t>
  </si>
  <si>
    <t>hh085/kh085</t>
  </si>
  <si>
    <t>hh086/kh086</t>
  </si>
  <si>
    <t>hh087/kh087</t>
  </si>
  <si>
    <t>hh088/kh088</t>
  </si>
  <si>
    <t>hh089/kh089</t>
  </si>
  <si>
    <t>hh090/kh090</t>
  </si>
  <si>
    <t>hh091/kh091</t>
  </si>
  <si>
    <t>hh092/kh092</t>
  </si>
  <si>
    <t>hh093/kh093</t>
  </si>
  <si>
    <t>hh094/kh094</t>
  </si>
  <si>
    <t>hh095/kh095</t>
  </si>
  <si>
    <t>hh096/kh096</t>
  </si>
  <si>
    <t>hh097/kh097</t>
  </si>
  <si>
    <t>hh098/kh098</t>
  </si>
  <si>
    <t>hh099/kh099</t>
  </si>
  <si>
    <t>hh100/kh100</t>
  </si>
  <si>
    <t>hh101/kh101</t>
  </si>
  <si>
    <t>hh102/kh102</t>
  </si>
  <si>
    <t>hh103/kh103</t>
  </si>
  <si>
    <t>hh105/kh105</t>
  </si>
  <si>
    <t>hh106/kh106</t>
  </si>
  <si>
    <t>hh107/kh107</t>
  </si>
  <si>
    <t>hh108/kh108</t>
  </si>
  <si>
    <t>hh109/kh109</t>
  </si>
  <si>
    <t>hh112/kh112</t>
  </si>
  <si>
    <t>hh113/kh113</t>
  </si>
  <si>
    <t>hh114/kh114</t>
  </si>
  <si>
    <t>hh115/kh115</t>
  </si>
  <si>
    <t>hh116rec/kh116rec</t>
  </si>
  <si>
    <t>hh117rec/kh117rec</t>
  </si>
  <si>
    <t>hh118/kh118</t>
  </si>
  <si>
    <t>hh119/kh119</t>
  </si>
  <si>
    <t>hfrdstat/kfrdstat</t>
  </si>
  <si>
    <t>hfrdrel/kfrdrel</t>
  </si>
  <si>
    <t>hmx40re/kmx40re</t>
  </si>
  <si>
    <t>hmx41re/kmx41re</t>
  </si>
  <si>
    <t>hmx42rer/kmx42rer</t>
  </si>
  <si>
    <t>hmx43rer/kmx43rer</t>
  </si>
  <si>
    <t>hmx44re/kmx44re</t>
  </si>
  <si>
    <t>hmx45re/kmx45re</t>
  </si>
  <si>
    <t>hmx46rer/kmx46rer</t>
  </si>
  <si>
    <t>hmx47rer/kmx47rer</t>
  </si>
  <si>
    <t>hmx48re/kmx48re</t>
  </si>
  <si>
    <t>hmx49re/kmx49re</t>
  </si>
  <si>
    <t>hmx50rer/kmx50rer</t>
  </si>
  <si>
    <t>hmx51rer/kmx51rer</t>
  </si>
  <si>
    <t>hmx52re/kmx52re</t>
  </si>
  <si>
    <t>hmx53re/kmx53re</t>
  </si>
  <si>
    <t>hmx01re</t>
  </si>
  <si>
    <t>hmx02rer</t>
  </si>
  <si>
    <t>hmx03rer</t>
  </si>
  <si>
    <t>hmx04rer</t>
  </si>
  <si>
    <t>hmx05re</t>
  </si>
  <si>
    <t>hmx06re</t>
  </si>
  <si>
    <t>hmx07re</t>
  </si>
  <si>
    <t>hmx08re</t>
  </si>
  <si>
    <t>hmx09re</t>
  </si>
  <si>
    <t>hmx10re</t>
  </si>
  <si>
    <t>hmx11re</t>
  </si>
  <si>
    <t>hmx12re</t>
  </si>
  <si>
    <t>hmx14re</t>
  </si>
  <si>
    <t>hmx42id</t>
  </si>
  <si>
    <t>hmx46id</t>
  </si>
  <si>
    <t>hmx50id</t>
  </si>
  <si>
    <t>hmx13d931</t>
  </si>
  <si>
    <t>hmx13d041</t>
  </si>
  <si>
    <t>hmx13d111</t>
  </si>
  <si>
    <t>hmx13d932</t>
  </si>
  <si>
    <t>hmx13d042</t>
  </si>
  <si>
    <t>hmx13d112</t>
  </si>
  <si>
    <t>hmx13d933</t>
  </si>
  <si>
    <t>hmx13d043</t>
  </si>
  <si>
    <t>hmx13d113</t>
  </si>
  <si>
    <t>hmx13t931</t>
  </si>
  <si>
    <t>hmx13t041</t>
  </si>
  <si>
    <t>hmx13t111</t>
  </si>
  <si>
    <t>hmx13t932</t>
  </si>
  <si>
    <t>hmx13t042</t>
  </si>
  <si>
    <t>hmx13t112</t>
  </si>
  <si>
    <t>hmx13t933</t>
  </si>
  <si>
    <t>hmx13t043</t>
  </si>
  <si>
    <t>hmx13t113</t>
  </si>
  <si>
    <t>hmx13s751</t>
  </si>
  <si>
    <t>hmx13s931</t>
  </si>
  <si>
    <t>hmx13s041</t>
  </si>
  <si>
    <t>hmx13s111</t>
  </si>
  <si>
    <t>hmx13s752</t>
  </si>
  <si>
    <t>hmx13s932</t>
  </si>
  <si>
    <t>hmx13s042</t>
  </si>
  <si>
    <t>hmx13s112</t>
  </si>
  <si>
    <t>hmx13s753</t>
  </si>
  <si>
    <t>hmx13s933</t>
  </si>
  <si>
    <t>hmx13s043</t>
  </si>
  <si>
    <t>hmx13s113</t>
  </si>
  <si>
    <t>hw001if/kw001if</t>
  </si>
  <si>
    <t>hw002if/kw002if</t>
  </si>
  <si>
    <t>hw003if/kw003if</t>
  </si>
  <si>
    <t>hw004if/kw004if</t>
  </si>
  <si>
    <t>hw005if/kw005if</t>
  </si>
  <si>
    <t>hw006if/kw006if</t>
  </si>
  <si>
    <t>hw006ifc/kw006ifc</t>
  </si>
  <si>
    <t>hw007if/kw007if</t>
  </si>
  <si>
    <t>hw008if/kw008if</t>
  </si>
  <si>
    <t>hw009if/kw009if</t>
  </si>
  <si>
    <t>hw109if/kw109if</t>
  </si>
  <si>
    <t>hw010if/kw010if</t>
  </si>
  <si>
    <t>hw110if/kw110if</t>
  </si>
  <si>
    <t>hw011if/kw011if</t>
  </si>
  <si>
    <t>hw111if/kw111if</t>
  </si>
  <si>
    <t>hw012if/kw012if</t>
  </si>
  <si>
    <t>hw112if/kw112if</t>
  </si>
  <si>
    <t>hw013if/kw013if</t>
  </si>
  <si>
    <t>hw014if/kw014if</t>
  </si>
  <si>
    <t>hw114if/kw114if</t>
  </si>
  <si>
    <t>hw015if/kw015if</t>
  </si>
  <si>
    <t>hw115if/kw115if</t>
  </si>
  <si>
    <t>hw016if/kw016if</t>
  </si>
  <si>
    <t>ha101re/ka101re</t>
  </si>
  <si>
    <t>ha102re/ka102re</t>
  </si>
  <si>
    <t>ha103re/ka103re</t>
  </si>
  <si>
    <t>ha103rea/ka103rea</t>
  </si>
  <si>
    <t>ha104re/ka104re</t>
  </si>
  <si>
    <t>ha105re/ka105re</t>
  </si>
  <si>
    <t>ha106re/ka106re</t>
  </si>
  <si>
    <t>ha107re/ka107re</t>
  </si>
  <si>
    <t>ha108re/ka108re</t>
  </si>
  <si>
    <t>ha109re/ka109re</t>
  </si>
  <si>
    <t>ha110re/ka110re</t>
  </si>
  <si>
    <t>ha111re/ka111re</t>
  </si>
  <si>
    <t>ha112re/ka112re</t>
  </si>
  <si>
    <t>ha113re/ka113re</t>
  </si>
  <si>
    <t>ha114re/ka114re</t>
  </si>
  <si>
    <t>ha115re/ka115re</t>
  </si>
  <si>
    <t>ha116re/ka116re</t>
  </si>
  <si>
    <t>ha117re/ka117re</t>
  </si>
  <si>
    <t>ha118re/ka118re</t>
  </si>
  <si>
    <t>ha119re/ka119re</t>
  </si>
  <si>
    <t>ha201re/ka201re</t>
  </si>
  <si>
    <t>ha203re/ka203re</t>
  </si>
  <si>
    <t>ha204re/ka204re</t>
  </si>
  <si>
    <t>ha205re/ka205re</t>
  </si>
  <si>
    <t>ha206re/ka206re</t>
  </si>
  <si>
    <t>ha207re/ka207re</t>
  </si>
  <si>
    <t>ha207rea/ka207rea</t>
  </si>
  <si>
    <t>ha208re/ka208re</t>
  </si>
  <si>
    <t>ha209re/ka209re</t>
  </si>
  <si>
    <t>ja001rer/pa001rer</t>
  </si>
  <si>
    <t>jz235rer/pz235rer</t>
  </si>
  <si>
    <t>ja005rer/pa005rer</t>
  </si>
  <si>
    <t>ja006rer/pa006rer</t>
  </si>
  <si>
    <t>jxsf1rec/pxsf1rec</t>
  </si>
  <si>
    <t>jxsf2rec/pxsf2rec</t>
  </si>
  <si>
    <t>jxsf3rec/pxsf3rec</t>
  </si>
  <si>
    <t>jx001rer/px001rer</t>
  </si>
  <si>
    <t>jx002rer/px002rer</t>
  </si>
  <si>
    <t>jxc01rer/pxc01rer</t>
  </si>
  <si>
    <t>jx003rer/px003rer</t>
  </si>
  <si>
    <t>jx004rer/px004rer</t>
  </si>
  <si>
    <t>jxch01re/pxch01re</t>
  </si>
  <si>
    <t>jxch02re/pxch02re</t>
  </si>
  <si>
    <t>jxch03re/pxch03re</t>
  </si>
  <si>
    <t>jxch04re/pxch04re</t>
  </si>
  <si>
    <t>jxch05re/pxch05re</t>
  </si>
  <si>
    <t>jxch06re/pxch06re</t>
  </si>
  <si>
    <t>jxch07re/pxch07re</t>
  </si>
  <si>
    <t>jxch08re/pxch08re</t>
  </si>
  <si>
    <t>jxch09re/pxch09re</t>
  </si>
  <si>
    <t>jxch10re/pxch10re</t>
  </si>
  <si>
    <t>jxch10ar/pxch10ar</t>
  </si>
  <si>
    <t>jxch10br/pxch10br</t>
  </si>
  <si>
    <t>jx401rer/px401rer</t>
  </si>
  <si>
    <t>jx402rer/px402rer</t>
  </si>
  <si>
    <t>jx403rer/px403rer</t>
  </si>
  <si>
    <t>jx404rer/px404rer</t>
  </si>
  <si>
    <t>jx405rer/px405rer</t>
  </si>
  <si>
    <t>jx406rer/px406rer</t>
  </si>
  <si>
    <t>jx407rer/px407rer</t>
  </si>
  <si>
    <t>jx408rer/px408rer</t>
  </si>
  <si>
    <t>jx409rer/px409rer</t>
  </si>
  <si>
    <t>jx082rec/px082rec</t>
  </si>
  <si>
    <t>jx082red/px082red</t>
  </si>
  <si>
    <t>jx124rer/px124rer</t>
  </si>
  <si>
    <t>jx125rer/px125rer</t>
  </si>
  <si>
    <t>jx126rer/px126rer</t>
  </si>
  <si>
    <t>jx067rer/px067rer</t>
  </si>
  <si>
    <t>jx068rer/px068rer</t>
  </si>
  <si>
    <t>jx069rer/px069rer</t>
  </si>
  <si>
    <t>jx139rer/px139rer</t>
  </si>
  <si>
    <t>jx140rer/px140rer</t>
  </si>
  <si>
    <t>jx141rer/px141rer</t>
  </si>
  <si>
    <t>jx070rer/px070rer</t>
  </si>
  <si>
    <t>jx071rer/px071rer</t>
  </si>
  <si>
    <t>jx072rer/px072rer</t>
  </si>
  <si>
    <t>jx031rer/px031rer</t>
  </si>
  <si>
    <t>jx032rer/px032rer</t>
  </si>
  <si>
    <t>jx033rer/px033rer</t>
  </si>
  <si>
    <t>jx073rer/px073rer</t>
  </si>
  <si>
    <t>jx074rer/px074rer</t>
  </si>
  <si>
    <t>jx075rer/px075rer</t>
  </si>
  <si>
    <t>jx201rer/px201rer</t>
  </si>
  <si>
    <t>jx202rer/px202rer</t>
  </si>
  <si>
    <t>jx203rer/px203rer</t>
  </si>
  <si>
    <t>jx204rer/px204rer</t>
  </si>
  <si>
    <t>jx205rer/px205rer</t>
  </si>
  <si>
    <t>jx206rer/px206rer</t>
  </si>
  <si>
    <t>jx064rer/px064rer</t>
  </si>
  <si>
    <t>jx065rer/px065rer</t>
  </si>
  <si>
    <t>jx066rer/px066rer</t>
  </si>
  <si>
    <t>jx121rer/px121rer</t>
  </si>
  <si>
    <t>jx122rer/px122rer</t>
  </si>
  <si>
    <t>jx123rer/px123rer</t>
  </si>
  <si>
    <t>jx130rer/px130rer</t>
  </si>
  <si>
    <t>jx131rer/px131rer</t>
  </si>
  <si>
    <t>jx132rer/px132rer</t>
  </si>
  <si>
    <t>jx136rer/px136rer</t>
  </si>
  <si>
    <t>jx137rer/px137rer</t>
  </si>
  <si>
    <t>jx138rer/px138rer</t>
  </si>
  <si>
    <t>jx133rer/px133rer</t>
  </si>
  <si>
    <t>jx134rer/px134rer</t>
  </si>
  <si>
    <t>jx135rer/px135rer</t>
  </si>
  <si>
    <t>jx058rer/px058rer</t>
  </si>
  <si>
    <t>jx059rer/px059rer</t>
  </si>
  <si>
    <t>jx060rer/px060rer</t>
  </si>
  <si>
    <t>jx061rer/px061rer</t>
  </si>
  <si>
    <t>jx062rer/px062rer</t>
  </si>
  <si>
    <t>jx063rer/px063rer</t>
  </si>
  <si>
    <t>jx207rer/px207rer</t>
  </si>
  <si>
    <t>jx208rer/px208rer</t>
  </si>
  <si>
    <t>jx209rer/px209rer</t>
  </si>
  <si>
    <t>jx046rer/px046rer</t>
  </si>
  <si>
    <t>jx047rer/px047rer</t>
  </si>
  <si>
    <t>jx048rer/px048rer</t>
  </si>
  <si>
    <t>jx049rer/px049rer</t>
  </si>
  <si>
    <t>jx050rer/px050rer</t>
  </si>
  <si>
    <t>jx051rer/px051rer</t>
  </si>
  <si>
    <t>jx052rer/px052rer</t>
  </si>
  <si>
    <t>jx053rer/px053rer</t>
  </si>
  <si>
    <t>jx054rer/px054rer</t>
  </si>
  <si>
    <t>jx022rer/px022rer</t>
  </si>
  <si>
    <t>jx023rer/px023rer</t>
  </si>
  <si>
    <t>jx024rer/px024rer</t>
  </si>
  <si>
    <t>jx025rer/px025rer</t>
  </si>
  <si>
    <t>jx026rer/px026rer</t>
  </si>
  <si>
    <t>jx027rer/px027rer</t>
  </si>
  <si>
    <t>jx016rer/px016rer</t>
  </si>
  <si>
    <t>jx017rer/px017rer</t>
  </si>
  <si>
    <t>jx018rer/px018rer</t>
  </si>
  <si>
    <t>jx034rer/px034rer</t>
  </si>
  <si>
    <t>jx035rer/px035rer</t>
  </si>
  <si>
    <t>jx036rer/px036rer</t>
  </si>
  <si>
    <t>jx037rer/px037rer</t>
  </si>
  <si>
    <t>jx038rer/px038rer</t>
  </si>
  <si>
    <t>jx039rer/px039rer</t>
  </si>
  <si>
    <t>jx079rer/px079rer</t>
  </si>
  <si>
    <t>jx080rer/px080rer</t>
  </si>
  <si>
    <t>jx081rer/px081rer</t>
  </si>
  <si>
    <t>jx117rec/px117rec</t>
  </si>
  <si>
    <t>jx117red/px117red</t>
  </si>
  <si>
    <t>jx109rer/px109rer</t>
  </si>
  <si>
    <t>jx109are/px109are</t>
  </si>
  <si>
    <t>jx110rer/px110rer</t>
  </si>
  <si>
    <t>jx410rer/px410rer</t>
  </si>
  <si>
    <t>jx085rer/px085rer</t>
  </si>
  <si>
    <t>jx085are/px085are</t>
  </si>
  <si>
    <t>jx086rer/px086rer</t>
  </si>
  <si>
    <t>jx211rer/px211rer</t>
  </si>
  <si>
    <t>jx211are/px211are</t>
  </si>
  <si>
    <t>jx212rer/px212rer</t>
  </si>
  <si>
    <t>jx089rer/px089rer</t>
  </si>
  <si>
    <t>jx089are/px089are</t>
  </si>
  <si>
    <t>jx090rer/px090rer</t>
  </si>
  <si>
    <t>jx142rer/px142rer</t>
  </si>
  <si>
    <t>jx142are/px142are</t>
  </si>
  <si>
    <t>jx143rer/px143rer</t>
  </si>
  <si>
    <t>jx144rer/px144rer</t>
  </si>
  <si>
    <t>jx144are/px144are</t>
  </si>
  <si>
    <t>jx145rer/px145rer</t>
  </si>
  <si>
    <t>jx146rer/px146rer</t>
  </si>
  <si>
    <t>jx146are/px146are</t>
  </si>
  <si>
    <t>jx147rer/px147rer</t>
  </si>
  <si>
    <t>jx148rer/px148rer</t>
  </si>
  <si>
    <t>jx148are/px148are</t>
  </si>
  <si>
    <t>jx149rer/px149rer</t>
  </si>
  <si>
    <t>jx105rer/px105rer</t>
  </si>
  <si>
    <t>jx105are/px105are</t>
  </si>
  <si>
    <t>jx106rer/px106rer</t>
  </si>
  <si>
    <t>jx213rer/px213rer</t>
  </si>
  <si>
    <t>jx213are/px213are</t>
  </si>
  <si>
    <t>jx214rer/px214rer</t>
  </si>
  <si>
    <t>jx111rer/px111rer</t>
  </si>
  <si>
    <t>jx111are/px111are</t>
  </si>
  <si>
    <t>jx112rer/px112rer</t>
  </si>
  <si>
    <t>jx150rer/px150rer</t>
  </si>
  <si>
    <t>jx150are/px150are</t>
  </si>
  <si>
    <t>jx151rer/px151rer</t>
  </si>
  <si>
    <t>jx215rer/px215rer</t>
  </si>
  <si>
    <t>jx215are/px215are</t>
  </si>
  <si>
    <t>jx216rer/px216rer</t>
  </si>
  <si>
    <t>jx097rer/px097rer</t>
  </si>
  <si>
    <t>jx097are/px097are</t>
  </si>
  <si>
    <t>jx098rer/px098rer</t>
  </si>
  <si>
    <t>jx107rer/px107rer</t>
  </si>
  <si>
    <t>jx107are/px107are</t>
  </si>
  <si>
    <t>jx108rer/px108rer</t>
  </si>
  <si>
    <t>jx007rer/px007rer</t>
  </si>
  <si>
    <t>jxsl03re/pxsl03re</t>
  </si>
  <si>
    <t>jxsl04re/pxsl04re</t>
  </si>
  <si>
    <t>jxsl11re/pxsl11re</t>
  </si>
  <si>
    <t>jxsl12re/pxsl12re</t>
  </si>
  <si>
    <t>jxsl05re/pxsl05re</t>
  </si>
  <si>
    <t>jxsl06re/pxsl06re</t>
  </si>
  <si>
    <t>jxsl07re/pxsl07re</t>
  </si>
  <si>
    <t>jxsl08re/pxsl08re</t>
  </si>
  <si>
    <t>jxsl09re/pxsl09re</t>
  </si>
  <si>
    <t>jxsl10re/pxsl10re</t>
  </si>
  <si>
    <t>jx009rer/px009rer</t>
  </si>
  <si>
    <t>jx010fre/px010fre</t>
  </si>
  <si>
    <t>jx010ire/px010ire</t>
  </si>
  <si>
    <t>jx010rec/px010rec</t>
  </si>
  <si>
    <t>jx011rec/px011rec</t>
  </si>
  <si>
    <t>jxw01rer/pxw01rer</t>
  </si>
  <si>
    <t>jxw02rer/pxw02rer</t>
  </si>
  <si>
    <t>jxw03rer/pxw03rer</t>
  </si>
  <si>
    <t>jxw04rer/pxw04rer</t>
  </si>
  <si>
    <t>jxw20rer/pxw20rer</t>
  </si>
  <si>
    <t>jxw05rer/pxw05rer</t>
  </si>
  <si>
    <t>jxw06rer/pxw06rer</t>
  </si>
  <si>
    <t>jxw07rer/pxw07rer</t>
  </si>
  <si>
    <t>jxw08rer/pxw08rer</t>
  </si>
  <si>
    <t>jxw09rer/pxw09rer</t>
  </si>
  <si>
    <t>jxw10rer/pxw10rer</t>
  </si>
  <si>
    <t>jxw12rer/pxw12rer</t>
  </si>
  <si>
    <t>jx1301re/px1301re</t>
  </si>
  <si>
    <t>jx1302re/px1302re</t>
  </si>
  <si>
    <t>jx1303re/px1303re</t>
  </si>
  <si>
    <t>jx1304re/px1304re</t>
  </si>
  <si>
    <t>jx1305re/px1305re</t>
  </si>
  <si>
    <t>jx1306re/px1306re</t>
  </si>
  <si>
    <t>jx1307re/px1307re</t>
  </si>
  <si>
    <t>jx1308re/px1308re</t>
  </si>
  <si>
    <t>jx1309re/px1309re</t>
  </si>
  <si>
    <t>jx1310re/px1310re</t>
  </si>
  <si>
    <t>jx1311re/px1311re</t>
  </si>
  <si>
    <t>jx1312re/px1312re</t>
  </si>
  <si>
    <t>jx1313re/px1313re</t>
  </si>
  <si>
    <t>jx1314re/px1314re</t>
  </si>
  <si>
    <t>jx1315re/px1315re</t>
  </si>
  <si>
    <t>jx1316re/px1316re</t>
  </si>
  <si>
    <t>jx1317re/px1317re</t>
  </si>
  <si>
    <t>jx1318re/px1318re</t>
  </si>
  <si>
    <t>jxhs30re/pxhs30re</t>
  </si>
  <si>
    <t>jxhs31re/pxhs31re</t>
  </si>
  <si>
    <t>jxhs32re/pxhs32re</t>
  </si>
  <si>
    <t>jxhs10re/pxhs10re</t>
  </si>
  <si>
    <t>jxhs11re/pxhs11re</t>
  </si>
  <si>
    <t>jxhs12re/pxhs12re</t>
  </si>
  <si>
    <t>jxhs13re/pxhs13re</t>
  </si>
  <si>
    <t>jxhs14re/pxhs14re</t>
  </si>
  <si>
    <t>jxhs15re/pxhs15re</t>
  </si>
  <si>
    <t>jxhs16re/pxhs16re</t>
  </si>
  <si>
    <t>jxhs17re/pxhs17re</t>
  </si>
  <si>
    <t>jxhs18re/pxhs18re</t>
  </si>
  <si>
    <t>jxhs19re/pxhs19re</t>
  </si>
  <si>
    <t>jxhs20re/pxhs20re</t>
  </si>
  <si>
    <t>jxhi20re/pxhi20re</t>
  </si>
  <si>
    <t>jxh001re/pxh001re</t>
  </si>
  <si>
    <t>jxh001cn/pxh001cn</t>
  </si>
  <si>
    <t>jxh002re/pxh002re</t>
  </si>
  <si>
    <t>jxh003re/pxh003re</t>
  </si>
  <si>
    <t>jx9003re/px9003re</t>
  </si>
  <si>
    <t>jxh004re/pxh004re</t>
  </si>
  <si>
    <t>jx9004re/px9004re</t>
  </si>
  <si>
    <t>jxh005re/pxh005re</t>
  </si>
  <si>
    <t>jxh006re/pxh006re</t>
  </si>
  <si>
    <t>jxh007re/pxh007re</t>
  </si>
  <si>
    <t>jxh007cn/pxh007cn</t>
  </si>
  <si>
    <t>jxh008re/pxh008re</t>
  </si>
  <si>
    <t>jxh009re/pxh009re</t>
  </si>
  <si>
    <t>jx9009re/px9009re</t>
  </si>
  <si>
    <t>jxh010re/pxh010re</t>
  </si>
  <si>
    <t>jx9010re/px9010re</t>
  </si>
  <si>
    <t>jxh011re/pxh011re</t>
  </si>
  <si>
    <t>jxh012re/pxh012re</t>
  </si>
  <si>
    <t>jxh013re/pxh013re</t>
  </si>
  <si>
    <t>jxh013cn/pxh013cn</t>
  </si>
  <si>
    <t>jxh014re/pxh014re</t>
  </si>
  <si>
    <t>jxh015re/pxh015re</t>
  </si>
  <si>
    <t>jx9015re/px9015re</t>
  </si>
  <si>
    <t>jxh016re/pxh016re</t>
  </si>
  <si>
    <t>jx9016re/px9016re</t>
  </si>
  <si>
    <t>jxh017re/pxh017re</t>
  </si>
  <si>
    <t>jxh018re/pxh018re</t>
  </si>
  <si>
    <t>jxh019re/pxh019re</t>
  </si>
  <si>
    <t>jxh019cn/pxh019cn</t>
  </si>
  <si>
    <t>jxh020re/pxh020re</t>
  </si>
  <si>
    <t>jxh021re/pxh021re</t>
  </si>
  <si>
    <t>jx9021re/px9021re</t>
  </si>
  <si>
    <t>jxh022re/pxh022re</t>
  </si>
  <si>
    <t>jx9022re/px9022re</t>
  </si>
  <si>
    <t>jxh023re/pxh023re</t>
  </si>
  <si>
    <t>jxh024re/pxh024re</t>
  </si>
  <si>
    <t>jxh025re/pxh025re</t>
  </si>
  <si>
    <t>jxh025cn/pxh025cn</t>
  </si>
  <si>
    <t>jxh026re/pxh026re</t>
  </si>
  <si>
    <t>jxh027re/pxh027re</t>
  </si>
  <si>
    <t>jx9027re/px9027re</t>
  </si>
  <si>
    <t>jxh028re/pxh028re</t>
  </si>
  <si>
    <t>jx9028re/px9028re</t>
  </si>
  <si>
    <t>jxh029re/pxh029re</t>
  </si>
  <si>
    <t>jxh030re/pxh030re</t>
  </si>
  <si>
    <t>jxh031re/pxh031re</t>
  </si>
  <si>
    <t>jxh031cn/pxh031cn</t>
  </si>
  <si>
    <t>jxh032re/pxh032re</t>
  </si>
  <si>
    <t>jxh033re/pxh033re</t>
  </si>
  <si>
    <t>jx9033re/px9033re</t>
  </si>
  <si>
    <t>jxh034re/pxh034re</t>
  </si>
  <si>
    <t>jx9034re/px9034re</t>
  </si>
  <si>
    <t>jxh035re/pxh035re</t>
  </si>
  <si>
    <t>jxh036re/pxh036re</t>
  </si>
  <si>
    <t>jxh037re/pxh037re</t>
  </si>
  <si>
    <t>jxh037cn/pxh037cn</t>
  </si>
  <si>
    <t>jxh038re/pxh038re</t>
  </si>
  <si>
    <t>jxh039re/pxh039re</t>
  </si>
  <si>
    <t>jx9039re/px9039re</t>
  </si>
  <si>
    <t>jxh040re/pxh040re</t>
  </si>
  <si>
    <t>jx9040re/px9040re</t>
  </si>
  <si>
    <t>jxh041re/pxh041re</t>
  </si>
  <si>
    <t>jxh042re/pxh042re</t>
  </si>
  <si>
    <t>jxh043re/pxh043re</t>
  </si>
  <si>
    <t>jxh043cn/pxh043cn</t>
  </si>
  <si>
    <t>jxh044re/pxh044re</t>
  </si>
  <si>
    <t>jxh045re/pxh045re</t>
  </si>
  <si>
    <t>jx9045re/px9045re</t>
  </si>
  <si>
    <t>jxh046re/pxh046re</t>
  </si>
  <si>
    <t>jx9046re/px9046re</t>
  </si>
  <si>
    <t>jxh047re/pxh047re</t>
  </si>
  <si>
    <t>jxh048re/pxh048re</t>
  </si>
  <si>
    <t>jxh049re/pxh049re</t>
  </si>
  <si>
    <t>jxh049cn/pxh049cn</t>
  </si>
  <si>
    <t>jxh050re/pxh050re</t>
  </si>
  <si>
    <t>jxh051re/pxh051re</t>
  </si>
  <si>
    <t>jx9051re/px9051re</t>
  </si>
  <si>
    <t>jxh052re/pxh052re</t>
  </si>
  <si>
    <t>jx9052re/px9052re</t>
  </si>
  <si>
    <t>jxh053re/pxh053re</t>
  </si>
  <si>
    <t>jxh054re/pxh054re</t>
  </si>
  <si>
    <t>jxh055re/pxh055re</t>
  </si>
  <si>
    <t>jxh055cn/pxh055cn</t>
  </si>
  <si>
    <t>jxh056re/pxh056re</t>
  </si>
  <si>
    <t>jxh057re/pxh057re</t>
  </si>
  <si>
    <t>jx9057re/px9057re</t>
  </si>
  <si>
    <t>jxh058re/pxh058re</t>
  </si>
  <si>
    <t>jx9058re/px9058re</t>
  </si>
  <si>
    <t>jxh059re/pxh059re</t>
  </si>
  <si>
    <t>jxh060re/pxh060re</t>
  </si>
  <si>
    <t>jxh061re/pxh061re</t>
  </si>
  <si>
    <t>jxh061cn/pxh061cn</t>
  </si>
  <si>
    <t>jxh062re/pxh062re</t>
  </si>
  <si>
    <t>jxh063re/pxh063re</t>
  </si>
  <si>
    <t>jx9063re/px9063re</t>
  </si>
  <si>
    <t>jxh064re/pxh064re</t>
  </si>
  <si>
    <t>jx9064re/px9064re</t>
  </si>
  <si>
    <t>jxh065re/pxh065re</t>
  </si>
  <si>
    <t>jxh066re/pxh066re</t>
  </si>
  <si>
    <t>jxh067re/pxh067re</t>
  </si>
  <si>
    <t>jxh067cn/pxh067cn</t>
  </si>
  <si>
    <t>jxh068re/pxh068re</t>
  </si>
  <si>
    <t>jxh069re/pxh069re</t>
  </si>
  <si>
    <t>jx9069re/px9069re</t>
  </si>
  <si>
    <t>jxh070re/pxh070re</t>
  </si>
  <si>
    <t>jx9070re/px9070re</t>
  </si>
  <si>
    <t>jxh071re/pxh071re</t>
  </si>
  <si>
    <t>jxh072re/pxh072re</t>
  </si>
  <si>
    <t>jxh073re/pxh073re</t>
  </si>
  <si>
    <t>jxh073cn/pxh073cn</t>
  </si>
  <si>
    <t>jxh074re/pxh074re</t>
  </si>
  <si>
    <t>jxh075re/pxh075re</t>
  </si>
  <si>
    <t>jx9075re/px9075re</t>
  </si>
  <si>
    <t>jxh076re/pxh076re</t>
  </si>
  <si>
    <t>jx9076re/px9076re</t>
  </si>
  <si>
    <t>jxh077re/pxh077re</t>
  </si>
  <si>
    <t>jxh078re/pxh078re</t>
  </si>
  <si>
    <t>jxh079re/pxh079re</t>
  </si>
  <si>
    <t>jxh079cn/pxh079cn</t>
  </si>
  <si>
    <t>jxh080re/pxh080re</t>
  </si>
  <si>
    <t>jxh081re/pxh081re</t>
  </si>
  <si>
    <t>jx9081re/px9081re</t>
  </si>
  <si>
    <t>jxh082re/pxh082re</t>
  </si>
  <si>
    <t>jx9082re/px9082re</t>
  </si>
  <si>
    <t>jxh083re/pxh083re</t>
  </si>
  <si>
    <t>jxh084re/pxh084re</t>
  </si>
  <si>
    <t>jxh085re/pxh085re</t>
  </si>
  <si>
    <t>jxh085cn/pxh085cn</t>
  </si>
  <si>
    <t>jxh086re/pxh086re</t>
  </si>
  <si>
    <t>jxh087re/pxh087re</t>
  </si>
  <si>
    <t>jx9087re/px9087re</t>
  </si>
  <si>
    <t>jxh088re/pxh088re</t>
  </si>
  <si>
    <t>jx9088re/px9088re</t>
  </si>
  <si>
    <t>jxh089re/pxh089re</t>
  </si>
  <si>
    <t>jxh090re/pxh090re</t>
  </si>
  <si>
    <t>jxh091re/pxh091re</t>
  </si>
  <si>
    <t>jxh091cn/pxh091cn</t>
  </si>
  <si>
    <t>jxh092re/pxh092re</t>
  </si>
  <si>
    <t>jxh093re/pxh093re</t>
  </si>
  <si>
    <t>jx9093re/px9093re</t>
  </si>
  <si>
    <t>jxh094re/pxh094re</t>
  </si>
  <si>
    <t>jx9094re/px9094re</t>
  </si>
  <si>
    <t>jxh095re/pxh095re</t>
  </si>
  <si>
    <t>jxh096re/pxh096re</t>
  </si>
  <si>
    <t>jxh097re/pxh097re</t>
  </si>
  <si>
    <t>jxh097cn/pxh097cn</t>
  </si>
  <si>
    <t>jxh098re/pxh098re</t>
  </si>
  <si>
    <t>jxh099re/pxh099re</t>
  </si>
  <si>
    <t>jx9099re/px9099re</t>
  </si>
  <si>
    <t>jxh100re/pxh100re</t>
  </si>
  <si>
    <t>jx9100re/px9100re</t>
  </si>
  <si>
    <t>jxh101re/pxh101re</t>
  </si>
  <si>
    <t>jxh102re/pxh102re</t>
  </si>
  <si>
    <t>jxh103re/pxh103re</t>
  </si>
  <si>
    <t>jxh103cn/pxh103cn</t>
  </si>
  <si>
    <t>jxh104re/pxh104re</t>
  </si>
  <si>
    <t>jxh105re/pxh105re</t>
  </si>
  <si>
    <t>jx9105re/px9105re</t>
  </si>
  <si>
    <t>jxh106re/pxh106re</t>
  </si>
  <si>
    <t>jx9106re/px9106re</t>
  </si>
  <si>
    <t>jxh107re/pxh107re</t>
  </si>
  <si>
    <t>jxh108re/pxh108re</t>
  </si>
  <si>
    <t>jxh109re/pxh109re</t>
  </si>
  <si>
    <t>jxh109cn/pxh109cn</t>
  </si>
  <si>
    <t>jxh110re/pxh110re</t>
  </si>
  <si>
    <t>jxh111re/pxh111re</t>
  </si>
  <si>
    <t>jx9111re/px9111re</t>
  </si>
  <si>
    <t>jxh112re/pxh112re</t>
  </si>
  <si>
    <t>jx9112re/px9112re</t>
  </si>
  <si>
    <t>jxh113re/pxh113re</t>
  </si>
  <si>
    <t>jxh114re/pxh114re</t>
  </si>
  <si>
    <t>jxh115re/pxh115re</t>
  </si>
  <si>
    <t>jxh115cn/pxh115cn</t>
  </si>
  <si>
    <t>jxh116re/pxh116re</t>
  </si>
  <si>
    <t>jxh117re/pxh117re</t>
  </si>
  <si>
    <t>jx9117re/px9117re</t>
  </si>
  <si>
    <t>jxh118re/pxh118re</t>
  </si>
  <si>
    <t>jx9118re/px9118re</t>
  </si>
  <si>
    <t>jxh119re/pxh119re</t>
  </si>
  <si>
    <t>jxh120re/pxh120re</t>
  </si>
  <si>
    <t>jxh121re/pxh121re</t>
  </si>
  <si>
    <t>jxh121cn/pxh121cn</t>
  </si>
  <si>
    <t>jxh122re/pxh122re</t>
  </si>
  <si>
    <t>jxh123re/pxh123re</t>
  </si>
  <si>
    <t>jx9123re/px9123re</t>
  </si>
  <si>
    <t>jxh124re/pxh124re</t>
  </si>
  <si>
    <t>jx9124re/px9124re</t>
  </si>
  <si>
    <t>jxh125re/pxh125re</t>
  </si>
  <si>
    <t>jxh126re/pxh126re</t>
  </si>
  <si>
    <t>jxh127re/pxh127re</t>
  </si>
  <si>
    <t>jxh127cn/pxh127cn</t>
  </si>
  <si>
    <t>jxh128re/pxh128re</t>
  </si>
  <si>
    <t>jxh129re/pxh129re</t>
  </si>
  <si>
    <t>jx9129re/px9129re</t>
  </si>
  <si>
    <t>jxh130re/pxh130re</t>
  </si>
  <si>
    <t>jx9130re/px9130re</t>
  </si>
  <si>
    <t>jxh131re/pxh131re</t>
  </si>
  <si>
    <t>jxh132re/pxh132re</t>
  </si>
  <si>
    <t>jxh133re/pxh133re</t>
  </si>
  <si>
    <t>jxh133cn/pxh133cn</t>
  </si>
  <si>
    <t>jxh134re/pxh134re</t>
  </si>
  <si>
    <t>jxh135re/pxh135re</t>
  </si>
  <si>
    <t>jx9135re/px9135re</t>
  </si>
  <si>
    <t>jxh136re/pxh136re</t>
  </si>
  <si>
    <t>jx9136re/px9136re</t>
  </si>
  <si>
    <t>jxh137re/pxh137re</t>
  </si>
  <si>
    <t>jxh138re/pxh138re</t>
  </si>
  <si>
    <t>jxh139re/pxh139re</t>
  </si>
  <si>
    <t>jxh139cn/pxh139cn</t>
  </si>
  <si>
    <t>jxh140re/pxh140re</t>
  </si>
  <si>
    <t>jxh141re/pxh141re</t>
  </si>
  <si>
    <t>jx9141re/px9141re</t>
  </si>
  <si>
    <t>jxh142re/pxh142re</t>
  </si>
  <si>
    <t>jx9142re/px9142re</t>
  </si>
  <si>
    <t>jxh143re/pxh143re</t>
  </si>
  <si>
    <t>jxh144re/pxh144re</t>
  </si>
  <si>
    <t>jxh845re/pxh845re</t>
  </si>
  <si>
    <t>jxh845cn/pxh845cn</t>
  </si>
  <si>
    <t>jxh846re/pxh846re</t>
  </si>
  <si>
    <t>jxh847re/pxh847re</t>
  </si>
  <si>
    <t>jx8147re/px8147re</t>
  </si>
  <si>
    <t>jxh848re/pxh848re</t>
  </si>
  <si>
    <t>jx8148re/px8148re</t>
  </si>
  <si>
    <t>jxh849re/pxh849re</t>
  </si>
  <si>
    <t>jxh850re/pxh850re</t>
  </si>
  <si>
    <t>jxh851re/pxh851re</t>
  </si>
  <si>
    <t>jxh851cn/pxh851cn</t>
  </si>
  <si>
    <t>jxh852re/pxh852re</t>
  </si>
  <si>
    <t>jxh853re/pxh853re</t>
  </si>
  <si>
    <t>jx8153re/px8153re</t>
  </si>
  <si>
    <t>jxh854re/pxh854re</t>
  </si>
  <si>
    <t>jx8154re/px8154re</t>
  </si>
  <si>
    <t>jxh855re/pxh855re</t>
  </si>
  <si>
    <t>jxh856re/pxh856re</t>
  </si>
  <si>
    <t>jxh150re/pxh150re</t>
  </si>
  <si>
    <t>jxh151re/pxh151re</t>
  </si>
  <si>
    <t>jxh152re/pxh152re</t>
  </si>
  <si>
    <t>jxh153re/pxh153re</t>
  </si>
  <si>
    <t>jxh154re/pxh154re</t>
  </si>
  <si>
    <t>jxhi19re/pxhi19re</t>
  </si>
  <si>
    <t>jxh156re/pxh156re</t>
  </si>
  <si>
    <t>jxh157re/pxh157re</t>
  </si>
  <si>
    <t>jxh158re/pxh158re</t>
  </si>
  <si>
    <t>jxh159re/pxh159re</t>
  </si>
  <si>
    <t>jx012rer/px012rer</t>
  </si>
  <si>
    <t>jxt06rer/pxt06rer</t>
  </si>
  <si>
    <t>jxt07rer/pxt07rer</t>
  </si>
  <si>
    <t>jxt08rer/pxt08rer</t>
  </si>
  <si>
    <t>jxt09rer/pxt09rer</t>
  </si>
  <si>
    <t>jxt10rer/pxt10rer</t>
  </si>
  <si>
    <t>jxt11rer/pxt11rer</t>
  </si>
  <si>
    <t>jxt12rer/pxt12rer</t>
  </si>
  <si>
    <t>jx013rec/px013rec</t>
  </si>
  <si>
    <t>jx014rer/px014rer</t>
  </si>
  <si>
    <t>jx015rer/px015rer</t>
  </si>
  <si>
    <t>jxab01re/pxab01re</t>
  </si>
  <si>
    <t>jxab02re/pxab02re</t>
  </si>
  <si>
    <t>jxab03re/pxab03re</t>
  </si>
  <si>
    <t>jxab04re/pxab04re</t>
  </si>
  <si>
    <t>jxab05re/pxab05re</t>
  </si>
  <si>
    <t>jxab06re/pxab06re</t>
  </si>
  <si>
    <t>jxab07re/pxab07re</t>
  </si>
  <si>
    <t>jxab08re/pxab08re</t>
  </si>
  <si>
    <t>jxab09re/pxab09re</t>
  </si>
  <si>
    <t>jxab10re/pxab10re</t>
  </si>
  <si>
    <t>jxab11re/pxab11re</t>
  </si>
  <si>
    <t>jxor01re/pxor01re</t>
  </si>
  <si>
    <t>jxor02re/pxor02re</t>
  </si>
  <si>
    <t>jxor03re/pxor03re</t>
  </si>
  <si>
    <t>jxel01re/pxel01re</t>
  </si>
  <si>
    <t>jxel02re/pxel02re</t>
  </si>
  <si>
    <t>jxel03re/pxel03re</t>
  </si>
  <si>
    <t>jxel04re/pxel04re</t>
  </si>
  <si>
    <t>jxel05re/pxel05re</t>
  </si>
  <si>
    <t>jxel06re/pxel06re</t>
  </si>
  <si>
    <t>jxel07re/pxel07re</t>
  </si>
  <si>
    <t>jxel08re/pxel08re</t>
  </si>
  <si>
    <t>jxel09re/pxel09re</t>
  </si>
  <si>
    <t>jxel10re/pxel10re</t>
  </si>
  <si>
    <t>jxel11re/pxel11re</t>
  </si>
  <si>
    <t>jxel12re/pxel12re</t>
  </si>
  <si>
    <t>jxel13re/pxel13re</t>
  </si>
  <si>
    <t>jxel14re/pxel14re</t>
  </si>
  <si>
    <t>jxm01rer/pxm01rer</t>
  </si>
  <si>
    <t>jxm02rer/pxm02rer</t>
  </si>
  <si>
    <t>jxm03rer/pxm03rer</t>
  </si>
  <si>
    <t>jxm04rer/pxm04rer</t>
  </si>
  <si>
    <t>jxm05rer/pxm05rer</t>
  </si>
  <si>
    <t>jxm06rer/pxm06rer</t>
  </si>
  <si>
    <t>jxm07rer/pxm07rer</t>
  </si>
  <si>
    <t>jxm08rer/pxm08rer</t>
  </si>
  <si>
    <t>jxm09rer/pxm09rer</t>
  </si>
  <si>
    <t>jxm10rer/pxm10rer</t>
  </si>
  <si>
    <t>jxm11rer/pxm11rer</t>
  </si>
  <si>
    <t>jxm12rer/pxm12rer</t>
  </si>
  <si>
    <t>jxm13rer/pxm13rer</t>
  </si>
  <si>
    <t>jxf01rer/pxf01rer</t>
  </si>
  <si>
    <t>jxf02rer/pxf02rer</t>
  </si>
  <si>
    <t>jxf03rer/pxf03rer</t>
  </si>
  <si>
    <t>jxf04rer/pxf04rer</t>
  </si>
  <si>
    <t>jxf05rer/pxf05rer</t>
  </si>
  <si>
    <t>jxf06rer/pxf06rer</t>
  </si>
  <si>
    <t>jxf07rer/pxf07rer</t>
  </si>
  <si>
    <t>jxf08rer/pxf08rer</t>
  </si>
  <si>
    <t>jxf09rer/pxf09rer</t>
  </si>
  <si>
    <t>jxf10rer/pxf10rer</t>
  </si>
  <si>
    <t>jxf11rer/pxf11rer</t>
  </si>
  <si>
    <t>jxf12rer/pxf12rer</t>
  </si>
  <si>
    <t>jxf13rer/pxf13rer</t>
  </si>
  <si>
    <t>jxb01rer/pxb01rer</t>
  </si>
  <si>
    <t>jxb02rer/pxb02rer</t>
  </si>
  <si>
    <t>jxb03rer/pxb03rer</t>
  </si>
  <si>
    <t>jxb04rer/pxb04rer</t>
  </si>
  <si>
    <t>jxb05rer/pxb05rer</t>
  </si>
  <si>
    <t>jxb06rer/pxb06rer</t>
  </si>
  <si>
    <t>jxb07rer/pxb07rer</t>
  </si>
  <si>
    <t>jxb08rer/pxb08rer</t>
  </si>
  <si>
    <t>jxb09rer/pxb09rer</t>
  </si>
  <si>
    <t>jxb10rer/pxb10rer</t>
  </si>
  <si>
    <t>jxb11rer/pxb11rer</t>
  </si>
  <si>
    <t>jxb12rer/pxb12rer</t>
  </si>
  <si>
    <t>jxb13rer/pxb13rer</t>
  </si>
  <si>
    <t>jxs01rer/pxs01rer</t>
  </si>
  <si>
    <t>jxs02rer/pxs02rer</t>
  </si>
  <si>
    <t>jxs03rer/pxs03rer</t>
  </si>
  <si>
    <t>jxs04rer/pxs04rer</t>
  </si>
  <si>
    <t>jxs05rer/pxs05rer</t>
  </si>
  <si>
    <t>jxs06rer/pxs06rer</t>
  </si>
  <si>
    <t>jxs07rer/pxs07rer</t>
  </si>
  <si>
    <t>jxs08rer/pxs08rer</t>
  </si>
  <si>
    <t>jxs09rer/pxs09rer</t>
  </si>
  <si>
    <t>jxs10rer/pxs10rer</t>
  </si>
  <si>
    <t>jxs11rer/pxs11rer</t>
  </si>
  <si>
    <t>jxs12rer/pxs12rer</t>
  </si>
  <si>
    <t>jxs13rer/pxs13rer</t>
  </si>
  <si>
    <t>jxso01re/pxso01re</t>
  </si>
  <si>
    <t>jxso02re/pxso02re</t>
  </si>
  <si>
    <t>jxso03re/pxso03re</t>
  </si>
  <si>
    <t>jxso04re/pxso04re</t>
  </si>
  <si>
    <t>jxso05re/pxso05re</t>
  </si>
  <si>
    <t>jxso06re/pxso06re</t>
  </si>
  <si>
    <t>jxso07re/pxso07re</t>
  </si>
  <si>
    <t>jxso08re/pxso08re</t>
  </si>
  <si>
    <t>jxso09re/pxso09re</t>
  </si>
  <si>
    <t>jxso10re/pxso10re</t>
  </si>
  <si>
    <t>jxso11re/pxso11re</t>
  </si>
  <si>
    <t>jxso12re/pxso12re</t>
  </si>
  <si>
    <t>jxso13re/pxso13re</t>
  </si>
  <si>
    <t>jxd01rer/pxd01rer</t>
  </si>
  <si>
    <t>jxd02rer/pxd02rer</t>
  </si>
  <si>
    <t>jxd03rer/pxd03rer</t>
  </si>
  <si>
    <t>jxd04rer/pxd04rer</t>
  </si>
  <si>
    <t>jxd05rer/pxd05rer</t>
  </si>
  <si>
    <t>jxd06rer/pxd06rer</t>
  </si>
  <si>
    <t>jxd07rer/pxd07rer</t>
  </si>
  <si>
    <t>jxd08rer/pxd08rer</t>
  </si>
  <si>
    <t>jxd09rer/pxd09rer</t>
  </si>
  <si>
    <t>jxd10rer/pxd10rer</t>
  </si>
  <si>
    <t>jxd11rer/pxd11rer</t>
  </si>
  <si>
    <t>jxd12rer/pxd12rer</t>
  </si>
  <si>
    <t>jxd13rer/pxd13rer</t>
  </si>
  <si>
    <t>jfsh01re/pfsh01re</t>
  </si>
  <si>
    <t>jfsh02re/pfsh02re</t>
  </si>
  <si>
    <t>jfsh03re/pfsh03re</t>
  </si>
  <si>
    <t>jfsh04re/pfsh04re</t>
  </si>
  <si>
    <t>jfsh05re/pfsh05re</t>
  </si>
  <si>
    <t>jfsh06re/pfsh06re</t>
  </si>
  <si>
    <t>jfsh07re/pfsh07re</t>
  </si>
  <si>
    <t>jfsh08re/pfsh08re</t>
  </si>
  <si>
    <t>jfsh09re/pfsh09re</t>
  </si>
  <si>
    <t>jfsh10re/pfsh10re</t>
  </si>
  <si>
    <t>jfsh11re/pfsh11re</t>
  </si>
  <si>
    <t>jfsh12re/pfsh12re</t>
  </si>
  <si>
    <t>jfsh13re/pfsh13re</t>
  </si>
  <si>
    <t>jfsh14re/pfsh14re</t>
  </si>
  <si>
    <t>jh001rec/ph001rec</t>
  </si>
  <si>
    <t>jh001rei/ph001rei</t>
  </si>
  <si>
    <t>jh002re/ph002re</t>
  </si>
  <si>
    <t>jh003rer/ph003rer</t>
  </si>
  <si>
    <t>jh004rer/ph004rer</t>
  </si>
  <si>
    <t>jh005rer/ph005rer</t>
  </si>
  <si>
    <t>jh006rer/ph006rer</t>
  </si>
  <si>
    <t>jh007rer/ph007rer</t>
  </si>
  <si>
    <t>jh008rer/ph008rer</t>
  </si>
  <si>
    <t>jh009rec/ph009rec</t>
  </si>
  <si>
    <t>jh009rei/ph009rei</t>
  </si>
  <si>
    <t>jh010re/ph010re</t>
  </si>
  <si>
    <t>jh011rer/ph011rer</t>
  </si>
  <si>
    <t>jh012rer/ph012rer</t>
  </si>
  <si>
    <t>jh013rer/ph013rer</t>
  </si>
  <si>
    <t>jh014rer/ph014rer</t>
  </si>
  <si>
    <t>jh015rer/ph015rer</t>
  </si>
  <si>
    <t>jh016rer/ph016rer</t>
  </si>
  <si>
    <t>jh017rec/ph017rec</t>
  </si>
  <si>
    <t>jh017rei/ph017rei</t>
  </si>
  <si>
    <t>jh018re/ph018re</t>
  </si>
  <si>
    <t>jh019rer/ph019rer</t>
  </si>
  <si>
    <t>jh020rer/ph020rer</t>
  </si>
  <si>
    <t>jh021rer/ph021rer</t>
  </si>
  <si>
    <t>jh022rer/ph022rer</t>
  </si>
  <si>
    <t>jh023rer/ph023rer</t>
  </si>
  <si>
    <t>jh024rer/ph024rer</t>
  </si>
  <si>
    <t>jh025rec/ph025rec</t>
  </si>
  <si>
    <t>jh025rei/ph025rei</t>
  </si>
  <si>
    <t>jh026re/ph026re</t>
  </si>
  <si>
    <t>jh027rer/ph027rer</t>
  </si>
  <si>
    <t>jh028rer/ph028rer</t>
  </si>
  <si>
    <t>jh029rer/ph029rer</t>
  </si>
  <si>
    <t>jh030rer/ph030rer</t>
  </si>
  <si>
    <t>jh031rer/ph031rer</t>
  </si>
  <si>
    <t>jh032rec/ph032rec</t>
  </si>
  <si>
    <t>jh032rei/ph032rei</t>
  </si>
  <si>
    <t>jh033re/ph033re</t>
  </si>
  <si>
    <t>jh034rer/ph034rer</t>
  </si>
  <si>
    <t>jh035rer/ph035rer</t>
  </si>
  <si>
    <t>jh036rer/ph036rer</t>
  </si>
  <si>
    <t>jh037rer/ph037rer</t>
  </si>
  <si>
    <t>jh038rer/ph038rer</t>
  </si>
  <si>
    <t>jh039rer/ph039rer</t>
  </si>
  <si>
    <t>jn001rec/pn001rec</t>
  </si>
  <si>
    <t>jn001rei/pn001rei</t>
  </si>
  <si>
    <t>jn002re/pn002re</t>
  </si>
  <si>
    <t>jn004rer/pn004rer</t>
  </si>
  <si>
    <t>jn007rer/pn007rer</t>
  </si>
  <si>
    <t>jn009rer/pn009rer</t>
  </si>
  <si>
    <t>jn101rer/pn101rer</t>
  </si>
  <si>
    <t>jn107rer/pn107rer</t>
  </si>
  <si>
    <t>jn010rec/pn010rec</t>
  </si>
  <si>
    <t>jn010rei/pn010rei</t>
  </si>
  <si>
    <t>jn011re/pn011re</t>
  </si>
  <si>
    <t>jn014rer/pn014rer</t>
  </si>
  <si>
    <t>jn016rer/pn016rer</t>
  </si>
  <si>
    <t>jn017rer/pn017rer</t>
  </si>
  <si>
    <t>jn102rer/pn102rer</t>
  </si>
  <si>
    <t>jn108rer/pn108rer</t>
  </si>
  <si>
    <t>jn019rec/pn019rec</t>
  </si>
  <si>
    <t>jn019rei/pn019rei</t>
  </si>
  <si>
    <t>jn020re/pn020re</t>
  </si>
  <si>
    <t>jn022rer/pn022rer</t>
  </si>
  <si>
    <t>jn023rer/pn023rer</t>
  </si>
  <si>
    <t>jn024rer/pn024rer</t>
  </si>
  <si>
    <t>jn103rer/pn103rer</t>
  </si>
  <si>
    <t>jn109rer/pn109rer</t>
  </si>
  <si>
    <t>jn028rec/pn028rec</t>
  </si>
  <si>
    <t>jn028rei/pn028rei</t>
  </si>
  <si>
    <t>jn029re/pn029re</t>
  </si>
  <si>
    <t>jn031rer/pn031rer</t>
  </si>
  <si>
    <t>jn032rer/pn032rer</t>
  </si>
  <si>
    <t>jn033rer/pn033rer</t>
  </si>
  <si>
    <t>jn034rer/pn034rer</t>
  </si>
  <si>
    <t>jn104rer/pn104rer</t>
  </si>
  <si>
    <t>jn110rer/pn110rer</t>
  </si>
  <si>
    <t>jn037rec/pn037rec</t>
  </si>
  <si>
    <t>jn037rei/pn037rei</t>
  </si>
  <si>
    <t>jn038re/pn038re</t>
  </si>
  <si>
    <t>jn041rer/pn041rer</t>
  </si>
  <si>
    <t>jn043rer/pn043rer</t>
  </si>
  <si>
    <t>jn044rer/pn044rer</t>
  </si>
  <si>
    <t>jn045rer/pn045rer</t>
  </si>
  <si>
    <t>jn105rer/pn105rer</t>
  </si>
  <si>
    <t>jn111rer/pn111rer</t>
  </si>
  <si>
    <t>jn046rec/pn046rec</t>
  </si>
  <si>
    <t>jn046rei/pn046rei</t>
  </si>
  <si>
    <t>jn047re/pn047re</t>
  </si>
  <si>
    <t>jn049rer/pn049rer</t>
  </si>
  <si>
    <t>jn050rer/pn050rer</t>
  </si>
  <si>
    <t>jn054rer/pn054rer</t>
  </si>
  <si>
    <t>jn106rer/pn106rer</t>
  </si>
  <si>
    <t>jn112rer/pn112rer</t>
  </si>
  <si>
    <t>jn601rer/pn601rer</t>
  </si>
  <si>
    <t>jn603rer/pn603rer</t>
  </si>
  <si>
    <t>jn604rer/pn604rer</t>
  </si>
  <si>
    <t>jn605rer/pn605rer</t>
  </si>
  <si>
    <t>jvm02rer/pvm02rer</t>
  </si>
  <si>
    <t>jvm03rer/pvm03rer</t>
  </si>
  <si>
    <t>jvm04rer/pvm04rer</t>
  </si>
  <si>
    <t>jvm06rer/pvm06rer</t>
  </si>
  <si>
    <t>jvm07rer/pvm07rer</t>
  </si>
  <si>
    <t>jvm08rer/pvm08rer</t>
  </si>
  <si>
    <t>jvm09rer/pvm09rer</t>
  </si>
  <si>
    <t>jg307rer/pg307rer</t>
  </si>
  <si>
    <t>jg360rer/pg360rer</t>
  </si>
  <si>
    <t>jg361rer/pg361rer</t>
  </si>
  <si>
    <t>jn901rer/pn901rer</t>
  </si>
  <si>
    <t>jn902rer/pn902rer</t>
  </si>
  <si>
    <t>jn903rer/pn903rer</t>
  </si>
  <si>
    <t>jn904rer/pn904rer</t>
  </si>
  <si>
    <t>jn905rer/pn905rer</t>
  </si>
  <si>
    <t>jn906rer/pn906rer</t>
  </si>
  <si>
    <t>jn907rer/pn907rer</t>
  </si>
  <si>
    <t>jn908rer/pn908rer</t>
  </si>
  <si>
    <t>jn909rer/pn909rer</t>
  </si>
  <si>
    <t>jn910rer/pn910rer</t>
  </si>
  <si>
    <t>jn911rer/pn911rer</t>
  </si>
  <si>
    <t>jg500rer/pg500rer</t>
  </si>
  <si>
    <t>jg501rer/pg501rer</t>
  </si>
  <si>
    <t>jg502rer/pg502rer</t>
  </si>
  <si>
    <t>jg312rer/pg312rer</t>
  </si>
  <si>
    <t>jg313rer/pg313rer</t>
  </si>
  <si>
    <t>jg314rer/pg314rer</t>
  </si>
  <si>
    <t>jg315rer/pg315rer</t>
  </si>
  <si>
    <t>jg316rer/pg316rer</t>
  </si>
  <si>
    <t>jg317rer/pg317rer</t>
  </si>
  <si>
    <t>jg351rer/pg351rer</t>
  </si>
  <si>
    <t>jg352rer/pg352rer</t>
  </si>
  <si>
    <t>jg353rer/pg353rer</t>
  </si>
  <si>
    <t>jg354rer/pg354rer</t>
  </si>
  <si>
    <t>jy001rec/py001rec</t>
  </si>
  <si>
    <t>jy002re/py002re</t>
  </si>
  <si>
    <t>jy004rer/py004rer</t>
  </si>
  <si>
    <t>jy005rer/py005rer</t>
  </si>
  <si>
    <t>jg311rer/pg311rer</t>
  </si>
  <si>
    <t>jstk01re/pstk01re</t>
  </si>
  <si>
    <t>jstk02re/pstk02re</t>
  </si>
  <si>
    <t>jstk03re/pstk03re</t>
  </si>
  <si>
    <t>jstk04re/pstk04re</t>
  </si>
  <si>
    <t>jstk05re/pstk05re</t>
  </si>
  <si>
    <t>jstk06re/pstk06re</t>
  </si>
  <si>
    <t>jstk07re/pstk07re</t>
  </si>
  <si>
    <t>jstk08re/pstk08re</t>
  </si>
  <si>
    <t>jstk09re/pstk09re</t>
  </si>
  <si>
    <t>jstk10re/pstk10re</t>
  </si>
  <si>
    <t>jstk11re/pstk11re</t>
  </si>
  <si>
    <t>jstk12re/pstk12re</t>
  </si>
  <si>
    <t>jstk13re/pstk13re</t>
  </si>
  <si>
    <t>jstk14re/pstk14re</t>
  </si>
  <si>
    <t>jstk15re/pstk15re</t>
  </si>
  <si>
    <t>jstk16re/pstk16re</t>
  </si>
  <si>
    <t>jstk17re/pstk17re</t>
  </si>
  <si>
    <t>jstk18re/pstk18re</t>
  </si>
  <si>
    <t>jstk19re/pstk19re</t>
  </si>
  <si>
    <t>jstk20re/pstk20re</t>
  </si>
  <si>
    <t>jstk21re/pstk21re</t>
  </si>
  <si>
    <t>jstk22re/pstk22re</t>
  </si>
  <si>
    <t>jstk23re/pstk23re</t>
  </si>
  <si>
    <t>jstk24re/pstk24re</t>
  </si>
  <si>
    <t>jstk25re/pstk25re</t>
  </si>
  <si>
    <t>jstk26re/pstk26re</t>
  </si>
  <si>
    <t>jstk27re/pstk27re</t>
  </si>
  <si>
    <t>jstk28re/pstk28re</t>
  </si>
  <si>
    <t>jstk29re/pstk29re</t>
  </si>
  <si>
    <t>jstk30re/pstk30re</t>
  </si>
  <si>
    <t>jstk31re/pstk31re</t>
  </si>
  <si>
    <t>jstk32re/pstk32re</t>
  </si>
  <si>
    <t>jstk33re/pstk33re</t>
  </si>
  <si>
    <t>jstk34re/pstk34re</t>
  </si>
  <si>
    <t>jstk35re/pstk35re</t>
  </si>
  <si>
    <t>jstk36re/pstk36re</t>
  </si>
  <si>
    <t>jstk37re/pstk37re</t>
  </si>
  <si>
    <t>jstk38re/pstk38re</t>
  </si>
  <si>
    <t>jstk39re/pstk39re</t>
  </si>
  <si>
    <t>jstk40re/pstk40re</t>
  </si>
  <si>
    <t>jstk41re/pstk41re</t>
  </si>
  <si>
    <t>jstk42re/pstk42re</t>
  </si>
  <si>
    <t>jstk43re/pstk43re</t>
  </si>
  <si>
    <t>jstk44re/pstk44re</t>
  </si>
  <si>
    <t>jstk45re/pstk45re</t>
  </si>
  <si>
    <t>jstk46re/pstk46re</t>
  </si>
  <si>
    <t>jstk47re/pstk47re</t>
  </si>
  <si>
    <t>jstk48re/pstk48re</t>
  </si>
  <si>
    <t>jstk49re/pstk49re</t>
  </si>
  <si>
    <t>jstk50re/pstk50re</t>
  </si>
  <si>
    <t>jstk51re/pstk51re</t>
  </si>
  <si>
    <t>jstk52re/pstk52re</t>
  </si>
  <si>
    <t>jstk53re/pstk53re</t>
  </si>
  <si>
    <t>jstk54re/pstk54re</t>
  </si>
  <si>
    <t>jstk55re/pstk55re</t>
  </si>
  <si>
    <t>jstk56re/pstk56re</t>
  </si>
  <si>
    <t>jstk57re/pstk57re</t>
  </si>
  <si>
    <t>jstk58re/pstk58re</t>
  </si>
  <si>
    <t>jstk59re/pstk59re</t>
  </si>
  <si>
    <t>jstk60re/pstk60re</t>
  </si>
  <si>
    <t>jstk61re/pstk61re</t>
  </si>
  <si>
    <t>jstk62re/pstk62re</t>
  </si>
  <si>
    <t>jstk63re/pstk63re</t>
  </si>
  <si>
    <t>jstk64re/pstk64re</t>
  </si>
  <si>
    <t>jstk65re/pstk65re</t>
  </si>
  <si>
    <t>jd001cre/pd001cre</t>
  </si>
  <si>
    <t>jd001are/pd001are</t>
  </si>
  <si>
    <t>jd001bre/pd001bre</t>
  </si>
  <si>
    <t>jd001dre/pd001dre</t>
  </si>
  <si>
    <t>jd004cre/pd004cre</t>
  </si>
  <si>
    <t>jd004are/pd004are</t>
  </si>
  <si>
    <t>jd004bre/pd004bre</t>
  </si>
  <si>
    <t>jd004dre/pd004dre</t>
  </si>
  <si>
    <t>jd050cre/pd050cre</t>
  </si>
  <si>
    <t>jd050are/pd050are</t>
  </si>
  <si>
    <t>jd050bre/pd050bre</t>
  </si>
  <si>
    <t>jd050dre/pd050dre</t>
  </si>
  <si>
    <t>jd006cre/pd006cre</t>
  </si>
  <si>
    <t>jd006are/pd006are</t>
  </si>
  <si>
    <t>jd006bre/pd006bre</t>
  </si>
  <si>
    <t>jd006dre/pd006dre</t>
  </si>
  <si>
    <t>jd007cre/pd007cre</t>
  </si>
  <si>
    <t>jd007are/pd007are</t>
  </si>
  <si>
    <t>jd007bre/pd007bre</t>
  </si>
  <si>
    <t>jd007dre/pd007dre</t>
  </si>
  <si>
    <t>jd070cre/pd070cre</t>
  </si>
  <si>
    <t>jd070are/pd070are</t>
  </si>
  <si>
    <t>jd070bre/pd070bre</t>
  </si>
  <si>
    <t>jd070dre/pd070dre</t>
  </si>
  <si>
    <t>jd008cre/pd008cre</t>
  </si>
  <si>
    <t>jd008are/pd008are</t>
  </si>
  <si>
    <t>jd008bre/pd008bre</t>
  </si>
  <si>
    <t>jd008dre/pd008dre</t>
  </si>
  <si>
    <t>jd009cre/pd009cre</t>
  </si>
  <si>
    <t>jd009are/pd009are</t>
  </si>
  <si>
    <t>jd009bre/pd009bre</t>
  </si>
  <si>
    <t>jd009dre/pd009dre</t>
  </si>
  <si>
    <t>jd010cre/pd010cre</t>
  </si>
  <si>
    <t>jd010are/pd010are</t>
  </si>
  <si>
    <t>jd010bre/pd010bre</t>
  </si>
  <si>
    <t>jd010dre/pd010dre</t>
  </si>
  <si>
    <t>jd011cre/pd011cre</t>
  </si>
  <si>
    <t>jd011are/pd011are</t>
  </si>
  <si>
    <t>jd011bre/pd011bre</t>
  </si>
  <si>
    <t>jd011dre/pd011dre</t>
  </si>
  <si>
    <t>jd012cre/pd012cre</t>
  </si>
  <si>
    <t>jd012are/pd012are</t>
  </si>
  <si>
    <t>jd012bre/pd012bre</t>
  </si>
  <si>
    <t>jd012dre/pd012dre</t>
  </si>
  <si>
    <t>jd120cre/pd120cre</t>
  </si>
  <si>
    <t>jd120are/pd120are</t>
  </si>
  <si>
    <t>jd120bre/pd120bre</t>
  </si>
  <si>
    <t>jd120dre/pd120dre</t>
  </si>
  <si>
    <t>jd013cre/pd013cre</t>
  </si>
  <si>
    <t>jd013are/pd013are</t>
  </si>
  <si>
    <t>jd013bre/pd013bre</t>
  </si>
  <si>
    <t>jd013dre/pd013dre</t>
  </si>
  <si>
    <t>jd014cre/pd014cre</t>
  </si>
  <si>
    <t>jd014are/pd014are</t>
  </si>
  <si>
    <t>jd014bre/pd014bre</t>
  </si>
  <si>
    <t>jd014dre/pd014dre</t>
  </si>
  <si>
    <t>jd015cre/pd015cre</t>
  </si>
  <si>
    <t>jd015are/pd015are</t>
  </si>
  <si>
    <t>jd015bre/pd015bre</t>
  </si>
  <si>
    <t>jd015dre/pd015dre</t>
  </si>
  <si>
    <t>jd016cre/pd016cre</t>
  </si>
  <si>
    <t>jd016are/pd016are</t>
  </si>
  <si>
    <t>jd016bre/pd016bre</t>
  </si>
  <si>
    <t>jd016dre/pd016dre</t>
  </si>
  <si>
    <t>jd017cre/pd017cre</t>
  </si>
  <si>
    <t>jd017are/pd017are</t>
  </si>
  <si>
    <t>jd017bre/pd017bre</t>
  </si>
  <si>
    <t>jd017dre/pd017dre</t>
  </si>
  <si>
    <t>jd018rec/pd018rec</t>
  </si>
  <si>
    <t>jd101rer/pd101rer</t>
  </si>
  <si>
    <t>jd102rer/pd102rer</t>
  </si>
  <si>
    <t>jd103rer/pd103rer</t>
  </si>
  <si>
    <t>jd104rer/pd104rer</t>
  </si>
  <si>
    <t>jd105rer/pd105rer</t>
  </si>
  <si>
    <t>jd106rer/pd106rer</t>
  </si>
  <si>
    <t>jd107rer/pd107rer</t>
  </si>
  <si>
    <t>jd108rer/pd108rer</t>
  </si>
  <si>
    <t>jd109rer/pd109rer</t>
  </si>
  <si>
    <t>jd110rer/pd110rer</t>
  </si>
  <si>
    <t>jd111rer/pd111rer</t>
  </si>
  <si>
    <t>jd112rer/pd112rer</t>
  </si>
  <si>
    <t>jd113rer/pd113rer</t>
  </si>
  <si>
    <t>jd114rer/pd114rer</t>
  </si>
  <si>
    <t>jd115rer/pd115rer</t>
  </si>
  <si>
    <t>jd116rer/pd116rer</t>
  </si>
  <si>
    <t>jd117rer/pd117rer</t>
  </si>
  <si>
    <t>jd118rer/pd118rer</t>
  </si>
  <si>
    <t>ju001rec/pu001rec</t>
  </si>
  <si>
    <t>ju002re/pu002re</t>
  </si>
  <si>
    <t>ju003rer/pu003rer</t>
  </si>
  <si>
    <t>ju004rer/pu004rer</t>
  </si>
  <si>
    <t>ju005rer/pu005rer</t>
  </si>
  <si>
    <t>ju006rer/pu006rer</t>
  </si>
  <si>
    <t>ju007rer/pu007rer</t>
  </si>
  <si>
    <t>ju008rer/pu008rer</t>
  </si>
  <si>
    <t>ju009rer/pu009rer</t>
  </si>
  <si>
    <t>ju010rer/pu010rer</t>
  </si>
  <si>
    <t>ju011rer/pu011rer</t>
  </si>
  <si>
    <t>ju012rer/pu012rer</t>
  </si>
  <si>
    <t>ju013rer/pu013rer</t>
  </si>
  <si>
    <t>ju014rer/pu014rer</t>
  </si>
  <si>
    <t>ju015rer/pu015rer</t>
  </si>
  <si>
    <t>ju016rer/pu016rer</t>
  </si>
  <si>
    <t>ju017rer/pu017rer</t>
  </si>
  <si>
    <t>ju018rer/pu018rer</t>
  </si>
  <si>
    <t>ju019rer/pu019rer</t>
  </si>
  <si>
    <t>ju020rer/pu020rer</t>
  </si>
  <si>
    <t>ju021rer/pu021rer</t>
  </si>
  <si>
    <t>ju022rer/pu022rer</t>
  </si>
  <si>
    <t>ju026rec/pu026rec</t>
  </si>
  <si>
    <t>ju027re/pu027re</t>
  </si>
  <si>
    <t>ju023rer/pu023rer</t>
  </si>
  <si>
    <t>ju024rer/pu024rer</t>
  </si>
  <si>
    <t>ju025rer/pu025rer</t>
  </si>
  <si>
    <t>jua33rec/pua33rec</t>
  </si>
  <si>
    <t>jub033re/pub033re</t>
  </si>
  <si>
    <t>jua34rec/pua34rec</t>
  </si>
  <si>
    <t>jub034re/pub034re</t>
  </si>
  <si>
    <t>ju035rer/pu035rer</t>
  </si>
  <si>
    <t>ju036rer/pu036rer</t>
  </si>
  <si>
    <t>ju037rer/pu037rer</t>
  </si>
  <si>
    <t>ju038rer/pu038rer</t>
  </si>
  <si>
    <t>ju039rer/pu039rer</t>
  </si>
  <si>
    <t>ju040rer/pu040rer</t>
  </si>
  <si>
    <t>ju041rer/pu041rer</t>
  </si>
  <si>
    <t>ju042rer/pu042rer</t>
  </si>
  <si>
    <t>ju043rer/pu043rer</t>
  </si>
  <si>
    <t>ju044rer/pu044rer</t>
  </si>
  <si>
    <t>ju045rer/pu045rer</t>
  </si>
  <si>
    <t>ju046rer/pu046rer</t>
  </si>
  <si>
    <t>ju047rer/pu047rer</t>
  </si>
  <si>
    <t>ju048rer/pu048rer</t>
  </si>
  <si>
    <t>jl001re/pl001re</t>
  </si>
  <si>
    <t>jl002rec/pl002rec</t>
  </si>
  <si>
    <t>jl003red/pl003red</t>
  </si>
  <si>
    <t>jl004rec/pl004rec</t>
  </si>
  <si>
    <t>jl100rer/pl100rer</t>
  </si>
  <si>
    <t>jl003rer/pl003rer</t>
  </si>
  <si>
    <t>jl004rer/pl004rer</t>
  </si>
  <si>
    <t>jl006rer/pl006rer</t>
  </si>
  <si>
    <t>jl007rer/pl007rer</t>
  </si>
  <si>
    <t>jl008rer/pl008rer</t>
  </si>
  <si>
    <t>jl009rer/pl009rer</t>
  </si>
  <si>
    <t>jl010rer/pl010rer</t>
  </si>
  <si>
    <t>jl011rer/pl011rer</t>
  </si>
  <si>
    <t>jl012rer/pl012rer</t>
  </si>
  <si>
    <t>jl013rer/pl013rer</t>
  </si>
  <si>
    <t>jl014rer/pl014rer</t>
  </si>
  <si>
    <t>jl015rer/pl015rer</t>
  </si>
  <si>
    <t>jl016rer/pl016rer</t>
  </si>
  <si>
    <t>jl017rer/pl017rer</t>
  </si>
  <si>
    <t>jl018rer/pl018rer</t>
  </si>
  <si>
    <t>jz177rer/pz177rer</t>
  </si>
  <si>
    <t>jz178rer/pz178rer</t>
  </si>
  <si>
    <t>jz182rer/pz182rer</t>
  </si>
  <si>
    <t>jz186rer/pz186rer</t>
  </si>
  <si>
    <t>jz190rer/pz190rer</t>
  </si>
  <si>
    <t>jz194rer/pz194rer</t>
  </si>
  <si>
    <t>jz198rer/pz198rer</t>
  </si>
  <si>
    <t>jz202rer/pz202rer</t>
  </si>
  <si>
    <t>jz203rer/pz203rer</t>
  </si>
  <si>
    <t>jz204rer/pz204rer</t>
  </si>
  <si>
    <t>jz205rer/pz205rer</t>
  </si>
  <si>
    <t>jz206rer/pz206rer</t>
  </si>
  <si>
    <t>jz207rer/pz207rer</t>
  </si>
  <si>
    <t>jz208rer/pz208rer</t>
  </si>
  <si>
    <t>jz209rer/pz209rer</t>
  </si>
  <si>
    <t>jz210rer/pz210rer</t>
  </si>
  <si>
    <t>jz213rer/pz213rer</t>
  </si>
  <si>
    <t>jz214rer/pz214rer</t>
  </si>
  <si>
    <t>jz215rer/pz215rer</t>
  </si>
  <si>
    <t>jz216rer/pz216rer</t>
  </si>
  <si>
    <t>jz217rer/pz217rer</t>
  </si>
  <si>
    <t>jz218rer/pz218rer</t>
  </si>
  <si>
    <t>jz219rer/pz219rer</t>
  </si>
  <si>
    <t>jz238rer/pz238rer</t>
  </si>
  <si>
    <t>jz239rer/pz239rer</t>
  </si>
  <si>
    <t>jz240rer/pz240rer</t>
  </si>
  <si>
    <t>jxi01rer/pxi01rer</t>
  </si>
  <si>
    <t>jxi04rer/pxi04rer</t>
  </si>
  <si>
    <t>jxi04rerf/pxi04rerf</t>
  </si>
  <si>
    <t>jxi10rer/pxi10rer</t>
  </si>
  <si>
    <t>jxi11rer/pxi11rer</t>
  </si>
  <si>
    <t>jxi12rer/pxi12rer</t>
  </si>
  <si>
    <t>jxi13rer/pxi13rer</t>
  </si>
  <si>
    <t>jxi14rer/pxi14rer</t>
  </si>
  <si>
    <t>jxi15rer/pxi15rer</t>
  </si>
  <si>
    <t>jxi16rer/pxi16rer</t>
  </si>
  <si>
    <t>jxha50re/pxha50re</t>
  </si>
  <si>
    <t>jxha51re/pxha51re</t>
  </si>
  <si>
    <t>jxha52re/pxha52re</t>
  </si>
  <si>
    <t>jxha53re/pxha53re</t>
  </si>
  <si>
    <t>jxha54re/pxha54re</t>
  </si>
  <si>
    <t>jxha02re/pxha02re</t>
  </si>
  <si>
    <t>jxha05re/pxha05re</t>
  </si>
  <si>
    <t>jxha08re/pxha08re</t>
  </si>
  <si>
    <t>jxha11re/pxha11re</t>
  </si>
  <si>
    <t>jxha55re/pxha55re</t>
  </si>
  <si>
    <t>jxha56re/pxha56re</t>
  </si>
  <si>
    <t>jxha57re/pxha57re</t>
  </si>
  <si>
    <t>jxha58re/pxha58re</t>
  </si>
  <si>
    <t>jxha13re/pxha13re</t>
  </si>
  <si>
    <t>jxha14re/pxha14re</t>
  </si>
  <si>
    <t>jxha15re/pxha15re</t>
  </si>
  <si>
    <t>jxhi25re/pxhi25re</t>
  </si>
  <si>
    <t>jxhi26re/pxhi26re</t>
  </si>
  <si>
    <t>jxhi27re/pxhi27re</t>
  </si>
  <si>
    <t>jxhi28re/pxhi28re</t>
  </si>
  <si>
    <t>jxhi29re/pxhi29re</t>
  </si>
  <si>
    <t>jxhi30re/pxhi30re</t>
  </si>
  <si>
    <t>jxhi31re/pxhi31re</t>
  </si>
  <si>
    <t>jxhi32re/pxhi32re</t>
  </si>
  <si>
    <t>jxhi33re/pxhi33re</t>
  </si>
  <si>
    <t>jxhi34re/pxhi34re</t>
  </si>
  <si>
    <t>jxhi35re/pxhi35re</t>
  </si>
  <si>
    <t>jxha16re/pxha16re</t>
  </si>
  <si>
    <t>jxha17re/pxha17re</t>
  </si>
  <si>
    <t>jxha18re/pxha18re</t>
  </si>
  <si>
    <t>jxha19re/pxha19re</t>
  </si>
  <si>
    <t>jxha20re/pxha20re</t>
  </si>
  <si>
    <t>jxha21re/pxha21re</t>
  </si>
  <si>
    <t>jxha22re/pxha22re</t>
  </si>
  <si>
    <t>jxha23re/pxha23re</t>
  </si>
  <si>
    <t>jxha24re/pxha24re</t>
  </si>
  <si>
    <t>jxha25re/pxha25re</t>
  </si>
  <si>
    <t>jxha26re/pxha26re</t>
  </si>
  <si>
    <t>jxha27re/pxha27re</t>
  </si>
  <si>
    <t>jxha28re/pxha28re</t>
  </si>
  <si>
    <t>jxha29re/pxha29re</t>
  </si>
  <si>
    <t>jxha30re/pxha30re</t>
  </si>
  <si>
    <t>jxha31re/pxha31re</t>
  </si>
  <si>
    <t>jxha60re/pxha60re</t>
  </si>
  <si>
    <t>jxha61re/pxha61re</t>
  </si>
  <si>
    <t>jxha62re/pxha62re</t>
  </si>
  <si>
    <t>jxha63re/pxha63re</t>
  </si>
  <si>
    <t>jxha64re/pxha64re</t>
  </si>
  <si>
    <t>jxha65re/pxha65re</t>
  </si>
  <si>
    <t>jxha66re/pxha66re</t>
  </si>
  <si>
    <t>jxha67re/pxha67re</t>
  </si>
  <si>
    <t>jxha68re/pxha68re</t>
  </si>
  <si>
    <t>jxha69re/pxha69re</t>
  </si>
  <si>
    <t>jxha70re/pxha70re</t>
  </si>
  <si>
    <t>jxha71re/pxha71re</t>
  </si>
  <si>
    <t>jxha72re/pxha72re</t>
  </si>
  <si>
    <t>jxha73re/pxha73re</t>
  </si>
  <si>
    <t>jxha74re/pxha74re</t>
  </si>
  <si>
    <t>jxha75re/pxha75re</t>
  </si>
  <si>
    <t>jxha76re/pxha76re</t>
  </si>
  <si>
    <t>jxha77re/pxha77re</t>
  </si>
  <si>
    <t>jxha78re/pxha78re</t>
  </si>
  <si>
    <t>jxha79re/pxha79re</t>
  </si>
  <si>
    <t>jxha80re/pxha80re</t>
  </si>
  <si>
    <t>jxha81re/pxha81re</t>
  </si>
  <si>
    <t>jxha82re/pxha82re</t>
  </si>
  <si>
    <t>jxha83re/pxha83re</t>
  </si>
  <si>
    <t>jxha84re/pxha84re</t>
  </si>
  <si>
    <t>jxha85re/pxha85re</t>
  </si>
  <si>
    <t>jxha86re/pxha86re</t>
  </si>
  <si>
    <t>jxha87re/pxha87re</t>
  </si>
  <si>
    <t>jxha88re/pxha88re</t>
  </si>
  <si>
    <t>jxha89re/pxha89re</t>
  </si>
  <si>
    <t>jxha90re/pxha90re</t>
  </si>
  <si>
    <t>jxha91re/pxha91re</t>
  </si>
  <si>
    <t>jxha92re/pxha92re</t>
  </si>
  <si>
    <t>jxha93re/pxha93re</t>
  </si>
  <si>
    <t>jins01re/pins01re</t>
  </si>
  <si>
    <t>jins02re/pins02re</t>
  </si>
  <si>
    <t>jins03re/pins03re</t>
  </si>
  <si>
    <t>jins04re/pins04re</t>
  </si>
  <si>
    <t>jins05re/pins05re</t>
  </si>
  <si>
    <t>jins06re/pins06re</t>
  </si>
  <si>
    <t>jins07re/pins07re</t>
  </si>
  <si>
    <t>jins08re/pins08re</t>
  </si>
  <si>
    <t>jins09re/pins09re</t>
  </si>
  <si>
    <t>jins09os/pins09os</t>
  </si>
  <si>
    <t>jins10re/pins10re</t>
  </si>
  <si>
    <t>jins11re/pins11re</t>
  </si>
  <si>
    <t>jins12re/pins12re</t>
  </si>
  <si>
    <t>jins13re/pins13re</t>
  </si>
  <si>
    <t>jins14re/pins14re</t>
  </si>
  <si>
    <t>jins15re/pins15re</t>
  </si>
  <si>
    <t>jins16re/pins16re</t>
  </si>
  <si>
    <t>jins17re/pins17re</t>
  </si>
  <si>
    <t>jins18re/pins18re</t>
  </si>
  <si>
    <t>jins18os/pins18os</t>
  </si>
  <si>
    <t>jins19re/pins19re</t>
  </si>
  <si>
    <t>jins20re/pins20re</t>
  </si>
  <si>
    <t>jins21re/pins21re</t>
  </si>
  <si>
    <t>jins21os/pins21os</t>
  </si>
  <si>
    <t>jins22re/pins22re</t>
  </si>
  <si>
    <t>jins23re/pins23re</t>
  </si>
  <si>
    <t>jins24re/pins24re</t>
  </si>
  <si>
    <t>jins24os/pins24os</t>
  </si>
  <si>
    <t>jins25re/pins25re</t>
  </si>
  <si>
    <t>jins26re/pins26re</t>
  </si>
  <si>
    <t>jins27re/pins27re</t>
  </si>
  <si>
    <t>jins27os/pins27os</t>
  </si>
  <si>
    <t>jins28re/pins28re</t>
  </si>
  <si>
    <t>jins29re/pins29re</t>
  </si>
  <si>
    <t>jins30re/pins30re</t>
  </si>
  <si>
    <t>jins30os/pins30os</t>
  </si>
  <si>
    <t>jins31re/pins31re</t>
  </si>
  <si>
    <t>jins32re/pins32re</t>
  </si>
  <si>
    <t>jins33re/pins33re</t>
  </si>
  <si>
    <t>jins34re/pins34re</t>
  </si>
  <si>
    <t>jins35re/pins35re</t>
  </si>
  <si>
    <t>jins35os/pins35os</t>
  </si>
  <si>
    <t>jins36re/pins36re</t>
  </si>
  <si>
    <t>jins37re/pins37re</t>
  </si>
  <si>
    <t>jins38re/pins38re</t>
  </si>
  <si>
    <t>jins39re/pins39re</t>
  </si>
  <si>
    <t>jins40re/pins40re</t>
  </si>
  <si>
    <t>jins40os/pins40os</t>
  </si>
  <si>
    <t>jins41re/pins41re</t>
  </si>
  <si>
    <t>jins42re/pins42re</t>
  </si>
  <si>
    <t>jins43re/pins43re</t>
  </si>
  <si>
    <t>jins44re/pins44re</t>
  </si>
  <si>
    <t>jins45re/pins45re</t>
  </si>
  <si>
    <t>jins46re/pins46re</t>
  </si>
  <si>
    <t>jins47re/pins47re</t>
  </si>
  <si>
    <t>jins48re/pins48re</t>
  </si>
  <si>
    <t>jins49re/pins49re</t>
  </si>
  <si>
    <t>jin490re/pin490re</t>
  </si>
  <si>
    <t>jin500re/pin500re</t>
  </si>
  <si>
    <t>jin501re/pin501re</t>
  </si>
  <si>
    <t>jins50re/pins50re</t>
  </si>
  <si>
    <t>jins51re/pins51re</t>
  </si>
  <si>
    <t>jins52re/pins52re</t>
  </si>
  <si>
    <t>jins53re/pins53re</t>
  </si>
  <si>
    <t>jins54re/pins54re</t>
  </si>
  <si>
    <t>jins55re/pins55re</t>
  </si>
  <si>
    <t>jins56re/pins56re</t>
  </si>
  <si>
    <t>jins57re/pins57re</t>
  </si>
  <si>
    <t>jins58re/pins58re</t>
  </si>
  <si>
    <t>jins59re/pins59re</t>
  </si>
  <si>
    <t>jins60re/pins60re</t>
  </si>
  <si>
    <t>jins61re/pins61re</t>
  </si>
  <si>
    <t>jins62re/pins62re</t>
  </si>
  <si>
    <t>jins63re/pins63re</t>
  </si>
  <si>
    <t>jins64re/pins64re</t>
  </si>
  <si>
    <t>jins65re/pins65re</t>
  </si>
  <si>
    <t>jins66re/pins66re</t>
  </si>
  <si>
    <t>jins67re/pins67re</t>
  </si>
  <si>
    <t>jxhi58re/pxhi58re</t>
  </si>
  <si>
    <t>jxhi59re/pxhi59re</t>
  </si>
  <si>
    <t>jxhi60re/pxhi60re</t>
  </si>
  <si>
    <t>jxhi61re/pxhi61re</t>
  </si>
  <si>
    <t>jxhi62re/pxhi62re</t>
  </si>
  <si>
    <t>jxhi63re/pxhi63re</t>
  </si>
  <si>
    <t>jxhi64re/pxhi64re</t>
  </si>
  <si>
    <t>jxhi65re/pxhi65re</t>
  </si>
  <si>
    <t>jfin01re/pfin01re</t>
  </si>
  <si>
    <t>jfin02re/pfin02re</t>
  </si>
  <si>
    <t>jfin03re/pfin03re</t>
  </si>
  <si>
    <t>jfin04re/pfin04re</t>
  </si>
  <si>
    <t>jfin05re/pfin05re</t>
  </si>
  <si>
    <t>jfin06re/pfin06re</t>
  </si>
  <si>
    <t>jfin07re/pfin07re</t>
  </si>
  <si>
    <t>jfin08re/pfin08re</t>
  </si>
  <si>
    <t>jfin09re/pfin09re</t>
  </si>
  <si>
    <t>jfin10re/pfin10re</t>
  </si>
  <si>
    <t>jfin11re/pfin11re</t>
  </si>
  <si>
    <t>jfin12re/pfin12re</t>
  </si>
  <si>
    <t>jv053rer/pv053rer</t>
  </si>
  <si>
    <t>jv054rer/pv054rer</t>
  </si>
  <si>
    <t>jv550rer/pv550rer</t>
  </si>
  <si>
    <t>jv301rer/pv301rer</t>
  </si>
  <si>
    <t>jv302rer/pv302rer</t>
  </si>
  <si>
    <t>jv303rer/pv303rer</t>
  </si>
  <si>
    <t>jv304rer/pv304rer</t>
  </si>
  <si>
    <t>jv305rer/pv305rer</t>
  </si>
  <si>
    <t>jv306rer/pv306rer</t>
  </si>
  <si>
    <t>jv001re/pv001re</t>
  </si>
  <si>
    <t>jv003re/pv003re</t>
  </si>
  <si>
    <t>jv004re/pv004re</t>
  </si>
  <si>
    <t>jv005re/pv005re</t>
  </si>
  <si>
    <t>jv101rer/pv101rer</t>
  </si>
  <si>
    <t>jv006re/pv006re</t>
  </si>
  <si>
    <t>jv002re/pv002re</t>
  </si>
  <si>
    <t>jv310rer/pv310rer</t>
  </si>
  <si>
    <t>jv007re/pv007re</t>
  </si>
  <si>
    <t>jv009re/pv009re</t>
  </si>
  <si>
    <t>jv010re/pv010re</t>
  </si>
  <si>
    <t>jv011re/pv011re</t>
  </si>
  <si>
    <t>jv102rer/pv102rer</t>
  </si>
  <si>
    <t>jv012re/pv012re</t>
  </si>
  <si>
    <t>jv008re/pv008re</t>
  </si>
  <si>
    <t>jv311rer/pv311rer</t>
  </si>
  <si>
    <t>jv013re/pv013re</t>
  </si>
  <si>
    <t>jv015re/pv015re</t>
  </si>
  <si>
    <t>jv016re/pv016re</t>
  </si>
  <si>
    <t>jv017re/pv017re</t>
  </si>
  <si>
    <t>jv103rer/pv103rer</t>
  </si>
  <si>
    <t>jv018re/pv018re</t>
  </si>
  <si>
    <t>jv014re/pv014re</t>
  </si>
  <si>
    <t>jv312rer/pv312rer</t>
  </si>
  <si>
    <t>jv019re/pv019re</t>
  </si>
  <si>
    <t>jv021re/pv021re</t>
  </si>
  <si>
    <t>jv022re/pv022re</t>
  </si>
  <si>
    <t>jv023re/pv023re</t>
  </si>
  <si>
    <t>jv104rer/pv104rer</t>
  </si>
  <si>
    <t>jv024re/pv024re</t>
  </si>
  <si>
    <t>jv020re/pv020re</t>
  </si>
  <si>
    <t>jv313rer/pv313rer</t>
  </si>
  <si>
    <t>jv025re/pv025re</t>
  </si>
  <si>
    <t>jv026re/pv026re</t>
  </si>
  <si>
    <t>jv028re/pv028re</t>
  </si>
  <si>
    <t>jv029re/pv029re</t>
  </si>
  <si>
    <t>jv030re/pv030re</t>
  </si>
  <si>
    <t>jv105rer/pv105rer</t>
  </si>
  <si>
    <t>jv031re/pv031re</t>
  </si>
  <si>
    <t>jv027re/pv027re</t>
  </si>
  <si>
    <t>jv314rer/pv314rer</t>
  </si>
  <si>
    <t>jv032re/pv032re</t>
  </si>
  <si>
    <t>jv033re/pv033re</t>
  </si>
  <si>
    <t>jv035re/pv035re</t>
  </si>
  <si>
    <t>jv036re/pv036re</t>
  </si>
  <si>
    <t>jv037re/pv037re</t>
  </si>
  <si>
    <t>jv106rer/pv106rer</t>
  </si>
  <si>
    <t>jv038re/pv038re</t>
  </si>
  <si>
    <t>jv034re/pv034re</t>
  </si>
  <si>
    <t>jv315rer/pv315rer</t>
  </si>
  <si>
    <t>jv039re/pv039re</t>
  </si>
  <si>
    <t>jv040re/pv040re</t>
  </si>
  <si>
    <t>jv042re/pv042re</t>
  </si>
  <si>
    <t>jv043re/pv043re</t>
  </si>
  <si>
    <t>jv044re/pv044re</t>
  </si>
  <si>
    <t>jv107rer/pv107rer</t>
  </si>
  <si>
    <t>jv045re/pv045re</t>
  </si>
  <si>
    <t>jv041re/pv041re</t>
  </si>
  <si>
    <t>jv316rer/pv316rer</t>
  </si>
  <si>
    <t>jvi01rer/pvi01rer</t>
  </si>
  <si>
    <t>jvi02rer/pvi02rer</t>
  </si>
  <si>
    <t>jvi04rer/pvi04rer</t>
  </si>
  <si>
    <t>jvi05rer/pvi05rer</t>
  </si>
  <si>
    <t>jvi06rer/pvi06rer</t>
  </si>
  <si>
    <t>jvi07rer/pvi07rer</t>
  </si>
  <si>
    <t>jvi08rer/pvi08rer</t>
  </si>
  <si>
    <t>jvi03rer/pvi03rer</t>
  </si>
  <si>
    <t>jvi17rer/pvi17rer</t>
  </si>
  <si>
    <t>jv055re/pv055re</t>
  </si>
  <si>
    <t>jv057re/pv057re</t>
  </si>
  <si>
    <t>jv058re/pv058re</t>
  </si>
  <si>
    <t>jv059re/pv059re</t>
  </si>
  <si>
    <t>jv108rer/pv108rer</t>
  </si>
  <si>
    <t>jv060re/pv060re</t>
  </si>
  <si>
    <t>jv056re/pv056re</t>
  </si>
  <si>
    <t>jv318rer/pv318rer</t>
  </si>
  <si>
    <t>jv061re/pv061re</t>
  </si>
  <si>
    <t>jv063re/pv063re</t>
  </si>
  <si>
    <t>jv064re/pv064re</t>
  </si>
  <si>
    <t>jv065re/pv065re</t>
  </si>
  <si>
    <t>jv109rer/pv109rer</t>
  </si>
  <si>
    <t>jv066re/pv066re</t>
  </si>
  <si>
    <t>jv062re/pv062re</t>
  </si>
  <si>
    <t>jv319rer/pv319rer</t>
  </si>
  <si>
    <t>jv067re/pv067re</t>
  </si>
  <si>
    <t>jv069re/pv069re</t>
  </si>
  <si>
    <t>jv070re/pv070re</t>
  </si>
  <si>
    <t>jv071re/pv071re</t>
  </si>
  <si>
    <t>jv110rer/pv110rer</t>
  </si>
  <si>
    <t>jv072re/pv072re</t>
  </si>
  <si>
    <t>jv068re/pv068re</t>
  </si>
  <si>
    <t>jv320rer/pv320rer</t>
  </si>
  <si>
    <t>jvi09rer/pvi09rer</t>
  </si>
  <si>
    <t>jvi11rer/pvi11rer</t>
  </si>
  <si>
    <t>jvi12rer/pvi12rer</t>
  </si>
  <si>
    <t>jvi13rer/pvi13rer</t>
  </si>
  <si>
    <t>jvi14rer/pvi14rer</t>
  </si>
  <si>
    <t>jvi15rer/pvi15rer</t>
  </si>
  <si>
    <t>jvi10rer/pvi10rer</t>
  </si>
  <si>
    <t>jvi21rer/pvi21rer</t>
  </si>
  <si>
    <t>jv440rer/pv440rer</t>
  </si>
  <si>
    <t>jv9440re/pv9440re</t>
  </si>
  <si>
    <t>jv9441re/pv9441re</t>
  </si>
  <si>
    <t>jv441rer/pv441rer</t>
  </si>
  <si>
    <t>jv442rer/pv442rer</t>
  </si>
  <si>
    <t>jv443rer/pv443rer</t>
  </si>
  <si>
    <t>jv444rer/pv444rer</t>
  </si>
  <si>
    <t>jv445rer/pv445rer</t>
  </si>
  <si>
    <t>jv446rer/pv446rer</t>
  </si>
  <si>
    <t>jv447rer/pv447rer</t>
  </si>
  <si>
    <t>jv448rer/pv448rer</t>
  </si>
  <si>
    <t>jv450rer/pv450rer</t>
  </si>
  <si>
    <t>jv901rer/pv901rer</t>
  </si>
  <si>
    <t>jv902rer/pv902rer</t>
  </si>
  <si>
    <t>jv903rer/pv903rer</t>
  </si>
  <si>
    <t>jv451rer/pv451rer</t>
  </si>
  <si>
    <t>jv452rer/pv452rer</t>
  </si>
  <si>
    <t>jv453rer/pv453rer</t>
  </si>
  <si>
    <t>jv454rer/pv454rer</t>
  </si>
  <si>
    <t>jv455rer/pv455rer</t>
  </si>
  <si>
    <t>jv456rer/pv456rer</t>
  </si>
  <si>
    <t>jv457rer/pv457rer</t>
  </si>
  <si>
    <t>jv458rer/pv458rer</t>
  </si>
  <si>
    <t>jv459rer/pv459rer</t>
  </si>
  <si>
    <t>jv460rer/pv460rer</t>
  </si>
  <si>
    <t>jv461rer/pv461rer</t>
  </si>
  <si>
    <t>jv462rer/pv462rer</t>
  </si>
  <si>
    <t>jv463rer/pv463rer</t>
  </si>
  <si>
    <t>jv464rer/pv464rer</t>
  </si>
  <si>
    <t>jv465rer/pv465rer</t>
  </si>
  <si>
    <t>jv466rer/pv466rer</t>
  </si>
  <si>
    <t>jv467rer/pv467rer</t>
  </si>
  <si>
    <t>jv468rer/pv468rer</t>
  </si>
  <si>
    <t>jv469rer/pv469rer</t>
  </si>
  <si>
    <t>jv470rer/pv470rer</t>
  </si>
  <si>
    <t>jv471rer/pv471rer</t>
  </si>
  <si>
    <t>jv472rer/pv472rer</t>
  </si>
  <si>
    <t>jmt01yre/pmt01yre</t>
  </si>
  <si>
    <t>jmt01hre/pmt01hre</t>
  </si>
  <si>
    <t>jmt01mre/pmt01mre</t>
  </si>
  <si>
    <t>jmt02yre/pmt02yre</t>
  </si>
  <si>
    <t>jmt02hre/pmt02hre</t>
  </si>
  <si>
    <t>jmt02mre/pmt02mre</t>
  </si>
  <si>
    <t>jmt03yre/pmt03yre</t>
  </si>
  <si>
    <t>jmt03hre/pmt03hre</t>
  </si>
  <si>
    <t>jmt03mre/pmt03mre</t>
  </si>
  <si>
    <t>jmt04yre/pmt04yre</t>
  </si>
  <si>
    <t>jmt04hre/pmt04hre</t>
  </si>
  <si>
    <t>jmt04mre/pmt04mre</t>
  </si>
  <si>
    <t>jmt05yre/pmt05yre</t>
  </si>
  <si>
    <t>jmt05hre/pmt05hre</t>
  </si>
  <si>
    <t>jmt05mre/pmt05mre</t>
  </si>
  <si>
    <t>jmt06yre/pmt06yre</t>
  </si>
  <si>
    <t>jmt06wre/pmt06wre</t>
  </si>
  <si>
    <t>jmt06pre/pmt06pre</t>
  </si>
  <si>
    <t>jmt07yre/pmt07yre</t>
  </si>
  <si>
    <t>jmt07wre/pmt07wre</t>
  </si>
  <si>
    <t>jmt07pre/pmt07pre</t>
  </si>
  <si>
    <t>jmt08yre/pmt08yre</t>
  </si>
  <si>
    <t>jmt08wre/pmt08wre</t>
  </si>
  <si>
    <t>jmt08pre/pmt08pre</t>
  </si>
  <si>
    <t>jc001rer/pc001rer</t>
  </si>
  <si>
    <t>jc002rer/pc002rer</t>
  </si>
  <si>
    <t>jc003rer/pc003rer</t>
  </si>
  <si>
    <t>jc004rer/pc004rer</t>
  </si>
  <si>
    <t>jc005rer/pc005rer</t>
  </si>
  <si>
    <t>jc006rer/pc006rer</t>
  </si>
  <si>
    <t>jc007rer/pc007rer</t>
  </si>
  <si>
    <t>jc008rer/pc008rer</t>
  </si>
  <si>
    <t>jc009rer/pc009rer</t>
  </si>
  <si>
    <t>jc010rer/pc010rer</t>
  </si>
  <si>
    <t>jc011rer/pc011rer</t>
  </si>
  <si>
    <t>jc012rer/pc012rer</t>
  </si>
  <si>
    <t>jc013rer/pc013rer</t>
  </si>
  <si>
    <t>jxsp01re/pxsp01re</t>
  </si>
  <si>
    <t>jc014rer/pc014rer</t>
  </si>
  <si>
    <t>jc015rer/pc015rer</t>
  </si>
  <si>
    <t>jc016rer/pc016rer</t>
  </si>
  <si>
    <t>jc017rer/pc017rer</t>
  </si>
  <si>
    <t>jc018rer/pc018rer</t>
  </si>
  <si>
    <t>jc019rer/pc019rer</t>
  </si>
  <si>
    <t>jc020rer/pc020rer</t>
  </si>
  <si>
    <t>jc021rer/pc021rer</t>
  </si>
  <si>
    <t>jc022rer/pc022rer</t>
  </si>
  <si>
    <t>jc023rer/pc023rer</t>
  </si>
  <si>
    <t>jc024rer/pc024rer</t>
  </si>
  <si>
    <t>jc025rer/pc025rer</t>
  </si>
  <si>
    <t>jc026rer/pc026rer</t>
  </si>
  <si>
    <t>jc027rer/pc027rer</t>
  </si>
  <si>
    <t>jc028rer/pc028rer</t>
  </si>
  <si>
    <t>jk0100re/pk0100re</t>
  </si>
  <si>
    <t>jk0201re/pk0201re</t>
  </si>
  <si>
    <t>jk0301re/pk0301re</t>
  </si>
  <si>
    <t>jk0401re/pk0401re</t>
  </si>
  <si>
    <t>jk0501re/pk0501re</t>
  </si>
  <si>
    <t>jk0601re/pk0601re</t>
  </si>
  <si>
    <t>jk0701re/pk0701re</t>
  </si>
  <si>
    <t>jk0801re/pk0801re</t>
  </si>
  <si>
    <t>jk0901re/pk0901re</t>
  </si>
  <si>
    <t>jk1001re/pk1001re</t>
  </si>
  <si>
    <t>jk1101re/pk1101re</t>
  </si>
  <si>
    <t>jk1201re/pk1201re</t>
  </si>
  <si>
    <t>jk1301re/pk1301re</t>
  </si>
  <si>
    <t>jk1401re/pk1401re</t>
  </si>
  <si>
    <t>jk1501re/pk1501re</t>
  </si>
  <si>
    <t>jk1601re/pk1601re</t>
  </si>
  <si>
    <t>jk1701re/pk1701re</t>
  </si>
  <si>
    <t>jk0202re/pk0202re</t>
  </si>
  <si>
    <t>jk0302re/pk0302re</t>
  </si>
  <si>
    <t>jk0402re/pk0402re</t>
  </si>
  <si>
    <t>jk0502re/pk0502re</t>
  </si>
  <si>
    <t>jk0602re/pk0602re</t>
  </si>
  <si>
    <t>jk0702re/pk0702re</t>
  </si>
  <si>
    <t>jk0802re/pk0802re</t>
  </si>
  <si>
    <t>jk0902re/pk0902re</t>
  </si>
  <si>
    <t>jk1002re/pk1002re</t>
  </si>
  <si>
    <t>jk1102re/pk1102re</t>
  </si>
  <si>
    <t>jk1202re/pk1202re</t>
  </si>
  <si>
    <t>jk1302re/pk1302re</t>
  </si>
  <si>
    <t>jk1402re/pk1402re</t>
  </si>
  <si>
    <t>jk1502re/pk1502re</t>
  </si>
  <si>
    <t>jk1602re/pk1602re</t>
  </si>
  <si>
    <t>jk1702re/pk1702re</t>
  </si>
  <si>
    <t>jk0203re/pk0203re</t>
  </si>
  <si>
    <t>jk0303re/pk0303re</t>
  </si>
  <si>
    <t>jk0403re/pk0403re</t>
  </si>
  <si>
    <t>jk0503re/pk0503re</t>
  </si>
  <si>
    <t>jk0603re/pk0603re</t>
  </si>
  <si>
    <t>jk0703re/pk0703re</t>
  </si>
  <si>
    <t>jk0803re/pk0803re</t>
  </si>
  <si>
    <t>jk0903re/pk0903re</t>
  </si>
  <si>
    <t>jk1003re/pk1003re</t>
  </si>
  <si>
    <t>jk1103re/pk1103re</t>
  </si>
  <si>
    <t>jk1203re/pk1203re</t>
  </si>
  <si>
    <t>jk1303re/pk1303re</t>
  </si>
  <si>
    <t>jk1403re/pk1403re</t>
  </si>
  <si>
    <t>jk1503re/pk1503re</t>
  </si>
  <si>
    <t>jk1603re/pk1603re</t>
  </si>
  <si>
    <t>jk1703re/pk1703re</t>
  </si>
  <si>
    <t>jk0204re/pk0204re</t>
  </si>
  <si>
    <t>jk0304re/pk0304re</t>
  </si>
  <si>
    <t>jk0404re/pk0404re</t>
  </si>
  <si>
    <t>jk0504re/pk0504re</t>
  </si>
  <si>
    <t>jk0604re/pk0604re</t>
  </si>
  <si>
    <t>jk0704re/pk0704re</t>
  </si>
  <si>
    <t>jk0804re/pk0804re</t>
  </si>
  <si>
    <t>jk0904re/pk0904re</t>
  </si>
  <si>
    <t>jk1004re/pk1004re</t>
  </si>
  <si>
    <t>jk1104re/pk1104re</t>
  </si>
  <si>
    <t>jk1204re/pk1204re</t>
  </si>
  <si>
    <t>jk1304re/pk1304re</t>
  </si>
  <si>
    <t>jk1404re/pk1404re</t>
  </si>
  <si>
    <t>jk1504re/pk1504re</t>
  </si>
  <si>
    <t>jk1604re/pk1604re</t>
  </si>
  <si>
    <t>jk1704re/pk1704re</t>
  </si>
  <si>
    <t>jk0205re/pk0205re</t>
  </si>
  <si>
    <t>jk0305re/pk0305re</t>
  </si>
  <si>
    <t>jk0405re/pk0405re</t>
  </si>
  <si>
    <t>jk0505re/pk0505re</t>
  </si>
  <si>
    <t>jk0605re/pk0605re</t>
  </si>
  <si>
    <t>jk0705re/pk0705re</t>
  </si>
  <si>
    <t>jk0805re/pk0805re</t>
  </si>
  <si>
    <t>jk0905re/pk0905re</t>
  </si>
  <si>
    <t>jk1005re/pk1005re</t>
  </si>
  <si>
    <t>jk1105re/pk1105re</t>
  </si>
  <si>
    <t>jk1205re/pk1205re</t>
  </si>
  <si>
    <t>jk1305re/pk1305re</t>
  </si>
  <si>
    <t>jk1405re/pk1405re</t>
  </si>
  <si>
    <t>jk1505re/pk1505re</t>
  </si>
  <si>
    <t>jk1605re/pk1605re</t>
  </si>
  <si>
    <t>jk1705re/pk1705re</t>
  </si>
  <si>
    <t>jk0206re/pk0206re</t>
  </si>
  <si>
    <t>jk0306re/pk0306re</t>
  </si>
  <si>
    <t>jk0406re/pk0406re</t>
  </si>
  <si>
    <t>jk0506re/pk0506re</t>
  </si>
  <si>
    <t>jk0606re/pk0606re</t>
  </si>
  <si>
    <t>jk0706re/pk0706re</t>
  </si>
  <si>
    <t>jk0806re/pk0806re</t>
  </si>
  <si>
    <t>jk0906re/pk0906re</t>
  </si>
  <si>
    <t>jk1006re/pk1006re</t>
  </si>
  <si>
    <t>jk1106re/pk1106re</t>
  </si>
  <si>
    <t>jk1206re/pk1206re</t>
  </si>
  <si>
    <t>jk1306re/pk1306re</t>
  </si>
  <si>
    <t>jk1406re/pk1406re</t>
  </si>
  <si>
    <t>jk1506re/pk1506re</t>
  </si>
  <si>
    <t>jk1606re/pk1606re</t>
  </si>
  <si>
    <t>jk1706re/pk1706re</t>
  </si>
  <si>
    <t>jk0207re/pk0207re</t>
  </si>
  <si>
    <t>jk0307re/pk0307re</t>
  </si>
  <si>
    <t>jk0407re/pk0407re</t>
  </si>
  <si>
    <t>jk0507re/pk0507re</t>
  </si>
  <si>
    <t>jk0607re/pk0607re</t>
  </si>
  <si>
    <t>jk0707re/pk0707re</t>
  </si>
  <si>
    <t>jk0807re/pk0807re</t>
  </si>
  <si>
    <t>jk0907re/pk0907re</t>
  </si>
  <si>
    <t>jk1007re/pk1007re</t>
  </si>
  <si>
    <t>jk1107re/pk1107re</t>
  </si>
  <si>
    <t>jk1207re/pk1207re</t>
  </si>
  <si>
    <t>jk1307re/pk1307re</t>
  </si>
  <si>
    <t>jk1407re/pk1407re</t>
  </si>
  <si>
    <t>jk1507re/pk1507re</t>
  </si>
  <si>
    <t>jk1607re/pk1607re</t>
  </si>
  <si>
    <t>jk1707re/pk1707re</t>
  </si>
  <si>
    <t>jk0208re/pk0208re</t>
  </si>
  <si>
    <t>jk0308re/pk0308re</t>
  </si>
  <si>
    <t>jk0408re/pk0408re</t>
  </si>
  <si>
    <t>jk0508re/pk0508re</t>
  </si>
  <si>
    <t>jk0608re/pk0608re</t>
  </si>
  <si>
    <t>jk0708re/pk0708re</t>
  </si>
  <si>
    <t>jk0808re/pk0808re</t>
  </si>
  <si>
    <t>jk0908re/pk0908re</t>
  </si>
  <si>
    <t>jk1008re/pk1008re</t>
  </si>
  <si>
    <t>jk1108re/pk1108re</t>
  </si>
  <si>
    <t>jk1208re/pk1208re</t>
  </si>
  <si>
    <t>jk1308re/pk1308re</t>
  </si>
  <si>
    <t>jk1408re/pk1408re</t>
  </si>
  <si>
    <t>jk1508re/pk1508re</t>
  </si>
  <si>
    <t>jk1608re/pk1608re</t>
  </si>
  <si>
    <t>jk1708re/pk1708re</t>
  </si>
  <si>
    <t>jk0209re/pk0209re</t>
  </si>
  <si>
    <t>jk0309re/pk0309re</t>
  </si>
  <si>
    <t>jk0409re/pk0409re</t>
  </si>
  <si>
    <t>jk0509re/pk0509re</t>
  </si>
  <si>
    <t>jk0609re/pk0609re</t>
  </si>
  <si>
    <t>jk0709re/pk0709re</t>
  </si>
  <si>
    <t>jk0809re/pk0809re</t>
  </si>
  <si>
    <t>jk0909re/pk0909re</t>
  </si>
  <si>
    <t>jk1009re/pk1009re</t>
  </si>
  <si>
    <t>jk1109re/pk1109re</t>
  </si>
  <si>
    <t>jk1209re/pk1209re</t>
  </si>
  <si>
    <t>jk1309re/pk1309re</t>
  </si>
  <si>
    <t>jk1409re/pk1409re</t>
  </si>
  <si>
    <t>jk1509re/pk1509re</t>
  </si>
  <si>
    <t>jk1609re/pk1609re</t>
  </si>
  <si>
    <t>jk1709re/pk1709re</t>
  </si>
  <si>
    <t>jk0210re/pk0210re</t>
  </si>
  <si>
    <t>jk0310re/pk0310re</t>
  </si>
  <si>
    <t>jk0410re/pk0410re</t>
  </si>
  <si>
    <t>jk0510re/pk0510re</t>
  </si>
  <si>
    <t>jk0610re/pk0610re</t>
  </si>
  <si>
    <t>jk0710re/pk0710re</t>
  </si>
  <si>
    <t>jk0810re/pk0810re</t>
  </si>
  <si>
    <t>jk0910re/pk0910re</t>
  </si>
  <si>
    <t>jk1010re/pk1010re</t>
  </si>
  <si>
    <t>jk1110re/pk1110re</t>
  </si>
  <si>
    <t>jk1210re/pk1210re</t>
  </si>
  <si>
    <t>jk1310re/pk1310re</t>
  </si>
  <si>
    <t>jk1410re/pk1410re</t>
  </si>
  <si>
    <t>jk1510re/pk1510re</t>
  </si>
  <si>
    <t>jk1610re/pk1610re</t>
  </si>
  <si>
    <t>jk1710re/pk1710re</t>
  </si>
  <si>
    <t>jk0211re/pk0211re</t>
  </si>
  <si>
    <t>jk0311re/pk0311re</t>
  </si>
  <si>
    <t>jk0411re/pk0411re</t>
  </si>
  <si>
    <t>jk0511re/pk0511re</t>
  </si>
  <si>
    <t>jk0611re/pk0611re</t>
  </si>
  <si>
    <t>jk0711re/pk0711re</t>
  </si>
  <si>
    <t>jk0811re/pk0811re</t>
  </si>
  <si>
    <t>jk0911re/pk0911re</t>
  </si>
  <si>
    <t>jk1011re/pk1011re</t>
  </si>
  <si>
    <t>jk1111re/pk1111re</t>
  </si>
  <si>
    <t>jk1211re/pk1211re</t>
  </si>
  <si>
    <t>jk1311re/pk1311re</t>
  </si>
  <si>
    <t>jk1411re/pk1411re</t>
  </si>
  <si>
    <t>jk1511re/pk1511re</t>
  </si>
  <si>
    <t>jk1611re/pk1611re</t>
  </si>
  <si>
    <t>jk1711re/pk1711re</t>
  </si>
  <si>
    <t>jk0212re/pk0212re</t>
  </si>
  <si>
    <t>jk0312re/pk0312re</t>
  </si>
  <si>
    <t>jk0412re/pk0412re</t>
  </si>
  <si>
    <t>jk0512re/pk0512re</t>
  </si>
  <si>
    <t>jk0612re/pk0612re</t>
  </si>
  <si>
    <t>jk0712re/pk0712re</t>
  </si>
  <si>
    <t>jk0812re/pk0812re</t>
  </si>
  <si>
    <t>jk0912re/pk0912re</t>
  </si>
  <si>
    <t>jk1012re/pk1012re</t>
  </si>
  <si>
    <t>jk1112re/pk1112re</t>
  </si>
  <si>
    <t>jk1212re/pk1212re</t>
  </si>
  <si>
    <t>jk1312re/pk1312re</t>
  </si>
  <si>
    <t>jk1412re/pk1412re</t>
  </si>
  <si>
    <t>jk1512re/pk1512re</t>
  </si>
  <si>
    <t>jk1612re/pk1612re</t>
  </si>
  <si>
    <t>jk1712re/pk1712re</t>
  </si>
  <si>
    <t>jk0213re/pk0213re</t>
  </si>
  <si>
    <t>jk0313re/pk0313re</t>
  </si>
  <si>
    <t>jk0413re/pk0413re</t>
  </si>
  <si>
    <t>jk0513re/pk0513re</t>
  </si>
  <si>
    <t>jk0613re/pk0613re</t>
  </si>
  <si>
    <t>jk0713re/pk0713re</t>
  </si>
  <si>
    <t>jk0813re/pk0813re</t>
  </si>
  <si>
    <t>jk0913re/pk0913re</t>
  </si>
  <si>
    <t>jk1013re/pk1013re</t>
  </si>
  <si>
    <t>jk1113re/pk1113re</t>
  </si>
  <si>
    <t>jk1213re/pk1213re</t>
  </si>
  <si>
    <t>jk1313re/pk1313re</t>
  </si>
  <si>
    <t>jk1413re/pk1413re</t>
  </si>
  <si>
    <t>jk1513re/pk1513re</t>
  </si>
  <si>
    <t>jk1613re/pk1613re</t>
  </si>
  <si>
    <t>jk1713re/pk1713re</t>
  </si>
  <si>
    <t>jk0214re/pk0214re</t>
  </si>
  <si>
    <t>jk0314re/pk0314re</t>
  </si>
  <si>
    <t>jk0414re/pk0414re</t>
  </si>
  <si>
    <t>jk0514re/pk0514re</t>
  </si>
  <si>
    <t>jk0614re/pk0614re</t>
  </si>
  <si>
    <t>jk0714re/pk0714re</t>
  </si>
  <si>
    <t>jk0814re/pk0814re</t>
  </si>
  <si>
    <t>jk0914re/pk0914re</t>
  </si>
  <si>
    <t>jk1014re/pk1014re</t>
  </si>
  <si>
    <t>jk1114re/pk1114re</t>
  </si>
  <si>
    <t>jk1214re/pk1214re</t>
  </si>
  <si>
    <t>jk1314re/pk1314re</t>
  </si>
  <si>
    <t>jk1414re/pk1414re</t>
  </si>
  <si>
    <t>jk1514re/pk1514re</t>
  </si>
  <si>
    <t>jk1614re/pk1614re</t>
  </si>
  <si>
    <t>jk1714re/pk1714re</t>
  </si>
  <si>
    <t>jk0215re/pk0215re</t>
  </si>
  <si>
    <t>jk0315re/pk0315re</t>
  </si>
  <si>
    <t>jk0415re/pk0415re</t>
  </si>
  <si>
    <t>jk0515re/pk0515re</t>
  </si>
  <si>
    <t>jk0615re/pk0615re</t>
  </si>
  <si>
    <t>jk0715re/pk0715re</t>
  </si>
  <si>
    <t>jk0815re/pk0815re</t>
  </si>
  <si>
    <t>jk0915re/pk0915re</t>
  </si>
  <si>
    <t>jk1015re/pk1015re</t>
  </si>
  <si>
    <t>jk1115re/pk1115re</t>
  </si>
  <si>
    <t>jk1215re/pk1215re</t>
  </si>
  <si>
    <t>jk1315re/pk1315re</t>
  </si>
  <si>
    <t>jk1415re/pk1415re</t>
  </si>
  <si>
    <t>jk1515re/pk1515re</t>
  </si>
  <si>
    <t>jk1615re/pk1615re</t>
  </si>
  <si>
    <t>jk1715re/pk1715re</t>
  </si>
  <si>
    <t>jk0216re/pk0216re</t>
  </si>
  <si>
    <t>jk0316re/pk0316re</t>
  </si>
  <si>
    <t>jk0416re/pk0416re</t>
  </si>
  <si>
    <t>jk0516re/pk0516re</t>
  </si>
  <si>
    <t>jk0616re/pk0616re</t>
  </si>
  <si>
    <t>jk0716re/pk0716re</t>
  </si>
  <si>
    <t>jk0816re/pk0816re</t>
  </si>
  <si>
    <t>jk0916re/pk0916re</t>
  </si>
  <si>
    <t>jk1016re/pk1016re</t>
  </si>
  <si>
    <t>jk1116re/pk1116re</t>
  </si>
  <si>
    <t>jk1216re/pk1216re</t>
  </si>
  <si>
    <t>jk1316re/pk1316re</t>
  </si>
  <si>
    <t>jk1416re/pk1416re</t>
  </si>
  <si>
    <t>jk1516re/pk1516re</t>
  </si>
  <si>
    <t>jk1616re/pk1616re</t>
  </si>
  <si>
    <t>jk1716re/pk1716re</t>
  </si>
  <si>
    <t>jk0217re/pk0217re</t>
  </si>
  <si>
    <t>jk0317re/pk0317re</t>
  </si>
  <si>
    <t>jk0417re/pk0417re</t>
  </si>
  <si>
    <t>jk0517re/pk0517re</t>
  </si>
  <si>
    <t>jk0617re/pk0617re</t>
  </si>
  <si>
    <t>jk0717re/pk0717re</t>
  </si>
  <si>
    <t>jk0817re/pk0817re</t>
  </si>
  <si>
    <t>jk0917re/pk0917re</t>
  </si>
  <si>
    <t>jk1017re/pk1017re</t>
  </si>
  <si>
    <t>jk1117re/pk1117re</t>
  </si>
  <si>
    <t>jk1217re/pk1217re</t>
  </si>
  <si>
    <t>jk1317re/pk1317re</t>
  </si>
  <si>
    <t>jk1417re/pk1417re</t>
  </si>
  <si>
    <t>jk1517re/pk1517re</t>
  </si>
  <si>
    <t>jk1617re/pk1617re</t>
  </si>
  <si>
    <t>jk1717re/pk1717re</t>
  </si>
  <si>
    <t>jz101rer/pz101rer</t>
  </si>
  <si>
    <t>jz102rer/pz102rer</t>
  </si>
  <si>
    <t>jz103rer/pz103rer</t>
  </si>
  <si>
    <t>jzz04rer/pzz04rer</t>
  </si>
  <si>
    <t>jz023rer/pz023rer</t>
  </si>
  <si>
    <t>jz104rer/pz104rer</t>
  </si>
  <si>
    <t>jz024rer/pz024rer</t>
  </si>
  <si>
    <t>jz106rer/pz106rer</t>
  </si>
  <si>
    <t>jzp01rer/pzp01rer</t>
  </si>
  <si>
    <t>jzp02rer/pzp02rer</t>
  </si>
  <si>
    <t>jzp03rer/pzp03rer</t>
  </si>
  <si>
    <t>jzp04rer/pzp04rer</t>
  </si>
  <si>
    <t>jzp05rer/pzp05rer</t>
  </si>
  <si>
    <t>jzp06rer/pzp06rer</t>
  </si>
  <si>
    <t>jzp07rer/pzp07rer</t>
  </si>
  <si>
    <t>jzp08rer/pzp08rer</t>
  </si>
  <si>
    <t>jz108rer/pz108rer</t>
  </si>
  <si>
    <t>jz109rer/pz109rer</t>
  </si>
  <si>
    <t>jz114rer/pz114rer</t>
  </si>
  <si>
    <t>jz115rer/pz115rer</t>
  </si>
  <si>
    <t>jz117rer/pz117rer</t>
  </si>
  <si>
    <t>jz118rer/pz118rer</t>
  </si>
  <si>
    <t>jz120rer/pz120rer</t>
  </si>
  <si>
    <t>jz121rer/pz121rer</t>
  </si>
  <si>
    <t>jz123rer/pz123rer</t>
  </si>
  <si>
    <t>jz124rer/pz124rer</t>
  </si>
  <si>
    <t>jz126rer/pz126rer</t>
  </si>
  <si>
    <t>jz127rer/pz127rer</t>
  </si>
  <si>
    <t>jz129rer/pz129rer</t>
  </si>
  <si>
    <t>jz130rer/pz130rer</t>
  </si>
  <si>
    <t>jz132rer/pz132rer</t>
  </si>
  <si>
    <t>jz133rer/pz133rer</t>
  </si>
  <si>
    <t>jz135rer/pz135rer</t>
  </si>
  <si>
    <t>jz136rer/pz136rer</t>
  </si>
  <si>
    <t>jz138rer/pz138rer</t>
  </si>
  <si>
    <t>jz139rer/pz139rer</t>
  </si>
  <si>
    <t>jz141rer/pz141rer</t>
  </si>
  <si>
    <t>jz142rer/pz142rer</t>
  </si>
  <si>
    <t>jz144rer/pz144rer</t>
  </si>
  <si>
    <t>jz145rer/pz145rer</t>
  </si>
  <si>
    <t>jz147rer/pz147rer</t>
  </si>
  <si>
    <t>jz148rer/pz148rer</t>
  </si>
  <si>
    <t>jz150rer/pz150rer</t>
  </si>
  <si>
    <t>jz151rer/pz151rer</t>
  </si>
  <si>
    <t>jz153rer/pz153rer</t>
  </si>
  <si>
    <t>jz154rer/pz154rer</t>
  </si>
  <si>
    <t>jz156rer/pz156rer</t>
  </si>
  <si>
    <t>jz157rer/pz157rer</t>
  </si>
  <si>
    <t>jz159rer/pz159rer</t>
  </si>
  <si>
    <t>jz160rer/pz160rer</t>
  </si>
  <si>
    <t>jz162rer/pz162rer</t>
  </si>
  <si>
    <t>jz163rer/pz163rer</t>
  </si>
  <si>
    <t>jz265rer/pz265rer</t>
  </si>
  <si>
    <t>jz266rer/pz266rer</t>
  </si>
  <si>
    <t>jz165rer/pz165rer</t>
  </si>
  <si>
    <t>jz166rer/pz166rer</t>
  </si>
  <si>
    <t>jz168rer/pz168rer</t>
  </si>
  <si>
    <t>jz169rer/pz169rer</t>
  </si>
  <si>
    <t>jz171rer/pz171rer</t>
  </si>
  <si>
    <t>jz172rer/pz172rer</t>
  </si>
  <si>
    <t>jz174rer/pz174rer</t>
  </si>
  <si>
    <t>jz175rer/pz175rer</t>
  </si>
  <si>
    <t>jzg01rer/pzg01rer</t>
  </si>
  <si>
    <t>jzc01rer/pzc01rer</t>
  </si>
  <si>
    <t>jzc02rer/pzc02rer</t>
  </si>
  <si>
    <t>jzc03rer/pzc03rer</t>
  </si>
  <si>
    <t>jzc04rer/pzc04rer</t>
  </si>
  <si>
    <t>jz001rer/pz001rer</t>
  </si>
  <si>
    <t>jz002rer/pz002rer</t>
  </si>
  <si>
    <t>jz003rer/pz003rer</t>
  </si>
  <si>
    <t>jz004rer/pz004rer</t>
  </si>
  <si>
    <t>jz005rer/pz005rer</t>
  </si>
  <si>
    <t>jz006rer/pz006rer</t>
  </si>
  <si>
    <t>jz007rer/pz007rer</t>
  </si>
  <si>
    <t>jz008rer/pz008rer</t>
  </si>
  <si>
    <t>jz009rer/pz009rer</t>
  </si>
  <si>
    <t>jz010rer/pz010rer</t>
  </si>
  <si>
    <t>jz011rer/pz011rer</t>
  </si>
  <si>
    <t>jz012rer/pz012rer</t>
  </si>
  <si>
    <t>jz013rer/pz013rer</t>
  </si>
  <si>
    <t>jz014rer/pz014rer</t>
  </si>
  <si>
    <t>jz015rer/pz015rer</t>
  </si>
  <si>
    <t>jz016rer/pz016rer</t>
  </si>
  <si>
    <t>jz017rer/pz017rer</t>
  </si>
  <si>
    <t>jz018rer/pz018rer</t>
  </si>
  <si>
    <t>jz019rer/pz019rer</t>
  </si>
  <si>
    <t>jz020rer/pz020rer</t>
  </si>
  <si>
    <t>jz921rer/pz921rer</t>
  </si>
  <si>
    <t>jz022rer/pz022rer</t>
  </si>
  <si>
    <t>jz923rer/pz923rer</t>
  </si>
  <si>
    <t>jz220rer/pz220rer</t>
  </si>
  <si>
    <t>jz221rer/pz221rer</t>
  </si>
  <si>
    <t>jz222rer/pz222rer</t>
  </si>
  <si>
    <t>jz223rer/pz223rer</t>
  </si>
  <si>
    <t>jz224rer/pz224rer</t>
  </si>
  <si>
    <t>jz225rer/pz225rer</t>
  </si>
  <si>
    <t>jz226rer/pz226rer</t>
  </si>
  <si>
    <t>jz227rer/pz227rer</t>
  </si>
  <si>
    <t>jz228rer/pz228rer</t>
  </si>
  <si>
    <t>jz229rer/pz229rer</t>
  </si>
  <si>
    <t>jz230rer/pz230rer</t>
  </si>
  <si>
    <t>jz231rer/pz231rer</t>
  </si>
  <si>
    <t>jz232rer/pz232rer</t>
  </si>
  <si>
    <t>jh001/ph001</t>
  </si>
  <si>
    <t>jh002/ph002</t>
  </si>
  <si>
    <t>jh003/ph003</t>
  </si>
  <si>
    <t>jh004/ph004</t>
  </si>
  <si>
    <t>jh005/ph005</t>
  </si>
  <si>
    <t>jh006/ph006</t>
  </si>
  <si>
    <t>jh007/ph007</t>
  </si>
  <si>
    <t>jh008/ph008</t>
  </si>
  <si>
    <t>jh009/ph009</t>
  </si>
  <si>
    <t>jh010/ph010</t>
  </si>
  <si>
    <t>jh011/ph011</t>
  </si>
  <si>
    <t>jh012/ph012</t>
  </si>
  <si>
    <t>jh013/ph013</t>
  </si>
  <si>
    <t>jh014/ph014</t>
  </si>
  <si>
    <t>jh015/ph015</t>
  </si>
  <si>
    <t>jh016/ph016</t>
  </si>
  <si>
    <t>jh017/ph017</t>
  </si>
  <si>
    <t>jh018/ph018</t>
  </si>
  <si>
    <t>jh019/ph019</t>
  </si>
  <si>
    <t>jh020/ph020</t>
  </si>
  <si>
    <t>jh021/ph021</t>
  </si>
  <si>
    <t>jh022/ph022</t>
  </si>
  <si>
    <t>jh023/ph023</t>
  </si>
  <si>
    <t>jh024/ph024</t>
  </si>
  <si>
    <t>jh025/ph025</t>
  </si>
  <si>
    <t>jh026/ph026</t>
  </si>
  <si>
    <t>jh027/ph027</t>
  </si>
  <si>
    <t>jh028/ph028</t>
  </si>
  <si>
    <t>jh029/ph029</t>
  </si>
  <si>
    <t>jh030/ph030</t>
  </si>
  <si>
    <t>jh031/ph031</t>
  </si>
  <si>
    <t>jh032/ph032</t>
  </si>
  <si>
    <t>jh033/ph033</t>
  </si>
  <si>
    <t>jh034/ph034</t>
  </si>
  <si>
    <t>jh035/ph035</t>
  </si>
  <si>
    <t>jh036/ph036</t>
  </si>
  <si>
    <t>jh037/ph037</t>
  </si>
  <si>
    <t>jh038/ph038</t>
  </si>
  <si>
    <t>jh039/ph039</t>
  </si>
  <si>
    <t>jh390/ph390</t>
  </si>
  <si>
    <t>jh390c/ph390c</t>
  </si>
  <si>
    <t>jh040/ph040</t>
  </si>
  <si>
    <t>jh041/ph041</t>
  </si>
  <si>
    <t>jh042/ph042</t>
  </si>
  <si>
    <t>jh043/ph043</t>
  </si>
  <si>
    <t>jh044/ph044</t>
  </si>
  <si>
    <t>jh045/ph045</t>
  </si>
  <si>
    <t>jh046/ph046</t>
  </si>
  <si>
    <t>jh047/ph047</t>
  </si>
  <si>
    <t>jh048/ph048</t>
  </si>
  <si>
    <t>jh049/ph049</t>
  </si>
  <si>
    <t>jh050/ph050</t>
  </si>
  <si>
    <t>jh051/ph051</t>
  </si>
  <si>
    <t>jh052/ph052</t>
  </si>
  <si>
    <t>jh053/ph053</t>
  </si>
  <si>
    <t>jh054/ph054</t>
  </si>
  <si>
    <t>jh055/ph055</t>
  </si>
  <si>
    <t>jh056/ph056</t>
  </si>
  <si>
    <t>jh057/ph057</t>
  </si>
  <si>
    <t>jh058/ph058</t>
  </si>
  <si>
    <t>jh059/ph059</t>
  </si>
  <si>
    <t>jh060/ph060</t>
  </si>
  <si>
    <t>jh061/ph061</t>
  </si>
  <si>
    <t>jh062/ph062</t>
  </si>
  <si>
    <t>jh063/ph063</t>
  </si>
  <si>
    <t>jh064/ph064</t>
  </si>
  <si>
    <t>jh065/ph065</t>
  </si>
  <si>
    <t>jh066/ph066</t>
  </si>
  <si>
    <t>jh067/ph067</t>
  </si>
  <si>
    <t>jh068/ph068</t>
  </si>
  <si>
    <t>jh069/ph069</t>
  </si>
  <si>
    <t>jh070/ph070</t>
  </si>
  <si>
    <t>jh071/ph071</t>
  </si>
  <si>
    <t>jh072/ph072</t>
  </si>
  <si>
    <t>jh073/ph073</t>
  </si>
  <si>
    <t>jh074/ph074</t>
  </si>
  <si>
    <t>jh075/ph075</t>
  </si>
  <si>
    <t>jh076/ph076</t>
  </si>
  <si>
    <t>jh077/ph077</t>
  </si>
  <si>
    <t>jh078/ph078</t>
  </si>
  <si>
    <t>jh079/ph079</t>
  </si>
  <si>
    <t>jh080/ph080</t>
  </si>
  <si>
    <t>jh081/ph081</t>
  </si>
  <si>
    <t>jh082/ph082</t>
  </si>
  <si>
    <t>jh083/ph083</t>
  </si>
  <si>
    <t>jh084/ph084</t>
  </si>
  <si>
    <t>jh085/ph085</t>
  </si>
  <si>
    <t>jh086/ph086</t>
  </si>
  <si>
    <t>jh087/ph087</t>
  </si>
  <si>
    <t>jh088/ph088</t>
  </si>
  <si>
    <t>jh089/ph089</t>
  </si>
  <si>
    <t>jh090/ph090</t>
  </si>
  <si>
    <t>jh091/ph091</t>
  </si>
  <si>
    <t>jh092/ph092</t>
  </si>
  <si>
    <t>jh093/ph093</t>
  </si>
  <si>
    <t>jh094/ph094</t>
  </si>
  <si>
    <t>jh095/ph095</t>
  </si>
  <si>
    <t>jh096/ph096</t>
  </si>
  <si>
    <t>jh097/ph097</t>
  </si>
  <si>
    <t>jh098/ph098</t>
  </si>
  <si>
    <t>jh099/ph099</t>
  </si>
  <si>
    <t>jh100/ph100</t>
  </si>
  <si>
    <t>jh101/ph101</t>
  </si>
  <si>
    <t>jh102/ph102</t>
  </si>
  <si>
    <t>jh103/ph103</t>
  </si>
  <si>
    <t>jh104/ph104</t>
  </si>
  <si>
    <t>jh105/ph105</t>
  </si>
  <si>
    <t>jh106/ph106</t>
  </si>
  <si>
    <t>jh107/ph107</t>
  </si>
  <si>
    <t>jh108/ph108</t>
  </si>
  <si>
    <t>jh109/ph109</t>
  </si>
  <si>
    <t>jh110/ph110</t>
  </si>
  <si>
    <t>jh111/ph111</t>
  </si>
  <si>
    <t>jh112/ph112</t>
  </si>
  <si>
    <t>jh113/ph113</t>
  </si>
  <si>
    <t>jh114/ph114</t>
  </si>
  <si>
    <t>jh115/ph115</t>
  </si>
  <si>
    <t>jh116/ph116</t>
  </si>
  <si>
    <t>jh117/ph117</t>
  </si>
  <si>
    <t>jh118/ph118</t>
  </si>
  <si>
    <t>jh119/ph119</t>
  </si>
  <si>
    <t>jh120/ph120</t>
  </si>
  <si>
    <t>jh121/ph121</t>
  </si>
  <si>
    <t>jh200/ph200</t>
  </si>
  <si>
    <t>jh200a/ph200a</t>
  </si>
  <si>
    <t>jh201n/ph201n</t>
  </si>
  <si>
    <t>jh201p/ph201p</t>
  </si>
  <si>
    <t>jh201pc/ph201pc</t>
  </si>
  <si>
    <t>jh201e/ph201e</t>
  </si>
  <si>
    <t>jh202n/ph202n</t>
  </si>
  <si>
    <t>jh202p/ph202p</t>
  </si>
  <si>
    <t>jh202pc/ph202pc</t>
  </si>
  <si>
    <t>jh202e/ph202e</t>
  </si>
  <si>
    <t>jh203n/ph203n</t>
  </si>
  <si>
    <t>jh203p/ph203p</t>
  </si>
  <si>
    <t>jh203pc/ph203pc</t>
  </si>
  <si>
    <t>jh203e/ph203e</t>
  </si>
  <si>
    <t>jh204n/ph204n</t>
  </si>
  <si>
    <t>jh204p/ph204p</t>
  </si>
  <si>
    <t>jh204pc/ph204pc</t>
  </si>
  <si>
    <t>jh204e/ph204e</t>
  </si>
  <si>
    <t>jh205n/ph205n</t>
  </si>
  <si>
    <t>jh205p/ph205p</t>
  </si>
  <si>
    <t>jh205pc/ph205pc</t>
  </si>
  <si>
    <t>jh205e/ph205e</t>
  </si>
  <si>
    <t>jh206n/ph206n</t>
  </si>
  <si>
    <t>jh206p/ph206p</t>
  </si>
  <si>
    <t>jh206pc/ph206pc</t>
  </si>
  <si>
    <t>jh206e/ph206e</t>
  </si>
  <si>
    <t>jh207n/ph207n</t>
  </si>
  <si>
    <t>jh207p/ph207p</t>
  </si>
  <si>
    <t>jh207pc/ph207pc</t>
  </si>
  <si>
    <t>jh207e/ph207e</t>
  </si>
  <si>
    <t>jh208n/ph208n</t>
  </si>
  <si>
    <t>jh208p/ph208p</t>
  </si>
  <si>
    <t>jh208pc/ph208pc</t>
  </si>
  <si>
    <t>jh208e/ph208e</t>
  </si>
  <si>
    <t>jh209n/ph209n</t>
  </si>
  <si>
    <t>jh209p/ph209p</t>
  </si>
  <si>
    <t>jh209pc/ph209pc</t>
  </si>
  <si>
    <t>jh209e/ph209e</t>
  </si>
  <si>
    <t>jh210n/ph210n</t>
  </si>
  <si>
    <t>jh210p/ph210p</t>
  </si>
  <si>
    <t>jh210pc/ph210pc</t>
  </si>
  <si>
    <t>jh210e/ph210e</t>
  </si>
  <si>
    <t>jh211n/ph211n</t>
  </si>
  <si>
    <t>jh211p/ph211p</t>
  </si>
  <si>
    <t>jh211pc/ph211pc</t>
  </si>
  <si>
    <t>jh211e/ph211e</t>
  </si>
  <si>
    <t>jh212n/ph212n</t>
  </si>
  <si>
    <t>jh212p/ph212p</t>
  </si>
  <si>
    <t>jh212pc/ph212pc</t>
  </si>
  <si>
    <t>jh212e/ph212e</t>
  </si>
  <si>
    <t>jh213n/ph213n</t>
  </si>
  <si>
    <t>jh213p/ph213p</t>
  </si>
  <si>
    <t>jh213pc/ph213pc</t>
  </si>
  <si>
    <t>jh213e/ph213e</t>
  </si>
  <si>
    <t>jh214n/ph214n</t>
  </si>
  <si>
    <t>jh214p/ph214p</t>
  </si>
  <si>
    <t>jh214pc/ph214pc</t>
  </si>
  <si>
    <t>jh214e/ph214e</t>
  </si>
  <si>
    <t>jh215n/ph215n</t>
  </si>
  <si>
    <t>jh215p/ph215p</t>
  </si>
  <si>
    <t>jh215pc/ph215pc</t>
  </si>
  <si>
    <t>jh215e/ph215e</t>
  </si>
  <si>
    <t>jh216n/ph216n</t>
  </si>
  <si>
    <t>jh216p/ph216p</t>
  </si>
  <si>
    <t>jh216pc/ph216pc</t>
  </si>
  <si>
    <t>jh216e/ph216e</t>
  </si>
  <si>
    <t>jh217n/ph217n</t>
  </si>
  <si>
    <t>jh217p/ph217p</t>
  </si>
  <si>
    <t>jh217pc/ph217pc</t>
  </si>
  <si>
    <t>jh217e/ph217e</t>
  </si>
  <si>
    <t>jh218n/ph218n</t>
  </si>
  <si>
    <t>jh218p/ph218p</t>
  </si>
  <si>
    <t>jh218pc/ph218pc</t>
  </si>
  <si>
    <t>jh218e/ph218e</t>
  </si>
  <si>
    <t>z_ha003re</t>
  </si>
  <si>
    <t>z_ha016rem</t>
  </si>
  <si>
    <t>z_ha016red</t>
  </si>
  <si>
    <t>z_ha016rey</t>
  </si>
  <si>
    <t>z_haa22re</t>
  </si>
  <si>
    <t>z_haa23re</t>
  </si>
  <si>
    <t>z_ha950re</t>
  </si>
  <si>
    <t>z_ha020re</t>
  </si>
  <si>
    <t>z_ha930re</t>
  </si>
  <si>
    <t>z_hedustat</t>
  </si>
  <si>
    <t>z_hedurel</t>
  </si>
  <si>
    <t>z_hb001re</t>
  </si>
  <si>
    <t>z_hb005rec</t>
  </si>
  <si>
    <t>z_hb007rec</t>
  </si>
  <si>
    <t>z_hb103red</t>
  </si>
  <si>
    <t>z_hb104red</t>
  </si>
  <si>
    <t>z_hb009red</t>
  </si>
  <si>
    <t>z_hb010re</t>
  </si>
  <si>
    <t>z_hb012rec</t>
  </si>
  <si>
    <t>z_hb016red</t>
  </si>
  <si>
    <t>z_hb020red</t>
  </si>
  <si>
    <t>z_hb122red</t>
  </si>
  <si>
    <t>z_hb027re</t>
  </si>
  <si>
    <t>z_hmarstat</t>
  </si>
  <si>
    <t>z_hmarrel</t>
  </si>
  <si>
    <t>z_hc001re</t>
  </si>
  <si>
    <t>z_hc101re</t>
  </si>
  <si>
    <t>z_hc102re</t>
  </si>
  <si>
    <t>z_hc002re</t>
  </si>
  <si>
    <t>z_hc003re</t>
  </si>
  <si>
    <t>z_hc004re</t>
  </si>
  <si>
    <t>z_hc008re</t>
  </si>
  <si>
    <t>z_hc108re</t>
  </si>
  <si>
    <t>z_hc208re</t>
  </si>
  <si>
    <t>z_hc005re</t>
  </si>
  <si>
    <t>z_hc011sp</t>
  </si>
  <si>
    <t>z_hcb10sp</t>
  </si>
  <si>
    <t>z_hcc11sp</t>
  </si>
  <si>
    <t>z_hc012sp</t>
  </si>
  <si>
    <t>z_hc013sp</t>
  </si>
  <si>
    <t>z_hc034sp</t>
  </si>
  <si>
    <t>z_hc035spx</t>
  </si>
  <si>
    <t>z_hc038spa</t>
  </si>
  <si>
    <t>z_hc038spb</t>
  </si>
  <si>
    <t>z_hc038spf</t>
  </si>
  <si>
    <t>z_hc094sp</t>
  </si>
  <si>
    <t>z_hv005re</t>
  </si>
  <si>
    <t>z_hv005f</t>
  </si>
  <si>
    <t>z_hv005re1</t>
  </si>
  <si>
    <t>z_hv005re2</t>
  </si>
  <si>
    <t>z_hv005re3</t>
  </si>
  <si>
    <t>z_hv005re4</t>
  </si>
  <si>
    <t>z_hv005re5</t>
  </si>
  <si>
    <t>z_hv047sp</t>
  </si>
  <si>
    <t>z_hc039re</t>
  </si>
  <si>
    <t>z_hc040re</t>
  </si>
  <si>
    <t>z_h1006spc</t>
  </si>
  <si>
    <t>z_hta121re</t>
  </si>
  <si>
    <t>z_hc200re</t>
  </si>
  <si>
    <t>z_hc201re</t>
  </si>
  <si>
    <t>z_hc202re</t>
  </si>
  <si>
    <t>z_hc203re</t>
  </si>
  <si>
    <t>z_hc204nre</t>
  </si>
  <si>
    <t>z_hc204ure</t>
  </si>
  <si>
    <t>z_hc205re</t>
  </si>
  <si>
    <t>z_hc206re</t>
  </si>
  <si>
    <t>z_hc207re</t>
  </si>
  <si>
    <t>z_hc014sp</t>
  </si>
  <si>
    <t>z_hc090sp</t>
  </si>
  <si>
    <t>z_hc091sp</t>
  </si>
  <si>
    <t>z_hc016sp</t>
  </si>
  <si>
    <t>z_hc316sp</t>
  </si>
  <si>
    <t>z_hc216spf</t>
  </si>
  <si>
    <t>z_hc216sp</t>
  </si>
  <si>
    <t>z_hcu19sp</t>
  </si>
  <si>
    <t>z_hc026sp</t>
  </si>
  <si>
    <t>z_hc027sp</t>
  </si>
  <si>
    <t>z_hc028sp</t>
  </si>
  <si>
    <t>z_hc029sp</t>
  </si>
  <si>
    <t>z_hc126sp</t>
  </si>
  <si>
    <t>z_hc127sp</t>
  </si>
  <si>
    <t>z_hc128sp</t>
  </si>
  <si>
    <t>z_hc129sp</t>
  </si>
  <si>
    <t>z_hc130sp</t>
  </si>
  <si>
    <t>z_hc131sp</t>
  </si>
  <si>
    <t>z_hc030sp</t>
  </si>
  <si>
    <t>z_hc031sp</t>
  </si>
  <si>
    <t>z_hc032sp</t>
  </si>
  <si>
    <t>z_hhhstat</t>
  </si>
  <si>
    <t>z_hhhrel</t>
  </si>
  <si>
    <t>z_he020he</t>
  </si>
  <si>
    <t>z_he021he</t>
  </si>
  <si>
    <t>z_he221he</t>
  </si>
  <si>
    <t>z_he022he</t>
  </si>
  <si>
    <t>z_he023he</t>
  </si>
  <si>
    <t>z_he024he</t>
  </si>
  <si>
    <t>z_he025he</t>
  </si>
  <si>
    <t>z_he026he</t>
  </si>
  <si>
    <t>z_he027he</t>
  </si>
  <si>
    <t>z_he028he</t>
  </si>
  <si>
    <t>z_he029he</t>
  </si>
  <si>
    <t>z_he030he</t>
  </si>
  <si>
    <t>z_he031he</t>
  </si>
  <si>
    <t>z_he032he</t>
  </si>
  <si>
    <t>z_he033he</t>
  </si>
  <si>
    <t>z_he034he</t>
  </si>
  <si>
    <t>z_he035he</t>
  </si>
  <si>
    <t>z_he001he</t>
  </si>
  <si>
    <t>z_he00301</t>
  </si>
  <si>
    <t>z_he00401</t>
  </si>
  <si>
    <t>z_he00501</t>
  </si>
  <si>
    <t>z_he00801</t>
  </si>
  <si>
    <t>z_he00901</t>
  </si>
  <si>
    <t>z_he01001</t>
  </si>
  <si>
    <t>z_he01101</t>
  </si>
  <si>
    <t>z_he01201</t>
  </si>
  <si>
    <t>z_he00302</t>
  </si>
  <si>
    <t>z_he00402</t>
  </si>
  <si>
    <t>z_he00502</t>
  </si>
  <si>
    <t>z_he00802</t>
  </si>
  <si>
    <t>z_he00902</t>
  </si>
  <si>
    <t>z_he01002</t>
  </si>
  <si>
    <t>z_he01102</t>
  </si>
  <si>
    <t>z_he01202</t>
  </si>
  <si>
    <t>z_he00303</t>
  </si>
  <si>
    <t>z_he00403</t>
  </si>
  <si>
    <t>z_he00503</t>
  </si>
  <si>
    <t>z_he00803</t>
  </si>
  <si>
    <t>z_he00903</t>
  </si>
  <si>
    <t>z_he01003</t>
  </si>
  <si>
    <t>z_he01103</t>
  </si>
  <si>
    <t>z_he01203</t>
  </si>
  <si>
    <t>z_he00304</t>
  </si>
  <si>
    <t>z_he00404</t>
  </si>
  <si>
    <t>z_he00504</t>
  </si>
  <si>
    <t>z_he00804</t>
  </si>
  <si>
    <t>z_he00904</t>
  </si>
  <si>
    <t>z_he01004</t>
  </si>
  <si>
    <t>z_he01104</t>
  </si>
  <si>
    <t>z_he01204</t>
  </si>
  <si>
    <t>z_he00305</t>
  </si>
  <si>
    <t>z_he00405</t>
  </si>
  <si>
    <t>z_he00505</t>
  </si>
  <si>
    <t>z_he00805</t>
  </si>
  <si>
    <t>z_he00905</t>
  </si>
  <si>
    <t>z_he01005</t>
  </si>
  <si>
    <t>z_he01105</t>
  </si>
  <si>
    <t>z_he01205</t>
  </si>
  <si>
    <t>z_he00306</t>
  </si>
  <si>
    <t>z_he00406</t>
  </si>
  <si>
    <t>z_he00506</t>
  </si>
  <si>
    <t>z_he00806</t>
  </si>
  <si>
    <t>z_he00906</t>
  </si>
  <si>
    <t>z_he01006</t>
  </si>
  <si>
    <t>z_he01106</t>
  </si>
  <si>
    <t>z_he01206</t>
  </si>
  <si>
    <t>z_he00307</t>
  </si>
  <si>
    <t>z_he00407</t>
  </si>
  <si>
    <t>z_he00507</t>
  </si>
  <si>
    <t>z_he00807</t>
  </si>
  <si>
    <t>z_he00907</t>
  </si>
  <si>
    <t>z_he01007</t>
  </si>
  <si>
    <t>z_he01107</t>
  </si>
  <si>
    <t>z_he01207</t>
  </si>
  <si>
    <t>z_he00308</t>
  </si>
  <si>
    <t>z_he00408</t>
  </si>
  <si>
    <t>z_he00508</t>
  </si>
  <si>
    <t>z_he00808</t>
  </si>
  <si>
    <t>z_he00908</t>
  </si>
  <si>
    <t>z_he01008</t>
  </si>
  <si>
    <t>z_he01108</t>
  </si>
  <si>
    <t>z_he01208</t>
  </si>
  <si>
    <t>z_hkidstat</t>
  </si>
  <si>
    <t>z_hkidrel</t>
  </si>
  <si>
    <t>z_hd001kd</t>
  </si>
  <si>
    <t>z_hd201kd</t>
  </si>
  <si>
    <t>z_hd301kd</t>
  </si>
  <si>
    <t>z_hd104kd</t>
  </si>
  <si>
    <t>z_hd105kd</t>
  </si>
  <si>
    <t>z_hd106kd</t>
  </si>
  <si>
    <t>z_hd107kd</t>
  </si>
  <si>
    <t>z_hd018sk</t>
  </si>
  <si>
    <t>z_hj040sk</t>
  </si>
  <si>
    <t>z_hj047sk</t>
  </si>
  <si>
    <t>z_hj048sk</t>
  </si>
  <si>
    <t>z_hj057sk</t>
  </si>
  <si>
    <t>z_hj059sk</t>
  </si>
  <si>
    <t>z_hj060sk</t>
  </si>
  <si>
    <t>z_hj061sk</t>
  </si>
  <si>
    <t>z_hj062sk</t>
  </si>
  <si>
    <t>z_hj063sk</t>
  </si>
  <si>
    <t>z_hj064sk</t>
  </si>
  <si>
    <t>z_hj065sk</t>
  </si>
  <si>
    <t>z_hj066sk</t>
  </si>
  <si>
    <t>z_hj067sk</t>
  </si>
  <si>
    <t>z_hj068sk</t>
  </si>
  <si>
    <t>z_hj161sk</t>
  </si>
  <si>
    <t>z_hj162sk</t>
  </si>
  <si>
    <t>z_hj163sk</t>
  </si>
  <si>
    <t>z_hj164sk</t>
  </si>
  <si>
    <t>z_hj165sk</t>
  </si>
  <si>
    <t>z_hj166sk</t>
  </si>
  <si>
    <t>z_hj085sk</t>
  </si>
  <si>
    <t>z_hj086sk</t>
  </si>
  <si>
    <t>z_hj088sk</t>
  </si>
  <si>
    <t>z_hj089sk</t>
  </si>
  <si>
    <t>z_hj090sk</t>
  </si>
  <si>
    <t>z_hj091sk</t>
  </si>
  <si>
    <t>z_hj092sk</t>
  </si>
  <si>
    <t>z_hj094sk</t>
  </si>
  <si>
    <t>z_hj095sk</t>
  </si>
  <si>
    <t>z_hj097sk</t>
  </si>
  <si>
    <t>z_hj098sk</t>
  </si>
  <si>
    <t>z_hj099sk</t>
  </si>
  <si>
    <t>z_hj100sk</t>
  </si>
  <si>
    <t>z_hj301sk</t>
  </si>
  <si>
    <t>z_hj302sk</t>
  </si>
  <si>
    <t>z_hj303sk</t>
  </si>
  <si>
    <t>z_hj304sk</t>
  </si>
  <si>
    <t>z_hj305sk</t>
  </si>
  <si>
    <t>z_hj306sk</t>
  </si>
  <si>
    <t>z_hj307sk</t>
  </si>
  <si>
    <t>z_hd00101</t>
  </si>
  <si>
    <t>z_hd00301</t>
  </si>
  <si>
    <t>z_hd00401</t>
  </si>
  <si>
    <t>z_hd00501</t>
  </si>
  <si>
    <t>z_hd00601</t>
  </si>
  <si>
    <t>z_hd00701</t>
  </si>
  <si>
    <t>z_hd10701</t>
  </si>
  <si>
    <t>z_hda0701</t>
  </si>
  <si>
    <t>z_hd20701</t>
  </si>
  <si>
    <t>z_hd00901</t>
  </si>
  <si>
    <t>z_hd20901</t>
  </si>
  <si>
    <t>z_hd01401</t>
  </si>
  <si>
    <t>z_hd01501</t>
  </si>
  <si>
    <t>z_hd01601</t>
  </si>
  <si>
    <t>z_hd21601</t>
  </si>
  <si>
    <t>z_hd01701</t>
  </si>
  <si>
    <t>z_hd01801</t>
  </si>
  <si>
    <t>z_hd01901</t>
  </si>
  <si>
    <t>z_hd07001</t>
  </si>
  <si>
    <t>z_hd07101</t>
  </si>
  <si>
    <t>z_hd07201</t>
  </si>
  <si>
    <t>z_hd07301</t>
  </si>
  <si>
    <t>z_hd07401</t>
  </si>
  <si>
    <t>z_hd07501</t>
  </si>
  <si>
    <t>z_hd07601</t>
  </si>
  <si>
    <t>z_hd07701</t>
  </si>
  <si>
    <t>z_hd08001</t>
  </si>
  <si>
    <t>z_hd08101</t>
  </si>
  <si>
    <t>z_hd08201</t>
  </si>
  <si>
    <t>z_hd08301</t>
  </si>
  <si>
    <t>z_hd08401</t>
  </si>
  <si>
    <t>z_hd12001</t>
  </si>
  <si>
    <t>z_hd51001</t>
  </si>
  <si>
    <t>z_hd51101</t>
  </si>
  <si>
    <t>z_hd51201</t>
  </si>
  <si>
    <t>z_hd51301</t>
  </si>
  <si>
    <t>z_hd00102</t>
  </si>
  <si>
    <t>z_hd00302</t>
  </si>
  <si>
    <t>z_hd00402</t>
  </si>
  <si>
    <t>z_hd00502</t>
  </si>
  <si>
    <t>z_hd00602</t>
  </si>
  <si>
    <t>z_hd00702</t>
  </si>
  <si>
    <t>z_hd10702</t>
  </si>
  <si>
    <t>z_hda0702</t>
  </si>
  <si>
    <t>z_hd20702</t>
  </si>
  <si>
    <t>z_hd00902</t>
  </si>
  <si>
    <t>z_hd20902</t>
  </si>
  <si>
    <t>z_hd01402</t>
  </si>
  <si>
    <t>z_hd01502</t>
  </si>
  <si>
    <t>z_hd01602</t>
  </si>
  <si>
    <t>z_hd21602</t>
  </si>
  <si>
    <t>z_hd01702</t>
  </si>
  <si>
    <t>z_hd01802</t>
  </si>
  <si>
    <t>z_hd01902</t>
  </si>
  <si>
    <t>z_hd07002</t>
  </si>
  <si>
    <t>z_hd07102</t>
  </si>
  <si>
    <t>z_hd07202</t>
  </si>
  <si>
    <t>z_hd07302</t>
  </si>
  <si>
    <t>z_hd07402</t>
  </si>
  <si>
    <t>z_hd07502</t>
  </si>
  <si>
    <t>z_hd07602</t>
  </si>
  <si>
    <t>z_hd07702</t>
  </si>
  <si>
    <t>z_hd08002</t>
  </si>
  <si>
    <t>z_hd08102</t>
  </si>
  <si>
    <t>z_hd08202</t>
  </si>
  <si>
    <t>z_hd08302</t>
  </si>
  <si>
    <t>z_hd08402</t>
  </si>
  <si>
    <t>z_hd12002</t>
  </si>
  <si>
    <t>z_hd51002</t>
  </si>
  <si>
    <t>z_hd51102</t>
  </si>
  <si>
    <t>z_hd51202</t>
  </si>
  <si>
    <t>z_hd51302</t>
  </si>
  <si>
    <t>z_hd00103</t>
  </si>
  <si>
    <t>z_hd00303</t>
  </si>
  <si>
    <t>z_hd00403</t>
  </si>
  <si>
    <t>z_hd00503</t>
  </si>
  <si>
    <t>z_hd00603</t>
  </si>
  <si>
    <t>z_hd00703</t>
  </si>
  <si>
    <t>z_hd10703</t>
  </si>
  <si>
    <t>z_hda0703</t>
  </si>
  <si>
    <t>z_hd20703</t>
  </si>
  <si>
    <t>z_hd00903</t>
  </si>
  <si>
    <t>z_hd20903</t>
  </si>
  <si>
    <t>z_hd01403</t>
  </si>
  <si>
    <t>z_hd01503</t>
  </si>
  <si>
    <t>z_hd01603</t>
  </si>
  <si>
    <t>z_hd21603</t>
  </si>
  <si>
    <t>z_hd01703</t>
  </si>
  <si>
    <t>z_hd01803</t>
  </si>
  <si>
    <t>z_hd01903</t>
  </si>
  <si>
    <t>z_hd07003</t>
  </si>
  <si>
    <t>z_hd07103</t>
  </si>
  <si>
    <t>z_hd07203</t>
  </si>
  <si>
    <t>z_hd07303</t>
  </si>
  <si>
    <t>z_hd07403</t>
  </si>
  <si>
    <t>z_hd07503</t>
  </si>
  <si>
    <t>z_hd07603</t>
  </si>
  <si>
    <t>z_hd07703</t>
  </si>
  <si>
    <t>z_hd08003</t>
  </si>
  <si>
    <t>z_hd08103</t>
  </si>
  <si>
    <t>z_hd08203</t>
  </si>
  <si>
    <t>z_hd08303</t>
  </si>
  <si>
    <t>z_hd08403</t>
  </si>
  <si>
    <t>z_hd12003</t>
  </si>
  <si>
    <t>z_hd51003</t>
  </si>
  <si>
    <t>z_hd51103</t>
  </si>
  <si>
    <t>z_hd51203</t>
  </si>
  <si>
    <t>z_hd51303</t>
  </si>
  <si>
    <t>z_hd00104</t>
  </si>
  <si>
    <t>z_hd00304</t>
  </si>
  <si>
    <t>z_hd00404</t>
  </si>
  <si>
    <t>z_hd00504</t>
  </si>
  <si>
    <t>z_hd00604</t>
  </si>
  <si>
    <t>z_hd00704</t>
  </si>
  <si>
    <t>z_hd10704</t>
  </si>
  <si>
    <t>z_hda0704</t>
  </si>
  <si>
    <t>z_hd20704</t>
  </si>
  <si>
    <t>z_hd00904</t>
  </si>
  <si>
    <t>z_hd20904</t>
  </si>
  <si>
    <t>z_hd01404</t>
  </si>
  <si>
    <t>z_hd01504</t>
  </si>
  <si>
    <t>z_hd01604</t>
  </si>
  <si>
    <t>z_hd21604</t>
  </si>
  <si>
    <t>z_hd01704</t>
  </si>
  <si>
    <t>z_hd01804</t>
  </si>
  <si>
    <t>z_hd01904</t>
  </si>
  <si>
    <t>z_hd07004</t>
  </si>
  <si>
    <t>z_hd07104</t>
  </si>
  <si>
    <t>z_hd07204</t>
  </si>
  <si>
    <t>z_hd07304</t>
  </si>
  <si>
    <t>z_hd07404</t>
  </si>
  <si>
    <t>z_hd07504</t>
  </si>
  <si>
    <t>z_hd07604</t>
  </si>
  <si>
    <t>z_hd07704</t>
  </si>
  <si>
    <t>z_hd08004</t>
  </si>
  <si>
    <t>z_hd08104</t>
  </si>
  <si>
    <t>z_hd08204</t>
  </si>
  <si>
    <t>z_hd08304</t>
  </si>
  <si>
    <t>z_hd08404</t>
  </si>
  <si>
    <t>z_hd12004</t>
  </si>
  <si>
    <t>z_hd51004</t>
  </si>
  <si>
    <t>z_hd51104</t>
  </si>
  <si>
    <t>z_hd51204</t>
  </si>
  <si>
    <t>z_hd51304</t>
  </si>
  <si>
    <t>z_hd00105</t>
  </si>
  <si>
    <t>z_hd00305</t>
  </si>
  <si>
    <t>z_hd00405</t>
  </si>
  <si>
    <t>z_hd00505</t>
  </si>
  <si>
    <t>z_hd00605</t>
  </si>
  <si>
    <t>z_hd00705</t>
  </si>
  <si>
    <t>z_hd10705</t>
  </si>
  <si>
    <t>z_hda0705</t>
  </si>
  <si>
    <t>z_hd20705</t>
  </si>
  <si>
    <t>z_hd00905</t>
  </si>
  <si>
    <t>z_hd20905</t>
  </si>
  <si>
    <t>z_hd01405</t>
  </si>
  <si>
    <t>z_hd01505</t>
  </si>
  <si>
    <t>z_hd01605</t>
  </si>
  <si>
    <t>z_hd21605</t>
  </si>
  <si>
    <t>z_hd01705</t>
  </si>
  <si>
    <t>z_hd01805</t>
  </si>
  <si>
    <t>z_hd01905</t>
  </si>
  <si>
    <t>z_hd07005</t>
  </si>
  <si>
    <t>z_hd07105</t>
  </si>
  <si>
    <t>z_hd07205</t>
  </si>
  <si>
    <t>z_hd07305</t>
  </si>
  <si>
    <t>z_hd07405</t>
  </si>
  <si>
    <t>z_hd07505</t>
  </si>
  <si>
    <t>z_hd07605</t>
  </si>
  <si>
    <t>z_hd07705</t>
  </si>
  <si>
    <t>z_hd08005</t>
  </si>
  <si>
    <t>z_hd08105</t>
  </si>
  <si>
    <t>z_hd08205</t>
  </si>
  <si>
    <t>z_hd08305</t>
  </si>
  <si>
    <t>z_hd08405</t>
  </si>
  <si>
    <t>z_hd12005</t>
  </si>
  <si>
    <t>z_hd51005</t>
  </si>
  <si>
    <t>z_hd51105</t>
  </si>
  <si>
    <t>z_hd51205</t>
  </si>
  <si>
    <t>z_hd51305</t>
  </si>
  <si>
    <t>z_hd00106</t>
  </si>
  <si>
    <t>z_hd00306</t>
  </si>
  <si>
    <t>z_hd00406</t>
  </si>
  <si>
    <t>z_hd00506</t>
  </si>
  <si>
    <t>z_hd00606</t>
  </si>
  <si>
    <t>z_hd00706</t>
  </si>
  <si>
    <t>z_hd10706</t>
  </si>
  <si>
    <t>z_hda0706</t>
  </si>
  <si>
    <t>z_hd20706</t>
  </si>
  <si>
    <t>z_hd00906</t>
  </si>
  <si>
    <t>z_hd20906</t>
  </si>
  <si>
    <t>z_hd01406</t>
  </si>
  <si>
    <t>z_hd01506</t>
  </si>
  <si>
    <t>z_hd01606</t>
  </si>
  <si>
    <t>z_hd21606</t>
  </si>
  <si>
    <t>z_hd01706</t>
  </si>
  <si>
    <t>z_hd01806</t>
  </si>
  <si>
    <t>z_hd01906</t>
  </si>
  <si>
    <t>z_hd07006</t>
  </si>
  <si>
    <t>z_hd07106</t>
  </si>
  <si>
    <t>z_hd07206</t>
  </si>
  <si>
    <t>z_hd07306</t>
  </si>
  <si>
    <t>z_hd07406</t>
  </si>
  <si>
    <t>z_hd07506</t>
  </si>
  <si>
    <t>z_hd07606</t>
  </si>
  <si>
    <t>z_hd07706</t>
  </si>
  <si>
    <t>z_hd08006</t>
  </si>
  <si>
    <t>z_hd08106</t>
  </si>
  <si>
    <t>z_hd08206</t>
  </si>
  <si>
    <t>z_hd08306</t>
  </si>
  <si>
    <t>z_hd08406</t>
  </si>
  <si>
    <t>z_hd12006</t>
  </si>
  <si>
    <t>z_hd51006</t>
  </si>
  <si>
    <t>z_hd51106</t>
  </si>
  <si>
    <t>z_hd51206</t>
  </si>
  <si>
    <t>z_hd51306</t>
  </si>
  <si>
    <t>z_hd00107</t>
  </si>
  <si>
    <t>z_hd00307</t>
  </si>
  <si>
    <t>z_hd00407</t>
  </si>
  <si>
    <t>z_hd00507</t>
  </si>
  <si>
    <t>z_hd00607</t>
  </si>
  <si>
    <t>z_hd00707</t>
  </si>
  <si>
    <t>z_hd10707</t>
  </si>
  <si>
    <t>z_hda0707</t>
  </si>
  <si>
    <t>z_hd20707</t>
  </si>
  <si>
    <t>z_hd00907</t>
  </si>
  <si>
    <t>z_hd20907</t>
  </si>
  <si>
    <t>z_hd01407</t>
  </si>
  <si>
    <t>z_hd01507</t>
  </si>
  <si>
    <t>z_hd01607</t>
  </si>
  <si>
    <t>z_hd21607</t>
  </si>
  <si>
    <t>z_hd01707</t>
  </si>
  <si>
    <t>z_hd01807</t>
  </si>
  <si>
    <t>z_hd01907</t>
  </si>
  <si>
    <t>z_hd07007</t>
  </si>
  <si>
    <t>z_hd07107</t>
  </si>
  <si>
    <t>z_hd07207</t>
  </si>
  <si>
    <t>z_hd07307</t>
  </si>
  <si>
    <t>z_hd07407</t>
  </si>
  <si>
    <t>z_hd07507</t>
  </si>
  <si>
    <t>z_hd07607</t>
  </si>
  <si>
    <t>z_hd07707</t>
  </si>
  <si>
    <t>z_hd08007</t>
  </si>
  <si>
    <t>z_hd08107</t>
  </si>
  <si>
    <t>z_hd08207</t>
  </si>
  <si>
    <t>z_hd08307</t>
  </si>
  <si>
    <t>z_hd08407</t>
  </si>
  <si>
    <t>z_hd12007</t>
  </si>
  <si>
    <t>z_hd51007</t>
  </si>
  <si>
    <t>z_hd51107</t>
  </si>
  <si>
    <t>z_hd51207</t>
  </si>
  <si>
    <t>z_hd51307</t>
  </si>
  <si>
    <t>z_hd00108</t>
  </si>
  <si>
    <t>z_hd00308</t>
  </si>
  <si>
    <t>z_hd00408</t>
  </si>
  <si>
    <t>z_hd00508</t>
  </si>
  <si>
    <t>z_hd00608</t>
  </si>
  <si>
    <t>z_hd00708</t>
  </si>
  <si>
    <t>z_hd10708</t>
  </si>
  <si>
    <t>z_hda0708</t>
  </si>
  <si>
    <t>z_hd20708</t>
  </si>
  <si>
    <t>z_hd00908</t>
  </si>
  <si>
    <t>z_hd20908</t>
  </si>
  <si>
    <t>z_hd01408</t>
  </si>
  <si>
    <t>z_hd01508</t>
  </si>
  <si>
    <t>z_hd01608</t>
  </si>
  <si>
    <t>z_hd21608</t>
  </si>
  <si>
    <t>z_hd01708</t>
  </si>
  <si>
    <t>z_hd01808</t>
  </si>
  <si>
    <t>z_hd01908</t>
  </si>
  <si>
    <t>z_hd07008</t>
  </si>
  <si>
    <t>z_hd07108</t>
  </si>
  <si>
    <t>z_hd07208</t>
  </si>
  <si>
    <t>z_hd07308</t>
  </si>
  <si>
    <t>z_hd07408</t>
  </si>
  <si>
    <t>z_hd07508</t>
  </si>
  <si>
    <t>z_hd07608</t>
  </si>
  <si>
    <t>z_hd07708</t>
  </si>
  <si>
    <t>z_hd08008</t>
  </si>
  <si>
    <t>z_hd08108</t>
  </si>
  <si>
    <t>z_hd08208</t>
  </si>
  <si>
    <t>z_hd08308</t>
  </si>
  <si>
    <t>z_hd08408</t>
  </si>
  <si>
    <t>z_hd12008</t>
  </si>
  <si>
    <t>z_hd51008</t>
  </si>
  <si>
    <t>z_hd51108</t>
  </si>
  <si>
    <t>z_hd51208</t>
  </si>
  <si>
    <t>z_hd51308</t>
  </si>
  <si>
    <t>z_hd00109</t>
  </si>
  <si>
    <t>z_hd00309</t>
  </si>
  <si>
    <t>z_hd00409</t>
  </si>
  <si>
    <t>z_hd00509</t>
  </si>
  <si>
    <t>z_hd00609</t>
  </si>
  <si>
    <t>z_hd00709</t>
  </si>
  <si>
    <t>z_hd10709</t>
  </si>
  <si>
    <t>z_hda0709</t>
  </si>
  <si>
    <t>z_hd20709</t>
  </si>
  <si>
    <t>z_hd00909</t>
  </si>
  <si>
    <t>z_hd20909</t>
  </si>
  <si>
    <t>z_hd01409</t>
  </si>
  <si>
    <t>z_hd01509</t>
  </si>
  <si>
    <t>z_hd01609</t>
  </si>
  <si>
    <t>z_hd21609</t>
  </si>
  <si>
    <t>z_hd01709</t>
  </si>
  <si>
    <t>z_hd01809</t>
  </si>
  <si>
    <t>z_hd01909</t>
  </si>
  <si>
    <t>z_hd07009</t>
  </si>
  <si>
    <t>z_hd07109</t>
  </si>
  <si>
    <t>z_hd07209</t>
  </si>
  <si>
    <t>z_hd07309</t>
  </si>
  <si>
    <t>z_hd07409</t>
  </si>
  <si>
    <t>z_hd07509</t>
  </si>
  <si>
    <t>z_hd07609</t>
  </si>
  <si>
    <t>z_hd07709</t>
  </si>
  <si>
    <t>z_hd08009</t>
  </si>
  <si>
    <t>z_hd08109</t>
  </si>
  <si>
    <t>z_hd08209</t>
  </si>
  <si>
    <t>z_hd08309</t>
  </si>
  <si>
    <t>z_hd08409</t>
  </si>
  <si>
    <t>z_hd12009</t>
  </si>
  <si>
    <t>z_hd51009</t>
  </si>
  <si>
    <t>z_hd51109</t>
  </si>
  <si>
    <t>z_hd51209</t>
  </si>
  <si>
    <t>z_hd51309</t>
  </si>
  <si>
    <t>z_hd00110</t>
  </si>
  <si>
    <t>z_hd00310</t>
  </si>
  <si>
    <t>z_hd00410</t>
  </si>
  <si>
    <t>z_hd00510</t>
  </si>
  <si>
    <t>z_hd00610</t>
  </si>
  <si>
    <t>z_hd00710</t>
  </si>
  <si>
    <t>z_hd10710</t>
  </si>
  <si>
    <t>z_hda0710</t>
  </si>
  <si>
    <t>z_hd20710</t>
  </si>
  <si>
    <t>z_hd00910</t>
  </si>
  <si>
    <t>z_hd20910</t>
  </si>
  <si>
    <t>z_hd01410</t>
  </si>
  <si>
    <t>z_hd01510</t>
  </si>
  <si>
    <t>z_hd01610</t>
  </si>
  <si>
    <t>z_hd21610</t>
  </si>
  <si>
    <t>z_hd01710</t>
  </si>
  <si>
    <t>z_hd01810</t>
  </si>
  <si>
    <t>z_hd01910</t>
  </si>
  <si>
    <t>z_hd07010</t>
  </si>
  <si>
    <t>z_hd07110</t>
  </si>
  <si>
    <t>z_hd07210</t>
  </si>
  <si>
    <t>z_hd07310</t>
  </si>
  <si>
    <t>z_hd07410</t>
  </si>
  <si>
    <t>z_hd07510</t>
  </si>
  <si>
    <t>z_hd07610</t>
  </si>
  <si>
    <t>z_hd07710</t>
  </si>
  <si>
    <t>z_hd08010</t>
  </si>
  <si>
    <t>z_hd08110</t>
  </si>
  <si>
    <t>z_hd08210</t>
  </si>
  <si>
    <t>z_hd08310</t>
  </si>
  <si>
    <t>z_hd08410</t>
  </si>
  <si>
    <t>z_hd12010</t>
  </si>
  <si>
    <t>z_hd51010</t>
  </si>
  <si>
    <t>z_hd51110</t>
  </si>
  <si>
    <t>z_hd51210</t>
  </si>
  <si>
    <t>z_hd51310</t>
  </si>
  <si>
    <t>z_hd00111</t>
  </si>
  <si>
    <t>z_hd00311</t>
  </si>
  <si>
    <t>z_hd00411</t>
  </si>
  <si>
    <t>z_hd00511</t>
  </si>
  <si>
    <t>z_hd00611</t>
  </si>
  <si>
    <t>z_hd00711</t>
  </si>
  <si>
    <t>z_hd10711</t>
  </si>
  <si>
    <t>z_hda0711</t>
  </si>
  <si>
    <t>z_hd20711</t>
  </si>
  <si>
    <t>z_hd00911</t>
  </si>
  <si>
    <t>z_hd20911</t>
  </si>
  <si>
    <t>z_hd01411</t>
  </si>
  <si>
    <t>z_hd01511</t>
  </si>
  <si>
    <t>z_hd01611</t>
  </si>
  <si>
    <t>z_hd21611</t>
  </si>
  <si>
    <t>z_hd01711</t>
  </si>
  <si>
    <t>z_hd01811</t>
  </si>
  <si>
    <t>z_hd01911</t>
  </si>
  <si>
    <t>z_hd07011</t>
  </si>
  <si>
    <t>z_hd07111</t>
  </si>
  <si>
    <t>z_hd07211</t>
  </si>
  <si>
    <t>z_hd07311</t>
  </si>
  <si>
    <t>z_hd07411</t>
  </si>
  <si>
    <t>z_hd07511</t>
  </si>
  <si>
    <t>z_hd07611</t>
  </si>
  <si>
    <t>z_hd07711</t>
  </si>
  <si>
    <t>z_hd08011</t>
  </si>
  <si>
    <t>z_hd08111</t>
  </si>
  <si>
    <t>z_hd08211</t>
  </si>
  <si>
    <t>z_hd08311</t>
  </si>
  <si>
    <t>z_hd08411</t>
  </si>
  <si>
    <t>z_hd12011</t>
  </si>
  <si>
    <t>z_hd51011</t>
  </si>
  <si>
    <t>z_hd51111</t>
  </si>
  <si>
    <t>z_hd51211</t>
  </si>
  <si>
    <t>z_hd51311</t>
  </si>
  <si>
    <t>z_hd00112</t>
  </si>
  <si>
    <t>z_hd00312</t>
  </si>
  <si>
    <t>z_hd00412</t>
  </si>
  <si>
    <t>z_hd00512</t>
  </si>
  <si>
    <t>z_hd00612</t>
  </si>
  <si>
    <t>z_hd00712</t>
  </si>
  <si>
    <t>z_hd10712</t>
  </si>
  <si>
    <t>z_hda0712</t>
  </si>
  <si>
    <t>z_hd20712</t>
  </si>
  <si>
    <t>z_hd00912</t>
  </si>
  <si>
    <t>z_hd20912</t>
  </si>
  <si>
    <t>z_hd01412</t>
  </si>
  <si>
    <t>z_hd01512</t>
  </si>
  <si>
    <t>z_hd01612</t>
  </si>
  <si>
    <t>z_hd21612</t>
  </si>
  <si>
    <t>z_hd01712</t>
  </si>
  <si>
    <t>z_hd01812</t>
  </si>
  <si>
    <t>z_hd01912</t>
  </si>
  <si>
    <t>z_hd07012</t>
  </si>
  <si>
    <t>z_hd07112</t>
  </si>
  <si>
    <t>z_hd07212</t>
  </si>
  <si>
    <t>z_hd07312</t>
  </si>
  <si>
    <t>z_hd07412</t>
  </si>
  <si>
    <t>z_hd07512</t>
  </si>
  <si>
    <t>z_hd07612</t>
  </si>
  <si>
    <t>z_hd07712</t>
  </si>
  <si>
    <t>z_hd08012</t>
  </si>
  <si>
    <t>z_hd08112</t>
  </si>
  <si>
    <t>z_hd08212</t>
  </si>
  <si>
    <t>z_hd08312</t>
  </si>
  <si>
    <t>z_hd08412</t>
  </si>
  <si>
    <t>z_hd12012</t>
  </si>
  <si>
    <t>z_hd51012</t>
  </si>
  <si>
    <t>z_hd51112</t>
  </si>
  <si>
    <t>z_hd51212</t>
  </si>
  <si>
    <t>z_hd51312</t>
  </si>
  <si>
    <t>z_hd00113</t>
  </si>
  <si>
    <t>z_hd00313</t>
  </si>
  <si>
    <t>z_hd00413</t>
  </si>
  <si>
    <t>z_hd00513</t>
  </si>
  <si>
    <t>z_hd00613</t>
  </si>
  <si>
    <t>z_hd00713</t>
  </si>
  <si>
    <t>z_hd10713</t>
  </si>
  <si>
    <t>z_hda0713</t>
  </si>
  <si>
    <t>z_hd20713</t>
  </si>
  <si>
    <t>z_hd00913</t>
  </si>
  <si>
    <t>z_hd20913</t>
  </si>
  <si>
    <t>z_hd01413</t>
  </si>
  <si>
    <t>z_hd01513</t>
  </si>
  <si>
    <t>z_hd01613</t>
  </si>
  <si>
    <t>z_hd21613</t>
  </si>
  <si>
    <t>z_hd01713</t>
  </si>
  <si>
    <t>z_hd01813</t>
  </si>
  <si>
    <t>z_hd01913</t>
  </si>
  <si>
    <t>z_hd07013</t>
  </si>
  <si>
    <t>z_hd07113</t>
  </si>
  <si>
    <t>z_hd07213</t>
  </si>
  <si>
    <t>z_hd07313</t>
  </si>
  <si>
    <t>z_hd07413</t>
  </si>
  <si>
    <t>z_hd07513</t>
  </si>
  <si>
    <t>z_hd07613</t>
  </si>
  <si>
    <t>z_hd07713</t>
  </si>
  <si>
    <t>z_hd08013</t>
  </si>
  <si>
    <t>z_hd08113</t>
  </si>
  <si>
    <t>z_hd08213</t>
  </si>
  <si>
    <t>z_hd08313</t>
  </si>
  <si>
    <t>z_hd08413</t>
  </si>
  <si>
    <t>z_hd12013</t>
  </si>
  <si>
    <t>z_hd51013</t>
  </si>
  <si>
    <t>z_hd51113</t>
  </si>
  <si>
    <t>z_hd51213</t>
  </si>
  <si>
    <t>z_hd51313</t>
  </si>
  <si>
    <t>z_hd00114</t>
  </si>
  <si>
    <t>z_hd00314</t>
  </si>
  <si>
    <t>z_hd00414</t>
  </si>
  <si>
    <t>z_hd00514</t>
  </si>
  <si>
    <t>z_hd00614</t>
  </si>
  <si>
    <t>z_hd00714</t>
  </si>
  <si>
    <t>z_hd10714</t>
  </si>
  <si>
    <t>z_hda0714</t>
  </si>
  <si>
    <t>z_hd20714</t>
  </si>
  <si>
    <t>z_hd00914</t>
  </si>
  <si>
    <t>z_hd20914</t>
  </si>
  <si>
    <t>z_hd01414</t>
  </si>
  <si>
    <t>z_hd01514</t>
  </si>
  <si>
    <t>z_hd01614</t>
  </si>
  <si>
    <t>z_hd21614</t>
  </si>
  <si>
    <t>z_hd01714</t>
  </si>
  <si>
    <t>z_hd01814</t>
  </si>
  <si>
    <t>z_hd01914</t>
  </si>
  <si>
    <t>z_hd07014</t>
  </si>
  <si>
    <t>z_hd07114</t>
  </si>
  <si>
    <t>z_hd07214</t>
  </si>
  <si>
    <t>z_hd07314</t>
  </si>
  <si>
    <t>z_hd07414</t>
  </si>
  <si>
    <t>z_hd07514</t>
  </si>
  <si>
    <t>z_hd07614</t>
  </si>
  <si>
    <t>z_hd07714</t>
  </si>
  <si>
    <t>z_hd08014</t>
  </si>
  <si>
    <t>z_hd08114</t>
  </si>
  <si>
    <t>z_hd08214</t>
  </si>
  <si>
    <t>z_hd08314</t>
  </si>
  <si>
    <t>z_hd08414</t>
  </si>
  <si>
    <t>z_hd12014</t>
  </si>
  <si>
    <t>z_hd51014</t>
  </si>
  <si>
    <t>z_hd51114</t>
  </si>
  <si>
    <t>z_hd51214</t>
  </si>
  <si>
    <t>z_hd51314</t>
  </si>
  <si>
    <t>z_hd00115</t>
  </si>
  <si>
    <t>z_hd00315</t>
  </si>
  <si>
    <t>z_hd00415</t>
  </si>
  <si>
    <t>z_hd00515</t>
  </si>
  <si>
    <t>z_hd00615</t>
  </si>
  <si>
    <t>z_hd00715</t>
  </si>
  <si>
    <t>z_hd10715</t>
  </si>
  <si>
    <t>z_hda0715</t>
  </si>
  <si>
    <t>z_hd20715</t>
  </si>
  <si>
    <t>z_hd00915</t>
  </si>
  <si>
    <t>z_hd20915</t>
  </si>
  <si>
    <t>z_hd01415</t>
  </si>
  <si>
    <t>z_hd01515</t>
  </si>
  <si>
    <t>z_hd01615</t>
  </si>
  <si>
    <t>z_hd21615</t>
  </si>
  <si>
    <t>z_hd01715</t>
  </si>
  <si>
    <t>z_hd01815</t>
  </si>
  <si>
    <t>z_hd01915</t>
  </si>
  <si>
    <t>z_hd07015</t>
  </si>
  <si>
    <t>z_hd07115</t>
  </si>
  <si>
    <t>z_hd07215</t>
  </si>
  <si>
    <t>z_hd07315</t>
  </si>
  <si>
    <t>z_hd07415</t>
  </si>
  <si>
    <t>z_hd07515</t>
  </si>
  <si>
    <t>z_hd07615</t>
  </si>
  <si>
    <t>z_hd07715</t>
  </si>
  <si>
    <t>z_hd08015</t>
  </si>
  <si>
    <t>z_hd08115</t>
  </si>
  <si>
    <t>z_hd08215</t>
  </si>
  <si>
    <t>z_hd08315</t>
  </si>
  <si>
    <t>z_hd08415</t>
  </si>
  <si>
    <t>z_hd12015</t>
  </si>
  <si>
    <t>z_hd51015</t>
  </si>
  <si>
    <t>z_hd51115</t>
  </si>
  <si>
    <t>z_hd51215</t>
  </si>
  <si>
    <t>z_hd51315</t>
  </si>
  <si>
    <t>z_hd00116</t>
  </si>
  <si>
    <t>z_hd00316</t>
  </si>
  <si>
    <t>z_hd00416</t>
  </si>
  <si>
    <t>z_hd00516</t>
  </si>
  <si>
    <t>z_hd00616</t>
  </si>
  <si>
    <t>z_hd00716</t>
  </si>
  <si>
    <t>z_hd10716</t>
  </si>
  <si>
    <t>z_hda0716</t>
  </si>
  <si>
    <t>z_hd20716</t>
  </si>
  <si>
    <t>z_hd00916</t>
  </si>
  <si>
    <t>z_hd20916</t>
  </si>
  <si>
    <t>z_hd01416</t>
  </si>
  <si>
    <t>z_hd01516</t>
  </si>
  <si>
    <t>z_hd01616</t>
  </si>
  <si>
    <t>z_hd21616</t>
  </si>
  <si>
    <t>z_hd01716</t>
  </si>
  <si>
    <t>z_hd01816</t>
  </si>
  <si>
    <t>z_hd01916</t>
  </si>
  <si>
    <t>z_hd07016</t>
  </si>
  <si>
    <t>z_hd07116</t>
  </si>
  <si>
    <t>z_hd07216</t>
  </si>
  <si>
    <t>z_hd07316</t>
  </si>
  <si>
    <t>z_hd07416</t>
  </si>
  <si>
    <t>z_hd07516</t>
  </si>
  <si>
    <t>z_hd07616</t>
  </si>
  <si>
    <t>z_hd07716</t>
  </si>
  <si>
    <t>z_hd08016</t>
  </si>
  <si>
    <t>z_hd08116</t>
  </si>
  <si>
    <t>z_hd08216</t>
  </si>
  <si>
    <t>z_hd08316</t>
  </si>
  <si>
    <t>z_hd08416</t>
  </si>
  <si>
    <t>z_hd12016</t>
  </si>
  <si>
    <t>z_hd51016</t>
  </si>
  <si>
    <t>z_hd51116</t>
  </si>
  <si>
    <t>z_hd51216</t>
  </si>
  <si>
    <t>z_hd51316</t>
  </si>
  <si>
    <t>z_hd00117</t>
  </si>
  <si>
    <t>z_hd00317</t>
  </si>
  <si>
    <t>z_hd00417</t>
  </si>
  <si>
    <t>z_hd00517</t>
  </si>
  <si>
    <t>z_hd00617</t>
  </si>
  <si>
    <t>z_hd00717</t>
  </si>
  <si>
    <t>z_hd10717</t>
  </si>
  <si>
    <t>z_hda0717</t>
  </si>
  <si>
    <t>z_hd20717</t>
  </si>
  <si>
    <t>z_hd00917</t>
  </si>
  <si>
    <t>z_hd20917</t>
  </si>
  <si>
    <t>z_hd01417</t>
  </si>
  <si>
    <t>z_hd01517</t>
  </si>
  <si>
    <t>z_hd01617</t>
  </si>
  <si>
    <t>z_hd21617</t>
  </si>
  <si>
    <t>z_hd01717</t>
  </si>
  <si>
    <t>z_hd01817</t>
  </si>
  <si>
    <t>z_hd01917</t>
  </si>
  <si>
    <t>z_hd07017</t>
  </si>
  <si>
    <t>z_hd07117</t>
  </si>
  <si>
    <t>z_hd07217</t>
  </si>
  <si>
    <t>z_hd07317</t>
  </si>
  <si>
    <t>z_hd07417</t>
  </si>
  <si>
    <t>z_hd07517</t>
  </si>
  <si>
    <t>z_hd07617</t>
  </si>
  <si>
    <t>z_hd07717</t>
  </si>
  <si>
    <t>z_hd08017</t>
  </si>
  <si>
    <t>z_hd08117</t>
  </si>
  <si>
    <t>z_hd08217</t>
  </si>
  <si>
    <t>z_hd08317</t>
  </si>
  <si>
    <t>z_hd08417</t>
  </si>
  <si>
    <t>z_hd12017</t>
  </si>
  <si>
    <t>z_hd51017</t>
  </si>
  <si>
    <t>z_hd51117</t>
  </si>
  <si>
    <t>z_hd51217</t>
  </si>
  <si>
    <t>z_hd51317</t>
  </si>
  <si>
    <t>z_hnnsstat</t>
  </si>
  <si>
    <t>z_hnnsrel</t>
  </si>
  <si>
    <t>z_hd364</t>
  </si>
  <si>
    <t>z_hd365d1</t>
  </si>
  <si>
    <t>z_hd3661d1</t>
  </si>
  <si>
    <t>z_hd3662d1</t>
  </si>
  <si>
    <t>z_hd3663d1</t>
  </si>
  <si>
    <t>z_hd3664d1</t>
  </si>
  <si>
    <t>z_hd367d1</t>
  </si>
  <si>
    <t>z_hd365d2</t>
  </si>
  <si>
    <t>z_hd3661d2</t>
  </si>
  <si>
    <t>z_hd3662d2</t>
  </si>
  <si>
    <t>z_hd3663d2</t>
  </si>
  <si>
    <t>z_hd3664d2</t>
  </si>
  <si>
    <t>z_hd367d2</t>
  </si>
  <si>
    <t>z_hd365d3</t>
  </si>
  <si>
    <t>z_hd3661d3</t>
  </si>
  <si>
    <t>z_hd3662d3</t>
  </si>
  <si>
    <t>z_hd3663d3</t>
  </si>
  <si>
    <t>z_hd3664d3</t>
  </si>
  <si>
    <t>z_hd367d3</t>
  </si>
  <si>
    <t>z_hd368p1</t>
  </si>
  <si>
    <t>z_hd369p1</t>
  </si>
  <si>
    <t>z_hd370p1</t>
  </si>
  <si>
    <t>z_hd368p2</t>
  </si>
  <si>
    <t>z_hd369p2</t>
  </si>
  <si>
    <t>z_hd370p2</t>
  </si>
  <si>
    <t>z_hd371</t>
  </si>
  <si>
    <t>z_hd372m1</t>
  </si>
  <si>
    <t>z_hd373m1</t>
  </si>
  <si>
    <t>z_hd374m1</t>
  </si>
  <si>
    <t>z_hd375m1</t>
  </si>
  <si>
    <t>z_hd372m2</t>
  </si>
  <si>
    <t>z_hd373m2</t>
  </si>
  <si>
    <t>z_hd374m2</t>
  </si>
  <si>
    <t>z_hd375m2</t>
  </si>
  <si>
    <t>z_hd376</t>
  </si>
  <si>
    <t>z_hd377</t>
  </si>
  <si>
    <t>z_hd378</t>
  </si>
  <si>
    <t>z_hparstat</t>
  </si>
  <si>
    <t>z_hparrel</t>
  </si>
  <si>
    <t>z_he050ma</t>
  </si>
  <si>
    <t>z_he051ma</t>
  </si>
  <si>
    <t>z_he052mab</t>
  </si>
  <si>
    <t>z_he152mab</t>
  </si>
  <si>
    <t>z_he252mab</t>
  </si>
  <si>
    <t>z_he252mac</t>
  </si>
  <si>
    <t>z_he095ma</t>
  </si>
  <si>
    <t>z_he053mab</t>
  </si>
  <si>
    <t>z_he054mab</t>
  </si>
  <si>
    <t>z_he055mac</t>
  </si>
  <si>
    <t>z_he066ma</t>
  </si>
  <si>
    <t>z_he056mac</t>
  </si>
  <si>
    <t>z_he058mac</t>
  </si>
  <si>
    <t>z_he060mab</t>
  </si>
  <si>
    <t>z_he061mab</t>
  </si>
  <si>
    <t>z_he062fa</t>
  </si>
  <si>
    <t>z_he063fa</t>
  </si>
  <si>
    <t>z_he064fab</t>
  </si>
  <si>
    <t>z_he164fab</t>
  </si>
  <si>
    <t>z_he264fab</t>
  </si>
  <si>
    <t>z_he264fac</t>
  </si>
  <si>
    <t>z_he096fa</t>
  </si>
  <si>
    <t>z_he065fab</t>
  </si>
  <si>
    <t>z_he066fab</t>
  </si>
  <si>
    <t>z_he066fa</t>
  </si>
  <si>
    <t>z_he067fad</t>
  </si>
  <si>
    <t>z_he068fad</t>
  </si>
  <si>
    <t>z_he070fad</t>
  </si>
  <si>
    <t>z_he072fab</t>
  </si>
  <si>
    <t>z_he073fab</t>
  </si>
  <si>
    <t>z_he074pab</t>
  </si>
  <si>
    <t>z_he075pac</t>
  </si>
  <si>
    <t>z_he080mi</t>
  </si>
  <si>
    <t>z_he085fi</t>
  </si>
  <si>
    <t>z_hsibstat</t>
  </si>
  <si>
    <t>z_hsibrel</t>
  </si>
  <si>
    <t>z_hk067ss</t>
  </si>
  <si>
    <t>z_hk168sc</t>
  </si>
  <si>
    <t>z_hk170s</t>
  </si>
  <si>
    <t>z_hk071re</t>
  </si>
  <si>
    <t>z_hk072se</t>
  </si>
  <si>
    <t>z_hk073re</t>
  </si>
  <si>
    <t>z_hkb0291</t>
  </si>
  <si>
    <t>z_hkb1301</t>
  </si>
  <si>
    <t>z_hkb1311</t>
  </si>
  <si>
    <t>z_hkb1321</t>
  </si>
  <si>
    <t>z_hkb1331</t>
  </si>
  <si>
    <t>z_hkb4321</t>
  </si>
  <si>
    <t>z_hkb4331</t>
  </si>
  <si>
    <t>z_hkb0011</t>
  </si>
  <si>
    <t>z_hkb0021</t>
  </si>
  <si>
    <t>z_hkb0051</t>
  </si>
  <si>
    <t>z_hkb0081</t>
  </si>
  <si>
    <t>z_hkba081</t>
  </si>
  <si>
    <t>z_hkb0821</t>
  </si>
  <si>
    <t>z_hkb0831</t>
  </si>
  <si>
    <t>z_hkb0292</t>
  </si>
  <si>
    <t>z_hkb1302</t>
  </si>
  <si>
    <t>z_hkb1312</t>
  </si>
  <si>
    <t>z_hkb1322</t>
  </si>
  <si>
    <t>z_hkb1332</t>
  </si>
  <si>
    <t>z_hkb4322</t>
  </si>
  <si>
    <t>z_hkb4332</t>
  </si>
  <si>
    <t>z_hkb0012</t>
  </si>
  <si>
    <t>z_hkb0022</t>
  </si>
  <si>
    <t>z_hkb0052</t>
  </si>
  <si>
    <t>z_hkb0082</t>
  </si>
  <si>
    <t>z_hkba082</t>
  </si>
  <si>
    <t>z_hkb0822</t>
  </si>
  <si>
    <t>z_hkb0832</t>
  </si>
  <si>
    <t>z_hkb0293</t>
  </si>
  <si>
    <t>z_hkb1303</t>
  </si>
  <si>
    <t>z_hkb1313</t>
  </si>
  <si>
    <t>z_hkb1323</t>
  </si>
  <si>
    <t>z_hkb1333</t>
  </si>
  <si>
    <t>z_hkb4323</t>
  </si>
  <si>
    <t>z_hkb4333</t>
  </si>
  <si>
    <t>z_hkb0013</t>
  </si>
  <si>
    <t>z_hkb0023</t>
  </si>
  <si>
    <t>z_hkb0053</t>
  </si>
  <si>
    <t>z_hkb0083</t>
  </si>
  <si>
    <t>z_hkba083</t>
  </si>
  <si>
    <t>z_hkb0823</t>
  </si>
  <si>
    <t>z_hkb0833</t>
  </si>
  <si>
    <t>z_hkb0294</t>
  </si>
  <si>
    <t>z_hkb1304</t>
  </si>
  <si>
    <t>z_hkb1314</t>
  </si>
  <si>
    <t>z_hkb1324</t>
  </si>
  <si>
    <t>z_hkb1334</t>
  </si>
  <si>
    <t>z_hkb4324</t>
  </si>
  <si>
    <t>z_hkb4334</t>
  </si>
  <si>
    <t>z_hkb0014</t>
  </si>
  <si>
    <t>z_hkb0024</t>
  </si>
  <si>
    <t>z_hkb0054</t>
  </si>
  <si>
    <t>z_hkb0084</t>
  </si>
  <si>
    <t>z_hkba084</t>
  </si>
  <si>
    <t>z_hkb0824</t>
  </si>
  <si>
    <t>z_hkb0834</t>
  </si>
  <si>
    <t>z_hkb0295</t>
  </si>
  <si>
    <t>z_hkb1305</t>
  </si>
  <si>
    <t>z_hkb1315</t>
  </si>
  <si>
    <t>z_hkb1325</t>
  </si>
  <si>
    <t>z_hkb1335</t>
  </si>
  <si>
    <t>z_hkb4325</t>
  </si>
  <si>
    <t>z_hkb4335</t>
  </si>
  <si>
    <t>z_hkb0015</t>
  </si>
  <si>
    <t>z_hkb0025</t>
  </si>
  <si>
    <t>z_hkb0055</t>
  </si>
  <si>
    <t>z_hkb0085</t>
  </si>
  <si>
    <t>z_hkba085</t>
  </si>
  <si>
    <t>z_hkb0825</t>
  </si>
  <si>
    <t>z_hkb0835</t>
  </si>
  <si>
    <t>z_hkb0296</t>
  </si>
  <si>
    <t>z_hkb1306</t>
  </si>
  <si>
    <t>z_hkb1316</t>
  </si>
  <si>
    <t>z_hkb1326</t>
  </si>
  <si>
    <t>z_hkb1336</t>
  </si>
  <si>
    <t>z_hkb4326</t>
  </si>
  <si>
    <t>z_hkb4336</t>
  </si>
  <si>
    <t>z_hkb0016</t>
  </si>
  <si>
    <t>z_hkb0026</t>
  </si>
  <si>
    <t>z_hkb0056</t>
  </si>
  <si>
    <t>z_hkb0086</t>
  </si>
  <si>
    <t>z_hkba086</t>
  </si>
  <si>
    <t>z_hkb0826</t>
  </si>
  <si>
    <t>z_hkb0836</t>
  </si>
  <si>
    <t>z_hkb0297</t>
  </si>
  <si>
    <t>z_hkb1307</t>
  </si>
  <si>
    <t>z_hkb1317</t>
  </si>
  <si>
    <t>z_hkb1327</t>
  </si>
  <si>
    <t>z_hkb1337</t>
  </si>
  <si>
    <t>z_hkb4327</t>
  </si>
  <si>
    <t>z_hkb4337</t>
  </si>
  <si>
    <t>z_hkb0017</t>
  </si>
  <si>
    <t>z_hkb0027</t>
  </si>
  <si>
    <t>z_hkb0057</t>
  </si>
  <si>
    <t>z_hkb0087</t>
  </si>
  <si>
    <t>z_hkba087</t>
  </si>
  <si>
    <t>z_hkb0827</t>
  </si>
  <si>
    <t>z_hkb0837</t>
  </si>
  <si>
    <t>z_hkb0298</t>
  </si>
  <si>
    <t>z_hkb1308</t>
  </si>
  <si>
    <t>z_hkb1318</t>
  </si>
  <si>
    <t>z_hkb1328</t>
  </si>
  <si>
    <t>z_hkb1338</t>
  </si>
  <si>
    <t>z_hkb4328</t>
  </si>
  <si>
    <t>z_hkb4338</t>
  </si>
  <si>
    <t>z_hkb0018</t>
  </si>
  <si>
    <t>z_hkb0028</t>
  </si>
  <si>
    <t>z_hkb0058</t>
  </si>
  <si>
    <t>z_hkb0088</t>
  </si>
  <si>
    <t>z_hkba088</t>
  </si>
  <si>
    <t>z_hkb0828</t>
  </si>
  <si>
    <t>z_hkb0838</t>
  </si>
  <si>
    <t>z_hkb0299</t>
  </si>
  <si>
    <t>z_hkb1309</t>
  </si>
  <si>
    <t>z_hkb1319</t>
  </si>
  <si>
    <t>z_hkb1329</t>
  </si>
  <si>
    <t>z_hkb1339</t>
  </si>
  <si>
    <t>z_hkb4329</t>
  </si>
  <si>
    <t>z_hkb4339</t>
  </si>
  <si>
    <t>z_hkb0019</t>
  </si>
  <si>
    <t>z_hkb0029</t>
  </si>
  <si>
    <t>z_hkb0059</t>
  </si>
  <si>
    <t>z_hkb0089</t>
  </si>
  <si>
    <t>z_hkba089</t>
  </si>
  <si>
    <t>z_hkb0829</t>
  </si>
  <si>
    <t>z_hkb0839</t>
  </si>
  <si>
    <t>z_hkb02910</t>
  </si>
  <si>
    <t>z_hkb13010</t>
  </si>
  <si>
    <t>z_hkb13110</t>
  </si>
  <si>
    <t>z_hkb13210</t>
  </si>
  <si>
    <t>z_hkb13310</t>
  </si>
  <si>
    <t>z_hkb43210</t>
  </si>
  <si>
    <t>z_hkb43310</t>
  </si>
  <si>
    <t>z_hkb00110</t>
  </si>
  <si>
    <t>z_hkb00210</t>
  </si>
  <si>
    <t>z_hkb00510</t>
  </si>
  <si>
    <t>z_hkb00810</t>
  </si>
  <si>
    <t>z_hkba0810</t>
  </si>
  <si>
    <t>z_hkb08210</t>
  </si>
  <si>
    <t>z_hkb08310</t>
  </si>
  <si>
    <t>z_hkb02911</t>
  </si>
  <si>
    <t>z_hkb13011</t>
  </si>
  <si>
    <t>z_hkb13111</t>
  </si>
  <si>
    <t>z_hkb13211</t>
  </si>
  <si>
    <t>z_hkb13311</t>
  </si>
  <si>
    <t>z_hkb43211</t>
  </si>
  <si>
    <t>z_hkb43311</t>
  </si>
  <si>
    <t>z_hkb00111</t>
  </si>
  <si>
    <t>z_hkb00211</t>
  </si>
  <si>
    <t>z_hkb00511</t>
  </si>
  <si>
    <t>z_hkb00811</t>
  </si>
  <si>
    <t>z_hkba0811</t>
  </si>
  <si>
    <t>z_hkb08211</t>
  </si>
  <si>
    <t>z_hkb08311</t>
  </si>
  <si>
    <t>z_hkb02912</t>
  </si>
  <si>
    <t>z_hkb13012</t>
  </si>
  <si>
    <t>z_hkb13112</t>
  </si>
  <si>
    <t>z_hkb13212</t>
  </si>
  <si>
    <t>z_hkb13312</t>
  </si>
  <si>
    <t>z_hkb43212</t>
  </si>
  <si>
    <t>z_hkb43312</t>
  </si>
  <si>
    <t>z_hkb00112</t>
  </si>
  <si>
    <t>z_hkb00212</t>
  </si>
  <si>
    <t>z_hkb00512</t>
  </si>
  <si>
    <t>z_hkb00812</t>
  </si>
  <si>
    <t>z_hkba0812</t>
  </si>
  <si>
    <t>z_hkb08212</t>
  </si>
  <si>
    <t>z_hkb08312</t>
  </si>
  <si>
    <t>z_hkb02913</t>
  </si>
  <si>
    <t>z_hkb13013</t>
  </si>
  <si>
    <t>z_hkb13113</t>
  </si>
  <si>
    <t>z_hkb13213</t>
  </si>
  <si>
    <t>z_hkb13313</t>
  </si>
  <si>
    <t>z_hkb43213</t>
  </si>
  <si>
    <t>z_hkb43313</t>
  </si>
  <si>
    <t>z_hkb00113</t>
  </si>
  <si>
    <t>z_hkb00213</t>
  </si>
  <si>
    <t>z_hkb00513</t>
  </si>
  <si>
    <t>z_hkb00813</t>
  </si>
  <si>
    <t>z_hkba0813</t>
  </si>
  <si>
    <t>z_hkb08213</t>
  </si>
  <si>
    <t>z_hkb08313</t>
  </si>
  <si>
    <t>z_hkb02914</t>
  </si>
  <si>
    <t>z_hkb13014</t>
  </si>
  <si>
    <t>z_hkb13114</t>
  </si>
  <si>
    <t>z_hkb13214</t>
  </si>
  <si>
    <t>z_hkb13314</t>
  </si>
  <si>
    <t>z_hkb43214</t>
  </si>
  <si>
    <t>z_hkb43314</t>
  </si>
  <si>
    <t>z_hkb00114</t>
  </si>
  <si>
    <t>z_hkb00214</t>
  </si>
  <si>
    <t>z_hkb00514</t>
  </si>
  <si>
    <t>z_hkb00814</t>
  </si>
  <si>
    <t>z_hkba0814</t>
  </si>
  <si>
    <t>z_hkb08214</t>
  </si>
  <si>
    <t>z_hkb08314</t>
  </si>
  <si>
    <t>z_hkb02915</t>
  </si>
  <si>
    <t>z_hkb13015</t>
  </si>
  <si>
    <t>z_hkb13115</t>
  </si>
  <si>
    <t>z_hkb13215</t>
  </si>
  <si>
    <t>z_hkb13315</t>
  </si>
  <si>
    <t>z_hkb43215</t>
  </si>
  <si>
    <t>z_hkb43315</t>
  </si>
  <si>
    <t>z_hkb00115</t>
  </si>
  <si>
    <t>z_hkb00215</t>
  </si>
  <si>
    <t>z_hkb00515</t>
  </si>
  <si>
    <t>z_hkb00815</t>
  </si>
  <si>
    <t>z_hkba0815</t>
  </si>
  <si>
    <t>z_hkb08215</t>
  </si>
  <si>
    <t>z_hkb08315</t>
  </si>
  <si>
    <t>z_hkb02916</t>
  </si>
  <si>
    <t>z_hkb13016</t>
  </si>
  <si>
    <t>z_hkb13116</t>
  </si>
  <si>
    <t>z_hkb13216</t>
  </si>
  <si>
    <t>z_hkb13316</t>
  </si>
  <si>
    <t>z_hkb43216</t>
  </si>
  <si>
    <t>z_hkb43316</t>
  </si>
  <si>
    <t>z_hkb00116</t>
  </si>
  <si>
    <t>z_hkb00216</t>
  </si>
  <si>
    <t>z_hkb00516</t>
  </si>
  <si>
    <t>z_hkb00816</t>
  </si>
  <si>
    <t>z_hkba0816</t>
  </si>
  <si>
    <t>z_hkb08216</t>
  </si>
  <si>
    <t>z_hkb08316</t>
  </si>
  <si>
    <t>z_hkb02917</t>
  </si>
  <si>
    <t>z_hkb13017</t>
  </si>
  <si>
    <t>z_hkb13117</t>
  </si>
  <si>
    <t>z_hkb13217</t>
  </si>
  <si>
    <t>z_hkb13317</t>
  </si>
  <si>
    <t>z_hkb43217</t>
  </si>
  <si>
    <t>z_hkb43317</t>
  </si>
  <si>
    <t>z_hkb00117</t>
  </si>
  <si>
    <t>z_hkb00217</t>
  </si>
  <si>
    <t>z_hkb00517</t>
  </si>
  <si>
    <t>z_hkb00817</t>
  </si>
  <si>
    <t>z_hkba0817</t>
  </si>
  <si>
    <t>z_hkb08217</t>
  </si>
  <si>
    <t>z_hkb08317</t>
  </si>
  <si>
    <t>z_hk001ss</t>
  </si>
  <si>
    <t>z_hk002ssc</t>
  </si>
  <si>
    <t>z_hk005ssc</t>
  </si>
  <si>
    <t>z_hk006ssc</t>
  </si>
  <si>
    <t>z_hk008ssc</t>
  </si>
  <si>
    <t>z_hka08ssc</t>
  </si>
  <si>
    <t>z_hk009ssc</t>
  </si>
  <si>
    <t>z_hku12sse</t>
  </si>
  <si>
    <t>z_hk019sse</t>
  </si>
  <si>
    <t>z_hka19sse</t>
  </si>
  <si>
    <t>z_hk020sse</t>
  </si>
  <si>
    <t>z_hka20sse</t>
  </si>
  <si>
    <t>z_hk021sse</t>
  </si>
  <si>
    <t>z_hk022sse</t>
  </si>
  <si>
    <t>z_hk023sse</t>
  </si>
  <si>
    <t>z_hk024sse</t>
  </si>
  <si>
    <t>z_hk025sse</t>
  </si>
  <si>
    <t>z_hk110sse</t>
  </si>
  <si>
    <t>z_hk111sse</t>
  </si>
  <si>
    <t>z_hk027ssc</t>
  </si>
  <si>
    <t>z_hk029ssd</t>
  </si>
  <si>
    <t>z_hk130ssd</t>
  </si>
  <si>
    <t>z_hk031ssd</t>
  </si>
  <si>
    <t>z_hk034ssd</t>
  </si>
  <si>
    <t>z_hk036ssd</t>
  </si>
  <si>
    <t>z_hk074ss</t>
  </si>
  <si>
    <t>z_hk075ss</t>
  </si>
  <si>
    <t>z_hk275ss</t>
  </si>
  <si>
    <t>z_hk076ss</t>
  </si>
  <si>
    <t>z_hk201ss</t>
  </si>
  <si>
    <t>z_hk202ss</t>
  </si>
  <si>
    <t>z_hk203ss</t>
  </si>
  <si>
    <t>z_hk204ss</t>
  </si>
  <si>
    <t>z_hk205ss</t>
  </si>
  <si>
    <t>z_hk206ss</t>
  </si>
  <si>
    <t>z_hk207ss</t>
  </si>
  <si>
    <t>z_hk208ss</t>
  </si>
  <si>
    <t>z_hk209ss</t>
  </si>
  <si>
    <t>z_hk210ss</t>
  </si>
  <si>
    <t>z_hk211ss</t>
  </si>
  <si>
    <t>z_hk212ss</t>
  </si>
  <si>
    <t>z_hk213ss</t>
  </si>
  <si>
    <t>z_hk061ssd</t>
  </si>
  <si>
    <t>z_hk062ssd</t>
  </si>
  <si>
    <t>z_hnvsstat</t>
  </si>
  <si>
    <t>z_hnvsrel</t>
  </si>
  <si>
    <t>z_hi701re</t>
  </si>
  <si>
    <t>z_hi702re</t>
  </si>
  <si>
    <t>z_hi790re</t>
  </si>
  <si>
    <t>z_hi709re</t>
  </si>
  <si>
    <t>z_hi710re</t>
  </si>
  <si>
    <t>z_hi703re</t>
  </si>
  <si>
    <t>z_hi704re</t>
  </si>
  <si>
    <t>z_hi705re</t>
  </si>
  <si>
    <t>z_hi706re</t>
  </si>
  <si>
    <t>z_hi707re</t>
  </si>
  <si>
    <t>z_hi708re</t>
  </si>
  <si>
    <t>z_hstostat</t>
  </si>
  <si>
    <t>z_hstorel</t>
  </si>
  <si>
    <t>z_hi800re</t>
  </si>
  <si>
    <t>z_hi800rea</t>
  </si>
  <si>
    <t>z_hi800red</t>
  </si>
  <si>
    <t>z_hi874re</t>
  </si>
  <si>
    <t>z_hi875re</t>
  </si>
  <si>
    <t>z_hi801re</t>
  </si>
  <si>
    <t>z_hi802re</t>
  </si>
  <si>
    <t>z_hi803re</t>
  </si>
  <si>
    <t>z_hi804re</t>
  </si>
  <si>
    <t>z_hi805re</t>
  </si>
  <si>
    <t>z_hi806re</t>
  </si>
  <si>
    <t>z_hi807re</t>
  </si>
  <si>
    <t>z_hi808re</t>
  </si>
  <si>
    <t>z_hi809re</t>
  </si>
  <si>
    <t>z_hi810re</t>
  </si>
  <si>
    <t>z_hi811re</t>
  </si>
  <si>
    <t>z_hi812re</t>
  </si>
  <si>
    <t>z_hi813re</t>
  </si>
  <si>
    <t>z_hi814re</t>
  </si>
  <si>
    <t>z_hi815re</t>
  </si>
  <si>
    <t>z_hi816re</t>
  </si>
  <si>
    <t>z_hi817re</t>
  </si>
  <si>
    <t>z_hi818re</t>
  </si>
  <si>
    <t>z_hi819re</t>
  </si>
  <si>
    <t>z_hi820re</t>
  </si>
  <si>
    <t>z_hi821re</t>
  </si>
  <si>
    <t>z_hi822re</t>
  </si>
  <si>
    <t>z_hi823re</t>
  </si>
  <si>
    <t>z_hi824re</t>
  </si>
  <si>
    <t>z_hi825re</t>
  </si>
  <si>
    <t>z_hi826re</t>
  </si>
  <si>
    <t>z_hi827re</t>
  </si>
  <si>
    <t>z_hi828re</t>
  </si>
  <si>
    <t>z_hi829re</t>
  </si>
  <si>
    <t>z_hi830re</t>
  </si>
  <si>
    <t>z_hi831re</t>
  </si>
  <si>
    <t>z_hi832re</t>
  </si>
  <si>
    <t>z_hi833re</t>
  </si>
  <si>
    <t>z_hi834re</t>
  </si>
  <si>
    <t>z_hi835re</t>
  </si>
  <si>
    <t>z_hi836re</t>
  </si>
  <si>
    <t>z_hi837re</t>
  </si>
  <si>
    <t>z_hi838re</t>
  </si>
  <si>
    <t>z_hi839re</t>
  </si>
  <si>
    <t>z_hi840re</t>
  </si>
  <si>
    <t>z_hi841re</t>
  </si>
  <si>
    <t>z_hi842re</t>
  </si>
  <si>
    <t>z_hi843re</t>
  </si>
  <si>
    <t>z_hi844re</t>
  </si>
  <si>
    <t>z_hi845re</t>
  </si>
  <si>
    <t>z_hi846re</t>
  </si>
  <si>
    <t>z_hi847re</t>
  </si>
  <si>
    <t>z_hi848re</t>
  </si>
  <si>
    <t>z_hi849re</t>
  </si>
  <si>
    <t>z_hi850re</t>
  </si>
  <si>
    <t>z_hi851re</t>
  </si>
  <si>
    <t>z_hi852re</t>
  </si>
  <si>
    <t>z_hi853re</t>
  </si>
  <si>
    <t>z_hi854re</t>
  </si>
  <si>
    <t>z_hi855re</t>
  </si>
  <si>
    <t>z_hi856re</t>
  </si>
  <si>
    <t>z_hi857re</t>
  </si>
  <si>
    <t>z_hi858re</t>
  </si>
  <si>
    <t>z_hi859re</t>
  </si>
  <si>
    <t>z_hi860re</t>
  </si>
  <si>
    <t>z_hi861re</t>
  </si>
  <si>
    <t>z_hi862re</t>
  </si>
  <si>
    <t>z_hi863re</t>
  </si>
  <si>
    <t>z_hi864re</t>
  </si>
  <si>
    <t>z_hi865re</t>
  </si>
  <si>
    <t>z_hi866re</t>
  </si>
  <si>
    <t>z_hi867re</t>
  </si>
  <si>
    <t>z_hi868re</t>
  </si>
  <si>
    <t>z_hi869re</t>
  </si>
  <si>
    <t>z_hi870re</t>
  </si>
  <si>
    <t>z_hi871re</t>
  </si>
  <si>
    <t>z_hi872re</t>
  </si>
  <si>
    <t>z_hhltstat</t>
  </si>
  <si>
    <t>z_hhltrel</t>
  </si>
  <si>
    <t>z_hx201re</t>
  </si>
  <si>
    <t>z_hx202are</t>
  </si>
  <si>
    <t>z_hx203lre</t>
  </si>
  <si>
    <t>z_hx203sre</t>
  </si>
  <si>
    <t>z_hx204lre</t>
  </si>
  <si>
    <t>z_hx204sre</t>
  </si>
  <si>
    <t>z_hx205lre</t>
  </si>
  <si>
    <t>z_hx205sre</t>
  </si>
  <si>
    <t>z_hx206lre</t>
  </si>
  <si>
    <t>z_hx206sre</t>
  </si>
  <si>
    <t>z_hx207lre</t>
  </si>
  <si>
    <t>z_hx207sre</t>
  </si>
  <si>
    <t>z_hx208lre</t>
  </si>
  <si>
    <t>z_hx208sre</t>
  </si>
  <si>
    <t>z_hx209lre</t>
  </si>
  <si>
    <t>z_hx209sre</t>
  </si>
  <si>
    <t>z_hx210lre</t>
  </si>
  <si>
    <t>z_hx210sre</t>
  </si>
  <si>
    <t>z_hx301re</t>
  </si>
  <si>
    <t>z_hx302re</t>
  </si>
  <si>
    <t>z_hx303re</t>
  </si>
  <si>
    <t>z_hx304re</t>
  </si>
  <si>
    <t>z_hx305re</t>
  </si>
  <si>
    <t>z_hx306re</t>
  </si>
  <si>
    <t>z_hx307re</t>
  </si>
  <si>
    <t>z_hx307rea</t>
  </si>
  <si>
    <t>z_hx308re</t>
  </si>
  <si>
    <t>z_hx309re</t>
  </si>
  <si>
    <t>z_hx310re</t>
  </si>
  <si>
    <t>z_hx311re</t>
  </si>
  <si>
    <t>z_hx312re</t>
  </si>
  <si>
    <t>z_hx313re</t>
  </si>
  <si>
    <t>z_hx314re</t>
  </si>
  <si>
    <t>z_hx315re</t>
  </si>
  <si>
    <t>z_hx316re</t>
  </si>
  <si>
    <t>z_hx317re</t>
  </si>
  <si>
    <t>z_hx318re</t>
  </si>
  <si>
    <t>z_hx319re</t>
  </si>
  <si>
    <t>z_hx320re</t>
  </si>
  <si>
    <t>z_hx321re</t>
  </si>
  <si>
    <t>z_hx322re</t>
  </si>
  <si>
    <t>z_hx323re</t>
  </si>
  <si>
    <t>z_hx324re</t>
  </si>
  <si>
    <t>z_hx325re</t>
  </si>
  <si>
    <t>z_hx326re</t>
  </si>
  <si>
    <t>z_hx327re</t>
  </si>
  <si>
    <t>z_hx328re</t>
  </si>
  <si>
    <t>z_hx329re</t>
  </si>
  <si>
    <t>z_hx330re</t>
  </si>
  <si>
    <t>z_hx331re</t>
  </si>
  <si>
    <t>z_hx332re</t>
  </si>
  <si>
    <t>z_hx333re</t>
  </si>
  <si>
    <t>z_hx334re</t>
  </si>
  <si>
    <t>z_hx335re</t>
  </si>
  <si>
    <t>z_hx336re</t>
  </si>
  <si>
    <t>z_hx337re</t>
  </si>
  <si>
    <t>z_hx338re</t>
  </si>
  <si>
    <t>z_hx339re</t>
  </si>
  <si>
    <t>z_hx341re</t>
  </si>
  <si>
    <t>z_hx341rea</t>
  </si>
  <si>
    <t>z_hx341reb</t>
  </si>
  <si>
    <t>z_hx346re</t>
  </si>
  <si>
    <t>z_hx347re</t>
  </si>
  <si>
    <t>z_hx347reb</t>
  </si>
  <si>
    <t>z_hx342re</t>
  </si>
  <si>
    <t>z_hx343re</t>
  </si>
  <si>
    <t>z_hx343reb</t>
  </si>
  <si>
    <t>z_hx344re</t>
  </si>
  <si>
    <t>z_hx345re</t>
  </si>
  <si>
    <t>z_hx363re</t>
  </si>
  <si>
    <t>z_hx365rea</t>
  </si>
  <si>
    <t>z_hx365reb</t>
  </si>
  <si>
    <t>z_hx365rec</t>
  </si>
  <si>
    <t>z_hx365red</t>
  </si>
  <si>
    <t>z_hx365ree</t>
  </si>
  <si>
    <t>z_hx365ref</t>
  </si>
  <si>
    <t>z_hx366rea</t>
  </si>
  <si>
    <t>z_hx366reb</t>
  </si>
  <si>
    <t>z_hx367rea</t>
  </si>
  <si>
    <t>z_hx367reb</t>
  </si>
  <si>
    <t>z_hx368rea</t>
  </si>
  <si>
    <t>z_hx368reb</t>
  </si>
  <si>
    <t>z_hx369rea</t>
  </si>
  <si>
    <t>z_hx369reb</t>
  </si>
  <si>
    <t>z_hx370re</t>
  </si>
  <si>
    <t>z_hx371re</t>
  </si>
  <si>
    <t>z_hx372re</t>
  </si>
  <si>
    <t>z_hx373re</t>
  </si>
  <si>
    <t>z_hx374re</t>
  </si>
  <si>
    <t>z_hx375re</t>
  </si>
  <si>
    <t>z_hx376re</t>
  </si>
  <si>
    <t>z_hx377re</t>
  </si>
  <si>
    <t>z_hx348re</t>
  </si>
  <si>
    <t>z_hx349re</t>
  </si>
  <si>
    <t>z_hx349reb</t>
  </si>
  <si>
    <t>z_hx350are</t>
  </si>
  <si>
    <t>z_hx350bre</t>
  </si>
  <si>
    <t>z_hx350cre</t>
  </si>
  <si>
    <t>z_hx350dre</t>
  </si>
  <si>
    <t>z_hx350fre</t>
  </si>
  <si>
    <t>z_hx350gre</t>
  </si>
  <si>
    <t>z_hx378re</t>
  </si>
  <si>
    <t>z_hx379re</t>
  </si>
  <si>
    <t>z_hx380re</t>
  </si>
  <si>
    <t>z_hx381re</t>
  </si>
  <si>
    <t>z_hx383rea</t>
  </si>
  <si>
    <t>z_hx383reb</t>
  </si>
  <si>
    <t>z_hx383rec</t>
  </si>
  <si>
    <t>z_hx383red</t>
  </si>
  <si>
    <t>z_hx383ree</t>
  </si>
  <si>
    <t>z_hx383ref</t>
  </si>
  <si>
    <t>z_hx384re</t>
  </si>
  <si>
    <t>z_hx385rea</t>
  </si>
  <si>
    <t>z_hx385reb</t>
  </si>
  <si>
    <t>z_hx385rec</t>
  </si>
  <si>
    <t>z_hx385red</t>
  </si>
  <si>
    <t>z_hx385ree</t>
  </si>
  <si>
    <t>z_hx385ref</t>
  </si>
  <si>
    <t>z_hx386re</t>
  </si>
  <si>
    <t>z_hx388re</t>
  </si>
  <si>
    <t>z_hx387re</t>
  </si>
  <si>
    <t>z_hx389re</t>
  </si>
  <si>
    <t>z_hx351re</t>
  </si>
  <si>
    <t>z_hx390re</t>
  </si>
  <si>
    <t>z_hx390reb</t>
  </si>
  <si>
    <t>z_hx352re</t>
  </si>
  <si>
    <t>z_hx392re</t>
  </si>
  <si>
    <t>z_hx353re</t>
  </si>
  <si>
    <t>z_hx354re</t>
  </si>
  <si>
    <t>z_hx355re</t>
  </si>
  <si>
    <t>z_hx393re</t>
  </si>
  <si>
    <t>z_hx394re</t>
  </si>
  <si>
    <t>z_hx356re</t>
  </si>
  <si>
    <t>z_hx395re</t>
  </si>
  <si>
    <t>z_hx396re</t>
  </si>
  <si>
    <t>z_hx357re</t>
  </si>
  <si>
    <t>z_hx357reb</t>
  </si>
  <si>
    <t>z_hx358re</t>
  </si>
  <si>
    <t>z_hx359re</t>
  </si>
  <si>
    <t>z_hx361re</t>
  </si>
  <si>
    <t>z_hx362are</t>
  </si>
  <si>
    <t>z_hx362bre</t>
  </si>
  <si>
    <t>z_hx398re</t>
  </si>
  <si>
    <t>z_hx230re</t>
  </si>
  <si>
    <t>z_hf601re</t>
  </si>
  <si>
    <t>z_hfa01re</t>
  </si>
  <si>
    <t>z_hf602re</t>
  </si>
  <si>
    <t>z_hf603re</t>
  </si>
  <si>
    <t>z_hx700re</t>
  </si>
  <si>
    <t>z_hx701re</t>
  </si>
  <si>
    <t>z_hx702re</t>
  </si>
  <si>
    <t>z_hx703re</t>
  </si>
  <si>
    <t>z_hx704re</t>
  </si>
  <si>
    <t>z_hx705re</t>
  </si>
  <si>
    <t>z_hx706re</t>
  </si>
  <si>
    <t>z_hx707re</t>
  </si>
  <si>
    <t>z_hx708re</t>
  </si>
  <si>
    <t>z_hx709re</t>
  </si>
  <si>
    <t>z_hx710re</t>
  </si>
  <si>
    <t>z_hx711rea</t>
  </si>
  <si>
    <t>z_hx711reb</t>
  </si>
  <si>
    <t>z_hx711rec</t>
  </si>
  <si>
    <t>z_hx712rea</t>
  </si>
  <si>
    <t>z_hx712reb</t>
  </si>
  <si>
    <t>z_hx712rec</t>
  </si>
  <si>
    <t>z_hx713rea</t>
  </si>
  <si>
    <t>z_hx713reb</t>
  </si>
  <si>
    <t>z_hx713rec</t>
  </si>
  <si>
    <t>z_hadlstat</t>
  </si>
  <si>
    <t>z_hadlrel</t>
  </si>
  <si>
    <t>z_hx600re</t>
  </si>
  <si>
    <t>z_hx500re</t>
  </si>
  <si>
    <t>z_hx501re</t>
  </si>
  <si>
    <t>z_hx502re</t>
  </si>
  <si>
    <t>z_hx503re</t>
  </si>
  <si>
    <t>z_hx504re</t>
  </si>
  <si>
    <t>z_hx505re</t>
  </si>
  <si>
    <t>z_hx650re</t>
  </si>
  <si>
    <t>z_hx651re</t>
  </si>
  <si>
    <t>z_hx652re</t>
  </si>
  <si>
    <t>z_hx653re</t>
  </si>
  <si>
    <t>z_hx654re</t>
  </si>
  <si>
    <t>z_hx655re</t>
  </si>
  <si>
    <t>z_hx656re</t>
  </si>
  <si>
    <t>z_hx657re</t>
  </si>
  <si>
    <t>z_hx658re</t>
  </si>
  <si>
    <t>z_hx659re</t>
  </si>
  <si>
    <t>z_hx660re</t>
  </si>
  <si>
    <t>z_hx512re</t>
  </si>
  <si>
    <t>z_hx513re</t>
  </si>
  <si>
    <t>z_hx514re</t>
  </si>
  <si>
    <t>z_hx515re</t>
  </si>
  <si>
    <t>z_hx516re</t>
  </si>
  <si>
    <t>z_hx517re</t>
  </si>
  <si>
    <t>z_hx518re</t>
  </si>
  <si>
    <t>z_hx519re</t>
  </si>
  <si>
    <t>z_hx520re</t>
  </si>
  <si>
    <t>z_hx521re</t>
  </si>
  <si>
    <t>z_hx522re</t>
  </si>
  <si>
    <t>z_hx523re</t>
  </si>
  <si>
    <t>z_hx524re</t>
  </si>
  <si>
    <t>z_hx670re</t>
  </si>
  <si>
    <t>z_hx671re</t>
  </si>
  <si>
    <t>z_hx672re</t>
  </si>
  <si>
    <t>z_hx673re</t>
  </si>
  <si>
    <t>z_hx674re</t>
  </si>
  <si>
    <t>z_hx675re</t>
  </si>
  <si>
    <t>z_hx530re</t>
  </si>
  <si>
    <t>z_hx531re</t>
  </si>
  <si>
    <t>z_hx532re</t>
  </si>
  <si>
    <t>z_hx533re</t>
  </si>
  <si>
    <t>z_hx534re</t>
  </si>
  <si>
    <t>z_hx535re</t>
  </si>
  <si>
    <t>z_hx536re</t>
  </si>
  <si>
    <t>z_hx601rea</t>
  </si>
  <si>
    <t>z_hx601reb</t>
  </si>
  <si>
    <t>z_hx601reg</t>
  </si>
  <si>
    <t>z_hx601rec</t>
  </si>
  <si>
    <t>z_hx601red</t>
  </si>
  <si>
    <t>z_hx601ree</t>
  </si>
  <si>
    <t>z_hx601ref</t>
  </si>
  <si>
    <t>z_hx602rea</t>
  </si>
  <si>
    <t>z_hx602reb</t>
  </si>
  <si>
    <t>z_hx602reg</t>
  </si>
  <si>
    <t>z_hx602rec</t>
  </si>
  <si>
    <t>z_hx602red</t>
  </si>
  <si>
    <t>z_hx602ree</t>
  </si>
  <si>
    <t>z_hx602ref</t>
  </si>
  <si>
    <t>z_hx603rea</t>
  </si>
  <si>
    <t>z_hx603reb</t>
  </si>
  <si>
    <t>z_hx603reg</t>
  </si>
  <si>
    <t>z_hx603rec</t>
  </si>
  <si>
    <t>z_hx603red</t>
  </si>
  <si>
    <t>z_hx603ree</t>
  </si>
  <si>
    <t>z_hx603ref</t>
  </si>
  <si>
    <t>z_hx537re</t>
  </si>
  <si>
    <t>z_hx538re</t>
  </si>
  <si>
    <t>z_hx539re</t>
  </si>
  <si>
    <t>z_hx540re</t>
  </si>
  <si>
    <t>z_hx541re</t>
  </si>
  <si>
    <t>z_hx542re</t>
  </si>
  <si>
    <t>z_hx543re</t>
  </si>
  <si>
    <t>z_hx544re</t>
  </si>
  <si>
    <t>z_hx545re</t>
  </si>
  <si>
    <t>z_hx546re</t>
  </si>
  <si>
    <t>z_hx547re</t>
  </si>
  <si>
    <t>z_hx548re</t>
  </si>
  <si>
    <t>z_hx549re</t>
  </si>
  <si>
    <t>z_hx550re</t>
  </si>
  <si>
    <t>z_hx551re</t>
  </si>
  <si>
    <t>z_hx552re</t>
  </si>
  <si>
    <t>z_hx553re</t>
  </si>
  <si>
    <t>z_hx553rea</t>
  </si>
  <si>
    <t>z_hx554re</t>
  </si>
  <si>
    <t>z_hx555re</t>
  </si>
  <si>
    <t>z_hx556re</t>
  </si>
  <si>
    <t>z_hx557re</t>
  </si>
  <si>
    <t>z_hx604rea</t>
  </si>
  <si>
    <t>z_hx604reb</t>
  </si>
  <si>
    <t>z_hx604reg</t>
  </si>
  <si>
    <t>z_hx604rec</t>
  </si>
  <si>
    <t>z_hx604red</t>
  </si>
  <si>
    <t>z_hx604ree</t>
  </si>
  <si>
    <t>z_hx604ref</t>
  </si>
  <si>
    <t>z_hx605rea</t>
  </si>
  <si>
    <t>z_hx605reb</t>
  </si>
  <si>
    <t>z_hx605reg</t>
  </si>
  <si>
    <t>z_hx605rec</t>
  </si>
  <si>
    <t>z_hx605red</t>
  </si>
  <si>
    <t>z_hx605ree</t>
  </si>
  <si>
    <t>z_hx605ref</t>
  </si>
  <si>
    <t>z_hx606rea</t>
  </si>
  <si>
    <t>z_hx606reb</t>
  </si>
  <si>
    <t>z_hx606reg</t>
  </si>
  <si>
    <t>z_hx606rec</t>
  </si>
  <si>
    <t>z_hx606red</t>
  </si>
  <si>
    <t>z_hx606ree</t>
  </si>
  <si>
    <t>z_hx606ref</t>
  </si>
  <si>
    <t>z_hx558re</t>
  </si>
  <si>
    <t>z_hx559re</t>
  </si>
  <si>
    <t>z_hx560re</t>
  </si>
  <si>
    <t>z_hx561re</t>
  </si>
  <si>
    <t>z_hx562re</t>
  </si>
  <si>
    <t>z_hx563re</t>
  </si>
  <si>
    <t>z_hx564re</t>
  </si>
  <si>
    <t>z_hx565re</t>
  </si>
  <si>
    <t>z_hx607rea</t>
  </si>
  <si>
    <t>z_hx607reb</t>
  </si>
  <si>
    <t>z_hx607reg</t>
  </si>
  <si>
    <t>z_hx607red</t>
  </si>
  <si>
    <t>z_hx607ree</t>
  </si>
  <si>
    <t>z_hx607ref</t>
  </si>
  <si>
    <t>z_hx608rea</t>
  </si>
  <si>
    <t>z_hx608reb</t>
  </si>
  <si>
    <t>z_hx608reg</t>
  </si>
  <si>
    <t>z_hx608red</t>
  </si>
  <si>
    <t>z_hx608ree</t>
  </si>
  <si>
    <t>z_hx608ref</t>
  </si>
  <si>
    <t>z_hdbstat</t>
  </si>
  <si>
    <t>z_hdbrel</t>
  </si>
  <si>
    <t>z_hx570re</t>
  </si>
  <si>
    <t>z_hx571re</t>
  </si>
  <si>
    <t>z_hx572re</t>
  </si>
  <si>
    <t>z_hx573re</t>
  </si>
  <si>
    <t>z_hx575re</t>
  </si>
  <si>
    <t>z_hx575rec</t>
  </si>
  <si>
    <t>z_hx576re</t>
  </si>
  <si>
    <t>z_hx576rec</t>
  </si>
  <si>
    <t>z_hx577re</t>
  </si>
  <si>
    <t>z_hx577rec</t>
  </si>
  <si>
    <t>z_hx578re</t>
  </si>
  <si>
    <t>z_hx578rec</t>
  </si>
  <si>
    <t>z_hx579re</t>
  </si>
  <si>
    <t>z_hx579rec</t>
  </si>
  <si>
    <t>z_hx580re</t>
  </si>
  <si>
    <t>z_hx580rec</t>
  </si>
  <si>
    <t>z_hx581re</t>
  </si>
  <si>
    <t>z_hx581rec</t>
  </si>
  <si>
    <t>z_hanestat</t>
  </si>
  <si>
    <t>z_hanerel</t>
  </si>
  <si>
    <t>z_hx585rea</t>
  </si>
  <si>
    <t>z_hx585reb</t>
  </si>
  <si>
    <t>z_hx585rec</t>
  </si>
  <si>
    <t>z_hx585red</t>
  </si>
  <si>
    <t>z_hx586re</t>
  </si>
  <si>
    <t>z_hx584re</t>
  </si>
  <si>
    <t>z_hx587re</t>
  </si>
  <si>
    <t>z_hx588rea</t>
  </si>
  <si>
    <t>z_hx588reb</t>
  </si>
  <si>
    <t>z_hx588rec</t>
  </si>
  <si>
    <t>z_hx588red</t>
  </si>
  <si>
    <t>z_hx589re</t>
  </si>
  <si>
    <t>z_hx591rea</t>
  </si>
  <si>
    <t>z_hx591reb</t>
  </si>
  <si>
    <t>z_hx591rec</t>
  </si>
  <si>
    <t>z_hx591red</t>
  </si>
  <si>
    <t>z_hx592re</t>
  </si>
  <si>
    <t>z_hx594rea</t>
  </si>
  <si>
    <t>z_hx594reb</t>
  </si>
  <si>
    <t>z_hx594rec</t>
  </si>
  <si>
    <t>z_hx594red</t>
  </si>
  <si>
    <t>z_hx595re</t>
  </si>
  <si>
    <t>z_hx596re</t>
  </si>
  <si>
    <t>z_hflustat</t>
  </si>
  <si>
    <t>z_hflurel</t>
  </si>
  <si>
    <t>z_hi202rec</t>
  </si>
  <si>
    <t>z_hi203rec</t>
  </si>
  <si>
    <t>z_hi204rec</t>
  </si>
  <si>
    <t>z_hi205rec</t>
  </si>
  <si>
    <t>z_hi206re</t>
  </si>
  <si>
    <t>z_hi210rec</t>
  </si>
  <si>
    <t>z_hi211rec</t>
  </si>
  <si>
    <t>z_hi212rec</t>
  </si>
  <si>
    <t>z_hi213rec</t>
  </si>
  <si>
    <t>z_hi214rec</t>
  </si>
  <si>
    <t>z_hi215rec</t>
  </si>
  <si>
    <t>z_hi216rec</t>
  </si>
  <si>
    <t>z_hi220rec</t>
  </si>
  <si>
    <t>z_hi221rec</t>
  </si>
  <si>
    <t>z_hi222rec</t>
  </si>
  <si>
    <t>z_hi223rec</t>
  </si>
  <si>
    <t>z_hi224rec</t>
  </si>
  <si>
    <t>z_hi225rec</t>
  </si>
  <si>
    <t>z_hi226rec</t>
  </si>
  <si>
    <t>z_hi227rec</t>
  </si>
  <si>
    <t>z_hi228rec</t>
  </si>
  <si>
    <t>z_hi229rec</t>
  </si>
  <si>
    <t>z_hi230rec</t>
  </si>
  <si>
    <t>z_hi231rec</t>
  </si>
  <si>
    <t>z_hi232rec</t>
  </si>
  <si>
    <t>z_hi233rec</t>
  </si>
  <si>
    <t>z_hi234rec</t>
  </si>
  <si>
    <t>z_hi235rec</t>
  </si>
  <si>
    <t>z_hi236rec</t>
  </si>
  <si>
    <t>z_hi237rec</t>
  </si>
  <si>
    <t>z_hi238rec</t>
  </si>
  <si>
    <t>z_hi239rec</t>
  </si>
  <si>
    <t>z_hi240rec</t>
  </si>
  <si>
    <t>z_hi241rec</t>
  </si>
  <si>
    <t>z_hi242rec</t>
  </si>
  <si>
    <t>z_hi243rec</t>
  </si>
  <si>
    <t>z_hi244rec</t>
  </si>
  <si>
    <t>z_hi245rec</t>
  </si>
  <si>
    <t>z_hi246rec</t>
  </si>
  <si>
    <t>z_hi247rec</t>
  </si>
  <si>
    <t>z_hi301re</t>
  </si>
  <si>
    <t>z_hi302rec</t>
  </si>
  <si>
    <t>z_hi303rec</t>
  </si>
  <si>
    <t>z_hi304rec</t>
  </si>
  <si>
    <t>z_hi305rec</t>
  </si>
  <si>
    <t>z_hi306re</t>
  </si>
  <si>
    <t>z_hi310rec</t>
  </si>
  <si>
    <t>z_hi311rec</t>
  </si>
  <si>
    <t>z_hi312rec</t>
  </si>
  <si>
    <t>z_hi314rec</t>
  </si>
  <si>
    <t>z_hi315rec</t>
  </si>
  <si>
    <t>z_hi316rec</t>
  </si>
  <si>
    <t>z_hi320rec</t>
  </si>
  <si>
    <t>z_hi321rec</t>
  </si>
  <si>
    <t>z_hi322rec</t>
  </si>
  <si>
    <t>z_hi324rec</t>
  </si>
  <si>
    <t>z_hi325rec</t>
  </si>
  <si>
    <t>z_hi326rec</t>
  </si>
  <si>
    <t>z_hi327rec</t>
  </si>
  <si>
    <t>z_hi328rec</t>
  </si>
  <si>
    <t>z_hi329rec</t>
  </si>
  <si>
    <t>z_hi331rec</t>
  </si>
  <si>
    <t>z_hi332rec</t>
  </si>
  <si>
    <t>z_hi333rec</t>
  </si>
  <si>
    <t>z_hi334rec</t>
  </si>
  <si>
    <t>z_hi335rec</t>
  </si>
  <si>
    <t>z_hi336rec</t>
  </si>
  <si>
    <t>z_hi338rec</t>
  </si>
  <si>
    <t>z_hi339rec</t>
  </si>
  <si>
    <t>z_hi340rec</t>
  </si>
  <si>
    <t>z_hi341rec</t>
  </si>
  <si>
    <t>z_hi342rec</t>
  </si>
  <si>
    <t>z_hi343rec</t>
  </si>
  <si>
    <t>z_hi345rec</t>
  </si>
  <si>
    <t>z_hi346rec</t>
  </si>
  <si>
    <t>z_hi347rec</t>
  </si>
  <si>
    <t>z_hsimstat</t>
  </si>
  <si>
    <t>z_hsimrel</t>
  </si>
  <si>
    <t>z_hi101re</t>
  </si>
  <si>
    <t>z_hi111re</t>
  </si>
  <si>
    <t>z_hi113re</t>
  </si>
  <si>
    <t>z_hi115re</t>
  </si>
  <si>
    <t>z_hi116re</t>
  </si>
  <si>
    <t>z_hi118re</t>
  </si>
  <si>
    <t>z_hi119re</t>
  </si>
  <si>
    <t>z_hordstat</t>
  </si>
  <si>
    <t>z_hordrel</t>
  </si>
  <si>
    <t>z_hi501re</t>
  </si>
  <si>
    <t>z_hi501rea</t>
  </si>
  <si>
    <t>z_hi502re</t>
  </si>
  <si>
    <t>z_hi502rea</t>
  </si>
  <si>
    <t>z_hi503re</t>
  </si>
  <si>
    <t>z_hi503rea</t>
  </si>
  <si>
    <t>z_hi504re</t>
  </si>
  <si>
    <t>z_hi531re</t>
  </si>
  <si>
    <t>z_hi532re</t>
  </si>
  <si>
    <t>z_hi535re</t>
  </si>
  <si>
    <t>z_hi536re</t>
  </si>
  <si>
    <t>z_hi541re</t>
  </si>
  <si>
    <t>z_hi542re</t>
  </si>
  <si>
    <t>z_hi545re</t>
  </si>
  <si>
    <t>z_hi546re</t>
  </si>
  <si>
    <t>z_hi551re</t>
  </si>
  <si>
    <t>z_hi552re</t>
  </si>
  <si>
    <t>z_hi555re</t>
  </si>
  <si>
    <t>z_hi556re</t>
  </si>
  <si>
    <t>z_hi561re</t>
  </si>
  <si>
    <t>z_hi562re</t>
  </si>
  <si>
    <t>z_hi565re</t>
  </si>
  <si>
    <t>z_hi566re</t>
  </si>
  <si>
    <t>z_hi571re</t>
  </si>
  <si>
    <t>z_hi572re</t>
  </si>
  <si>
    <t>z_hi575re</t>
  </si>
  <si>
    <t>z_hi576re</t>
  </si>
  <si>
    <t>z_hi581re</t>
  </si>
  <si>
    <t>z_hi582re</t>
  </si>
  <si>
    <t>z_hi585re</t>
  </si>
  <si>
    <t>z_hi586re</t>
  </si>
  <si>
    <t>z_hantstat</t>
  </si>
  <si>
    <t>z_hantrel</t>
  </si>
  <si>
    <t>z_hx450re</t>
  </si>
  <si>
    <t>z_hx451re</t>
  </si>
  <si>
    <t>z_hx452re</t>
  </si>
  <si>
    <t>z_hx453re</t>
  </si>
  <si>
    <t>z_hx454re</t>
  </si>
  <si>
    <t>z_hx455re</t>
  </si>
  <si>
    <t>z_hx456re</t>
  </si>
  <si>
    <t>z_hx457re</t>
  </si>
  <si>
    <t>z_hx458re</t>
  </si>
  <si>
    <t>z_hx459re</t>
  </si>
  <si>
    <t>z_hx460re</t>
  </si>
  <si>
    <t>z_hx461re</t>
  </si>
  <si>
    <t>z_hx462re</t>
  </si>
  <si>
    <t>z_hx463re</t>
  </si>
  <si>
    <t>z_hx464re</t>
  </si>
  <si>
    <t>z_hx465re</t>
  </si>
  <si>
    <t>z_hx466re</t>
  </si>
  <si>
    <t>z_hx467re</t>
  </si>
  <si>
    <t>z_hx468re</t>
  </si>
  <si>
    <t>z_hx469re</t>
  </si>
  <si>
    <t>z_hx470re</t>
  </si>
  <si>
    <t>z_hx471re</t>
  </si>
  <si>
    <t>z_hx472re</t>
  </si>
  <si>
    <t>z_hx473re</t>
  </si>
  <si>
    <t>z_hx474re</t>
  </si>
  <si>
    <t>z_hx475re</t>
  </si>
  <si>
    <t>z_hempstat</t>
  </si>
  <si>
    <t>z_hemprel</t>
  </si>
  <si>
    <t>z_hf001js</t>
  </si>
  <si>
    <t>z_hf002js</t>
  </si>
  <si>
    <t>z_hf13jjsc</t>
  </si>
  <si>
    <t>z_hf14jjsc</t>
  </si>
  <si>
    <t>z_hf15jjsc</t>
  </si>
  <si>
    <t>z_hf18jjsc</t>
  </si>
  <si>
    <t>z_hf20jjse</t>
  </si>
  <si>
    <t>z_hf21jjsd</t>
  </si>
  <si>
    <t>z_hf023jsd</t>
  </si>
  <si>
    <t>z_hf24jjsc</t>
  </si>
  <si>
    <t>z_hf25jjsc</t>
  </si>
  <si>
    <t>z_hf26jjsc</t>
  </si>
  <si>
    <t>z_hf27jjsc</t>
  </si>
  <si>
    <t>z_hf30jjsf</t>
  </si>
  <si>
    <t>z_hf32jjsf</t>
  </si>
  <si>
    <t>z_hf33jjsf</t>
  </si>
  <si>
    <t>z_hf33jjsc</t>
  </si>
  <si>
    <t>z_hf045js</t>
  </si>
  <si>
    <t>z_hf046js</t>
  </si>
  <si>
    <t>z_hf049j2d</t>
  </si>
  <si>
    <t>z_hf049j3d</t>
  </si>
  <si>
    <t>z_hf049j4d</t>
  </si>
  <si>
    <t>z_hf049j5d</t>
  </si>
  <si>
    <t>z_hf049j6d</t>
  </si>
  <si>
    <t>z_hf049j7d</t>
  </si>
  <si>
    <t>z_hf049j8d</t>
  </si>
  <si>
    <t>z_hf064j2</t>
  </si>
  <si>
    <t>z_hf064j3</t>
  </si>
  <si>
    <t>z_hf064j4</t>
  </si>
  <si>
    <t>z_hf064j5</t>
  </si>
  <si>
    <t>z_hf064j6</t>
  </si>
  <si>
    <t>z_hf064j7</t>
  </si>
  <si>
    <t>z_hf064j8</t>
  </si>
  <si>
    <t>z_hf065j1c</t>
  </si>
  <si>
    <t>z_hf001j1c</t>
  </si>
  <si>
    <t>z_hf001j2c</t>
  </si>
  <si>
    <t>z_hf001j3c</t>
  </si>
  <si>
    <t>z_hf001j4c</t>
  </si>
  <si>
    <t>z_hf001j5c</t>
  </si>
  <si>
    <t>z_hf001j6c</t>
  </si>
  <si>
    <t>z_hf001j7c</t>
  </si>
  <si>
    <t>z_hf001j8c</t>
  </si>
  <si>
    <t>z_hf001jcd</t>
  </si>
  <si>
    <t>z_hf001jpd</t>
  </si>
  <si>
    <t>z_hf002j1c</t>
  </si>
  <si>
    <t>z_hf002j2c</t>
  </si>
  <si>
    <t>z_hf002j3c</t>
  </si>
  <si>
    <t>z_hf002j4c</t>
  </si>
  <si>
    <t>z_hf002j5c</t>
  </si>
  <si>
    <t>z_hf002j6c</t>
  </si>
  <si>
    <t>z_hf002j7c</t>
  </si>
  <si>
    <t>z_hf002j8c</t>
  </si>
  <si>
    <t>z_hf002jcd</t>
  </si>
  <si>
    <t>z_hf002jpd</t>
  </si>
  <si>
    <t>z_hf004j1c</t>
  </si>
  <si>
    <t>z_hf004j2c</t>
  </si>
  <si>
    <t>z_hf004j3c</t>
  </si>
  <si>
    <t>z_hf004j4c</t>
  </si>
  <si>
    <t>z_hf004j5c</t>
  </si>
  <si>
    <t>z_hf004j6c</t>
  </si>
  <si>
    <t>z_hf004j7c</t>
  </si>
  <si>
    <t>z_hf004j8c</t>
  </si>
  <si>
    <t>z_hf004jcd</t>
  </si>
  <si>
    <t>z_hf004jpd</t>
  </si>
  <si>
    <t>z_hf104j1c</t>
  </si>
  <si>
    <t>z_hf104j2c</t>
  </si>
  <si>
    <t>z_hf104j3c</t>
  </si>
  <si>
    <t>z_hf104j4c</t>
  </si>
  <si>
    <t>z_hf104j5c</t>
  </si>
  <si>
    <t>z_hf104j6c</t>
  </si>
  <si>
    <t>z_hf104j7c</t>
  </si>
  <si>
    <t>z_hf104j8c</t>
  </si>
  <si>
    <t>z_hf104jcd</t>
  </si>
  <si>
    <t>z_hf104jpd</t>
  </si>
  <si>
    <t>z_hfu07j1d</t>
  </si>
  <si>
    <t>z_hfu07j2d</t>
  </si>
  <si>
    <t>z_hfu07j3d</t>
  </si>
  <si>
    <t>z_hfu07j4d</t>
  </si>
  <si>
    <t>z_hfu07j5d</t>
  </si>
  <si>
    <t>z_hfu07j6d</t>
  </si>
  <si>
    <t>z_hfu07j7d</t>
  </si>
  <si>
    <t>z_hfu07j8d</t>
  </si>
  <si>
    <t>z_hfu07jce</t>
  </si>
  <si>
    <t>z_hfu07jpe</t>
  </si>
  <si>
    <t>z_hf014j1d</t>
  </si>
  <si>
    <t>z_hf014j2d</t>
  </si>
  <si>
    <t>z_hf014j3d</t>
  </si>
  <si>
    <t>z_hf014j4d</t>
  </si>
  <si>
    <t>z_hf014j5d</t>
  </si>
  <si>
    <t>z_hf014j6d</t>
  </si>
  <si>
    <t>z_hf014j7d</t>
  </si>
  <si>
    <t>z_hf014j8d</t>
  </si>
  <si>
    <t>z_hf014jce</t>
  </si>
  <si>
    <t>z_hf014jpe</t>
  </si>
  <si>
    <t>z_hf14jj1d</t>
  </si>
  <si>
    <t>z_hf14jj2d</t>
  </si>
  <si>
    <t>z_hf14jj3d</t>
  </si>
  <si>
    <t>z_hf14jj4d</t>
  </si>
  <si>
    <t>z_hf14jj5d</t>
  </si>
  <si>
    <t>z_hf14jj6d</t>
  </si>
  <si>
    <t>z_hf14jj7d</t>
  </si>
  <si>
    <t>z_hf14jj8d</t>
  </si>
  <si>
    <t>z_hf14jjce</t>
  </si>
  <si>
    <t>z_hf14jjpe</t>
  </si>
  <si>
    <t>z_hf015j1d</t>
  </si>
  <si>
    <t>z_hf015j2d</t>
  </si>
  <si>
    <t>z_hf015j3d</t>
  </si>
  <si>
    <t>z_hf015j4d</t>
  </si>
  <si>
    <t>z_hf015j5d</t>
  </si>
  <si>
    <t>z_hf015j6d</t>
  </si>
  <si>
    <t>z_hf015j7d</t>
  </si>
  <si>
    <t>z_hf015j8d</t>
  </si>
  <si>
    <t>z_hf015jce</t>
  </si>
  <si>
    <t>z_hf015jpe</t>
  </si>
  <si>
    <t>z_hf15jj1d</t>
  </si>
  <si>
    <t>z_hf15jj2d</t>
  </si>
  <si>
    <t>z_hf15jj3d</t>
  </si>
  <si>
    <t>z_hf15jj4d</t>
  </si>
  <si>
    <t>z_hf15jj5d</t>
  </si>
  <si>
    <t>z_hf15jj6d</t>
  </si>
  <si>
    <t>z_hf15jj7d</t>
  </si>
  <si>
    <t>z_hf15jj8d</t>
  </si>
  <si>
    <t>z_hf15jjce</t>
  </si>
  <si>
    <t>z_hf15jjpe</t>
  </si>
  <si>
    <t>z_hf016j1e</t>
  </si>
  <si>
    <t>z_hf016j2e</t>
  </si>
  <si>
    <t>z_hf016j3e</t>
  </si>
  <si>
    <t>z_hf016j4e</t>
  </si>
  <si>
    <t>z_hf016j5e</t>
  </si>
  <si>
    <t>z_hf016j6e</t>
  </si>
  <si>
    <t>z_hf016j7e</t>
  </si>
  <si>
    <t>z_hf016j8e</t>
  </si>
  <si>
    <t>z_hf016jcf</t>
  </si>
  <si>
    <t>z_hf016jpf</t>
  </si>
  <si>
    <t>z_hf017j1e</t>
  </si>
  <si>
    <t>z_hf017j2e</t>
  </si>
  <si>
    <t>z_hf017j3e</t>
  </si>
  <si>
    <t>z_hf017j4e</t>
  </si>
  <si>
    <t>z_hf017j5e</t>
  </si>
  <si>
    <t>z_hf017j6e</t>
  </si>
  <si>
    <t>z_hf017j7e</t>
  </si>
  <si>
    <t>z_hf017j8e</t>
  </si>
  <si>
    <t>z_hf017jcf</t>
  </si>
  <si>
    <t>z_hf017jpf</t>
  </si>
  <si>
    <t>z_hf270j1e</t>
  </si>
  <si>
    <t>z_hf270j2e</t>
  </si>
  <si>
    <t>z_hf270j3e</t>
  </si>
  <si>
    <t>z_hf270j4e</t>
  </si>
  <si>
    <t>z_hf270j5e</t>
  </si>
  <si>
    <t>z_hf270j6e</t>
  </si>
  <si>
    <t>z_hf270j7e</t>
  </si>
  <si>
    <t>z_hf270j8e</t>
  </si>
  <si>
    <t>z_hf270jcf</t>
  </si>
  <si>
    <t>z_hf270jpf</t>
  </si>
  <si>
    <t>z_hf271j1e</t>
  </si>
  <si>
    <t>z_hf271j2e</t>
  </si>
  <si>
    <t>z_hf271j3e</t>
  </si>
  <si>
    <t>z_hf271j4e</t>
  </si>
  <si>
    <t>z_hf271j5e</t>
  </si>
  <si>
    <t>z_hf271j6e</t>
  </si>
  <si>
    <t>z_hf271j7e</t>
  </si>
  <si>
    <t>z_hf271j8e</t>
  </si>
  <si>
    <t>z_hf271jcf</t>
  </si>
  <si>
    <t>z_hf271jpf</t>
  </si>
  <si>
    <t>z_hf018j1e</t>
  </si>
  <si>
    <t>z_hf018j2e</t>
  </si>
  <si>
    <t>z_hf018j3e</t>
  </si>
  <si>
    <t>z_hf018j4e</t>
  </si>
  <si>
    <t>z_hf018j5e</t>
  </si>
  <si>
    <t>z_hf018j6e</t>
  </si>
  <si>
    <t>z_hf018j7e</t>
  </si>
  <si>
    <t>z_hf018j8e</t>
  </si>
  <si>
    <t>z_hf018jcf</t>
  </si>
  <si>
    <t>z_hf018jpf</t>
  </si>
  <si>
    <t>z_hf019j1e</t>
  </si>
  <si>
    <t>z_hf019j2e</t>
  </si>
  <si>
    <t>z_hf019j3e</t>
  </si>
  <si>
    <t>z_hf019j4e</t>
  </si>
  <si>
    <t>z_hf019j5e</t>
  </si>
  <si>
    <t>z_hf019j6e</t>
  </si>
  <si>
    <t>z_hf019j7e</t>
  </si>
  <si>
    <t>z_hf019j8e</t>
  </si>
  <si>
    <t>z_hf019jcf</t>
  </si>
  <si>
    <t>z_hf019jpf</t>
  </si>
  <si>
    <t>z_hf020j1e</t>
  </si>
  <si>
    <t>z_hf020j2e</t>
  </si>
  <si>
    <t>z_hf020j3e</t>
  </si>
  <si>
    <t>z_hf020j4e</t>
  </si>
  <si>
    <t>z_hf020j5e</t>
  </si>
  <si>
    <t>z_hf020j6e</t>
  </si>
  <si>
    <t>z_hf020j7e</t>
  </si>
  <si>
    <t>z_hf020j8e</t>
  </si>
  <si>
    <t>z_hf020jcf</t>
  </si>
  <si>
    <t>z_hf020jpf</t>
  </si>
  <si>
    <t>z_hf026j1c</t>
  </si>
  <si>
    <t>z_hf026j2c</t>
  </si>
  <si>
    <t>z_hf026j3c</t>
  </si>
  <si>
    <t>z_hf026j4c</t>
  </si>
  <si>
    <t>z_hf026j5c</t>
  </si>
  <si>
    <t>z_hf026j6c</t>
  </si>
  <si>
    <t>z_hf026j7c</t>
  </si>
  <si>
    <t>z_hf026j8c</t>
  </si>
  <si>
    <t>z_hf026jcd</t>
  </si>
  <si>
    <t>z_hf026jpd</t>
  </si>
  <si>
    <t>z_hf126j1c</t>
  </si>
  <si>
    <t>z_hf126j2c</t>
  </si>
  <si>
    <t>z_hf126j3c</t>
  </si>
  <si>
    <t>z_hf126j4c</t>
  </si>
  <si>
    <t>z_hf126j5c</t>
  </si>
  <si>
    <t>z_hf126j6c</t>
  </si>
  <si>
    <t>z_hf126j7c</t>
  </si>
  <si>
    <t>z_hf126j8c</t>
  </si>
  <si>
    <t>z_hf126jcd</t>
  </si>
  <si>
    <t>z_hf126jpd</t>
  </si>
  <si>
    <t>z_hf027j1c</t>
  </si>
  <si>
    <t>z_hf027j2c</t>
  </si>
  <si>
    <t>z_hf027j3c</t>
  </si>
  <si>
    <t>z_hf027j4c</t>
  </si>
  <si>
    <t>z_hf027j5c</t>
  </si>
  <si>
    <t>z_hf027j6c</t>
  </si>
  <si>
    <t>z_hf027j7c</t>
  </si>
  <si>
    <t>z_hf027j8c</t>
  </si>
  <si>
    <t>z_hf027jcd</t>
  </si>
  <si>
    <t>z_hf027jpd</t>
  </si>
  <si>
    <t>z_hf127j1c</t>
  </si>
  <si>
    <t>z_hf127j2c</t>
  </si>
  <si>
    <t>z_hf127j3c</t>
  </si>
  <si>
    <t>z_hf127j4c</t>
  </si>
  <si>
    <t>z_hf127j5c</t>
  </si>
  <si>
    <t>z_hf127j6c</t>
  </si>
  <si>
    <t>z_hf127j7c</t>
  </si>
  <si>
    <t>z_hf127j8c</t>
  </si>
  <si>
    <t>z_hf127jcd</t>
  </si>
  <si>
    <t>z_hf127jpd</t>
  </si>
  <si>
    <t>z_hf128j1c</t>
  </si>
  <si>
    <t>z_hf128j2c</t>
  </si>
  <si>
    <t>z_hf128j3c</t>
  </si>
  <si>
    <t>z_hf128j4c</t>
  </si>
  <si>
    <t>z_hf128j5c</t>
  </si>
  <si>
    <t>z_hf128j6c</t>
  </si>
  <si>
    <t>z_hf128j7c</t>
  </si>
  <si>
    <t>z_hf128j8c</t>
  </si>
  <si>
    <t>z_hf128jcd</t>
  </si>
  <si>
    <t>z_hf128jpd</t>
  </si>
  <si>
    <t>z_hf030j1c</t>
  </si>
  <si>
    <t>z_hf030j2c</t>
  </si>
  <si>
    <t>z_hf030j3c</t>
  </si>
  <si>
    <t>z_hf030j4c</t>
  </si>
  <si>
    <t>z_hf030j5c</t>
  </si>
  <si>
    <t>z_hf030j6c</t>
  </si>
  <si>
    <t>z_hf030j7c</t>
  </si>
  <si>
    <t>z_hf030j8c</t>
  </si>
  <si>
    <t>z_hf030jcd</t>
  </si>
  <si>
    <t>z_hf030jpd</t>
  </si>
  <si>
    <t>z_hf031j1d</t>
  </si>
  <si>
    <t>z_hf031j2d</t>
  </si>
  <si>
    <t>z_hf031j3d</t>
  </si>
  <si>
    <t>z_hf031j4d</t>
  </si>
  <si>
    <t>z_hf031j5d</t>
  </si>
  <si>
    <t>z_hf031j6d</t>
  </si>
  <si>
    <t>z_hf031j7d</t>
  </si>
  <si>
    <t>z_hf031j8d</t>
  </si>
  <si>
    <t>z_hf031jce</t>
  </si>
  <si>
    <t>z_hf031jpe</t>
  </si>
  <si>
    <t>z_hf032j1d</t>
  </si>
  <si>
    <t>z_hf032j2d</t>
  </si>
  <si>
    <t>z_hf032j3d</t>
  </si>
  <si>
    <t>z_hf032j4d</t>
  </si>
  <si>
    <t>z_hf032j5d</t>
  </si>
  <si>
    <t>z_hf032j6d</t>
  </si>
  <si>
    <t>z_hf032j7d</t>
  </si>
  <si>
    <t>z_hf032j8d</t>
  </si>
  <si>
    <t>z_hf032jce</t>
  </si>
  <si>
    <t>z_hf032jpe</t>
  </si>
  <si>
    <t>z_hf132j1c</t>
  </si>
  <si>
    <t>z_hf132j2c</t>
  </si>
  <si>
    <t>z_hf132j3c</t>
  </si>
  <si>
    <t>z_hf132j4c</t>
  </si>
  <si>
    <t>z_hf132j5c</t>
  </si>
  <si>
    <t>z_hf132j6c</t>
  </si>
  <si>
    <t>z_hf132j7c</t>
  </si>
  <si>
    <t>z_hf132j8c</t>
  </si>
  <si>
    <t>z_hf132jcd</t>
  </si>
  <si>
    <t>z_hf132jpd</t>
  </si>
  <si>
    <t>z_hf041j1e</t>
  </si>
  <si>
    <t>z_hf041j2e</t>
  </si>
  <si>
    <t>z_hf041j3e</t>
  </si>
  <si>
    <t>z_hf041j4e</t>
  </si>
  <si>
    <t>z_hf041j5e</t>
  </si>
  <si>
    <t>z_hf041j6e</t>
  </si>
  <si>
    <t>z_hf041j7e</t>
  </si>
  <si>
    <t>z_hf041j8e</t>
  </si>
  <si>
    <t>z_hf041jcf</t>
  </si>
  <si>
    <t>z_hf041jpf</t>
  </si>
  <si>
    <t>z_hf41jj1e</t>
  </si>
  <si>
    <t>z_hf41jj2e</t>
  </si>
  <si>
    <t>z_hf41jj3e</t>
  </si>
  <si>
    <t>z_hf41jj4e</t>
  </si>
  <si>
    <t>z_hf41jj5e</t>
  </si>
  <si>
    <t>z_hf41jj6e</t>
  </si>
  <si>
    <t>z_hf41jj7e</t>
  </si>
  <si>
    <t>z_hf41jj8e</t>
  </si>
  <si>
    <t>z_hf41jjcf</t>
  </si>
  <si>
    <t>z_hf41jjpf</t>
  </si>
  <si>
    <t>z_hf042j1e</t>
  </si>
  <si>
    <t>z_hf042j2e</t>
  </si>
  <si>
    <t>z_hf042j3e</t>
  </si>
  <si>
    <t>z_hf042j4e</t>
  </si>
  <si>
    <t>z_hf042j5e</t>
  </si>
  <si>
    <t>z_hf042j6e</t>
  </si>
  <si>
    <t>z_hf042j7e</t>
  </si>
  <si>
    <t>z_hf042j8e</t>
  </si>
  <si>
    <t>z_hf042jcf</t>
  </si>
  <si>
    <t>z_hf042jpf</t>
  </si>
  <si>
    <t>z_hf42jj1e</t>
  </si>
  <si>
    <t>z_hf42jj2e</t>
  </si>
  <si>
    <t>z_hf42jj3e</t>
  </si>
  <si>
    <t>z_hf42jj4e</t>
  </si>
  <si>
    <t>z_hf42jj5e</t>
  </si>
  <si>
    <t>z_hf42jj6e</t>
  </si>
  <si>
    <t>z_hf42jj7e</t>
  </si>
  <si>
    <t>z_hf42jj8e</t>
  </si>
  <si>
    <t>z_hf42jjcf</t>
  </si>
  <si>
    <t>z_hf42jjpf</t>
  </si>
  <si>
    <t>z_hf043j1e</t>
  </si>
  <si>
    <t>z_hf043j2e</t>
  </si>
  <si>
    <t>z_hf043j3e</t>
  </si>
  <si>
    <t>z_hf043j4e</t>
  </si>
  <si>
    <t>z_hf043j5e</t>
  </si>
  <si>
    <t>z_hf043j6e</t>
  </si>
  <si>
    <t>z_hf043j7e</t>
  </si>
  <si>
    <t>z_hf043j8e</t>
  </si>
  <si>
    <t>z_hf043jcg</t>
  </si>
  <si>
    <t>z_hf043jpg</t>
  </si>
  <si>
    <t>z_hf044j1e</t>
  </si>
  <si>
    <t>z_hf044j2e</t>
  </si>
  <si>
    <t>z_hf044j3e</t>
  </si>
  <si>
    <t>z_hf044j4e</t>
  </si>
  <si>
    <t>z_hf044j5e</t>
  </si>
  <si>
    <t>z_hf044j6e</t>
  </si>
  <si>
    <t>z_hf044j7e</t>
  </si>
  <si>
    <t>z_hf044j8e</t>
  </si>
  <si>
    <t>z_hf044jcg</t>
  </si>
  <si>
    <t>z_hf044jpg</t>
  </si>
  <si>
    <t>z_hf540j1e</t>
  </si>
  <si>
    <t>z_hf540j2e</t>
  </si>
  <si>
    <t>z_hf540j3e</t>
  </si>
  <si>
    <t>z_hf540j4e</t>
  </si>
  <si>
    <t>z_hf540j5e</t>
  </si>
  <si>
    <t>z_hf540j6e</t>
  </si>
  <si>
    <t>z_hf540j7e</t>
  </si>
  <si>
    <t>z_hf540j8e</t>
  </si>
  <si>
    <t>z_hf540jcg</t>
  </si>
  <si>
    <t>z_hf540jpg</t>
  </si>
  <si>
    <t>z_hf541j1e</t>
  </si>
  <si>
    <t>z_hf541j2e</t>
  </si>
  <si>
    <t>z_hf541j3e</t>
  </si>
  <si>
    <t>z_hf541j4e</t>
  </si>
  <si>
    <t>z_hf541j5e</t>
  </si>
  <si>
    <t>z_hf541j6e</t>
  </si>
  <si>
    <t>z_hf541j7e</t>
  </si>
  <si>
    <t>z_hf541j8e</t>
  </si>
  <si>
    <t>z_hf541jcg</t>
  </si>
  <si>
    <t>z_hf541jpg</t>
  </si>
  <si>
    <t>z_hf045j1f</t>
  </si>
  <si>
    <t>z_hf045j2f</t>
  </si>
  <si>
    <t>z_hf045j3f</t>
  </si>
  <si>
    <t>z_hf045j4f</t>
  </si>
  <si>
    <t>z_hf045j5f</t>
  </si>
  <si>
    <t>z_hf045j6f</t>
  </si>
  <si>
    <t>z_hf045j7f</t>
  </si>
  <si>
    <t>z_hf045j8f</t>
  </si>
  <si>
    <t>z_hf045jcg</t>
  </si>
  <si>
    <t>z_hf045jpg</t>
  </si>
  <si>
    <t>z_hf046j1f</t>
  </si>
  <si>
    <t>z_hf046j2f</t>
  </si>
  <si>
    <t>z_hf046j3f</t>
  </si>
  <si>
    <t>z_hf046j4f</t>
  </si>
  <si>
    <t>z_hf046j5f</t>
  </si>
  <si>
    <t>z_hf046j6f</t>
  </si>
  <si>
    <t>z_hf046j7f</t>
  </si>
  <si>
    <t>z_hf046j8f</t>
  </si>
  <si>
    <t>z_hf046jcg</t>
  </si>
  <si>
    <t>z_hf046jpg</t>
  </si>
  <si>
    <t>z_hf047j1f</t>
  </si>
  <si>
    <t>z_hf047j2f</t>
  </si>
  <si>
    <t>z_hf047j3f</t>
  </si>
  <si>
    <t>z_hf047j4f</t>
  </si>
  <si>
    <t>z_hf047j5f</t>
  </si>
  <si>
    <t>z_hf047j6f</t>
  </si>
  <si>
    <t>z_hf047j7f</t>
  </si>
  <si>
    <t>z_hf047j8f</t>
  </si>
  <si>
    <t>z_hf047jcg</t>
  </si>
  <si>
    <t>z_hf047jpg</t>
  </si>
  <si>
    <t>z_hfu50j1d</t>
  </si>
  <si>
    <t>z_hfu50j2d</t>
  </si>
  <si>
    <t>z_hfu50j3d</t>
  </si>
  <si>
    <t>z_hfu50j4d</t>
  </si>
  <si>
    <t>z_hfu50j5d</t>
  </si>
  <si>
    <t>z_hfu50j6d</t>
  </si>
  <si>
    <t>z_hfu50j7d</t>
  </si>
  <si>
    <t>z_hfu50j8d</t>
  </si>
  <si>
    <t>z_hfu50jce</t>
  </si>
  <si>
    <t>z_hfu50jpe</t>
  </si>
  <si>
    <t>z_hf051j1e</t>
  </si>
  <si>
    <t>z_hf051j2e</t>
  </si>
  <si>
    <t>z_hf051j3e</t>
  </si>
  <si>
    <t>z_hf051j4e</t>
  </si>
  <si>
    <t>z_hf051j5e</t>
  </si>
  <si>
    <t>z_hf051j6e</t>
  </si>
  <si>
    <t>z_hf051j7e</t>
  </si>
  <si>
    <t>z_hf051j8e</t>
  </si>
  <si>
    <t>z_hf051jcf</t>
  </si>
  <si>
    <t>z_hf051jpf</t>
  </si>
  <si>
    <t>z_hf053j1d</t>
  </si>
  <si>
    <t>z_hf053j2d</t>
  </si>
  <si>
    <t>z_hf053j3d</t>
  </si>
  <si>
    <t>z_hf053j4d</t>
  </si>
  <si>
    <t>z_hf053j5d</t>
  </si>
  <si>
    <t>z_hf053j6d</t>
  </si>
  <si>
    <t>z_hf053j7d</t>
  </si>
  <si>
    <t>z_hf053j8d</t>
  </si>
  <si>
    <t>z_hf053jce</t>
  </si>
  <si>
    <t>z_hf053jpe</t>
  </si>
  <si>
    <t>z_hf061j1c</t>
  </si>
  <si>
    <t>z_hf061j2c</t>
  </si>
  <si>
    <t>z_hf061j3c</t>
  </si>
  <si>
    <t>z_hf061j4c</t>
  </si>
  <si>
    <t>z_hf061j5c</t>
  </si>
  <si>
    <t>z_hf061j6c</t>
  </si>
  <si>
    <t>z_hf061j7c</t>
  </si>
  <si>
    <t>z_hf061j8c</t>
  </si>
  <si>
    <t>z_hf061jcd</t>
  </si>
  <si>
    <t>z_hf063j1c</t>
  </si>
  <si>
    <t>z_hf063j2c</t>
  </si>
  <si>
    <t>z_hf063j3c</t>
  </si>
  <si>
    <t>z_hf063j4c</t>
  </si>
  <si>
    <t>z_hf063j5c</t>
  </si>
  <si>
    <t>z_hf063j6c</t>
  </si>
  <si>
    <t>z_hf063j7c</t>
  </si>
  <si>
    <t>z_hf063j8c</t>
  </si>
  <si>
    <t>z_hf063jcc</t>
  </si>
  <si>
    <t>z_hf063jpc</t>
  </si>
  <si>
    <t>z_hjobstat</t>
  </si>
  <si>
    <t>z_hjobrel</t>
  </si>
  <si>
    <t>z_hg100jjc</t>
  </si>
  <si>
    <t>z_hg101jjc</t>
  </si>
  <si>
    <t>z_hg102jjc</t>
  </si>
  <si>
    <t>z_hg011jjc</t>
  </si>
  <si>
    <t>z_hg012jjc</t>
  </si>
  <si>
    <t>z_hg013jjc</t>
  </si>
  <si>
    <t>z_hg014jjc</t>
  </si>
  <si>
    <t>z_hg015jjc</t>
  </si>
  <si>
    <t>z_hg016jjc</t>
  </si>
  <si>
    <t>z_hg017jjc</t>
  </si>
  <si>
    <t>z_hg018jjc</t>
  </si>
  <si>
    <t>z_hf023jcc</t>
  </si>
  <si>
    <t>z_hg026jjf</t>
  </si>
  <si>
    <t>z_hg028jjf</t>
  </si>
  <si>
    <t>z_hg029jjf</t>
  </si>
  <si>
    <t>z_hg030jjf</t>
  </si>
  <si>
    <t>z_hg031jjf</t>
  </si>
  <si>
    <t>z_hg042jjf</t>
  </si>
  <si>
    <t>z_hg044jjc</t>
  </si>
  <si>
    <t>z_hg201jj</t>
  </si>
  <si>
    <t>z_hg202jj</t>
  </si>
  <si>
    <t>z_hg203jj</t>
  </si>
  <si>
    <t>z_hg204jj</t>
  </si>
  <si>
    <t>z_hg205jj</t>
  </si>
  <si>
    <t>z_hg046jjc</t>
  </si>
  <si>
    <t>z_hg047jjc</t>
  </si>
  <si>
    <t>z_hg048jjc</t>
  </si>
  <si>
    <t>z_hg053jjc</t>
  </si>
  <si>
    <t>z_hg054jjc</t>
  </si>
  <si>
    <t>z_hg055jjd</t>
  </si>
  <si>
    <t>z_hg056jje</t>
  </si>
  <si>
    <t>z_hg155jjd</t>
  </si>
  <si>
    <t>z_hg156jje</t>
  </si>
  <si>
    <t>z_hg255jjd</t>
  </si>
  <si>
    <t>z_hg256jje</t>
  </si>
  <si>
    <t>z_hg355jjd</t>
  </si>
  <si>
    <t>z_hg356jje</t>
  </si>
  <si>
    <t>z_hg455jjd</t>
  </si>
  <si>
    <t>z_hg456jje</t>
  </si>
  <si>
    <t>z_hg057jjd</t>
  </si>
  <si>
    <t>z_hg058jjc</t>
  </si>
  <si>
    <t>z_hretstat</t>
  </si>
  <si>
    <t>z_hretrel</t>
  </si>
  <si>
    <t>z_ht112re</t>
  </si>
  <si>
    <t>z_ht113re</t>
  </si>
  <si>
    <t>z_ht112sp</t>
  </si>
  <si>
    <t>z_ht114re</t>
  </si>
  <si>
    <t>z_ht115re</t>
  </si>
  <si>
    <t>z_ht116re</t>
  </si>
  <si>
    <t>z_ht117re</t>
  </si>
  <si>
    <t>z_ht118re</t>
  </si>
  <si>
    <t>z_ht119re</t>
  </si>
  <si>
    <t>z_ht120re</t>
  </si>
  <si>
    <t>z_htb121re</t>
  </si>
  <si>
    <t>z_ht125re</t>
  </si>
  <si>
    <t>z_hmcastat</t>
  </si>
  <si>
    <t>z_hmcarel</t>
  </si>
  <si>
    <t>z_hi600re</t>
  </si>
  <si>
    <t>z_hi601re</t>
  </si>
  <si>
    <t>z_hi602re</t>
  </si>
  <si>
    <t>z_hi603re</t>
  </si>
  <si>
    <t>z_hi604re</t>
  </si>
  <si>
    <t>z_hi605re</t>
  </si>
  <si>
    <t>z_hi606re</t>
  </si>
  <si>
    <t>z_hi607re</t>
  </si>
  <si>
    <t>z_hi608re</t>
  </si>
  <si>
    <t>z_hi609re</t>
  </si>
  <si>
    <t>z_hi610re</t>
  </si>
  <si>
    <t>z_hi611re</t>
  </si>
  <si>
    <t>z_hi612re</t>
  </si>
  <si>
    <t>z_hi613re</t>
  </si>
  <si>
    <t>z_hi614re</t>
  </si>
  <si>
    <t>z_hi615re</t>
  </si>
  <si>
    <t>z_hi616re</t>
  </si>
  <si>
    <t>z_hi600ret</t>
  </si>
  <si>
    <t>z_hi601ret</t>
  </si>
  <si>
    <t>z_hi602ret</t>
  </si>
  <si>
    <t>z_hi603ret</t>
  </si>
  <si>
    <t>z_hi604ret</t>
  </si>
  <si>
    <t>z_hi605ret</t>
  </si>
  <si>
    <t>z_hi606ret</t>
  </si>
  <si>
    <t>z_hi607ret</t>
  </si>
  <si>
    <t>z_hi608ret</t>
  </si>
  <si>
    <t>z_hi609ret</t>
  </si>
  <si>
    <t>z_hi610ret</t>
  </si>
  <si>
    <t>z_hi611ret</t>
  </si>
  <si>
    <t>z_hi612ret</t>
  </si>
  <si>
    <t>z_hi613ret</t>
  </si>
  <si>
    <t>z_hi614ret</t>
  </si>
  <si>
    <t>z_hi621re</t>
  </si>
  <si>
    <t>z_hi622re</t>
  </si>
  <si>
    <t>z_heprstat</t>
  </si>
  <si>
    <t>z_heprrel</t>
  </si>
  <si>
    <t>z_hvi01re</t>
  </si>
  <si>
    <t>z_hvi02re</t>
  </si>
  <si>
    <t>z_hvi03re</t>
  </si>
  <si>
    <t>z_hvi04rer</t>
  </si>
  <si>
    <t>z_hvi05rer</t>
  </si>
  <si>
    <t>z_hvi06rer</t>
  </si>
  <si>
    <t>z_hvi07rer</t>
  </si>
  <si>
    <t>z_hvi08rer</t>
  </si>
  <si>
    <t>z_hvi09rer</t>
  </si>
  <si>
    <t>z_hvi10rer</t>
  </si>
  <si>
    <t>z_hvi11rer</t>
  </si>
  <si>
    <t>z_hvi12rer</t>
  </si>
  <si>
    <t>z_hvi13rer</t>
  </si>
  <si>
    <t>z_hvi14rer</t>
  </si>
  <si>
    <t>z_hlinstat</t>
  </si>
  <si>
    <t>z_hlinrel</t>
  </si>
  <si>
    <t>z_hlin001</t>
  </si>
  <si>
    <t>z_hlin101</t>
  </si>
  <si>
    <t>z_hlin102</t>
  </si>
  <si>
    <t>z_hlin201</t>
  </si>
  <si>
    <t>z_hlin202</t>
  </si>
  <si>
    <t>z_hlin203</t>
  </si>
  <si>
    <t>z_hlin204</t>
  </si>
  <si>
    <t>z_hlin205</t>
  </si>
  <si>
    <t>z_hlin206</t>
  </si>
  <si>
    <t>z_hlin301</t>
  </si>
  <si>
    <t>z_hlin302</t>
  </si>
  <si>
    <t>z_hlin303</t>
  </si>
  <si>
    <t>z_hlin304</t>
  </si>
  <si>
    <t>z_hlin401</t>
  </si>
  <si>
    <t>z_hlin402</t>
  </si>
  <si>
    <t>z_hlin403</t>
  </si>
  <si>
    <t>z_hlin404</t>
  </si>
  <si>
    <t>z_hlin501</t>
  </si>
  <si>
    <t>z_hlin502</t>
  </si>
  <si>
    <t>z_hlin503</t>
  </si>
  <si>
    <t>z_hlin504</t>
  </si>
  <si>
    <t>z_hlin505</t>
  </si>
  <si>
    <t>z_hlin506</t>
  </si>
  <si>
    <t>z_hlin507</t>
  </si>
  <si>
    <t>z_hlin508</t>
  </si>
  <si>
    <t>z_hlin601</t>
  </si>
  <si>
    <t>z_hlin602</t>
  </si>
  <si>
    <t>z_hlin603</t>
  </si>
  <si>
    <t>z_hlin604</t>
  </si>
  <si>
    <t>z_hlin3a1</t>
  </si>
  <si>
    <t>z_hlin3a2</t>
  </si>
  <si>
    <t>z_hlin3a3</t>
  </si>
  <si>
    <t>z_hlin3a4</t>
  </si>
  <si>
    <t>z_hlin3b1</t>
  </si>
  <si>
    <t>z_hlin3b2</t>
  </si>
  <si>
    <t>z_hlin3b3</t>
  </si>
  <si>
    <t>z_hlin3b4</t>
  </si>
  <si>
    <t>z_hlin3c1</t>
  </si>
  <si>
    <t>z_hlin3c2</t>
  </si>
  <si>
    <t>z_hlin3c3</t>
  </si>
  <si>
    <t>z_hlin3c4</t>
  </si>
  <si>
    <t>z_hlin3d1</t>
  </si>
  <si>
    <t>z_hlin3d2</t>
  </si>
  <si>
    <t>z_hlin3d3</t>
  </si>
  <si>
    <t>z_hlin3d4</t>
  </si>
  <si>
    <t>z_hlin3e1</t>
  </si>
  <si>
    <t>z_hlin3e2</t>
  </si>
  <si>
    <t>z_hlin3e3</t>
  </si>
  <si>
    <t>z_hlin3e4</t>
  </si>
  <si>
    <t>z_hlin3f1</t>
  </si>
  <si>
    <t>z_hlin3f2</t>
  </si>
  <si>
    <t>z_hlin3f3</t>
  </si>
  <si>
    <t>z_hlin3f4</t>
  </si>
  <si>
    <t>z_hlin3g1</t>
  </si>
  <si>
    <t>z_hlin3g2</t>
  </si>
  <si>
    <t>z_hlin3g3</t>
  </si>
  <si>
    <t>z_hlin3g4</t>
  </si>
  <si>
    <t>z_hlin3h1</t>
  </si>
  <si>
    <t>z_hlin3h2</t>
  </si>
  <si>
    <t>z_hlin3h3</t>
  </si>
  <si>
    <t>z_hlin3h4</t>
  </si>
  <si>
    <t>z_hlin3i1</t>
  </si>
  <si>
    <t>z_hlin3i2</t>
  </si>
  <si>
    <t>z_hlin3i3</t>
  </si>
  <si>
    <t>z_hlin3i4</t>
  </si>
  <si>
    <t>z_hlin3j1</t>
  </si>
  <si>
    <t>z_hlin3j2</t>
  </si>
  <si>
    <t>z_hlin3j3</t>
  </si>
  <si>
    <t>z_hlin3j4</t>
  </si>
  <si>
    <t>z_hlin3k1</t>
  </si>
  <si>
    <t>z_hlin3k2</t>
  </si>
  <si>
    <t>z_hlin3k3</t>
  </si>
  <si>
    <t>z_hlin3k4</t>
  </si>
  <si>
    <t>z_hlin3l1</t>
  </si>
  <si>
    <t>z_hlin3l2</t>
  </si>
  <si>
    <t>z_hlin3l3</t>
  </si>
  <si>
    <t>z_hlin3l4</t>
  </si>
  <si>
    <t>z_hlin3m1</t>
  </si>
  <si>
    <t>z_hlin3m2</t>
  </si>
  <si>
    <t>z_hlin3m3</t>
  </si>
  <si>
    <t>z_hlin3m4</t>
  </si>
  <si>
    <t>z_hlin3n1</t>
  </si>
  <si>
    <t>z_hlin3n2</t>
  </si>
  <si>
    <t>z_hlin3n3</t>
  </si>
  <si>
    <t>z_hlin3n4</t>
  </si>
  <si>
    <t>z_hlin3o1</t>
  </si>
  <si>
    <t>z_hlin3o2</t>
  </si>
  <si>
    <t>z_hlin3o3</t>
  </si>
  <si>
    <t>z_hlin3o4</t>
  </si>
  <si>
    <t>z_hlin3p1</t>
  </si>
  <si>
    <t>z_hlin3p2</t>
  </si>
  <si>
    <t>z_hlin3p3</t>
  </si>
  <si>
    <t>z_hlin3p4</t>
  </si>
  <si>
    <t>z_hlin3q1</t>
  </si>
  <si>
    <t>z_hlin3q2</t>
  </si>
  <si>
    <t>z_hlin3q3</t>
  </si>
  <si>
    <t>z_hlin3q4</t>
  </si>
  <si>
    <t>z_hlin3r1</t>
  </si>
  <si>
    <t>z_hlin3r2</t>
  </si>
  <si>
    <t>z_hlin3r3</t>
  </si>
  <si>
    <t>z_hlin3r4</t>
  </si>
  <si>
    <t>z_hlin3s1</t>
  </si>
  <si>
    <t>z_hlin3s2</t>
  </si>
  <si>
    <t>z_hlin3s3</t>
  </si>
  <si>
    <t>z_hlin3s4</t>
  </si>
  <si>
    <t>z_hlin3t1</t>
  </si>
  <si>
    <t>z_hlin3t2</t>
  </si>
  <si>
    <t>z_hlin3t3</t>
  </si>
  <si>
    <t>z_hlin3t4</t>
  </si>
  <si>
    <t>z_hlin3u1</t>
  </si>
  <si>
    <t>z_hlin3u2</t>
  </si>
  <si>
    <t>z_hlin3u3</t>
  </si>
  <si>
    <t>z_hlin3u4</t>
  </si>
  <si>
    <t>z_hlin3v1</t>
  </si>
  <si>
    <t>z_hlin3v2</t>
  </si>
  <si>
    <t>z_hlin3v3</t>
  </si>
  <si>
    <t>z_hlin3v4</t>
  </si>
  <si>
    <t>z_hlin3w1</t>
  </si>
  <si>
    <t>z_hlin3w2</t>
  </si>
  <si>
    <t>z_hlin3w3</t>
  </si>
  <si>
    <t>z_hlin3w4</t>
  </si>
  <si>
    <t>z_hlin3x1</t>
  </si>
  <si>
    <t>z_hlin3x2</t>
  </si>
  <si>
    <t>z_hlin3x3</t>
  </si>
  <si>
    <t>z_hlin3x4</t>
  </si>
  <si>
    <t>z_himmstat</t>
  </si>
  <si>
    <t>z_himmrel</t>
  </si>
  <si>
    <t>z_hdelstat</t>
  </si>
  <si>
    <t>z_hdelrel</t>
  </si>
  <si>
    <t>z_hi401re</t>
  </si>
  <si>
    <t>z_hi401rea</t>
  </si>
  <si>
    <t>z_hi402re</t>
  </si>
  <si>
    <t>z_hi403re</t>
  </si>
  <si>
    <t>z_hi404re</t>
  </si>
  <si>
    <t>z_hi405re</t>
  </si>
  <si>
    <t>z_hi406re</t>
  </si>
  <si>
    <t>z_hi407re</t>
  </si>
  <si>
    <t>z_hi408re</t>
  </si>
  <si>
    <t>z_hi409re</t>
  </si>
  <si>
    <t>z_hi410re</t>
  </si>
  <si>
    <t>z_hi411re</t>
  </si>
  <si>
    <t>z_hi412re</t>
  </si>
  <si>
    <t>z_hi413re</t>
  </si>
  <si>
    <t>z_hi414re</t>
  </si>
  <si>
    <t>z_hi416re</t>
  </si>
  <si>
    <t>z_hi417re</t>
  </si>
  <si>
    <t>z_hi418re</t>
  </si>
  <si>
    <t>z_hi421re</t>
  </si>
  <si>
    <t>z_hi422re</t>
  </si>
  <si>
    <t>z_hi423re</t>
  </si>
  <si>
    <t>z_hi424re</t>
  </si>
  <si>
    <t>z_hi425re</t>
  </si>
  <si>
    <t>z_hi426re</t>
  </si>
  <si>
    <t>z_hi427re</t>
  </si>
  <si>
    <t>z_hi428re</t>
  </si>
  <si>
    <t>z_hi429re</t>
  </si>
  <si>
    <t>z_hi430re</t>
  </si>
  <si>
    <t>z_hi431re</t>
  </si>
  <si>
    <t>z_hi432re</t>
  </si>
  <si>
    <t>z_hi447re</t>
  </si>
  <si>
    <t>z_hi448re</t>
  </si>
  <si>
    <t>z_hi449re</t>
  </si>
  <si>
    <t>z_hi450re</t>
  </si>
  <si>
    <t>z_hi451re</t>
  </si>
  <si>
    <t>z_hi452re</t>
  </si>
  <si>
    <t>z_hi453re</t>
  </si>
  <si>
    <t>z_hi454re</t>
  </si>
  <si>
    <t>z_hi455re</t>
  </si>
  <si>
    <t>z_hi456re</t>
  </si>
  <si>
    <t>z_hi457re</t>
  </si>
  <si>
    <t>z_hi458re</t>
  </si>
  <si>
    <t>z_hi461re</t>
  </si>
  <si>
    <t>z_hi462re</t>
  </si>
  <si>
    <t>z_hi463re</t>
  </si>
  <si>
    <t>z_hi464re</t>
  </si>
  <si>
    <t>z_hi465re</t>
  </si>
  <si>
    <t>z_hi466re</t>
  </si>
  <si>
    <t>z_hi467re</t>
  </si>
  <si>
    <t>z_hi468re</t>
  </si>
  <si>
    <t>z_hi469re</t>
  </si>
  <si>
    <t>z_hi470re</t>
  </si>
  <si>
    <t>z_hi471re</t>
  </si>
  <si>
    <t>z_hi472re</t>
  </si>
  <si>
    <t>z_hi473re</t>
  </si>
  <si>
    <t>z_hi474re</t>
  </si>
  <si>
    <t>z_hi475re</t>
  </si>
  <si>
    <t>z_hi476re</t>
  </si>
  <si>
    <t>z_hi477re</t>
  </si>
  <si>
    <t>z_hvolstat</t>
  </si>
  <si>
    <t>z_hvolrel</t>
  </si>
  <si>
    <t>z_hv101re</t>
  </si>
  <si>
    <t>z_hv102re</t>
  </si>
  <si>
    <t>z_hv103re</t>
  </si>
  <si>
    <t>z_hv104re</t>
  </si>
  <si>
    <t>z_hv105re</t>
  </si>
  <si>
    <t>z_hv106re</t>
  </si>
  <si>
    <t>z_hv107re</t>
  </si>
  <si>
    <t>z_hv108re</t>
  </si>
  <si>
    <t>z_hv109re</t>
  </si>
  <si>
    <t>z_hv110rea</t>
  </si>
  <si>
    <t>z_hv111re</t>
  </si>
  <si>
    <t>z_hv114re</t>
  </si>
  <si>
    <t>z_hl002rec</t>
  </si>
  <si>
    <t>z_hl003red</t>
  </si>
  <si>
    <t>z_hl004rec</t>
  </si>
  <si>
    <t>z_hcarstat</t>
  </si>
  <si>
    <t>z_hcarrel</t>
  </si>
  <si>
    <t>z_hv600re</t>
  </si>
  <si>
    <t>z_hv001re</t>
  </si>
  <si>
    <t>z_hv601re</t>
  </si>
  <si>
    <t>z_hv602re</t>
  </si>
  <si>
    <t>z_hv603re</t>
  </si>
  <si>
    <t>z_hv604re</t>
  </si>
  <si>
    <t>z_hv605re</t>
  </si>
  <si>
    <t>z_hv606re</t>
  </si>
  <si>
    <t>z_hv607rea</t>
  </si>
  <si>
    <t>z_hv607reb</t>
  </si>
  <si>
    <t>z_hv607rec</t>
  </si>
  <si>
    <t>z_hv607red</t>
  </si>
  <si>
    <t>z_hv607ree</t>
  </si>
  <si>
    <t>z_hv607ref</t>
  </si>
  <si>
    <t>z_hv607reg</t>
  </si>
  <si>
    <t>z_hv608rea</t>
  </si>
  <si>
    <t>z_hv608reb</t>
  </si>
  <si>
    <t>z_hv608rec</t>
  </si>
  <si>
    <t>z_hv608red</t>
  </si>
  <si>
    <t>z_hv608ree</t>
  </si>
  <si>
    <t>z_hv608ref</t>
  </si>
  <si>
    <t>z_hv608reg</t>
  </si>
  <si>
    <t>z_hv609re</t>
  </si>
  <si>
    <t>z_hv610re</t>
  </si>
  <si>
    <t>z_hv611re</t>
  </si>
  <si>
    <t>z_hv612re</t>
  </si>
  <si>
    <t>z_hv613re</t>
  </si>
  <si>
    <t>z_hv614re</t>
  </si>
  <si>
    <t>z_hv620re</t>
  </si>
  <si>
    <t>z_hv621re</t>
  </si>
  <si>
    <t>z_hv622re</t>
  </si>
  <si>
    <t>z_hv623re</t>
  </si>
  <si>
    <t>z_hv624rea</t>
  </si>
  <si>
    <t>z_hv624reb</t>
  </si>
  <si>
    <t>z_hv624rec</t>
  </si>
  <si>
    <t>z_hv624red</t>
  </si>
  <si>
    <t>z_hv624ree</t>
  </si>
  <si>
    <t>z_hv624ref</t>
  </si>
  <si>
    <t>z_hv625rea</t>
  </si>
  <si>
    <t>z_hv625reb</t>
  </si>
  <si>
    <t>z_hv625rec</t>
  </si>
  <si>
    <t>z_hv625red</t>
  </si>
  <si>
    <t>z_hv625ree</t>
  </si>
  <si>
    <t>z_hv625ref</t>
  </si>
  <si>
    <t>z_hv626re</t>
  </si>
  <si>
    <t>z_hv627re</t>
  </si>
  <si>
    <t>z_hv628re</t>
  </si>
  <si>
    <t>z_hv629re</t>
  </si>
  <si>
    <t>z_hv630re</t>
  </si>
  <si>
    <t>z_hv631re</t>
  </si>
  <si>
    <t>z_hnetstat</t>
  </si>
  <si>
    <t>z_hnetrel</t>
  </si>
  <si>
    <t>z_hm001he</t>
  </si>
  <si>
    <t>z_hm002he</t>
  </si>
  <si>
    <t>z_hm003he</t>
  </si>
  <si>
    <t>z_hm004he</t>
  </si>
  <si>
    <t>z_hm005he</t>
  </si>
  <si>
    <t>z_hm006re</t>
  </si>
  <si>
    <t>z_hm007re</t>
  </si>
  <si>
    <t>z_hm008he</t>
  </si>
  <si>
    <t>z_hm009he</t>
  </si>
  <si>
    <t>z_hm010he</t>
  </si>
  <si>
    <t>z_hm011re</t>
  </si>
  <si>
    <t>z_hm012he</t>
  </si>
  <si>
    <t>z_hm013he</t>
  </si>
  <si>
    <t>z_hm014he</t>
  </si>
  <si>
    <t>z_hm015he</t>
  </si>
  <si>
    <t>z_hm016he</t>
  </si>
  <si>
    <t>z_hm018he</t>
  </si>
  <si>
    <t>z_hm019he</t>
  </si>
  <si>
    <t>z_hm020re</t>
  </si>
  <si>
    <t>z_hm021re</t>
  </si>
  <si>
    <t>z_hm022re</t>
  </si>
  <si>
    <t>z_hm023sp</t>
  </si>
  <si>
    <t>z_hm024sp</t>
  </si>
  <si>
    <t>z_hms02he</t>
  </si>
  <si>
    <t>z_hms04he</t>
  </si>
  <si>
    <t>z_hms06he</t>
  </si>
  <si>
    <t>z_hms07he</t>
  </si>
  <si>
    <t>z_halcstat</t>
  </si>
  <si>
    <t>z_halcrel</t>
  </si>
  <si>
    <t>z_hu101re</t>
  </si>
  <si>
    <t>z_hu025re</t>
  </si>
  <si>
    <t>z_hu043re</t>
  </si>
  <si>
    <t>z_hu026re</t>
  </si>
  <si>
    <t>z_hu027re</t>
  </si>
  <si>
    <t>z_hu028re</t>
  </si>
  <si>
    <t>z_hu044re</t>
  </si>
  <si>
    <t>z_hu045re</t>
  </si>
  <si>
    <t>z_hu029re</t>
  </si>
  <si>
    <t>z_hu046re</t>
  </si>
  <si>
    <t>z_hu047re</t>
  </si>
  <si>
    <t>z_hu048re</t>
  </si>
  <si>
    <t>z_hu049re</t>
  </si>
  <si>
    <t>z_hu049are</t>
  </si>
  <si>
    <t>z_hu049bre</t>
  </si>
  <si>
    <t>z_hu049cre</t>
  </si>
  <si>
    <t>z_hu034rec</t>
  </si>
  <si>
    <t>z_hua34re</t>
  </si>
  <si>
    <t>z_hu030re</t>
  </si>
  <si>
    <t>z_hu031re</t>
  </si>
  <si>
    <t>z_hu032re</t>
  </si>
  <si>
    <t>z_hu033re</t>
  </si>
  <si>
    <t>z_hu035re</t>
  </si>
  <si>
    <t>z_hu036re</t>
  </si>
  <si>
    <t>z_hu037re</t>
  </si>
  <si>
    <t>z_hu050re</t>
  </si>
  <si>
    <t>z_hu050are</t>
  </si>
  <si>
    <t>z_hu050bre</t>
  </si>
  <si>
    <t>z_hu050cre</t>
  </si>
  <si>
    <t>z_hu051re</t>
  </si>
  <si>
    <t>z_hu052re</t>
  </si>
  <si>
    <t>z_hu038re</t>
  </si>
  <si>
    <t>z_hu053re</t>
  </si>
  <si>
    <t>z_hu053are</t>
  </si>
  <si>
    <t>z_hu053bre</t>
  </si>
  <si>
    <t>z_hu053cre</t>
  </si>
  <si>
    <t>z_hu039re</t>
  </si>
  <si>
    <t>z_hu040re</t>
  </si>
  <si>
    <t>z_hu041re</t>
  </si>
  <si>
    <t>z_hu042re</t>
  </si>
  <si>
    <t>z_hitstat</t>
  </si>
  <si>
    <t>z_hitrel</t>
  </si>
  <si>
    <t>z_hq100rp</t>
  </si>
  <si>
    <t>z_hq101rp</t>
  </si>
  <si>
    <t>z_hq102rp</t>
  </si>
  <si>
    <t>z_hq102rpb</t>
  </si>
  <si>
    <t>z_hq102rpl</t>
  </si>
  <si>
    <t>z_hq102rpu</t>
  </si>
  <si>
    <t>z_hq102rpe</t>
  </si>
  <si>
    <t>z_hq103rp</t>
  </si>
  <si>
    <t>z_hq103rp1</t>
  </si>
  <si>
    <t>z_hq103rp2</t>
  </si>
  <si>
    <t>z_hq104rp</t>
  </si>
  <si>
    <t>z_hq105rp</t>
  </si>
  <si>
    <t>z_hq106rp1</t>
  </si>
  <si>
    <t>z_hq106rp2</t>
  </si>
  <si>
    <t>z_hq106rp3</t>
  </si>
  <si>
    <t>z_hq106rp4</t>
  </si>
  <si>
    <t>z_hq106rp5</t>
  </si>
  <si>
    <t>z_hq106rp6</t>
  </si>
  <si>
    <t>z_hq106rp7</t>
  </si>
  <si>
    <t>z_hq110rp</t>
  </si>
  <si>
    <t>z_hq120rp</t>
  </si>
  <si>
    <t>z_hq121rp</t>
  </si>
  <si>
    <t>z_hq122rp</t>
  </si>
  <si>
    <t>z_hq122rpb</t>
  </si>
  <si>
    <t>z_hq122rpl</t>
  </si>
  <si>
    <t>z_hq122rpu</t>
  </si>
  <si>
    <t>z_hq122rpe</t>
  </si>
  <si>
    <t>z_hq123rp</t>
  </si>
  <si>
    <t>z_hq123rp1</t>
  </si>
  <si>
    <t>z_hq123rp2</t>
  </si>
  <si>
    <t>z_hq124rp</t>
  </si>
  <si>
    <t>z_hq125rp</t>
  </si>
  <si>
    <t>z_hq126rp1</t>
  </si>
  <si>
    <t>z_hq126rp2</t>
  </si>
  <si>
    <t>z_hq126rp3</t>
  </si>
  <si>
    <t>z_hq126rp4</t>
  </si>
  <si>
    <t>z_hq126rp5</t>
  </si>
  <si>
    <t>z_hq126rp6</t>
  </si>
  <si>
    <t>z_hq126rp7</t>
  </si>
  <si>
    <t>z_hq130rp</t>
  </si>
  <si>
    <t>z_hq200rp</t>
  </si>
  <si>
    <t>z_hq210rp</t>
  </si>
  <si>
    <t>z_hq210rpb</t>
  </si>
  <si>
    <t>z_hq210rpl</t>
  </si>
  <si>
    <t>z_hq210rpu</t>
  </si>
  <si>
    <t>z_hq210rpe</t>
  </si>
  <si>
    <t>z_hq211rp</t>
  </si>
  <si>
    <t>z_hq211rp1</t>
  </si>
  <si>
    <t>z_hq211rp2</t>
  </si>
  <si>
    <t>z_hq211rp3</t>
  </si>
  <si>
    <t>z_hq212rp</t>
  </si>
  <si>
    <t>z_hq213rp</t>
  </si>
  <si>
    <t>z_hq214rp</t>
  </si>
  <si>
    <t>z_hq215rp</t>
  </si>
  <si>
    <t>z_hq216rp</t>
  </si>
  <si>
    <t>z_hq217rp</t>
  </si>
  <si>
    <t>z_hq218rp</t>
  </si>
  <si>
    <t>z_hq219rp</t>
  </si>
  <si>
    <t>z_hq220rp</t>
  </si>
  <si>
    <t>z_hq220rpb</t>
  </si>
  <si>
    <t>z_hq220rpl</t>
  </si>
  <si>
    <t>z_hq220rpu</t>
  </si>
  <si>
    <t>z_hq220rpe</t>
  </si>
  <si>
    <t>z_hq221rp</t>
  </si>
  <si>
    <t>z_hq221rp1</t>
  </si>
  <si>
    <t>z_hq221rp2</t>
  </si>
  <si>
    <t>z_hq221rp3</t>
  </si>
  <si>
    <t>z_hq222rp</t>
  </si>
  <si>
    <t>z_hq223rp</t>
  </si>
  <si>
    <t>z_hq224rp</t>
  </si>
  <si>
    <t>z_hq225rp</t>
  </si>
  <si>
    <t>z_hq226rp</t>
  </si>
  <si>
    <t>z_hq227rp</t>
  </si>
  <si>
    <t>z_hq228rp</t>
  </si>
  <si>
    <t>z_hq229rp</t>
  </si>
  <si>
    <t>z_hq230rp</t>
  </si>
  <si>
    <t>z_hq230rpb</t>
  </si>
  <si>
    <t>z_hq230rpl</t>
  </si>
  <si>
    <t>z_hq230rpu</t>
  </si>
  <si>
    <t>z_hq230rpe</t>
  </si>
  <si>
    <t>z_hq231rp</t>
  </si>
  <si>
    <t>z_hq231rp1</t>
  </si>
  <si>
    <t>z_hq231rp2</t>
  </si>
  <si>
    <t>z_hq231rp3</t>
  </si>
  <si>
    <t>z_hq232rp</t>
  </si>
  <si>
    <t>z_hq233rp</t>
  </si>
  <si>
    <t>z_hq234rp</t>
  </si>
  <si>
    <t>z_hq235rp</t>
  </si>
  <si>
    <t>z_hq236rp</t>
  </si>
  <si>
    <t>z_hq237rp</t>
  </si>
  <si>
    <t>z_hq238rp</t>
  </si>
  <si>
    <t>z_hq239rp</t>
  </si>
  <si>
    <t>z_hq400rp</t>
  </si>
  <si>
    <t>z_hq410rp</t>
  </si>
  <si>
    <t>z_hq410rpb</t>
  </si>
  <si>
    <t>z_hq410rpl</t>
  </si>
  <si>
    <t>z_hq410rpu</t>
  </si>
  <si>
    <t>z_hq410rpe</t>
  </si>
  <si>
    <t>z_hq411rp</t>
  </si>
  <si>
    <t>z_hq411rp1</t>
  </si>
  <si>
    <t>z_hq411rp2</t>
  </si>
  <si>
    <t>z_hq411rp3</t>
  </si>
  <si>
    <t>z_hq412rp</t>
  </si>
  <si>
    <t>z_hq413rp</t>
  </si>
  <si>
    <t>z_hq414rp</t>
  </si>
  <si>
    <t>z_hq415rp</t>
  </si>
  <si>
    <t>z_hq416rp</t>
  </si>
  <si>
    <t>z_hq417rp</t>
  </si>
  <si>
    <t>z_hq418rp</t>
  </si>
  <si>
    <t>z_hq419rp</t>
  </si>
  <si>
    <t>z_hq4110rp</t>
  </si>
  <si>
    <t>z_hq4111rp</t>
  </si>
  <si>
    <t>z_hq420rp</t>
  </si>
  <si>
    <t>z_hq420rpb</t>
  </si>
  <si>
    <t>z_hq420rpl</t>
  </si>
  <si>
    <t>z_hq420rpu</t>
  </si>
  <si>
    <t>z_hq420rpe</t>
  </si>
  <si>
    <t>z_hq421rp</t>
  </si>
  <si>
    <t>z_hq421rp1</t>
  </si>
  <si>
    <t>z_hq421rp2</t>
  </si>
  <si>
    <t>z_hq421rp3</t>
  </si>
  <si>
    <t>z_hq422rp</t>
  </si>
  <si>
    <t>z_hq423rp</t>
  </si>
  <si>
    <t>z_hq424rp</t>
  </si>
  <si>
    <t>z_hq425rp</t>
  </si>
  <si>
    <t>z_hq426rp</t>
  </si>
  <si>
    <t>z_hq427rp</t>
  </si>
  <si>
    <t>z_hq428rp</t>
  </si>
  <si>
    <t>z_hq429rp</t>
  </si>
  <si>
    <t>z_hq4210rp</t>
  </si>
  <si>
    <t>z_hq430rp</t>
  </si>
  <si>
    <t>z_hq430rpb</t>
  </si>
  <si>
    <t>z_hq430rpl</t>
  </si>
  <si>
    <t>z_hq430rpu</t>
  </si>
  <si>
    <t>z_hq430rpe</t>
  </si>
  <si>
    <t>z_hq431rp</t>
  </si>
  <si>
    <t>z_hq431rp1</t>
  </si>
  <si>
    <t>z_hq431rp2</t>
  </si>
  <si>
    <t>z_hq431rp3</t>
  </si>
  <si>
    <t>z_hq432rp</t>
  </si>
  <si>
    <t>z_hq433rp</t>
  </si>
  <si>
    <t>z_hq434rp</t>
  </si>
  <si>
    <t>z_hq435rp</t>
  </si>
  <si>
    <t>z_hq436rp</t>
  </si>
  <si>
    <t>z_hq437rp</t>
  </si>
  <si>
    <t>z_hq438rp</t>
  </si>
  <si>
    <t>z_hq439rp</t>
  </si>
  <si>
    <t>z_hq4310rp</t>
  </si>
  <si>
    <t>z_hq440rp</t>
  </si>
  <si>
    <t>z_hq440rpb</t>
  </si>
  <si>
    <t>z_hq440rpl</t>
  </si>
  <si>
    <t>z_hq440rpu</t>
  </si>
  <si>
    <t>z_hq440rpe</t>
  </si>
  <si>
    <t>z_hq441rp</t>
  </si>
  <si>
    <t>z_hq441rp1</t>
  </si>
  <si>
    <t>z_hq441rp2</t>
  </si>
  <si>
    <t>z_hq441rp3</t>
  </si>
  <si>
    <t>z_hq442rp</t>
  </si>
  <si>
    <t>z_hq443rp</t>
  </si>
  <si>
    <t>z_hq444rp</t>
  </si>
  <si>
    <t>z_hq445rp</t>
  </si>
  <si>
    <t>z_hq446rp</t>
  </si>
  <si>
    <t>z_hq447rp</t>
  </si>
  <si>
    <t>z_hq448rp</t>
  </si>
  <si>
    <t>z_hq449rp</t>
  </si>
  <si>
    <t>z_hq4410rp</t>
  </si>
  <si>
    <t>z_hq450rp</t>
  </si>
  <si>
    <t>z_hq450rpb</t>
  </si>
  <si>
    <t>z_hq450rpl</t>
  </si>
  <si>
    <t>z_hq450rpu</t>
  </si>
  <si>
    <t>z_hq450rpe</t>
  </si>
  <si>
    <t>z_hq451rp</t>
  </si>
  <si>
    <t>z_hq451rp1</t>
  </si>
  <si>
    <t>z_hq451rp2</t>
  </si>
  <si>
    <t>z_hq451rp3</t>
  </si>
  <si>
    <t>z_hq452rp</t>
  </si>
  <si>
    <t>z_hq453rp</t>
  </si>
  <si>
    <t>z_hq454rp</t>
  </si>
  <si>
    <t>z_hq455rp</t>
  </si>
  <si>
    <t>z_hq456rp</t>
  </si>
  <si>
    <t>z_hq457rp</t>
  </si>
  <si>
    <t>z_hq458rp</t>
  </si>
  <si>
    <t>z_hq459rp</t>
  </si>
  <si>
    <t>z_hq4510rp</t>
  </si>
  <si>
    <t>z_hq460rp</t>
  </si>
  <si>
    <t>z_hq460rpb</t>
  </si>
  <si>
    <t>z_hq460rpl</t>
  </si>
  <si>
    <t>z_hq460rpu</t>
  </si>
  <si>
    <t>z_hq460rpe</t>
  </si>
  <si>
    <t>z_hq461rp</t>
  </si>
  <si>
    <t>z_hq461rp1</t>
  </si>
  <si>
    <t>z_hq461rp2</t>
  </si>
  <si>
    <t>z_hq461rp3</t>
  </si>
  <si>
    <t>z_hq462rp</t>
  </si>
  <si>
    <t>z_hq463rp</t>
  </si>
  <si>
    <t>z_hq464rp</t>
  </si>
  <si>
    <t>z_hq465rp</t>
  </si>
  <si>
    <t>z_hq466rp</t>
  </si>
  <si>
    <t>z_hq467rp</t>
  </si>
  <si>
    <t>z_hq468rp</t>
  </si>
  <si>
    <t>z_hq469rp</t>
  </si>
  <si>
    <t>z_hq4610rp</t>
  </si>
  <si>
    <t>z_hq470rp</t>
  </si>
  <si>
    <t>z_hq470rpb</t>
  </si>
  <si>
    <t>z_hq470rpl</t>
  </si>
  <si>
    <t>z_hq470rpu</t>
  </si>
  <si>
    <t>z_hq470rpe</t>
  </si>
  <si>
    <t>z_hq471rp</t>
  </si>
  <si>
    <t>z_hq471rp1</t>
  </si>
  <si>
    <t>z_hq471rp2</t>
  </si>
  <si>
    <t>z_hq471rp3</t>
  </si>
  <si>
    <t>z_hq472rp</t>
  </si>
  <si>
    <t>z_hq473rp</t>
  </si>
  <si>
    <t>z_hq474rp</t>
  </si>
  <si>
    <t>z_hq475rp</t>
  </si>
  <si>
    <t>z_hq476rp</t>
  </si>
  <si>
    <t>z_hq477rp</t>
  </si>
  <si>
    <t>z_hq478rp</t>
  </si>
  <si>
    <t>z_hq479rp</t>
  </si>
  <si>
    <t>z_hq4710rp</t>
  </si>
  <si>
    <t>z_hq480rp</t>
  </si>
  <si>
    <t>z_hq480rpb</t>
  </si>
  <si>
    <t>z_hq480rpl</t>
  </si>
  <si>
    <t>z_hq480rpu</t>
  </si>
  <si>
    <t>z_hq480rpe</t>
  </si>
  <si>
    <t>z_hq481rp</t>
  </si>
  <si>
    <t>z_hq481rp1</t>
  </si>
  <si>
    <t>z_hq481rp2</t>
  </si>
  <si>
    <t>z_hq481rp3</t>
  </si>
  <si>
    <t>z_hq482rp</t>
  </si>
  <si>
    <t>z_hq483rp</t>
  </si>
  <si>
    <t>z_hq484rp</t>
  </si>
  <si>
    <t>z_hq485rp</t>
  </si>
  <si>
    <t>z_hq486rp</t>
  </si>
  <si>
    <t>z_hq487rp</t>
  </si>
  <si>
    <t>z_hq488rp</t>
  </si>
  <si>
    <t>z_hq489rp</t>
  </si>
  <si>
    <t>z_hq4810rp</t>
  </si>
  <si>
    <t>z_hq490rp</t>
  </si>
  <si>
    <t>z_hq490rpb</t>
  </si>
  <si>
    <t>z_hq490rpl</t>
  </si>
  <si>
    <t>z_hq490rpu</t>
  </si>
  <si>
    <t>z_hq490rpe</t>
  </si>
  <si>
    <t>z_hq491rp</t>
  </si>
  <si>
    <t>z_hq491rp1</t>
  </si>
  <si>
    <t>z_hq491rp2</t>
  </si>
  <si>
    <t>z_hq491rp3</t>
  </si>
  <si>
    <t>z_hq492rp</t>
  </si>
  <si>
    <t>z_hq493rp</t>
  </si>
  <si>
    <t>z_hq494rp</t>
  </si>
  <si>
    <t>z_hq495rp</t>
  </si>
  <si>
    <t>z_hq496rp</t>
  </si>
  <si>
    <t>z_hq497rp</t>
  </si>
  <si>
    <t>z_hq498rp</t>
  </si>
  <si>
    <t>z_hq499rp</t>
  </si>
  <si>
    <t>z_hq4910rp</t>
  </si>
  <si>
    <t>z_hq4100rp</t>
  </si>
  <si>
    <t>z_hq4100rpb</t>
  </si>
  <si>
    <t>z_hq4100rpl</t>
  </si>
  <si>
    <t>z_hq4100rpu</t>
  </si>
  <si>
    <t>z_hq4100rpe</t>
  </si>
  <si>
    <t>z_hq4101rp</t>
  </si>
  <si>
    <t>z_hq4101rp1</t>
  </si>
  <si>
    <t>z_hq4101rp2</t>
  </si>
  <si>
    <t>z_hq4101rp3</t>
  </si>
  <si>
    <t>z_hq4102rp</t>
  </si>
  <si>
    <t>z_hq4103rp</t>
  </si>
  <si>
    <t>z_hq4104rp</t>
  </si>
  <si>
    <t>z_hq4105rp</t>
  </si>
  <si>
    <t>z_hq4106rp</t>
  </si>
  <si>
    <t>z_hq4107rp</t>
  </si>
  <si>
    <t>z_hq4108rp</t>
  </si>
  <si>
    <t>z_hq4109rp</t>
  </si>
  <si>
    <t>z_hq41010rp</t>
  </si>
  <si>
    <t>z_hq407rp</t>
  </si>
  <si>
    <t>z_hq4071rp</t>
  </si>
  <si>
    <t>z_hq407rp1</t>
  </si>
  <si>
    <t>z_hq407rp2</t>
  </si>
  <si>
    <t>z_hq407rp3</t>
  </si>
  <si>
    <t>z_hq407rp4</t>
  </si>
  <si>
    <t>z_hq407rp5</t>
  </si>
  <si>
    <t>z_hq407rp6</t>
  </si>
  <si>
    <t>z_hq408rp</t>
  </si>
  <si>
    <t>z_hq4081rp</t>
  </si>
  <si>
    <t>z_hq408rp1</t>
  </si>
  <si>
    <t>z_hq408rp2</t>
  </si>
  <si>
    <t>z_hq408rp3</t>
  </si>
  <si>
    <t>z_hq408rp4</t>
  </si>
  <si>
    <t>z_hq408rp5</t>
  </si>
  <si>
    <t>z_hq408rp6</t>
  </si>
  <si>
    <t>z_hq409rp</t>
  </si>
  <si>
    <t>z_hq700rp</t>
  </si>
  <si>
    <t>z_hq701rp</t>
  </si>
  <si>
    <t>z_hincstat</t>
  </si>
  <si>
    <t>z_hincrel</t>
  </si>
  <si>
    <t>z_hp205re</t>
  </si>
  <si>
    <t>z_hp206re</t>
  </si>
  <si>
    <t>z_hp207re</t>
  </si>
  <si>
    <t>z_hp207reb</t>
  </si>
  <si>
    <t>z_hp207rel</t>
  </si>
  <si>
    <t>z_hp207reu</t>
  </si>
  <si>
    <t>z_hp207ree</t>
  </si>
  <si>
    <t>z_hp208rec</t>
  </si>
  <si>
    <t>z_hp205sp</t>
  </si>
  <si>
    <t>z_hp207sp</t>
  </si>
  <si>
    <t>z_hp207spb</t>
  </si>
  <si>
    <t>z_hp207spl</t>
  </si>
  <si>
    <t>z_hp207spu</t>
  </si>
  <si>
    <t>z_hp207spe</t>
  </si>
  <si>
    <t>z_hp208spc</t>
  </si>
  <si>
    <t>z_hp289re</t>
  </si>
  <si>
    <t>z_hp299re</t>
  </si>
  <si>
    <t>z_hp209re</t>
  </si>
  <si>
    <t>z_hp210re</t>
  </si>
  <si>
    <t>z_hp211re</t>
  </si>
  <si>
    <t>z_hp211rec</t>
  </si>
  <si>
    <t>z_hp2110re</t>
  </si>
  <si>
    <t>z_hp211reb</t>
  </si>
  <si>
    <t>z_hp211rel</t>
  </si>
  <si>
    <t>z_hp211reu</t>
  </si>
  <si>
    <t>z_hp211ree</t>
  </si>
  <si>
    <t>z_hp522re</t>
  </si>
  <si>
    <t>z_hp523re</t>
  </si>
  <si>
    <t>z_hp524re</t>
  </si>
  <si>
    <t>z_hp508re</t>
  </si>
  <si>
    <t>z_hp509re</t>
  </si>
  <si>
    <t>z_hp510re</t>
  </si>
  <si>
    <t>z_hp510rec</t>
  </si>
  <si>
    <t>z_hp510reb</t>
  </si>
  <si>
    <t>z_hp510rel</t>
  </si>
  <si>
    <t>z_hp510reu</t>
  </si>
  <si>
    <t>z_hp510ree</t>
  </si>
  <si>
    <t>z_hp511re</t>
  </si>
  <si>
    <t>z_hp289sp</t>
  </si>
  <si>
    <t>z_hp299sp</t>
  </si>
  <si>
    <t>z_hp209sp</t>
  </si>
  <si>
    <t>z_hp211sp</t>
  </si>
  <si>
    <t>z_hp211spc</t>
  </si>
  <si>
    <t>z_hp2110sp</t>
  </si>
  <si>
    <t>z_hp211spb</t>
  </si>
  <si>
    <t>z_hp211spl</t>
  </si>
  <si>
    <t>z_hp211spu</t>
  </si>
  <si>
    <t>z_hp211spe</t>
  </si>
  <si>
    <t>z_hp522sp</t>
  </si>
  <si>
    <t>z_hp523sp</t>
  </si>
  <si>
    <t>z_hp524sp</t>
  </si>
  <si>
    <t>z_hp508sp</t>
  </si>
  <si>
    <t>z_hp509sp</t>
  </si>
  <si>
    <t>z_hp510sp</t>
  </si>
  <si>
    <t>z_hp510spc</t>
  </si>
  <si>
    <t>z_hp510spb</t>
  </si>
  <si>
    <t>z_hp510spl</t>
  </si>
  <si>
    <t>z_hp510spu</t>
  </si>
  <si>
    <t>z_hp510spe</t>
  </si>
  <si>
    <t>z_hp511sp</t>
  </si>
  <si>
    <t>z_hp530re</t>
  </si>
  <si>
    <t>z_hp531re</t>
  </si>
  <si>
    <t>z_hp532re</t>
  </si>
  <si>
    <t>z_hp533re</t>
  </si>
  <si>
    <t>z_hp533ref</t>
  </si>
  <si>
    <t>z_hp533rec</t>
  </si>
  <si>
    <t>z_hp533reb</t>
  </si>
  <si>
    <t>z_hp533rel</t>
  </si>
  <si>
    <t>z_hp533reu</t>
  </si>
  <si>
    <t>z_hp533ree</t>
  </si>
  <si>
    <t>z_hp534re</t>
  </si>
  <si>
    <t>z_hp535re</t>
  </si>
  <si>
    <t>z_hp535reb</t>
  </si>
  <si>
    <t>z_hp535rel</t>
  </si>
  <si>
    <t>z_hp535reu</t>
  </si>
  <si>
    <t>z_hp535ree</t>
  </si>
  <si>
    <t>z_hp300re</t>
  </si>
  <si>
    <t>z_hp301re</t>
  </si>
  <si>
    <t>z_hp302re</t>
  </si>
  <si>
    <t>z_hp301rec</t>
  </si>
  <si>
    <t>z_hp536re</t>
  </si>
  <si>
    <t>z_hp537re1</t>
  </si>
  <si>
    <t>z_hp537re2</t>
  </si>
  <si>
    <t>z_hp537re3</t>
  </si>
  <si>
    <t>z_hp537re4</t>
  </si>
  <si>
    <t>z_hp537re5</t>
  </si>
  <si>
    <t>z_hp543re</t>
  </si>
  <si>
    <t>z_hp543ref</t>
  </si>
  <si>
    <t>z_hp543rec</t>
  </si>
  <si>
    <t>z_hp543reb</t>
  </si>
  <si>
    <t>z_hp543rel</t>
  </si>
  <si>
    <t>z_hp543reu</t>
  </si>
  <si>
    <t>z_hp543ree</t>
  </si>
  <si>
    <t>z_hp544re</t>
  </si>
  <si>
    <t>z_hp530sp</t>
  </si>
  <si>
    <t>z_hp531sp</t>
  </si>
  <si>
    <t>z_hp532sp</t>
  </si>
  <si>
    <t>z_hp533sp</t>
  </si>
  <si>
    <t>z_hp533spf</t>
  </si>
  <si>
    <t>z_hp533spc</t>
  </si>
  <si>
    <t>z_hp533spb</t>
  </si>
  <si>
    <t>z_hp533spl</t>
  </si>
  <si>
    <t>z_hp533spu</t>
  </si>
  <si>
    <t>z_hp533spe</t>
  </si>
  <si>
    <t>z_hp534sp</t>
  </si>
  <si>
    <t>z_hp535sp</t>
  </si>
  <si>
    <t>z_hp535spb</t>
  </si>
  <si>
    <t>z_hp535spl</t>
  </si>
  <si>
    <t>z_hp535spu</t>
  </si>
  <si>
    <t>z_hp535spe</t>
  </si>
  <si>
    <t>z_hp306sp</t>
  </si>
  <si>
    <t>z_hp307sp</t>
  </si>
  <si>
    <t>z_hp308sp</t>
  </si>
  <si>
    <t>z_hp307spc</t>
  </si>
  <si>
    <t>z_hp536sp</t>
  </si>
  <si>
    <t>z_hp537sp1</t>
  </si>
  <si>
    <t>z_hp537sp2</t>
  </si>
  <si>
    <t>z_hp537sp3</t>
  </si>
  <si>
    <t>z_hp537sp4</t>
  </si>
  <si>
    <t>z_hp537sp5</t>
  </si>
  <si>
    <t>z_hp543sp</t>
  </si>
  <si>
    <t>z_hp543spf</t>
  </si>
  <si>
    <t>z_hp543spc</t>
  </si>
  <si>
    <t>z_hp543spb</t>
  </si>
  <si>
    <t>z_hp543spl</t>
  </si>
  <si>
    <t>z_hp543spu</t>
  </si>
  <si>
    <t>z_hp543spe</t>
  </si>
  <si>
    <t>z_hp544sp</t>
  </si>
  <si>
    <t>z_hp400rp</t>
  </si>
  <si>
    <t>z_hp400rpf</t>
  </si>
  <si>
    <t>z_hp401rp1</t>
  </si>
  <si>
    <t>z_hp402rp1</t>
  </si>
  <si>
    <t>z_hp401rp1b</t>
  </si>
  <si>
    <t>z_hp401rp1l</t>
  </si>
  <si>
    <t>z_hp401rp1u</t>
  </si>
  <si>
    <t>z_hp401rp1e</t>
  </si>
  <si>
    <t>z_hp401rp1c</t>
  </si>
  <si>
    <t>z_hp403rp1</t>
  </si>
  <si>
    <t>z_hp404rp1</t>
  </si>
  <si>
    <t>z_hp405rp1</t>
  </si>
  <si>
    <t>z_hp406rp1</t>
  </si>
  <si>
    <t>z_hp407rp1</t>
  </si>
  <si>
    <t>z_hp408rp1</t>
  </si>
  <si>
    <t>z_hp408rp1c</t>
  </si>
  <si>
    <t>z_hp409rp1</t>
  </si>
  <si>
    <t>z_hp409rp1b</t>
  </si>
  <si>
    <t>z_hp409rp1l</t>
  </si>
  <si>
    <t>z_hp409rp1u</t>
  </si>
  <si>
    <t>z_hp409rp1e</t>
  </si>
  <si>
    <t>z_hp410rp1</t>
  </si>
  <si>
    <t>z_hp411rp1</t>
  </si>
  <si>
    <t>z_hp412rp1c</t>
  </si>
  <si>
    <t>z_hp412rp1l</t>
  </si>
  <si>
    <t>z_hp412rp1u</t>
  </si>
  <si>
    <t>z_hp401rp2</t>
  </si>
  <si>
    <t>z_hp402rp2</t>
  </si>
  <si>
    <t>z_hp401rp2b</t>
  </si>
  <si>
    <t>z_hp401rp2l</t>
  </si>
  <si>
    <t>z_hp401rp2u</t>
  </si>
  <si>
    <t>z_hp401rp2e</t>
  </si>
  <si>
    <t>z_hp401rp2c</t>
  </si>
  <si>
    <t>z_hp403rp2</t>
  </si>
  <si>
    <t>z_hp404rp2</t>
  </si>
  <si>
    <t>z_hp405rp2</t>
  </si>
  <si>
    <t>z_hp406rp2</t>
  </si>
  <si>
    <t>z_hp407rp2</t>
  </si>
  <si>
    <t>z_hp408rp2</t>
  </si>
  <si>
    <t>z_hp408rp2c</t>
  </si>
  <si>
    <t>z_hp409rp2</t>
  </si>
  <si>
    <t>z_hp409rp2b</t>
  </si>
  <si>
    <t>z_hp409rp2l</t>
  </si>
  <si>
    <t>z_hp409rp2u</t>
  </si>
  <si>
    <t>z_hp409rp2e</t>
  </si>
  <si>
    <t>z_hp410rp2</t>
  </si>
  <si>
    <t>z_hp411rp2</t>
  </si>
  <si>
    <t>z_hp412rp2c</t>
  </si>
  <si>
    <t>z_hp412rp2l</t>
  </si>
  <si>
    <t>z_hp412rp2u</t>
  </si>
  <si>
    <t>z_hp401rp3</t>
  </si>
  <si>
    <t>z_hp402rp3</t>
  </si>
  <si>
    <t>z_hp401rp3b</t>
  </si>
  <si>
    <t>z_hp401rp3l</t>
  </si>
  <si>
    <t>z_hp401rp3u</t>
  </si>
  <si>
    <t>z_hp401rp3e</t>
  </si>
  <si>
    <t>z_hp401rp3c</t>
  </si>
  <si>
    <t>z_hp403rp3</t>
  </si>
  <si>
    <t>z_hp404rp3</t>
  </si>
  <si>
    <t>z_hp405rp3</t>
  </si>
  <si>
    <t>z_hp406rp3</t>
  </si>
  <si>
    <t>z_hp407rp3</t>
  </si>
  <si>
    <t>z_hp408rp3</t>
  </si>
  <si>
    <t>z_hp408rp3c</t>
  </si>
  <si>
    <t>z_hp409rp3</t>
  </si>
  <si>
    <t>z_hp409rp3b</t>
  </si>
  <si>
    <t>z_hp409rp3l</t>
  </si>
  <si>
    <t>z_hp409rp3u</t>
  </si>
  <si>
    <t>z_hp409rp3e</t>
  </si>
  <si>
    <t>z_hp410rp3</t>
  </si>
  <si>
    <t>z_hp411rp3</t>
  </si>
  <si>
    <t>z_hp412rp3c</t>
  </si>
  <si>
    <t>z_hp412rp3l</t>
  </si>
  <si>
    <t>z_hp412rp3u</t>
  </si>
  <si>
    <t>z_hp401rp4</t>
  </si>
  <si>
    <t>z_hp402rp4</t>
  </si>
  <si>
    <t>z_hp401rp4b</t>
  </si>
  <si>
    <t>z_hp401rp4l</t>
  </si>
  <si>
    <t>z_hp401rp4u</t>
  </si>
  <si>
    <t>z_hp401rp4e</t>
  </si>
  <si>
    <t>z_hp401rp4c</t>
  </si>
  <si>
    <t>z_hp403rp4</t>
  </si>
  <si>
    <t>z_hp404rp4</t>
  </si>
  <si>
    <t>z_hp405rp4</t>
  </si>
  <si>
    <t>z_hp406rp4</t>
  </si>
  <si>
    <t>z_hp407rp4</t>
  </si>
  <si>
    <t>z_hp408rp4</t>
  </si>
  <si>
    <t>z_hp408rp4c</t>
  </si>
  <si>
    <t>z_hp409rp4</t>
  </si>
  <si>
    <t>z_hp409rp4b</t>
  </si>
  <si>
    <t>z_hp409rp4l</t>
  </si>
  <si>
    <t>z_hp409rp4u</t>
  </si>
  <si>
    <t>z_hp409rp4e</t>
  </si>
  <si>
    <t>z_hp410rp4</t>
  </si>
  <si>
    <t>z_hp411rp4</t>
  </si>
  <si>
    <t>z_hp412rp4c</t>
  </si>
  <si>
    <t>z_hp412rp4l</t>
  </si>
  <si>
    <t>z_hp412rp4u</t>
  </si>
  <si>
    <t>z_hp401rp5</t>
  </si>
  <si>
    <t>z_hp402rp5</t>
  </si>
  <si>
    <t>z_hp401rp5b</t>
  </si>
  <si>
    <t>z_hp401rp5l</t>
  </si>
  <si>
    <t>z_hp401rp5u</t>
  </si>
  <si>
    <t>z_hp401rp5e</t>
  </si>
  <si>
    <t>z_hp401rp5c</t>
  </si>
  <si>
    <t>z_hp403rp5</t>
  </si>
  <si>
    <t>z_hp404rp5</t>
  </si>
  <si>
    <t>z_hp405rp5</t>
  </si>
  <si>
    <t>z_hp406rp5</t>
  </si>
  <si>
    <t>z_hp407rp5</t>
  </si>
  <si>
    <t>z_hp408rp5</t>
  </si>
  <si>
    <t>z_hp408rp5c</t>
  </si>
  <si>
    <t>z_hp409rp5</t>
  </si>
  <si>
    <t>z_hp409rp5b</t>
  </si>
  <si>
    <t>z_hp409rp5l</t>
  </si>
  <si>
    <t>z_hp409rp5u</t>
  </si>
  <si>
    <t>z_hp409rp5e</t>
  </si>
  <si>
    <t>z_hp410rp5</t>
  </si>
  <si>
    <t>z_hp411rp5</t>
  </si>
  <si>
    <t>z_hp412rp5c</t>
  </si>
  <si>
    <t>z_hp412rp5l</t>
  </si>
  <si>
    <t>z_hp412rp5u</t>
  </si>
  <si>
    <t>z_hp201re</t>
  </si>
  <si>
    <t>z_hp202re</t>
  </si>
  <si>
    <t>z_hp202rec</t>
  </si>
  <si>
    <t>z_hp202reb</t>
  </si>
  <si>
    <t>z_hp202rel</t>
  </si>
  <si>
    <t>z_hp202reu</t>
  </si>
  <si>
    <t>z_hp202ree</t>
  </si>
  <si>
    <t>z_hp201sp</t>
  </si>
  <si>
    <t>z_hp202sp</t>
  </si>
  <si>
    <t>z_hp202spb</t>
  </si>
  <si>
    <t>z_hp202spl</t>
  </si>
  <si>
    <t>z_hp202spu</t>
  </si>
  <si>
    <t>z_hp202spe</t>
  </si>
  <si>
    <t>z_hp2031re</t>
  </si>
  <si>
    <t>z_hp203re</t>
  </si>
  <si>
    <t>z_hp2032re</t>
  </si>
  <si>
    <t>z_hp204re</t>
  </si>
  <si>
    <t>z_hp204reb</t>
  </si>
  <si>
    <t>z_hp204rel</t>
  </si>
  <si>
    <t>z_hp204reu</t>
  </si>
  <si>
    <t>z_hp204ree</t>
  </si>
  <si>
    <t>z_hp2031sp</t>
  </si>
  <si>
    <t>z_hp203sp</t>
  </si>
  <si>
    <t>z_hp2032sp</t>
  </si>
  <si>
    <t>z_hp204sp</t>
  </si>
  <si>
    <t>z_hp204spb</t>
  </si>
  <si>
    <t>z_hp204spl</t>
  </si>
  <si>
    <t>z_hp204spu</t>
  </si>
  <si>
    <t>z_hp204spe</t>
  </si>
  <si>
    <t>z_hp550re</t>
  </si>
  <si>
    <t>z_hp551re</t>
  </si>
  <si>
    <t>z_hp552re</t>
  </si>
  <si>
    <t>z_hp553re</t>
  </si>
  <si>
    <t>z_hp554re</t>
  </si>
  <si>
    <t>z_hp555re</t>
  </si>
  <si>
    <t>z_hp556rec</t>
  </si>
  <si>
    <t>z_hp212re</t>
  </si>
  <si>
    <t>z_hp213re</t>
  </si>
  <si>
    <t>z_hp213reb</t>
  </si>
  <si>
    <t>z_hp213rel</t>
  </si>
  <si>
    <t>z_hp213reu</t>
  </si>
  <si>
    <t>z_hp213ree</t>
  </si>
  <si>
    <t>z_hp212sp</t>
  </si>
  <si>
    <t>z_hp213sp</t>
  </si>
  <si>
    <t>z_hp213spb</t>
  </si>
  <si>
    <t>z_hp213spl</t>
  </si>
  <si>
    <t>z_hp213spu</t>
  </si>
  <si>
    <t>z_hp213spe</t>
  </si>
  <si>
    <t>z_hp216rp</t>
  </si>
  <si>
    <t>z_hp218rp</t>
  </si>
  <si>
    <t>z_hp219rp</t>
  </si>
  <si>
    <t>z_hp219rpb</t>
  </si>
  <si>
    <t>z_hp219rpl</t>
  </si>
  <si>
    <t>z_hp219rpu</t>
  </si>
  <si>
    <t>z_hp219rpe</t>
  </si>
  <si>
    <t>z_hp220rp</t>
  </si>
  <si>
    <t>z_hp222rp</t>
  </si>
  <si>
    <t>z_hp223rp</t>
  </si>
  <si>
    <t>z_hp223rpb</t>
  </si>
  <si>
    <t>z_hp223rpl</t>
  </si>
  <si>
    <t>z_hp223rpu</t>
  </si>
  <si>
    <t>z_hp223rpe</t>
  </si>
  <si>
    <t>z_hp224hh</t>
  </si>
  <si>
    <t>z_hp225hh</t>
  </si>
  <si>
    <t>z_hp225hhb</t>
  </si>
  <si>
    <t>z_hp225hhl</t>
  </si>
  <si>
    <t>z_hp225hhu</t>
  </si>
  <si>
    <t>z_hp225hhe</t>
  </si>
  <si>
    <t>z_hp226re</t>
  </si>
  <si>
    <t>z_hp227re</t>
  </si>
  <si>
    <t>z_hp250rec</t>
  </si>
  <si>
    <t>z_hp251rec</t>
  </si>
  <si>
    <t>z_hp260hec</t>
  </si>
  <si>
    <t>z_hp261hec</t>
  </si>
  <si>
    <t>z_hassstat</t>
  </si>
  <si>
    <t>z_hassrel</t>
  </si>
  <si>
    <t>z_hr021rp</t>
  </si>
  <si>
    <t>z_hr021rpb</t>
  </si>
  <si>
    <t>z_hr021rpf</t>
  </si>
  <si>
    <t>z_hr021rpl</t>
  </si>
  <si>
    <t>z_hr021rpu</t>
  </si>
  <si>
    <t>z_hr021rpe</t>
  </si>
  <si>
    <t>z_hr200rp</t>
  </si>
  <si>
    <t>z_hr201rp</t>
  </si>
  <si>
    <t>z_hr201rpb</t>
  </si>
  <si>
    <t>z_hr201rpl</t>
  </si>
  <si>
    <t>z_hr201rpu</t>
  </si>
  <si>
    <t>z_hr201rpe</t>
  </si>
  <si>
    <t>z_hr202rp</t>
  </si>
  <si>
    <t>z_hr201rpc</t>
  </si>
  <si>
    <t>z_hr300rp</t>
  </si>
  <si>
    <t>z_hr301rp</t>
  </si>
  <si>
    <t>z_hr302rp</t>
  </si>
  <si>
    <t>z_hr301rpc</t>
  </si>
  <si>
    <t>z_hr022rp</t>
  </si>
  <si>
    <t>z_hr022rpb</t>
  </si>
  <si>
    <t>z_hr022rpl</t>
  </si>
  <si>
    <t>z_hr022rpu</t>
  </si>
  <si>
    <t>z_hr022rpe</t>
  </si>
  <si>
    <t>z_hr023rpc</t>
  </si>
  <si>
    <t>z_hr203rp</t>
  </si>
  <si>
    <t>z_hr204rp</t>
  </si>
  <si>
    <t>z_hr204rpb</t>
  </si>
  <si>
    <t>z_hr204rpl</t>
  </si>
  <si>
    <t>z_hr204rpu</t>
  </si>
  <si>
    <t>z_hr204rpe</t>
  </si>
  <si>
    <t>z_hr205rp</t>
  </si>
  <si>
    <t>z_hr204rpc</t>
  </si>
  <si>
    <t>z_hr050rp</t>
  </si>
  <si>
    <t>z_hr029rp</t>
  </si>
  <si>
    <t>z_hr029rpb</t>
  </si>
  <si>
    <t>z_hr029rpf</t>
  </si>
  <si>
    <t>z_hr029rpl</t>
  </si>
  <si>
    <t>z_hr029rpu</t>
  </si>
  <si>
    <t>z_hr029rpe</t>
  </si>
  <si>
    <t>z_hr303rp</t>
  </si>
  <si>
    <t>z_hr304rp</t>
  </si>
  <si>
    <t>z_hr305rp</t>
  </si>
  <si>
    <t>z_hr304rpc</t>
  </si>
  <si>
    <t>z_hr030rp</t>
  </si>
  <si>
    <t>z_hr030rpb</t>
  </si>
  <si>
    <t>z_hr030rpl</t>
  </si>
  <si>
    <t>z_hr030rpu</t>
  </si>
  <si>
    <t>z_hr030rpe</t>
  </si>
  <si>
    <t>z_hr031rpc</t>
  </si>
  <si>
    <t>z_hr024rp</t>
  </si>
  <si>
    <t>z_hr025rp</t>
  </si>
  <si>
    <t>z_hr025rpb</t>
  </si>
  <si>
    <t>z_hr025rpl</t>
  </si>
  <si>
    <t>z_hr025rpu</t>
  </si>
  <si>
    <t>z_hr025rpe</t>
  </si>
  <si>
    <t>z_hr306rp</t>
  </si>
  <si>
    <t>z_hr307rp</t>
  </si>
  <si>
    <t>z_hr308rp</t>
  </si>
  <si>
    <t>z_hr307rpc</t>
  </si>
  <si>
    <t>z_hr026rp</t>
  </si>
  <si>
    <t>z_hr026rpb</t>
  </si>
  <si>
    <t>z_hr026rpl</t>
  </si>
  <si>
    <t>z_hr026rpu</t>
  </si>
  <si>
    <t>z_hr026rpe</t>
  </si>
  <si>
    <t>z_hr027rpc</t>
  </si>
  <si>
    <t>z_hr206rp</t>
  </si>
  <si>
    <t>z_hr207rp</t>
  </si>
  <si>
    <t>z_hr207rpb</t>
  </si>
  <si>
    <t>z_hr207rpl</t>
  </si>
  <si>
    <t>z_hr207rpu</t>
  </si>
  <si>
    <t>z_hr207rpe</t>
  </si>
  <si>
    <t>z_hr208rp</t>
  </si>
  <si>
    <t>z_hr207rpc</t>
  </si>
  <si>
    <t>z_hr032rp</t>
  </si>
  <si>
    <t>z_hr033rp</t>
  </si>
  <si>
    <t>z_hr033rpb</t>
  </si>
  <si>
    <t>z_hr033rpl</t>
  </si>
  <si>
    <t>z_hr033rpu</t>
  </si>
  <si>
    <t>z_hr033rpe</t>
  </si>
  <si>
    <t>z_hr034rp</t>
  </si>
  <si>
    <t>z_hr034rpb</t>
  </si>
  <si>
    <t>z_hr034rpl</t>
  </si>
  <si>
    <t>z_hr034rpu</t>
  </si>
  <si>
    <t>z_hr034rpe</t>
  </si>
  <si>
    <t>z_hr035rpc</t>
  </si>
  <si>
    <t>z_hr040rp</t>
  </si>
  <si>
    <t>z_hr041rp</t>
  </si>
  <si>
    <t>z_hr042rp</t>
  </si>
  <si>
    <t>z_hr042rpb</t>
  </si>
  <si>
    <t>z_hr042rpl</t>
  </si>
  <si>
    <t>z_hr042rpu</t>
  </si>
  <si>
    <t>z_hr042rpe</t>
  </si>
  <si>
    <t>z_hr043rp</t>
  </si>
  <si>
    <t>z_hr043rpb</t>
  </si>
  <si>
    <t>z_hr043rpl</t>
  </si>
  <si>
    <t>z_hr043rpu</t>
  </si>
  <si>
    <t>z_hr043rpe</t>
  </si>
  <si>
    <t>z_hr036rp</t>
  </si>
  <si>
    <t>z_hr037rp</t>
  </si>
  <si>
    <t>z_hr037rpb</t>
  </si>
  <si>
    <t>z_hr037rpl</t>
  </si>
  <si>
    <t>z_hr037rpu</t>
  </si>
  <si>
    <t>z_hr037rpe</t>
  </si>
  <si>
    <t>z_hr062rp</t>
  </si>
  <si>
    <t>z_hr063rp</t>
  </si>
  <si>
    <t>z_hr063rpb</t>
  </si>
  <si>
    <t>z_hr063rpl</t>
  </si>
  <si>
    <t>z_hr063rpu</t>
  </si>
  <si>
    <t>z_hr063rpe</t>
  </si>
  <si>
    <t>z_hr210rp</t>
  </si>
  <si>
    <t>z_hr211rp</t>
  </si>
  <si>
    <t>z_hr210rpc</t>
  </si>
  <si>
    <t>z_hr210rpl</t>
  </si>
  <si>
    <t>z_hr210rpu</t>
  </si>
  <si>
    <t>z_hr064rp</t>
  </si>
  <si>
    <t>z_hr065rp</t>
  </si>
  <si>
    <t>z_hr065rpb</t>
  </si>
  <si>
    <t>z_hr065rpl</t>
  </si>
  <si>
    <t>z_hr065rpu</t>
  </si>
  <si>
    <t>z_hr065rpe</t>
  </si>
  <si>
    <t>z_hr212rp</t>
  </si>
  <si>
    <t>z_hr213rp</t>
  </si>
  <si>
    <t>z_hr212rpc</t>
  </si>
  <si>
    <t>z_hr212rpl</t>
  </si>
  <si>
    <t>z_hr212rpu</t>
  </si>
  <si>
    <t>z_hr066rp</t>
  </si>
  <si>
    <t>z_hr067rp</t>
  </si>
  <si>
    <t>z_hr067rpb</t>
  </si>
  <si>
    <t>z_hr067rpl</t>
  </si>
  <si>
    <t>z_hr067rpu</t>
  </si>
  <si>
    <t>z_hr067rpe</t>
  </si>
  <si>
    <t>z_hr214rp</t>
  </si>
  <si>
    <t>z_hr215rp</t>
  </si>
  <si>
    <t>z_hr214rpc</t>
  </si>
  <si>
    <t>z_hr214rpl</t>
  </si>
  <si>
    <t>z_hr214rpu</t>
  </si>
  <si>
    <t>z_hr309rp</t>
  </si>
  <si>
    <t>z_hr310rp</t>
  </si>
  <si>
    <t>z_hr311rp</t>
  </si>
  <si>
    <t>z_hr310rpc</t>
  </si>
  <si>
    <t>z_hr068rp</t>
  </si>
  <si>
    <t>z_hr069rp</t>
  </si>
  <si>
    <t>z_hr069rpb</t>
  </si>
  <si>
    <t>z_hr069rpl</t>
  </si>
  <si>
    <t>z_hr069rpu</t>
  </si>
  <si>
    <t>z_hr069rpe</t>
  </si>
  <si>
    <t>z_hr080re</t>
  </si>
  <si>
    <t>z_hr081re</t>
  </si>
  <si>
    <t>z_hr081reb</t>
  </si>
  <si>
    <t>z_hr081ref</t>
  </si>
  <si>
    <t>z_hr081rel</t>
  </si>
  <si>
    <t>z_hr081reu</t>
  </si>
  <si>
    <t>z_hr081ree</t>
  </si>
  <si>
    <t>z_hr082re</t>
  </si>
  <si>
    <t>z_hr083re</t>
  </si>
  <si>
    <t>z_hr084re</t>
  </si>
  <si>
    <t>z_hr085re</t>
  </si>
  <si>
    <t>z_hr085reb</t>
  </si>
  <si>
    <t>z_hr085rel</t>
  </si>
  <si>
    <t>z_hr085reu</t>
  </si>
  <si>
    <t>z_hr085ree</t>
  </si>
  <si>
    <t>z_hr080sp</t>
  </si>
  <si>
    <t>z_hr081sp</t>
  </si>
  <si>
    <t>z_hr081spb</t>
  </si>
  <si>
    <t>z_hr081spf</t>
  </si>
  <si>
    <t>z_hr081spl</t>
  </si>
  <si>
    <t>z_hr081spu</t>
  </si>
  <si>
    <t>z_hr081spe</t>
  </si>
  <si>
    <t>z_hr082sp</t>
  </si>
  <si>
    <t>z_hr083sp</t>
  </si>
  <si>
    <t>z_hr084sp</t>
  </si>
  <si>
    <t>z_hr085sp</t>
  </si>
  <si>
    <t>z_hr085spb</t>
  </si>
  <si>
    <t>z_hr085spl</t>
  </si>
  <si>
    <t>z_hr085spu</t>
  </si>
  <si>
    <t>z_hr085spe</t>
  </si>
  <si>
    <t>z_hr315rp</t>
  </si>
  <si>
    <t>z_hr316rp</t>
  </si>
  <si>
    <t>z_hr317rp</t>
  </si>
  <si>
    <t>z_hr318rp</t>
  </si>
  <si>
    <t>z_hr100rpc</t>
  </si>
  <si>
    <t>z_hr101rpc</t>
  </si>
  <si>
    <t>z_hacustat</t>
  </si>
  <si>
    <t>z_hacurel</t>
  </si>
  <si>
    <t>z_hsu00re</t>
  </si>
  <si>
    <t>z_hsuscrec</t>
  </si>
  <si>
    <t>z_hsu10re</t>
  </si>
  <si>
    <t>z_hsu27rea</t>
  </si>
  <si>
    <t>z_hsu27reb</t>
  </si>
  <si>
    <t>z_hsu51rec</t>
  </si>
  <si>
    <t>z_hsu52re</t>
  </si>
  <si>
    <t>z_hsu35re</t>
  </si>
  <si>
    <t>z_hsu53rea</t>
  </si>
  <si>
    <t>z_hsu53reb</t>
  </si>
  <si>
    <t>z_hsu56rea</t>
  </si>
  <si>
    <t>z_hsu56reb</t>
  </si>
  <si>
    <t>z_hsu58re</t>
  </si>
  <si>
    <t>z_hsu59re</t>
  </si>
  <si>
    <t>z_hsu60re</t>
  </si>
  <si>
    <t>z_hdepstat</t>
  </si>
  <si>
    <t>z_hdeprel</t>
  </si>
  <si>
    <t>z_hu001re</t>
  </si>
  <si>
    <t>z_hu002re</t>
  </si>
  <si>
    <t>z_hu003re</t>
  </si>
  <si>
    <t>z_hu003rea</t>
  </si>
  <si>
    <t>z_hu003reb</t>
  </si>
  <si>
    <t>z_hu003rec</t>
  </si>
  <si>
    <t>z_hu003red</t>
  </si>
  <si>
    <t>z_hu004re</t>
  </si>
  <si>
    <t>z_hu005re</t>
  </si>
  <si>
    <t>z_hu006re</t>
  </si>
  <si>
    <t>z_hu007re</t>
  </si>
  <si>
    <t>z_hu008re</t>
  </si>
  <si>
    <t>z_hu009re</t>
  </si>
  <si>
    <t>z_hu010re</t>
  </si>
  <si>
    <t>z_hu011re</t>
  </si>
  <si>
    <t>z_hu012re</t>
  </si>
  <si>
    <t>z_hu024re</t>
  </si>
  <si>
    <t>z_helpstat</t>
  </si>
  <si>
    <t>z_helprel</t>
  </si>
  <si>
    <t>z_hy003rec</t>
  </si>
  <si>
    <t>z_hy004re</t>
  </si>
  <si>
    <t>z_hy010re</t>
  </si>
  <si>
    <t>z_hy011rec</t>
  </si>
  <si>
    <t>z_hy012rec</t>
  </si>
  <si>
    <t>z_hy014rec</t>
  </si>
  <si>
    <t>z_hy016re</t>
  </si>
  <si>
    <t>z_hy300re</t>
  </si>
  <si>
    <t>z_hy017re</t>
  </si>
  <si>
    <t>z_hy018re</t>
  </si>
  <si>
    <t>z_hy301re</t>
  </si>
  <si>
    <t>z_hy019re</t>
  </si>
  <si>
    <t>z_hy020re</t>
  </si>
  <si>
    <t>z_hy302re</t>
  </si>
  <si>
    <t>z_hy021re</t>
  </si>
  <si>
    <t>z_hy022re</t>
  </si>
  <si>
    <t>z_hy500rec</t>
  </si>
  <si>
    <t>z_hy501rec</t>
  </si>
  <si>
    <t>z_hy023rec</t>
  </si>
  <si>
    <t>z_hy024rec</t>
  </si>
  <si>
    <t>z_hy025re</t>
  </si>
  <si>
    <t>z_hy303re</t>
  </si>
  <si>
    <t>z_hy026re</t>
  </si>
  <si>
    <t>z_hy304re</t>
  </si>
  <si>
    <t>z_hy030re</t>
  </si>
  <si>
    <t>z_hy031rec</t>
  </si>
  <si>
    <t>z_hy032rec</t>
  </si>
  <si>
    <t>z_hy033rec</t>
  </si>
  <si>
    <t>z_hy034re</t>
  </si>
  <si>
    <t>z_hy305re</t>
  </si>
  <si>
    <t>z_hy035re</t>
  </si>
  <si>
    <t>z_hy306re</t>
  </si>
  <si>
    <t>z_hy036re</t>
  </si>
  <si>
    <t>z_hy307re</t>
  </si>
  <si>
    <t>z_hy037re</t>
  </si>
  <si>
    <t>z_hy308re</t>
  </si>
  <si>
    <t>z_hy038re</t>
  </si>
  <si>
    <t>z_hy309re</t>
  </si>
  <si>
    <t>z_hyy39re</t>
  </si>
  <si>
    <t>z_hy310re</t>
  </si>
  <si>
    <t>z_hyy40re</t>
  </si>
  <si>
    <t>z_hy311re</t>
  </si>
  <si>
    <t>z_hyy41re</t>
  </si>
  <si>
    <t>z_hy312re</t>
  </si>
  <si>
    <t>z_hyy42re</t>
  </si>
  <si>
    <t>z_hy313re</t>
  </si>
  <si>
    <t>z_hy040re</t>
  </si>
  <si>
    <t>z_hy315re</t>
  </si>
  <si>
    <t>z_hy316re</t>
  </si>
  <si>
    <t>z_hy317re</t>
  </si>
  <si>
    <t>z_hy318re</t>
  </si>
  <si>
    <t>z_hy319re</t>
  </si>
  <si>
    <t>z_hy320re</t>
  </si>
  <si>
    <t>z_hy321re</t>
  </si>
  <si>
    <t>z_hy322re</t>
  </si>
  <si>
    <t>z_hy323re</t>
  </si>
  <si>
    <t>z_hy140re</t>
  </si>
  <si>
    <t>z_hy041re</t>
  </si>
  <si>
    <t>z_hy325re</t>
  </si>
  <si>
    <t>z_hy326re</t>
  </si>
  <si>
    <t>z_hy327re</t>
  </si>
  <si>
    <t>z_hy328re</t>
  </si>
  <si>
    <t>z_hy329re</t>
  </si>
  <si>
    <t>z_hy330re</t>
  </si>
  <si>
    <t>z_hy331re</t>
  </si>
  <si>
    <t>z_hy042re</t>
  </si>
  <si>
    <t>z_hy043re</t>
  </si>
  <si>
    <t>z_hy044re</t>
  </si>
  <si>
    <t>z_hy045sp</t>
  </si>
  <si>
    <t>z_hy333re</t>
  </si>
  <si>
    <t>z_hy334re</t>
  </si>
  <si>
    <t>z_hy335re</t>
  </si>
  <si>
    <t>z_hy336re</t>
  </si>
  <si>
    <t>z_hy337re</t>
  </si>
  <si>
    <t>z_hy338re</t>
  </si>
  <si>
    <t>z_hy339re</t>
  </si>
  <si>
    <t>z_hy046re</t>
  </si>
  <si>
    <t>z_hy341re</t>
  </si>
  <si>
    <t>z_hy502rec</t>
  </si>
  <si>
    <t>z_hy503rec</t>
  </si>
  <si>
    <t>z_hy061re</t>
  </si>
  <si>
    <t>z_hy062re</t>
  </si>
  <si>
    <t>z_hy600rec</t>
  </si>
  <si>
    <t>z_hy063sp</t>
  </si>
  <si>
    <t>z_hy064sp</t>
  </si>
  <si>
    <t>z_hy601rec</t>
  </si>
  <si>
    <t>z_hy065re</t>
  </si>
  <si>
    <t>z_hy066sp</t>
  </si>
  <si>
    <t>z_hy080re</t>
  </si>
  <si>
    <t>z_heldstat</t>
  </si>
  <si>
    <t>z_heldrel</t>
  </si>
  <si>
    <t>z_hy201rec</t>
  </si>
  <si>
    <t>z_hy202rec</t>
  </si>
  <si>
    <t>z_hy700rec</t>
  </si>
  <si>
    <t>z_hy218re</t>
  </si>
  <si>
    <t>z_hy219re</t>
  </si>
  <si>
    <t>z_hy220sp</t>
  </si>
  <si>
    <t>z_hy221sp</t>
  </si>
  <si>
    <t>z_hy222sp</t>
  </si>
  <si>
    <t>z_hy223sp</t>
  </si>
  <si>
    <t>z_hy224sp</t>
  </si>
  <si>
    <t>z_hy225sp</t>
  </si>
  <si>
    <t>z_hy726sp</t>
  </si>
  <si>
    <t>z_hy227sp</t>
  </si>
  <si>
    <t>z_hy228sp</t>
  </si>
  <si>
    <t>z_hy229sp</t>
  </si>
  <si>
    <t>z_hy230sp</t>
  </si>
  <si>
    <t>z_hy231sp</t>
  </si>
  <si>
    <t>z_hy232sp</t>
  </si>
  <si>
    <t>z_hy233sp</t>
  </si>
  <si>
    <t>z_hy234re</t>
  </si>
  <si>
    <t>z_hy235re</t>
  </si>
  <si>
    <t>z_hy236re</t>
  </si>
  <si>
    <t>z_hy237re</t>
  </si>
  <si>
    <t>z_hy238re</t>
  </si>
  <si>
    <t>z_hy239re</t>
  </si>
  <si>
    <t>z_hy240rec</t>
  </si>
  <si>
    <t>z_hy241rec</t>
  </si>
  <si>
    <t>z_hy242rec</t>
  </si>
  <si>
    <t>z_hy243rec</t>
  </si>
  <si>
    <t>z_hy244rec</t>
  </si>
  <si>
    <t>z_hy245re</t>
  </si>
  <si>
    <t>z_hy246re</t>
  </si>
  <si>
    <t>z_hy247re</t>
  </si>
  <si>
    <t>z_hy248re</t>
  </si>
  <si>
    <t>z_hy249re</t>
  </si>
  <si>
    <t>z_hy251sp</t>
  </si>
  <si>
    <t>z_hy252re</t>
  </si>
  <si>
    <t>z_hy253re</t>
  </si>
  <si>
    <t>z_hy254re</t>
  </si>
  <si>
    <t>z_hy255re</t>
  </si>
  <si>
    <t>z_hy256re</t>
  </si>
  <si>
    <t>z_hy257re</t>
  </si>
  <si>
    <t>z_hy258re</t>
  </si>
  <si>
    <t>z_hy401re</t>
  </si>
  <si>
    <t>z_hy402re</t>
  </si>
  <si>
    <t>z_hy403pa</t>
  </si>
  <si>
    <t>z_hy404pa</t>
  </si>
  <si>
    <t>z_hy405pa</t>
  </si>
  <si>
    <t>z_hy406pa</t>
  </si>
  <si>
    <t>z_hy407pa</t>
  </si>
  <si>
    <t>z_hy808pa</t>
  </si>
  <si>
    <t>z_hy409pa</t>
  </si>
  <si>
    <t>z_hy410pa</t>
  </si>
  <si>
    <t>z_hy411pa</t>
  </si>
  <si>
    <t>z_hy412pa</t>
  </si>
  <si>
    <t>z_hy413pa</t>
  </si>
  <si>
    <t>z_hy414pa</t>
  </si>
  <si>
    <t>z_hy415re</t>
  </si>
  <si>
    <t>z_hy416re</t>
  </si>
  <si>
    <t>z_hy417re</t>
  </si>
  <si>
    <t>z_hy418pa</t>
  </si>
  <si>
    <t>z_hy419re</t>
  </si>
  <si>
    <t>z_hnnestat</t>
  </si>
  <si>
    <t>z_hnnerel</t>
  </si>
  <si>
    <t>z_hh125</t>
  </si>
  <si>
    <t>z_hh125rea</t>
  </si>
  <si>
    <t>z_hh125reb</t>
  </si>
  <si>
    <t>z_hh125rec</t>
  </si>
  <si>
    <t>z_hh125red</t>
  </si>
  <si>
    <t>z_hh125ree</t>
  </si>
  <si>
    <t>z_hh125ref</t>
  </si>
  <si>
    <t>z_hh125reg</t>
  </si>
  <si>
    <t>z_hh125reh</t>
  </si>
  <si>
    <t>z_hh125rei</t>
  </si>
  <si>
    <t>z_hh125rej</t>
  </si>
  <si>
    <t>z_hh125rek</t>
  </si>
  <si>
    <t>z_hh125rel</t>
  </si>
  <si>
    <t>z_hh125rem</t>
  </si>
  <si>
    <t>z_hh125ren</t>
  </si>
  <si>
    <t>z_hh125reo</t>
  </si>
  <si>
    <t>z_hh125rep</t>
  </si>
  <si>
    <t>z_hh125req</t>
  </si>
  <si>
    <t>z_hh125rer</t>
  </si>
  <si>
    <t>z_hh125res</t>
  </si>
  <si>
    <t>z_hh126rea</t>
  </si>
  <si>
    <t>z_hh126reb</t>
  </si>
  <si>
    <t>z_hh200</t>
  </si>
  <si>
    <t>z_hh001</t>
  </si>
  <si>
    <t>z_hh002</t>
  </si>
  <si>
    <t>z_hh003</t>
  </si>
  <si>
    <t>z_hh126</t>
  </si>
  <si>
    <t>z_hh006</t>
  </si>
  <si>
    <t>z_hh007</t>
  </si>
  <si>
    <t>z_hh008</t>
  </si>
  <si>
    <t>z_hh009</t>
  </si>
  <si>
    <t>z_hh010</t>
  </si>
  <si>
    <t>z_hh011</t>
  </si>
  <si>
    <t>z_hh012</t>
  </si>
  <si>
    <t>z_hh013</t>
  </si>
  <si>
    <t>z_hh014</t>
  </si>
  <si>
    <t>z_hh015</t>
  </si>
  <si>
    <t>z_hh016</t>
  </si>
  <si>
    <t>z_hh017</t>
  </si>
  <si>
    <t>z_hh018</t>
  </si>
  <si>
    <t>z_hh019</t>
  </si>
  <si>
    <t>z_hh020</t>
  </si>
  <si>
    <t>z_hh021</t>
  </si>
  <si>
    <t>z_hh022</t>
  </si>
  <si>
    <t>z_hh023</t>
  </si>
  <si>
    <t>z_hh029</t>
  </si>
  <si>
    <t>z_hh035</t>
  </si>
  <si>
    <t>z_hh041</t>
  </si>
  <si>
    <t>z_hh047</t>
  </si>
  <si>
    <t>z_hh053</t>
  </si>
  <si>
    <t>z_hh059</t>
  </si>
  <si>
    <t>z_hh065</t>
  </si>
  <si>
    <t>z_hh071</t>
  </si>
  <si>
    <t>z_hh077</t>
  </si>
  <si>
    <t>z_hh078</t>
  </si>
  <si>
    <t>z_hh079</t>
  </si>
  <si>
    <t>z_hh080</t>
  </si>
  <si>
    <t>z_hh081</t>
  </si>
  <si>
    <t>z_hh082</t>
  </si>
  <si>
    <t>z_hh083</t>
  </si>
  <si>
    <t>z_hh084</t>
  </si>
  <si>
    <t>z_hh085</t>
  </si>
  <si>
    <t>z_hh086</t>
  </si>
  <si>
    <t>z_hh087</t>
  </si>
  <si>
    <t>z_hh088</t>
  </si>
  <si>
    <t>z_hh089</t>
  </si>
  <si>
    <t>z_hh090</t>
  </si>
  <si>
    <t>z_hh091</t>
  </si>
  <si>
    <t>z_hh092</t>
  </si>
  <si>
    <t>z_hh093</t>
  </si>
  <si>
    <t>z_hh094</t>
  </si>
  <si>
    <t>z_hh095</t>
  </si>
  <si>
    <t>z_hh096</t>
  </si>
  <si>
    <t>z_hh097</t>
  </si>
  <si>
    <t>z_hh098</t>
  </si>
  <si>
    <t>z_hh099</t>
  </si>
  <si>
    <t>z_hh100</t>
  </si>
  <si>
    <t>z_hh101</t>
  </si>
  <si>
    <t>z_hh102</t>
  </si>
  <si>
    <t>z_hh103</t>
  </si>
  <si>
    <t>z_hh105</t>
  </si>
  <si>
    <t>z_hh106</t>
  </si>
  <si>
    <t>z_hh107</t>
  </si>
  <si>
    <t>z_hh108</t>
  </si>
  <si>
    <t>z_hh109</t>
  </si>
  <si>
    <t>z_hh112</t>
  </si>
  <si>
    <t>z_hh113</t>
  </si>
  <si>
    <t>z_hh114</t>
  </si>
  <si>
    <t>z_hh115</t>
  </si>
  <si>
    <t>z_hh116rec</t>
  </si>
  <si>
    <t>z_hh117rec</t>
  </si>
  <si>
    <t>z_hh118</t>
  </si>
  <si>
    <t>z_hh119</t>
  </si>
  <si>
    <t>z_hfrdstat</t>
  </si>
  <si>
    <t>z_hfrdrel</t>
  </si>
  <si>
    <t>z_hmx40re</t>
  </si>
  <si>
    <t>z_hmx41re</t>
  </si>
  <si>
    <t>z_hmx42rer</t>
  </si>
  <si>
    <t>z_hmx43rer</t>
  </si>
  <si>
    <t>z_hmx44re</t>
  </si>
  <si>
    <t>z_hmx45re</t>
  </si>
  <si>
    <t>z_hmx46rer</t>
  </si>
  <si>
    <t>z_hmx47rer</t>
  </si>
  <si>
    <t>z_hmx48re</t>
  </si>
  <si>
    <t>z_hmx49re</t>
  </si>
  <si>
    <t>z_hmx50rer</t>
  </si>
  <si>
    <t>z_hmx51rer</t>
  </si>
  <si>
    <t>z_hmx52re</t>
  </si>
  <si>
    <t>z_hmx53re</t>
  </si>
  <si>
    <t>z_hw001if</t>
  </si>
  <si>
    <t>z_hw002if</t>
  </si>
  <si>
    <t>z_hw003if</t>
  </si>
  <si>
    <t>z_hw004if</t>
  </si>
  <si>
    <t>z_hw005if</t>
  </si>
  <si>
    <t>z_hw006if</t>
  </si>
  <si>
    <t>z_hw006ifc</t>
  </si>
  <si>
    <t>z_hw007if</t>
  </si>
  <si>
    <t>z_hw008if</t>
  </si>
  <si>
    <t>z_hw009if</t>
  </si>
  <si>
    <t>z_hw109if</t>
  </si>
  <si>
    <t>z_hw010if</t>
  </si>
  <si>
    <t>z_hw110if</t>
  </si>
  <si>
    <t>z_hw011if</t>
  </si>
  <si>
    <t>z_hw111if</t>
  </si>
  <si>
    <t>z_hw012if</t>
  </si>
  <si>
    <t>z_hw112if</t>
  </si>
  <si>
    <t>z_hw013if</t>
  </si>
  <si>
    <t>z_hw014if</t>
  </si>
  <si>
    <t>z_hw114if</t>
  </si>
  <si>
    <t>z_hw015if</t>
  </si>
  <si>
    <t>z_hw115if</t>
  </si>
  <si>
    <t>z_hw016if</t>
  </si>
  <si>
    <t>z_ha101re</t>
  </si>
  <si>
    <t>z_ha102re</t>
  </si>
  <si>
    <t>z_ha103re</t>
  </si>
  <si>
    <t>z_ha103rea</t>
  </si>
  <si>
    <t>z_ha104re</t>
  </si>
  <si>
    <t>z_ha105re</t>
  </si>
  <si>
    <t>z_ha106re</t>
  </si>
  <si>
    <t>z_ha107re</t>
  </si>
  <si>
    <t>z_ha108re</t>
  </si>
  <si>
    <t>z_ha109re</t>
  </si>
  <si>
    <t>z_ha110re</t>
  </si>
  <si>
    <t>z_ha111re</t>
  </si>
  <si>
    <t>z_ha112re</t>
  </si>
  <si>
    <t>z_ha113re</t>
  </si>
  <si>
    <t>z_ha114re</t>
  </si>
  <si>
    <t>z_ha115re</t>
  </si>
  <si>
    <t>z_ha116re</t>
  </si>
  <si>
    <t>z_ha117re</t>
  </si>
  <si>
    <t>z_ha118re</t>
  </si>
  <si>
    <t>z_ha119re</t>
  </si>
  <si>
    <t>z_ha201re</t>
  </si>
  <si>
    <t>z_ha203re</t>
  </si>
  <si>
    <t>z_ha204re</t>
  </si>
  <si>
    <t>z_ha205re</t>
  </si>
  <si>
    <t>z_ha206re</t>
  </si>
  <si>
    <t>z_ha207re</t>
  </si>
  <si>
    <t>z_ha207rea</t>
  </si>
  <si>
    <t>z_ha208re</t>
  </si>
  <si>
    <t>z_ha209re</t>
  </si>
  <si>
    <t>z_ja001rer</t>
  </si>
  <si>
    <t>z_jz235rer</t>
  </si>
  <si>
    <t>z_ja005rer</t>
  </si>
  <si>
    <t>z_ja006rer</t>
  </si>
  <si>
    <t>z_jxsf1rec</t>
  </si>
  <si>
    <t>z_jxsf2rec</t>
  </si>
  <si>
    <t>z_jxsf3rec</t>
  </si>
  <si>
    <t>z_jx001rer</t>
  </si>
  <si>
    <t>z_jx002rer</t>
  </si>
  <si>
    <t>z_jxc01rer</t>
  </si>
  <si>
    <t>z_jx003rer</t>
  </si>
  <si>
    <t>z_jx004rer</t>
  </si>
  <si>
    <t>z_jxch01re</t>
  </si>
  <si>
    <t>z_jxch02re</t>
  </si>
  <si>
    <t>z_jxch03re</t>
  </si>
  <si>
    <t>z_jxch04re</t>
  </si>
  <si>
    <t>z_jxch05re</t>
  </si>
  <si>
    <t>z_jxch06re</t>
  </si>
  <si>
    <t>z_jxch07re</t>
  </si>
  <si>
    <t>z_jxch08re</t>
  </si>
  <si>
    <t>z_jxch09re</t>
  </si>
  <si>
    <t>z_jxch10re</t>
  </si>
  <si>
    <t>z_jxch10ar</t>
  </si>
  <si>
    <t>z_jxch10br</t>
  </si>
  <si>
    <t>z_jx401rer</t>
  </si>
  <si>
    <t>z_jx402rer</t>
  </si>
  <si>
    <t>z_jx403rer</t>
  </si>
  <si>
    <t>z_jx404rer</t>
  </si>
  <si>
    <t>z_jx405rer</t>
  </si>
  <si>
    <t>z_jx406rer</t>
  </si>
  <si>
    <t>z_jx407rer</t>
  </si>
  <si>
    <t>z_jx408rer</t>
  </si>
  <si>
    <t>z_jx409rer</t>
  </si>
  <si>
    <t>z_jx082rec</t>
  </si>
  <si>
    <t>z_jx082red</t>
  </si>
  <si>
    <t>z_jx124rer</t>
  </si>
  <si>
    <t>z_jx125rer</t>
  </si>
  <si>
    <t>z_jx126rer</t>
  </si>
  <si>
    <t>z_jx067rer</t>
  </si>
  <si>
    <t>z_jx068rer</t>
  </si>
  <si>
    <t>z_jx069rer</t>
  </si>
  <si>
    <t>z_jx139rer</t>
  </si>
  <si>
    <t>z_jx140rer</t>
  </si>
  <si>
    <t>z_jx141rer</t>
  </si>
  <si>
    <t>z_jx070rer</t>
  </si>
  <si>
    <t>z_jx071rer</t>
  </si>
  <si>
    <t>z_jx072rer</t>
  </si>
  <si>
    <t>z_jx031rer</t>
  </si>
  <si>
    <t>z_jx032rer</t>
  </si>
  <si>
    <t>z_jx033rer</t>
  </si>
  <si>
    <t>z_jx073rer</t>
  </si>
  <si>
    <t>z_jx074rer</t>
  </si>
  <si>
    <t>z_jx075rer</t>
  </si>
  <si>
    <t>z_jx201rer</t>
  </si>
  <si>
    <t>z_jx202rer</t>
  </si>
  <si>
    <t>z_jx203rer</t>
  </si>
  <si>
    <t>z_jx204rer</t>
  </si>
  <si>
    <t>z_jx205rer</t>
  </si>
  <si>
    <t>z_jx206rer</t>
  </si>
  <si>
    <t>z_jx064rer</t>
  </si>
  <si>
    <t>z_jx065rer</t>
  </si>
  <si>
    <t>z_jx066rer</t>
  </si>
  <si>
    <t>z_jx121rer</t>
  </si>
  <si>
    <t>z_jx122rer</t>
  </si>
  <si>
    <t>z_jx123rer</t>
  </si>
  <si>
    <t>z_jx130rer</t>
  </si>
  <si>
    <t>z_jx131rer</t>
  </si>
  <si>
    <t>z_jx132rer</t>
  </si>
  <si>
    <t>z_jx136rer</t>
  </si>
  <si>
    <t>z_jx137rer</t>
  </si>
  <si>
    <t>z_jx138rer</t>
  </si>
  <si>
    <t>z_jx133rer</t>
  </si>
  <si>
    <t>z_jx134rer</t>
  </si>
  <si>
    <t>z_jx135rer</t>
  </si>
  <si>
    <t>z_jx058rer</t>
  </si>
  <si>
    <t>z_jx059rer</t>
  </si>
  <si>
    <t>z_jx060rer</t>
  </si>
  <si>
    <t>z_jx061rer</t>
  </si>
  <si>
    <t>z_jx062rer</t>
  </si>
  <si>
    <t>z_jx063rer</t>
  </si>
  <si>
    <t>z_jx207rer</t>
  </si>
  <si>
    <t>z_jx208rer</t>
  </si>
  <si>
    <t>z_jx209rer</t>
  </si>
  <si>
    <t>z_jx046rer</t>
  </si>
  <si>
    <t>z_jx047rer</t>
  </si>
  <si>
    <t>z_jx048rer</t>
  </si>
  <si>
    <t>z_jx049rer</t>
  </si>
  <si>
    <t>z_jx050rer</t>
  </si>
  <si>
    <t>z_jx051rer</t>
  </si>
  <si>
    <t>z_jx052rer</t>
  </si>
  <si>
    <t>z_jx053rer</t>
  </si>
  <si>
    <t>z_jx054rer</t>
  </si>
  <si>
    <t>z_jx022rer</t>
  </si>
  <si>
    <t>z_jx023rer</t>
  </si>
  <si>
    <t>z_jx024rer</t>
  </si>
  <si>
    <t>z_jx025rer</t>
  </si>
  <si>
    <t>z_jx026rer</t>
  </si>
  <si>
    <t>z_jx027rer</t>
  </si>
  <si>
    <t>z_jx016rer</t>
  </si>
  <si>
    <t>z_jx017rer</t>
  </si>
  <si>
    <t>z_jx018rer</t>
  </si>
  <si>
    <t>z_jx034rer</t>
  </si>
  <si>
    <t>z_jx035rer</t>
  </si>
  <si>
    <t>z_jx036rer</t>
  </si>
  <si>
    <t>z_jx037rer</t>
  </si>
  <si>
    <t>z_jx038rer</t>
  </si>
  <si>
    <t>z_jx039rer</t>
  </si>
  <si>
    <t>z_jx079rer</t>
  </si>
  <si>
    <t>z_jx080rer</t>
  </si>
  <si>
    <t>z_jx081rer</t>
  </si>
  <si>
    <t>z_jx117rec</t>
  </si>
  <si>
    <t>z_jx117red</t>
  </si>
  <si>
    <t>z_jx109rer</t>
  </si>
  <si>
    <t>z_jx109are</t>
  </si>
  <si>
    <t>z_jx110rer</t>
  </si>
  <si>
    <t>z_jx410rer</t>
  </si>
  <si>
    <t>z_jx085rer</t>
  </si>
  <si>
    <t>z_jx085are</t>
  </si>
  <si>
    <t>z_jx086rer</t>
  </si>
  <si>
    <t>z_jx211rer</t>
  </si>
  <si>
    <t>z_jx211are</t>
  </si>
  <si>
    <t>z_jx212rer</t>
  </si>
  <si>
    <t>z_jx089rer</t>
  </si>
  <si>
    <t>z_jx089are</t>
  </si>
  <si>
    <t>z_jx090rer</t>
  </si>
  <si>
    <t>z_jx142rer</t>
  </si>
  <si>
    <t>z_jx142are</t>
  </si>
  <si>
    <t>z_jx143rer</t>
  </si>
  <si>
    <t>z_jx144rer</t>
  </si>
  <si>
    <t>z_jx144are</t>
  </si>
  <si>
    <t>z_jx145rer</t>
  </si>
  <si>
    <t>z_jx146rer</t>
  </si>
  <si>
    <t>z_jx146are</t>
  </si>
  <si>
    <t>z_jx147rer</t>
  </si>
  <si>
    <t>z_jx148rer</t>
  </si>
  <si>
    <t>z_jx148are</t>
  </si>
  <si>
    <t>z_jx149rer</t>
  </si>
  <si>
    <t>z_jx105rer</t>
  </si>
  <si>
    <t>z_jx105are</t>
  </si>
  <si>
    <t>z_jx106rer</t>
  </si>
  <si>
    <t>z_jx213rer</t>
  </si>
  <si>
    <t>z_jx213are</t>
  </si>
  <si>
    <t>z_jx214rer</t>
  </si>
  <si>
    <t>z_jx111rer</t>
  </si>
  <si>
    <t>z_jx111are</t>
  </si>
  <si>
    <t>z_jx112rer</t>
  </si>
  <si>
    <t>z_jx150rer</t>
  </si>
  <si>
    <t>z_jx150are</t>
  </si>
  <si>
    <t>z_jx151rer</t>
  </si>
  <si>
    <t>z_jx215rer</t>
  </si>
  <si>
    <t>z_jx215are</t>
  </si>
  <si>
    <t>z_jx216rer</t>
  </si>
  <si>
    <t>z_jx097rer</t>
  </si>
  <si>
    <t>z_jx097are</t>
  </si>
  <si>
    <t>z_jx098rer</t>
  </si>
  <si>
    <t>z_jx107rer</t>
  </si>
  <si>
    <t>z_jx107are</t>
  </si>
  <si>
    <t>z_jx108rer</t>
  </si>
  <si>
    <t>z_jx007rer</t>
  </si>
  <si>
    <t>z_jxsl03re</t>
  </si>
  <si>
    <t>z_jxsl04re</t>
  </si>
  <si>
    <t>z_jxsl11re</t>
  </si>
  <si>
    <t>z_jxsl12re</t>
  </si>
  <si>
    <t>z_jxsl05re</t>
  </si>
  <si>
    <t>z_jxsl06re</t>
  </si>
  <si>
    <t>z_jxsl07re</t>
  </si>
  <si>
    <t>z_jxsl08re</t>
  </si>
  <si>
    <t>z_jxsl09re</t>
  </si>
  <si>
    <t>z_jxsl10re</t>
  </si>
  <si>
    <t>z_jx009rer</t>
  </si>
  <si>
    <t>z_jx010fre</t>
  </si>
  <si>
    <t>z_jx010ire</t>
  </si>
  <si>
    <t>z_jx010rec</t>
  </si>
  <si>
    <t>z_jx011rec</t>
  </si>
  <si>
    <t>z_jxw01rer</t>
  </si>
  <si>
    <t>z_jxw02rer</t>
  </si>
  <si>
    <t>z_jxw03rer</t>
  </si>
  <si>
    <t>z_jxw04rer</t>
  </si>
  <si>
    <t>z_jxw20rer</t>
  </si>
  <si>
    <t>z_jxw05rer</t>
  </si>
  <si>
    <t>z_jxw06rer</t>
  </si>
  <si>
    <t>z_jxw07rer</t>
  </si>
  <si>
    <t>z_jxw08rer</t>
  </si>
  <si>
    <t>z_jxw09rer</t>
  </si>
  <si>
    <t>z_jxw10rer</t>
  </si>
  <si>
    <t>z_jxw12rer</t>
  </si>
  <si>
    <t>z_jx1301re</t>
  </si>
  <si>
    <t>z_jx1302re</t>
  </si>
  <si>
    <t>z_jx1303re</t>
  </si>
  <si>
    <t>z_jx1304re</t>
  </si>
  <si>
    <t>z_jx1305re</t>
  </si>
  <si>
    <t>z_jx1306re</t>
  </si>
  <si>
    <t>z_jx1307re</t>
  </si>
  <si>
    <t>z_jx1308re</t>
  </si>
  <si>
    <t>z_jx1309re</t>
  </si>
  <si>
    <t>z_jx1310re</t>
  </si>
  <si>
    <t>z_jx1311re</t>
  </si>
  <si>
    <t>z_jx1312re</t>
  </si>
  <si>
    <t>z_jx1313re</t>
  </si>
  <si>
    <t>z_jx1314re</t>
  </si>
  <si>
    <t>z_jx1315re</t>
  </si>
  <si>
    <t>z_jx1316re</t>
  </si>
  <si>
    <t>z_jx1317re</t>
  </si>
  <si>
    <t>z_jx1318re</t>
  </si>
  <si>
    <t>z_jxhs30re</t>
  </si>
  <si>
    <t>z_jxhs31re</t>
  </si>
  <si>
    <t>z_jxhs32re</t>
  </si>
  <si>
    <t>z_jxhs10re</t>
  </si>
  <si>
    <t>z_jxhs11re</t>
  </si>
  <si>
    <t>z_jxhs12re</t>
  </si>
  <si>
    <t>z_jxhs13re</t>
  </si>
  <si>
    <t>z_jxhs14re</t>
  </si>
  <si>
    <t>z_jxhs15re</t>
  </si>
  <si>
    <t>z_jxhs16re</t>
  </si>
  <si>
    <t>z_jxhs17re</t>
  </si>
  <si>
    <t>z_jxhs18re</t>
  </si>
  <si>
    <t>z_jxhs19re</t>
  </si>
  <si>
    <t>z_jxhs20re</t>
  </si>
  <si>
    <t>z_jxhi20re</t>
  </si>
  <si>
    <t>z_jxh001re</t>
  </si>
  <si>
    <t>z_jxh001cn</t>
  </si>
  <si>
    <t>z_jxh002re</t>
  </si>
  <si>
    <t>z_jxh003re</t>
  </si>
  <si>
    <t>z_jx9003re</t>
  </si>
  <si>
    <t>z_jxh004re</t>
  </si>
  <si>
    <t>z_jx9004re</t>
  </si>
  <si>
    <t>z_jxh005re</t>
  </si>
  <si>
    <t>z_jxh006re</t>
  </si>
  <si>
    <t>z_jxh007re</t>
  </si>
  <si>
    <t>z_jxh007cn</t>
  </si>
  <si>
    <t>z_jxh008re</t>
  </si>
  <si>
    <t>z_jxh009re</t>
  </si>
  <si>
    <t>z_jx9009re</t>
  </si>
  <si>
    <t>z_jxh010re</t>
  </si>
  <si>
    <t>z_jx9010re</t>
  </si>
  <si>
    <t>z_jxh011re</t>
  </si>
  <si>
    <t>z_jxh012re</t>
  </si>
  <si>
    <t>z_jxh013re</t>
  </si>
  <si>
    <t>z_jxh013cn</t>
  </si>
  <si>
    <t>z_jxh014re</t>
  </si>
  <si>
    <t>z_jxh015re</t>
  </si>
  <si>
    <t>z_jx9015re</t>
  </si>
  <si>
    <t>z_jxh016re</t>
  </si>
  <si>
    <t>z_jx9016re</t>
  </si>
  <si>
    <t>z_jxh017re</t>
  </si>
  <si>
    <t>z_jxh018re</t>
  </si>
  <si>
    <t>z_jxh019re</t>
  </si>
  <si>
    <t>z_jxh019cn</t>
  </si>
  <si>
    <t>z_jxh020re</t>
  </si>
  <si>
    <t>z_jxh021re</t>
  </si>
  <si>
    <t>z_jx9021re</t>
  </si>
  <si>
    <t>z_jxh022re</t>
  </si>
  <si>
    <t>z_jx9022re</t>
  </si>
  <si>
    <t>z_jxh023re</t>
  </si>
  <si>
    <t>z_jxh024re</t>
  </si>
  <si>
    <t>z_jxh025re</t>
  </si>
  <si>
    <t>z_jxh025cn</t>
  </si>
  <si>
    <t>z_jxh026re</t>
  </si>
  <si>
    <t>z_jxh027re</t>
  </si>
  <si>
    <t>z_jx9027re</t>
  </si>
  <si>
    <t>z_jxh028re</t>
  </si>
  <si>
    <t>z_jx9028re</t>
  </si>
  <si>
    <t>z_jxh029re</t>
  </si>
  <si>
    <t>z_jxh030re</t>
  </si>
  <si>
    <t>z_jxh031re</t>
  </si>
  <si>
    <t>z_jxh031cn</t>
  </si>
  <si>
    <t>z_jxh032re</t>
  </si>
  <si>
    <t>z_jxh033re</t>
  </si>
  <si>
    <t>z_jx9033re</t>
  </si>
  <si>
    <t>z_jxh034re</t>
  </si>
  <si>
    <t>z_jx9034re</t>
  </si>
  <si>
    <t>z_jxh035re</t>
  </si>
  <si>
    <t>z_jxh036re</t>
  </si>
  <si>
    <t>z_jxh037re</t>
  </si>
  <si>
    <t>z_jxh037cn</t>
  </si>
  <si>
    <t>z_jxh038re</t>
  </si>
  <si>
    <t>z_jxh039re</t>
  </si>
  <si>
    <t>z_jx9039re</t>
  </si>
  <si>
    <t>z_jxh040re</t>
  </si>
  <si>
    <t>z_jx9040re</t>
  </si>
  <si>
    <t>z_jxh041re</t>
  </si>
  <si>
    <t>z_jxh042re</t>
  </si>
  <si>
    <t>z_jxh043re</t>
  </si>
  <si>
    <t>z_jxh043cn</t>
  </si>
  <si>
    <t>z_jxh044re</t>
  </si>
  <si>
    <t>z_jxh045re</t>
  </si>
  <si>
    <t>z_jx9045re</t>
  </si>
  <si>
    <t>z_jxh046re</t>
  </si>
  <si>
    <t>z_jx9046re</t>
  </si>
  <si>
    <t>z_jxh047re</t>
  </si>
  <si>
    <t>z_jxh048re</t>
  </si>
  <si>
    <t>z_jxh049re</t>
  </si>
  <si>
    <t>z_jxh049cn</t>
  </si>
  <si>
    <t>z_jxh050re</t>
  </si>
  <si>
    <t>z_jxh051re</t>
  </si>
  <si>
    <t>z_jx9051re</t>
  </si>
  <si>
    <t>z_jxh052re</t>
  </si>
  <si>
    <t>z_jx9052re</t>
  </si>
  <si>
    <t>z_jxh053re</t>
  </si>
  <si>
    <t>z_jxh054re</t>
  </si>
  <si>
    <t>z_jxh055re</t>
  </si>
  <si>
    <t>z_jxh055cn</t>
  </si>
  <si>
    <t>z_jxh056re</t>
  </si>
  <si>
    <t>z_jxh057re</t>
  </si>
  <si>
    <t>z_jx9057re</t>
  </si>
  <si>
    <t>z_jxh058re</t>
  </si>
  <si>
    <t>z_jx9058re</t>
  </si>
  <si>
    <t>z_jxh059re</t>
  </si>
  <si>
    <t>z_jxh060re</t>
  </si>
  <si>
    <t>z_jxh061re</t>
  </si>
  <si>
    <t>z_jxh061cn</t>
  </si>
  <si>
    <t>z_jxh062re</t>
  </si>
  <si>
    <t>z_jxh063re</t>
  </si>
  <si>
    <t>z_jx9063re</t>
  </si>
  <si>
    <t>z_jxh064re</t>
  </si>
  <si>
    <t>z_jx9064re</t>
  </si>
  <si>
    <t>z_jxh065re</t>
  </si>
  <si>
    <t>z_jxh066re</t>
  </si>
  <si>
    <t>z_jxh067re</t>
  </si>
  <si>
    <t>z_jxh067cn</t>
  </si>
  <si>
    <t>z_jxh068re</t>
  </si>
  <si>
    <t>z_jxh069re</t>
  </si>
  <si>
    <t>z_jx9069re</t>
  </si>
  <si>
    <t>z_jxh070re</t>
  </si>
  <si>
    <t>z_jx9070re</t>
  </si>
  <si>
    <t>z_jxh071re</t>
  </si>
  <si>
    <t>z_jxh072re</t>
  </si>
  <si>
    <t>z_jxh073re</t>
  </si>
  <si>
    <t>z_jxh073cn</t>
  </si>
  <si>
    <t>z_jxh074re</t>
  </si>
  <si>
    <t>z_jxh075re</t>
  </si>
  <si>
    <t>z_jx9075re</t>
  </si>
  <si>
    <t>z_jxh076re</t>
  </si>
  <si>
    <t>z_jx9076re</t>
  </si>
  <si>
    <t>z_jxh077re</t>
  </si>
  <si>
    <t>z_jxh078re</t>
  </si>
  <si>
    <t>z_jxh079re</t>
  </si>
  <si>
    <t>z_jxh079cn</t>
  </si>
  <si>
    <t>z_jxh080re</t>
  </si>
  <si>
    <t>z_jxh081re</t>
  </si>
  <si>
    <t>z_jx9081re</t>
  </si>
  <si>
    <t>z_jxh082re</t>
  </si>
  <si>
    <t>z_jx9082re</t>
  </si>
  <si>
    <t>z_jxh083re</t>
  </si>
  <si>
    <t>z_jxh084re</t>
  </si>
  <si>
    <t>z_jxh085re</t>
  </si>
  <si>
    <t>z_jxh085cn</t>
  </si>
  <si>
    <t>z_jxh086re</t>
  </si>
  <si>
    <t>z_jxh087re</t>
  </si>
  <si>
    <t>z_jx9087re</t>
  </si>
  <si>
    <t>z_jxh088re</t>
  </si>
  <si>
    <t>z_jx9088re</t>
  </si>
  <si>
    <t>z_jxh089re</t>
  </si>
  <si>
    <t>z_jxh090re</t>
  </si>
  <si>
    <t>z_jxh091re</t>
  </si>
  <si>
    <t>z_jxh091cn</t>
  </si>
  <si>
    <t>z_jxh092re</t>
  </si>
  <si>
    <t>z_jxh093re</t>
  </si>
  <si>
    <t>z_jx9093re</t>
  </si>
  <si>
    <t>z_jxh094re</t>
  </si>
  <si>
    <t>z_jx9094re</t>
  </si>
  <si>
    <t>z_jxh095re</t>
  </si>
  <si>
    <t>z_jxh096re</t>
  </si>
  <si>
    <t>z_jxh097re</t>
  </si>
  <si>
    <t>z_jxh097cn</t>
  </si>
  <si>
    <t>z_jxh098re</t>
  </si>
  <si>
    <t>z_jxh099re</t>
  </si>
  <si>
    <t>z_jx9099re</t>
  </si>
  <si>
    <t>z_jxh100re</t>
  </si>
  <si>
    <t>z_jx9100re</t>
  </si>
  <si>
    <t>z_jxh101re</t>
  </si>
  <si>
    <t>z_jxh102re</t>
  </si>
  <si>
    <t>z_jxh103re</t>
  </si>
  <si>
    <t>z_jxh103cn</t>
  </si>
  <si>
    <t>z_jxh104re</t>
  </si>
  <si>
    <t>z_jxh105re</t>
  </si>
  <si>
    <t>z_jx9105re</t>
  </si>
  <si>
    <t>z_jxh106re</t>
  </si>
  <si>
    <t>z_jx9106re</t>
  </si>
  <si>
    <t>z_jxh107re</t>
  </si>
  <si>
    <t>z_jxh108re</t>
  </si>
  <si>
    <t>z_jxh109re</t>
  </si>
  <si>
    <t>z_jxh109cn</t>
  </si>
  <si>
    <t>z_jxh110re</t>
  </si>
  <si>
    <t>z_jxh111re</t>
  </si>
  <si>
    <t>z_jx9111re</t>
  </si>
  <si>
    <t>z_jxh112re</t>
  </si>
  <si>
    <t>z_jx9112re</t>
  </si>
  <si>
    <t>z_jxh113re</t>
  </si>
  <si>
    <t>z_jxh114re</t>
  </si>
  <si>
    <t>z_jxh115re</t>
  </si>
  <si>
    <t>z_jxh115cn</t>
  </si>
  <si>
    <t>z_jxh116re</t>
  </si>
  <si>
    <t>z_jxh117re</t>
  </si>
  <si>
    <t>z_jx9117re</t>
  </si>
  <si>
    <t>z_jxh118re</t>
  </si>
  <si>
    <t>z_jx9118re</t>
  </si>
  <si>
    <t>z_jxh119re</t>
  </si>
  <si>
    <t>z_jxh120re</t>
  </si>
  <si>
    <t>z_jxh121re</t>
  </si>
  <si>
    <t>z_jxh121cn</t>
  </si>
  <si>
    <t>z_jxh122re</t>
  </si>
  <si>
    <t>z_jxh123re</t>
  </si>
  <si>
    <t>z_jx9123re</t>
  </si>
  <si>
    <t>z_jxh124re</t>
  </si>
  <si>
    <t>z_jx9124re</t>
  </si>
  <si>
    <t>z_jxh125re</t>
  </si>
  <si>
    <t>z_jxh126re</t>
  </si>
  <si>
    <t>z_jxh127re</t>
  </si>
  <si>
    <t>z_jxh127cn</t>
  </si>
  <si>
    <t>z_jxh128re</t>
  </si>
  <si>
    <t>z_jxh129re</t>
  </si>
  <si>
    <t>z_jx9129re</t>
  </si>
  <si>
    <t>z_jxh130re</t>
  </si>
  <si>
    <t>z_jx9130re</t>
  </si>
  <si>
    <t>z_jxh131re</t>
  </si>
  <si>
    <t>z_jxh132re</t>
  </si>
  <si>
    <t>z_jxh133re</t>
  </si>
  <si>
    <t>z_jxh133cn</t>
  </si>
  <si>
    <t>z_jxh134re</t>
  </si>
  <si>
    <t>z_jxh135re</t>
  </si>
  <si>
    <t>z_jx9135re</t>
  </si>
  <si>
    <t>z_jxh136re</t>
  </si>
  <si>
    <t>z_jx9136re</t>
  </si>
  <si>
    <t>z_jxh137re</t>
  </si>
  <si>
    <t>z_jxh138re</t>
  </si>
  <si>
    <t>z_jxh139re</t>
  </si>
  <si>
    <t>z_jxh139cn</t>
  </si>
  <si>
    <t>z_jxh140re</t>
  </si>
  <si>
    <t>z_jxh141re</t>
  </si>
  <si>
    <t>z_jx9141re</t>
  </si>
  <si>
    <t>z_jxh142re</t>
  </si>
  <si>
    <t>z_jx9142re</t>
  </si>
  <si>
    <t>z_jxh143re</t>
  </si>
  <si>
    <t>z_jxh144re</t>
  </si>
  <si>
    <t>z_jxh845re</t>
  </si>
  <si>
    <t>z_jxh845cn</t>
  </si>
  <si>
    <t>z_jxh846re</t>
  </si>
  <si>
    <t>z_jxh847re</t>
  </si>
  <si>
    <t>z_jx8147re</t>
  </si>
  <si>
    <t>z_jxh848re</t>
  </si>
  <si>
    <t>z_jx8148re</t>
  </si>
  <si>
    <t>z_jxh849re</t>
  </si>
  <si>
    <t>z_jxh850re</t>
  </si>
  <si>
    <t>z_jxh851re</t>
  </si>
  <si>
    <t>z_jxh851cn</t>
  </si>
  <si>
    <t>z_jxh852re</t>
  </si>
  <si>
    <t>z_jxh853re</t>
  </si>
  <si>
    <t>z_jx8153re</t>
  </si>
  <si>
    <t>z_jxh854re</t>
  </si>
  <si>
    <t>z_jx8154re</t>
  </si>
  <si>
    <t>z_jxh855re</t>
  </si>
  <si>
    <t>z_jxh856re</t>
  </si>
  <si>
    <t>z_jxh150re</t>
  </si>
  <si>
    <t>z_jxh151re</t>
  </si>
  <si>
    <t>z_jxh152re</t>
  </si>
  <si>
    <t>z_jxh153re</t>
  </si>
  <si>
    <t>z_jxh154re</t>
  </si>
  <si>
    <t>z_jxhi19re</t>
  </si>
  <si>
    <t>z_jxh156re</t>
  </si>
  <si>
    <t>z_jxh157re</t>
  </si>
  <si>
    <t>z_jxh158re</t>
  </si>
  <si>
    <t>z_jxh159re</t>
  </si>
  <si>
    <t>z_jx012rer</t>
  </si>
  <si>
    <t>z_jxt06rer</t>
  </si>
  <si>
    <t>z_jxt07rer</t>
  </si>
  <si>
    <t>z_jxt08rer</t>
  </si>
  <si>
    <t>z_jxt09rer</t>
  </si>
  <si>
    <t>z_jxt10rer</t>
  </si>
  <si>
    <t>z_jxt11rer</t>
  </si>
  <si>
    <t>z_jxt12rer</t>
  </si>
  <si>
    <t>z_jx013rec</t>
  </si>
  <si>
    <t>z_jx014rer</t>
  </si>
  <si>
    <t>z_jx015rer</t>
  </si>
  <si>
    <t>z_jxab01re</t>
  </si>
  <si>
    <t>z_jxab02re</t>
  </si>
  <si>
    <t>z_jxab03re</t>
  </si>
  <si>
    <t>z_jxab04re</t>
  </si>
  <si>
    <t>z_jxab05re</t>
  </si>
  <si>
    <t>z_jxab06re</t>
  </si>
  <si>
    <t>z_jxab07re</t>
  </si>
  <si>
    <t>z_jxab08re</t>
  </si>
  <si>
    <t>z_jxab09re</t>
  </si>
  <si>
    <t>z_jxab10re</t>
  </si>
  <si>
    <t>z_jxab11re</t>
  </si>
  <si>
    <t>z_jxor01re</t>
  </si>
  <si>
    <t>z_jxor02re</t>
  </si>
  <si>
    <t>z_jxor03re</t>
  </si>
  <si>
    <t>z_jxel01re</t>
  </si>
  <si>
    <t>z_jxel02re</t>
  </si>
  <si>
    <t>z_jxel03re</t>
  </si>
  <si>
    <t>z_jxel04re</t>
  </si>
  <si>
    <t>z_jxel05re</t>
  </si>
  <si>
    <t>z_jxel06re</t>
  </si>
  <si>
    <t>z_jxel07re</t>
  </si>
  <si>
    <t>z_jxel08re</t>
  </si>
  <si>
    <t>z_jxel09re</t>
  </si>
  <si>
    <t>z_jxel10re</t>
  </si>
  <si>
    <t>z_jxel11re</t>
  </si>
  <si>
    <t>z_jxel12re</t>
  </si>
  <si>
    <t>z_jxel13re</t>
  </si>
  <si>
    <t>z_jxel14re</t>
  </si>
  <si>
    <t>z_jxm01rer</t>
  </si>
  <si>
    <t>z_jxm02rer</t>
  </si>
  <si>
    <t>z_jxm03rer</t>
  </si>
  <si>
    <t>z_jxm04rer</t>
  </si>
  <si>
    <t>z_jxm05rer</t>
  </si>
  <si>
    <t>z_jxm06rer</t>
  </si>
  <si>
    <t>z_jxm07rer</t>
  </si>
  <si>
    <t>z_jxm08rer</t>
  </si>
  <si>
    <t>z_jxm09rer</t>
  </si>
  <si>
    <t>z_jxm10rer</t>
  </si>
  <si>
    <t>z_jxm11rer</t>
  </si>
  <si>
    <t>z_jxm12rer</t>
  </si>
  <si>
    <t>z_jxm13rer</t>
  </si>
  <si>
    <t>z_jxf01rer</t>
  </si>
  <si>
    <t>z_jxf02rer</t>
  </si>
  <si>
    <t>z_jxf03rer</t>
  </si>
  <si>
    <t>z_jxf04rer</t>
  </si>
  <si>
    <t>z_jxf05rer</t>
  </si>
  <si>
    <t>z_jxf06rer</t>
  </si>
  <si>
    <t>z_jxf07rer</t>
  </si>
  <si>
    <t>z_jxf08rer</t>
  </si>
  <si>
    <t>z_jxf09rer</t>
  </si>
  <si>
    <t>z_jxf10rer</t>
  </si>
  <si>
    <t>z_jxf11rer</t>
  </si>
  <si>
    <t>z_jxf12rer</t>
  </si>
  <si>
    <t>z_jxf13rer</t>
  </si>
  <si>
    <t>z_jxb01rer</t>
  </si>
  <si>
    <t>z_jxb02rer</t>
  </si>
  <si>
    <t>z_jxb03rer</t>
  </si>
  <si>
    <t>z_jxb04rer</t>
  </si>
  <si>
    <t>z_jxb05rer</t>
  </si>
  <si>
    <t>z_jxb06rer</t>
  </si>
  <si>
    <t>z_jxb07rer</t>
  </si>
  <si>
    <t>z_jxb08rer</t>
  </si>
  <si>
    <t>z_jxb09rer</t>
  </si>
  <si>
    <t>z_jxb10rer</t>
  </si>
  <si>
    <t>z_jxb11rer</t>
  </si>
  <si>
    <t>z_jxb12rer</t>
  </si>
  <si>
    <t>z_jxb13rer</t>
  </si>
  <si>
    <t>z_jxs01rer</t>
  </si>
  <si>
    <t>z_jxs02rer</t>
  </si>
  <si>
    <t>z_jxs03rer</t>
  </si>
  <si>
    <t>z_jxs04rer</t>
  </si>
  <si>
    <t>z_jxs05rer</t>
  </si>
  <si>
    <t>z_jxs06rer</t>
  </si>
  <si>
    <t>z_jxs07rer</t>
  </si>
  <si>
    <t>z_jxs08rer</t>
  </si>
  <si>
    <t>z_jxs09rer</t>
  </si>
  <si>
    <t>z_jxs10rer</t>
  </si>
  <si>
    <t>z_jxs11rer</t>
  </si>
  <si>
    <t>z_jxs12rer</t>
  </si>
  <si>
    <t>z_jxs13rer</t>
  </si>
  <si>
    <t>z_jxso01re</t>
  </si>
  <si>
    <t>z_jxso02re</t>
  </si>
  <si>
    <t>z_jxso03re</t>
  </si>
  <si>
    <t>z_jxso04re</t>
  </si>
  <si>
    <t>z_jxso05re</t>
  </si>
  <si>
    <t>z_jxso06re</t>
  </si>
  <si>
    <t>z_jxso07re</t>
  </si>
  <si>
    <t>z_jxso08re</t>
  </si>
  <si>
    <t>z_jxso09re</t>
  </si>
  <si>
    <t>z_jxso10re</t>
  </si>
  <si>
    <t>z_jxso11re</t>
  </si>
  <si>
    <t>z_jxso12re</t>
  </si>
  <si>
    <t>z_jxso13re</t>
  </si>
  <si>
    <t>z_jxd01rer</t>
  </si>
  <si>
    <t>z_jxd02rer</t>
  </si>
  <si>
    <t>z_jxd03rer</t>
  </si>
  <si>
    <t>z_jxd04rer</t>
  </si>
  <si>
    <t>z_jxd05rer</t>
  </si>
  <si>
    <t>z_jxd06rer</t>
  </si>
  <si>
    <t>z_jxd07rer</t>
  </si>
  <si>
    <t>z_jxd08rer</t>
  </si>
  <si>
    <t>z_jxd09rer</t>
  </si>
  <si>
    <t>z_jxd10rer</t>
  </si>
  <si>
    <t>z_jxd11rer</t>
  </si>
  <si>
    <t>z_jxd12rer</t>
  </si>
  <si>
    <t>z_jxd13rer</t>
  </si>
  <si>
    <t>z_jfsh01re</t>
  </si>
  <si>
    <t>z_jfsh02re</t>
  </si>
  <si>
    <t>z_jfsh03re</t>
  </si>
  <si>
    <t>z_jfsh04re</t>
  </si>
  <si>
    <t>z_jfsh05re</t>
  </si>
  <si>
    <t>z_jfsh06re</t>
  </si>
  <si>
    <t>z_jfsh07re</t>
  </si>
  <si>
    <t>z_jfsh08re</t>
  </si>
  <si>
    <t>z_jfsh09re</t>
  </si>
  <si>
    <t>z_jfsh10re</t>
  </si>
  <si>
    <t>z_jfsh11re</t>
  </si>
  <si>
    <t>z_jfsh12re</t>
  </si>
  <si>
    <t>z_jfsh13re</t>
  </si>
  <si>
    <t>z_jfsh14re</t>
  </si>
  <si>
    <t>z_jh001rec</t>
  </si>
  <si>
    <t>z_jh001rei</t>
  </si>
  <si>
    <t>z_jh002re</t>
  </si>
  <si>
    <t>z_jh003rer</t>
  </si>
  <si>
    <t>z_jh004rer</t>
  </si>
  <si>
    <t>z_jh005rer</t>
  </si>
  <si>
    <t>z_jh006rer</t>
  </si>
  <si>
    <t>z_jh007rer</t>
  </si>
  <si>
    <t>z_jh008rer</t>
  </si>
  <si>
    <t>z_jh009rec</t>
  </si>
  <si>
    <t>z_jh009rei</t>
  </si>
  <si>
    <t>z_jh010re</t>
  </si>
  <si>
    <t>z_jh011rer</t>
  </si>
  <si>
    <t>z_jh012rer</t>
  </si>
  <si>
    <t>z_jh013rer</t>
  </si>
  <si>
    <t>z_jh014rer</t>
  </si>
  <si>
    <t>z_jh015rer</t>
  </si>
  <si>
    <t>z_jh016rer</t>
  </si>
  <si>
    <t>z_jh017rec</t>
  </si>
  <si>
    <t>z_jh017rei</t>
  </si>
  <si>
    <t>z_jh018re</t>
  </si>
  <si>
    <t>z_jh019rer</t>
  </si>
  <si>
    <t>z_jh020rer</t>
  </si>
  <si>
    <t>z_jh021rer</t>
  </si>
  <si>
    <t>z_jh022rer</t>
  </si>
  <si>
    <t>z_jh023rer</t>
  </si>
  <si>
    <t>z_jh024rer</t>
  </si>
  <si>
    <t>z_jh025rec</t>
  </si>
  <si>
    <t>z_jh025rei</t>
  </si>
  <si>
    <t>z_jh026re</t>
  </si>
  <si>
    <t>z_jh027rer</t>
  </si>
  <si>
    <t>z_jh028rer</t>
  </si>
  <si>
    <t>z_jh029rer</t>
  </si>
  <si>
    <t>z_jh030rer</t>
  </si>
  <si>
    <t>z_jh031rer</t>
  </si>
  <si>
    <t>z_jh032rec</t>
  </si>
  <si>
    <t>z_jh032rei</t>
  </si>
  <si>
    <t>z_jh033re</t>
  </si>
  <si>
    <t>z_jh034rer</t>
  </si>
  <si>
    <t>z_jh035rer</t>
  </si>
  <si>
    <t>z_jh036rer</t>
  </si>
  <si>
    <t>z_jh037rer</t>
  </si>
  <si>
    <t>z_jh038rer</t>
  </si>
  <si>
    <t>z_jh039rer</t>
  </si>
  <si>
    <t>z_jn001rec</t>
  </si>
  <si>
    <t>z_jn001rei</t>
  </si>
  <si>
    <t>z_jn002re</t>
  </si>
  <si>
    <t>z_jn004rer</t>
  </si>
  <si>
    <t>z_jn007rer</t>
  </si>
  <si>
    <t>z_jn009rer</t>
  </si>
  <si>
    <t>z_jn101rer</t>
  </si>
  <si>
    <t>z_jn107rer</t>
  </si>
  <si>
    <t>z_jn010rec</t>
  </si>
  <si>
    <t>z_jn010rei</t>
  </si>
  <si>
    <t>z_jn011re</t>
  </si>
  <si>
    <t>z_jn014rer</t>
  </si>
  <si>
    <t>z_jn016rer</t>
  </si>
  <si>
    <t>z_jn017rer</t>
  </si>
  <si>
    <t>z_jn102rer</t>
  </si>
  <si>
    <t>z_jn108rer</t>
  </si>
  <si>
    <t>z_jn019rec</t>
  </si>
  <si>
    <t>z_jn019rei</t>
  </si>
  <si>
    <t>z_jn020re</t>
  </si>
  <si>
    <t>z_jn022rer</t>
  </si>
  <si>
    <t>z_jn023rer</t>
  </si>
  <si>
    <t>z_jn024rer</t>
  </si>
  <si>
    <t>z_jn103rer</t>
  </si>
  <si>
    <t>z_jn109rer</t>
  </si>
  <si>
    <t>z_jn028rec</t>
  </si>
  <si>
    <t>z_jn028rei</t>
  </si>
  <si>
    <t>z_jn029re</t>
  </si>
  <si>
    <t>z_jn031rer</t>
  </si>
  <si>
    <t>z_jn032rer</t>
  </si>
  <si>
    <t>z_jn033rer</t>
  </si>
  <si>
    <t>z_jn034rer</t>
  </si>
  <si>
    <t>z_jn104rer</t>
  </si>
  <si>
    <t>z_jn110rer</t>
  </si>
  <si>
    <t>z_jn037rec</t>
  </si>
  <si>
    <t>z_jn037rei</t>
  </si>
  <si>
    <t>z_jn038re</t>
  </si>
  <si>
    <t>z_jn041rer</t>
  </si>
  <si>
    <t>z_jn043rer</t>
  </si>
  <si>
    <t>z_jn044rer</t>
  </si>
  <si>
    <t>z_jn045rer</t>
  </si>
  <si>
    <t>z_jn105rer</t>
  </si>
  <si>
    <t>z_jn111rer</t>
  </si>
  <si>
    <t>z_jn046rec</t>
  </si>
  <si>
    <t>z_jn046rei</t>
  </si>
  <si>
    <t>z_jn047re</t>
  </si>
  <si>
    <t>z_jn049rer</t>
  </si>
  <si>
    <t>z_jn050rer</t>
  </si>
  <si>
    <t>z_jn054rer</t>
  </si>
  <si>
    <t>z_jn106rer</t>
  </si>
  <si>
    <t>z_jn112rer</t>
  </si>
  <si>
    <t>z_jn601rer</t>
  </si>
  <si>
    <t>z_jn603rer</t>
  </si>
  <si>
    <t>z_jn604rer</t>
  </si>
  <si>
    <t>z_jn605rer</t>
  </si>
  <si>
    <t>z_jvm02rer</t>
  </si>
  <si>
    <t>z_jvm03rer</t>
  </si>
  <si>
    <t>z_jvm04rer</t>
  </si>
  <si>
    <t>z_jvm06rer</t>
  </si>
  <si>
    <t>z_jvm07rer</t>
  </si>
  <si>
    <t>z_jvm08rer</t>
  </si>
  <si>
    <t>z_jvm09rer</t>
  </si>
  <si>
    <t>z_jg307rer</t>
  </si>
  <si>
    <t>z_jg360rer</t>
  </si>
  <si>
    <t>z_jg361rer</t>
  </si>
  <si>
    <t>z_jn901rer</t>
  </si>
  <si>
    <t>z_jn902rer</t>
  </si>
  <si>
    <t>z_jn903rer</t>
  </si>
  <si>
    <t>z_jn904rer</t>
  </si>
  <si>
    <t>z_jn905rer</t>
  </si>
  <si>
    <t>z_jn906rer</t>
  </si>
  <si>
    <t>z_jn907rer</t>
  </si>
  <si>
    <t>z_jn908rer</t>
  </si>
  <si>
    <t>z_jn909rer</t>
  </si>
  <si>
    <t>z_jn910rer</t>
  </si>
  <si>
    <t>z_jn911rer</t>
  </si>
  <si>
    <t>z_jg500rer</t>
  </si>
  <si>
    <t>z_jg501rer</t>
  </si>
  <si>
    <t>z_jg502rer</t>
  </si>
  <si>
    <t>z_jg312rer</t>
  </si>
  <si>
    <t>z_jg313rer</t>
  </si>
  <si>
    <t>z_jg314rer</t>
  </si>
  <si>
    <t>z_jg315rer</t>
  </si>
  <si>
    <t>z_jg316rer</t>
  </si>
  <si>
    <t>z_jg317rer</t>
  </si>
  <si>
    <t>z_jg351rer</t>
  </si>
  <si>
    <t>z_jg352rer</t>
  </si>
  <si>
    <t>z_jg353rer</t>
  </si>
  <si>
    <t>z_jg354rer</t>
  </si>
  <si>
    <t>z_jy001rec</t>
  </si>
  <si>
    <t>z_jy002re</t>
  </si>
  <si>
    <t>z_jy004rer</t>
  </si>
  <si>
    <t>z_jy005rer</t>
  </si>
  <si>
    <t>z_jg311rer</t>
  </si>
  <si>
    <t>z_jstk01re</t>
  </si>
  <si>
    <t>z_jstk02re</t>
  </si>
  <si>
    <t>z_jstk03re</t>
  </si>
  <si>
    <t>z_jstk04re</t>
  </si>
  <si>
    <t>z_jstk05re</t>
  </si>
  <si>
    <t>z_jstk06re</t>
  </si>
  <si>
    <t>z_jstk07re</t>
  </si>
  <si>
    <t>z_jstk08re</t>
  </si>
  <si>
    <t>z_jstk09re</t>
  </si>
  <si>
    <t>z_jstk10re</t>
  </si>
  <si>
    <t>z_jstk11re</t>
  </si>
  <si>
    <t>z_jstk12re</t>
  </si>
  <si>
    <t>z_jstk13re</t>
  </si>
  <si>
    <t>z_jstk14re</t>
  </si>
  <si>
    <t>z_jstk15re</t>
  </si>
  <si>
    <t>z_jstk16re</t>
  </si>
  <si>
    <t>z_jstk17re</t>
  </si>
  <si>
    <t>z_jstk18re</t>
  </si>
  <si>
    <t>z_jstk19re</t>
  </si>
  <si>
    <t>z_jstk20re</t>
  </si>
  <si>
    <t>z_jstk21re</t>
  </si>
  <si>
    <t>z_jstk22re</t>
  </si>
  <si>
    <t>z_jstk23re</t>
  </si>
  <si>
    <t>z_jstk24re</t>
  </si>
  <si>
    <t>z_jstk25re</t>
  </si>
  <si>
    <t>z_jstk26re</t>
  </si>
  <si>
    <t>z_jstk27re</t>
  </si>
  <si>
    <t>z_jstk28re</t>
  </si>
  <si>
    <t>z_jstk29re</t>
  </si>
  <si>
    <t>z_jstk30re</t>
  </si>
  <si>
    <t>z_jstk31re</t>
  </si>
  <si>
    <t>z_jstk32re</t>
  </si>
  <si>
    <t>z_jstk33re</t>
  </si>
  <si>
    <t>z_jstk34re</t>
  </si>
  <si>
    <t>z_jstk35re</t>
  </si>
  <si>
    <t>z_jstk36re</t>
  </si>
  <si>
    <t>z_jstk37re</t>
  </si>
  <si>
    <t>z_jstk38re</t>
  </si>
  <si>
    <t>z_jstk39re</t>
  </si>
  <si>
    <t>z_jstk40re</t>
  </si>
  <si>
    <t>z_jstk41re</t>
  </si>
  <si>
    <t>z_jstk42re</t>
  </si>
  <si>
    <t>z_jstk43re</t>
  </si>
  <si>
    <t>z_jstk44re</t>
  </si>
  <si>
    <t>z_jstk45re</t>
  </si>
  <si>
    <t>z_jstk46re</t>
  </si>
  <si>
    <t>z_jstk47re</t>
  </si>
  <si>
    <t>z_jstk48re</t>
  </si>
  <si>
    <t>z_jstk49re</t>
  </si>
  <si>
    <t>z_jstk50re</t>
  </si>
  <si>
    <t>z_jstk51re</t>
  </si>
  <si>
    <t>z_jstk52re</t>
  </si>
  <si>
    <t>z_jstk53re</t>
  </si>
  <si>
    <t>z_jstk54re</t>
  </si>
  <si>
    <t>z_jstk55re</t>
  </si>
  <si>
    <t>z_jstk56re</t>
  </si>
  <si>
    <t>z_jstk57re</t>
  </si>
  <si>
    <t>z_jstk58re</t>
  </si>
  <si>
    <t>z_jstk59re</t>
  </si>
  <si>
    <t>z_jstk60re</t>
  </si>
  <si>
    <t>z_jstk61re</t>
  </si>
  <si>
    <t>z_jstk62re</t>
  </si>
  <si>
    <t>z_jstk63re</t>
  </si>
  <si>
    <t>z_jstk64re</t>
  </si>
  <si>
    <t>z_jstk65re</t>
  </si>
  <si>
    <t>z_jd001cre</t>
  </si>
  <si>
    <t>z_jd001are</t>
  </si>
  <si>
    <t>z_jd001bre</t>
  </si>
  <si>
    <t>z_jd001dre</t>
  </si>
  <si>
    <t>z_jd004cre</t>
  </si>
  <si>
    <t>z_jd004are</t>
  </si>
  <si>
    <t>z_jd004bre</t>
  </si>
  <si>
    <t>z_jd004dre</t>
  </si>
  <si>
    <t>z_jd050cre</t>
  </si>
  <si>
    <t>z_jd050are</t>
  </si>
  <si>
    <t>z_jd050bre</t>
  </si>
  <si>
    <t>z_jd050dre</t>
  </si>
  <si>
    <t>z_jd006cre</t>
  </si>
  <si>
    <t>z_jd006are</t>
  </si>
  <si>
    <t>z_jd006bre</t>
  </si>
  <si>
    <t>z_jd006dre</t>
  </si>
  <si>
    <t>z_jd007cre</t>
  </si>
  <si>
    <t>z_jd007are</t>
  </si>
  <si>
    <t>z_jd007bre</t>
  </si>
  <si>
    <t>z_jd007dre</t>
  </si>
  <si>
    <t>z_jd070cre</t>
  </si>
  <si>
    <t>z_jd070are</t>
  </si>
  <si>
    <t>z_jd070bre</t>
  </si>
  <si>
    <t>z_jd070dre</t>
  </si>
  <si>
    <t>z_jd008cre</t>
  </si>
  <si>
    <t>z_jd008are</t>
  </si>
  <si>
    <t>z_jd008bre</t>
  </si>
  <si>
    <t>z_jd008dre</t>
  </si>
  <si>
    <t>z_jd009cre</t>
  </si>
  <si>
    <t>z_jd009are</t>
  </si>
  <si>
    <t>z_jd009bre</t>
  </si>
  <si>
    <t>z_jd009dre</t>
  </si>
  <si>
    <t>z_jd010cre</t>
  </si>
  <si>
    <t>z_jd010are</t>
  </si>
  <si>
    <t>z_jd010bre</t>
  </si>
  <si>
    <t>z_jd010dre</t>
  </si>
  <si>
    <t>z_jd011cre</t>
  </si>
  <si>
    <t>z_jd011are</t>
  </si>
  <si>
    <t>z_jd011bre</t>
  </si>
  <si>
    <t>z_jd011dre</t>
  </si>
  <si>
    <t>z_jd012cre</t>
  </si>
  <si>
    <t>z_jd012are</t>
  </si>
  <si>
    <t>z_jd012bre</t>
  </si>
  <si>
    <t>z_jd012dre</t>
  </si>
  <si>
    <t>z_jd120cre</t>
  </si>
  <si>
    <t>z_jd120are</t>
  </si>
  <si>
    <t>z_jd120bre</t>
  </si>
  <si>
    <t>z_jd120dre</t>
  </si>
  <si>
    <t>z_jd013cre</t>
  </si>
  <si>
    <t>z_jd013are</t>
  </si>
  <si>
    <t>z_jd013bre</t>
  </si>
  <si>
    <t>z_jd013dre</t>
  </si>
  <si>
    <t>z_jd014cre</t>
  </si>
  <si>
    <t>z_jd014are</t>
  </si>
  <si>
    <t>z_jd014bre</t>
  </si>
  <si>
    <t>z_jd014dre</t>
  </si>
  <si>
    <t>z_jd015cre</t>
  </si>
  <si>
    <t>z_jd015are</t>
  </si>
  <si>
    <t>z_jd015bre</t>
  </si>
  <si>
    <t>z_jd015dre</t>
  </si>
  <si>
    <t>z_jd016cre</t>
  </si>
  <si>
    <t>z_jd016are</t>
  </si>
  <si>
    <t>z_jd016bre</t>
  </si>
  <si>
    <t>z_jd016dre</t>
  </si>
  <si>
    <t>z_jd017cre</t>
  </si>
  <si>
    <t>z_jd017are</t>
  </si>
  <si>
    <t>z_jd017bre</t>
  </si>
  <si>
    <t>z_jd017dre</t>
  </si>
  <si>
    <t>z_jd018rec</t>
  </si>
  <si>
    <t>z_jd101rer</t>
  </si>
  <si>
    <t>z_jd102rer</t>
  </si>
  <si>
    <t>z_jd103rer</t>
  </si>
  <si>
    <t>z_jd104rer</t>
  </si>
  <si>
    <t>z_jd105rer</t>
  </si>
  <si>
    <t>z_jd106rer</t>
  </si>
  <si>
    <t>z_jd107rer</t>
  </si>
  <si>
    <t>z_jd108rer</t>
  </si>
  <si>
    <t>z_jd109rer</t>
  </si>
  <si>
    <t>z_jd110rer</t>
  </si>
  <si>
    <t>z_jd111rer</t>
  </si>
  <si>
    <t>z_jd112rer</t>
  </si>
  <si>
    <t>z_jd113rer</t>
  </si>
  <si>
    <t>z_jd114rer</t>
  </si>
  <si>
    <t>z_jd115rer</t>
  </si>
  <si>
    <t>z_jd116rer</t>
  </si>
  <si>
    <t>z_jd117rer</t>
  </si>
  <si>
    <t>z_jd118rer</t>
  </si>
  <si>
    <t>z_ju001rec</t>
  </si>
  <si>
    <t>z_ju002re</t>
  </si>
  <si>
    <t>z_ju003rer</t>
  </si>
  <si>
    <t>z_ju004rer</t>
  </si>
  <si>
    <t>z_ju005rer</t>
  </si>
  <si>
    <t>z_ju006rer</t>
  </si>
  <si>
    <t>z_ju007rer</t>
  </si>
  <si>
    <t>z_ju008rer</t>
  </si>
  <si>
    <t>z_ju009rer</t>
  </si>
  <si>
    <t>z_ju010rer</t>
  </si>
  <si>
    <t>z_ju011rer</t>
  </si>
  <si>
    <t>z_ju012rer</t>
  </si>
  <si>
    <t>z_ju013rer</t>
  </si>
  <si>
    <t>z_ju014rer</t>
  </si>
  <si>
    <t>z_ju015rer</t>
  </si>
  <si>
    <t>z_ju016rer</t>
  </si>
  <si>
    <t>z_ju017rer</t>
  </si>
  <si>
    <t>z_ju018rer</t>
  </si>
  <si>
    <t>z_ju019rer</t>
  </si>
  <si>
    <t>z_ju020rer</t>
  </si>
  <si>
    <t>z_ju021rer</t>
  </si>
  <si>
    <t>z_ju022rer</t>
  </si>
  <si>
    <t>z_ju026rec</t>
  </si>
  <si>
    <t>z_ju027re</t>
  </si>
  <si>
    <t>z_ju023rer</t>
  </si>
  <si>
    <t>z_ju024rer</t>
  </si>
  <si>
    <t>z_ju025rer</t>
  </si>
  <si>
    <t>z_jua33rec</t>
  </si>
  <si>
    <t>z_jub033re</t>
  </si>
  <si>
    <t>z_jua34rec</t>
  </si>
  <si>
    <t>z_jub034re</t>
  </si>
  <si>
    <t>z_ju035rer</t>
  </si>
  <si>
    <t>z_ju036rer</t>
  </si>
  <si>
    <t>z_ju037rer</t>
  </si>
  <si>
    <t>z_ju038rer</t>
  </si>
  <si>
    <t>z_ju039rer</t>
  </si>
  <si>
    <t>z_ju040rer</t>
  </si>
  <si>
    <t>z_ju041rer</t>
  </si>
  <si>
    <t>z_ju042rer</t>
  </si>
  <si>
    <t>z_ju043rer</t>
  </si>
  <si>
    <t>z_ju044rer</t>
  </si>
  <si>
    <t>z_ju045rer</t>
  </si>
  <si>
    <t>z_ju046rer</t>
  </si>
  <si>
    <t>z_ju047rer</t>
  </si>
  <si>
    <t>z_ju048rer</t>
  </si>
  <si>
    <t>z_jl001re</t>
  </si>
  <si>
    <t>z_jl002rec</t>
  </si>
  <si>
    <t>z_jl003red</t>
  </si>
  <si>
    <t>z_jl004rec</t>
  </si>
  <si>
    <t>z_jl100rer</t>
  </si>
  <si>
    <t>z_jl003rer</t>
  </si>
  <si>
    <t>z_jl004rer</t>
  </si>
  <si>
    <t>z_jl006rer</t>
  </si>
  <si>
    <t>z_jl007rer</t>
  </si>
  <si>
    <t>z_jl008rer</t>
  </si>
  <si>
    <t>z_jl009rer</t>
  </si>
  <si>
    <t>z_jl010rer</t>
  </si>
  <si>
    <t>z_jl011rer</t>
  </si>
  <si>
    <t>z_jl012rer</t>
  </si>
  <si>
    <t>z_jl013rer</t>
  </si>
  <si>
    <t>z_jl014rer</t>
  </si>
  <si>
    <t>z_jl015rer</t>
  </si>
  <si>
    <t>z_jl016rer</t>
  </si>
  <si>
    <t>z_jl017rer</t>
  </si>
  <si>
    <t>z_jl018rer</t>
  </si>
  <si>
    <t>z_jz177rer</t>
  </si>
  <si>
    <t>z_jz178rer</t>
  </si>
  <si>
    <t>z_jz182rer</t>
  </si>
  <si>
    <t>z_jz186rer</t>
  </si>
  <si>
    <t>z_jz190rer</t>
  </si>
  <si>
    <t>z_jz194rer</t>
  </si>
  <si>
    <t>z_jz198rer</t>
  </si>
  <si>
    <t>z_jz202rer</t>
  </si>
  <si>
    <t>z_jz203rer</t>
  </si>
  <si>
    <t>z_jz204rer</t>
  </si>
  <si>
    <t>z_jz205rer</t>
  </si>
  <si>
    <t>z_jz206rer</t>
  </si>
  <si>
    <t>z_jz207rer</t>
  </si>
  <si>
    <t>z_jz208rer</t>
  </si>
  <si>
    <t>z_jz209rer</t>
  </si>
  <si>
    <t>z_jz210rer</t>
  </si>
  <si>
    <t>z_jz213rer</t>
  </si>
  <si>
    <t>z_jz214rer</t>
  </si>
  <si>
    <t>z_jz215rer</t>
  </si>
  <si>
    <t>z_jz216rer</t>
  </si>
  <si>
    <t>z_jz217rer</t>
  </si>
  <si>
    <t>z_jz218rer</t>
  </si>
  <si>
    <t>z_jz219rer</t>
  </si>
  <si>
    <t>z_jz238rer</t>
  </si>
  <si>
    <t>z_jz239rer</t>
  </si>
  <si>
    <t>z_jz240rer</t>
  </si>
  <si>
    <t>z_jxi01rer</t>
  </si>
  <si>
    <t>z_jxi04rer</t>
  </si>
  <si>
    <t>z_jxi04rerf</t>
  </si>
  <si>
    <t>z_jxi10rer</t>
  </si>
  <si>
    <t>z_jxi11rer</t>
  </si>
  <si>
    <t>z_jxi12rer</t>
  </si>
  <si>
    <t>z_jxi13rer</t>
  </si>
  <si>
    <t>z_jxi14rer</t>
  </si>
  <si>
    <t>z_jxi15rer</t>
  </si>
  <si>
    <t>z_jxi16rer</t>
  </si>
  <si>
    <t>z_jxha50re</t>
  </si>
  <si>
    <t>z_jxha51re</t>
  </si>
  <si>
    <t>z_jxha52re</t>
  </si>
  <si>
    <t>z_jxha53re</t>
  </si>
  <si>
    <t>z_jxha54re</t>
  </si>
  <si>
    <t>z_jxha02re</t>
  </si>
  <si>
    <t>z_jxha05re</t>
  </si>
  <si>
    <t>z_jxha08re</t>
  </si>
  <si>
    <t>z_jxha11re</t>
  </si>
  <si>
    <t>z_jxha55re</t>
  </si>
  <si>
    <t>z_jxha56re</t>
  </si>
  <si>
    <t>z_jxha57re</t>
  </si>
  <si>
    <t>z_jxha58re</t>
  </si>
  <si>
    <t>z_jxha13re</t>
  </si>
  <si>
    <t>z_jxha14re</t>
  </si>
  <si>
    <t>z_jxha15re</t>
  </si>
  <si>
    <t>z_jxhi25re</t>
  </si>
  <si>
    <t>z_jxhi26re</t>
  </si>
  <si>
    <t>z_jxhi27re</t>
  </si>
  <si>
    <t>z_jxhi28re</t>
  </si>
  <si>
    <t>z_jxhi29re</t>
  </si>
  <si>
    <t>z_jxhi30re</t>
  </si>
  <si>
    <t>z_jxhi31re</t>
  </si>
  <si>
    <t>z_jxhi32re</t>
  </si>
  <si>
    <t>z_jxhi33re</t>
  </si>
  <si>
    <t>z_jxhi34re</t>
  </si>
  <si>
    <t>z_jxhi35re</t>
  </si>
  <si>
    <t>z_jxha16re</t>
  </si>
  <si>
    <t>z_jxha17re</t>
  </si>
  <si>
    <t>z_jxha18re</t>
  </si>
  <si>
    <t>z_jxha19re</t>
  </si>
  <si>
    <t>z_jxha20re</t>
  </si>
  <si>
    <t>z_jxha21re</t>
  </si>
  <si>
    <t>z_jxha22re</t>
  </si>
  <si>
    <t>z_jxha23re</t>
  </si>
  <si>
    <t>z_jxha24re</t>
  </si>
  <si>
    <t>z_jxha25re</t>
  </si>
  <si>
    <t>z_jxha26re</t>
  </si>
  <si>
    <t>z_jxha27re</t>
  </si>
  <si>
    <t>z_jxha28re</t>
  </si>
  <si>
    <t>z_jxha29re</t>
  </si>
  <si>
    <t>z_jxha30re</t>
  </si>
  <si>
    <t>z_jxha31re</t>
  </si>
  <si>
    <t>z_jxha60re</t>
  </si>
  <si>
    <t>z_jxha61re</t>
  </si>
  <si>
    <t>z_jxha62re</t>
  </si>
  <si>
    <t>z_jxha63re</t>
  </si>
  <si>
    <t>z_jxha64re</t>
  </si>
  <si>
    <t>z_jxha65re</t>
  </si>
  <si>
    <t>z_jxha66re</t>
  </si>
  <si>
    <t>z_jxha67re</t>
  </si>
  <si>
    <t>z_jxha68re</t>
  </si>
  <si>
    <t>z_jxha69re</t>
  </si>
  <si>
    <t>z_jxha70re</t>
  </si>
  <si>
    <t>z_jxha71re</t>
  </si>
  <si>
    <t>z_jxha72re</t>
  </si>
  <si>
    <t>z_jxha73re</t>
  </si>
  <si>
    <t>z_jxha74re</t>
  </si>
  <si>
    <t>z_jxha75re</t>
  </si>
  <si>
    <t>z_jxha76re</t>
  </si>
  <si>
    <t>z_jxha77re</t>
  </si>
  <si>
    <t>z_jxha78re</t>
  </si>
  <si>
    <t>z_jxha79re</t>
  </si>
  <si>
    <t>z_jxha80re</t>
  </si>
  <si>
    <t>z_jxha81re</t>
  </si>
  <si>
    <t>z_jxha82re</t>
  </si>
  <si>
    <t>z_jxha83re</t>
  </si>
  <si>
    <t>z_jxha84re</t>
  </si>
  <si>
    <t>z_jxha85re</t>
  </si>
  <si>
    <t>z_jxha86re</t>
  </si>
  <si>
    <t>z_jxha87re</t>
  </si>
  <si>
    <t>z_jxha88re</t>
  </si>
  <si>
    <t>z_jxha89re</t>
  </si>
  <si>
    <t>z_jxha90re</t>
  </si>
  <si>
    <t>z_jxha91re</t>
  </si>
  <si>
    <t>z_jxha92re</t>
  </si>
  <si>
    <t>z_jxha93re</t>
  </si>
  <si>
    <t>z_jins01re</t>
  </si>
  <si>
    <t>z_jins02re</t>
  </si>
  <si>
    <t>z_jins03re</t>
  </si>
  <si>
    <t>z_jins04re</t>
  </si>
  <si>
    <t>z_jins05re</t>
  </si>
  <si>
    <t>z_jins06re</t>
  </si>
  <si>
    <t>z_jins07re</t>
  </si>
  <si>
    <t>z_jins08re</t>
  </si>
  <si>
    <t>z_jins09re</t>
  </si>
  <si>
    <t>z_jins09os</t>
  </si>
  <si>
    <t>z_jins10re</t>
  </si>
  <si>
    <t>z_jins11re</t>
  </si>
  <si>
    <t>z_jins12re</t>
  </si>
  <si>
    <t>z_jins13re</t>
  </si>
  <si>
    <t>z_jins14re</t>
  </si>
  <si>
    <t>z_jins15re</t>
  </si>
  <si>
    <t>z_jins16re</t>
  </si>
  <si>
    <t>z_jins17re</t>
  </si>
  <si>
    <t>z_jins18re</t>
  </si>
  <si>
    <t>z_jins18os</t>
  </si>
  <si>
    <t>z_jins19re</t>
  </si>
  <si>
    <t>z_jins20re</t>
  </si>
  <si>
    <t>z_jins21re</t>
  </si>
  <si>
    <t>z_jins21os</t>
  </si>
  <si>
    <t>z_jins22re</t>
  </si>
  <si>
    <t>z_jins23re</t>
  </si>
  <si>
    <t>z_jins24re</t>
  </si>
  <si>
    <t>z_jins24os</t>
  </si>
  <si>
    <t>z_jins25re</t>
  </si>
  <si>
    <t>z_jins26re</t>
  </si>
  <si>
    <t>z_jins27re</t>
  </si>
  <si>
    <t>z_jins27os</t>
  </si>
  <si>
    <t>z_jins28re</t>
  </si>
  <si>
    <t>z_jins29re</t>
  </si>
  <si>
    <t>z_jins30re</t>
  </si>
  <si>
    <t>z_jins30os</t>
  </si>
  <si>
    <t>z_jins31re</t>
  </si>
  <si>
    <t>z_jins32re</t>
  </si>
  <si>
    <t>z_jins33re</t>
  </si>
  <si>
    <t>z_jins34re</t>
  </si>
  <si>
    <t>z_jins35re</t>
  </si>
  <si>
    <t>z_jins35os</t>
  </si>
  <si>
    <t>z_jins36re</t>
  </si>
  <si>
    <t>z_jins37re</t>
  </si>
  <si>
    <t>z_jins38re</t>
  </si>
  <si>
    <t>z_jins39re</t>
  </si>
  <si>
    <t>z_jins40re</t>
  </si>
  <si>
    <t>z_jins40os</t>
  </si>
  <si>
    <t>z_jins41re</t>
  </si>
  <si>
    <t>z_jins42re</t>
  </si>
  <si>
    <t>z_jins43re</t>
  </si>
  <si>
    <t>z_jins44re</t>
  </si>
  <si>
    <t>z_jins45re</t>
  </si>
  <si>
    <t>z_jins46re</t>
  </si>
  <si>
    <t>z_jins47re</t>
  </si>
  <si>
    <t>z_jins48re</t>
  </si>
  <si>
    <t>z_jins49re</t>
  </si>
  <si>
    <t>z_jin490re</t>
  </si>
  <si>
    <t>z_jin500re</t>
  </si>
  <si>
    <t>z_jin501re</t>
  </si>
  <si>
    <t>z_jins50re</t>
  </si>
  <si>
    <t>z_jins51re</t>
  </si>
  <si>
    <t>z_jins52re</t>
  </si>
  <si>
    <t>z_jins53re</t>
  </si>
  <si>
    <t>z_jins54re</t>
  </si>
  <si>
    <t>z_jins55re</t>
  </si>
  <si>
    <t>z_jins56re</t>
  </si>
  <si>
    <t>z_jins57re</t>
  </si>
  <si>
    <t>z_jins58re</t>
  </si>
  <si>
    <t>z_jins59re</t>
  </si>
  <si>
    <t>z_jins60re</t>
  </si>
  <si>
    <t>z_jins61re</t>
  </si>
  <si>
    <t>z_jins62re</t>
  </si>
  <si>
    <t>z_jins63re</t>
  </si>
  <si>
    <t>z_jins64re</t>
  </si>
  <si>
    <t>z_jins65re</t>
  </si>
  <si>
    <t>z_jins66re</t>
  </si>
  <si>
    <t>z_jins67re</t>
  </si>
  <si>
    <t>z_jxhi58re</t>
  </si>
  <si>
    <t>z_jxhi59re</t>
  </si>
  <si>
    <t>z_jxhi60re</t>
  </si>
  <si>
    <t>z_jxhi61re</t>
  </si>
  <si>
    <t>z_jxhi62re</t>
  </si>
  <si>
    <t>z_jxhi63re</t>
  </si>
  <si>
    <t>z_jxhi64re</t>
  </si>
  <si>
    <t>z_jxhi65re</t>
  </si>
  <si>
    <t>z_jfin01re</t>
  </si>
  <si>
    <t>z_jfin02re</t>
  </si>
  <si>
    <t>z_jfin03re</t>
  </si>
  <si>
    <t>z_jfin04re</t>
  </si>
  <si>
    <t>z_jfin05re</t>
  </si>
  <si>
    <t>z_jfin06re</t>
  </si>
  <si>
    <t>z_jfin07re</t>
  </si>
  <si>
    <t>z_jfin08re</t>
  </si>
  <si>
    <t>z_jfin09re</t>
  </si>
  <si>
    <t>z_jfin10re</t>
  </si>
  <si>
    <t>z_jfin11re</t>
  </si>
  <si>
    <t>z_jfin12re</t>
  </si>
  <si>
    <t>z_jv053rer</t>
  </si>
  <si>
    <t>z_jv054rer</t>
  </si>
  <si>
    <t>z_jv550rer</t>
  </si>
  <si>
    <t>z_jv301rer</t>
  </si>
  <si>
    <t>z_jv302rer</t>
  </si>
  <si>
    <t>z_jv303rer</t>
  </si>
  <si>
    <t>z_jv304rer</t>
  </si>
  <si>
    <t>z_jv305rer</t>
  </si>
  <si>
    <t>z_jv306rer</t>
  </si>
  <si>
    <t>z_jv001re</t>
  </si>
  <si>
    <t>z_jv003re</t>
  </si>
  <si>
    <t>z_jv004re</t>
  </si>
  <si>
    <t>z_jv005re</t>
  </si>
  <si>
    <t>z_jv101rer</t>
  </si>
  <si>
    <t>z_jv006re</t>
  </si>
  <si>
    <t>z_jv002re</t>
  </si>
  <si>
    <t>z_jv310rer</t>
  </si>
  <si>
    <t>z_jv007re</t>
  </si>
  <si>
    <t>z_jv009re</t>
  </si>
  <si>
    <t>z_jv010re</t>
  </si>
  <si>
    <t>z_jv011re</t>
  </si>
  <si>
    <t>z_jv102rer</t>
  </si>
  <si>
    <t>z_jv012re</t>
  </si>
  <si>
    <t>z_jv008re</t>
  </si>
  <si>
    <t>z_jv311rer</t>
  </si>
  <si>
    <t>z_jv013re</t>
  </si>
  <si>
    <t>z_jv015re</t>
  </si>
  <si>
    <t>z_jv016re</t>
  </si>
  <si>
    <t>z_jv017re</t>
  </si>
  <si>
    <t>z_jv103rer</t>
  </si>
  <si>
    <t>z_jv018re</t>
  </si>
  <si>
    <t>z_jv014re</t>
  </si>
  <si>
    <t>z_jv312rer</t>
  </si>
  <si>
    <t>z_jv019re</t>
  </si>
  <si>
    <t>z_jv021re</t>
  </si>
  <si>
    <t>z_jv022re</t>
  </si>
  <si>
    <t>z_jv023re</t>
  </si>
  <si>
    <t>z_jv104rer</t>
  </si>
  <si>
    <t>z_jv024re</t>
  </si>
  <si>
    <t>z_jv020re</t>
  </si>
  <si>
    <t>z_jv313rer</t>
  </si>
  <si>
    <t>z_jv025re</t>
  </si>
  <si>
    <t>z_jv026re</t>
  </si>
  <si>
    <t>z_jv028re</t>
  </si>
  <si>
    <t>z_jv029re</t>
  </si>
  <si>
    <t>z_jv030re</t>
  </si>
  <si>
    <t>z_jv105rer</t>
  </si>
  <si>
    <t>z_jv031re</t>
  </si>
  <si>
    <t>z_jv027re</t>
  </si>
  <si>
    <t>z_jv314rer</t>
  </si>
  <si>
    <t>z_jv032re</t>
  </si>
  <si>
    <t>z_jv033re</t>
  </si>
  <si>
    <t>z_jv035re</t>
  </si>
  <si>
    <t>z_jv036re</t>
  </si>
  <si>
    <t>z_jv037re</t>
  </si>
  <si>
    <t>z_jv106rer</t>
  </si>
  <si>
    <t>z_jv038re</t>
  </si>
  <si>
    <t>z_jv034re</t>
  </si>
  <si>
    <t>z_jv315rer</t>
  </si>
  <si>
    <t>z_jv039re</t>
  </si>
  <si>
    <t>z_jv040re</t>
  </si>
  <si>
    <t>z_jv042re</t>
  </si>
  <si>
    <t>z_jv043re</t>
  </si>
  <si>
    <t>z_jv044re</t>
  </si>
  <si>
    <t>z_jv107rer</t>
  </si>
  <si>
    <t>z_jv045re</t>
  </si>
  <si>
    <t>z_jv041re</t>
  </si>
  <si>
    <t>z_jv316rer</t>
  </si>
  <si>
    <t>z_jvi01rer</t>
  </si>
  <si>
    <t>z_jvi02rer</t>
  </si>
  <si>
    <t>z_jvi04rer</t>
  </si>
  <si>
    <t>z_jvi05rer</t>
  </si>
  <si>
    <t>z_jvi06rer</t>
  </si>
  <si>
    <t>z_jvi07rer</t>
  </si>
  <si>
    <t>z_jvi08rer</t>
  </si>
  <si>
    <t>z_jvi03rer</t>
  </si>
  <si>
    <t>z_jvi17rer</t>
  </si>
  <si>
    <t>z_jv055re</t>
  </si>
  <si>
    <t>z_jv057re</t>
  </si>
  <si>
    <t>z_jv058re</t>
  </si>
  <si>
    <t>z_jv059re</t>
  </si>
  <si>
    <t>z_jv108rer</t>
  </si>
  <si>
    <t>z_jv060re</t>
  </si>
  <si>
    <t>z_jv056re</t>
  </si>
  <si>
    <t>z_jv318rer</t>
  </si>
  <si>
    <t>z_jv061re</t>
  </si>
  <si>
    <t>z_jv063re</t>
  </si>
  <si>
    <t>z_jv064re</t>
  </si>
  <si>
    <t>z_jv065re</t>
  </si>
  <si>
    <t>z_jv109rer</t>
  </si>
  <si>
    <t>z_jv066re</t>
  </si>
  <si>
    <t>z_jv062re</t>
  </si>
  <si>
    <t>z_jv319rer</t>
  </si>
  <si>
    <t>z_jv067re</t>
  </si>
  <si>
    <t>z_jv069re</t>
  </si>
  <si>
    <t>z_jv070re</t>
  </si>
  <si>
    <t>z_jv071re</t>
  </si>
  <si>
    <t>z_jv110rer</t>
  </si>
  <si>
    <t>z_jv072re</t>
  </si>
  <si>
    <t>z_jv068re</t>
  </si>
  <si>
    <t>z_jv320rer</t>
  </si>
  <si>
    <t>z_jvi09rer</t>
  </si>
  <si>
    <t>z_jvi11rer</t>
  </si>
  <si>
    <t>z_jvi12rer</t>
  </si>
  <si>
    <t>z_jvi13rer</t>
  </si>
  <si>
    <t>z_jvi14rer</t>
  </si>
  <si>
    <t>z_jvi15rer</t>
  </si>
  <si>
    <t>z_jvi10rer</t>
  </si>
  <si>
    <t>z_jvi21rer</t>
  </si>
  <si>
    <t>z_jv440rer</t>
  </si>
  <si>
    <t>z_jv9440re</t>
  </si>
  <si>
    <t>z_jv9441re</t>
  </si>
  <si>
    <t>z_jv441rer</t>
  </si>
  <si>
    <t>z_jv442rer</t>
  </si>
  <si>
    <t>z_jv443rer</t>
  </si>
  <si>
    <t>z_jv444rer</t>
  </si>
  <si>
    <t>z_jv445rer</t>
  </si>
  <si>
    <t>z_jv446rer</t>
  </si>
  <si>
    <t>z_jv447rer</t>
  </si>
  <si>
    <t>z_jv448rer</t>
  </si>
  <si>
    <t>z_jv450rer</t>
  </si>
  <si>
    <t>z_jv901rer</t>
  </si>
  <si>
    <t>z_jv902rer</t>
  </si>
  <si>
    <t>z_jv903rer</t>
  </si>
  <si>
    <t>z_jv451rer</t>
  </si>
  <si>
    <t>z_jv452rer</t>
  </si>
  <si>
    <t>z_jv453rer</t>
  </si>
  <si>
    <t>z_jv454rer</t>
  </si>
  <si>
    <t>z_jv455rer</t>
  </si>
  <si>
    <t>z_jv456rer</t>
  </si>
  <si>
    <t>z_jv457rer</t>
  </si>
  <si>
    <t>z_jv458rer</t>
  </si>
  <si>
    <t>z_jv459rer</t>
  </si>
  <si>
    <t>z_jv460rer</t>
  </si>
  <si>
    <t>z_jv461rer</t>
  </si>
  <si>
    <t>z_jv462rer</t>
  </si>
  <si>
    <t>z_jv463rer</t>
  </si>
  <si>
    <t>z_jv464rer</t>
  </si>
  <si>
    <t>z_jv465rer</t>
  </si>
  <si>
    <t>z_jv466rer</t>
  </si>
  <si>
    <t>z_jv467rer</t>
  </si>
  <si>
    <t>z_jv468rer</t>
  </si>
  <si>
    <t>z_jv469rer</t>
  </si>
  <si>
    <t>z_jv470rer</t>
  </si>
  <si>
    <t>z_jv471rer</t>
  </si>
  <si>
    <t>z_jv472rer</t>
  </si>
  <si>
    <t>z_jmt01yre</t>
  </si>
  <si>
    <t>z_jmt01hre</t>
  </si>
  <si>
    <t>z_jmt01mre</t>
  </si>
  <si>
    <t>z_jmt02yre</t>
  </si>
  <si>
    <t>z_jmt02hre</t>
  </si>
  <si>
    <t>z_jmt02mre</t>
  </si>
  <si>
    <t>z_jmt03yre</t>
  </si>
  <si>
    <t>z_jmt03hre</t>
  </si>
  <si>
    <t>z_jmt03mre</t>
  </si>
  <si>
    <t>z_jmt04yre</t>
  </si>
  <si>
    <t>z_jmt04hre</t>
  </si>
  <si>
    <t>z_jmt04mre</t>
  </si>
  <si>
    <t>z_jmt05yre</t>
  </si>
  <si>
    <t>z_jmt05hre</t>
  </si>
  <si>
    <t>z_jmt05mre</t>
  </si>
  <si>
    <t>z_jmt06yre</t>
  </si>
  <si>
    <t>z_jmt06wre</t>
  </si>
  <si>
    <t>z_jmt06pre</t>
  </si>
  <si>
    <t>z_jmt07yre</t>
  </si>
  <si>
    <t>z_jmt07wre</t>
  </si>
  <si>
    <t>z_jmt07pre</t>
  </si>
  <si>
    <t>z_jmt08yre</t>
  </si>
  <si>
    <t>z_jmt08wre</t>
  </si>
  <si>
    <t>z_jmt08pre</t>
  </si>
  <si>
    <t>z_jc001rer</t>
  </si>
  <si>
    <t>z_jc002rer</t>
  </si>
  <si>
    <t>z_jc003rer</t>
  </si>
  <si>
    <t>z_jc004rer</t>
  </si>
  <si>
    <t>z_jc005rer</t>
  </si>
  <si>
    <t>z_jc006rer</t>
  </si>
  <si>
    <t>z_jc007rer</t>
  </si>
  <si>
    <t>z_jc008rer</t>
  </si>
  <si>
    <t>z_jc009rer</t>
  </si>
  <si>
    <t>z_jc010rer</t>
  </si>
  <si>
    <t>z_jc011rer</t>
  </si>
  <si>
    <t>z_jc012rer</t>
  </si>
  <si>
    <t>z_jc013rer</t>
  </si>
  <si>
    <t>z_jxsp01re</t>
  </si>
  <si>
    <t>z_jc014rer</t>
  </si>
  <si>
    <t>z_jc015rer</t>
  </si>
  <si>
    <t>z_jc016rer</t>
  </si>
  <si>
    <t>z_jc017rer</t>
  </si>
  <si>
    <t>z_jc018rer</t>
  </si>
  <si>
    <t>z_jc019rer</t>
  </si>
  <si>
    <t>z_jc020rer</t>
  </si>
  <si>
    <t>z_jc021rer</t>
  </si>
  <si>
    <t>z_jc022rer</t>
  </si>
  <si>
    <t>z_jc023rer</t>
  </si>
  <si>
    <t>z_jc024rer</t>
  </si>
  <si>
    <t>z_jc025rer</t>
  </si>
  <si>
    <t>z_jc026rer</t>
  </si>
  <si>
    <t>z_jc027rer</t>
  </si>
  <si>
    <t>z_jc028rer</t>
  </si>
  <si>
    <t>z_jk0100re</t>
  </si>
  <si>
    <t>z_jk0201re</t>
  </si>
  <si>
    <t>z_jk0301re</t>
  </si>
  <si>
    <t>z_jk0401re</t>
  </si>
  <si>
    <t>z_jk0501re</t>
  </si>
  <si>
    <t>z_jk0601re</t>
  </si>
  <si>
    <t>z_jk0701re</t>
  </si>
  <si>
    <t>z_jk0801re</t>
  </si>
  <si>
    <t>z_jk0901re</t>
  </si>
  <si>
    <t>z_jk1001re</t>
  </si>
  <si>
    <t>z_jk1101re</t>
  </si>
  <si>
    <t>z_jk1201re</t>
  </si>
  <si>
    <t>z_jk1301re</t>
  </si>
  <si>
    <t>z_jk1401re</t>
  </si>
  <si>
    <t>z_jk1501re</t>
  </si>
  <si>
    <t>z_jk1601re</t>
  </si>
  <si>
    <t>z_jk1701re</t>
  </si>
  <si>
    <t>z_jk0202re</t>
  </si>
  <si>
    <t>z_jk0302re</t>
  </si>
  <si>
    <t>z_jk0402re</t>
  </si>
  <si>
    <t>z_jk0502re</t>
  </si>
  <si>
    <t>z_jk0602re</t>
  </si>
  <si>
    <t>z_jk0702re</t>
  </si>
  <si>
    <t>z_jk0802re</t>
  </si>
  <si>
    <t>z_jk0902re</t>
  </si>
  <si>
    <t>z_jk1002re</t>
  </si>
  <si>
    <t>z_jk1102re</t>
  </si>
  <si>
    <t>z_jk1202re</t>
  </si>
  <si>
    <t>z_jk1302re</t>
  </si>
  <si>
    <t>z_jk1402re</t>
  </si>
  <si>
    <t>z_jk1502re</t>
  </si>
  <si>
    <t>z_jk1602re</t>
  </si>
  <si>
    <t>z_jk1702re</t>
  </si>
  <si>
    <t>z_jk0203re</t>
  </si>
  <si>
    <t>z_jk0303re</t>
  </si>
  <si>
    <t>z_jk0403re</t>
  </si>
  <si>
    <t>z_jk0503re</t>
  </si>
  <si>
    <t>z_jk0603re</t>
  </si>
  <si>
    <t>z_jk0703re</t>
  </si>
  <si>
    <t>z_jk0803re</t>
  </si>
  <si>
    <t>z_jk0903re</t>
  </si>
  <si>
    <t>z_jk1003re</t>
  </si>
  <si>
    <t>z_jk1103re</t>
  </si>
  <si>
    <t>z_jk1203re</t>
  </si>
  <si>
    <t>z_jk1303re</t>
  </si>
  <si>
    <t>z_jk1403re</t>
  </si>
  <si>
    <t>z_jk1503re</t>
  </si>
  <si>
    <t>z_jk1603re</t>
  </si>
  <si>
    <t>z_jk1703re</t>
  </si>
  <si>
    <t>z_jk0204re</t>
  </si>
  <si>
    <t>z_jk0304re</t>
  </si>
  <si>
    <t>z_jk0404re</t>
  </si>
  <si>
    <t>z_jk0504re</t>
  </si>
  <si>
    <t>z_jk0604re</t>
  </si>
  <si>
    <t>z_jk0704re</t>
  </si>
  <si>
    <t>z_jk0804re</t>
  </si>
  <si>
    <t>z_jk0904re</t>
  </si>
  <si>
    <t>z_jk1004re</t>
  </si>
  <si>
    <t>z_jk1104re</t>
  </si>
  <si>
    <t>z_jk1204re</t>
  </si>
  <si>
    <t>z_jk1304re</t>
  </si>
  <si>
    <t>z_jk1404re</t>
  </si>
  <si>
    <t>z_jk1504re</t>
  </si>
  <si>
    <t>z_jk1604re</t>
  </si>
  <si>
    <t>z_jk1704re</t>
  </si>
  <si>
    <t>z_jk0205re</t>
  </si>
  <si>
    <t>z_jk0305re</t>
  </si>
  <si>
    <t>z_jk0405re</t>
  </si>
  <si>
    <t>z_jk0505re</t>
  </si>
  <si>
    <t>z_jk0605re</t>
  </si>
  <si>
    <t>z_jk0705re</t>
  </si>
  <si>
    <t>z_jk0805re</t>
  </si>
  <si>
    <t>z_jk0905re</t>
  </si>
  <si>
    <t>z_jk1005re</t>
  </si>
  <si>
    <t>z_jk1105re</t>
  </si>
  <si>
    <t>z_jk1205re</t>
  </si>
  <si>
    <t>z_jk1305re</t>
  </si>
  <si>
    <t>z_jk1405re</t>
  </si>
  <si>
    <t>z_jk1505re</t>
  </si>
  <si>
    <t>z_jk1605re</t>
  </si>
  <si>
    <t>z_jk1705re</t>
  </si>
  <si>
    <t>z_jk0206re</t>
  </si>
  <si>
    <t>z_jk0306re</t>
  </si>
  <si>
    <t>z_jk0406re</t>
  </si>
  <si>
    <t>z_jk0506re</t>
  </si>
  <si>
    <t>z_jk0606re</t>
  </si>
  <si>
    <t>z_jk0706re</t>
  </si>
  <si>
    <t>z_jk0806re</t>
  </si>
  <si>
    <t>z_jk0906re</t>
  </si>
  <si>
    <t>z_jk1006re</t>
  </si>
  <si>
    <t>z_jk1106re</t>
  </si>
  <si>
    <t>z_jk1206re</t>
  </si>
  <si>
    <t>z_jk1306re</t>
  </si>
  <si>
    <t>z_jk1406re</t>
  </si>
  <si>
    <t>z_jk1506re</t>
  </si>
  <si>
    <t>z_jk1606re</t>
  </si>
  <si>
    <t>z_jk1706re</t>
  </si>
  <si>
    <t>z_jk0207re</t>
  </si>
  <si>
    <t>z_jk0307re</t>
  </si>
  <si>
    <t>z_jk0407re</t>
  </si>
  <si>
    <t>z_jk0507re</t>
  </si>
  <si>
    <t>z_jk0607re</t>
  </si>
  <si>
    <t>z_jk0707re</t>
  </si>
  <si>
    <t>z_jk0807re</t>
  </si>
  <si>
    <t>z_jk0907re</t>
  </si>
  <si>
    <t>z_jk1007re</t>
  </si>
  <si>
    <t>z_jk1107re</t>
  </si>
  <si>
    <t>z_jk1207re</t>
  </si>
  <si>
    <t>z_jk1307re</t>
  </si>
  <si>
    <t>z_jk1407re</t>
  </si>
  <si>
    <t>z_jk1507re</t>
  </si>
  <si>
    <t>z_jk1607re</t>
  </si>
  <si>
    <t>z_jk1707re</t>
  </si>
  <si>
    <t>z_jk0208re</t>
  </si>
  <si>
    <t>z_jk0308re</t>
  </si>
  <si>
    <t>z_jk0408re</t>
  </si>
  <si>
    <t>z_jk0508re</t>
  </si>
  <si>
    <t>z_jk0608re</t>
  </si>
  <si>
    <t>z_jk0708re</t>
  </si>
  <si>
    <t>z_jk0808re</t>
  </si>
  <si>
    <t>z_jk0908re</t>
  </si>
  <si>
    <t>z_jk1008re</t>
  </si>
  <si>
    <t>z_jk1108re</t>
  </si>
  <si>
    <t>z_jk1208re</t>
  </si>
  <si>
    <t>z_jk1308re</t>
  </si>
  <si>
    <t>z_jk1408re</t>
  </si>
  <si>
    <t>z_jk1508re</t>
  </si>
  <si>
    <t>z_jk1608re</t>
  </si>
  <si>
    <t>z_jk1708re</t>
  </si>
  <si>
    <t>z_jk0209re</t>
  </si>
  <si>
    <t>z_jk0309re</t>
  </si>
  <si>
    <t>z_jk0409re</t>
  </si>
  <si>
    <t>z_jk0509re</t>
  </si>
  <si>
    <t>z_jk0609re</t>
  </si>
  <si>
    <t>z_jk0709re</t>
  </si>
  <si>
    <t>z_jk0809re</t>
  </si>
  <si>
    <t>z_jk0909re</t>
  </si>
  <si>
    <t>z_jk1009re</t>
  </si>
  <si>
    <t>z_jk1109re</t>
  </si>
  <si>
    <t>z_jk1209re</t>
  </si>
  <si>
    <t>z_jk1309re</t>
  </si>
  <si>
    <t>z_jk1409re</t>
  </si>
  <si>
    <t>z_jk1509re</t>
  </si>
  <si>
    <t>z_jk1609re</t>
  </si>
  <si>
    <t>z_jk1709re</t>
  </si>
  <si>
    <t>z_jk0210re</t>
  </si>
  <si>
    <t>z_jk0310re</t>
  </si>
  <si>
    <t>z_jk0410re</t>
  </si>
  <si>
    <t>z_jk0510re</t>
  </si>
  <si>
    <t>z_jk0610re</t>
  </si>
  <si>
    <t>z_jk0710re</t>
  </si>
  <si>
    <t>z_jk0810re</t>
  </si>
  <si>
    <t>z_jk0910re</t>
  </si>
  <si>
    <t>z_jk1010re</t>
  </si>
  <si>
    <t>z_jk1110re</t>
  </si>
  <si>
    <t>z_jk1210re</t>
  </si>
  <si>
    <t>z_jk1310re</t>
  </si>
  <si>
    <t>z_jk1410re</t>
  </si>
  <si>
    <t>z_jk1510re</t>
  </si>
  <si>
    <t>z_jk1610re</t>
  </si>
  <si>
    <t>z_jk1710re</t>
  </si>
  <si>
    <t>z_jk0211re</t>
  </si>
  <si>
    <t>z_jk0311re</t>
  </si>
  <si>
    <t>z_jk0411re</t>
  </si>
  <si>
    <t>z_jk0511re</t>
  </si>
  <si>
    <t>z_jk0611re</t>
  </si>
  <si>
    <t>z_jk0711re</t>
  </si>
  <si>
    <t>z_jk0811re</t>
  </si>
  <si>
    <t>z_jk0911re</t>
  </si>
  <si>
    <t>z_jk1011re</t>
  </si>
  <si>
    <t>z_jk1111re</t>
  </si>
  <si>
    <t>z_jk1211re</t>
  </si>
  <si>
    <t>z_jk1311re</t>
  </si>
  <si>
    <t>z_jk1411re</t>
  </si>
  <si>
    <t>z_jk1511re</t>
  </si>
  <si>
    <t>z_jk1611re</t>
  </si>
  <si>
    <t>z_jk1711re</t>
  </si>
  <si>
    <t>z_jk0212re</t>
  </si>
  <si>
    <t>z_jk0312re</t>
  </si>
  <si>
    <t>z_jk0412re</t>
  </si>
  <si>
    <t>z_jk0512re</t>
  </si>
  <si>
    <t>z_jk0612re</t>
  </si>
  <si>
    <t>z_jk0712re</t>
  </si>
  <si>
    <t>z_jk0812re</t>
  </si>
  <si>
    <t>z_jk0912re</t>
  </si>
  <si>
    <t>z_jk1012re</t>
  </si>
  <si>
    <t>z_jk1112re</t>
  </si>
  <si>
    <t>z_jk1212re</t>
  </si>
  <si>
    <t>z_jk1312re</t>
  </si>
  <si>
    <t>z_jk1412re</t>
  </si>
  <si>
    <t>z_jk1512re</t>
  </si>
  <si>
    <t>z_jk1612re</t>
  </si>
  <si>
    <t>z_jk1712re</t>
  </si>
  <si>
    <t>z_jk0213re</t>
  </si>
  <si>
    <t>z_jk0313re</t>
  </si>
  <si>
    <t>z_jk0413re</t>
  </si>
  <si>
    <t>z_jk0513re</t>
  </si>
  <si>
    <t>z_jk0613re</t>
  </si>
  <si>
    <t>z_jk0713re</t>
  </si>
  <si>
    <t>z_jk0813re</t>
  </si>
  <si>
    <t>z_jk0913re</t>
  </si>
  <si>
    <t>z_jk1013re</t>
  </si>
  <si>
    <t>z_jk1113re</t>
  </si>
  <si>
    <t>z_jk1213re</t>
  </si>
  <si>
    <t>z_jk1313re</t>
  </si>
  <si>
    <t>z_jk1413re</t>
  </si>
  <si>
    <t>z_jk1513re</t>
  </si>
  <si>
    <t>z_jk1613re</t>
  </si>
  <si>
    <t>z_jk1713re</t>
  </si>
  <si>
    <t>z_jk0214re</t>
  </si>
  <si>
    <t>z_jk0314re</t>
  </si>
  <si>
    <t>z_jk0414re</t>
  </si>
  <si>
    <t>z_jk0514re</t>
  </si>
  <si>
    <t>z_jk0614re</t>
  </si>
  <si>
    <t>z_jk0714re</t>
  </si>
  <si>
    <t>z_jk0814re</t>
  </si>
  <si>
    <t>z_jk0914re</t>
  </si>
  <si>
    <t>z_jk1014re</t>
  </si>
  <si>
    <t>z_jk1114re</t>
  </si>
  <si>
    <t>z_jk1214re</t>
  </si>
  <si>
    <t>z_jk1314re</t>
  </si>
  <si>
    <t>z_jk1414re</t>
  </si>
  <si>
    <t>z_jk1514re</t>
  </si>
  <si>
    <t>z_jk1614re</t>
  </si>
  <si>
    <t>z_jk1714re</t>
  </si>
  <si>
    <t>z_jk0215re</t>
  </si>
  <si>
    <t>z_jk0315re</t>
  </si>
  <si>
    <t>z_jk0415re</t>
  </si>
  <si>
    <t>z_jk0515re</t>
  </si>
  <si>
    <t>z_jk0615re</t>
  </si>
  <si>
    <t>z_jk0715re</t>
  </si>
  <si>
    <t>z_jk0815re</t>
  </si>
  <si>
    <t>z_jk0915re</t>
  </si>
  <si>
    <t>z_jk1015re</t>
  </si>
  <si>
    <t>z_jk1115re</t>
  </si>
  <si>
    <t>z_jk1215re</t>
  </si>
  <si>
    <t>z_jk1315re</t>
  </si>
  <si>
    <t>z_jk1415re</t>
  </si>
  <si>
    <t>z_jk1515re</t>
  </si>
  <si>
    <t>z_jk1615re</t>
  </si>
  <si>
    <t>z_jk1715re</t>
  </si>
  <si>
    <t>z_jk0216re</t>
  </si>
  <si>
    <t>z_jk0316re</t>
  </si>
  <si>
    <t>z_jk0416re</t>
  </si>
  <si>
    <t>z_jk0516re</t>
  </si>
  <si>
    <t>z_jk0616re</t>
  </si>
  <si>
    <t>z_jk0716re</t>
  </si>
  <si>
    <t>z_jk0816re</t>
  </si>
  <si>
    <t>z_jk0916re</t>
  </si>
  <si>
    <t>z_jk1016re</t>
  </si>
  <si>
    <t>z_jk1116re</t>
  </si>
  <si>
    <t>z_jk1216re</t>
  </si>
  <si>
    <t>z_jk1316re</t>
  </si>
  <si>
    <t>z_jk1416re</t>
  </si>
  <si>
    <t>z_jk1516re</t>
  </si>
  <si>
    <t>z_jk1616re</t>
  </si>
  <si>
    <t>z_jk1716re</t>
  </si>
  <si>
    <t>z_jk0217re</t>
  </si>
  <si>
    <t>z_jk0317re</t>
  </si>
  <si>
    <t>z_jk0417re</t>
  </si>
  <si>
    <t>z_jk0517re</t>
  </si>
  <si>
    <t>z_jk0617re</t>
  </si>
  <si>
    <t>z_jk0717re</t>
  </si>
  <si>
    <t>z_jk0817re</t>
  </si>
  <si>
    <t>z_jk0917re</t>
  </si>
  <si>
    <t>z_jk1017re</t>
  </si>
  <si>
    <t>z_jk1117re</t>
  </si>
  <si>
    <t>z_jk1217re</t>
  </si>
  <si>
    <t>z_jk1317re</t>
  </si>
  <si>
    <t>z_jk1417re</t>
  </si>
  <si>
    <t>z_jk1517re</t>
  </si>
  <si>
    <t>z_jk1617re</t>
  </si>
  <si>
    <t>z_jk1717re</t>
  </si>
  <si>
    <t>z_jz101rer</t>
  </si>
  <si>
    <t>z_jz102rer</t>
  </si>
  <si>
    <t>z_jz103rer</t>
  </si>
  <si>
    <t>z_jzz04rer</t>
  </si>
  <si>
    <t>z_jz023rer</t>
  </si>
  <si>
    <t>z_jz104rer</t>
  </si>
  <si>
    <t>z_jz024rer</t>
  </si>
  <si>
    <t>z_jz106rer</t>
  </si>
  <si>
    <t>z_jzp01rer</t>
  </si>
  <si>
    <t>z_jzp02rer</t>
  </si>
  <si>
    <t>z_jzp03rer</t>
  </si>
  <si>
    <t>z_jzp04rer</t>
  </si>
  <si>
    <t>z_jzp05rer</t>
  </si>
  <si>
    <t>z_jzp06rer</t>
  </si>
  <si>
    <t>z_jzp07rer</t>
  </si>
  <si>
    <t>z_jzp08rer</t>
  </si>
  <si>
    <t>z_jz108rer</t>
  </si>
  <si>
    <t>z_jz109rer</t>
  </si>
  <si>
    <t>z_jz114rer</t>
  </si>
  <si>
    <t>z_jz115rer</t>
  </si>
  <si>
    <t>z_jz117rer</t>
  </si>
  <si>
    <t>z_jz118rer</t>
  </si>
  <si>
    <t>z_jz120rer</t>
  </si>
  <si>
    <t>z_jz121rer</t>
  </si>
  <si>
    <t>z_jz123rer</t>
  </si>
  <si>
    <t>z_jz124rer</t>
  </si>
  <si>
    <t>z_jz126rer</t>
  </si>
  <si>
    <t>z_jz127rer</t>
  </si>
  <si>
    <t>z_jz129rer</t>
  </si>
  <si>
    <t>z_jz130rer</t>
  </si>
  <si>
    <t>z_jz132rer</t>
  </si>
  <si>
    <t>z_jz133rer</t>
  </si>
  <si>
    <t>z_jz135rer</t>
  </si>
  <si>
    <t>z_jz136rer</t>
  </si>
  <si>
    <t>z_jz138rer</t>
  </si>
  <si>
    <t>z_jz139rer</t>
  </si>
  <si>
    <t>z_jz141rer</t>
  </si>
  <si>
    <t>z_jz142rer</t>
  </si>
  <si>
    <t>z_jz144rer</t>
  </si>
  <si>
    <t>z_jz145rer</t>
  </si>
  <si>
    <t>z_jz147rer</t>
  </si>
  <si>
    <t>z_jz148rer</t>
  </si>
  <si>
    <t>z_jz150rer</t>
  </si>
  <si>
    <t>z_jz151rer</t>
  </si>
  <si>
    <t>z_jz153rer</t>
  </si>
  <si>
    <t>z_jz154rer</t>
  </si>
  <si>
    <t>z_jz156rer</t>
  </si>
  <si>
    <t>z_jz157rer</t>
  </si>
  <si>
    <t>z_jz159rer</t>
  </si>
  <si>
    <t>z_jz160rer</t>
  </si>
  <si>
    <t>z_jz162rer</t>
  </si>
  <si>
    <t>z_jz163rer</t>
  </si>
  <si>
    <t>z_jz265rer</t>
  </si>
  <si>
    <t>z_jz266rer</t>
  </si>
  <si>
    <t>z_jz165rer</t>
  </si>
  <si>
    <t>z_jz166rer</t>
  </si>
  <si>
    <t>z_jz168rer</t>
  </si>
  <si>
    <t>z_jz169rer</t>
  </si>
  <si>
    <t>z_jz171rer</t>
  </si>
  <si>
    <t>z_jz172rer</t>
  </si>
  <si>
    <t>z_jz174rer</t>
  </si>
  <si>
    <t>z_jz175rer</t>
  </si>
  <si>
    <t>z_jzg01rer</t>
  </si>
  <si>
    <t>z_jzc01rer</t>
  </si>
  <si>
    <t>z_jzc02rer</t>
  </si>
  <si>
    <t>z_jzc03rer</t>
  </si>
  <si>
    <t>z_jzc04rer</t>
  </si>
  <si>
    <t>z_jz001rer</t>
  </si>
  <si>
    <t>z_jz002rer</t>
  </si>
  <si>
    <t>z_jz003rer</t>
  </si>
  <si>
    <t>z_jz004rer</t>
  </si>
  <si>
    <t>z_jz005rer</t>
  </si>
  <si>
    <t>z_jz006rer</t>
  </si>
  <si>
    <t>z_jz007rer</t>
  </si>
  <si>
    <t>z_jz008rer</t>
  </si>
  <si>
    <t>z_jz009rer</t>
  </si>
  <si>
    <t>z_jz010rer</t>
  </si>
  <si>
    <t>z_jz011rer</t>
  </si>
  <si>
    <t>z_jz012rer</t>
  </si>
  <si>
    <t>z_jz013rer</t>
  </si>
  <si>
    <t>z_jz014rer</t>
  </si>
  <si>
    <t>z_jz015rer</t>
  </si>
  <si>
    <t>z_jz016rer</t>
  </si>
  <si>
    <t>z_jz017rer</t>
  </si>
  <si>
    <t>z_jz018rer</t>
  </si>
  <si>
    <t>z_jz019rer</t>
  </si>
  <si>
    <t>z_jz020rer</t>
  </si>
  <si>
    <t>z_jz921rer</t>
  </si>
  <si>
    <t>z_jz022rer</t>
  </si>
  <si>
    <t>z_jz923rer</t>
  </si>
  <si>
    <t>z_jz220rer</t>
  </si>
  <si>
    <t>z_jz221rer</t>
  </si>
  <si>
    <t>z_jz222rer</t>
  </si>
  <si>
    <t>z_jz223rer</t>
  </si>
  <si>
    <t>z_jz224rer</t>
  </si>
  <si>
    <t>z_jz225rer</t>
  </si>
  <si>
    <t>z_jz226rer</t>
  </si>
  <si>
    <t>z_jz227rer</t>
  </si>
  <si>
    <t>z_jz228rer</t>
  </si>
  <si>
    <t>z_jz229rer</t>
  </si>
  <si>
    <t>z_jz230rer</t>
  </si>
  <si>
    <t>z_jz231rer</t>
  </si>
  <si>
    <t>z_jz232rer</t>
  </si>
  <si>
    <t>z_jh001</t>
  </si>
  <si>
    <t>z_jh002</t>
  </si>
  <si>
    <t>z_jh003</t>
  </si>
  <si>
    <t>z_jh004</t>
  </si>
  <si>
    <t>z_jh005</t>
  </si>
  <si>
    <t>z_jh006</t>
  </si>
  <si>
    <t>z_jh007</t>
  </si>
  <si>
    <t>z_jh008</t>
  </si>
  <si>
    <t>z_jh009</t>
  </si>
  <si>
    <t>z_jh010</t>
  </si>
  <si>
    <t>z_jh011</t>
  </si>
  <si>
    <t>z_jh012</t>
  </si>
  <si>
    <t>z_jh013</t>
  </si>
  <si>
    <t>z_jh014</t>
  </si>
  <si>
    <t>z_jh015</t>
  </si>
  <si>
    <t>z_jh016</t>
  </si>
  <si>
    <t>z_jh017</t>
  </si>
  <si>
    <t>z_jh018</t>
  </si>
  <si>
    <t>z_jh019</t>
  </si>
  <si>
    <t>z_jh020</t>
  </si>
  <si>
    <t>z_jh021</t>
  </si>
  <si>
    <t>z_jh022</t>
  </si>
  <si>
    <t>z_jh023</t>
  </si>
  <si>
    <t>z_jh024</t>
  </si>
  <si>
    <t>z_jh025</t>
  </si>
  <si>
    <t>z_jh026</t>
  </si>
  <si>
    <t>z_jh027</t>
  </si>
  <si>
    <t>z_jh028</t>
  </si>
  <si>
    <t>z_jh029</t>
  </si>
  <si>
    <t>z_jh030</t>
  </si>
  <si>
    <t>z_jh031</t>
  </si>
  <si>
    <t>z_jh032</t>
  </si>
  <si>
    <t>z_jh033</t>
  </si>
  <si>
    <t>z_jh034</t>
  </si>
  <si>
    <t>z_jh035</t>
  </si>
  <si>
    <t>z_jh036</t>
  </si>
  <si>
    <t>z_jh037</t>
  </si>
  <si>
    <t>z_jh038</t>
  </si>
  <si>
    <t>z_jh039</t>
  </si>
  <si>
    <t>z_jh390</t>
  </si>
  <si>
    <t>z_jh390c</t>
  </si>
  <si>
    <t>z_jh040</t>
  </si>
  <si>
    <t>z_jh041</t>
  </si>
  <si>
    <t>z_jh042</t>
  </si>
  <si>
    <t>z_jh043</t>
  </si>
  <si>
    <t>z_jh044</t>
  </si>
  <si>
    <t>z_jh045</t>
  </si>
  <si>
    <t>z_jh046</t>
  </si>
  <si>
    <t>z_jh047</t>
  </si>
  <si>
    <t>z_jh048</t>
  </si>
  <si>
    <t>z_jh049</t>
  </si>
  <si>
    <t>z_jh050</t>
  </si>
  <si>
    <t>z_jh051</t>
  </si>
  <si>
    <t>z_jh052</t>
  </si>
  <si>
    <t>z_jh053</t>
  </si>
  <si>
    <t>z_jh054</t>
  </si>
  <si>
    <t>z_jh055</t>
  </si>
  <si>
    <t>z_jh056</t>
  </si>
  <si>
    <t>z_jh057</t>
  </si>
  <si>
    <t>z_jh058</t>
  </si>
  <si>
    <t>z_jh059</t>
  </si>
  <si>
    <t>z_jh060</t>
  </si>
  <si>
    <t>z_jh061</t>
  </si>
  <si>
    <t>z_jh062</t>
  </si>
  <si>
    <t>z_jh063</t>
  </si>
  <si>
    <t>z_jh064</t>
  </si>
  <si>
    <t>z_jh065</t>
  </si>
  <si>
    <t>z_jh066</t>
  </si>
  <si>
    <t>z_jh067</t>
  </si>
  <si>
    <t>z_jh068</t>
  </si>
  <si>
    <t>z_jh069</t>
  </si>
  <si>
    <t>z_jh070</t>
  </si>
  <si>
    <t>z_jh071</t>
  </si>
  <si>
    <t>z_jh072</t>
  </si>
  <si>
    <t>z_jh073</t>
  </si>
  <si>
    <t>z_jh074</t>
  </si>
  <si>
    <t>z_jh075</t>
  </si>
  <si>
    <t>z_jh076</t>
  </si>
  <si>
    <t>z_jh077</t>
  </si>
  <si>
    <t>z_jh078</t>
  </si>
  <si>
    <t>z_jh079</t>
  </si>
  <si>
    <t>z_jh080</t>
  </si>
  <si>
    <t>z_jh081</t>
  </si>
  <si>
    <t>z_jh082</t>
  </si>
  <si>
    <t>z_jh083</t>
  </si>
  <si>
    <t>z_jh084</t>
  </si>
  <si>
    <t>z_jh085</t>
  </si>
  <si>
    <t>z_jh086</t>
  </si>
  <si>
    <t>z_jh087</t>
  </si>
  <si>
    <t>z_jh088</t>
  </si>
  <si>
    <t>z_jh089</t>
  </si>
  <si>
    <t>z_jh090</t>
  </si>
  <si>
    <t>z_jh091</t>
  </si>
  <si>
    <t>z_jh092</t>
  </si>
  <si>
    <t>z_jh093</t>
  </si>
  <si>
    <t>z_jh094</t>
  </si>
  <si>
    <t>z_jh095</t>
  </si>
  <si>
    <t>z_jh096</t>
  </si>
  <si>
    <t>z_jh097</t>
  </si>
  <si>
    <t>z_jh098</t>
  </si>
  <si>
    <t>z_jh099</t>
  </si>
  <si>
    <t>z_jh100</t>
  </si>
  <si>
    <t>z_jh101</t>
  </si>
  <si>
    <t>z_jh102</t>
  </si>
  <si>
    <t>z_jh103</t>
  </si>
  <si>
    <t>z_jh104</t>
  </si>
  <si>
    <t>z_jh105</t>
  </si>
  <si>
    <t>z_jh106</t>
  </si>
  <si>
    <t>z_jh107</t>
  </si>
  <si>
    <t>z_jh108</t>
  </si>
  <si>
    <t>z_jh109</t>
  </si>
  <si>
    <t>z_jh110</t>
  </si>
  <si>
    <t>z_jh111</t>
  </si>
  <si>
    <t>z_jh112</t>
  </si>
  <si>
    <t>z_jh113</t>
  </si>
  <si>
    <t>z_jh114</t>
  </si>
  <si>
    <t>z_jh115</t>
  </si>
  <si>
    <t>z_jh116</t>
  </si>
  <si>
    <t>z_jh117</t>
  </si>
  <si>
    <t>z_jh118</t>
  </si>
  <si>
    <t>z_jh119</t>
  </si>
  <si>
    <t>z_jh120</t>
  </si>
  <si>
    <t>z_jh121</t>
  </si>
  <si>
    <t>z_jh200</t>
  </si>
  <si>
    <t>z_jh200a</t>
  </si>
  <si>
    <t>z_jh201n</t>
  </si>
  <si>
    <t>z_jh201p</t>
  </si>
  <si>
    <t>z_jh201pc</t>
  </si>
  <si>
    <t>z_jh201e</t>
  </si>
  <si>
    <t>z_jh202n</t>
  </si>
  <si>
    <t>z_jh202p</t>
  </si>
  <si>
    <t>z_jh202pc</t>
  </si>
  <si>
    <t>z_jh202e</t>
  </si>
  <si>
    <t>z_jh203n</t>
  </si>
  <si>
    <t>z_jh203p</t>
  </si>
  <si>
    <t>z_jh203pc</t>
  </si>
  <si>
    <t>z_jh203e</t>
  </si>
  <si>
    <t>z_jh204n</t>
  </si>
  <si>
    <t>z_jh204p</t>
  </si>
  <si>
    <t>z_jh204pc</t>
  </si>
  <si>
    <t>z_jh204e</t>
  </si>
  <si>
    <t>z_jh205n</t>
  </si>
  <si>
    <t>z_jh205p</t>
  </si>
  <si>
    <t>z_jh205pc</t>
  </si>
  <si>
    <t>z_jh205e</t>
  </si>
  <si>
    <t>z_jh206n</t>
  </si>
  <si>
    <t>z_jh206p</t>
  </si>
  <si>
    <t>z_jh206pc</t>
  </si>
  <si>
    <t>z_jh206e</t>
  </si>
  <si>
    <t>z_jh207n</t>
  </si>
  <si>
    <t>z_jh207p</t>
  </si>
  <si>
    <t>z_jh207pc</t>
  </si>
  <si>
    <t>z_jh207e</t>
  </si>
  <si>
    <t>z_jh208n</t>
  </si>
  <si>
    <t>z_jh208p</t>
  </si>
  <si>
    <t>z_jh208pc</t>
  </si>
  <si>
    <t>z_jh208e</t>
  </si>
  <si>
    <t>z_jh209n</t>
  </si>
  <si>
    <t>z_jh209p</t>
  </si>
  <si>
    <t>z_jh209pc</t>
  </si>
  <si>
    <t>z_jh209e</t>
  </si>
  <si>
    <t>z_jh210n</t>
  </si>
  <si>
    <t>z_jh210p</t>
  </si>
  <si>
    <t>z_jh210pc</t>
  </si>
  <si>
    <t>z_jh210e</t>
  </si>
  <si>
    <t>z_jh211n</t>
  </si>
  <si>
    <t>z_jh211p</t>
  </si>
  <si>
    <t>z_jh211pc</t>
  </si>
  <si>
    <t>z_jh211e</t>
  </si>
  <si>
    <t>z_jh212n</t>
  </si>
  <si>
    <t>z_jh212p</t>
  </si>
  <si>
    <t>z_jh212pc</t>
  </si>
  <si>
    <t>z_jh212e</t>
  </si>
  <si>
    <t>z_jh213n</t>
  </si>
  <si>
    <t>z_jh213p</t>
  </si>
  <si>
    <t>z_jh213pc</t>
  </si>
  <si>
    <t>z_jh213e</t>
  </si>
  <si>
    <t>z_jh214n</t>
  </si>
  <si>
    <t>z_jh214p</t>
  </si>
  <si>
    <t>z_jh214pc</t>
  </si>
  <si>
    <t>z_jh214e</t>
  </si>
  <si>
    <t>z_jh215n</t>
  </si>
  <si>
    <t>z_jh215p</t>
  </si>
  <si>
    <t>z_jh215pc</t>
  </si>
  <si>
    <t>z_jh215e</t>
  </si>
  <si>
    <t>z_jh216n</t>
  </si>
  <si>
    <t>z_jh216p</t>
  </si>
  <si>
    <t>z_jh216pc</t>
  </si>
  <si>
    <t>z_jh216e</t>
  </si>
  <si>
    <t>z_jh217n</t>
  </si>
  <si>
    <t>z_jh217p</t>
  </si>
  <si>
    <t>z_jh217pc</t>
  </si>
  <si>
    <t>z_jh217e</t>
  </si>
  <si>
    <t>z_jh218n</t>
  </si>
  <si>
    <t>z_jh218p</t>
  </si>
  <si>
    <t>z_jh218pc</t>
  </si>
  <si>
    <t>z_jh218e</t>
  </si>
  <si>
    <t>R6 Participant's age at time of 2011 in-person or telephone interview.</t>
  </si>
  <si>
    <t>R6 Month Participant completed 2011 in-person or telephone interview</t>
  </si>
  <si>
    <t>R6 Day Participant completed 2011 in-person or telephone interview</t>
  </si>
  <si>
    <t>R6 Year Participant completed 2011 in-person or telephone interview</t>
  </si>
  <si>
    <t>R6 Does Participant reside at another home for at least 2 months of the year?</t>
  </si>
  <si>
    <t>R6 State of Participant's seasonal residence.</t>
  </si>
  <si>
    <t>R6 Year participant was last interviewed (Anchor Year)</t>
  </si>
  <si>
    <t>R6 State of Participant's home address at time of 2011 interview.</t>
  </si>
  <si>
    <t>R6 2013 Rural-urban continuum code based on participant's home address at the time of 2011 interview</t>
  </si>
  <si>
    <t>R6 Was the Education Module completed by Participant alone, with help, or by proxy?</t>
  </si>
  <si>
    <t>R6 Relationship of Education Module helper or proxy to Participant.</t>
  </si>
  <si>
    <t>R6 Summary of ever attended college.</t>
  </si>
  <si>
    <t>R6 Level of highest degree since high school.</t>
  </si>
  <si>
    <t>R6 Level of most recent degree since high school.</t>
  </si>
  <si>
    <t>R6 Summary of equivalent years of regular education based on highest degree.</t>
  </si>
  <si>
    <t>R6 Summary of equivalent years of regular education based on most recent degree.</t>
  </si>
  <si>
    <t>R6 Flag comparing highest degree levels between last interview and 2011 interview.</t>
  </si>
  <si>
    <t>R6 Since you were last interviewed have you taken any courses for credit in a four-year college or university or a two-year college?</t>
  </si>
  <si>
    <t>R6 Have you earned a degree from a college or university since you were last interviewed?</t>
  </si>
  <si>
    <t>R6 Century-month completed most recently reported bachelor's degree or its equivalent.</t>
  </si>
  <si>
    <t>R6 Century-month completed most recent degree.</t>
  </si>
  <si>
    <t>R6 Has Participant taken any courses for credit in a four-year college or university or a two-year college since obtaining most recent degree?</t>
  </si>
  <si>
    <t>R6 Is Participant currently enrolled in a formal program in a college or university?</t>
  </si>
  <si>
    <t>R6 Summary of whether previously collected data about Participant's primary schooling was insufficient.</t>
  </si>
  <si>
    <t>R6 Summary of ever attended primary or elementary school in Wisconsin.</t>
  </si>
  <si>
    <t>R6 Was your main Wisconsin primary or elementary school a private or parochial school?</t>
  </si>
  <si>
    <t>R6 Was main Wisconsin primary or elementary school Participant attended located in a city, town, or rural area?</t>
  </si>
  <si>
    <t>R6 Was the Marriage Module completed by participant alone, with help, or by proxy?</t>
  </si>
  <si>
    <t>R6 Relationship of Marriage Module helper or proxy to participant</t>
  </si>
  <si>
    <t>R6 Current (2011) marital status</t>
  </si>
  <si>
    <t>R6 Are you living in a marriage-like relationship or cohabiting?</t>
  </si>
  <si>
    <t>R6 Century Month for beginning of current cohabiting relationship</t>
  </si>
  <si>
    <t>R6 More than one marriage as of 2011 interview?</t>
  </si>
  <si>
    <t>R6 Number of marriages as of 2011 interview</t>
  </si>
  <si>
    <t>R6 Marital history as of 2011</t>
  </si>
  <si>
    <t>R6 Status of 197x Marriage</t>
  </si>
  <si>
    <t>R6 Status of 199x Marriage</t>
  </si>
  <si>
    <t>R6 Status of 200x Marriage</t>
  </si>
  <si>
    <t>R6 Century Month when current marriage began</t>
  </si>
  <si>
    <t>R6 Century Month of 2011 spouse/partner's birth</t>
  </si>
  <si>
    <t>R6 Level of Educational attainment of 2011 spouse/partner at time of marriage/cohab</t>
  </si>
  <si>
    <t>R6 Number of Spouse/Partner's Children at time of new 2011 marriage/cohab</t>
  </si>
  <si>
    <t>R6 Age of Spouse/Partner at time of 2011 interview</t>
  </si>
  <si>
    <t>R6 Age of Spouse/Partner at time of Marriage</t>
  </si>
  <si>
    <t>R6 Does R currently live with spouse/partner?</t>
  </si>
  <si>
    <t>R6 Why are R and spouse/partner not living together?</t>
  </si>
  <si>
    <t>R6 Version A: How would you describe your spouse/partner's health?</t>
  </si>
  <si>
    <t>R6 Version B: How would you describe your spouse/partner's health?</t>
  </si>
  <si>
    <t>R6 Flag for version and order of spouse health question</t>
  </si>
  <si>
    <t>R6 Does Spouse/Partner have physical or mental condition that limits work?</t>
  </si>
  <si>
    <t>R6 Does spouse partner have condition that limits non-work activities now or is likely to in the future?</t>
  </si>
  <si>
    <t>R6 Flag for number of conditions listed</t>
  </si>
  <si>
    <t>R6 ICD-9 Code for first condition listed</t>
  </si>
  <si>
    <t>R6 ICD-9 Code for second condition listed</t>
  </si>
  <si>
    <t>R6 ICD-9 Code for third condition listed</t>
  </si>
  <si>
    <t>R6 ICD-9 Code for fourth condition listed</t>
  </si>
  <si>
    <t>R6 ICD-9 Code for fifth condition listed</t>
  </si>
  <si>
    <t>R6 In the last 12 months did sp/part RECEIVE personal care for a period of 1 month or more because of an illness or disability?</t>
  </si>
  <si>
    <t>R6 To what extent do you and your spouse share a similar outlook on life?</t>
  </si>
  <si>
    <t>R6 How close ae you and your current spouse?</t>
  </si>
  <si>
    <t>R6 Spouse/Partner's Religious Preference</t>
  </si>
  <si>
    <t>R6 Current Quality of Relationship with spouse compared to pre-retirement relationship</t>
  </si>
  <si>
    <t>R6 Do you go out on dates?</t>
  </si>
  <si>
    <t>R6 Do you regularly date one person that you consider your steady partner?</t>
  </si>
  <si>
    <t>R6 What is your dating partner's age?</t>
  </si>
  <si>
    <t>R6 How many days last week did you get together with your partner?</t>
  </si>
  <si>
    <t>R6 NUMBER: Length of Relationship with Partner</t>
  </si>
  <si>
    <t>R6 UNIT: Length of Relationship with Partner</t>
  </si>
  <si>
    <t>R6 How likely is it that you and partner will decide to live together without being married?</t>
  </si>
  <si>
    <t>R6 How likely is it that you and partner will get married?</t>
  </si>
  <si>
    <t>R6 Why is that? Reason for (not) getting married</t>
  </si>
  <si>
    <t>R6 Labor force status of current (2011) spouse</t>
  </si>
  <si>
    <t>R6 (Continuous) Spouse has same job now as last interview?</t>
  </si>
  <si>
    <t>R6 Year of retirement/leaving job for R's current Spouse</t>
  </si>
  <si>
    <t>R6 Has 2011 spouse ever worked?</t>
  </si>
  <si>
    <t>R6 Current (continuous) spouse had a job since last interview?</t>
  </si>
  <si>
    <t>R6 Flag for z_hc216sp z_hc026sp z_hcu19sp z_hc026sp z_hc027sp z_hc028sp z_hc029sp z_hc126sp z_hc127sp z_hc128sp z_hc129sp z_hc130sp z_hc131sp z_hc030sp z_hc031sp z_hc032sp</t>
  </si>
  <si>
    <t>R6 Hours spouse worked at current/last/retirement job</t>
  </si>
  <si>
    <t>R6 Class of Worker Code for Spouse's Job</t>
  </si>
  <si>
    <t>R6 1990 Census detailed Industry Code for spouse's job</t>
  </si>
  <si>
    <t>R6 1990 Census detailed Occupation Code for spouse's job</t>
  </si>
  <si>
    <t>R6 1990 major industry code for spouse's job</t>
  </si>
  <si>
    <t>R6 1990 major Occupation code for spouse's job</t>
  </si>
  <si>
    <t>R6 2000 Census detailed Industry Code for spouse's job</t>
  </si>
  <si>
    <t>R6 2000 Census detailed Occupation Code for spouse's job</t>
  </si>
  <si>
    <t>R6 2000 Census Major Industry Code for spouse's job</t>
  </si>
  <si>
    <t>R6 2000 Census Major Occupation Code for spouse's job</t>
  </si>
  <si>
    <t>R6 NAICS (North American Industry Classification System code) for spouse's job</t>
  </si>
  <si>
    <t>R6 Standard Occupational Classification code for spouse's job</t>
  </si>
  <si>
    <t>R6 1989 NT Prestige Rating for Spouse's job</t>
  </si>
  <si>
    <t>R6 1990 Occ Educ Score for spouse's current job</t>
  </si>
  <si>
    <t>R6 1990 Occ Earnings Score for spouse's current job</t>
  </si>
  <si>
    <t>R6 Was the Household Roster Module completed by Participant alone, with help, or by proxy?</t>
  </si>
  <si>
    <t>R6 Relationship of Household Roster Module helper or proxy to Participant.</t>
  </si>
  <si>
    <t>R6 Summary of whether Participant lives in a private residence.</t>
  </si>
  <si>
    <t>R6 Summary of type of private residence Participant lives in.</t>
  </si>
  <si>
    <t>R6 Summary of type of non-private residence Participant lives in.</t>
  </si>
  <si>
    <t>R6 Summary of whether private insurance pays some of the rent or other fees associated with Participant living in a non-private residence.</t>
  </si>
  <si>
    <t>R6 Summary of whether a government program pays some of the rent or other fees associated with Participant living in a non-private residence.</t>
  </si>
  <si>
    <t>R6 Summary of whether some of the rent or other fees associated with Participant living in a non-private residence are paid by someone who does not live there.</t>
  </si>
  <si>
    <t>R6 Summary of whether Participant's private residence is owned or rented.</t>
  </si>
  <si>
    <t>R6 Summary of whether Participant owns private residence in full or part.</t>
  </si>
  <si>
    <t>R6 Summary of whether Participant's co-residential spouse or cohabiting partner owns private residence in full or part.</t>
  </si>
  <si>
    <t>R6 Summary of whether Participant pays rent or other fees to live in household.</t>
  </si>
  <si>
    <t>R6 Summary of whether Participant's co-residential spouse or cohabiting partner pays rent or other fees to live in household.</t>
  </si>
  <si>
    <t>R6 Participant's relationship to first household non-member who helps pay rent or other fees for Participant to live in household.</t>
  </si>
  <si>
    <t>R6 Participant's relationship to second household non-member who helps pay rent or other fees for Participant to live in household.</t>
  </si>
  <si>
    <t>R6 Participant's relationship to third household non-member who helps pay rent or other fees for Participant to live in household.</t>
  </si>
  <si>
    <t>R6 Participant's relationship to first household non-member who helps pay utility bills for owned private residence.</t>
  </si>
  <si>
    <t>R6 Participant's relationship to second household non-member who helps pay utility bills for owned private residence.</t>
  </si>
  <si>
    <t>R6 Participant's relationship to third household non-member who helps pay utility bills for owned private residence.</t>
  </si>
  <si>
    <t>R6 Number of reported household members, Participant included.</t>
  </si>
  <si>
    <t>R6 Survey Module from which information about first household member was obtained.</t>
  </si>
  <si>
    <t>R6 Relationship of first household member to the Participant.</t>
  </si>
  <si>
    <t>R6 Age in years of first household member.</t>
  </si>
  <si>
    <t>R6 Roster identification number of first household member.</t>
  </si>
  <si>
    <t>R6 Number of years first household member has lived with Participant.</t>
  </si>
  <si>
    <t>R6 Sex of first household member.</t>
  </si>
  <si>
    <t>R6 Does first household member own the household in full or part?</t>
  </si>
  <si>
    <t>R6 Does first household member pay rent or other fees to live in the household?</t>
  </si>
  <si>
    <t>R6 Survey Module from which information about second household member was obtained.</t>
  </si>
  <si>
    <t>R6 Relationship of second household member to the Participant.</t>
  </si>
  <si>
    <t>R6 Age in years of second household member.</t>
  </si>
  <si>
    <t>R6 Roster identification number of second household member.</t>
  </si>
  <si>
    <t>R6 Number of years second household member has lived with Participant.</t>
  </si>
  <si>
    <t>R6 Sex of second household member.</t>
  </si>
  <si>
    <t>R6 Does second household member own the household in full or part?</t>
  </si>
  <si>
    <t>R6 Does second household member pay rent or other fees to live in the household?</t>
  </si>
  <si>
    <t>R6 Survey Module from which information about third household member was obtained.</t>
  </si>
  <si>
    <t>R6 Relationship of third household member to the Participant.</t>
  </si>
  <si>
    <t>R6 Age in years of third household member.</t>
  </si>
  <si>
    <t>R6 Roster identification number of third household member.</t>
  </si>
  <si>
    <t>R6 Number of years third household member has lived with Participant.</t>
  </si>
  <si>
    <t>R6 Sex of third household member.</t>
  </si>
  <si>
    <t>R6 Does third household member own the household in full or part?</t>
  </si>
  <si>
    <t>R6 Does third household member pay rent or other fees to live in the household?</t>
  </si>
  <si>
    <t>R6 Survey Module from which information about fourth household member was obtained.</t>
  </si>
  <si>
    <t>R6 Relationship of fourth household member to the Participant.</t>
  </si>
  <si>
    <t>R6 Age in years of fourth household member.</t>
  </si>
  <si>
    <t>R6 Roster identification number of fourth household member.</t>
  </si>
  <si>
    <t>R6 Number of years fourth household member has lived with Participant.</t>
  </si>
  <si>
    <t>R6 Sex of fourth household member.</t>
  </si>
  <si>
    <t>R6 Does fourth household member own the household in full or part?</t>
  </si>
  <si>
    <t>R6 Does fourth household member pay rent or other fees to live in the household?</t>
  </si>
  <si>
    <t>R6 Survey Module from which information about fifth household member was obtained.</t>
  </si>
  <si>
    <t>R6 Relationship of fifth household member to the Participant.</t>
  </si>
  <si>
    <t>R6 Age in years of fifth household member.</t>
  </si>
  <si>
    <t>R6 Roster identification number of fifth household member.</t>
  </si>
  <si>
    <t>R6 Number of years fifth household member has lived with Participant.</t>
  </si>
  <si>
    <t>R6 Sex of fifth household member.</t>
  </si>
  <si>
    <t>R6 Does fifth household member own the household in full or part?</t>
  </si>
  <si>
    <t>R6 Does fifth household member pay rent or other fees to live in the household?</t>
  </si>
  <si>
    <t>R6 Survey Module from which information about sixth household member was obtained.</t>
  </si>
  <si>
    <t>R6 Relationship of sixth household member to the Participant.</t>
  </si>
  <si>
    <t>R6 Age in years of sixth household member.</t>
  </si>
  <si>
    <t>R6 Roster identification number of sixth household member.</t>
  </si>
  <si>
    <t>R6 Number of years sixth household member has lived with Participant.</t>
  </si>
  <si>
    <t>R6 Sex of sixth household member.</t>
  </si>
  <si>
    <t>R6 Does sixth household member own the household in full or part?</t>
  </si>
  <si>
    <t>R6 Does sixth household member pay rent or other fees to live in the household?</t>
  </si>
  <si>
    <t>R6 Survey Module from which information about seventh household member was obtained.</t>
  </si>
  <si>
    <t>R6 Relationship of seventh household member to the Participant.</t>
  </si>
  <si>
    <t>R6 Age in years of seventh household member.</t>
  </si>
  <si>
    <t>R6 Roster identification number of seventh household member.</t>
  </si>
  <si>
    <t>R6 Number of years seventh household member has lived with Participant.</t>
  </si>
  <si>
    <t>R6 Sex of seventh household member.</t>
  </si>
  <si>
    <t>R6 Does seventh household member own the household in full or part?</t>
  </si>
  <si>
    <t>R6 Does seventh household member pay rent or other fees to live in the household?</t>
  </si>
  <si>
    <t>R6 Survey Module from which information about eighth household member was obtained.</t>
  </si>
  <si>
    <t>R6 Relationship of eighth household member to the Participant.</t>
  </si>
  <si>
    <t>R6 Age in years of eighth household member.</t>
  </si>
  <si>
    <t>R6 Roster identification number of eighth household member.</t>
  </si>
  <si>
    <t>R6 Number of years eighth household member has lived with Participant.</t>
  </si>
  <si>
    <t>R6 Sex of eighth household member.</t>
  </si>
  <si>
    <t>R6 Does eighth household member own the household in full or part?</t>
  </si>
  <si>
    <t>R6 Does eighth household member pay rent or other fees to live in the household?</t>
  </si>
  <si>
    <t>R6 Was the Children module completed by Participant alone, with help, or by proxy?</t>
  </si>
  <si>
    <t>R6 What is the relationship of the helper or proxy of the Children module to the Participant?</t>
  </si>
  <si>
    <t>R6 Total number of children reported in the 2011 CAPI Children Module.</t>
  </si>
  <si>
    <t>R6 Total number of children reported from all sources in the 2011 CAPI and MOSAQ (Mail-Only SAQ).</t>
  </si>
  <si>
    <t>R6 Total number of children ever reported since 197X.</t>
  </si>
  <si>
    <t>R6 How much does/do the child(ren) make you feel loved and cared for?</t>
  </si>
  <si>
    <t>R6 How much do you feel the child(ren) make too many demands on you?</t>
  </si>
  <si>
    <t>R6 How much are the child(ren) willing to listen when you need to talk?</t>
  </si>
  <si>
    <t>R6 How much are the child(ren) critical of what you do?</t>
  </si>
  <si>
    <t>R6 Roster ID number of selected child.</t>
  </si>
  <si>
    <t>R6 Is the Participant in the random 25% sub-sample selected to received additional questions about how they interact with their child(ren)?</t>
  </si>
  <si>
    <t>R6 Similarity of outlook on life with selected child</t>
  </si>
  <si>
    <t>R6 Closeness to the selected child</t>
  </si>
  <si>
    <t>R6 State of selected child's death</t>
  </si>
  <si>
    <t>R6 Was there a kind of work the deceased selected child usually did?</t>
  </si>
  <si>
    <t>R6 Class of worker code for the deceased selected child's usual job</t>
  </si>
  <si>
    <t>R6 1990 Census detailed industry code for the deceased selected child's usual job</t>
  </si>
  <si>
    <t>R6 1990 Census detailed occupation code for the deceased selected child's usual job</t>
  </si>
  <si>
    <t>R6 1990 Major industry code for the deceased selected child's usual job</t>
  </si>
  <si>
    <t>R6 1990 Major occupation code for the deceased selected child's usual job</t>
  </si>
  <si>
    <t>R6 1989 Nakao-Treas Prestige Rating for the deceased selected child's usual job</t>
  </si>
  <si>
    <t>R6 1990 Occupational Education Score for the deceased selected child's usual job</t>
  </si>
  <si>
    <t>R6 1990 Occupational Earnings Score for the deceased selected child's usual job</t>
  </si>
  <si>
    <t>R6 Year the deceased selected child stopped working at his/her usual job</t>
  </si>
  <si>
    <t>R6 2000 Census detailed industry code for the deceased selected child's usual job</t>
  </si>
  <si>
    <t>R6 2000 Census detailed occupation code for the deceased selected child's usual job</t>
  </si>
  <si>
    <t>R6 2000 Census major industry code for the deceased selected child's usual job</t>
  </si>
  <si>
    <t>R6 2000 Census major occupation code for the deceased selected child's usual job</t>
  </si>
  <si>
    <t>R6 NAICS (North American Industry Classification System code) for the deceased selected child's usual job</t>
  </si>
  <si>
    <t>R6 SOC (Standard Occupational Classification code) for the deceased selected child's usual job</t>
  </si>
  <si>
    <t>R6 In the last 12 months, how often did the Participant see the selected child in person?</t>
  </si>
  <si>
    <t>R6 Unit of frequency of contact in person with selected child in the last 12 months</t>
  </si>
  <si>
    <t>R6 Year when the Participant last saw the selected child if had not seen in the last 12 months</t>
  </si>
  <si>
    <t>R6 Has the Participant had any contact with the selected child in the last 12 month (if had not seen the child in the last 12 month)</t>
  </si>
  <si>
    <t>R6 Year the Participant last had contact with the selected child if had not seen or had contact in the last 12 months</t>
  </si>
  <si>
    <t>R6 In the last 12 months, how often did the Participant talk on the telephone with selected child?</t>
  </si>
  <si>
    <t>R6 Unit of frequency of telephone contact with selected child in the last 12 months</t>
  </si>
  <si>
    <t>R6 In the last 12 months, how often did the Participant send or receive email from selected child?</t>
  </si>
  <si>
    <t>R6 Unit of frequency of sending or receiving email from selected child in the last 12 months</t>
  </si>
  <si>
    <t>R6 How many miles away does the Participant lives from the selected child?</t>
  </si>
  <si>
    <t>R6 State of residence of selected child (if R didn't answer how far the selected child lived from the Participant)</t>
  </si>
  <si>
    <t>R6 Participant's rating on the selected child's health</t>
  </si>
  <si>
    <t>R6 Has the selected child struggled financially since the economic downturn in 2008?</t>
  </si>
  <si>
    <t>R6 Did the selected child's other parent attend college?</t>
  </si>
  <si>
    <t>R6 What year did the selected child's other parent attend college?</t>
  </si>
  <si>
    <t>R6 State of the college attended by the selected child's other parent</t>
  </si>
  <si>
    <t>R6 Did the selected child's other parent complete a Bachelor's degree?</t>
  </si>
  <si>
    <t>R6 Year the selected child's other parent completed a Bachelor's degree</t>
  </si>
  <si>
    <t>R6 Did the selected child's other parent complete his/her first Bachelor's degree at the college just named?</t>
  </si>
  <si>
    <t>R6 State of the first college where the selected child's other parent completed his/her Bachelor's degree</t>
  </si>
  <si>
    <t>R6 Was the first child reported in 2011?</t>
  </si>
  <si>
    <t>R6 Sex of the Participant's first child</t>
  </si>
  <si>
    <t>R6 Relationship of the first child to the Participant</t>
  </si>
  <si>
    <t>R6 Is the Participant's first child alive?</t>
  </si>
  <si>
    <t>R6 Month of the first child's death</t>
  </si>
  <si>
    <t>R6 Year of the first child's death</t>
  </si>
  <si>
    <t>R6 Detailed ICD-9 cause of the first child's death.</t>
  </si>
  <si>
    <t>R6 Collapsed ICD-9 cause of the first child's death.</t>
  </si>
  <si>
    <t>R6 Was the first child's illness long term or sudden and unexpected?</t>
  </si>
  <si>
    <t>R6 The first child's marital status</t>
  </si>
  <si>
    <t>R6 The first child's marital status (detail)</t>
  </si>
  <si>
    <t>R6 Date of birth of the first child</t>
  </si>
  <si>
    <t>R6 Year of Survey when the first child was first reported</t>
  </si>
  <si>
    <t>R6 Is the Participant's first child currently working?</t>
  </si>
  <si>
    <t>R6 Is the Participant's first child currently working full time, part time or not at all?</t>
  </si>
  <si>
    <t>R6 Does the first child live with the Participant?</t>
  </si>
  <si>
    <t>R6 Child roster ID number of the first child</t>
  </si>
  <si>
    <t>R6 Entity number of the first child</t>
  </si>
  <si>
    <t>R6 Is the Participant still married to the first child's parent (if the child is a stepchild)?</t>
  </si>
  <si>
    <t>R6 How the Participant's marriage to the first child's parent ended (if the child is a stepchild)</t>
  </si>
  <si>
    <t>R6 Year the Participant's marriage to the first child's parent ended (if the child is a stepchild)</t>
  </si>
  <si>
    <t>R6 Is the Participant still in contact with the first child (if the child is a stepchild)?</t>
  </si>
  <si>
    <t>R6 Would the first child prefer to work more hours than s/he is working now (if working part time)?</t>
  </si>
  <si>
    <t>R6 Is the first child not working by choice or cannot find work (if not working at all)?</t>
  </si>
  <si>
    <t>R6 Does the first child have any children? How many?</t>
  </si>
  <si>
    <t>R6 Are all the first child's children still living?</t>
  </si>
  <si>
    <t>R6 Did the first child have mental health problems before this (death to suicide)?</t>
  </si>
  <si>
    <t>R6 What was the first child's (mental health) problem?</t>
  </si>
  <si>
    <t>R6 Age when the first child first started having mental health problems?</t>
  </si>
  <si>
    <t>R6 Did a physician ever tell the Participant that the first child had a mental illness?</t>
  </si>
  <si>
    <t>R6 Age when the first child first received a mental health diagnosis (from a physician)?</t>
  </si>
  <si>
    <t>R6 The first child's roster position/birth order in the 197x child roster</t>
  </si>
  <si>
    <t>R6 Updated highest grade attended by the deceased first child</t>
  </si>
  <si>
    <t>R6 Whether the deceased first child had completed the highest grade attended</t>
  </si>
  <si>
    <t>R6 Whether the highest grade completed (from the previous interview) by the deceased first child is correct</t>
  </si>
  <si>
    <t>R6 Highest grade/degree completed by the deceased first child</t>
  </si>
  <si>
    <t>R6 Was the second child reported in 2011?</t>
  </si>
  <si>
    <t>R6 Sex of the Participant's second child</t>
  </si>
  <si>
    <t>R6 Relationship of the second child to the Participant</t>
  </si>
  <si>
    <t>R6 Is the Participant's second child alive?</t>
  </si>
  <si>
    <t>R6 Month of the second child's death</t>
  </si>
  <si>
    <t>R6 Year of the second child's death</t>
  </si>
  <si>
    <t>R6 Detailed ICD-9 cause of the second child's death.</t>
  </si>
  <si>
    <t>R6 Collapsed ICD-9 cause of the second child's death.</t>
  </si>
  <si>
    <t>R6 Was the second child's illness long term or sudden and unexpected?</t>
  </si>
  <si>
    <t>R6 The second child's marital status</t>
  </si>
  <si>
    <t>R6 The second child's marital status (detail)</t>
  </si>
  <si>
    <t>R6 Date of birth of the second child</t>
  </si>
  <si>
    <t>R6 Year of Survey when the second child was first reported</t>
  </si>
  <si>
    <t>R6 Is the Participant's second child currently working?</t>
  </si>
  <si>
    <t>R6 Is the Participant's second child currently working full time, part time or not at all?</t>
  </si>
  <si>
    <t>R6 Does the second child live with the Participant?</t>
  </si>
  <si>
    <t>R6 Child roster ID number of the second child</t>
  </si>
  <si>
    <t>R6 Entity number of the second child</t>
  </si>
  <si>
    <t>R6 Is the Participant still married to the second child's parent (if the child is a stepchild)?</t>
  </si>
  <si>
    <t>R6 How the Participant's marriage to the second child's parent ended (if the child is a stepchild)</t>
  </si>
  <si>
    <t>R6 Year the Participant's marriage to the second child's parent ended (if the child is a stepchild)</t>
  </si>
  <si>
    <t>R6 Is the Participant still in contact with the second child (if the child is a stepchild)?</t>
  </si>
  <si>
    <t>R6 Would the second child prefer to work more hours than s/he is working now (if working part time)?</t>
  </si>
  <si>
    <t>R6 Is the second child not working by choice or cannot find work (if not working at all)?</t>
  </si>
  <si>
    <t>R6 Does the second child have any children? How many?</t>
  </si>
  <si>
    <t>R6 Are all the second child's children still living?</t>
  </si>
  <si>
    <t>R6 Did the second child have mental health problems before this (death to suicide)?</t>
  </si>
  <si>
    <t>R6 What was the second child's (mental health) problem?</t>
  </si>
  <si>
    <t>R6 Age when the second child first started having mental health problems?</t>
  </si>
  <si>
    <t>R6 Did a physician ever tell the Participant that the second child had a mental illness?</t>
  </si>
  <si>
    <t>R6 Age when the second child first received a mental health diagnosis (from a physician)?</t>
  </si>
  <si>
    <t>R6 The second child's roster position/birth order in the 197x child roster</t>
  </si>
  <si>
    <t>R6 Updated highest grade attended by the deceased second child</t>
  </si>
  <si>
    <t>R6 Whether the deceased second child had completed the highest grade attended</t>
  </si>
  <si>
    <t>R6 Whether the highest grade completed (from the previous interview) by the deceased second child is correct</t>
  </si>
  <si>
    <t>R6 Highest grade/degree completed by the deceased second child</t>
  </si>
  <si>
    <t>R6 Was the third child reported in 2011?</t>
  </si>
  <si>
    <t>R6 Sex of the Participant's third child</t>
  </si>
  <si>
    <t>R6 Relationship of the third child to the Participant</t>
  </si>
  <si>
    <t>R6 Is the Participant's third child alive?</t>
  </si>
  <si>
    <t>R6 Month of the third child's death</t>
  </si>
  <si>
    <t>R6 Year of the third child's death</t>
  </si>
  <si>
    <t>R6 Detailed ICD-9 cause of the third child's death.</t>
  </si>
  <si>
    <t>R6 Collapsed ICD-9 cause of the third child's death.</t>
  </si>
  <si>
    <t>R6 Was the third child's illness long term or sudden and unexpected?</t>
  </si>
  <si>
    <t>R6 The third child's marital status</t>
  </si>
  <si>
    <t>R6 The third child's marital status (detail)</t>
  </si>
  <si>
    <t>R6 Date of birth of the third child</t>
  </si>
  <si>
    <t>R6 Year of Survey when the third child was first reported</t>
  </si>
  <si>
    <t>R6 Is the Participant's third child currently working?</t>
  </si>
  <si>
    <t>R6 Is the Participant's third child currently working full time, part time or not at all?</t>
  </si>
  <si>
    <t>R6 Does the third child live with the Participant?</t>
  </si>
  <si>
    <t>R6 Child roster ID number of the third child</t>
  </si>
  <si>
    <t>R6 Entity number of the third child</t>
  </si>
  <si>
    <t>R6 Is the Participant still married to the third child's parent (if the child is a stepchild)?</t>
  </si>
  <si>
    <t>R6 How the Participant's marriage to the third child's parent ended (if the child is a stepchild)</t>
  </si>
  <si>
    <t>R6 Year the Participant's marriage to the third child's parent ended (if the child is a stepchild)</t>
  </si>
  <si>
    <t>R6 Is the Participant still in contact with the third child (if the child is a stepchild)?</t>
  </si>
  <si>
    <t>R6 Would the third child prefer to work more hours than s/he is working now (if working part time)?</t>
  </si>
  <si>
    <t>R6 Is the third child not working by choice or cannot find work (if not working at all)?</t>
  </si>
  <si>
    <t>R6 Does the third child have any children? How many?</t>
  </si>
  <si>
    <t>R6 Are all the third child's children still living?</t>
  </si>
  <si>
    <t>R6 Did the third child have mental health problems before this (death to suicide)?</t>
  </si>
  <si>
    <t>R6 What was the third child's (mental health) problem?</t>
  </si>
  <si>
    <t>R6 Age when the third child first started having mental health problems?</t>
  </si>
  <si>
    <t>R6 Did a physician ever tell the Participant that the third child had a mental illness?</t>
  </si>
  <si>
    <t>R6 Age when the third child first received a mental health diagnosis (from a physician)?</t>
  </si>
  <si>
    <t>R6 The third child's roster position/birth order in the 197x child roster</t>
  </si>
  <si>
    <t>R6 Updated highest grade attended by the deceased third child</t>
  </si>
  <si>
    <t>R6 Whether the deceased third child had completed the highest grade attended</t>
  </si>
  <si>
    <t>R6 Whether the highest grade completed (from the previous interview) by the deceased third child is correct</t>
  </si>
  <si>
    <t>R6 Highest grade/degree completed by the deceased third child</t>
  </si>
  <si>
    <t>R6 Was the fourth child reported in 2011?</t>
  </si>
  <si>
    <t>R6 Sex of the Participant's fourth child</t>
  </si>
  <si>
    <t>R6 Relationship of the fourth child to the Participant</t>
  </si>
  <si>
    <t>R6 Is the Participant's fourth child alive?</t>
  </si>
  <si>
    <t>R6 Month of the fourth child's death</t>
  </si>
  <si>
    <t>R6 Year of the fourth child's death</t>
  </si>
  <si>
    <t>R6 Detailed ICD-9 cause of the fourth child's death.</t>
  </si>
  <si>
    <t>R6 Collapsed ICD-9 cause of the fourth child's death.</t>
  </si>
  <si>
    <t>R6 Was the fourth child's illness long term or sudden and unexpected?</t>
  </si>
  <si>
    <t>R6 The fourth child's marital status</t>
  </si>
  <si>
    <t>R6 The fourth child's marital status (detail)</t>
  </si>
  <si>
    <t>R6 Date of birth of the fourth child</t>
  </si>
  <si>
    <t>R6 Year of Survey when the fourth child was first reported</t>
  </si>
  <si>
    <t>R6 Is the Participant's fourth child currently working?</t>
  </si>
  <si>
    <t>R6 Is the Participant's fourth child currently working full time, part time or not at all?</t>
  </si>
  <si>
    <t>R6 Does the fourth child live with the Participant?</t>
  </si>
  <si>
    <t>R6 Child roster ID number of the fourth child</t>
  </si>
  <si>
    <t>R6 Entity number of the fourth child</t>
  </si>
  <si>
    <t>R6 Is the Participant still married to the fourth child's parent (if the child is a stepchild)?</t>
  </si>
  <si>
    <t>R6 How the Participant's marriage to the fourth child's parent ended (if the child is a stepchild)</t>
  </si>
  <si>
    <t>R6 Year the Participant's marriage to the fourth child's parent ended (if the child is a stepchild)</t>
  </si>
  <si>
    <t>R6 Is the Participant still in contact with the fourth child (if the child is a stepchild)?</t>
  </si>
  <si>
    <t>R6 Would the fourth child prefer to work more hours than s/he is working now (if working part time)?</t>
  </si>
  <si>
    <t>R6 Is the fourth child not working by choice or cannot find work (if not working at all)?</t>
  </si>
  <si>
    <t>R6 Does the fourth child have any children? How many?</t>
  </si>
  <si>
    <t>R6 Are all the fourth child's children still living?</t>
  </si>
  <si>
    <t>R6 Did the fourth child have mental health problems before this (death to suicide)?</t>
  </si>
  <si>
    <t>R6 What was the fourth child's (mental health) problem?</t>
  </si>
  <si>
    <t>R6 Age when the fourth child first started having mental health problems?</t>
  </si>
  <si>
    <t>R6 Did a physician ever tell the Participant that the fourth child had a mental illness?</t>
  </si>
  <si>
    <t>R6 Age when the fourth child first received a mental health diagnosis (from a physician)?</t>
  </si>
  <si>
    <t>R6 The fourth child's roster position/birth order in the 197x child roster</t>
  </si>
  <si>
    <t>R6 Updated highest grade attended by the deceased fourth child</t>
  </si>
  <si>
    <t>R6 Whether the deceased fourth child had completed the highest grade attended</t>
  </si>
  <si>
    <t>R6 Whether the highest grade completed (from the previous interview) by the deceased fourth child is correct</t>
  </si>
  <si>
    <t>R6 Highest grade/degree completed by the deceased fourth child</t>
  </si>
  <si>
    <t>R6 Was the fifth child reported in 2011?</t>
  </si>
  <si>
    <t>R6 Sex of the Participant's fifth child</t>
  </si>
  <si>
    <t>R6 Relationship of the fifth child to the Participant</t>
  </si>
  <si>
    <t>R6 Is the Participant's fifth child alive?</t>
  </si>
  <si>
    <t>R6 Month of the fifth child's death</t>
  </si>
  <si>
    <t>R6 Year of the fifth child's death</t>
  </si>
  <si>
    <t>R6 Detailed ICD-9 cause of the fifth child's death.</t>
  </si>
  <si>
    <t>R6 Collapsed ICD-9 cause of the fifth child's death.</t>
  </si>
  <si>
    <t>R6 Was the fifth child's illness long term or sudden and unexpected?</t>
  </si>
  <si>
    <t>R6 The fifth child's marital status</t>
  </si>
  <si>
    <t>R6 The fifth child's marital status (detail)</t>
  </si>
  <si>
    <t>R6 Date of birth of the fifth child</t>
  </si>
  <si>
    <t>R6 Year of Survey when the fifth child was first reported</t>
  </si>
  <si>
    <t>R6 Is the Participant's fifth child currently working?</t>
  </si>
  <si>
    <t>R6 Is the Participant's fifth child currently working full time, part time or not at all?</t>
  </si>
  <si>
    <t>R6 Does the fifth child live with the Participant?</t>
  </si>
  <si>
    <t>R6 Child roster ID number of the fifth child</t>
  </si>
  <si>
    <t>R6 Entity number of the fifth child</t>
  </si>
  <si>
    <t>R6 Is the Participant still married to the fifth child's parent (if the child is a stepchild)?</t>
  </si>
  <si>
    <t>R6 How the Participant's marriage to the fifth child's parent ended (if the child is a stepchild)</t>
  </si>
  <si>
    <t>R6 Year the Participant's marriage to the fifth child's parent ended (if the child is a stepchild)</t>
  </si>
  <si>
    <t>R6 Is the Participant still in contact with the fifth child (if the child is a stepchild)?</t>
  </si>
  <si>
    <t>R6 Would the fifth child prefer to work more hours than s/he is working now (if working part time)?</t>
  </si>
  <si>
    <t>R6 Is the fifth child not working by choice or cannot find work (if not working at all)?</t>
  </si>
  <si>
    <t>R6 Does the fifth child have any children? How many?</t>
  </si>
  <si>
    <t>R6 Are all the fifth child's children still living?</t>
  </si>
  <si>
    <t>R6 Did the fifth child have mental health problems before this (death to suicide)?</t>
  </si>
  <si>
    <t>R6 What was the fifth child's (mental health) problem?</t>
  </si>
  <si>
    <t>R6 Age when the fifth child first started having mental health problems?</t>
  </si>
  <si>
    <t>R6 Did a physician ever tell the Participant that the fifth child had a mental illness?</t>
  </si>
  <si>
    <t>R6 Age when the fifth child first received a mental health diagnosis (from a physician)?</t>
  </si>
  <si>
    <t>R6 The fifth child's roster position/birth order in the 197x child roster</t>
  </si>
  <si>
    <t>R6 Updated highest grade attended by the deceased fifth child</t>
  </si>
  <si>
    <t>R6 Whether the deceased fifth child had completed the highest grade attended</t>
  </si>
  <si>
    <t>R6 Whether the highest grade completed (from the previous interview) by the deceased fifth child is correct</t>
  </si>
  <si>
    <t>R6 Highest grade/degree completed by the deceased fifth child</t>
  </si>
  <si>
    <t>R6 Was the sixth child reported in 2011?</t>
  </si>
  <si>
    <t>R6 Sex of the Participant's sixth child</t>
  </si>
  <si>
    <t>R6 Relationship of the sixth child to the Participant</t>
  </si>
  <si>
    <t>R6 Is the Participant's sixth child alive?</t>
  </si>
  <si>
    <t>R6 Month of the sixth child's death</t>
  </si>
  <si>
    <t>R6 Year of the sixth child's death</t>
  </si>
  <si>
    <t>R6 Detailed ICD-9 cause of the sixth child's death.</t>
  </si>
  <si>
    <t>R6 Collapsed ICD-9 cause of the sixth child's death.</t>
  </si>
  <si>
    <t>R6 Was the sixth child's illness long term or sudden and unexpected?</t>
  </si>
  <si>
    <t>R6 The sixth child's marital status</t>
  </si>
  <si>
    <t>R6 The sixth child's marital status (detail)</t>
  </si>
  <si>
    <t>R6 Date of birth of the sixth child</t>
  </si>
  <si>
    <t>R6 Year of Survey when the sixth child was first reported</t>
  </si>
  <si>
    <t>R6 Is the Participant's sixth child currently working?</t>
  </si>
  <si>
    <t>R6 Is the Participant's sixth child currently working full time, part time or not at all?</t>
  </si>
  <si>
    <t>R6 Does the sixth child live with the Participant?</t>
  </si>
  <si>
    <t>R6 Child roster ID number of the sixth child</t>
  </si>
  <si>
    <t>R6 Entity number of the sixth child</t>
  </si>
  <si>
    <t>R6 Is the Participant still married to the sixth child's parent (if the child is a stepchild)?</t>
  </si>
  <si>
    <t>R6 How the Participant's marriage to the sixth child's parent ended (if the child is a stepchild)</t>
  </si>
  <si>
    <t>R6 Year the Participant's marriage to the sixth child's parent ended (if the child is a stepchild)</t>
  </si>
  <si>
    <t>R6 Is the Participant still in contact with the sixth child (if the child is a stepchild)?</t>
  </si>
  <si>
    <t>R6 Would the sixth child prefer to work more hours than s/he is working now (if working part time)?</t>
  </si>
  <si>
    <t>R6 Is the sixth child not working by choice or cannot find work (if not working at all)?</t>
  </si>
  <si>
    <t>R6 Does the sixth child have any children? How many?</t>
  </si>
  <si>
    <t>R6 Are all the sixth child's children still living?</t>
  </si>
  <si>
    <t>R6 Did the sixth child have mental health problems before this (death to suicide)?</t>
  </si>
  <si>
    <t>R6 What was the sixth child's (mental health) problem?</t>
  </si>
  <si>
    <t>R6 Age when the sixth child first started having mental health problems?</t>
  </si>
  <si>
    <t>R6 Did a physician ever tell the Participant that the sixth child had a mental illness?</t>
  </si>
  <si>
    <t>R6 Age when the sixth child first received a mental health diagnosis (from a physician)?</t>
  </si>
  <si>
    <t>R6 The sixth child's roster position/birth order in the 197x child roster</t>
  </si>
  <si>
    <t>R6 Updated highest grade attended by the deceased sixth child</t>
  </si>
  <si>
    <t>R6 Whether the deceased sixth child had completed the highest grade attended</t>
  </si>
  <si>
    <t>R6 Whether the highest grade completed (from the previous interview) by the deceased sixth child is correct</t>
  </si>
  <si>
    <t>R6 Highest grade/degree completed by the deceased sixth child</t>
  </si>
  <si>
    <t>R6 Was the seventh child reported in 2011?</t>
  </si>
  <si>
    <t>R6 Sex of the Participant's seventh child</t>
  </si>
  <si>
    <t>R6 Relationship of the seventh child to the Participant</t>
  </si>
  <si>
    <t>R6 Is the Participant's seventh child alive?</t>
  </si>
  <si>
    <t>R6 Month of the seventh child's death</t>
  </si>
  <si>
    <t>R6 Year of the seventh child's death</t>
  </si>
  <si>
    <t>R6 Detailed ICD-9 cause of the seventh child's death.</t>
  </si>
  <si>
    <t>R6 Collapsed ICD-9 cause of the seventh child's death.</t>
  </si>
  <si>
    <t>R6 Was the seventh child's illness long term or sudden and unexpected?</t>
  </si>
  <si>
    <t>R6 The seventh child's marital status</t>
  </si>
  <si>
    <t>R6 The seventh child's marital status (detail)</t>
  </si>
  <si>
    <t>R6 Date of birth of the seventh child</t>
  </si>
  <si>
    <t>R6 Year of Survey when the seventh child was first reported</t>
  </si>
  <si>
    <t>R6 Is the Participant's seventh child currently working?</t>
  </si>
  <si>
    <t>R6 Is the Participant's seventh child currently working full time, part time or not at all?</t>
  </si>
  <si>
    <t>R6 Does the seventh child live with the Participant?</t>
  </si>
  <si>
    <t>R6 Child roster ID number of the seventh child</t>
  </si>
  <si>
    <t>R6 Entity number of the seventh child</t>
  </si>
  <si>
    <t>R6 Is the Participant still married to the seventh child's parent (if the child is a stepchild)?</t>
  </si>
  <si>
    <t>R6 How the Participant's marriage to the seventh child's parent ended (if the child is a stepchild)</t>
  </si>
  <si>
    <t>R6 Year the Participant's marriage to the seventh child's parent ended (if the child is a stepchild)</t>
  </si>
  <si>
    <t>R6 Is the Participant still in contact with the seventh child (if the child is a stepchild)?</t>
  </si>
  <si>
    <t>R6 Would the seventh child prefer to work more hours than s/he is working now (if working part time)?</t>
  </si>
  <si>
    <t>R6 Is the seventh child not working by choice or cannot find work (if not working at all)?</t>
  </si>
  <si>
    <t>R6 Does the seventh child have any children? How many?</t>
  </si>
  <si>
    <t>R6 Are all the seventh child's children still living?</t>
  </si>
  <si>
    <t>R6 Did the seventh child have mental health problems before this (death to suicide)?</t>
  </si>
  <si>
    <t>R6 What was the seventh child's (mental health) problem?</t>
  </si>
  <si>
    <t>R6 Age when the seventh child first started having mental health problems?</t>
  </si>
  <si>
    <t>R6 Did a physician ever tell the Participant that the seventh child had a mental illness?</t>
  </si>
  <si>
    <t>R6 Age when the seventh child first received a mental health diagnosis (from a physician)?</t>
  </si>
  <si>
    <t>R6 The seventh child's roster position/birth order in the 197x child roster</t>
  </si>
  <si>
    <t>R6 Updated highest grade attended by the deceased seventh child</t>
  </si>
  <si>
    <t>R6 Whether the deceased seventh child had completed the highest grade attended</t>
  </si>
  <si>
    <t>R6 Whether the highest grade completed (from the previous interview) by the deceased seventh child is correct</t>
  </si>
  <si>
    <t>R6 Highest grade/degree completed by the deceased seventh child</t>
  </si>
  <si>
    <t>R6 Was the eighth child reported in 2011?</t>
  </si>
  <si>
    <t>R6 Sex of the Participant's eighth child</t>
  </si>
  <si>
    <t>R6 Relationship of the eighth child to the Participant</t>
  </si>
  <si>
    <t>R6 Is the Participant's eighth child alive?</t>
  </si>
  <si>
    <t>R6 Month of the eighth child's death</t>
  </si>
  <si>
    <t>R6 Year of the eighth child's death</t>
  </si>
  <si>
    <t>R6 Detailed ICD-9 cause of the eighth child's death.</t>
  </si>
  <si>
    <t>R6 Collapsed ICD-9 cause of the eighth child's death.</t>
  </si>
  <si>
    <t>R6 Was the eighth child's illness long term or sudden and unexpected?</t>
  </si>
  <si>
    <t>R6 The eighth child's marital status</t>
  </si>
  <si>
    <t>R6 The eighth child's marital status (detail)</t>
  </si>
  <si>
    <t>R6 Date of birth of the eighth child</t>
  </si>
  <si>
    <t>R6 Year of Survey when the eighth child was first reported</t>
  </si>
  <si>
    <t>R6 Is the Participant's eighth child currently working?</t>
  </si>
  <si>
    <t>R6 Is the Participant's eighth child currently working full time, part time or not at all?</t>
  </si>
  <si>
    <t>R6 Does the eighth child live with the Participant?</t>
  </si>
  <si>
    <t>R6 Child roster ID number of the eighth child</t>
  </si>
  <si>
    <t>R6 Entity number of the eighth child</t>
  </si>
  <si>
    <t>R6 Is the Participant still married to the eighth child's parent (if the child is a stepchild)?</t>
  </si>
  <si>
    <t>R6 How the Participant's marriage to the eighth child's parent ended (if the child is a stepchild)</t>
  </si>
  <si>
    <t>R6 Year the Participant's marriage to the eighth child's parent ended (if the child is a stepchild)</t>
  </si>
  <si>
    <t>R6 Is the Participant still in contact with the eighth child (if the child is a stepchild)?</t>
  </si>
  <si>
    <t>R6 Would the eighth child prefer to work more hours than s/he is working now (if working part time)?</t>
  </si>
  <si>
    <t>R6 Is the eighth child not working by choice or cannot find work (if not working at all)?</t>
  </si>
  <si>
    <t>R6 Does the eighth child have any children? How many?</t>
  </si>
  <si>
    <t>R6 Are all the eighth child's children still living?</t>
  </si>
  <si>
    <t>R6 Did the eighth child have mental health problems before this (death to suicide)?</t>
  </si>
  <si>
    <t>R6 What was the eighth child's (mental health) problem?</t>
  </si>
  <si>
    <t>R6 Age when the eighth child first started having mental health problems?</t>
  </si>
  <si>
    <t>R6 Did a physician ever tell the Participant that the eighth child had a mental illness?</t>
  </si>
  <si>
    <t>R6 Age when the eighth child first received a mental health diagnosis (from a physician)?</t>
  </si>
  <si>
    <t>R6 The eighth child's roster position/birth order in the 197x child roster</t>
  </si>
  <si>
    <t>R6 Updated highest grade attended by the deceased eighth child</t>
  </si>
  <si>
    <t>R6 Whether the deceased eighth child had completed the highest grade attended</t>
  </si>
  <si>
    <t>R6 Whether the highest grade completed (from the previous interview) by the deceased eighth child is correct</t>
  </si>
  <si>
    <t>R6 Highest grade/degree completed by the deceased eighth child</t>
  </si>
  <si>
    <t>R6 Was the ninth child reported in 2011?</t>
  </si>
  <si>
    <t>R6 Sex of the Participant's ninth child</t>
  </si>
  <si>
    <t>R6 Relationship of the ninth child to the Participant</t>
  </si>
  <si>
    <t>R6 Is the Participant's ninth child alive?</t>
  </si>
  <si>
    <t>R6 Month of the ninth child's death</t>
  </si>
  <si>
    <t>R6 Year of the ninth child's death</t>
  </si>
  <si>
    <t>R6 Detailed ICD-9 cause of the ninth child's death.</t>
  </si>
  <si>
    <t>R6 Collapsed ICD-9 cause of the ninth child's death.</t>
  </si>
  <si>
    <t>R6 Was the ninth child's illness long term or sudden and unexpected?</t>
  </si>
  <si>
    <t>R6 The ninth child's marital status</t>
  </si>
  <si>
    <t>R6 The ninth child's marital status (detail)</t>
  </si>
  <si>
    <t>R6 Date of birth of the ninth child</t>
  </si>
  <si>
    <t>R6 Year of Survey when the ninth child was first reported</t>
  </si>
  <si>
    <t>R6 Is the Participant's ninth child currently working?</t>
  </si>
  <si>
    <t>R6 Is the Participant's ninth child currently working full time, part time or not at all?</t>
  </si>
  <si>
    <t>R6 Does the ninth child live with the Participant?</t>
  </si>
  <si>
    <t>R6 Child roster ID number of the ninth child</t>
  </si>
  <si>
    <t>R6 Entity number of the ninth child</t>
  </si>
  <si>
    <t>R6 Is the Participant still married to the ninth child's parent (if the child is a stepchild)?</t>
  </si>
  <si>
    <t>R6 How the Participant's marriage to the ninth child's parent ended (if the child is a stepchild)</t>
  </si>
  <si>
    <t>R6 Year the Participant's marriage to the ninth child's parent ended (if the child is a stepchild)</t>
  </si>
  <si>
    <t>R6 Is the Participant still in contact with the ninth child (if the child is a stepchild)?</t>
  </si>
  <si>
    <t>R6 Would the ninth child prefer to work more hours than s/he is working now (if working part time)?</t>
  </si>
  <si>
    <t>R6 Is the ninth child not working by choice or cannot find work (if not working at all)?</t>
  </si>
  <si>
    <t>R6 Does the ninth child have any children? How many?</t>
  </si>
  <si>
    <t>R6 Are all the ninth child's children still living?</t>
  </si>
  <si>
    <t>R6 Did the ninth child have mental health problems before this (death to suicide)?</t>
  </si>
  <si>
    <t>R6 What was the ninth child's (mental health) problem?</t>
  </si>
  <si>
    <t>R6 Age when the ninth child first started having mental health problems?</t>
  </si>
  <si>
    <t>R6 Did a physician ever tell the Participant that the ninth child had a mental illness?</t>
  </si>
  <si>
    <t>R6 Age when the ninth child first received a mental health diagnosis (from a physician)?</t>
  </si>
  <si>
    <t>R6 The ninth child's roster position/birth order in the 197x child roster</t>
  </si>
  <si>
    <t>R6 Updated highest grade attended by the deceased ninth child</t>
  </si>
  <si>
    <t>R6 Whether the deceased ninth child had completed the highest grade attended</t>
  </si>
  <si>
    <t>R6 Whether the highest grade completed (from the previous interview) by the deceased ninth child is correct</t>
  </si>
  <si>
    <t>R6 Highest grade/degree completed by the deceased ninth child</t>
  </si>
  <si>
    <t>R6 Was the tenth child reported in 2011?</t>
  </si>
  <si>
    <t>R6 Sex of the Participant's tenth child</t>
  </si>
  <si>
    <t>R6 Relationship of the tenth child to the Participant</t>
  </si>
  <si>
    <t>R6 Is the Participant's tenth child alive?</t>
  </si>
  <si>
    <t>R6 Month of the tenth child's death</t>
  </si>
  <si>
    <t>R6 Year of the tenth child's death</t>
  </si>
  <si>
    <t>R6 Detailed ICD-9 cause of the tenth child's death.</t>
  </si>
  <si>
    <t>R6 Collapsed ICD-9 cause of the tenth child's death.</t>
  </si>
  <si>
    <t>R6 Was the tenth child's illness long term or sudden and unexpected?</t>
  </si>
  <si>
    <t>R6 The tenth child's marital status</t>
  </si>
  <si>
    <t>R6 The tenth child's marital status (detail)</t>
  </si>
  <si>
    <t>R6 Date of birth of the tenth child</t>
  </si>
  <si>
    <t>R6 Year of Survey when the tenth child was first reported</t>
  </si>
  <si>
    <t>R6 Is the Participant's tenth child currently working?</t>
  </si>
  <si>
    <t>R6 Is the Participant's tenth child currently working full time, part time or not at all?</t>
  </si>
  <si>
    <t>R6 Does the tenth child live with the Participant?</t>
  </si>
  <si>
    <t>R6 Child roster ID number of the tenth child</t>
  </si>
  <si>
    <t>R6 Entity number of the tenth child</t>
  </si>
  <si>
    <t>R6 Is the Participant still married to the tenth child's parent (if the child is a stepchild)?</t>
  </si>
  <si>
    <t>R6 How the Participant's marriage to the tenth child's parent ended (if the child is a stepchild)</t>
  </si>
  <si>
    <t>R6 Year the Participant's marriage to the tenth child's parent ended (if the child is a stepchild)</t>
  </si>
  <si>
    <t>R6 Is the Participant still in contact with the tenth child (if the child is a stepchild)?</t>
  </si>
  <si>
    <t>R6 Would the tenth child prefer to work more hours than s/he is working now (if working part time)?</t>
  </si>
  <si>
    <t>R6 Is the tenth child not working by choice or cannot find work (if not working at all)?</t>
  </si>
  <si>
    <t>R6 Does the tenth child have any children? How many?</t>
  </si>
  <si>
    <t>R6 Are all the tenth child's children still living?</t>
  </si>
  <si>
    <t>R6 Did the tenth child have mental health problems before this (death to suicide)?</t>
  </si>
  <si>
    <t>R6 What was the tenth child's (mental health) problem?</t>
  </si>
  <si>
    <t>R6 Age when the tenth child first started having mental health problems?</t>
  </si>
  <si>
    <t>R6 Did a physician ever tell the Participant that the tenth child had a mental illness?</t>
  </si>
  <si>
    <t>R6 Age when the tenth child first received a mental health diagnosis (from a physician)?</t>
  </si>
  <si>
    <t>R6 The tenth child's roster position/birth order in the 197x child roster</t>
  </si>
  <si>
    <t>R6 Updated highest grade attended by the deceased tenth child</t>
  </si>
  <si>
    <t>R6 Whether the deceased tenth child had completed the highest grade attended</t>
  </si>
  <si>
    <t>R6 Whether the highest grade completed (from the previous interview) by the deceased tenth child is correct</t>
  </si>
  <si>
    <t>R6 Highest grade/degree completed by the deceased tenth child</t>
  </si>
  <si>
    <t>R6 Was the eleventh child reported in 2011?</t>
  </si>
  <si>
    <t>R6 Sex of the Participant's eleventh child</t>
  </si>
  <si>
    <t>R6 Relationship of the eleventh child to the Participant</t>
  </si>
  <si>
    <t>R6 Is the Participant's eleventh child alive?</t>
  </si>
  <si>
    <t>R6 Month of the eleventh child's death</t>
  </si>
  <si>
    <t>R6 Year of the eleventh child's death</t>
  </si>
  <si>
    <t>R6 Detailed ICD-9 cause of the eleventh child's death.</t>
  </si>
  <si>
    <t>R6 Collapsed ICD-9 cause of the eleventh child's death.</t>
  </si>
  <si>
    <t>R6 Was the eleventh child's illness long term or sudden and unexpected?</t>
  </si>
  <si>
    <t>R6 The eleventh child's marital status</t>
  </si>
  <si>
    <t>R6 The eleventh child's marital status (detail)</t>
  </si>
  <si>
    <t>R6 Date of birth of the eleventh child</t>
  </si>
  <si>
    <t>R6 Year of Survey when the eleventh child was first reported</t>
  </si>
  <si>
    <t>R6 Is the Participant's eleventh child currently working?</t>
  </si>
  <si>
    <t>R6 Is the Participant's eleventh child currently working full time, part time or not at all?</t>
  </si>
  <si>
    <t>R6 Does the eleventh child live with the Participant?</t>
  </si>
  <si>
    <t>R6 Child roster ID number of the eleventh child</t>
  </si>
  <si>
    <t>R6 Entity number of the eleventh child</t>
  </si>
  <si>
    <t>R6 Is the Participant still married to the eleventh child's parent (if the child is a stepchild)?</t>
  </si>
  <si>
    <t>R6 How the Participant's marriage to the eleventh child's parent ended (if the child is a stepchild)</t>
  </si>
  <si>
    <t>R6 Year the Participant's marriage to the eleventh child's parent ended (if the child is a stepchild)</t>
  </si>
  <si>
    <t>R6 Is the Participant still in contact with the eleventh child (if the child is a stepchild)?</t>
  </si>
  <si>
    <t>R6 Would the eleventh child prefer to work more hours than s/he is working now (if working part time)?</t>
  </si>
  <si>
    <t>R6 Is the eleventh child not working by choice or cannot find work (if not working at all)?</t>
  </si>
  <si>
    <t>R6 Does the eleventh child have any children? How many?</t>
  </si>
  <si>
    <t>R6 Are all the eleventh child's children still living?</t>
  </si>
  <si>
    <t>R6 Did the eleventh child have mental health problems before this (death to suicide)?</t>
  </si>
  <si>
    <t>R6 What was the eleventh child's (mental health) problem?</t>
  </si>
  <si>
    <t>R6 Age when the eleventh child first started having mental health problems?</t>
  </si>
  <si>
    <t>R6 Did a physician ever tell the Participant that the eleventh child had a mental illness?</t>
  </si>
  <si>
    <t>R6 Age when the eleventh child first received a mental health diagnosis (from a physician)?</t>
  </si>
  <si>
    <t>R6 The eleventh child's roster position/birth order in the 197x child roster</t>
  </si>
  <si>
    <t>R6 Updated highest grade attended by the deceased eleventh child</t>
  </si>
  <si>
    <t>R6 Whether the deceased eleventh child had completed the highest grade attended</t>
  </si>
  <si>
    <t>R6 Whether the highest grade completed (from the previous interview) by the deceased eleventh child is correct</t>
  </si>
  <si>
    <t>R6 Highest grade/degree completed by the deceased eleventh child</t>
  </si>
  <si>
    <t>R6 Was the twelfth child reported in 2011?</t>
  </si>
  <si>
    <t>R6 Sex of the Participant's twelfth child</t>
  </si>
  <si>
    <t>R6 Relationship of the twelfth child to the Participant</t>
  </si>
  <si>
    <t>R6 Is the Participant's twelfth child alive?</t>
  </si>
  <si>
    <t>R6 Month of the twelfth child's death</t>
  </si>
  <si>
    <t>R6 Year of the twelfth child's death</t>
  </si>
  <si>
    <t>R6 Detailed ICD-9 cause of the twelfth child's death.</t>
  </si>
  <si>
    <t>R6 Collapsed ICD-9 cause of the twelfth child's death.</t>
  </si>
  <si>
    <t>R6 Was the twelfth child's illness long term or sudden and unexpected?</t>
  </si>
  <si>
    <t>R6 The twelfth child's marital status</t>
  </si>
  <si>
    <t>R6 The twelfth child's marital status (detail)</t>
  </si>
  <si>
    <t>R6 Date of birth of the twelfth child</t>
  </si>
  <si>
    <t>R6 Year of Survey when the twelfth child was first reported</t>
  </si>
  <si>
    <t>R6 Is the Participant's twelfth child currently working?</t>
  </si>
  <si>
    <t>R6 Is the Participant's twelfth child currently working full time, part time or not at all?</t>
  </si>
  <si>
    <t>R6 Does the twelfth child live with the Participant?</t>
  </si>
  <si>
    <t>R6 Child roster ID number of the twelfth child</t>
  </si>
  <si>
    <t>R6 Entity number of the twelfth child</t>
  </si>
  <si>
    <t>R6 Is the Participant still married to the twelfth child's parent (if the child is a stepchild)?</t>
  </si>
  <si>
    <t>R6 How the Participant's marriage to the twelfth child's parent ended (if the child is a stepchild)</t>
  </si>
  <si>
    <t>R6 Year the Participant's marriage to the twelfth child's parent ended (if the child is a stepchild)</t>
  </si>
  <si>
    <t>R6 Is the Participant still in contact with the twelfth child (if the child is a stepchild)?</t>
  </si>
  <si>
    <t>R6 Would the twelfth child prefer to work more hours than s/he is working now (if working part time)?</t>
  </si>
  <si>
    <t>R6 Is the twelfth child not working by choice or cannot find work (if not working at all)?</t>
  </si>
  <si>
    <t>R6 Does the twelfth child have any children? How many?</t>
  </si>
  <si>
    <t>R6 Are all the twelfth child's children still living?</t>
  </si>
  <si>
    <t>R6 Did the twelfth child have mental health problems before this (death to suicide)?</t>
  </si>
  <si>
    <t>R6 What was the twelfth child's (mental health) problem?</t>
  </si>
  <si>
    <t>R6 Age when the twelfth child first started having mental health problems?</t>
  </si>
  <si>
    <t>R6 Did a physician ever tell the Participant that the twelfth child had a mental illness?</t>
  </si>
  <si>
    <t>R6 Age when the twelfth child first received a mental health diagnosis (from a physician)?</t>
  </si>
  <si>
    <t>R6 The twelfth child's roster position/birth order in the 197x child roster</t>
  </si>
  <si>
    <t>R6 Updated highest grade attended by the deceased twelfth child</t>
  </si>
  <si>
    <t>R6 Whether the deceased twelfth child had completed the highest grade attended</t>
  </si>
  <si>
    <t>R6 Whether the highest grade completed (from the previous interview) by the deceased twelfth child is correct</t>
  </si>
  <si>
    <t>R6 Highest grade/degree completed by the deceased twelfth child</t>
  </si>
  <si>
    <t>R6 Was the thirteenth child reported in 2011?</t>
  </si>
  <si>
    <t>R6 Sex of the Participant's thirteenth child</t>
  </si>
  <si>
    <t>R6 Relationship of the thirteenth child to the Participant</t>
  </si>
  <si>
    <t>R6 Is the Participant's thirteenth child alive?</t>
  </si>
  <si>
    <t>R6 Month of the thirteenth child's death</t>
  </si>
  <si>
    <t>R6 Year of the thirteenth child's death</t>
  </si>
  <si>
    <t>R6 Detailed ICD-9 cause of the thirteenth child's death.</t>
  </si>
  <si>
    <t>R6 Collapsed ICD-9 cause of the thirteenth child's death.</t>
  </si>
  <si>
    <t>R6 Was the thirteenth child's illness long term or sudden and unexpected?</t>
  </si>
  <si>
    <t>R6 The thirteenth child's marital status</t>
  </si>
  <si>
    <t>R6 The thirteenth child's marital status (detail)</t>
  </si>
  <si>
    <t>R6 Date of birth of the thirteenth child</t>
  </si>
  <si>
    <t>R6 Year of Survey when the thirteenth child was first reported</t>
  </si>
  <si>
    <t>R6 Is the Participant's thirteenth child currently working?</t>
  </si>
  <si>
    <t>R6 Is the Participant's thirteenth child currently working full time, part time or not at all?</t>
  </si>
  <si>
    <t>R6 Does the thirteenth child live with the Participant?</t>
  </si>
  <si>
    <t>R6 Child roster ID number of the thirteenth child</t>
  </si>
  <si>
    <t>R6 Entity number of the thirteenth child</t>
  </si>
  <si>
    <t>R6 Is the Participant still married to the thirteenth child's parent (if the child is a stepchild)?</t>
  </si>
  <si>
    <t>R6 How the Participant's marriage to the thirteenth child's parent ended (if the child is a stepchild)</t>
  </si>
  <si>
    <t>R6 Year the Participant's marriage to the thirteenth child's parent ended (if the child is a stepchild)</t>
  </si>
  <si>
    <t>R6 Is the Participant still in contact with the thirteenth child (if the child is a stepchild)?</t>
  </si>
  <si>
    <t>R6 Would the thirteenth child prefer to work more hours than s/he is working now (if working part time)?</t>
  </si>
  <si>
    <t>R6 Is the thirteenth child not working by choice or cannot find work (if not working at all)?</t>
  </si>
  <si>
    <t>R6 Does the thirteenth child have any children? How many?</t>
  </si>
  <si>
    <t>R6 Are all the thirteenth child's children still living?</t>
  </si>
  <si>
    <t>R6 Did the thirteenth child have mental health problems before this (death to suicide)?</t>
  </si>
  <si>
    <t>R6 What was the thirteenth child's (mental health) problem?</t>
  </si>
  <si>
    <t>R6 Age when the thirteenth child first started having mental health problems?</t>
  </si>
  <si>
    <t>R6 Did a physician ever tell the Participant that the thirteenth child had a mental illness?</t>
  </si>
  <si>
    <t>R6 Age when the thirteenth child first received a mental health diagnosis (from a physician)?</t>
  </si>
  <si>
    <t>R6 The thirteenth child's roster position/birth order in the 197x child roster</t>
  </si>
  <si>
    <t>R6 Updated highest grade attended by the deceased thirteenth child</t>
  </si>
  <si>
    <t>R6 Whether the deceased thirteenth child had completed the highest grade attended</t>
  </si>
  <si>
    <t>R6 Whether the highest grade completed (from the previous interview) by the deceased thirteenth child is correct</t>
  </si>
  <si>
    <t>R6 Highest grade/degree completed by the deceased thirteenth child</t>
  </si>
  <si>
    <t>R6 Was the fourteenth child reported in 2011?</t>
  </si>
  <si>
    <t>R6 Sex of the Participant's fourteenth child</t>
  </si>
  <si>
    <t>R6 Relationship of the fourteenth child to the Participant</t>
  </si>
  <si>
    <t>R6 Is the Participant's fourteenth child alive?</t>
  </si>
  <si>
    <t>R6 Month of the fourteenth child's death</t>
  </si>
  <si>
    <t>R6 Year of the fourteenth child's death</t>
  </si>
  <si>
    <t>R6 Detailed ICD-9 cause of the fourteenth child's death.</t>
  </si>
  <si>
    <t>R6 Collapsed ICD-9 cause of the fourteenth child's death.</t>
  </si>
  <si>
    <t>R6 Was the fourteenth child's illness long term or sudden and unexpected?</t>
  </si>
  <si>
    <t>R6 The fourteenth child's marital status</t>
  </si>
  <si>
    <t>R6 The fourteenth child's marital status (detail)</t>
  </si>
  <si>
    <t>R6 Date of birth of the fourteenth child</t>
  </si>
  <si>
    <t>R6 Year of Survey when the fourteenth child was first reported</t>
  </si>
  <si>
    <t>R6 Is the Participant's fourteenth child currently working?</t>
  </si>
  <si>
    <t>R6 Is the Participant's fourteenth child currently working full time, part time or not at all?</t>
  </si>
  <si>
    <t>R6 Does the fourteenth child live with the Participant?</t>
  </si>
  <si>
    <t>R6 Child roster ID number of the fourteenth child</t>
  </si>
  <si>
    <t>R6 Entity number of the fourteenth child</t>
  </si>
  <si>
    <t>R6 Is the Participant still married to the fourteenth child's parent (if the child is a stepchild)?</t>
  </si>
  <si>
    <t>R6 How the Participant's marriage to the fourteenth child's parent ended (if the child is a stepchild)</t>
  </si>
  <si>
    <t>R6 Year the Participant's marriage to the fourteenth child's parent ended (if the child is a stepchild)</t>
  </si>
  <si>
    <t>R6 Is the Participant still in contact with the fourteenth child (if the child is a stepchild)?</t>
  </si>
  <si>
    <t>R6 Would the fourteenth child prefer to work more hours than s/he is working now (if working part time)?</t>
  </si>
  <si>
    <t>R6 Is the fourteenth child not working by choice or cannot find work (if not working at all)?</t>
  </si>
  <si>
    <t>R6 Does the fourteenth child have any children? How many?</t>
  </si>
  <si>
    <t>R6 Are all the fourteenth child's children still living?</t>
  </si>
  <si>
    <t>R6 Did the fourteenth child have mental health problems before this (death to suicide)?</t>
  </si>
  <si>
    <t>R6 What was the fourteenth child's (mental health) problem?</t>
  </si>
  <si>
    <t>R6 Age when the fourteenth child first started having mental health problems?</t>
  </si>
  <si>
    <t>R6 Did a physician ever tell the Participant that the fourteenth child had a mental illness?</t>
  </si>
  <si>
    <t>R6 Age when the fourteenth child first received a mental health diagnosis (from a physician)?</t>
  </si>
  <si>
    <t>R6 The fourteenth child's roster position/birth order in the 197x child roster</t>
  </si>
  <si>
    <t>R6 Updated highest grade attended by the deceased fourteenth child</t>
  </si>
  <si>
    <t>R6 Whether the deceased fourteenth child had completed the highest grade attended</t>
  </si>
  <si>
    <t>R6 Whether the highest grade completed (from the previous interview) by the deceased fourteenth child is correct</t>
  </si>
  <si>
    <t>R6 Highest grade/degree completed by the deceased fourteenth child</t>
  </si>
  <si>
    <t>R6 Was the fifteenth child reported in 2011?</t>
  </si>
  <si>
    <t>R6 Sex of the Participant's fifteenth child</t>
  </si>
  <si>
    <t>R6 Relationship of the fifteenth child to the Participant</t>
  </si>
  <si>
    <t>R6 Is the Participant's fifteenth child alive?</t>
  </si>
  <si>
    <t>R6 Month of the fifteenth child's death</t>
  </si>
  <si>
    <t>R6 Year of the fifteenth child's death</t>
  </si>
  <si>
    <t>R6 Detailed ICD-9 cause of the fifteenth child's death.</t>
  </si>
  <si>
    <t>R6 Collapsed ICD-9 cause of the fifteenth child's death.</t>
  </si>
  <si>
    <t>R6 Was the fifteenth child's illness long term or sudden and unexpected?</t>
  </si>
  <si>
    <t>R6 The fifteenth child's marital status</t>
  </si>
  <si>
    <t>R6 The fifteenth child's marital status (detail)</t>
  </si>
  <si>
    <t>R6 Date of birth of the fifteenth child</t>
  </si>
  <si>
    <t>R6 Year of Survey when the fifteenth child was first reported</t>
  </si>
  <si>
    <t>R6 Is the Participant's fifteenth child currently working?</t>
  </si>
  <si>
    <t>R6 Is the Participant's fifteenth child currently working full time, part time or not at all?</t>
  </si>
  <si>
    <t>R6 Does the fifteenth child live with the Participant?</t>
  </si>
  <si>
    <t>R6 Child roster ID number of the fifteenth child</t>
  </si>
  <si>
    <t>R6 Entity number of the fifteenth child</t>
  </si>
  <si>
    <t>R6 Is the Participant still married to the fifteenth child's parent (if the child is a stepchild)?</t>
  </si>
  <si>
    <t>R6 How the Participant's marriage to the fifteenth child's parent ended (if the child is a stepchild)</t>
  </si>
  <si>
    <t>R6 Year the Participant's marriage to the fifteenth child's parent ended (if the child is a stepchild)</t>
  </si>
  <si>
    <t>R6 Is the Participant still in contact with the fifteenth child (if the child is a stepchild)?</t>
  </si>
  <si>
    <t>R6 Would the fifteenth child prefer to work more hours than s/he is working now (if working part time)?</t>
  </si>
  <si>
    <t>R6 Is the fifteenth child not working by choice or cannot find work (if not working at all)?</t>
  </si>
  <si>
    <t>R6 Does the fifteenth child have any children? How many?</t>
  </si>
  <si>
    <t>R6 Are all the fifteenth child's children still living?</t>
  </si>
  <si>
    <t>R6 Did the fifteenth child have mental health problems before this (death to suicide)?</t>
  </si>
  <si>
    <t>R6 What was the fifteenth child's (mental health) problem?</t>
  </si>
  <si>
    <t>R6 Age when the fifteenth child first started having mental health problems?</t>
  </si>
  <si>
    <t>R6 Did a physician ever tell the Participant that the fifteenth child had a mental illness?</t>
  </si>
  <si>
    <t>R6 Age when the fifteenth child first received a mental health diagnosis (from a physician)?</t>
  </si>
  <si>
    <t>R6 The fifteenth child's roster position/birth order in the 197x child roster</t>
  </si>
  <si>
    <t>R6 Updated highest grade attended by the deceased fifteenth child</t>
  </si>
  <si>
    <t>R6 Whether the deceased fifteenth child had completed the highest grade attended</t>
  </si>
  <si>
    <t>R6 Whether the highest grade completed (from the previous interview) by the deceased fifteenth child is correct</t>
  </si>
  <si>
    <t>R6 Highest grade/degree completed by the deceased fifteenth child</t>
  </si>
  <si>
    <t>R6 Was the sixteenth child reported in 2011?</t>
  </si>
  <si>
    <t>R6 Sex of the Participant's sixteenth child</t>
  </si>
  <si>
    <t>R6 Relationship of the sixteenth child to the Participant</t>
  </si>
  <si>
    <t>R6 Is the Participant's sixteenth child alive?</t>
  </si>
  <si>
    <t>R6 Month of the sixteenth child's death</t>
  </si>
  <si>
    <t>R6 Year of the sixteenth child's death</t>
  </si>
  <si>
    <t>R6 Detailed ICD-9 cause of the sixteenth child's death.</t>
  </si>
  <si>
    <t>R6 Collapsed ICD-9 cause of the sixteenth child's death.</t>
  </si>
  <si>
    <t>R6 Was the sixteenth child's illness long term or sudden and unexpected?</t>
  </si>
  <si>
    <t>R6 The sixteenth child's marital status</t>
  </si>
  <si>
    <t>R6 The sixteenth child's marital status (detail)</t>
  </si>
  <si>
    <t>R6 Date of birth of the sixteenth child</t>
  </si>
  <si>
    <t>R6 Year of Survey when the sixteenth child was first reported</t>
  </si>
  <si>
    <t>R6 Is the Participant's sixteenth child currently working?</t>
  </si>
  <si>
    <t>R6 Is the Participant's sixteenth child currently working full time, part time or not at all?</t>
  </si>
  <si>
    <t>R6 Does the sixteenth child live with the Participant?</t>
  </si>
  <si>
    <t>R6 Child roster ID number of the sixteenth child</t>
  </si>
  <si>
    <t>R6 Entity number of the sixteenth child</t>
  </si>
  <si>
    <t>R6 Is the Participant still married to the sixteenth child's parent (if the child is a stepchild)?</t>
  </si>
  <si>
    <t>R6 How the Participant's marriage to the sixteenth child's parent ended (if the child is a stepchild)</t>
  </si>
  <si>
    <t>R6 Year the Participant's marriage to the sixteenth child's parent ended (if the child is a stepchild)</t>
  </si>
  <si>
    <t>R6 Is the Participant still in contact with the sixteenth child (if the child is a stepchild)?</t>
  </si>
  <si>
    <t>R6 Would the sixteenth child prefer to work more hours than s/he is working now (if working part time)?</t>
  </si>
  <si>
    <t>R6 Is the sixteenth child not working by choice or cannot find work (if not working at all)?</t>
  </si>
  <si>
    <t>R6 Does the sixteenth child have any children? How many?</t>
  </si>
  <si>
    <t>R6 Are all the sixteenth child's children still living?</t>
  </si>
  <si>
    <t>R6 Did the sixteenth child have mental health problems before this (death to suicide)?</t>
  </si>
  <si>
    <t>R6 What was the sixteenth child's (mental health) problem?</t>
  </si>
  <si>
    <t>R6 Age when the sixteenth child first started having mental health problems?</t>
  </si>
  <si>
    <t>R6 Did a physician ever tell the Participant that the sixteenth child had a mental illness?</t>
  </si>
  <si>
    <t>R6 Age when the sixteenth child first received a mental health diagnosis (from a physician)?</t>
  </si>
  <si>
    <t>R6 The sixteenth child's roster position/birth order in the 197x child roster</t>
  </si>
  <si>
    <t>R6 Updated highest grade attended by the deceased sixteenth child</t>
  </si>
  <si>
    <t>R6 Whether the deceased sixteenth child had completed the highest grade attended</t>
  </si>
  <si>
    <t>R6 Whether the highest grade completed (from the previous interview) by the deceased sixteenth child is correct</t>
  </si>
  <si>
    <t>R6 Highest grade/degree completed by the deceased sixteenth child</t>
  </si>
  <si>
    <t>R6 Was the seventeenth child reported in 2011?</t>
  </si>
  <si>
    <t>R6 Sex of the Participant's seventeenth child</t>
  </si>
  <si>
    <t>R6 Relationship of the seventeenth child to the Participant</t>
  </si>
  <si>
    <t>R6 Is the Participant's seventeenth child alive?</t>
  </si>
  <si>
    <t>R6 Month of the seventeenth child's death</t>
  </si>
  <si>
    <t>R6 Year of the seventeenth child's death</t>
  </si>
  <si>
    <t>R6 Detailed ICD-9 cause of the seventeenth child's death.</t>
  </si>
  <si>
    <t>R6 Collapsed ICD-9 cause of the seventeenth child's death.</t>
  </si>
  <si>
    <t>R6 Was the seventeenth child's illness long term or sudden and unexpected?</t>
  </si>
  <si>
    <t>R6 The seventeenth child's marital status</t>
  </si>
  <si>
    <t>R6 The seventeenth child's marital status (detail)</t>
  </si>
  <si>
    <t>R6 Date of birth of the seventeenth child</t>
  </si>
  <si>
    <t>R6 Year of Survey when the seventeenth child was first reported</t>
  </si>
  <si>
    <t>R6 Is the Participant's seventeenth child currently working?</t>
  </si>
  <si>
    <t>R6 Is the Participant's seventeenth child currently working full time, part time or not at all?</t>
  </si>
  <si>
    <t>R6 Does the seventeenth child live with the Participant?</t>
  </si>
  <si>
    <t>R6 Child roster ID number of the seventeenth child</t>
  </si>
  <si>
    <t>R6 Entity number of the seventeenth child</t>
  </si>
  <si>
    <t>R6 Is the Participant still married to the seventeenth child's parent (if the child is a stepchild)?</t>
  </si>
  <si>
    <t>R6 How the Participant's marriage to the seventeenth child's parent ended (if the child is a stepchild)</t>
  </si>
  <si>
    <t>R6 Year the Participant's marriage to the seventeenth child's parent ended (if the child is a stepchild)</t>
  </si>
  <si>
    <t>R6 Is the Participant still in contact with the seventeenth child (if the child is a stepchild)?</t>
  </si>
  <si>
    <t>R6 Would the seventeenth child prefer to work more hours than s/he is working now (if working part time)?</t>
  </si>
  <si>
    <t>R6 Is the seventeenth child not working by choice or cannot find work (if not working at all)?</t>
  </si>
  <si>
    <t>R6 Does the seventeenth child have any children? How many?</t>
  </si>
  <si>
    <t>R6 Are all the seventeenth child's children still living?</t>
  </si>
  <si>
    <t>R6 Did the seventeenth child have mental health problems before this (death to suicide)?</t>
  </si>
  <si>
    <t>R6 What was the seventeenth child's (mental health) problem?</t>
  </si>
  <si>
    <t>R6 Age when the seventeenth child first started having mental health problems?</t>
  </si>
  <si>
    <t>R6 Did a physician ever tell the Participant that the seventeenth child had a mental illness?</t>
  </si>
  <si>
    <t>R6 Age when the seventeenth child first received a mental health diagnosis (from a physician)?</t>
  </si>
  <si>
    <t>R6 The seventeenth child's roster position/birth order in the 197x child roster</t>
  </si>
  <si>
    <t>R6 Updated highest grade attended by the deceased seventeenth child</t>
  </si>
  <si>
    <t>R6 Whether the deceased seventeenth child had completed the highest grade attended</t>
  </si>
  <si>
    <t>R6 Whether the highest grade completed (from the previous interview) by the deceased seventeenth child is correct</t>
  </si>
  <si>
    <t>R6 Highest grade/degree completed by the deceased seventeenth child</t>
  </si>
  <si>
    <t>R6 The first child's roster position/birth order in the 1992-93 child roster</t>
  </si>
  <si>
    <t>R6 The first child's roster position/birth order in the 2003-05 child roster</t>
  </si>
  <si>
    <t>R6 The second child's roster position/birth order in the 1992-93 child roster</t>
  </si>
  <si>
    <t>R6 The second child's roster position/birth order in the 2003-05 child roster</t>
  </si>
  <si>
    <t>R6 The third child's roster position/birth order in the 1992-93 child roster</t>
  </si>
  <si>
    <t>R6 The third child's roster position/birth order in the 2003-05 child roster</t>
  </si>
  <si>
    <t>R6 The fourth child's roster position/birth order in the 1992-93 child roster</t>
  </si>
  <si>
    <t>R6 The fourth child's roster position/birth order in the 2003-05 child roster</t>
  </si>
  <si>
    <t>R6 The fifth child's roster position/birth order in the 1992-93 child roster</t>
  </si>
  <si>
    <t>R6 The fifth child's roster position/birth order in the 2003-05 child roster</t>
  </si>
  <si>
    <t>R6 The sixth child's roster position/birth order in the 1992-93 child roster</t>
  </si>
  <si>
    <t>R6 The sixth child's roster position/birth order in the 2003-05 child roster</t>
  </si>
  <si>
    <t>R6 The seventh child's roster position/birth order in the 1992-93 child roster</t>
  </si>
  <si>
    <t>R6 The seventh child's roster position/birth order in the 2003-05 child roster</t>
  </si>
  <si>
    <t>R6 The eighth child's roster position/birth order in the 1992-93 child roster</t>
  </si>
  <si>
    <t>R6 The eighth child's roster position/birth order in the 2003-05 child roster</t>
  </si>
  <si>
    <t>R6 The ninth child's roster position/birth order in the 1992-93 child roster</t>
  </si>
  <si>
    <t>R6 The ninth child's roster position/birth order in the 2003-05 child roster</t>
  </si>
  <si>
    <t>R6 The tenth child's roster position/birth order in the 1992-93 child roster</t>
  </si>
  <si>
    <t>R6 The tenth child's roster position/birth order in the 2003-05 child roster</t>
  </si>
  <si>
    <t>R6 The eleventh child's roster position/birth order in the 1992-93 child roster</t>
  </si>
  <si>
    <t>R6 The eleventh child's roster position/birth order in the 2003-05 child roster</t>
  </si>
  <si>
    <t>R6 The twelfth child's roster position/birth order in the 1992-93 child roster</t>
  </si>
  <si>
    <t>R6 The twelfth child's roster position/birth order in the 2003-05 child roster</t>
  </si>
  <si>
    <t>R6 The thirteenth child's roster position/birth order in the 1992-93 child roster</t>
  </si>
  <si>
    <t>R6 The thirteenth child's roster position/birth order in the 2003-05 child roster</t>
  </si>
  <si>
    <t>R6 The fourteenth child's roster position/birth order in the 1992-93 child roster</t>
  </si>
  <si>
    <t>R6 The fourteenth child's roster position/birth order in the 2003-05 child roster</t>
  </si>
  <si>
    <t>R6 The fifteenth child's roster position/birth order in the 1992-93 child roster</t>
  </si>
  <si>
    <t>R6 The fifteenth child's roster position/birth order in the 2003-05 child roster</t>
  </si>
  <si>
    <t>R6 The sixteenth child's roster position/birth order in the 1992-93 child roster</t>
  </si>
  <si>
    <t>R6 The sixteenth child's roster position/birth order in the 2003-05 child roster</t>
  </si>
  <si>
    <t>R6 The seventeenth child's roster position/birth order in the 1992-93 child roster</t>
  </si>
  <si>
    <t>R6 The seventeenth child's roster position/birth order in the 2003-05 child roster</t>
  </si>
  <si>
    <t>R6 The first child's roster position/birth order in the 1993-94 child roster</t>
  </si>
  <si>
    <t>R6 The first child's roster position/birth order in the 2004-07 child roster</t>
  </si>
  <si>
    <t>R6 The second child's roster position/birth order in the 1993-94 child roster</t>
  </si>
  <si>
    <t>R6 The second child's roster position/birth order in the 2004-07 child roster</t>
  </si>
  <si>
    <t>R6 The third child's roster position/birth order in the 1993-94 child roster</t>
  </si>
  <si>
    <t>R6 The third child's roster position/birth order in the 2004-07 child roster</t>
  </si>
  <si>
    <t>R6 The fourth child's roster position/birth order in the 1993-94 child roster</t>
  </si>
  <si>
    <t>R6 The fourth child's roster position/birth order in the 2004-07 child roster</t>
  </si>
  <si>
    <t>R6 The fifth child's roster position/birth order in the 1993-94 child roster</t>
  </si>
  <si>
    <t>R6 The fifth child's roster position/birth order in the 2004-07 child roster</t>
  </si>
  <si>
    <t>R6 The sixth child's roster position/birth order in the 1993-94 child roster</t>
  </si>
  <si>
    <t>R6 The sixth child's roster position/birth order in the 2004-07 child roster</t>
  </si>
  <si>
    <t>R6 The seventh child's roster position/birth order in the 1993-94 child roster</t>
  </si>
  <si>
    <t>R6 The seventh child's roster position/birth order in the 2004-07 child roster</t>
  </si>
  <si>
    <t>R6 The eighth child's roster position/birth order in the 1993-94 child roster</t>
  </si>
  <si>
    <t>R6 The eighth child's roster position/birth order in the 2004-07 child roster</t>
  </si>
  <si>
    <t>R6 The ninth child's roster position/birth order in the 1993-94 child roster</t>
  </si>
  <si>
    <t>R6 The ninth child's roster position/birth order in the 2004-07 child roster</t>
  </si>
  <si>
    <t>R6 The tenth child's roster position/birth order in the 1993-94 child roster</t>
  </si>
  <si>
    <t>R6 The tenth child's roster position/birth order in the 2004-07 child roster</t>
  </si>
  <si>
    <t>R6 The eleventh child's roster position/birth order in the 1993-94 child roster</t>
  </si>
  <si>
    <t>R6 The eleventh child's roster position/birth order in the 2004-07 child roster</t>
  </si>
  <si>
    <t>R6 The twelfth child's roster position/birth order in the 1993-94 child roster</t>
  </si>
  <si>
    <t>R6 The twelfth child's roster position/birth order in the 2004-07 child roster</t>
  </si>
  <si>
    <t>R6 The thirteenth child's roster position/birth order in the 1993-94 child roster</t>
  </si>
  <si>
    <t>R6 The thirteenth child's roster position/birth order in the 2004-07 child roster</t>
  </si>
  <si>
    <t>R6 The fourteenth child's roster position/birth order in the 1993-94 child roster</t>
  </si>
  <si>
    <t>R6 The fourteenth child's roster position/birth order in the 2004-07 child roster</t>
  </si>
  <si>
    <t>R6 The fifteenth child's roster position/birth order in the 1993-94 child roster</t>
  </si>
  <si>
    <t>R6 The fifteenth child's roster position/birth order in the 2004-07 child roster</t>
  </si>
  <si>
    <t>R6 The sixteenth child's roster position/birth order in the 1993-94 child roster</t>
  </si>
  <si>
    <t>R6 The sixteenth child's roster position/birth order in the 2004-07 child roster</t>
  </si>
  <si>
    <t>R6 The seventeenth child's roster position/birth order in the 1993-94 child roster</t>
  </si>
  <si>
    <t>R6 The seventeenth child's roster position/birth order in the 2004-07 child roster</t>
  </si>
  <si>
    <t>R6 Any children ever been diagnosed with a developmental disability?</t>
  </si>
  <si>
    <t>R6 Roster ID of the first child diagnosed with a developmental disability (200x non-respondent only).</t>
  </si>
  <si>
    <t>R6 First condition of the first child identified to have developmental disability before age 22.</t>
  </si>
  <si>
    <t>R6 Second condition of the first child identified to have developmental disability before age 22.</t>
  </si>
  <si>
    <t>R6 Third condition of the first child identified to have developmental disability before age 22.</t>
  </si>
  <si>
    <t>R6 Fourth condition of the first child identified to have developmental disability before age 22.</t>
  </si>
  <si>
    <t>R6 The intelligence level of the first child identified to have Epilepsy before age 22.</t>
  </si>
  <si>
    <t>R6 Roster ID of the second child diagnosed with a developmental disability (200x non-respondent only).</t>
  </si>
  <si>
    <t>R6 First condition of the second child identified to have developmental disability before age 22.</t>
  </si>
  <si>
    <t>R6 Second condition of the second child identified to have developmental disability before age 22.</t>
  </si>
  <si>
    <t>R6 Third condition of the second child identified to have developmental disability before age 22.</t>
  </si>
  <si>
    <t>R6 Fourth condition of the second child identified to have developmental disability before age 22.</t>
  </si>
  <si>
    <t>R6 The intelligence level of the second child identified to have Epilepsy before age 22.</t>
  </si>
  <si>
    <t>R6 Roster ID of the third child diagnosed with a developmental disability (200X non-respondent only).</t>
  </si>
  <si>
    <t>R6 First condition of the third child identified to have developmental disability before age 22.</t>
  </si>
  <si>
    <t>R6 Second condition of the third child identified to have developmental disability before age 22.</t>
  </si>
  <si>
    <t>R6 Third condition of the third child identified to have developmental disability before age 22.</t>
  </si>
  <si>
    <t>R6 Fourth condition of the third child identified to have developmental disability before age 22.</t>
  </si>
  <si>
    <t>R6 The intelligence level of the third child identified to have Epilepsy before age 22.</t>
  </si>
  <si>
    <t>R6 Roster ID of the first child previously reported to have depression.</t>
  </si>
  <si>
    <t>R6 Age when the first child previously reported to have depression first start having problem.</t>
  </si>
  <si>
    <t>R6 Age when the first child previously reported to have depression was first diagnosed.</t>
  </si>
  <si>
    <t>R6 The Roster ID of the second child previously reported to have depression.</t>
  </si>
  <si>
    <t>R6 Age when the second child previously reported to have depression first start having problem.</t>
  </si>
  <si>
    <t>R6 Age when the second child previously reported to have depression was first diagnosed.</t>
  </si>
  <si>
    <t>R6 Does the participant have any children who have been diagnosed with schizophrenia or bipolar disorder since last interview?</t>
  </si>
  <si>
    <t>R6 Roster ID of the first child diagnosed with schizophrenia or bipolar disorder (MI).</t>
  </si>
  <si>
    <t>R6 Did the first MI child have schizophrenia or bipolor disorder?</t>
  </si>
  <si>
    <t>R6 Age when the first child diagnosed with MI first started having mental health problem.</t>
  </si>
  <si>
    <t>R6 Age when the first child diagnosed with MI first received a mental health diagnosis.</t>
  </si>
  <si>
    <t>R6 Roster ID of the second child diagnosed with schizophrenia or bipolar disorder (MI).</t>
  </si>
  <si>
    <t>R6 Did the second MI child have schizophrenia or bipolor disorder?</t>
  </si>
  <si>
    <t>R6 Age when the second child diagnosed with MI first started having mental health problem.</t>
  </si>
  <si>
    <t>R6 Age when the second child diagnosed with MI first received a mental health diagnosis.</t>
  </si>
  <si>
    <t>R6 Selection of eligible child for nonnormative extension interview.</t>
  </si>
  <si>
    <t>R6 Roster ID of the child selected in the Nonnormative Screener.</t>
  </si>
  <si>
    <t>R6 Is the child selected in the Nonnormative screener alive?</t>
  </si>
  <si>
    <t>R6 Was the Parent Module completed by participant alone, with help, or by proxy?</t>
  </si>
  <si>
    <t>R6 Relationship of Parent Module helper or proxy to participant.</t>
  </si>
  <si>
    <t>R6 Mother alive at time of interview?</t>
  </si>
  <si>
    <t>R6 Mother's year of birth.</t>
  </si>
  <si>
    <t>R6 Mother's year of death.</t>
  </si>
  <si>
    <t>R6 Multiple causes of Mother's death given?</t>
  </si>
  <si>
    <t>R6 Mother's first cause of death. These are detailed ICD-9 codes.</t>
  </si>
  <si>
    <t>R6 Mother's first cause of death. These are collapsed ICD-9 codes.</t>
  </si>
  <si>
    <t>R6 Original nationality of participant's Mother's family.</t>
  </si>
  <si>
    <t>R6 Mother's health at time of interview.</t>
  </si>
  <si>
    <t>R6 Mother's place of residence.</t>
  </si>
  <si>
    <t>R6 Miles from mother's place of residence.</t>
  </si>
  <si>
    <t>R6 Mother's state of residence.</t>
  </si>
  <si>
    <t>R6 Number of months mother lived with participant</t>
  </si>
  <si>
    <t>R6 Frequency of contact with mother in person, by letter, by phone or by email in the past 12 months.</t>
  </si>
  <si>
    <t>R6 Similarity of views between participant and mother</t>
  </si>
  <si>
    <t>R6 Closeness between participant and mother.</t>
  </si>
  <si>
    <t>R6 Father alive at time of interview?</t>
  </si>
  <si>
    <t>R6 Father's year of birth.</t>
  </si>
  <si>
    <t>R6 Father's year of death.</t>
  </si>
  <si>
    <t>R6 Multiple causes of Father's death given?</t>
  </si>
  <si>
    <t>R6 Father's first cause of death. These are detailed ICD-9 codes.</t>
  </si>
  <si>
    <t>R6 Father's first cause of death. These are collapsed ICD-9 codes.</t>
  </si>
  <si>
    <t>R6 Original nationality of participant's Father's family.</t>
  </si>
  <si>
    <t>R6 Father's health at time of interview.</t>
  </si>
  <si>
    <t>R6 Father's place of residence.</t>
  </si>
  <si>
    <t>R6 State of Father's Residence.</t>
  </si>
  <si>
    <t>R6 Miles from father's place of residence.</t>
  </si>
  <si>
    <t>R6 How many months has father lived with participant?</t>
  </si>
  <si>
    <t>R6 Frequency of contact with father in person, by letter, by phone or by email in the past 12 months</t>
  </si>
  <si>
    <t>R6 Similarity of views between participant and father</t>
  </si>
  <si>
    <t>R6 Closeness between participant and father.</t>
  </si>
  <si>
    <t>R6 Are participant's parents still married to each other?</t>
  </si>
  <si>
    <t>R6 Does participant's father live in the same household as the participant's mother?</t>
  </si>
  <si>
    <t>R6 Is participant's mother-in-law still living?</t>
  </si>
  <si>
    <t>R6 Is participant's father-in-law still living?</t>
  </si>
  <si>
    <t>R6 Was the Siblings Module completed by Participant alone, with help, or by proxy?</t>
  </si>
  <si>
    <t>R6 Relationship of Siblings Module helper or proxy to Participant.</t>
  </si>
  <si>
    <t>R6 Total number of siblings ever born.</t>
  </si>
  <si>
    <t>R6 Number of living siblings at time of 2011 interview including the respondent.</t>
  </si>
  <si>
    <t>R6 Since last interviewed, have any brothers or sisters died?</t>
  </si>
  <si>
    <t>R6 Respondent position in sibling roster.</t>
  </si>
  <si>
    <t>R6 Selected sibling's position in sibling roster.</t>
  </si>
  <si>
    <t>R6 Total number of entries in the sibling roster including the respondent.</t>
  </si>
  <si>
    <t>R6 Gender of first listed sibling</t>
  </si>
  <si>
    <t>R6 Year of first listed sibling's birth</t>
  </si>
  <si>
    <t>R6 Year first listed sibling added to sib roster</t>
  </si>
  <si>
    <t>R6 Roster ID of first listed sibling</t>
  </si>
  <si>
    <t>R6 Entity number of first listed sibling</t>
  </si>
  <si>
    <t>R6 Previous round roster ID of first listed sibling</t>
  </si>
  <si>
    <t>R6 Previous round entity # of first listed sibling</t>
  </si>
  <si>
    <t>R6 Mortality status of first listed sibling at time of 2011 interview</t>
  </si>
  <si>
    <t>R6 Year of first listed sibling's death</t>
  </si>
  <si>
    <t>R6 Age of first listed sibling at time of death</t>
  </si>
  <si>
    <t>R6 Detailed Cause of first listed sibling's death</t>
  </si>
  <si>
    <t>R6 Collapsed Cause of first listed sibling's  death</t>
  </si>
  <si>
    <t>R6 Education of first listed sibling at time of 197x or 199x interview</t>
  </si>
  <si>
    <t>R6 Year when education in KKB0821 was ascertained.</t>
  </si>
  <si>
    <t>R6 Gender of 2nd listed sibling</t>
  </si>
  <si>
    <t>R6 Year of 2nd listed sibling's birth</t>
  </si>
  <si>
    <t>R6 Year 2nd listed sibling added to sib roster</t>
  </si>
  <si>
    <t>R6 Roster ID of 2nd listed sibling</t>
  </si>
  <si>
    <t>R6 Entity number of 2nd listed sibling</t>
  </si>
  <si>
    <t>R6 Previous round roster ID of 2nd listed sibling</t>
  </si>
  <si>
    <t>R6 Previous round entity # of 2nd listed sibling</t>
  </si>
  <si>
    <t>R6 Mortality status of 2nd listed sibling at time of 2011 interview</t>
  </si>
  <si>
    <t>R6 Year of 2nd listed sibling's death</t>
  </si>
  <si>
    <t>R6 Age of 2nd listed sibling at time of death</t>
  </si>
  <si>
    <t>R6 Detailed Cause of 2nd listed sibling's death</t>
  </si>
  <si>
    <t>R6 Collapsed Cause of 2nd listed sibling's  death</t>
  </si>
  <si>
    <t>R6 Education of 2nd listed sibling at time of 197x or 199x interview</t>
  </si>
  <si>
    <t>R6 Year when education in KKB0822 was ascertained.</t>
  </si>
  <si>
    <t>R6 Gender of 3rd listed sibling</t>
  </si>
  <si>
    <t>R6 Year of 3rd listed sibling's birth</t>
  </si>
  <si>
    <t>R6 Year 3rd listed sibling added to sib roster</t>
  </si>
  <si>
    <t>R6 Roster ID of 3rd listed sibling</t>
  </si>
  <si>
    <t>R6 Entity number of 3rd listed sibling</t>
  </si>
  <si>
    <t>R6 Previous round roster ID of 3rd listed sibling</t>
  </si>
  <si>
    <t>R6 Previous round entity # of 3rd listed sibling</t>
  </si>
  <si>
    <t>R6 Mortality status of 3rd listed sibling at time of 2011 interview</t>
  </si>
  <si>
    <t>R6 Year of 3rd listed sibling's death</t>
  </si>
  <si>
    <t>R6 Age of 3rd listed sibling at time of death</t>
  </si>
  <si>
    <t>R6 Detailed Cause of 3rd listed sibling's death</t>
  </si>
  <si>
    <t>R6 Collapsed Cause of 3rd listed sibling's  death</t>
  </si>
  <si>
    <t>R6 Education of 3rd listed sibling at time of 197x or 199x interview</t>
  </si>
  <si>
    <t>R6 Year when education in KKB0823 was ascertained.</t>
  </si>
  <si>
    <t>R6 Gender of 4th listed sibling</t>
  </si>
  <si>
    <t>R6 Year of 4th listed sibling's birth</t>
  </si>
  <si>
    <t>R6 Year 4th listed sibling added to sib roster</t>
  </si>
  <si>
    <t>R6 Roster ID of 4th listed sibling</t>
  </si>
  <si>
    <t>R6 Entity number of 4th listed sibling</t>
  </si>
  <si>
    <t>R6 Previous round roster ID of 4th listed sibling</t>
  </si>
  <si>
    <t>R6 Previous round entity # of 4th listed sibling</t>
  </si>
  <si>
    <t>R6 Mortality status of 4th listed sibling at time of 2011 interview</t>
  </si>
  <si>
    <t>R6 Year of 4th listed sibling's death</t>
  </si>
  <si>
    <t>R6 Age of 4th listed sibling at time of death</t>
  </si>
  <si>
    <t>R6 Detailed Cause of 4th listed sibling's death</t>
  </si>
  <si>
    <t>R6 Collapsed Cause of 4th listed sibling's  death</t>
  </si>
  <si>
    <t>R6 Education of 4th listed sibling at time of 197x or 199x interview</t>
  </si>
  <si>
    <t>R6 Year when education in KKB0824 was ascertained.</t>
  </si>
  <si>
    <t>R6 Gender of 5th listed sibling</t>
  </si>
  <si>
    <t>R6 Year of 5th listed sibling's birth</t>
  </si>
  <si>
    <t>R6 Year 5th listed sibling added to sib roster</t>
  </si>
  <si>
    <t>R6 Roster ID of 5th listed sibling</t>
  </si>
  <si>
    <t>R6 Entity number of 5th listed sibling</t>
  </si>
  <si>
    <t>R6 Previous round roster ID of 5th listed sibling</t>
  </si>
  <si>
    <t>R6 Previous round entity # of 5th listed sibling</t>
  </si>
  <si>
    <t>R6 Mortality status of 5h listed sibling at time of 2011 interview</t>
  </si>
  <si>
    <t>R6 Year of 5th listed sibling's death</t>
  </si>
  <si>
    <t>R6 Age of 5th listed sibling at time of death</t>
  </si>
  <si>
    <t>R6 Detailed Cause of 5th listed sibling's death</t>
  </si>
  <si>
    <t>R6 Collapsed Cause of 5th listed sibling's  death</t>
  </si>
  <si>
    <t>R6 Education of 5th listed sibling at time of 197x or 199x interview</t>
  </si>
  <si>
    <t>R6 Year when education in KKB0825 was ascertained.</t>
  </si>
  <si>
    <t>R6 Gender of 6th listed sibling</t>
  </si>
  <si>
    <t>R6 Year of 6th listed sibling's birth</t>
  </si>
  <si>
    <t>R6 Year 6th sibling added to sib roster</t>
  </si>
  <si>
    <t>R6 Roster ID of 6th listed sibling</t>
  </si>
  <si>
    <t>R6 Entity number of 6th listed sibling</t>
  </si>
  <si>
    <t>R6 Previous round roster ID of 6th listed sibling</t>
  </si>
  <si>
    <t>R6 Previous round entity # of 6th listed sibling</t>
  </si>
  <si>
    <t>R6 Mortality status of 6th listed sibling at time of 2011 interview</t>
  </si>
  <si>
    <t>R6 Year of 6th listed sibling's death</t>
  </si>
  <si>
    <t>R6 Age of 6th listed sibling at time of death</t>
  </si>
  <si>
    <t>R6 Detailed Cause of 6th listed sibling's death</t>
  </si>
  <si>
    <t>R6 Collapsed Cause of 6th listed sibling's  death</t>
  </si>
  <si>
    <t>R6 Education of 6th listed sibling at time of 197x or 199x interview</t>
  </si>
  <si>
    <t>R6 Year when education in KKB0826 was ascertained.</t>
  </si>
  <si>
    <t>R6 Gender of 7th listed sibling</t>
  </si>
  <si>
    <t>R6 Year of 7th listed sibling's birth</t>
  </si>
  <si>
    <t>R6 Year 7th sibling added to sib roster</t>
  </si>
  <si>
    <t>R6 Roster ID of 7th listed sibling</t>
  </si>
  <si>
    <t>R6 Entity number of 7th listed sibling</t>
  </si>
  <si>
    <t>R6 Previous round roster ID of 7th listed sibling</t>
  </si>
  <si>
    <t>R6 Previous round entity # of 7th listed sibling</t>
  </si>
  <si>
    <t>R6 Mortality status of 7th listed sibling at time of 2011 interview</t>
  </si>
  <si>
    <t>R6 Year of 7th listed sibling's death</t>
  </si>
  <si>
    <t>R6 Age of 7th listed sibling at time of death</t>
  </si>
  <si>
    <t>R6 Detailed Cause of 7th listed sibling's death</t>
  </si>
  <si>
    <t>R6 Collapsed Cause of 7th listed sibling's  death</t>
  </si>
  <si>
    <t>R6 Education of 7th listed sibling at time of 197x or 199x interview</t>
  </si>
  <si>
    <t>R6 Year when education in KKB0827 was ascertained.</t>
  </si>
  <si>
    <t>R6 Gender of 8th listed sibling</t>
  </si>
  <si>
    <t>R6 Year of 8th listed sibling's birth</t>
  </si>
  <si>
    <t>R6 Year 8th sibling added to sib roster</t>
  </si>
  <si>
    <t>R6 Roster ID of 8th listed sibling</t>
  </si>
  <si>
    <t>R6 Entity number of 8th listed sibling</t>
  </si>
  <si>
    <t>R6 Previous round roster ID of 8th listed sibling</t>
  </si>
  <si>
    <t>R6 Previous round entity # of 8th listed sibling</t>
  </si>
  <si>
    <t>R6 Mortality status of 8th listed sibling at time of 2011 interview</t>
  </si>
  <si>
    <t>R6 Year of 8th listed sibling's death</t>
  </si>
  <si>
    <t>R6 Age of 8th listed sibling at time of death</t>
  </si>
  <si>
    <t>R6 Detailed Cause of 8th listed sibling's death</t>
  </si>
  <si>
    <t>R6 Collapsed Cause of 8th listed sibling's  death</t>
  </si>
  <si>
    <t>R6 Education of 8th listed sibling at time of 197x or 199x interview</t>
  </si>
  <si>
    <t>R6 Year when education in KKB0828 was ascertained.</t>
  </si>
  <si>
    <t>R6 Gender of 9th listed sibling</t>
  </si>
  <si>
    <t>R6 Year of 9th listed sibling's birth</t>
  </si>
  <si>
    <t>R6 Year 9th sibling added to sib roster</t>
  </si>
  <si>
    <t>R6 Roster ID of 9th listed sibling</t>
  </si>
  <si>
    <t>R6 Entity number of 9th listed sibling</t>
  </si>
  <si>
    <t>R6 Previous round roster ID of 9th listed sibling</t>
  </si>
  <si>
    <t>R6 Previous round entity # of 9th listed sibling</t>
  </si>
  <si>
    <t>R6 Mortality status of 9th listed sibling at time of 2011 interview</t>
  </si>
  <si>
    <t>R6 Year of 9th listed sibling's death</t>
  </si>
  <si>
    <t>R6 Age of 9th listed sibling at time of death</t>
  </si>
  <si>
    <t>R6 Detailed Cause of 9th listed sibling's death</t>
  </si>
  <si>
    <t>R6 Collapsed Cause of 9th listed sibling's  death</t>
  </si>
  <si>
    <t>R6 Education of 9th listed sibling at time of 197x or 199x interview</t>
  </si>
  <si>
    <t>R6 Year when education in KKB0829 was ascertained.</t>
  </si>
  <si>
    <t>R6 Gender of 10th listed sibling</t>
  </si>
  <si>
    <t>R6 Year of 10th listed sibling's birth</t>
  </si>
  <si>
    <t>R6 Year 10th sibling added to sib roster</t>
  </si>
  <si>
    <t>R6 Roster ID of 10th listed sibling</t>
  </si>
  <si>
    <t>R6 Entity number of 10th listed sibling</t>
  </si>
  <si>
    <t>R6 Previous round roster ID of 10th listed sibling</t>
  </si>
  <si>
    <t>R6 Previous round entity # of 10th listed sibling</t>
  </si>
  <si>
    <t>R6 Mortality status of 10th listed sibling at time of 2011 interview</t>
  </si>
  <si>
    <t>R6 Year of 10th listed sibling's death</t>
  </si>
  <si>
    <t>R6 Age of 10th listed sibling at time of death</t>
  </si>
  <si>
    <t>R6 Detailed Cause of 10th listed sibling's death</t>
  </si>
  <si>
    <t>R6 Collapsed Cause of 10th listed sibling's  death</t>
  </si>
  <si>
    <t>R6 Education of 10th listed sibling at time of 197x or 199x interview</t>
  </si>
  <si>
    <t>R6 Year when education in KKB08210 was ascertained.</t>
  </si>
  <si>
    <t>R6 Gender of 11th listed sibling</t>
  </si>
  <si>
    <t>R6 Year of 11th listed sibling's birth</t>
  </si>
  <si>
    <t>R6 Year 11th sibling added to sib roster</t>
  </si>
  <si>
    <t>R6 Roster ID of 11th listed sibling</t>
  </si>
  <si>
    <t>R6 Entity number of 11th listed sibling</t>
  </si>
  <si>
    <t>R6 Previous round roster ID of 11th listed sibling</t>
  </si>
  <si>
    <t>R6 Previous round entity # of 11th listed sibling</t>
  </si>
  <si>
    <t>R6 Mortality status of 11th listed sibling at time of 2011 interview</t>
  </si>
  <si>
    <t>R6 Year of 11th listed sibling's death</t>
  </si>
  <si>
    <t>R6 Age of 11th listed sibling at time of death</t>
  </si>
  <si>
    <t>R6 Detailed Cause of 11th listed sibling's death</t>
  </si>
  <si>
    <t>R6 Collapsed Cause of 11th listed sibling's  death</t>
  </si>
  <si>
    <t>R6 Education of 11th listed sibling at time of 197x or 199x interview</t>
  </si>
  <si>
    <t>R6 Year when education in KKB08211 was ascertained.</t>
  </si>
  <si>
    <t>R6 Gender of 12th oldest sibling</t>
  </si>
  <si>
    <t>R6 Year of 12th listed sibling's birth</t>
  </si>
  <si>
    <t>R6 Year 12th sibling added to sib roster</t>
  </si>
  <si>
    <t>R6 Roster ID of 12th listed sibling</t>
  </si>
  <si>
    <t>R6 Entity number of 12th listed sibling</t>
  </si>
  <si>
    <t>R6 Previous round roster ID of 12th listed sibling</t>
  </si>
  <si>
    <t>R6 Previous round entity # of 12th listed sibling</t>
  </si>
  <si>
    <t>R6 Mortality status of 12th listed sibling at time of 2011 interview</t>
  </si>
  <si>
    <t>R6 Year of 12th listed sibling's death</t>
  </si>
  <si>
    <t>R6 Age of 12th listed sibling at time of death</t>
  </si>
  <si>
    <t>R6 Detailed Cause of 12th listed sibling's death</t>
  </si>
  <si>
    <t>R6 Collapsed Cause of 12th listed sibling's  death</t>
  </si>
  <si>
    <t>R6 Education of 12th listed sibling at time of 197x or 199x interview</t>
  </si>
  <si>
    <t>R6 Year when education in KKB08212 was ascertained.</t>
  </si>
  <si>
    <t>R6 Gender of 13th listed sibling</t>
  </si>
  <si>
    <t>R6 Year of 13th listed sibling's birth</t>
  </si>
  <si>
    <t>R6 Year 13th sibling added to sib roster</t>
  </si>
  <si>
    <t>R6 Roster ID of 13th listed sibling</t>
  </si>
  <si>
    <t>R6 Entity number of 13th listed sibling</t>
  </si>
  <si>
    <t>R6 Previous round roster ID of 13th listed sibling</t>
  </si>
  <si>
    <t>R6 Previous round entity # of 13th listed sibling</t>
  </si>
  <si>
    <t>R6 Mortality status of 13th listed sibling at time of 2011 interview</t>
  </si>
  <si>
    <t>R6 Year of 13th listed sibling's death</t>
  </si>
  <si>
    <t>R6 Age of 13th listed sibling at time of death</t>
  </si>
  <si>
    <t>R6 Detailed Cause of 13th listed sibling's death</t>
  </si>
  <si>
    <t>R6 Collapsed Cause of 13th listed sibling's  death</t>
  </si>
  <si>
    <t>R6 Education of 13th listed sibling at time of 197x or 199x interview</t>
  </si>
  <si>
    <t>R6 Year when education in KKB08213 was ascertained.</t>
  </si>
  <si>
    <t>R6 Gender of 14th listed sibling</t>
  </si>
  <si>
    <t>R6 Year of 14th listed sibling's birth</t>
  </si>
  <si>
    <t>R6 Year 14th sibling added to sib roster</t>
  </si>
  <si>
    <t>R6 Roster ID of 14th listed sibling</t>
  </si>
  <si>
    <t>R6 Entity number of 14th listed sibling</t>
  </si>
  <si>
    <t>R6 Previous round roster ID of 14th listed sibling</t>
  </si>
  <si>
    <t>R6 Previous round entity # of 14th listed sibling</t>
  </si>
  <si>
    <t>R6 Mortality status of 14th listed sibling at time of 2011 interview</t>
  </si>
  <si>
    <t>R6 Year of 14th listed sibling's death</t>
  </si>
  <si>
    <t>R6 Age of 14th listed sibling at time of death</t>
  </si>
  <si>
    <t>R6 Detailed Cause of 14th listed sibling's death</t>
  </si>
  <si>
    <t>R6 Collapsed Cause of 14th listed sibling's  death</t>
  </si>
  <si>
    <t>R6 Education of 14th listed sibling at time of 197x or 199x interview</t>
  </si>
  <si>
    <t>R6 Year when education in KKB08214 was ascertained.</t>
  </si>
  <si>
    <t>R6 Gender of 15th oldest sibling</t>
  </si>
  <si>
    <t>R6 Year of 15th listed sibling's birth</t>
  </si>
  <si>
    <t>R6 Year 15th sibling added to sib roster</t>
  </si>
  <si>
    <t>R6 Roster ID of 15th listed sibling</t>
  </si>
  <si>
    <t>R6 Entity number of 15th listed sibling</t>
  </si>
  <si>
    <t>R6 Previous round roster ID of 15th listed sibling</t>
  </si>
  <si>
    <t>R6 Previous round entity # of 15th listed sibling</t>
  </si>
  <si>
    <t>R6 Mortality status of 15th listed sibling at time of 2011 interview</t>
  </si>
  <si>
    <t>R6 Year of 15th listed sibling's death</t>
  </si>
  <si>
    <t>R6 Age of 15th listed sibling at time of death</t>
  </si>
  <si>
    <t>R6 Detailed Cause of 15th listed sibling's death</t>
  </si>
  <si>
    <t>R6 Collapsed Cause of 15th listed sibling's  death</t>
  </si>
  <si>
    <t>R6 Education of 15th listed sibling at time of 1975 or 1992-93 interview</t>
  </si>
  <si>
    <t>R6 Year when education in ?KB08215 was ascertained.</t>
  </si>
  <si>
    <t>R6 Gender of 16th listed sibling</t>
  </si>
  <si>
    <t>R6 Year of 16th listed sibling's birth</t>
  </si>
  <si>
    <t>R6 Year 16th sibling added to sib roster</t>
  </si>
  <si>
    <t>R6 Roster ID of 16th listed sibling</t>
  </si>
  <si>
    <t>R6 Entity number of 16th listed sibling</t>
  </si>
  <si>
    <t>R6 Previous round roster ID of 16th listed sibling</t>
  </si>
  <si>
    <t>R6 Previous round entity # of 16th listed sibling</t>
  </si>
  <si>
    <t>R6 Mortality status of 16th listed sibling at time of 2011 interview</t>
  </si>
  <si>
    <t>R6 Year of 16th listed sibling's death</t>
  </si>
  <si>
    <t>R6 Age of 16th listed sibling at time of death</t>
  </si>
  <si>
    <t>R6 Detailed Cause of 16th listed sibling's death</t>
  </si>
  <si>
    <t>R6 Collapsed Cause of 16th listed sibling's  death</t>
  </si>
  <si>
    <t>R6 Education of 16th listed sibling at time of 197x or 199x interview</t>
  </si>
  <si>
    <t>R6 Year when education in KKB08216 was ascertained.</t>
  </si>
  <si>
    <t>R6 Gender of 17th listed sibling</t>
  </si>
  <si>
    <t>R6 Year of 17th listed sibling's birth</t>
  </si>
  <si>
    <t>R6 Year 17th sibling added to sib roster</t>
  </si>
  <si>
    <t>R6 Roster ID of 17th listed sibling</t>
  </si>
  <si>
    <t>R6 Entity number of 17th listed sibling</t>
  </si>
  <si>
    <t>R6 Previous round roster ID of 17th listed sibling</t>
  </si>
  <si>
    <t>R6 Previous round entity # of 17th listed sibling</t>
  </si>
  <si>
    <t>R6 Mortality status of 17th listed sibling at time of 2011 interview</t>
  </si>
  <si>
    <t>R6 Year of 17th listed sibling's death</t>
  </si>
  <si>
    <t>R6 Age of 17th listed sibling at time of death</t>
  </si>
  <si>
    <t>R6 Detailed Cause of 17th listed sibling's death</t>
  </si>
  <si>
    <t>R6 Collapsed Cause of 17th listed sibling's  death</t>
  </si>
  <si>
    <t>R6 Education of 17th listed sibling at time of 1975 or 1992-93 interview</t>
  </si>
  <si>
    <t>R6 Year when education in HKB08217 was ascertained.</t>
  </si>
  <si>
    <t>R6 Mortality status of selected sibling.</t>
  </si>
  <si>
    <t>R6 Year of selected sibling's death.</t>
  </si>
  <si>
    <t>R6 Age of selected sibling at time of death.</t>
  </si>
  <si>
    <t>R6 State of selected sibling's death.</t>
  </si>
  <si>
    <t>R6 Detailed Cause of selected sibling's death.</t>
  </si>
  <si>
    <t>R6 Collapsed Cause of selected sibling's death.</t>
  </si>
  <si>
    <t>R6 Was there a kind of work deceased selected sibling usually did?</t>
  </si>
  <si>
    <t>R6 Class of worker code for deceased selected sibling's last job.</t>
  </si>
  <si>
    <t>R6 1990 Census detailed industry code for deceased selected sibling's last job.</t>
  </si>
  <si>
    <t>R6 2000 Census detailed industry code for deceased selected sibling's last job.</t>
  </si>
  <si>
    <t>R6 1990 Census detailed occupation code for deceased selected sibling's last job.</t>
  </si>
  <si>
    <t>R6 2000 Census detailed occupation code for deceased selected sibling's last job.</t>
  </si>
  <si>
    <t>R6 1990 Major industry code for deceased selected sibling's last job.</t>
  </si>
  <si>
    <t>R6 1990 Major occupation code for deceased selected sibling's last job.</t>
  </si>
  <si>
    <t>R6 1989 Nakao-Treas Prestige Rating for deceased selected sibling's last job.</t>
  </si>
  <si>
    <t>R6 1990 Occupational Education Score for deceased selected sibling's last job.</t>
  </si>
  <si>
    <t>R6 1990 Occupational Income Score for deceased selected sibling's last job.</t>
  </si>
  <si>
    <t>R6 NAICS code for deceased selected sibling's last job.</t>
  </si>
  <si>
    <t>R6 SOC code for deceased selected sibling's last job.</t>
  </si>
  <si>
    <t>R6 Year deceased selected sibling stopped working at this job.</t>
  </si>
  <si>
    <t>R6 Selected sibling's sex.</t>
  </si>
  <si>
    <t>R6 Selected sibling's year of birth.</t>
  </si>
  <si>
    <t>R6 Selected sibling's relationship to respondent.</t>
  </si>
  <si>
    <t>R6 Selected sibling's marital status.</t>
  </si>
  <si>
    <t>R6 Selected sibling's current work status.</t>
  </si>
  <si>
    <t>R6 Does selected sibling live with respondent?</t>
  </si>
  <si>
    <t>R6 Selected sibling's state of residence.</t>
  </si>
  <si>
    <t>R6 Correction to preloaded city and state.</t>
  </si>
  <si>
    <t>R6 Any corrections to deceased selected sib name?</t>
  </si>
  <si>
    <t>R6 How many miles from respondent does selected sib live?</t>
  </si>
  <si>
    <t>R6 Freq of contact with selected sib during the past 12 months.</t>
  </si>
  <si>
    <t>R6 Unit for frequency of contact with selected sibling.</t>
  </si>
  <si>
    <t>R6 Number of times in last 12 months respondent had contact with selected sibling.</t>
  </si>
  <si>
    <t>R6 Year respondent last saw selected sibling.</t>
  </si>
  <si>
    <t>R6 Any contact with selected sib during the past 12 months Y/N?</t>
  </si>
  <si>
    <t>R6 Freq of contact via PHONE with selected sib during the past 12 months.</t>
  </si>
  <si>
    <t>R6 Unit for freq of contact via PHONE with selected sibling last 12 mo.</t>
  </si>
  <si>
    <t>R6 Number of times in last 12 months respondent had contact with selected sib via PHONE.</t>
  </si>
  <si>
    <t>R6 Freq of contact via EMAIL with selected sib during the past 12 months.</t>
  </si>
  <si>
    <t>R6 Unit for freq of contact via EMAIL with selected sibling.</t>
  </si>
  <si>
    <t>R6 Number of times in last 12 months respondent had contact with selected sib via EMAIL.</t>
  </si>
  <si>
    <t>R6 In what year did respondent last have contact with selected sib.</t>
  </si>
  <si>
    <t>R6 Similarity of views between respondent and selected sibling.</t>
  </si>
  <si>
    <t>R6 How close does respondent feel towards selected sibling?</t>
  </si>
  <si>
    <t>R6 Was the Newest Vital Sign (NVS) Health Literacy Assessment Module completed by Participant alone, with help, or by proxy?</t>
  </si>
  <si>
    <t>R6 Relationship of Newest Vital Sign (NVS) Health Literacy Assessment Module helper or proxy to Participant.</t>
  </si>
  <si>
    <t>R6 Summary of whether Participant belonged to the 40% sub-sample randomly selected to complete the NVS Health Literacy Assessment.</t>
  </si>
  <si>
    <t>R6 Flag for outcome of the NVS Health Literacy Assessment.</t>
  </si>
  <si>
    <t>R6 Number of asked questions not attempted if Participant completed the NVS Health Literacy Assessment without refusing any questions.</t>
  </si>
  <si>
    <t>R6 NVS Health Literacy Score if Participant completed the assessment and attempted all asked questions without any refusals.</t>
  </si>
  <si>
    <t>R6 NVS Health Literacy Score if Participant completed the assessment without any refusals.</t>
  </si>
  <si>
    <t>R6 Summary of whether Participant answered NVS question #1 correctly: 'If you eat the entire container of ice cream, how many calories will you eat?'</t>
  </si>
  <si>
    <t>R6 Summary of whether Participant answered NVS question #2 correctly: 'If you are allowed to eat 60 grams of carbohydrates as a snack, how much ice cream could you have?'</t>
  </si>
  <si>
    <t>R6 Summary of whether Participant answered NVS question #3 correctly: 'If you stop eating ice cream, how many grams of saturated fat would you be consuming each day?'</t>
  </si>
  <si>
    <t>R6 Summary of whether Participant answered NVS question #4 correctly: 'If you usually eat 2,500 calories in a day, what percentage of your daily value of calories will you be eating if you eat one serving of ice cream?'</t>
  </si>
  <si>
    <t>R6 Summary of whether Participant answered NVS question #5 correctly: 'Is it safe for you to eat this ice cream?'</t>
  </si>
  <si>
    <t>R6 Summary of whether Participant answered NVS question #6 correctly: 'Why is it not safe for you to eat this ice cream?'</t>
  </si>
  <si>
    <t>R6 Was the Short Test of Functional Health Literacy in Adults (STOFHLA) Module completed by Participant alone, with help, or by proxy?</t>
  </si>
  <si>
    <t>R6 Relationship of Short Test of Functional Health Literacy in Adults (STOFHLA) Module helper or proxy to Participant.</t>
  </si>
  <si>
    <t>R6 Summary of whether Participant belonged to the 8% sub-sample randomly selected to be assessed using the STOFHLA.</t>
  </si>
  <si>
    <t>R6 Flag for outcome of the STOFHLA assessment.</t>
  </si>
  <si>
    <t>R6 Number of STOFHLA items attempted if Participant completed the STOFHLA assessment.</t>
  </si>
  <si>
    <t>R6 Functional Health Literacy Level if Participant completed the STOFHLA assessment and attempted all items.</t>
  </si>
  <si>
    <t>R6 Functional Health Literacy Level if Participant completed the STOFHLA assessment.</t>
  </si>
  <si>
    <t>R6 Participant's answer to STOFHLA item #A1-a: 'Your doctor has sent you to have a ___ X-ray.'</t>
  </si>
  <si>
    <t>R6 Participant's answer to STOFHLA item #A1-b: 'You must have an ___ stomach'</t>
  </si>
  <si>
    <t>R6 Participant's answer to STOFHLA item #A1-c: 'when you come for ___.'</t>
  </si>
  <si>
    <t>R6 Participant's answer to STOFHLA item #A1-d: 'The X-ray will ___ from 1 to 3'</t>
  </si>
  <si>
    <t>R6 Participant's answer to STOFHLA item #A1-e: '___ hours to do.'</t>
  </si>
  <si>
    <t>R6 Participant's answer to STOFHLA item #A2-a: 'The day before the X-ray, for supper have only a ___'</t>
  </si>
  <si>
    <t>R6 Participant's answer to STOFHLA item #A2-b: 'snack of fruit, ___, and jelly, with coffee or tea.'</t>
  </si>
  <si>
    <t>R6 Participant's answer to STOFHLA item #A2-c: 'After ___, you must not'</t>
  </si>
  <si>
    <t>R6 Participant's answer to STOFHLA item #A2-d: '___ or drink anything'</t>
  </si>
  <si>
    <t>R6 Participant's answer to STOFHLA item #A2-e: 'at ___ until'</t>
  </si>
  <si>
    <t>R6 Participant's answer to STOFHLA item #A2-f: 'after you have ___ the X-ray.'</t>
  </si>
  <si>
    <t>R6 Participant's answer to STOFHLA item #A3-a: 'The day of the X-ray, do not eat ___.'</t>
  </si>
  <si>
    <t>R6 Participant's answer to STOFHLA item #A3-b: 'Do not ___,'</t>
  </si>
  <si>
    <t>R6 Participant's answer to STOFHLA item #A3-c: 'even ___.'</t>
  </si>
  <si>
    <t>R6 Participant's answer to STOFHLA item #A3-d: 'If you have any ___,'</t>
  </si>
  <si>
    <t>R6 Participant's answer to STOFHLA item #A3-e: 'call the X-ray ___ at 616-4500.'</t>
  </si>
  <si>
    <t>R6 Participant's answer to STOFHLA item #B1-a: 'I agree to give correct information to ___ if I can receive Medicaid.'</t>
  </si>
  <si>
    <t>R6 Participant's answer to STOFHLA item #B1-b: 'I ___ to provide the county'</t>
  </si>
  <si>
    <t>R6 Participant's answer to STOFHLA item #B1-c: 'information to ___ any statements given'</t>
  </si>
  <si>
    <t>R6 Participant's answer to STOFHLA item #B1-d: 'in this ___ and hereby'</t>
  </si>
  <si>
    <t>R6 Participant's answer to STOFHLA item #B1-e: 'give permission to the ___ to get such proof.'</t>
  </si>
  <si>
    <t>R6 Participant's answer to STOFHLA item #B2-a: 'I ___ that for Medicaid'</t>
  </si>
  <si>
    <t>R6 Participant's answer to STOFHLA item #B2-b: 'I must report any ___ in my circumstances'</t>
  </si>
  <si>
    <t>R6 Participant's answer to STOFHLA item #B2-c: 'within ___ (10) days of'</t>
  </si>
  <si>
    <t>R6 Participant's answer to STOFHLA item #B2-d: 'becoming ___ of the change.'</t>
  </si>
  <si>
    <t>R6 Participant's answer to STOFHLA item #B3-a: 'I understand ___ if'</t>
  </si>
  <si>
    <t>R6 Participant's answer to STOFHLA item #B3-b: 'I DO NOT like the ___ made on my case,'</t>
  </si>
  <si>
    <t>R6 Participant's answer to STOFHLA item #B3-c: 'I have the ___ to a fair hearing.'</t>
  </si>
  <si>
    <t>R6 Participant's answer to STOFHLA item #B3-d: 'I can ___ a hearing'</t>
  </si>
  <si>
    <t>R6 Participant's answer to STOFHLA item #B3-e: 'by writing or ___ the county where I applied.'</t>
  </si>
  <si>
    <t>R6 Participant's answer to STOFHLA item #B4-a: 'If you ___ TANF'</t>
  </si>
  <si>
    <t>R6 Participant's answer to STOFHLA item #B4-b: 'for any family ___, you will'</t>
  </si>
  <si>
    <t>R6 Participant's answer to STOFHLA item #B4-c: 'have to ___ a different application form.'</t>
  </si>
  <si>
    <t>R6 Participant's answer to STOFHLA item #B4-d: '___, we will use'</t>
  </si>
  <si>
    <t>R6 Participant's answer to STOFHLA item #B4-e: 'the ___ on this form'</t>
  </si>
  <si>
    <t>R6 Participant's answer to STOFHLA item #B4-f: 'to determine your ___.'</t>
  </si>
  <si>
    <t>R6 Summary of whether Participant answered STOFHLA item #A1-a correctly: 'Your doctor has sent you to have a ___ X-ray.'</t>
  </si>
  <si>
    <t>R6 Summary of whether Participant answered STOFHLA item #A1-b correctly: 'You must have an ___ stomach'</t>
  </si>
  <si>
    <t>R6 Summary of whether Participant answered STOFHLA item #A1-c correctly: 'when you come for ___.'</t>
  </si>
  <si>
    <t>R6 Summary of whether Participant answered STOFHLA item #A1-d correctly: 'The X-ray will ___ from 1 to 3'</t>
  </si>
  <si>
    <t>R6 Summary of whether Participant answered STOFHLA item #A1-e correctly: '___ hours to do.'</t>
  </si>
  <si>
    <t>R6 Summary of whether Participant answered STOFHLA item #A2-a correctly: 'The day before the X-ray, for supper have only a ___'</t>
  </si>
  <si>
    <t>R6 Summary of whether Participant answered STOFHLA item #A2-b correctly: 'snack of fruit, ___, and jelly, with coffee or tea.'</t>
  </si>
  <si>
    <t>R6 Summary of whether Participant answered STOFHLA item #A2-c correctly: 'After ___, you must not'</t>
  </si>
  <si>
    <t>R6 Summary of whether Participant answered STOFHLA item #A2-d correctly: '___ or drink anything'</t>
  </si>
  <si>
    <t>R6 Summary of whether Participant answered STOFHLA item #A2-e correctly: 'at ___ until'</t>
  </si>
  <si>
    <t>R6 Summary of whether Participant answered STOFHLA item #A2-f correctly: 'after you have ___ the X-ray.'</t>
  </si>
  <si>
    <t>R6 Summary of whether Participant answered STOFHLA item #A3-a correctly: 'The day of the X-ray, do not eat ___.'</t>
  </si>
  <si>
    <t>R6 Summary of whether Participant answered STOFHLA item #A3-b correctly: 'Do not ___,'</t>
  </si>
  <si>
    <t>R6 Summary of whether Participant answered STOFHLA item #A3-c correctly: 'even ___.'</t>
  </si>
  <si>
    <t>R6 Summary of whether Participant answered STOFHLA item #A3-d correctly: 'If you have any ___,'</t>
  </si>
  <si>
    <t>R6 Summary of whether Participant answered STOFHLA item #A3-e correctly: 'call the X-ray ___ at 616-4500.'</t>
  </si>
  <si>
    <t>R6 Summary of whether Participant answered STOFHLA item #B1-a correctly: 'I agree to give correct information to ___ if I can receive Medicaid.'</t>
  </si>
  <si>
    <t>R6 Summary of whether Participant answered STOFHLA item #B1-b correctly: 'I ___ to provide the county'</t>
  </si>
  <si>
    <t>R6 Summary of whether Participant answered STOFHLA item #B1-c correctly: 'information to ___ any statements given'</t>
  </si>
  <si>
    <t>R6 Summary of whether Participant answered STOFHLA item #B1-d correctly: 'in this ___ and hereby'</t>
  </si>
  <si>
    <t>R6 Summary of whether Participant answered STOFHLA item #B1-e correctly: 'give permission to the ___ to get such proof.'</t>
  </si>
  <si>
    <t>R6 Summary of whether Participant answered STOFHLA item #B2-a correctly: 'I ___ that for Medicaid'</t>
  </si>
  <si>
    <t>R6 Summary of whether Participant answered STOFHLA item #B2-b correctly: 'I must report any ___ in my circumstances'</t>
  </si>
  <si>
    <t>R6 Summary of whether Participant answered STOFHLA item #B2-c correctly: 'within ___ (10) days of'</t>
  </si>
  <si>
    <t>R6 Summary of whether Participant answered STOFHLA item #B2-d correctly: 'becoming ___ of the change.'</t>
  </si>
  <si>
    <t>R6 Summary of whether Participant answered STOFHLA item #B3-a correctly: 'I understand ___ if'</t>
  </si>
  <si>
    <t>R6 Summary of whether Participant answered STOFHLA item #B3-b correctly: 'I DO NOT like the ___ made on my case,'</t>
  </si>
  <si>
    <t>R6 Summary of whether Participant answered STOFHLA item #B3-c correctly: 'I have the ___ to a fair hearing.'</t>
  </si>
  <si>
    <t>R6 Summary of whether Participant answered STOFHLA item #B3-d correctly: 'I can ___ a hearing'</t>
  </si>
  <si>
    <t>R6 Summary of whether Participant answered STOFHLA item #B3-e correctly: 'by writing or ___ the county where I applied.'</t>
  </si>
  <si>
    <t>R6 Summary of whether Participant answered STOFHLA item #B4-a correctly: 'If you ___ TANF'</t>
  </si>
  <si>
    <t>R6 Summary of whether Participant answered STOFHLA item #B4-b correctly: 'for any family ___, you will'</t>
  </si>
  <si>
    <t>R6 Summary of whether Participant answered STOFHLA item #B4-c correctly: 'have to ___ a different application form.'</t>
  </si>
  <si>
    <t>R6 Summary of whether Participant answered STOFHLA item #B4-d correctly: '___, we will use'</t>
  </si>
  <si>
    <t>R6 Summary of whether Participant answered STOFHLA item #B4-e correctly: 'the ___ on this form'</t>
  </si>
  <si>
    <t>R6 Summary of whether Participant answered STOFHLA item #B4-f correctly: 'to determine your ___.'</t>
  </si>
  <si>
    <t>R6 Was the Health Module completed by Participant alone, with help, or by proxy?</t>
  </si>
  <si>
    <t>R6 Relationship of Health Module helper or proxy to Participant.</t>
  </si>
  <si>
    <t>R6 Participant's self-rating of their general health.</t>
  </si>
  <si>
    <t>R6 Participant's Health Utilities Index Mark 3 summary score.</t>
  </si>
  <si>
    <t>R6 Participant's Health Utilities Index Mark 3 vision level.</t>
  </si>
  <si>
    <t>R6 Participant's Health Utilities Index Mark 3 vision score.</t>
  </si>
  <si>
    <t>R6 Participant's Health Utilities Index Mark 3 hearing level.</t>
  </si>
  <si>
    <t>R6 Participant's Health Utilities Index Mark 3 hearing score.</t>
  </si>
  <si>
    <t>R6 Participant's Health Utilities Index Mark 3 speech level.</t>
  </si>
  <si>
    <t>R6 Participant's Health Utilities Index Mark 3 speech score.</t>
  </si>
  <si>
    <t>R6 Participant's Health Utilities Index Mark 3 ambulation level.</t>
  </si>
  <si>
    <t>R6 Participant's Health Utilities Index Mark 3 ambulation score.</t>
  </si>
  <si>
    <t>R6 Participant's Health Utilities Index Mark 3 dexterity level.</t>
  </si>
  <si>
    <t>R6 Participant's Health Utilities Index Mark 3 dexterity score.</t>
  </si>
  <si>
    <t>R6 Participant's Health Utilities Index Mark 3 emotion level.</t>
  </si>
  <si>
    <t>R6 Participant's Health Utilities Index Mark 3 emotion score.</t>
  </si>
  <si>
    <t>R6 Participant's Health Utilities Index Mark 3 cognition level.</t>
  </si>
  <si>
    <t>R6 Participant's Health Utilities Index Mark 3 cognition score.</t>
  </si>
  <si>
    <t>R6 Participant's Health Utilities Index Mark 3 pain level.</t>
  </si>
  <si>
    <t>R6 Participant's Health Utilities Index Mark 3 pain score.</t>
  </si>
  <si>
    <t>R6 During the past four weeks, has Participant been able to see well enough to read ordinary newsprint without glasses or contact lenses?</t>
  </si>
  <si>
    <t>R6 During the past four weeks, has Participant been able to see well enough to read ordinary newsprint with glasses or contact lenses?</t>
  </si>
  <si>
    <t>R6 During the past four weeks, has Participant been able to see at all?</t>
  </si>
  <si>
    <t>R6 During the past four weeks, has Participant been able to see well enough to recognize a friend on the other side of the street without glasses or contact lenses?</t>
  </si>
  <si>
    <t>R6 During the past four weeks, has Participant been able to see well enough to recognize a friend on the other side of the street with glasses or contact lenses?</t>
  </si>
  <si>
    <t>R6 During the past four weeks, has Participant been able to hear what is said while in a group conversation with at least three other people without a hearing aid?</t>
  </si>
  <si>
    <t>R6 During the past four weeks, has Participant been able to hear what is said while in a group conversation with at least three other people with a hearing aid?</t>
  </si>
  <si>
    <t>R6 During the past four weeks, has Participant been able to hear at all?</t>
  </si>
  <si>
    <t>R6 During the past four weeks, has Participant been able to hear what is said in a conversation with one other person in a quiet room without a hearing aid?</t>
  </si>
  <si>
    <t>R6 During the past four weeks, has Participant been able to hear what is said in a conversation with one other person in a quiet room with a hearing aid?</t>
  </si>
  <si>
    <t>R6 During the past four weeks, have people who do not know Participant understood Participant completely when they speak?</t>
  </si>
  <si>
    <t>R6 During the past four weeks, have people who do not know Participant understood Participant partially when they speak?</t>
  </si>
  <si>
    <t>R6 During the past four weeks, have people who know Participant well understood Participant completely when they speak?</t>
  </si>
  <si>
    <t>R6 During the past four weeks, have people who know Participant well understood Participant partially when they speak?</t>
  </si>
  <si>
    <t>R6 During the past four weeks, has Participant been able to speak at all?</t>
  </si>
  <si>
    <t>R6 During the past four weeks, has Participant been able to bend, lift, jump and run without difficulty and without help or equipment of any kind?</t>
  </si>
  <si>
    <t>R6 During the past four weeks, has Participant been able to walk around the neighborhood without difficulty and without help or equipment of any kind?</t>
  </si>
  <si>
    <t>R6 During the past four weeks, has Participant been able to walk around the neighborhood with difficulty but without help or equipment of any kind?</t>
  </si>
  <si>
    <t>R6 During the past four weeks, has Participant been able to walk at all?</t>
  </si>
  <si>
    <t>R6 During the past four weeks, has Participant needed mechanical support, such as braces or a cane or crutches, to be able to walk around the neighborhood?</t>
  </si>
  <si>
    <t>R6 During the past four weeks, has Participant needed the help of another person to walk?</t>
  </si>
  <si>
    <t>R6 During the past four weeks, has Participant needed a wheelchair to get around the neighborhood?</t>
  </si>
  <si>
    <t>R6 During the past four weeks, has Participant needed the help of another person to get around in the wheelchair?</t>
  </si>
  <si>
    <t>R6 During the past four weeks, has Participant had full use of both hands and all ten fingers?</t>
  </si>
  <si>
    <t>R6 During the past four weeks, has Participant needed the help of another person because of limitations in the use of their hands or fingers?</t>
  </si>
  <si>
    <t>R6 During the past four weeks, has Participant needed the help of another person with some tasks, most tasks, or all tasks due to limitations in the use of their hands or fingers?</t>
  </si>
  <si>
    <t>R6 During the past four weeks, has Participant needed special equipment, for example, special tools to help with dressing or eating, because of limitations in the use of their hands or fingers?</t>
  </si>
  <si>
    <t>R6 During the past four weeks, has Participant been able to eat, bathe, dress and use the toilet without difficulty?</t>
  </si>
  <si>
    <t>R6 During the past four weeks, has Participant needed the help of another person to eat, bathe, dress or use the toilet?</t>
  </si>
  <si>
    <t>R6 During the past four weeks, has Participant needed special equipment or tools to eat, bathe, dress or use the toilet?</t>
  </si>
  <si>
    <t>R6 During the past four weeks, has Participant been feeling happy or unhappy?</t>
  </si>
  <si>
    <t>R6 During the past four weeks, would Participant describe self as having felt happy and interested in life, or somewhat happy?</t>
  </si>
  <si>
    <t>R6 During the past four weeks, would Participant describe self as having felt somewhat unhappy, very unhappy, or so unhappy that life was not worthwhile?</t>
  </si>
  <si>
    <t>R6 During the past four weeks, did Participant ever feel fretful, angry, irritable, anxious or depressed?</t>
  </si>
  <si>
    <t>R6 During the past four weeks, how often did Participant feel fretful, angry, irritable, anxious or depressed?</t>
  </si>
  <si>
    <t>R6 During the past four weeks, did Participant feel extremely fretful, angry, irritable, anxious or depressed, to the point of needing professional help?</t>
  </si>
  <si>
    <t>R6 During the past four weeks, how would Participant describe their ability to remember things?</t>
  </si>
  <si>
    <t>R6 During the past four weeks, how would Participant describe their ability to think and solve day to day problems?</t>
  </si>
  <si>
    <t>R6 During the past four weeks, has Participant had any trouble with pain or discomfort?</t>
  </si>
  <si>
    <t>R6 During the past four weeks, how many of Participant's activities were limited by pain or discomfort?</t>
  </si>
  <si>
    <t>R6 Has a doctor ever told Participant they have high blood pressure or hypertension?</t>
  </si>
  <si>
    <t>R6 Year Participant was first diagnosed with high blood pressure or hypertension.</t>
  </si>
  <si>
    <t>R6 Extent to which Participant's high blood pressure or hypertension currently interferes with what they like to do.</t>
  </si>
  <si>
    <t>R6 Has a doctor ever told Participant they have high blood sugar?</t>
  </si>
  <si>
    <t>R6 Year Participant was first diagnosed with high blood sugar.</t>
  </si>
  <si>
    <t>R6 Extent to which Participant's high blood sugar currently interferes with what they like to do.</t>
  </si>
  <si>
    <t>R6 Has a doctor ever told Participant they have diabetes?</t>
  </si>
  <si>
    <t>R6 Year Participant was first diagnosed with diabetes.</t>
  </si>
  <si>
    <t>R6 Extent to which Participant's diabetes currently interferes with what they like to do.</t>
  </si>
  <si>
    <t>R6 In order to treat or control their diabetes, is Participant currently taking medication that they swallow?</t>
  </si>
  <si>
    <t>R6 In order to treat or control their diabetes, is Participant currently using insulin shots or a pump?</t>
  </si>
  <si>
    <t>R6 Type of diabetes Participant was diagnosed with.</t>
  </si>
  <si>
    <t>R6 Does Participant manage their diabetes by testing their blood sugar at home?</t>
  </si>
  <si>
    <t>R6 Does Participant manage their diabetes by using diet control?</t>
  </si>
  <si>
    <t>R6 Does Participant manage their diabetes by exercising regularly?</t>
  </si>
  <si>
    <t>R6 Does Participant manage their diabetes by checking for sores or irritation on their feet?</t>
  </si>
  <si>
    <t>R6 Does Participant manage their diabetes by taking aspirin regularly?</t>
  </si>
  <si>
    <t>R6 Does Participant manage their diabetes by measuring their blood pressure at home?</t>
  </si>
  <si>
    <t>R6 Numeric component for how often Participant manages diabetes by testing their blood sugar.</t>
  </si>
  <si>
    <t>R6 Units corresponding to numeric component for how often Participant manages diabetes by testing their blood sugar.</t>
  </si>
  <si>
    <t>R6 Numeric component for how often Participant manages diabetes by checking for sores or irritation on their feet.</t>
  </si>
  <si>
    <t>R6 Units corresponding to numeric component for how often Participant manages diabetes by checking for sores or irritation on their feet.</t>
  </si>
  <si>
    <t>R6 Numeric component for how often Participant manages diabetes by taking pills.</t>
  </si>
  <si>
    <t>R6 Units corresponding to numeric component for how often Participant manages diabetes by taking pills.</t>
  </si>
  <si>
    <t>R6 Numeric component for how often Participant manages diabetes by taking insulin.</t>
  </si>
  <si>
    <t>R6 Units corresponding to numeric component for how often Participant manages diabetes by taking insulin.</t>
  </si>
  <si>
    <t>R6 In the past year, has a doctor examined Participant's feet for sores or irritations?</t>
  </si>
  <si>
    <t>R6 Number of times Participant has seen a doctor or other health care professional for diabetes in the past year.</t>
  </si>
  <si>
    <t>R6 Has Participant's doctor or other health care professional talked to them about a treatment plan for managing diabetes?</t>
  </si>
  <si>
    <t>R6 How often would Participant say that their blood sugar is well controlled?</t>
  </si>
  <si>
    <t>R6 Does Participant have any problems with their feet as a result of their diabetes?</t>
  </si>
  <si>
    <t>R6 Does Participant have any problems with their eyes as a result of their diabetes?</t>
  </si>
  <si>
    <t>R6 Does Participant have any problems with their kidneys as a result of their diabetes?</t>
  </si>
  <si>
    <t>R6 Has Participant ever participated in a diabetes self-management course or class or received special training on how they can manage their diabetes?</t>
  </si>
  <si>
    <t>R6 Has a doctor ever told Participant they have cancer or a malignant tumor, not including minor skin cancers?</t>
  </si>
  <si>
    <t>R6 Year Participant was diagnosed with cancer.</t>
  </si>
  <si>
    <t>R6 Extent to which Participant's cancer currently interferes with what they like to do.</t>
  </si>
  <si>
    <t>R6 First organ or part of the body in which Participant mentioned having an occurrence of cancer. These are ICD-9 codes.</t>
  </si>
  <si>
    <t>R6 Second organ or part of the body in which Participant mentioned having an occurrence of cancer. These are ICD-9 codes.</t>
  </si>
  <si>
    <t>R6 Third organ or part of the body in which Participant mentioned having an occurrence of cancer. These are ICD-9 codes.</t>
  </si>
  <si>
    <t>R6 Summary of first organ or part of the body in which Participant mentioned having an occurrence of cancer. These are collapsed ICD-9 cancer codes.</t>
  </si>
  <si>
    <t>R6 Summary of second organ or part of the body in which Participant mentioned having an occurrence of cancer. These are collapsed ICD-9 cancer codes.</t>
  </si>
  <si>
    <t>R6 Summary of third organ or part of the body in which Participant mentioned having an occurrence of cancer. These are collapsed ICD-9 cancer codes.</t>
  </si>
  <si>
    <t>R6 Has Participant's cancer gotten worse, better, or stayed about the same since being diagnosed?</t>
  </si>
  <si>
    <t>R6 Has a doctor ever told Participant they had a recurrence of their cancer?</t>
  </si>
  <si>
    <t>R6 Has Participant's cancer ever spread to any lymph nodes?</t>
  </si>
  <si>
    <t>R6 Has Participant's cancer ever spread to a part of their body other than lymph nodes?</t>
  </si>
  <si>
    <t>R6 First type of treatment Participant mentioned ever receiving for their cancer.</t>
  </si>
  <si>
    <t>R6 Second type of treatment Participant mentioned ever receiving for their cancer.</t>
  </si>
  <si>
    <t>R6 Third type of treatment Participant mentioned ever receiving for their cancer.</t>
  </si>
  <si>
    <t>R6 Fourth type of treatment Participant mentioned ever receiving for their cancer.</t>
  </si>
  <si>
    <t>R6 Fifth type of treatment Participant mentioned ever receiving for their cancer.</t>
  </si>
  <si>
    <t>R6 Sixth type of treatment Participant mentioned ever receiving for their cancer.</t>
  </si>
  <si>
    <t>R6 Has Participant received treatment(s) for their cancer in the past month?</t>
  </si>
  <si>
    <t>R6 First type of treatment Participant mentioned receiving for their cancer in the past month.</t>
  </si>
  <si>
    <t>R6 Second type of treatment Participant mentioned receiving for their cancer in the past month.</t>
  </si>
  <si>
    <t>R6 Third type of treatment Participant mentioned receiving for their cancer in the past month.</t>
  </si>
  <si>
    <t>R6 Fourth type of treatment Participant mentioned receiving for their cancer in the past month.</t>
  </si>
  <si>
    <t>R6 Fifth type of treatment Participant mentioned receiving for their cancer in the past month.</t>
  </si>
  <si>
    <t>R6 Sixth type of treatment Participant mentioned receiving for their cancer in the past month.</t>
  </si>
  <si>
    <t>R6 Extent to which Participant is bothered by side effects of cancer treatment(s) they have received in the past month.</t>
  </si>
  <si>
    <t>R6 Side effect of cancer treatment(s) received in the past month that bothers Participant the most.</t>
  </si>
  <si>
    <t>R6 Extent to which Participant continues to be bothered by side effects of cancer treatment(s) they have ever received.</t>
  </si>
  <si>
    <t>R6 Side effect of cancer treatment(s) ever received that continues to bother Participant the most.</t>
  </si>
  <si>
    <t>R6 Has a doctor ever told Participant they had a heart attack, coronary heart disease, angina, congestive heart failure, or other heart problems?</t>
  </si>
  <si>
    <t>R6 Year Participant was first diagnosed with a heart attack, coronary heart disease, angina, congestive heart failure, or other heart problems.</t>
  </si>
  <si>
    <t>R6 Extent to which Participant's heart disease currently interferes with what they like to do.</t>
  </si>
  <si>
    <t>R6 Did Participant ever have a heart attack or myocardial infarction?</t>
  </si>
  <si>
    <t>R6 Year Participant had their first heart attack or myocardial infarction.</t>
  </si>
  <si>
    <t>R6 Year Participant had their most recent heart attack or myocardial infarction.</t>
  </si>
  <si>
    <t>R6 Has Participant ever had a special test or treatment of their heart where tubes were inserted into their veins or arteries?</t>
  </si>
  <si>
    <t>R6 Has Participant ever had surgery on their heart?</t>
  </si>
  <si>
    <t>R6 Year Participant first had surgery on their heart.</t>
  </si>
  <si>
    <t>R6 Number of heart surgeries Participant has had.</t>
  </si>
  <si>
    <t>R6 Has a doctor ever told Participant they had a stroke?</t>
  </si>
  <si>
    <t>R6 Year Participant was first diagnosed with a stroke.</t>
  </si>
  <si>
    <t>R6 Number of strokes a doctor has diagnosed Participant as having.</t>
  </si>
  <si>
    <t>R6 Year Participant last had a stroke.</t>
  </si>
  <si>
    <t>R6 Extent to which effects of stroke currently interfere with what Participant likes to do.</t>
  </si>
  <si>
    <t>R6 Does Participant still have any remaining health problems because of stroke?</t>
  </si>
  <si>
    <t>R6 Does Participant sometimes have pain, stiffness, or swelling in their joints?</t>
  </si>
  <si>
    <t>R6 Has Participant ever been diagnosed with a mental illness?</t>
  </si>
  <si>
    <t>R6 Participant's first mentioned mental illness diagnosis. These are ICD-9 codes.</t>
  </si>
  <si>
    <t>R6 Participant's second mentioned mental illness diagnosis. These are ICD-9 codes.</t>
  </si>
  <si>
    <t>R6 Participant's age when their mental illness was first diagnosed.</t>
  </si>
  <si>
    <t>R6 Since Participant was last interviewed, have they had any long-term physical or mental conditions, illnesses or disabilities that limited what they were able to do, either on or off the job?</t>
  </si>
  <si>
    <t>R6 Most serious limiting long-term condition Participant has had since last being interviewed. These are ICD-9 and ICF codes.</t>
  </si>
  <si>
    <t>R6 Summary of most serious limiting long-term condition Participant has had since last being interviewed. These are collapsed ICD-9 and ICF codes.</t>
  </si>
  <si>
    <t>R6 Year most serious long-term condition Participant has had since last being interviewed began to limit what they were able to do.</t>
  </si>
  <si>
    <t>R6 Year most serious long-term condition Participant has had since last being interviewed stopped limiting what they were able to do.</t>
  </si>
  <si>
    <t>R6 Summary of whether Participant belonged to the 75% sub-sample randomly selected to be eligible for questions about experiences searching for health information.</t>
  </si>
  <si>
    <t>R6 Flag for administration outcome of health information questions, as well as Participant's eligibility to receive them.</t>
  </si>
  <si>
    <t>R6 Diagnosed condition selected as subject of questions about Participant's experiences searching for health information.</t>
  </si>
  <si>
    <t>R6 Has Participant ever looked for information about their selected condition from any source?</t>
  </si>
  <si>
    <t>R6 When Participant most recently looked for information about their selected condition, where did they look first?</t>
  </si>
  <si>
    <t>R6 First other place Participant mentioned looking for information about their selected condition when most recently searching.</t>
  </si>
  <si>
    <t>R6 Second other place Participant mentioned looking for information about their selected condition when most recently searching.</t>
  </si>
  <si>
    <t>R6 Third other place Participant mentioned looking for information about their selected condition when most recently searching.</t>
  </si>
  <si>
    <t>R6 Extent to which Participant agrees that, based on the results of their overall search for information on their selected condition, they wanted more information but did not know where to find it.</t>
  </si>
  <si>
    <t>R6 Extent to which Participant agrees that, based on the results of their overall search for information on their selected condition, they were satisfied with the information they found.</t>
  </si>
  <si>
    <t>R6 Summary of whether Participant belonged to the 50% sub-sample randomly selected to be asked about General Health Vignettes.</t>
  </si>
  <si>
    <t>R6 Hypothetical name used when severity level #1 on General Health Vignette A (no specific disease) was administered to Participant.</t>
  </si>
  <si>
    <t>R6 Order in which severity level #1 on General Health Vignette A (no specific disease) was administered to Participant.</t>
  </si>
  <si>
    <t>R6 Participant's rating of the health of the hypothetical person described for severity level #1 on General Health Vignette A (no specific disease).</t>
  </si>
  <si>
    <t>R6 Hypothetical name used when severity level #2 on General Health Vignette A (no specific disease) was administered to Participant.</t>
  </si>
  <si>
    <t>R6 Order in which severity level #2 on General Health Vignette A (no specific disease) was administered to Participant.</t>
  </si>
  <si>
    <t>R6 Participant's rating of the health of the hypothetical person described for severity level #2 on General Health Vignette A (no specific disease).</t>
  </si>
  <si>
    <t>R6 Hypothetical name used when severity level #3 on General Health Vignette A (no specific disease) was administered to Participant.</t>
  </si>
  <si>
    <t>R6 Order in which severity level #3 on General Health Vignette A (no specific disease) was administered to Participant.</t>
  </si>
  <si>
    <t>R6 Participant's rating of the health of the hypothetical person described for severity level #3 on General Health Vignette A (no specific disease).</t>
  </si>
  <si>
    <t>R6 Was the Activities of Daily Living Module completed by Participant alone, with help, or by proxy?</t>
  </si>
  <si>
    <t>R6 Relationship of Activities of Daily Living Module helper or proxy to Participant.</t>
  </si>
  <si>
    <t>R6 Number of unique individuals and/or entities reported by Participant as helpers with activities of daily living (ADLs).</t>
  </si>
  <si>
    <t>R6 Because of a health or memory problem, does Participant have any difficulty dressing, including putting on shoes and socks?</t>
  </si>
  <si>
    <t>R6 Does anyone ever help Participant dress?</t>
  </si>
  <si>
    <t>R6 Numeric component for about how long Participant has had help dressing.</t>
  </si>
  <si>
    <t>R6 Units corresponding to numeric component for about how long Participant has had help dressing.</t>
  </si>
  <si>
    <t>R6 Because of a health or memory problem, does Participant have any difficulty walking across a room?</t>
  </si>
  <si>
    <t>R6 Does Participant ever use equipment or devices such as a cane, walker, or wheelchair when crossing a room?</t>
  </si>
  <si>
    <t>R6 Does Participant ever use a railing when crossing a room?</t>
  </si>
  <si>
    <t>R6 Does Participant ever use a walker when crossing a room?</t>
  </si>
  <si>
    <t>R6 Does Participant ever use a cane when crossing a room?</t>
  </si>
  <si>
    <t>R6 Does Participant ever use crutches when crossing a room?</t>
  </si>
  <si>
    <t>R6 Does Participant ever use orthopedic shoes when crossing a room?</t>
  </si>
  <si>
    <t>R6 Does Participant ever use a (leg or back) brace when crossing a room?</t>
  </si>
  <si>
    <t>R6 Does Participant ever use a prosthesis when crossing a room?</t>
  </si>
  <si>
    <t>R6 Does Participant ever use oxygen or a respirator when crossing a room?</t>
  </si>
  <si>
    <t>R6 Does Participant ever use furniture or walls when crossing a room?</t>
  </si>
  <si>
    <t>R6 Does Participant ever use a wheelchair or cart when crossing a room?</t>
  </si>
  <si>
    <t>R6 Does Participant ever use some other form of equipment when crossing a room?</t>
  </si>
  <si>
    <t>R6 Does anyone ever help Participant get across a room?</t>
  </si>
  <si>
    <t>R6 Numeric component for about how long Participant has had help walking across a room.</t>
  </si>
  <si>
    <t>R6 Units corresponding to numeric component for about how long Participant has had help walking across a room.</t>
  </si>
  <si>
    <t>R6 Because of a health or memory problem, does Participant have any difficulty bathing or showering?</t>
  </si>
  <si>
    <t>R6 Does anyone ever help Participant bathe?</t>
  </si>
  <si>
    <t>R6 Numeric component for about how long Participant has had help bathing.</t>
  </si>
  <si>
    <t>R6 Units corresponding to numeric component for about how long Participant has had help bathing.</t>
  </si>
  <si>
    <t>R6 Because of a health or memory problem, does Participant have any difficulty eating, such as cutting up their food?</t>
  </si>
  <si>
    <t>R6 Does anyone ever help Participant eat?</t>
  </si>
  <si>
    <t>R6 Numeric component for about how long Participant has had help eating.</t>
  </si>
  <si>
    <t>R6 Units corresponding to numeric component for about how long Participant has had help eating.</t>
  </si>
  <si>
    <t>R6 Because of a health or memory problem, does Participant have any difficulty getting in or out of bed?</t>
  </si>
  <si>
    <t>R6 Does Participant ever use equipment or devices such as a cane, walker, or railing when getting in or out of bed?</t>
  </si>
  <si>
    <t>R6 First piece of equipment Participant mentioned using when getting in or out of bed.</t>
  </si>
  <si>
    <t>R6 Second piece of equipment Participant mentioned using when getting in or out of bed.</t>
  </si>
  <si>
    <t>R6 Third piece of equipment Participant mentioned using when getting in or out of bed.</t>
  </si>
  <si>
    <t>R6 Fourth piece of equipment Participant mentioned using when getting in or out of bed.</t>
  </si>
  <si>
    <t>R6 Fifth piece of equipment Participant mentioned using when getting in or out of bed.</t>
  </si>
  <si>
    <t>R6 Sixth piece of equipment Participant mentioned using when getting in or out of bed.</t>
  </si>
  <si>
    <t>R6 Does anyone ever help Participant get in or out of bed?</t>
  </si>
  <si>
    <t>R6 Numeric component for about how long Participant has had help getting in or out of bed.</t>
  </si>
  <si>
    <t>R6 Units corresponding to numeric component for about how long Participant has had help getting in or out of bed.</t>
  </si>
  <si>
    <t>R6 Because of a health or memory problem, does Participant have any difficulty using the toilet, including getting up and down?</t>
  </si>
  <si>
    <t>R6 Does anyone ever help Participant use the toilet?</t>
  </si>
  <si>
    <t>R6 Numeric component for about how long Participant has had help using the toilet.</t>
  </si>
  <si>
    <t>R6 Units corresponding to numeric component for about how long Participant has had help using the toilet.</t>
  </si>
  <si>
    <t>R6 Relationship to Participant of person who most often helps them with selected basic activities of daily living (BADLs).</t>
  </si>
  <si>
    <t>R6 Roster identification number of spouse/partner, child, or sibling who most often helps Participant with selected basic activities of daily living (BADLs).</t>
  </si>
  <si>
    <t>R6 Roster identification number of child or sibling who hired person that most often helps Participant with selected basic activities of daily living (BADLs).</t>
  </si>
  <si>
    <t>R6 Does insurance help pay for the hired person who most often helps Participant with selected basic activities of daily living (BADLs)?</t>
  </si>
  <si>
    <t>R6 Number of days in the past month Participant was helped by the person who most often helps them with selected basic activities of daily living (BADLs).</t>
  </si>
  <si>
    <t>R6 Typical hours of help provided per day by person who most often helps Participant with selected basic activities of daily living (BADLs).</t>
  </si>
  <si>
    <t>R6 Distance between Participant's residence and that of the person who most often helps them with selected basic activities of daily living (BADLs).</t>
  </si>
  <si>
    <t>R6 Relationship to Participant of person who second most frequently helps them with selected basic activities of daily living (BADLs).</t>
  </si>
  <si>
    <t>R6 Roster identification number of spouse/partner, child, or sibling who second most frequently helps Participant with selected basic activities of daily living (BADLs).</t>
  </si>
  <si>
    <t>R6 Roster identification number of child or sibling who hired person that second most frequently helps Participant with selected basic activities of daily living (BADLs).</t>
  </si>
  <si>
    <t>R6 Does insurance help pay for the hired person who second most frequently helps Participant with selected basic activities of daily living (BADLs)?</t>
  </si>
  <si>
    <t>R6 Number of days in the past month Participant was helped by the person who second most frequently helps them with selected basic activities of daily living (BADLs).</t>
  </si>
  <si>
    <t>R6 Typical hours of help provided per day by person who second most frequently helps Participant with selected basic activities of daily living (BADLs).</t>
  </si>
  <si>
    <t>R6 Distance between Participant's residence and that of the person who second most frequently helps them with selected basic activities of daily living (BADLs).</t>
  </si>
  <si>
    <t>R6 Relationship to Participant of person who third most frequently helps them with selected basic activities of daily living (BADLs).</t>
  </si>
  <si>
    <t>R6 Roster identification number of spouse/partner, child, or sibling who third most frequently helps Participant with selected basic activities of daily living (BADLs).</t>
  </si>
  <si>
    <t>R6 Roster identification number of child or sibling who hired person that third most frequently helps Participant with selected basic activities of daily living (BADLs).</t>
  </si>
  <si>
    <t>R6 Does insurance help pay for the hired person who third most frequently helps Participant with selected basic activities of daily living (BADLs)?</t>
  </si>
  <si>
    <t>R6 Number of days in the past month Participant was helped by the person who third most frequently helps them with selected basic activities of daily living (BADLs).</t>
  </si>
  <si>
    <t>R6 Typical hours of help provided per day by person who third most frequently helps Participant with selected basic activities of daily living (BADLs).</t>
  </si>
  <si>
    <t>R6 Distance between Participant's residence and that of the person who third most frequently helps them with selected basic activities of daily living (BADLs).</t>
  </si>
  <si>
    <t>R6 Because of a health or memory problem, does Participant have any difficulty using a map to figure out how to get around in a strange place?</t>
  </si>
  <si>
    <t>R6 Because of a health or memory problem, does Participant have any difficulty preparing a hot meal?</t>
  </si>
  <si>
    <t>R6 Is a health or memory problem the reason Participant cannot or does not prepare hot meals?</t>
  </si>
  <si>
    <t>R6 Does anyone help Participant prepare hot meals?</t>
  </si>
  <si>
    <t>R6 Numeric component for about how long Participant has had help preparing a hot meal.</t>
  </si>
  <si>
    <t>R6 Units corresponding to numeric component for about how long Participant has had help preparing a hot meal.</t>
  </si>
  <si>
    <t>R6 Because of a health or memory problem, does Participant have any difficulty shopping for groceries?</t>
  </si>
  <si>
    <t>R6 Is a health or memory problem the reason Participant cannot or does not shop for groceries?</t>
  </si>
  <si>
    <t>R6 Does anyone help Participant shop for groceries?</t>
  </si>
  <si>
    <t>R6 Numeric component for about how long Participant has had help shopping for groceries.</t>
  </si>
  <si>
    <t>R6 Units corresponding to numeric component for about how long Participant has had help shopping for groceries.</t>
  </si>
  <si>
    <t>R6 Because of a health or memory problem, does Participant have any difficulty making telephone calls?</t>
  </si>
  <si>
    <t>R6 Is a health or memory problem the reason Participant cannot or does not make telephone calls?</t>
  </si>
  <si>
    <t>R6 Does anyone help Participant make telephone calls?</t>
  </si>
  <si>
    <t>R6 Numeric component for about how long Participant has had help making telephone calls.</t>
  </si>
  <si>
    <t>R6 Units corresponding to numeric component for about how long Participant has had help making telephone calls.</t>
  </si>
  <si>
    <t>R6 Because of a health or memory problem, does Participant have any difficulty taking medications?</t>
  </si>
  <si>
    <t>R6 Would Participant have any difficulty taking medications if they needed to do so?</t>
  </si>
  <si>
    <t>R6 Is a health or memory problem the reason Participant cannot take medications or would have difficulty if they needed to do so?</t>
  </si>
  <si>
    <t>R6 Does anyone help Participant with taking medications?</t>
  </si>
  <si>
    <t>R6 Numeric component for about how long Participant has had help taking medications.</t>
  </si>
  <si>
    <t>R6 Units corresponding to numeric component for about how long Participant has had help taking medications.</t>
  </si>
  <si>
    <t>R6 Relationship to Participant of person who most often helps them with selected instrumental activities of daily living (IADLs).</t>
  </si>
  <si>
    <t>R6 Roster identification number of spouse/partner, child, or sibling who most often helps Participant with selected instrumental activities of daily living (IADLs).</t>
  </si>
  <si>
    <t>R6 Roster identification number of child or sibling who hired person that most often helps Participant with selected instrumental activities of daily living (IADLs).</t>
  </si>
  <si>
    <t>R6 Does insurance help pay for the hired person who most often helps Participant with selected instrumental activities of daily living (IADLs)?</t>
  </si>
  <si>
    <t>R6 Number of days in the past month Participant was helped by the person who most often helps them with selected instrumental activities of daily living (IADLs).</t>
  </si>
  <si>
    <t>R6 Typical hours of help provided per day by person who most often helps Participant with selected instrumental activities of daily living (IADLs).</t>
  </si>
  <si>
    <t>R6 Distance between Participant's residence and that of the person who most often helps them with selected instrumental activities of daily living (IADLs).</t>
  </si>
  <si>
    <t>R6 Relationship to Participant of person who second most frequently helps them with selected instrumental activities of daily living (IADLs).</t>
  </si>
  <si>
    <t>R6 Roster identification number of spouse/partner, child, or sibling who second most frequently helps Participant with selected instrumental activities of daily living (IADLs).</t>
  </si>
  <si>
    <t>R6 Roster identification number of child or sibling who hired person that second most frequently helps Participant with selected instrumental activities of daily living (IADLs).</t>
  </si>
  <si>
    <t>R6 Does insurance help pay for the hired person who second most frequently helps Participant with selected instrumental activities of daily living (IADLs)?</t>
  </si>
  <si>
    <t>R6 Number of days in the past month Participant was helped by the person who second most frequently helps them with selected instrumental activities of daily living (IADLs).</t>
  </si>
  <si>
    <t>R6 Typical hours of help provided per day by person who second most frequently helps Participant with selected instrumental activities of daily living (IADLs).</t>
  </si>
  <si>
    <t>R6 Distance between Participant's residence and that of the person who second most frequently helps them with selected instrumental activities of daily living (IADLs).</t>
  </si>
  <si>
    <t>R6 Relationship to Participant of person who third most frequently helps them with selected instrumental activities of daily living (IADLs).</t>
  </si>
  <si>
    <t>R6 Roster identification number of spouse/partner, child, or sibling who third most frequently helps Participant with selected instrumental activities of daily living (IADLs).</t>
  </si>
  <si>
    <t>R6 Roster identification number of child or sibling who hired person that third most frequently helps Participant with selected instrumental activities of daily living (IADLs).</t>
  </si>
  <si>
    <t>R6 Does insurance help pay for the hired person who third most frequently helps Participant with selected instrumental activities of daily living (IADLs)?</t>
  </si>
  <si>
    <t>R6 Number of days in the past month Participant was helped by the person who third most frequently helps them with selected instrumental activities of daily living (IADLs).</t>
  </si>
  <si>
    <t>R6 Typical hours of help provided per day by person who third most frequently helps Participant with selected instrumental activities of daily living (IADLs).</t>
  </si>
  <si>
    <t>R6 Distance between Participant's residence and that of the person who third most frequently helps them with selected instrumental activities of daily living (IADLs).</t>
  </si>
  <si>
    <t>R6 Because of a health problem, does Participant get any help with work around the house or yard?</t>
  </si>
  <si>
    <t>R6 Numeric component for about how long Participant has had help with work around the house or yard.</t>
  </si>
  <si>
    <t>R6 Units corresponding to numeric component for about how long Participant has had help with work around the house or yard.</t>
  </si>
  <si>
    <t>R6 Because of a health or memory problem, does Participant have any difficulty with managing money, such as paying bills and keeping track of expenses?</t>
  </si>
  <si>
    <t>R6 Is a health or memory problem the reason Participant cannot or does not manage money?</t>
  </si>
  <si>
    <t>R6 Does anyone help Participant manage their money?</t>
  </si>
  <si>
    <t>R6 Numeric component for about how long Participant has had help managing their money.</t>
  </si>
  <si>
    <t>R6 Units corresponding to numeric component for about how long Participant has had help managing their money.</t>
  </si>
  <si>
    <t>R6 Relationship to Participant of person who most often helps them manage their money.</t>
  </si>
  <si>
    <t>R6 Roster identification number of spouse/partner, child, or sibling who most often helps Participant manage their money.</t>
  </si>
  <si>
    <t>R6 Roster identification number of child or sibling who hired person that most often helps Participant manage their money.</t>
  </si>
  <si>
    <t>R6 Number of days in the past month Participant was helped by the person who most often helps them manage their money.</t>
  </si>
  <si>
    <t>R6 Typical hours of help provided per day by person who most often helps Participant manage their money.</t>
  </si>
  <si>
    <t>R6 Distance between Participant's residence and that of the person who most often helps them manage their money.</t>
  </si>
  <si>
    <t>R6 Relationship to Participant of person who second most frequently helps them manage their money.</t>
  </si>
  <si>
    <t>R6 Roster identification number of spouse/partner, child, or sibling who second most frequently helps Participant manage their money.</t>
  </si>
  <si>
    <t>R6 Roster identification number of child or sibling who hired person that second most frequently helps Participant manage their money.</t>
  </si>
  <si>
    <t>R6 Number of days in the past month Participant was helped by the person who second most frequently helps them manage their money.</t>
  </si>
  <si>
    <t>R6 Typical hours of help provided per day by person who second most frequently helps Participant manage their money.</t>
  </si>
  <si>
    <t>R6 Distance between Participant's residence and that of the person who second most frequently helps them manage their money.</t>
  </si>
  <si>
    <t>R6 Was the Abbreviated Diabetes Knowledge Test (DKT) Module completed by Participant alone, with help, or by proxy?</t>
  </si>
  <si>
    <t>R6 Relationship of Abbreviated Diabetes Knowledge Test (DKT) Module helper or proxy to Participant.</t>
  </si>
  <si>
    <t>R6 Summary of whether Participant was eligible to be assessed using the abbreviated Diabetes Knowledge Test (DKT).</t>
  </si>
  <si>
    <t>R6 Number of questions attempted if all seven abbreviated Diabetes Knowledge Test (DKT) items were administered to Participant.</t>
  </si>
  <si>
    <t>R6 Number of questions answered correctly if Participant attempted all seven abbreviated Diabetes Knowledge Test (DKT) items.</t>
  </si>
  <si>
    <t>R6 Number of questions answered correctly if all seven abbreviated Diabetes Knowledge Test (DKT) items were administered to Participant.</t>
  </si>
  <si>
    <t>R6 Participant's answer to Diabetes Knowledge Test (DKT) item #2: 'Which of the following is highest in carbohydrate?'</t>
  </si>
  <si>
    <t>R6 Summary of whether Participant answered Diabetes Knowledge Test (DKT) item #2 correctly: 'Which of the following is highest in carbohydrate?'</t>
  </si>
  <si>
    <t>R6 Participant's answer to Diabetes Knowledge Test (DKT) item #3: 'Which of the following is highest in fat?'</t>
  </si>
  <si>
    <t>R6 Summary of whether Participant answered Diabetes Knowledge Test (DKT) item #3 correctly: 'Which of the following is highest in fat?'</t>
  </si>
  <si>
    <t>R6 Participant's answer to Diabetes Knowledge Test (DKT) item #5: 'Glycosylated hemoglobin (hemoglobin A1C) is a test that is a measure of your average blood glucose level for the past ___.'</t>
  </si>
  <si>
    <t>R6 Summary of whether Participant answered Diabetes Knowledge Test (DKT) item #5 correctly: 'Glycosylated hemoglobin (hemoglobin A1C) is a test that is a measure of your average blood glucose level for the past ___.'</t>
  </si>
  <si>
    <t>R6 Participant's answer to Diabetes Knowledge Test (DKT) item #7: 'What effect does unsweetened fruit juice have on blood glucose?'</t>
  </si>
  <si>
    <t>R6 Summary of whether Participant answered Diabetes Knowledge Test (DKT) item #7 correctly: 'What effect does unsweetened fruit juice have on blood glucose?'</t>
  </si>
  <si>
    <t>R6 Participant's answer to Diabetes Knowledge Test (DKT) item #8: 'Which should not be used to treat low blood glucose?'</t>
  </si>
  <si>
    <t>R6 Summary of whether Participant answered Diabetes Knowledge Test (DKT) item #8 correctly: 'Which should not be used to treat low blood glucose?'</t>
  </si>
  <si>
    <t>R6 Participant's answer to Diabetes Knowledge Test (DKT) item #12: 'Eating foods lower in fat decreases your risk for ___.'</t>
  </si>
  <si>
    <t>R6 Summary of whether Participant answered Diabetes Knowledge Test (DKT) item #12 correctly: 'Eating foods lower in fat decreases your risk for ___.'</t>
  </si>
  <si>
    <t>R6 Participant's answer to Diabetes Knowledge Test (DKT) item #14: 'Which of the following is usually not associated with diabetes?'</t>
  </si>
  <si>
    <t>R6 Summary of whether Participant answered Diabetes Knowledge Test (DKT) item #14 correctly: 'Which of the following is usually not associated with diabetes?'</t>
  </si>
  <si>
    <t>R6 Was the Anesthesia History Module completed by Participant alone, with help, or by proxy?</t>
  </si>
  <si>
    <t>R6 Relationship of Anesthesia History Module helper or proxy to Participant.</t>
  </si>
  <si>
    <t>R6 Month in which Participant underwent their most recent heart surgery.</t>
  </si>
  <si>
    <t>R6 Year in which Participant underwent their most recent heart surgery.</t>
  </si>
  <si>
    <t>R6 Season in which Participant underwent their most recent heart surgery.</t>
  </si>
  <si>
    <t>R6 Participant's age at the time of their most recent heart surgery.</t>
  </si>
  <si>
    <t>R6 Summary of how Participant responded when asked to specify the kind of heart procedure they most recently underwent.</t>
  </si>
  <si>
    <t>R6 Summary of whether Participant was eligible to be asked about undergoing medical procedures that required anesthesia.</t>
  </si>
  <si>
    <t>R6 Has Participant ever had any procedure or surgery that required anesthesia?</t>
  </si>
  <si>
    <t>R6 Month in which Participant underwent their most recent surgery that required anesthesia.</t>
  </si>
  <si>
    <t>R6 Year in which Participant underwent their most recent surgery that required anesthesia.</t>
  </si>
  <si>
    <t>R6 Season in which Participant underwent their most recent surgery that required anesthesia.</t>
  </si>
  <si>
    <t>R6 Participant's age at the time of their most recent surgery that required anesthesia.</t>
  </si>
  <si>
    <t>R6 Summary of how Participant responded when asked to specify the kind of anesthesia-requiring procedure they most recently underwent.</t>
  </si>
  <si>
    <t>R6 Month in which Participant underwent their second most recent surgery that required anesthesia.</t>
  </si>
  <si>
    <t>R6 Year in which Participant underwent their second most recent surgery that required anesthesia.</t>
  </si>
  <si>
    <t>R6 Season in which Participant underwent their second most recent surgery that required anesthesia.</t>
  </si>
  <si>
    <t>R6 Participant's age at the time of their second most recent surgery that required anesthesia.</t>
  </si>
  <si>
    <t>R6 Summary of how Participant responded when asked to specify the kind of anesthesia-requiring procedure they second most recently underwent.</t>
  </si>
  <si>
    <t>R6 Month in which Participant underwent their third most recent surgery that required anesthesia.</t>
  </si>
  <si>
    <t>R6 Year in which Participant underwent their third most recent surgery that required anesthesia.</t>
  </si>
  <si>
    <t>R6 Season in which Participant underwent their third most recent surgery that required anesthesia.</t>
  </si>
  <si>
    <t>R6 Participant's age at the time of their third most recent surgery that required anesthesia.</t>
  </si>
  <si>
    <t>R6 Summary of how Participant responded when asked to specify the kind of anesthesia-requiring procedure they third most recently underwent.</t>
  </si>
  <si>
    <t>R6 Is Participant willing to be contacted in the future about participating in a part of the study examining how surgical procedures involving anesthesia may affect later health?</t>
  </si>
  <si>
    <t>R6 Was the Cognition - Letter/Category Fluency Module completed by Participant alone, with help, or by proxy?</t>
  </si>
  <si>
    <t>R6 Relationship of Cognition - Letter/Category Fluency Module helper or proxy to Participant.</t>
  </si>
  <si>
    <t>R6 Detailed code for Letter Fluency not ascertained.</t>
  </si>
  <si>
    <t>R6 Detailed code for Letter Fluency refused.</t>
  </si>
  <si>
    <t>R6 Detailed code for Letter Fluency cautions.</t>
  </si>
  <si>
    <t>R6 Duration of Letter Fluency task for Participants who stopped before 60 seconds had elapsed.</t>
  </si>
  <si>
    <t>R6 Version of Letter Fluency task, F or L.</t>
  </si>
  <si>
    <t>R6 Letter Fluency: Total number of scored words named.</t>
  </si>
  <si>
    <t>R6 Letter Fluency: Total raw number of words said, both those that were scored and those that were disqualified.</t>
  </si>
  <si>
    <t>R6 Letter Fluency: Total number of exactly repeated words.</t>
  </si>
  <si>
    <t>R6 Letter Fluency: Total number of repeated root words with different endings.</t>
  </si>
  <si>
    <t>R6 Letter Fluency: Total number of repeated words caught by Participant.</t>
  </si>
  <si>
    <t>R6 Letter Fluency: Total number of proper nouns.</t>
  </si>
  <si>
    <t>R6 Letter Fluency: Total number of incorrect words.</t>
  </si>
  <si>
    <t>R6 Letter Fluency, Quartile 1: Total number of scored words named.</t>
  </si>
  <si>
    <t>R6 Letter Fluency, Quartile 1: Total raw number of words said, both those that were scored and those that were disqualified.</t>
  </si>
  <si>
    <t>R6 Letter Fluency, Quartile 1: Total number of exactly repeated words.</t>
  </si>
  <si>
    <t>R6 Letter Fluency, Quartile 1: Total number of repeated root words with different endings.</t>
  </si>
  <si>
    <t>R6 Letter Fluency, Quartile 1: Total number of repeated words caught by Participant.</t>
  </si>
  <si>
    <t>R6 Letter Fluency, Quartile 1: Total number of proper nouns.</t>
  </si>
  <si>
    <t>R6 Letter Fluency, Quartile 1: Total number of incorrect words.</t>
  </si>
  <si>
    <t>R6 Letter Fluency, Quartile 2: Total number of scored words named.</t>
  </si>
  <si>
    <t>R6 Letter Fluency, Quartile 2: Total raw number of words said, both those that were scored and those that were disqualified.</t>
  </si>
  <si>
    <t>R6 Letter Fluency, Quartile 2: Total number of exactly repeated words.</t>
  </si>
  <si>
    <t>R6 Letter Fluency, Quartile 2: Total number of repeated root words with different endings.</t>
  </si>
  <si>
    <t>R6 Letter Fluency, Quartile 2: Total number of repeated words caught by Participant.</t>
  </si>
  <si>
    <t>R6 Letter Fluency, Quartile 2: Total number of proper nouns.</t>
  </si>
  <si>
    <t>R6 Letter Fluency, Quartile 2: Total number of incorrect words.</t>
  </si>
  <si>
    <t>R6 Letter Fluency, Quartile 3: Total number of scored words named.</t>
  </si>
  <si>
    <t>R6 Letter Fluency, Quartile 3: Total raw number of words said, both those that were scored and those that were disqualified.</t>
  </si>
  <si>
    <t>R6 Letter Fluency, Quartile 3: Total number of exactly repeated words.</t>
  </si>
  <si>
    <t>R6 Letter Fluency, Quartile 3: Total number of repeated root words with different endings.</t>
  </si>
  <si>
    <t>R6 Letter Fluency, Quartile 3: Total number of repeated words caught by Participant.</t>
  </si>
  <si>
    <t>R6 Letter Fluency, Quartile 3: Total number of proper nouns.</t>
  </si>
  <si>
    <t>R6 Letter Fluency, Quartile 3: Total number of incorrect words.</t>
  </si>
  <si>
    <t>R6 Letter Fluency, Quartile 4: Total number of scored words named.</t>
  </si>
  <si>
    <t>R6 Letter Fluency, Quartile 4: Total raw number of words said, both those that were scored and those that were disqualified.</t>
  </si>
  <si>
    <t>R6 Letter Fluency, Quartile 4: Total number of exactly repeated words.</t>
  </si>
  <si>
    <t>R6 Letter Fluency, Quartile 4: Total number of repeated root words with different endings.</t>
  </si>
  <si>
    <t>R6 Letter Fluency, Quartile 4: Total number of repeated words caught by Participant.</t>
  </si>
  <si>
    <t>R6 Letter Fluency, Quartile 4: Total number of proper nouns.</t>
  </si>
  <si>
    <t>R6 Letter Fluency, Quartile 4: Total number of incorrect words.</t>
  </si>
  <si>
    <t>R6 Summary of whether Participant belonged to the 50% sub-sample randomly selected to complete the Category Fluency Task.</t>
  </si>
  <si>
    <t>R6 Detailed code for Category Fluency not ascertained.</t>
  </si>
  <si>
    <t>R6 Detailed code for Category Fluency refused.</t>
  </si>
  <si>
    <t>R6 Detailed code for Category Fluency cautions.</t>
  </si>
  <si>
    <t>R6 Duration of Category Fluency task for Participants who stopped before 60 seconds had elapsed.</t>
  </si>
  <si>
    <t>R6 Version of Category Fluency task, animals or foods.</t>
  </si>
  <si>
    <t>R6 Category Fluency: Total number of scored words named.</t>
  </si>
  <si>
    <t>R6 Category Fluency: Total raw number of words said, both those that were scored and those that were disqualified.</t>
  </si>
  <si>
    <t>R6 Category Fluency: Total number of exactly repeated words.</t>
  </si>
  <si>
    <t>R6 Category Fluency: Total number of repeated words caught by Participant.</t>
  </si>
  <si>
    <t>R6 Category Fluency: Total number of proper nouns.</t>
  </si>
  <si>
    <t>R6 Category Fluency: Total number of incorrect words.</t>
  </si>
  <si>
    <t>R6 Category Fluency, Quartile 1: Total number of scored words named.</t>
  </si>
  <si>
    <t>R6 Category Fluency, Quartile 1: Total raw number of words said, both those that were scored and those that were disqualified.</t>
  </si>
  <si>
    <t>R6 Category Fluency, Quartile 1: Total number of exactly repeated words.</t>
  </si>
  <si>
    <t>R6 Category Fluency, Quartile 1: Total number of repeated words caught by Participant.</t>
  </si>
  <si>
    <t>R6 Category Fluency, Quartile 1: Total number of proper nouns.</t>
  </si>
  <si>
    <t>R6 Category Fluency, Quartile 1: Total number of incorrect words.</t>
  </si>
  <si>
    <t>R6 Category Fluency, Quartile 2: Total number of scored words named.</t>
  </si>
  <si>
    <t>R6 Category Fluency, Quartile 2: Total raw number of words said, both those that were scored and those that were disqualified.</t>
  </si>
  <si>
    <t>R6 Category Fluency, Quartile 2: Total number of exactly repeated words.</t>
  </si>
  <si>
    <t>R6 Category Fluency, Quartile 2: Total number of repeated words caught by Participant.</t>
  </si>
  <si>
    <t>R6 Category Fluency, Quartile 2: Total number of proper nouns.</t>
  </si>
  <si>
    <t>R6 Category Fluency, Quartile 2: Total number of incorrect words.</t>
  </si>
  <si>
    <t>R6 Category Fluency, Quartile 3: Total number of scored words named.</t>
  </si>
  <si>
    <t>R6 Category Fluency, Quartile 3: Total raw number of words said, both those that were scored and those that were disqualified.</t>
  </si>
  <si>
    <t>R6 Category Fluency, Quartile 3: Total number of exactly repeated words.</t>
  </si>
  <si>
    <t>R6 Category Fluency, Quartile 3: Total number of repeated words caught by Participant.</t>
  </si>
  <si>
    <t>R6 Category Fluency, Quartile 3: Total number of proper nouns.</t>
  </si>
  <si>
    <t>R6 Category Fluency, Quartile 3: Total number of incorrect words.</t>
  </si>
  <si>
    <t>R6 Category Fluency, Quartile 4: Total number of scored words named.</t>
  </si>
  <si>
    <t>R6 Category Fluency, Quartile 4: Total raw number of words said, both those that were scored and those that were disqualified.</t>
  </si>
  <si>
    <t>R6 Category Fluency, Quartile 4: Total number of exactly repeated words.</t>
  </si>
  <si>
    <t>R6 Category Fluency, Quartile 4: Total number of repeated words caught by Participant.</t>
  </si>
  <si>
    <t>R6 Category Fluency, Quartile 4: Total number of proper nouns.</t>
  </si>
  <si>
    <t>R6 Category Fluency, Quartile 4: Total number of incorrect words.</t>
  </si>
  <si>
    <t>R6 Was the Cognition - Similarities Module completed by Participant alone, with help, or by proxy?</t>
  </si>
  <si>
    <t>R6 Relationship of Cognition - Similarities Module helper or proxy to Participant.</t>
  </si>
  <si>
    <t>R6 6-item score summarizing Participant's performance on Weschler Adult Intelligence Scale (WAIS) questions selected for inclusion in the Cognition - Similarities Module.</t>
  </si>
  <si>
    <t>R6 Score for Participant's response to 'In what way are an orange and a banana alike?'</t>
  </si>
  <si>
    <t>R6 Score for Participant's response to 'In what way are an eye and an ear alike?'</t>
  </si>
  <si>
    <t>R6 Score for Participant's response to 'In what way are an egg and a seed alike?'</t>
  </si>
  <si>
    <t>R6 Score for Participant's response to 'In what way are a table and a chair alike?'</t>
  </si>
  <si>
    <t>R6 Score for Participant's response to 'In what way are a fly and a tree alike?'</t>
  </si>
  <si>
    <t>R6 Score for Participant's response to 'In what way are praise and punishment alike?'</t>
  </si>
  <si>
    <t>R6 Was the Cognition - Digit Ordering Module completed by Participant alone, with help, or by proxy?</t>
  </si>
  <si>
    <t>R6 Relationship of Cognition - Digit Ordering Module helper or proxy to Participant.</t>
  </si>
  <si>
    <t>R6 Summary of whether Participant belonged to the 80% sub-sample randomly selected to complete the Digit Ordering Task.</t>
  </si>
  <si>
    <t>R6 Flag for outcome of the Digit Ordering Task.</t>
  </si>
  <si>
    <t>R6 Highest level of Digit Ordering Task successfully completed if Participant never refused an item.</t>
  </si>
  <si>
    <t>R6 Highest level of Digit Ordering Task successfully completed, includes Participants who refused one or more items.</t>
  </si>
  <si>
    <t>R6 Score for the Digit Ordering Task if Participant never refused an item.</t>
  </si>
  <si>
    <t>R6 Score for the Digit Ordering Task, includes Participants who refused one or more items.</t>
  </si>
  <si>
    <t>R6 Flag providing additional information about low performance on the Digit Ordering Task.</t>
  </si>
  <si>
    <t>R6 Summary of whether Participant answered correctly at number sequence #1 on Digit Ordering Task level #1: '4-8-1'.</t>
  </si>
  <si>
    <t>R6 Summary of whether Participant answered correctly at number sequence #2 on Digit Ordering Task level #1: '6-9-5'.</t>
  </si>
  <si>
    <t>R6 Participant's answer for number sequence #1 on Digit Ordering Task level #1: '4-8-1'.</t>
  </si>
  <si>
    <t>R6 Participant's answer for number sequence #2 on Digit Ordering Task level #1: '6-9-5'.</t>
  </si>
  <si>
    <t>R6 Summary of whether Participant answered correctly at number sequence #1 on Digit Ordering Task level #2: '7-8-3-0'.</t>
  </si>
  <si>
    <t>R6 Summary of whether Participant answered correctly at number sequence #2 on Digit Ordering Task level #2: '6-3-4-2'.</t>
  </si>
  <si>
    <t>R6 Participant's answer for number sequence #1 on Digit Ordering Task level #2: '7-8-3-0'.</t>
  </si>
  <si>
    <t>R6 Participant's answer for number sequence #2 on Digit Ordering Task level #2: '6-3-4-2'.</t>
  </si>
  <si>
    <t>R6 Summary of whether Participant answered correctly at number sequence #1 on Digit Ordering Task level #3: '9-5-8-2-4'.</t>
  </si>
  <si>
    <t>R6 Summary of whether Participant answered correctly at number sequence #2 on Digit Ordering Task level #3: '3-9-1-6-7'.</t>
  </si>
  <si>
    <t>R6 Participant's answer for number sequence #1 on Digit Ordering Task level #3: '9-5-8-2-4'.</t>
  </si>
  <si>
    <t>R6 Participant's answer for number sequence #2 on Digit Ordering Task level #3: '3-9-1-6-7'.</t>
  </si>
  <si>
    <t>R6 Summary of whether Participant answered correctly at number sequence #1 on Digit Ordering Task level #4: '6-0-1-4-9-2'.</t>
  </si>
  <si>
    <t>R6 Summary of whether Participant answered correctly at number sequence #2 on Digit Ordering Task level #4: '3-8-6-1-5-4'.</t>
  </si>
  <si>
    <t>R6 Participant's answer for number sequence #1 on Digit Ordering Task level #4: '6-0-1-4-9-2'.</t>
  </si>
  <si>
    <t>R6 Participant's answer for number sequence #2 on Digit Ordering Task level #4: '3-8-6-1-5-4'.</t>
  </si>
  <si>
    <t>R6 Summary of whether Participant answered correctly at number sequence #1 on Digit Ordering Task level #5: '2-9-8-1-7-0-5'.</t>
  </si>
  <si>
    <t>R6 Summary of whether Participant answered correctly at number sequence #2 on Digit Ordering Task level #5: '6-3-0-1-9-8-2'.</t>
  </si>
  <si>
    <t>R6 Participant's answer for number sequence #1 on Digit Ordering Task level #5: '2-9-8-1-7-0-5'.</t>
  </si>
  <si>
    <t>R6 Participant's answer for number sequence #2 on Digit Ordering Task level #5: '6-3-0-1-9-8-2'.</t>
  </si>
  <si>
    <t>R6 Summary of whether Participant answered correctly at number sequence #1 on Digit Ordering Task level #6: '1-6-7-3-0-8-5-2'.</t>
  </si>
  <si>
    <t>R6 Summary of whether Participant answered correctly at number sequence #2 on Digit Ordering Task level #6: '3-8-2-9-1-4-5-7'.</t>
  </si>
  <si>
    <t>R6 Participant's answer for number sequence #1 on Digit Ordering Task level #6: '1-6-7-3-0-8-5-2'.</t>
  </si>
  <si>
    <t>R6 Participant's answer for number sequence #2 on Digit Ordering Task level #6: '3-8-2-9-1-4-5-7'.</t>
  </si>
  <si>
    <t>R6 Was the Anthropometric and Functioning Module completed by participant alone, with help, or by proxy?</t>
  </si>
  <si>
    <t>R6 Relationship of Anthropometric and Functioning Module helper or proxy to participant</t>
  </si>
  <si>
    <t>R6 Flag for whether R participated in the physical measures</t>
  </si>
  <si>
    <t>R6 Height Report Flag</t>
  </si>
  <si>
    <t>R6 Height in inches</t>
  </si>
  <si>
    <t>R6 What was R wearing on their feet during the Height Measurement?</t>
  </si>
  <si>
    <t>R6 Weight Report Flag</t>
  </si>
  <si>
    <t>R6 Weight in Pounds</t>
  </si>
  <si>
    <t>R6 What was R wearing on their feet during the Weight Measurement?</t>
  </si>
  <si>
    <t>R6 Waist measurement at navel</t>
  </si>
  <si>
    <t>R6 Waist measurement at narrowest</t>
  </si>
  <si>
    <t>R6 Hip measurement</t>
  </si>
  <si>
    <t>R6 Was a photograph of the participant taken?</t>
  </si>
  <si>
    <t>R6 First peak flow measure</t>
  </si>
  <si>
    <t>R6 Second peak flow measure</t>
  </si>
  <si>
    <t>R6 Third peak flow measure</t>
  </si>
  <si>
    <t>R6 Position for peak flow measure</t>
  </si>
  <si>
    <t>R6 Chair Rise in seconds</t>
  </si>
  <si>
    <t>R6 Type of seat on chair</t>
  </si>
  <si>
    <t>R6 Height of chair in inches</t>
  </si>
  <si>
    <t>R6 Dominant hand</t>
  </si>
  <si>
    <t>R6 Hand used for Grip Strength Test</t>
  </si>
  <si>
    <t>R6 First Grip Strength measurement</t>
  </si>
  <si>
    <t>R6 Second Grip Strength measurement</t>
  </si>
  <si>
    <t>R6 First Walking speed</t>
  </si>
  <si>
    <t>R6 Second Walking speed</t>
  </si>
  <si>
    <t>R6 Aid used in walking speed</t>
  </si>
  <si>
    <t>R6 Asymmetry in arm or leg movement</t>
  </si>
  <si>
    <t>R6 Was the Employment Module completed by Participant alone, with help, or by proxy?</t>
  </si>
  <si>
    <t>R6 Relationship of Employment Module helper or proxy to Participant.</t>
  </si>
  <si>
    <t>R6 Pattern of employer job spells between Participant's last interview and 2011 interview.</t>
  </si>
  <si>
    <t>R6 Participant's current employment status.</t>
  </si>
  <si>
    <t>R6 Was Participant retired at some point between their last interview and 2011 interview?</t>
  </si>
  <si>
    <t>R6 Flag for Participant's current employment and retirement status.</t>
  </si>
  <si>
    <t>R6 Did Participant work at any time during the period between their last interview and 2011 interview?</t>
  </si>
  <si>
    <t>R6 Number of valid employer job spells Participant maintained between their last interview and 2011 interview.</t>
  </si>
  <si>
    <t>R6 Number of valid employer job spells between Participant's last interview and 2011 interview with non-reported beginning or ending dates.</t>
  </si>
  <si>
    <t>R6 Total years Participant worked between their last interview and 2011 interview.</t>
  </si>
  <si>
    <t>R6 Years elapsed since Participant left the last main job they've held since last being interviewed.</t>
  </si>
  <si>
    <t>R6 Was a pension plan ever available to Participant through an employer between their last interview and 2011 interview?</t>
  </si>
  <si>
    <t>R6 Did Participant ever participate in a pension plan available to them through an employer between their last interview and 2011 interview?</t>
  </si>
  <si>
    <t>R6 Was health insurance ever available to Participant through an employer between their last interview and 2011 interview?</t>
  </si>
  <si>
    <t>R6 Did Participant ever participate in a health insurance plan available to them through an employer between their last interview and 2011 interview?</t>
  </si>
  <si>
    <t>R6 Did Participant ever leave an employer job spell due to personal health concerns between their last interview and 2011 interview?</t>
  </si>
  <si>
    <t>R6 Century-month when Participant retired from an employer job spell for the first time between their last interview and 2011 interview.</t>
  </si>
  <si>
    <t>R6 Did Participant ever start another job after retiring from an employer job spell for the first time between their last interview and 2011 interview?</t>
  </si>
  <si>
    <t>R6 Pattern of overlapping employer job spells between Participant's last interview and 2011 interview.</t>
  </si>
  <si>
    <t>R6 Pattern of employer-sponsored pension plans between Participant's last interview and 2011 interview.</t>
  </si>
  <si>
    <t>R6 Pattern of employer-sponsored health insurance between Participant's last interview and 2011 interview.</t>
  </si>
  <si>
    <t>R6 Did Participant start second employer job spell before leaving their first employer job spell?</t>
  </si>
  <si>
    <t>R6 Did Participant start third employer job spell before leaving their second employer job spell?</t>
  </si>
  <si>
    <t>R6 Did Participant start fourth employer job spell before leaving their third employer job spell?</t>
  </si>
  <si>
    <t>R6 Did Participant start fifth employer job spell before leaving their fourth employer job spell?</t>
  </si>
  <si>
    <t>R6 Did Participant start sixth employer job spell before leaving their fifth employer job spell?</t>
  </si>
  <si>
    <t>R6 Did Participant start seventh employer job spell before leaving their sixth employer job spell?</t>
  </si>
  <si>
    <t>R6 Did Participant start eighth employer job spell before leaving their seventh employer job spell?</t>
  </si>
  <si>
    <t>R6 Century-month overlapping second employer job spell became main job.</t>
  </si>
  <si>
    <t>R6 Century-month overlapping third employer job spell became main job.</t>
  </si>
  <si>
    <t>R6 Century-month overlapping fourth employer job spell became main job.</t>
  </si>
  <si>
    <t>R6 Century-month overlapping fifth employer job spell became main job.</t>
  </si>
  <si>
    <t>R6 Century-month overlapping sixth employer job spell became main job.</t>
  </si>
  <si>
    <t>R6 Century-month overlapping seventh employer job spell became main job.</t>
  </si>
  <si>
    <t>R6 Century-month overlapping eighth employer job spell became main job.</t>
  </si>
  <si>
    <t>R6 Was the first employer job spell reported during the 2011 interview (one of) Participant's current employer job spell(s) when they were last interviewed?</t>
  </si>
  <si>
    <t>R6 Century-month Participant began first or only job in first employer job spell.</t>
  </si>
  <si>
    <t>R6 Century-month Participant began first or only job in second employer job spell.</t>
  </si>
  <si>
    <t>R6 Century-month Participant began first or only job in third employer job spell.</t>
  </si>
  <si>
    <t>R6 Century-month Participant began first or only job in fourth employer job spell.</t>
  </si>
  <si>
    <t>R6 Century-month Participant began first or only job in fifth employer job spell.</t>
  </si>
  <si>
    <t>R6 Century-month Participant began first or only job in sixth employer job spell.</t>
  </si>
  <si>
    <t>R6 Century-month Participant began first or only job in seventh employer job spell.</t>
  </si>
  <si>
    <t>R6 Century-month Participant began first or only job in eighth employer job spell.</t>
  </si>
  <si>
    <t>R6 Century-month Participant began first or only job in current or last employer job spell.</t>
  </si>
  <si>
    <t>R6 Century-month Participant began first or only job in pre-retirement employer job spell.</t>
  </si>
  <si>
    <t>R6 Century-month Participant's first employer job spell ended.</t>
  </si>
  <si>
    <t>R6 Century-month Participant's second employer job spell ended.</t>
  </si>
  <si>
    <t>R6 Century-month Participant's third employer job spell ended.</t>
  </si>
  <si>
    <t>R6 Century-month Participant's fourth employer job spell ended.</t>
  </si>
  <si>
    <t>R6 Century-month Participant's fifth employer job spell ended.</t>
  </si>
  <si>
    <t>R6 Century-month Participant's sixth employer job spell ended.</t>
  </si>
  <si>
    <t>R6 Century-month Participant's seventh employer job spell ended.</t>
  </si>
  <si>
    <t>R6 Century-month Participant's eighth employer job spell ended.</t>
  </si>
  <si>
    <t>R6 Century-month Participant's current or last employer job spell ended.</t>
  </si>
  <si>
    <t>R6 Century-month Participant's pre-retirement employer job spell ended.</t>
  </si>
  <si>
    <t>R6 Was the first or only job in Participant's first employer job spell full-time or part-time?</t>
  </si>
  <si>
    <t>R6 Was the first or only job in Participant's second employer job spell full-time or part-time?</t>
  </si>
  <si>
    <t>R6 Was the first or only job in Participant's third employer job spell full-time or part-time?</t>
  </si>
  <si>
    <t>R6 Was the first or only job in Participant's fourth employer job spell full-time or part-time?</t>
  </si>
  <si>
    <t>R6 Was the first or only job in Participant's fifth employer job spell full-time or part-time?</t>
  </si>
  <si>
    <t>R6 Was the first or only job in Participant's sixth employer job spell full-time or part-time?</t>
  </si>
  <si>
    <t>R6 Was the first or only job in Participant's seventh employer job spell full-time or part-time?</t>
  </si>
  <si>
    <t>R6 Was the first or only job in Participant's eighth employer job spell full-time or part-time?</t>
  </si>
  <si>
    <t>R6 Was the first or only job in Participant's current or last employer job spell full-time or part-time?</t>
  </si>
  <si>
    <t>R6 Was the first or only job in Participant's pre-retirement employer job spell full-time or part-time?</t>
  </si>
  <si>
    <t>R6 Typical hours worked per week for first or only job in Participant's first employer job spell.</t>
  </si>
  <si>
    <t>R6 Typical hours worked per week for first or only job in Participant's second employer job spell.</t>
  </si>
  <si>
    <t>R6 Typical hours worked per week for first or only job in Participant's third employer job spell.</t>
  </si>
  <si>
    <t>R6 Typical hours worked per week for first or only job in Participant's fourth employer job spell.</t>
  </si>
  <si>
    <t>R6 Typical hours worked per week for first or only job in Participant's fifth employer job spell.</t>
  </si>
  <si>
    <t>R6 Typical hours worked per week for first or only job in Participant's sixth employer job spell.</t>
  </si>
  <si>
    <t>R6 Typical hours worked per week for first or only job in Participant's seventh employer job spell.</t>
  </si>
  <si>
    <t>R6 Typical hours worked per week for first or only job in Participant's eighth employer job spell.</t>
  </si>
  <si>
    <t>R6 Typical hours worked per week for first or only job in Participant's current or last employer job spell.</t>
  </si>
  <si>
    <t>R6 Typical hours worked per week for first or only job in Participant's pre-retirement employer job spell.</t>
  </si>
  <si>
    <t>R6 Class of Worker Code for first employer job spell.</t>
  </si>
  <si>
    <t>R6 Class of Worker Code for second employer job spell.</t>
  </si>
  <si>
    <t>R6 Class of Worker Code for third employer job spell.</t>
  </si>
  <si>
    <t>R6 Class of Worker Code for fourth employer job spell.</t>
  </si>
  <si>
    <t>R6 Class of Worker Code for fifth employer job spell.</t>
  </si>
  <si>
    <t>R6 Class of Worker Code for sixth employer job spell.</t>
  </si>
  <si>
    <t>R6 Class of Worker Code for seventh employer job spell.</t>
  </si>
  <si>
    <t>R6 Class of Worker Code for eighth employer job spell.</t>
  </si>
  <si>
    <t>R6 Class of Worker Code for current or last employer job spell.</t>
  </si>
  <si>
    <t>R6 Class of Worker Code for pre-retirement employer job spell.</t>
  </si>
  <si>
    <t>R6 1990 Census detailed industry code for first or only job in Participant's first employer job spell.</t>
  </si>
  <si>
    <t>R6 1990 Census detailed industry code for first or only job in Participant's second employer job spell.</t>
  </si>
  <si>
    <t>R6 1990 Census detailed industry code for first or only job in Participant's third employer job spell.</t>
  </si>
  <si>
    <t>R6 1990 Census detailed industry code for first or only job in Participant's fourth employer job spell.</t>
  </si>
  <si>
    <t>R6 1990 Census detailed industry code for first or only job in Participant's fifth employer job spell.</t>
  </si>
  <si>
    <t>R6 1990 Census detailed industry code for first or only job in Participant's sixth employer job spell.</t>
  </si>
  <si>
    <t>R6 1990 Census detailed industry code for first or only job in Participant's seventh employer job spell.</t>
  </si>
  <si>
    <t>R6 1990 Census detailed industry code for first or only job in Participant's eighth employer job spell.</t>
  </si>
  <si>
    <t>R6 1990 Census detailed industry code for first or only job in Participant's current or last employer job spell.</t>
  </si>
  <si>
    <t>R6 1990 Census detailed industry code for first or only job in Participant's pre-retirement employer job spell.</t>
  </si>
  <si>
    <t>R6 2000 Census detailed industry code for first or only job in Participant's first employer job spell.</t>
  </si>
  <si>
    <t>R6 2000 Census detailed industry code for first or only job in Participant's second employer job spell.</t>
  </si>
  <si>
    <t>R6 2000 Census detailed industry code for first or only job in Participant's third employer job spell.</t>
  </si>
  <si>
    <t>R6 2000 Census detailed industry code for first or only job in Participant's fourth employer job spell.</t>
  </si>
  <si>
    <t>R6 2000 Census detailed industry code for first or only job in Participant's fifth employer job spell.</t>
  </si>
  <si>
    <t>R6 2000 Census detailed industry code for first or only job in Participant's sixth employer job spell.</t>
  </si>
  <si>
    <t>R6 2000 Census detailed industry code for first or only job in Participant's seventh employer job spell.</t>
  </si>
  <si>
    <t>R6 2000 Census detailed industry code for first or only job in Participant's eighth employer job spell.</t>
  </si>
  <si>
    <t>R6 2000 Census detailed industry code for first or only job in Participant's current or last employer job spell.</t>
  </si>
  <si>
    <t>R6 2000 Census detailed industry code for first or only job in Participant's pre-retirement employer job spell.</t>
  </si>
  <si>
    <t>R6 1990 Census detailed occupation code for first or only job in Participant's first employer job spell.</t>
  </si>
  <si>
    <t>R6 1990 Census detailed occupation code for first or only job in Participant's second employer job spell.</t>
  </si>
  <si>
    <t>R6 1990 Census detailed occupation code for first or only job in Participant's third employer job spell.</t>
  </si>
  <si>
    <t>R6 1990 Census detailed occupation code for first or only job in Participant's fourth employer job spell.</t>
  </si>
  <si>
    <t>R6 1990 Census detailed occupation code for first or only job in Participant's fifth employer job spell.</t>
  </si>
  <si>
    <t>R6 1990 Census detailed occupation code for first or only job in Participant's sixth employer job spell.</t>
  </si>
  <si>
    <t>R6 1990 Census detailed occupation code for first or only job in Participant's seventh employer job spell.</t>
  </si>
  <si>
    <t>R6 1990 Census detailed occupation code for first or only job in Participant's eighth employer job spell.</t>
  </si>
  <si>
    <t>R6 1990 Census detailed occupation code for first or only job in Participant's current or last employer job spell.</t>
  </si>
  <si>
    <t>R6 1990 Census detailed occupation code for first or only job in Participant's pre-retirement employer job spell.</t>
  </si>
  <si>
    <t>R6 2000 Census detailed occupation code for first or only job in Participant's first employer job spell.</t>
  </si>
  <si>
    <t>R6 2000 Census detailed occupation code for first or only job in Participant's second employer job spell.</t>
  </si>
  <si>
    <t>R6 2000 Census detailed occupation code for first or only job in Participant's third employer job spell.</t>
  </si>
  <si>
    <t>R6 2000 Census detailed occupation code for first or only job in Participant's fourth employer job spell.</t>
  </si>
  <si>
    <t>R6 2000 Census detailed occupation code for first or only job in Participant's fifth employer job spell.</t>
  </si>
  <si>
    <t>R6 2000 Census detailed occupation code for first or only job in Participant's sixth employer job spell.</t>
  </si>
  <si>
    <t>R6 2000 Census detailed occupation code for first or only job in Participant's seventh employer job spell.</t>
  </si>
  <si>
    <t>R6 2000 Census detailed occupation code for first or only job in Participant's eighth employer job spell.</t>
  </si>
  <si>
    <t>R6 2000 Census detailed occupation code for first or only job in Participant's current or last employer job spell.</t>
  </si>
  <si>
    <t>R6 2000 Census detailed occupation code for first or only job in Participant's pre-retirement employer job spell.</t>
  </si>
  <si>
    <t>R6 1990 Major Industry Code for first or only job in Participant's first employer job spell.</t>
  </si>
  <si>
    <t>R6 1990 Major Industry Code for first or only job in Participant's second employer job spell.</t>
  </si>
  <si>
    <t>R6 1990 Major Industry Code for first or only job in Participant's third employer job spell.</t>
  </si>
  <si>
    <t>R6 1990 Major Industry Code for first or only job in Participant's fourth employer job spell.</t>
  </si>
  <si>
    <t>R6 1990 Major Industry Code for first or only job in Participant's fifth employer job spell.</t>
  </si>
  <si>
    <t>R6 1990 Major Industry Code for first or only job in Participant's sixth employer job spell.</t>
  </si>
  <si>
    <t>R6 1990 Major Industry Code for first or only job in Participant's seventh employer job spell.</t>
  </si>
  <si>
    <t>R6 1990 Major Industry Code for first or only job in Participant's eighth employer job spell.</t>
  </si>
  <si>
    <t>R6 1990 Major Industry Code for first or only job in Participant's current or last employer job spell.</t>
  </si>
  <si>
    <t>R6 1990 Major Industry Code for first or only job in Participant's pre-retirement employer job spell.</t>
  </si>
  <si>
    <t>R6 1990 Major Occupation Code for first or only job in Participant's first employer job spell.</t>
  </si>
  <si>
    <t>R6 1990 Major Occupation Code for first or only job in Participant's second employer job spell.</t>
  </si>
  <si>
    <t>R6 1990 Major Occupation Code for first or only job in Participant's third employer job spell.</t>
  </si>
  <si>
    <t>R6 1990 Major Occupation Code for first or only job in Participant's fourth employer job spell.</t>
  </si>
  <si>
    <t>R6 1990 Major Occupation Code for first or only job in Participant's fifth employer job spell.</t>
  </si>
  <si>
    <t>R6 1990 Major Occupation Code for first or only job in Participant's sixth employer job spell.</t>
  </si>
  <si>
    <t>R6 1990 Major Occupation Code for first or only job in Participant's seventh employer job spell.</t>
  </si>
  <si>
    <t>R6 1990 Major Occupation Code for first or only job in Participant's eighth employer job spell.</t>
  </si>
  <si>
    <t>R6 1990 Major Occupation Code for first or only job in Participant's current or last employer job spell.</t>
  </si>
  <si>
    <t>R6 1990 Major Occupation Code for first or only job in Participant's pre-retirement employer job spell.</t>
  </si>
  <si>
    <t>R6 NAICS (North American Industry Classification System) Code for first or only job in Participant's first employer job spell.</t>
  </si>
  <si>
    <t>R6 NAICS (North American Industry Classification System) Code for first or only job in Participant's second employer job spell.</t>
  </si>
  <si>
    <t>R6 NAICS (North American Industry Classification System) Code for first or only job in Participant's third employer job spell.</t>
  </si>
  <si>
    <t>R6 NAICS (North American Industry Classification System) Code for first or only job in Participant's fourth employer job spell.</t>
  </si>
  <si>
    <t>R6 NAICS (North American Industry Classification System) Code for first or only job in Participant's fifth employer job spell.</t>
  </si>
  <si>
    <t>R6 NAICS (North American Industry Classification System) Code for first or only job in Participant's sixth employer job spell.</t>
  </si>
  <si>
    <t>R6 NAICS (North American Industry Classification System) Code for first or only job in Participant's seventh employer job spell.</t>
  </si>
  <si>
    <t>R6 NAICS (North American Industry Classification System) Code for first or only job in Participant's eighth employer job spell.</t>
  </si>
  <si>
    <t>R6 NAICS (North American Industry Classification System) Code for first or only job in Participant's current or last employer job spell.</t>
  </si>
  <si>
    <t>R6 NAICS (North American Industry Classification System) Code for first or only job in Participant's pre-retirement employer job spell.</t>
  </si>
  <si>
    <t>R6 SOC (Standard Occupational Classification) Code for first or only job in Participant's first employer job spell.</t>
  </si>
  <si>
    <t>R6 SOC (Standard Occupational Classification) Code for first or only job in Participant's second employer job spell.</t>
  </si>
  <si>
    <t>R6 SOC (Standard Occupational Classification) Code for first or only job in Participant's third employer job spell.</t>
  </si>
  <si>
    <t>R6 SOC (Standard Occupational Classification) Code for first or only job in Participant's fourth employer job spell.</t>
  </si>
  <si>
    <t>R6 SOC (Standard Occupational Classification) Code for first or only job in Participant's fifth employer job spell.</t>
  </si>
  <si>
    <t>R6 SOC (Standard Occupational Classification) Code for first or only job in Participant's sixth employer job spell.</t>
  </si>
  <si>
    <t>R6 SOC (Standard Occupational Classification) Code for first or only job in Participant's seventh employer job spell.</t>
  </si>
  <si>
    <t>R6 SOC (Standard Occupational Classification) Code for first or only job in Participant's eighth employer job spell.</t>
  </si>
  <si>
    <t>R6 SOC (Standard Occupational Classification) Code for first or only job in Participant's current or last employer job spell.</t>
  </si>
  <si>
    <t>R6 SOC (Standard Occupational Classification) Code for first or only job in Participant's pre-retirement employer job spell.</t>
  </si>
  <si>
    <t>R6 1989 Nakao-Treas Prestige Rating for first or only job in Participant's first employer job spell.</t>
  </si>
  <si>
    <t>R6 1989 Nakao-Treas Prestige Rating for first or only job in Participant's second employer job spell.</t>
  </si>
  <si>
    <t>R6 1989 Nakao-Treas Prestige Rating for first or only job in Participant's third employer job spell.</t>
  </si>
  <si>
    <t>R6 1989 Nakao-Treas Prestige Rating for first or only job in Participant's fourth employer job spell.</t>
  </si>
  <si>
    <t>R6 1989 Nakao-Treas Prestige Rating for first or only job in Participant's fifth employer job spell.</t>
  </si>
  <si>
    <t>R6 1989 Nakao-Treas Prestige Rating for first or only job in Participant's sixth employer job spell.</t>
  </si>
  <si>
    <t>R6 1989 Nakao-Treas Prestige Rating for first or only job in Participant's seventh employer job spell.</t>
  </si>
  <si>
    <t>R6 1989 Nakao-Treas Prestige Rating for first or only job in Participant's eighth employer job spell.</t>
  </si>
  <si>
    <t>R6 1989 Nakao-Treas Prestige Rating for first or only job in Participant's current or last employer job spell.</t>
  </si>
  <si>
    <t>R6 1989 Nakao-Treas Prestige Rating for first or only job in Participant's pre-retirement employer job spell.</t>
  </si>
  <si>
    <t>R6 1990 Occupational Education Score for first or only job in Participant's first employer job spell.</t>
  </si>
  <si>
    <t>R6 1990 Occupational Education Score for first or only job in Participant's second employer job spell.</t>
  </si>
  <si>
    <t>R6 1990 Occupational Education Score for first or only job in Participant's third employer job spell.</t>
  </si>
  <si>
    <t>R6 1990 Occupational Education Score for first or only job in Participant's fourth employer job spell.</t>
  </si>
  <si>
    <t>R6 1990 Occupational Education Score for first or only job in Participant's fifth employer job spell.</t>
  </si>
  <si>
    <t>R6 1990 Occupational Education Score for first or only job in Participant's sixth employer job spell.</t>
  </si>
  <si>
    <t>R6 1990 Occupational Education Score for first or only job in Participant's seventh employer job spell.</t>
  </si>
  <si>
    <t>R6 1990 Occupational Education Score for first or only job in Participant's eighth employer job spell.</t>
  </si>
  <si>
    <t>R6 1990 Occupational Education Score for first or only job in Participant's current or last employer job spell.</t>
  </si>
  <si>
    <t>R6 1990 Occupational Education Score for first or only job in Participant's pre-retirement employer job spell.</t>
  </si>
  <si>
    <t>R6 1990 Occupational Earnings Score for first or only job in Participant's first employer job spell.</t>
  </si>
  <si>
    <t>R6 1990 Occupational Earnings Score for first or only job in Participant's second employer job spell.</t>
  </si>
  <si>
    <t>R6 1990 Occupational Earnings Score for first or only job in Participant's third employer job spell.</t>
  </si>
  <si>
    <t>R6 1990 Occupational Earnings Score for first or only job in Participant's fourth employer job spell.</t>
  </si>
  <si>
    <t>R6 1990 Occupational Earnings Score for first or only job in Participant's fifth employer job spell.</t>
  </si>
  <si>
    <t>R6 1990 Occupational Earnings Score for first or only job in Participant's sixth employer job spell.</t>
  </si>
  <si>
    <t>R6 1990 Occupational Earnings Score for first or only job in Participant's seventh employer job spell.</t>
  </si>
  <si>
    <t>R6 1990 Occupational Earnings Score for first or only job in Participant's eighth employer job spell.</t>
  </si>
  <si>
    <t>R6 1990 Occupational Earnings Score for first or only job in Participant's current or last employer job spell.</t>
  </si>
  <si>
    <t>R6 1990 Occupational Earnings Score for first or only job in Participant's pre-retirement employer job spell.</t>
  </si>
  <si>
    <t>R6 Does the company in Participant's first employer job spell offer a pension or retirement plan?</t>
  </si>
  <si>
    <t>R6 Does the company in Participant's second employer job spell offer a pension or retirement plan?</t>
  </si>
  <si>
    <t>R6 Does the company in Participant's third employer job spell offer a pension or retirement plan?</t>
  </si>
  <si>
    <t>R6 Does the company in Participant's fourth employer job spell offer a pension or retirement plan?</t>
  </si>
  <si>
    <t>R6 Does the company in Participant's fifth employer job spell offer a pension or retirement plan?</t>
  </si>
  <si>
    <t>R6 Does the company in Participant's sixth employer job spell offer a pension or retirement plan?</t>
  </si>
  <si>
    <t>R6 Does the company in Participant's seventh employer job spell offer a pension or retirement plan?</t>
  </si>
  <si>
    <t>R6 Does the company in Participant's eighth employer job spell offer a pension or retirement plan?</t>
  </si>
  <si>
    <t>R6 Does the company in Participant's current or last employer job spell offer a pension or retirement plan?</t>
  </si>
  <si>
    <t>R6 Does the company in Participant's pre-retirement employer job spell offer a pension or retirement plan?</t>
  </si>
  <si>
    <t>R6 Did Participant participate in the pension or retirement plan offered through their first employer?</t>
  </si>
  <si>
    <t>R6 Did Participant participate in the pension or retirement plan offered through their second employer?</t>
  </si>
  <si>
    <t>R6 Did Participant participate in the pension or retirement plan offered through their third employer?</t>
  </si>
  <si>
    <t>R6 Did Participant participate in the pension or retirement plan offered through their fourth employer?</t>
  </si>
  <si>
    <t>R6 Did Participant participate in the pension or retirement plan offered through their fifth employer?</t>
  </si>
  <si>
    <t>R6 Did Participant participate in the pension or retirement plan offered through their sixth employer?</t>
  </si>
  <si>
    <t>R6 Did Participant participate in the pension or retirement plan offered through their seventh employer?</t>
  </si>
  <si>
    <t>R6 Did Participant participate in the pension or retirement plan offered through their eighth employer?</t>
  </si>
  <si>
    <t>R6 Did Participant participate in the pension or retirement plan offered through their current or last employer?</t>
  </si>
  <si>
    <t>R6 Did Participant participate in the pension or retirement plan offered through their pre-retirement employer?</t>
  </si>
  <si>
    <t>R6 Does the company in Participant's first employer job spell offer health insurance?</t>
  </si>
  <si>
    <t>R6 Does the company in Participant's second employer job spell offer health insurance?</t>
  </si>
  <si>
    <t>R6 Does the company in Participant's third employer job spell offer health insurance?</t>
  </si>
  <si>
    <t>R6 Does the company in Participant's fourth employer job spell offer health insurance?</t>
  </si>
  <si>
    <t>R6 Does the company in Participant's fifth employer job spell offer health insurance?</t>
  </si>
  <si>
    <t>R6 Does the company in Participant's sixth employer job spell offer health insurance?</t>
  </si>
  <si>
    <t>R6 Does the company in Participant's seventh employer job spell offer health insurance?</t>
  </si>
  <si>
    <t>R6 Does the company in Participant's eighth employer job spell offer health insurance?</t>
  </si>
  <si>
    <t>R6 Does the company in Participant's current or last employer job spell offer health insurance?</t>
  </si>
  <si>
    <t>R6 Does the company in Participant's pre-retirement employer job spell offer health insurance?</t>
  </si>
  <si>
    <t>R6 Did Participant participate in the health insurance plan offered through their first employer?</t>
  </si>
  <si>
    <t>R6 Did Participant participate in the health insurance plan offered through their second employer?</t>
  </si>
  <si>
    <t>R6 Did Participant participate in the health insurance plan offered through their third employer?</t>
  </si>
  <si>
    <t>R6 Did Participant participate in the health insurance plan offered through their fourth employer?</t>
  </si>
  <si>
    <t>R6 Did Participant participate in the health insurance plan offered through their fifth employer?</t>
  </si>
  <si>
    <t>R6 Did Participant participate in the health insurance plan offered through their sixth employer?</t>
  </si>
  <si>
    <t>R6 Did Participant participate in the health insurance plan offered through their seventh employer?</t>
  </si>
  <si>
    <t>R6 Did Participant participate in the health insurance plan offered through their eighth employer?</t>
  </si>
  <si>
    <t>R6 Did Participant participate in the health insurance plan offered through their current or last employer?</t>
  </si>
  <si>
    <t>R6 Did Participant participate in the health insurance plan offered through their pre-retirement employer?</t>
  </si>
  <si>
    <t>R6 Did Participant's first employer health plan coverage (including COBRA) continue after their first employer job spell ended?</t>
  </si>
  <si>
    <t>R6 Did Participant's second employer health plan coverage (including COBRA) continue after their second employer job spell ended?</t>
  </si>
  <si>
    <t>R6 Did Participant's third employer health plan coverage (including COBRA) continue after their third employer job spell ended?</t>
  </si>
  <si>
    <t>R6 Did Participant's fourth employer health plan coverage (including COBRA) continue after their fourth employer job spell ended?</t>
  </si>
  <si>
    <t>R6 Did Participant's fifth employer health plan coverage (including COBRA) continue after their fifth employer job spell ended?</t>
  </si>
  <si>
    <t>R6 Did Participant's sixth employer health plan coverage (including COBRA) continue after their sixth employer job spell ended?</t>
  </si>
  <si>
    <t>R6 Did Participant's seventh employer health plan coverage (including COBRA) continue after their seventh employer job spell ended?</t>
  </si>
  <si>
    <t>R6 Did Participant's eighth employer health plan coverage (including COBRA) continue after their eighth employer job spell ended?</t>
  </si>
  <si>
    <t>R6 Did Participant's current or last employer health plan coverage (including COBRA) continue after their current or last employer job spell ended?</t>
  </si>
  <si>
    <t>R6 Did Participant's pre-retirement employer health plan coverage (including COBRA) continue after their pre-retirement employer job spell ended?</t>
  </si>
  <si>
    <t>R6 Did Participant ever have a change in their most important job activities or duties during their first employer job spell?</t>
  </si>
  <si>
    <t>R6 Did Participant ever have a change in their most important job activities or duties during their second employer job spell?</t>
  </si>
  <si>
    <t>R6 Did Participant ever have a change in their most important job activities or duties during their third employer job spell?</t>
  </si>
  <si>
    <t>R6 Did Participant ever have a change in their most important job activities or duties during their fourth employer job spell?</t>
  </si>
  <si>
    <t>R6 Did Participant ever have a change in their most important job activities or duties during their fifth employer job spell?</t>
  </si>
  <si>
    <t>R6 Did Participant ever have a change in their most important job activities or duties during their sixth employer job spell?</t>
  </si>
  <si>
    <t>R6 Did Participant ever have a change in their most important job activities or duties during their seventh employer job spell?</t>
  </si>
  <si>
    <t>R6 Did Participant ever have a change in their most important job activities or duties during their eighth employer job spell?</t>
  </si>
  <si>
    <t>R6 Did Participant ever have a change in their most important job activities or duties during their current or last employer job spell?</t>
  </si>
  <si>
    <t>R6 Did Participant ever have a change in their most important job activities or duties during their pre-retirement employer job spell?</t>
  </si>
  <si>
    <t>R6 Century-month Participant started last job in first employer job spell.</t>
  </si>
  <si>
    <t>R6 Century-month Participant started last job in second employer job spell.</t>
  </si>
  <si>
    <t>R6 Century-month Participant started last job in third employer job spell.</t>
  </si>
  <si>
    <t>R6 Century-month Participant started last job in fourth employer job spell.</t>
  </si>
  <si>
    <t>R6 Century-month Participant started last job in fifth employer job spell.</t>
  </si>
  <si>
    <t>R6 Century-month Participant started last job in sixth employer job spell.</t>
  </si>
  <si>
    <t>R6 Century-month Participant started last job in seventh employer job spell.</t>
  </si>
  <si>
    <t>R6 Century-month Participant started last job in eighth employer job spell.</t>
  </si>
  <si>
    <t>R6 Century-month Participant started last job in current or last employer job spell.</t>
  </si>
  <si>
    <t>R6 Century-month Participant started last job in pre-retirement employer job spell.</t>
  </si>
  <si>
    <t>R6 Was the last job in Participant's first employer job spell full-time or part-time?</t>
  </si>
  <si>
    <t>R6 Was the last job in Participant's second employer job spell full-time or part-time?</t>
  </si>
  <si>
    <t>R6 Was the last job in Participant's third employer job spell full-time or part-time?</t>
  </si>
  <si>
    <t>R6 Was the last job in Participant's fourth employer job spell full-time or part-time?</t>
  </si>
  <si>
    <t>R6 Was the last job in Participant's fifth employer job spell full-time or part-time?</t>
  </si>
  <si>
    <t>R6 Was the last job in Participant's sixth employer job spell full-time or part-time?</t>
  </si>
  <si>
    <t>R6 Was the last job in Participant's seventh employer job spell full-time or part-time?</t>
  </si>
  <si>
    <t>R6 Was the last job in Participant's eighth employer job spell full-time or part-time?</t>
  </si>
  <si>
    <t>R6 Was the last job in Participant's current or last employer job spell full-time or part-time?</t>
  </si>
  <si>
    <t>R6 Was the last job in Participant's pre-retirement employer job spell full-time or part-time?</t>
  </si>
  <si>
    <t>R6 Typical hours worked per week for last job in Participant's first employer job spell.</t>
  </si>
  <si>
    <t>R6 Typical hours worked per week for last job in Participant's second employer job spell.</t>
  </si>
  <si>
    <t>R6 Typical hours worked per week for last job in Participant's third employer job spell.</t>
  </si>
  <si>
    <t>R6 Typical hours worked per week for last job in Participant's fourth employer job spell.</t>
  </si>
  <si>
    <t>R6 Typical hours worked per week for last job in Participant's fifth employer job spell.</t>
  </si>
  <si>
    <t>R6 Typical hours worked per week for last job in Participant's sixth employer job spell.</t>
  </si>
  <si>
    <t>R6 Typical hours worked per week for last job in Participant's seventh employer job spell.</t>
  </si>
  <si>
    <t>R6 Typical hours worked per week for last job in Participant's eighth employer job spell.</t>
  </si>
  <si>
    <t>R6 Typical hours worked per week for last job in Participant's current or last employer job spell.</t>
  </si>
  <si>
    <t>R6 Typical hours worked per week for last job in Participant's pre-retirement employer job spell.</t>
  </si>
  <si>
    <t>R6 1990 Census detailed industry code for last job in Participant's first employer job spell.</t>
  </si>
  <si>
    <t>R6 1990 Census detailed industry code for last job in Participant's second employer job spell.</t>
  </si>
  <si>
    <t>R6 1990 Census detailed industry code for last job in Participant's third employer job spell.</t>
  </si>
  <si>
    <t>R6 1990 Census detailed industry code for last job in Participant's fourth employer job spell.</t>
  </si>
  <si>
    <t>R6 1990 Census detailed industry code for last job in Participant's fifth employer job spell.</t>
  </si>
  <si>
    <t>R6 1990 Census detailed industry code for last job in Participant's sixth employer job spell.</t>
  </si>
  <si>
    <t>R6 1990 Census detailed industry code for last job in Participant's seventh employer job spell.</t>
  </si>
  <si>
    <t>R6 1990 Census detailed industry code for last job in Participant's eighth employer job spell.</t>
  </si>
  <si>
    <t>R6 1990 Census detailed industry code for last job in Participant's current or last employer job spell.</t>
  </si>
  <si>
    <t>R6 1990 Census detailed industry code for last job in Participant's pre-retirement employer job spell.</t>
  </si>
  <si>
    <t>R6 2000 Census detailed industry code for last job in Participant's first employer job spell.</t>
  </si>
  <si>
    <t>R6 2000 Census detailed industry code for last job in Participant's second employer job spell.</t>
  </si>
  <si>
    <t>R6 2000 Census detailed industry code for last job in Participant's third employer job spell.</t>
  </si>
  <si>
    <t>R6 2000 Census detailed industry code for last job in Participant's fourth employer job spell.</t>
  </si>
  <si>
    <t>R6 2000 Census detailed industry code for last job in Participant's fifth employer job spell.</t>
  </si>
  <si>
    <t>R6 2000 Census detailed industry code for last job in Participant's sixth employer job spell.</t>
  </si>
  <si>
    <t>R6 2000 Census detailed industry code for last job in Participant's seventh employer job spell.</t>
  </si>
  <si>
    <t>R6 2000 Census detailed industry code for last job in Participant's eighth employer job spell.</t>
  </si>
  <si>
    <t>R6 2000 Census detailed industry code for last job in Participant's current or last employer job spell.</t>
  </si>
  <si>
    <t>R6 2000 Census detailed industry code for last job in Participant's pre-retirement employer job spell.</t>
  </si>
  <si>
    <t>R6 1990 Census detailed occupation code for last job in Participant's first employer job spell.</t>
  </si>
  <si>
    <t>R6 1990 Census detailed occupation code for last job in Participant's second employer job spell.</t>
  </si>
  <si>
    <t>R6 1990 Census detailed occupation code for last job in Participant's third employer job spell.</t>
  </si>
  <si>
    <t>R6 1990 Census detailed occupation code for last job in Participant's fourth employer job spell.</t>
  </si>
  <si>
    <t>R6 1990 Census detailed occupation code for last job in Participant's fifth employer job spell.</t>
  </si>
  <si>
    <t>R6 1990 Census detailed occupation code for last job in Participant's sixth employer job spell.</t>
  </si>
  <si>
    <t>R6 1990 Census detailed occupation code for last job in Participant's seventh employer job spell.</t>
  </si>
  <si>
    <t>R6 1990 Census detailed occupation code for last job in Participant's eighth employer job spell.</t>
  </si>
  <si>
    <t>R6 1990 Census detailed occupation code for last job in Participant's current or last employer job spell.</t>
  </si>
  <si>
    <t>R6 1990 Census detailed occupation code for last job in Participant's pre-retirement employer job spell.</t>
  </si>
  <si>
    <t>R6 2000 Census detailed occupation code for last job in Participant's first employer job spell.</t>
  </si>
  <si>
    <t>R6 2000 Census detailed occupation code for last job in Participant's second employer job spell.</t>
  </si>
  <si>
    <t>R6 2000 Census detailed occupation code for last job in Participant's third employer job spell.</t>
  </si>
  <si>
    <t>R6 2000 Census detailed occupation code for last job in Participant's fourth employer job spell.</t>
  </si>
  <si>
    <t>R6 2000 Census detailed occupation code for last job in Participant's fifth employer job spell.</t>
  </si>
  <si>
    <t>R6 2000 Census detailed occupation code for last job in Participant's sixth employer job spell.</t>
  </si>
  <si>
    <t>R6 2000 Census detailed occupation code for last job in Participant's seventh employer job spell.</t>
  </si>
  <si>
    <t>R6 2000 Census detailed occupation code for last job in Participant's eighth employer job spell.</t>
  </si>
  <si>
    <t>R6 2000 Census detailed occupation code for last job in Participant's current or last employer job spell.</t>
  </si>
  <si>
    <t>R6 2000 Census detailed occupation code for last job in Participant's pre-retirement employer job spell.</t>
  </si>
  <si>
    <t>R6 1990 Major Industry Code for last job in Participant's first employer job spell.</t>
  </si>
  <si>
    <t>R6 1990 Major Industry Code for last job in Participant's second employer job spell.</t>
  </si>
  <si>
    <t>R6 1990 Major Industry Code for last job in Participant's third employer job spell.</t>
  </si>
  <si>
    <t>R6 1990 Major Industry Code for last job in Participant's fourth employer job spell.</t>
  </si>
  <si>
    <t>R6 1990 Major Industry Code for last job in Participant's fifth employer job spell.</t>
  </si>
  <si>
    <t>R6 1990 Major Industry Code for last job in Participant's sixth employer job spell.</t>
  </si>
  <si>
    <t>R6 1990 Major Industry Code for last job in Participant's seventh employer job spell.</t>
  </si>
  <si>
    <t>R6 1990 Major Industry Code for last job in Participant's eighth employer job spell.</t>
  </si>
  <si>
    <t>R6 1990 Major Industry Code for last job in Participant's current or last employer job spell.</t>
  </si>
  <si>
    <t>R6 1990 Major Industry Code for last job in Participant's pre-retirement employer job spell.</t>
  </si>
  <si>
    <t>R6 1990 Major Occupation Code for last job in Participant's first employer job spell.</t>
  </si>
  <si>
    <t>R6 1990 Major Occupation Code for last job in Participant's second employer job spell.</t>
  </si>
  <si>
    <t>R6 1990 Major Occupation Code for last job in Participant's third employer job spell.</t>
  </si>
  <si>
    <t>R6 1990 Major Occupation Code for last job in Participant's fourth employer job spell.</t>
  </si>
  <si>
    <t>R6 1990 Major Occupation Code for last job in Participant's fifth employer job spell.</t>
  </si>
  <si>
    <t>R6 1990 Major Occupation Code for last job in Participant's sixth employer job spell.</t>
  </si>
  <si>
    <t>R6 1990 Major Occupation Code for last job in Participant's seventh employer job spell.</t>
  </si>
  <si>
    <t>R6 1990 Major Occupation Code for last job in Participant's eighth employer job spell.</t>
  </si>
  <si>
    <t>R6 1990 Major Occupation Code for last job in Participant's current or last employer job spell.</t>
  </si>
  <si>
    <t>R6 1990 Major Occupation Code for last job in Participant's pre-retirement employer job spell.</t>
  </si>
  <si>
    <t>R6 NAICS (North American Industry Classification System) Code for last job in Participant's first employer job spell.</t>
  </si>
  <si>
    <t>R6 NAICS (North American Industry Classification System) Code for last job in Participant's second employer job spell.</t>
  </si>
  <si>
    <t>R6 NAICS (North American Industry Classification System) Code for last job in Participant's third employer job spell.</t>
  </si>
  <si>
    <t>R6 NAICS (North American Industry Classification System) Code for last job in Participant's fourth employer job spell.</t>
  </si>
  <si>
    <t>R6 NAICS (North American Industry Classification System) Code for last job in Participant's fifth employer job spell.</t>
  </si>
  <si>
    <t>R6 NAICS (North American Industry Classification System) Code for last job in Participant's sixth employer job spell.</t>
  </si>
  <si>
    <t>R6 NAICS (North American Industry Classification System) Code for last job in Participant's seventh employer job spell.</t>
  </si>
  <si>
    <t>R6 NAICS (North American Industry Classification System) Code for last job in Participant's eighth employer job spell.</t>
  </si>
  <si>
    <t>R6 NAICS (North American Industry Classification System) Code for last job in Participant's current or last employer job spell.</t>
  </si>
  <si>
    <t>R6 NAICS (North American Industry Classification System) Code for last job in Participant's pre-retirement employer job spell.</t>
  </si>
  <si>
    <t>R6 SOC (Standard Occupational Classification) Code for last job in Participant's first employer job spell.</t>
  </si>
  <si>
    <t>R6 SOC (Standard Occupational Classification) Code for last job in Participant's second employer job spell.</t>
  </si>
  <si>
    <t>R6 SOC (Standard Occupational Classification) Code for last job in Participant's third employer job spell.</t>
  </si>
  <si>
    <t>R6 SOC (Standard Occupational Classification) Code for last job in Participant's fourth employer job spell.</t>
  </si>
  <si>
    <t>R6 SOC (Standard Occupational Classification) Code for last job in Participant's fifth employer job spell.</t>
  </si>
  <si>
    <t>R6 SOC (Standard Occupational Classification) Code for last job in Participant's sixth employer job spell.</t>
  </si>
  <si>
    <t>R6 SOC (Standard Occupational Classification) Code for last job in Participant's seventh employer job spell.</t>
  </si>
  <si>
    <t>R6 SOC (Standard Occupational Classification) Code for last job in Participant's eighth employer job spell.</t>
  </si>
  <si>
    <t>R6 SOC (Standard Occupational Classification) Code for last job in Participant's current or last employer job spell.</t>
  </si>
  <si>
    <t>R6 SOC (Standard Occupational Classification) Code for last job in Participant's pre-retirement employer job spell.</t>
  </si>
  <si>
    <t>R6 1989 Nakao-Treas Prestige Rating for last job in Participant's first employer job spell.</t>
  </si>
  <si>
    <t>R6 1989 Nakao-Treas Prestige Rating for last job in Participant's second employer job spell.</t>
  </si>
  <si>
    <t>R6 1989 Nakao-Treas Prestige Rating for last job in Participant's third employer job spell.</t>
  </si>
  <si>
    <t>R6 1989 Nakao-Treas Prestige Rating for last job in Participant's fourth employer job spell.</t>
  </si>
  <si>
    <t>R6 1989 Nakao-Treas Prestige Rating for last job in Participant's fifth employer job spell.</t>
  </si>
  <si>
    <t>R6 1989 Nakao-Treas Prestige Rating for last job in Participant's sixth employer job spell.</t>
  </si>
  <si>
    <t>R6 1989 Nakao-Treas Prestige Rating for last job in Participant's seventh employer job spell.</t>
  </si>
  <si>
    <t>R6 1989 Nakao-Treas Prestige Rating for last job in Participant's eighth employer job spell.</t>
  </si>
  <si>
    <t>R6 1989 Nakao-Treas Prestige Rating for last job in Participant's current or last employer job spell.</t>
  </si>
  <si>
    <t>R6 1989 Nakao-Treas Prestige Rating for last job in Participant's pre-retirement employer job spell.</t>
  </si>
  <si>
    <t>R6 1990 Occupational Education Score for last job in Participant's first employer job spell.</t>
  </si>
  <si>
    <t>R6 1990 Occupational Education Score for last job in Participant's second employer job spell.</t>
  </si>
  <si>
    <t>R6 1990 Occupational Education Score for last job in Participant's third employer job spell.</t>
  </si>
  <si>
    <t>R6 1990 Occupational Education Score for last job in Participant's fourth employer job spell.</t>
  </si>
  <si>
    <t>R6 1990 Occupational Education Score for last job in Participant's fifth employer job spell.</t>
  </si>
  <si>
    <t>R6 1990 Occupational Education Score for last job in Participant's sixth employer job spell.</t>
  </si>
  <si>
    <t>R6 1990 Occupational Education Score for last job in Participant's seventh employer job spell.</t>
  </si>
  <si>
    <t>R6 1990 Occupational Education Score for last job in Participant's eighth employer job spell.</t>
  </si>
  <si>
    <t>R6 1990 Occupational Education Score for last job in Participant's current or last employer job spell.</t>
  </si>
  <si>
    <t>R6 1990 Occupational Education Score for last job in Participant's pre-retirement employer job spell.</t>
  </si>
  <si>
    <t>R6 1990 Occupational Earnings Score for last job in Participant's first employer job spell.</t>
  </si>
  <si>
    <t>R6 1990 Occupational Earnings Score for last job in Participant's second employer job spell.</t>
  </si>
  <si>
    <t>R6 1990 Occupational Earnings Score for last job in Participant's third employer job spell.</t>
  </si>
  <si>
    <t>R6 1990 Occupational Earnings Score for last job in Participant's fourth employer job spell.</t>
  </si>
  <si>
    <t>R6 1990 Occupational Earnings Score for last job in Participant's fifth employer job spell.</t>
  </si>
  <si>
    <t>R6 1990 Occupational Earnings Score for last job in Participant's sixth employer job spell.</t>
  </si>
  <si>
    <t>R6 1990 Occupational Earnings Score for last job in Participant's seventh employer job spell.</t>
  </si>
  <si>
    <t>R6 1990 Occupational Earnings Score for last job in Participant's eighth employer job spell.</t>
  </si>
  <si>
    <t>R6 1990 Occupational Earnings Score for last job in Participant's current or last employer job spell.</t>
  </si>
  <si>
    <t>R6 1990 Occupational Earnings Score for last job in Participant's pre-retirement employer job spell.</t>
  </si>
  <si>
    <t>R6 What was the Participant's main reason for leaving their first employer job spell?</t>
  </si>
  <si>
    <t>R6 What was the Participant's main reason for leaving their second employer job spell?</t>
  </si>
  <si>
    <t>R6 What was the Participant's main reason for leaving their third employer job spell?</t>
  </si>
  <si>
    <t>R6 What was the Participant's main reason for leaving their fourth employer job spell?</t>
  </si>
  <si>
    <t>R6 What was the Participant's main reason for leaving their fifth employer job spell?</t>
  </si>
  <si>
    <t>R6 What was the Participant's main reason for leaving their sixth employer job spell?</t>
  </si>
  <si>
    <t>R6 What was the Participant's main reason for leaving their seventh employer job spell?</t>
  </si>
  <si>
    <t>R6 What was the Participant's main reason for leaving their eighth employer job spell?</t>
  </si>
  <si>
    <t>R6 What was the Participant's main reason for leaving their current or last employer job spell?</t>
  </si>
  <si>
    <t>R6 What was the Participant's main reason for leaving their pre-retirement employer job spell?</t>
  </si>
  <si>
    <t>R6 Did a health problem influence Participant to leave their first employer job spell?</t>
  </si>
  <si>
    <t>R6 Did a health problem influence Participant to leave their second employer job spell?</t>
  </si>
  <si>
    <t>R6 Did a health problem influence Participant to leave their third employer job spell?</t>
  </si>
  <si>
    <t>R6 Did a health problem influence Participant to leave their fourth employer job spell?</t>
  </si>
  <si>
    <t>R6 Did a health problem influence Participant to leave their fifth employer job spell?</t>
  </si>
  <si>
    <t>R6 Did a health problem influence Participant to leave their sixth employer job spell?</t>
  </si>
  <si>
    <t>R6 Did a health problem influence Participant to leave their seventh employer job spell?</t>
  </si>
  <si>
    <t>R6 Did a health problem influence Participant to leave their eighth employer job spell?</t>
  </si>
  <si>
    <t>R6 Did a health problem influence Participant to leave their current or last employer job spell?</t>
  </si>
  <si>
    <t>R6 Did a health problem influence Participant to leave their pre-retirement employer job spell?</t>
  </si>
  <si>
    <t>R6 Could Participant have maintained their first employer job spell for another 6 months?</t>
  </si>
  <si>
    <t>R6 Could Participant have maintained their second employer job spell for another 6 months?</t>
  </si>
  <si>
    <t>R6 Could Participant have maintained their third employer job spell for another 6 months?</t>
  </si>
  <si>
    <t>R6 Could Participant have maintained their fourth employer job spell for another 6 months?</t>
  </si>
  <si>
    <t>R6 Could Participant have maintained their fifth employer job spell for another 6 months?</t>
  </si>
  <si>
    <t>R6 Could Participant have maintained their sixth employer job spell for another 6 months?</t>
  </si>
  <si>
    <t>R6 Could Participant have maintained their seventh employer job spell for another 6 months?</t>
  </si>
  <si>
    <t>R6 Could Participant have maintained their eighth employer job spell for another 6 months?</t>
  </si>
  <si>
    <t>R6 Could Participant have maintained their current or last employer job spell for another 6 months?</t>
  </si>
  <si>
    <t>R6 Could Participant have maintained their pre-retirement employer job spell for another 6 months?</t>
  </si>
  <si>
    <t>R6 Did Participant retire from their first employer job spell?</t>
  </si>
  <si>
    <t>R6 Did Participant retire from their second employer job spell?</t>
  </si>
  <si>
    <t>R6 Did Participant retire from their third employer job spell?</t>
  </si>
  <si>
    <t>R6 Did Participant retire from their fourth employer job spell?</t>
  </si>
  <si>
    <t>R6 Did Participant retire from their fifth employer job spell?</t>
  </si>
  <si>
    <t>R6 Did Participant retire from their sixth employer job spell?</t>
  </si>
  <si>
    <t>R6 Did Participant retire from their seventh employer job spell?</t>
  </si>
  <si>
    <t>R6 Did Participant retire from their eighth employer job spell?</t>
  </si>
  <si>
    <t>R6 Did Participant retire from their current or last employer job spell?</t>
  </si>
  <si>
    <t>R6 Why was Participant laid off from their first employer job spell?</t>
  </si>
  <si>
    <t>R6 Why was Participant laid off from their second employer job spell?</t>
  </si>
  <si>
    <t>R6 Why was Participant laid off from their third employer job spell?</t>
  </si>
  <si>
    <t>R6 Why was Participant laid off from their fourth employer job spell?</t>
  </si>
  <si>
    <t>R6 Why was Participant laid off from their fifth employer job spell?</t>
  </si>
  <si>
    <t>R6 Why was Participant laid off from their sixth employer job spell?</t>
  </si>
  <si>
    <t>R6 Why was Participant laid off from their seventh employer job spell?</t>
  </si>
  <si>
    <t>R6 Why was Participant laid off from their eighth employer job spell?</t>
  </si>
  <si>
    <t>R6 Why was Participant laid off from their current or last employer job spell?</t>
  </si>
  <si>
    <t>R6 Why was Participant laid off from their pre-retirement employer job spell?</t>
  </si>
  <si>
    <t>R6 Was the Job Characteristics Module completed by Participant alone, with help, or by proxy?</t>
  </si>
  <si>
    <t>R6 Relationship of Job Characteristics Module helper or proxy to Participant</t>
  </si>
  <si>
    <t>R6 Summary of whether Participant was eligible for the Job Characteristics Module.</t>
  </si>
  <si>
    <t>R6 Flag for outcome of Job Characteristics Module administration.</t>
  </si>
  <si>
    <t>R6 Employer job spell (from Employment Module) selected as subject of the Job Characteristics Module.</t>
  </si>
  <si>
    <t>R6 Basis on which Participant is or was paid while working for their selected employer.</t>
  </si>
  <si>
    <t>R6 Participant's most recent base hourly wage rate (in cents) while working for their selected employer.</t>
  </si>
  <si>
    <t>R6 Participant's most recent gross salary before deductions (in dollars) while working for their selected employer.</t>
  </si>
  <si>
    <t>R6 Pay interval corresponding to Participant's most recent gross salary before deductions while working for their selected employer.</t>
  </si>
  <si>
    <t>R6 Is or was Participant's most recent gross salary before deductions with their selected employer for full time work, for the full year?</t>
  </si>
  <si>
    <t>R6 While working for their selected employer, for how many months of work does or did Participant receive their most recent gross salary before deductions?</t>
  </si>
  <si>
    <t>R6 While working for their selected employer, for how many hours per week does or did Participant receive their most recent gross salary before deductions?</t>
  </si>
  <si>
    <t>R6 In an average month, how much does or did Participant earn (in dollars) from their job with the selected employer before taxes and other deductions?</t>
  </si>
  <si>
    <t>R6 Does or did Participant belong to a labor union for their job with the selected employer?</t>
  </si>
  <si>
    <t>R6 Is or was Participant's government job with the selected employer a Federal, State, or Local Government job?</t>
  </si>
  <si>
    <t>R6 While working for their selected employer, does or did Participant have authority to hire or fire others?</t>
  </si>
  <si>
    <t>R6 While working for their selected employer, can or could Participant influence or set the rate of pay received by others?</t>
  </si>
  <si>
    <t>R6 While working for their selected employer, does or did Participant supervise the work of others (i.e. what they produce/produced or how much)?</t>
  </si>
  <si>
    <t>R6 Does or did someone else supervise Participant's work for the selected employer (i.e. what they produce/produced or how much)?</t>
  </si>
  <si>
    <t>R6 While working for their selected employer, can or could Participant decide what time to come to work and when to leave, either officially or unofficially?</t>
  </si>
  <si>
    <t>R6 All things considered, how satisfied is or was Participant with their job as a whole with the selected employer?</t>
  </si>
  <si>
    <t>R6 How often does or did Participant find their work for the selected employer stressful?</t>
  </si>
  <si>
    <t>R6 While working for their selected employer, how often does or did Participant feel used up at the end of the day in a typical month?</t>
  </si>
  <si>
    <t>R6 Does or did Participant use a computer for their job with the selected employer?</t>
  </si>
  <si>
    <t>R6 Number of hours in a typical week Participant estimates they use or used a computer for their job with the selected employer.</t>
  </si>
  <si>
    <t>R6 When using a computer for their job with the selected employer, does or did Participant connect to the internet or use e-mail?</t>
  </si>
  <si>
    <t>R6 How frequently does or did Participant's job with the selected employer require lots of physical effort?</t>
  </si>
  <si>
    <t>R6 How frequently does or did Participant's job with the selected employer require intense concentration or attention?</t>
  </si>
  <si>
    <t>R6 How frequently does or did Participant have to work under the pressure of time for their job with the selected employer?</t>
  </si>
  <si>
    <t>R6 How dirty does or did Participant get on the job while working for their selected employer?</t>
  </si>
  <si>
    <t>R6 Is or was Participant ever exposed to dangerous working conditions as part of their job with the selected employer?</t>
  </si>
  <si>
    <t>R6 First mentioned dangerous working condition Participant is or was exposed to as part of their job with the selected employer.</t>
  </si>
  <si>
    <t>R6 Seriousness of first mentioned dangerous working condition Participant is or was exposed to as part of their job with the selected employer.</t>
  </si>
  <si>
    <t>R6 Second mentioned dangerous working condition Participant is or was exposed to as part of their job with the selected employer.</t>
  </si>
  <si>
    <t>R6 Seriousness of second mentioned dangerous working condition Participant is or was exposed to as part of their job with the selected employer.</t>
  </si>
  <si>
    <t>R6 Third mentioned dangerous working condition Participant is or was exposed to as part of their job with the selected employer.</t>
  </si>
  <si>
    <t>R6 Seriousness of third mentioned dangerous working condition Participant is or was exposed to as part of their job with the selected employer.</t>
  </si>
  <si>
    <t>R6 Fourth mentioned dangerous working condition Participant is or was exposed to as part of their job with the selected employer.</t>
  </si>
  <si>
    <t>R6 Seriousness of fourth mentioned dangerous working condition Participant is or was exposed to as part of their job with the selected employer.</t>
  </si>
  <si>
    <t>R6 Fifth mentioned dangerous working condition Participant is or was exposed to as part of their job with the selected employer.</t>
  </si>
  <si>
    <t>R6 Seriousness of fifth mentioned dangerous working condition Participant is or was exposed to as part of their job with the selected employer.</t>
  </si>
  <si>
    <t>R6 How frequently is or was Participant exposed to the reported dangerous working conditions as part of their job with the selected employer?</t>
  </si>
  <si>
    <t>R6 On a scale from zero to ten, what chance does Participant think there is of losing their job with the selected employer completely in the next two years?</t>
  </si>
  <si>
    <t>R6 Was the Retirement Attitudes Module completed by Participant alone, with help, or by proxy?</t>
  </si>
  <si>
    <t>R6 Relationship of Retirement Attitudes Module helper or proxy to Participant.</t>
  </si>
  <si>
    <t>R6 At this time do you consider yourself partly retired, completely retired, or not retired at all?</t>
  </si>
  <si>
    <t>R6 At what age do you plan to stop working?</t>
  </si>
  <si>
    <t>R6 At this time do you consider your SPOUSE partly retired, completely retired, or not retired at all?</t>
  </si>
  <si>
    <t>R6 Do you expect your spouse to retire at about the same time that you do?</t>
  </si>
  <si>
    <t>R6 When you (and your spouse) are (both) retired, how do you expect your living standards will change?</t>
  </si>
  <si>
    <t>R6 How much had you discussed retirement with your spouse?</t>
  </si>
  <si>
    <t>R6 In what month did you completely/partly retire?</t>
  </si>
  <si>
    <t>R6 In what year did you completely/partly retire?</t>
  </si>
  <si>
    <t>R6 Century-month in which participant completely/partially retired.</t>
  </si>
  <si>
    <t>R6 Thinking about your retirement years compared to the years just before you retired, would you say that your living standards are better, about the same, or not as good?</t>
  </si>
  <si>
    <t>R6 Thinking about your retirement years compared to the years just before you retired, would you say that your relationship with your SPOUSE has been better, about the same, or not as good?</t>
  </si>
  <si>
    <t>R6 Thinking about your retirement years compared to the years just before you retired, would you say that your relationship with your CHILDREN has been better, about the same, or not as good?</t>
  </si>
  <si>
    <t>R6 Was the Number Series Task Module completed by Participant alone, with help, or by proxy?</t>
  </si>
  <si>
    <t>R6 Relationship of Number Series Task Module helper or proxy to Participant.</t>
  </si>
  <si>
    <t>R6 The first question in McArdle &amp; Woodcock Number Series Task</t>
  </si>
  <si>
    <t>R6 The second question in McArdle &amp; Woodcock Number Series Task</t>
  </si>
  <si>
    <t>R6 The third question in McArdle &amp; Woodcock Number Series Task</t>
  </si>
  <si>
    <t>R6 The fourth question in McArdle &amp; Woodcock Number Series Task</t>
  </si>
  <si>
    <t>R6 The fifth question in McArdle &amp; Woodcock Number Series Task</t>
  </si>
  <si>
    <t>R6 The sixth question in McArdle &amp; Woodcock Number Series Task</t>
  </si>
  <si>
    <t>R6 The seventh question in McArdle &amp; Woodcock Number Series Task</t>
  </si>
  <si>
    <t>R6 The eighth question in McArdle &amp; Woodcock Number Series Task</t>
  </si>
  <si>
    <t>R6 The ninth question in McArdle &amp; Woodcock Number Series Task</t>
  </si>
  <si>
    <t>R6 The tenth question in McArdle &amp; Woodcock Number Series Task</t>
  </si>
  <si>
    <t>R6 The eleventh question in McArdle &amp; Woodcock Number Series Task</t>
  </si>
  <si>
    <t>R6 The twelfth question in McArdle &amp; Woodcock Number Series Task</t>
  </si>
  <si>
    <t>R6 The thirteenth question in McArdle &amp; Woodcock Number Series Task</t>
  </si>
  <si>
    <t>R6 The fourteenth question in McArdle &amp; Woodcock Number Series Task</t>
  </si>
  <si>
    <t>R6 The fifteenth question in McArdle &amp; Woodcock Number Series Task</t>
  </si>
  <si>
    <t>R6 Number of first 3 questions correct</t>
  </si>
  <si>
    <t>R6 Group assignment and before module refusals</t>
  </si>
  <si>
    <t>R6 Time in hundredths of seconds it took to answer the first question</t>
  </si>
  <si>
    <t>R6 Time in hundredths of seconds it took to answer the second question</t>
  </si>
  <si>
    <t>R6 Time in hundredths of seconds it took to answer the third question</t>
  </si>
  <si>
    <t>R6 Time in hundredths of seconds it took to answer the fourth question</t>
  </si>
  <si>
    <t>R6 Time in hundredths of seconds it took to answer the fifth question</t>
  </si>
  <si>
    <t>R6 Time in hundredths of seconds it took to answer the sixth question</t>
  </si>
  <si>
    <t>R6 Time in hundredths of seconds it took to answer the seventh question</t>
  </si>
  <si>
    <t>R6 Time in hundredths of seconds it took to answer the eighth question</t>
  </si>
  <si>
    <t>R6 Time in hundredths of seconds it took to answer the ninth question</t>
  </si>
  <si>
    <t>R6 Time in hundredths of seconds it took to answer the tenth question</t>
  </si>
  <si>
    <t>R6 Time in hundredths of seconds it took to answer the eleventh question</t>
  </si>
  <si>
    <t>R6 Time in hundredths of seconds it took to answer the twelfth question</t>
  </si>
  <si>
    <t>R6 Time in hundredths of seconds it took to answer the thirteenth question</t>
  </si>
  <si>
    <t>R6 Time in hundredths of seconds it took to answer the fourteenth question</t>
  </si>
  <si>
    <t>R6 Time in hundredths of seconds it took to answer the fifteenth question</t>
  </si>
  <si>
    <t>R6 NS Rasch Scoring of all answered questions</t>
  </si>
  <si>
    <t>R6 Simple Score for McArdle Task</t>
  </si>
  <si>
    <t>R6 Was the Vision Screener Module completed by Participant alone, with help, or by proxy?</t>
  </si>
  <si>
    <t>R6 Relationship of Vision Screener Module helper or proxy to Participant.</t>
  </si>
  <si>
    <t>R6 Does Participant belong to the 15% sub-sample randomly selected to complete the Vision Screener Module?</t>
  </si>
  <si>
    <t>R6 Did Participant satisfy the conditions necessary to have their vision screened?</t>
  </si>
  <si>
    <t>R6 Lowest line on the Snellen chart Participant was able to read correctly.</t>
  </si>
  <si>
    <t>R6 Was Participant able to correctly read the first (topmost) line of the Snellen chart?</t>
  </si>
  <si>
    <t>R6 Was Participant able to correctly read the second line from the top of the Snellen chart?</t>
  </si>
  <si>
    <t>R6 Was Participant able to correctly read the third line from the top of the Snellen chart?</t>
  </si>
  <si>
    <t>R6 Was Participant able to correctly read the fourth line from the top of the Snellen chart?</t>
  </si>
  <si>
    <t>R6 Was Participant able to correctly read the fifth line from the top of the Snellen chart?</t>
  </si>
  <si>
    <t>R6 Was Participant able to correctly read the sixth line from the top of the Snellen chart?</t>
  </si>
  <si>
    <t>R6 Was Participant able to correctly read the seventh line from the top of the Snellen chart?</t>
  </si>
  <si>
    <t>R6 Was Participant able to correctly read the eighth line from the top of the Snellen chart?</t>
  </si>
  <si>
    <t>R6 Was Participant able to correctly read the ninth line from the top of the Snellen chart?</t>
  </si>
  <si>
    <t>R6 Was Participant able to correctly read the tenth line from the top of the Snellen chart?</t>
  </si>
  <si>
    <t>R6 Was Participant able to correctly read the eleventh (bottommost) line of the Snellen chart?</t>
  </si>
  <si>
    <t>R6 Was the linguistic functioning module completed by participant alone, with help, or by proxy?</t>
  </si>
  <si>
    <t>R6 relationship of linguistic functioning module helper or proxy to participant.</t>
  </si>
  <si>
    <t>R6 Summary of whether Participant belonged to the 16% sub-sample randomly selected to complete Linguistic Functioning module.</t>
  </si>
  <si>
    <t>R6 Length of time for Participant to complete reading number string</t>
  </si>
  <si>
    <t>R6 Number of errors made while reading number string</t>
  </si>
  <si>
    <t>R6 Average accuracy for regular word pronunciations</t>
  </si>
  <si>
    <t>R6 Average reaction time for regular word pronunciations</t>
  </si>
  <si>
    <t>R6 Average accuracy for irregular word pronunciations</t>
  </si>
  <si>
    <t>R6 Average reaction time for irregular word pronunciations</t>
  </si>
  <si>
    <t>R6 Average accuracy for non-word pronuncations</t>
  </si>
  <si>
    <t>R6 Average reaction time for non-word pronunciations</t>
  </si>
  <si>
    <t>R6 Average accuracy for animal domain picture naming</t>
  </si>
  <si>
    <t>R6 Average reaction time for animal domain picture naming</t>
  </si>
  <si>
    <t>R6 Average accuracy for human-made domain picture naming</t>
  </si>
  <si>
    <t>R6 Average reaction time for human-made domain picture naming</t>
  </si>
  <si>
    <t>R6 Average accuracy for number judgment</t>
  </si>
  <si>
    <t>R6 Average reaction time for number judgment</t>
  </si>
  <si>
    <t>R6 Average accuracy for reverse number judgment</t>
  </si>
  <si>
    <t>R6 Average reaction time for reverse number judgment</t>
  </si>
  <si>
    <t>R6 Average accuracy for high-frequency, atypical word recognition</t>
  </si>
  <si>
    <t>R6 average reaction time for high-frequency, atypical word recognition</t>
  </si>
  <si>
    <t>R6 average accuracy for high-frequency, typical word recognition</t>
  </si>
  <si>
    <t>R6 average reaction time for high-frequency, typical word recognition</t>
  </si>
  <si>
    <t>R6 average accuracy for low-frequency, atypical word recognition</t>
  </si>
  <si>
    <t>R6 average reaction time for low-frequency, atypical word recognition</t>
  </si>
  <si>
    <t>R6 average accuracy for low-frequency, typical word recognition</t>
  </si>
  <si>
    <t>R6 average reaction time for low-frequency, typical word recognition</t>
  </si>
  <si>
    <t>R6 Averacy accuracy for animal domain category verification</t>
  </si>
  <si>
    <t>R6 Average reaction time for animal domain category verification</t>
  </si>
  <si>
    <t>R6 Average accuracy for human-made domain category verification</t>
  </si>
  <si>
    <t>R6 Average reaction time for human-made domain category verification</t>
  </si>
  <si>
    <t>R6 Picture Naming: Recorded response for ambulance</t>
  </si>
  <si>
    <t>R6 Picture Naming: Accuracy for ambulance</t>
  </si>
  <si>
    <t>R6 Picture Naming: Reaction time for ambulance</t>
  </si>
  <si>
    <t>R6 Picture Naming: Trial order for ambulance</t>
  </si>
  <si>
    <t>R6 Picture Naming: Recorded response for beret</t>
  </si>
  <si>
    <t>R6 Picture Naming: Accuracy for beret</t>
  </si>
  <si>
    <t>R6 Picture Naming: Reaction time for beret</t>
  </si>
  <si>
    <t>R6 Picture Naming: Trial order for beret</t>
  </si>
  <si>
    <t>R6 Picture Naming: Recorded response for eagle</t>
  </si>
  <si>
    <t>R6 Picture Naming: Accuracy for eagle</t>
  </si>
  <si>
    <t>R6 Picture Naming: Reaction time for eagle</t>
  </si>
  <si>
    <t>R6 Picture Naming: Trial order for eagle</t>
  </si>
  <si>
    <t>R6 Picture Naming: Recorded response for goldfish</t>
  </si>
  <si>
    <t>R6 Picture Naming: Accuracy for goldfish</t>
  </si>
  <si>
    <t>R6 Picture Naming: Reaction time for goldfish</t>
  </si>
  <si>
    <t>R6 Picture Naming: Trial order for goldfish</t>
  </si>
  <si>
    <t>R6 Picture Naming: Recorded response for goose</t>
  </si>
  <si>
    <t>R6 Picture Naming: Accuracy for goose</t>
  </si>
  <si>
    <t>R6 Picture Naming: Reaction time for goose</t>
  </si>
  <si>
    <t>R6 Picture Naming: Trial order for goose</t>
  </si>
  <si>
    <t>R6 Picture Naming: Recorded response for hoe</t>
  </si>
  <si>
    <t>R6 Picture Naming: Accuracy for hoe</t>
  </si>
  <si>
    <t>R6 Picture Naming: Reaction time for hoe</t>
  </si>
  <si>
    <t>R6 Picture Naming: Trial order for hoe</t>
  </si>
  <si>
    <t>R6 Picture Naming: Recorded response for hummingbird</t>
  </si>
  <si>
    <t>R6 Picture Naming: Accuracy for hummingbird</t>
  </si>
  <si>
    <t>R6 Picture Naming: Reaction time for hummingbird</t>
  </si>
  <si>
    <t>R6 Picture Naming: Trial order for hummingbird</t>
  </si>
  <si>
    <t>R6 Picture Naming: Recorded response for knife</t>
  </si>
  <si>
    <t>R6 Picture Naming: Accuracy for knife</t>
  </si>
  <si>
    <t>R6 Picture Naming: Reaction time for knife</t>
  </si>
  <si>
    <t>R6 Picture Naming: Trial order for knife</t>
  </si>
  <si>
    <t>R6 Picture Naming: Recorded response for Labrador</t>
  </si>
  <si>
    <t>R6 Picture Naming: Accuracy for Labrador</t>
  </si>
  <si>
    <t>R6 Picture Naming: Reaction time for Labrador</t>
  </si>
  <si>
    <t>R6 Picture Naming: Trial order for Labrador</t>
  </si>
  <si>
    <t>R6 Picture Naming: Recorded response for limousine</t>
  </si>
  <si>
    <t>R6 Picture Naming: Accuracy for limousine</t>
  </si>
  <si>
    <t>R6 Picture Naming: Reaction time for limousine</t>
  </si>
  <si>
    <t>R6 Picture Naming: Trial order for limousine</t>
  </si>
  <si>
    <t>R6 Picture Naming: Recorded response for lion</t>
  </si>
  <si>
    <t>R6 Picture Naming: Accuracy for lion</t>
  </si>
  <si>
    <t>R6 Picture Naming: Reaction time for lion</t>
  </si>
  <si>
    <t>R6 Picture Naming: Trial order for lion</t>
  </si>
  <si>
    <t>R6 Picture Naming: Recorded response for panther</t>
  </si>
  <si>
    <t>R6 Picture Naming: Accuracy for panther</t>
  </si>
  <si>
    <t>R6 Picture Naming: Reaction time for panther</t>
  </si>
  <si>
    <t>R6 Picture Naming: Trial order for panther</t>
  </si>
  <si>
    <t>R6 Picture Naming: Recorded response for penguin</t>
  </si>
  <si>
    <t>R6 Picture Naming: Accuracy for penguin</t>
  </si>
  <si>
    <t>R6 Picture Naming: Reaction time for penguin</t>
  </si>
  <si>
    <t>R6 Picture Naming: Trial order for penguin</t>
  </si>
  <si>
    <t>R6 Picture Naming: Recorded response for pepper mill</t>
  </si>
  <si>
    <t>R6 Picture Naming: Accuracy for pepper mill</t>
  </si>
  <si>
    <t>R6 Picture Naming: Reaction time for pepper mill</t>
  </si>
  <si>
    <t>R6 Picture Naming: Trial order for pepper mill</t>
  </si>
  <si>
    <t>R6 Picture Naming: Recorded response for rabbit</t>
  </si>
  <si>
    <t>R6 Picture Naming: Accuracy for rabbit</t>
  </si>
  <si>
    <t>R6 Picture Naming: Reaction time for rabbit</t>
  </si>
  <si>
    <t>R6 Picture Naming: Trial order for rabbit</t>
  </si>
  <si>
    <t>R6 Picture Naming: Recorded response for rake</t>
  </si>
  <si>
    <t>R6 Picture Naming: Accuracy for rake</t>
  </si>
  <si>
    <t>R6 Picture Naming: Reaction time for rake</t>
  </si>
  <si>
    <t>R6 Picture Naming: Trial order for rake</t>
  </si>
  <si>
    <t>R6 Picture Naming: Recorded response for shuttle</t>
  </si>
  <si>
    <t>R6 Picture Naming: Accuracy for shuttle</t>
  </si>
  <si>
    <t>R6 Picture Naming: Reaction time for shuttle</t>
  </si>
  <si>
    <t>R6 Picture Naming: Trial order for shuttle</t>
  </si>
  <si>
    <t>R6 Picture Naming: Recorded response for slippers</t>
  </si>
  <si>
    <t>R6 Picture Naming: Accuracy for slippers</t>
  </si>
  <si>
    <t>R6 Picture Naming: Reaction time for slippers</t>
  </si>
  <si>
    <t>R6 Picture Naming: Trial order for slippers</t>
  </si>
  <si>
    <t>R6 Picture Naming: Recorded response for spoon</t>
  </si>
  <si>
    <t>R6 Picture Naming: Accuracy for spoon</t>
  </si>
  <si>
    <t>R6 Picture Naming: Reaction time for spoon</t>
  </si>
  <si>
    <t>R6 Picture Naming: Trial order for spoon</t>
  </si>
  <si>
    <t>R6 Picture Naming: Recorded response for Stetson</t>
  </si>
  <si>
    <t>R6 Picture Naming: Accuracy for Stetson</t>
  </si>
  <si>
    <t>R6 Picture Naming: Reaction time for Stetson</t>
  </si>
  <si>
    <t>R6 Picture Naming: Trial order for Stetson</t>
  </si>
  <si>
    <t>R6 Picture Naming: Recorded response for swan</t>
  </si>
  <si>
    <t>R6 Picture Naming: Accuracy for swan</t>
  </si>
  <si>
    <t>R6 Picture Naming: Reaction time for swan</t>
  </si>
  <si>
    <t>R6 Picture Naming: Trial order for swan</t>
  </si>
  <si>
    <t>R6 Picture Naming: Recorded response for tiger</t>
  </si>
  <si>
    <t>R6 Picture Naming: Accuracy for tiger</t>
  </si>
  <si>
    <t>R6 Picture Naming: Reaction time for tiger</t>
  </si>
  <si>
    <t>R6 Picture Naming: Trial order for tiger</t>
  </si>
  <si>
    <t>R6 Picture Naming: Recorded response for turkey</t>
  </si>
  <si>
    <t>R6 Picture Naming: Accuracy for turkey</t>
  </si>
  <si>
    <t>R6 Picture Naming: Reaction time for turkey</t>
  </si>
  <si>
    <t>R6 Picture Naming: Trial order for turkey</t>
  </si>
  <si>
    <t>R6 Picture Naming: Recorded response for van</t>
  </si>
  <si>
    <t>R6 Picture Naming: Accuracy for van</t>
  </si>
  <si>
    <t>R6 Picture Naming: Reaction time for van</t>
  </si>
  <si>
    <t>R6 Picture Naming: Trial order for van</t>
  </si>
  <si>
    <t>R6 Was the immediate recall session of the Cognition - Word Recall Module completed by Participant alone, with help, or by proxy?</t>
  </si>
  <si>
    <t>R6 Relationship to Participant of helper or proxy for the immediate recall session of the Cognition - Word Recall Module.</t>
  </si>
  <si>
    <t>R6 Was the delayed recall session of the Cognition - Word Recall Module completed by Participant alone, with help, or by proxy?</t>
  </si>
  <si>
    <t>R6 Relationship to Participant of helper or proxy for the delayed recall session of the Cognition - Word Recall Module.</t>
  </si>
  <si>
    <t>R6 Summary of whether Participant belonged to the 80% sub-sample randomly selected to complete the Word Recall Task.</t>
  </si>
  <si>
    <t>R6 Flag for outcome of the Word Recall Task.</t>
  </si>
  <si>
    <t>R6 Set of ten words assigned to Participant for administration of Word Recall Task.</t>
  </si>
  <si>
    <t>R6 Summary of whether Participant repeated 'HOTEL/WATER' during the immediate recall session of the Word Recall Task.</t>
  </si>
  <si>
    <t>R6 Summary of whether Participant repeated 'RIVER/CHURCH' during the immediate recall session of the Word Recall Task.</t>
  </si>
  <si>
    <t>R6 Summary of whether Participant repeated 'TREE/DOCTOR' during the immediate recall session of the Word Recall Task.</t>
  </si>
  <si>
    <t>R6 Summary of whether Participant repeated 'SKIN/PALACE' during the immediate recall session of the Word Recall Task.</t>
  </si>
  <si>
    <t>R6 Summary of whether Participant repeated 'GOLD/FIRE' during the immediate recall session of the Word Recall Task.</t>
  </si>
  <si>
    <t>R6 Summary of whether Participant repeated 'MARKET/GARDEN' during the immediate recall session of the Word Recall Task.</t>
  </si>
  <si>
    <t>R6 Summary of whether Participant repeated 'PAPER/SEA' during the immediate recall session of the Word Recall Task.</t>
  </si>
  <si>
    <t>R6 Summary of whether Participant repeated 'CHILD/VILLAGE' during the immediate recall session of the Word Recall Task.</t>
  </si>
  <si>
    <t>R6 Summary of whether Participant repeated 'KING/BABY' during the immediate recall session of the Word Recall Task.</t>
  </si>
  <si>
    <t>R6 Summary of whether Participant repeated 'BOOK/TABLE' during the immediate recall session of the Word Recall Task.</t>
  </si>
  <si>
    <t>R6 Number of correct words repeated by Participant during the immediate recall session of the Word Recall Task.</t>
  </si>
  <si>
    <t>R6 Number of incorrect words said by Participant during the immediate recall session of the Word Recall Task.</t>
  </si>
  <si>
    <t>R6 Time in seconds elapsed between conclusion of the immediate recall session of the Word Recall Task and the beginning of the delayed recall session.</t>
  </si>
  <si>
    <t>R6 Number of correct words repeated by Participant during the delayed recall session of the Word Recall Task that were not previously repeated during the immediate recall session.</t>
  </si>
  <si>
    <t>R6 Number of correct words repeated by Participant during the immediate recall session of the Word Recall Task that were not later repeated during the delayed recall session.</t>
  </si>
  <si>
    <t>R6 First word said by Participant during the immediate recall session of the Word Recall Task.</t>
  </si>
  <si>
    <t>R6 Second word said by Participant during the immediate recall session of the Word Recall Task.</t>
  </si>
  <si>
    <t>R6 Third word said by Participant during the immediate recall session of the Word Recall Task.</t>
  </si>
  <si>
    <t>R6 Fourth word said by Participant during the immediate recall session of the Word Recall Task.</t>
  </si>
  <si>
    <t>R6 Fifth word said by Participant during the immediate recall session of the Word Recall Task.</t>
  </si>
  <si>
    <t>R6 Sixth word said by Participant during the immediate recall session of the Word Recall Task.</t>
  </si>
  <si>
    <t>R6 Seventh word said by Participant during the immediate recall session of the Word Recall Task.</t>
  </si>
  <si>
    <t>R6 Eighth word said by Participant during the immediate recall session of the Word Recall Task.</t>
  </si>
  <si>
    <t>R6 Ninth word said by Participant during the immediate recall session of the Word Recall Task.</t>
  </si>
  <si>
    <t>R6 Tenth word said by Participant during the immediate recall session of the Word Recall Task.</t>
  </si>
  <si>
    <t>R6 Eleventh word said by Participant during the immediate recall session of the Word Recall Task.</t>
  </si>
  <si>
    <t>R6 Twelfth word said by Participant during the immediate recall session of the Word Recall Task.</t>
  </si>
  <si>
    <t>R6 Summary of whether Participant repeated 'HOTEL/WATER' during the delayed recall session of the Word Recall Task.</t>
  </si>
  <si>
    <t>R6 Summary of whether Participant repeated 'RIVER/CHURCH' during the delayed recall session of the Word Recall Task.</t>
  </si>
  <si>
    <t>R6 Summary of whether Participant repeated 'TREE/DOCTOR' during the delayed recall session of the Word Recall Task.</t>
  </si>
  <si>
    <t>R6 Summary of whether Participant repeated 'SKIN/PALACE' during the delayed recall session of the Word Recall Task.</t>
  </si>
  <si>
    <t>R6 Summary of whether Participant repeated 'GOLD/FIRE' during the delayed recall session of the Word Recall Task.</t>
  </si>
  <si>
    <t>R6 Summary of whether Participant repeated 'MARKET/GARDEN' during the delayed recall session of the Word Recall Task.</t>
  </si>
  <si>
    <t>R6 Summary of whether Participant repeated 'PAPER/SEA' during the delayed recall session of the Word Recall Task.</t>
  </si>
  <si>
    <t>R6 Summary of whether Participant repeated 'CHILD/VILLAGE' during the delayed recall session of the Word Recall Task.</t>
  </si>
  <si>
    <t>R6 Summary of whether Participant repeated 'KING/BABY' during the delayed recall session of the Word Recall Task.</t>
  </si>
  <si>
    <t>R6 Summary of whether Participant repeated 'BOOK/TABLE' during the delayed recall session of the Word Recall Task.</t>
  </si>
  <si>
    <t>R6 Number of correct words repeated by Participant during the delayed recall session of the Word Recall Task.</t>
  </si>
  <si>
    <t>R6 Number of incorrect words said by Participant during the delayed recall session of the Word Recall Task.</t>
  </si>
  <si>
    <t>R6 First word said by Participant during the delayed recall session of the Word Recall Task.</t>
  </si>
  <si>
    <t>R6 Second word said by Participant during the delayed recall session of the Word Recall Task.</t>
  </si>
  <si>
    <t>R6 Third word said by Participant during the delayed recall session of the Word Recall Task.</t>
  </si>
  <si>
    <t>R6 Fourth word said by Participant during the delayed recall session of the Word Recall Task.</t>
  </si>
  <si>
    <t>R6 Fifth word said by Participant during the delayed recall session of the Word Recall Task.</t>
  </si>
  <si>
    <t>R6 Sixth word said by Participant during the delayed recall session of the Word Recall Task.</t>
  </si>
  <si>
    <t>R6 Seventh word said by Participant during the delayed recall session of the Word Recall Task.</t>
  </si>
  <si>
    <t>R6 Eighth word said by Participant during the delayed recall session of the Word Recall Task.</t>
  </si>
  <si>
    <t>R6 Ninth word said by Participant during the delayed recall session of the Word Recall Task.</t>
  </si>
  <si>
    <t>R6 Tenth word said by Participant during the delayed recall session of the Word Recall Task.</t>
  </si>
  <si>
    <t>R6 Eleventh word said by Participant during the delayed recall session of the Word Recall Task.</t>
  </si>
  <si>
    <t>R6 Twelfth word said by Participant during the delayed recall session of the Word Recall Task.</t>
  </si>
  <si>
    <t>R6 Thirteenth word said by Participant during the delayed recall session of the Word Recall Task.</t>
  </si>
  <si>
    <t>R6 Fourteenth word said by Participant during the delayed recall session of the Word Recall Task.</t>
  </si>
  <si>
    <t>R6 Fifteenth word said by Participant during the delayed recall session of the Word Recall Task.</t>
  </si>
  <si>
    <t>R6 Sixteenth word said by Participant during the delayed recall session of the Word Recall Task.</t>
  </si>
  <si>
    <t>R6 Seventeenth word said by Participant during the delayed recall session of the Word Recall Task.</t>
  </si>
  <si>
    <t>R6 Was the Volunteering Module completed by Participant alone, with help, or by proxy?</t>
  </si>
  <si>
    <t>R6 Relationship of Volunteering Module helper or proxy to Participant.</t>
  </si>
  <si>
    <t>R6 Did Participant do volunteer work since last interview?</t>
  </si>
  <si>
    <t>R6 How regularly did Participant volunteer since last interview?</t>
  </si>
  <si>
    <t>R6 Did Participant do volunteer work in the last 12 months?</t>
  </si>
  <si>
    <t>R6 Did Participant volunteer for a religious organization in the last 12 months?</t>
  </si>
  <si>
    <t>R6 Did Participant volunteer for a school or educational organization in the last 12 months?</t>
  </si>
  <si>
    <t>R6 Did Participant volunteer for a political group or labor union in last 12 months?</t>
  </si>
  <si>
    <t>R6 Did Participant volunteer for a senior citizen group or related organization in the last 12 months?</t>
  </si>
  <si>
    <t>R6 Did Participant volunteer for any other national or local organization in the last 12 months?</t>
  </si>
  <si>
    <t>R6 Number of Participant's volunteer activities during the last 12 months not including coded response for KV110REA.</t>
  </si>
  <si>
    <t>R6 What type of volunteering did Participant do in last 12 months other than senior citizen Groups, political Groups, labor unions, national or local organizations?</t>
  </si>
  <si>
    <t>R6 How many hours did Participant volunteer in the last 12 months?</t>
  </si>
  <si>
    <t>R6 How satisfied was Participant with results of volunteer work?</t>
  </si>
  <si>
    <t>R6 Raw numeric component for frequency of religious attendance in past year.</t>
  </si>
  <si>
    <t>R6 Units corresponding with numeric component for frequency of religious attendance.</t>
  </si>
  <si>
    <t>R6 Frequency of religious attendance converted to total times in the past year.</t>
  </si>
  <si>
    <t>R6 Was the Caregiving Module completed by Participant alone, with help, or by proxy?</t>
  </si>
  <si>
    <t>R6 Relationship of Caregiving Module helper or proxy to Participant.</t>
  </si>
  <si>
    <t>R6 Is Participant currently providing unpaid personal care to any family member or friends?</t>
  </si>
  <si>
    <t>R6 Has Participant ever given unpaid personal care for a period of one month or more to a family member or friend because of a long-term physical or mental condition, illness, or disability?</t>
  </si>
  <si>
    <t>R6 Number of people for whom Participant is currently providing unpaid care.</t>
  </si>
  <si>
    <t>R6 Combined hours Participant currently spends providing care for multiple recipients in an average week.</t>
  </si>
  <si>
    <t>R6 Participant's relationship to person for whom they are currently providing the most care.</t>
  </si>
  <si>
    <t>R6 Roster identification number of child or sibling for whom Participant is currently providing the most care.</t>
  </si>
  <si>
    <t>R6 Sex of person for whom Participant is currently providing the most care.</t>
  </si>
  <si>
    <t>R6 Age of person for whom Participant is currently providing the most care.</t>
  </si>
  <si>
    <t>R6 First condition, illness, or disability that caused person for whom Participant is currently providing the most care to need it. These are ICD-9 and ICF codes.</t>
  </si>
  <si>
    <t>R6 Second condition, illness, or disability that caused person for whom Participant is currently providing the most care to need it. These are ICD-9 and ICF codes.</t>
  </si>
  <si>
    <t>R6 Third condition, illness, or disability that caused person for whom Participant is currently providing the most care to need it. These are ICD-9 and ICF codes.</t>
  </si>
  <si>
    <t>R6 Fourth condition, illness, or disability that caused person for whom Participant is currently providing the most care to need it. These are ICD-9 and ICF codes.</t>
  </si>
  <si>
    <t>R6 Fifth condition, illness, or disability that caused person for whom Participant is currently providing the most care to need it. These are ICD-9 and ICF codes.</t>
  </si>
  <si>
    <t>R6 Sixth condition, illness, or disability that caused person for whom Participant is currently providing the most care to need it. These are ICD-9 and ICF codes.</t>
  </si>
  <si>
    <t>R6 Seventh condition, illness, or disability that caused person for whom Participant is currently providing the most care to need it. These are ICD-9 and ICF codes.</t>
  </si>
  <si>
    <t>R6 Summary of first condition, illness, or disability that caused person for whom Participant is currently providing the most care to need it. These are collapsed ICD-9 and ICF codes.</t>
  </si>
  <si>
    <t>R6 Summary of second condition, illness, or disability that caused person for whom Participant is currently providing the most care to need it. These are collapsed ICD-9 and ICF codes.</t>
  </si>
  <si>
    <t>R6 Summary of third condition, illness, or disability that caused person for whom Participant is currently providing the most care to need it. These are collapsed ICD-9 and ICF codes.</t>
  </si>
  <si>
    <t>R6 Summary of fourth condition, illness, or disability that caused person for whom Participant is currently providing the most care to need it. These are collapsed ICD-9 and ICF codes.</t>
  </si>
  <si>
    <t>R6 Summary of fifth condition, illness, or disability that caused person for whom Participant is currently providing the most care to need it. These are collapsed ICD-9 and ICF codes.</t>
  </si>
  <si>
    <t>R6 Summary of sixth condition, illness, or disability that caused person for whom Participant is currently providing the most care to need it. These are collapsed ICD-9 and ICF codes.</t>
  </si>
  <si>
    <t>R6 Summary of seventh condition, illness, or disability that caused person for whom Participant is currently providing the most care to need it. These are collapsed ICD-9 and ICF codes.</t>
  </si>
  <si>
    <t>R6 Primary caregiver for person whom Participant is currently providing the most care to.</t>
  </si>
  <si>
    <t>R6 In an average week, hours Participant spends caring for person they are currently providing the most care to because of long-term illness or disability.</t>
  </si>
  <si>
    <t>R6 How far away Participant lives from person for whom they are currently providing the most care.</t>
  </si>
  <si>
    <t>R6 Extent to which Participant wishes friends and family would help more with their responsibilities caring for the person whom they are currently providing the most care to.</t>
  </si>
  <si>
    <t>R6 Century-month Participant started helping person for whom they are currently providing the most care.</t>
  </si>
  <si>
    <t>R6 Is the person for whom Participant is currently providing the most care also the person they have provided the most care to ever?</t>
  </si>
  <si>
    <t>R6 Participant's relationship to person for whom they provided the most care ever.</t>
  </si>
  <si>
    <t>R6 Roster identification number of child or sibling for whom Participant provided the most care ever.</t>
  </si>
  <si>
    <t>R6 Sex of person for whom Participant provided the most care ever.</t>
  </si>
  <si>
    <t>R6 Age of person for whom Participant provided the most care ever at beginning of caregiving episode.</t>
  </si>
  <si>
    <t>R6 First condition, illness, or disability that caused person for whom Participant provided the most care ever to need it. These are ICD-9 and ICF codes.</t>
  </si>
  <si>
    <t>R6 Second condition, illness, or disability that caused person for whom Participant provided the most care ever to need it. These are ICD-9 and ICF codes.</t>
  </si>
  <si>
    <t>R6 Third condition, illness, or disability that caused person for whom Participant provided the most care ever to need it. These are ICD-9 and ICF codes.</t>
  </si>
  <si>
    <t>R6 Fourth condition, illness, or disability that caused person for whom Participant provided the most care ever to need it. These are ICD-9 and ICF codes.</t>
  </si>
  <si>
    <t>R6 Fifth condition, illness, or disability that caused person for whom Participant provided the most care ever to need it. These are ICD-9 and ICF codes.</t>
  </si>
  <si>
    <t>R6 Sixth condition, illness, or disability that caused person for whom Participant provided the most care ever to need it. These are ICD-9 and ICF codes.</t>
  </si>
  <si>
    <t>R6 Summary of first condition, illness, or disability that caused person for whom Participant provided the most care ever to need it. These are collapsed ICD-9 and ICF codes.</t>
  </si>
  <si>
    <t>R6 Summary of second condition, illness, or disability that caused person for whom Participant provided the most care ever to need it. These are collapsed ICD-9 and ICF codes.</t>
  </si>
  <si>
    <t>R6 Summary of third condition, illness, or disability that caused person for whom Participant provided the most care ever to need it. These are collapsed ICD-9 and ICF codes.</t>
  </si>
  <si>
    <t>R6 Summary of fourth condition, illness, or disability that caused person for whom Participant provided the most care ever to need it. These are collapsed ICD-9 and ICF codes.</t>
  </si>
  <si>
    <t>R6 Summary of fifth condition, illness, or disability that caused person for whom Participant provided the most care ever to need it. These are collapsed ICD-9 and ICF codes.</t>
  </si>
  <si>
    <t>R6 Summary of sixth condition, illness, or disability that caused person for whom Participant provided the most care ever to need it. These are collapsed ICD-9 and ICF codes.</t>
  </si>
  <si>
    <t>R6 Primary caregiver for person whom Participant provided the most care ever to.</t>
  </si>
  <si>
    <t>R6 In an average week, hours Participant spent caring for person they provided the most care to ever because of long-term illness or disability.</t>
  </si>
  <si>
    <t>R6 How far away Participant lived from person for whom they provided the most care ever.</t>
  </si>
  <si>
    <t>R6 Extent to which Participant wished friends and family would have helped more with their responsibilities caring for the person whom they provided the most care ever to.</t>
  </si>
  <si>
    <t>R6 Century-month Participant started helping person for whom they provided the most care ever.</t>
  </si>
  <si>
    <t>R6 Reason Participant is no longer helping person for whom they provided the most care ever.</t>
  </si>
  <si>
    <t>R6 Was the Internet Module completed by Participant alone, with help, or by proxy?</t>
  </si>
  <si>
    <t>R6 Relationship of Internet Module helper or proxy to Participant.</t>
  </si>
  <si>
    <t>R6 Is there a computer, desktop or laptop, in your household that someone uses?</t>
  </si>
  <si>
    <t>R6 If you do not currently have a computer or laptop, has there been a computer in your household in the last five years that someone used?</t>
  </si>
  <si>
    <t>R6 What is the main reason your household does not have a computer?</t>
  </si>
  <si>
    <t>R6 Other specified reason why Participant's household does not have a computer.</t>
  </si>
  <si>
    <t>R6 Did anyone in the household use the computer to connect to the Internet from home?</t>
  </si>
  <si>
    <t>R6 Did you use the computer to connect to the Internet from home?</t>
  </si>
  <si>
    <t>R6 If you did not use the computer at home to connect to the Internet, did you use the computer to do anything else?</t>
  </si>
  <si>
    <t>R6 What is the main reason your household does not have a computer anymore?</t>
  </si>
  <si>
    <t>R6 Other specified reason why Participant's household does not have a computer anymore.</t>
  </si>
  <si>
    <t>R6 Do you or anyone else in the household connect to the Internet from home?</t>
  </si>
  <si>
    <t>R6 If no one uses the computer in your home to connect to the Internet, do you ever use the computer for anything else?</t>
  </si>
  <si>
    <t>R6 If no one uses the computer in your home to connect to the Internet, has your household ever had access to the Internet from home?</t>
  </si>
  <si>
    <t>R6 What is the main reason your household does not have access to the Internet?</t>
  </si>
  <si>
    <t>R6 Other specified reason why Participant's household does not have access to the Internet.</t>
  </si>
  <si>
    <t>R6 What is the main reason your household does not have access to the Internet anymore?</t>
  </si>
  <si>
    <t>R6 Other specified reason Participant's household does not have access to the Internet anymore.</t>
  </si>
  <si>
    <t>R6 How does your household access the Internet, what type of connection?</t>
  </si>
  <si>
    <t>R6 Other specified type of access Participant's household has to the Internet.</t>
  </si>
  <si>
    <t>R6 Do you ever use the Internet from home?</t>
  </si>
  <si>
    <t>R6 If you do not use the computer at home to connect to the Internet, do you ever use the computer for anything else?</t>
  </si>
  <si>
    <t>R6 Number of minutes Participant spends per week using the Internet from home, including using e-mail, the web, chat rooms, and any instant messaging.</t>
  </si>
  <si>
    <t>R6 Does your spouse ever use the Internet from home?</t>
  </si>
  <si>
    <t>R6 If your spouse does not use the computer at home to connect to the Internet, does your spouse ever use the computer?</t>
  </si>
  <si>
    <t>R6 Summary: has the Participant had a computer in his/her household within the past 5 years?</t>
  </si>
  <si>
    <t>R6 Summary: has the Participant had Internet access in his/her household within the past 5 years?</t>
  </si>
  <si>
    <t>R6 Did the Participant answer a question about computer or Internet use stoppage that contained the word 'would'?</t>
  </si>
  <si>
    <t>R6 Which order of responses did Participant receive in his or her questions?</t>
  </si>
  <si>
    <t>R6 Was the Alcohol Module completed by Participant alone, with help, or by proxy?</t>
  </si>
  <si>
    <t>R6 Relationship of Alcohol Module helper or proxy to Participant.</t>
  </si>
  <si>
    <t>R6 Random 80% sample for additional alcohol related questions.</t>
  </si>
  <si>
    <t>R6 Have you ever drunk alcoholic beverages, such as beer, wine, liquor, or mixed alcoholic drinks?</t>
  </si>
  <si>
    <t>R6 Is there a specific reason why you have refrained from using alcohol?</t>
  </si>
  <si>
    <t>R6 During the last month, on how many days did you drink any alcoholic beverages, such as beer, wine, or liquor?</t>
  </si>
  <si>
    <t>R6 About how many drinks did you have on average on those days?</t>
  </si>
  <si>
    <t>R6 Total number of drinks the participant had in the last month.</t>
  </si>
  <si>
    <t>R6 In the past month how many times did you have 3 or more drinks on the same occasion?</t>
  </si>
  <si>
    <t>R6 Would you say that this happened at least once (if did not answer having &gt;= 3 drinks on the same occasion in the past month)?</t>
  </si>
  <si>
    <t>R6 In the past month, how many times did you have 5 or more drinks on the same occasion?</t>
  </si>
  <si>
    <t>R6 Would you say that this happened at least once (if did not answer having &gt;= 5 drinks on the same occasion in the past month)?</t>
  </si>
  <si>
    <t>R6 Would you say that the past month has been typical in terms of your drinking, or do you normally drink more or less?</t>
  </si>
  <si>
    <t>R6 Since we last talked to you, have you changed how much you typically drink?</t>
  </si>
  <si>
    <t>R6 Did respondent give a reason for changes in how much the participant drinks?</t>
  </si>
  <si>
    <t>R6 First reason for changing how much participant drinks since last interview</t>
  </si>
  <si>
    <t>R6 Second reason for changing how much participant drinks since last interview</t>
  </si>
  <si>
    <t>R6 Third reason for changing how much participant drinks since last interview</t>
  </si>
  <si>
    <t>R6 Alcohol symptom count replicated from 199x and 200x.</t>
  </si>
  <si>
    <t>R6 Number of valid alcohol symptoms used to create z_hu034rec</t>
  </si>
  <si>
    <t>R6 At any time in your life have you felt bad or guilty about drinking?</t>
  </si>
  <si>
    <t>R6 At any time in your life have people annoyed you by criticizing your drinking?</t>
  </si>
  <si>
    <t>R6 Has your drinking caused a problem for you at work?</t>
  </si>
  <si>
    <t>R6 Has your drinking created problems between you and your family?</t>
  </si>
  <si>
    <t>R6 Have you gone to anyone for help about drinking, that is, about your drinking or anyone else's?</t>
  </si>
  <si>
    <t>R6 Was that about your drinking or someone else's drinking?</t>
  </si>
  <si>
    <t>R6 When you were growing up, that is during your first 18 years, did you live with anyone who was a problem drinker or alcoholic (asked only if reported living with a problem drinker while growing up in any of the previous interviews)?</t>
  </si>
  <si>
    <t>R6 What was this person's relationship to you (the problem drink participant lived with while growing up?</t>
  </si>
  <si>
    <t>R6 Relationship of the first additional problem drinker participant lived with while growing up (if multiple persons were mentioned in HU050RE)</t>
  </si>
  <si>
    <t>R6 Relationship of the second additional problem drinker participant lived with while growing up (if multiple persons were mentioned)</t>
  </si>
  <si>
    <t>R6 Relationship of the third additional problem drinker participant lived with while growing up (if multiple persons were mentioned)</t>
  </si>
  <si>
    <t>R6 Is that on your mother's side or father's side?</t>
  </si>
  <si>
    <t>R6 Is this person a biological aunt/uncle/relative?</t>
  </si>
  <si>
    <t>R6 Have you ever been married to, or lived with someone who was a problem drinker or alcoholic other than when you were growing up?</t>
  </si>
  <si>
    <t>R6 What was this person's relationship to you (if ever living with or married to a problem drinker)?</t>
  </si>
  <si>
    <t>R6 Relationship of the first additional problem drinker participant married to or lived with other than while growing up (if multiple persons were mentioned)</t>
  </si>
  <si>
    <t>R6 Relationship of the second additional problem drinker participant married to or lived with other than while growing up (if multiple persons were mentioned)</t>
  </si>
  <si>
    <t>R6 Relationship of the third additional problem drinker participant married to or lived with other than while growing up (if multiple persons were mentioned)</t>
  </si>
  <si>
    <t>R6 In your lifetime, did you need to drink more in order to get the same effect that you did when you first started drinking?</t>
  </si>
  <si>
    <t>R6 In your lifetime, have you tried to reduce or stop drinking alcohol but failed?</t>
  </si>
  <si>
    <t>R6 In your lifetime, did you spend less time working, enjoying hobbies, or being with others because of your drinking?</t>
  </si>
  <si>
    <t>R6 In your lifetime, have you continued to drink even though you knew that the drinking caused your health or mental problems?</t>
  </si>
  <si>
    <t>R6 Was the Intertransfers Module completed by Participant alone, with help, or by proxy?</t>
  </si>
  <si>
    <t>R6 Relationship of Intertransfers Module helper or proxy to Participant?</t>
  </si>
  <si>
    <t>R6 Including money, houses, insurance settlements, trust funds, shares in a family business or farm, did you or your spouse/partner receive an inheritance worth $10,000 or more from ANYONE since we last talked to you in [anchor year]?</t>
  </si>
  <si>
    <t>R6 Since we last talked in [anchor year], in what year did you or your spouse/spouse at that time/partner receive the largest inheritance of $10,000 or more in money, houses, insurance settlements, trust funds or shares in a family business or farm?</t>
  </si>
  <si>
    <t>R6 About how much was the total value of the largest inheritance of $10,000 or more in money, houses, insurance settlements, trust funds or shares in a family business or farm?</t>
  </si>
  <si>
    <t>R6 Response summary for: About how much was the total value of the largest inheritance of $10,000 or more in money, houses, insurance settlements, trust funds or shares in a family business or farm?</t>
  </si>
  <si>
    <t>R6 Lower bound for: About how much was the total value of the largest inheritance of $10,000 or more in money, houses, insurance settlements, trust funds or shares in a family business or farm?</t>
  </si>
  <si>
    <t>R6 Upper bound for: About how much was the total value of the largest inheritance of $10,000 or more in money, houses, insurance settlements, trust funds or shares in a family business or farm?</t>
  </si>
  <si>
    <t>R6 Bracketing entry point for: About how much was the total value of the largest inheritance of $10,000 or more in money, houses, insurance settlements, trust funds or shares in a family business or farm?</t>
  </si>
  <si>
    <t>R6 From whom was the largest inheritance of $10,000 or more in money, houses, insurance settlements, trust funds or shares in a family business or farm received, that is, what is their relationship to you?</t>
  </si>
  <si>
    <t>R6 From which sibling was the largest inheritance of $10,000 or more in money, houses, insurance settlements, trust funds or shares in a family business or farm received?</t>
  </si>
  <si>
    <t>R6 From which child was the largest inheritance of $10,000 or more in money, houses, insurance settlements, trust funds or shares in a family business or farm received?</t>
  </si>
  <si>
    <t>R6 Was your father's/mother's estate (from which the largest inheritance came from) divided about evenly between you and your siblings or did someone receive more than the others?</t>
  </si>
  <si>
    <t>R6 Number of siblings that received more of father's/mother's estate (from which the largest inheritance came from).</t>
  </si>
  <si>
    <t>R6 Roster ID of first sibling that received more of father's/mother's estate (from which the largest inheritance came from).</t>
  </si>
  <si>
    <t>R6 Roster ID of second sibling that received more of father's/mother's estate (from which the largest inheritance came from).</t>
  </si>
  <si>
    <t>R6 Roster ID of third sibling that received more of father's/mother's estate (from which the largest inheritance came from).</t>
  </si>
  <si>
    <t>R6 Roster ID of fourth sibling that received more of father's/mother's estate (from which the largest inheritance came from).</t>
  </si>
  <si>
    <t>R6 Roster ID of fifth sibling that received more of father's/mother's estate (from which the largest inheritance came from).</t>
  </si>
  <si>
    <t>R6 Roster ID of sixth sibling that received more of father's/mother's estate (from which the largest inheritance came from).</t>
  </si>
  <si>
    <t>R6 Roster ID of seventh sibling that received more of father's/mother's estate (from which the largest inheritance came from).</t>
  </si>
  <si>
    <t>R6 Why did someone receive more of father's/mother's estate (from which the largest inheritance came from)?</t>
  </si>
  <si>
    <t>R6 Including money, houses, insurance settlements, trust funds, shares in a family business or farm, did you or your spouse/partner receive an inheritance worth $10,000 or more from ANYONE ELSE since we last talked to you in [anchor year]?</t>
  </si>
  <si>
    <t>R6 Since we last talked in [anchor year], in what year did you or your spouse/spouse at that time/partner receive the second largest inheritance of $10,000 or more in money, houses, insurance settlements, trust funds or shares in a family business or farm?</t>
  </si>
  <si>
    <t>R6 About how much was the total value of the second largest inheritance of $10,000 or more in money, houses, insurance settlements, trust funds or shares in a family business or farm?</t>
  </si>
  <si>
    <t>R6 Response summary for: About how much was the total value of the second largest inheritance of $10,000 or more in money, houses, insurance settlements, trust funds or shares in a family business or farm?</t>
  </si>
  <si>
    <t>R6 Lower bound for: About how much was the total value of the second largest inheritance of $10,000 or more in money, houses, insurance settlements, trust funds or shares in a family business or farm?</t>
  </si>
  <si>
    <t>R6 Upper bound for: About how much was the total value of the second largest inheritance of $10,000 or more in money, houses, insurance settlements, trust funds or shares in a family business or farm?</t>
  </si>
  <si>
    <t>R6 Bracketing entry point for: About how much was the total value of the second largest inheritance of $10,000 or more in money, houses, insurance settlements, trust funds or shares in a family business or farm?</t>
  </si>
  <si>
    <t>R6 From whom was the second largest inheritance of $10,000 or more in money, houses, insurance settlements, trust funds or shares in a family business or farm received, that is, what is their relationship to you?</t>
  </si>
  <si>
    <t>R6 From which sibling was the second largest inheritance of $10,000 or more in money, houses, insurance settlements, trust funds or shares in a family business or farm received?</t>
  </si>
  <si>
    <t>R6 From which child was the second largest inheritance of $10,000 or more in money, houses, insurance settlements, trust funds or shares in a family business or farm received?</t>
  </si>
  <si>
    <t>R6 Was your father's/mother's estate (from which the second largest inheritance came from) divided about evenly between you and your siblings or did someone receive more than the others?</t>
  </si>
  <si>
    <t>R6 Number of siblings that received more of father's/mother's estate (from which the second largest inheritance came from).</t>
  </si>
  <si>
    <t>R6 Roster ID of first sibling that received more of father's/mother's estate (from which the second largest inheritance came from).</t>
  </si>
  <si>
    <t>R6 Roster ID of second sibling that received more of father's/mother's estate (from which the second largest inheritance came from).</t>
  </si>
  <si>
    <t>R6 Roster ID of third sibling that received more of father's/mother's estate (from which the second largest inheritance came from).</t>
  </si>
  <si>
    <t>R6 Roster ID of fourth sibling that received more of father's/mother's estate (from which the second largest inheritance came from).</t>
  </si>
  <si>
    <t>R6 Roster ID of fifth sibling that received more of father's/mother's estate (from which the second largest inheritance came from).</t>
  </si>
  <si>
    <t>R6 Roster ID of sixth sibling that received more of father's/mother's estate (from which the second largest inheritance came from).</t>
  </si>
  <si>
    <t>R6 Roster ID of seventh sibling that received more of father's/mother's estate (from which the second largest inheritance came from).</t>
  </si>
  <si>
    <t>R6 Why did someone receive more of father's/mother's estate (from which the second largest inheritance came from)?</t>
  </si>
  <si>
    <t>R6 Since [anchor year], did anyone who was not living with you give you or your spouse/partner a total of $1,000 or more in money, property, or other assets?</t>
  </si>
  <si>
    <t>R6 About how much was the largest gift of $1,000 or more in money, property, or other assets that you received since [anchor year]?</t>
  </si>
  <si>
    <t>R6 Response summary for: About how much was the largest gift of $1,000 or more in money, property, or other assets that you received since [anchor year]?</t>
  </si>
  <si>
    <t>R6 Lower bound for: About how much was the largest gift of $1,000 or more in money, property, or other assets that you received since [anchor year]?</t>
  </si>
  <si>
    <t>R6 Upper bound for: About how much was the largest gift of $1,000 or more in money, property, or other assets that you received since [anchor year]?</t>
  </si>
  <si>
    <t>R6 Bracketing entry point for: About how much was the largest gift of $1,000 or more in money, property, or other assets that you received since [anchor year]?</t>
  </si>
  <si>
    <t>R6 From whom was the largest gift of $1,000 or more in money, property, or other assets received?</t>
  </si>
  <si>
    <t>R6 From which sibling was the largest gift of $1,000 or more in money, property, or other assets received?</t>
  </si>
  <si>
    <t>R6 From which child was the largest gift of $1,000 or more in money, property, or other assets received?</t>
  </si>
  <si>
    <t>R6 Who is the parent of the grandchild from which the largest gift of $1,000 or more in money, property, or other assets was received?</t>
  </si>
  <si>
    <t>R6 Was this largest gift or loan of $1,000 or more in money, property, or other assets a lump sum or received over time?</t>
  </si>
  <si>
    <t>R6 In what year did you receive the largest lump sum gift or loan of $1,000 or more in money, property, or other assets?</t>
  </si>
  <si>
    <t>R6 In what month did you receive the largest lump sum gift or loan of $1,000 or more in money, property, or other assets?</t>
  </si>
  <si>
    <t>R6 In what year did you start receiving the largest gift or loan of $1,000 or more in money, property, or other assets?</t>
  </si>
  <si>
    <t>R6 In what month did you start receiving the largest gift or loan of $1,000 or more in money, property, or other assets?</t>
  </si>
  <si>
    <t>R6 In what year did you stop receiving the largest gift or loan of $1,000 or more in money, property, or other assets?</t>
  </si>
  <si>
    <t>R6 In what month did you stop receiving the largest gift or loan of $1,000 or more in money, property, or other assets?</t>
  </si>
  <si>
    <t>R6 What was their main purpose for giving you or your spouse/partner the largest gift or loan of $1,000 or more in money, property, or other assets?</t>
  </si>
  <si>
    <t>R6 About how much was the second largest gift of $1,000 or more in money, property, or other assets that you received since [anchor year]?</t>
  </si>
  <si>
    <t>R6 Response summary for: About how much was the second largest gift of $1,000 or more in money, property, or other assets that you received since [anchor year]?</t>
  </si>
  <si>
    <t>R6 Lower bound for: About how much was the second largest gift of $1,000 or more in money, property, or other assets that you received since [anchor year]?</t>
  </si>
  <si>
    <t>R6 Upper bound for: About how much was the second largest gift of $1,000 or more in money, property, or other assets that you received since [anchor year]?</t>
  </si>
  <si>
    <t>R6 Bracketing entry point for: About how much was the second largest gift of $1,000 or more in money, property, or other assets that you received since [anchor year]?</t>
  </si>
  <si>
    <t>R6 From whom was the second largest gift of $1,000 or more in money, property, or other assets received?</t>
  </si>
  <si>
    <t>R6 From which sibling was the second largest gift of $1,000 or more in money, property, or other assets received?</t>
  </si>
  <si>
    <t>R6 From which child was the second largest gift of $1,000 or more in money, property, or other assets received?</t>
  </si>
  <si>
    <t>R6 Who is the parent of the grandchild from which the second largest gift of $1,000 or more in money, property, or other assets was received?</t>
  </si>
  <si>
    <t>R6 Was this second largest gift or loan of $1,000 or more in money, property, or other assets a lump sum or received over time?</t>
  </si>
  <si>
    <t>R6 In what year did you receive the second largest lump sum gift or loan of $1,000 or more in money, property, or other assets?</t>
  </si>
  <si>
    <t>R6 In what month did you receive the second largest lump sum gift or loan of $1,000 or more in money, property, or other assets?</t>
  </si>
  <si>
    <t>R6 In what year did you start receiving the second largest gift or loan of $1,000 or more in money, property, or other assets?</t>
  </si>
  <si>
    <t>R6 In what month did you start receiving the second largest gift or loan of $1,000 or more in money, property, or other assets?</t>
  </si>
  <si>
    <t>R6 In what year did you stop receiving the second largest gift or loan of $1,000 or more in money, property, or other assets?</t>
  </si>
  <si>
    <t>R6 In what month did you stop receiving the second largest gift or loan of $1,000 or more in money, property, or other assets?</t>
  </si>
  <si>
    <t>R6 What was their main purpose for giving you or your spouse/partner the second largest gift or loan of $1,000 or more in money, property, or other assets?</t>
  </si>
  <si>
    <t>R6 About how much was the third largest gift of $1,000 or more in money, property, or other assets that you received since [anchor year]?</t>
  </si>
  <si>
    <t>R6 Response summary for: About how much was the third largest gift of $1,000 or more in money, property, or other assets that you received since [anchor year]?</t>
  </si>
  <si>
    <t>R6 Lower bound for: About how much was the third largest gift of $1,000 or more in money, property, or other assets that you received since [anchor year]?</t>
  </si>
  <si>
    <t>R6 Upper bound for: About how much was the third largest gift of $1,000 or more in money, property, or other assets that you received since [anchor year]?</t>
  </si>
  <si>
    <t>R6 Bracketing entry point for: About how much was the third largest gift of $1,000 or more in money, property, or other assets that you received since [anchor year]?</t>
  </si>
  <si>
    <t>R6 From whom was the third largest gift of $1,000 or more in money, property, or other assets received?</t>
  </si>
  <si>
    <t>R6 From which sibling was the third largest gift of $1,000 or more in money, property, or other assets received?</t>
  </si>
  <si>
    <t>R6 From which child was the third largest gift of $1,000 or more in money, property, or other assets received?</t>
  </si>
  <si>
    <t>R6 Who is the parent of the grandchild from which the third largest gift of $1,000 or more in money, property, or other assets was received?</t>
  </si>
  <si>
    <t>R6 Was this third largest gift or loan of $1,000 or more in money, property, or other assets a lump sum or received over time?</t>
  </si>
  <si>
    <t>R6 In what year did you receive the third largest lump sum gift or loan of $1,000 or more in money, property, or other assets?</t>
  </si>
  <si>
    <t>R6 In what month did you receive the third largest lump sum gift or loan of $1,000 or more in money, property, or other assets?</t>
  </si>
  <si>
    <t>R6 In what year did you start receiving the third largest gift or loan of $1,000 or more in money, property, or other assets?</t>
  </si>
  <si>
    <t>R6 In what month did you start receiving the third largest gift or loan of $1,000 or more in money, property, or other assets?</t>
  </si>
  <si>
    <t>R6 In what year did you stop receiving the third largest gift or loan of $1,000 or more in money, property, or other assets?</t>
  </si>
  <si>
    <t>R6 In what month did you stop receiving the third largest gift or loan of $1,000 or more in money, property, or other assets?</t>
  </si>
  <si>
    <t>R6 What was their main purpose for giving you or your spouse/partner the third largest gift or loan of $1,000 or more in money, property, or other assets?</t>
  </si>
  <si>
    <t>R6 Since [anchor year] did you or your spouse/partner give or loan anyone a total of $1,000 or more in money, property, or other assets? Along with gifts directly given, please also include bills you may have paid on someone else's behalf.</t>
  </si>
  <si>
    <t>R6 About how much was the largest gift or loan of $1,000 or more in money, property, or other assets that you have given since [anchor year]?</t>
  </si>
  <si>
    <t>R6 Response summary for: About how much was the largest gift or loan of $1,000 or more in money, property, or other assets that you have given since [anchor year]?</t>
  </si>
  <si>
    <t>R6 Lower bound for: About how much was the largest gift or loan of $1,000 or more in money, property, or other assets that you have given since [anchor year]?</t>
  </si>
  <si>
    <t>R6 Upper bound for: About how much was the largest gift or loan of $1,000 or more in money, property, or other assets that you have given since [anchor year]?</t>
  </si>
  <si>
    <t>R6 Bracketing entry point for: About how much was the largest gift or loan of $1,000 or more in money, property, or other assets that you have given since [anchor year]?</t>
  </si>
  <si>
    <t>R6 To whom was the largest gift of $1,000 or more in money, property, or other assets given?</t>
  </si>
  <si>
    <t>R6 To which sibling was the largest gift of $1,000 or more in money, property, or other assets given?</t>
  </si>
  <si>
    <t>R6 To which child was the largest gift of $1,000 or more in money, property, or other assets given?</t>
  </si>
  <si>
    <t>R6 Who is the parent of the grandchild to which the largest gift of $1,000 or more in money, property, or other assets was given?</t>
  </si>
  <si>
    <t>R6 Was this largest gift or loan of $1,000 or more in money, property, or other assets a lump sum or given over time?</t>
  </si>
  <si>
    <t>R6 In what year did you give the largest lump sum gift or loan of $1,000 or more in money, property, or other assets?</t>
  </si>
  <si>
    <t>R6 In what month did you give the largest lump sum gift or loan of $1,000 or more in money, property, or other assets?</t>
  </si>
  <si>
    <t>R6 In what year did you start giving the largest gift or loan of $1,000 or more in money, property, or other assets?</t>
  </si>
  <si>
    <t>R6 In what month did you start giving the largest gift or loan of $1,000 or more in money, property, or other assets?</t>
  </si>
  <si>
    <t>R6 In what year did you stop giving the largest gift or loan of $1,000 or more in money, property, or other assets?</t>
  </si>
  <si>
    <t>R6 In what month did you stop giving the largest gift or loan of $1,000 or more in money, property, or other assets?</t>
  </si>
  <si>
    <t>R6 What was your main reason for giving the largest gift or loan of $1,000 or more in money, property, or other assets?</t>
  </si>
  <si>
    <t>R6 Was this largest sum of $1,000 or more in money, property, or other assets given as a gift or as a loan?</t>
  </si>
  <si>
    <t>R6 Could the recipient have borrowed that much elsewhere?</t>
  </si>
  <si>
    <t>R6 About how much was the second largest gift or loan of $1,000 or more in money, property, or other assets that you have given since [anchor year]?</t>
  </si>
  <si>
    <t>R6 Response summary for: About how much was the second largest gift or loan of $1,000 or more in money, property, or other assets that you have given since [anchor year]?</t>
  </si>
  <si>
    <t>R6 Lower bound for: About how much was the second largest gift or loan of $1,000 or more in money, property, or other assets that you have given since [anchor year]?</t>
  </si>
  <si>
    <t>R6 Upper bound for: About how much was the second largest gift or loan of $1,000 or more in money, property, or other assets that you have given since [anchor year]?</t>
  </si>
  <si>
    <t>R6 Bracketing entry point for: About how much was the second largest gift or loan of $1,000 or more in money, property, or other assets that you have given since [anchor year]?</t>
  </si>
  <si>
    <t>R6 To whom was the second largest gift of $1,000 or more in money, property, or other assets given?</t>
  </si>
  <si>
    <t>R6 To which sibling was the second largest gift of $1,000 or more in money, property, or other assets given?</t>
  </si>
  <si>
    <t>R6 To which child was the second largest gift of $1,000 or more in money, property, or other assets given?</t>
  </si>
  <si>
    <t>R6 Who is the parent of the grandchild to which the second largest gift of $1,000 or more in money, property, or other assets was given?</t>
  </si>
  <si>
    <t>R6 Was this second largest gift or loan of $1,000 or more in money, property, or other assets a lump sum or given over time?</t>
  </si>
  <si>
    <t>R6 In what year did you give the second largest lump sum gift or loan of $1,000 or more in money, property, or other assets?</t>
  </si>
  <si>
    <t>R6 In what month did you give the second largest lump sum gift or loan of $1,000 or more in money, property, or other assets?</t>
  </si>
  <si>
    <t>R6 In what year did you start giving the second largest gift or loan of $1,000 or more in money, property, or other assets?</t>
  </si>
  <si>
    <t>R6 In what month did you start giving the second largest gift or loan of $1,000 or more in money, property, or other assets?</t>
  </si>
  <si>
    <t>R6 In what year did you stop giving the second largest gift or loan of $1,000 or more in money, property, or other assets?</t>
  </si>
  <si>
    <t>R6 In what month did you stop giving the second largest gift or loan of $1,000 or more in money, property, or other assets?</t>
  </si>
  <si>
    <t>R6 What was your main reason for giving the second largest gift or loan of $1,000 or more in money, property, or other assets?</t>
  </si>
  <si>
    <t>R6 Was this second largest sum of $1,000 or more in money, property, or other assets given as a gift or as a loan?</t>
  </si>
  <si>
    <t>R6 About how much was the third largest gift or loan of $1,000 or more in money, property, or other assets that you have given since [anchor year]?</t>
  </si>
  <si>
    <t>R6 Response summary for: About how much was the third largest gift or loan of $1,000 or more in money, property, or other assets that you have given since [anchor year]?</t>
  </si>
  <si>
    <t>R6 Lower bound for: About how much was the third largest gift or loan of $1,000 or more in money, property, or other assets that you have given since [anchor year]?</t>
  </si>
  <si>
    <t>R6 Upper bound for: About how much was the third largest gift or loan of $1,000 or more in money, property, or other assets that you have given since [anchor year]?</t>
  </si>
  <si>
    <t>R6 Bracketing entry point for: About how much was the third largest gift or loan of $1,000 or more in money, property, or other assets that you have given since [anchor year]?</t>
  </si>
  <si>
    <t>R6 To whom was the third largest gift of $1,000 or more in money, property, or other assets given?</t>
  </si>
  <si>
    <t>R6 To which sibling was the third largest gift of $1,000 or more in money, property, or other assets given?</t>
  </si>
  <si>
    <t>R6 To which child was the third largest gift of $1,000 or more in money, property, or other assets given?</t>
  </si>
  <si>
    <t>R6 Who is the parent of the grandchild to which the third largest gift of $1,000 or more in money, property, or other assets was given?</t>
  </si>
  <si>
    <t>R6 Was this third largest gift or loan of $1,000 or more in money, property, or other assets a lump sum or given over time?</t>
  </si>
  <si>
    <t>R6 In what year did you give the third largest lump sum gift or loan of $1,000 or more in money, property, or other assets?</t>
  </si>
  <si>
    <t>R6 In what month did you give the third largest lump sum gift or loan of $1,000 or more in money, property, or other assets?</t>
  </si>
  <si>
    <t>R6 In what year did you start giving the third largest gift or loan of $1,000 or more in money, property, or other assets?</t>
  </si>
  <si>
    <t>R6 In what month did you start giving the third largest gift or loan of $1,000 or more in money, property, or other assets?</t>
  </si>
  <si>
    <t>R6 In what year did you stop giving the third largest gift or loan of $1,000 or more in money, property, or other assets?</t>
  </si>
  <si>
    <t>R6 In what month did you stop giving the third largest gift or loan of $1,000 or more in money, property, or other assets?</t>
  </si>
  <si>
    <t>R6 What was your main reason for giving the third largest gift or loan of $1,000 or more in money, property, or other assets?</t>
  </si>
  <si>
    <t>R6 Was this third largest sum of $1,000 or more in money, property, or other assets given as a gift or as a loan?</t>
  </si>
  <si>
    <t>R6 About how much was the fourth largest gift or loan of $1,000 or more in money, property, or other assets that you have given since [anchor year]?</t>
  </si>
  <si>
    <t>R6 Response summary for: About how much was the fourth largest gift or loan of $1,000 or more in money, property, or other assets that you have given since [anchor year]?</t>
  </si>
  <si>
    <t>R6 Lower bound for: About how much was the fourth largest gift or loan of $1,000 or more in money, property, or other assets that you have given since [anchor year]?</t>
  </si>
  <si>
    <t>R6 Upper bound for: About how much was the fourth largest gift or loan of $1,000 or more in money, property, or other assets that you have given since [anchor year]?</t>
  </si>
  <si>
    <t>R6 Bracketing entry point for: About how much was the fourth largest gift or loan of $1,000 or more in money, property, or other assets that you have given since [anchor year]?</t>
  </si>
  <si>
    <t>R6 To whom was the fourth largest gift of $1,000 or more in money, property, or other assets given?</t>
  </si>
  <si>
    <t>R6 To which sibling was the fourth largest gift of $1,000 or more in money, property, or other assets given?</t>
  </si>
  <si>
    <t>R6 To which child was the fourth largest gift of $1,000 or more in money, property, or other assets given?</t>
  </si>
  <si>
    <t>R6 Who is the parent of the grandchild to which the fourth largest gift of $1,000 or more in money, property, or other assets was given?</t>
  </si>
  <si>
    <t>R6 Was this fourth largest gift or loan of $1,000 or more in money, property, or other assets a lump sum or given over time?</t>
  </si>
  <si>
    <t>R6 In what year did you give the fourth largest lump sum gift or loan of $1,000 or more in money, property, or other assets?</t>
  </si>
  <si>
    <t>R6 In what month did you give the fourth largest lump sum gift or loan of $1,000 or more in money, property, or other assets?</t>
  </si>
  <si>
    <t>R6 In what year did you start giving the fourth largest gift or loan of $1,000 or more in money, property, or other assets?</t>
  </si>
  <si>
    <t>R6 In what month did you start giving the fourth largest gift or loan of $1,000 or more in money, property, or other assets?</t>
  </si>
  <si>
    <t>R6 In what year did you stop giving the fourth largest gift or loan of $1,000 or more in money, property, or other assets?</t>
  </si>
  <si>
    <t>R6 In what month did you stop giving the fourth largest gift or loan of $1,000 or more in money, property, or other assets?</t>
  </si>
  <si>
    <t>R6 What was your main reason for giving the fourth largest gift or loan of $1,000 or more in money, property, or other assets?</t>
  </si>
  <si>
    <t>R6 Was this fourth largest sum of $1,000 or more in money, property, or other assets given as a gift or as a loan?</t>
  </si>
  <si>
    <t>R6 About how much was the fifth largest gift or loan of $1,000 or more in money, property, or other assets that you have given since [anchor year]?</t>
  </si>
  <si>
    <t>R6 Response summary for: About how much was the fifth largest gift or loan of $1,000 or more in money, property, or other assets that you have given since [anchor year]?</t>
  </si>
  <si>
    <t>R6 Lower bound for: About how much was the fifth largest gift or loan of $1,000 or more in money, property, or other assets that you have given since [anchor year]?</t>
  </si>
  <si>
    <t>R6 Upper bound for: About how much was the fifth largest gift or loan of $1,000 or more in money, property, or other assets that you have given since [anchor year]?</t>
  </si>
  <si>
    <t>R6 Bracketing entry point for: About how much was the fifth largest gift or loan of $1,000 or more in money, property, or other assets that you have given since [anchor year]?</t>
  </si>
  <si>
    <t>R6 To whom was the fifth largest gift of $1,000 or more in money, property, or other assets given?</t>
  </si>
  <si>
    <t>R6 To which sibling was the fifth largest gift of $1,000 or more in money, property, or other assets given?</t>
  </si>
  <si>
    <t>R6 To which child was the fifth largest gift of $1,000 or more in money, property, or other assets given?</t>
  </si>
  <si>
    <t>R6 Who is the parent of the grandchild to which the fifth largest gift of $1,000 or more in money, property, or other assets was given?</t>
  </si>
  <si>
    <t>R6 Was this fifth largest gift or loan of $1,000 or more in money, property, or other assets a lump sum or given over time?</t>
  </si>
  <si>
    <t>R6 In what year did you give the fifth largest lump sum gift or loan of $1,000 or more in money, property, or other assets?</t>
  </si>
  <si>
    <t>R6 In what month did you give the fifth largest lump sum gift or loan of $1,000 or more in money, property, or other assets?</t>
  </si>
  <si>
    <t>R6 In what year did you start giving the fifth largest gift or loan of $1,000 or more in money, property, or other assets?</t>
  </si>
  <si>
    <t>R6 In what month did you start giving the fifth largest gift or loan of $1,000 or more in money, property, or other assets?</t>
  </si>
  <si>
    <t>R6 In what year did you stop giving the fifth largest gift or loan of $1,000 or more in money, property, or other assets?</t>
  </si>
  <si>
    <t>R6 In what month did you stop giving the fifth largest gift or loan of $1,000 or more in money, property, or other assets?</t>
  </si>
  <si>
    <t>R6 What was your main reason for giving the fifth largest gift or loan of $1,000 or more in money, property, or other assets?</t>
  </si>
  <si>
    <t>R6 Was this fifth largest sum of $1,000 or more in money, property, or other assets given as a gift or as a loan?</t>
  </si>
  <si>
    <t>R6 About how much was the sixth largest gift or loan of $1,000 or more in money, property, or other assets that you have given since [anchor year]?</t>
  </si>
  <si>
    <t>R6 Response summary for: About how much was the sixth largest gift or loan of $1,000 or more in money, property, or other assets that you have given since [anchor year]?</t>
  </si>
  <si>
    <t>R6 Lower bound for: About how much was the sixth largest gift or loan of $1,000 or more in money, property, or other assets that you have given since [anchor year]?</t>
  </si>
  <si>
    <t>R6 Upper bound for: About how much was the sixth largest gift or loan of $1,000 or more in money, property, or other assets that you have given since [anchor year]?</t>
  </si>
  <si>
    <t>R6 Bracketing entry point for: About how much was the sixth largest gift or loan of $1,000 or more in money, property, or other assets that you have given since [anchor year]?</t>
  </si>
  <si>
    <t>R6 To whom was the sixth largest gift of $1,000 or more in money, property, or other assets given?</t>
  </si>
  <si>
    <t>R6 To which sibling was the sixth largest gift of $1,000 or more in money, property, or other assets given?</t>
  </si>
  <si>
    <t>R6 To which child was the sixth largest gift of $1,000 or more in money, property, or other assets given?</t>
  </si>
  <si>
    <t>R6 Who is the parent of the grandchild to which the sixth largest gift of $1,000 or more in money, property, or other assets was given?</t>
  </si>
  <si>
    <t>R6 Was this sixth largest gift or loan of $1,000 or more in money, property, or other assets a lump sum or given over time?</t>
  </si>
  <si>
    <t>R6 In what year did you give the sixth largest lump sum gift or loan of $1,000 or more in money, property, or other assets?</t>
  </si>
  <si>
    <t>R6 In what month did you give the sixth largest lump sum gift or loan of $1,000 or more in money, property, or other assets?</t>
  </si>
  <si>
    <t>R6 In what year did you start giving the sixth largest gift or loan of $1,000 or more in money, property, or other assets?</t>
  </si>
  <si>
    <t>R6 In what month did you start giving the sixth largest gift or loan of $1,000 or more in money, property, or other assets?</t>
  </si>
  <si>
    <t>R6 In what year did you stop giving the sixth largest gift or loan of $1,000 or more in money, property, or other assets?</t>
  </si>
  <si>
    <t>R6 In what month did you stop giving the sixth largest gift or loan of $1,000 or more in money, property, or other assets?</t>
  </si>
  <si>
    <t>R6 What was your main reason for giving the sixth largest gift or loan of $1,000 or more in money, property, or other assets?</t>
  </si>
  <si>
    <t>R6 Was this sixth largest sum of $1,000 or more in money, property, or other assets given as a gift or as a loan?</t>
  </si>
  <si>
    <t>R6 About how much was the seventh largest gift or loan of $1,000 or more in money, property, or other assets that you have given since [anchor year]?</t>
  </si>
  <si>
    <t>R6 Response summary for: About how much was the seventh largest gift or loan of $1,000 or more in money, property, or other assets that you have given since [anchor year]?</t>
  </si>
  <si>
    <t>R6 Lower bound for: About how much was the seventh largest gift or loan of $1,000 or more in money, property, or other assets that you have given since [anchor year]?</t>
  </si>
  <si>
    <t>R6 Upper bound for: About how much was the seventh largest gift or loan of $1,000 or more in money, property, or other assets that you have given since [anchor year]?</t>
  </si>
  <si>
    <t>R6 Bracketing entry point for: About how much was the seventh largest gift or loan of $1,000 or more in money, property, or other assets that you have given since [anchor year]?</t>
  </si>
  <si>
    <t>R6 To whom was the seventh largest gift of $1,000 or more in money, property, or other assets given?</t>
  </si>
  <si>
    <t>R6 To which sibling was the seventh largest gift of $1,000 or more in money, property, or other assets given?</t>
  </si>
  <si>
    <t>R6 To which child was the seventh largest gift of $1,000 or more in money, property, or other assets given?</t>
  </si>
  <si>
    <t>R6 Who is the parent of the grandchild to which the seventh largest gift of $1,000 or more in money, property, or other assets was given?</t>
  </si>
  <si>
    <t>R6 Was this seventh largest gift or loan of $1,000 or more in money, property, or other assets a lump sum or given over time?</t>
  </si>
  <si>
    <t>R6 In what year did you give the seventh largest lump sum gift or loan of $1,000 or more in money, property, or other assets?</t>
  </si>
  <si>
    <t>R6 In what month did you give the seventh largest lump sum gift or loan of $1,000 or more in money, property, or other assets?</t>
  </si>
  <si>
    <t>R6 In what year did you start giving the seventh largest gift or loan of $1,000 or more in money, property, or other assets?</t>
  </si>
  <si>
    <t>R6 In what month did you start giving the seventh largest gift or loan of $1,000 or more in money, property, or other assets?</t>
  </si>
  <si>
    <t>R6 In what year did you stop giving the seventh largest gift or loan of $1,000 or more in money, property, or other assets?</t>
  </si>
  <si>
    <t>R6 In what month did you stop giving the seventh largest gift or loan of $1,000 or more in money, property, or other assets?</t>
  </si>
  <si>
    <t>R6 What was your main reason for giving the seventh largest gift or loan of $1,000 or more in money, property, or other assets?</t>
  </si>
  <si>
    <t>R6 Was this seventh largest sum of $1,000 or more in money, property, or other assets given as a gift or as a loan?</t>
  </si>
  <si>
    <t>R6 About how much was the eigth largest gift or loan of $1,000 or more in money, property, or other assets that you have given since [anchor year]?</t>
  </si>
  <si>
    <t>R6 Response summary for: About how much was the eigth largest gift or loan of $1,000 or more in money, property, or other assets that you have given since [anchor year]?</t>
  </si>
  <si>
    <t>R6 Lower bound for: About how much was the eigth largest gift or loan of $1,000 or more in money, property, or other assets that you have given since [anchor year]?</t>
  </si>
  <si>
    <t>R6 Upper bound for: About how much was the eigth largest gift or loan of $1,000 or more in money, property, or other assets that you have given since [anchor year]?</t>
  </si>
  <si>
    <t>R6 Bracketing entry point for: About how much was the eigth largest gift or loan of $1,000 or more in money, property, or other assets that you have given since [anchor year]?</t>
  </si>
  <si>
    <t>R6 To whom was the eigth largest gift of $1,000 or more in money, property, or other assets given?</t>
  </si>
  <si>
    <t>R6 To which sibling was the eigth largest gift of $1,000 or more in money, property, or other assets given?</t>
  </si>
  <si>
    <t>R6 To which child was the eigth largest gift of $1,000 or more in money, property, or other assets given?</t>
  </si>
  <si>
    <t>R6 Who is the parent of the grandchild to which the eigth largest gift of $1,000 or more in money, property, or other assets was given?</t>
  </si>
  <si>
    <t>R6 Was this eigth largest gift or loan of $1,000 or more in money, property, or other assets a lump sum or given over time?</t>
  </si>
  <si>
    <t>R6 In what year did you give the eigth largest lump sum gift or loan of $1,000 or more in money, property, or other assets?</t>
  </si>
  <si>
    <t>R6 In what month did you give the eigth largest lump sum gift or loan of $1,000 or more in money, property, or other assets?</t>
  </si>
  <si>
    <t>R6 In what year did you start giving the eigth largest gift or loan of $1,000 or more in money, property, or other assets?</t>
  </si>
  <si>
    <t>R6 In what month did you start giving the eigth largest gift or loan of $1,000 or more in money, property, or other assets?</t>
  </si>
  <si>
    <t>R6 In what year did you stop giving the eigth largest gift or loan of $1,000 or more in money, property, or other assets?</t>
  </si>
  <si>
    <t>R6 In what month did you stop giving the eigth largest gift or loan of $1,000 or more in money, property, or other assets?</t>
  </si>
  <si>
    <t>R6 What was your main reason for giving the eigth largest gift or loan of $1,000 or more in money, property, or other assets?</t>
  </si>
  <si>
    <t>R6 Was this eigth largest sum of $1,000 or more in money, property, or other assets given as a gift or as a loan?</t>
  </si>
  <si>
    <t>R6 About how much was the ninth largest gift or loan of $1,000 or more in money, property, or other assets that you have given since [anchor year]?</t>
  </si>
  <si>
    <t>R6 Response summary for: About how much was the ninth largest gift or loan of $1,000 or more in money, property, or other assets that you have given since [anchor year]?</t>
  </si>
  <si>
    <t>R6 Lower bound for: About how much was the ninth largest gift or loan of $1,000 or more in money, property, or other assets that you have given since [anchor year]?</t>
  </si>
  <si>
    <t>R6 Upper bound for: About how much was the ninth largest gift or loan of $1,000 or more in money, property, or other assets that you have given since [anchor year]?</t>
  </si>
  <si>
    <t>R6 Bracketing entry point for: About how much was the ninth largest gift or loan of $1,000 or more in money, property, or other assets that you have given since [anchor year]?</t>
  </si>
  <si>
    <t>R6 To whom was the ninth largest gift of $1,000 or more in money, property, or other assets given?</t>
  </si>
  <si>
    <t>R6 To which sibling was the ninth largest gift of $1,000 or more in money, property, or other assets given?</t>
  </si>
  <si>
    <t>R6 To which child was the ninth largest gift of $1,000 or more in money, property, or other assets given?</t>
  </si>
  <si>
    <t>R6 Who is the parent of the grandchild to which the ninth largest gift of $1,000 or more in money, property, or other assets was given?</t>
  </si>
  <si>
    <t>R6 Was this ninth largest gift or loan of $1,000 or more in money, property, or other assets a lump sum or given over time?</t>
  </si>
  <si>
    <t>R6 In what year did you give the ninth largest lump sum gift or loan of $1,000 or more in money, property, or other assets?</t>
  </si>
  <si>
    <t>R6 In what month did you give the ninth largest lump sum gift or loan of $1,000 or more in money, property, or other assets?</t>
  </si>
  <si>
    <t>R6 In what year did you start giving the ninth largest gift or loan of $1,000 or more in money, property, or other assets?</t>
  </si>
  <si>
    <t>R6 In what month did you start giving the ninth largest gift or loan of $1,000 or more in money, property, or other assets?</t>
  </si>
  <si>
    <t>R6 In what year did you stop giving the ninth largest gift or loan of $1,000 or more in money, property, or other assets?</t>
  </si>
  <si>
    <t>R6 In what month did you stop giving the ninth largest gift or loan of $1,000 or more in money, property, or other assets?</t>
  </si>
  <si>
    <t>R6 What was your main reason for giving the ninth largest gift or loan of $1,000 or more in money, property, or other assets?</t>
  </si>
  <si>
    <t>R6 Was this ninth largest sum of $1,000 or more in money, property, or other assets given as a gift or as a loan?</t>
  </si>
  <si>
    <t>R6 About how much was the tenth largest gift or loan of $1,000 or more in money, property, or other assets that you have given since [anchor year]?</t>
  </si>
  <si>
    <t>R6 Response summary for: About how much was the tenth largest gift or loan of $1,000 or more in money, property, or other assets that you have given since [anchor year]?</t>
  </si>
  <si>
    <t>R6 Lower bound for: About how much was the tenth largest gift or loan of $1,000 or more in money, property, or other assets that you have given since [anchor year]?</t>
  </si>
  <si>
    <t>R6 Upper bound for: About how much was the tenth largest gift or loan of $1,000 or more in money, property, or other assets that you have given since [anchor year]?</t>
  </si>
  <si>
    <t>R6 Bracketing entry point for: About how much was the tenth largest gift or loan of $1,000 or more in money, property, or other assets that you have given since [anchor year]?</t>
  </si>
  <si>
    <t>R6 To whom was the tenth largest gift of $1,000 or more in money, property, or other assets given?</t>
  </si>
  <si>
    <t>R6 To which sibling was the tenth largest gift of $1,000 or more in money, property, or other assets given?</t>
  </si>
  <si>
    <t>R6 To which child was the tenth largest gift of $1,000 or more in money, property, or other assets given?</t>
  </si>
  <si>
    <t>R6 Who is the parent of the grandchild to which the tenth largest gift of $1,000 or more in money, property, or other assets was given?</t>
  </si>
  <si>
    <t>R6 Was this tenth largest gift or loan of $1,000 or more in money, property, or other assets a lump sum or given over time?</t>
  </si>
  <si>
    <t>R6 In what year did you give the tenth largest lump sum gift or loan of $1,000 or more in money, property, or other assets?</t>
  </si>
  <si>
    <t>R6 In what month did you give the tenth largest lump sum gift or loan of $1,000 or more in money, property, or other assets?</t>
  </si>
  <si>
    <t>R6 In what year did you start giving the tenth largest gift or loan of $1,000 or more in money, property, or other assets?</t>
  </si>
  <si>
    <t>R6 In what month did you start giving the tenth largest gift or loan of $1,000 or more in money, property, or other assets?</t>
  </si>
  <si>
    <t>R6 In what year did you stop giving the tenth largest gift or loan of $1,000 or more in money, property, or other assets?</t>
  </si>
  <si>
    <t>R6 In what month did you stop giving the tenth largest gift or loan of $1,000 or more in money, property, or other assets?</t>
  </si>
  <si>
    <t>R6 What was your main reason for giving the tenth largest gift or loan of $1,000 or more in money, property, or other assets?</t>
  </si>
  <si>
    <t>R6 Was this tenth largest sum of $1,000 or more in money, property, or other assets given as a gift or as a loan?</t>
  </si>
  <si>
    <t>R6 Thinking about all the gifts or loans to your children, would you say that the gifts have been divided about evenly among all of your children, or have some received more than others?</t>
  </si>
  <si>
    <t>R6 Number of children that received more gifts or loans.</t>
  </si>
  <si>
    <t>R6 Roster ID of first child that received more gifts or loans.</t>
  </si>
  <si>
    <t>R6 Roster ID of second child that received more gifts or loans.</t>
  </si>
  <si>
    <t>R6 Roster ID of third child that received more gifts or loans.</t>
  </si>
  <si>
    <t>R6 Roster ID of fourth child that received more gifts or loans.</t>
  </si>
  <si>
    <t>R6 Roster ID of fifth child that received more gifts or loans.</t>
  </si>
  <si>
    <t>R6 Roster ID of sixth child that received more gifts or loans.</t>
  </si>
  <si>
    <t>R6 Not counting anything your children might inherit from your estate, during your lifetime do you plan on giving all of your children about the same amount of financial help, or will some receive more than others?</t>
  </si>
  <si>
    <t>R6 Number of children that will received more financial help, excluding inheritance.</t>
  </si>
  <si>
    <t>R6 Roster ID of first child that will received more financial help, excluding inheritance.</t>
  </si>
  <si>
    <t>R6 Roster ID of second child that will received more financial help, excluding inheritance.</t>
  </si>
  <si>
    <t>R6 Roster ID of third child that will received more financial help, excluding inheritance.</t>
  </si>
  <si>
    <t>R6 Roster ID of fourth child that will received more financial help, excluding inheritance.</t>
  </si>
  <si>
    <t>R6 Roster ID of fifth child that will received more financial help, excluding inheritance.</t>
  </si>
  <si>
    <t>R6 Roster ID of sixth child that will received more financial help, excluding inheritance.</t>
  </si>
  <si>
    <t>R6 Why will some children receive more financial help?</t>
  </si>
  <si>
    <t>R6 During the last year, did you or your spouse/partner make charitable contributions of money or property totaling $500 or more?</t>
  </si>
  <si>
    <t>R6 Altogether, about how much did you contribute during the last year in charitable contributions of money or property totaling $500 or more?</t>
  </si>
  <si>
    <t>R6 Was the Income and Pensions Module completed by participant alone, with help, or by proxy?</t>
  </si>
  <si>
    <t>R6 Relationship of Income and Pensions Module helper or proxy to Participant?</t>
  </si>
  <si>
    <t>R6 Did you receive Social Security income in the last 12 months?</t>
  </si>
  <si>
    <t>R6 How old were you when you started receiving Social Security benefits?</t>
  </si>
  <si>
    <t>R6 How much did you receive in Social Security income last month?</t>
  </si>
  <si>
    <t>R6 Response summary for: How much did you receive in Social Security income last month?</t>
  </si>
  <si>
    <t>R6 Bracket lower bound for: How much did you receive in Social Security income last month?</t>
  </si>
  <si>
    <t>R6 Bracket upper bound for: How much did you receive in Social Security income last month?</t>
  </si>
  <si>
    <t>R6 Bracketing entry point for: How much did you receive in Social Security income last month?</t>
  </si>
  <si>
    <t>R6 In the last 12 months, how much Social Security income have you received? (Dollars per year;constructed)</t>
  </si>
  <si>
    <t>R6 Has your spouse/partner received Social Security income in the last 12 months?</t>
  </si>
  <si>
    <t>R6 How much did your spouse/partner receive in Social Security income last month?</t>
  </si>
  <si>
    <t>R6 Response summary for: How much did your spouse/partner receive in Social Security income last month?</t>
  </si>
  <si>
    <t>R6 Bracket lower bound for: How much did your spouse/partner receive in Social Security income last month?</t>
  </si>
  <si>
    <t>R6 Bracket upper bound for: How much did your spouse/partner receive in Social Security income last month?</t>
  </si>
  <si>
    <t>R6 Bracketing entry point for: How much did your spouse/partner receive in Social Security income last month?</t>
  </si>
  <si>
    <t>R6 In the last 12 months, how much Social Security income has your spouse/partner received? (Dollars per year;constructed)</t>
  </si>
  <si>
    <t>R6 Are you covered by or eligible for a traditional pension?</t>
  </si>
  <si>
    <t>R6 How many traditional pensions do you have?</t>
  </si>
  <si>
    <t>R6 Are you currently receiving regular payments from your pension?</t>
  </si>
  <si>
    <t>R6 At what age did you first start to receive these benefits from your pension?</t>
  </si>
  <si>
    <t>R6 How much are you receiving from your pension? (Mixed units)</t>
  </si>
  <si>
    <t>R6 How much are you receiving from your pension? (Dollars per year;constructed)</t>
  </si>
  <si>
    <t>R6 Units for: How much are you receiving from your pension?</t>
  </si>
  <si>
    <t>R6 Response summary for: How much are you receiving from your pension?</t>
  </si>
  <si>
    <t>R6 Bracket lower bound for: How much are you receiving from your pension?</t>
  </si>
  <si>
    <t>R6 Bracket upper bound for: How much are you receiving from your pension?</t>
  </si>
  <si>
    <t>R6 Bracketing entry point for: How much are you receiving from your pension?</t>
  </si>
  <si>
    <t>R6 Will you continue to receive these payments for as long as you live?</t>
  </si>
  <si>
    <t>R6 If you were to die tomorrow, would your spouse/partner continue to receive payments from your pension for as long as he/she lived?</t>
  </si>
  <si>
    <t>R6 Approximately what share of the payment(s) would continue? 100%? More than half? About half? Or less than that?</t>
  </si>
  <si>
    <t>R6 Are you covered by any other traditional pension plans from which you are NOT currently receiving benefits?</t>
  </si>
  <si>
    <t>R6 At what age do you expect to begin receiving pension benefits?</t>
  </si>
  <si>
    <t>R6 About how much do you EXPECT to receive when you start receiving pension benefits? (Mixed units)</t>
  </si>
  <si>
    <t>R6 About how much do you EXPECT to receive when you start receiving pension benefits? (Dollars per year;constructed)</t>
  </si>
  <si>
    <t>R6 Response summary for: About how much do you EXPECT to receive when you start receiving pension benefits?</t>
  </si>
  <si>
    <t>R6 Bracket lower bound for: About how much do you EXPECT to receive when you start receiving pension benefits?</t>
  </si>
  <si>
    <t>R6 Bracket upper bound for: About how much do you EXPECT to receive when you start receiving pension benefits?</t>
  </si>
  <si>
    <t>R6 Bracketing entry point for: About how much do you EXPECT to receive when you start receiving pension benefits?</t>
  </si>
  <si>
    <t>R6 Units for: About how much do you EXPECT to receive when you start receiving pension benefits?</t>
  </si>
  <si>
    <t>R6 Is your spouse/partner covered by a traditional pension?</t>
  </si>
  <si>
    <t>R6 How many traditional pensions does your spouse/partner have?</t>
  </si>
  <si>
    <t>R6 Is your spouse/partner currently receiving regular payments from his/her pension?</t>
  </si>
  <si>
    <t>R6 How much is your spouse/partner receiving from his/her pension? (Mixed units)</t>
  </si>
  <si>
    <t>R6 How much is your spouse/partner receiving from his/her pension? (Dollars per year;constructed)</t>
  </si>
  <si>
    <t>R6 Units for: How much is your spouse/partner receiving from his/her pension?</t>
  </si>
  <si>
    <t>R6 Response summary for: How much is your spouse/partner receiving from his/her pension?</t>
  </si>
  <si>
    <t>R6 Bracket lower bound for: How much is your spouse/partner receiving from his/her pension?</t>
  </si>
  <si>
    <t>R6 Bracket upper bound for: How much is your spouse/partner receiving from his/her pension?</t>
  </si>
  <si>
    <t>R6 Bracketing entry point for: How much is your spouse/partner receiving from his/her pension?</t>
  </si>
  <si>
    <t>R6 Will these pension payments continue for as long as he/she live?</t>
  </si>
  <si>
    <t>R6 If he/she were to die tomorrow, would some of these pension payments continue to be paid to you for as long as you lived?</t>
  </si>
  <si>
    <t>R6 Approximately what share of those pension payments would continue? 100%? More than half? About half? Or less than that?</t>
  </si>
  <si>
    <t>R6 Is your spouse/partner covered by any other traditional pension plans from which he/she is NOT currently receiving benefits?</t>
  </si>
  <si>
    <t>R6 At what age do you expect he/she will begin receiving pension benefits?</t>
  </si>
  <si>
    <t>R6 About how much do you EXPECT he/she will receive when he/she starts receiving pension benefits? (Mixed units)</t>
  </si>
  <si>
    <t>R6 About how much do you EXPECT he/she will receive when he/she starts receiving pension benefits? (Dollars per year;constructed)</t>
  </si>
  <si>
    <t>R6 Response summary for: About how much do you EXPECT he/she will receive when he/she starts receiving pension benefits?</t>
  </si>
  <si>
    <t>R6 Bracket lower bound for: About how much do you EXPECT he/she will receive when he/she starts receiving pension benefits?</t>
  </si>
  <si>
    <t>R6 Bracket upper bound for: About how much do you EXPECT he/she will receive when he/she starts receiving pension benefits?</t>
  </si>
  <si>
    <t>R6 Bracketing entry point for: About how much do you EXPECT he/she will receive when he/she starts receiving pension benefits?</t>
  </si>
  <si>
    <t>R6 Units for: About how much do you EXPECT he/she will receive when he/she starts receiving pension benefits?</t>
  </si>
  <si>
    <t>R6 Do you (yourself) have any retirement plans such as a 401(k), 403(b), IRA, or Keogh plans?</t>
  </si>
  <si>
    <t>R6 Are you currently withdrawing any money from your 401(k), 403(b), IRA, or Keogh plans?</t>
  </si>
  <si>
    <t>R6 At what age do you expect to start withdrawing money from your 401(k), 403(b), IRA, or Keogh plans?</t>
  </si>
  <si>
    <t>R6 How much do you expect those 401(k), 403(b), IRA, or Keogh plans withdrawals to be? (mixed units)</t>
  </si>
  <si>
    <t>R6 Flag for: How much do you expect those 401(k), 403(b), IRA, or Keogh plans withdrawals to be?</t>
  </si>
  <si>
    <t>R6 How much do you expect those 401(k), 403(b), IRA, or Keogh plans withdrawals to be? (Dollars per year;constructed)</t>
  </si>
  <si>
    <t>R6 Response summary for: How much do you expect those 401(k), 403(b), IRA, or Keogh plans withdrawals to be?</t>
  </si>
  <si>
    <t>R6 Bracket lower bound for: How much do you expect those 401(k), 403(b), IRA, or Keogh plans withdrawals to be?</t>
  </si>
  <si>
    <t>R6 Bracket upper bound for: How much do you expect those 401(k), 403(b), IRA, or Keogh plans withdrawals to be?</t>
  </si>
  <si>
    <t>R6 Bracketing entry point for: How much do you expect those 401(k), 403(b), IRA, or Keogh plans withdrawals to be?</t>
  </si>
  <si>
    <t>R6 Units for: How much do you expect those 401(k), 403(b), IRA, or Keogh plans withdrawals to be?</t>
  </si>
  <si>
    <t>R6 What is the account balance or the principal for your 401(k), 403(b), IRA, or Keogh plans?</t>
  </si>
  <si>
    <t>R6 Response summary for: What is the account balance or the principal for your 401(k), 403(b), IRA, or Keogh plans?</t>
  </si>
  <si>
    <t>R6 Bracket lower bound for: What is the account balance or the principal for your 401(k), 403(b), IRA, or Keogh plans?</t>
  </si>
  <si>
    <t>R6 Bracket upper bound for: What is the account balance or the principal for your 401(k), 403(b), IRA, or Keogh plans?</t>
  </si>
  <si>
    <t>R6 Bracketing entry point for: What is the account balance or the principal for your 401(k), 403(b), IRA, or Keogh plans?</t>
  </si>
  <si>
    <t>R6 One of the ways the economy has changed since the middle of 2008 is that the values of investments have changed. When you think about your retirement account, is it currently worth more, about the same, or less than it was in mid 2008?</t>
  </si>
  <si>
    <t>R6 Financial crisis: Decrease in  participant's 401(k), 403(b), IRA, or Keogh plans value. (Mixed units)</t>
  </si>
  <si>
    <t>R6 Units for: Financial crisis: Decrease in participant's 401(k), 403(b), IRA, or Keogh plans value.</t>
  </si>
  <si>
    <t>R6 Financial crisis: Decrease in participant's 401(k), 403(b), IRA, or Keogh plans value. (Dollars;constructed)</t>
  </si>
  <si>
    <t>R6 If you were to die tomorrow, who would receive the remaining balance on your 401(k), 403(b), IRA, or Keogh plans?</t>
  </si>
  <si>
    <t>R6 ID of first child that will inherit participant's 401(k), 403(b), IRA, or Keogh plans?</t>
  </si>
  <si>
    <t>R6 ID of second child that will inherit participant's 401(k), 403(b), IRA, or Keogh plans?</t>
  </si>
  <si>
    <t>R6 ID of third child that will inherit participant's 401(k), 403(b), IRA, or Keogh plans?</t>
  </si>
  <si>
    <t>R6 ID of fourth child that will inherit participant's 401(k), 403(b), IRA, or Keogh plans?</t>
  </si>
  <si>
    <t>R6 ID of fifth child that will inherit participant's 401(k), 403(b), IRA, or Keogh plans?</t>
  </si>
  <si>
    <t>R6 How much are you withdrawing from your 401(k), 403(b), IRA, or Keogh plans? (mixed units)</t>
  </si>
  <si>
    <t>R6 Flag for: How much are you withdrawing from your 401(k), 403(b), IRA, or Keogh plans? (mixed units)</t>
  </si>
  <si>
    <t>R6 How much are you withdrawing from your 401(k), 403(b), IRA, or Keogh plans? (Dollars per year;constructed)</t>
  </si>
  <si>
    <t>R6 Response summary for: How much are you withdrawing from your 401(k), 403(b), IRA, or Keogh plans?</t>
  </si>
  <si>
    <t>R6 Bracket lower bound for: How much are you withdrawing from your 401(k), 403(b), IRA, or Keogh plans?</t>
  </si>
  <si>
    <t>R6 Bracket upper bound for: How much are you withdrawing from your 401(k), 403(b), IRA, or Keogh plans?</t>
  </si>
  <si>
    <t>R6 Bracketing entry point for: How much are you withdrawing from your 401(k), 403(b), IRA, or Keogh plans?</t>
  </si>
  <si>
    <t>R6 Units for: How much are you withdrawing from your 401(k), 403(b), IRA, or Keogh plans?</t>
  </si>
  <si>
    <t>R6 Does your spouse/partner have any retirement plans such as a 401(k), 403(b), IRA, or Keogh plans?</t>
  </si>
  <si>
    <t>R6 Is your spouse/partner currently withdrawing any money from his/her 401(k), 403(b), IRA, or Keogh plans?</t>
  </si>
  <si>
    <t>R6 At what age do you expect your spouse/partner will start withdrawing money from his/her 401(k), 403(b), IRA, or Keogh plans?</t>
  </si>
  <si>
    <t>R6 How much do you expect your spouse/partner will withdraw from his/her 401(k), 403(b), IRA, or Keogh plans? (mixed units)</t>
  </si>
  <si>
    <t>R6 Flag for: How much do you expect your spouse/partner will withdraw from his/her 401(k), 403(b), IRA, or Keogh plans? (mixed units)</t>
  </si>
  <si>
    <t>R6 How much do you expect your spouse/partner will withdraw from his/her 401(k), 403(b), IRA, or Keogh plans? (Dollars per year;constructed)</t>
  </si>
  <si>
    <t>R6 Response summary for: How much do you expect your spouse/partner will withdraw from his/her 401(k), 403(b), IRA, or Keogh plans?</t>
  </si>
  <si>
    <t>R6 Bracket lower bound for: How much do you expect your spouse/partner will withdraw from his/her 401(k), 403(b), IRA, or Keogh plans?</t>
  </si>
  <si>
    <t>R6 Bracket upper bound for: How much do you expect your spouse/partner will withdraw from his/her 401(k), 403(b), IRA, or Keogh plans?</t>
  </si>
  <si>
    <t>R6 Bracketing entry point for: How much do you expect your spouse/partner will withdraw from his/her 401(k), 403(b), IRA, or Keogh plans?</t>
  </si>
  <si>
    <t>R6 Units for: How much do you expect your spouse/partner will withdraw from his/her 401(k), 403(b), IRA, or Keogh plans?</t>
  </si>
  <si>
    <t>R6 What is the account balance or the principal for your spouse/partner's 401(k), 403(b), IRA, or Keogh plans?</t>
  </si>
  <si>
    <t>R6 Response summary for: What is the account balance or the principal for your spouse/partner's 401(k), 403(b), IRA, or Keogh plans?</t>
  </si>
  <si>
    <t>R6 Bracket lower bound for: What is the account balance or the principal for your spouse/partner's 401(k), 403(b), IRA, or Keogh plans?</t>
  </si>
  <si>
    <t>R6 Bracket upper bound for: What is the account balance or the principal for your spouse/partner's 401(k), 403(b), IRA, or Keogh plans?</t>
  </si>
  <si>
    <t>R6 Bracketing entry point for: What is the account balance or the principal for your spouse/partner's 401(k), 403(b), IRA, or Keogh plans?</t>
  </si>
  <si>
    <t>R6 One of the ways the economy has changed since the middle of 2008 is that the values of investments have changed. When you think about your spouse/partner's retirement account, is it currently worth more, about the same, or less than it was in mid 2008?</t>
  </si>
  <si>
    <t>R6 Financial crisis: Decrease in  spouse/partner's 401(k), 403(b), IRA, or Keogh plans value. (Mixed units)</t>
  </si>
  <si>
    <t>R6 Units for: Financial crisis: Decrease in spouse/partner's 401(k), 403(b), IRA, or Keogh plans value.</t>
  </si>
  <si>
    <t>R6 Financial crisis: Decrease in spouse/partner's 401(k), 403(b), IRA, or Keogh plans value. (Dollars;constructed)</t>
  </si>
  <si>
    <t>R6 If your spouse/partner were to die tomorrow, who would receive the remaining balance on his/her 401(k), 403(b), IRA, or Keogh plans?</t>
  </si>
  <si>
    <t>R6 ID of first child that will inherit spouse/partner's 401(k), 403(b), IRA, or Keogh plans?</t>
  </si>
  <si>
    <t>R6 ID of second child that will inherit spouse/partner's 401(k), 403(b), IRA, or Keogh plans?</t>
  </si>
  <si>
    <t>R6 ID of third child that will inherit spouse/partner's 401(k), 403(b), IRA, or Keogh plans?</t>
  </si>
  <si>
    <t>R6 ID of fourth child that will inherit spouse/partner's 401(k), 403(b), IRA, or Keogh plans?</t>
  </si>
  <si>
    <t>R6 ID of fifth child that will inherit spouse/partner's 401(k), 403(b), IRA, or Keogh plans?</t>
  </si>
  <si>
    <t>R6 How much is your spouse/partner withdrawing from his/her 401(k), 403(b), IRA, or Keogh plans? (mixed units)</t>
  </si>
  <si>
    <t>R6 Flag for: How much is your spouse/partner withdrawing from his/her 401(k), 403(b), IRA, or Keogh plans? (mixed units)</t>
  </si>
  <si>
    <t>R6 How much is your spouse/partner withdrawing from his/her 401(k), 403(b), IRA, or Keogh plans? (Dollars per year;constructed)</t>
  </si>
  <si>
    <t>R6 Response summary for: How much is your spouse/partner withdrawing from his/her 401(k), 403(b), IRA, or Keogh plans?</t>
  </si>
  <si>
    <t>R6 Bracket lower bound for: How much is your spouse/partner withdrawing from his/her 401(k), 403(b), IRA, or Keogh plans?</t>
  </si>
  <si>
    <t>R6 Bracket upper bound for: How much is your spouse/partner withdrawing from his/her 401(k), 403(b), IRA, or Keogh plans?</t>
  </si>
  <si>
    <t>R6 Bracketing entry point for: How much is your spouse/partner withdrawing from his/her 401(k), 403(b), IRA, or Keogh plans?</t>
  </si>
  <si>
    <t>R6 Units for: How much is your spouse/partner withdrawing from his/her 401(k), 403(b), IRA, or Keogh plans?</t>
  </si>
  <si>
    <t>R6 Do you (or your spouse/partner) have any annuities that you haven't already told me about?</t>
  </si>
  <si>
    <t>R6 Flag for: Do you (or your spouse/partner) have any annuities that you haven't already told me about?</t>
  </si>
  <si>
    <t>R6 About how much does the largest annuity pay? (mixed units)</t>
  </si>
  <si>
    <t>R6 Units for: About how much does the largest annuity pay?</t>
  </si>
  <si>
    <t>R6 Response summary for: About how much does the largest annuity pay?</t>
  </si>
  <si>
    <t>R6 Bracket lower bound for: About how much does the largest annuity pay?</t>
  </si>
  <si>
    <t>R6 Bracket upper bound for: About how much does the largest annuity pay?</t>
  </si>
  <si>
    <t>R6 Bracketing entry point for: About how much does the largest annuity pay?</t>
  </si>
  <si>
    <t>R6 About how much does the largest annuity pay? (Dollars per year;constructed)</t>
  </si>
  <si>
    <t>R6 Who owns or who started the largest annuity?</t>
  </si>
  <si>
    <t>R6 When will payments from the largest annuity stop?</t>
  </si>
  <si>
    <t>R6 If owner of largest annuity were to die tomorrow, approximately what share of the annuity payment would continue to be paid to the surviving spouse/partner? All, more than half, half, less than half, or none?</t>
  </si>
  <si>
    <t>R6 Will the payments from your largest annuity continue for the rest of your life?</t>
  </si>
  <si>
    <t>R6 Does your largest annuity have a certain amount of money or a certain number of payments guaranteed?</t>
  </si>
  <si>
    <t>R6 How many payments are guaranteed from your largest annuity?</t>
  </si>
  <si>
    <t>R6 For how many years will payments continue from largest annuity? (constructed)</t>
  </si>
  <si>
    <t>R6 What is the total guaranteed amount for your largest annuity?</t>
  </si>
  <si>
    <t>R6 Response summary for: What is the total guaranteed amount for your largest annuity?</t>
  </si>
  <si>
    <t>R6 Bracket lower bound for: What is the total guaranteed amount for your largest annuity?</t>
  </si>
  <si>
    <t>R6 Bracket upper bound for: What is the total guaranteed amount for your largest annuity?</t>
  </si>
  <si>
    <t>R6 Bracketing entry point for: What is the total guaranteed amount for your largest annuity?</t>
  </si>
  <si>
    <t>R6 In what year did you receive the first payment from your largest annuity?</t>
  </si>
  <si>
    <t>R6 In what month did you receive the first payment from your largest annuity?</t>
  </si>
  <si>
    <t>R6 Value of largest annuity if not annuitized yet. (Constructed)</t>
  </si>
  <si>
    <t>R6 Bracket lower bound for: Value of largest annuity if not annuitized yet. (Constructed)</t>
  </si>
  <si>
    <t>R6 Bracket upper bound for: Value of largest annuity if not annuitized yet. (Constructed)</t>
  </si>
  <si>
    <t>R6 About how much does the second largest annuity pay? (mixed units)</t>
  </si>
  <si>
    <t>R6 Units for: About how much does the second largest annuity pay?</t>
  </si>
  <si>
    <t>R6 Response summary for: About how much does the second largest annuity pay?</t>
  </si>
  <si>
    <t>R6 Bracket lower bound for: About how much does the second largest annuity pay?</t>
  </si>
  <si>
    <t>R6 Bracket upper bound for: About how much does the second largest annuity pay?</t>
  </si>
  <si>
    <t>R6 Bracketing entry point for: About how much does the second largest annuity pay?</t>
  </si>
  <si>
    <t>R6 About how much does the second largest annuity pay? (Dollars per year;constructed)</t>
  </si>
  <si>
    <t>R6 Who owns or who started the second largest annuity?</t>
  </si>
  <si>
    <t>R6 When will payments from the second largest annuity stop?</t>
  </si>
  <si>
    <t>R6 If owner of second largest annuity were to die tomorrow, approximately what share of the annuity payment would continue to be paid to the surviving spouse/partner? All, more than half, half, less than half, or none?</t>
  </si>
  <si>
    <t>R6 Will the payments from your second largest annuity continue for the rest of your life?</t>
  </si>
  <si>
    <t>R6 Does your second largest annuity have a certain amount of money or a certain number of payments guaranteed?</t>
  </si>
  <si>
    <t>R6 How many payments are guaranteed from your second largest annuity?</t>
  </si>
  <si>
    <t>R6 For how many years will payments continue from second largest annuity? (constructed)</t>
  </si>
  <si>
    <t>R6 What is the total guaranteed amount for your second largest annuity?</t>
  </si>
  <si>
    <t>R6 Response summary for: What is the total guaranteed amount for your second largest annuity?</t>
  </si>
  <si>
    <t>R6 Bracket lower bound for: What is the total guaranteed amount for your second largest annuity?</t>
  </si>
  <si>
    <t>R6 Bracket upper bound for: What is the total guaranteed amount for your second largest annuity?</t>
  </si>
  <si>
    <t>R6 Bracketing entry point for: What is the total guaranteed amount for your second largest annuity?</t>
  </si>
  <si>
    <t>R6 In what year did you receive the first payment from your second largest annuity?</t>
  </si>
  <si>
    <t>R6 In what month did you receive the first payment from your second largest annuity?</t>
  </si>
  <si>
    <t>R6 Value of second largest annuity if not annuitized yet. (Constructed)</t>
  </si>
  <si>
    <t>R6 Bracket lower bound for: Value of second largest annuity if not annuitized yet. (Constructed)</t>
  </si>
  <si>
    <t>R6 Bracket upper bound for: Value of second largest annuity if not annuitized yet. (Constructed)</t>
  </si>
  <si>
    <t>R6 About how much does the third largest annuity pay? (mixed units)</t>
  </si>
  <si>
    <t>R6 Units for: About how much does the third largest annuity pay?</t>
  </si>
  <si>
    <t>R6 Response summary for: About how much does the third largest annuity pay?</t>
  </si>
  <si>
    <t>R6 Bracket lower bound for: About how much does the third largest annuity pay?</t>
  </si>
  <si>
    <t>R6 Bracket upper bound for: About how much does the third largest annuity pay?</t>
  </si>
  <si>
    <t>R6 Bracketing entry point for: About how much does the third largest annuity pay?</t>
  </si>
  <si>
    <t>R6 About how much does the third largest annuity pay? (Dollars per year;constructed)</t>
  </si>
  <si>
    <t>R6 Who owns or who started the third largest annuity?</t>
  </si>
  <si>
    <t>R6 When will payments from the third largest annuity stop?</t>
  </si>
  <si>
    <t>R6 If owner of third largest annuity were to die tomorrow, approximately what share of the annuity payment would continue to be paid to the surviving spouse/partner? All, more than half, half, less than half, or none?</t>
  </si>
  <si>
    <t>R6 Will the payments from your third largest annuity continue for the rest of your life?</t>
  </si>
  <si>
    <t>R6 Does your third largest annuity have a certain amount of money or a certain number of payments guaranteed?</t>
  </si>
  <si>
    <t>R6 How many payments are guaranteed from your third largest annuity?</t>
  </si>
  <si>
    <t>R6 For how many years will payments continue from third largest annuity? (constructed)</t>
  </si>
  <si>
    <t>R6 What is the total guaranteed amount for your third largest annuity?</t>
  </si>
  <si>
    <t>R6 Response summary for: What is the total guaranteed amount for your third largest annuity?</t>
  </si>
  <si>
    <t>R6 Bracket lower bound for: What is the total guaranteed amount for your third largest annuity?</t>
  </si>
  <si>
    <t>R6 Bracket upper bound for: What is the total guaranteed amount for your third largest annuity?</t>
  </si>
  <si>
    <t>R6 Bracketing entry point for: What is the total guaranteed amount for your third largest annuity?</t>
  </si>
  <si>
    <t>R6 In what year did you receive the first payment from your third largest annuity?</t>
  </si>
  <si>
    <t>R6 In what month did you receive the first payment from your third largest annuity?</t>
  </si>
  <si>
    <t>R6 Value of third largest annuity if not annuitized yet. (Constructed)</t>
  </si>
  <si>
    <t>R6 Bracket lower bound for: Value of third largest annuity if not annuitized yet. (Constructed)</t>
  </si>
  <si>
    <t>R6 Bracket upper bound for: Value of third largest annuity if not annuitized yet. (Constructed)</t>
  </si>
  <si>
    <t>R6 About how much does the fourth largest annuity pay? (mixed units)</t>
  </si>
  <si>
    <t>R6 Units for: About how much does the fourth largest annuity pay?</t>
  </si>
  <si>
    <t>R6 Response summary for: About how much does the fourth largest annuity pay?</t>
  </si>
  <si>
    <t>R6 Bracket lower bound for: About how much does the fourth largest annuity pay?</t>
  </si>
  <si>
    <t>R6 Bracket upper bound for: About how much does the fourth largest annuity pay?</t>
  </si>
  <si>
    <t>R6 Bracketing entry point for: About how much does the fourth largest annuity pay?</t>
  </si>
  <si>
    <t>R6 About how much does the fourth largest annuity pay? (Dollars per year;constructed)</t>
  </si>
  <si>
    <t>R6 Who owns or who started the fourth largest annuity?</t>
  </si>
  <si>
    <t>R6 When will payments from the fourth largest annuity stop?</t>
  </si>
  <si>
    <t>R6 If owner of fourth largest annuity were to die tomorrow, approximately what share of the annuity payment would continue to be paid to the surviving spouse/partner? All, more than half, half, less than half, or none?</t>
  </si>
  <si>
    <t>R6 Will the payments from your fourth largest annuity continue for the rest of your life?</t>
  </si>
  <si>
    <t>R6 Does your fourth largest annuity have a certain amount of money or a certain number of payments guaranteed?</t>
  </si>
  <si>
    <t>R6 How many payments are guaranteed from your fourth largest annuity?</t>
  </si>
  <si>
    <t>R6 For how many years will payments continue from fourth largest annuity? (constructed)</t>
  </si>
  <si>
    <t>R6 What is the total guaranteed amount for your fourth largest annuity?</t>
  </si>
  <si>
    <t>R6 Response summary for: What is the total guaranteed amount for your fourth largest annuity?</t>
  </si>
  <si>
    <t>R6 Bracket lower bound for: What is the total guaranteed amount for your fourth largest annuity?</t>
  </si>
  <si>
    <t>R6 Bracket upper bound for: What is the total guaranteed amount for your fourth largest annuity?</t>
  </si>
  <si>
    <t>R6 Bracketing entry point for: What is the total guaranteed amount for your fourth largest annuity?</t>
  </si>
  <si>
    <t>R6 In what year did you receive the first payment from your fourth largest annuity?</t>
  </si>
  <si>
    <t>R6 In what month did you receive the first payment from your fourth largest annuity?</t>
  </si>
  <si>
    <t>R6 Value of fourth largest annuity if not annuitized yet. (Constructed)</t>
  </si>
  <si>
    <t>R6 Bracket lower bound for: Value of fourth largest annuity if not annuitized yet. (Constructed)</t>
  </si>
  <si>
    <t>R6 Bracket upper bound for: Value of fourth largest annuity if not annuitized yet. (Constructed)</t>
  </si>
  <si>
    <t>R6 About how much does the fifth largest annuity pay? (mixed units)</t>
  </si>
  <si>
    <t>R6 Units for: About how much does the fifth largest annuity pay?</t>
  </si>
  <si>
    <t>R6 Response summary for: About how much does the fifth largest annuity pay?</t>
  </si>
  <si>
    <t>R6 Bracket lower bound for: About how much does the fifth largest annuity pay?</t>
  </si>
  <si>
    <t>R6 Bracket upper bound for: About how much does the fifth largest annuity pay?</t>
  </si>
  <si>
    <t>R6 Bracketing entry point for: About how much does the fifth largest annuity pay?</t>
  </si>
  <si>
    <t>R6 About how much does the fifth largest annuity pay? (Dollars per year;constructed)</t>
  </si>
  <si>
    <t>R6 Who owns or who started the fifth largest annuity?</t>
  </si>
  <si>
    <t>R6 When will payments from the fifth largest annuity stop?</t>
  </si>
  <si>
    <t>R6 If owner of fifth largest annuity were to die tomorrow, approximately what share of the annuity payment would continue to be paid to the surviving spouse/partner? All, more than half, half, less than half, or none?</t>
  </si>
  <si>
    <t>R6 Will the payments from your fifth largest annuity continue for the rest of your life?</t>
  </si>
  <si>
    <t>R6 Does your fifth largest annuity have a certain amount of money or a certain number of payments guaranteed?</t>
  </si>
  <si>
    <t>R6 How many payments are guaranteed from your fifth largest annuity?</t>
  </si>
  <si>
    <t>R6 For how many years will payments continue from fifth largest annuity? (constructed)</t>
  </si>
  <si>
    <t>R6 What is the total guaranteed amount for your fifth largest annuity?</t>
  </si>
  <si>
    <t>R6 Response summary for: What is the total guaranteed amount for your fifth largest annuity?</t>
  </si>
  <si>
    <t>R6 Bracket lower bound for: What is the total guaranteed amount for your fifth largest annuity?</t>
  </si>
  <si>
    <t>R6 Bracket upper bound for: What is the total guaranteed amount for your fifth largest annuity?</t>
  </si>
  <si>
    <t>R6 Bracketing entry point for: What is the total guaranteed amount for your fifth largest annuity?</t>
  </si>
  <si>
    <t>R6 In what year did you receive the first payment from your fifth largest annuity?</t>
  </si>
  <si>
    <t>R6 In what month did you receive the first payment from your fifth largest annuity?</t>
  </si>
  <si>
    <t>R6 Value of fifth largest annuity if not annuitized yet. (Constructed)</t>
  </si>
  <si>
    <t>R6 Bracket lower bound for: Value of fifth largest annuity if not annuitized yet. (Constructed)</t>
  </si>
  <si>
    <t>R6 Bracket upper bound for: Value of fifth largest annuity if not annuitized yet. (Constructed)</t>
  </si>
  <si>
    <t>R6 In the last 12 months, have you received more than 500 dollars in wages, salaries, commissions, and tips before taxes and other deductions?</t>
  </si>
  <si>
    <t>R6 In the last 12 months, about how much did you receive in wages, salaries, commissions and tips?</t>
  </si>
  <si>
    <t>R6 In the last 12 months, about how much did you receive in wages, salaries, commissions and tips? (Includes hourly wages,constructed)</t>
  </si>
  <si>
    <t>R6 Response summary for: In the last 12 months, about how much did you receive in wages, salaries, commissions and tips?</t>
  </si>
  <si>
    <t>R6 Bracket lower bound for: In the last 12 months, about how much did you receive in wages, salaries, commissions and tips?</t>
  </si>
  <si>
    <t>R6 Bracket upper bound for: In the last 12 months, about how much did you receive in wages, salaries, commissions and tips?</t>
  </si>
  <si>
    <t>R6 Bracketing entry point for: In the last 12 months, about how much did you receive in wages, salaries, commissions and tips?</t>
  </si>
  <si>
    <t>R6 In the last 12 months, did your spouse/partner receive more than 500 dollars in wages, salaries, commissions, and tips before taxes and other deductions?</t>
  </si>
  <si>
    <t>R6 In the last 12 months, about how much did your spouse/partner receive in wages, salaries, commissions and tips?</t>
  </si>
  <si>
    <t>R6 Response summary for: In the last 12 months, about how much did your spouse/partner receive in wages, salaries, commissions and tips?</t>
  </si>
  <si>
    <t>R6 Bracket lower bound for: In the last 12 months, about how much did your spouse/partner receive in wages, salaries, commissions and tips?</t>
  </si>
  <si>
    <t>R6 Bracket upper bound for: In the last 12 months, about how much did your spouse/partner receive in wages, salaries, commissions and tips?</t>
  </si>
  <si>
    <t>R6 Bracketing entry point for: In the last 12 months, about how much did your spouse/partner receive in wages, salaries, commissions and tips?</t>
  </si>
  <si>
    <t>R6 Do you own a business, professional practice, partnership, or farm?</t>
  </si>
  <si>
    <t>R6 In the last 12 months, have you received any net income from your own business, professional practice, partnership, or farm other than wages or salaries that you have already told me about?</t>
  </si>
  <si>
    <t>R6 Was the income (that you received from your own business, professional practice, partnership, or farm) profits, rental income or something else?</t>
  </si>
  <si>
    <t>R6 In the last 12 months, how much did you receive in net income from your own business, professional practice, partnership, or farm?</t>
  </si>
  <si>
    <t>R6 Response summary for: In the last 12 months, how much did you receive in net income from your own business, professional practice, partnership, or farm?</t>
  </si>
  <si>
    <t>R6 Bracket lower bound for: In the last 12 months, how much did you receive in net income from your own business, professional practice, partnership, or farm?</t>
  </si>
  <si>
    <t>R6 Bracket upper bound for: In the last 12 months, how much did you receive in net income from your own business, professional practice, partnership, or farm?</t>
  </si>
  <si>
    <t>R6 Bracketing entry point for: In the last 12 months, how much did you receive in net income from your own business, professional practice, partnership, or farm?</t>
  </si>
  <si>
    <t>R6 Does you spouse/partner own a business, professional practice, partnership, or farm?</t>
  </si>
  <si>
    <t>R6 In the last 12 months, did your spouse/partner receive any net income from his/her own business, professional practice, partnership or farm, other than wages or salaries that you have already told us about?</t>
  </si>
  <si>
    <t>R6 Was the income (that your spouse/partner received from his/her own business, professional practice, partnership, or farm) profits, rental income or something else?</t>
  </si>
  <si>
    <t>R6 In the last 12 months, how much did your spouse/partner receive in net income from his/her own business, professional practice, partnership or farm?</t>
  </si>
  <si>
    <t>R6 Response summary for: In the last 12 months, how much did your spouse/partner receive in net income from his/her own business, professional practice, partnership or farm?</t>
  </si>
  <si>
    <t>R6 Bracket lower bound for: In the last 12 months, how much did your spouse/partner receive in net income from his/her own business, professional practice, partnership or farm?</t>
  </si>
  <si>
    <t>R6 Bracket upper bound for: In the last 12 months, how much did your spouse/partner receive in net income from his/her own business, professional practice, partnership or farm?</t>
  </si>
  <si>
    <t>R6 Bracketing entry point for: In the last 12 months, how much did your spouse/partner receive in net income from his/her own business, professional practice, partnership or farm?</t>
  </si>
  <si>
    <t>R6 Since we last spoke in [anchor year], have you ever received disability benefits?</t>
  </si>
  <si>
    <t>R6 Anchor year for KP550RE</t>
  </si>
  <si>
    <t>R6 From what program did you receive disability benefits?</t>
  </si>
  <si>
    <t>R6 In what year did you FIRST begin to receive disability benefits?</t>
  </si>
  <si>
    <t>R6 In what year did you LAST receive disability benefits?</t>
  </si>
  <si>
    <t>R6 What was the most serious condition for which you received disability benefits? (ICD-9 codes)</t>
  </si>
  <si>
    <t>R6 What was the most serious condition for which you received disability benefits? (Collapsed)</t>
  </si>
  <si>
    <t>R6 In the last 12 months, did you receive supplemental security income, public assistance income, or income from other government programs?</t>
  </si>
  <si>
    <t>R6 In the last 12 months, how much did you receive from supplemental security income, public assistance income, or income from other government programs?</t>
  </si>
  <si>
    <t>R6 Response summary for: In the last 12 months, how much did you receive from supplemental security income, public assistance income, or income from other government programs?</t>
  </si>
  <si>
    <t>R6 Bracket lower bound for: In the last 12 months, how much did you receive from supplemental security income, public assistance income, or income from other government programs?</t>
  </si>
  <si>
    <t>R6 Bracket upper bound for: In the last 12 months, how much did you receive from supplemental security income, public assistance income, or income from other government programs?</t>
  </si>
  <si>
    <t>R6 Bracketing entry point for: In the last 12 months, how much did you receive from supplemental security income, public assistance income, or income from other government programs?</t>
  </si>
  <si>
    <t>R6 In the last 12 months, did your spouse/partner receive supplemental security income, public assistance income, or income from other government programs?</t>
  </si>
  <si>
    <t>R6 In the last 12 months, how much did your spouse/partner receive from supplemental security income, public assistance income, or income from other government programs?</t>
  </si>
  <si>
    <t>R6 Response summary for: In the last 12 months, how much did your spouse/partner receive from supplemental security income, public assistance income, or income from other government programs?</t>
  </si>
  <si>
    <t>R6 Bracket lower bound for: In the last 12 months, how much did your spouse/partner receive from supplemental security income, public assistance income, or income from other government programs?</t>
  </si>
  <si>
    <t>R6 Bracket upper bound for: In the last 12 months, how much did your spouse/partner receive from supplemental security income, public assistance income, or income from other government programs?</t>
  </si>
  <si>
    <t>R6 Bracketing entry point for: In the last 12 months, how much did your spouse/partner receive from supplemental security income, public assistance income, or income from other government programs?</t>
  </si>
  <si>
    <t>R6 In the last 12 months, did you or your spouse/partner receive any other income? (First round)</t>
  </si>
  <si>
    <t>R6 Thinking of the largest amount that you received, what type of (other) income was that?</t>
  </si>
  <si>
    <t>R6 Thinking of the largest amount that you received, about how much did you receive from this source of (other) income in the last 12 months?</t>
  </si>
  <si>
    <t>R6 Response summary for: Thinking of the largest amount that you received, about how much did you receive from this source of (other) income in the last 12 months?</t>
  </si>
  <si>
    <t>R6 Bracket lower bound for: Thinking of the largest amount that you received, about how much did you receive from this source of (other) income in the last 12 months?</t>
  </si>
  <si>
    <t>R6 Bracket upper bound for: Thinking of the largest amount that you received, about how much did you receive from this source of (other) income in the last 12 months?</t>
  </si>
  <si>
    <t>R6 Bracketing entry point for: Thinking of the largest amount that you received, about how much did you receive from this source of (other) income in the last 12 months?</t>
  </si>
  <si>
    <t>R6 In the last 12 months, did you or your spouse/partner receive any other income? (Second round)</t>
  </si>
  <si>
    <t>R6 Thinking of the second largest amount that you received, what type of (other) income was that?</t>
  </si>
  <si>
    <t>R6 Thinking of the second largest amount that you received, about how much did you receive from this source of (other) income in the last 12 months?</t>
  </si>
  <si>
    <t>R6 Response summary for: Thinking of the second largest amount that you received, about how much did you receive from this source of (other) income in the last 12 months?</t>
  </si>
  <si>
    <t>R6 Bracket lower bound for: Thinking of the second largest amount that you received, about how much did you receive from this source of (other) income in the last 12 months?</t>
  </si>
  <si>
    <t>R6 Bracket upper bound for: Thinking of the second largest amount that you received, about how much did you receive from this source of (other) income in the last 12 months?</t>
  </si>
  <si>
    <t>R6 Bracketing entry point for: Thinking of the second largest amount that you received, about how much did you receive from this source of (other) income in the last 12 months?</t>
  </si>
  <si>
    <t>R6 Has anyone else in your household (besides you and your spouse/partner) received income FROM ANY SOURCE in the last 12 months?</t>
  </si>
  <si>
    <t>R6 How much income, in total, did the household members (besides you and your spouse/partner) receive?</t>
  </si>
  <si>
    <t>R6 Response summary for: How much income, in total, did the household members (besides you and your spouse/partner) receive?</t>
  </si>
  <si>
    <t>R6 Bracket lower bound for: How much income, in total, did the household members (besides you and your spouse/partner) receive?</t>
  </si>
  <si>
    <t>R6 Bracket upper bound for: How much income, in total, did the household members (besides you and your spouse/partner) receive?</t>
  </si>
  <si>
    <t>R6 Bracketing entry point for: How much income, in total, did the household members (besides you and your spouse/partner) receive?</t>
  </si>
  <si>
    <t>R6 How satisfied are you with your present financial situation - completely, very, somewhat, not very, or not at all satisfied?</t>
  </si>
  <si>
    <t>R6 How difficult is it for you (and your family) to meet the monthly payments on your bills?  Is it extremely, very, somewhat, slightly, or not at all difficult?</t>
  </si>
  <si>
    <t>R6 Total Personal Income - TPI.</t>
  </si>
  <si>
    <t>R6 Percentage of valid reports in total personal income - TPI.</t>
  </si>
  <si>
    <t>R6 Total Household Income - THI.</t>
  </si>
  <si>
    <t>R6 Percentage of valid reports in total household income - THI.</t>
  </si>
  <si>
    <t>R6 Was the Assets Module completed by respondent alone, with help, or by proxy?</t>
  </si>
  <si>
    <t>R6 Relationship of Assets Module helper or proxy to Participant?</t>
  </si>
  <si>
    <t>R6 How much do you think your home would sell for now?</t>
  </si>
  <si>
    <t>R6 Response summary for: How much do you think your home would sell for now?</t>
  </si>
  <si>
    <t>R6 Flag for: How much do you think your home would sell for now?</t>
  </si>
  <si>
    <t>R6 Bracket lower bound for: How much do you think your home would sell for now?</t>
  </si>
  <si>
    <t>R6 Bracket upper bound for: How much do you think your home would sell for now?</t>
  </si>
  <si>
    <t>R6 Bracketing entry point for: How much do you think your home would sell for now?</t>
  </si>
  <si>
    <t>R6 Do you receive any rental income from your home?</t>
  </si>
  <si>
    <t>R6 About how much rental income do you receive from your home? (Mixed units)</t>
  </si>
  <si>
    <t>R6 Response summary for: About how much rental income do you receive from your home?</t>
  </si>
  <si>
    <t>R6 Bracket lower bound for: About how much rental income do you receive from your home?</t>
  </si>
  <si>
    <t>R6 Bracket upper bound for: About how much rental income do you receive from your home?</t>
  </si>
  <si>
    <t>R6 Bracketing entry point for: About how much rental income do you receive from your home?</t>
  </si>
  <si>
    <t>R6 Units for: About how much rental income do you receive from your home?</t>
  </si>
  <si>
    <t>R6 About how much rental income do you receive from your home? (Dollars per year;constructed)</t>
  </si>
  <si>
    <t>R6 One of the ways the economy has changed since the middle of 2008 is that real estate values have changed. When you think about your house or condo, is it currently worth about the same, more, or less than it was in mid 2008?</t>
  </si>
  <si>
    <t>R6 Financial crisis: Decrease in home value. (Mixed units)</t>
  </si>
  <si>
    <t>R6 Units for: Financial crisis: Decrease in home value.</t>
  </si>
  <si>
    <t>R6 Financial crisis: Decrease in home value. (Dollars;constructed)</t>
  </si>
  <si>
    <t>R6 How much, if anything, do you owe on your home?</t>
  </si>
  <si>
    <t>R6 Response summary for: How much, if anything, do you owe on your home?</t>
  </si>
  <si>
    <t>R6 Bracket lower bound for: How much, if anything, do you owe on your home?</t>
  </si>
  <si>
    <t>R6 Bracket upper bound for: How much, if anything, do you owe on your home?</t>
  </si>
  <si>
    <t>R6 Bracketing entry point for:  How much, if anything, do you owe on your home?</t>
  </si>
  <si>
    <t>R6 Respondent's home equity.</t>
  </si>
  <si>
    <t>R6 Do you have a reverse mortgage?</t>
  </si>
  <si>
    <t>R6 How much money are you receiving from your reverse mortgage? (Mixed units)</t>
  </si>
  <si>
    <t>R6 Response summary for: How much money are you receiving from your reverse mortgage?</t>
  </si>
  <si>
    <t>R6 Bracket lower bound for: How much money are you receiving from your reverse mortgage? (PER MONTH)</t>
  </si>
  <si>
    <t>R6 Bracket upper bound for: How much money are you receiving from your reverse mortgage? (PER MONTH)</t>
  </si>
  <si>
    <t>R6 Bracketing entry point for: How much money are you receiving from your reverse mortgage? (PER MONTH)</t>
  </si>
  <si>
    <t>R6 Units for: How much money are you receiving from your reverse mortgage?</t>
  </si>
  <si>
    <t>R6 How much money are you receiving from your reverse mortgage? (Dollars per year;constructed)</t>
  </si>
  <si>
    <t>R6 Is the home you own a mobile home?</t>
  </si>
  <si>
    <t>R6 How much do you think your business or farm would sell for now?</t>
  </si>
  <si>
    <t>R6 Response summary for: How much do you think your business or farm would sell for now?</t>
  </si>
  <si>
    <t>R6 Flag for: How much do you think your business or farm would sell for now?</t>
  </si>
  <si>
    <t>R6 Bracket lower bound for: How much do you think your business or farm would sell for now?</t>
  </si>
  <si>
    <t>R6 Bracket upper bound for: How much do you think your business or farm would sell for now?</t>
  </si>
  <si>
    <t>R6 Bracketing entry point for: How much do you think your business or farm would sell for now?</t>
  </si>
  <si>
    <t>R6 One of the ways the economy has changed since the middle of 2008 is that real estate values have changed. When you think about your business or farm, is it currently worth about the same, more, or less than it was in mid 2008?</t>
  </si>
  <si>
    <t>R6 Financial crisis: Decrease in business or farm value. (Mixed units)</t>
  </si>
  <si>
    <t>R6 Units for: Financial crisis: Decrease in business or farm value.</t>
  </si>
  <si>
    <t>R6 Financial crisis: Decrease in business or farm value. (Dollars;constructed)</t>
  </si>
  <si>
    <t>R6 How much, if anything, do you owe on your business or farm?</t>
  </si>
  <si>
    <t>R6 Response summary for: How much, if anything, do you owe on your business or farm?</t>
  </si>
  <si>
    <t>R6 Bracket lower bound for: How much, if anything, do you owe on your business or farm?</t>
  </si>
  <si>
    <t>R6 Bracket upper bound for: How much, if anything, do you owe on your business or farm?</t>
  </si>
  <si>
    <t>R6 Bracketing entry point for: How much, if anything, do you owe on your business or farm?</t>
  </si>
  <si>
    <t>R6 Respondent's business or farm equity.</t>
  </si>
  <si>
    <t>R6 Do you own any real estate other than a first home, business, or farm?</t>
  </si>
  <si>
    <t>R6 How much do you think this real estate that is not your first home, a business, or a farm would sell for now?</t>
  </si>
  <si>
    <t>R6 Response summary for: How much do you think this real estate that is not your first home, a business, or a farm would sell for now?</t>
  </si>
  <si>
    <t>R6 Bracket lower bound for: How much do you think this real estate that is not your first home, a business, or a farm would sell for now?</t>
  </si>
  <si>
    <t>R6 Bracket upper bound for: How much do you think this real estate that is not your first home, a business, or a farm would sell for now?</t>
  </si>
  <si>
    <t>R6 Bracketing entry point for: How much do you think this real estate that is not your first home, a business, or a farm would sell for now?</t>
  </si>
  <si>
    <t>R6 One of the ways the economy has changed since the middle of 2008 is that real estate values have changed. When you think about your real estate that is not your first home, a business, or a farm, is it currently worth about the same, more, or less than it was in mid 2008?</t>
  </si>
  <si>
    <t>R6 Financial crisis: Decrease in real estate that is not a first home, a business, or a farm value. (Mixed units)</t>
  </si>
  <si>
    <t>R6 Units for: Financial crisis: Decrease in real estate that is not a first home, a business, or a farm.</t>
  </si>
  <si>
    <t>R6 Financial crisis: Decrease in real estate that is not a first home, a business, or a farm value. (Dollars;constructed)</t>
  </si>
  <si>
    <t>R6 How much, if anything, do you owe on your real estate that is not your first home, a business, or a farm?</t>
  </si>
  <si>
    <t>R6 Response summary for: How much, if anything, do you owe on your real estate that is not your first home, a business, or a farm?</t>
  </si>
  <si>
    <t>R6 Bracket lower bound for: How much, if anything, do you owe on your real estate that is not your first home, a business, or a farm?</t>
  </si>
  <si>
    <t>R6 Bracket upper bound for: How much, if anything, do you owe on your real estate that is not your first home, a business, or a farm?</t>
  </si>
  <si>
    <t>R6 Bracketing entry point for: How much, if anything, do you owe on your real estate that is not your first home, a business, or a farm?</t>
  </si>
  <si>
    <t>R6 Respondent's real estate equity for property that is not a first home, a business, or a farm.</t>
  </si>
  <si>
    <t>R6 Do you receive any rental income from any of these properties?</t>
  </si>
  <si>
    <t>R6 About how much rental income do you receive from these properties? (Mixed units)</t>
  </si>
  <si>
    <t>R6 Response summary for: About how much rental income do you receive from these properties?</t>
  </si>
  <si>
    <t>R6 Bracket lower bound for: About how much rental income do you receive from these properties?</t>
  </si>
  <si>
    <t>R6 Bracket upper bound for: About how much rental income do you receive from these properties?</t>
  </si>
  <si>
    <t>R6 Bracketing entry point for: About how much rental income do you receive from these properties?</t>
  </si>
  <si>
    <t>R6 Units for: About how much rental income do you receive from these properties?</t>
  </si>
  <si>
    <t>R6 About how much rental income do you receive from these properties? (Dollars per year;constructed)</t>
  </si>
  <si>
    <t>R6 Thinking of all your motor vehicles together, including cars, trucks, campers, boats, and other RVs, would you say they are worth more than $1000 or less than $1000?</t>
  </si>
  <si>
    <t>R6 How much do you think your motor vehicles, including cars, trucks, campers, boats, and other RVs, would sell for now?</t>
  </si>
  <si>
    <t>R6 Response summary for: How much do you think your motor vehicles, including cars, trucks, campers, boats, and other RVs, would sell for now?</t>
  </si>
  <si>
    <t>R6 Bracket lower bound for: How much do you think your motor vehicles, including cars, trucks, campers, boats, and other RVs, would sell for now?</t>
  </si>
  <si>
    <t>R6 Bracket upper bound for: How much do you think your motor vehicles, including cars, trucks, campers, boats, and other RVs, would sell for now?</t>
  </si>
  <si>
    <t>R6 Bracketing entry point for: How much do you think your motor vehicles, including cars, trucks, campers, boats, and other RVs, would sell for now?</t>
  </si>
  <si>
    <t>R6 How much, if anything, do you owe on your motor vehicles, including cars, trucks, campers, boats, and other RVs?</t>
  </si>
  <si>
    <t>R6 Response summary for: How much, if anything, do you owe on your motor vehicles, including cars, trucks, campers, boats, and other RVs?</t>
  </si>
  <si>
    <t>R6 Bracket lower bound for: How much, if anything, do you owe on your motor vehicles, including cars, trucks, campers, boats, and other RVs?</t>
  </si>
  <si>
    <t>R6 Bracket upper bound for: How much, if anything, do you owe on your motor vehicles, including cars, trucks, campers, boats, and other RVs?</t>
  </si>
  <si>
    <t>R6 Bracketing entry point for: How much, if anything, do you owe on your motor vehicles, including cars, trucks, campers, boats, and other RVs?</t>
  </si>
  <si>
    <t>R6 Respondent's vehicle equity.</t>
  </si>
  <si>
    <t>R6 Do you use credit cards?</t>
  </si>
  <si>
    <t>R6 Thinking about all of your credit cards, how often do you pay off the TOTAL BALANCE each month?</t>
  </si>
  <si>
    <t>R6 Altogether, about how much do you owe on all your credit cards?</t>
  </si>
  <si>
    <t>R6 Response summary for: Altogether, about how much do you owe on all your credit cards?</t>
  </si>
  <si>
    <t>R6 Bracket lower bound for: Altogether, about how much do you owe on all your credit cards?</t>
  </si>
  <si>
    <t>R6 Bracket upper bound for: Altogether, about how much do you owe on all your credit cards?</t>
  </si>
  <si>
    <t>R6 Bracketing entry point for: Altogether, about how much do you owe on all your credit cards?</t>
  </si>
  <si>
    <t>R6 Typically, about how much do you pay towards your total credit card debt each month?</t>
  </si>
  <si>
    <t>R6 Response summary for: Typically, about how much do you pay towards your total credit card debt each month?</t>
  </si>
  <si>
    <t>R6 Bracket lower bound for: Typically, about how much do you pay towards your total credit card debt each month?</t>
  </si>
  <si>
    <t>R6 Bracket upper bound for: Typically, about how much do you pay towards your total credit card debt each month?</t>
  </si>
  <si>
    <t>R6 Bracketing entry point for: Typically, about how much do you pay towards your total credit card debt each month?</t>
  </si>
  <si>
    <t>R6 Do you owe a total of $5,000 or more for anything other than: mortgages, cars, trucks, campers, boats, other RVs, a business, a farm or real estate?</t>
  </si>
  <si>
    <t>R6 How much do you owe for anything other than: mortgages, cars, trucks, campers, boats, other RVs, a business, a farm or real estate?</t>
  </si>
  <si>
    <t>R6 Response summary for: How much do you owe for anything other than: mortgages, cars, trucks, campers, boats, other RVs, a business, a farm or real estate?</t>
  </si>
  <si>
    <t>R6 Bracket lower bound for: How much do you owe for anything other than: mortgages, cars, trucks, campers, boats, other RVs, a business, a farm or real estate?</t>
  </si>
  <si>
    <t>R6 Bracket upper bound for: How much do you owe for anything other than: mortgages, cars, trucks, campers, boats, other RVs, a business, a farm or real estate?</t>
  </si>
  <si>
    <t>R6 Bracketing entry point for: How much do you owe for anything other than: mortgages, cars, trucks, campers, boats, other RVs, a business, a farm or real estate?</t>
  </si>
  <si>
    <t>R6 Do you or your spouse have more than $1000 or less than $1000 in checking accounts, savings accounts, or money market funds?</t>
  </si>
  <si>
    <t>R6 If you added up all of your and your spouse's checking accounts, savings accounts, or money market funds, about how much would they amount to right now?</t>
  </si>
  <si>
    <t>R6 Response summary for: If you added up all of your and your spouse's checking accounts, savings accounts, or money market funds, about how much would they amount to right now?</t>
  </si>
  <si>
    <t>R6 Bracket lower bound for: If you added up all of your and your spouse's checking accounts, savings accounts, or money market funds, about how much would they amount to right now?</t>
  </si>
  <si>
    <t>R6 Bracket upper bound for: If you added up all of your and your spouse's checking accounts, savings accounts, or money market funds, about how much would they amount to right now?</t>
  </si>
  <si>
    <t>R6 Bracketing entry point for: If you added up all of your and your spouse's checking accounts, savings accounts, or money market funds, about how much would they amount to right now?</t>
  </si>
  <si>
    <t>R6 How much interest do you earn from your checking accounts, savings accounts, or money market funds? (Mixed units)</t>
  </si>
  <si>
    <t>R6 Units for: How much interest do you earn from your checking accounts, savings accounts, or money market funds?</t>
  </si>
  <si>
    <t>R6 How much interest do you earn from your checking accounts, savings accounts, or money market funds? (Dollars per year;constructed)</t>
  </si>
  <si>
    <t>R6 Bracket lower bound for: How much interest do you earn from your checking accounts, savings accounts, or money market funds?</t>
  </si>
  <si>
    <t>R6 Bracket upper bound for: How much interest do you earn from your checking accounts, savings accounts, or money market funds?</t>
  </si>
  <si>
    <t>R6 Do you or your spouse have any money in CDs, Government Savings Bonds, or Treasury Bills?</t>
  </si>
  <si>
    <t>R6 If you added up all of your and your spouse's CDs, Government Savings Bonds, or Treasury Bills, about how much would they amount to right now?</t>
  </si>
  <si>
    <t>R6 Response summary for: If you added up all of your and your spouse's CDs, Government Savings Bonds, or Treasury Bills, about how much would they amount to right now?</t>
  </si>
  <si>
    <t>R6 Bracket lower bound for: If you added up all of your and your spouse's CDs, Government Savings Bonds, or Treasury Bills, about how much would they amount to right now?</t>
  </si>
  <si>
    <t>R6 Bracket upper bound for: If you added up all of your and your spouse's CDs, Government Savings Bonds, or Treasury Bills, about how much would they amount to right now?</t>
  </si>
  <si>
    <t>R6 Bracketing entry point for: If you added up all of your and your spouse's CDs, Government Savings Bonds, or Treasury Bills, about how much would they amount to right now?</t>
  </si>
  <si>
    <t>R6 How much interest do you earn from your CDs, Government Savings Bonds, or Treasury Bills? (Mixed units)</t>
  </si>
  <si>
    <t>R6 Units for: How much interest do you earn from your CDs, Government Savings Bonds, or Treasury Bills?</t>
  </si>
  <si>
    <t>R6 How much interest do you earn from your CDs, Government Savings Bonds, or Treasury Bills? (Dollars per year;constructed)</t>
  </si>
  <si>
    <t>R6 Bracket lower bound for: How much interest do you earn from your CDs, Government Savings Bonds, or Treasury Bills?</t>
  </si>
  <si>
    <t>R6 Bracket upper bound for: How much interest do you earn from your CDs, Government Savings Bonds, or Treasury Bills?</t>
  </si>
  <si>
    <t>R6 Do you or your spouse have stocks, bonds, or shares in a mutual fund?</t>
  </si>
  <si>
    <t>R6 If you sold all of your and your spouse's stocks, bonds, or shares in a mutual fund and paid off anything you owed on them, about how much would you have?</t>
  </si>
  <si>
    <t>R6 Response summary for: If you sold all of your and your spouse's stocks, bonds, or shares in a mutual fund and paid off anything you owed on them, about how much would you have?</t>
  </si>
  <si>
    <t>R6 Bracket lower bound for: If you sold all of your and your spouse's stocks, bonds, or shares in a mutual fund and paid off anything you owed on them, about how much would you have?</t>
  </si>
  <si>
    <t>R6 Bracket upper bound for: If you sold all of your and your spouse's stocks, bonds, or shares in a mutual fund and paid off anything you owed on them, about how much would you have?</t>
  </si>
  <si>
    <t>R6 Bracketing entry point for: If you sold all of your and your spouse's stocks, bonds, or shares in a mutual fund and paid off anything you owed on them, about how much would you have?</t>
  </si>
  <si>
    <t>R6 How much interest or dividends do you earn from your stocks, bonds, or shares in a mutual fund? (Mixed units)</t>
  </si>
  <si>
    <t>R6 Units for: How much interest or dividends do you earn from your stocks, bonds, or shares in a mutual fund?</t>
  </si>
  <si>
    <t>R6 How much interest or dividends do you earn from your stocks, bonds, or shares in a mutual fund? (Dollars per year;constructed)</t>
  </si>
  <si>
    <t>R6 Bracket lower bound for: How much interest or dividends do you earn from your stocks, bonds, or shares in a mutual fund?</t>
  </si>
  <si>
    <t>R6 Bracket upper bound for: How much interest or dividends do you earn from your stocks, bonds, or shares in a mutual fund?</t>
  </si>
  <si>
    <t>R6 One of the ways the economy has changed since the middle of 2008 is that the values of investments have changed.  When yoiu about your stocks, bonds and mutual funds are they currently worth about the same, more or less than in mid 2008?</t>
  </si>
  <si>
    <t>R6 Financial crisis: Decrease in stocks, bonds and mutual funds value. (Mixed units)</t>
  </si>
  <si>
    <t>R6 Units for: Financial crisis: Decrease in stocks, bonds and mutual funds value.</t>
  </si>
  <si>
    <t>R6 Financial crisis: Decrease in stocks, bonds and mutual funds value. (Dollars;constructed)</t>
  </si>
  <si>
    <t>R6 Do you or your spouse have any other assets? Other assets are anything other than: retirement plans, checking accounts, savings accounts, money market funds,CDs, Government Savings Bonds, Treasury Bills, stocks, bonds, or shares in a mutual fund?</t>
  </si>
  <si>
    <t>R6 If you sold all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</si>
  <si>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R6 Response summary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</si>
  <si>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R6 Bracket lower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</si>
  <si>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R6 Bracket upper bound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</si>
  <si>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R6 Bracketing entry point for: If you sold any other assets and paid off any debts on these assets, about how much would you have?  Other assets are anything other than: retirement plans, checking accounts, savings accounts, money market funds,CDs, Government Savings Bonds, Treasury Bills, stocks, bonds, or shares in a mutual fund;</t>
  </si>
  <si>
    <t>R6 Do you, yourself, have any life insurance, including individual or group policies?</t>
  </si>
  <si>
    <t>R6 How much money would your beneficiaries receive from your life insurance policies if you were to die?</t>
  </si>
  <si>
    <t>R6 Response summary for: How much money would your beneficiaries receive from your life insurance policies if you were to die?</t>
  </si>
  <si>
    <t>R6 Flag for: How much money would your beneficiaries receive from your life insurance policies if you were to die?</t>
  </si>
  <si>
    <t>R6 Bracket lower bound for: How much money would your beneficiaries receive from your life insurance policies if you were to die?</t>
  </si>
  <si>
    <t>R6 Bracket upper bound for: How much money would your beneficiaries receive from your life insurance policies if you were to die?</t>
  </si>
  <si>
    <t>R6 Bracketing entry point for: How much money would your beneficiaries receive from your life insurance policies if you were to die?</t>
  </si>
  <si>
    <t>R6 Who are the beneficiaries of your life insurance policies?</t>
  </si>
  <si>
    <t>R6 Which child is the beneficiary of your life insurance policies?</t>
  </si>
  <si>
    <t>R6 Do any of your life insurance policies build up a cash value that you can borrow against, or that you would receive if the policy were to be canceled?</t>
  </si>
  <si>
    <t>R6 What is the total cash value of your life insurance policies?</t>
  </si>
  <si>
    <t>R6 Response summary for: What is the total cash value of your life insurance policies?</t>
  </si>
  <si>
    <t>R6 Bracket lower bound for: What is the total cash value of your life insurance policies?</t>
  </si>
  <si>
    <t>R6 Bracket upper bound for: What is the total cash value of your life insurance policies?</t>
  </si>
  <si>
    <t>R6 Bracketing entry point for: What is the total cash value of your life insurance policies?</t>
  </si>
  <si>
    <t>R6 Does your spouse have any life insurance, including individual or group policies?</t>
  </si>
  <si>
    <t>R6 How much money would your spouse's beneficiaries receive from your spouse's life insurance policies if they were to die?</t>
  </si>
  <si>
    <t>R6 Response summary for: How much money would your spouse's beneficiaries receive from your spouse's life insurance policies if they were to die?</t>
  </si>
  <si>
    <t>R6 Flag for: How much money would your spouse's beneficiaries receive from your spouse's life insurance policies if they were to die?</t>
  </si>
  <si>
    <t>R6 Bracket lower bound for: How much money would your spouse's beneficiaries receive from your spouse's life insurance policies if they were to die?</t>
  </si>
  <si>
    <t>R6 Bracket upper bound for: How much money would your spouse's beneficiaries receive from your spouse's life insurance policies if they were to die?</t>
  </si>
  <si>
    <t>R6 Bracketing entry point for: How much money would your spouse's beneficiaries receive from your spouse's life insurance policies if they were to die?</t>
  </si>
  <si>
    <t>R6 Who are the beneficiaries of your spouse's life insurance policies?</t>
  </si>
  <si>
    <t>R6 Which child is the beneficiary of your spouse's life insurance policies?</t>
  </si>
  <si>
    <t>R6 Do any of your spouse's life insurance policies build up a cash value that your spouse can borrow against, or that your spouse would receive if the policy were to be canceled?</t>
  </si>
  <si>
    <t>R6 What is the total cash value of your spouse's life insurance policies?</t>
  </si>
  <si>
    <t>R6 Response summary for: What is the total cash value of your spouse's life insurance policies?</t>
  </si>
  <si>
    <t>R6 Bracket lower bound for: What is the total cash value of your spouse's life insurance policies?</t>
  </si>
  <si>
    <t>R6 Bracket upper bound for: What is the total cash value of your spouse's life insurance policies?</t>
  </si>
  <si>
    <t>R6 Bracketing entry point for: What is the total cash value of your spouse's life insurance policies?</t>
  </si>
  <si>
    <t>R6 Financial crisis: Since June of 2008, did you change your plans to withdraw money or the amount of money from any of your investment accounts?</t>
  </si>
  <si>
    <t>R6 Financial crisis: What were those changes in your plans to withdraw money or the amount of money from any of your investment accounts?</t>
  </si>
  <si>
    <t>R6 Financial crisis: Since June of 2008, did you sell or try to sell your house or any other real estate?</t>
  </si>
  <si>
    <t>R6 Financial crisis: What happened? Did you successfully sell the property, market the property but could not sell it, decide not to try because you didn't think you could get a good price, or something else?</t>
  </si>
  <si>
    <t>R6 Respondent and spouse net worth, complete reports only. DOES NOT INCLUDE ANNUITIES</t>
  </si>
  <si>
    <t>R6 Percent of assets held for which exact amount was given. DOES NOT INCLUDE ANNUITIES</t>
  </si>
  <si>
    <t>R6 Was the Access to and Utilization of Health Care Module completed by Participant alone, with help, or by proxy?</t>
  </si>
  <si>
    <t>R6 Relationship of Access to and Utilization of Health Care Module helper or proxy to Participant.</t>
  </si>
  <si>
    <t>R6 Is there a doctor's office or other medical facility that Participant usually goes to when they are sick or need advice about their health?</t>
  </si>
  <si>
    <t>R6 Summary of whether Participant has at least one usual doctor's office or other medical facility they can go to when sick or in need of advice about their health.</t>
  </si>
  <si>
    <t>R6 Type of medical facility Participant goes to most often when sick or in need of advice about their health.</t>
  </si>
  <si>
    <t>R6 Numeric component for how long Participant has been going to their usual medical facility for health care.</t>
  </si>
  <si>
    <t>R6 Units corresponding to numeric component for how long Participant has been going to their usual medical facility for health care.</t>
  </si>
  <si>
    <t>R6 Does Participant usually see the same provider each time they go to their usual medical facility for health care?</t>
  </si>
  <si>
    <t>R6 How often does Participant see the same provider when they go to their usual medical facility for health care?</t>
  </si>
  <si>
    <t>R6 Type of provider Participant usually sees when they go to their usual medical facility for health care.</t>
  </si>
  <si>
    <t>R6 Professional classification of Participant's usual provider of health care.</t>
  </si>
  <si>
    <t>R6 Medical specialty of Participant's usual provider of health care.</t>
  </si>
  <si>
    <t>R6 Numeric component for how long Participant has been seeing their usual provider for health care.</t>
  </si>
  <si>
    <t>R6 Units corresponding to numeric component for how long Participant has been seeing their usual provider for health care.</t>
  </si>
  <si>
    <t>R6 Has Participant seen a doctor or health professional in an office, clinic, or health center in the past 12 months?</t>
  </si>
  <si>
    <t>R6 Has Participant seen or talked to a mental health professional in the past 12 months?</t>
  </si>
  <si>
    <t>R6 Has Participant needed but not gotten mental health treatment or counseling in the past 12 months?</t>
  </si>
  <si>
    <t>R6 Was the Depression Module completed by Participant alone, with help, or by proxy?</t>
  </si>
  <si>
    <t>R6 Relationship of Depression Module helper or proxy to Participant.</t>
  </si>
  <si>
    <t>R6 Random 80 percent sample for depression section</t>
  </si>
  <si>
    <t>R6 Since last interview has Participant had a time lasting two weeks or more when nearly every day they felt sad, blue, depressed, or when they lost interest in most things like work, hobbies, or things they usually liked to do for fun?</t>
  </si>
  <si>
    <t>R6 Were Participant's experiences with depression always caused by alcohol, drugs, medications, or physical illness?</t>
  </si>
  <si>
    <t>R6 Was Participant's depression caused by alcohol?</t>
  </si>
  <si>
    <t>R6 Was Participant's depression caused by drugs?</t>
  </si>
  <si>
    <t>R6 Was Participant's depression caused by medication?</t>
  </si>
  <si>
    <t>R6 Was Participant's depression caused by physical illness?</t>
  </si>
  <si>
    <t>R6 Since last interview what age was Participant when they experienced the worst, particularly bad, or the most recent period of depression?</t>
  </si>
  <si>
    <t>R6 Was the Participant's depression the worst, particularly bad, or the most recent episode?</t>
  </si>
  <si>
    <t>R6 Since last interview during Participant's worst, particularly bad, or most recent episode of depression, did Participant lose weight without trying to - as much as 2 pounds a week for several weeks or as much as 10 pounds altogether?</t>
  </si>
  <si>
    <t>R6 Since last interview during Participant's worst, particularly bad, or most recent episode of depression, did Participant have two weeks or more when nearly every night they had trouble falling asleep?</t>
  </si>
  <si>
    <t>R6 Since last interview during Participant's worst, particularly bad, or most recent episode of depression, did Participant have two weeks or more when they lacked energy or felt tired all the time, even when they had not been working very hard?</t>
  </si>
  <si>
    <t>R6 Since last interview during Participant's worst, particularly bad, or most recent episode of depression, did Participant have two weeks or more when they felt very bad when waking up, but felt better later in the day?</t>
  </si>
  <si>
    <t>R6 Since last interview during Participant's worst, particularly bad, or most recent episode of depression, did Participant have two weeks or more when they lost interest in most things like work, hobbies, or things they usually liked to do for fun?</t>
  </si>
  <si>
    <t>R6 Since last interview during Participant's worst, particularly bad, or most recent episode of depression, did Participant have two weeks or more when nearly every day they had a lot more trouble concentrating than is normal?</t>
  </si>
  <si>
    <t>R6 Since last interview during Participant's worst, particularly bad, or most recent episode of depression, did Participant have two weeks or more when they thought a lot about death - either their own, someone else, or death in general?</t>
  </si>
  <si>
    <t>R6 Count of Participant's depression symptoms.</t>
  </si>
  <si>
    <t>R6 Was the End of Life Preparations Module completed by Participant alone, with help, or by proxy?</t>
  </si>
  <si>
    <t>R6 Relationship of End of Life Preparations Module helper or proxy to Participant.</t>
  </si>
  <si>
    <t>R6 Has the Participant made any preparations for the end of life?</t>
  </si>
  <si>
    <t>R6 Have you made plans about the types of medical treatment you want or don't want if you become seriously ill in the future?</t>
  </si>
  <si>
    <t>R6 Have you discussed with anyone your plans and preferences about the types of medical treatment you want or don't want if you become seriously ill in the future?</t>
  </si>
  <si>
    <t>R6 With how many people has the Participant discussed their plans and preferences about the types of medical treatment they want or don't want if they become seriously ill in the future?</t>
  </si>
  <si>
    <t>R6 Has the Participant discussed their plans and preferences about the types of medical treatment they want or don't want if they become seriously ill in the future with their current spouse or partner?</t>
  </si>
  <si>
    <t>R6 Has the Participant discussed their plans and preferences about the types of medical treatment they want or don't want if they become seriously ill in the future with one or more of their children?</t>
  </si>
  <si>
    <t>R6 Who is the first person with whom you discussed your plans and preferences about the types of medical treatment you want or don't want if you become seriously ill in the future?</t>
  </si>
  <si>
    <t>R6 Spouse/partner, child, or sibling roster ID number of first person with whom Participant discussed their plans and preferences about the types of medical treatment they want or don't want if they become seriously ill in the future.</t>
  </si>
  <si>
    <t>R6 How well does the first person with whom you discussed your plans and preferences about the types of medical treatment you want or don't want if you become seriously ill in the future understand those plans and preferences?</t>
  </si>
  <si>
    <t>R6 Who is the second person with whom you discussed your plans and preferences about the types of medical treatment you want or don't want if you become seriously ill in the future?</t>
  </si>
  <si>
    <t>R6 Spouse/partner, child, or sibling roster ID number of second person with whom Participant discussed their plans and preferences about the types of medical treatment they want or don't want if they become seriously ill in the future.</t>
  </si>
  <si>
    <t>R6 How well does the second person with whom you discussed your plans and preferences about the types of medical treatment you want or don't want if you become seriously ill in the future understand those plans and preferences?</t>
  </si>
  <si>
    <t>R6 Who is the third person with whom you discussed your plans and preferences about the types of medical treatment you want or don't want if you become seriously ill in the future?</t>
  </si>
  <si>
    <t>R6 Spouse/partner, child, or sibling roster ID number of third person with whom Participant discussed their plans and preferences about the types of medical treatment they want or don't want if they become seriously ill in the future.</t>
  </si>
  <si>
    <t>R6 How well does the third person with whom you discussed your plans and preferences about the types of medical treatment you want or don't want if you become seriously ill in the future understand those plans and preferences?</t>
  </si>
  <si>
    <t>R6 Has the Participant made any legal arrangements, such as designating a Durable Power of Attorney for Health Care (DPAHC), for someone to make decisions about their medical care if they become unable to make those decisions?</t>
  </si>
  <si>
    <t>R6 Has Participant changed the person designated as their Durable Power of Attorney for Health Care (DPAHC) since last interview?</t>
  </si>
  <si>
    <t>R6 First reason given by the Participant for changing the person designated as their Durable Power of Attorney for Health Care (DPAHC) from who it was when they were last interviewed.</t>
  </si>
  <si>
    <t>R6 Does Participant's current spouse or partner have the legal authority to make decisions about their medical care if they become unable to make those decisions?</t>
  </si>
  <si>
    <t>R6 Do one or more of the Participant's children have the legal authority to make decisions about their medical care if they become unable to make those decisions?</t>
  </si>
  <si>
    <t>R6 Who has the legal authority to make decisions about the Participant's medical care if they become unable to make those decisions?</t>
  </si>
  <si>
    <t>R6 Spouse/partner, child, or sibling roster ID number of person who has the legal authority to make decisions about Participant's medical care if they become unable to make those decisions.</t>
  </si>
  <si>
    <t>R6 If you were going to pick a person to make medical decisions for you, who would you choose?</t>
  </si>
  <si>
    <t>R6 Spouse/partner, child, or sibling roster ID number of person whom Participant would choose to make medical decisions for them if they were going to pick such a person.</t>
  </si>
  <si>
    <t>R6 Do you have a living will or an advance directive?</t>
  </si>
  <si>
    <t>R6 Has the Participant given their living will or advance directive to anyone?</t>
  </si>
  <si>
    <t>R6 Has the Participant given their living will or advance directive to their current spouse or partner?</t>
  </si>
  <si>
    <t>R6 Has the Participant given their living will or advance directive to one or more of their children?</t>
  </si>
  <si>
    <t>R6 Who is the first person you gave your living will or advance directive to?</t>
  </si>
  <si>
    <t>R6 Spouse/partner, child, or sibling roster ID number of first person Participant gave living will or advance directive to.</t>
  </si>
  <si>
    <t>R6 Who is the second person you gave your living will or advance directive to?</t>
  </si>
  <si>
    <t>R6 Spouse/partner, child, or sibling roster ID number of second person Participant gave living will or advance directive to.</t>
  </si>
  <si>
    <t>R6 Who is the third person you gave your living will or advance directive to?</t>
  </si>
  <si>
    <t>R6 Spouse/partner, child, or sibling roster ID number of third person Participant gave living will or advance directive to.</t>
  </si>
  <si>
    <t>R6 Who is the fourth person you gave your living will or advance directive to?</t>
  </si>
  <si>
    <t>R6 Spouse/partner, child, or sibling roster ID number of fourth person Participant gave living will or advance directive to.</t>
  </si>
  <si>
    <t>R6 Who is the fifth person you gave your living will or advance directive to?</t>
  </si>
  <si>
    <t>R6 Spouse/partner, child, or sibling roster ID number of fifth person Participant gave living will or advance directive to.</t>
  </si>
  <si>
    <t>R6 Who is the sixth person you gave your living will or advance directive to?</t>
  </si>
  <si>
    <t>R6 Spouse/partner, child, or sibling roster ID number of sixth person Participant gave living will or advance directive to.</t>
  </si>
  <si>
    <t>R6 Who is the seventh person you gave your living will or advance directive to?</t>
  </si>
  <si>
    <t>R6 Spouse/partner, child, or sibling roster ID number of seventh person Participant gave living will or advance directive to.</t>
  </si>
  <si>
    <t>R6 WHO IS THE EIGHTH PERSON YOU GAVE YOUR LIVING WILL OR ADVANCE DIRECTIVE TO?</t>
  </si>
  <si>
    <t>R6 SPOUSE/PARTNER, CHILD, OR SIBLING ROSTER ID NUMBER OF EIGHTH PERSON PARTICIPANT GAVE LIVING WILL OR ADVANCE DIRECTIVE TO.</t>
  </si>
  <si>
    <t>R6 WHO IS THE NINTH PERSON YOU GAVE YOUR LIVING WILL OR ADVANCE DIRECTIVE TO?</t>
  </si>
  <si>
    <t>R6 SPOUSE/PARTNER, CHILD, OR SIBLING ROSTER ID NUMBER OF NINTH PERSON PARTICIPANT GAVE LIVING WILL OR ADVANCE DIRECTIVE TO.</t>
  </si>
  <si>
    <t>R6 If you were to die tomorrow, who would get your assets, including your home, savings, life insurance and the like?</t>
  </si>
  <si>
    <t>R6 Child or sibling roster ID number of first person who would receive assets from Participant if they were to die tomorrow.</t>
  </si>
  <si>
    <t>R6 Child or sibling roster ID number of second person who would receive assets from Participant if they were to die tomorrow.</t>
  </si>
  <si>
    <t>R6 Child or sibling roster ID number of third person who would receive assets from Participant if they were to die tomorrow.</t>
  </si>
  <si>
    <t>R6 Child or sibling roster ID number of fourth person who would receive assets from Participant if they were to die tomorrow.</t>
  </si>
  <si>
    <t>R6 Child or sibling roster ID number of fifth person who would receive assets from Participant if they were to die tomorrow.</t>
  </si>
  <si>
    <t>R6 Child or sibling roster ID number of sixth person who would receive assets from Participant if they were to die tomorrow.</t>
  </si>
  <si>
    <t>R6 Child or sibling roster ID number of seventh person who would receive assets from Participant if they were to die tomorrow.</t>
  </si>
  <si>
    <t>R6 Child or sibling roster ID number of eighth person who would receive assets from Participant if they were to die tomorrow.</t>
  </si>
  <si>
    <t>R6 CHILD OR SIBLING ROSTER ID NUMBER OF NINTH PERSON WHO WOULD RECEIVE ASSETS FROM PARTICIPANT IF THEY WERE TO DIE TOMORROW.</t>
  </si>
  <si>
    <t>R6 If you were to die tomorrow, who would benefit from this trust your assets would fund?</t>
  </si>
  <si>
    <t>R6 If you outlived your spouse or partner, who would your assets - including your home, savings, life insurance and the like - go to?</t>
  </si>
  <si>
    <t>R6 Child or sibling roster ID number of first person who would receive assets from Participant if they outlived their spouse or partner.</t>
  </si>
  <si>
    <t>R6 Child or sibling roster ID number of second person who would receive assets from Participant if they outlived their spouse or partner.</t>
  </si>
  <si>
    <t>R6 Child or sibling roster ID number of third person who would receive assets from Participant if they outlived their spouse or partner.</t>
  </si>
  <si>
    <t>R6 Child or sibling roster ID number of fourth person who would receive assets from Participant if they outlived their spouse or partner.</t>
  </si>
  <si>
    <t>R6 Child or sibling roster ID number of fifth person who would receive assets from Participant if they outlived their spouse or partner.</t>
  </si>
  <si>
    <t>R6 Child or sibling roster ID number of sixth person who would receive assets from Participant if they outlived their spouse or partner.</t>
  </si>
  <si>
    <t>R6 CHILD OR SIBLING ROSTER ID NUMBER OF SEVENTH PERSON WHO WOULD RECEIVE ASSETS FROM PARTICIPANT IF THEY OUTLIVED THEIR SPOUSE OR PARTNER.</t>
  </si>
  <si>
    <t>R6 Does Participant have a signed and witnessed will?</t>
  </si>
  <si>
    <t>R6 Does Participant have a revocable trust?</t>
  </si>
  <si>
    <t>R6 Do you have assets or property that will go to someone through a joint ownership or beneficiary designation?</t>
  </si>
  <si>
    <t>R6 If your spouse or partner were to die tomorrow, how would most of their assets be distributed?</t>
  </si>
  <si>
    <t>R6 Child or Sibling roster ID number of first person who would receive assets from Participant's spouse/partner if they were to die tomorrow.</t>
  </si>
  <si>
    <t>R6 Child or Sibling roster ID number of second person who would receive assets from Participant's spouse/partner if they were to die tomorrow.</t>
  </si>
  <si>
    <t>R6 Child or Sibling roster ID number of third person who would receive assets from Participant's spouse/partner if they were to die tomorrow.</t>
  </si>
  <si>
    <t>R6 Child or Sibling roster ID number of fourth person who would receive assets from Participant's spouse/partner if they were to die tomorrow.</t>
  </si>
  <si>
    <t>R6 Child or Sibling roster ID number of fifth person who would receive assets from Participant's spouse/partner if they were to die tomorrow.</t>
  </si>
  <si>
    <t>R6 Child or Sibling roster ID number of sixth person who would receive assets from Participant's spouse/partner if they were to die tomorrow.</t>
  </si>
  <si>
    <t>R6 CHILD OR SIBLING ROSTER ID NUMBER OF SEVENTH PERSON WHO WOULD RECEIVE ASSETS FROM PARTICIPANT'S SPOUSE/PARTNER IF THEY WERE TO DIE TOMORROW.</t>
  </si>
  <si>
    <t>R6 Who is designated as the executor of Participant's estate or would be responsible for the distribution of their estate?</t>
  </si>
  <si>
    <t>R6 Child or sibling roster ID number of person who has been designated executor of Participant's estate or would be responsible for its distribution.</t>
  </si>
  <si>
    <t>R6 Has Participant changed the person designated as executor of their estate since being last interviewed?</t>
  </si>
  <si>
    <t>R6 First reason given by the Participant for changing the person designated as executor of their estate from who it was when they were interviewed last.</t>
  </si>
  <si>
    <t>R6 If you had a serious illness today with very low chances of survival and were mentally intact, but in severe and constant physical pain, would you want to continue all medical treatments or stop all life-prolonging treatments?</t>
  </si>
  <si>
    <t>R6 If you had a serious illness today with very low chances of survival and had no physical pain, but were unable to speak, walk, or recognize others, would you want to continue all medical treatments or stop all life-prolonging treatments?</t>
  </si>
  <si>
    <t>R6 In what order were survey items Y061RE and Y062RE asked of the Participant?</t>
  </si>
  <si>
    <t>R6 If your spouse or partner had a serious illness today with very low chances of survival and was mentally intact, but in severe and constant physical pain, would he or she want to continue all medical treatments or stop all life-prolonging treatments?</t>
  </si>
  <si>
    <t>R6 If your spouse or partner had a serious illness today with very low chances of survival and had no physical pain, but was unable to speak, walk, or recognize others, would he or she want to continue all medical treatments or stop all life-prolonging treatments?</t>
  </si>
  <si>
    <t>R6 In what order were survey items Y063SP and Y064SP asked of the Participant?</t>
  </si>
  <si>
    <t>R6 How strictly do you want your family or care provider to follow your wishes for end of life medical care?</t>
  </si>
  <si>
    <t>R6 How strictly would your spouse or partner want you to follow their wishes for end of life medical care?</t>
  </si>
  <si>
    <t>R6 What is your level of agreement or disagreement with the following: 'I want to determine on my own when and how to die'?</t>
  </si>
  <si>
    <t>R6 Was the End of Life Death Reactions Module completed by Participant alone, with help, or by proxy?</t>
  </si>
  <si>
    <t>R6 Relationship of End of Life Death Reactions Module helper or proxy to Participant.</t>
  </si>
  <si>
    <t>R6 Whose death is the Participant answering questions about?</t>
  </si>
  <si>
    <t>R6 Spouse roster ID number of decedent Participant is being interviewed about.</t>
  </si>
  <si>
    <t>R6 Century-months elapsed between decedent's death and Participant's 2010 interview.</t>
  </si>
  <si>
    <t>R6 Numeric component for 'How long before your spouse's death did you realize that he/she was soon going to die?'</t>
  </si>
  <si>
    <t>R6 Time units corresponding to numeric component for 'How long before your spouse's death did you realize that he/she was soon going to die?'</t>
  </si>
  <si>
    <t>R6 Where did your deceased spouse spend the last few days of his/her life?</t>
  </si>
  <si>
    <t>R6 During the last week of your deceased spouse's life, how much pain did he/she experience?</t>
  </si>
  <si>
    <t>R6 Numeric component for 'How long before your spouse's death did he/she realize that he/she was soon going to die?'</t>
  </si>
  <si>
    <t>R6 Time units corresponding to numeric component for 'How long before your spouse's death did he/she realize that he/she was soon going to die?'</t>
  </si>
  <si>
    <t>R6 Did you and your spouse ever talk about how you would deal with being on your own once he/she was gone?</t>
  </si>
  <si>
    <t>R6 Did your deceased spouse have a signed Durable Power of Attorney for Health Care, naming someone who could make decisions about his/her medical treatment?</t>
  </si>
  <si>
    <t>R6 Who held your deceased spouse's Durable Power of Attorney for Health Care?</t>
  </si>
  <si>
    <t>R6 What role did the Durable Power of Attorney for Health Care appointment play in the last week of your deceased spouse's life?</t>
  </si>
  <si>
    <t>R6 Did your deceased spouse have a signed Living Will, giving directions for the kind of medical treatment he/she wanted?</t>
  </si>
  <si>
    <t>R6 What role did the Living Will play in the last week of your deceased spouse's life?</t>
  </si>
  <si>
    <t>R6 Was your deceased spouse able to make decisions in the last week of his/her life?</t>
  </si>
  <si>
    <t>R6 Did your deceased spouse have specific wishes or plans about the types of medical treatment he/she did or did not want while dying?</t>
  </si>
  <si>
    <t>R6 Did the doctor or medical staff who cared for your deceased spouse speak to your spouse or you about making sure his/her care was consistent with his/her previously stated wishes or plans about the types of medical treatment he/she did or did not want while dying?</t>
  </si>
  <si>
    <t>R6 During that last week of your deceased spouse's life, was there any medical procedure or treatment that happened to your spouse that was not consistent with his/her previously stated wishes or plans about the types of medical treatment he/she did or did not want while dying?</t>
  </si>
  <si>
    <t>R6 To pay the expenses associated with your deceased spouse's illness and death, did you have to sell assets, withdraw money that would otherwise not be touched, get help from a relative, or do anything else special to find the money?</t>
  </si>
  <si>
    <t>R6 Did any income you receive from retirement pensions or annuities start, stop, or change because of your spouse's death?</t>
  </si>
  <si>
    <t>R6 Did your pension or annuity stop, start, increase or decrease as a result of your spouse's death?</t>
  </si>
  <si>
    <t>R6 Numeric component for 'By how much did your total pension or annuity income increase/decrease as a result of your spouse's death?'</t>
  </si>
  <si>
    <t>R6 Units corresponding to numeric component for 'By how much did your total pension or annuity income increase/decrease as a result of your spouse's death?'</t>
  </si>
  <si>
    <t>R6 Did the type, cost, or coverage of your health insurance change as a result of your spouse's death?</t>
  </si>
  <si>
    <t>R6 Total number of changes to Participant's health insurance type, cost, or coverage as a result of spouse's death.</t>
  </si>
  <si>
    <t>R6 Did you lose your health insurance plan as a result of your spouse's death?</t>
  </si>
  <si>
    <t>R6 Did you have to switch to an individual health insurance plan as a result of your spouse's death?</t>
  </si>
  <si>
    <t>R6 Did the costs associated with your health insurance plan change as a result of your spouse's death?</t>
  </si>
  <si>
    <t>R6 Did the services provided by your health insurance plan change as a result of your spouse's death?</t>
  </si>
  <si>
    <t>R6 What changed about your health insurance as a result of your spouse's death - first response?</t>
  </si>
  <si>
    <t>R6 What changed about your health insurance as a result of your spouse's death - second response?</t>
  </si>
  <si>
    <t>R6 What changed about your health insurance as a result of your spouse's death - third response?</t>
  </si>
  <si>
    <t>R6 What changed about your health insurance as a result of your spouse's death - fourth response?</t>
  </si>
  <si>
    <t>R6 What changed about your health insurance as a result of your spouse's death - fifth response?</t>
  </si>
  <si>
    <t>R6 Not including Social Security or Railroad Retirement, when your spouse died, was he/she receiving or eligible to receive an employer provided pension?</t>
  </si>
  <si>
    <t>R6 Did you receive a lump sum settlement or do you expect to receive a periodically paid survivor benefit from your deceased spouse's pension?</t>
  </si>
  <si>
    <t>R6 Numeric component for 'How much does the lump sum settlement or periodically paid survivor benefit from your deceased spouse's pension amount to?'</t>
  </si>
  <si>
    <t>R6 Units corresponding to numeric component for 'How much does the lump sum settlement or periodically paid survivor benefit from your deceased spouse's pension amount to?'</t>
  </si>
  <si>
    <t>R6 Did you receive a life insurance settlement as a result of your spouse's death?</t>
  </si>
  <si>
    <t>R6 How much did the life insurance settlement you received as a result of your spouse's death amount to?</t>
  </si>
  <si>
    <t>R6 After your spouse's death, how did your financial situation change compared to when your spouse was alive?</t>
  </si>
  <si>
    <t>R6 After your spouse's death, was your financial position at that time about what you had expected?</t>
  </si>
  <si>
    <t>R6 Numeric component for 'How long before your parent's death did you realize that he/she was going to die?'</t>
  </si>
  <si>
    <t>R6 Time units corresponding to numeric component for 'How long before your parent's death did you realize that he/she was going to die?'</t>
  </si>
  <si>
    <t>R6 Where did your deceased parent spend the last few days of his/her life?</t>
  </si>
  <si>
    <t>R6 During the last week of your deceased parent's life, how much pain did he/she experience?</t>
  </si>
  <si>
    <t>R6 Numeric component for 'How long before your parent's death did he/she realize that he/she was going to die?'</t>
  </si>
  <si>
    <t>R6 Time units corresponding to numeric component for 'How long before your parent's death did he/she realize that he/she was going to die?'</t>
  </si>
  <si>
    <t>R6 Did your deceased parent have a signed Durable Power of Attorney for Health Care, naming someone who could make decisions about his/her medical treatment?</t>
  </si>
  <si>
    <t>R6 Who held the Durable Power of Attorney for Health Care for your deceased parent?</t>
  </si>
  <si>
    <t>R6 What role did the Durable Power of Attorney for Health Care appointment play in the last week of your deceased parent's life?</t>
  </si>
  <si>
    <t>R6 Did your deceased parent have a signed Living Will, giving directions for the kind of medical treatment he/she wanted?</t>
  </si>
  <si>
    <t>R6 What role did the Living Will play in the last week of your deceased parent's life?</t>
  </si>
  <si>
    <t>R6 Was your deceased parent able to make decisions during the last week of his/her life?</t>
  </si>
  <si>
    <t>R6 Did your deceased parent have specific wishes or plans about the types of medical treatment he/she did or did not want while dying?</t>
  </si>
  <si>
    <t>R6 During the last week of your deceased parent's life, was there any medical procedure or treatment that happened to your parent that was not consistent with his/her previously stated wishes or plans about the types of medical treatment he/she did or did not want while dying?</t>
  </si>
  <si>
    <t>R6 Did you provide care for your deceased parent at the end of his/her life?</t>
  </si>
  <si>
    <t>R6 Numeric component for 'How often did you provide care for your deceased parent at the end of his/her life?'</t>
  </si>
  <si>
    <t>R6 Time units corresponding to numeric component for 'How often did you provide care for your deceased parent at the end of his/her life?'</t>
  </si>
  <si>
    <t>R6 During the last week of his/her life, how much emotional distress did your deceased parent experience?</t>
  </si>
  <si>
    <t>R6 In your opinion, did your deceased parent experience a 'good death'?</t>
  </si>
  <si>
    <t>R6 Was the Nonnormative Extension Interview Module completed by Participant alone, with help, or by proxy?</t>
  </si>
  <si>
    <t>R6 Relationship of Nonnormative Extension Interview Module helper or proxy to Participant.</t>
  </si>
  <si>
    <t>R6 ID of the child about whom the questions in extension module are being asked.</t>
  </si>
  <si>
    <t>R6 Has the selected non-normative child ever been diagnosed with mental retardation or cognitive disability?</t>
  </si>
  <si>
    <t>R6 Has the selected non-normative child ever been diagnosed with Down Syndrome?</t>
  </si>
  <si>
    <t>R6 Has the selected non-normative child ever been diagnosed with Autism?</t>
  </si>
  <si>
    <t>R6 Has the selected non-normative child ever been diagnosed with Asperger's?</t>
  </si>
  <si>
    <t>R6 Has the selected non-normative child ever been diagnosed with Pervasive Developmental Disorder (PDD)?</t>
  </si>
  <si>
    <t>R6 Has the selected non-normative child ever been diagnosed with Rett's Syndrome?</t>
  </si>
  <si>
    <t>R6 Has the selected non-normative child ever been diagnosed with Epilepsy or seizure disorder?</t>
  </si>
  <si>
    <t>R6 Has the selected non-normative child ever been diagnosed with Cerebral Palsy (CP)?</t>
  </si>
  <si>
    <t>R6 Has the selected non-normative child ever been diagnosed with Muscular Dystrophy?</t>
  </si>
  <si>
    <t>R6 Has the selected non-normative child ever been diagnosed with traumatic brain injury (TBI)?</t>
  </si>
  <si>
    <t>R6 Has the selected non-normative child ever been diagnosed with Attention Deficit Disorder or Attention Deficit Hyperactivity Disorder (ADD/ADHD)?</t>
  </si>
  <si>
    <t>R6 Has the selected non-normative child ever been diagnosed with a learning disability, such as Dyslexia?</t>
  </si>
  <si>
    <t>R6 Has the selected non-normative child ever been diagnosed with Obsessive Compulsive Disorder (OCD)?</t>
  </si>
  <si>
    <t>R6 Has the selected non-normative child ever been diagnosed with an anxiety disorder?</t>
  </si>
  <si>
    <t>R6 Has the selected non-normative child ever been diagnosed with Depression?</t>
  </si>
  <si>
    <t>R6 Has the selected non-normative child ever been diagnosed with Bipolar Disorder, also known as manic depression?</t>
  </si>
  <si>
    <t>R6 Has the selected non-normative child ever been diagnosed with Schizophrenia or Schizoaffective Disorder?</t>
  </si>
  <si>
    <t>R6 Has the selected non-normative child ever been diagnosed with a personality disorder?</t>
  </si>
  <si>
    <t>R6 Has the selected non-normative child ever been diagnosed with alcoholism?</t>
  </si>
  <si>
    <t>R6 Has the selected non-normative child ever been diagnosed with fragile X syndrome?</t>
  </si>
  <si>
    <t>R6 Has the selected non-normative child ever been tested for fragile X syndrome?</t>
  </si>
  <si>
    <t>R6 Has Participant seen the selected non-normative child face-to-face or talked over the telephone in the past year?</t>
  </si>
  <si>
    <t>R6 How would you rate the health of the selected non-normative child?</t>
  </si>
  <si>
    <t>R6 How is the health of the selected non-normative child compared to 5 years ago?</t>
  </si>
  <si>
    <t>R6 Does the selected non-normative child have a job without special supports?</t>
  </si>
  <si>
    <t>R6 How many hours a week does the selected non-normative child work at the job without special supports?</t>
  </si>
  <si>
    <t>R6 Does the selected non-normative child participate in a supported or transitional employment program?</t>
  </si>
  <si>
    <t>R6 How many hours per week does the selected non-normative child participate in a supported or transitional employment program?</t>
  </si>
  <si>
    <t>R6 Does the selected non-normative child attend a sheltered workshop?</t>
  </si>
  <si>
    <t>R6 How many hours per week does the selected non-normative child attend a sheltered workshop?</t>
  </si>
  <si>
    <t>R6 Does the selected non-normative child attend a day activity program?</t>
  </si>
  <si>
    <t>R6 How many hours per week does the selected non-normative child attend a day activity program?</t>
  </si>
  <si>
    <t>R6 Does the selected non-normative child go to a Department of Vocational Rehabilitation, day treatment or clubhouse program?</t>
  </si>
  <si>
    <t>R6 Which of the three programs - a Department of Vocational Rehabilitation, day treatment program, or clubhouse program - does the selected non-normative child attend?</t>
  </si>
  <si>
    <t>R6 Is that a Department of Vocational Rehabilitation, day treatment program or clubhouse program?</t>
  </si>
  <si>
    <t>R6 How many hours per week does the selected non-normative child go to a Department of Vocational Rehabilitation program?</t>
  </si>
  <si>
    <t>R6 How many hours per week does the selected non-normative child go to a day treatment program?</t>
  </si>
  <si>
    <t>R6 How many hours per week does the selected non-normative child go to a clubhouse program?</t>
  </si>
  <si>
    <t>R6 Is the selected non-normative child involved in any volunteer activities?</t>
  </si>
  <si>
    <t>R6 How many hours per week does the selected non-normative child participate in volunteer activities?</t>
  </si>
  <si>
    <t>R6 Where does the selected non-normative child spend most of their day?</t>
  </si>
  <si>
    <t>R6 Not including social or entertainment activities or watching TV, how many hours in a typical week do you help your selected non-normative child in care related activities, such as getting dressed, grooming, shopping, transportation, chores or other activities?</t>
  </si>
  <si>
    <t>R6 How much help does the selected non-normative child need with grooming?</t>
  </si>
  <si>
    <t>R6 How much help does the selected non-normative child need with cooking and cleaning?</t>
  </si>
  <si>
    <t>R6 How much help does the selected non-normative child need with getting up and going in the morning?</t>
  </si>
  <si>
    <t>R6 How much help does the selected non-normative child need with traveling to places s/he needs to go?</t>
  </si>
  <si>
    <t>R6 How much help does the selected non-normative child need with grocery shopping?</t>
  </si>
  <si>
    <t>R6 How much help does the selected non-normative child need with shopping for personal items?</t>
  </si>
  <si>
    <t>R6 How much help does the selected non-normative child need with doing household chores, such as dishes or cleaning?</t>
  </si>
  <si>
    <t>R6 How much help does the selected non-normative child need with taking medications?</t>
  </si>
  <si>
    <t>R6 How much help does the selected non-normative child need with managing his/her money?</t>
  </si>
  <si>
    <t>R6 Where does the selected non-normative child currently live?</t>
  </si>
  <si>
    <t>R6 Has the selected non-normative child lived with the participant in the past six months?</t>
  </si>
  <si>
    <t>R6 What level of supervision does the selected non-normative child have at his/her place of residence?</t>
  </si>
  <si>
    <t>R6 How long does it take for the participant to drive to the residence of the selected non-normative child?</t>
  </si>
  <si>
    <t>R6 How satisfied is the participant with the living situation of the selected non-normative child?</t>
  </si>
  <si>
    <t>R6 How satisfied are you with having the selected non-normative child living with you?</t>
  </si>
  <si>
    <t>R6 Is the selected non-normative child on a waiting list for housing?</t>
  </si>
  <si>
    <t>R6 How many times per year does the selected non-normative child socialize with relatives?</t>
  </si>
  <si>
    <t>R6 How many times per year does the selected non-normative child socialize with friends?</t>
  </si>
  <si>
    <t>R6 How many times per year does the selected non-normative child participate in recreational activities?</t>
  </si>
  <si>
    <t>R6 How many times per year does the selected non-normative child work on a hobby?</t>
  </si>
  <si>
    <t>R6 How many times per year does the selected non-normative child walk, play sports, or get some kind of physical exercise?</t>
  </si>
  <si>
    <t>R6 How many times per year does the selected non-normative child attend services or an event at a church or synagogue, or participate in other religious ceremonies?</t>
  </si>
  <si>
    <t>R6 Has the selected non-normative child hurt him/herself in last 6 months?</t>
  </si>
  <si>
    <t>R6 Has the selected non-normative child destroyed, deliberately broken, or defaced any property in last 6 months?</t>
  </si>
  <si>
    <t>R6 Has the selected non-normative child had any disruptive behaviors that interfered with the activity of others in the last 6 months?</t>
  </si>
  <si>
    <t>R6 Has the selected non-normative child had any repetitive behaviors in the last 6 months?</t>
  </si>
  <si>
    <t>R6 Has the selected non-normative child had any socially offensive behaviors in the last 6 months?</t>
  </si>
  <si>
    <t>R6 Has the selected non-normative child been withdrawn in last 6 months?</t>
  </si>
  <si>
    <t>R6 Has the selected non-normative child been uncooperative in last 6 months?</t>
  </si>
  <si>
    <t>R6 Has the selected non-normative child hurt people or animals in last 6 months?</t>
  </si>
  <si>
    <t>R6 Has the selected non-normative child hurt the participant or someone else in the household in the last 6 months?</t>
  </si>
  <si>
    <t>R6 How often has the selected non-normative child hurt the participant or someone else in the household?</t>
  </si>
  <si>
    <t>R6 Has the selected non-normative child threatened physical violence?</t>
  </si>
  <si>
    <t>R6 How often has the selected non-normative child threatened physical violence?</t>
  </si>
  <si>
    <t>R6 Has the selected non-normative child been verbally abusive to you or someone in your household?</t>
  </si>
  <si>
    <t>R6 How often has the selected non-normative child been verbally abusive?</t>
  </si>
  <si>
    <t>R6 How old was the selected non-normative child when s/he first started having mental health problems?</t>
  </si>
  <si>
    <t>R6 What age category was the selected non-normative child in when s/he first started having mental health problems?</t>
  </si>
  <si>
    <t>R6 How old was the selected non-normative child when s/he first received a mental health diagnosis?</t>
  </si>
  <si>
    <t>R6 What age category was the selected non-normative child in when s/he first received a mental health diagnosis?</t>
  </si>
  <si>
    <t>R6 Has the selected non-normative child ever been admitted for an overnight stay in a hospital for mental health problems?</t>
  </si>
  <si>
    <t>R6 How many times has the selected non-normative child been hospitalized for mental health or emotional problems?</t>
  </si>
  <si>
    <t>R6 During the past six months, has the selected non-normative child received services from a mental health community support program?</t>
  </si>
  <si>
    <t>R6 Where does the selected non-normative child usually go for mental health care?</t>
  </si>
  <si>
    <t>R6 When you are no longer alive or able to care for or do what you do for the selected non-normative child, is there a family member who will be most involved with the child's care?</t>
  </si>
  <si>
    <t>R6 Who will be involved in the future care of the selected non-normative child?</t>
  </si>
  <si>
    <t>R6 Who will be second most involved in the care of the selected non-normative child after the person most involved is no longer able to care for the child?</t>
  </si>
  <si>
    <t>R6 Have you spoken with the person who will take care of the selected non-normative child about taking care of the child?</t>
  </si>
  <si>
    <t>R6 Has the person named to take care of the selected non-normative child agreed to take care of the child?</t>
  </si>
  <si>
    <t>R6 Was the Friends Module completed by Participant alone, with help, or by proxy?</t>
  </si>
  <si>
    <t>R6 Relationship of Friends Module helper or proxy to Participant.</t>
  </si>
  <si>
    <t>R6 Does Participant belong to the 15% sub-sample randomly selected to receive questions about same-sex high school friends?</t>
  </si>
  <si>
    <t>R6 How many same-sex friends from high school did Participant report still being in touch with?</t>
  </si>
  <si>
    <t>R6 Numeric component: During the past 12 months, about how often did you have contact with your first same-sex high school friend either in person, by letter, by phone, or by e-mail?</t>
  </si>
  <si>
    <t>R6 Units of contact: During the past 12 months, about how often did you have contact with your first same-sex high school friend either in person, by letter, by phone, or by e-mail?</t>
  </si>
  <si>
    <t>R6 Summary: During the past 12 months, about how often did you have contact with your first same-sex high school friend either in person, by letter, by phone, or by e-mail?</t>
  </si>
  <si>
    <t>R6 How close would you say you are to your first same-sex high school friend?</t>
  </si>
  <si>
    <t>R6 Numeric component: During the past 12 months, about how often did you have contact with your second same-sex high school friend either in person, by letter, by phone, or by e-mail?</t>
  </si>
  <si>
    <t>R6 Units of contact: During the past 12 months, about how often did you have contact with your second same-sex high school friend either in person, by letter, by phone, or by e-mail?</t>
  </si>
  <si>
    <t>R6 Summary: During the past 12 months, about how often did you have contact with your second same-sex high school friend either in person, by letter, by phone, or by e-mail?</t>
  </si>
  <si>
    <t>R6 How close would you say you are to your second same-sex high school friend?</t>
  </si>
  <si>
    <t>R6 Numeric component: During the past 12 months, about how often did you have contact with your third same-sex high school friend either in person, by letter, by phone, or by e-mail?</t>
  </si>
  <si>
    <t>R6 Units of contact: During the past 12 months, about how often did you have contact with your third same-sex high school friend either in person, by letter, by phone, or by e-mail?</t>
  </si>
  <si>
    <t>R6 Summary: During the past 12 months, about how often did you have contact with your third same-sex high school friend either in person, by letter, by phone, or by e-mail?</t>
  </si>
  <si>
    <t>R6 How close would you say you are to your third same-sex high school friend?</t>
  </si>
  <si>
    <t>R6 Does Participant have a reciprocal friend first identified during the 1975 collection wave whom they indicated was still living at the time of their 1992 interview?</t>
  </si>
  <si>
    <t>R6 Reciprocal friend's mortality status, as reported by Participant.</t>
  </si>
  <si>
    <t>R6 Numeric component: During the past 12 months, about how often did you have contact with your reciprocal friend either in person, by telephone, by letter, or e-mail?</t>
  </si>
  <si>
    <t>R6 Units of contact: During the past 12 months, about how often did you have contact with your reciprocal friend either in person, by telephone, by letter, or by e-mail?</t>
  </si>
  <si>
    <t>R6 Summary: During the past 12 months, about how often did you have contact with your reciprocal friend either in person, by telephone, by letter, or by e-mail?</t>
  </si>
  <si>
    <t>R6 If Participant did not report any contact with their reciprocal friend during the past 12 months, in what year did they last see him or her?</t>
  </si>
  <si>
    <t>R6 Has Participant had any contact at all with their reciprocal friend within the last 5 years?</t>
  </si>
  <si>
    <t>R6 How close would you say you are to your reciprocal friend?</t>
  </si>
  <si>
    <t>R6 Have you done better or worse than your reciprocal friend in education?</t>
  </si>
  <si>
    <t>R6 Have you done better or worse than your reciprocal friend in work?</t>
  </si>
  <si>
    <t>R6 Have you done better or worse than your reciprocal friend financially?</t>
  </si>
  <si>
    <t>R6 In what year did your reciprocal friend die?</t>
  </si>
  <si>
    <t>R6 Reciprocal friend's IDPRIV.</t>
  </si>
  <si>
    <t>R6 First friend's IDPRIV.</t>
  </si>
  <si>
    <t>R6 Second friend's IDPRIV.</t>
  </si>
  <si>
    <t>R6 Third friend's IDPRIV.</t>
  </si>
  <si>
    <t>R6 Road Miles between R and Friend1 1993</t>
  </si>
  <si>
    <t>R6 Road Miles between R and Friend1 2004</t>
  </si>
  <si>
    <t>R6 Road Miles between R and Friend1 2011</t>
  </si>
  <si>
    <t>R6 Road Miles between R and Friend2 1993</t>
  </si>
  <si>
    <t>R6 Road Miles between R and Friend2 2004</t>
  </si>
  <si>
    <t>R6 Road Miles between R and Friend2 2011</t>
  </si>
  <si>
    <t>R6 Road Miles between R and Friend3 1993</t>
  </si>
  <si>
    <t>R6 Road Miles between R and Friend3 2004</t>
  </si>
  <si>
    <t>R6 Road Miles between R and Friend3 2011</t>
  </si>
  <si>
    <t>R6 Time in minutes between R and Friend1 1993</t>
  </si>
  <si>
    <t>R6 Time in minutes between R and Friend1 2004</t>
  </si>
  <si>
    <t>R6 Time in minutes between R and Friend1 2011</t>
  </si>
  <si>
    <t>R6 Time in minutes between R and Friend2 1993</t>
  </si>
  <si>
    <t>R6 Time in minutes between R and Friend2 2004</t>
  </si>
  <si>
    <t>R6 Time in minutes between R and Friend2 2011</t>
  </si>
  <si>
    <t>R6 Time in minutes between R and Friend3 1993</t>
  </si>
  <si>
    <t>R6 Time in minutes between R and Friend3 2004</t>
  </si>
  <si>
    <t>R6 Time in minutes between R and Friend3 2011</t>
  </si>
  <si>
    <t>R6 Straight line meters between R and Friend1 1975</t>
  </si>
  <si>
    <t>R6 Straight line meters between R and Friend1 1993</t>
  </si>
  <si>
    <t>R6 Straight line meters between R and Friend1 2004</t>
  </si>
  <si>
    <t>R6 Straight line meters between R and Friend1 2011</t>
  </si>
  <si>
    <t>R6 Straight line meters between R and Friend2 1975</t>
  </si>
  <si>
    <t>R6 Straight line meters between R and Friend2 1993</t>
  </si>
  <si>
    <t>R6 Straight line meters between R and Friend2 2004</t>
  </si>
  <si>
    <t>R6 Straight line meters between R and Friend2 2011</t>
  </si>
  <si>
    <t>R6 Straight line meters between R and Friend3 1975</t>
  </si>
  <si>
    <t>R6 Straight line meters between R and Friend3 1993</t>
  </si>
  <si>
    <t>R6 Straight line meters between R and Friend3 2004</t>
  </si>
  <si>
    <t>R6 Straight line meters between R and Friend3 2011</t>
  </si>
  <si>
    <t>R6 What is your relationship to the Deceased Participant?</t>
  </si>
  <si>
    <t>R6 Was the Deceased Participant married at the time of his/her death?</t>
  </si>
  <si>
    <t>R6 Year in which the Deceased Participant died.</t>
  </si>
  <si>
    <t>R6 State in which the Deceased Participant died.</t>
  </si>
  <si>
    <t>R6 Year in which the Deceased Participant was born.</t>
  </si>
  <si>
    <t>R6 Cause of the Deceased Participant's death - Detailed ICD-9 Codes.</t>
  </si>
  <si>
    <t>R6 Cause of the Deceased Participant's death - Collapsed ICD-9 Codes.</t>
  </si>
  <si>
    <t>R6 Was there a kind of work the Deceased Participant usually did?</t>
  </si>
  <si>
    <t>R6 Class of worker code for Deceased Participant's last job.</t>
  </si>
  <si>
    <t>R6 1990 Census detailed industry code for Deceased Participant's last job.</t>
  </si>
  <si>
    <t>R6 2000 Census detailed industry code for Deceased Participant's last job.</t>
  </si>
  <si>
    <t>R6 1990 Census detailed occupation code for Deceased Participant's last job.</t>
  </si>
  <si>
    <t>R6 2000 Census detailed occupation code for Deceased Participant's last job.</t>
  </si>
  <si>
    <t>R6 1990 major industry code for Deceased Participant's last job.</t>
  </si>
  <si>
    <t>R6 2000 major industry code for Deceased Participant's last job.</t>
  </si>
  <si>
    <t>R6 1990 major occupation code for Deceased Participant's last job.</t>
  </si>
  <si>
    <t>R6 2000 major occupation code for Deceased Participant's last job.</t>
  </si>
  <si>
    <t>R6 1989 Nakao-Treas Prestige rating for Deceased Participant's last job.</t>
  </si>
  <si>
    <t>R6 1990 occupational education score for Deceased Participant's last job.</t>
  </si>
  <si>
    <t>R6 2000 occupational education score for Deceased Participant's last job.</t>
  </si>
  <si>
    <t>R6 1990 occupational earnings score for Deceased Participant's last job.</t>
  </si>
  <si>
    <t>R6 2000 occupational earnings score for Deceased Participant's last job.</t>
  </si>
  <si>
    <t>R6 Year in which Deceased Participant stopped doing this kind of work.</t>
  </si>
  <si>
    <t>R6 Interviewer's assessment of participant's cooperation.</t>
  </si>
  <si>
    <t>R6 Interviewer's assessment of participant's health.</t>
  </si>
  <si>
    <t>R6 Interviewer's assessment of participant's grooming.</t>
  </si>
  <si>
    <t>R6 Interviewer's assessment of participant's attractiveness.</t>
  </si>
  <si>
    <t>R6 Was Interviewer concerned about participant's future participation in biological studies and measures of physical performance?</t>
  </si>
  <si>
    <t>R6 Was Interviewer concerned about participant's future participation in measures of cognitive performance?</t>
  </si>
  <si>
    <t>R6 Was the participant easily confused?</t>
  </si>
  <si>
    <t>R6 Was the participant distracted or easily disrupted?</t>
  </si>
  <si>
    <t>R6 Did the participant have any difficulty understanding or hearing?</t>
  </si>
  <si>
    <t>R6 Did the participant contradict themselves or offer contradictory information or facts often?</t>
  </si>
  <si>
    <t>R6 Where was the interview conducted?</t>
  </si>
  <si>
    <t>R6 Type of building interview was conducted in.</t>
  </si>
  <si>
    <t>R6 How well kept is the participant's building?</t>
  </si>
  <si>
    <t>R6 How well kept are most of the buildings on the participant's street?</t>
  </si>
  <si>
    <t>R6 How clean is the participant's building?</t>
  </si>
  <si>
    <t>R6 How clean are most of the buildings on the participant's street?</t>
  </si>
  <si>
    <t>R6 Did the interviewer feel concerned for their safety at the interview location?</t>
  </si>
  <si>
    <t>R6 Was there any evidence of smoking in the household?</t>
  </si>
  <si>
    <t>R6 Did the interviewer see any evidence of drinking alcoholic beverages in the household?</t>
  </si>
  <si>
    <t>R6 Did participant make any comments saying he/she was not enrolled in Medicare or that he/she was only enrolled in Medicare Part A?</t>
  </si>
  <si>
    <t>R6 Interviewer ID.</t>
  </si>
  <si>
    <t>R6 Age of interviewer at time of interview.</t>
  </si>
  <si>
    <t>R6 Gender of interviewer.</t>
  </si>
  <si>
    <t>R6 Century-month interviewer started working at WLS.</t>
  </si>
  <si>
    <t>R6 Century-month interviewer stopped working at WLS.</t>
  </si>
  <si>
    <t>R6 Race of interviewer.</t>
  </si>
  <si>
    <t>R6 Is interviewer hispanic or latino?</t>
  </si>
  <si>
    <t>R6 Height of interviewer in inches.</t>
  </si>
  <si>
    <t>R6 Interviewer's prior years of interviewing experience.</t>
  </si>
  <si>
    <t>R6 Approximately how many minutes did it take you to complete the mail questionnaire?</t>
  </si>
  <si>
    <t>R6 Is there an e-mail address where we can send you information about the Wisconsin Longitudinal Study?</t>
  </si>
  <si>
    <t>R6 Did the Participant complete the mail survey on their own or with someone else?</t>
  </si>
  <si>
    <t>R6 Who did the Participant complete the mail survey with?</t>
  </si>
  <si>
    <t>R6 SF12 Physical Component Summary Scale.</t>
  </si>
  <si>
    <t>R6 SF12 Mental Component Summary Scale.</t>
  </si>
  <si>
    <t>R6 Number of SF12 items answered.</t>
  </si>
  <si>
    <t>R6 How would you rate your health at the present time?</t>
  </si>
  <si>
    <t>R6 How would you rate your health compared with other people your same age and sex?</t>
  </si>
  <si>
    <t>R6 How would you rate your health as a child, when you were growing up through age 16?</t>
  </si>
  <si>
    <t>R6 Compared with 5 years ago, how would you rate your health?</t>
  </si>
  <si>
    <t>R6 Compared with 5 years ago, how would you rate your appearance?</t>
  </si>
  <si>
    <t>R6 How much does your health limit you in moderate activities, such as moving a table, pushing a vacuum cleaner, bowling or playing golf?</t>
  </si>
  <si>
    <t>R6 How much does your health limit you in climbing several flights of stairs?</t>
  </si>
  <si>
    <t>R6 Do you have any difficulty lifting and carrying something as heavy as 10 pounds, such as a bag of groceries?</t>
  </si>
  <si>
    <t>R6 Do you have any difficulty lifting and carrying something as heavy as 25 pounds, such as a bag of pet food?</t>
  </si>
  <si>
    <t>R6 Do you have any difficulty pushing and pulling large objects, such as a living room chair?</t>
  </si>
  <si>
    <t>R6 Do you have any difficulty standing or being on your feet for one hour?</t>
  </si>
  <si>
    <t>R6 Do you have any difficulty sitting for one hour?</t>
  </si>
  <si>
    <t>R6 Do you have any difficulty with stooping, crouching or kneeling?</t>
  </si>
  <si>
    <t>R6 Do you have any difficulty reaching over your head?</t>
  </si>
  <si>
    <t>R6 Do you have any difficulty climbing one flight of stairs?</t>
  </si>
  <si>
    <t>R6 If you have any difficulty lifting and carrying something as heavy as 10 or 25 pounds, pushing and pulling large objects, standing or being on your feet for one hour, sitting for one hour, stooping, crouching, kneeling, reaching over your head, or climbing one flight of stairs, what condition is the main reason for your difficulty? These are ICD-9 and ICF codes.</t>
  </si>
  <si>
    <t>R6 If you have any difficulty lifting and carrying something as heavy as 10 or 25 pounds, pushing and pulling large objects, standing or being on your feet for one hour, sitting for one hour, stooping, crouching, kneeling, reaching over your head, or climbing one flight of stairs, what condition is the main reason for your difficulty? These are collapsed ICD-9 and ICF codes.</t>
  </si>
  <si>
    <t>R6 During the past 4 weeks, have you accomplished less than you would like with your work or other daily activities as a result of your physical health?</t>
  </si>
  <si>
    <t>R6 During the past 4 weeks, were you limited in the kind of work or other activities you could do as a result of your physical health?</t>
  </si>
  <si>
    <t>R6 During the past 4 weeks, have you accomplished less than you would like with your work or other regular activities as a result of any emotional problems, such as feeling depressed or anxious?</t>
  </si>
  <si>
    <t>R6 During the past 4 weeks, did you do work or other activities less carefully than usual as a result of any emotional problems, such as feeling depressed or anxious?</t>
  </si>
  <si>
    <t>R6 During the past 4 weeks, how much did pain interfere with your normal work, including both work outside the home and housework?</t>
  </si>
  <si>
    <t>R6 During the past 4 weeks, how much of the time have you felt calm and peaceful?</t>
  </si>
  <si>
    <t>R6 During the past 4 weeks, how much of the time did you have a lot of energy?</t>
  </si>
  <si>
    <t>R6 During the past 4 weeks, how much of the time have you felt downhearted and blue?</t>
  </si>
  <si>
    <t>R6 During the past 4 weeks, how much of the time has your physical health or emotional problems interfered with your social activities, like visiting friends, relatives, etc.?</t>
  </si>
  <si>
    <t>R6 Total number of reported physical symptoms.</t>
  </si>
  <si>
    <t>R6 Number of physical symptom items answered.</t>
  </si>
  <si>
    <t>R6 Have you had coughing/wheezing in the past 6 months?</t>
  </si>
  <si>
    <t>R6 How often have you had coughing/wheezing in the past 6 months?</t>
  </si>
  <si>
    <t>R6 How much discomfort has coughing/wheezing caused you in the past 6 months?</t>
  </si>
  <si>
    <t>R6 Have you had chest pain in the past 6 months?</t>
  </si>
  <si>
    <t>R6 How often have you had chest pain in the past 6 months?</t>
  </si>
  <si>
    <t>R6 How much discomfort has chest pain caused you in the past 6 months?</t>
  </si>
  <si>
    <t>R6 Have you had palpitations, feeling your heart pound or race, in the past 6 months?</t>
  </si>
  <si>
    <t>R6 How often have you had palpitations, feeling your heart pound or race, in the past 6 months?</t>
  </si>
  <si>
    <t>R6 How much discomfort have palpitations, feeling your heart pound or race, caused you in the past 6 months?</t>
  </si>
  <si>
    <t>R6 Have you had shortness of breath in the past 6 months?</t>
  </si>
  <si>
    <t>R6 How often have you had shortness of breath in the past 6 months?</t>
  </si>
  <si>
    <t>R6 How much discomfort has shortness of breath caused you in the past 6 months?</t>
  </si>
  <si>
    <t>R6 Have you had dizziness/faintness in the past 6 months?</t>
  </si>
  <si>
    <t>R6 How often have you had dizziness/faintness in the past 6 months?</t>
  </si>
  <si>
    <t>R6 How much discomfort has dizziness/faintness caused you in the past 6 months?</t>
  </si>
  <si>
    <t>R6 Have you had excessive sweating in the past 6 months?</t>
  </si>
  <si>
    <t>R6 How often have you had excessive sweating in the past 6 months?</t>
  </si>
  <si>
    <t>R6 How much discomfort has excessive sweating caused you in the past 6 months?</t>
  </si>
  <si>
    <t>R6 Have you had foot pain in the past 6 months?</t>
  </si>
  <si>
    <t>R6 How often have you had foot pain in the past 6 months?</t>
  </si>
  <si>
    <t>R6 How much discomfort has foot pain caused you in the past 6 months?</t>
  </si>
  <si>
    <t>R6 Have you had hip pain in the past 6 months?</t>
  </si>
  <si>
    <t>R6 How often have you had hip pain in the past 6 months?</t>
  </si>
  <si>
    <t>R6 How much discomfort has hip pain caused you in the past 6 months?</t>
  </si>
  <si>
    <t>R6 Have you had back pain/strain in the past 6 months?</t>
  </si>
  <si>
    <t>R6 How often have you had back pain/strain in the past 6 months?</t>
  </si>
  <si>
    <t>R6 How much discomfort has back pain/strain caused you in the past 6 months?</t>
  </si>
  <si>
    <t>R6 Have you had bone pain in the past 6 months?</t>
  </si>
  <si>
    <t>R6 How often have you had bone pain in the past 6 months?</t>
  </si>
  <si>
    <t>R6 How much discomfort has bone pain caused you in the past 6 months?</t>
  </si>
  <si>
    <t>R6 Have you had neck and/or shoulder pain in the past 6 months?</t>
  </si>
  <si>
    <t>R6 How often have you had neck and/or shoulder pain in the past 6 months?</t>
  </si>
  <si>
    <t>R6 How much discomfort has neck and/or shoulder pain caused you in the past 6 months?</t>
  </si>
  <si>
    <t>R6 Have you had pain in your ankles/knees in the past 6 months?</t>
  </si>
  <si>
    <t>R6 How often have you had pain in your ankles/knees in the past 6 months?</t>
  </si>
  <si>
    <t>R6 How much discomfort has pain in your ankles/knees caused you in the past 6 months?</t>
  </si>
  <si>
    <t>R6 Have you had pain in your hands/wrists in the past 6 months?</t>
  </si>
  <si>
    <t>R6 How often have you had pain in your hands/wrists in the past 6 months?</t>
  </si>
  <si>
    <t>R6 How much discomfort has pain in your hands/wrists caused you in the past 6 months?</t>
  </si>
  <si>
    <t>R6 Have you had aching muscles in the past 6 months?</t>
  </si>
  <si>
    <t>R6 How often have you had aching muscles in the past 6 months?</t>
  </si>
  <si>
    <t>R6 How much discomfort have aching muscles caused you in the past 6 months?</t>
  </si>
  <si>
    <t>R6 Have you had stiff/swollen joints in the past 6 months?</t>
  </si>
  <si>
    <t>R6 How often have you had stiff/swollen joints in the past 6 months?</t>
  </si>
  <si>
    <t>R6 How much discomfort have stiff/swollen joints caused you in the past 6 months?</t>
  </si>
  <si>
    <t>R6 Have you had foot or leg swelling in the past 6 months?</t>
  </si>
  <si>
    <t>R6 How often have you had foot or leg swelling in the past 6 months?</t>
  </si>
  <si>
    <t>R6 How much discomfort has foot or leg swelling caused you in the past 6 months?</t>
  </si>
  <si>
    <t>R6 Have you had an upset stomach in the past 6 months?</t>
  </si>
  <si>
    <t>R6 How often have you had an upset stomach in the past 6 months?</t>
  </si>
  <si>
    <t>R6 How much discomfort has an upset stomach caused you in the past 6 months?</t>
  </si>
  <si>
    <t>R6 Have you had constipation in the past 6 months?</t>
  </si>
  <si>
    <t>R6 How often have you had constipation in the past 6 months?</t>
  </si>
  <si>
    <t>R6 How much discomfort has constipation caused you in the past 6 months?</t>
  </si>
  <si>
    <t>R6 Have you had diarrhea in the past 6 months?</t>
  </si>
  <si>
    <t>R6 How often have you had diarrhea in the past 6 months?</t>
  </si>
  <si>
    <t>R6 How much discomfort has diarrhea caused you in the past 6 months?</t>
  </si>
  <si>
    <t>R6 Have you had fatigue/exhaustion in the past 6 months?</t>
  </si>
  <si>
    <t>R6 How often have you had fatigue/exhaustion in the past 6 months?</t>
  </si>
  <si>
    <t>R6 How much discomfort has fatigue/exhaustion caused you in the past 6 months?</t>
  </si>
  <si>
    <t>R6 Have you had headaches in the past 6 months?</t>
  </si>
  <si>
    <t>R6 How often have you had headaches in the past 6 months?</t>
  </si>
  <si>
    <t>R6 How much discomfort have headaches caused you in the past 6 months?</t>
  </si>
  <si>
    <t>R6 Have you had a lack of energy in the past 6 months?</t>
  </si>
  <si>
    <t>R6 How often have you had a lack of energy in the past 6 months?</t>
  </si>
  <si>
    <t>R6 How much discomfort has lack of energy caused you in the past 6 months?</t>
  </si>
  <si>
    <t>R6 Have you had numbness in the past 6 months?</t>
  </si>
  <si>
    <t>R6 How often have you had numbness in the past 6 months?</t>
  </si>
  <si>
    <t>R6 How much discomfort has numbness caused you in the past 6 months?</t>
  </si>
  <si>
    <t>R6 Have you had ringing in the ears in the past 6 months?</t>
  </si>
  <si>
    <t>R6 How often have you had ringing in the ears in the past 6 months?</t>
  </si>
  <si>
    <t>R6 How much discomfort has ringing in the ears caused you in the past 6 months?</t>
  </si>
  <si>
    <t>R6 Have you had skin problems in the past 6 months?</t>
  </si>
  <si>
    <t>R6 How often have you had skin problems in the past 6 months?</t>
  </si>
  <si>
    <t>R6 How much discomfort have skin problems caused you in the past 6 months?</t>
  </si>
  <si>
    <t>R6 Total number of reported diagnosed illnesses.</t>
  </si>
  <si>
    <t>R6 Number of illness items answered.</t>
  </si>
  <si>
    <t>R6 Has a medical professional ever said that you have allergies?</t>
  </si>
  <si>
    <t>R6 How old were you when you were first diagnosed with allergies?</t>
  </si>
  <si>
    <t>R6 How much do your allergies currently interfere with what you like to do?</t>
  </si>
  <si>
    <t>R6 What type of allergies do you have? - First response.</t>
  </si>
  <si>
    <t>R6 Has a medical professional ever said that you have asthma?</t>
  </si>
  <si>
    <t>R6 How old were you when you were first diagnosed with asthma?</t>
  </si>
  <si>
    <t>R6 How much does your asthma currently interfere with what you like to do?</t>
  </si>
  <si>
    <t>R6 Has a medical professional ever said that you have arthritis/rheumatism?</t>
  </si>
  <si>
    <t>R6 How old were you when you were first diagnosed with arthritis/rheumatism?</t>
  </si>
  <si>
    <t>R6 How much does your arthritis/rheumatism currently interfere with what you like to do?</t>
  </si>
  <si>
    <t>R6 Has a medical professional ever said that you have chronic bronchitis/emphysema?</t>
  </si>
  <si>
    <t>R6 How old were you when you were first diagnosed with chronic bronchitis/emphysema?</t>
  </si>
  <si>
    <t>R6 How much does your chronic bronchitis/emphysema currently interfere with what you like to do?</t>
  </si>
  <si>
    <t>R6 Has a medical professional ever said that you have chronic sinus problems?</t>
  </si>
  <si>
    <t>R6 How old were you when you were first diagnosed with chronic sinus problems?</t>
  </si>
  <si>
    <t>R6 How much do your chronic sinus problems currently interfere with what you like to do?</t>
  </si>
  <si>
    <t>R6 Has a medical professional ever said that you have fibromyalgia?</t>
  </si>
  <si>
    <t>R6 How old were you when you were first diagnosed with fibromyalgia?</t>
  </si>
  <si>
    <t>R6 How much does your fibromyalgia currently interfere with what you like to do?</t>
  </si>
  <si>
    <t>R6 Has a medical professional ever said that you have high cholesterol?</t>
  </si>
  <si>
    <t>R6 How old were you when you were first diagnosed with high cholesterol?</t>
  </si>
  <si>
    <t>R6 How much does your high cholesterol currently interfere with what you like to do?</t>
  </si>
  <si>
    <t>R6 Has a medical professional ever said that you have irritable bowel syndrome?</t>
  </si>
  <si>
    <t>R6 How old were you when you were first diagnosed with irritable bowel syndrome?</t>
  </si>
  <si>
    <t>R6 How much does your irritable bowel syndrome currently interfere with what you like to do?</t>
  </si>
  <si>
    <t>R6 Has a medical professional ever said that you have kidney/bladder problems?</t>
  </si>
  <si>
    <t>R6 How old were you when you were first diagnosed with kidney/bladder problems?</t>
  </si>
  <si>
    <t>R6 How much do your kidney/bladder problems currently interfere with what you like to do?</t>
  </si>
  <si>
    <t>R6 Has a medical professional ever said that you have liver disease?</t>
  </si>
  <si>
    <t>R6 How old were you when you were first diagnosed with liver disease?</t>
  </si>
  <si>
    <t>R6 How much does your liver disease currently interfere with what you like to do?</t>
  </si>
  <si>
    <t>R6 Has a medical professional ever said that you have multiple sclerosis?</t>
  </si>
  <si>
    <t>R6 How old were you when you were first diagnosed with multiple sclerosis?</t>
  </si>
  <si>
    <t>R6 How much does your multiple sclerosis currently interfere with what you like to do?</t>
  </si>
  <si>
    <t>R6 Has a medical professional ever said that you have osteoporosis?</t>
  </si>
  <si>
    <t>R6 How old were you when you were first diagnosed with osteoporosis?</t>
  </si>
  <si>
    <t>R6 How much does your osteoporosis currently interfere with what you like to do?</t>
  </si>
  <si>
    <t>R6 Has a medical professional ever said that you have Parkinson's Disease?</t>
  </si>
  <si>
    <t>R6 How old were you when you were first diagnosed with Parkinson's Disease?</t>
  </si>
  <si>
    <t>R6 How much does your Parkinson's Disease currently interfere with what you like to do?</t>
  </si>
  <si>
    <t>R6 Has a medical professional ever said that you have serious back trouble?</t>
  </si>
  <si>
    <t>R6 How old were you when you were first diagnosed with serious back trouble?</t>
  </si>
  <si>
    <t>R6 How much does your serious back trouble currently interfere with what you like to do?</t>
  </si>
  <si>
    <t>R6 Has a medical professional ever said that you have an ulcer?</t>
  </si>
  <si>
    <t>R6 How old were you when you were first diagnosed with an ulcer?</t>
  </si>
  <si>
    <t>R6 How much does your ulcer currently interfere with what you like to do?</t>
  </si>
  <si>
    <t>R6 During the last year, how many days, if any, did you stay in bed for more than half of the day because of illness or injury?</t>
  </si>
  <si>
    <t>R6 How often do you have extreme sleepiness in the daytime when you have to struggle against falling asleep?</t>
  </si>
  <si>
    <t>R6 Have you had extreme sleepiness in the daytime when you have to struggle against falling asleep for a month or more?</t>
  </si>
  <si>
    <t>R6 On a typical weekday, how many hours of sleep do you usually get, rounded to the nearest half hour?</t>
  </si>
  <si>
    <t>R6 On a typical weekend day, how many hours of sleep do you usually get, rounded to the nearest half hour?</t>
  </si>
  <si>
    <t>R6 Have you ever been told by a doctor or other health professional that you have sleep apnea?</t>
  </si>
  <si>
    <t>R6 Have you ever used weight loss as a treatment for your sleep apnea?</t>
  </si>
  <si>
    <t>R6 Have you ever had CPAP/BiPAP as a treatment for your sleep apnea?</t>
  </si>
  <si>
    <t>R6 Have you ever had surgery as a treatment for your sleep apnea?</t>
  </si>
  <si>
    <t>R6 Have you ever used a dental device as a treatment for your sleep apnea?</t>
  </si>
  <si>
    <t>R6 Have you ever used something other than weight loss, CPAP/BiPAP, surgery, or a dental device as a treatment for your sleep apnea?</t>
  </si>
  <si>
    <t>R6 How much do you weigh in pounds?</t>
  </si>
  <si>
    <t>R6 How tall are you: feet component?</t>
  </si>
  <si>
    <t>R6 How tall are you: inches component?</t>
  </si>
  <si>
    <t>R6 Participant's total height in inches.</t>
  </si>
  <si>
    <t>R6 Responent's Body Mass Index based on their reported weight and height.</t>
  </si>
  <si>
    <t>R6 Up to the present time and excluding pregnancies, what is the most you have ever weighed in pounds?</t>
  </si>
  <si>
    <t>R6 How old were you when you weighed the most?</t>
  </si>
  <si>
    <t>R6 What is the least you have ever weighed in pounds since you were 18 years old?</t>
  </si>
  <si>
    <t>R6 How old were you when you weighed the least since the age of 18?</t>
  </si>
  <si>
    <t>R6 How much did you weigh in pounds when you were about 18 years old, about when you graduated from high school?</t>
  </si>
  <si>
    <t>R6 Do you consider yourself now to be overweight, underweight, or about the right weight?</t>
  </si>
  <si>
    <t>R6 Are you actively trying to lose weight or maintain a desirable weight?</t>
  </si>
  <si>
    <t>R6 Are you eating either fewer calories or less fat to lose or maintain your weight?</t>
  </si>
  <si>
    <t>R6 Are you using physical activities or exercise to lose or maintain your weight?</t>
  </si>
  <si>
    <t>R6 Are you using any pills or laxatives to lose or maintain your weight?</t>
  </si>
  <si>
    <t>R6 Are you using methods other than eating fewer calories or less fat, physical activities, exercise, pills or laxatives to lose or maintain your weight?</t>
  </si>
  <si>
    <t>R6 What method other than eating fewer calories or less fat, physical activities, exercise, pills or laxatives are you using to lose or maintain your weight?</t>
  </si>
  <si>
    <t>R6 How long has it been since you had a complete health exam or physical?</t>
  </si>
  <si>
    <t>R6 How long has it been since you had a heart or exercise stress test?</t>
  </si>
  <si>
    <t>R6 How long has it been since you had a cholesterol test?</t>
  </si>
  <si>
    <t>R6 How long has it been since you had a blood pressure check?</t>
  </si>
  <si>
    <t>R6 How long has it been since you had a flu shot?</t>
  </si>
  <si>
    <t>R6 How long has it been since you visited a chiropractor?</t>
  </si>
  <si>
    <t>R6 How long has it been since you had an eye examination?</t>
  </si>
  <si>
    <t>R6 How long has it been since you had your hearing checked?</t>
  </si>
  <si>
    <t>R6 How long has it been since you had a Bone Mass or Bone Density Measurement test for osteoporosis?</t>
  </si>
  <si>
    <t>R6 How long has it been since you had a sigmoidoscopy or colonoscopy?</t>
  </si>
  <si>
    <t>R6 How long has it been since you had a blood stool test using a special kit or cards to determine whether the stool contains blood?</t>
  </si>
  <si>
    <t>R6 How long has it been since you had a shot for pneumonia?</t>
  </si>
  <si>
    <t>R6 How long has it been since you had a dental check-up?</t>
  </si>
  <si>
    <t>R6 How long has it been since you had a prostate specific antigen, or PSA test?</t>
  </si>
  <si>
    <t>R6 How long has it been since you had a mammogram?</t>
  </si>
  <si>
    <t>R6 How long has it been since you did a breast self-exam?</t>
  </si>
  <si>
    <t>R6 How long has it been since you had a doctor or other health professional perform a breast exam?</t>
  </si>
  <si>
    <t>R6 How long has it been since you had a pelvic exam or Pap smear?</t>
  </si>
  <si>
    <t>R6 How would you describe your eye color currently?</t>
  </si>
  <si>
    <t>R6 Has your eye color ever changed?</t>
  </si>
  <si>
    <t>R6 How would you describe your previous eye color?</t>
  </si>
  <si>
    <t>R6 Which of the following best describes your use of hearing aids?</t>
  </si>
  <si>
    <t>R6 Have you experienced increased problems with hearing conversations in person in the last 12 months?</t>
  </si>
  <si>
    <t>R6 Have you experienced increased problems with hearing conversations in person in the last 5 years?</t>
  </si>
  <si>
    <t>R6 Have you experienced increased problems with hearing conversations on the phone in the last 12 months?</t>
  </si>
  <si>
    <t>R6 Have you experienced increased problems with hearing conversations on the phone in the last 5 years?</t>
  </si>
  <si>
    <t>R6 Have you experienced increased problems with understanding spoken instructions from your doctor, employer or other person in the last 12 months?</t>
  </si>
  <si>
    <t>R6 Have you experienced increased problems with understanding spoken instructions from your doctor, employer or other person in the last 5 years?</t>
  </si>
  <si>
    <t>R6 Have you experienced increased problems with reading small print on medicine bottles or other places in the last 12 months?</t>
  </si>
  <si>
    <t>R6 Have you experienced increased problems with reading small print on medicine bottles or other places in the last 5 years?</t>
  </si>
  <si>
    <t>R6 Have you experienced increased problems with understanding written instructions in the last 12 months?</t>
  </si>
  <si>
    <t>R6 Have you experienced increased problems with understanding written instructions in the last 5 years?</t>
  </si>
  <si>
    <t>R6 Self-reported total number of medications that Participant is currently taking.</t>
  </si>
  <si>
    <t>R6 What is the name on the label of the 1st medication you take?</t>
  </si>
  <si>
    <t>R6 Code for the 1st medication</t>
  </si>
  <si>
    <t>R6 What is the dosage on the label of the 1st medication you take?</t>
  </si>
  <si>
    <t>R6 Numeric component: How often does the label on your 1st medication say you should take it?</t>
  </si>
  <si>
    <t>R6 Time units: How often does the label on your 1st medication say you should take it?</t>
  </si>
  <si>
    <t>R6 What is the main reason you are taking your 1st medication? These are ICD-9 and ICF codes.</t>
  </si>
  <si>
    <t>R6 What is the main reason you are taking your 1st medication? These are collapsed ICD-9 and ICF codes.</t>
  </si>
  <si>
    <t>R6 How many times did you take your 1st medication yesterday?</t>
  </si>
  <si>
    <t>R6 Century-month Participant began taking 1st medication.</t>
  </si>
  <si>
    <t>R6 What is the name on the label of the 2nd medication you take?</t>
  </si>
  <si>
    <t>R6 Code for the 2nd medication</t>
  </si>
  <si>
    <t>R6 What is the dosage on the label of the 2nd medication you take?</t>
  </si>
  <si>
    <t>R6 Numeric component: How often does the label on your 2nd medication say you should take it?</t>
  </si>
  <si>
    <t>R6 Time units: How often does the label on your 2nd medication say you should take it?</t>
  </si>
  <si>
    <t>R6 What is the main reason you are taking your 2nd medication? These are ICD-9 and ICF codes.</t>
  </si>
  <si>
    <t>R6 What is the main reason you are taking your 2nd medication? These are collapsed ICD-9 and ICF codes.</t>
  </si>
  <si>
    <t>R6 How many times did you take your 2nd medication yesterday?</t>
  </si>
  <si>
    <t>R6 Century-month Participant began taking 2nd medication.</t>
  </si>
  <si>
    <t>R6 What is the name on the label of the 3rd medication you take?</t>
  </si>
  <si>
    <t>R6 Code for the 3rd medication</t>
  </si>
  <si>
    <t>R6 What is the dosage on the label of the 3rd medication you take?</t>
  </si>
  <si>
    <t>R6 Numeric component: How often does the label on your 3rd medication say you should take it?</t>
  </si>
  <si>
    <t>R6 Time units: How often does the label on your 3rd medication say you should take it?</t>
  </si>
  <si>
    <t>R6 What is the main reason you are taking your 3rd medication? These are ICD-9 and ICF codes.</t>
  </si>
  <si>
    <t>R6 What is the main reason you are taking your 3rd medication? These are collapsed ICD-9 and ICF codes.</t>
  </si>
  <si>
    <t>R6 How many times did you take your 3rd medication yesterday?</t>
  </si>
  <si>
    <t>R6 Century-month Participant began taking 3rd medication.</t>
  </si>
  <si>
    <t>R6 What is the name on the label of the 4th medication you take?</t>
  </si>
  <si>
    <t>R6 Code for the 4th medication</t>
  </si>
  <si>
    <t>R6 What is the dosage on the label of the 4th medication you take?</t>
  </si>
  <si>
    <t>R6 Numeric component: How often does the label on your 4th medication say you should take it?</t>
  </si>
  <si>
    <t>R6 Time units: How often does the label on your 4th medication say you should take it?</t>
  </si>
  <si>
    <t>R6 What is the main reason you are taking your 4th medication? These are ICD-9 and ICF codes.</t>
  </si>
  <si>
    <t>R6 What is the main reason you are taking your 4th medication? These are collapsed ICD-9 and ICF codes.</t>
  </si>
  <si>
    <t>R6 How many times did you take your 4th medication yesterday?</t>
  </si>
  <si>
    <t>R6 Century-month Participant began taking 4th medication.</t>
  </si>
  <si>
    <t>R6 What is the name on the label of the 5th medication you take?</t>
  </si>
  <si>
    <t>R6 Code for the 5th medication</t>
  </si>
  <si>
    <t>R6 What is the dosage on the label of the 5th medication you take?</t>
  </si>
  <si>
    <t>R6 Numeric component: How often does the label on your 5th medication say you should take it?</t>
  </si>
  <si>
    <t>R6 Time units: How often does the label on your 5th medication say you should take it?</t>
  </si>
  <si>
    <t>R6 What is the main reason you are taking your 5th medication? These are ICD-9 and ICF codes.</t>
  </si>
  <si>
    <t>R6 What is the main reason you are taking your 5th medication? These are collapsed ICD-9 and ICF codes.</t>
  </si>
  <si>
    <t>R6 How many times did you take your 5th medication yesterday?</t>
  </si>
  <si>
    <t>R6 Century-month Participant began taking 5th medication.</t>
  </si>
  <si>
    <t>R6 What is the name on the label of the 6th medication you take?</t>
  </si>
  <si>
    <t>R6 Code for the 6th medication</t>
  </si>
  <si>
    <t>R6 What is the dosage on the label of the 6th medication you take?</t>
  </si>
  <si>
    <t>R6 Numeric component: How often does the label on your 6th medication say you should take it?</t>
  </si>
  <si>
    <t>R6 Time units: How often does the label on your 6th medication say you should take it?</t>
  </si>
  <si>
    <t>R6 What is the main reason you are taking your 6th medication? These are ICD-9 and ICF codes.</t>
  </si>
  <si>
    <t>R6 What is the main reason you are taking your 6th medication? These are collapsed ICD-9 and ICF codes.</t>
  </si>
  <si>
    <t>R6 How many times did you take your 6th medication yesterday?</t>
  </si>
  <si>
    <t>R6 Century-month Participant began taking 6th medication.</t>
  </si>
  <si>
    <t>R6 What is the name on the label of the 7th medication you take?</t>
  </si>
  <si>
    <t>R6 Code for the 7th medication</t>
  </si>
  <si>
    <t>R6 What is the dosage on the label of the 7th medication you take?</t>
  </si>
  <si>
    <t>R6 Numeric component: How often does the label on your 7th medication say you should take it?</t>
  </si>
  <si>
    <t>R6 Time units: How often does the label on your 7th medication say you should take it?</t>
  </si>
  <si>
    <t>R6 What is the main reason you are taking your 7th medication? These are ICD-9 and ICF codes.</t>
  </si>
  <si>
    <t>R6 What is the main reason you are taking your 7th medication? These are collapsed ICD-9 and ICF codes.</t>
  </si>
  <si>
    <t>R6 How many times did you take your 7th medication yesterday?</t>
  </si>
  <si>
    <t>R6 Century-month Participant began taking 7th medication.</t>
  </si>
  <si>
    <t>R6 What is the name on the label of the 8th medication you take?</t>
  </si>
  <si>
    <t>R6 Code for the 8th medication</t>
  </si>
  <si>
    <t>R6 What is the dosage on the label of the 8th medication you take?</t>
  </si>
  <si>
    <t>R6 Numeric component: How often does the label on your 8th medication say you should take it?</t>
  </si>
  <si>
    <t>R6 Time units: How often does the label on your 8th medication say you should take it?</t>
  </si>
  <si>
    <t>R6 What is the main reason you are taking your 8th medication? These are ICD-9 and ICF codes.</t>
  </si>
  <si>
    <t>R6 What is the main reason you are taking your 8th medication? These are collapsed ICD-9 and ICF codes.</t>
  </si>
  <si>
    <t>R6 How many times did you take your 8th medication yesterday?</t>
  </si>
  <si>
    <t>R6 Century-month Participant began taking 8th medication.</t>
  </si>
  <si>
    <t>R6 What is the name on the label of the 9th medication you take?</t>
  </si>
  <si>
    <t>R6 Code for the 9th medication</t>
  </si>
  <si>
    <t>R6 What is the dosage on the label of the 9th medication you take?</t>
  </si>
  <si>
    <t>R6 Numeric component: How often does the label on your 9th medication say you should take it?</t>
  </si>
  <si>
    <t>R6 Time units: How often does the label on your 9th medication say you should take it?</t>
  </si>
  <si>
    <t>R6 What is the main reason you are taking your 9th medication? These are ICD-9 and ICF codes.</t>
  </si>
  <si>
    <t>R6 What is the main reason you are taking your 9th medication? These are collapsed ICD-9 and ICF codes.</t>
  </si>
  <si>
    <t>R6 How many times did you take your 9th medication yesterday?</t>
  </si>
  <si>
    <t>R6 Century-month Participant began taking 9th medication.</t>
  </si>
  <si>
    <t>R6 What is the name on the label of the 10th medication you take?</t>
  </si>
  <si>
    <t>R6 Code for the 10th medication</t>
  </si>
  <si>
    <t>R6 What is the dosage on the label of the 10th medication you take?</t>
  </si>
  <si>
    <t>R6 Numeric component: How often does the label on your 10th medication say you should take it?</t>
  </si>
  <si>
    <t>R6 Time units: How often does the label on your 10th medication say you should take it?</t>
  </si>
  <si>
    <t>R6 What is the main reason you are taking your 10th medication? These are ICD-9 and ICF codes.</t>
  </si>
  <si>
    <t>R6 What is the main reason you are taking your 10th medication? These are collapsed ICD-9 and ICF codes.</t>
  </si>
  <si>
    <t>R6 How many times did you take your 10th medication yesterday?</t>
  </si>
  <si>
    <t>R6 Century-month Participant began taking 10th medication.</t>
  </si>
  <si>
    <t>R6 What is the name on the label of the 11th medication you take?</t>
  </si>
  <si>
    <t>R6 Code for the 11th medication</t>
  </si>
  <si>
    <t>R6 What is the dosage on the label of the 11th medication you take?</t>
  </si>
  <si>
    <t>R6 Numeric component: How often does the label on your 11th medication say you should take it?</t>
  </si>
  <si>
    <t>R6 Time units: How often does the label on your 11th medication say you should take it?</t>
  </si>
  <si>
    <t>R6 What is the main reason you are taking your 11th medication? These are ICD-9 and ICF codes.</t>
  </si>
  <si>
    <t>R6 What is the main reason you are taking your 11th medication? These are collapsed ICD-9 and ICF codes.</t>
  </si>
  <si>
    <t>R6 How many times did you take your 11th medication yesterday?</t>
  </si>
  <si>
    <t>R6 Century-month Participant began taking 11th medication.</t>
  </si>
  <si>
    <t>R6 What is the name on the label of the 12th medication you take?</t>
  </si>
  <si>
    <t>R6 Code for the 12th medication</t>
  </si>
  <si>
    <t>R6 What is the dosage on the label of the 12th medication you take?</t>
  </si>
  <si>
    <t>R6 Numeric component: How often does the label on your 12th medication say you should take it?</t>
  </si>
  <si>
    <t>R6 Time units: How often does the label on your 12th medication say you should take it?</t>
  </si>
  <si>
    <t>R6 What is the main reason you are taking your 12th medication? These are ICD-9 and ICF codes.</t>
  </si>
  <si>
    <t>R6 What is the main reason you are taking your 12th medication? These are collapsed ICD-9 and ICF codes.</t>
  </si>
  <si>
    <t>R6 How many times did you take your 12th medication yesterday?</t>
  </si>
  <si>
    <t>R6 Century-month Participant began taking 12th medication.</t>
  </si>
  <si>
    <t>R6 What is the name on the label of the 13th medication you take?</t>
  </si>
  <si>
    <t>R6 Code for the 13th medication</t>
  </si>
  <si>
    <t>R6 What is the dosage on the label of the 13th medication you take?</t>
  </si>
  <si>
    <t>R6 Numeric component: How often does the label on your 13th medication say you should take it?</t>
  </si>
  <si>
    <t>R6 Time units: How often does the label on your 13th medication say you should take it?</t>
  </si>
  <si>
    <t>R6 What is the main reason you are taking your 13th medication? These are ICD-9 and ICF codes.</t>
  </si>
  <si>
    <t>R6 What is the main reason you are taking your 13th medication? These are collapsed ICD-9 and ICF codes.</t>
  </si>
  <si>
    <t>R6 How many times did you take your 13th medication yesterday?</t>
  </si>
  <si>
    <t>R6 Century-month Participant began taking 13th medication.</t>
  </si>
  <si>
    <t>R6 What is the name on the label of the 14th medication you take?</t>
  </si>
  <si>
    <t>R6 Code for the 14th medication</t>
  </si>
  <si>
    <t>R6 What is the dosage on the label of the 14th medication you take?</t>
  </si>
  <si>
    <t>R6 Numeric component: How often does the label on your 14th medication say you should take it?</t>
  </si>
  <si>
    <t>R6 Time units: How often does the label on your 14th medication say you should take it?</t>
  </si>
  <si>
    <t>R6 What is the main reason you are taking your 14th medication? These are ICD-9 and ICF codes.</t>
  </si>
  <si>
    <t>R6 What is the main reason you are taking your 14th medication? These are collapsed ICD-9 and ICF codes.</t>
  </si>
  <si>
    <t>R6 How many times did you take your 14th medication yesterday?</t>
  </si>
  <si>
    <t>R6 Century-month Participant began taking 14th medication.</t>
  </si>
  <si>
    <t>R6 What is the name on the label of the 15th medication you take?</t>
  </si>
  <si>
    <t>R6 Code for the 15th medication</t>
  </si>
  <si>
    <t>R6 What is the dosage on the label of the 15th medication you take?</t>
  </si>
  <si>
    <t>R6 Numeric component: How often does the label on your 15th medication say you should take it?</t>
  </si>
  <si>
    <t>R6 Time units: How often does the label on your 15th medication say you should take it?</t>
  </si>
  <si>
    <t>R6 What is the main reason you are taking your 15th medication? These are ICD-9 and ICF codes.</t>
  </si>
  <si>
    <t>R6 What is the main reason you are taking your 15th medication? These are collapsed ICD-9 and ICF codes.</t>
  </si>
  <si>
    <t>R6 How many times did you take your 15th medication yesterday?</t>
  </si>
  <si>
    <t>R6 Century-month Participant began taking 15th medication.</t>
  </si>
  <si>
    <t>R6 What is the name on the label of the 16th medication you take?</t>
  </si>
  <si>
    <t>R6 Code for the 16th medication</t>
  </si>
  <si>
    <t>R6 What is the dosage on the label of the 16th medication you take?</t>
  </si>
  <si>
    <t>R6 Numeric component: How often does the label on your 16th medication say you should take it?</t>
  </si>
  <si>
    <t>R6 Time units: How often does the label on your 16th medication say you should take it?</t>
  </si>
  <si>
    <t>R6 What is the main reason you are taking your 16th medication? These are ICD-9 and ICF codes.</t>
  </si>
  <si>
    <t>R6 What is the main reason you are taking your 16th medication? These are collapsed ICD-9 and ICF codes.</t>
  </si>
  <si>
    <t>R6 How many times did you take your 16th medication yesterday?</t>
  </si>
  <si>
    <t>R6 Century-month Participant began taking 16th medication.</t>
  </si>
  <si>
    <t>R6 What is the name on the label of the 17th medication you take?</t>
  </si>
  <si>
    <t>R6 Code for the 17th medication</t>
  </si>
  <si>
    <t>R6 What is the dosage on the label of the 17th medication you take?</t>
  </si>
  <si>
    <t>R6 Numeric component: How often does the label on your 17th medication say you should take it?</t>
  </si>
  <si>
    <t>R6 Time units: How often does the label on your 17th medication say you should take it?</t>
  </si>
  <si>
    <t>R6 What is the main reason you are taking your 17th medication? These are ICD-9 and ICF codes.</t>
  </si>
  <si>
    <t>R6 What is the main reason you are taking your 17th medication? These are collapsed ICD-9 and ICF codes.</t>
  </si>
  <si>
    <t>R6 How many times did you take your 17th medication yesterday?</t>
  </si>
  <si>
    <t>R6 Century-month Participant began taking 17th medication.</t>
  </si>
  <si>
    <t>R6 What is the name on the label of the 18th medication you take?</t>
  </si>
  <si>
    <t>R6 Code for the 18th medication</t>
  </si>
  <si>
    <t>R6 What is the dosage on the label of the 18th medication you take?</t>
  </si>
  <si>
    <t>R6 Numeric component: How often does the label on your 18th medication say you should take it?</t>
  </si>
  <si>
    <t>R6 Time units: How often does the label on your 18th medication say you should take it?</t>
  </si>
  <si>
    <t>R6 What is the main reason you are taking your 18th medication? These are ICD-9 and ICF codes.</t>
  </si>
  <si>
    <t>R6 What is the main reason you are taking your 18th medication? These are collapsed ICD-9 and ICF codes.</t>
  </si>
  <si>
    <t>R6 How many times did you take your 18th medication yesterday?</t>
  </si>
  <si>
    <t>R6 Century-month Participant began taking 18th medication.</t>
  </si>
  <si>
    <t>R6 What is the name on the label of the 19th medication you take?</t>
  </si>
  <si>
    <t>R6 Code for the 19th medication</t>
  </si>
  <si>
    <t>R6 What is the dosage on the label of the 19th medication you take?</t>
  </si>
  <si>
    <t>R6 Numeric component: How often does the label on your 19th medication say you should take it?</t>
  </si>
  <si>
    <t>R6 Time units: How often does the label on your 19th medication say you should take it?</t>
  </si>
  <si>
    <t>R6 What is the main reason you are taking your 19th medication? These are ICD-9 and ICF codes.</t>
  </si>
  <si>
    <t>R6 What is the main reason you are taking your 19th medication? These are collapsed ICD-9 and ICF codes.</t>
  </si>
  <si>
    <t>R6 How many times did you take your 19th medication yesterday?</t>
  </si>
  <si>
    <t>R6 Century-month Participant began taking 19th medication.</t>
  </si>
  <si>
    <t>R6 What is the name on the label of the 20th medication you take?</t>
  </si>
  <si>
    <t>R6 Code for the 20th medication</t>
  </si>
  <si>
    <t>R6 What is the dosage on the label of the 20th medication you take?</t>
  </si>
  <si>
    <t>R6 Numeric component: How often does the label on your 20th medication say you should take it?</t>
  </si>
  <si>
    <t>R6 Time units: How often does the label on your 20th medication say you should take it?</t>
  </si>
  <si>
    <t>R6 What is the main reason you are taking your 20th medication? These are ICD-9 and ICF codes.</t>
  </si>
  <si>
    <t>R6 What is the main reason you are taking your 20th medication? These are collapsed ICD-9 and ICF codes.</t>
  </si>
  <si>
    <t>R6 How many times did you take your 20th medication yesterday?</t>
  </si>
  <si>
    <t>R6 Century-month Participant began taking 20th medication.</t>
  </si>
  <si>
    <t>R6 What is the name on the label of the 21st medication you take?</t>
  </si>
  <si>
    <t>R6 Code for the 21th medication</t>
  </si>
  <si>
    <t>R6 What is the dosage on the label of the 21st medication you take?</t>
  </si>
  <si>
    <t>R6 Numeric component: How often does the label on your 21st medication say you should take it?</t>
  </si>
  <si>
    <t>R6 Time units: How often does the label on your 21st medication say you should take it?</t>
  </si>
  <si>
    <t>R6 What is the main reason you are taking your 21st medication? These are ICD-9 and ICF codes.</t>
  </si>
  <si>
    <t>R6 What is the main reason you are taking your 21st medication? These are collapsed ICD-9 and ICF codes.</t>
  </si>
  <si>
    <t>R6 How many times did you take your 21st medication yesterday?</t>
  </si>
  <si>
    <t>R6 Century-month Participant began taking 21st medication.</t>
  </si>
  <si>
    <t>R6 What is the name on the label of the 22nd medication you take?</t>
  </si>
  <si>
    <t>R6 Code for the 22th medication</t>
  </si>
  <si>
    <t>R6 What is the dosage on the label of the 22nd medication you take?</t>
  </si>
  <si>
    <t>R6 Numeric component: How often does the label on your 22nd medication say you should take it?</t>
  </si>
  <si>
    <t>R6 Time units: How often does the label on your 22nd medication say you should take it?</t>
  </si>
  <si>
    <t>R6 What is the main reason you are taking your 22nd medication? These are ICD-9 and ICF codes.</t>
  </si>
  <si>
    <t>R6 What is the main reason you are taking your 22nd medication? These are collapsed ICD-9 and ICF codes.</t>
  </si>
  <si>
    <t>R6 How many times did you take your 22nd medication yesterday?</t>
  </si>
  <si>
    <t>R6 Century-month Participant began taking 22nd medication.</t>
  </si>
  <si>
    <t>R6 What is the name on the label of the 23rd medication you take?</t>
  </si>
  <si>
    <t>R6 Code for the 23th medication</t>
  </si>
  <si>
    <t>R6 What is the dosage on the label of the 23rd medication you take?</t>
  </si>
  <si>
    <t>R6 Numeric component: How often does the label on your 23rd medication say you should take it?</t>
  </si>
  <si>
    <t>R6 Time units: How often does the label on your 23rd medication say you should take it?</t>
  </si>
  <si>
    <t>R6 What is the main reason you are taking your 23rd medication? These are ICD-9 and ICF codes.</t>
  </si>
  <si>
    <t>R6 What is the main reason you are taking your 23rd medication? These are collapsed ICD-9 and ICF codes.</t>
  </si>
  <si>
    <t>R6 How many times did you take your 23rd medication yesterday?</t>
  </si>
  <si>
    <t>R6 Century-month Participant began taking 23rd medication.</t>
  </si>
  <si>
    <t>R6 What is the name on the label of the 24th medication you take?</t>
  </si>
  <si>
    <t>R6 Code for the 24th medication</t>
  </si>
  <si>
    <t>R6 What is the dosage on the label of the 24th medication you take?</t>
  </si>
  <si>
    <t>R6 Numeric component: How often does the label on your 24th medication say you should take it?</t>
  </si>
  <si>
    <t>R6 Time units: How often does the label on your 24th medication say you should take it?</t>
  </si>
  <si>
    <t>R6 What is the main reason you are taking your 24th medication? These are ICD-9 and ICF codes.</t>
  </si>
  <si>
    <t>R6 What is the main reason you are taking your 24th medication? These are collapsed ICD-9 and ICF codes.</t>
  </si>
  <si>
    <t>R6 How many times did you take your 24th medication yesterday?</t>
  </si>
  <si>
    <t>R6 Century-month Participant began taking 24th medication.</t>
  </si>
  <si>
    <t>R6 What is the name on the label of the 25th medication you take?</t>
  </si>
  <si>
    <t>R6 Code for the 25th medication</t>
  </si>
  <si>
    <t>R6 What is the dosage on the label of the 25th medication you take?</t>
  </si>
  <si>
    <t>R6 Numeric component: How often does the label on your 25th medication say you should take it?</t>
  </si>
  <si>
    <t>R6 Time units: How often does the label on your 25th medication say you should take it?</t>
  </si>
  <si>
    <t>R6 What is the main reason you are taking your 25th medication? These are ICD-9 and ICF codes.</t>
  </si>
  <si>
    <t>R6 What is the main reason you are taking your 25th medication? These are collapsed ICD-9 and ICF codes.</t>
  </si>
  <si>
    <t>R6 How many times did you take your 25th medication yesterday?</t>
  </si>
  <si>
    <t>R6 Century-month Participant began taking 25th medication.</t>
  </si>
  <si>
    <t>R6 What is the name on the label of the 26th medication you take?</t>
  </si>
  <si>
    <t>R6 Code for the 26th medication</t>
  </si>
  <si>
    <t>R6 What is the dosage on the label of the 26th medication you take?</t>
  </si>
  <si>
    <t>R6 Numeric component: How often does the label on your 26th medication say you should take it?</t>
  </si>
  <si>
    <t>R6 Time units: How often does the label on your 26th medication say you should take it?</t>
  </si>
  <si>
    <t>R6 What is the main reason you are taking your 26th medication? These are ICD-9 and ICF codes.</t>
  </si>
  <si>
    <t>R6 What is the main reason you are taking your 26th medication? These are collapsed ICD-9 and ICF codes.</t>
  </si>
  <si>
    <t>R6 How many times did you take your 26th medication yesterday?</t>
  </si>
  <si>
    <t>R6 Century-month Participant began taking 26th medication.</t>
  </si>
  <si>
    <t>R6 Are any of the medications you're currently taking prescribed by a doctor or other healthcare professional to be taken regularly?</t>
  </si>
  <si>
    <t>R6 In the past 12 months, how often have you forgotten to take your prescription medications?</t>
  </si>
  <si>
    <t>R6 In the past 12 months, how often have you been careless about using your prescription medications?</t>
  </si>
  <si>
    <t>R6 In the past 12 months, how often have you stopped using your prescription medications because you felt better?</t>
  </si>
  <si>
    <t>R6 In the past 12 months, how often have you taken less medication than your doctor prescribed because you felt better?</t>
  </si>
  <si>
    <t>R6 In the past 12 months, how often did you take less medication than was prescribed or delay filling your prescriptions because of the cost?</t>
  </si>
  <si>
    <t>R6 In the past 12 months, how often have you taken an extra dose of your prescription medication without talking to your doctor first because you thought it might improve your condition?</t>
  </si>
  <si>
    <t>R6 In the past 12 months, how often have you gotten a refill when you had more than a few days of the prescription medication left?</t>
  </si>
  <si>
    <t>R6 In the past 12 months, how often has someone else used your prescription medications?</t>
  </si>
  <si>
    <t>R6 Do you have any prescription medications stored in your home that are expired or you are no longer taking?</t>
  </si>
  <si>
    <t>R6 Have you ever smoked cigarettes regularly in your entire life?</t>
  </si>
  <si>
    <t>R6 How old were you when you started smoking cigarettes regularly?</t>
  </si>
  <si>
    <t>R6 How often do you smoke cigarettes now?</t>
  </si>
  <si>
    <t>R6 On average, how many packs of cigarettes do you smoke a day?</t>
  </si>
  <si>
    <t>R6 For how many years have you been smoking the average number of packs of cigarettes a day you smoke now?</t>
  </si>
  <si>
    <t>R6 About how many packs of cigarettes did you usually smoke per day when you smoked regularly?</t>
  </si>
  <si>
    <t>R6 How old were you when you last smoked cigarettes?</t>
  </si>
  <si>
    <t>R6 Other than yourself, does anyone regularly smoke cigarettes or other tobacco products inside your home?</t>
  </si>
  <si>
    <t>R6 Does Participant currently smoke cigarettes?</t>
  </si>
  <si>
    <t>R6 Number of years the Participant has smoked cigarettes regularly or did smoke cigarettes regularly.</t>
  </si>
  <si>
    <t>R6 Number of packs of cigarettes Participant currently smokes per day or did smoke per day when they smoked regularly.</t>
  </si>
  <si>
    <t>R6 Do you ever drink alcoholic beverages?</t>
  </si>
  <si>
    <t>R6 When talking with others, do you ever underestimate how much you actually drink?</t>
  </si>
  <si>
    <t>R6 After a few drinks, have you sometimes not eaten or been able to skip a meal because you didn't feel hungry?</t>
  </si>
  <si>
    <t>R6 Does having a few drinks help decrease your shakiness or tremors?</t>
  </si>
  <si>
    <t>R6 Does alcohol sometimes make it hard for you to remember parts of the day or night?</t>
  </si>
  <si>
    <t>R6 Do you usually take a drink to relax or calm your nerves?</t>
  </si>
  <si>
    <t>R6 Do you drink to take your mind off your problems?</t>
  </si>
  <si>
    <t>R6 Have you ever increased your drinking after experiencing a loss in your life?</t>
  </si>
  <si>
    <t>R6 Has a doctor or nurse ever said they were worried or concerned about your drinking?</t>
  </si>
  <si>
    <t>R6 Have you ever made rules to manage your drinking?</t>
  </si>
  <si>
    <t>R6 When you feel lonely does having a drink help?</t>
  </si>
  <si>
    <t>R6 Have you signed an organ donor card or indicated on your driver's license you intend to be an organ donor?</t>
  </si>
  <si>
    <t>R6 Are you willing to be contacted about the possibility of donating your body for scientific research after death?</t>
  </si>
  <si>
    <t>R6 Are you willing to be contacted about the possibility of donating just your brain for scientific research after death?</t>
  </si>
  <si>
    <t>R6 How important is it to you to be free of pain at the end of life?</t>
  </si>
  <si>
    <t>R6 How important is it to you to be free of shortness of breath at the end of life?</t>
  </si>
  <si>
    <t>R6 How important is it to you to have your family and loved ones with you at the end of life?</t>
  </si>
  <si>
    <t>R6 How important is it to you to be at peace with God at the end of life?</t>
  </si>
  <si>
    <t>R6 How important is it to you to resolve unfinished business with family or friends at the end of life?</t>
  </si>
  <si>
    <t>R6 How important is it to you to use all available treatments, no matter what the chance of recovery, at the end of life?</t>
  </si>
  <si>
    <t>R6 How important is it to you to have one's financial affairs in order at the end of life?</t>
  </si>
  <si>
    <t>R6 How important is it to you to know what to expect about your physical condition at the end of life?</t>
  </si>
  <si>
    <t>R6 How important is it to you to be mentally aware at the end of life?</t>
  </si>
  <si>
    <t>R6 How important is it to you to have funeral arrangements planned at the end of life?</t>
  </si>
  <si>
    <t>R6 How important is it to you to control the place of one's death at the end of life?</t>
  </si>
  <si>
    <t>R6 How important is it to you to feel one's life is complete at the end of life?</t>
  </si>
  <si>
    <t>R6 How important is it to you to believe one's family is prepared for death at the end of life?</t>
  </si>
  <si>
    <t>R6 How important is it to you to not be connected to machines at the end of life?</t>
  </si>
  <si>
    <t>R6 Do you know about your biological mother's health?</t>
  </si>
  <si>
    <t>R6 Has your biological mother had high blood pressure (or hypertension)?</t>
  </si>
  <si>
    <t>R6 Has your biological mother had high blood cholesterol?</t>
  </si>
  <si>
    <t>R6 Has your biological mother had a stroke before age 65?</t>
  </si>
  <si>
    <t>R6 Has your biological mother had a stroke at age 65 or older?</t>
  </si>
  <si>
    <t>R6 Has your biological mother had a heart attack before age 55?</t>
  </si>
  <si>
    <t>R6 Has your biological mother had a heart attack at age 55 or older?</t>
  </si>
  <si>
    <t>R6 Has your biological mother had diabetes (or high blood sugar)?</t>
  </si>
  <si>
    <t>R6 Has your biological mother had Alzheimer's disease?</t>
  </si>
  <si>
    <t>R6 Has your biological mother had asthma?</t>
  </si>
  <si>
    <t>R6 Has your biological mother had osteoporosis?</t>
  </si>
  <si>
    <t>R6 Has your biological mother had cancer?</t>
  </si>
  <si>
    <t>R6 What is the name of the organ or system of the body where your biological mother's cancer occurred? These are ICD-9 codes.</t>
  </si>
  <si>
    <t>R6 Do you know about your biological father's health?</t>
  </si>
  <si>
    <t>R6 Has your biological father had high blood pressure (or hypertension)?</t>
  </si>
  <si>
    <t>R6 Has your biological father had high blood cholesterol?</t>
  </si>
  <si>
    <t>R6 Has your biological father had a stroke before age 65?</t>
  </si>
  <si>
    <t>R6 Has your biological father had a stroke at age 65 or older?</t>
  </si>
  <si>
    <t>R6 Has your biological father had a heart attack before age 55?</t>
  </si>
  <si>
    <t>R6 Has your biological father had a heart attack at age 55 or older?</t>
  </si>
  <si>
    <t>R6 Has your biological father had diabetes (or high blood sugar)?</t>
  </si>
  <si>
    <t>R6 Has your biological father had Alzheimer's disease?</t>
  </si>
  <si>
    <t>R6 Has your biological father had asthma?</t>
  </si>
  <si>
    <t>R6 Has your biological father had osteoporosis?</t>
  </si>
  <si>
    <t>R6 Has your biological father had cancer?</t>
  </si>
  <si>
    <t>R6 What is the name of the organ or system of the body where your biological father's cancer occurred? These are ICD-9 codes.</t>
  </si>
  <si>
    <t>R6 Do you know about your biological brother's/brothers' health?</t>
  </si>
  <si>
    <t>R6 Have any of your biological brothers had high blood pressure (or hypertension)?</t>
  </si>
  <si>
    <t>R6 Have any of your biological brothers had high blood cholesterol?</t>
  </si>
  <si>
    <t>R6 Have any of your biological brothers had a stroke before age 65?</t>
  </si>
  <si>
    <t>R6 Have any of your biological brothers had a stroke at age 65 or older?</t>
  </si>
  <si>
    <t>R6 Have any of your biological brothers had a heart attack before age 55?</t>
  </si>
  <si>
    <t>R6 Have any of your biological brothers had a heart attack at age 55 or older?</t>
  </si>
  <si>
    <t>R6 Have any of your biological brothers had diabetes (or high blood sugar)?</t>
  </si>
  <si>
    <t>R6 Have any of your biological brothers had Alzheimer's disease?</t>
  </si>
  <si>
    <t>R6 Have any of your biological brothers had asthma?</t>
  </si>
  <si>
    <t>R6 Have any of your biological brothers had osteoporosis?</t>
  </si>
  <si>
    <t>R6 Have any of your biological brothers had cancer?</t>
  </si>
  <si>
    <t>R6 What is the name of the organ or system of the body where your biological brother's/brothers' cancer occurred? These are ICD-9 codes.</t>
  </si>
  <si>
    <t>R6 Do you know about your biological sister's/sisters' health?</t>
  </si>
  <si>
    <t>R6 Have any of your biological sisters had high blood pressure (or hypertension)?</t>
  </si>
  <si>
    <t>R6 Have any of your biological sisters had high blood cholesterol?</t>
  </si>
  <si>
    <t>R6 Have any of your biological sisters had a stroke before age 65?</t>
  </si>
  <si>
    <t>R6 Have any of your biological sisters had a stroke at age 65 or older?</t>
  </si>
  <si>
    <t>R6 Have any of your biological sisters had a heart attack before age 55?</t>
  </si>
  <si>
    <t>R6 Have any of your biological sisters had a heart attack at age 55 or older?</t>
  </si>
  <si>
    <t>R6 Have any of your biological sisters had diabetes (or high blood sugar)?</t>
  </si>
  <si>
    <t>R6 Have any of your biological sisters had Alzheimer's disease?</t>
  </si>
  <si>
    <t>R6 Have any of your biological sisters had asthma?</t>
  </si>
  <si>
    <t>R6 Have any of your biological sisters had osteoporosis?</t>
  </si>
  <si>
    <t>R6 Have any of your biological sisters had cancer?</t>
  </si>
  <si>
    <t>R6 What is the name of the organ or system of the body where your biological sister's/sisters' cancer occurred? These are ICD-9 codes.</t>
  </si>
  <si>
    <t>R6 Do you know about your biological son's/sons' health?</t>
  </si>
  <si>
    <t>R6 Have any of your biological sons had high blood pressure (or hypertension)?</t>
  </si>
  <si>
    <t>R6 Have any of your biological sons had high blood cholesterol?</t>
  </si>
  <si>
    <t>R6 Have any of your biological sons had a stroke before age 65?</t>
  </si>
  <si>
    <t>R6 Have any of your biological sons had a stroke at age 65 or older?</t>
  </si>
  <si>
    <t>R6 Have any of your biological sons had a heart attack before age 55?</t>
  </si>
  <si>
    <t>R6 Have any of your biological sons had a heart attack at age 55 or older?</t>
  </si>
  <si>
    <t>R6 Have any of your biological sons had diabetes (or high blood sugar)?</t>
  </si>
  <si>
    <t>R6 Have any of your biological sons had Alzheimer's disease?</t>
  </si>
  <si>
    <t>R6 Have any of your biological sons had asthma?</t>
  </si>
  <si>
    <t>R6 Have any of your biological sons had osteoporosis?</t>
  </si>
  <si>
    <t>R6 Have any of your biological sons had cancer?</t>
  </si>
  <si>
    <t>R6 What is the name of the organ or system of the body where your biological son's/sons' cancer occurred? These are ICD-9 codes.</t>
  </si>
  <si>
    <t>R6 Do you know about your biological daughter's/daughters' health?</t>
  </si>
  <si>
    <t>R6 Have any of your biological daughters had high blood pressure (or hypertension)?</t>
  </si>
  <si>
    <t>R6 Have any of your biological daughters had high blood cholesterol?</t>
  </si>
  <si>
    <t>R6 Have any of your biological daughters had a stroke before age 65?</t>
  </si>
  <si>
    <t>R6 Have any of your biological daughters had a stroke at age 65 or older?</t>
  </si>
  <si>
    <t>R6 Have any of your biological daughters had a heart attack before age 55?</t>
  </si>
  <si>
    <t>R6 Have any of your biological daughters had a heart attack at age 55 or older?</t>
  </si>
  <si>
    <t>R6 Have any of your biological daughters had diabetes (or high blood sugar)?</t>
  </si>
  <si>
    <t>R6 Have any of your biological daughters had Alzheimer's disease?</t>
  </si>
  <si>
    <t>R6 Have any of your biological daughters had asthma?</t>
  </si>
  <si>
    <t>R6 Have any of your biological daughters had osteoporosis?</t>
  </si>
  <si>
    <t>R6 Have any of your biological daughters had cancer?</t>
  </si>
  <si>
    <t>R6 What is the name of the organ or system of the body where your biological daughter's/daughters' cancer occurred? These are ICD-9 codes.</t>
  </si>
  <si>
    <t>R6 Do you or anyone in your household have a currently valid, state-issued fishing license?</t>
  </si>
  <si>
    <t>R6 Have you heard anything about limiting fish and seafood consumption because of mercury contamination?</t>
  </si>
  <si>
    <t>R6 Do you ever eat fish or seafood?</t>
  </si>
  <si>
    <t>R6 In the past 30 days, how many times have you eaten canned white (albacore) tuna?</t>
  </si>
  <si>
    <t>R6 In the past 30 days, how many times have you eaten other canned tuna?</t>
  </si>
  <si>
    <t>R6 In the past 30 days, how many times have you eaten fish or seafood prepared at a restaurant or a store, including take-out, fast-food, deli meals, and Friday fish fry?</t>
  </si>
  <si>
    <t>R6 In the past 30 days, how many times have you eaten fish or seafood bought at a store and prepared at home?</t>
  </si>
  <si>
    <t>R6 In the past 30 days, how many times have you eaten fish or seafood caught by you or someone you know?</t>
  </si>
  <si>
    <t>R6 How does the amount of fish and seafood you ate in the past month compare to the amount you usually eat?</t>
  </si>
  <si>
    <t>R6 Thinking about why you never eat fish and seafood, how important of a reason is not liking them?</t>
  </si>
  <si>
    <t>R6 Thinking about why you never eat fish and seafood, how important of a reason is being a vegetarian?</t>
  </si>
  <si>
    <t>R6 Thinking about why you never eat fish and seafood, how important of a reason is being concerned that they are unsafe to eat because of contamination?</t>
  </si>
  <si>
    <t>R6 Thinking about why you never eat fish and seafood, how important of a reason is never having had them as part of your diet?</t>
  </si>
  <si>
    <t>R6 Thinking about why you never eat fish and seafood, how important of a reason is being allergic to some types of them?</t>
  </si>
  <si>
    <t>R6 Summary score for extraversion.</t>
  </si>
  <si>
    <t>R6 Summary score for extraversion, mean imputed for missing components.</t>
  </si>
  <si>
    <t>R6 Number of extraversion items answered.</t>
  </si>
  <si>
    <t>R6 To what extent do you agree that you see yourself as someone who is talkative?</t>
  </si>
  <si>
    <t>R6 To what extent do you agree that you see yourself as someone who is reserved?</t>
  </si>
  <si>
    <t>R6 To what extent do you agree that you see yourself as someone who is full of energy?</t>
  </si>
  <si>
    <t>R6 To what extent do you agree that you see yourself as someone who tends to be quiet?</t>
  </si>
  <si>
    <t>R6 To what extent do you agree that you see yourself as someone who is sometimes shy or inhibited?</t>
  </si>
  <si>
    <t>R6 To what extent do you agree that you see yourself as someone who generates a lot of enthusiasm?</t>
  </si>
  <si>
    <t>R6 Summary score for agreeableness.</t>
  </si>
  <si>
    <t>R6 Summary score for agreeableness, mean imputed for missing components.</t>
  </si>
  <si>
    <t>R6 Number of agreeableness items answered.</t>
  </si>
  <si>
    <t>R6 To what extent do you agree that you see yourself as someone who tends to find fault with others?</t>
  </si>
  <si>
    <t>R6 To what extent do you agree that you see yourself as someone who is sometimes rude to others?</t>
  </si>
  <si>
    <t>R6 To what extent do you agree that you see yourself as someone who is generally trusting?</t>
  </si>
  <si>
    <t>R6 To what extent do you agree that you see yourself as someone who can be cold and aloof?</t>
  </si>
  <si>
    <t>R6 To what extent do you agree that you see yourself as someone who is considerate to almost everyone?</t>
  </si>
  <si>
    <t>R6 To what extent do you agree that you see yourself as someone who likes to cooperate with others?</t>
  </si>
  <si>
    <t>R6 Summary score for conscientiousness.</t>
  </si>
  <si>
    <t>R6 Summary score for conscientiousness, mean imputed for missing components.</t>
  </si>
  <si>
    <t>R6 Number of conscientiousness items answered.</t>
  </si>
  <si>
    <t>R6 To what extent do you agree that you see yourself as someone who does a thorough job?</t>
  </si>
  <si>
    <t>R6 To what extent do you agree that you see yourself as someone who is a reliable worker?</t>
  </si>
  <si>
    <t>R6 To what extent do you agree that you see yourself as someone who tends to be disorganized?</t>
  </si>
  <si>
    <t>R6 To what extent do you agree that you see yourself as someone who is lazy at times?</t>
  </si>
  <si>
    <t>R6 To what extent do you agree that you see yourself as someone who does things efficiently?</t>
  </si>
  <si>
    <t>R6 To what extent do you agree that you see yourself as someone who is easily distracted?</t>
  </si>
  <si>
    <t>R6 Summary score for neuroticism.</t>
  </si>
  <si>
    <t>R6 Summary score for neuroticism, mean imputed for missing components.</t>
  </si>
  <si>
    <t>R6 Number of neuroticism items answered.</t>
  </si>
  <si>
    <t>R6 To what extent do you agree that you see yourself as someone who can be tense?</t>
  </si>
  <si>
    <t>R6 To what extent do you agree that you see yourself as someone who is emotionally stable and not easily upset?</t>
  </si>
  <si>
    <t>R6 To what extent do you agree that you see yourself as someone who worries a lot?</t>
  </si>
  <si>
    <t>R6 To what extent do you agree that you see yourself as someone who remains calm in tense situations?</t>
  </si>
  <si>
    <t>R6 To what extent do you agree that you see yourself as someone who gets nervous easily?</t>
  </si>
  <si>
    <t>R6 Summary score for openness.</t>
  </si>
  <si>
    <t>R6 Summary score for openness, mean imputed for missing components.</t>
  </si>
  <si>
    <t>R6 Number of openness items answered.</t>
  </si>
  <si>
    <t>R6 To what extent do you agree that you see yourself as someone who prefers the conventional and traditional?</t>
  </si>
  <si>
    <t>R6 To what extent do you agree that you see yourself as someone who prefers work that is routine and simple?</t>
  </si>
  <si>
    <t>R6 To what extent do you agree that you see yourself as someone who values artistic, aesthetic experiences?</t>
  </si>
  <si>
    <t>R6 To what extent do you agree that you see yourself as someone who has an active imagination?</t>
  </si>
  <si>
    <t>R6 To what extent do you agree that you see yourself as someone who wants things to be simple and clear-cut?</t>
  </si>
  <si>
    <t>R6 To what extent do you agree that you see yourself as someone who is sophisticated in art, music or literature?</t>
  </si>
  <si>
    <t>R6 Summary score for autonomy.</t>
  </si>
  <si>
    <t>R6 Summary score for autonomy, mean imputed for missing components.</t>
  </si>
  <si>
    <t>R6 Number of autonomy items answered.</t>
  </si>
  <si>
    <t>R6 To what extent do you agree that you have confidence in your opinions even if they are contrary to the general consensus?</t>
  </si>
  <si>
    <t>R6 To what extent do you agree that you are not afraid to voice your opinions, even when they are in opposition to the opinions of most people?</t>
  </si>
  <si>
    <t>R6 To what extent do you agree that it's difficult for you to voice your opinions on controversial matters?</t>
  </si>
  <si>
    <t>R6 To what extent do you agree that you tend to be influenced by people with strong opinions?</t>
  </si>
  <si>
    <t>R6 To what extent do you agree that you judge yourself by what you think is important, not by what others think is important?</t>
  </si>
  <si>
    <t>R6 Summary score for environmental mastery.</t>
  </si>
  <si>
    <t>R6 Summary score for environmental mastery, mean imputed for missing components.</t>
  </si>
  <si>
    <t>R6 Number of environmental mastery items answered.</t>
  </si>
  <si>
    <t>R6 To what extent do you agree that you are quite good at managing the many responsibilities of your daily life?</t>
  </si>
  <si>
    <t>R6 To what extent do you agree that you have difficulty arranging your life in a way that is satisfying to you?</t>
  </si>
  <si>
    <t>R6 To what extent do you agree that you have been able to create a lifestyle for yourself that is much to your liking?</t>
  </si>
  <si>
    <t>R6 To what extent do you agree that you are in charge of the situation in which you live?</t>
  </si>
  <si>
    <t>R6 To what extent do you agree that the demands of everyday life often get you down?</t>
  </si>
  <si>
    <t>R6 Summary score for personal growth.</t>
  </si>
  <si>
    <t>R6 Summary score for personal growth, mean imputed for missing components.</t>
  </si>
  <si>
    <t>R6 Number of personal growth items answered.</t>
  </si>
  <si>
    <t>R6 To what extent do you agree that you have the sense that you have developed a lot as a person over time?</t>
  </si>
  <si>
    <t>R6 To what extent do you agree that when you think about it, you haven't really improved much as a person over the years?</t>
  </si>
  <si>
    <t>R6 To what extent do you agree that you think it is important to have new experiences that challenge how you think about yourself and the world?</t>
  </si>
  <si>
    <t>R6 To what extent do you agree that life has been a continuous process of learning, changing and growing?</t>
  </si>
  <si>
    <t>R6 To what extent do you agree that you gave up trying to make big improvements or changes in your life a long time ago?</t>
  </si>
  <si>
    <t>R6 Summary score for positive relations with others.</t>
  </si>
  <si>
    <t>R6 Summary score for positive relations with others, imputed mean for missing components.</t>
  </si>
  <si>
    <t>R6 Number of positive relations with others items answered.</t>
  </si>
  <si>
    <t>R6 To what extent do you agree that you enjoy personal and mutual conversations with family members and friends?</t>
  </si>
  <si>
    <t>R6 To what extent do you agree that you often feel lonely because you have few close friends with whom to share your concerns?</t>
  </si>
  <si>
    <t>R6 To what extent do you agree that it seems that most other people have more friends than you do?</t>
  </si>
  <si>
    <t>R6 To what extent do you agree that people would describe you as a giving person, willing to share your time with others?</t>
  </si>
  <si>
    <t>R6 To what extent do you agree that maintaining close relationships has been difficult and frustrating for you?</t>
  </si>
  <si>
    <t>R6 To what extent do you agree that you have not experienced many warm and trusting relationships with others?</t>
  </si>
  <si>
    <t>R6 Summary score for purpose in life.</t>
  </si>
  <si>
    <t>R6 Summary score for purpose in life, mean imputed for missing components.</t>
  </si>
  <si>
    <t>R6 Number of purpose in life items answered.</t>
  </si>
  <si>
    <t>R6 To what extent do you agree that you are an active person carrying out the plans you set for yourself?</t>
  </si>
  <si>
    <t>R6 To what extent do you agree that you don't have a good sense of what it is you're trying to accomplish in life?</t>
  </si>
  <si>
    <t>R6 To what extent do you agree that you sometimes feel as if you've done all there is to do in life?</t>
  </si>
  <si>
    <t>R6 To what extent do you agree that you used to set goals for yourself, but now that seems like a waste of time?</t>
  </si>
  <si>
    <t>R6 To what extent do you agree that you live life one day at a time and don't really think about the future?</t>
  </si>
  <si>
    <t>R6 To what extent do you agree that some people wander aimlessly through life, but you are not one of them?</t>
  </si>
  <si>
    <t>R6 Summary score for self-acceptance.</t>
  </si>
  <si>
    <t>R6 Summary score for self-acceptance, mean imputed for missing components.</t>
  </si>
  <si>
    <t>R6 Number of self-acceptance items answered.</t>
  </si>
  <si>
    <t>R6 To what extent do you agree that in general, you feel confident and positive about yourself?</t>
  </si>
  <si>
    <t>R6 To what extent do you agree that when you compare yourself to friends and acquaintances, it makes you feel good about who you are?</t>
  </si>
  <si>
    <t>R6 To what extent do you agree that in many ways, you feel disappointed about your achievements in life?</t>
  </si>
  <si>
    <t>R6 To what extent do you agree that when you look at the story of your life, you are pleased with how things have turned out?</t>
  </si>
  <si>
    <t>R6 To what extent do you agree that you like most aspects of your personality?</t>
  </si>
  <si>
    <t>R6 To what extent do you agree that a working mother can establish just as warm and secure of a relationship with her children as a mother who does not work?</t>
  </si>
  <si>
    <t>R6 To what extent do you agree that women are more nurturing and caring compared to men?</t>
  </si>
  <si>
    <t>R6 To what extent do you agree that women are less rational and more emotional than men?</t>
  </si>
  <si>
    <t>R6 To what extent do you agree that a woman can never be fully happy without a child?</t>
  </si>
  <si>
    <t>R6 To what extent do you agree that when a husband and wife make decisions about buying major things for the home, the husband should have final say?</t>
  </si>
  <si>
    <t>R6 To what extent do you agree that a man should always try to project an air of confidence even if he really doesn't feel confident inside?</t>
  </si>
  <si>
    <t>R6 To what extent do you agree that it bothers you when a man does something that you consider 'feminine'?</t>
  </si>
  <si>
    <t>R6 To what extent do you agree that men have greater sexual needs than women?</t>
  </si>
  <si>
    <t>R6 To what extent do you agree that when a man is feeling pain he should not let it show?</t>
  </si>
  <si>
    <t>R6 To what extent do you agree that in some kinds of situations a man should be ready to use his fists?</t>
  </si>
  <si>
    <t>R6 To what extent do you agree that being larger, stronger-looking, and more muscular makes men more attractive to women?</t>
  </si>
  <si>
    <t>R6 To what extent do you agree that it is much better for everyone if the man earns the main living and the woman takes care of the home and family?</t>
  </si>
  <si>
    <t>R6 To what extent do you agree that it is alright for a couple to live together without intending to get married?</t>
  </si>
  <si>
    <t>R6 To what extent do you agree that wives' careers are just as important as husbands' careers?</t>
  </si>
  <si>
    <t>R6 As you get older, are things better than, worse than, or the same as you thought they would be?</t>
  </si>
  <si>
    <t>R6 What is the first phrase that comes to mind when you think of an 'old person'?</t>
  </si>
  <si>
    <t>R6 What is the second phrase that comes to mind when you think of an 'old person'?</t>
  </si>
  <si>
    <t>R6 What is the third phrase that comes to mind when you think of an 'old person'?</t>
  </si>
  <si>
    <t>R6 In your opinion, at what age do most women enter old age?</t>
  </si>
  <si>
    <t>R6 In your opinion, at what age do most men enter old age?</t>
  </si>
  <si>
    <t>R6 To what extent do you agree that things keep getting worse as you get older?</t>
  </si>
  <si>
    <t>R6 To what extent do you agree that you have as much pep as you did last year?</t>
  </si>
  <si>
    <t>R6 To what extent do you agree that as you get older you are less useful?</t>
  </si>
  <si>
    <t>R6 To what extent do you agree that you are as happy now as when you were younger?</t>
  </si>
  <si>
    <t>R6 Given that many people feel older or younger than they actually are, what age do you feel most of the time?</t>
  </si>
  <si>
    <t>R6 Summary of whether Participant was eligible for the Job Characteristics section of the mail survey.</t>
  </si>
  <si>
    <t>R6 Flag for administrative outcome of the Job Characteristics section of the mail survey.</t>
  </si>
  <si>
    <t>R6 Employer job spell (from CAPI Employment Module) selected as subject of the Job Characteristics section of the mail survey.</t>
  </si>
  <si>
    <t>R6 How often do or did you have to lift, pull or carry heavy loads at your job with the selected employer?</t>
  </si>
  <si>
    <t>R6 How often do or did you have to work in an awkward posture at your job with the selected employer?</t>
  </si>
  <si>
    <t>R6 How often do or did you have to stand for prolonged periods of time at your job with the selected employer?</t>
  </si>
  <si>
    <t>R6 How often do or did you have to kneel or squat for prolonged periods of time at your job with the selected employer?</t>
  </si>
  <si>
    <t>R6 How often do or did you do repeated lifting, pushing, pulling or bending at your job with the selected employer?</t>
  </si>
  <si>
    <t>R6 How often do or did you perform repetitive or forceful hand movements at your job with the selected employer?</t>
  </si>
  <si>
    <t>R6 In an average week at your job with the selected employer, how many hours do or did you spend reading, writing and dealing with written materials?</t>
  </si>
  <si>
    <t>R6 In an average week at your job with the selected employer, how many hours do or did you spend working with your hands, tools or equipment?</t>
  </si>
  <si>
    <t>R6 In an average week at your job with the selected employer, how many hours do or did you spend dealing with people about work, not just passing the time of day?</t>
  </si>
  <si>
    <t>R6 In an average week at your job with the selected employer, how many hours do or did you spend doing the same thing over and over?</t>
  </si>
  <si>
    <t>R6 Summary score for family stress spilling over into work while with the selected employer.</t>
  </si>
  <si>
    <t>R6 Number of family stress spilling over into work items answered.</t>
  </si>
  <si>
    <t>R6 To what extent do you agree that family worries or problems distract or distracted you from your work for the selected employer?</t>
  </si>
  <si>
    <t>R6 To what extent do you agree that family activities stop or stopped you from getting the amount of sleep you need or needed to do your job for the selected employer well?</t>
  </si>
  <si>
    <t>R6 To what extent do you agree that stress at home makes or made you irritable at work while with the selected employer?</t>
  </si>
  <si>
    <t>R6 Does the Participant belong to the random sub-sample selected to be financially compensated for completing the Real Stakes Module?</t>
  </si>
  <si>
    <t>R6 Would you rather have a 100% chance of getting $5 OR a 50% chance of getting $5 and a 50% chance of getting $0?</t>
  </si>
  <si>
    <t>R6 Would you rather have a 100% chance of getting $5 OR a 50% chance of getting $7 and a 50% chance of getting $0?</t>
  </si>
  <si>
    <t>R6 Would you rather have a 100% chance of getting $5 OR a 50% chance of getting $9 and a 50% chance of getting $0?</t>
  </si>
  <si>
    <t>R6 Would you rather have a 100% chance of getting $5 OR a 50% chance of getting $11 and a 50% chance of getting $0?</t>
  </si>
  <si>
    <t>R6 Would you rather have a 100% chance of getting $5 OR a 50% chance of getting $13 and a 50% chance of getting $0?</t>
  </si>
  <si>
    <t>R6 Would you rather have a 100% chance of getting $5 OR a 50% chance of getting $15 and a 50% chance of getting $0?</t>
  </si>
  <si>
    <t>R6 Would you rather have a 100% chance of getting $5 OR a 50% chance of getting $19 and a 50% chance of getting $0?</t>
  </si>
  <si>
    <t>R6 Would you rather have a 100% chance of getting $9 OR a 50% chance of getting $11 and a 50% chance of getting $0?</t>
  </si>
  <si>
    <t>R6 Would you rather have a 100% chance of getting $9 OR a 50% chance of getting $15 and a 50% chance of getting $0?</t>
  </si>
  <si>
    <t>R6 Would you rather have a 100% chance of getting $9 OR a 50% chance of getting $17 and a 50% chance of getting $0?</t>
  </si>
  <si>
    <t>R6 Would you rather have a 100% chance of getting $9 OR a 50% chance of getting $19 and a 50% chance of getting $0?</t>
  </si>
  <si>
    <t>R6 Would you rather have a 100% chance of getting $9 OR a 50% chance of getting $21 and a 50% chance of getting $0?</t>
  </si>
  <si>
    <t>R6 Would you rather have a 100% chance of getting $9 OR a 50% chance of getting $25 and a 50% chance of getting $0?</t>
  </si>
  <si>
    <t>R6 Would you rather have a 100% chance of getting $9 OR a 50% chance of getting $29 and a 50% chance of getting $0?</t>
  </si>
  <si>
    <t>R6 Would you rather have a 100% chance of getting $11 OR a 50% chance of getting $15 and a 50% chance of getting $0?</t>
  </si>
  <si>
    <t>R6 Would you rather have a 100% chance of getting $11 OR a 50% chance of getting $19 and a 50% chance of getting $0?</t>
  </si>
  <si>
    <t>R6 Would you rather have a 100% chance of getting $11 OR a 50% chance of getting $21 and a 50% chance of getting $0?</t>
  </si>
  <si>
    <t>R6 Would you rather have a 100% chance of getting $11 OR a 50% chance of getting $23 and a 50% chance of getting $0?</t>
  </si>
  <si>
    <t>R6 Would you rather have a 100% chance of getting $11 OR a 50% chance of getting $25 and a 50% chance of getting $0?</t>
  </si>
  <si>
    <t>R6 Would you rather have a 100% chance of getting $11 OR a 50% chance of getting $29 and a 50% chance of getting $0?</t>
  </si>
  <si>
    <t>R6 Would you rather have a 100% chance of getting $11 OR a 50% chance of getting $33 and a 50% chance of getting $0?</t>
  </si>
  <si>
    <t>R6 Scenario randomly selected to determine financial compensation for Participants in the 'real stakes' sub-sample.</t>
  </si>
  <si>
    <t>R6 Dollar amount of financial compensation paid to Participants in the 'real stakes' sub-sample.</t>
  </si>
  <si>
    <t>R6 Would you rather have a 100% chance of getting $0 OR a 50% chance of gaining $4 and a 50% chance of losing $5?</t>
  </si>
  <si>
    <t>R6 Would you rather have a 100% chance of getting $0 OR a 50% chance of gaining $6 and a 50% chance of losing $5?</t>
  </si>
  <si>
    <t>R6 Would you rather have a 100% chance of getting $0 OR a 50% chance of gaining $7 and a 50% chance of losing $5?</t>
  </si>
  <si>
    <t>R6 Would you rather have a 100% chance of getting $0 OR a 50% chance of gaining $9 and a 50% chance of losing $5?</t>
  </si>
  <si>
    <t>R6 Would you rather have a 100% chance of getting $0 OR a 50% chance of gaining $11 and a 50% chance of losing $5?</t>
  </si>
  <si>
    <t>R6 Would you rather have a 100% chance of getting $0 OR a 50% chance of gaining $13 and a 50% chance of losing $5?</t>
  </si>
  <si>
    <t>R6 Would you rather have a 100% chance of getting $0 OR a 50% chance of gaining $17 and a 50% chance of losing $5?</t>
  </si>
  <si>
    <t>R6 Would you rather have a 100% chance of getting $0 OR a 50% chance of gaining $7 and a 50% chance of losing $9?</t>
  </si>
  <si>
    <t>R6 Would you rather have a 100% chance of getting $0 OR a 50% chance of gaining $11 and a 50% chance of losing $9?</t>
  </si>
  <si>
    <t>R6 Would you rather have a 100% chance of getting $0 OR a 50% chance of gaining $14 and a 50% chance of losing $9?</t>
  </si>
  <si>
    <t>R6 Would you rather have a 100% chance of getting $0 OR a 50% chance of gaining $17 and a 50% chance of losing $9?</t>
  </si>
  <si>
    <t>R6 Would you rather have a 100% chance of getting $0 OR a 50% chance of gaining $19 and a 50% chance of losing $9?</t>
  </si>
  <si>
    <t>R6 Would you rather have a 100% chance of getting $0 OR a 50% chance of gaining $23 and a 50% chance of losing $9?</t>
  </si>
  <si>
    <t>R6 Would you rather have a 100% chance of getting $0 OR a 50% chance of gaining $27 and a 50% chance of losing $9?</t>
  </si>
  <si>
    <t>R6 Would you rather have a 100% chance of getting $0 OR a 50% chance of gaining $9 and a 50% chance of losing $11?</t>
  </si>
  <si>
    <t>R6 Would you rather have a 100% chance of getting $0 OR a 50% chance of gaining $13 and a 50% chance of losing $11?</t>
  </si>
  <si>
    <t>R6 Would you rather have a 100% chance of getting $0 OR a 50% chance of gaining $17 and a 50% chance of losing $11?</t>
  </si>
  <si>
    <t>R6 Would you rather have a 100% chance of getting $0 OR a 50% chance of gaining $21 and a 50% chance of losing $11?</t>
  </si>
  <si>
    <t>R6 Would you rather have a 100% chance of getting $0 OR a 50% chance of gaining $23 and a 50% chance of losing $11?</t>
  </si>
  <si>
    <t>R6 Would you rather have a 100% chance of getting $0 OR a 50% chance of gaining $27 and a 50% chance of losing $11?</t>
  </si>
  <si>
    <t>R6 Would you rather have a 100% chance of getting $0 OR a 50% chance of gaining $31 and a 50% chance of losing $11?</t>
  </si>
  <si>
    <t>R6 Do you prefer to get $10 today OR $12 thirty days from today?</t>
  </si>
  <si>
    <t>R6 Do you prefer to get $10 today OR $15 thirty days from today?</t>
  </si>
  <si>
    <t>R6 Do you prefer to get $10 today OR $18 thirty days from today?</t>
  </si>
  <si>
    <t>R6 Do you prefer to get $10 today OR $21 thirty days from today?</t>
  </si>
  <si>
    <t>R6 Do you prefer to get $10 today OR $24 thirty days from today?</t>
  </si>
  <si>
    <t>R6 Do you prefer to get $12 today OR $13 thirty days from today?</t>
  </si>
  <si>
    <t>R6 Do you prefer to get $12 today OR $16 thirty days from today?</t>
  </si>
  <si>
    <t>R6 Do you prefer to get $12 today OR $19 thirty days from today?</t>
  </si>
  <si>
    <t>R6 Do you prefer to get $12 today OR $22 thirty days from today?</t>
  </si>
  <si>
    <t>R6 Do you prefer to get $12 today OR $25 thirty days from today?</t>
  </si>
  <si>
    <t>R6 Do you prefer to get $10 thirty days from today OR $12 sixty days from today?</t>
  </si>
  <si>
    <t>R6 Do you prefer to get $10 thirty days from today OR $15 sixty days from today?</t>
  </si>
  <si>
    <t>R6 Do you prefer to get $10 thirty days from today OR $18 sixty days from today?</t>
  </si>
  <si>
    <t>R6 Do you prefer to get $10 thirty days from today OR $21 sixty days from today?</t>
  </si>
  <si>
    <t>R6 Do you prefer to get $10 thirty days from today OR $24 sixty days from today?</t>
  </si>
  <si>
    <t>R6 Do you prefer to get $12 thirty days from today OR $13 sixty days from today?</t>
  </si>
  <si>
    <t>R6 Do you prefer to get $12 thirty days from today OR $16 sixty days from today?</t>
  </si>
  <si>
    <t>R6 Do you prefer to get $12 thirty days from today OR $19 sixty days from today?</t>
  </si>
  <si>
    <t>R6 Do you prefer to get $12 thirty days from today OR $22 sixty days from today?</t>
  </si>
  <si>
    <t>R6 Do you prefer to get $12 thirty days from today OR $25 sixty days from today?</t>
  </si>
  <si>
    <t>R6 Has a close friend ever died?</t>
  </si>
  <si>
    <t>R6 How old were you the first or only time a close friend died?</t>
  </si>
  <si>
    <t>R6 How old were you the last time a close friend died?</t>
  </si>
  <si>
    <t>R6 Did Participant provide an illogical age pattern for when a close friend died?</t>
  </si>
  <si>
    <t>R6 Have you ever experienced a life-threatening flood, fire, storm or some other disaster?</t>
  </si>
  <si>
    <t>R6 How old were you the first or only time you experienced a life-threatening flood, fire, storm or some other disaster?</t>
  </si>
  <si>
    <t>R6 How old were you the last time you experienced a life-threatening flood, fire, storm or some other disaster?</t>
  </si>
  <si>
    <t>R6 Did Participant provide an illogical age pattern for when they experienced a life-threatening flood, fire, storm or some other disaster?</t>
  </si>
  <si>
    <t>R6 Has one of your children or grandchildren ever served in war or combat?</t>
  </si>
  <si>
    <t>R6 How old were you the first or only time one of your children or grandchildren served in war or combat?</t>
  </si>
  <si>
    <t>R6 How old were you the last time one of your children or grandchildren served in war or combat?</t>
  </si>
  <si>
    <t>R6 Did Participant provide an illogical age pattern for when one of their children or grandchildren served in war or combat?</t>
  </si>
  <si>
    <t>R6 Have you ever witnessed the severe injury or death of another person?</t>
  </si>
  <si>
    <t>R6 How old were you the first or only time you witnessed the severe injury or death of another person?</t>
  </si>
  <si>
    <t>R6 How old were you the last time you witnessed the severe injury or death of another person?</t>
  </si>
  <si>
    <t>R6 Did Participant provide an illogical age pattern for when they witnessed the severe injury or death of another person?</t>
  </si>
  <si>
    <t>R6 Have you ever gone deeply into debt or suffered substantial financial loss?</t>
  </si>
  <si>
    <t>R6 How old were you the first or only time you went deeply into debt or suffered substantial financial loss?</t>
  </si>
  <si>
    <t>R6 How old were you the last time you went deeply into debt or suffered substantial financial loss?</t>
  </si>
  <si>
    <t>R6 Did Participant provide an illogical age pattern for when they went deeply into debt or suffered substantial financial loss?</t>
  </si>
  <si>
    <t>R6 Has one of your children ever gone deeply into debt or suffered substantial financial loss?</t>
  </si>
  <si>
    <t>R6 How old were you the first or only time one of your children went deeply into debt or suffered substantial financial loss?</t>
  </si>
  <si>
    <t>R6 How old were you the last time one of your children went deeply into debt or suffered substantial financial loss?</t>
  </si>
  <si>
    <t>R6 Did Participant provide an illogical age pattern for when one of their children went deeply into debt or suffered substantial financial loss?</t>
  </si>
  <si>
    <t>R6 Have you ever had serious legal difficulties?</t>
  </si>
  <si>
    <t>R6 How old were you the first or only time you had serious legal difficulties?</t>
  </si>
  <si>
    <t>R6 How old were you the last time you had serious legal difficulties?</t>
  </si>
  <si>
    <t>R6 Did Participant provide an illogical age pattern for when they had serious legal difficulties?</t>
  </si>
  <si>
    <t>R6 Have you ever been in jail or prison?</t>
  </si>
  <si>
    <t>R6 How old were you the first or only time you were in jail or prison?</t>
  </si>
  <si>
    <t>R6 How old were you the last time you were in jail or prison?</t>
  </si>
  <si>
    <t>R6 Did Participant provide an illogical age pattern for when they had been in jail or prison?</t>
  </si>
  <si>
    <t>R6 Has your spouse or partner ever treated you in a way that some would think of as physical abuse?</t>
  </si>
  <si>
    <t>R6 How old were you the first or only time your spouse or partner treated you in a way that some would think of as physical abuse?</t>
  </si>
  <si>
    <t>R6 How old were you the last time your spouse or partner treated you in a way that some would think of as physical abuse?</t>
  </si>
  <si>
    <t>R6 Did Participant provide an illogical age pattern for when a spouse or partner treated them in a way that some would think of as physical abuse?</t>
  </si>
  <si>
    <t>R6 Has one of your children ever been divorced?</t>
  </si>
  <si>
    <t>R6 How old were you the first or only time one of your children was divorced?</t>
  </si>
  <si>
    <t>R6 How old were you the last time one of your children was divorced?</t>
  </si>
  <si>
    <t>R6 Did Participant provide an illogical age pattern for when one of their children was divorced?</t>
  </si>
  <si>
    <t>R6 Has one of your children ever had a life-threatening illness or accident?</t>
  </si>
  <si>
    <t>R6 How old were you the first or only time one of your children had a life-threatening illness or accident?</t>
  </si>
  <si>
    <t>R6 How old were you the last time one of your children had a life-threatening illness or accident?</t>
  </si>
  <si>
    <t>R6 Did Participant provide an illogical age pattern for when one of their children had a life-threatening illness or accident?</t>
  </si>
  <si>
    <t>R6 Has one of your grandchildren ever had a life-threatening illness or accident?</t>
  </si>
  <si>
    <t>R6 How old were you the first or only time one of your grandchildren had a life-threatening illness or accident?</t>
  </si>
  <si>
    <t>R6 How old were you the last time one of your grandchildren had a life-threatening illness or accident?</t>
  </si>
  <si>
    <t>R6 Did Participant provide an illogical age pattern for when one of their grandchildren had a life-threatening illness or accident?</t>
  </si>
  <si>
    <t>R6 Have any of your adult children ever moved back into your home?</t>
  </si>
  <si>
    <t>R6 How old were you the first or only time one of your adult children moved back into your home?</t>
  </si>
  <si>
    <t>R6 How old were you the last time one of your adult children moved back into your home?</t>
  </si>
  <si>
    <t>R6 Did Participant provide an illogical age pattern for when one of their adult children moved back into their home?</t>
  </si>
  <si>
    <t>R6 Have you ever had increased responsibility for the care of your grandchildren?</t>
  </si>
  <si>
    <t>R6 How old were you the first or only time you had increased responsibility for the care of your grandchildren?</t>
  </si>
  <si>
    <t>R6 How old were you the last time you had increased responsibility for the care of your grandchildren?</t>
  </si>
  <si>
    <t>R6 Did Participant provide an illogical age pattern for when they had increased responsibility for the care of their grandchildren?</t>
  </si>
  <si>
    <t>R6 Has an aging parent or in-law ever moved into your home?</t>
  </si>
  <si>
    <t>R6 How old were you the first or only time an aging parent or in-law moved into your home?</t>
  </si>
  <si>
    <t>R6 How old were you the last time an aging parent or in-law moved into your home?</t>
  </si>
  <si>
    <t>R6 Did Participant provide an illogical age pattern for when an aging parent or in-law moved into their home?</t>
  </si>
  <si>
    <t>R6 Have you ever placed your aging spouse, in-law or parent into a nursing home?</t>
  </si>
  <si>
    <t>R6 How old were you the first or only time you placed your aging spouse, in-law or parent into a nursing home?</t>
  </si>
  <si>
    <t>R6 How old were you the last time you placed your aging spouse, in-law or parent into a nursing home?</t>
  </si>
  <si>
    <t>R6 Did Participant provide an illogical age pattern for when they placed their aging spouse, in-law or parent into a nursing home?</t>
  </si>
  <si>
    <t>R6 Have you ever seriously thought about taking your own life?</t>
  </si>
  <si>
    <t>R6 How old were you the first or only time you seriously thought about taking your own life?</t>
  </si>
  <si>
    <t>R6 How old were you the last time you seriously thought about taking your own life?</t>
  </si>
  <si>
    <t>R6 Did Participant provide an illogical age pattern for when they seriously thought about taking their own life?</t>
  </si>
  <si>
    <t>R6 Number of experience events Participant answered out of 17.</t>
  </si>
  <si>
    <t>R6 Generally, when you experience a difficult or stressful event, how often do you turn to work or other activities to take your mind off things?</t>
  </si>
  <si>
    <t>R6 Generally, when you experience a difficult or stressful event, how often do you concentrate your efforts on doing something about the situation you're in?</t>
  </si>
  <si>
    <t>R6 Generally, when you experience a difficult or stressful event, how often do you say to yourself 'this isn't real'?</t>
  </si>
  <si>
    <t>R6 Generally, when you experience a difficult or stressful event, how often do you give up trying to deal with it?</t>
  </si>
  <si>
    <t>R6 Generally, when you experience a difficult or stressful event, how often do you take actions to try and make the situation better?</t>
  </si>
  <si>
    <t>R6 Generally, when you experience a difficult or stressful event, how often do you refuse to believe that it has happened?</t>
  </si>
  <si>
    <t>R6 Generally, when you experience a difficult or stressful event, how often do you say things to let your unpleasant feelings escape?</t>
  </si>
  <si>
    <t>R6 Generally, when you experience a difficult or stressful event, how often do you try to see it in a different light or to make it seem more positive?</t>
  </si>
  <si>
    <t>R6 Generally, when you experience a difficult or stressful event, how often do you criticize yourself?</t>
  </si>
  <si>
    <t>R6 Generally, when you experience a difficult or stressful event, how often do you try to come up with a strategy about what to do?</t>
  </si>
  <si>
    <t>R6 Generally, when you experience a difficult or stressful event, how often do you give up the attempt to cope?</t>
  </si>
  <si>
    <t>R6 Generally, when you experience a difficult or stressful event, how often do you look for something good in what is happening?</t>
  </si>
  <si>
    <t>R6 Generally, when you experience a difficult or stressful event, how often do you do something to think about it less, such as going to the movies, watching TV, reading, daydreaming, sleeping or shopping?</t>
  </si>
  <si>
    <t>R6 Generally, when you experience a difficult or stressful event, how often do you accept the reality of the fact that it has happened?</t>
  </si>
  <si>
    <t>R6 Generally, when you experience a difficult or stressful event, how often do you express your negative feelings?</t>
  </si>
  <si>
    <t>R6 Generally, when you experience a difficult or stressful event, how often do you learn to live with it?</t>
  </si>
  <si>
    <t>R6 Generally, when you experience a difficult or stressful event, how often do you think hard about what steps to take?</t>
  </si>
  <si>
    <t>R6 Generally, when you experience a difficult or stressful event, how often do you blame yourself for things that happened?</t>
  </si>
  <si>
    <t>R6 Summary score for psychological distress/depression, Modified CES-D.</t>
  </si>
  <si>
    <t>R6 Number of psychological distress/depression questions answered.</t>
  </si>
  <si>
    <t>R6 On how many days during the past week did you feel you could not shake off the blues even with help from your family and friends?</t>
  </si>
  <si>
    <t>R6 On how many days during the past week did you feel bothered by things that usually don't bother you?</t>
  </si>
  <si>
    <t>R6 On how many days during the past week did you think your life had been a failure?</t>
  </si>
  <si>
    <t>R6 On how many days during the past week did you feel happy?</t>
  </si>
  <si>
    <t>R6 On how many days during the past week did you feel that people were unfriendly?</t>
  </si>
  <si>
    <t>R6 On how many days during the past week did you feel lonely?</t>
  </si>
  <si>
    <t>R6 On how many days during the past week did you enjoy life?</t>
  </si>
  <si>
    <t>R6 On how many days during the past week did you have crying spells?</t>
  </si>
  <si>
    <t>R6 On how many days during the past week did you feel that people disliked you?</t>
  </si>
  <si>
    <t>R6 On how many days during the past week did you feel sad?</t>
  </si>
  <si>
    <t>R6 On how many days during the past week did you feel depressed?</t>
  </si>
  <si>
    <t>R6 On how many days during the past week did you have trouble keeping your mind on what you were doing?</t>
  </si>
  <si>
    <t>R6 On how many days during the past week did you not feel like eating, your appetite was poor?</t>
  </si>
  <si>
    <t>R6 On how many days during the past week did you feel that you were just as good as other people?</t>
  </si>
  <si>
    <t>R6 On how many days during the past week did you feel that everything you did was an effort?</t>
  </si>
  <si>
    <t>R6 On how many days during the past week did you feel hopeful about the future?</t>
  </si>
  <si>
    <t>R6 On how many days during the past week did you feel fearful?</t>
  </si>
  <si>
    <t>R6 On how many days during the past week did you sleep restlessly?</t>
  </si>
  <si>
    <t>R6 On how many days during the past week did you talk less than usual?</t>
  </si>
  <si>
    <t>R6 On how many days during the past week did you feel you could not 'get going'?</t>
  </si>
  <si>
    <t>R6 Summary score for Hostility Index.</t>
  </si>
  <si>
    <t>R6 Number of Hostility Index items answered.</t>
  </si>
  <si>
    <t>R6 On how many days during the past week did you feel irritable, or likely to fight or argue?</t>
  </si>
  <si>
    <t>R6 On how many days during the past week did you feel like telling someone off?</t>
  </si>
  <si>
    <t>R6 On how many days during the past week did you feel angry or hostile for several hours at a time?</t>
  </si>
  <si>
    <t>R6 Summary score for Speilberger Anxiety Index.</t>
  </si>
  <si>
    <t>R6 Number of Speilberger Anxiety Index items answered.</t>
  </si>
  <si>
    <t>R6 Summary score for Speilberger Anger Index.</t>
  </si>
  <si>
    <t>R6 Number of Speilberger Anger Index items answered.</t>
  </si>
  <si>
    <t>R6 On how many days in the past week did you feel calm?</t>
  </si>
  <si>
    <t>R6 On how many days in the past week did you feel furious?</t>
  </si>
  <si>
    <t>R6 On how many days in the past week did you feel tense?</t>
  </si>
  <si>
    <t>R6 On how many days in the past week did you feel like banging on the table?</t>
  </si>
  <si>
    <t>R6 On how many days in the past week did you feel at ease?</t>
  </si>
  <si>
    <t>R6 On how many days in the past week did you feel angry?</t>
  </si>
  <si>
    <t>R6 On how many days in the past week did you worry over possible misfortune?</t>
  </si>
  <si>
    <t>R6 On how many days in the past week did you feel like yelling at somebody?</t>
  </si>
  <si>
    <t>R6 On how many days in the past week did you feel nervous?</t>
  </si>
  <si>
    <t>R6 On how many days in the past week did you feel like breaking things?</t>
  </si>
  <si>
    <t>R6 On how many days in the past week did you feel jittery?</t>
  </si>
  <si>
    <t>R6 On how many days in the past week did you feel mad?</t>
  </si>
  <si>
    <t>R6 On how many days in the past week did you feel relaxed?</t>
  </si>
  <si>
    <t>R6 On how many days in the past week did you feel irritated?</t>
  </si>
  <si>
    <t>R6 What is your current religious preference?</t>
  </si>
  <si>
    <t>R6 Raw numeric component for frequency of attendance at religious services in the past year.</t>
  </si>
  <si>
    <t>R6 Time units corresponding to the numeric component for frequency of attendance at religious services in the past year.</t>
  </si>
  <si>
    <t>R6 Frequency of attendance at religious services converted to total times in the past year.</t>
  </si>
  <si>
    <t>R6 How often do you turn to people in your religious community for practical support, such as financial assistance, food preparation, or transportation?</t>
  </si>
  <si>
    <t>R6 How important is religion in your life?</t>
  </si>
  <si>
    <t>R6 How important is spirituality in your life?</t>
  </si>
  <si>
    <t>R6 How closely do you identify with being a member of a religious group?</t>
  </si>
  <si>
    <t>R6 How important is it for you to be with other people who are the same religion as you?</t>
  </si>
  <si>
    <t>R6 How important do you think it is for people of your religion to marry other people who are the same religion?</t>
  </si>
  <si>
    <t>R6 How strongly do you believe that one should stick to a particular faith?</t>
  </si>
  <si>
    <t>R6 How important was religion in your home when you were growing up?</t>
  </si>
  <si>
    <t>R6 When you have important decisions to make in your life, how much do you rely on your religious or spiritual beliefs?</t>
  </si>
  <si>
    <t>R6 How much would your spiritual or religious beliefs influence your medical decisions if you were to become gravely ill?</t>
  </si>
  <si>
    <t>R6 When you have problems or difficulties in your family, work, or personal life, how often do you seek comfort through praying?</t>
  </si>
  <si>
    <t>R6 When you have problems or difficulties in your family, work, or personal life, how often do you seek comfort through meditating?</t>
  </si>
  <si>
    <t>R6 When you have problems or difficulties in your family, work, or personal life, how often do you seek comfort through attending a religious or spiritual service?</t>
  </si>
  <si>
    <t>R6 When you have problems or difficulties in your family, work, or personal life, how often do you seek comfort through talking to a religious or spiritual advisor?</t>
  </si>
  <si>
    <t>R6 To what extent do you agree that the Bible is God's word and everything happened or will happen exactly as it says?</t>
  </si>
  <si>
    <t>R6 To what extent to you agree that the Bible is the answer to all important human problems?</t>
  </si>
  <si>
    <t>R6 Does Participant's household have a connection to the Internet?</t>
  </si>
  <si>
    <t>R6 Was interest in using the Web for recreation among the most important reasons the Participant's household first obtained Internet access?</t>
  </si>
  <si>
    <t>R6 Was 'doing tasks related to one's job' among the most important reasons the Participant's household first obtained Internet access?</t>
  </si>
  <si>
    <t>R6 Was using e-mail to communicate with a child among the most important reasons the Participant's household first obtained Internet access?</t>
  </si>
  <si>
    <t>R6 Was using e-mail to communicate with a sibling among the most important reasons the Participant's household first obtained Internet access?</t>
  </si>
  <si>
    <t>R6 Was using e-mail to communicate with relatives other than children or siblings among the most important reasons the Participant's household first obtained Internet access?</t>
  </si>
  <si>
    <t>R6 Was using e-mail to communicate with friends among the most important reasons the Participant's household first obtained Internet access?</t>
  </si>
  <si>
    <t>R6 Does Participant ever use e-mail from any location?</t>
  </si>
  <si>
    <t>R6 How often do you send or receive personal e-mail messages from your spouse?</t>
  </si>
  <si>
    <t>R6 How often do you send or receive personal e-mail messages from your children?</t>
  </si>
  <si>
    <t>R6 How often do you send or receive personal e-mail messages from your siblings?</t>
  </si>
  <si>
    <t>R6 How often do you send or receive personal e-mail messages from your grandchildren?</t>
  </si>
  <si>
    <t>R6 How often do you send or receive personal e-mail messages from relatives other than your spouse, children, siblings, and grandchildren?</t>
  </si>
  <si>
    <t>R6 How often do you send or receive job-related personal e-mail messages from co-workers?</t>
  </si>
  <si>
    <t>R6 How often do you send or receive personal e-mail messages not relating to your job from co-workers?</t>
  </si>
  <si>
    <t>R6 How often do you send or receive personal e-mail messages from friends?</t>
  </si>
  <si>
    <t>R6 Does Participant use either the World Wide Web or e-mail?</t>
  </si>
  <si>
    <t>R6 About how many hours each week do you use the World Wide Web at home?</t>
  </si>
  <si>
    <t>R6 About how many hours each week do you use the World Wide Web at work?</t>
  </si>
  <si>
    <t>R6 About how many hours each week do you use the World Wide Web at a location other than home or work?</t>
  </si>
  <si>
    <t>R6 About how many hours each week do you use e-mail at home?</t>
  </si>
  <si>
    <t>R6 About how many hours each week do you use e-mail at work?</t>
  </si>
  <si>
    <t>R6 About how many hours each week do you use e-mail at a location other than home or work?</t>
  </si>
  <si>
    <t>R6 Total reported hours Participant uses e-mail and/or the World Wide Web each week.</t>
  </si>
  <si>
    <t>R6 Total reported hours Participant uses the World Wide Web each week.</t>
  </si>
  <si>
    <t>R6 Total reported hours Participant uses e-mail each week.</t>
  </si>
  <si>
    <t>R6 In the past year, have you used the Internet to look for advice or information about your health or healthcare?</t>
  </si>
  <si>
    <t>R6 The last time you looked on the Internet for information for yourself, did you happen to go looking for this health information before, after, instead of, or unrelated to visiting a doctor or clinic?</t>
  </si>
  <si>
    <t>R6 Flag for whether participant checked multiple responses for [jp]xi04rer.</t>
  </si>
  <si>
    <t>R6 How hard has it been to find the information you needed about your health or healthcare on the Internet in the past 12 months?</t>
  </si>
  <si>
    <t>R6 How frustrated have you felt during your searches for information about your health or healthcare on the Internet in the past 12 months?</t>
  </si>
  <si>
    <t>R6 How concerned have you been about the quality of the information you've found on the Internet about your health or healthcare in the past 12 months?</t>
  </si>
  <si>
    <t>R6 How hard has it been to understand the information you've found on the Internet about your health or healthcare in the past 12 months?</t>
  </si>
  <si>
    <t>R6 How satisfied have you been with the information you've found on the Internet about your health or healthcare in the past 12 months?</t>
  </si>
  <si>
    <t>R6 Have you ever used e-mail or the Internet to communicate with any doctor or any doctor's office?</t>
  </si>
  <si>
    <t>R6 Have you ever searched the Internet for information on the quality of your doctor, clinic, or hospital?</t>
  </si>
  <si>
    <t>R6 To what extent do you agree that, all in all, you have complete trust in your doctor?</t>
  </si>
  <si>
    <t>R6 To what extent do you agree that it is very important to you to see your regular doctor?</t>
  </si>
  <si>
    <t>R6 To what extent do you agree that it is very important to you that doctors at your usual place of care agree about treatments for your health condition(s)?</t>
  </si>
  <si>
    <t>R6 To what extent do you agree that it is very important to you that your doctor's office send out reminders when you are due for a regular check up or test?</t>
  </si>
  <si>
    <t>R6 To what extent do you agree that it is very important to you to see a doctor who has full information about your medical history?</t>
  </si>
  <si>
    <t>R6 To what extent do you agree that when there is more than one method to treat a problem, you should be told about each one?</t>
  </si>
  <si>
    <t>R6 To what extent do you agree that you believe your doctor needs to know everything about your medical history to take good care of you?</t>
  </si>
  <si>
    <t>R6 To what extent do you agree that you would rather have your doctor make the decisions about what's best for your health than be given many choices?</t>
  </si>
  <si>
    <t>R6 To what extent do you agree that the important medical decisions should be made by your doctor, not by you?</t>
  </si>
  <si>
    <t>R6 To what extent do you agree that it is your responsibility to understand all of your medications, even if your doctor hasn't explained them fully?</t>
  </si>
  <si>
    <t>R6 To what extent do you agree that when there is more than one medication to treat a problem, your doctor only needs to discuss the one he/she thinks is best?</t>
  </si>
  <si>
    <t>R6 To what extent do you agree that your doctor should discuss the cost of medications with you before prescribing one?</t>
  </si>
  <si>
    <t>R6 To what extent do you agree that when there is more than one medication to treat a problem, you prefer that your doctor has you decide which one you should use?</t>
  </si>
  <si>
    <t>R6 To what extent do you agree that you would be willing to accept a limited choice of physicians and hospitals if you could save money on your out-of-pocket costs for healthcare?</t>
  </si>
  <si>
    <t>R6 To what extent do you agree that if your doctor were not available, you would feel safe visiting another doctor or clinic?</t>
  </si>
  <si>
    <t>R6 To what extent do you agree that you work hard at trying to stay healthy?</t>
  </si>
  <si>
    <t>R6 In the past 12 months, did you experience difficulty or delay in obtaining any type of healthcare, or not receive healthcare you thought you needed because you couldn't afford medical care?</t>
  </si>
  <si>
    <t>R6 In the past 12 months, did you experience difficulty or delay in obtaining any type of healthcare, or not receive healthcare you thought you needed because your insurance company wouldn't approve, cover or pay for care?</t>
  </si>
  <si>
    <t>R6 In the past 12 months, did you experience difficulty or delay in obtaining any type of healthcare, or not receive healthcare you thought you needed because your insurance company required a referral but you couldn't get one?</t>
  </si>
  <si>
    <t>R6 In the past 12 months, did you experience difficulty or delay in obtaining any type of healthcare, or not receive healthcare you thought you needed because your doctor refused to accept your insurance plan?</t>
  </si>
  <si>
    <t>R6 In the past 12 months, did you experience difficulty or delay in obtaining any type of healthcare, or not receive healthcare you thought you needed because medical care was too far away?</t>
  </si>
  <si>
    <t>R6 In the past 12 months, did you experience difficulty or delay in obtaining any type of healthcare, or not receive healthcare you thought you needed because it was too expensive to get there?</t>
  </si>
  <si>
    <t>R6 In the past 12 months, did you experience difficulty or delay in obtaining any type of healthcare, or not receive healthcare you thought you needed because you couldn't get there when the doctor's office was open?</t>
  </si>
  <si>
    <t>R6 In the past 12 months, did you experience difficulty or delay in obtaining any type of healthcare, or not receive healthcare you thought you needed because you didn't know where to go to get care?</t>
  </si>
  <si>
    <t>R6 In the past 12 months, did you experience difficulty or delay in obtaining any type of healthcare, or not receive healthcare you thought you needed because it took too long to get an appointment?</t>
  </si>
  <si>
    <t>R6 In the past 12 months, did you experience difficulty or delay in obtaining any type of healthcare, or not receive healthcare you thought you needed because you couldn't get through on the telephone to make an appointment?</t>
  </si>
  <si>
    <t>R6 In the past 12 months, did you experience difficulty or delay in obtaining any type of healthcare, or not receive healthcare you thought you needed because of some other reason?</t>
  </si>
  <si>
    <t>R6 Thinking about your own healthcare, how would you rate the convenience of the location of the doctor's office?</t>
  </si>
  <si>
    <t>R6 Thinking about your own healthcare, how would you rate the hours when the doctor's office is open?</t>
  </si>
  <si>
    <t>R6 Thinking about your own healthcare, how would you rate your access to specialty care if you need it?</t>
  </si>
  <si>
    <t>R6 Thinking about your own healthcare, how would you rate your access to hospital care if you need it?</t>
  </si>
  <si>
    <t>R6 Thinking about your own healthcare, how would you rate your access to medical care in an emergency?</t>
  </si>
  <si>
    <t>R6 Thinking about your own healthcare, how would you rate your access to mental healthcare if you need it?</t>
  </si>
  <si>
    <t>R6 Thinking about your own healthcare, how would you rate the arrangements for making appointments for medical care by phone?</t>
  </si>
  <si>
    <t>R6 Thinking about your own healthcare, how would you rate the length of time you spend waiting at the office to see the doctor?</t>
  </si>
  <si>
    <t>R6 Thinking about your own healthcare, how would you rate the length of time you wait between making an appointment for routine care and the day of your visit?</t>
  </si>
  <si>
    <t>R6 Thinking about your own healthcare, how would you rate the availability of medical information or advice by phone?</t>
  </si>
  <si>
    <t>R6 Thinking about your own healthcare, how would you rate your access to medical care whenever you need it?</t>
  </si>
  <si>
    <t>R6 Thinking about your own healthcare, how would you rate the services available for getting prescriptions filled?</t>
  </si>
  <si>
    <t>R6 Thinking about your own healthcare, how would you rate the ease of seeing the doctor of your choice?</t>
  </si>
  <si>
    <t>R6 Thinking about your own healthcare, how would you rate the amount of time you have with doctors and staff during a visit?</t>
  </si>
  <si>
    <t>R6 Thinking about your own healthcare, how would you rate the overall quality of care and services?</t>
  </si>
  <si>
    <t>R6 Thinking about your own healthcare, how would you rate the amount you pay out-of-pocket, for example, co-payments, deductibles or payments for services not covered by your plan?</t>
  </si>
  <si>
    <t>R6 To what extent do you agree that when all is said and done, you are the person who is responsible for managing your health condition(s)?</t>
  </si>
  <si>
    <t>R6 To what extent do you agree that taking an active role in your own healthcare is the most important factor in determining your health and ability to function?</t>
  </si>
  <si>
    <t>R6 To what extent do you agree that you are confident that you can take actions that will help prevent or minimize some symptoms or problems associated with your health condition(s)?</t>
  </si>
  <si>
    <t>R6 To what extent do you agree that you know what each of your prescribed medications do?</t>
  </si>
  <si>
    <t>R6 To what extent do you agree that you are confident you can tell when you need to go get medical care and when you can handle a health problem by yourself?</t>
  </si>
  <si>
    <t>R6 To what extent do you agree that you are confident you can tell your healthcare provider concerns you have even when he or she does not ask?</t>
  </si>
  <si>
    <t>R6 To what extent do you agree that you are confident you can follow through on medical treatments you need to do at home?</t>
  </si>
  <si>
    <t>R6 To what extent do you agree that you understand the nature and causes of your health condition(s)?</t>
  </si>
  <si>
    <t>R6 To what extent do you agree that you know the different medical treatment options available for your health condition(s)?</t>
  </si>
  <si>
    <t>R6 To what extent do you agree that you have been able to maintain the lifestyle changes you have made for your health?</t>
  </si>
  <si>
    <t>R6 To what extent do you agree that you know how to prevent further problems with your health condition(s)?</t>
  </si>
  <si>
    <t>R6 To what extent do you agree that you are confident you can figure out solutions when new situations or problems arise with your health condition(s)?</t>
  </si>
  <si>
    <t>R6 To what extent do you agree that you are confident you can maintain lifestyle changes like diet and exercise even during times of stress?</t>
  </si>
  <si>
    <t>R6 In the past 12 months, has there been any one doctor who coordinates your overall medical care?</t>
  </si>
  <si>
    <t>R6 In the past 12 months, has there been any one doctor who knows the results of all your tests and treatments?</t>
  </si>
  <si>
    <t>R6 In the past 12 months, has there been any one doctor who keeps in touch with your other doctors and healthcare providers?</t>
  </si>
  <si>
    <t>R6 In the past 12 months, has there been any one doctor who asks you about the care from your other doctors and healthcare providers?</t>
  </si>
  <si>
    <t>R6 In the past 12 months, has there been any one doctor who knows all of your prescription medicines?</t>
  </si>
  <si>
    <t>R6 In the past 12 months, have you gone to a hospital emergency room for medical treatment for yourself?</t>
  </si>
  <si>
    <t>R6 The last time you went to a hospital emergency room in the past 12 months, could the health problem have been handled by a primary care doctor if one had been available?</t>
  </si>
  <si>
    <t>R6 The last time you went to a hospital emergency room in the past 12 months, before going did you try to see or call a doctor or other health professional about the problem?</t>
  </si>
  <si>
    <t>R6 The last time you went to a hospital emergency room in the past 12 months, before going were you able to contact a doctor or other health professional about the problem?</t>
  </si>
  <si>
    <t>R6 The last time you went to a hospital emergency room in the past 12 months, did a doctor or other health professional tell you to go there?</t>
  </si>
  <si>
    <t>R6 In the past 12 months, when you've seen a doctor at your usual place of care, how often did they have information about your full medical history?</t>
  </si>
  <si>
    <t>R6 In the past 12 months, how often have the doctors at your usual place of care appeared to agree on treatments for your health condition(s)?</t>
  </si>
  <si>
    <t>R6 In the past 12 months, how often did your doctor's office send you reminders when you were due for a regular check up or test?</t>
  </si>
  <si>
    <t>R6 How would you rate your doctor's knowledge of you as a person, including your values and beliefs that are important to you?</t>
  </si>
  <si>
    <t>R6 Do you worry a lot about your health?</t>
  </si>
  <si>
    <t>R6 Is it hard for you to believe the doctor when he tells you that there is nothing to worry about?</t>
  </si>
  <si>
    <t>R6 Do you often worry about the possibility that you have a serious illness?</t>
  </si>
  <si>
    <t>R6 Do you think there is something seriously wrong with your body?</t>
  </si>
  <si>
    <t>R6 Are you bothered by many different aches and pains?</t>
  </si>
  <si>
    <t>R6 If a disease is brought to your attention (such as on TV or the radio, in the newspapers or by someone you know), do you worry about getting it yourself?</t>
  </si>
  <si>
    <t>R6 Do you find that you are bothered by many different symptoms?</t>
  </si>
  <si>
    <t>R6 Does Participant currently receive government or public health insurance coverage through Medicare Part A?</t>
  </si>
  <si>
    <t>R6 Does Participant currently receive government or public health insurance coverage through Medicare Part B?</t>
  </si>
  <si>
    <t>R6 Does Participant currently receive government or public health insurance coverage through the Wisconsin Medicaid Program, Badgercare, or another state Medicaid program (sometimes called Medical Assistance or Title XIX)?</t>
  </si>
  <si>
    <t>R6 Does Participant currently receive government or public health insurance coverage through TRICARE for Life (a military health plan)?</t>
  </si>
  <si>
    <t>R6 Does Participant currently receive government or public health insurance coverage through CHAMP VA (a military health plan)?</t>
  </si>
  <si>
    <t>R6 Does Participant currently receive government or public health insurance coverage by going to a VA clinic and receiving healthcare directly through the VA?</t>
  </si>
  <si>
    <t>R6 Does Participant currently receive government or public health insurance coverage through HIRSP (the Health Insurance Risk Sharing Plan) of Wisconsin?</t>
  </si>
  <si>
    <t>R6 Does Participant currently receive government or public health insurance coverage through the Indian Health Service?</t>
  </si>
  <si>
    <t>R6 Does Participant currently receive some other form of government or public health insurance coverage?</t>
  </si>
  <si>
    <t>R6 Other specify: type of other form of government or public health insurance coverage</t>
  </si>
  <si>
    <t>R6 Does Participant's spouse currently receive government or public health insurance coverage through Medicare Part A?</t>
  </si>
  <si>
    <t>R6 Does Participant's spouse currently receive government or public health insurance coverage through Medicare Part B?</t>
  </si>
  <si>
    <t>R6 Does Participant's spouse currently receive government or public health insurance coverage through the Wisconsin Medicaid Program, Badgercare, or another state Medicaid program (sometimes called Medical Assistance or Title XIX)?</t>
  </si>
  <si>
    <t>R6 Does Participant's spouse currently receive government or public health insurance coverage through TRICARE for Life (a military health plan)?</t>
  </si>
  <si>
    <t>R6 Does Participant's spouse currently receive government or public health insurance coverage through CHAMP VA (a military health plan)?</t>
  </si>
  <si>
    <t>R6 Does Participant's spouse currently receive government or public health insurance coverage by going to a VA clinic and receiving healthcare directly through the VA?</t>
  </si>
  <si>
    <t>R6 Does Participant's spouse currently receive government or public health insurance coverage through HIRSP (the Health Insurance Risk Sharing Plan) of Wisconsin?</t>
  </si>
  <si>
    <t>R6 Does Participant's spouse currently receive government or public health insurance coverage through the Indian Health Service?</t>
  </si>
  <si>
    <t>R6 Does Participant's spouse currently receive some other form of government or public health insurance coverage?</t>
  </si>
  <si>
    <t>R6 Other specify: participant's spouse type of other form of government or public health insurance coverage</t>
  </si>
  <si>
    <t>R6 Does Participant currently receive private health insurance coverage that works with, supplements, or replaces Medicare through a Medicare HMO?</t>
  </si>
  <si>
    <t>R6 Does Participant currently receive private health insurance coverage that works with, supplements, or replaces Medicare through a Medigap Medicare supplement policy or a Medicare Select policy?</t>
  </si>
  <si>
    <t>R6 Does Participant currently receive some other form of private health insurance coverage that works with, supplements, or replaces Medicare?</t>
  </si>
  <si>
    <t>R6 Other specify: type of other form of private health insurance coverage that supplements medicare</t>
  </si>
  <si>
    <t>R6 Does Participant's spouse currently receive private health insurance coverage that works with, supplements, or replaces Medicare through a Medicare HMO?</t>
  </si>
  <si>
    <t>R6 Does Participant's spouse currently receive private health insurance coverage that works with, supplements, or replaces Medicare through a Medigap Medicare supplement policy or a Medicare Select policy?</t>
  </si>
  <si>
    <t>R6 Does Participant's spouse currently receive some other form of private health insurance coverage that works with, supplements, or replaces Medicare?</t>
  </si>
  <si>
    <t>R6 Other specify: participant's spouse type of other form of private health insurance coverage that supplements medicare</t>
  </si>
  <si>
    <t>R6 Does Participant currently receive private health insurance coverage that does not supplement or replace Medicare through individual private insurance?</t>
  </si>
  <si>
    <t>R6 Does Participant currently receive private health insurance coverage that does not supplement or replace Medicare through an employer?</t>
  </si>
  <si>
    <t>R6 Does Participant currently receive some other form of private health insurance coverage that does not supplement or replace Medicare?</t>
  </si>
  <si>
    <t>R6 Other specify: type of other form of private health insurance not supplementing medicare</t>
  </si>
  <si>
    <t>R6 Does Participant's spouse currently receive private health insurance coverage that does not supplement or replace Medicare through individual private insurance?</t>
  </si>
  <si>
    <t>R6 Does Participant's spouse currently receive private health insurance coverage that does not supplement or replace Medicare through an employer?</t>
  </si>
  <si>
    <t>R6 Does Participant's spouse currently receive some other form of private health insurance coverage that does not supplement or replace Medicare?</t>
  </si>
  <si>
    <t>R6 Other specify: participant's spouse type of other form of private health insurance not suplementing. Medicare</t>
  </si>
  <si>
    <t>R6 Does Participant currently receive prescription drug insurance through Wisconsin SeniorCare?</t>
  </si>
  <si>
    <t>R6 Does Participant currently receive prescription drug insurance through some other state prescription drug program?</t>
  </si>
  <si>
    <t>R6 Does Participant currently receive prescription drug insurance through Medicare Advantage?</t>
  </si>
  <si>
    <t>R6 Does Participant currently receive prescription drug insurance through a Medigap prescription drug benefit plan?</t>
  </si>
  <si>
    <t>R6 Does Participant currently receive some other type of private prescription drug insurance?</t>
  </si>
  <si>
    <t>R6 Other specify: type of other private prescription drug insurance</t>
  </si>
  <si>
    <t>R6 Does Participant's spouse currently receive prescription drug insurance through Wisconsin SeniorCare?</t>
  </si>
  <si>
    <t>R6 Does Participant's spouse currently receive prescription drug insurance through some other state prescription drug program?</t>
  </si>
  <si>
    <t>R6 Does Participant's spouse currently receive prescription drug insurance through Medicare Advantage?</t>
  </si>
  <si>
    <t>R6 Does Participant's spouse currently receive prescription drug insurance through a Medigap prescription drug benefit plan?</t>
  </si>
  <si>
    <t>R6 Does Participant's spouse currently receive some other type of private prescription drug insurance?</t>
  </si>
  <si>
    <t>R6 Other specify: participant's spouse other type of private prescription drug insurance</t>
  </si>
  <si>
    <t>R6 Is your spouse currently enrolled in a Medicare Part D prescription drug plan?</t>
  </si>
  <si>
    <t>R6 Are you currently enrolled in a Medicare Part D prescription drug plan?</t>
  </si>
  <si>
    <t>R6 How important was not yet being age 65 to your decision not to sign up for a Medicare Part D prescription drug plan?</t>
  </si>
  <si>
    <t>R6 How important was preferring Wisconsin SeniorCare to your decision not to sign up for a Medicare Part D prescription drug plan?</t>
  </si>
  <si>
    <t>R6 How important was not knowing the Medicare Part D Prescription Drug Plan was available to your decision not to sign up?</t>
  </si>
  <si>
    <t>R6 How important was getting prescription drugs from the VA to your decision not to sign up for a Medicare Part D prescription drug plan?</t>
  </si>
  <si>
    <t>R6 How important was not using enough prescription drugs to make a Medicare Part D prescription drug plan worthwhile to your decision not to sign up?</t>
  </si>
  <si>
    <t>R6 How important was preferring some other state prescription drug program to your decision not to sign up for a Medicare Part D prescription drug plan?</t>
  </si>
  <si>
    <t>R6 How important was some other reason to your decision not to sign up for a Medicare Part D prescription drug plan?</t>
  </si>
  <si>
    <t>R6 Other reason reported by Participant as implicated in decision not to sign up for a Medicare Part D prescription drug plan.</t>
  </si>
  <si>
    <t>R6 Did Participant provide the name of their current Medicare Part D prescription drug plan?</t>
  </si>
  <si>
    <t>R6 Did Participant provide the name of the insurance company that provides their current Medicare Part D prescription drug plan?</t>
  </si>
  <si>
    <t>R6 Did you choose your current Medicare Part D prescription drug plan, did someone else choose it for you, or were you enrolled in it automatically?</t>
  </si>
  <si>
    <t>R6 How important was Medicare's 800, toll-free telephone number to helping you choose your Medicare Part D prescription drug plan?</t>
  </si>
  <si>
    <t>R6 How important was a state or county government program or helpline to helping you choose your Medicare Part D prescription drug plan?</t>
  </si>
  <si>
    <t>R6 How important was Medicare's Part D Prescription Drug Plan representative to helping you choose your plan?</t>
  </si>
  <si>
    <t>R6 How important was a pharmacist to helping you choose your Medicare Part D prescription drug plan?</t>
  </si>
  <si>
    <t>R6 How important was your spouse to helping you choose your Medicare Part D prescription drug plan?</t>
  </si>
  <si>
    <t>R6 How important was your child or child-in-law to helping you choose your Medicare Part D prescription drug plan?</t>
  </si>
  <si>
    <t>R6 How important was a family member other than your child or child-in-law to helping you choose your Medicare Part D prescription drug plan?</t>
  </si>
  <si>
    <t>R6 How important was a friend to helping you choose your Medicare Part D prescription drug plan?</t>
  </si>
  <si>
    <t>R6 Did you use the Internet at all in deciding whether to enroll in a Medicare Part D prescription drug plan?</t>
  </si>
  <si>
    <t>R6 Did you use the government's Medicare website tools at all to select your Medicare Part D prescription drug plan?</t>
  </si>
  <si>
    <t>R6 Currently, do you pay any part of the insurance premium for your Medicare Part D prescription drug plan?</t>
  </si>
  <si>
    <t>R6 Raw numeric component for dollar amount paid in premiums for Medicare Part D prescription drug plan.</t>
  </si>
  <si>
    <t>R6 Type of premium corresponding to the numeric component for dollar amount paid for Medicare Part D prescription drug plan.</t>
  </si>
  <si>
    <t>R6 Dollar amount paid for Medicare Part D prescription drug plan converted to annual premium.</t>
  </si>
  <si>
    <t>R6 How satisfied are you with the range of drugs covered under your current Medicare Part D prescription drug plan?</t>
  </si>
  <si>
    <t>R6 In the next 12 months, how likely is it that you will switch to a new Medicare Part D prescription drug plan?</t>
  </si>
  <si>
    <t>R6 How confident are you that you have made the right decision about your current prescription drug coverage?</t>
  </si>
  <si>
    <t>R6 Not including government programs such as Medicare or Medicaid, have you ever had any long-term care insurance which specifically covers any part of personal or medical care in your home or in a nursing home?</t>
  </si>
  <si>
    <t>R6 Did Participant indicate that they have never had long-term care insurance because the premiums were too high?</t>
  </si>
  <si>
    <t>R6 Did Participant indicate that they have never had long-term care insurance because they didn't think they needed it?</t>
  </si>
  <si>
    <t>R6 Did Participant indicate that they have never had long-term care insurance because they hadn't thought about it?</t>
  </si>
  <si>
    <t>R6 Did Participant indicate that they have never had long-term care insurance because it's not a good use of money?</t>
  </si>
  <si>
    <t>R6 Did Participant indicate that they have never had long-term care insurance because they're not eligible?</t>
  </si>
  <si>
    <t>R6 Did Participant indicate that they have never had long-term care insurance for some other reason?</t>
  </si>
  <si>
    <t>R6 For what other reason has the Participant never had long-term care insurance? First response.</t>
  </si>
  <si>
    <t>R6 Mutual funds do not pay a guaranteed rate of return - true or false?</t>
  </si>
  <si>
    <t>R6 You should invest in either mutual funds or a large number of different stocks instead of just a few stocks - true or false?</t>
  </si>
  <si>
    <t>R6 Using money in a bank savings account to pay off credit card debt is usually a bad idea - true or false?</t>
  </si>
  <si>
    <t>R6 Financially, investing in the stock market is no better than buying lottery tickets - true or false?</t>
  </si>
  <si>
    <t>R6 When an investor spreads money between 20 stocks, rather than 2, the risk of losing a lot of money decreases - true or false?</t>
  </si>
  <si>
    <t>R6 Taxes do not affect how you should invest your money - true or false?</t>
  </si>
  <si>
    <t>R6 If you start out with $1,000 and earn an average return of 10% per year for 30 years, after compounding, the initial $1,000 will have grown to more than $6,000 - true or false?</t>
  </si>
  <si>
    <t>R6 Buying a single company stock usually provides a safer return than a stock mutual fund - true or false?</t>
  </si>
  <si>
    <t>R6 Even older retired people should hold some stocks - true or false?</t>
  </si>
  <si>
    <t>R6 An older person with $100,000 to invest should hold riskier financial investments than a younger person with $100,000 to invest - true or false?</t>
  </si>
  <si>
    <t>R6 It is important to take a look at your investments periodically to see if you need to make changes - true or false?</t>
  </si>
  <si>
    <t>R6 It is best to avoid owning stocks of foreign companies - true or false?</t>
  </si>
  <si>
    <t>R6 Is there a person in your family with whom you can really share your very private feelings and concerns?</t>
  </si>
  <si>
    <t>R6 Is there a friend outside your family with whom you can really share your very private feelings and concerns?</t>
  </si>
  <si>
    <t>R6 About how many close friends and close relatives do you have (people you feel at ease with and can talk to about what is on your mind)?</t>
  </si>
  <si>
    <t>R6 Are you able to drive?</t>
  </si>
  <si>
    <t>R6 Have you driven a car in the past month?</t>
  </si>
  <si>
    <t>R6 Do you have a car available to use when you need one?</t>
  </si>
  <si>
    <t>R6 When you drive, do you only drive to nearby places, or do you also drive on longer trips?</t>
  </si>
  <si>
    <t>R6 Are you within walking distance to public transportation such as a city bus or a subway system?</t>
  </si>
  <si>
    <t>R6 In the past 30 days, about how often have you used public transportation?</t>
  </si>
  <si>
    <t>R6 Did Participant indicate that, during the past month, no one other than a spouse needed help with transportation, errands or shopping?</t>
  </si>
  <si>
    <t>R6 Did Participant indicate that, during the past month, they helped a son or daughter who is 19 or older with transportation, errands or shopping?</t>
  </si>
  <si>
    <t>R6 Did Participant indicate that, during the past month, they helped a parent with transportation, errands or shopping?</t>
  </si>
  <si>
    <t>R6 Did Participant indicate that, during the past month, they helped a brother or sister with transportation, errands or shopping?</t>
  </si>
  <si>
    <t>R6 Did Participant indicate that, during the past month, they helped a grandchild with transportation, errands or shopping?</t>
  </si>
  <si>
    <t>R6 Did Participant indicate that, during the past month, they helped another relative with transportation, errands or shopping?</t>
  </si>
  <si>
    <t>R6 Did Participant indicate that, during the past month, they helped a friend, neighbor, or co-worker with transportation, errands or shopping?</t>
  </si>
  <si>
    <t>R6 Did Participant indicate that, during the past month, they helped a member of their religious community with transportation, errands or shopping?</t>
  </si>
  <si>
    <t>R6 Did Participant indicate that, during the past month, no one other than a spouse needed help with housework, yard work, repairs or other work around the home?</t>
  </si>
  <si>
    <t>R6 Did Participant indicate that, during the past month, they helped a son or daughter who is 19 or older with housework, yard work, repairs or other work around the home?</t>
  </si>
  <si>
    <t>R6 Did Participant indicate that, during the past month, they helped a parent with housework, yard work, repairs or other work around the home?</t>
  </si>
  <si>
    <t>R6 Did Participant indicate that, during the past month, they helped a brother or sister with housework, yard work, repairs or other work around the home?</t>
  </si>
  <si>
    <t>R6 Did Participant indicate that, during the past month, they helped a grandchild with housework, yard work, repairs or other work around the home?</t>
  </si>
  <si>
    <t>R6 Did Participant indicate that, during the past month, they helped another relative with housework, yard work, repairs or other work around the home?</t>
  </si>
  <si>
    <t>R6 Did Participant indicate that, during the past month, they helped a friend, neighbor, or co-worker with housework, yard work, repairs or other work around the home?</t>
  </si>
  <si>
    <t>R6 Did Participant indicate that, during the past month, they helped a member of their religious community with housework, yard work, repairs or other work around the home?</t>
  </si>
  <si>
    <t>R6 Did Participant indicate that, during the past month, no one other than a spouse needed advice, encouragement, moral or emotional support?</t>
  </si>
  <si>
    <t>R6 Did Participant indicate that, during the past month, they gave a son or daughter who is 19 or older advice, encouragement, moral or emotional support?</t>
  </si>
  <si>
    <t>R6 Did Participant indicate that, during the past month, they gave a parent advice, encouragement, moral or emotional support?</t>
  </si>
  <si>
    <t>R6 Did Participant indicate that, during the past month, they gave a brother or sister advice, encouragement, moral or emotional support?</t>
  </si>
  <si>
    <t>R6 Did Participant indicate that, during the past month, they gave a grandchild advice, encouragement, moral or emotional support?</t>
  </si>
  <si>
    <t>R6 Did Participant indicate that, during the past month, they gave another relative advice, encouragement, moral or emotional support?</t>
  </si>
  <si>
    <t>R6 Did Participant indicate that, during the past month, they gave a friend, neighbor, or co-worker advice, encouragement, moral or emotional support?</t>
  </si>
  <si>
    <t>R6 Did Participant indicate that, during the past month, they gave a member of their religious community advice, encouragement, moral or emotional support?</t>
  </si>
  <si>
    <t>R6 Did Participant indicate that, during the past month, no one other than a spouse needed help with baby sitting or child care?</t>
  </si>
  <si>
    <t>R6 Did Participant indicate that, during the past month, they helped a son or daughter who is 19 or older with baby sitting or child care?</t>
  </si>
  <si>
    <t>R6 Did Participant indicate that, during the past month, they helped a parent with baby sitting or child care?</t>
  </si>
  <si>
    <t>R6 Did Participant indicate that, during the past month, they helped a brother or sister with baby sitting or child care?</t>
  </si>
  <si>
    <t>R6 Did Participant indicate that, during the past month, they helped a grandchild with baby sitting or child care?</t>
  </si>
  <si>
    <t>R6 Did Participant indicate that, during the past month, they helped another relative with baby sitting or child care?</t>
  </si>
  <si>
    <t>R6 Did Participant indicate that, during the past month, they helped a friend, neighbor, or co-worker with baby sitting or child care?</t>
  </si>
  <si>
    <t>R6 Did Participant indicate that, during the past month, they helped a member of their religious community with baby sitting or child care?</t>
  </si>
  <si>
    <t>R6 Did Participant indicate that, during the past month, they did not need help with transportation, errands or shopping (from anyone other than a spouse)?</t>
  </si>
  <si>
    <t>R6 Did Participant indicate that, during the past month, no one (other than a spouse) was available to help with transportation, errands or shopping?</t>
  </si>
  <si>
    <t>R6 Did Participant indicate that, during the past month, they received help with transportation, errands or shopping from a son or daughter who is 19 or older?</t>
  </si>
  <si>
    <t>R6 Did Participant indicate that, during the past month, they received help with transportation, errands or shopping from a parent?</t>
  </si>
  <si>
    <t>R6 Did Participant indicate that, during the past month, they received help with transportation, errands or shopping from a brother or sister?</t>
  </si>
  <si>
    <t>R6 Did Participant indicate that, during the past month, they received help with transportation, errands or shopping from a grandchild?</t>
  </si>
  <si>
    <t>R6 Did Participant indicate that, during the past month, they received help with transportation, errands or shopping from another relative?</t>
  </si>
  <si>
    <t>R6 Did Participant indicate that, during the past month, they received help with transportation, errands or shopping from a friend, neighbor, or co-worker?</t>
  </si>
  <si>
    <t>R6 Did Participant indicate that, during the past month, they received help with transportation, errands or shopping from a member of their religious community?</t>
  </si>
  <si>
    <t>R6 Did Participant indicate that, during the past month, they did not need help with housework, yard work, repairs or other work around the house (from anyone other than a spouse)?</t>
  </si>
  <si>
    <t>R6 Did Participant indicate that, during the past month, no one (other than a spouse) was available to help with housework, yard work, repairs or other work around the house?</t>
  </si>
  <si>
    <t>R6 Did Participant indicate that, during the past month, they received help with housework, yard work, repairs or other work around the house from a son or daughter who is 19 or older?</t>
  </si>
  <si>
    <t>R6 Did Participant indicate that, during the past month, they received help with housework, yard work, repairs or other work around the house from a parent?</t>
  </si>
  <si>
    <t>R6 Did Participant indicate that, during the past month, they received help with housework, yard work, repairs or other work around the house from a brother or sister?</t>
  </si>
  <si>
    <t>R6 Did Participant indicate that, during the past month, they received help with housework, yard work, repairs or other work around the house from a grandchild?</t>
  </si>
  <si>
    <t>R6 Did Participant indicate that, during the past month, they received help with housework, yard work, repairs or other work around the house from another relative?</t>
  </si>
  <si>
    <t>R6 Did Participant indicate that, during the past month, they received help with housework, yard work, repairs or other work around the house from a friend, neighbor, or co-worker?</t>
  </si>
  <si>
    <t>R6 Did Participant indicate that, during the past month, they received help with housework, yard work, repairs or other work around the house from a member of their religious community?</t>
  </si>
  <si>
    <t>R6 Did Participant indicate that, during the past month, they did not need advice, encouragement, moral or emotional support (from anyone other than a spouse)?</t>
  </si>
  <si>
    <t>R6 Did Participant indicate that, during the past month, no one (other than a spouse) was available to give advice, encouragement, moral or emotional support?</t>
  </si>
  <si>
    <t>R6 Did Participant indicate that, during the past month, they received advice, encouragement, moral or emotional support from a son or daughter who is 19 or older?</t>
  </si>
  <si>
    <t>R6 Did Participant indicate that, during the past month, they received advice, encouragement, moral or emotional support from a parent?</t>
  </si>
  <si>
    <t>R6 Did Participant indicate that, during the past month, they received advice, encouragement, moral or emotional support from a brother or sister?</t>
  </si>
  <si>
    <t>R6 Did Participant indicate that, during the past month, they received advice, encouragement, moral or emotional support from a grandchild?</t>
  </si>
  <si>
    <t>R6 Did Participant indicate that, during the past month, they received advice, encouragement, moral or emotional support from another relative?</t>
  </si>
  <si>
    <t>R6 Did Participant indicate that, during the past month, they received advice, encouragement, moral or emotional support from a friend, neighbor, or co-worker?</t>
  </si>
  <si>
    <t>R6 Did Participant indicate that, during the past month, they received advice, encouragement, moral or emotional support from a member of their religious community?</t>
  </si>
  <si>
    <t>R6 Did Participant indicate that, during the past month, they did not need help with using a computer or the Internet in their home (from anyone other than a spouse)?</t>
  </si>
  <si>
    <t>R6 Did Participant indicate that, during the past month, no one (other than a spouse) was available to help with using a computer or the Internet in their home?</t>
  </si>
  <si>
    <t>R6 Did Participant indicate that, during the past month, they received help with using a computer or the Internet in their home from a son or daughter who is 19 or older?</t>
  </si>
  <si>
    <t>R6 Did Participant indicate that, during the past month, they received help with using a computer or the Internet in their home from a parent?</t>
  </si>
  <si>
    <t>R6 Did Participant indicate that, during the past month, they received help with using a computer or the Internet in their home from a brother or sister?</t>
  </si>
  <si>
    <t>R6 Did Participant indicate that, during the past month, they received help with using a computer or the Internet in their home from a grandchild?</t>
  </si>
  <si>
    <t>R6 Did Participant indicate that, during the past month, they received help with using a computer or the Internet in their home from another relative?</t>
  </si>
  <si>
    <t>R6 Did Participant indicate that, during the past month, they received help with using a computer or the Internet in their home from a friend, neighbor, or co-worker?</t>
  </si>
  <si>
    <t>R6 Did Participant indicate that, during the past month, they received help with using a computer or the Internet in their home from a member of their religious community?</t>
  </si>
  <si>
    <t>R6 Did Participant indicate that, if they had to borrow $250 for a few weeks because of an emergency, they couldn't ask anyone other than a spouse for help?</t>
  </si>
  <si>
    <t>R6 Did Participant indicate that, if they had to borrow $250 for a few weeks because of an emergency, they could ask a son or daughter who is 19 or older for help?</t>
  </si>
  <si>
    <t>R6 Did Participant indicate that, if they had to borrow $250 for a few weeks because of an emergency, they could ask a parent for help?</t>
  </si>
  <si>
    <t>R6 Did Participant indicate that, if they had to borrow $250 for a few weeks because of an emergency, they could ask a brother or sister for help?</t>
  </si>
  <si>
    <t>R6 Did Participant indicate that, if they had to borrow $250 for a few weeks because of an emergency, they could ask a grandchild for help?</t>
  </si>
  <si>
    <t>R6 Did Participant indicate that, if they had to borrow $250 for a few weeks because of an emergency, they could ask another relative for help?</t>
  </si>
  <si>
    <t>R6 Did Participant indicate that, if they had to borrow $250 for a few weeks because of an emergency, they could ask a friend, neighbor, or co-worker for help?</t>
  </si>
  <si>
    <t>R6 Did Participant indicate that, if they had to borrow $250 for a few weeks because of an emergency, they could ask a member of their religious community for help?</t>
  </si>
  <si>
    <t>R6 Did Participant indicate that, if they had a personal problem and wanted to talk to someone about it, they couldn't ask anyone other than a spouse for help or advice?</t>
  </si>
  <si>
    <t>R6 Did Participant indicate that, if they had a personal problem and wanted to talk to someone about it, they could ask a son or daughter who is 19 or older for help or advice?</t>
  </si>
  <si>
    <t>R6 Did Participant indicate that, if they had a personal problem and wanted to talk to someone about it, they could ask a parent for help or advice?</t>
  </si>
  <si>
    <t>R6 Did Participant indicate that, if they had a personal problem and wanted to talk to someone about it, they could ask a brother or sister for help or advice?</t>
  </si>
  <si>
    <t>R6 Did Participant indicate that, if they had a personal problem and wanted to talk to someone about it, they could ask a grandchild for help or advice?</t>
  </si>
  <si>
    <t>R6 Did Participant indicate that, if they had a personal problem and wanted to talk to someone about it, they could ask another relative for help or advice?</t>
  </si>
  <si>
    <t>R6 Did Participant indicate that, if they had a personal problem and wanted to talk to someone about it, they could ask a friend, neighbor, or co-worker for help or advice?</t>
  </si>
  <si>
    <t>R6 Did Participant indicate that, if they had a personal problem and wanted to talk to someone about it, they could ask a member of their religious community for help or advice?</t>
  </si>
  <si>
    <t>R6 Did Participant indicate that, if they were sick and unable to take care of themselves for a week or more, they couldn't ask anyone other than a spouse for help?</t>
  </si>
  <si>
    <t>R6 Did Participant indicate that, if they were sick and unable to take care of themselves for a week or more, they could ask a son or daughter who is 19 or older for help?</t>
  </si>
  <si>
    <t>R6 Did Participant indicate that, if they were sick and unable to take care of themselves for a week or more, they could ask a parent for help?</t>
  </si>
  <si>
    <t>R6 Did Participant indicate that, if they were sick and unable to take care of themselves for a week or more, they could ask a brother or sister for help?</t>
  </si>
  <si>
    <t>R6 Did Participant indicate that, if they were sick and unable to take care of themselves for a week or more, they could ask a grandchild for help?</t>
  </si>
  <si>
    <t>R6 Did Participant indicate that, if they were sick and unable to take care of themselves for a week or more, they could ask another relative for help?</t>
  </si>
  <si>
    <t>R6 Did Participant indicate that, if they were sick and unable to take care of themselves for a week or more, they could ask a friend, neighbor, or co-worker for help?</t>
  </si>
  <si>
    <t>R6 Did Participant indicate that, if they were sick and unable to take care of themselves for a week or more, they could ask a member of their religious community for help?</t>
  </si>
  <si>
    <t>R6 Did Participant indicate that, if they had a problem setting up or using their computer or the Internet that they couldn't figure out, they couldn't ask anyone other than a spouse for help?</t>
  </si>
  <si>
    <t>R6 Did Participant indicate that, if they had a problem setting up or using their computer or the Internet that they couldn't figure out, they could ask a son or daughter who is 19 or older for help?</t>
  </si>
  <si>
    <t>R6 Did Participant indicate that, if they had a problem setting up or using their computer or the Internet that they couldn't figure out, they could ask a parent for help?</t>
  </si>
  <si>
    <t>R6 Did Participant indicate that, if they had a problem setting up or using their computer or the Internet that they couldn't figure out, they could ask a brother or sister for help?</t>
  </si>
  <si>
    <t>R6 Did Participant indicate that, if they had a problem setting up or using their computer or the Internet that they couldn't figure out, they could ask a grandchild for help?</t>
  </si>
  <si>
    <t>R6 Did Participant indicate that, if they had a problem setting up or using their computer or the Internet that they couldn't figure out, they could ask another relative for help?</t>
  </si>
  <si>
    <t>R6 Did Participant indicate that, if they had a problem setting up or using their computer or the Internet that they couldn't figure out, they could ask a friend, neighbor, or co-worker for help?</t>
  </si>
  <si>
    <t>R6 Did Participant indicate that, if they had a problem setting up or using their computer or the Internet that they couldn't figure out, they could ask a member of their religious community for help?</t>
  </si>
  <si>
    <t>R6 Currently, do you receive unpaid help with things such as carrying groceries, preparing meals, or doing your other day-to-day activities?</t>
  </si>
  <si>
    <t>R6 Please describe the kind of unpaid help with day-to-day activities that you need most: first response.</t>
  </si>
  <si>
    <t>R6 Please describe the kind of unpaid help with day-to-day activities that you need most: second response.</t>
  </si>
  <si>
    <t>R6 What is your relationship to the person who provides the type of help you need the most?</t>
  </si>
  <si>
    <t>R6 Currently, how concerned are you that the health of your helper could suffer as a result of assisting you?</t>
  </si>
  <si>
    <t>R6 Currently, how concerned are you that the demands of assisting you have strained your relationship with your helper?</t>
  </si>
  <si>
    <t>R6 Currently, how concerned are you that your helper has to take time away from other things in order to assist you?</t>
  </si>
  <si>
    <t>R6 Currently, how worried are you about not being able to get around on your own as you get older?</t>
  </si>
  <si>
    <t>R6 Currently, how worried are you that others will have to make decisions for you as you get older?</t>
  </si>
  <si>
    <t>R6 Currently, how worried are you about being financially dependent on others when you get older?</t>
  </si>
  <si>
    <t>R6 Currently, how worried are you that you will have to live with your adult children when you get older?</t>
  </si>
  <si>
    <t>R6 Has a person the Participant provides or provided unpaid care for been identified as the subject of further surveying on the difficulties and benefits of caregiving?</t>
  </si>
  <si>
    <t>R6 Type of recipient of Participant's unpaid care selected as the subject of further surveying on the difficulties and benefits of caregiving.</t>
  </si>
  <si>
    <t>R6 Relationship of Participant to recipient of unpaid care selected as the subject of further surveying on the difficulties and benefits of caregiving.</t>
  </si>
  <si>
    <t>R6 Child or sibling roster ID number of recipient of Participant's unpaid care selected as the subject of further surveying on the difficulties and benefits of caregiving.</t>
  </si>
  <si>
    <t>R6 While providing unpaid personal care for the identified person, how often is/was your sleep disturbed?</t>
  </si>
  <si>
    <t>R6 While providing unpaid personal care for the identified person, how often is/was caregiving inconvenient?</t>
  </si>
  <si>
    <t>R6 While providing unpaid personal care for the identified person, how often is/was caregiving a physical strain?</t>
  </si>
  <si>
    <t>R6 While providing unpaid personal care for the identified person, how often is/was caregiving confining?</t>
  </si>
  <si>
    <t>R6 While providing unpaid personal care for the identified person, how often do/did you have to make daily adjustments?</t>
  </si>
  <si>
    <t>R6 While providing unpaid personal care for the identified person, how often do/did you have to make changes in personal plans?</t>
  </si>
  <si>
    <t>R6 While providing unpaid personal care for the identified person, how often are/were there other demands on your time?</t>
  </si>
  <si>
    <t>R6 While providing unpaid personal care for the identified person, how often do/did you have to make emotional adjustments?</t>
  </si>
  <si>
    <t>R6 While providing unpaid personal care for the identified person, how often does/did the behavior of the person upset you?</t>
  </si>
  <si>
    <t>R6 While providing unpaid personal care for the identified person, how often is/was it upsetting to find the person has/had changed so much from his/her former self?</t>
  </si>
  <si>
    <t>R6 While providing unpaid personal care for the identified person, how often do/did you have to make adjustments at work?</t>
  </si>
  <si>
    <t>R6 While providing unpaid personal care for the identified person, how often is/was caregiving a financial strain?</t>
  </si>
  <si>
    <t>R6 While providing unpaid personal care for the identified person, how often do/did you feel completely overwhelmed?</t>
  </si>
  <si>
    <t>R6 How much has/did providing unpaid personal care for the identified person made/make you feel more useful?</t>
  </si>
  <si>
    <t>R6 How much has/did providing unpaid personal care for the identified person made/make you feel good about yourself?</t>
  </si>
  <si>
    <t>R6 How much has/did providing unpaid personal care for the identified person made/make you feel needed?</t>
  </si>
  <si>
    <t>R6 How much has/did providing unpaid personal care for the identified person made/make you feel appreciated?</t>
  </si>
  <si>
    <t>R6 How much has/did providing unpaid personal care for the identified person made/make you feel important?</t>
  </si>
  <si>
    <t>R6 How much has/did providing unpaid personal care for the identified person made/make you feel strong and confident?</t>
  </si>
  <si>
    <t>R6 How much has/did providing unpaid personal care for the identified person enabled/enable you to appreciate life more?</t>
  </si>
  <si>
    <t>R6 How much has/did providing unpaid personal care for the identified person enabled/enable you to develop a more positive attitude toward life?</t>
  </si>
  <si>
    <t>R6 How much has/did providing unpaid personal care for the identified person strengthened/strengthen your relationship with others?</t>
  </si>
  <si>
    <t>R6 In the past 12 months, have you felt there is someone who is too controlling over your daily decisions and life?</t>
  </si>
  <si>
    <t>R6 In the past 12 months, how many people have you felt are too controlling over your daily decisions and life?</t>
  </si>
  <si>
    <t>R6 In the past 12 months, who has controlled your daily decisions and life most often?</t>
  </si>
  <si>
    <t>R6 In the past 12 months, has anyone insulted you or put you down?</t>
  </si>
  <si>
    <t>R6 In the past 12 months, how many people have insulted you or put you down?</t>
  </si>
  <si>
    <t>R6 In the past 12 months, who has insulted you or put you down most often?</t>
  </si>
  <si>
    <t>R6 In the past 12 months, has anyone taken your money or belongings without your permission or prevented you from getting them even when you ask?</t>
  </si>
  <si>
    <t>R6 In the past 12 months, how many people have taken your money or belongings without your permission or prevented you from getting them even when you ask?</t>
  </si>
  <si>
    <t>R6 In the past 12 months, who has taken your money or belongings without your permission or prevented you from getting them even when you ask most often?</t>
  </si>
  <si>
    <t>R6 In the past 12 months, has anyone hit, kicked, slapped, or thrown things at you?</t>
  </si>
  <si>
    <t>R6 In the past 12 months, how many people have hit, kicked, slapped, or thrown things at you?</t>
  </si>
  <si>
    <t>R6 In the past 12 months, who has hit, kicked, slapped, or thrown things at you most often?</t>
  </si>
  <si>
    <t>R6 In the past 12 months, has anyone intentionally prevented you from having things you need, such as medication, food, money, or personal care?</t>
  </si>
  <si>
    <t>R6 In the past 12 months, how many people have prevented you from having things you need, such as medication, food, money, or personal care?</t>
  </si>
  <si>
    <t>R6 In the past 12 months, who has prevented you from having things you need, such as medication, food, money, or personal care most often?</t>
  </si>
  <si>
    <t>R6 In the past 12 months, have you made a purchase, either over the telephone or in person, where you later felt taken advantage of or 'scammed'?</t>
  </si>
  <si>
    <t>R6 What did you purchase?</t>
  </si>
  <si>
    <t>R6 About how much did you pay for this purchase in dollars?</t>
  </si>
  <si>
    <t>R6 In the past 12 months, have you sold a major possession, such as jewelry, where you later felt taken advantage of or 'scammed'?</t>
  </si>
  <si>
    <t>R6 What did you sell?</t>
  </si>
  <si>
    <t>R6 About how much payment did you receive in dollars?</t>
  </si>
  <si>
    <t>R6 In the past 12 months, have you made a donation to a charitable organization, either over the telephone, in person, or by mail where you later worried that the organization was not legitimate or 'on the level'?</t>
  </si>
  <si>
    <t>R6 What kind of organization was this?</t>
  </si>
  <si>
    <t>R6 About how much did you donate in dollars?</t>
  </si>
  <si>
    <t>R6 Are you currently married or living with someone in a marriage-like relationship?</t>
  </si>
  <si>
    <t>R6 During the past month, about how often did you and your spouse or partner spend time alone with each other, talking, or sharing an activity?</t>
  </si>
  <si>
    <t>R6 In terms of who does household chores, how fair would you say your relationship with your spouse or partner is?</t>
  </si>
  <si>
    <t>R6 How often, if at all, have you and your spouse or partner had open disagreements about household tasks in the last year?</t>
  </si>
  <si>
    <t>R6 How often, if at all, have you and your spouse or partner had open disagreements about money in the last year?</t>
  </si>
  <si>
    <t>R6 How often, if at all, have you and your spouse or partner had open disagreements about spending time together in the last year?</t>
  </si>
  <si>
    <t>R6 How often, if at all, have you and your spouse or partner had open disagreements about sex in the last year?</t>
  </si>
  <si>
    <t>R6 Currently, how satisfied are you with the day-to-day support and encouragement provided by your spouse or partner?</t>
  </si>
  <si>
    <t>R6 Currently, how satisfied are you with your spouse's or partner's overall personality?</t>
  </si>
  <si>
    <t>R6 Currently, how satisfied are you with the amount of consideration shown by your spouse or partner?</t>
  </si>
  <si>
    <t>R6 Currently, how satisfied are you with the way disagreements between you and your spouse or partner are settled?</t>
  </si>
  <si>
    <t>R6 Currently, how satisfied are you with how decisions are made in your marriage or marriage-like relationship?</t>
  </si>
  <si>
    <t>R6 Currently, how satisfied are you with how well your spouse or partner listens to you?</t>
  </si>
  <si>
    <t>R6 Would you say that your spouse's or partner's health is excellent, very good, good, fair or poor?</t>
  </si>
  <si>
    <t>R6 Do you have a sexual partner?</t>
  </si>
  <si>
    <t>R6 In the past 12 months, how physically pleasurable did you find your sexual relationship with your spouse or partner to be?</t>
  </si>
  <si>
    <t>R6 In the past 12 months, how emotionally satisfying did you find your sexual relationship with your spouse or partner to be?</t>
  </si>
  <si>
    <t>R6 During the past 12 months, about how often did you have sex with your spouse or partner?</t>
  </si>
  <si>
    <t>R6 Was your illness a reason for decreasing or stopping sexual activity with your spouse or partner?</t>
  </si>
  <si>
    <t>R6 Was your spouse's or partner's illness a reason for decreasing or stopping sexual activity with them?</t>
  </si>
  <si>
    <t>R6 Were your physical changes a reason for decreasing or stopping sexual activity with your spouse or partner?</t>
  </si>
  <si>
    <t>R6 Were your spouse's or partner's physical changes a reason for decreasing or stopping sexual activity with them?</t>
  </si>
  <si>
    <t>R6 Was you losing interest a reason for decreasing or stopping sexual activity with your spouse or partner?</t>
  </si>
  <si>
    <t>R6 Was your spouse or partner losing interest a reason for decreasing or stopping sexual activity with them?</t>
  </si>
  <si>
    <t>R6 Was no privacy a reason for decreasing or stopping sexual activity with your spouse or partner?</t>
  </si>
  <si>
    <t>R6 Were your emotional problems a reason for decreasing or stopping sexual activity with your spouse or partner?</t>
  </si>
  <si>
    <t>R6 Were your spouse's or partner's emotional problems a reason for decreasing or stopping sexual activity with them?</t>
  </si>
  <si>
    <t>R6 Was something else a reason for decreasing or stopping sexual activity with your spouse or partner?</t>
  </si>
  <si>
    <t>R6 What else was a reason for decreasing or stopping sexual activity with your spouse or partner? First response.</t>
  </si>
  <si>
    <t>R6 How many living children was the Participant asked to provide mail survey data about?</t>
  </si>
  <si>
    <t>R6 Child Roster identification number for the child if the Participant was asked to provide mail survey data about the first child.</t>
  </si>
  <si>
    <t>R6 In the last 12 months, how often did you talk on the telephone with the first child?</t>
  </si>
  <si>
    <t>R6 In the last 12 months, how often did you send e-mail to or receive e-mail from the first child?</t>
  </si>
  <si>
    <t>R6 In the last 12 months, how often did you see the first child in person?</t>
  </si>
  <si>
    <t>R6 How similar is the first child's general outlook on life to yours?</t>
  </si>
  <si>
    <t>R6 How close are you to the first child?</t>
  </si>
  <si>
    <t>R6 How likely are you to ask the first child for help if you need assistance while sick?</t>
  </si>
  <si>
    <t>R6 How likely are you to ask the first child for help if you need some money to help pay your bills?</t>
  </si>
  <si>
    <t>R6 About how many miles away from you does the first child live?</t>
  </si>
  <si>
    <t>R6 How much does the first child make you feel loved and cared for?</t>
  </si>
  <si>
    <t>R6 How much do you feel that the first child makes too many demands on you?</t>
  </si>
  <si>
    <t>R6 How much is the first child willing to listen when you need to talk about worries or problems?</t>
  </si>
  <si>
    <t>R6 How much is the first child critical of what you do?</t>
  </si>
  <si>
    <t>R6 Has the first child ever attended college for one year or more?</t>
  </si>
  <si>
    <t>R6 Has the first child ever obtained a Bachelor's degree?</t>
  </si>
  <si>
    <t>R6 How would you rate the first child's health?</t>
  </si>
  <si>
    <t>R6 Child Roster identification number for the child if the Participant was asked to provide mail survey data about the second child.</t>
  </si>
  <si>
    <t>R6 In the last 12 months, how often did you talk on the telephone with the second child?</t>
  </si>
  <si>
    <t>R6 In the last 12 months, how often did you send e-mail to or receive e-mail from the second child?</t>
  </si>
  <si>
    <t>R6 In the last 12 months, how often did you see the second child in person?</t>
  </si>
  <si>
    <t>R6 How similar is the second child's general outlook on life to yours?</t>
  </si>
  <si>
    <t>R6 How close are you to the second child?</t>
  </si>
  <si>
    <t>R6 How likely are you to ask the second child for help if you need assistance while sick?</t>
  </si>
  <si>
    <t>R6 How likely are you to ask the second child for help if you need some money to help pay your bills?</t>
  </si>
  <si>
    <t>R6 About how many miles away from you does the second child live?</t>
  </si>
  <si>
    <t>R6 How much does the second child make you feel loved and cared for?</t>
  </si>
  <si>
    <t>R6 How much do you feel that the second child makes too many demands on you?</t>
  </si>
  <si>
    <t>R6 How much is the second child willing to listen when you need to talk about worries or problems?</t>
  </si>
  <si>
    <t>R6 How much is the second child critical of what you do?</t>
  </si>
  <si>
    <t>R6 Has the second child ever attended college for one year or more?</t>
  </si>
  <si>
    <t>R6 Has the second child ever obtained a Bachelor's degree?</t>
  </si>
  <si>
    <t>R6 How would you rate the second child's health?</t>
  </si>
  <si>
    <t>R6 Child Roster identification number for the child if the Participant was asked to provide mail survey data about the third child.</t>
  </si>
  <si>
    <t>R6 In the last 12 months, how often did you talk on the telephone with the third child?</t>
  </si>
  <si>
    <t>R6 In the last 12 months, how often did you send e-mail to or receive e-mail from the third child?</t>
  </si>
  <si>
    <t>R6 In the last 12 months, how often did you see the third child in person?</t>
  </si>
  <si>
    <t>R6 How similar is the third child's general outlook on life to yours?</t>
  </si>
  <si>
    <t>R6 How close are you to the third child?</t>
  </si>
  <si>
    <t>R6 How likely are you to ask the third child for help if you need assistance while sick?</t>
  </si>
  <si>
    <t>R6 How likely are you to ask the third child for help if you need some money to help pay your bills?</t>
  </si>
  <si>
    <t>R6 About how many miles away from you does the third child live?</t>
  </si>
  <si>
    <t>R6 How much does the third child make you feel loved and cared for?</t>
  </si>
  <si>
    <t>R6 How much do you feel that the third child makes too many demands on you?</t>
  </si>
  <si>
    <t>R6 How much is the third child willing to listen when you need to talk about worries or problems?</t>
  </si>
  <si>
    <t>R6 How much is the third child critical of what you do?</t>
  </si>
  <si>
    <t>R6 Has the third child ever attended college for one year or more?</t>
  </si>
  <si>
    <t>R6 Has the third child ever obtained a Bachelor's degree?</t>
  </si>
  <si>
    <t>R6 How would you rate the third child's health?</t>
  </si>
  <si>
    <t>R6 Child Roster identification number for the child if the Participant was asked to provide mail survey data about the fourth child.</t>
  </si>
  <si>
    <t>R6 In the last 12 months, how often did you talk on the telephone with the fourth child?</t>
  </si>
  <si>
    <t>R6 In the last 12 months, how often did you send e-mail to or receive e-mail from the fourth child?</t>
  </si>
  <si>
    <t>R6 In the last 12 months, how often did you see the fourth child in person?</t>
  </si>
  <si>
    <t>R6 How similar is the fourth child's general outlook on life to yours?</t>
  </si>
  <si>
    <t>R6 How close are you to the fourth child?</t>
  </si>
  <si>
    <t>R6 How likely are you to ask the fourth child for help if you need assistance while sick?</t>
  </si>
  <si>
    <t>R6 How likely are you to ask the fourth child for help if you need some money to help pay your bills?</t>
  </si>
  <si>
    <t>R6 About how many miles away from you does the fourth child live?</t>
  </si>
  <si>
    <t>R6 How much does the fourth child make you feel loved and cared for?</t>
  </si>
  <si>
    <t>R6 How much do you feel that the fourth child makes too many demands on you?</t>
  </si>
  <si>
    <t>R6 How much is the fourth child willing to listen when you need to talk about worries or problems?</t>
  </si>
  <si>
    <t>R6 How much is the fourth child critical of what you do?</t>
  </si>
  <si>
    <t>R6 Has the fourth child ever attended college for one year or more?</t>
  </si>
  <si>
    <t>R6 Has the fourth child ever obtained a Bachelor's degree?</t>
  </si>
  <si>
    <t>R6 How would you rate the fourth child's health?</t>
  </si>
  <si>
    <t>R6 Child Roster identification number for the child if the Participant was asked to provide mail survey data about the fifth child.</t>
  </si>
  <si>
    <t>R6 In the last 12 months, how often did you talk on the telephone with the fifth child?</t>
  </si>
  <si>
    <t>R6 In the last 12 months, how often did you send e-mail to or receive e-mail from the fifth child?</t>
  </si>
  <si>
    <t>R6 In the last 12 months, how often did you see the fifth child in person?</t>
  </si>
  <si>
    <t>R6 How similar is the fifth child's general outlook on life to yours?</t>
  </si>
  <si>
    <t>R6 How close are you to the fifth child?</t>
  </si>
  <si>
    <t>R6 How likely are you to ask the fifth child for help if you need assistance while sick?</t>
  </si>
  <si>
    <t>R6 How likely are you to ask the fifth child for help if you need some money to help pay your bills?</t>
  </si>
  <si>
    <t>R6 About how many miles away from you does the fifth child live?</t>
  </si>
  <si>
    <t>R6 How much does the fifth child make you feel loved and cared for?</t>
  </si>
  <si>
    <t>R6 How much do you feel that the fifth child makes too many demands on you?</t>
  </si>
  <si>
    <t>R6 How much is the fifth child willing to listen when you need to talk about worries or problems?</t>
  </si>
  <si>
    <t>R6 How much is the fifth child critical of what you do?</t>
  </si>
  <si>
    <t>R6 Has the fifth child ever attended college for one year or more?</t>
  </si>
  <si>
    <t>R6 Has the fifth child ever obtained a Bachelor's degree?</t>
  </si>
  <si>
    <t>R6 How would you rate the fifth child's health?</t>
  </si>
  <si>
    <t>R6 Child Roster identification number for the child if the Participant was asked to provide mail survey data about the sixth child.</t>
  </si>
  <si>
    <t>R6 In the last 12 months, how often did you talk on the telephone with the sixth child?</t>
  </si>
  <si>
    <t>R6 In the last 12 months, how often did you send e-mail to or receive e-mail from the sixth child?</t>
  </si>
  <si>
    <t>R6 In the last 12 months, how often did you see the sixth child in person?</t>
  </si>
  <si>
    <t>R6 How similar is the sixth child's general outlook on life to yours?</t>
  </si>
  <si>
    <t>R6 How close are you to the sixth child?</t>
  </si>
  <si>
    <t>R6 How likely are you to ask the sixth child for help if you need assistance while sick?</t>
  </si>
  <si>
    <t>R6 How likely are you to ask the sixth child for help if you need some money to help pay your bills?</t>
  </si>
  <si>
    <t>R6 About how many miles away from you does the sixth child live?</t>
  </si>
  <si>
    <t>R6 How much does the sixth child make you feel loved and cared for?</t>
  </si>
  <si>
    <t>R6 How much do you feel that the sixth child makes too many demands on you?</t>
  </si>
  <si>
    <t>R6 How much is the sixth child willing to listen when you need to talk about worries or problems?</t>
  </si>
  <si>
    <t>R6 How much is the sixth child critical of what you do?</t>
  </si>
  <si>
    <t>R6 Has the sixth child ever attended college for one year or more?</t>
  </si>
  <si>
    <t>R6 Has the sixth child ever obtained a Bachelor's degree?</t>
  </si>
  <si>
    <t>R6 How would you rate the sixth child's health?</t>
  </si>
  <si>
    <t>R6 Child Roster identification number for the child if the Participant was asked to provide mail survey data about the seventh child.</t>
  </si>
  <si>
    <t>R6 In the last 12 months, how often did you talk on the telephone with the seventh child?</t>
  </si>
  <si>
    <t>R6 In the last 12 months, how often did you send e-mail to or receive e-mail from the seventh child?</t>
  </si>
  <si>
    <t>R6 In the last 12 months, how often did you see the seventh child in person?</t>
  </si>
  <si>
    <t>R6 How similar is the seventh child's general outlook on life to yours?</t>
  </si>
  <si>
    <t>R6 How close are you to the seventh child?</t>
  </si>
  <si>
    <t>R6 How likely are you to ask the seventh child for help if you need assistance while sick?</t>
  </si>
  <si>
    <t>R6 How likely are you to ask the seventh child for help if you need some money to help pay your bills?</t>
  </si>
  <si>
    <t>R6 About how many miles away from you does the seventh child live?</t>
  </si>
  <si>
    <t>R6 How much does the seventh child make you feel loved and cared for?</t>
  </si>
  <si>
    <t>R6 How much do you feel that the seventh child makes too many demands on you?</t>
  </si>
  <si>
    <t>R6 How much is the seventh child willing to listen when you need to talk about worries or problems?</t>
  </si>
  <si>
    <t>R6 How much is the seventh child critical of what you do?</t>
  </si>
  <si>
    <t>R6 Has the seventh child ever attended college for one year or more?</t>
  </si>
  <si>
    <t>R6 Has the seventh child ever obtained a Bachelor's degree?</t>
  </si>
  <si>
    <t>R6 How would you rate the seventh child's health?</t>
  </si>
  <si>
    <t>R6 Child Roster identification number for the child if the Participant was asked to provide mail survey data about the eighth child.</t>
  </si>
  <si>
    <t>R6 In the last 12 months, how often did you talk on the telephone with the eighth child?</t>
  </si>
  <si>
    <t>R6 In the last 12 months, how often did you send e-mail to or receive e-mail from the eighth child?</t>
  </si>
  <si>
    <t>R6 In the last 12 months, how often did you see the eighth child in person?</t>
  </si>
  <si>
    <t>R6 How similar is the eighth child's general outlook on life to yours?</t>
  </si>
  <si>
    <t>R6 How close are you to the eighth child?</t>
  </si>
  <si>
    <t>R6 How likely are you to ask the eighth child for help if you need assistance while sick?</t>
  </si>
  <si>
    <t>R6 How likely are you to ask the eighth child for help if you need some money to help pay your bills?</t>
  </si>
  <si>
    <t>R6 About how many miles away from you does the eighth child live?</t>
  </si>
  <si>
    <t>R6 How much does the eighth child make you feel loved and cared for?</t>
  </si>
  <si>
    <t>R6 How much do you feel that the eighth child makes too many demands on you?</t>
  </si>
  <si>
    <t>R6 How much is the eighth child willing to listen when you need to talk about worries or problems?</t>
  </si>
  <si>
    <t>R6 How much is the eighth child critical of what you do?</t>
  </si>
  <si>
    <t>R6 Has the eighth child ever attended college for one year or more?</t>
  </si>
  <si>
    <t>R6 Has the eighth child ever obtained a Bachelor's degree?</t>
  </si>
  <si>
    <t>R6 How would you rate the eighth child's health?</t>
  </si>
  <si>
    <t>R6 Child Roster identification number for the child if the Participant was asked to provide mail survey data about the ninth child.</t>
  </si>
  <si>
    <t>R6 In the last 12 months, how often did you talk on the telephone with the ninth child?</t>
  </si>
  <si>
    <t>R6 In the last 12 months, how often did you send e-mail to or receive e-mail from the ninth child?</t>
  </si>
  <si>
    <t>R6 In the last 12 months, how often did you see the ninth child in person?</t>
  </si>
  <si>
    <t>R6 How similar is the ninth child's general outlook on life to yours?</t>
  </si>
  <si>
    <t>R6 How close are you to the ninth child?</t>
  </si>
  <si>
    <t>R6 How likely are you to ask the ninth child for help if you need assistance while sick?</t>
  </si>
  <si>
    <t>R6 How likely are you to ask the ninth child for help if you need some money to help pay your bills?</t>
  </si>
  <si>
    <t>R6 About how many miles away from you does the ninth child live?</t>
  </si>
  <si>
    <t>R6 How much does the ninth child make you feel loved and cared for?</t>
  </si>
  <si>
    <t>R6 How much do you feel that the ninth child makes too many demands on you?</t>
  </si>
  <si>
    <t>R6 How much is the ninth child willing to listen when you need to talk about worries or problems?</t>
  </si>
  <si>
    <t>R6 How much is the ninth child critical of what you do?</t>
  </si>
  <si>
    <t>R6 Has the ninth child ever attended college for one year or more?</t>
  </si>
  <si>
    <t>R6 Has the ninth child ever obtained a Bachelor's degree?</t>
  </si>
  <si>
    <t>R6 How would you rate the ninth child's health?</t>
  </si>
  <si>
    <t>R6 Child Roster identification number for the child if the Participant was asked to provide mail survey data about the tenth child.</t>
  </si>
  <si>
    <t>R6 In the last 12 months, how often did you talk on the telephone with the tenth child?</t>
  </si>
  <si>
    <t>R6 In the last 12 months, how often did you send e-mail to or receive e-mail from the tenth child?</t>
  </si>
  <si>
    <t>R6 In the last 12 months, how often did you see the tenth child in person?</t>
  </si>
  <si>
    <t>R6 How similar is the tenth child's general outlook on life to yours?</t>
  </si>
  <si>
    <t>R6 How close are you to the tenth child?</t>
  </si>
  <si>
    <t>R6 How likely are you to ask the tenth child for help if you need assistance while sick?</t>
  </si>
  <si>
    <t>R6 How likely are you to ask the tenth child for help if you need some money to help pay your bills?</t>
  </si>
  <si>
    <t>R6 About how many miles away from you does the tenth child live?</t>
  </si>
  <si>
    <t>R6 How much does the tenth child make you feel loved and cared for?</t>
  </si>
  <si>
    <t>R6 How much do you feel that the tenth child makes too many demands on you?</t>
  </si>
  <si>
    <t>R6 How much is the tenth child willing to listen when you need to talk about worries or problems?</t>
  </si>
  <si>
    <t>R6 How much is the tenth child critical of what you do?</t>
  </si>
  <si>
    <t>R6 Has the tenth child ever attended college for one year or more?</t>
  </si>
  <si>
    <t>R6 Has the tenth child ever obtained a Bachelor's degree?</t>
  </si>
  <si>
    <t>R6 How would you rate the tenth child's health?</t>
  </si>
  <si>
    <t>R6 Child Roster identification number for the child if the Participant was asked to provide mail survey data about the eleventh child.</t>
  </si>
  <si>
    <t>R6 In the last 12 months, how often did you talk on the telephone with the eleventh child?</t>
  </si>
  <si>
    <t>R6 In the last 12 months, how often did you send e-mail to or receive e-mail from the eleventh child?</t>
  </si>
  <si>
    <t>R6 In the last 12 months, how often did you see the eleventh child in person?</t>
  </si>
  <si>
    <t>R6 How similar is the eleventh child's general outlook on life to yours?</t>
  </si>
  <si>
    <t>R6 How close are you to the eleventh child?</t>
  </si>
  <si>
    <t>R6 How likely are you to ask the eleventh child for help if you need assistance while sick?</t>
  </si>
  <si>
    <t>R6 How likely are you to ask the eleventh child for help if you need some money to help pay your bills?</t>
  </si>
  <si>
    <t>R6 About how many miles away from you does the eleventh child live?</t>
  </si>
  <si>
    <t>R6 How much does the eleventh child make you feel loved and cared for?</t>
  </si>
  <si>
    <t>R6 How much do you feel that the eleventh child makes too many demands on you?</t>
  </si>
  <si>
    <t>R6 How much is the eleventh child willing to listen when you need to talk about worries or problems?</t>
  </si>
  <si>
    <t>R6 How much is the eleventh child critical of what you do?</t>
  </si>
  <si>
    <t>R6 Has the eleventh child ever attended college for one year or more?</t>
  </si>
  <si>
    <t>R6 Has the eleventh child ever obtained a Bachelor's degree?</t>
  </si>
  <si>
    <t>R6 How would you rate the eleventh child's health?</t>
  </si>
  <si>
    <t>R6 Child Roster identification number for the child if the Participant was asked to provide mail survey data about the twelfth child.</t>
  </si>
  <si>
    <t>R6 In the last 12 months, how often did you talk on the telephone with the twelfth child?</t>
  </si>
  <si>
    <t>R6 In the last 12 months, how often did you send e-mail to or receive e-mail from the twelfth child?</t>
  </si>
  <si>
    <t>R6 In the last 12 months, how often did you see the twelfth child in person?</t>
  </si>
  <si>
    <t>R6 How similar is the twelfth child's general outlook on life to yours?</t>
  </si>
  <si>
    <t>R6 How close are you to the twelfth child?</t>
  </si>
  <si>
    <t>R6 How likely are you to ask the twelfth child for help if you need assistance while sick?</t>
  </si>
  <si>
    <t>R6 How likely are you to ask the twelfth child for help if you need some money to help pay your bills?</t>
  </si>
  <si>
    <t>R6 About how many miles away from you does the twelfth child live?</t>
  </si>
  <si>
    <t>R6 How much does the twelfth child make you feel loved and cared for?</t>
  </si>
  <si>
    <t>R6 How much do you feel that the twelfth child makes too many demands on you?</t>
  </si>
  <si>
    <t>R6 How much is the twelfth child willing to listen when you need to talk about worries or problems?</t>
  </si>
  <si>
    <t>R6 How much is the twelfth child critical of what you do?</t>
  </si>
  <si>
    <t>R6 Has the twelfth child ever attended college for one year or more?</t>
  </si>
  <si>
    <t>R6 Has the twelfth child ever obtained a Bachelor's degree?</t>
  </si>
  <si>
    <t>R6 How would you rate the twelfth child's health?</t>
  </si>
  <si>
    <t>R6 Child Roster identification number for the child if the Participant was asked to provide mail survey data about the thirteenth child.</t>
  </si>
  <si>
    <t>R6 In the last 12 months, how often did you talk on the telephone with the thirteenth child?</t>
  </si>
  <si>
    <t>R6 In the last 12 months, how often did you send e-mail to or receive e-mail from the thirteenth child?</t>
  </si>
  <si>
    <t>R6 In the last 12 months, how often did you see the thirteenth child in person?</t>
  </si>
  <si>
    <t>R6 How similar is the thirteenth child's general outlook on life to yours?</t>
  </si>
  <si>
    <t>R6 How close are you to the thirteenth child?</t>
  </si>
  <si>
    <t>R6 How likely are you to ask the thirteenth child for help if you need assistance while sick?</t>
  </si>
  <si>
    <t>R6 How likely are you to ask the thirteenth child for help if you need some money to help pay your bills?</t>
  </si>
  <si>
    <t>R6 About how many miles away from you does the thirteenth child live?</t>
  </si>
  <si>
    <t>R6 How much does the thirteenth child make you feel loved and cared for?</t>
  </si>
  <si>
    <t>R6 How much do you feel that the thirteenth child makes too many demands on you?</t>
  </si>
  <si>
    <t>R6 How much is the thirteenth child willing to listen when you need to talk about worries or problems?</t>
  </si>
  <si>
    <t>R6 How much is the thirteenth child critical of what you do?</t>
  </si>
  <si>
    <t>R6 Has the thirteenth child ever attended college for one year or more?</t>
  </si>
  <si>
    <t>R6 Has the thirteenth child ever obtained a Bachelor's degree?</t>
  </si>
  <si>
    <t>R6 How would you rate the thirteenth child's health?</t>
  </si>
  <si>
    <t>R6 Child Roster identification number for the child if the Participant was asked to provide mail survey data about the fourteenth child.</t>
  </si>
  <si>
    <t>R6 In the last 12 months, how often did you talk on the telephone with the fourteenth child?</t>
  </si>
  <si>
    <t>R6 In the last 12 months, how often did you send e-mail to or receive e-mail from the fourteenth child?</t>
  </si>
  <si>
    <t>R6 In the last 12 months, how often did you see the fourteenth child in person?</t>
  </si>
  <si>
    <t>R6 How similar is the fourteenth child's general outlook on life to yours?</t>
  </si>
  <si>
    <t>R6 How close are you to the fourteenth child?</t>
  </si>
  <si>
    <t>R6 How likely are you to ask the fourteenth child for help if you need assistance while sick?</t>
  </si>
  <si>
    <t>R6 How likely are you to ask the fourteenth child for help if you need some money to help pay your bills?</t>
  </si>
  <si>
    <t>R6 About how many miles away from you does the fourteenth child live?</t>
  </si>
  <si>
    <t>R6 How much does the fourteenth child make you feel loved and cared for?</t>
  </si>
  <si>
    <t>R6 How much do you feel that the fourteenth child makes too many demands on you?</t>
  </si>
  <si>
    <t>R6 How much is the fourteenth child willing to listen when you need to talk about worries or problems?</t>
  </si>
  <si>
    <t>R6 How much is the fourteenth child critical of what you do?</t>
  </si>
  <si>
    <t>R6 Has the fourteenth child ever attended college for one year or more?</t>
  </si>
  <si>
    <t>R6 Has the fourteenth child ever obtained a Bachelor's degree?</t>
  </si>
  <si>
    <t>R6 How would you rate the fourteenth child's health?</t>
  </si>
  <si>
    <t>R6 Child Roster identification number for the child if the Participant was asked to provide mail survey data about the fifteenth child.</t>
  </si>
  <si>
    <t>R6 In the last 12 months, how often did you talk on the telephone with the fifteenth child?</t>
  </si>
  <si>
    <t>R6 In the last 12 months, how often did you send e-mail to or receive e-mail from the fifteenth child?</t>
  </si>
  <si>
    <t>R6 In the last 12 months, how often did you see the fifteenth child in person?</t>
  </si>
  <si>
    <t>R6 How similar is the fifteenth child's general outlook on life to yours?</t>
  </si>
  <si>
    <t>R6 How close are you to the fifteenth child?</t>
  </si>
  <si>
    <t>R6 How likely are you to ask the fifteenth child for help if you need assistance while sick?</t>
  </si>
  <si>
    <t>R6 How likely are you to ask the fifteenth child for help if you need some money to help pay your bills?</t>
  </si>
  <si>
    <t>R6 About how many miles away from you does the fifteenth child live?</t>
  </si>
  <si>
    <t>R6 How much does the fifteenth child make you feel loved and cared for?</t>
  </si>
  <si>
    <t>R6 How much do you feel that the fifteenth child makes too many demands on you?</t>
  </si>
  <si>
    <t>R6 How much is the fifteenth child willing to listen when you need to talk about worries or problems?</t>
  </si>
  <si>
    <t>R6 How much is the fifteenth child critical of what you do?</t>
  </si>
  <si>
    <t>R6 Has the fifteenth child ever attended college for one year or more?</t>
  </si>
  <si>
    <t>R6 Has the fifteenth child ever obtained a Bachelor's degree?</t>
  </si>
  <si>
    <t>R6 How would you rate the fifteenth child's health?</t>
  </si>
  <si>
    <t>R6 Child Roster identification number for the child if the Participant was asked to provide mail survey data about the sixteenth child.</t>
  </si>
  <si>
    <t>R6 In the last 12 months, how often did you talk on the telephone with the sixteenth child?</t>
  </si>
  <si>
    <t>R6 In the last 12 months, how often did you send e-mail to or receive e-mail from the sixteenth child?</t>
  </si>
  <si>
    <t>R6 In the last 12 months, how often did you see the sixteenth child in person?</t>
  </si>
  <si>
    <t>R6 How similar is the sixteenth child's general outlook on life to yours?</t>
  </si>
  <si>
    <t>R6 How close are you to the sixteenth child?</t>
  </si>
  <si>
    <t>R6 How likely are you to ask the sixteenth child for help if you need assistance while sick?</t>
  </si>
  <si>
    <t>R6 How likely are you to ask the sixteenth child for help if you need some money to help pay your bills?</t>
  </si>
  <si>
    <t>R6 About how many miles away from you does the sixteenth child live?</t>
  </si>
  <si>
    <t>R6 How much does the sixteenth child make you feel loved and cared for?</t>
  </si>
  <si>
    <t>R6 How much do you feel that the sixteenth child makes too many demands on you?</t>
  </si>
  <si>
    <t>R6 How much is the sixteenth child willing to listen when you need to talk about worries or problems?</t>
  </si>
  <si>
    <t>R6 How much is the sixteenth child critical of what you do?</t>
  </si>
  <si>
    <t>R6 Has the sixteenth child ever attended college for one year or more?</t>
  </si>
  <si>
    <t>R6 Has the sixteenth child ever obtained a Bachelor's degree?</t>
  </si>
  <si>
    <t>R6 How would you rate the sixteenth child's health?</t>
  </si>
  <si>
    <t>R6 Child Roster identification number for the child if the Participant was asked to provide mail survey data about the seventeenth child.</t>
  </si>
  <si>
    <t>R6 In the last 12 months, how often did you talk on the telephone with the seventeenth child?</t>
  </si>
  <si>
    <t>R6 In the last 12 months, how often did you send e-mail to or receive e-mail from the seventeenth child?</t>
  </si>
  <si>
    <t>R6 In the last 12 months, how often did you see the seventeenth child in person?</t>
  </si>
  <si>
    <t>R6 How similar is the seventeenth child's general outlook on life to yours?</t>
  </si>
  <si>
    <t>R6 How close are you to the seventeenth child?</t>
  </si>
  <si>
    <t>R6 How likely are you to ask the seventeenth child for help if you need assistance while sick?</t>
  </si>
  <si>
    <t>R6 How likely are you to ask the seventeenth child for help if you need some money to help pay your bills?</t>
  </si>
  <si>
    <t>R6 About how many miles away from you does the seventeenth child live?</t>
  </si>
  <si>
    <t>R6 How much does the seventeenth child make you feel loved and cared for?</t>
  </si>
  <si>
    <t>R6 How much do you feel that the seventeenth child makes too many demands on you?</t>
  </si>
  <si>
    <t>R6 How much is the seventeenth child willing to listen when you need to talk about worries or problems?</t>
  </si>
  <si>
    <t>R6 How much is the seventeenth child critical of what you do?</t>
  </si>
  <si>
    <t>R6 Has the seventeenth child ever attended college for one year or more?</t>
  </si>
  <si>
    <t>R6 Has the seventeenth child ever obtained a Bachelor's degree?</t>
  </si>
  <si>
    <t>R6 How would you rate the seventeenth child's health?</t>
  </si>
  <si>
    <t>R6 Which statement best describes your decision to vote in the November 2008 general election?</t>
  </si>
  <si>
    <t>R6 Generally speaking, do you usually think of yourself as a Republican, Democrat, Independent, or what?</t>
  </si>
  <si>
    <t>R6 Where would you place yourself on a liberal and conservative political scale?</t>
  </si>
  <si>
    <t>R6 During the Presidential election campaign of 2008, did you talk to any people and try to show them why they should vote for or against one of the parties or candidates?</t>
  </si>
  <si>
    <t>R6 How many times, if at all, during the past four weeks have you gotten together with friends?</t>
  </si>
  <si>
    <t>R6 How often did you get together with friends about 5 years ago?</t>
  </si>
  <si>
    <t>R6 How many times, if at all, during the past four weeks have you gotten together socially with relatives?</t>
  </si>
  <si>
    <t>R6 How often did you get together socially with relatives about 5 years ago?</t>
  </si>
  <si>
    <t>R6 Have you ever owned a pet?</t>
  </si>
  <si>
    <t>R6 Have you ever owned a dog?</t>
  </si>
  <si>
    <t>R6 Have you ever owned a cat?</t>
  </si>
  <si>
    <t>R6 Have you ever owned a bird?</t>
  </si>
  <si>
    <t>R6 Have you ever owned a fish?</t>
  </si>
  <si>
    <t>R6 Have you ever owned some pet other than a dog, cat, bird, or fish?</t>
  </si>
  <si>
    <t>R6 What type of pet other than a dog, cat, bird, or fish have you owned? First response.</t>
  </si>
  <si>
    <t>R6 What type of pet other than a dog, cat, bird, or fish have you owned? Second response.</t>
  </si>
  <si>
    <t>R6 During the past year, about how many hours per week did you spend watching television?</t>
  </si>
  <si>
    <t>R6 How often did you watch television about 5 years ago?</t>
  </si>
  <si>
    <t>R6 During the past year, about how many hours per week did you spend talking on the phone with friends or relatives?</t>
  </si>
  <si>
    <t>R6 How often did you talk on the phone with friends or relatives about 5 years ago?</t>
  </si>
  <si>
    <t>R6 During the past year, about how many hours per week did you spend reading on the job?</t>
  </si>
  <si>
    <t>R6 How often did you read on the job about 5 years ago?</t>
  </si>
  <si>
    <t>R6 During the past year, about how many hours per week did you spend reading biographies or other non-fiction books?</t>
  </si>
  <si>
    <t>R6 How often did you read biographies or other non-fiction books about 5 years ago?</t>
  </si>
  <si>
    <t>R6 During the past year, about how many hours per week did you spend reading the Bible or other religious materials?</t>
  </si>
  <si>
    <t>R6 How often did you read the Bible or other religious materials about 5 years ago?</t>
  </si>
  <si>
    <t>R6 During the past year, about how many hours per week did you spend reading magazines or newspapers?</t>
  </si>
  <si>
    <t>R6 How often did you read magazines or newspapers about 5 years ago?</t>
  </si>
  <si>
    <t>R6 During the past year, about how many hours per week did you spend reading fiction?</t>
  </si>
  <si>
    <t>R6 How often did you read fiction about 5 years ago?</t>
  </si>
  <si>
    <t>R6 During the past year, about how many hours per month did you spend writing letters, not including e-mails?</t>
  </si>
  <si>
    <t>R6 How often did you write letters, not including e-mails, about 5 years ago?</t>
  </si>
  <si>
    <t>R6 During the past year, about how many hours per month did you spend playing cards or board games, including games on a computer?</t>
  </si>
  <si>
    <t>R6 How often did you play cards or board games, including games on a computer, about 5 years ago?</t>
  </si>
  <si>
    <t>R6 During the past year, about how many hours per month did you spend painting, drawing, or doing another form of art?</t>
  </si>
  <si>
    <t>R6 How often did you paint, draw, or do another form of art about 5 years ago?</t>
  </si>
  <si>
    <t>R6 During the past year, about how many hours per month did you spend playing a musical instrument?</t>
  </si>
  <si>
    <t>R6 How often did you play a musical instrument about 5 years ago?</t>
  </si>
  <si>
    <t>R6 During the past year, about how many hours per month did you spend going to the movies?</t>
  </si>
  <si>
    <t>R6 How often did you go to the movies about 5 years ago?</t>
  </si>
  <si>
    <t>R6 During the past year, about how many hours per month did you spend going to lectures, concerts, plays, museums or other similar activities?</t>
  </si>
  <si>
    <t>R6 How often did you go to lectures, concerts, plays, museums or other similar activities about 5 years ago?</t>
  </si>
  <si>
    <t>R6 During the past year, about how many hours per month did you spend going out to restaurants or bars?</t>
  </si>
  <si>
    <t>R6 How often did you go out to restaurants or bars about 5 years ago?</t>
  </si>
  <si>
    <t>R6 During the past year, about how many hours per month did you spend doing crossword puzzles or other word games?</t>
  </si>
  <si>
    <t>R6 How often did you do crossword puzzles or other word games about 5 years ago?</t>
  </si>
  <si>
    <t>R6 During the past year, about how many hours per month did you spend doing crafts or hobbies?</t>
  </si>
  <si>
    <t>R6 How often did you do crafts or hobbies about 5 years ago?</t>
  </si>
  <si>
    <t>R6 During the past year, about how many hours per month did you spend making home repairs, car repairs or doing other handy work?</t>
  </si>
  <si>
    <t>R6 How often did you make home repairs, car repairs or do other handy work about 5 years ago?</t>
  </si>
  <si>
    <t>R6 During the past year, about how many hours per month did you spend hunting or fishing in season?</t>
  </si>
  <si>
    <t>R6 How often did you hunt or fish in season about 5 years ago?</t>
  </si>
  <si>
    <t>R6 During the past year, about how many hours per month did you spend caring for or playing with pets?</t>
  </si>
  <si>
    <t>R6 How often did you care for or play with pets about 5 years ago?</t>
  </si>
  <si>
    <t>R6 During the past year, about how many hours per month did you spend doing light physical activities that you do alone, such as light housework, gardening, or walking by yourself?</t>
  </si>
  <si>
    <t>R6 How often did you do light physical activities that you do alone - such as light housework, gardening, or walking by yourself - about 5 years ago?</t>
  </si>
  <si>
    <t>R6 During the past year, about how many hours per month did you spend doing light physical activities that you do with others, such as walking with friends, bowling, playing softball or other team sports with light activity?</t>
  </si>
  <si>
    <t>R6 How often did you do light physical activities that you do with others - such as walking with friends, bowling, playing softball or other team sports with light activity - about 5 years ago?</t>
  </si>
  <si>
    <t>R6 During the past year, about how many hours per month did you spend doing vigorous physical activities that you do alone, such as jogging, swimming, biking, or going to the gym by yourself?</t>
  </si>
  <si>
    <t>R6 How often did you do vigorous physical activities that you do alone - such as jogging, swimming, biking, or going to the gym by yourself - about 5 years ago?</t>
  </si>
  <si>
    <t>R6 During the past year, about how many hours per month did you spend doing vigorous physical activities that you do with others, such as jogging, swimming, biking, or going to the gym with friends or playing team sports?</t>
  </si>
  <si>
    <t>R6 How often did you do vigorous physical activities that you do with others - such as jogging, swimming, biking, or going to the gym with friends or playing team sports - about 5 years ago?</t>
  </si>
  <si>
    <t>R6 Thinking of your high school class, were you in the top quarter, somewhere in the middle, or the bottom quarter in terms of your grade point average?</t>
  </si>
  <si>
    <t>R6 Do you ever talk on a cell phone?</t>
  </si>
  <si>
    <t>R6 Do you talk on the cell phone rarely, occasionally, a great deal, or exclusively?</t>
  </si>
  <si>
    <t>R6 In a typical week, about how many minutes do you spend talking on a cell phone?</t>
  </si>
  <si>
    <t>R6 In what year did you begin to use a cell phone?</t>
  </si>
  <si>
    <t>R6 How many questions about involvement in clubs or organizations did the Participant answer?</t>
  </si>
  <si>
    <t>R6 In the past 12 months, how involved have you been with a church, temple or other place of worship?</t>
  </si>
  <si>
    <t>R6 In the past 12 months, how involved have you been with church connected groups, but not the church itself?</t>
  </si>
  <si>
    <t>R6 In the past 12 months, how involved have you been with labor unions?</t>
  </si>
  <si>
    <t>R6 In the past 12 months, how involved have you been with veterans' organizations?</t>
  </si>
  <si>
    <t>R6 In the past 12 months, how involved have you been with fraternal organizations or lodges?</t>
  </si>
  <si>
    <t>R6 In the past 12 months, how involved have you been with business or civic groups?</t>
  </si>
  <si>
    <t>R6 In the past 12 months, how involved have you been with parent-teachers' associations?</t>
  </si>
  <si>
    <t>R6 In the past 12 months, how involved have you been with community centers?</t>
  </si>
  <si>
    <t>R6 In the past 12 months, how involved have you been with organizations of people of the same nationality?</t>
  </si>
  <si>
    <t>R6 In the past 12 months, how involved have you been with sport teams?</t>
  </si>
  <si>
    <t>R6 In the past 12 months, how involved have you been with country clubs?</t>
  </si>
  <si>
    <t>R6 In the past 12 months, how involved have you been with youth groups (scout leader, etc.)?</t>
  </si>
  <si>
    <t>R6 In the past 12 months, how involved have you been with professional groups?</t>
  </si>
  <si>
    <t>R6 In the past 12 months, how involved have you been with political clubs or organizations?</t>
  </si>
  <si>
    <t>R6 In the past 12 months, how involved have you been with neighborhood improvement organizations?</t>
  </si>
  <si>
    <t>R6 In the past 12 months, how involved have you been with charity or welfare organizations?</t>
  </si>
  <si>
    <t>R6 In the past 12 months, how involved have you been with hobby groups?</t>
  </si>
  <si>
    <t>R6 In the past 12 months, how involved have you been with a group for senior men or women (e.g., Red Hat Society)?</t>
  </si>
  <si>
    <t>R6 In the past 12 months, how involved have you been with another type of club or organization?</t>
  </si>
  <si>
    <t>R6 What other type of club or organization have you been involved with in the past 12 months? First response.</t>
  </si>
  <si>
    <t>R6 In the past 12 months, how involved have you been with a second other type of club or organization?</t>
  </si>
  <si>
    <t>R6 What second other type of club or organization have you been involved with in the past 12 months? First response.</t>
  </si>
  <si>
    <t>R6 How important or accurate, for you, is the following reason for why people engage in volunteer activities: 'Others with whom I am close place a high value on community service'?</t>
  </si>
  <si>
    <t>R6 How important or accurate, for you, is the following reason for why people engage in volunteer activities: 'Volunteering helps me work through my own personal problems'?</t>
  </si>
  <si>
    <t>R6 How important or accurate, for you, is the following reason for why people engage in volunteer activities: 'I feel compassion toward people in need'?</t>
  </si>
  <si>
    <t>R6 How important or accurate, for you, is the following reason for why people engage in volunteer activities: 'I can explore my own strengths'?</t>
  </si>
  <si>
    <t>R6 How important or accurate, for you, is the following reason for why people engage in volunteer activities: 'Volunteering makes me feel needed'?</t>
  </si>
  <si>
    <t>R6 How important or accurate, for you, is the following reason for why people engage in volunteer activities: 'Volunteering makes me feel better about myself'?</t>
  </si>
  <si>
    <t>R6 How important or accurate, for you, is the following reason for why people engage in volunteer activities: 'I feel it is important to help others'?</t>
  </si>
  <si>
    <t>R6 How important or accurate, for you, is the following reason for why people engage in volunteer activities: 'Volunteering is an important activity to the people I know best'?</t>
  </si>
  <si>
    <t>R6 How important or accurate, for you, is the following reason for why people engage in volunteer activities: 'Volunteering is a good escape from my own troubles'?</t>
  </si>
  <si>
    <t>R6 How important or accurate, for you, is the following reason for why people engage in volunteer activities: 'I can learn how to deal with a variety of people'?</t>
  </si>
  <si>
    <t>R6 To what extent do you agree that doing volunteer work is something you rarely even think about?</t>
  </si>
  <si>
    <t>R6 To what extent do you agree that you would feel a loss if you were forced to give up volunteer work?</t>
  </si>
  <si>
    <t>R6 To what extent do you agree that volunteering is an important part of who you are?</t>
  </si>
  <si>
    <t>R6 What is your child's approximate height, feet component?</t>
  </si>
  <si>
    <t>R6 What is your child's approximate height, inches component?</t>
  </si>
  <si>
    <t>R6 What is your child's approximate weight in pounds?</t>
  </si>
  <si>
    <t>R6 Does your child currently smoke on a regular basis?</t>
  </si>
  <si>
    <t>R6 How many years has your child been smoking?</t>
  </si>
  <si>
    <t>R6 How would you rate your child's overall health at the present time?</t>
  </si>
  <si>
    <t>R6 Does your child have trouble walking one block because of a health problem?</t>
  </si>
  <si>
    <t>R6 Does your child have trouble walking uphill or climbing a few flights of stairs because of a health problem?</t>
  </si>
  <si>
    <t>R6 Does your child exercise on a regular basis?</t>
  </si>
  <si>
    <t>R6 Has your child been diagnosed with allergies?</t>
  </si>
  <si>
    <t>R6 Has your child been diagnosed with anemia?</t>
  </si>
  <si>
    <t>R6 Has your child been diagnosed with arthritis?</t>
  </si>
  <si>
    <t>R6 Has your child been diagnosed with asthma?</t>
  </si>
  <si>
    <t>R6 Has your child been diagnosed with serious back problems?</t>
  </si>
  <si>
    <t>R6 Has your child been diagnosed with cancer?</t>
  </si>
  <si>
    <t>R6 Has your child been diagnosed with colitis?</t>
  </si>
  <si>
    <t>R6 Has your child been diagnosed with persistent dental problems?</t>
  </si>
  <si>
    <t>R6 Has your child been diagnosed with diabetes?</t>
  </si>
  <si>
    <t>R6 Has your child been diagnosed with emphysema or chronic bronchitis?</t>
  </si>
  <si>
    <t>R6 Has your child been diagnosed with persistent foot problems?</t>
  </si>
  <si>
    <t>R6 Has your child been diagnosed with hearing problems or hearing loss?</t>
  </si>
  <si>
    <t>R6 Has your child been diagnosed with a heart attack?</t>
  </si>
  <si>
    <t>R6 Has your child been diagnosed with heart disease?</t>
  </si>
  <si>
    <t>R6 Has your child been diagnosed with high blood pressure or hypertension?</t>
  </si>
  <si>
    <t>R6 Has your child been diagnosed with high cholesterol?</t>
  </si>
  <si>
    <t>R6 Has your child been diagnosed with kidney/bladder problems?</t>
  </si>
  <si>
    <t>R6 Has your child been diagnosed with chronic liver problems?</t>
  </si>
  <si>
    <t>R6 Has your child been diagnosed with memory problems?</t>
  </si>
  <si>
    <t>R6 Has your child been diagnosed with multiple sclerosis?</t>
  </si>
  <si>
    <t>R6 Has your child been diagnosed with osteoporsis or brittle bones?</t>
  </si>
  <si>
    <t>R6 Has your child been diagnosed with Parkinson's disease?</t>
  </si>
  <si>
    <t>R6 Has your child been diagnosed with recurring stomach trouble, indigestion, or diarrhea?</t>
  </si>
  <si>
    <t>R6 Has your child been diagnosed with shortness of breath?</t>
  </si>
  <si>
    <t>R6 Has your child been diagnosed with skin problems?</t>
  </si>
  <si>
    <t>R6 Has your child been diagnosed with a stroke?</t>
  </si>
  <si>
    <t>R6 Has your child been diagnosed with thyroid problems?</t>
  </si>
  <si>
    <t>R6 Has your child been diagnosed with an ulcer?</t>
  </si>
  <si>
    <t>R6 Has your child been diagnosed with uncorrected visual impairment?</t>
  </si>
  <si>
    <t>R6 Has your child been diagnosed with other health problems?</t>
  </si>
  <si>
    <t>R6 First reported other health problem Participant's child has been diagnosed with? These are ICD-9 and ICF codes.</t>
  </si>
  <si>
    <t>R6 First reported other health problem Participant's child has been diagnosed with? These are collapsed ICD-9 and ICF codes.</t>
  </si>
  <si>
    <t>R6 Does your child receive case management services?</t>
  </si>
  <si>
    <t>R6 Does your child need case management services?</t>
  </si>
  <si>
    <t>R6 Does your child receive recreational or social activities services?</t>
  </si>
  <si>
    <t>R6 Does your child need recreational or social activities services?</t>
  </si>
  <si>
    <t>R6 Does your child receive transportation services?</t>
  </si>
  <si>
    <t>R6 Does your child need transportation services?</t>
  </si>
  <si>
    <t>R6 Does your child receive income support services?</t>
  </si>
  <si>
    <t>R6 Does your child need income support services?</t>
  </si>
  <si>
    <t>R6 Does your child receive medical assistance or medicaid?</t>
  </si>
  <si>
    <t>R6 Does your child need medical assistance or medicaid?</t>
  </si>
  <si>
    <t>R6 Does your child receive crisis intervention services?</t>
  </si>
  <si>
    <t>R6 Does your child need crisis intervention services?</t>
  </si>
  <si>
    <t>R6 Does your child receive psychological or psychiatric services?</t>
  </si>
  <si>
    <t>R6 Does your child need psychological or psychiatric services?</t>
  </si>
  <si>
    <t>R6 Does your child receive physical therapy?</t>
  </si>
  <si>
    <t>R6 Does your child need physical therapy?</t>
  </si>
  <si>
    <t>R6 Does your child receive occupational therapy?</t>
  </si>
  <si>
    <t>R6 Does your child need occupational therapy?</t>
  </si>
  <si>
    <t>R6 Does your child receive speech therapy?</t>
  </si>
  <si>
    <t>R6 Does your child need speech therapy?</t>
  </si>
  <si>
    <t>R6 Does your child receive respite services?</t>
  </si>
  <si>
    <t>R6 Does your child need respite services?</t>
  </si>
  <si>
    <t>R6 How much does your child help with indoor household tasks?</t>
  </si>
  <si>
    <t>R6 How much does your child help you with outdoor household tasks?</t>
  </si>
  <si>
    <t>R6 How much does your child help you by preparing meals?</t>
  </si>
  <si>
    <t>R6 How much does your child drive you places you need to go?</t>
  </si>
  <si>
    <t>R6 How much does your child share household expenses?</t>
  </si>
  <si>
    <t>R6 How much does your child help you with shopping for food, groceries and other things?</t>
  </si>
  <si>
    <t>R6 How much does your child help you out when you are sick?</t>
  </si>
  <si>
    <t>R6 How much does your child listen to your problems and provide advice?</t>
  </si>
  <si>
    <t>R6 How much does your child provide companionship?</t>
  </si>
  <si>
    <t>R6 Is the following statement true or false: I worry about what will happen to my son/daughter when I can no longer take care of him/her?</t>
  </si>
  <si>
    <t>R6 Is the following statement true or false: I have accepted the fact that my son/daughter might have to live out his/her life in some special setting?</t>
  </si>
  <si>
    <t>R6 Is the following statement true or false: It bothers me that my son/daughter will always be this way?</t>
  </si>
  <si>
    <t>R6 Is the following statement true or false: My son/daughter doesn't do as much as he/she should be able to do?</t>
  </si>
  <si>
    <t>R6 Is the following statement true or false: My son/daughter is over-protected?</t>
  </si>
  <si>
    <t>R6 Is the following statement true or false: My son/daughter has too much time on his/her hands?</t>
  </si>
  <si>
    <t>R6 Is the following statement true or false: I am disappointed that my son/daughter does not lead a normal life?</t>
  </si>
  <si>
    <t>R6 Is the following statement true or false: Time drags for my son/daughter, especially free time?</t>
  </si>
  <si>
    <t>R6 Is the following statement true or false: I worry about what will be done with my son/daughter when he/she gets older?</t>
  </si>
  <si>
    <t>R6 Is the following statement true or false: My son/daughter will always be a problem to us?</t>
  </si>
  <si>
    <t>R6 Extent to which Participant agrees with the following statement: I feel resentful of other relatives who could, but who do not do things for my son/daughter.</t>
  </si>
  <si>
    <t>R6 Extent to which Participant agrees with the following statement: I feel that my son/daughter makes requests which I perceive to be over and above what he/she needs.</t>
  </si>
  <si>
    <t>R6 Extent to which Participant agrees with the following statement: Because of my involvement with my son/daughter, I don't have enough time for myself.</t>
  </si>
  <si>
    <t>R6 Extent to which Participant agrees with the following statement: I feel stressed between trying to give to my son/daughter as well as to other family responsibilities, job, etc.</t>
  </si>
  <si>
    <t>R6 Extent to which Participant agrees with the following statement: I feel embarrassed over my son/daughter's behavior.</t>
  </si>
  <si>
    <t>R6 Extent to which Participant agrees with the following statement: I feel guilty about my interactions with my son/daughter.</t>
  </si>
  <si>
    <t>R6 Extent to which Participant agrees with the following statement: I feel that I don't do as much for my son/daughter as I could or should.</t>
  </si>
  <si>
    <t>R6 Extent to which Participant agrees with the following statement: I feel angry about my interactions with my son/daughter.</t>
  </si>
  <si>
    <t>R6 Extent to which Participant agrees with the following statement: I feel that in the past, I haven't done as much for my son/daughter as I could have or should have.</t>
  </si>
  <si>
    <t>R6 Extent to which Participant agrees with the following statement: I feel nervous or depressed about my interactions with my son/daughter.</t>
  </si>
  <si>
    <t>R6 Extent to which Participant agrees with the following statement: I feel that my son/daughter currently affects my relationships with other family members and friends in a negative way.</t>
  </si>
  <si>
    <t>R6 Extent to which Participant agrees with the following statement: I feel resentful about my interactions with my son/daughter.</t>
  </si>
  <si>
    <t>R6 Extent to which Participant agrees with the following statement: I am afraid of what the future holds for my son/daughter.</t>
  </si>
  <si>
    <t>R6 Extent to which Participant agrees with the following statement: I feel pleased about my interactions with my son/daughter.</t>
  </si>
  <si>
    <t>R6 Extent to which Participant agrees with the following statement: It's painful to watch my son/daughter age.</t>
  </si>
  <si>
    <t>R6 Extent to which Participant agrees with the following statement: I feel useful in my interactions with my son/daughter.</t>
  </si>
  <si>
    <t>R6 Extent to which Participant agrees with the following statement: I feel my son/daughter is dependent.</t>
  </si>
  <si>
    <t>R6 Extent to which Participant agrees with the following statement: I feel strained in my interactions with my son/daughter.</t>
  </si>
  <si>
    <t>R6 Extent to which Participant agrees with the following statement: I feel that my health has suffered because of my involvement with my son/daughter.</t>
  </si>
  <si>
    <t>R6 Extent to which Participant agrees with the following statement: I feel that I am contributing to the well-being of my son/daughter.</t>
  </si>
  <si>
    <t>R6 Extent to which Participant agrees with the following statement: I feel that the present situation with my son/daughter doesn't allow me as much privacy as I'd like.</t>
  </si>
  <si>
    <t>R6 Extent to which Participant agrees with the following statement: I feel that my social life has suffered because of my involvement with my son/daughter.</t>
  </si>
  <si>
    <t>R6 Extent to which Participant agrees with the following statement: I wish that my son/daughter and I had a better relationship.</t>
  </si>
  <si>
    <t>R6 Extent to which Participant agrees with the following statement: I feel that my son/daughter doesn't appreciate what I do for him/her as much as I would like.</t>
  </si>
  <si>
    <t>R6 Extent to which Participant agrees with the following statement: I feel uncomfortable when I have friends over.</t>
  </si>
  <si>
    <t>R6 Extent to which Participant agrees with the following statement: I feel that my son/daughter tries to manipulate me.</t>
  </si>
  <si>
    <t>R6 Extent to which Participant agrees with the following statement: I feel that my son/daughter seems to expect me to take care of him/her as if I were the only one he/she could depend on.</t>
  </si>
  <si>
    <t>R6 Extent to which Participant agrees with the following statement: I feel that I don't have enough money to support my son/daughter in addition to the rest of our expenses.</t>
  </si>
  <si>
    <t>R6 Extent to which Participant agrees with the following statement: I feel that I would like to be able to provide more money to support my son/daughter than I am able to now.</t>
  </si>
  <si>
    <t>R6 Extent to which Participant agrees with the following statement: I worry about what will happen to my son/daughter when I can no longer care for him/her.</t>
  </si>
  <si>
    <t>R6 How much have you become more aware of your inner strengths?</t>
  </si>
  <si>
    <t>R6 How much have you become more self-confident?</t>
  </si>
  <si>
    <t>R6 How much have you gotten a better idea of what is important in life?</t>
  </si>
  <si>
    <t>R6 How much have you gained a sense of fulfilling your duty?</t>
  </si>
  <si>
    <t>R6 How much have you grown as a person?</t>
  </si>
  <si>
    <t>R6 How much have you learned to do things you didn't do before?</t>
  </si>
  <si>
    <t>R6 How much have you become closer to your family?</t>
  </si>
  <si>
    <t>R6 How much have you become more sensitive to persons with disabilities?</t>
  </si>
  <si>
    <t>R6 How much have you made new friends?</t>
  </si>
  <si>
    <t>R6 How much have you become more patient?</t>
  </si>
  <si>
    <t>R6 Do you think your experiences as a parent caring for a child with a disability have been mostly positive or mostly negative?</t>
  </si>
  <si>
    <t>R6 Does your son/daughter currently take prescription medication?</t>
  </si>
  <si>
    <t>R6 Number of prescription medications son/daughter is currently taking.</t>
  </si>
  <si>
    <t>R6 Name of first medication.</t>
  </si>
  <si>
    <t>R6 Purpose first medication is primarily prescribed for. These are ICD-9 and ICF codes.</t>
  </si>
  <si>
    <t>R6 Purpose first medication is primarily prescribed for. These are collapsed ICD-9 and ICF codes.</t>
  </si>
  <si>
    <t>R6 How effective is first medication?</t>
  </si>
  <si>
    <t>R6 Name of second medication.</t>
  </si>
  <si>
    <t>R6 Purpose second medication is primarily prescribed for. These are ICD-9 and ICF codes.</t>
  </si>
  <si>
    <t>R6 Purpose second medication is primarily prescribed for. These are collapsed ICD-9 and ICF codes.</t>
  </si>
  <si>
    <t>R6 How effective is second medication?</t>
  </si>
  <si>
    <t>R6 Name of third medication.</t>
  </si>
  <si>
    <t>R6 Purpose third medication is primarily prescribed for. These are ICD-9 and ICF codes.</t>
  </si>
  <si>
    <t>R6 Purpose third medication is primarily prescribed for. These are collapsed ICD-9 and ICF codes.</t>
  </si>
  <si>
    <t>R6 How effective is third medication?</t>
  </si>
  <si>
    <t>R6 Name of fourth medication.</t>
  </si>
  <si>
    <t>R6 Purpose fourth medication is primarily prescribed for. These are ICD-9 and ICF codes.</t>
  </si>
  <si>
    <t>R6 Purpose fourth medication is primarily prescribed for. These are collapsed ICD-9 and ICF codes.</t>
  </si>
  <si>
    <t>R6 How effective is fourth medication?</t>
  </si>
  <si>
    <t>R6 Name of fifth medication.</t>
  </si>
  <si>
    <t>R6 Purpose fifth medication is primarily prescribed for. These are ICD-9 and ICF codes.</t>
  </si>
  <si>
    <t>R6 Purpose fifth medication is primarily prescribed for. These are collapsed ICD-9 and ICF codes.</t>
  </si>
  <si>
    <t>R6 How effective is fifth medication?</t>
  </si>
  <si>
    <t>R6 Name of sixth medication.</t>
  </si>
  <si>
    <t>R6 Purpose sixth medication is primarily prescribed for. These are ICD-9 and ICF codes.</t>
  </si>
  <si>
    <t>R6 Purpose sixth medication is primarily prescribed for. These are collapsed ICD-9 and ICF codes.</t>
  </si>
  <si>
    <t>R6 How effective is sixth medication?</t>
  </si>
  <si>
    <t>R6 Name of seventh medication.</t>
  </si>
  <si>
    <t>R6 Purpose seventh medication is primarily prescribed for. These are ICD-9 and ICF codes.</t>
  </si>
  <si>
    <t>R6 Purpose seventh medication is primarily prescribed for. These are collapsed ICD-9 and ICF codes.</t>
  </si>
  <si>
    <t>R6 How effective is seventh medication?</t>
  </si>
  <si>
    <t>R6 Name of eighth medication.</t>
  </si>
  <si>
    <t>R6 Purpose eighth medication is primarily prescribed for. These are ICD-9 and ICF codes.</t>
  </si>
  <si>
    <t>R6 Purpose eighth medication is primarily prescribed for. These are collapsed ICD-9 and ICF codes.</t>
  </si>
  <si>
    <t>R6 How effective is eighth medication?</t>
  </si>
  <si>
    <t>R6 Name of ninth medication.</t>
  </si>
  <si>
    <t>R6 Purpose ninth medication is primarily prescribed for. These are ICD-9 and ICF codes.</t>
  </si>
  <si>
    <t>R6 Purpose ninth medication is primarily prescribed for. These are collapsed ICD-9 and ICF codes.</t>
  </si>
  <si>
    <t>R6 How effective is ninth medication?</t>
  </si>
  <si>
    <t>R6 Name of tenth medication.</t>
  </si>
  <si>
    <t>R6 Purpose tenth medication is primarily prescribed for. These are ICD-9 and ICF codes.</t>
  </si>
  <si>
    <t>R6 Purpose tenth medication is primarily prescribed for. These are collapsed ICD-9 and ICF codes.</t>
  </si>
  <si>
    <t>R6 How effective is tenth medication?</t>
  </si>
  <si>
    <t>R6 Name of eleventh medication.</t>
  </si>
  <si>
    <t>R6 Purpose eleventh medication is primarily prescribed for. These are ICD-9 and ICF codes.</t>
  </si>
  <si>
    <t>R6 Purpose eleventh medication is primarily prescribed for. These are collapsed ICD-9 and ICF codes.</t>
  </si>
  <si>
    <t>R6 How effective is eleventh medication?</t>
  </si>
  <si>
    <t>R6 Name of twelfth medication.</t>
  </si>
  <si>
    <t>R6 Purpose twelfth medication is primarily prescribed for. These are ICD-9 and ICF codes.</t>
  </si>
  <si>
    <t>R6 Purpose twelfth medication is primarily prescribed for. These are collapsed ICD-9 and ICF codes.</t>
  </si>
  <si>
    <t>R6 How effective is twelfth medication?</t>
  </si>
  <si>
    <t>R6 Name of thirteenth medication.</t>
  </si>
  <si>
    <t>R6 Purpose thirteenth medication is primarily prescribed for. These are ICD-9 and ICF codes.</t>
  </si>
  <si>
    <t>R6 Purpose thirteenth medication is primarily prescribed for. These are collapsed ICD-9 and ICF codes.</t>
  </si>
  <si>
    <t>R6 How effective is thirteenth medication?</t>
  </si>
  <si>
    <t>R6 Name of fourteenth medication.</t>
  </si>
  <si>
    <t>R6 Purpose fourteenth medication is primarily prescribed for. These are ICD-9 and ICF codes.</t>
  </si>
  <si>
    <t>R6 Purpose fourteenth medication is primarily prescribed for. These are collapsed ICD-9 and ICF codes.</t>
  </si>
  <si>
    <t>R6 How effective is fourteenth medication?</t>
  </si>
  <si>
    <t>R6 Name of fifteenth medication.</t>
  </si>
  <si>
    <t>R6 Purpose fifteenth medication is primarily prescribed for. These are ICD-9 and ICF codes.</t>
  </si>
  <si>
    <t>R6 Purpose fifteenth medication is primarily prescribed for. These are collapsed ICD-9 and ICF codes.</t>
  </si>
  <si>
    <t>R6 How effective is fifteenth medication?</t>
  </si>
  <si>
    <t>R6 Name of sixteenth medication.</t>
  </si>
  <si>
    <t>R6 Purpose sixteenth medication is primarily prescribed for. These are ICD-9 and ICF codes.</t>
  </si>
  <si>
    <t>R6 Purpose sixteenth medication is primarily prescribed for. These are collapsed ICD-9 and ICF codes.</t>
  </si>
  <si>
    <t>R6 How effective is sixteenth medication?</t>
  </si>
  <si>
    <t>R6 Name of seventeenth medication.</t>
  </si>
  <si>
    <t>R6 Purpose seventeenth medication is primarily prescribed for. These are ICD-9 and ICF codes.</t>
  </si>
  <si>
    <t>R6 Purpose seventeenth medication is primarily prescribed for. These are collapsed ICD-9 and ICF codes.</t>
  </si>
  <si>
    <t>R6 How effective is seventeenth medication?</t>
  </si>
  <si>
    <t>R6 Name of eighteenth medication.</t>
  </si>
  <si>
    <t>R6 Purpose eighteenth medication is primarily prescribed for. These are ICD-9 and ICF codes.</t>
  </si>
  <si>
    <t>R6 Purpose eighteenth medication is primarily prescribed for. These are collapsed ICD-9 and ICF codes.</t>
  </si>
  <si>
    <t>R6 How effective is eighteenth medication?</t>
  </si>
  <si>
    <t>Cognition - TICSm</t>
  </si>
  <si>
    <t>Cognition - Letter Fluency</t>
  </si>
  <si>
    <t>Socializing and Covid</t>
  </si>
  <si>
    <t>stat20/xstat20</t>
  </si>
  <si>
    <t>q1a003re/o1a003re</t>
  </si>
  <si>
    <t>q1a940re/o1a940re</t>
  </si>
  <si>
    <t>q1a941re/o1a941re</t>
  </si>
  <si>
    <t>q1i900re/o1i900re</t>
  </si>
  <si>
    <t>q1i901re/o1i901re</t>
  </si>
  <si>
    <t>q1i902re/o1i902re</t>
  </si>
  <si>
    <t>q1i903re/o1i903re</t>
  </si>
  <si>
    <t>q1i904re/o1i904re</t>
  </si>
  <si>
    <t>q1i905re/o1i905re</t>
  </si>
  <si>
    <t>q1i906re/o1i906re</t>
  </si>
  <si>
    <t>q1i907re/o1i907re</t>
  </si>
  <si>
    <t>q1i908re/o1i908re</t>
  </si>
  <si>
    <t>q1i909re/o1i909re</t>
  </si>
  <si>
    <t>q1i910re/o1i910re</t>
  </si>
  <si>
    <t>q1i911re/o1i911re</t>
  </si>
  <si>
    <t>q1i912re/o1i912re</t>
  </si>
  <si>
    <t>q1i913re/o1i913re</t>
  </si>
  <si>
    <t>q1i914re/o1i914re</t>
  </si>
  <si>
    <t>q1i915re/o1i915re</t>
  </si>
  <si>
    <t>q1i916re/o1i916re</t>
  </si>
  <si>
    <t>q1x001rer/o1x001rer</t>
  </si>
  <si>
    <t>q1xch01re/o1xch01re</t>
  </si>
  <si>
    <t>q1xch02re/o1xch02re</t>
  </si>
  <si>
    <t>q1xch03re/o1xch03re</t>
  </si>
  <si>
    <t>q1xch04re/o1xch04re</t>
  </si>
  <si>
    <t>q1xch05re/o1xch05re</t>
  </si>
  <si>
    <t>q1xch06re/o1xch06re</t>
  </si>
  <si>
    <t>q1xch07re/o1xch07re</t>
  </si>
  <si>
    <t>q1xch08re/o1xch08re</t>
  </si>
  <si>
    <t>q1xch09re/o1xch09re</t>
  </si>
  <si>
    <t>q1xch10re/o1xch10re</t>
  </si>
  <si>
    <t>q1x341re/o1x341re</t>
  </si>
  <si>
    <t>q1x341rea/o1x341rea</t>
  </si>
  <si>
    <t>q1x342re/o1x342re</t>
  </si>
  <si>
    <t>q1x343re/o1x343re</t>
  </si>
  <si>
    <t>q1x346re/o1x346re</t>
  </si>
  <si>
    <t>q1x347re/o1x347re</t>
  </si>
  <si>
    <t>q1x348re/o1x348re</t>
  </si>
  <si>
    <t>q1x349re/o1x349re</t>
  </si>
  <si>
    <t>q1x351re/o1x351re</t>
  </si>
  <si>
    <t>q1x390re/o1x390re</t>
  </si>
  <si>
    <t>q1x356re/o1x356re</t>
  </si>
  <si>
    <t>q1x395re/o1x395re</t>
  </si>
  <si>
    <t>q1x3991re/o1x3991re</t>
  </si>
  <si>
    <t>q1x3992re/o1x3992re</t>
  </si>
  <si>
    <t>q1x3993re/o1x3993re</t>
  </si>
  <si>
    <t>q1i501rea/o1i501rea</t>
  </si>
  <si>
    <t>q1i502re/o1i502re</t>
  </si>
  <si>
    <t>q1i502rea/o1i502rea</t>
  </si>
  <si>
    <t>q1i503re/o1i503re</t>
  </si>
  <si>
    <t>q1i503rea/o1i503rea</t>
  </si>
  <si>
    <t>q1i504re/o1i504re</t>
  </si>
  <si>
    <t>q1i531re/o1i531re</t>
  </si>
  <si>
    <t>q1i532re/o1i532re</t>
  </si>
  <si>
    <t>q1i535re/o1i535re</t>
  </si>
  <si>
    <t>q1i536re/o1i536re</t>
  </si>
  <si>
    <t>q1i541re/o1i541re</t>
  </si>
  <si>
    <t>q1i542re/o1i542re</t>
  </si>
  <si>
    <t>q1i545re/o1i545re</t>
  </si>
  <si>
    <t>q1i546re/o1i546re</t>
  </si>
  <si>
    <t>q1i551re/o1i551re</t>
  </si>
  <si>
    <t>q1i552re/o1i552re</t>
  </si>
  <si>
    <t>q1i555re/o1i555re</t>
  </si>
  <si>
    <t>q1i556re/o1i556re</t>
  </si>
  <si>
    <t>q1i561re/o1i561re</t>
  </si>
  <si>
    <t>q1i562re/o1i562re</t>
  </si>
  <si>
    <t>q1i565re/o1i565re</t>
  </si>
  <si>
    <t>q1i566re/o1i566re</t>
  </si>
  <si>
    <t>q1i571re/o1i571re</t>
  </si>
  <si>
    <t>q1i572re/o1i572re</t>
  </si>
  <si>
    <t>q1i575re/o1i575re</t>
  </si>
  <si>
    <t>q1i576re/o1i576re</t>
  </si>
  <si>
    <t>q1i581re/o1i581re</t>
  </si>
  <si>
    <t>q1i582re/o1i582re</t>
  </si>
  <si>
    <t>q1i585re/o1i585re</t>
  </si>
  <si>
    <t>q1i586re/o1i586re</t>
  </si>
  <si>
    <t>q1i202rec/o1i202rec</t>
  </si>
  <si>
    <t>q1i203rec/o1i203rec</t>
  </si>
  <si>
    <t>q1i204rec/o1i204rec</t>
  </si>
  <si>
    <t>q1i205rec/o1i205rec</t>
  </si>
  <si>
    <t>q1i206re/o1i206re</t>
  </si>
  <si>
    <t>q1i210rec/o1i210rec</t>
  </si>
  <si>
    <t>q1i211rec/o1i211rec</t>
  </si>
  <si>
    <t>q1i212rec/o1i212rec</t>
  </si>
  <si>
    <t>q1i213rec/o1i213rec</t>
  </si>
  <si>
    <t>q1i214rec/o1i214rec</t>
  </si>
  <si>
    <t>q1i215rec/o1i215rec</t>
  </si>
  <si>
    <t>q1i216rec/o1i216rec</t>
  </si>
  <si>
    <t>q1i220rec/o1i220rec</t>
  </si>
  <si>
    <t>q1i221rec/o1i221rec</t>
  </si>
  <si>
    <t>q1i222rec/o1i222rec</t>
  </si>
  <si>
    <t>q1i223rec/o1i223rec</t>
  </si>
  <si>
    <t>q1i224rec/o1i224rec</t>
  </si>
  <si>
    <t>q1i225rec/o1i225rec</t>
  </si>
  <si>
    <t>q1i226rec/o1i226rec</t>
  </si>
  <si>
    <t>q1i227rec/o1i227rec</t>
  </si>
  <si>
    <t>q1i228rec/o1i228rec</t>
  </si>
  <si>
    <t>q1i229rec/o1i229rec</t>
  </si>
  <si>
    <t>q1i230rec/o1i230rec</t>
  </si>
  <si>
    <t>q1i231rec/o1i231rec</t>
  </si>
  <si>
    <t>q1i232rec/o1i232rec</t>
  </si>
  <si>
    <t>q1i233rec/o1i233rec</t>
  </si>
  <si>
    <t>q1i234rec/o1i234rec</t>
  </si>
  <si>
    <t>q1i235rec/o1i235rec</t>
  </si>
  <si>
    <t>q1i236rec/o1i236rec</t>
  </si>
  <si>
    <t>q1i237rec/o1i237rec</t>
  </si>
  <si>
    <t>q1i238rec/o1i238rec</t>
  </si>
  <si>
    <t>q1i239rec/o1i239rec</t>
  </si>
  <si>
    <t>q1i240rec/o1i240rec</t>
  </si>
  <si>
    <t>q1i241rec/o1i241rec</t>
  </si>
  <si>
    <t>q1i242rec/o1i242rec</t>
  </si>
  <si>
    <t>q1i243rec/o1i243rec</t>
  </si>
  <si>
    <t>q1i244rec/o1i244rec</t>
  </si>
  <si>
    <t>q1i245rec/o1i245rec</t>
  </si>
  <si>
    <t>q1i246rec/o1i246rec</t>
  </si>
  <si>
    <t>q1i247rec/o1i247rec</t>
  </si>
  <si>
    <t>q1i600re/o1i600re</t>
  </si>
  <si>
    <t>q1i601re/o1i601re</t>
  </si>
  <si>
    <t>q1i602re/o1i602re</t>
  </si>
  <si>
    <t>q1i603re/o1i603re</t>
  </si>
  <si>
    <t>q1i604re/o1i604re</t>
  </si>
  <si>
    <t>q1i605re/o1i605re</t>
  </si>
  <si>
    <t>q1i606re/o1i606re</t>
  </si>
  <si>
    <t>q1i607re/o1i607re</t>
  </si>
  <si>
    <t>q1i608re/o1i608re</t>
  </si>
  <si>
    <t>q1i609re/o1i609re</t>
  </si>
  <si>
    <t>q1i610re/o1i610re</t>
  </si>
  <si>
    <t>q1i611re/o1i611re</t>
  </si>
  <si>
    <t>q1i612re/o1i612re</t>
  </si>
  <si>
    <t>q1i613re/o1i613re</t>
  </si>
  <si>
    <t>q1i614re/o1i614re</t>
  </si>
  <si>
    <t>q1i615re/o1i615re</t>
  </si>
  <si>
    <t>q1i616re/o1i616re</t>
  </si>
  <si>
    <t>q1i600ret/o1i600ret</t>
  </si>
  <si>
    <t>q1i601ret/o1i601ret</t>
  </si>
  <si>
    <t>q1i602ret/o1i602ret</t>
  </si>
  <si>
    <t>q1i603ret/o1i603ret</t>
  </si>
  <si>
    <t>q1i604ret/o1i604ret</t>
  </si>
  <si>
    <t>q1i605ret/o1i605ret</t>
  </si>
  <si>
    <t>q1i606ret/o1i606ret</t>
  </si>
  <si>
    <t>q1i607ret/o1i607ret</t>
  </si>
  <si>
    <t>q1i608ret/o1i608ret</t>
  </si>
  <si>
    <t>q1i609ret/o1i609ret</t>
  </si>
  <si>
    <t>q1i610ret/o1i610ret</t>
  </si>
  <si>
    <t>q1i611ret/o1i611ret</t>
  </si>
  <si>
    <t>q1i612ret/o1i612ret</t>
  </si>
  <si>
    <t>q1i613ret/o1i613ret</t>
  </si>
  <si>
    <t>q1i614ret/o1i614ret</t>
  </si>
  <si>
    <t>q1i621re/o1i621re</t>
  </si>
  <si>
    <t>q1i622re/o1i622re</t>
  </si>
  <si>
    <t>q1u002re/o1u002re</t>
  </si>
  <si>
    <t>q1u003ev/o1u003ev</t>
  </si>
  <si>
    <t>q1u003re/o1u003re</t>
  </si>
  <si>
    <t>q1u003rea/o1u003rea</t>
  </si>
  <si>
    <t>q1u003reb/o1u003reb</t>
  </si>
  <si>
    <t>q1u003rec/o1u003rec</t>
  </si>
  <si>
    <t>q1u003red/o1u003red</t>
  </si>
  <si>
    <t>q1u004re/o1u004re</t>
  </si>
  <si>
    <t>q1u006re/o1u006re</t>
  </si>
  <si>
    <t>q1u007re/o1u007re</t>
  </si>
  <si>
    <t>q1u008re/o1u008re</t>
  </si>
  <si>
    <t>q1u009re/o1u009re</t>
  </si>
  <si>
    <t>q1u010re/o1u010re</t>
  </si>
  <si>
    <t>q1u011re/o1u011re</t>
  </si>
  <si>
    <t>q1u012re/o1u012re</t>
  </si>
  <si>
    <t>q1u024re/o1u024re</t>
  </si>
  <si>
    <t>q1c001re/o1c001re</t>
  </si>
  <si>
    <t>q1c101re/o1c101re</t>
  </si>
  <si>
    <t>q1c003re/o1c003re</t>
  </si>
  <si>
    <t>q1c102re/o1c102re</t>
  </si>
  <si>
    <t>q1c005re/o1c005re</t>
  </si>
  <si>
    <t>q1c034sp/o1c034sp</t>
  </si>
  <si>
    <t>q1c035sp/o1c035sp</t>
  </si>
  <si>
    <t>q1c308re/o1c308re</t>
  </si>
  <si>
    <t>q1c309re/o1c309re</t>
  </si>
  <si>
    <t>q1z023rer/o1z023rer</t>
  </si>
  <si>
    <t>q1z024rer/o1z024rer</t>
  </si>
  <si>
    <t>q1u008rer/o1u008rer</t>
  </si>
  <si>
    <t>q1e101he/o1e101he</t>
  </si>
  <si>
    <t>q1x1321re/o1x1321re</t>
  </si>
  <si>
    <t>q1x1319re/o1x1319re</t>
  </si>
  <si>
    <t>q1x1319mn/o1x1319mn</t>
  </si>
  <si>
    <t>q1x1319yr/o1x1319yr</t>
  </si>
  <si>
    <t>q1x1320re/o1x1320re</t>
  </si>
  <si>
    <t>z_stat20</t>
  </si>
  <si>
    <t>z_q1a003re</t>
  </si>
  <si>
    <t>z_q1a940re</t>
  </si>
  <si>
    <t>z_q1a941re</t>
  </si>
  <si>
    <t>z_q1i900re</t>
  </si>
  <si>
    <t>z_q1i901re</t>
  </si>
  <si>
    <t>z_q1i902re</t>
  </si>
  <si>
    <t>z_q1i903re</t>
  </si>
  <si>
    <t>z_q1i904re</t>
  </si>
  <si>
    <t>z_q1i905re</t>
  </si>
  <si>
    <t>z_q1i906re</t>
  </si>
  <si>
    <t>z_q1i907re</t>
  </si>
  <si>
    <t>z_q1i908re</t>
  </si>
  <si>
    <t>z_q1i909re</t>
  </si>
  <si>
    <t>z_q1i910re</t>
  </si>
  <si>
    <t>z_q1i911re</t>
  </si>
  <si>
    <t>z_q1i912re</t>
  </si>
  <si>
    <t>z_q1i913re</t>
  </si>
  <si>
    <t>z_q1i914re</t>
  </si>
  <si>
    <t>z_q1i915re</t>
  </si>
  <si>
    <t>z_q1i916re</t>
  </si>
  <si>
    <t>z_q1x001rer</t>
  </si>
  <si>
    <t>z_q1xch01re</t>
  </si>
  <si>
    <t>z_q1xch02re</t>
  </si>
  <si>
    <t>z_q1xch03re</t>
  </si>
  <si>
    <t>z_q1xch04re</t>
  </si>
  <si>
    <t>z_q1xch05re</t>
  </si>
  <si>
    <t>z_q1xch06re</t>
  </si>
  <si>
    <t>z_q1xch07re</t>
  </si>
  <si>
    <t>z_q1xch08re</t>
  </si>
  <si>
    <t>z_q1xch09re</t>
  </si>
  <si>
    <t>z_q1xch10re</t>
  </si>
  <si>
    <t>z_q1x341re</t>
  </si>
  <si>
    <t>z_q1x341rea</t>
  </si>
  <si>
    <t>z_q1x342re</t>
  </si>
  <si>
    <t>z_q1x343re</t>
  </si>
  <si>
    <t>z_q1x346re</t>
  </si>
  <si>
    <t>z_q1x347re</t>
  </si>
  <si>
    <t>z_q1x348re</t>
  </si>
  <si>
    <t>z_q1x349re</t>
  </si>
  <si>
    <t>z_q1x351re</t>
  </si>
  <si>
    <t>z_q1x390re</t>
  </si>
  <si>
    <t>z_q1x356re</t>
  </si>
  <si>
    <t>z_q1x395re</t>
  </si>
  <si>
    <t>z_q1x3991re</t>
  </si>
  <si>
    <t>z_q1x3992re</t>
  </si>
  <si>
    <t>z_q1x3993re</t>
  </si>
  <si>
    <t>z_q1i501rea</t>
  </si>
  <si>
    <t>z_q1i502re</t>
  </si>
  <si>
    <t>z_q1i502rea</t>
  </si>
  <si>
    <t>z_q1i503re</t>
  </si>
  <si>
    <t>z_q1i503rea</t>
  </si>
  <si>
    <t>z_q1i504re</t>
  </si>
  <si>
    <t>z_q1i531re</t>
  </si>
  <si>
    <t>z_q1i532re</t>
  </si>
  <si>
    <t>z_q1i535re</t>
  </si>
  <si>
    <t>z_q1i536re</t>
  </si>
  <si>
    <t>z_q1i541re</t>
  </si>
  <si>
    <t>z_q1i542re</t>
  </si>
  <si>
    <t>z_q1i545re</t>
  </si>
  <si>
    <t>z_q1i546re</t>
  </si>
  <si>
    <t>z_q1i551re</t>
  </si>
  <si>
    <t>z_q1i552re</t>
  </si>
  <si>
    <t>z_q1i555re</t>
  </si>
  <si>
    <t>z_q1i556re</t>
  </si>
  <si>
    <t>z_q1i561re</t>
  </si>
  <si>
    <t>z_q1i562re</t>
  </si>
  <si>
    <t>z_q1i565re</t>
  </si>
  <si>
    <t>z_q1i566re</t>
  </si>
  <si>
    <t>z_q1i571re</t>
  </si>
  <si>
    <t>z_q1i572re</t>
  </si>
  <si>
    <t>z_q1i575re</t>
  </si>
  <si>
    <t>z_q1i576re</t>
  </si>
  <si>
    <t>z_q1i581re</t>
  </si>
  <si>
    <t>z_q1i582re</t>
  </si>
  <si>
    <t>z_q1i585re</t>
  </si>
  <si>
    <t>z_q1i586re</t>
  </si>
  <si>
    <t>z_q1i202rec</t>
  </si>
  <si>
    <t>z_q1i203rec</t>
  </si>
  <si>
    <t>z_q1i204rec</t>
  </si>
  <si>
    <t>z_q1i205rec</t>
  </si>
  <si>
    <t>z_q1i206re</t>
  </si>
  <si>
    <t>z_q1i210rec</t>
  </si>
  <si>
    <t>z_q1i211rec</t>
  </si>
  <si>
    <t>z_q1i212rec</t>
  </si>
  <si>
    <t>z_q1i213rec</t>
  </si>
  <si>
    <t>z_q1i214rec</t>
  </si>
  <si>
    <t>z_q1i215rec</t>
  </si>
  <si>
    <t>z_q1i216rec</t>
  </si>
  <si>
    <t>z_q1i220rec</t>
  </si>
  <si>
    <t>z_q1i221rec</t>
  </si>
  <si>
    <t>z_q1i222rec</t>
  </si>
  <si>
    <t>z_q1i223rec</t>
  </si>
  <si>
    <t>z_q1i224rec</t>
  </si>
  <si>
    <t>z_q1i225rec</t>
  </si>
  <si>
    <t>z_q1i226rec</t>
  </si>
  <si>
    <t>z_q1i227rec</t>
  </si>
  <si>
    <t>z_q1i228rec</t>
  </si>
  <si>
    <t>z_q1i229rec</t>
  </si>
  <si>
    <t>z_q1i230rec</t>
  </si>
  <si>
    <t>z_q1i231rec</t>
  </si>
  <si>
    <t>z_q1i232rec</t>
  </si>
  <si>
    <t>z_q1i233rec</t>
  </si>
  <si>
    <t>z_q1i234rec</t>
  </si>
  <si>
    <t>z_q1i235rec</t>
  </si>
  <si>
    <t>z_q1i236rec</t>
  </si>
  <si>
    <t>z_q1i237rec</t>
  </si>
  <si>
    <t>z_q1i238rec</t>
  </si>
  <si>
    <t>z_q1i239rec</t>
  </si>
  <si>
    <t>z_q1i240rec</t>
  </si>
  <si>
    <t>z_q1i241rec</t>
  </si>
  <si>
    <t>z_q1i242rec</t>
  </si>
  <si>
    <t>z_q1i243rec</t>
  </si>
  <si>
    <t>z_q1i244rec</t>
  </si>
  <si>
    <t>z_q1i245rec</t>
  </si>
  <si>
    <t>z_q1i246rec</t>
  </si>
  <si>
    <t>z_q1i247rec</t>
  </si>
  <si>
    <t>z_q1i600re</t>
  </si>
  <si>
    <t>z_q1i601re</t>
  </si>
  <si>
    <t>z_q1i602re</t>
  </si>
  <si>
    <t>z_q1i603re</t>
  </si>
  <si>
    <t>z_q1i604re</t>
  </si>
  <si>
    <t>z_q1i605re</t>
  </si>
  <si>
    <t>z_q1i606re</t>
  </si>
  <si>
    <t>z_q1i607re</t>
  </si>
  <si>
    <t>z_q1i608re</t>
  </si>
  <si>
    <t>z_q1i609re</t>
  </si>
  <si>
    <t>z_q1i610re</t>
  </si>
  <si>
    <t>z_q1i611re</t>
  </si>
  <si>
    <t>z_q1i612re</t>
  </si>
  <si>
    <t>z_q1i613re</t>
  </si>
  <si>
    <t>z_q1i614re</t>
  </si>
  <si>
    <t>z_q1i615re</t>
  </si>
  <si>
    <t>z_q1i616re</t>
  </si>
  <si>
    <t>z_q1i600ret</t>
  </si>
  <si>
    <t>z_q1i601ret</t>
  </si>
  <si>
    <t>z_q1i602ret</t>
  </si>
  <si>
    <t>z_q1i603ret</t>
  </si>
  <si>
    <t>z_q1i604ret</t>
  </si>
  <si>
    <t>z_q1i605ret</t>
  </si>
  <si>
    <t>z_q1i606ret</t>
  </si>
  <si>
    <t>z_q1i607ret</t>
  </si>
  <si>
    <t>z_q1i608ret</t>
  </si>
  <si>
    <t>z_q1i609ret</t>
  </si>
  <si>
    <t>z_q1i610ret</t>
  </si>
  <si>
    <t>z_q1i611ret</t>
  </si>
  <si>
    <t>z_q1i612ret</t>
  </si>
  <si>
    <t>z_q1i613ret</t>
  </si>
  <si>
    <t>z_q1i614ret</t>
  </si>
  <si>
    <t>z_q1i621re</t>
  </si>
  <si>
    <t>z_q1i622re</t>
  </si>
  <si>
    <t>z_q1u002re</t>
  </si>
  <si>
    <t>z_q1u003ev</t>
  </si>
  <si>
    <t>z_q1u003re</t>
  </si>
  <si>
    <t>z_q1u003rea</t>
  </si>
  <si>
    <t>z_q1u003reb</t>
  </si>
  <si>
    <t>z_q1u003rec</t>
  </si>
  <si>
    <t>z_q1u003red</t>
  </si>
  <si>
    <t>z_q1u004re</t>
  </si>
  <si>
    <t>z_q1u006re</t>
  </si>
  <si>
    <t>z_q1u007re</t>
  </si>
  <si>
    <t>z_q1u008re</t>
  </si>
  <si>
    <t>z_q1u009re</t>
  </si>
  <si>
    <t>z_q1u010re</t>
  </si>
  <si>
    <t>z_q1u011re</t>
  </si>
  <si>
    <t>z_q1u012re</t>
  </si>
  <si>
    <t>z_q1u024re</t>
  </si>
  <si>
    <t>z_q1c001re</t>
  </si>
  <si>
    <t>z_q1c101re</t>
  </si>
  <si>
    <t>z_q1c003re</t>
  </si>
  <si>
    <t>z_q1c102re</t>
  </si>
  <si>
    <t>z_q1c005re</t>
  </si>
  <si>
    <t>z_q1c034sp</t>
  </si>
  <si>
    <t>z_q1c035sp</t>
  </si>
  <si>
    <t>z_q1c308re</t>
  </si>
  <si>
    <t>z_q1c309re</t>
  </si>
  <si>
    <t>z_q1z023rer</t>
  </si>
  <si>
    <t>z_q1z024rer</t>
  </si>
  <si>
    <t>z_q1u008rer</t>
  </si>
  <si>
    <t>z_q1e101he</t>
  </si>
  <si>
    <t>z_q1x1321re</t>
  </si>
  <si>
    <t>z_q1x1319re</t>
  </si>
  <si>
    <t>z_q1x1319mn</t>
  </si>
  <si>
    <t>z_q1x1319yr</t>
  </si>
  <si>
    <t>z_q1x1320re</t>
  </si>
  <si>
    <t>R7 2020 ILIAD Participation</t>
  </si>
  <si>
    <t>R7 Age at time of Short interview</t>
  </si>
  <si>
    <t>R7 Mode of Short interview</t>
  </si>
  <si>
    <t>R7 Months between short and long interviews</t>
  </si>
  <si>
    <t>R7 Score for Orientation to Name</t>
  </si>
  <si>
    <t>R7 Score for Phone</t>
  </si>
  <si>
    <t>R7 Score for Age</t>
  </si>
  <si>
    <t>R7 Score for Immediate Recall</t>
  </si>
  <si>
    <t>R7 Score for Orientation to Time</t>
  </si>
  <si>
    <t>R7 Score for Backwards Count</t>
  </si>
  <si>
    <t>R7 Score for Naming</t>
  </si>
  <si>
    <t>R7 Score for Serial 7 Subtractions</t>
  </si>
  <si>
    <t>R7 Score for Repetition</t>
  </si>
  <si>
    <t>R7 Score for Recent Memory</t>
  </si>
  <si>
    <t>R7 Score for Praxis</t>
  </si>
  <si>
    <t>R7 Score for Opposites</t>
  </si>
  <si>
    <t>R7 Score for Delayed Recall</t>
  </si>
  <si>
    <t>R7 Adjustment for prior evidence of cognitive decline</t>
  </si>
  <si>
    <t>R7 Adjustment based on education level</t>
  </si>
  <si>
    <t>R7 Raw Score</t>
  </si>
  <si>
    <t>R7 Adjusted Score</t>
  </si>
  <si>
    <t>R7 How would you rate your health at the present time?</t>
  </si>
  <si>
    <t>R7 How much does your health limit you in moderate activities, such as moving a table, pushing a vacuum cleaner, bowling or playing golf?</t>
  </si>
  <si>
    <t>R7 How much does your health limit you in climbing several flights of stairs?</t>
  </si>
  <si>
    <t>R7 Do you have any difficulty lifting and carrying something as heavy as 10 pounds, such as a bag of groceries?</t>
  </si>
  <si>
    <t>R7 Do you have any difficulty lifting and carrying something as heavy as 25 pounds, such as a bag of pet food?</t>
  </si>
  <si>
    <t>R7 Do you have any difficulty pushing and pulling large objects, such as a living room chair?</t>
  </si>
  <si>
    <t>R7 Do you have any difficulty standing or being on your feet for one hour?</t>
  </si>
  <si>
    <t>R7 Do you have any difficulty sitting for one hour?</t>
  </si>
  <si>
    <t>R7 Do you have any difficulty with stooping, crouching or kneeling?</t>
  </si>
  <si>
    <t>R7 Do you have any difficulty reaching over your head?</t>
  </si>
  <si>
    <t>R7 Do you have any difficulty climbing one flight of stairs?</t>
  </si>
  <si>
    <t>R7 Has a doctor ever told Participant they have high blood pressure or hypertension?</t>
  </si>
  <si>
    <t>R7 Year Participant was first diagnosed with high blood pressure or hypertension.</t>
  </si>
  <si>
    <t>R7 Has a doctor ever told Participant they have diabetes?</t>
  </si>
  <si>
    <t>R7 Year Participant was first diagnosed with diabetes.</t>
  </si>
  <si>
    <t>R7 Has a doctor ever told Participant they have high blood sugar?</t>
  </si>
  <si>
    <t>R7 Year Participant was first diagnosed with high blood sugar.</t>
  </si>
  <si>
    <t>R7 Has a doctor ever told Participant they have cancer or a malignant tumor, not including minor skin cancers?</t>
  </si>
  <si>
    <t>R7 Year Participant was diagnosed with cancer.</t>
  </si>
  <si>
    <t>R7 Has a doctor ever told Participant they had a heart attack, coronary heart disease, angina, congestive heart failure, or A-fib, that is atrial fibrillation?</t>
  </si>
  <si>
    <t>R7 Year Participant was first diagnosed with a heart attack, coronary heart disease, angina, congestive heart failure, or A-fib, that is atrial fibrillation.</t>
  </si>
  <si>
    <t>R7 Has a doctor ever told Participant they had a stroke?</t>
  </si>
  <si>
    <t>R7 Year Participant was first diagnosed with a stroke.</t>
  </si>
  <si>
    <t>R7 Has a doctor ever told Participant they have periodontitis or gum disease?</t>
  </si>
  <si>
    <t>R7 Year Participant was first diagnosed with periodontitis or gum disease.</t>
  </si>
  <si>
    <t>R7 As a result of periodontitis or gum disease, have Participant's teeth become loose, fallen out or required extraction?</t>
  </si>
  <si>
    <t>R7 Flag for outcome of the Digit Ordering Task</t>
  </si>
  <si>
    <t>R7 Highest level of Digit Ordering Task successfully completed if Participant never refused an item</t>
  </si>
  <si>
    <t>R7 Highest level of Digit Ordering Task successfully completed, includes Participants who refused one or more items</t>
  </si>
  <si>
    <t>R7 Score for the Digit Ordering Task if Participant never refused an item</t>
  </si>
  <si>
    <t>R7 Score for the Digit Ordering Task, includes Participants who refused one or more items</t>
  </si>
  <si>
    <t>R7 Flag providing additional information about low performance on the Digit Ordering Task</t>
  </si>
  <si>
    <t>R7 Summary of whether Participant answered correctly at number sequence #1 on Digit Ordering Task level #1: '4-8-1'</t>
  </si>
  <si>
    <t>R7 Summary of whether Participant answered correctly at number sequence #2 on Digit Ordering Task level #1: '6-9-5'</t>
  </si>
  <si>
    <t>R7 Participant's answer for number sequence #1 on Digit Ordering Task level #1: '4-8-1'</t>
  </si>
  <si>
    <t>R7 Participant's answer for number sequence #2 on Digit Ordering Task level #1: '6-9-5'</t>
  </si>
  <si>
    <t>R7 Summary of whether Participant answered correctly at number sequence #1 on Digit Ordering Task level #2: '7-8-3-0'</t>
  </si>
  <si>
    <t>R7 Summary of whether Participant answered correctly at number sequence #2 on Digit Ordering Task level #2: '6-3-4-2'</t>
  </si>
  <si>
    <t>R7 Participant's answer for number sequence #1 on Digit Ordering Task level #2: '7-8-3-0'</t>
  </si>
  <si>
    <t>R7 Participant's answer for number sequence #2 on Digit Ordering Task level #2: '6-3-4-2'</t>
  </si>
  <si>
    <t>R7 Summary of whether Participant answered correctly at number sequence #1 on Digit Ordering Task level #3: '9-5-8-2-4'</t>
  </si>
  <si>
    <t>R7 Summary of whether Participant answered correctly at number sequence #2 on Digit Ordering Task level #3: '3-9-1-6-7'</t>
  </si>
  <si>
    <t>R7 Participant's answer for number sequence #1 on Digit Ordering Task level #3: '9-5-8-2-4'</t>
  </si>
  <si>
    <t>R7 Participant's answer for number sequence #2 on Digit Ordering Task level #3: '3-9-1-6-7'</t>
  </si>
  <si>
    <t>R7 Summary of whether Participant answered correctly at number sequence #1 on Digit Ordering Task level #4: '6-0-1-4-9-2'</t>
  </si>
  <si>
    <t>R7 Summary of whether Participant answered correctly at number sequence #2 on Digit Ordering Task level #4: '3-8-6-1-5-4'</t>
  </si>
  <si>
    <t>R7 Participant's answer for number sequence #1 on Digit Ordering Task level #4: '6-0-1-4-9-2'</t>
  </si>
  <si>
    <t>R7 Participant's answer for number sequence #2 on Digit Ordering Task level #4: '3-8-6-1-5-4'</t>
  </si>
  <si>
    <t>R7 Summary of whether Participant answered correctly at number sequence #1 on Digit Ordering Task level #5: '2-9-8-1-7-0-5'</t>
  </si>
  <si>
    <t>R7 Summary of whether Participant answered correctly at number sequence #2 on Digit Ordering Task level #5: '6-3-0-1-9-8-2'</t>
  </si>
  <si>
    <t>R7 Participant's answer for number sequence #1 on Digit Ordering Task level #5: '2-9-8-1-7-0-5'</t>
  </si>
  <si>
    <t>R7 Participant's answer for number sequence #2 on Digit Ordering Task level #5: '6-3-0-1-9-8-2'.</t>
  </si>
  <si>
    <t>R7 Summary of whether Participant answered correctly at number sequence #1 on Digit Ordering Task level #6: '1-6-7-3-0-8-5-2'.</t>
  </si>
  <si>
    <t>R7 Summary of whether Participant answered correctly at number sequence #2 on Digit Ordering Task level #6: '3-8-2-9-1-4-5-7'.</t>
  </si>
  <si>
    <t>R7 Participant's answer for number sequence #1 on Digit Ordering Task level #6: '1-6-7-3-0-8-5-2'.</t>
  </si>
  <si>
    <t>R7 Participant's answer for number sequence #2 on Digit Ordering Task level #6: '3-8-2-9-1-4-5-7'.</t>
  </si>
  <si>
    <t>R7 Detailed code for Letter Fluency not ascertained</t>
  </si>
  <si>
    <t>R7 Detailed code for Letter Fluency refused</t>
  </si>
  <si>
    <t>R7 Detailed code for Letter Fluency cautions</t>
  </si>
  <si>
    <t>R7 Duration of Letter Fluency task for Participants who stopped before 60 seconds had elapsed</t>
  </si>
  <si>
    <t>R7 Version of Letter Fluency task, F or L</t>
  </si>
  <si>
    <t>R7 Letter Fluency: Total number of scored words named</t>
  </si>
  <si>
    <t>R7 Letter Fluency: Total raw number of words said, both those that were scored and those that were disqualified</t>
  </si>
  <si>
    <t>R7 Letter Fluency: Total number of exactly repeated words</t>
  </si>
  <si>
    <t>R7 Letter Fluency: Total number of repeated root words with different endings</t>
  </si>
  <si>
    <t>R7 Letter Fluency: Total number of repeated words caught by Participant</t>
  </si>
  <si>
    <t>R7 Letter Fluency: Total number of proper nouns</t>
  </si>
  <si>
    <t>R7 Letter Fluency: Total number of incorrect words</t>
  </si>
  <si>
    <t>R7 Letter Fluency, Quartile 1: Total number of scored words named</t>
  </si>
  <si>
    <t>R7 Letter Fluency, Quartile 1: Total raw number of words said, both those that were scored and those that were disqualified</t>
  </si>
  <si>
    <t>R7 Letter Fluency, Quartile 1: Total number of exactly repeated words</t>
  </si>
  <si>
    <t>R7 Letter Fluency, Quartile 1: Total number of repeated root words with different endings</t>
  </si>
  <si>
    <t>R7 Letter Fluency, Quartile 1: Total number of repeated words caught by Participant</t>
  </si>
  <si>
    <t>R7 Letter Fluency, Quartile 1: Total number of proper nouns</t>
  </si>
  <si>
    <t>R7 Letter Fluency, Quartile 1: Total number of incorrect words</t>
  </si>
  <si>
    <t>R7 Letter Fluency, Quartile 2: Total number of scored words named</t>
  </si>
  <si>
    <t>R7 Letter Fluency, Quartile 2: Total raw number of words said, both those that were scored and those that were disqualified</t>
  </si>
  <si>
    <t>R7 Letter Fluency, Quartile 2: Total number of exactly repeated words</t>
  </si>
  <si>
    <t>R7 Letter Fluency, Quartile 2: Total number of repeated root words with different endings</t>
  </si>
  <si>
    <t>R7 Letter Fluency, Quartile 2: Total number of repeated words caught by Participant</t>
  </si>
  <si>
    <t>R7 Letter Fluency, Quartile 2: Total number of proper nouns</t>
  </si>
  <si>
    <t>R7 Letter Fluency, Quartile 2: Total number of incorrect words</t>
  </si>
  <si>
    <t>R7 Letter Fluency, Quartile 3: Total number of scored words named</t>
  </si>
  <si>
    <t>R7 Letter Fluency, Quartile 3: Total raw number of words said, both those that were scored and those that were disqualified</t>
  </si>
  <si>
    <t>R7 Letter Fluency, Quartile 3: Total number of exactly repeated words</t>
  </si>
  <si>
    <t>R7 Letter Fluency, Quartile 3: Total number of repeated root words with different endings</t>
  </si>
  <si>
    <t>R7 Letter Fluency, Quartile 3: Total number of repeated words caught by Participant</t>
  </si>
  <si>
    <t>R7 Letter Fluency, Quartile 3: Total number of proper nouns</t>
  </si>
  <si>
    <t>R7 Letter Fluency, Quartile 3: Total number of incorrect words</t>
  </si>
  <si>
    <t>R7 Letter Fluency, Quartile 4: Total number of scored words named</t>
  </si>
  <si>
    <t>R7 Letter Fluency, Quartile 4: Total raw number of words said, both those that were scored and those that were disqualified</t>
  </si>
  <si>
    <t>R7 Letter Fluency, Quartile 4: Total number of exactly repeated words</t>
  </si>
  <si>
    <t>R7 Letter Fluency, Quartile 4: Total number of repeated root words with different endings</t>
  </si>
  <si>
    <t>R7 Letter Fluency, Quartile 4: Total number of repeated words caught by Participant</t>
  </si>
  <si>
    <t>R7 Letter Fluency, Quartile 4: Total number of proper nouns</t>
  </si>
  <si>
    <t>R7 Letter Fluency, Quartile 4: Total number of incorrect words</t>
  </si>
  <si>
    <t>R7 The first question in McArdle &amp; Woodcock Number Series Task</t>
  </si>
  <si>
    <t>R7 The second question in McArdle &amp; Woodcock Number Series Task</t>
  </si>
  <si>
    <t>R7 The third question in McArdle &amp; Woodcock Number Series Task</t>
  </si>
  <si>
    <t>R7 The fourth question in McArdle &amp; Woodcock Number Series Task</t>
  </si>
  <si>
    <t>R7 The fifth question in McArdle &amp; Woodcock Number Series Task</t>
  </si>
  <si>
    <t>R7 The sixth question in McArdle &amp; Woodcock Number Series Task</t>
  </si>
  <si>
    <t>R7 The seventh question in McArdle &amp; Woodcock Number Series Task</t>
  </si>
  <si>
    <t>R7 The eighth question in McArdle &amp; Woodcock Number Series Task</t>
  </si>
  <si>
    <t>R7 The ninth question in McArdle &amp; Woodcock Number Series Task</t>
  </si>
  <si>
    <t>R7 The tenth question in McArdle &amp; Woodcock Number Series Task</t>
  </si>
  <si>
    <t>R7 The eleventh question in McArdle &amp; Woodcock Number Series Task</t>
  </si>
  <si>
    <t>R7 The twelfth question in McArdle &amp; Woodcock Number Series Task</t>
  </si>
  <si>
    <t>R7 The thirteenth question in McArdle &amp; Woodcock Number Series Task</t>
  </si>
  <si>
    <t>R7 The fourteenth question in McArdle &amp; Woodcock Number Series Task</t>
  </si>
  <si>
    <t>R7 The fifteenth question in McArdle &amp; Woodcock Number Series Task</t>
  </si>
  <si>
    <t>R7 Number of first 3 questions correct</t>
  </si>
  <si>
    <t>R7 Group assignment and before module refusals</t>
  </si>
  <si>
    <t>R7 Time in hundredths of seconds it took to answer the first question</t>
  </si>
  <si>
    <t>R7 Time in hundredths of seconds it took to answer the second question</t>
  </si>
  <si>
    <t>R7 Time in hundredths of seconds it took to answer the third question</t>
  </si>
  <si>
    <t>R7 Time in hundredths of seconds it took to answer the fourth question</t>
  </si>
  <si>
    <t>R7 Time in hundredths of seconds it took to answer the fifth question</t>
  </si>
  <si>
    <t>R7 Time in hundredths of seconds it took to answer the sixth question</t>
  </si>
  <si>
    <t>R7 Time in hundredths of seconds it took to answer the seventh question</t>
  </si>
  <si>
    <t>R7 Time in hundredths of seconds it took to answer the eighth question</t>
  </si>
  <si>
    <t>R7 Time in hundredths of seconds it took to answer the ninth question</t>
  </si>
  <si>
    <t>R7 Time in hundredths of seconds it took to answer the tenth question</t>
  </si>
  <si>
    <t>R7 Time in hundredths of seconds it took to answer the eleventh question</t>
  </si>
  <si>
    <t>R7 Time in hundredths of seconds it took to answer the twelfth question</t>
  </si>
  <si>
    <t>R7 Time in hundredths of seconds it took to answer the thirteenth question</t>
  </si>
  <si>
    <t>R7 Time in hundredths of seconds it took to answer the fourteenth question</t>
  </si>
  <si>
    <t>R7 Time in hundredths of seconds it took to answer the fifteenth question</t>
  </si>
  <si>
    <t>R7 NS Rasch Scoring of all answered questions</t>
  </si>
  <si>
    <t>R7 Simple Score for McArdle Task</t>
  </si>
  <si>
    <t>R7 Since last interview has Participant had a time lasting two weeks or more when nearly every day they felt sad, blue, depressed, or when they lost interest in most things like work, hobbies, or things they usually liked to do for fun?</t>
  </si>
  <si>
    <t>R7 Were Participant's experiences with depression ever caused by alcohol, drugs, medications, or physical illness?</t>
  </si>
  <si>
    <t>R7 Were Participant's experiences with depression always caused by alcohol, drugs, medications, or physical illness?</t>
  </si>
  <si>
    <t>R7 Was Participant's depression caused by alcohol?</t>
  </si>
  <si>
    <t>R7 Was Participant's depression caused by drugs?</t>
  </si>
  <si>
    <t>R7 Was Participant's depression caused by medication?</t>
  </si>
  <si>
    <t>R7 Was Participant's depression caused by physical illness?</t>
  </si>
  <si>
    <t>R7 Since last interview what age was Participant when they experienced the worst, particularly bad, or the most recent period of depression?</t>
  </si>
  <si>
    <t>R7 Since last interview during Participant's worst, particularly bad, or most recent episode of depression, did Participant lose weight without trying to - as much as 2 pounds a week for several weeks or as much as 10 pounds altogether?</t>
  </si>
  <si>
    <t>R7 Since last interview during Participant's worst, particularly bad, or most recent episode of depression, did Participant have two weeks or more when nearly every night they had trouble falling asleep?</t>
  </si>
  <si>
    <t>R7 Since last interview during Participant's worst, particularly bad, or most recent episode of depression, did Participant have two weeks or more when they lacked energy or felt tired all the time, even when they had not been working very hard?</t>
  </si>
  <si>
    <t>R7 Since last interview during Participant's worst, particularly bad, or most recent episode of depression, did Participant have two weeks or more when they felt very bad when waking up, but felt better later in the day?</t>
  </si>
  <si>
    <t>R7 Since last interview during Participant's worst, particularly bad, or most recent episode of depression, did Participant have two weeks or more when they lost interest in most things like work, hobbies, or things they usually liked to do for fun?</t>
  </si>
  <si>
    <t>R7 Since last interview during Participant's worst, particularly bad, or most recent episode of depression, did Participant have two weeks or more when nearly every day they had a lot more trouble concentrating than is normal?</t>
  </si>
  <si>
    <t>R7 Since last interview during Participant's worst, particularly bad, or most recent episode of depression, did Participant have two weeks or more when they thought a lot about death - either their own, someone else, or death in general?</t>
  </si>
  <si>
    <t>R7 Count of Participant's depression symptoms.</t>
  </si>
  <si>
    <t>R7 Current Marital Status.</t>
  </si>
  <si>
    <t>R7 Currently Cohabiting?</t>
  </si>
  <si>
    <t>R7 Number of marriages as of this interview</t>
  </si>
  <si>
    <t>R7 Century Month when current cohabiting relationship began</t>
  </si>
  <si>
    <t>R7 Century Month when current marriage began</t>
  </si>
  <si>
    <t>R7 Currently live with spouse/partner</t>
  </si>
  <si>
    <t>R7 Reason why R and spouse/partner are not living together</t>
  </si>
  <si>
    <t>R7 Status of 2011 marriage</t>
  </si>
  <si>
    <t>R7 Status of 2011 cohabiting relationship</t>
  </si>
  <si>
    <t>R7 How many times, if at all, during the past four weeks have you gotten together with friends? We mean like going out together or visiting in each other's homes.</t>
  </si>
  <si>
    <t>R7 How many times, if at all, during the past four weeks have you gotten together with family? We mean like going out together or visiting in each other's homes.</t>
  </si>
  <si>
    <t>R7 On how many days during the past week did you feel lonely?</t>
  </si>
  <si>
    <t>R7 How many people do you live with?</t>
  </si>
  <si>
    <t>R7 How much did you support stay-at-home orders?</t>
  </si>
  <si>
    <t>R7 Have you received at least 1 shot of covid19 vaccine?</t>
  </si>
  <si>
    <t>R7 Month received 1st shot.</t>
  </si>
  <si>
    <t>R7 Year received 1st shot.</t>
  </si>
  <si>
    <t>R7 Do you plan on getting the vaccine in the next year?</t>
  </si>
  <si>
    <t>bxa01rer</t>
  </si>
  <si>
    <t>bxa02rer</t>
  </si>
  <si>
    <t>bxa04rer</t>
  </si>
  <si>
    <t>bxb01rer</t>
  </si>
  <si>
    <t>bxb02rer</t>
  </si>
  <si>
    <t>bxb03re</t>
  </si>
  <si>
    <t>bxb04rer</t>
  </si>
  <si>
    <t>bxc01rer</t>
  </si>
  <si>
    <t>bxc02rer</t>
  </si>
  <si>
    <t>bxc03re</t>
  </si>
  <si>
    <t>bxc04rer</t>
  </si>
  <si>
    <t>bxn01re</t>
  </si>
  <si>
    <t>bxn02re</t>
  </si>
  <si>
    <t>bxn03re</t>
  </si>
  <si>
    <t>bn001re</t>
  </si>
  <si>
    <t>bn002re</t>
  </si>
  <si>
    <t>bn003re</t>
  </si>
  <si>
    <t>bn004re</t>
  </si>
  <si>
    <t>bn005re</t>
  </si>
  <si>
    <t>bn006re</t>
  </si>
  <si>
    <t>bn007re</t>
  </si>
  <si>
    <t>bn008re</t>
  </si>
  <si>
    <t>bn009re</t>
  </si>
  <si>
    <t>bn010re</t>
  </si>
  <si>
    <t>bn011re</t>
  </si>
  <si>
    <t>bn012re</t>
  </si>
  <si>
    <t>bn013re</t>
  </si>
  <si>
    <t>bn014re</t>
  </si>
  <si>
    <t>R5 In general, would you say [name]'s health is excellent, very good, good, fair or poor?</t>
  </si>
  <si>
    <t>R5 General Health Vignette C:  Randomly assigned severity level 1 through 4.</t>
  </si>
  <si>
    <t>R5 Sample selection.</t>
  </si>
  <si>
    <t>Makes use of Excel's filter capabilities to limit each round to specific topics by filtering on the Module column.  HINT: Use the little arrrow in the bottom right of cell</t>
  </si>
  <si>
    <t>NOTE: If the "Variable Pair" column only has one variable listed then the corresponding variable for the other participant has all missing values.  This happens in rosters (IE Children, Siblings, Household, etc…).</t>
  </si>
  <si>
    <t>RS--Status and Descriptive Variables</t>
  </si>
  <si>
    <t>RA--Ancillary Data</t>
  </si>
  <si>
    <t>R1--1957 Original Questionnaire</t>
  </si>
  <si>
    <t>R2--1964 Parent Postcard</t>
  </si>
  <si>
    <t>R3--1975 Graduates &amp; 1977 Siblings</t>
  </si>
  <si>
    <t>R4--1993 Graduates &amp; 1994 Siblings</t>
  </si>
  <si>
    <t>R5--2004 Graduates &amp; 2005 Siblings</t>
  </si>
  <si>
    <t>R5--2004 Graduates &amp; 2005 Siblings {SPOUSES}</t>
  </si>
  <si>
    <t>R6--2011 Graduates &amp; Siblings</t>
  </si>
  <si>
    <t>This document is meant to be used with the WLS Long Form Data (version 14.01).  For full codebook documentation of the pairs that make up the stacked variables in these data please see: www.ssc.wisc.edu/wlsresearch/documentation/waves/</t>
  </si>
  <si>
    <t>R7--2020 Graduates &amp; Siblings</t>
  </si>
  <si>
    <t>Stacked Status</t>
  </si>
  <si>
    <t>Variable Pair</t>
  </si>
  <si>
    <t>Long Form Variable Name</t>
  </si>
  <si>
    <t>Variable Label</t>
  </si>
  <si>
    <t>Link Grad</t>
  </si>
  <si>
    <t>Link Sib</t>
  </si>
  <si>
    <t>Resource/Tab Descriptions</t>
  </si>
  <si>
    <t>RS Protected data release ID for data version 14.01, limited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</si>
</sst>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name val="Calibri"/>
    </font>
    <font>
      <sz val="11"/>
      <color theme="1"/>
      <name val="Calibri"/>
      <family val="2"/>
      <scheme val="minor"/>
    </font>
    <font>
      <b/>
      <sz val="11"/>
      <color theme="1"/>
      <name val="Calibri"/>
      <family val="2"/>
      <scheme val="minor"/>
    </font>
    <font>
      <sz val="11"/>
      <name val="Calibri"/>
      <family val="2"/>
    </font>
    <font>
      <u/>
      <sz val="11"/>
      <color theme="10"/>
      <name val="Calibri"/>
    </font>
    <font>
      <sz val="11"/>
      <color theme="1"/>
      <name val="Calibri"/>
      <family val="2"/>
    </font>
    <font>
      <b/>
      <sz val="16"/>
      <color theme="0"/>
      <name val="Calibri"/>
      <family val="2"/>
    </font>
    <font>
      <b/>
      <sz val="16"/>
      <name val="Calibri"/>
      <family val="2"/>
    </font>
  </fonts>
  <fills count="4">
    <fill>
      <patternFill patternType="none"/>
    </fill>
    <fill>
      <patternFill patternType="gray125"/>
    </fill>
    <fill>
      <patternFill patternType="solid">
        <fgColor theme="0" tint="-0.14999847407452621"/>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21">
    <xf numFmtId="0" fontId="0" fillId="0" borderId="0" xfId="0"/>
    <xf numFmtId="0" fontId="0" fillId="0" borderId="0" xfId="0" applyAlignment="1">
      <alignment horizontal="left" vertical="top"/>
    </xf>
    <xf numFmtId="0" fontId="0" fillId="0" borderId="0" xfId="0" applyAlignment="1">
      <alignment horizontal="left"/>
    </xf>
    <xf numFmtId="0" fontId="0" fillId="0" borderId="0" xfId="0" applyAlignment="1">
      <alignment horizontal="center" vertical="center"/>
    </xf>
    <xf numFmtId="0" fontId="0" fillId="2" borderId="0" xfId="0" applyFill="1" applyAlignment="1">
      <alignment horizontal="center" vertical="center" wrapText="1"/>
    </xf>
    <xf numFmtId="0" fontId="0" fillId="2" borderId="0" xfId="0" applyFill="1" applyAlignment="1">
      <alignment horizontal="center" vertical="center"/>
    </xf>
    <xf numFmtId="0" fontId="4" fillId="0" borderId="0" xfId="1" applyAlignment="1">
      <alignment horizontal="center" vertical="center"/>
    </xf>
    <xf numFmtId="0" fontId="0" fillId="0" borderId="0" xfId="0" applyAlignment="1">
      <alignment vertical="center"/>
    </xf>
    <xf numFmtId="0" fontId="0" fillId="0" borderId="0" xfId="0" applyAlignment="1">
      <alignment horizontal="center"/>
    </xf>
    <xf numFmtId="0" fontId="0" fillId="2" borderId="0" xfId="0" applyFill="1" applyAlignment="1">
      <alignment horizontal="center"/>
    </xf>
    <xf numFmtId="0" fontId="4" fillId="0" borderId="0" xfId="1" applyAlignment="1">
      <alignment horizontal="center"/>
    </xf>
    <xf numFmtId="0" fontId="0" fillId="0" borderId="0" xfId="0" applyAlignment="1">
      <alignment horizontal="center" vertical="center" wrapText="1"/>
    </xf>
    <xf numFmtId="0" fontId="0" fillId="0" borderId="0" xfId="0" applyAlignment="1">
      <alignment horizontal="left" vertical="center"/>
    </xf>
    <xf numFmtId="0" fontId="2" fillId="0" borderId="0" xfId="0" applyFont="1" applyFill="1" applyAlignment="1">
      <alignment horizontal="center"/>
    </xf>
    <xf numFmtId="0" fontId="1" fillId="0" borderId="0" xfId="0" applyFont="1" applyFill="1"/>
    <xf numFmtId="0" fontId="5" fillId="0" borderId="0" xfId="0" applyFont="1" applyFill="1"/>
    <xf numFmtId="0" fontId="3" fillId="2" borderId="0" xfId="0" applyFont="1" applyFill="1" applyAlignment="1">
      <alignment horizontal="left" vertical="center" wrapText="1"/>
    </xf>
    <xf numFmtId="0" fontId="0" fillId="2" borderId="0" xfId="0" applyFill="1" applyAlignment="1">
      <alignment horizontal="left" vertical="center" wrapText="1"/>
    </xf>
    <xf numFmtId="0" fontId="6" fillId="3" borderId="0" xfId="0" applyFont="1" applyFill="1" applyAlignment="1">
      <alignment horizontal="center" vertical="center" wrapText="1"/>
    </xf>
    <xf numFmtId="0" fontId="7" fillId="3" borderId="0" xfId="0" applyFont="1" applyFill="1" applyAlignment="1">
      <alignment horizontal="center" vertical="center" wrapText="1"/>
    </xf>
    <xf numFmtId="0" fontId="6"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85B79-9F85-4762-93C6-FE9AFDF969F0}">
  <dimension ref="B2:K21"/>
  <sheetViews>
    <sheetView workbookViewId="0">
      <selection activeCell="E19" sqref="E19"/>
    </sheetView>
  </sheetViews>
  <sheetFormatPr defaultRowHeight="14.4"/>
  <cols>
    <col min="2" max="2" width="42.44140625" bestFit="1" customWidth="1"/>
  </cols>
  <sheetData>
    <row r="2" spans="2:11">
      <c r="B2" s="16" t="s">
        <v>42714</v>
      </c>
      <c r="C2" s="17"/>
      <c r="D2" s="17"/>
      <c r="E2" s="17"/>
      <c r="F2" s="17"/>
      <c r="G2" s="17"/>
      <c r="H2" s="17"/>
      <c r="I2" s="17"/>
      <c r="J2" s="17"/>
      <c r="K2" s="17"/>
    </row>
    <row r="3" spans="2:11">
      <c r="B3" s="17"/>
      <c r="C3" s="17"/>
      <c r="D3" s="17"/>
      <c r="E3" s="17"/>
      <c r="F3" s="17"/>
      <c r="G3" s="17"/>
      <c r="H3" s="17"/>
      <c r="I3" s="17"/>
      <c r="J3" s="17"/>
      <c r="K3" s="17"/>
    </row>
    <row r="5" spans="2:11">
      <c r="B5" s="17" t="s">
        <v>42703</v>
      </c>
      <c r="C5" s="17"/>
      <c r="D5" s="17"/>
      <c r="E5" s="17"/>
      <c r="F5" s="17"/>
      <c r="G5" s="17"/>
      <c r="H5" s="17"/>
      <c r="I5" s="17"/>
      <c r="J5" s="17"/>
      <c r="K5" s="17"/>
    </row>
    <row r="6" spans="2:11">
      <c r="B6" s="17"/>
      <c r="C6" s="17"/>
      <c r="D6" s="17"/>
      <c r="E6" s="17"/>
      <c r="F6" s="17"/>
      <c r="G6" s="17"/>
      <c r="H6" s="17"/>
      <c r="I6" s="17"/>
      <c r="J6" s="17"/>
      <c r="K6" s="17"/>
    </row>
    <row r="7" spans="2:11">
      <c r="B7" s="1"/>
      <c r="C7" s="1"/>
      <c r="D7" s="1"/>
      <c r="E7" s="1"/>
      <c r="F7" s="1"/>
      <c r="G7" s="1"/>
      <c r="H7" s="1"/>
      <c r="I7" s="1"/>
      <c r="J7" s="1"/>
      <c r="K7" s="1"/>
    </row>
    <row r="8" spans="2:11">
      <c r="B8" s="17" t="s">
        <v>42704</v>
      </c>
      <c r="C8" s="17"/>
      <c r="D8" s="17"/>
      <c r="E8" s="17"/>
      <c r="F8" s="17"/>
      <c r="G8" s="17"/>
      <c r="H8" s="17"/>
      <c r="I8" s="17"/>
      <c r="J8" s="17"/>
      <c r="K8" s="17"/>
    </row>
    <row r="9" spans="2:11">
      <c r="B9" s="17"/>
      <c r="C9" s="17"/>
      <c r="D9" s="17"/>
      <c r="E9" s="17"/>
      <c r="F9" s="17"/>
      <c r="G9" s="17"/>
      <c r="H9" s="17"/>
      <c r="I9" s="17"/>
      <c r="J9" s="17"/>
      <c r="K9" s="17"/>
    </row>
    <row r="10" spans="2:11">
      <c r="B10" s="1"/>
      <c r="C10" s="1"/>
      <c r="D10" s="1"/>
      <c r="E10" s="1"/>
      <c r="F10" s="1"/>
      <c r="G10" s="1"/>
      <c r="H10" s="1"/>
      <c r="I10" s="1"/>
      <c r="J10" s="1"/>
      <c r="K10" s="1"/>
    </row>
    <row r="11" spans="2:11">
      <c r="B11" s="13" t="s">
        <v>42722</v>
      </c>
    </row>
    <row r="12" spans="2:11">
      <c r="B12" s="14" t="s">
        <v>42705</v>
      </c>
    </row>
    <row r="13" spans="2:11">
      <c r="B13" s="14" t="s">
        <v>42706</v>
      </c>
    </row>
    <row r="14" spans="2:11">
      <c r="B14" s="14" t="s">
        <v>42707</v>
      </c>
    </row>
    <row r="15" spans="2:11">
      <c r="B15" s="14" t="s">
        <v>42708</v>
      </c>
    </row>
    <row r="16" spans="2:11">
      <c r="B16" s="14" t="s">
        <v>42709</v>
      </c>
    </row>
    <row r="17" spans="2:5">
      <c r="B17" s="14" t="s">
        <v>42710</v>
      </c>
      <c r="E17" s="2"/>
    </row>
    <row r="18" spans="2:5">
      <c r="B18" s="14" t="s">
        <v>42711</v>
      </c>
    </row>
    <row r="19" spans="2:5">
      <c r="B19" s="14" t="s">
        <v>42712</v>
      </c>
    </row>
    <row r="20" spans="2:5">
      <c r="B20" s="14" t="s">
        <v>42713</v>
      </c>
    </row>
    <row r="21" spans="2:5">
      <c r="B21" s="15" t="s">
        <v>42715</v>
      </c>
    </row>
  </sheetData>
  <mergeCells count="3">
    <mergeCell ref="B2:K3"/>
    <mergeCell ref="B5:K6"/>
    <mergeCell ref="B8:K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7"/>
  <sheetViews>
    <sheetView workbookViewId="0">
      <selection sqref="A1:E2"/>
    </sheetView>
  </sheetViews>
  <sheetFormatPr defaultRowHeight="30" customHeight="1"/>
  <cols>
    <col min="1" max="1" width="35.77734375" style="3" customWidth="1"/>
    <col min="2" max="4" width="20.77734375" style="3" customWidth="1"/>
    <col min="5" max="5" width="80.77734375" style="7" customWidth="1"/>
    <col min="6" max="7" width="20.77734375" style="8" customWidth="1"/>
  </cols>
  <sheetData>
    <row r="1" spans="1:7" s="3" customFormat="1" ht="15" customHeight="1">
      <c r="A1" s="18" t="s">
        <v>42705</v>
      </c>
      <c r="B1" s="18"/>
      <c r="C1" s="18"/>
      <c r="D1" s="18"/>
      <c r="E1" s="18"/>
      <c r="F1" s="8"/>
      <c r="G1" s="8"/>
    </row>
    <row r="2" spans="1:7" s="3" customFormat="1" ht="15" customHeight="1">
      <c r="A2" s="18"/>
      <c r="B2" s="18"/>
      <c r="C2" s="18"/>
      <c r="D2" s="18"/>
      <c r="E2" s="18"/>
      <c r="F2" s="8"/>
      <c r="G2" s="8"/>
    </row>
    <row r="3" spans="1:7" s="3" customFormat="1" ht="30" customHeight="1">
      <c r="A3" s="4" t="s">
        <v>0</v>
      </c>
      <c r="B3" s="4" t="s">
        <v>42716</v>
      </c>
      <c r="C3" s="4" t="s">
        <v>42717</v>
      </c>
      <c r="D3" s="4" t="s">
        <v>42718</v>
      </c>
      <c r="E3" s="4" t="s">
        <v>42719</v>
      </c>
      <c r="F3" s="9" t="s">
        <v>42720</v>
      </c>
      <c r="G3" s="9" t="s">
        <v>42721</v>
      </c>
    </row>
    <row r="4" spans="1:7" ht="30" customHeight="1">
      <c r="A4" s="3" t="s">
        <v>1</v>
      </c>
      <c r="B4" s="3" t="s">
        <v>2</v>
      </c>
      <c r="C4" s="3" t="s">
        <v>5</v>
      </c>
      <c r="D4" s="3" t="s">
        <v>49</v>
      </c>
      <c r="E4" s="7" t="s">
        <v>70</v>
      </c>
      <c r="F4" s="10" t="str">
        <f t="shared" ref="F4:G24" si="0">HYPERLINK("http://www.ssc.wisc.edu/wlsresearch/documentation/waves/?wave=descriptive&amp;module=dscrMod","module=dscrMod")</f>
        <v>module=dscrMod</v>
      </c>
      <c r="G4" s="10" t="str">
        <f t="shared" si="0"/>
        <v>module=dscrMod</v>
      </c>
    </row>
    <row r="5" spans="1:7" ht="30" customHeight="1">
      <c r="A5" s="3" t="s">
        <v>1</v>
      </c>
      <c r="B5" s="3" t="s">
        <v>2</v>
      </c>
      <c r="C5" s="3" t="s">
        <v>6</v>
      </c>
      <c r="D5" s="3" t="s">
        <v>50</v>
      </c>
      <c r="E5" s="7" t="s">
        <v>71</v>
      </c>
      <c r="F5" s="10" t="str">
        <f t="shared" si="0"/>
        <v>module=dscrMod</v>
      </c>
      <c r="G5" s="10" t="str">
        <f t="shared" si="0"/>
        <v>module=dscrMod</v>
      </c>
    </row>
    <row r="6" spans="1:7" ht="30" customHeight="1">
      <c r="A6" s="3" t="s">
        <v>1</v>
      </c>
      <c r="B6" s="3" t="s">
        <v>2</v>
      </c>
      <c r="C6" s="3" t="s">
        <v>7</v>
      </c>
      <c r="D6" s="3" t="s">
        <v>51</v>
      </c>
      <c r="E6" s="7" t="s">
        <v>72</v>
      </c>
      <c r="F6" s="10" t="str">
        <f t="shared" si="0"/>
        <v>module=dscrMod</v>
      </c>
      <c r="G6" s="10" t="str">
        <f t="shared" si="0"/>
        <v>module=dscrMod</v>
      </c>
    </row>
    <row r="7" spans="1:7" ht="30" customHeight="1">
      <c r="A7" s="3" t="s">
        <v>1</v>
      </c>
      <c r="B7" s="3" t="s">
        <v>2</v>
      </c>
      <c r="C7" s="3" t="s">
        <v>8</v>
      </c>
      <c r="D7" s="3" t="s">
        <v>52</v>
      </c>
      <c r="E7" s="7" t="s">
        <v>73</v>
      </c>
      <c r="F7" s="10" t="str">
        <f t="shared" si="0"/>
        <v>module=dscrMod</v>
      </c>
      <c r="G7" s="10" t="str">
        <f t="shared" si="0"/>
        <v>module=dscrMod</v>
      </c>
    </row>
    <row r="8" spans="1:7" ht="30" customHeight="1">
      <c r="A8" s="3" t="s">
        <v>1</v>
      </c>
      <c r="B8" s="3" t="s">
        <v>2</v>
      </c>
      <c r="C8" s="3" t="s">
        <v>9</v>
      </c>
      <c r="D8" s="3" t="s">
        <v>53</v>
      </c>
      <c r="E8" s="7" t="s">
        <v>74</v>
      </c>
      <c r="F8" s="10" t="str">
        <f t="shared" si="0"/>
        <v>module=dscrMod</v>
      </c>
      <c r="G8" s="10" t="str">
        <f t="shared" si="0"/>
        <v>module=dscrMod</v>
      </c>
    </row>
    <row r="9" spans="1:7" ht="30" customHeight="1">
      <c r="A9" s="3" t="s">
        <v>1</v>
      </c>
      <c r="B9" s="3" t="s">
        <v>2</v>
      </c>
      <c r="C9" s="3" t="s">
        <v>10</v>
      </c>
      <c r="D9" s="3" t="s">
        <v>54</v>
      </c>
      <c r="E9" s="7" t="s">
        <v>75</v>
      </c>
      <c r="F9" s="10" t="str">
        <f t="shared" si="0"/>
        <v>module=dscrMod</v>
      </c>
      <c r="G9" s="10" t="str">
        <f t="shared" si="0"/>
        <v>module=dscrMod</v>
      </c>
    </row>
    <row r="10" spans="1:7" ht="30" customHeight="1">
      <c r="A10" s="3" t="s">
        <v>1</v>
      </c>
      <c r="B10" s="3" t="s">
        <v>2</v>
      </c>
      <c r="C10" s="3" t="s">
        <v>11</v>
      </c>
      <c r="D10" s="3" t="s">
        <v>55</v>
      </c>
      <c r="E10" s="7" t="s">
        <v>76</v>
      </c>
      <c r="F10" s="10" t="str">
        <f t="shared" si="0"/>
        <v>module=dscrMod</v>
      </c>
      <c r="G10" s="10" t="str">
        <f t="shared" si="0"/>
        <v>module=dscrMod</v>
      </c>
    </row>
    <row r="11" spans="1:7" ht="30" customHeight="1">
      <c r="A11" s="3" t="s">
        <v>1</v>
      </c>
      <c r="B11" s="3" t="s">
        <v>2</v>
      </c>
      <c r="C11" s="3" t="s">
        <v>12</v>
      </c>
      <c r="D11" s="3" t="s">
        <v>56</v>
      </c>
      <c r="E11" s="7" t="s">
        <v>77</v>
      </c>
      <c r="F11" s="10" t="str">
        <f t="shared" si="0"/>
        <v>module=dscrMod</v>
      </c>
      <c r="G11" s="10" t="str">
        <f t="shared" si="0"/>
        <v>module=dscrMod</v>
      </c>
    </row>
    <row r="12" spans="1:7" ht="30" customHeight="1">
      <c r="A12" s="3" t="s">
        <v>1</v>
      </c>
      <c r="B12" s="3" t="s">
        <v>2</v>
      </c>
      <c r="C12" s="3" t="s">
        <v>13</v>
      </c>
      <c r="D12" s="3" t="s">
        <v>57</v>
      </c>
      <c r="E12" s="7" t="s">
        <v>78</v>
      </c>
      <c r="F12" s="10" t="str">
        <f t="shared" si="0"/>
        <v>module=dscrMod</v>
      </c>
      <c r="G12" s="10" t="str">
        <f t="shared" si="0"/>
        <v>module=dscrMod</v>
      </c>
    </row>
    <row r="13" spans="1:7" ht="30" customHeight="1">
      <c r="A13" s="3" t="s">
        <v>1</v>
      </c>
      <c r="B13" s="3" t="s">
        <v>2</v>
      </c>
      <c r="C13" s="3" t="s">
        <v>14</v>
      </c>
      <c r="D13" s="3" t="s">
        <v>58</v>
      </c>
      <c r="E13" s="7" t="s">
        <v>79</v>
      </c>
      <c r="F13" s="10" t="str">
        <f t="shared" si="0"/>
        <v>module=dscrMod</v>
      </c>
      <c r="G13" s="10" t="str">
        <f t="shared" si="0"/>
        <v>module=dscrMod</v>
      </c>
    </row>
    <row r="14" spans="1:7" ht="30" customHeight="1">
      <c r="A14" s="3" t="s">
        <v>1</v>
      </c>
      <c r="B14" s="3" t="s">
        <v>2</v>
      </c>
      <c r="C14" s="3" t="s">
        <v>15</v>
      </c>
      <c r="D14" s="3" t="s">
        <v>59</v>
      </c>
      <c r="E14" s="7" t="s">
        <v>80</v>
      </c>
      <c r="F14" s="10" t="str">
        <f t="shared" si="0"/>
        <v>module=dscrMod</v>
      </c>
      <c r="G14" s="10" t="str">
        <f t="shared" si="0"/>
        <v>module=dscrMod</v>
      </c>
    </row>
    <row r="15" spans="1:7" ht="30" customHeight="1">
      <c r="A15" s="3" t="s">
        <v>1</v>
      </c>
      <c r="B15" s="3" t="s">
        <v>2</v>
      </c>
      <c r="C15" s="3" t="s">
        <v>16</v>
      </c>
      <c r="D15" s="3" t="s">
        <v>60</v>
      </c>
      <c r="E15" s="7" t="s">
        <v>81</v>
      </c>
      <c r="F15" s="10" t="str">
        <f t="shared" si="0"/>
        <v>module=dscrMod</v>
      </c>
      <c r="G15" s="10" t="str">
        <f t="shared" si="0"/>
        <v>module=dscrMod</v>
      </c>
    </row>
    <row r="16" spans="1:7" ht="30" customHeight="1">
      <c r="A16" s="3" t="s">
        <v>1</v>
      </c>
      <c r="B16" s="3" t="s">
        <v>2</v>
      </c>
      <c r="C16" s="3" t="s">
        <v>17</v>
      </c>
      <c r="D16" s="3" t="s">
        <v>61</v>
      </c>
      <c r="E16" s="7" t="s">
        <v>82</v>
      </c>
      <c r="F16" s="10" t="str">
        <f t="shared" si="0"/>
        <v>module=dscrMod</v>
      </c>
      <c r="G16" s="10" t="str">
        <f t="shared" si="0"/>
        <v>module=dscrMod</v>
      </c>
    </row>
    <row r="17" spans="1:7" ht="30" customHeight="1">
      <c r="A17" s="3" t="s">
        <v>1</v>
      </c>
      <c r="B17" s="3" t="s">
        <v>2</v>
      </c>
      <c r="C17" s="3" t="s">
        <v>18</v>
      </c>
      <c r="D17" s="3" t="s">
        <v>62</v>
      </c>
      <c r="E17" s="7" t="s">
        <v>83</v>
      </c>
      <c r="F17" s="10" t="str">
        <f t="shared" si="0"/>
        <v>module=dscrMod</v>
      </c>
      <c r="G17" s="10" t="str">
        <f t="shared" si="0"/>
        <v>module=dscrMod</v>
      </c>
    </row>
    <row r="18" spans="1:7" ht="30" customHeight="1">
      <c r="A18" s="3" t="s">
        <v>1</v>
      </c>
      <c r="B18" s="3" t="s">
        <v>2</v>
      </c>
      <c r="C18" s="3" t="s">
        <v>19</v>
      </c>
      <c r="D18" s="3" t="s">
        <v>63</v>
      </c>
      <c r="E18" s="7" t="s">
        <v>84</v>
      </c>
      <c r="F18" s="10" t="str">
        <f t="shared" si="0"/>
        <v>module=dscrMod</v>
      </c>
      <c r="G18" s="10" t="str">
        <f t="shared" si="0"/>
        <v>module=dscrMod</v>
      </c>
    </row>
    <row r="19" spans="1:7" ht="30" customHeight="1">
      <c r="A19" s="3" t="s">
        <v>1</v>
      </c>
      <c r="B19" s="3" t="s">
        <v>2</v>
      </c>
      <c r="C19" s="3" t="s">
        <v>20</v>
      </c>
      <c r="D19" s="3" t="s">
        <v>64</v>
      </c>
      <c r="E19" s="7" t="s">
        <v>85</v>
      </c>
      <c r="F19" s="10" t="str">
        <f t="shared" si="0"/>
        <v>module=dscrMod</v>
      </c>
      <c r="G19" s="10" t="str">
        <f t="shared" si="0"/>
        <v>module=dscrMod</v>
      </c>
    </row>
    <row r="20" spans="1:7" ht="30" customHeight="1">
      <c r="A20" s="3" t="s">
        <v>1</v>
      </c>
      <c r="B20" s="3" t="s">
        <v>2</v>
      </c>
      <c r="C20" s="3" t="s">
        <v>21</v>
      </c>
      <c r="D20" s="3" t="s">
        <v>65</v>
      </c>
      <c r="E20" s="7" t="s">
        <v>86</v>
      </c>
      <c r="F20" s="10" t="str">
        <f t="shared" si="0"/>
        <v>module=dscrMod</v>
      </c>
      <c r="G20" s="10" t="str">
        <f t="shared" si="0"/>
        <v>module=dscrMod</v>
      </c>
    </row>
    <row r="21" spans="1:7" ht="30" customHeight="1">
      <c r="A21" s="3" t="s">
        <v>1</v>
      </c>
      <c r="B21" s="3" t="s">
        <v>2</v>
      </c>
      <c r="C21" s="3" t="s">
        <v>22</v>
      </c>
      <c r="D21" s="3" t="s">
        <v>66</v>
      </c>
      <c r="E21" s="7" t="s">
        <v>87</v>
      </c>
      <c r="F21" s="10" t="str">
        <f t="shared" si="0"/>
        <v>module=dscrMod</v>
      </c>
      <c r="G21" s="10" t="str">
        <f t="shared" si="0"/>
        <v>module=dscrMod</v>
      </c>
    </row>
    <row r="22" spans="1:7" ht="30" customHeight="1">
      <c r="A22" s="3" t="s">
        <v>1</v>
      </c>
      <c r="B22" s="3" t="s">
        <v>2</v>
      </c>
      <c r="C22" s="3" t="s">
        <v>23</v>
      </c>
      <c r="D22" s="3" t="s">
        <v>67</v>
      </c>
      <c r="E22" s="7" t="s">
        <v>88</v>
      </c>
      <c r="F22" s="10" t="str">
        <f t="shared" si="0"/>
        <v>module=dscrMod</v>
      </c>
      <c r="G22" s="10" t="str">
        <f t="shared" si="0"/>
        <v>module=dscrMod</v>
      </c>
    </row>
    <row r="23" spans="1:7" ht="30" customHeight="1">
      <c r="A23" s="3" t="s">
        <v>1</v>
      </c>
      <c r="B23" s="3" t="s">
        <v>2</v>
      </c>
      <c r="C23" s="3" t="s">
        <v>24</v>
      </c>
      <c r="D23" s="3" t="s">
        <v>68</v>
      </c>
      <c r="E23" s="7" t="s">
        <v>89</v>
      </c>
      <c r="F23" s="10" t="str">
        <f t="shared" si="0"/>
        <v>module=dscrMod</v>
      </c>
      <c r="G23" s="10" t="str">
        <f t="shared" si="0"/>
        <v>module=dscrMod</v>
      </c>
    </row>
    <row r="24" spans="1:7" ht="30" customHeight="1">
      <c r="A24" s="3" t="s">
        <v>1</v>
      </c>
      <c r="B24" s="3" t="s">
        <v>2</v>
      </c>
      <c r="C24" s="3" t="s">
        <v>25</v>
      </c>
      <c r="D24" s="3" t="s">
        <v>69</v>
      </c>
      <c r="E24" s="7" t="s">
        <v>90</v>
      </c>
      <c r="F24" s="10" t="str">
        <f t="shared" si="0"/>
        <v>module=dscrMod</v>
      </c>
      <c r="G24" s="10" t="str">
        <f t="shared" si="0"/>
        <v>module=dscrMod</v>
      </c>
    </row>
    <row r="25" spans="1:7" ht="30" customHeight="1">
      <c r="A25" s="3" t="s">
        <v>1</v>
      </c>
      <c r="B25" s="3" t="s">
        <v>3</v>
      </c>
      <c r="C25" s="3" t="s">
        <v>26</v>
      </c>
      <c r="D25" s="3" t="s">
        <v>26</v>
      </c>
      <c r="E25" s="7" t="s">
        <v>91</v>
      </c>
      <c r="F25" s="10" t="str">
        <f t="shared" ref="F25:F42" si="1">HYPERLINK("http://www.ssc.wisc.edu/wlsresearch/documentation/waves/?wave=descriptive&amp;module=dscrMod","module=dscrMod")</f>
        <v>module=dscrMod</v>
      </c>
      <c r="G25" s="8" t="s">
        <v>114</v>
      </c>
    </row>
    <row r="26" spans="1:7" ht="30" customHeight="1">
      <c r="A26" s="3" t="s">
        <v>1</v>
      </c>
      <c r="B26" s="3" t="s">
        <v>3</v>
      </c>
      <c r="C26" s="3" t="s">
        <v>27</v>
      </c>
      <c r="D26" s="3" t="s">
        <v>27</v>
      </c>
      <c r="E26" s="7" t="s">
        <v>92</v>
      </c>
      <c r="F26" s="10" t="str">
        <f t="shared" si="1"/>
        <v>module=dscrMod</v>
      </c>
      <c r="G26" s="8" t="s">
        <v>114</v>
      </c>
    </row>
    <row r="27" spans="1:7" ht="30" customHeight="1">
      <c r="A27" s="3" t="s">
        <v>1</v>
      </c>
      <c r="B27" s="3" t="s">
        <v>3</v>
      </c>
      <c r="C27" s="3" t="s">
        <v>28</v>
      </c>
      <c r="D27" s="3" t="s">
        <v>28</v>
      </c>
      <c r="E27" s="7" t="s">
        <v>93</v>
      </c>
      <c r="F27" s="10" t="str">
        <f t="shared" si="1"/>
        <v>module=dscrMod</v>
      </c>
      <c r="G27" s="8" t="s">
        <v>114</v>
      </c>
    </row>
    <row r="28" spans="1:7" ht="30" customHeight="1">
      <c r="A28" s="3" t="s">
        <v>1</v>
      </c>
      <c r="B28" s="3" t="s">
        <v>3</v>
      </c>
      <c r="C28" s="3" t="s">
        <v>29</v>
      </c>
      <c r="D28" s="3" t="s">
        <v>29</v>
      </c>
      <c r="E28" s="7" t="s">
        <v>94</v>
      </c>
      <c r="F28" s="10" t="str">
        <f t="shared" si="1"/>
        <v>module=dscrMod</v>
      </c>
      <c r="G28" s="8" t="s">
        <v>114</v>
      </c>
    </row>
    <row r="29" spans="1:7" ht="30" customHeight="1">
      <c r="A29" s="3" t="s">
        <v>1</v>
      </c>
      <c r="B29" s="3" t="s">
        <v>3</v>
      </c>
      <c r="C29" s="3" t="s">
        <v>30</v>
      </c>
      <c r="D29" s="3" t="s">
        <v>30</v>
      </c>
      <c r="E29" s="7" t="s">
        <v>95</v>
      </c>
      <c r="F29" s="10" t="str">
        <f t="shared" si="1"/>
        <v>module=dscrMod</v>
      </c>
      <c r="G29" s="8" t="s">
        <v>114</v>
      </c>
    </row>
    <row r="30" spans="1:7" ht="30" customHeight="1">
      <c r="A30" s="3" t="s">
        <v>1</v>
      </c>
      <c r="B30" s="3" t="s">
        <v>3</v>
      </c>
      <c r="C30" s="3" t="s">
        <v>31</v>
      </c>
      <c r="D30" s="3" t="s">
        <v>31</v>
      </c>
      <c r="E30" s="7" t="s">
        <v>96</v>
      </c>
      <c r="F30" s="10" t="str">
        <f t="shared" si="1"/>
        <v>module=dscrMod</v>
      </c>
      <c r="G30" s="8" t="s">
        <v>114</v>
      </c>
    </row>
    <row r="31" spans="1:7" ht="30" customHeight="1">
      <c r="A31" s="3" t="s">
        <v>1</v>
      </c>
      <c r="B31" s="3" t="s">
        <v>3</v>
      </c>
      <c r="C31" s="3" t="s">
        <v>32</v>
      </c>
      <c r="D31" s="3" t="s">
        <v>32</v>
      </c>
      <c r="E31" s="7" t="s">
        <v>97</v>
      </c>
      <c r="F31" s="10" t="str">
        <f t="shared" si="1"/>
        <v>module=dscrMod</v>
      </c>
      <c r="G31" s="8" t="s">
        <v>114</v>
      </c>
    </row>
    <row r="32" spans="1:7" ht="30" customHeight="1">
      <c r="A32" s="3" t="s">
        <v>1</v>
      </c>
      <c r="B32" s="3" t="s">
        <v>3</v>
      </c>
      <c r="C32" s="3" t="s">
        <v>33</v>
      </c>
      <c r="D32" s="3" t="s">
        <v>33</v>
      </c>
      <c r="E32" s="7" t="s">
        <v>98</v>
      </c>
      <c r="F32" s="10" t="str">
        <f t="shared" si="1"/>
        <v>module=dscrMod</v>
      </c>
      <c r="G32" s="8" t="s">
        <v>114</v>
      </c>
    </row>
    <row r="33" spans="1:7" ht="30" customHeight="1">
      <c r="A33" s="3" t="s">
        <v>1</v>
      </c>
      <c r="B33" s="3" t="s">
        <v>3</v>
      </c>
      <c r="C33" s="3" t="s">
        <v>34</v>
      </c>
      <c r="D33" s="3" t="s">
        <v>34</v>
      </c>
      <c r="E33" s="7" t="s">
        <v>99</v>
      </c>
      <c r="F33" s="10" t="str">
        <f t="shared" si="1"/>
        <v>module=dscrMod</v>
      </c>
      <c r="G33" s="8" t="s">
        <v>114</v>
      </c>
    </row>
    <row r="34" spans="1:7" ht="30" customHeight="1">
      <c r="A34" s="3" t="s">
        <v>1</v>
      </c>
      <c r="B34" s="3" t="s">
        <v>3</v>
      </c>
      <c r="C34" s="3" t="s">
        <v>35</v>
      </c>
      <c r="D34" s="3" t="s">
        <v>35</v>
      </c>
      <c r="E34" s="7" t="s">
        <v>100</v>
      </c>
      <c r="F34" s="10" t="str">
        <f t="shared" si="1"/>
        <v>module=dscrMod</v>
      </c>
      <c r="G34" s="8" t="s">
        <v>114</v>
      </c>
    </row>
    <row r="35" spans="1:7" ht="30" customHeight="1">
      <c r="A35" s="3" t="s">
        <v>1</v>
      </c>
      <c r="B35" s="3" t="s">
        <v>3</v>
      </c>
      <c r="C35" s="3" t="s">
        <v>36</v>
      </c>
      <c r="D35" s="3" t="s">
        <v>36</v>
      </c>
      <c r="E35" s="7" t="s">
        <v>101</v>
      </c>
      <c r="F35" s="10" t="str">
        <f t="shared" si="1"/>
        <v>module=dscrMod</v>
      </c>
      <c r="G35" s="8" t="s">
        <v>114</v>
      </c>
    </row>
    <row r="36" spans="1:7" ht="30" customHeight="1">
      <c r="A36" s="3" t="s">
        <v>1</v>
      </c>
      <c r="B36" s="3" t="s">
        <v>3</v>
      </c>
      <c r="C36" s="3" t="s">
        <v>37</v>
      </c>
      <c r="D36" s="3" t="s">
        <v>37</v>
      </c>
      <c r="E36" s="7" t="s">
        <v>102</v>
      </c>
      <c r="F36" s="10" t="str">
        <f t="shared" si="1"/>
        <v>module=dscrMod</v>
      </c>
      <c r="G36" s="8" t="s">
        <v>114</v>
      </c>
    </row>
    <row r="37" spans="1:7" ht="30" customHeight="1">
      <c r="A37" s="3" t="s">
        <v>1</v>
      </c>
      <c r="B37" s="3" t="s">
        <v>3</v>
      </c>
      <c r="C37" s="3" t="s">
        <v>38</v>
      </c>
      <c r="D37" s="3" t="s">
        <v>38</v>
      </c>
      <c r="E37" s="7" t="s">
        <v>103</v>
      </c>
      <c r="F37" s="10" t="str">
        <f t="shared" si="1"/>
        <v>module=dscrMod</v>
      </c>
      <c r="G37" s="8" t="s">
        <v>114</v>
      </c>
    </row>
    <row r="38" spans="1:7" ht="30" customHeight="1">
      <c r="A38" s="3" t="s">
        <v>1</v>
      </c>
      <c r="B38" s="3" t="s">
        <v>3</v>
      </c>
      <c r="C38" s="3" t="s">
        <v>39</v>
      </c>
      <c r="D38" s="3" t="s">
        <v>39</v>
      </c>
      <c r="E38" s="7" t="s">
        <v>104</v>
      </c>
      <c r="F38" s="10" t="str">
        <f t="shared" si="1"/>
        <v>module=dscrMod</v>
      </c>
      <c r="G38" s="8" t="s">
        <v>114</v>
      </c>
    </row>
    <row r="39" spans="1:7" ht="30" customHeight="1">
      <c r="A39" s="3" t="s">
        <v>1</v>
      </c>
      <c r="B39" s="3" t="s">
        <v>3</v>
      </c>
      <c r="C39" s="3" t="s">
        <v>40</v>
      </c>
      <c r="D39" s="3" t="s">
        <v>40</v>
      </c>
      <c r="E39" s="7" t="s">
        <v>105</v>
      </c>
      <c r="F39" s="10" t="str">
        <f t="shared" si="1"/>
        <v>module=dscrMod</v>
      </c>
      <c r="G39" s="8" t="s">
        <v>114</v>
      </c>
    </row>
    <row r="40" spans="1:7" ht="30" customHeight="1">
      <c r="A40" s="3" t="s">
        <v>1</v>
      </c>
      <c r="B40" s="3" t="s">
        <v>3</v>
      </c>
      <c r="C40" s="3" t="s">
        <v>41</v>
      </c>
      <c r="D40" s="3" t="s">
        <v>41</v>
      </c>
      <c r="E40" s="7" t="s">
        <v>106</v>
      </c>
      <c r="F40" s="10" t="str">
        <f t="shared" si="1"/>
        <v>module=dscrMod</v>
      </c>
      <c r="G40" s="8" t="s">
        <v>114</v>
      </c>
    </row>
    <row r="41" spans="1:7" ht="30" customHeight="1">
      <c r="A41" s="3" t="s">
        <v>1</v>
      </c>
      <c r="B41" s="3" t="s">
        <v>3</v>
      </c>
      <c r="C41" s="3" t="s">
        <v>42</v>
      </c>
      <c r="D41" s="3" t="s">
        <v>42</v>
      </c>
      <c r="E41" s="7" t="s">
        <v>107</v>
      </c>
      <c r="F41" s="10" t="str">
        <f t="shared" si="1"/>
        <v>module=dscrMod</v>
      </c>
      <c r="G41" s="8" t="s">
        <v>114</v>
      </c>
    </row>
    <row r="42" spans="1:7" ht="30" customHeight="1">
      <c r="A42" s="3" t="s">
        <v>1</v>
      </c>
      <c r="B42" s="3" t="s">
        <v>3</v>
      </c>
      <c r="C42" s="3" t="s">
        <v>43</v>
      </c>
      <c r="D42" s="3" t="s">
        <v>43</v>
      </c>
      <c r="E42" s="7" t="s">
        <v>108</v>
      </c>
      <c r="F42" s="10" t="str">
        <f t="shared" si="1"/>
        <v>module=dscrMod</v>
      </c>
      <c r="G42" s="8" t="s">
        <v>114</v>
      </c>
    </row>
    <row r="43" spans="1:7" ht="30" customHeight="1">
      <c r="A43" s="3" t="s">
        <v>1</v>
      </c>
      <c r="B43" s="3" t="s">
        <v>4</v>
      </c>
      <c r="C43" s="3" t="s">
        <v>44</v>
      </c>
      <c r="D43" s="3" t="s">
        <v>44</v>
      </c>
      <c r="E43" s="7" t="s">
        <v>109</v>
      </c>
      <c r="F43" s="8" t="s">
        <v>114</v>
      </c>
      <c r="G43" s="10" t="str">
        <f>HYPERLINK("http://www.ssc.wisc.edu/wlsresearch/documentation/waves/?wave=descriptive&amp;module=dscrMod","module=dscrMod")</f>
        <v>module=dscrMod</v>
      </c>
    </row>
    <row r="44" spans="1:7" ht="30" customHeight="1">
      <c r="A44" s="3" t="s">
        <v>1</v>
      </c>
      <c r="B44" s="3" t="s">
        <v>4</v>
      </c>
      <c r="C44" s="3" t="s">
        <v>45</v>
      </c>
      <c r="D44" s="3" t="s">
        <v>45</v>
      </c>
      <c r="E44" s="7" t="s">
        <v>110</v>
      </c>
      <c r="F44" s="8" t="s">
        <v>114</v>
      </c>
      <c r="G44" s="10" t="str">
        <f>HYPERLINK("http://www.ssc.wisc.edu/wlsresearch/documentation/waves/?wave=descriptive&amp;module=dscrMod","module=dscrMod")</f>
        <v>module=dscrMod</v>
      </c>
    </row>
    <row r="45" spans="1:7" ht="30" customHeight="1">
      <c r="A45" s="3" t="s">
        <v>1</v>
      </c>
      <c r="B45" s="3" t="s">
        <v>4</v>
      </c>
      <c r="C45" s="3" t="s">
        <v>46</v>
      </c>
      <c r="D45" s="3" t="s">
        <v>46</v>
      </c>
      <c r="E45" s="7" t="s">
        <v>111</v>
      </c>
      <c r="F45" s="8" t="s">
        <v>114</v>
      </c>
      <c r="G45" s="10" t="str">
        <f>HYPERLINK("http://www.ssc.wisc.edu/wlsresearch/documentation/waves/?wave=descriptive&amp;module=dscrMod","module=dscrMod")</f>
        <v>module=dscrMod</v>
      </c>
    </row>
    <row r="46" spans="1:7" ht="30" customHeight="1">
      <c r="A46" s="3" t="s">
        <v>1</v>
      </c>
      <c r="B46" s="3" t="s">
        <v>4</v>
      </c>
      <c r="C46" s="3" t="s">
        <v>47</v>
      </c>
      <c r="D46" s="3" t="s">
        <v>47</v>
      </c>
      <c r="E46" s="7" t="s">
        <v>112</v>
      </c>
      <c r="F46" s="8" t="s">
        <v>114</v>
      </c>
      <c r="G46" s="10" t="str">
        <f>HYPERLINK("http://www.ssc.wisc.edu/wlsresearch/documentation/waves/?wave=descriptive&amp;module=dscrMod","module=dscrMod")</f>
        <v>module=dscrMod</v>
      </c>
    </row>
    <row r="47" spans="1:7" ht="30" customHeight="1">
      <c r="A47" s="3" t="s">
        <v>1</v>
      </c>
      <c r="B47" s="3" t="s">
        <v>4</v>
      </c>
      <c r="C47" s="3" t="s">
        <v>48</v>
      </c>
      <c r="D47" s="3" t="s">
        <v>48</v>
      </c>
      <c r="E47" s="7" t="s">
        <v>113</v>
      </c>
      <c r="F47" s="8" t="s">
        <v>114</v>
      </c>
      <c r="G47" s="10" t="str">
        <f>HYPERLINK("http://www.ssc.wisc.edu/wlsresearch/documentation/waves/?wave=descriptive&amp;module=dscrMod","module=dscrMod")</f>
        <v>module=dscrMod</v>
      </c>
    </row>
  </sheetData>
  <autoFilter ref="A3:D3" xr:uid="{D1C2F062-9C5E-42EF-9A65-078F215D7AC7}"/>
  <mergeCells count="1">
    <mergeCell ref="A1:E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62"/>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18" t="s">
        <v>42706</v>
      </c>
      <c r="B1" s="18"/>
      <c r="C1" s="18"/>
      <c r="D1" s="18"/>
      <c r="E1" s="18"/>
      <c r="F1" s="11"/>
      <c r="G1" s="11"/>
    </row>
    <row r="2" spans="1:7" ht="15" customHeight="1">
      <c r="A2" s="18"/>
      <c r="B2" s="18"/>
      <c r="C2" s="18"/>
      <c r="D2" s="18"/>
      <c r="E2" s="18"/>
      <c r="F2" s="11"/>
      <c r="G2" s="11"/>
    </row>
    <row r="3" spans="1:7" ht="30" customHeight="1">
      <c r="A3" s="4" t="s">
        <v>0</v>
      </c>
      <c r="B3" s="4" t="s">
        <v>42716</v>
      </c>
      <c r="C3" s="4" t="s">
        <v>42717</v>
      </c>
      <c r="D3" s="4" t="s">
        <v>42718</v>
      </c>
      <c r="E3" s="4" t="s">
        <v>42719</v>
      </c>
      <c r="F3" s="4" t="s">
        <v>42720</v>
      </c>
      <c r="G3" s="4" t="s">
        <v>42721</v>
      </c>
    </row>
    <row r="4" spans="1:7" ht="30" customHeight="1">
      <c r="A4" s="3" t="s">
        <v>115</v>
      </c>
      <c r="B4" s="3" t="s">
        <v>3</v>
      </c>
      <c r="C4" s="3" t="s">
        <v>124</v>
      </c>
      <c r="D4" s="3" t="s">
        <v>124</v>
      </c>
      <c r="E4" s="12" t="s">
        <v>1979</v>
      </c>
      <c r="F4" s="6" t="str">
        <f t="shared" ref="F4:F35" si="0">HYPERLINK("http://www.ssc.wisc.edu/wlsresearch/documentation/waves/?wave=ancillary&amp;module=attr","module=attr")</f>
        <v>module=attr</v>
      </c>
      <c r="G4" s="3" t="s">
        <v>114</v>
      </c>
    </row>
    <row r="5" spans="1:7" ht="30" customHeight="1">
      <c r="A5" s="3" t="s">
        <v>115</v>
      </c>
      <c r="B5" s="3" t="s">
        <v>3</v>
      </c>
      <c r="C5" s="3" t="s">
        <v>125</v>
      </c>
      <c r="D5" s="3" t="s">
        <v>125</v>
      </c>
      <c r="E5" s="12" t="s">
        <v>1980</v>
      </c>
      <c r="F5" s="6" t="str">
        <f t="shared" si="0"/>
        <v>module=attr</v>
      </c>
      <c r="G5" s="3" t="s">
        <v>114</v>
      </c>
    </row>
    <row r="6" spans="1:7" ht="30" customHeight="1">
      <c r="A6" s="3" t="s">
        <v>115</v>
      </c>
      <c r="B6" s="3" t="s">
        <v>3</v>
      </c>
      <c r="C6" s="3" t="s">
        <v>126</v>
      </c>
      <c r="D6" s="3" t="s">
        <v>126</v>
      </c>
      <c r="E6" s="12" t="s">
        <v>1981</v>
      </c>
      <c r="F6" s="6" t="str">
        <f t="shared" si="0"/>
        <v>module=attr</v>
      </c>
      <c r="G6" s="3" t="s">
        <v>114</v>
      </c>
    </row>
    <row r="7" spans="1:7" ht="30" customHeight="1">
      <c r="A7" s="3" t="s">
        <v>115</v>
      </c>
      <c r="B7" s="3" t="s">
        <v>3</v>
      </c>
      <c r="C7" s="3" t="s">
        <v>127</v>
      </c>
      <c r="D7" s="3" t="s">
        <v>127</v>
      </c>
      <c r="E7" s="12" t="s">
        <v>1982</v>
      </c>
      <c r="F7" s="6" t="str">
        <f t="shared" si="0"/>
        <v>module=attr</v>
      </c>
      <c r="G7" s="3" t="s">
        <v>114</v>
      </c>
    </row>
    <row r="8" spans="1:7" ht="30" customHeight="1">
      <c r="A8" s="3" t="s">
        <v>115</v>
      </c>
      <c r="B8" s="3" t="s">
        <v>3</v>
      </c>
      <c r="C8" s="3" t="s">
        <v>128</v>
      </c>
      <c r="D8" s="3" t="s">
        <v>128</v>
      </c>
      <c r="E8" s="12" t="s">
        <v>1983</v>
      </c>
      <c r="F8" s="6" t="str">
        <f t="shared" si="0"/>
        <v>module=attr</v>
      </c>
      <c r="G8" s="3" t="s">
        <v>114</v>
      </c>
    </row>
    <row r="9" spans="1:7" ht="30" customHeight="1">
      <c r="A9" s="3" t="s">
        <v>115</v>
      </c>
      <c r="B9" s="3" t="s">
        <v>3</v>
      </c>
      <c r="C9" s="3" t="s">
        <v>129</v>
      </c>
      <c r="D9" s="3" t="s">
        <v>129</v>
      </c>
      <c r="E9" s="12" t="s">
        <v>1984</v>
      </c>
      <c r="F9" s="6" t="str">
        <f t="shared" si="0"/>
        <v>module=attr</v>
      </c>
      <c r="G9" s="3" t="s">
        <v>114</v>
      </c>
    </row>
    <row r="10" spans="1:7" ht="30" customHeight="1">
      <c r="A10" s="3" t="s">
        <v>115</v>
      </c>
      <c r="B10" s="3" t="s">
        <v>3</v>
      </c>
      <c r="C10" s="3" t="s">
        <v>130</v>
      </c>
      <c r="D10" s="3" t="s">
        <v>130</v>
      </c>
      <c r="E10" s="12" t="s">
        <v>1985</v>
      </c>
      <c r="F10" s="6" t="str">
        <f t="shared" si="0"/>
        <v>module=attr</v>
      </c>
      <c r="G10" s="3" t="s">
        <v>114</v>
      </c>
    </row>
    <row r="11" spans="1:7" ht="30" customHeight="1">
      <c r="A11" s="3" t="s">
        <v>115</v>
      </c>
      <c r="B11" s="3" t="s">
        <v>3</v>
      </c>
      <c r="C11" s="3" t="s">
        <v>131</v>
      </c>
      <c r="D11" s="3" t="s">
        <v>131</v>
      </c>
      <c r="E11" s="12" t="s">
        <v>1986</v>
      </c>
      <c r="F11" s="6" t="str">
        <f t="shared" si="0"/>
        <v>module=attr</v>
      </c>
      <c r="G11" s="3" t="s">
        <v>114</v>
      </c>
    </row>
    <row r="12" spans="1:7" ht="30" customHeight="1">
      <c r="A12" s="3" t="s">
        <v>115</v>
      </c>
      <c r="B12" s="3" t="s">
        <v>3</v>
      </c>
      <c r="C12" s="3" t="s">
        <v>132</v>
      </c>
      <c r="D12" s="3" t="s">
        <v>132</v>
      </c>
      <c r="E12" s="12" t="s">
        <v>1987</v>
      </c>
      <c r="F12" s="6" t="str">
        <f t="shared" si="0"/>
        <v>module=attr</v>
      </c>
      <c r="G12" s="3" t="s">
        <v>114</v>
      </c>
    </row>
    <row r="13" spans="1:7" ht="30" customHeight="1">
      <c r="A13" s="3" t="s">
        <v>115</v>
      </c>
      <c r="B13" s="3" t="s">
        <v>3</v>
      </c>
      <c r="C13" s="3" t="s">
        <v>133</v>
      </c>
      <c r="D13" s="3" t="s">
        <v>133</v>
      </c>
      <c r="E13" s="12" t="s">
        <v>1988</v>
      </c>
      <c r="F13" s="6" t="str">
        <f t="shared" si="0"/>
        <v>module=attr</v>
      </c>
      <c r="G13" s="3" t="s">
        <v>114</v>
      </c>
    </row>
    <row r="14" spans="1:7" ht="30" customHeight="1">
      <c r="A14" s="3" t="s">
        <v>115</v>
      </c>
      <c r="B14" s="3" t="s">
        <v>3</v>
      </c>
      <c r="C14" s="3" t="s">
        <v>134</v>
      </c>
      <c r="D14" s="3" t="s">
        <v>134</v>
      </c>
      <c r="E14" s="12" t="s">
        <v>1989</v>
      </c>
      <c r="F14" s="6" t="str">
        <f t="shared" si="0"/>
        <v>module=attr</v>
      </c>
      <c r="G14" s="3" t="s">
        <v>114</v>
      </c>
    </row>
    <row r="15" spans="1:7" ht="30" customHeight="1">
      <c r="A15" s="3" t="s">
        <v>115</v>
      </c>
      <c r="B15" s="3" t="s">
        <v>3</v>
      </c>
      <c r="C15" s="3" t="s">
        <v>135</v>
      </c>
      <c r="D15" s="3" t="s">
        <v>135</v>
      </c>
      <c r="E15" s="12" t="s">
        <v>1990</v>
      </c>
      <c r="F15" s="6" t="str">
        <f t="shared" si="0"/>
        <v>module=attr</v>
      </c>
      <c r="G15" s="3" t="s">
        <v>114</v>
      </c>
    </row>
    <row r="16" spans="1:7" ht="30" customHeight="1">
      <c r="A16" s="3" t="s">
        <v>115</v>
      </c>
      <c r="B16" s="3" t="s">
        <v>3</v>
      </c>
      <c r="C16" s="3" t="s">
        <v>136</v>
      </c>
      <c r="D16" s="3" t="s">
        <v>136</v>
      </c>
      <c r="E16" s="12" t="s">
        <v>1991</v>
      </c>
      <c r="F16" s="6" t="str">
        <f t="shared" si="0"/>
        <v>module=attr</v>
      </c>
      <c r="G16" s="3" t="s">
        <v>114</v>
      </c>
    </row>
    <row r="17" spans="1:7" ht="30" customHeight="1">
      <c r="A17" s="3" t="s">
        <v>115</v>
      </c>
      <c r="B17" s="3" t="s">
        <v>3</v>
      </c>
      <c r="C17" s="3" t="s">
        <v>137</v>
      </c>
      <c r="D17" s="3" t="s">
        <v>137</v>
      </c>
      <c r="E17" s="12" t="s">
        <v>1992</v>
      </c>
      <c r="F17" s="6" t="str">
        <f t="shared" si="0"/>
        <v>module=attr</v>
      </c>
      <c r="G17" s="3" t="s">
        <v>114</v>
      </c>
    </row>
    <row r="18" spans="1:7" ht="30" customHeight="1">
      <c r="A18" s="3" t="s">
        <v>115</v>
      </c>
      <c r="B18" s="3" t="s">
        <v>3</v>
      </c>
      <c r="C18" s="3" t="s">
        <v>138</v>
      </c>
      <c r="D18" s="3" t="s">
        <v>138</v>
      </c>
      <c r="E18" s="12" t="s">
        <v>1993</v>
      </c>
      <c r="F18" s="6" t="str">
        <f t="shared" si="0"/>
        <v>module=attr</v>
      </c>
      <c r="G18" s="3" t="s">
        <v>114</v>
      </c>
    </row>
    <row r="19" spans="1:7" ht="30" customHeight="1">
      <c r="A19" s="3" t="s">
        <v>115</v>
      </c>
      <c r="B19" s="3" t="s">
        <v>3</v>
      </c>
      <c r="C19" s="3" t="s">
        <v>139</v>
      </c>
      <c r="D19" s="3" t="s">
        <v>139</v>
      </c>
      <c r="E19" s="12" t="s">
        <v>1994</v>
      </c>
      <c r="F19" s="6" t="str">
        <f t="shared" si="0"/>
        <v>module=attr</v>
      </c>
      <c r="G19" s="3" t="s">
        <v>114</v>
      </c>
    </row>
    <row r="20" spans="1:7" ht="30" customHeight="1">
      <c r="A20" s="3" t="s">
        <v>115</v>
      </c>
      <c r="B20" s="3" t="s">
        <v>3</v>
      </c>
      <c r="C20" s="3" t="s">
        <v>140</v>
      </c>
      <c r="D20" s="3" t="s">
        <v>140</v>
      </c>
      <c r="E20" s="12" t="s">
        <v>1995</v>
      </c>
      <c r="F20" s="6" t="str">
        <f t="shared" si="0"/>
        <v>module=attr</v>
      </c>
      <c r="G20" s="3" t="s">
        <v>114</v>
      </c>
    </row>
    <row r="21" spans="1:7" ht="30" customHeight="1">
      <c r="A21" s="3" t="s">
        <v>115</v>
      </c>
      <c r="B21" s="3" t="s">
        <v>3</v>
      </c>
      <c r="C21" s="3" t="s">
        <v>141</v>
      </c>
      <c r="D21" s="3" t="s">
        <v>141</v>
      </c>
      <c r="E21" s="12" t="s">
        <v>1996</v>
      </c>
      <c r="F21" s="6" t="str">
        <f t="shared" si="0"/>
        <v>module=attr</v>
      </c>
      <c r="G21" s="3" t="s">
        <v>114</v>
      </c>
    </row>
    <row r="22" spans="1:7" ht="30" customHeight="1">
      <c r="A22" s="3" t="s">
        <v>115</v>
      </c>
      <c r="B22" s="3" t="s">
        <v>3</v>
      </c>
      <c r="C22" s="3" t="s">
        <v>142</v>
      </c>
      <c r="D22" s="3" t="s">
        <v>142</v>
      </c>
      <c r="E22" s="12" t="s">
        <v>1997</v>
      </c>
      <c r="F22" s="6" t="str">
        <f t="shared" si="0"/>
        <v>module=attr</v>
      </c>
      <c r="G22" s="3" t="s">
        <v>114</v>
      </c>
    </row>
    <row r="23" spans="1:7" ht="30" customHeight="1">
      <c r="A23" s="3" t="s">
        <v>115</v>
      </c>
      <c r="B23" s="3" t="s">
        <v>3</v>
      </c>
      <c r="C23" s="3" t="s">
        <v>143</v>
      </c>
      <c r="D23" s="3" t="s">
        <v>143</v>
      </c>
      <c r="E23" s="12" t="s">
        <v>1998</v>
      </c>
      <c r="F23" s="6" t="str">
        <f t="shared" si="0"/>
        <v>module=attr</v>
      </c>
      <c r="G23" s="3" t="s">
        <v>114</v>
      </c>
    </row>
    <row r="24" spans="1:7" ht="30" customHeight="1">
      <c r="A24" s="3" t="s">
        <v>115</v>
      </c>
      <c r="B24" s="3" t="s">
        <v>3</v>
      </c>
      <c r="C24" s="3" t="s">
        <v>144</v>
      </c>
      <c r="D24" s="3" t="s">
        <v>144</v>
      </c>
      <c r="E24" s="12" t="s">
        <v>1999</v>
      </c>
      <c r="F24" s="6" t="str">
        <f t="shared" si="0"/>
        <v>module=attr</v>
      </c>
      <c r="G24" s="3" t="s">
        <v>114</v>
      </c>
    </row>
    <row r="25" spans="1:7" ht="30" customHeight="1">
      <c r="A25" s="3" t="s">
        <v>115</v>
      </c>
      <c r="B25" s="3" t="s">
        <v>3</v>
      </c>
      <c r="C25" s="3" t="s">
        <v>145</v>
      </c>
      <c r="D25" s="3" t="s">
        <v>145</v>
      </c>
      <c r="E25" s="12" t="s">
        <v>2000</v>
      </c>
      <c r="F25" s="6" t="str">
        <f t="shared" si="0"/>
        <v>module=attr</v>
      </c>
      <c r="G25" s="3" t="s">
        <v>114</v>
      </c>
    </row>
    <row r="26" spans="1:7" ht="30" customHeight="1">
      <c r="A26" s="3" t="s">
        <v>115</v>
      </c>
      <c r="B26" s="3" t="s">
        <v>3</v>
      </c>
      <c r="C26" s="3" t="s">
        <v>146</v>
      </c>
      <c r="D26" s="3" t="s">
        <v>146</v>
      </c>
      <c r="E26" s="12" t="s">
        <v>2001</v>
      </c>
      <c r="F26" s="6" t="str">
        <f t="shared" si="0"/>
        <v>module=attr</v>
      </c>
      <c r="G26" s="3" t="s">
        <v>114</v>
      </c>
    </row>
    <row r="27" spans="1:7" ht="30" customHeight="1">
      <c r="A27" s="3" t="s">
        <v>115</v>
      </c>
      <c r="B27" s="3" t="s">
        <v>3</v>
      </c>
      <c r="C27" s="3" t="s">
        <v>147</v>
      </c>
      <c r="D27" s="3" t="s">
        <v>147</v>
      </c>
      <c r="E27" s="12" t="s">
        <v>2002</v>
      </c>
      <c r="F27" s="6" t="str">
        <f t="shared" si="0"/>
        <v>module=attr</v>
      </c>
      <c r="G27" s="3" t="s">
        <v>114</v>
      </c>
    </row>
    <row r="28" spans="1:7" ht="30" customHeight="1">
      <c r="A28" s="3" t="s">
        <v>115</v>
      </c>
      <c r="B28" s="3" t="s">
        <v>3</v>
      </c>
      <c r="C28" s="3" t="s">
        <v>148</v>
      </c>
      <c r="D28" s="3" t="s">
        <v>148</v>
      </c>
      <c r="E28" s="12" t="s">
        <v>2003</v>
      </c>
      <c r="F28" s="6" t="str">
        <f t="shared" si="0"/>
        <v>module=attr</v>
      </c>
      <c r="G28" s="3" t="s">
        <v>114</v>
      </c>
    </row>
    <row r="29" spans="1:7" ht="30" customHeight="1">
      <c r="A29" s="3" t="s">
        <v>115</v>
      </c>
      <c r="B29" s="3" t="s">
        <v>3</v>
      </c>
      <c r="C29" s="3" t="s">
        <v>149</v>
      </c>
      <c r="D29" s="3" t="s">
        <v>149</v>
      </c>
      <c r="E29" s="12" t="s">
        <v>2004</v>
      </c>
      <c r="F29" s="6" t="str">
        <f t="shared" si="0"/>
        <v>module=attr</v>
      </c>
      <c r="G29" s="3" t="s">
        <v>114</v>
      </c>
    </row>
    <row r="30" spans="1:7" ht="30" customHeight="1">
      <c r="A30" s="3" t="s">
        <v>115</v>
      </c>
      <c r="B30" s="3" t="s">
        <v>3</v>
      </c>
      <c r="C30" s="3" t="s">
        <v>150</v>
      </c>
      <c r="D30" s="3" t="s">
        <v>150</v>
      </c>
      <c r="E30" s="12" t="s">
        <v>2005</v>
      </c>
      <c r="F30" s="6" t="str">
        <f t="shared" si="0"/>
        <v>module=attr</v>
      </c>
      <c r="G30" s="3" t="s">
        <v>114</v>
      </c>
    </row>
    <row r="31" spans="1:7" ht="30" customHeight="1">
      <c r="A31" s="3" t="s">
        <v>115</v>
      </c>
      <c r="B31" s="3" t="s">
        <v>3</v>
      </c>
      <c r="C31" s="3" t="s">
        <v>151</v>
      </c>
      <c r="D31" s="3" t="s">
        <v>151</v>
      </c>
      <c r="E31" s="12" t="s">
        <v>2006</v>
      </c>
      <c r="F31" s="6" t="str">
        <f t="shared" si="0"/>
        <v>module=attr</v>
      </c>
      <c r="G31" s="3" t="s">
        <v>114</v>
      </c>
    </row>
    <row r="32" spans="1:7" ht="30" customHeight="1">
      <c r="A32" s="3" t="s">
        <v>115</v>
      </c>
      <c r="B32" s="3" t="s">
        <v>3</v>
      </c>
      <c r="C32" s="3" t="s">
        <v>152</v>
      </c>
      <c r="D32" s="3" t="s">
        <v>152</v>
      </c>
      <c r="E32" s="12" t="s">
        <v>2007</v>
      </c>
      <c r="F32" s="6" t="str">
        <f t="shared" si="0"/>
        <v>module=attr</v>
      </c>
      <c r="G32" s="3" t="s">
        <v>114</v>
      </c>
    </row>
    <row r="33" spans="1:7" ht="30" customHeight="1">
      <c r="A33" s="3" t="s">
        <v>115</v>
      </c>
      <c r="B33" s="3" t="s">
        <v>3</v>
      </c>
      <c r="C33" s="3" t="s">
        <v>153</v>
      </c>
      <c r="D33" s="3" t="s">
        <v>153</v>
      </c>
      <c r="E33" s="12" t="s">
        <v>2008</v>
      </c>
      <c r="F33" s="6" t="str">
        <f t="shared" si="0"/>
        <v>module=attr</v>
      </c>
      <c r="G33" s="3" t="s">
        <v>114</v>
      </c>
    </row>
    <row r="34" spans="1:7" ht="30" customHeight="1">
      <c r="A34" s="3" t="s">
        <v>115</v>
      </c>
      <c r="B34" s="3" t="s">
        <v>3</v>
      </c>
      <c r="C34" s="3" t="s">
        <v>154</v>
      </c>
      <c r="D34" s="3" t="s">
        <v>154</v>
      </c>
      <c r="E34" s="12" t="s">
        <v>2009</v>
      </c>
      <c r="F34" s="6" t="str">
        <f t="shared" si="0"/>
        <v>module=attr</v>
      </c>
      <c r="G34" s="3" t="s">
        <v>114</v>
      </c>
    </row>
    <row r="35" spans="1:7" ht="30" customHeight="1">
      <c r="A35" s="3" t="s">
        <v>115</v>
      </c>
      <c r="B35" s="3" t="s">
        <v>3</v>
      </c>
      <c r="C35" s="3" t="s">
        <v>155</v>
      </c>
      <c r="D35" s="3" t="s">
        <v>155</v>
      </c>
      <c r="E35" s="12" t="s">
        <v>2010</v>
      </c>
      <c r="F35" s="6" t="str">
        <f t="shared" si="0"/>
        <v>module=attr</v>
      </c>
      <c r="G35" s="3" t="s">
        <v>114</v>
      </c>
    </row>
    <row r="36" spans="1:7" ht="30" customHeight="1">
      <c r="A36" s="3" t="s">
        <v>115</v>
      </c>
      <c r="B36" s="3" t="s">
        <v>3</v>
      </c>
      <c r="C36" s="3" t="s">
        <v>156</v>
      </c>
      <c r="D36" s="3" t="s">
        <v>156</v>
      </c>
      <c r="E36" s="12" t="s">
        <v>2011</v>
      </c>
      <c r="F36" s="6" t="str">
        <f t="shared" ref="F36:F54" si="1">HYPERLINK("http://www.ssc.wisc.edu/wlsresearch/documentation/waves/?wave=ancillary&amp;module=attr","module=attr")</f>
        <v>module=attr</v>
      </c>
      <c r="G36" s="3" t="s">
        <v>114</v>
      </c>
    </row>
    <row r="37" spans="1:7" ht="30" customHeight="1">
      <c r="A37" s="3" t="s">
        <v>115</v>
      </c>
      <c r="B37" s="3" t="s">
        <v>3</v>
      </c>
      <c r="C37" s="3" t="s">
        <v>157</v>
      </c>
      <c r="D37" s="3" t="s">
        <v>157</v>
      </c>
      <c r="E37" s="12" t="s">
        <v>2012</v>
      </c>
      <c r="F37" s="6" t="str">
        <f t="shared" si="1"/>
        <v>module=attr</v>
      </c>
      <c r="G37" s="3" t="s">
        <v>114</v>
      </c>
    </row>
    <row r="38" spans="1:7" ht="30" customHeight="1">
      <c r="A38" s="3" t="s">
        <v>115</v>
      </c>
      <c r="B38" s="3" t="s">
        <v>3</v>
      </c>
      <c r="C38" s="3" t="s">
        <v>158</v>
      </c>
      <c r="D38" s="3" t="s">
        <v>158</v>
      </c>
      <c r="E38" s="12" t="s">
        <v>2013</v>
      </c>
      <c r="F38" s="6" t="str">
        <f t="shared" si="1"/>
        <v>module=attr</v>
      </c>
      <c r="G38" s="3" t="s">
        <v>114</v>
      </c>
    </row>
    <row r="39" spans="1:7" ht="30" customHeight="1">
      <c r="A39" s="3" t="s">
        <v>115</v>
      </c>
      <c r="B39" s="3" t="s">
        <v>3</v>
      </c>
      <c r="C39" s="3" t="s">
        <v>159</v>
      </c>
      <c r="D39" s="3" t="s">
        <v>159</v>
      </c>
      <c r="E39" s="12" t="s">
        <v>2014</v>
      </c>
      <c r="F39" s="6" t="str">
        <f t="shared" si="1"/>
        <v>module=attr</v>
      </c>
      <c r="G39" s="3" t="s">
        <v>114</v>
      </c>
    </row>
    <row r="40" spans="1:7" ht="30" customHeight="1">
      <c r="A40" s="3" t="s">
        <v>115</v>
      </c>
      <c r="B40" s="3" t="s">
        <v>3</v>
      </c>
      <c r="C40" s="3" t="s">
        <v>160</v>
      </c>
      <c r="D40" s="3" t="s">
        <v>160</v>
      </c>
      <c r="E40" s="12" t="s">
        <v>2015</v>
      </c>
      <c r="F40" s="6" t="str">
        <f t="shared" si="1"/>
        <v>module=attr</v>
      </c>
      <c r="G40" s="3" t="s">
        <v>114</v>
      </c>
    </row>
    <row r="41" spans="1:7" ht="30" customHeight="1">
      <c r="A41" s="3" t="s">
        <v>115</v>
      </c>
      <c r="B41" s="3" t="s">
        <v>3</v>
      </c>
      <c r="C41" s="3" t="s">
        <v>161</v>
      </c>
      <c r="D41" s="3" t="s">
        <v>161</v>
      </c>
      <c r="E41" s="12" t="s">
        <v>2016</v>
      </c>
      <c r="F41" s="6" t="str">
        <f t="shared" si="1"/>
        <v>module=attr</v>
      </c>
      <c r="G41" s="3" t="s">
        <v>114</v>
      </c>
    </row>
    <row r="42" spans="1:7" ht="30" customHeight="1">
      <c r="A42" s="3" t="s">
        <v>115</v>
      </c>
      <c r="B42" s="3" t="s">
        <v>3</v>
      </c>
      <c r="C42" s="3" t="s">
        <v>162</v>
      </c>
      <c r="D42" s="3" t="s">
        <v>162</v>
      </c>
      <c r="E42" s="12" t="s">
        <v>2017</v>
      </c>
      <c r="F42" s="6" t="str">
        <f t="shared" si="1"/>
        <v>module=attr</v>
      </c>
      <c r="G42" s="3" t="s">
        <v>114</v>
      </c>
    </row>
    <row r="43" spans="1:7" ht="30" customHeight="1">
      <c r="A43" s="3" t="s">
        <v>115</v>
      </c>
      <c r="B43" s="3" t="s">
        <v>3</v>
      </c>
      <c r="C43" s="3" t="s">
        <v>163</v>
      </c>
      <c r="D43" s="3" t="s">
        <v>163</v>
      </c>
      <c r="E43" s="12" t="s">
        <v>2018</v>
      </c>
      <c r="F43" s="6" t="str">
        <f t="shared" si="1"/>
        <v>module=attr</v>
      </c>
      <c r="G43" s="3" t="s">
        <v>114</v>
      </c>
    </row>
    <row r="44" spans="1:7" ht="30" customHeight="1">
      <c r="A44" s="3" t="s">
        <v>115</v>
      </c>
      <c r="B44" s="3" t="s">
        <v>3</v>
      </c>
      <c r="C44" s="3" t="s">
        <v>164</v>
      </c>
      <c r="D44" s="3" t="s">
        <v>164</v>
      </c>
      <c r="E44" s="12" t="s">
        <v>2019</v>
      </c>
      <c r="F44" s="6" t="str">
        <f t="shared" si="1"/>
        <v>module=attr</v>
      </c>
      <c r="G44" s="3" t="s">
        <v>114</v>
      </c>
    </row>
    <row r="45" spans="1:7" ht="30" customHeight="1">
      <c r="A45" s="3" t="s">
        <v>115</v>
      </c>
      <c r="B45" s="3" t="s">
        <v>3</v>
      </c>
      <c r="C45" s="3" t="s">
        <v>165</v>
      </c>
      <c r="D45" s="3" t="s">
        <v>165</v>
      </c>
      <c r="E45" s="12" t="s">
        <v>2020</v>
      </c>
      <c r="F45" s="6" t="str">
        <f t="shared" si="1"/>
        <v>module=attr</v>
      </c>
      <c r="G45" s="3" t="s">
        <v>114</v>
      </c>
    </row>
    <row r="46" spans="1:7" ht="30" customHeight="1">
      <c r="A46" s="3" t="s">
        <v>115</v>
      </c>
      <c r="B46" s="3" t="s">
        <v>3</v>
      </c>
      <c r="C46" s="3" t="s">
        <v>166</v>
      </c>
      <c r="D46" s="3" t="s">
        <v>166</v>
      </c>
      <c r="E46" s="12" t="s">
        <v>2021</v>
      </c>
      <c r="F46" s="6" t="str">
        <f t="shared" si="1"/>
        <v>module=attr</v>
      </c>
      <c r="G46" s="3" t="s">
        <v>114</v>
      </c>
    </row>
    <row r="47" spans="1:7" ht="30" customHeight="1">
      <c r="A47" s="3" t="s">
        <v>115</v>
      </c>
      <c r="B47" s="3" t="s">
        <v>3</v>
      </c>
      <c r="C47" s="3" t="s">
        <v>167</v>
      </c>
      <c r="D47" s="3" t="s">
        <v>167</v>
      </c>
      <c r="E47" s="12" t="s">
        <v>2022</v>
      </c>
      <c r="F47" s="6" t="str">
        <f t="shared" si="1"/>
        <v>module=attr</v>
      </c>
      <c r="G47" s="3" t="s">
        <v>114</v>
      </c>
    </row>
    <row r="48" spans="1:7" ht="30" customHeight="1">
      <c r="A48" s="3" t="s">
        <v>115</v>
      </c>
      <c r="B48" s="3" t="s">
        <v>3</v>
      </c>
      <c r="C48" s="3" t="s">
        <v>168</v>
      </c>
      <c r="D48" s="3" t="s">
        <v>168</v>
      </c>
      <c r="E48" s="12" t="s">
        <v>2023</v>
      </c>
      <c r="F48" s="6" t="str">
        <f t="shared" si="1"/>
        <v>module=attr</v>
      </c>
      <c r="G48" s="3" t="s">
        <v>114</v>
      </c>
    </row>
    <row r="49" spans="1:7" ht="30" customHeight="1">
      <c r="A49" s="3" t="s">
        <v>115</v>
      </c>
      <c r="B49" s="3" t="s">
        <v>3</v>
      </c>
      <c r="C49" s="3" t="s">
        <v>169</v>
      </c>
      <c r="D49" s="3" t="s">
        <v>169</v>
      </c>
      <c r="E49" s="12" t="s">
        <v>2024</v>
      </c>
      <c r="F49" s="6" t="str">
        <f t="shared" si="1"/>
        <v>module=attr</v>
      </c>
      <c r="G49" s="3" t="s">
        <v>114</v>
      </c>
    </row>
    <row r="50" spans="1:7" ht="30" customHeight="1">
      <c r="A50" s="3" t="s">
        <v>115</v>
      </c>
      <c r="B50" s="3" t="s">
        <v>3</v>
      </c>
      <c r="C50" s="3" t="s">
        <v>170</v>
      </c>
      <c r="D50" s="3" t="s">
        <v>170</v>
      </c>
      <c r="E50" s="12" t="s">
        <v>2025</v>
      </c>
      <c r="F50" s="6" t="str">
        <f t="shared" si="1"/>
        <v>module=attr</v>
      </c>
      <c r="G50" s="3" t="s">
        <v>114</v>
      </c>
    </row>
    <row r="51" spans="1:7" ht="30" customHeight="1">
      <c r="A51" s="3" t="s">
        <v>115</v>
      </c>
      <c r="B51" s="3" t="s">
        <v>3</v>
      </c>
      <c r="C51" s="3" t="s">
        <v>171</v>
      </c>
      <c r="D51" s="3" t="s">
        <v>171</v>
      </c>
      <c r="E51" s="12" t="s">
        <v>2026</v>
      </c>
      <c r="F51" s="6" t="str">
        <f t="shared" si="1"/>
        <v>module=attr</v>
      </c>
      <c r="G51" s="3" t="s">
        <v>114</v>
      </c>
    </row>
    <row r="52" spans="1:7" ht="30" customHeight="1">
      <c r="A52" s="3" t="s">
        <v>115</v>
      </c>
      <c r="B52" s="3" t="s">
        <v>3</v>
      </c>
      <c r="C52" s="3" t="s">
        <v>172</v>
      </c>
      <c r="D52" s="3" t="s">
        <v>172</v>
      </c>
      <c r="E52" s="12" t="s">
        <v>2027</v>
      </c>
      <c r="F52" s="6" t="str">
        <f t="shared" si="1"/>
        <v>module=attr</v>
      </c>
      <c r="G52" s="3" t="s">
        <v>114</v>
      </c>
    </row>
    <row r="53" spans="1:7" ht="30" customHeight="1">
      <c r="A53" s="3" t="s">
        <v>115</v>
      </c>
      <c r="B53" s="3" t="s">
        <v>3</v>
      </c>
      <c r="C53" s="3" t="s">
        <v>173</v>
      </c>
      <c r="D53" s="3" t="s">
        <v>173</v>
      </c>
      <c r="E53" s="12" t="s">
        <v>2028</v>
      </c>
      <c r="F53" s="6" t="str">
        <f t="shared" si="1"/>
        <v>module=attr</v>
      </c>
      <c r="G53" s="3" t="s">
        <v>114</v>
      </c>
    </row>
    <row r="54" spans="1:7" ht="30" customHeight="1">
      <c r="A54" s="3" t="s">
        <v>115</v>
      </c>
      <c r="B54" s="3" t="s">
        <v>3</v>
      </c>
      <c r="C54" s="3" t="s">
        <v>174</v>
      </c>
      <c r="D54" s="3" t="s">
        <v>174</v>
      </c>
      <c r="E54" s="12" t="s">
        <v>2029</v>
      </c>
      <c r="F54" s="6" t="str">
        <f t="shared" si="1"/>
        <v>module=attr</v>
      </c>
      <c r="G54" s="3" t="s">
        <v>114</v>
      </c>
    </row>
    <row r="55" spans="1:7" ht="30" customHeight="1">
      <c r="A55" s="3" t="s">
        <v>116</v>
      </c>
      <c r="B55" s="3" t="s">
        <v>3</v>
      </c>
      <c r="C55" s="3" t="s">
        <v>175</v>
      </c>
      <c r="D55" s="3" t="s">
        <v>175</v>
      </c>
      <c r="E55" s="12" t="s">
        <v>1979</v>
      </c>
      <c r="F55" s="6" t="str">
        <f t="shared" ref="F55:F63" si="2">HYPERLINK("http://www.ssc.wisc.edu/wlsresearch/documentation/waves/?wave=ancillary&amp;module=rbmi","module=rbmi")</f>
        <v>module=rbmi</v>
      </c>
      <c r="G55" s="3" t="s">
        <v>114</v>
      </c>
    </row>
    <row r="56" spans="1:7" ht="30" customHeight="1">
      <c r="A56" s="3" t="s">
        <v>116</v>
      </c>
      <c r="B56" s="3" t="s">
        <v>3</v>
      </c>
      <c r="C56" s="3" t="s">
        <v>176</v>
      </c>
      <c r="D56" s="3" t="s">
        <v>176</v>
      </c>
      <c r="E56" s="12" t="s">
        <v>2030</v>
      </c>
      <c r="F56" s="6" t="str">
        <f t="shared" si="2"/>
        <v>module=rbmi</v>
      </c>
      <c r="G56" s="3" t="s">
        <v>114</v>
      </c>
    </row>
    <row r="57" spans="1:7" ht="30" customHeight="1">
      <c r="A57" s="3" t="s">
        <v>116</v>
      </c>
      <c r="B57" s="3" t="s">
        <v>3</v>
      </c>
      <c r="C57" s="3" t="s">
        <v>177</v>
      </c>
      <c r="D57" s="3" t="s">
        <v>177</v>
      </c>
      <c r="E57" s="12" t="s">
        <v>2031</v>
      </c>
      <c r="F57" s="6" t="str">
        <f t="shared" si="2"/>
        <v>module=rbmi</v>
      </c>
      <c r="G57" s="3" t="s">
        <v>114</v>
      </c>
    </row>
    <row r="58" spans="1:7" ht="30" customHeight="1">
      <c r="A58" s="3" t="s">
        <v>116</v>
      </c>
      <c r="B58" s="3" t="s">
        <v>3</v>
      </c>
      <c r="C58" s="3" t="s">
        <v>178</v>
      </c>
      <c r="D58" s="3" t="s">
        <v>178</v>
      </c>
      <c r="E58" s="12" t="s">
        <v>2032</v>
      </c>
      <c r="F58" s="6" t="str">
        <f t="shared" si="2"/>
        <v>module=rbmi</v>
      </c>
      <c r="G58" s="3" t="s">
        <v>114</v>
      </c>
    </row>
    <row r="59" spans="1:7" ht="30" customHeight="1">
      <c r="A59" s="3" t="s">
        <v>116</v>
      </c>
      <c r="B59" s="3" t="s">
        <v>3</v>
      </c>
      <c r="C59" s="3" t="s">
        <v>179</v>
      </c>
      <c r="D59" s="3" t="s">
        <v>179</v>
      </c>
      <c r="E59" s="12" t="s">
        <v>2033</v>
      </c>
      <c r="F59" s="6" t="str">
        <f t="shared" si="2"/>
        <v>module=rbmi</v>
      </c>
      <c r="G59" s="3" t="s">
        <v>114</v>
      </c>
    </row>
    <row r="60" spans="1:7" ht="30" customHeight="1">
      <c r="A60" s="3" t="s">
        <v>116</v>
      </c>
      <c r="B60" s="3" t="s">
        <v>3</v>
      </c>
      <c r="C60" s="3" t="s">
        <v>180</v>
      </c>
      <c r="D60" s="3" t="s">
        <v>180</v>
      </c>
      <c r="E60" s="12" t="s">
        <v>2034</v>
      </c>
      <c r="F60" s="6" t="str">
        <f t="shared" si="2"/>
        <v>module=rbmi</v>
      </c>
      <c r="G60" s="3" t="s">
        <v>114</v>
      </c>
    </row>
    <row r="61" spans="1:7" ht="30" customHeight="1">
      <c r="A61" s="3" t="s">
        <v>116</v>
      </c>
      <c r="B61" s="3" t="s">
        <v>3</v>
      </c>
      <c r="C61" s="3" t="s">
        <v>181</v>
      </c>
      <c r="D61" s="3" t="s">
        <v>181</v>
      </c>
      <c r="E61" s="12" t="s">
        <v>2035</v>
      </c>
      <c r="F61" s="6" t="str">
        <f t="shared" si="2"/>
        <v>module=rbmi</v>
      </c>
      <c r="G61" s="3" t="s">
        <v>114</v>
      </c>
    </row>
    <row r="62" spans="1:7" ht="30" customHeight="1">
      <c r="A62" s="3" t="s">
        <v>116</v>
      </c>
      <c r="B62" s="3" t="s">
        <v>3</v>
      </c>
      <c r="C62" s="3" t="s">
        <v>182</v>
      </c>
      <c r="D62" s="3" t="s">
        <v>182</v>
      </c>
      <c r="E62" s="12" t="s">
        <v>2036</v>
      </c>
      <c r="F62" s="6" t="str">
        <f t="shared" si="2"/>
        <v>module=rbmi</v>
      </c>
      <c r="G62" s="3" t="s">
        <v>114</v>
      </c>
    </row>
    <row r="63" spans="1:7" ht="30" customHeight="1">
      <c r="A63" s="3" t="s">
        <v>116</v>
      </c>
      <c r="B63" s="3" t="s">
        <v>3</v>
      </c>
      <c r="C63" s="3" t="s">
        <v>183</v>
      </c>
      <c r="D63" s="3" t="s">
        <v>183</v>
      </c>
      <c r="E63" s="12" t="s">
        <v>2037</v>
      </c>
      <c r="F63" s="6" t="str">
        <f t="shared" si="2"/>
        <v>module=rbmi</v>
      </c>
      <c r="G63" s="3" t="s">
        <v>114</v>
      </c>
    </row>
    <row r="64" spans="1:7" ht="30" customHeight="1">
      <c r="A64" s="3" t="s">
        <v>117</v>
      </c>
      <c r="B64" s="3" t="s">
        <v>3</v>
      </c>
      <c r="C64" s="3" t="s">
        <v>184</v>
      </c>
      <c r="D64" s="3" t="s">
        <v>184</v>
      </c>
      <c r="E64" s="12" t="s">
        <v>2038</v>
      </c>
      <c r="F64" s="6" t="str">
        <f t="shared" ref="F64:F95" si="3">HYPERLINK("http://www.ssc.wisc.edu/wlsresearch/documentation/waves/?wave=ancillary&amp;module=actv","module=actv")</f>
        <v>module=actv</v>
      </c>
      <c r="G64" s="3" t="s">
        <v>114</v>
      </c>
    </row>
    <row r="65" spans="1:7" ht="30" customHeight="1">
      <c r="A65" s="3" t="s">
        <v>117</v>
      </c>
      <c r="B65" s="3" t="s">
        <v>3</v>
      </c>
      <c r="C65" s="3" t="s">
        <v>185</v>
      </c>
      <c r="D65" s="3" t="s">
        <v>185</v>
      </c>
      <c r="E65" s="12" t="s">
        <v>2039</v>
      </c>
      <c r="F65" s="6" t="str">
        <f t="shared" si="3"/>
        <v>module=actv</v>
      </c>
      <c r="G65" s="3" t="s">
        <v>114</v>
      </c>
    </row>
    <row r="66" spans="1:7" ht="30" customHeight="1">
      <c r="A66" s="3" t="s">
        <v>117</v>
      </c>
      <c r="B66" s="3" t="s">
        <v>3</v>
      </c>
      <c r="C66" s="3" t="s">
        <v>186</v>
      </c>
      <c r="D66" s="3" t="s">
        <v>186</v>
      </c>
      <c r="E66" s="12" t="s">
        <v>2040</v>
      </c>
      <c r="F66" s="6" t="str">
        <f t="shared" si="3"/>
        <v>module=actv</v>
      </c>
      <c r="G66" s="3" t="s">
        <v>114</v>
      </c>
    </row>
    <row r="67" spans="1:7" ht="30" customHeight="1">
      <c r="A67" s="3" t="s">
        <v>117</v>
      </c>
      <c r="B67" s="3" t="s">
        <v>3</v>
      </c>
      <c r="C67" s="3" t="s">
        <v>187</v>
      </c>
      <c r="D67" s="3" t="s">
        <v>187</v>
      </c>
      <c r="E67" s="12" t="s">
        <v>2041</v>
      </c>
      <c r="F67" s="6" t="str">
        <f t="shared" si="3"/>
        <v>module=actv</v>
      </c>
      <c r="G67" s="3" t="s">
        <v>114</v>
      </c>
    </row>
    <row r="68" spans="1:7" ht="30" customHeight="1">
      <c r="A68" s="3" t="s">
        <v>117</v>
      </c>
      <c r="B68" s="3" t="s">
        <v>3</v>
      </c>
      <c r="C68" s="3" t="s">
        <v>188</v>
      </c>
      <c r="D68" s="3" t="s">
        <v>188</v>
      </c>
      <c r="E68" s="12" t="s">
        <v>2042</v>
      </c>
      <c r="F68" s="6" t="str">
        <f t="shared" si="3"/>
        <v>module=actv</v>
      </c>
      <c r="G68" s="3" t="s">
        <v>114</v>
      </c>
    </row>
    <row r="69" spans="1:7" ht="30" customHeight="1">
      <c r="A69" s="3" t="s">
        <v>117</v>
      </c>
      <c r="B69" s="3" t="s">
        <v>3</v>
      </c>
      <c r="C69" s="3" t="s">
        <v>189</v>
      </c>
      <c r="D69" s="3" t="s">
        <v>189</v>
      </c>
      <c r="E69" s="12" t="s">
        <v>2043</v>
      </c>
      <c r="F69" s="6" t="str">
        <f t="shared" si="3"/>
        <v>module=actv</v>
      </c>
      <c r="G69" s="3" t="s">
        <v>114</v>
      </c>
    </row>
    <row r="70" spans="1:7" ht="30" customHeight="1">
      <c r="A70" s="3" t="s">
        <v>117</v>
      </c>
      <c r="B70" s="3" t="s">
        <v>3</v>
      </c>
      <c r="C70" s="3" t="s">
        <v>190</v>
      </c>
      <c r="D70" s="3" t="s">
        <v>190</v>
      </c>
      <c r="E70" s="12" t="s">
        <v>2044</v>
      </c>
      <c r="F70" s="6" t="str">
        <f t="shared" si="3"/>
        <v>module=actv</v>
      </c>
      <c r="G70" s="3" t="s">
        <v>114</v>
      </c>
    </row>
    <row r="71" spans="1:7" ht="30" customHeight="1">
      <c r="A71" s="3" t="s">
        <v>117</v>
      </c>
      <c r="B71" s="3" t="s">
        <v>3</v>
      </c>
      <c r="C71" s="3" t="s">
        <v>191</v>
      </c>
      <c r="D71" s="3" t="s">
        <v>191</v>
      </c>
      <c r="E71" s="12" t="s">
        <v>2045</v>
      </c>
      <c r="F71" s="6" t="str">
        <f t="shared" si="3"/>
        <v>module=actv</v>
      </c>
      <c r="G71" s="3" t="s">
        <v>114</v>
      </c>
    </row>
    <row r="72" spans="1:7" ht="30" customHeight="1">
      <c r="A72" s="3" t="s">
        <v>117</v>
      </c>
      <c r="B72" s="3" t="s">
        <v>3</v>
      </c>
      <c r="C72" s="3" t="s">
        <v>192</v>
      </c>
      <c r="D72" s="3" t="s">
        <v>192</v>
      </c>
      <c r="E72" s="12" t="s">
        <v>2046</v>
      </c>
      <c r="F72" s="6" t="str">
        <f t="shared" si="3"/>
        <v>module=actv</v>
      </c>
      <c r="G72" s="3" t="s">
        <v>114</v>
      </c>
    </row>
    <row r="73" spans="1:7" ht="30" customHeight="1">
      <c r="A73" s="3" t="s">
        <v>117</v>
      </c>
      <c r="B73" s="3" t="s">
        <v>3</v>
      </c>
      <c r="C73" s="3" t="s">
        <v>193</v>
      </c>
      <c r="D73" s="3" t="s">
        <v>193</v>
      </c>
      <c r="E73" s="12" t="s">
        <v>2047</v>
      </c>
      <c r="F73" s="6" t="str">
        <f t="shared" si="3"/>
        <v>module=actv</v>
      </c>
      <c r="G73" s="3" t="s">
        <v>114</v>
      </c>
    </row>
    <row r="74" spans="1:7" ht="30" customHeight="1">
      <c r="A74" s="3" t="s">
        <v>117</v>
      </c>
      <c r="B74" s="3" t="s">
        <v>3</v>
      </c>
      <c r="C74" s="3" t="s">
        <v>194</v>
      </c>
      <c r="D74" s="3" t="s">
        <v>194</v>
      </c>
      <c r="E74" s="12" t="s">
        <v>2048</v>
      </c>
      <c r="F74" s="6" t="str">
        <f t="shared" si="3"/>
        <v>module=actv</v>
      </c>
      <c r="G74" s="3" t="s">
        <v>114</v>
      </c>
    </row>
    <row r="75" spans="1:7" ht="30" customHeight="1">
      <c r="A75" s="3" t="s">
        <v>117</v>
      </c>
      <c r="B75" s="3" t="s">
        <v>3</v>
      </c>
      <c r="C75" s="3" t="s">
        <v>195</v>
      </c>
      <c r="D75" s="3" t="s">
        <v>195</v>
      </c>
      <c r="E75" s="12" t="s">
        <v>2049</v>
      </c>
      <c r="F75" s="6" t="str">
        <f t="shared" si="3"/>
        <v>module=actv</v>
      </c>
      <c r="G75" s="3" t="s">
        <v>114</v>
      </c>
    </row>
    <row r="76" spans="1:7" ht="30" customHeight="1">
      <c r="A76" s="3" t="s">
        <v>117</v>
      </c>
      <c r="B76" s="3" t="s">
        <v>3</v>
      </c>
      <c r="C76" s="3" t="s">
        <v>196</v>
      </c>
      <c r="D76" s="3" t="s">
        <v>196</v>
      </c>
      <c r="E76" s="12" t="s">
        <v>2050</v>
      </c>
      <c r="F76" s="6" t="str">
        <f t="shared" si="3"/>
        <v>module=actv</v>
      </c>
      <c r="G76" s="3" t="s">
        <v>114</v>
      </c>
    </row>
    <row r="77" spans="1:7" ht="30" customHeight="1">
      <c r="A77" s="3" t="s">
        <v>117</v>
      </c>
      <c r="B77" s="3" t="s">
        <v>3</v>
      </c>
      <c r="C77" s="3" t="s">
        <v>197</v>
      </c>
      <c r="D77" s="3" t="s">
        <v>197</v>
      </c>
      <c r="E77" s="12" t="s">
        <v>2051</v>
      </c>
      <c r="F77" s="6" t="str">
        <f t="shared" si="3"/>
        <v>module=actv</v>
      </c>
      <c r="G77" s="3" t="s">
        <v>114</v>
      </c>
    </row>
    <row r="78" spans="1:7" ht="30" customHeight="1">
      <c r="A78" s="3" t="s">
        <v>117</v>
      </c>
      <c r="B78" s="3" t="s">
        <v>3</v>
      </c>
      <c r="C78" s="3" t="s">
        <v>198</v>
      </c>
      <c r="D78" s="3" t="s">
        <v>198</v>
      </c>
      <c r="E78" s="12" t="s">
        <v>2052</v>
      </c>
      <c r="F78" s="6" t="str">
        <f t="shared" si="3"/>
        <v>module=actv</v>
      </c>
      <c r="G78" s="3" t="s">
        <v>114</v>
      </c>
    </row>
    <row r="79" spans="1:7" ht="30" customHeight="1">
      <c r="A79" s="3" t="s">
        <v>117</v>
      </c>
      <c r="B79" s="3" t="s">
        <v>3</v>
      </c>
      <c r="C79" s="3" t="s">
        <v>199</v>
      </c>
      <c r="D79" s="3" t="s">
        <v>199</v>
      </c>
      <c r="E79" s="12" t="s">
        <v>2053</v>
      </c>
      <c r="F79" s="6" t="str">
        <f t="shared" si="3"/>
        <v>module=actv</v>
      </c>
      <c r="G79" s="3" t="s">
        <v>114</v>
      </c>
    </row>
    <row r="80" spans="1:7" ht="30" customHeight="1">
      <c r="A80" s="3" t="s">
        <v>117</v>
      </c>
      <c r="B80" s="3" t="s">
        <v>3</v>
      </c>
      <c r="C80" s="3" t="s">
        <v>200</v>
      </c>
      <c r="D80" s="3" t="s">
        <v>200</v>
      </c>
      <c r="E80" s="12" t="s">
        <v>2054</v>
      </c>
      <c r="F80" s="6" t="str">
        <f t="shared" si="3"/>
        <v>module=actv</v>
      </c>
      <c r="G80" s="3" t="s">
        <v>114</v>
      </c>
    </row>
    <row r="81" spans="1:7" ht="30" customHeight="1">
      <c r="A81" s="3" t="s">
        <v>117</v>
      </c>
      <c r="B81" s="3" t="s">
        <v>3</v>
      </c>
      <c r="C81" s="3" t="s">
        <v>201</v>
      </c>
      <c r="D81" s="3" t="s">
        <v>201</v>
      </c>
      <c r="E81" s="12" t="s">
        <v>2055</v>
      </c>
      <c r="F81" s="6" t="str">
        <f t="shared" si="3"/>
        <v>module=actv</v>
      </c>
      <c r="G81" s="3" t="s">
        <v>114</v>
      </c>
    </row>
    <row r="82" spans="1:7" ht="30" customHeight="1">
      <c r="A82" s="3" t="s">
        <v>117</v>
      </c>
      <c r="B82" s="3" t="s">
        <v>3</v>
      </c>
      <c r="C82" s="3" t="s">
        <v>202</v>
      </c>
      <c r="D82" s="3" t="s">
        <v>202</v>
      </c>
      <c r="E82" s="12" t="s">
        <v>2056</v>
      </c>
      <c r="F82" s="6" t="str">
        <f t="shared" si="3"/>
        <v>module=actv</v>
      </c>
      <c r="G82" s="3" t="s">
        <v>114</v>
      </c>
    </row>
    <row r="83" spans="1:7" ht="30" customHeight="1">
      <c r="A83" s="3" t="s">
        <v>117</v>
      </c>
      <c r="B83" s="3" t="s">
        <v>3</v>
      </c>
      <c r="C83" s="3" t="s">
        <v>203</v>
      </c>
      <c r="D83" s="3" t="s">
        <v>203</v>
      </c>
      <c r="E83" s="12" t="s">
        <v>2057</v>
      </c>
      <c r="F83" s="6" t="str">
        <f t="shared" si="3"/>
        <v>module=actv</v>
      </c>
      <c r="G83" s="3" t="s">
        <v>114</v>
      </c>
    </row>
    <row r="84" spans="1:7" ht="30" customHeight="1">
      <c r="A84" s="3" t="s">
        <v>117</v>
      </c>
      <c r="B84" s="3" t="s">
        <v>3</v>
      </c>
      <c r="C84" s="3" t="s">
        <v>204</v>
      </c>
      <c r="D84" s="3" t="s">
        <v>204</v>
      </c>
      <c r="E84" s="12" t="s">
        <v>2058</v>
      </c>
      <c r="F84" s="6" t="str">
        <f t="shared" si="3"/>
        <v>module=actv</v>
      </c>
      <c r="G84" s="3" t="s">
        <v>114</v>
      </c>
    </row>
    <row r="85" spans="1:7" ht="30" customHeight="1">
      <c r="A85" s="3" t="s">
        <v>117</v>
      </c>
      <c r="B85" s="3" t="s">
        <v>3</v>
      </c>
      <c r="C85" s="3" t="s">
        <v>205</v>
      </c>
      <c r="D85" s="3" t="s">
        <v>205</v>
      </c>
      <c r="E85" s="12" t="s">
        <v>2059</v>
      </c>
      <c r="F85" s="6" t="str">
        <f t="shared" si="3"/>
        <v>module=actv</v>
      </c>
      <c r="G85" s="3" t="s">
        <v>114</v>
      </c>
    </row>
    <row r="86" spans="1:7" ht="30" customHeight="1">
      <c r="A86" s="3" t="s">
        <v>117</v>
      </c>
      <c r="B86" s="3" t="s">
        <v>3</v>
      </c>
      <c r="C86" s="3" t="s">
        <v>206</v>
      </c>
      <c r="D86" s="3" t="s">
        <v>206</v>
      </c>
      <c r="E86" s="12" t="s">
        <v>2060</v>
      </c>
      <c r="F86" s="6" t="str">
        <f t="shared" si="3"/>
        <v>module=actv</v>
      </c>
      <c r="G86" s="3" t="s">
        <v>114</v>
      </c>
    </row>
    <row r="87" spans="1:7" ht="30" customHeight="1">
      <c r="A87" s="3" t="s">
        <v>117</v>
      </c>
      <c r="B87" s="3" t="s">
        <v>3</v>
      </c>
      <c r="C87" s="3" t="s">
        <v>207</v>
      </c>
      <c r="D87" s="3" t="s">
        <v>207</v>
      </c>
      <c r="E87" s="12" t="s">
        <v>2061</v>
      </c>
      <c r="F87" s="6" t="str">
        <f t="shared" si="3"/>
        <v>module=actv</v>
      </c>
      <c r="G87" s="3" t="s">
        <v>114</v>
      </c>
    </row>
    <row r="88" spans="1:7" ht="30" customHeight="1">
      <c r="A88" s="3" t="s">
        <v>117</v>
      </c>
      <c r="B88" s="3" t="s">
        <v>3</v>
      </c>
      <c r="C88" s="3" t="s">
        <v>208</v>
      </c>
      <c r="D88" s="3" t="s">
        <v>208</v>
      </c>
      <c r="E88" s="12" t="s">
        <v>2062</v>
      </c>
      <c r="F88" s="6" t="str">
        <f t="shared" si="3"/>
        <v>module=actv</v>
      </c>
      <c r="G88" s="3" t="s">
        <v>114</v>
      </c>
    </row>
    <row r="89" spans="1:7" ht="30" customHeight="1">
      <c r="A89" s="3" t="s">
        <v>117</v>
      </c>
      <c r="B89" s="3" t="s">
        <v>3</v>
      </c>
      <c r="C89" s="3" t="s">
        <v>209</v>
      </c>
      <c r="D89" s="3" t="s">
        <v>209</v>
      </c>
      <c r="E89" s="12" t="s">
        <v>2063</v>
      </c>
      <c r="F89" s="6" t="str">
        <f t="shared" si="3"/>
        <v>module=actv</v>
      </c>
      <c r="G89" s="3" t="s">
        <v>114</v>
      </c>
    </row>
    <row r="90" spans="1:7" ht="30" customHeight="1">
      <c r="A90" s="3" t="s">
        <v>117</v>
      </c>
      <c r="B90" s="3" t="s">
        <v>3</v>
      </c>
      <c r="C90" s="3" t="s">
        <v>210</v>
      </c>
      <c r="D90" s="3" t="s">
        <v>210</v>
      </c>
      <c r="E90" s="12" t="s">
        <v>2064</v>
      </c>
      <c r="F90" s="6" t="str">
        <f t="shared" si="3"/>
        <v>module=actv</v>
      </c>
      <c r="G90" s="3" t="s">
        <v>114</v>
      </c>
    </row>
    <row r="91" spans="1:7" ht="30" customHeight="1">
      <c r="A91" s="3" t="s">
        <v>117</v>
      </c>
      <c r="B91" s="3" t="s">
        <v>3</v>
      </c>
      <c r="C91" s="3" t="s">
        <v>211</v>
      </c>
      <c r="D91" s="3" t="s">
        <v>211</v>
      </c>
      <c r="E91" s="12" t="s">
        <v>2065</v>
      </c>
      <c r="F91" s="6" t="str">
        <f t="shared" si="3"/>
        <v>module=actv</v>
      </c>
      <c r="G91" s="3" t="s">
        <v>114</v>
      </c>
    </row>
    <row r="92" spans="1:7" ht="30" customHeight="1">
      <c r="A92" s="3" t="s">
        <v>117</v>
      </c>
      <c r="B92" s="3" t="s">
        <v>3</v>
      </c>
      <c r="C92" s="3" t="s">
        <v>212</v>
      </c>
      <c r="D92" s="3" t="s">
        <v>212</v>
      </c>
      <c r="E92" s="12" t="s">
        <v>2066</v>
      </c>
      <c r="F92" s="6" t="str">
        <f t="shared" si="3"/>
        <v>module=actv</v>
      </c>
      <c r="G92" s="3" t="s">
        <v>114</v>
      </c>
    </row>
    <row r="93" spans="1:7" ht="30" customHeight="1">
      <c r="A93" s="3" t="s">
        <v>117</v>
      </c>
      <c r="B93" s="3" t="s">
        <v>3</v>
      </c>
      <c r="C93" s="3" t="s">
        <v>213</v>
      </c>
      <c r="D93" s="3" t="s">
        <v>213</v>
      </c>
      <c r="E93" s="12" t="s">
        <v>2067</v>
      </c>
      <c r="F93" s="6" t="str">
        <f t="shared" si="3"/>
        <v>module=actv</v>
      </c>
      <c r="G93" s="3" t="s">
        <v>114</v>
      </c>
    </row>
    <row r="94" spans="1:7" ht="30" customHeight="1">
      <c r="A94" s="3" t="s">
        <v>117</v>
      </c>
      <c r="B94" s="3" t="s">
        <v>3</v>
      </c>
      <c r="C94" s="3" t="s">
        <v>214</v>
      </c>
      <c r="D94" s="3" t="s">
        <v>214</v>
      </c>
      <c r="E94" s="12" t="s">
        <v>2068</v>
      </c>
      <c r="F94" s="6" t="str">
        <f t="shared" si="3"/>
        <v>module=actv</v>
      </c>
      <c r="G94" s="3" t="s">
        <v>114</v>
      </c>
    </row>
    <row r="95" spans="1:7" ht="30" customHeight="1">
      <c r="A95" s="3" t="s">
        <v>117</v>
      </c>
      <c r="B95" s="3" t="s">
        <v>3</v>
      </c>
      <c r="C95" s="3" t="s">
        <v>215</v>
      </c>
      <c r="D95" s="3" t="s">
        <v>215</v>
      </c>
      <c r="E95" s="12" t="s">
        <v>2069</v>
      </c>
      <c r="F95" s="6" t="str">
        <f t="shared" si="3"/>
        <v>module=actv</v>
      </c>
      <c r="G95" s="3" t="s">
        <v>114</v>
      </c>
    </row>
    <row r="96" spans="1:7" ht="30" customHeight="1">
      <c r="A96" s="3" t="s">
        <v>117</v>
      </c>
      <c r="B96" s="3" t="s">
        <v>3</v>
      </c>
      <c r="C96" s="3" t="s">
        <v>216</v>
      </c>
      <c r="D96" s="3" t="s">
        <v>216</v>
      </c>
      <c r="E96" s="12" t="s">
        <v>2070</v>
      </c>
      <c r="F96" s="6" t="str">
        <f t="shared" ref="F96:F127" si="4">HYPERLINK("http://www.ssc.wisc.edu/wlsresearch/documentation/waves/?wave=ancillary&amp;module=actv","module=actv")</f>
        <v>module=actv</v>
      </c>
      <c r="G96" s="3" t="s">
        <v>114</v>
      </c>
    </row>
    <row r="97" spans="1:7" ht="30" customHeight="1">
      <c r="A97" s="3" t="s">
        <v>117</v>
      </c>
      <c r="B97" s="3" t="s">
        <v>3</v>
      </c>
      <c r="C97" s="3" t="s">
        <v>217</v>
      </c>
      <c r="D97" s="3" t="s">
        <v>217</v>
      </c>
      <c r="E97" s="12" t="s">
        <v>2071</v>
      </c>
      <c r="F97" s="6" t="str">
        <f t="shared" si="4"/>
        <v>module=actv</v>
      </c>
      <c r="G97" s="3" t="s">
        <v>114</v>
      </c>
    </row>
    <row r="98" spans="1:7" ht="30" customHeight="1">
      <c r="A98" s="3" t="s">
        <v>117</v>
      </c>
      <c r="B98" s="3" t="s">
        <v>3</v>
      </c>
      <c r="C98" s="3" t="s">
        <v>218</v>
      </c>
      <c r="D98" s="3" t="s">
        <v>218</v>
      </c>
      <c r="E98" s="12" t="s">
        <v>2072</v>
      </c>
      <c r="F98" s="6" t="str">
        <f t="shared" si="4"/>
        <v>module=actv</v>
      </c>
      <c r="G98" s="3" t="s">
        <v>114</v>
      </c>
    </row>
    <row r="99" spans="1:7" ht="30" customHeight="1">
      <c r="A99" s="3" t="s">
        <v>117</v>
      </c>
      <c r="B99" s="3" t="s">
        <v>3</v>
      </c>
      <c r="C99" s="3" t="s">
        <v>219</v>
      </c>
      <c r="D99" s="3" t="s">
        <v>219</v>
      </c>
      <c r="E99" s="12" t="s">
        <v>2073</v>
      </c>
      <c r="F99" s="6" t="str">
        <f t="shared" si="4"/>
        <v>module=actv</v>
      </c>
      <c r="G99" s="3" t="s">
        <v>114</v>
      </c>
    </row>
    <row r="100" spans="1:7" ht="30" customHeight="1">
      <c r="A100" s="3" t="s">
        <v>117</v>
      </c>
      <c r="B100" s="3" t="s">
        <v>3</v>
      </c>
      <c r="C100" s="3" t="s">
        <v>220</v>
      </c>
      <c r="D100" s="3" t="s">
        <v>220</v>
      </c>
      <c r="E100" s="12" t="s">
        <v>2074</v>
      </c>
      <c r="F100" s="6" t="str">
        <f t="shared" si="4"/>
        <v>module=actv</v>
      </c>
      <c r="G100" s="3" t="s">
        <v>114</v>
      </c>
    </row>
    <row r="101" spans="1:7" ht="30" customHeight="1">
      <c r="A101" s="3" t="s">
        <v>117</v>
      </c>
      <c r="B101" s="3" t="s">
        <v>3</v>
      </c>
      <c r="C101" s="3" t="s">
        <v>221</v>
      </c>
      <c r="D101" s="3" t="s">
        <v>221</v>
      </c>
      <c r="E101" s="12" t="s">
        <v>2075</v>
      </c>
      <c r="F101" s="6" t="str">
        <f t="shared" si="4"/>
        <v>module=actv</v>
      </c>
      <c r="G101" s="3" t="s">
        <v>114</v>
      </c>
    </row>
    <row r="102" spans="1:7" ht="30" customHeight="1">
      <c r="A102" s="3" t="s">
        <v>117</v>
      </c>
      <c r="B102" s="3" t="s">
        <v>3</v>
      </c>
      <c r="C102" s="3" t="s">
        <v>222</v>
      </c>
      <c r="D102" s="3" t="s">
        <v>222</v>
      </c>
      <c r="E102" s="12" t="s">
        <v>2076</v>
      </c>
      <c r="F102" s="6" t="str">
        <f t="shared" si="4"/>
        <v>module=actv</v>
      </c>
      <c r="G102" s="3" t="s">
        <v>114</v>
      </c>
    </row>
    <row r="103" spans="1:7" ht="30" customHeight="1">
      <c r="A103" s="3" t="s">
        <v>117</v>
      </c>
      <c r="B103" s="3" t="s">
        <v>3</v>
      </c>
      <c r="C103" s="3" t="s">
        <v>223</v>
      </c>
      <c r="D103" s="3" t="s">
        <v>223</v>
      </c>
      <c r="E103" s="12" t="s">
        <v>2077</v>
      </c>
      <c r="F103" s="6" t="str">
        <f t="shared" si="4"/>
        <v>module=actv</v>
      </c>
      <c r="G103" s="3" t="s">
        <v>114</v>
      </c>
    </row>
    <row r="104" spans="1:7" ht="30" customHeight="1">
      <c r="A104" s="3" t="s">
        <v>117</v>
      </c>
      <c r="B104" s="3" t="s">
        <v>3</v>
      </c>
      <c r="C104" s="3" t="s">
        <v>224</v>
      </c>
      <c r="D104" s="3" t="s">
        <v>224</v>
      </c>
      <c r="E104" s="12" t="s">
        <v>2078</v>
      </c>
      <c r="F104" s="6" t="str">
        <f t="shared" si="4"/>
        <v>module=actv</v>
      </c>
      <c r="G104" s="3" t="s">
        <v>114</v>
      </c>
    </row>
    <row r="105" spans="1:7" ht="30" customHeight="1">
      <c r="A105" s="3" t="s">
        <v>117</v>
      </c>
      <c r="B105" s="3" t="s">
        <v>3</v>
      </c>
      <c r="C105" s="3" t="s">
        <v>225</v>
      </c>
      <c r="D105" s="3" t="s">
        <v>225</v>
      </c>
      <c r="E105" s="12" t="s">
        <v>2079</v>
      </c>
      <c r="F105" s="6" t="str">
        <f t="shared" si="4"/>
        <v>module=actv</v>
      </c>
      <c r="G105" s="3" t="s">
        <v>114</v>
      </c>
    </row>
    <row r="106" spans="1:7" ht="30" customHeight="1">
      <c r="A106" s="3" t="s">
        <v>117</v>
      </c>
      <c r="B106" s="3" t="s">
        <v>3</v>
      </c>
      <c r="C106" s="3" t="s">
        <v>226</v>
      </c>
      <c r="D106" s="3" t="s">
        <v>226</v>
      </c>
      <c r="E106" s="12" t="s">
        <v>2080</v>
      </c>
      <c r="F106" s="6" t="str">
        <f t="shared" si="4"/>
        <v>module=actv</v>
      </c>
      <c r="G106" s="3" t="s">
        <v>114</v>
      </c>
    </row>
    <row r="107" spans="1:7" ht="30" customHeight="1">
      <c r="A107" s="3" t="s">
        <v>117</v>
      </c>
      <c r="B107" s="3" t="s">
        <v>3</v>
      </c>
      <c r="C107" s="3" t="s">
        <v>227</v>
      </c>
      <c r="D107" s="3" t="s">
        <v>227</v>
      </c>
      <c r="E107" s="12" t="s">
        <v>2081</v>
      </c>
      <c r="F107" s="6" t="str">
        <f t="shared" si="4"/>
        <v>module=actv</v>
      </c>
      <c r="G107" s="3" t="s">
        <v>114</v>
      </c>
    </row>
    <row r="108" spans="1:7" ht="30" customHeight="1">
      <c r="A108" s="3" t="s">
        <v>117</v>
      </c>
      <c r="B108" s="3" t="s">
        <v>3</v>
      </c>
      <c r="C108" s="3" t="s">
        <v>228</v>
      </c>
      <c r="D108" s="3" t="s">
        <v>228</v>
      </c>
      <c r="E108" s="12" t="s">
        <v>2082</v>
      </c>
      <c r="F108" s="6" t="str">
        <f t="shared" si="4"/>
        <v>module=actv</v>
      </c>
      <c r="G108" s="3" t="s">
        <v>114</v>
      </c>
    </row>
    <row r="109" spans="1:7" ht="30" customHeight="1">
      <c r="A109" s="3" t="s">
        <v>117</v>
      </c>
      <c r="B109" s="3" t="s">
        <v>3</v>
      </c>
      <c r="C109" s="3" t="s">
        <v>229</v>
      </c>
      <c r="D109" s="3" t="s">
        <v>229</v>
      </c>
      <c r="E109" s="12" t="s">
        <v>2083</v>
      </c>
      <c r="F109" s="6" t="str">
        <f t="shared" si="4"/>
        <v>module=actv</v>
      </c>
      <c r="G109" s="3" t="s">
        <v>114</v>
      </c>
    </row>
    <row r="110" spans="1:7" ht="30" customHeight="1">
      <c r="A110" s="3" t="s">
        <v>117</v>
      </c>
      <c r="B110" s="3" t="s">
        <v>3</v>
      </c>
      <c r="C110" s="3" t="s">
        <v>230</v>
      </c>
      <c r="D110" s="3" t="s">
        <v>230</v>
      </c>
      <c r="E110" s="12" t="s">
        <v>2084</v>
      </c>
      <c r="F110" s="6" t="str">
        <f t="shared" si="4"/>
        <v>module=actv</v>
      </c>
      <c r="G110" s="3" t="s">
        <v>114</v>
      </c>
    </row>
    <row r="111" spans="1:7" ht="30" customHeight="1">
      <c r="A111" s="3" t="s">
        <v>117</v>
      </c>
      <c r="B111" s="3" t="s">
        <v>3</v>
      </c>
      <c r="C111" s="3" t="s">
        <v>231</v>
      </c>
      <c r="D111" s="3" t="s">
        <v>231</v>
      </c>
      <c r="E111" s="12" t="s">
        <v>2085</v>
      </c>
      <c r="F111" s="6" t="str">
        <f t="shared" si="4"/>
        <v>module=actv</v>
      </c>
      <c r="G111" s="3" t="s">
        <v>114</v>
      </c>
    </row>
    <row r="112" spans="1:7" ht="30" customHeight="1">
      <c r="A112" s="3" t="s">
        <v>117</v>
      </c>
      <c r="B112" s="3" t="s">
        <v>3</v>
      </c>
      <c r="C112" s="3" t="s">
        <v>232</v>
      </c>
      <c r="D112" s="3" t="s">
        <v>232</v>
      </c>
      <c r="E112" s="12" t="s">
        <v>2086</v>
      </c>
      <c r="F112" s="6" t="str">
        <f t="shared" si="4"/>
        <v>module=actv</v>
      </c>
      <c r="G112" s="3" t="s">
        <v>114</v>
      </c>
    </row>
    <row r="113" spans="1:7" ht="30" customHeight="1">
      <c r="A113" s="3" t="s">
        <v>117</v>
      </c>
      <c r="B113" s="3" t="s">
        <v>3</v>
      </c>
      <c r="C113" s="3" t="s">
        <v>233</v>
      </c>
      <c r="D113" s="3" t="s">
        <v>233</v>
      </c>
      <c r="E113" s="12" t="s">
        <v>2087</v>
      </c>
      <c r="F113" s="6" t="str">
        <f t="shared" si="4"/>
        <v>module=actv</v>
      </c>
      <c r="G113" s="3" t="s">
        <v>114</v>
      </c>
    </row>
    <row r="114" spans="1:7" ht="30" customHeight="1">
      <c r="A114" s="3" t="s">
        <v>117</v>
      </c>
      <c r="B114" s="3" t="s">
        <v>3</v>
      </c>
      <c r="C114" s="3" t="s">
        <v>234</v>
      </c>
      <c r="D114" s="3" t="s">
        <v>234</v>
      </c>
      <c r="E114" s="12" t="s">
        <v>2088</v>
      </c>
      <c r="F114" s="6" t="str">
        <f t="shared" si="4"/>
        <v>module=actv</v>
      </c>
      <c r="G114" s="3" t="s">
        <v>114</v>
      </c>
    </row>
    <row r="115" spans="1:7" ht="30" customHeight="1">
      <c r="A115" s="3" t="s">
        <v>117</v>
      </c>
      <c r="B115" s="3" t="s">
        <v>3</v>
      </c>
      <c r="C115" s="3" t="s">
        <v>235</v>
      </c>
      <c r="D115" s="3" t="s">
        <v>235</v>
      </c>
      <c r="E115" s="12" t="s">
        <v>2089</v>
      </c>
      <c r="F115" s="6" t="str">
        <f t="shared" si="4"/>
        <v>module=actv</v>
      </c>
      <c r="G115" s="3" t="s">
        <v>114</v>
      </c>
    </row>
    <row r="116" spans="1:7" ht="30" customHeight="1">
      <c r="A116" s="3" t="s">
        <v>117</v>
      </c>
      <c r="B116" s="3" t="s">
        <v>3</v>
      </c>
      <c r="C116" s="3" t="s">
        <v>236</v>
      </c>
      <c r="D116" s="3" t="s">
        <v>236</v>
      </c>
      <c r="E116" s="12" t="s">
        <v>2090</v>
      </c>
      <c r="F116" s="6" t="str">
        <f t="shared" si="4"/>
        <v>module=actv</v>
      </c>
      <c r="G116" s="3" t="s">
        <v>114</v>
      </c>
    </row>
    <row r="117" spans="1:7" ht="30" customHeight="1">
      <c r="A117" s="3" t="s">
        <v>117</v>
      </c>
      <c r="B117" s="3" t="s">
        <v>3</v>
      </c>
      <c r="C117" s="3" t="s">
        <v>237</v>
      </c>
      <c r="D117" s="3" t="s">
        <v>237</v>
      </c>
      <c r="E117" s="12" t="s">
        <v>2091</v>
      </c>
      <c r="F117" s="6" t="str">
        <f t="shared" si="4"/>
        <v>module=actv</v>
      </c>
      <c r="G117" s="3" t="s">
        <v>114</v>
      </c>
    </row>
    <row r="118" spans="1:7" ht="30" customHeight="1">
      <c r="A118" s="3" t="s">
        <v>117</v>
      </c>
      <c r="B118" s="3" t="s">
        <v>3</v>
      </c>
      <c r="C118" s="3" t="s">
        <v>238</v>
      </c>
      <c r="D118" s="3" t="s">
        <v>238</v>
      </c>
      <c r="E118" s="12" t="s">
        <v>2092</v>
      </c>
      <c r="F118" s="6" t="str">
        <f t="shared" si="4"/>
        <v>module=actv</v>
      </c>
      <c r="G118" s="3" t="s">
        <v>114</v>
      </c>
    </row>
    <row r="119" spans="1:7" ht="30" customHeight="1">
      <c r="A119" s="3" t="s">
        <v>117</v>
      </c>
      <c r="B119" s="3" t="s">
        <v>3</v>
      </c>
      <c r="C119" s="3" t="s">
        <v>239</v>
      </c>
      <c r="D119" s="3" t="s">
        <v>239</v>
      </c>
      <c r="E119" s="12" t="s">
        <v>2093</v>
      </c>
      <c r="F119" s="6" t="str">
        <f t="shared" si="4"/>
        <v>module=actv</v>
      </c>
      <c r="G119" s="3" t="s">
        <v>114</v>
      </c>
    </row>
    <row r="120" spans="1:7" ht="30" customHeight="1">
      <c r="A120" s="3" t="s">
        <v>117</v>
      </c>
      <c r="B120" s="3" t="s">
        <v>3</v>
      </c>
      <c r="C120" s="3" t="s">
        <v>240</v>
      </c>
      <c r="D120" s="3" t="s">
        <v>240</v>
      </c>
      <c r="E120" s="12" t="s">
        <v>2094</v>
      </c>
      <c r="F120" s="6" t="str">
        <f t="shared" si="4"/>
        <v>module=actv</v>
      </c>
      <c r="G120" s="3" t="s">
        <v>114</v>
      </c>
    </row>
    <row r="121" spans="1:7" ht="30" customHeight="1">
      <c r="A121" s="3" t="s">
        <v>117</v>
      </c>
      <c r="B121" s="3" t="s">
        <v>3</v>
      </c>
      <c r="C121" s="3" t="s">
        <v>241</v>
      </c>
      <c r="D121" s="3" t="s">
        <v>241</v>
      </c>
      <c r="E121" s="12" t="s">
        <v>2095</v>
      </c>
      <c r="F121" s="6" t="str">
        <f t="shared" si="4"/>
        <v>module=actv</v>
      </c>
      <c r="G121" s="3" t="s">
        <v>114</v>
      </c>
    </row>
    <row r="122" spans="1:7" ht="30" customHeight="1">
      <c r="A122" s="3" t="s">
        <v>117</v>
      </c>
      <c r="B122" s="3" t="s">
        <v>3</v>
      </c>
      <c r="C122" s="3" t="s">
        <v>242</v>
      </c>
      <c r="D122" s="3" t="s">
        <v>242</v>
      </c>
      <c r="E122" s="12" t="s">
        <v>2096</v>
      </c>
      <c r="F122" s="6" t="str">
        <f t="shared" si="4"/>
        <v>module=actv</v>
      </c>
      <c r="G122" s="3" t="s">
        <v>114</v>
      </c>
    </row>
    <row r="123" spans="1:7" ht="30" customHeight="1">
      <c r="A123" s="3" t="s">
        <v>117</v>
      </c>
      <c r="B123" s="3" t="s">
        <v>3</v>
      </c>
      <c r="C123" s="3" t="s">
        <v>243</v>
      </c>
      <c r="D123" s="3" t="s">
        <v>243</v>
      </c>
      <c r="E123" s="12" t="s">
        <v>2097</v>
      </c>
      <c r="F123" s="6" t="str">
        <f t="shared" si="4"/>
        <v>module=actv</v>
      </c>
      <c r="G123" s="3" t="s">
        <v>114</v>
      </c>
    </row>
    <row r="124" spans="1:7" ht="30" customHeight="1">
      <c r="A124" s="3" t="s">
        <v>117</v>
      </c>
      <c r="B124" s="3" t="s">
        <v>3</v>
      </c>
      <c r="C124" s="3" t="s">
        <v>244</v>
      </c>
      <c r="D124" s="3" t="s">
        <v>244</v>
      </c>
      <c r="E124" s="12" t="s">
        <v>2098</v>
      </c>
      <c r="F124" s="6" t="str">
        <f t="shared" si="4"/>
        <v>module=actv</v>
      </c>
      <c r="G124" s="3" t="s">
        <v>114</v>
      </c>
    </row>
    <row r="125" spans="1:7" ht="30" customHeight="1">
      <c r="A125" s="3" t="s">
        <v>117</v>
      </c>
      <c r="B125" s="3" t="s">
        <v>3</v>
      </c>
      <c r="C125" s="3" t="s">
        <v>245</v>
      </c>
      <c r="D125" s="3" t="s">
        <v>245</v>
      </c>
      <c r="E125" s="12" t="s">
        <v>2099</v>
      </c>
      <c r="F125" s="6" t="str">
        <f t="shared" si="4"/>
        <v>module=actv</v>
      </c>
      <c r="G125" s="3" t="s">
        <v>114</v>
      </c>
    </row>
    <row r="126" spans="1:7" ht="30" customHeight="1">
      <c r="A126" s="3" t="s">
        <v>117</v>
      </c>
      <c r="B126" s="3" t="s">
        <v>3</v>
      </c>
      <c r="C126" s="3" t="s">
        <v>246</v>
      </c>
      <c r="D126" s="3" t="s">
        <v>246</v>
      </c>
      <c r="E126" s="12" t="s">
        <v>2100</v>
      </c>
      <c r="F126" s="6" t="str">
        <f t="shared" si="4"/>
        <v>module=actv</v>
      </c>
      <c r="G126" s="3" t="s">
        <v>114</v>
      </c>
    </row>
    <row r="127" spans="1:7" ht="30" customHeight="1">
      <c r="A127" s="3" t="s">
        <v>117</v>
      </c>
      <c r="B127" s="3" t="s">
        <v>3</v>
      </c>
      <c r="C127" s="3" t="s">
        <v>247</v>
      </c>
      <c r="D127" s="3" t="s">
        <v>247</v>
      </c>
      <c r="E127" s="12" t="s">
        <v>2101</v>
      </c>
      <c r="F127" s="6" t="str">
        <f t="shared" si="4"/>
        <v>module=actv</v>
      </c>
      <c r="G127" s="3" t="s">
        <v>114</v>
      </c>
    </row>
    <row r="128" spans="1:7" ht="30" customHeight="1">
      <c r="A128" s="3" t="s">
        <v>117</v>
      </c>
      <c r="B128" s="3" t="s">
        <v>3</v>
      </c>
      <c r="C128" s="3" t="s">
        <v>248</v>
      </c>
      <c r="D128" s="3" t="s">
        <v>248</v>
      </c>
      <c r="E128" s="12" t="s">
        <v>2102</v>
      </c>
      <c r="F128" s="6" t="str">
        <f t="shared" ref="F128:F164" si="5">HYPERLINK("http://www.ssc.wisc.edu/wlsresearch/documentation/waves/?wave=ancillary&amp;module=actv","module=actv")</f>
        <v>module=actv</v>
      </c>
      <c r="G128" s="3" t="s">
        <v>114</v>
      </c>
    </row>
    <row r="129" spans="1:7" ht="30" customHeight="1">
      <c r="A129" s="3" t="s">
        <v>117</v>
      </c>
      <c r="B129" s="3" t="s">
        <v>3</v>
      </c>
      <c r="C129" s="3" t="s">
        <v>249</v>
      </c>
      <c r="D129" s="3" t="s">
        <v>249</v>
      </c>
      <c r="E129" s="12" t="s">
        <v>2103</v>
      </c>
      <c r="F129" s="6" t="str">
        <f t="shared" si="5"/>
        <v>module=actv</v>
      </c>
      <c r="G129" s="3" t="s">
        <v>114</v>
      </c>
    </row>
    <row r="130" spans="1:7" ht="30" customHeight="1">
      <c r="A130" s="3" t="s">
        <v>117</v>
      </c>
      <c r="B130" s="3" t="s">
        <v>3</v>
      </c>
      <c r="C130" s="3" t="s">
        <v>250</v>
      </c>
      <c r="D130" s="3" t="s">
        <v>250</v>
      </c>
      <c r="E130" s="12" t="s">
        <v>2104</v>
      </c>
      <c r="F130" s="6" t="str">
        <f t="shared" si="5"/>
        <v>module=actv</v>
      </c>
      <c r="G130" s="3" t="s">
        <v>114</v>
      </c>
    </row>
    <row r="131" spans="1:7" ht="30" customHeight="1">
      <c r="A131" s="3" t="s">
        <v>117</v>
      </c>
      <c r="B131" s="3" t="s">
        <v>3</v>
      </c>
      <c r="C131" s="3" t="s">
        <v>251</v>
      </c>
      <c r="D131" s="3" t="s">
        <v>251</v>
      </c>
      <c r="E131" s="12" t="s">
        <v>2105</v>
      </c>
      <c r="F131" s="6" t="str">
        <f t="shared" si="5"/>
        <v>module=actv</v>
      </c>
      <c r="G131" s="3" t="s">
        <v>114</v>
      </c>
    </row>
    <row r="132" spans="1:7" ht="30" customHeight="1">
      <c r="A132" s="3" t="s">
        <v>117</v>
      </c>
      <c r="B132" s="3" t="s">
        <v>3</v>
      </c>
      <c r="C132" s="3" t="s">
        <v>252</v>
      </c>
      <c r="D132" s="3" t="s">
        <v>252</v>
      </c>
      <c r="E132" s="12" t="s">
        <v>2106</v>
      </c>
      <c r="F132" s="6" t="str">
        <f t="shared" si="5"/>
        <v>module=actv</v>
      </c>
      <c r="G132" s="3" t="s">
        <v>114</v>
      </c>
    </row>
    <row r="133" spans="1:7" ht="30" customHeight="1">
      <c r="A133" s="3" t="s">
        <v>117</v>
      </c>
      <c r="B133" s="3" t="s">
        <v>3</v>
      </c>
      <c r="C133" s="3" t="s">
        <v>253</v>
      </c>
      <c r="D133" s="3" t="s">
        <v>253</v>
      </c>
      <c r="E133" s="12" t="s">
        <v>2107</v>
      </c>
      <c r="F133" s="6" t="str">
        <f t="shared" si="5"/>
        <v>module=actv</v>
      </c>
      <c r="G133" s="3" t="s">
        <v>114</v>
      </c>
    </row>
    <row r="134" spans="1:7" ht="30" customHeight="1">
      <c r="A134" s="3" t="s">
        <v>117</v>
      </c>
      <c r="B134" s="3" t="s">
        <v>3</v>
      </c>
      <c r="C134" s="3" t="s">
        <v>254</v>
      </c>
      <c r="D134" s="3" t="s">
        <v>254</v>
      </c>
      <c r="E134" s="12" t="s">
        <v>2108</v>
      </c>
      <c r="F134" s="6" t="str">
        <f t="shared" si="5"/>
        <v>module=actv</v>
      </c>
      <c r="G134" s="3" t="s">
        <v>114</v>
      </c>
    </row>
    <row r="135" spans="1:7" ht="30" customHeight="1">
      <c r="A135" s="3" t="s">
        <v>117</v>
      </c>
      <c r="B135" s="3" t="s">
        <v>3</v>
      </c>
      <c r="C135" s="3" t="s">
        <v>255</v>
      </c>
      <c r="D135" s="3" t="s">
        <v>255</v>
      </c>
      <c r="E135" s="12" t="s">
        <v>2109</v>
      </c>
      <c r="F135" s="6" t="str">
        <f t="shared" si="5"/>
        <v>module=actv</v>
      </c>
      <c r="G135" s="3" t="s">
        <v>114</v>
      </c>
    </row>
    <row r="136" spans="1:7" ht="30" customHeight="1">
      <c r="A136" s="3" t="s">
        <v>117</v>
      </c>
      <c r="B136" s="3" t="s">
        <v>3</v>
      </c>
      <c r="C136" s="3" t="s">
        <v>256</v>
      </c>
      <c r="D136" s="3" t="s">
        <v>256</v>
      </c>
      <c r="E136" s="12" t="s">
        <v>2110</v>
      </c>
      <c r="F136" s="6" t="str">
        <f t="shared" si="5"/>
        <v>module=actv</v>
      </c>
      <c r="G136" s="3" t="s">
        <v>114</v>
      </c>
    </row>
    <row r="137" spans="1:7" ht="30" customHeight="1">
      <c r="A137" s="3" t="s">
        <v>117</v>
      </c>
      <c r="B137" s="3" t="s">
        <v>3</v>
      </c>
      <c r="C137" s="3" t="s">
        <v>257</v>
      </c>
      <c r="D137" s="3" t="s">
        <v>257</v>
      </c>
      <c r="E137" s="12" t="s">
        <v>2111</v>
      </c>
      <c r="F137" s="6" t="str">
        <f t="shared" si="5"/>
        <v>module=actv</v>
      </c>
      <c r="G137" s="3" t="s">
        <v>114</v>
      </c>
    </row>
    <row r="138" spans="1:7" ht="30" customHeight="1">
      <c r="A138" s="3" t="s">
        <v>117</v>
      </c>
      <c r="B138" s="3" t="s">
        <v>3</v>
      </c>
      <c r="C138" s="3" t="s">
        <v>258</v>
      </c>
      <c r="D138" s="3" t="s">
        <v>258</v>
      </c>
      <c r="E138" s="12" t="s">
        <v>2112</v>
      </c>
      <c r="F138" s="6" t="str">
        <f t="shared" si="5"/>
        <v>module=actv</v>
      </c>
      <c r="G138" s="3" t="s">
        <v>114</v>
      </c>
    </row>
    <row r="139" spans="1:7" ht="30" customHeight="1">
      <c r="A139" s="3" t="s">
        <v>117</v>
      </c>
      <c r="B139" s="3" t="s">
        <v>3</v>
      </c>
      <c r="C139" s="3" t="s">
        <v>259</v>
      </c>
      <c r="D139" s="3" t="s">
        <v>259</v>
      </c>
      <c r="E139" s="12" t="s">
        <v>2113</v>
      </c>
      <c r="F139" s="6" t="str">
        <f t="shared" si="5"/>
        <v>module=actv</v>
      </c>
      <c r="G139" s="3" t="s">
        <v>114</v>
      </c>
    </row>
    <row r="140" spans="1:7" ht="30" customHeight="1">
      <c r="A140" s="3" t="s">
        <v>117</v>
      </c>
      <c r="B140" s="3" t="s">
        <v>3</v>
      </c>
      <c r="C140" s="3" t="s">
        <v>260</v>
      </c>
      <c r="D140" s="3" t="s">
        <v>260</v>
      </c>
      <c r="E140" s="12" t="s">
        <v>2114</v>
      </c>
      <c r="F140" s="6" t="str">
        <f t="shared" si="5"/>
        <v>module=actv</v>
      </c>
      <c r="G140" s="3" t="s">
        <v>114</v>
      </c>
    </row>
    <row r="141" spans="1:7" ht="30" customHeight="1">
      <c r="A141" s="3" t="s">
        <v>117</v>
      </c>
      <c r="B141" s="3" t="s">
        <v>3</v>
      </c>
      <c r="C141" s="3" t="s">
        <v>261</v>
      </c>
      <c r="D141" s="3" t="s">
        <v>261</v>
      </c>
      <c r="E141" s="12" t="s">
        <v>2115</v>
      </c>
      <c r="F141" s="6" t="str">
        <f t="shared" si="5"/>
        <v>module=actv</v>
      </c>
      <c r="G141" s="3" t="s">
        <v>114</v>
      </c>
    </row>
    <row r="142" spans="1:7" ht="30" customHeight="1">
      <c r="A142" s="3" t="s">
        <v>117</v>
      </c>
      <c r="B142" s="3" t="s">
        <v>3</v>
      </c>
      <c r="C142" s="3" t="s">
        <v>262</v>
      </c>
      <c r="D142" s="3" t="s">
        <v>262</v>
      </c>
      <c r="E142" s="12" t="s">
        <v>2116</v>
      </c>
      <c r="F142" s="6" t="str">
        <f t="shared" si="5"/>
        <v>module=actv</v>
      </c>
      <c r="G142" s="3" t="s">
        <v>114</v>
      </c>
    </row>
    <row r="143" spans="1:7" ht="30" customHeight="1">
      <c r="A143" s="3" t="s">
        <v>117</v>
      </c>
      <c r="B143" s="3" t="s">
        <v>3</v>
      </c>
      <c r="C143" s="3" t="s">
        <v>263</v>
      </c>
      <c r="D143" s="3" t="s">
        <v>263</v>
      </c>
      <c r="E143" s="12" t="s">
        <v>2117</v>
      </c>
      <c r="F143" s="6" t="str">
        <f t="shared" si="5"/>
        <v>module=actv</v>
      </c>
      <c r="G143" s="3" t="s">
        <v>114</v>
      </c>
    </row>
    <row r="144" spans="1:7" ht="30" customHeight="1">
      <c r="A144" s="3" t="s">
        <v>117</v>
      </c>
      <c r="B144" s="3" t="s">
        <v>3</v>
      </c>
      <c r="C144" s="3" t="s">
        <v>264</v>
      </c>
      <c r="D144" s="3" t="s">
        <v>264</v>
      </c>
      <c r="E144" s="12" t="s">
        <v>2118</v>
      </c>
      <c r="F144" s="6" t="str">
        <f t="shared" si="5"/>
        <v>module=actv</v>
      </c>
      <c r="G144" s="3" t="s">
        <v>114</v>
      </c>
    </row>
    <row r="145" spans="1:7" ht="30" customHeight="1">
      <c r="A145" s="3" t="s">
        <v>117</v>
      </c>
      <c r="B145" s="3" t="s">
        <v>3</v>
      </c>
      <c r="C145" s="3" t="s">
        <v>265</v>
      </c>
      <c r="D145" s="3" t="s">
        <v>265</v>
      </c>
      <c r="E145" s="12" t="s">
        <v>2119</v>
      </c>
      <c r="F145" s="6" t="str">
        <f t="shared" si="5"/>
        <v>module=actv</v>
      </c>
      <c r="G145" s="3" t="s">
        <v>114</v>
      </c>
    </row>
    <row r="146" spans="1:7" ht="30" customHeight="1">
      <c r="A146" s="3" t="s">
        <v>117</v>
      </c>
      <c r="B146" s="3" t="s">
        <v>3</v>
      </c>
      <c r="C146" s="3" t="s">
        <v>266</v>
      </c>
      <c r="D146" s="3" t="s">
        <v>266</v>
      </c>
      <c r="E146" s="12" t="s">
        <v>2120</v>
      </c>
      <c r="F146" s="6" t="str">
        <f t="shared" si="5"/>
        <v>module=actv</v>
      </c>
      <c r="G146" s="3" t="s">
        <v>114</v>
      </c>
    </row>
    <row r="147" spans="1:7" ht="30" customHeight="1">
      <c r="A147" s="3" t="s">
        <v>117</v>
      </c>
      <c r="B147" s="3" t="s">
        <v>3</v>
      </c>
      <c r="C147" s="3" t="s">
        <v>267</v>
      </c>
      <c r="D147" s="3" t="s">
        <v>267</v>
      </c>
      <c r="E147" s="12" t="s">
        <v>2121</v>
      </c>
      <c r="F147" s="6" t="str">
        <f t="shared" si="5"/>
        <v>module=actv</v>
      </c>
      <c r="G147" s="3" t="s">
        <v>114</v>
      </c>
    </row>
    <row r="148" spans="1:7" ht="30" customHeight="1">
      <c r="A148" s="3" t="s">
        <v>117</v>
      </c>
      <c r="B148" s="3" t="s">
        <v>3</v>
      </c>
      <c r="C148" s="3" t="s">
        <v>268</v>
      </c>
      <c r="D148" s="3" t="s">
        <v>268</v>
      </c>
      <c r="E148" s="12" t="s">
        <v>2122</v>
      </c>
      <c r="F148" s="6" t="str">
        <f t="shared" si="5"/>
        <v>module=actv</v>
      </c>
      <c r="G148" s="3" t="s">
        <v>114</v>
      </c>
    </row>
    <row r="149" spans="1:7" ht="30" customHeight="1">
      <c r="A149" s="3" t="s">
        <v>117</v>
      </c>
      <c r="B149" s="3" t="s">
        <v>3</v>
      </c>
      <c r="C149" s="3" t="s">
        <v>269</v>
      </c>
      <c r="D149" s="3" t="s">
        <v>269</v>
      </c>
      <c r="E149" s="12" t="s">
        <v>2123</v>
      </c>
      <c r="F149" s="6" t="str">
        <f t="shared" si="5"/>
        <v>module=actv</v>
      </c>
      <c r="G149" s="3" t="s">
        <v>114</v>
      </c>
    </row>
    <row r="150" spans="1:7" ht="30" customHeight="1">
      <c r="A150" s="3" t="s">
        <v>117</v>
      </c>
      <c r="B150" s="3" t="s">
        <v>3</v>
      </c>
      <c r="C150" s="3" t="s">
        <v>270</v>
      </c>
      <c r="D150" s="3" t="s">
        <v>270</v>
      </c>
      <c r="E150" s="12" t="s">
        <v>2124</v>
      </c>
      <c r="F150" s="6" t="str">
        <f t="shared" si="5"/>
        <v>module=actv</v>
      </c>
      <c r="G150" s="3" t="s">
        <v>114</v>
      </c>
    </row>
    <row r="151" spans="1:7" ht="30" customHeight="1">
      <c r="A151" s="3" t="s">
        <v>117</v>
      </c>
      <c r="B151" s="3" t="s">
        <v>3</v>
      </c>
      <c r="C151" s="3" t="s">
        <v>271</v>
      </c>
      <c r="D151" s="3" t="s">
        <v>271</v>
      </c>
      <c r="E151" s="12" t="s">
        <v>2125</v>
      </c>
      <c r="F151" s="6" t="str">
        <f t="shared" si="5"/>
        <v>module=actv</v>
      </c>
      <c r="G151" s="3" t="s">
        <v>114</v>
      </c>
    </row>
    <row r="152" spans="1:7" ht="30" customHeight="1">
      <c r="A152" s="3" t="s">
        <v>117</v>
      </c>
      <c r="B152" s="3" t="s">
        <v>3</v>
      </c>
      <c r="C152" s="3" t="s">
        <v>272</v>
      </c>
      <c r="D152" s="3" t="s">
        <v>272</v>
      </c>
      <c r="E152" s="12" t="s">
        <v>2126</v>
      </c>
      <c r="F152" s="6" t="str">
        <f t="shared" si="5"/>
        <v>module=actv</v>
      </c>
      <c r="G152" s="3" t="s">
        <v>114</v>
      </c>
    </row>
    <row r="153" spans="1:7" ht="30" customHeight="1">
      <c r="A153" s="3" t="s">
        <v>117</v>
      </c>
      <c r="B153" s="3" t="s">
        <v>3</v>
      </c>
      <c r="C153" s="3" t="s">
        <v>273</v>
      </c>
      <c r="D153" s="3" t="s">
        <v>273</v>
      </c>
      <c r="E153" s="12" t="s">
        <v>2127</v>
      </c>
      <c r="F153" s="6" t="str">
        <f t="shared" si="5"/>
        <v>module=actv</v>
      </c>
      <c r="G153" s="3" t="s">
        <v>114</v>
      </c>
    </row>
    <row r="154" spans="1:7" ht="30" customHeight="1">
      <c r="A154" s="3" t="s">
        <v>117</v>
      </c>
      <c r="B154" s="3" t="s">
        <v>3</v>
      </c>
      <c r="C154" s="3" t="s">
        <v>274</v>
      </c>
      <c r="D154" s="3" t="s">
        <v>274</v>
      </c>
      <c r="E154" s="12" t="s">
        <v>2128</v>
      </c>
      <c r="F154" s="6" t="str">
        <f t="shared" si="5"/>
        <v>module=actv</v>
      </c>
      <c r="G154" s="3" t="s">
        <v>114</v>
      </c>
    </row>
    <row r="155" spans="1:7" ht="30" customHeight="1">
      <c r="A155" s="3" t="s">
        <v>117</v>
      </c>
      <c r="B155" s="3" t="s">
        <v>3</v>
      </c>
      <c r="C155" s="3" t="s">
        <v>275</v>
      </c>
      <c r="D155" s="3" t="s">
        <v>275</v>
      </c>
      <c r="E155" s="12" t="s">
        <v>2129</v>
      </c>
      <c r="F155" s="6" t="str">
        <f t="shared" si="5"/>
        <v>module=actv</v>
      </c>
      <c r="G155" s="3" t="s">
        <v>114</v>
      </c>
    </row>
    <row r="156" spans="1:7" ht="30" customHeight="1">
      <c r="A156" s="3" t="s">
        <v>117</v>
      </c>
      <c r="B156" s="3" t="s">
        <v>3</v>
      </c>
      <c r="C156" s="3" t="s">
        <v>276</v>
      </c>
      <c r="D156" s="3" t="s">
        <v>276</v>
      </c>
      <c r="E156" s="12" t="s">
        <v>2130</v>
      </c>
      <c r="F156" s="6" t="str">
        <f t="shared" si="5"/>
        <v>module=actv</v>
      </c>
      <c r="G156" s="3" t="s">
        <v>114</v>
      </c>
    </row>
    <row r="157" spans="1:7" ht="30" customHeight="1">
      <c r="A157" s="3" t="s">
        <v>117</v>
      </c>
      <c r="B157" s="3" t="s">
        <v>3</v>
      </c>
      <c r="C157" s="3" t="s">
        <v>277</v>
      </c>
      <c r="D157" s="3" t="s">
        <v>277</v>
      </c>
      <c r="E157" s="12" t="s">
        <v>2131</v>
      </c>
      <c r="F157" s="6" t="str">
        <f t="shared" si="5"/>
        <v>module=actv</v>
      </c>
      <c r="G157" s="3" t="s">
        <v>114</v>
      </c>
    </row>
    <row r="158" spans="1:7" ht="30" customHeight="1">
      <c r="A158" s="3" t="s">
        <v>117</v>
      </c>
      <c r="B158" s="3" t="s">
        <v>3</v>
      </c>
      <c r="C158" s="3" t="s">
        <v>278</v>
      </c>
      <c r="D158" s="3" t="s">
        <v>278</v>
      </c>
      <c r="E158" s="12" t="s">
        <v>2132</v>
      </c>
      <c r="F158" s="6" t="str">
        <f t="shared" si="5"/>
        <v>module=actv</v>
      </c>
      <c r="G158" s="3" t="s">
        <v>114</v>
      </c>
    </row>
    <row r="159" spans="1:7" ht="30" customHeight="1">
      <c r="A159" s="3" t="s">
        <v>117</v>
      </c>
      <c r="B159" s="3" t="s">
        <v>3</v>
      </c>
      <c r="C159" s="3" t="s">
        <v>279</v>
      </c>
      <c r="D159" s="3" t="s">
        <v>279</v>
      </c>
      <c r="E159" s="12" t="s">
        <v>2133</v>
      </c>
      <c r="F159" s="6" t="str">
        <f t="shared" si="5"/>
        <v>module=actv</v>
      </c>
      <c r="G159" s="3" t="s">
        <v>114</v>
      </c>
    </row>
    <row r="160" spans="1:7" ht="30" customHeight="1">
      <c r="A160" s="3" t="s">
        <v>117</v>
      </c>
      <c r="B160" s="3" t="s">
        <v>3</v>
      </c>
      <c r="C160" s="3" t="s">
        <v>280</v>
      </c>
      <c r="D160" s="3" t="s">
        <v>280</v>
      </c>
      <c r="E160" s="12" t="s">
        <v>2134</v>
      </c>
      <c r="F160" s="6" t="str">
        <f t="shared" si="5"/>
        <v>module=actv</v>
      </c>
      <c r="G160" s="3" t="s">
        <v>114</v>
      </c>
    </row>
    <row r="161" spans="1:7" ht="30" customHeight="1">
      <c r="A161" s="3" t="s">
        <v>117</v>
      </c>
      <c r="B161" s="3" t="s">
        <v>3</v>
      </c>
      <c r="C161" s="3" t="s">
        <v>281</v>
      </c>
      <c r="D161" s="3" t="s">
        <v>281</v>
      </c>
      <c r="E161" s="12" t="s">
        <v>2135</v>
      </c>
      <c r="F161" s="6" t="str">
        <f t="shared" si="5"/>
        <v>module=actv</v>
      </c>
      <c r="G161" s="3" t="s">
        <v>114</v>
      </c>
    </row>
    <row r="162" spans="1:7" ht="30" customHeight="1">
      <c r="A162" s="3" t="s">
        <v>117</v>
      </c>
      <c r="B162" s="3" t="s">
        <v>3</v>
      </c>
      <c r="C162" s="3" t="s">
        <v>282</v>
      </c>
      <c r="D162" s="3" t="s">
        <v>282</v>
      </c>
      <c r="E162" s="12" t="s">
        <v>2136</v>
      </c>
      <c r="F162" s="6" t="str">
        <f t="shared" si="5"/>
        <v>module=actv</v>
      </c>
      <c r="G162" s="3" t="s">
        <v>114</v>
      </c>
    </row>
    <row r="163" spans="1:7" ht="30" customHeight="1">
      <c r="A163" s="3" t="s">
        <v>117</v>
      </c>
      <c r="B163" s="3" t="s">
        <v>3</v>
      </c>
      <c r="C163" s="3" t="s">
        <v>283</v>
      </c>
      <c r="D163" s="3" t="s">
        <v>283</v>
      </c>
      <c r="E163" s="12" t="s">
        <v>2137</v>
      </c>
      <c r="F163" s="6" t="str">
        <f t="shared" si="5"/>
        <v>module=actv</v>
      </c>
      <c r="G163" s="3" t="s">
        <v>114</v>
      </c>
    </row>
    <row r="164" spans="1:7" ht="30" customHeight="1">
      <c r="A164" s="3" t="s">
        <v>117</v>
      </c>
      <c r="B164" s="3" t="s">
        <v>3</v>
      </c>
      <c r="C164" s="3" t="s">
        <v>284</v>
      </c>
      <c r="D164" s="3" t="s">
        <v>284</v>
      </c>
      <c r="E164" s="12" t="s">
        <v>2138</v>
      </c>
      <c r="F164" s="6" t="str">
        <f t="shared" si="5"/>
        <v>module=actv</v>
      </c>
      <c r="G164" s="3" t="s">
        <v>114</v>
      </c>
    </row>
    <row r="165" spans="1:7" ht="30" customHeight="1">
      <c r="A165" s="3" t="s">
        <v>118</v>
      </c>
      <c r="B165" s="3" t="s">
        <v>2</v>
      </c>
      <c r="C165" s="3" t="s">
        <v>285</v>
      </c>
      <c r="D165" s="3" t="s">
        <v>1283</v>
      </c>
      <c r="E165" s="12" t="s">
        <v>2139</v>
      </c>
      <c r="F165" s="6" t="str">
        <f t="shared" ref="F165:F190" si="6">HYPERLINK("http://www.ssc.wisc.edu/wlsresearch/documentation/waves/?wave=ancillary&amp;module=gradspouseiq","module=gradspouseiq")</f>
        <v>module=gradspouseiq</v>
      </c>
      <c r="G165" s="6" t="str">
        <f t="shared" ref="G165:G190" si="7">HYPERLINK("http://www.ssc.wisc.edu/wlsresearch/documentation/waves/?wave=ancillary&amp;module=sibspouseiq","module=sibspouseiq")</f>
        <v>module=sibspouseiq</v>
      </c>
    </row>
    <row r="166" spans="1:7" ht="30" customHeight="1">
      <c r="A166" s="3" t="s">
        <v>118</v>
      </c>
      <c r="B166" s="3" t="s">
        <v>2</v>
      </c>
      <c r="C166" s="3" t="s">
        <v>286</v>
      </c>
      <c r="D166" s="3" t="s">
        <v>1284</v>
      </c>
      <c r="E166" s="12" t="s">
        <v>2140</v>
      </c>
      <c r="F166" s="6" t="str">
        <f t="shared" si="6"/>
        <v>module=gradspouseiq</v>
      </c>
      <c r="G166" s="6" t="str">
        <f t="shared" si="7"/>
        <v>module=sibspouseiq</v>
      </c>
    </row>
    <row r="167" spans="1:7" ht="30" customHeight="1">
      <c r="A167" s="3" t="s">
        <v>118</v>
      </c>
      <c r="B167" s="3" t="s">
        <v>2</v>
      </c>
      <c r="C167" s="3" t="s">
        <v>287</v>
      </c>
      <c r="D167" s="3" t="s">
        <v>1285</v>
      </c>
      <c r="E167" s="12" t="s">
        <v>2141</v>
      </c>
      <c r="F167" s="6" t="str">
        <f t="shared" si="6"/>
        <v>module=gradspouseiq</v>
      </c>
      <c r="G167" s="6" t="str">
        <f t="shared" si="7"/>
        <v>module=sibspouseiq</v>
      </c>
    </row>
    <row r="168" spans="1:7" ht="30" customHeight="1">
      <c r="A168" s="3" t="s">
        <v>118</v>
      </c>
      <c r="B168" s="3" t="s">
        <v>2</v>
      </c>
      <c r="C168" s="3" t="s">
        <v>288</v>
      </c>
      <c r="D168" s="3" t="s">
        <v>1286</v>
      </c>
      <c r="E168" s="12" t="s">
        <v>2142</v>
      </c>
      <c r="F168" s="6" t="str">
        <f t="shared" si="6"/>
        <v>module=gradspouseiq</v>
      </c>
      <c r="G168" s="6" t="str">
        <f t="shared" si="7"/>
        <v>module=sibspouseiq</v>
      </c>
    </row>
    <row r="169" spans="1:7" ht="30" customHeight="1">
      <c r="A169" s="3" t="s">
        <v>118</v>
      </c>
      <c r="B169" s="3" t="s">
        <v>2</v>
      </c>
      <c r="C169" s="3" t="s">
        <v>289</v>
      </c>
      <c r="D169" s="3" t="s">
        <v>1287</v>
      </c>
      <c r="E169" s="12" t="s">
        <v>2143</v>
      </c>
      <c r="F169" s="6" t="str">
        <f t="shared" si="6"/>
        <v>module=gradspouseiq</v>
      </c>
      <c r="G169" s="6" t="str">
        <f t="shared" si="7"/>
        <v>module=sibspouseiq</v>
      </c>
    </row>
    <row r="170" spans="1:7" ht="30" customHeight="1">
      <c r="A170" s="3" t="s">
        <v>118</v>
      </c>
      <c r="B170" s="3" t="s">
        <v>2</v>
      </c>
      <c r="C170" s="3" t="s">
        <v>290</v>
      </c>
      <c r="D170" s="3" t="s">
        <v>1288</v>
      </c>
      <c r="E170" s="12" t="s">
        <v>2144</v>
      </c>
      <c r="F170" s="6" t="str">
        <f t="shared" si="6"/>
        <v>module=gradspouseiq</v>
      </c>
      <c r="G170" s="6" t="str">
        <f t="shared" si="7"/>
        <v>module=sibspouseiq</v>
      </c>
    </row>
    <row r="171" spans="1:7" ht="30" customHeight="1">
      <c r="A171" s="3" t="s">
        <v>118</v>
      </c>
      <c r="B171" s="3" t="s">
        <v>2</v>
      </c>
      <c r="C171" s="3" t="s">
        <v>291</v>
      </c>
      <c r="D171" s="3" t="s">
        <v>1289</v>
      </c>
      <c r="E171" s="12" t="s">
        <v>2145</v>
      </c>
      <c r="F171" s="6" t="str">
        <f t="shared" si="6"/>
        <v>module=gradspouseiq</v>
      </c>
      <c r="G171" s="6" t="str">
        <f t="shared" si="7"/>
        <v>module=sibspouseiq</v>
      </c>
    </row>
    <row r="172" spans="1:7" ht="30" customHeight="1">
      <c r="A172" s="3" t="s">
        <v>118</v>
      </c>
      <c r="B172" s="3" t="s">
        <v>2</v>
      </c>
      <c r="C172" s="3" t="s">
        <v>292</v>
      </c>
      <c r="D172" s="3" t="s">
        <v>1290</v>
      </c>
      <c r="E172" s="12" t="s">
        <v>2146</v>
      </c>
      <c r="F172" s="6" t="str">
        <f t="shared" si="6"/>
        <v>module=gradspouseiq</v>
      </c>
      <c r="G172" s="6" t="str">
        <f t="shared" si="7"/>
        <v>module=sibspouseiq</v>
      </c>
    </row>
    <row r="173" spans="1:7" ht="30" customHeight="1">
      <c r="A173" s="3" t="s">
        <v>118</v>
      </c>
      <c r="B173" s="3" t="s">
        <v>2</v>
      </c>
      <c r="C173" s="3" t="s">
        <v>293</v>
      </c>
      <c r="D173" s="3" t="s">
        <v>1291</v>
      </c>
      <c r="E173" s="12" t="s">
        <v>2147</v>
      </c>
      <c r="F173" s="6" t="str">
        <f t="shared" si="6"/>
        <v>module=gradspouseiq</v>
      </c>
      <c r="G173" s="6" t="str">
        <f t="shared" si="7"/>
        <v>module=sibspouseiq</v>
      </c>
    </row>
    <row r="174" spans="1:7" ht="30" customHeight="1">
      <c r="A174" s="3" t="s">
        <v>118</v>
      </c>
      <c r="B174" s="3" t="s">
        <v>2</v>
      </c>
      <c r="C174" s="3" t="s">
        <v>294</v>
      </c>
      <c r="D174" s="3" t="s">
        <v>1292</v>
      </c>
      <c r="E174" s="12" t="s">
        <v>2148</v>
      </c>
      <c r="F174" s="6" t="str">
        <f t="shared" si="6"/>
        <v>module=gradspouseiq</v>
      </c>
      <c r="G174" s="6" t="str">
        <f t="shared" si="7"/>
        <v>module=sibspouseiq</v>
      </c>
    </row>
    <row r="175" spans="1:7" ht="30" customHeight="1">
      <c r="A175" s="3" t="s">
        <v>118</v>
      </c>
      <c r="B175" s="3" t="s">
        <v>2</v>
      </c>
      <c r="C175" s="3" t="s">
        <v>295</v>
      </c>
      <c r="D175" s="3" t="s">
        <v>1293</v>
      </c>
      <c r="E175" s="12" t="s">
        <v>2149</v>
      </c>
      <c r="F175" s="6" t="str">
        <f t="shared" si="6"/>
        <v>module=gradspouseiq</v>
      </c>
      <c r="G175" s="6" t="str">
        <f t="shared" si="7"/>
        <v>module=sibspouseiq</v>
      </c>
    </row>
    <row r="176" spans="1:7" ht="30" customHeight="1">
      <c r="A176" s="3" t="s">
        <v>118</v>
      </c>
      <c r="B176" s="3" t="s">
        <v>2</v>
      </c>
      <c r="C176" s="3" t="s">
        <v>296</v>
      </c>
      <c r="D176" s="3" t="s">
        <v>1294</v>
      </c>
      <c r="E176" s="12" t="s">
        <v>2150</v>
      </c>
      <c r="F176" s="6" t="str">
        <f t="shared" si="6"/>
        <v>module=gradspouseiq</v>
      </c>
      <c r="G176" s="6" t="str">
        <f t="shared" si="7"/>
        <v>module=sibspouseiq</v>
      </c>
    </row>
    <row r="177" spans="1:7" ht="30" customHeight="1">
      <c r="A177" s="3" t="s">
        <v>118</v>
      </c>
      <c r="B177" s="3" t="s">
        <v>2</v>
      </c>
      <c r="C177" s="3" t="s">
        <v>297</v>
      </c>
      <c r="D177" s="3" t="s">
        <v>1295</v>
      </c>
      <c r="E177" s="12" t="s">
        <v>2151</v>
      </c>
      <c r="F177" s="6" t="str">
        <f t="shared" si="6"/>
        <v>module=gradspouseiq</v>
      </c>
      <c r="G177" s="6" t="str">
        <f t="shared" si="7"/>
        <v>module=sibspouseiq</v>
      </c>
    </row>
    <row r="178" spans="1:7" ht="30" customHeight="1">
      <c r="A178" s="3" t="s">
        <v>118</v>
      </c>
      <c r="B178" s="3" t="s">
        <v>2</v>
      </c>
      <c r="C178" s="3" t="s">
        <v>298</v>
      </c>
      <c r="D178" s="3" t="s">
        <v>1296</v>
      </c>
      <c r="E178" s="12" t="s">
        <v>2152</v>
      </c>
      <c r="F178" s="6" t="str">
        <f t="shared" si="6"/>
        <v>module=gradspouseiq</v>
      </c>
      <c r="G178" s="6" t="str">
        <f t="shared" si="7"/>
        <v>module=sibspouseiq</v>
      </c>
    </row>
    <row r="179" spans="1:7" ht="30" customHeight="1">
      <c r="A179" s="3" t="s">
        <v>118</v>
      </c>
      <c r="B179" s="3" t="s">
        <v>2</v>
      </c>
      <c r="C179" s="3" t="s">
        <v>299</v>
      </c>
      <c r="D179" s="3" t="s">
        <v>1297</v>
      </c>
      <c r="E179" s="12" t="s">
        <v>2153</v>
      </c>
      <c r="F179" s="6" t="str">
        <f t="shared" si="6"/>
        <v>module=gradspouseiq</v>
      </c>
      <c r="G179" s="6" t="str">
        <f t="shared" si="7"/>
        <v>module=sibspouseiq</v>
      </c>
    </row>
    <row r="180" spans="1:7" ht="30" customHeight="1">
      <c r="A180" s="3" t="s">
        <v>118</v>
      </c>
      <c r="B180" s="3" t="s">
        <v>2</v>
      </c>
      <c r="C180" s="3" t="s">
        <v>300</v>
      </c>
      <c r="D180" s="3" t="s">
        <v>1298</v>
      </c>
      <c r="E180" s="12" t="s">
        <v>2154</v>
      </c>
      <c r="F180" s="6" t="str">
        <f t="shared" si="6"/>
        <v>module=gradspouseiq</v>
      </c>
      <c r="G180" s="6" t="str">
        <f t="shared" si="7"/>
        <v>module=sibspouseiq</v>
      </c>
    </row>
    <row r="181" spans="1:7" ht="30" customHeight="1">
      <c r="A181" s="3" t="s">
        <v>118</v>
      </c>
      <c r="B181" s="3" t="s">
        <v>2</v>
      </c>
      <c r="C181" s="3" t="s">
        <v>301</v>
      </c>
      <c r="D181" s="3" t="s">
        <v>1299</v>
      </c>
      <c r="E181" s="12" t="s">
        <v>2155</v>
      </c>
      <c r="F181" s="6" t="str">
        <f t="shared" si="6"/>
        <v>module=gradspouseiq</v>
      </c>
      <c r="G181" s="6" t="str">
        <f t="shared" si="7"/>
        <v>module=sibspouseiq</v>
      </c>
    </row>
    <row r="182" spans="1:7" ht="30" customHeight="1">
      <c r="A182" s="3" t="s">
        <v>118</v>
      </c>
      <c r="B182" s="3" t="s">
        <v>2</v>
      </c>
      <c r="C182" s="3" t="s">
        <v>302</v>
      </c>
      <c r="D182" s="3" t="s">
        <v>1300</v>
      </c>
      <c r="E182" s="12" t="s">
        <v>2156</v>
      </c>
      <c r="F182" s="6" t="str">
        <f t="shared" si="6"/>
        <v>module=gradspouseiq</v>
      </c>
      <c r="G182" s="6" t="str">
        <f t="shared" si="7"/>
        <v>module=sibspouseiq</v>
      </c>
    </row>
    <row r="183" spans="1:7" ht="30" customHeight="1">
      <c r="A183" s="3" t="s">
        <v>118</v>
      </c>
      <c r="B183" s="3" t="s">
        <v>2</v>
      </c>
      <c r="C183" s="3" t="s">
        <v>303</v>
      </c>
      <c r="D183" s="3" t="s">
        <v>1301</v>
      </c>
      <c r="E183" s="12" t="s">
        <v>2157</v>
      </c>
      <c r="F183" s="6" t="str">
        <f t="shared" si="6"/>
        <v>module=gradspouseiq</v>
      </c>
      <c r="G183" s="6" t="str">
        <f t="shared" si="7"/>
        <v>module=sibspouseiq</v>
      </c>
    </row>
    <row r="184" spans="1:7" ht="30" customHeight="1">
      <c r="A184" s="3" t="s">
        <v>118</v>
      </c>
      <c r="B184" s="3" t="s">
        <v>2</v>
      </c>
      <c r="C184" s="3" t="s">
        <v>304</v>
      </c>
      <c r="D184" s="3" t="s">
        <v>1302</v>
      </c>
      <c r="E184" s="12" t="s">
        <v>2158</v>
      </c>
      <c r="F184" s="6" t="str">
        <f t="shared" si="6"/>
        <v>module=gradspouseiq</v>
      </c>
      <c r="G184" s="6" t="str">
        <f t="shared" si="7"/>
        <v>module=sibspouseiq</v>
      </c>
    </row>
    <row r="185" spans="1:7" ht="30" customHeight="1">
      <c r="A185" s="3" t="s">
        <v>118</v>
      </c>
      <c r="B185" s="3" t="s">
        <v>2</v>
      </c>
      <c r="C185" s="3" t="s">
        <v>305</v>
      </c>
      <c r="D185" s="3" t="s">
        <v>1303</v>
      </c>
      <c r="E185" s="12" t="s">
        <v>2159</v>
      </c>
      <c r="F185" s="6" t="str">
        <f t="shared" si="6"/>
        <v>module=gradspouseiq</v>
      </c>
      <c r="G185" s="6" t="str">
        <f t="shared" si="7"/>
        <v>module=sibspouseiq</v>
      </c>
    </row>
    <row r="186" spans="1:7" ht="30" customHeight="1">
      <c r="A186" s="3" t="s">
        <v>118</v>
      </c>
      <c r="B186" s="3" t="s">
        <v>2</v>
      </c>
      <c r="C186" s="3" t="s">
        <v>306</v>
      </c>
      <c r="D186" s="3" t="s">
        <v>1304</v>
      </c>
      <c r="E186" s="12" t="s">
        <v>2160</v>
      </c>
      <c r="F186" s="6" t="str">
        <f t="shared" si="6"/>
        <v>module=gradspouseiq</v>
      </c>
      <c r="G186" s="6" t="str">
        <f t="shared" si="7"/>
        <v>module=sibspouseiq</v>
      </c>
    </row>
    <row r="187" spans="1:7" ht="30" customHeight="1">
      <c r="A187" s="3" t="s">
        <v>118</v>
      </c>
      <c r="B187" s="3" t="s">
        <v>2</v>
      </c>
      <c r="C187" s="3" t="s">
        <v>307</v>
      </c>
      <c r="D187" s="3" t="s">
        <v>1305</v>
      </c>
      <c r="E187" s="12" t="s">
        <v>2161</v>
      </c>
      <c r="F187" s="6" t="str">
        <f t="shared" si="6"/>
        <v>module=gradspouseiq</v>
      </c>
      <c r="G187" s="6" t="str">
        <f t="shared" si="7"/>
        <v>module=sibspouseiq</v>
      </c>
    </row>
    <row r="188" spans="1:7" ht="30" customHeight="1">
      <c r="A188" s="3" t="s">
        <v>118</v>
      </c>
      <c r="B188" s="3" t="s">
        <v>2</v>
      </c>
      <c r="C188" s="3" t="s">
        <v>308</v>
      </c>
      <c r="D188" s="3" t="s">
        <v>1306</v>
      </c>
      <c r="E188" s="12" t="s">
        <v>2162</v>
      </c>
      <c r="F188" s="6" t="str">
        <f t="shared" si="6"/>
        <v>module=gradspouseiq</v>
      </c>
      <c r="G188" s="6" t="str">
        <f t="shared" si="7"/>
        <v>module=sibspouseiq</v>
      </c>
    </row>
    <row r="189" spans="1:7" ht="30" customHeight="1">
      <c r="A189" s="3" t="s">
        <v>118</v>
      </c>
      <c r="B189" s="3" t="s">
        <v>2</v>
      </c>
      <c r="C189" s="3" t="s">
        <v>309</v>
      </c>
      <c r="D189" s="3" t="s">
        <v>1307</v>
      </c>
      <c r="E189" s="12" t="s">
        <v>2163</v>
      </c>
      <c r="F189" s="6" t="str">
        <f t="shared" si="6"/>
        <v>module=gradspouseiq</v>
      </c>
      <c r="G189" s="6" t="str">
        <f t="shared" si="7"/>
        <v>module=sibspouseiq</v>
      </c>
    </row>
    <row r="190" spans="1:7" ht="30" customHeight="1">
      <c r="A190" s="3" t="s">
        <v>118</v>
      </c>
      <c r="B190" s="3" t="s">
        <v>2</v>
      </c>
      <c r="C190" s="3" t="s">
        <v>310</v>
      </c>
      <c r="D190" s="3" t="s">
        <v>1308</v>
      </c>
      <c r="E190" s="12" t="s">
        <v>2164</v>
      </c>
      <c r="F190" s="6" t="str">
        <f t="shared" si="6"/>
        <v>module=gradspouseiq</v>
      </c>
      <c r="G190" s="6" t="str">
        <f t="shared" si="7"/>
        <v>module=sibspouseiq</v>
      </c>
    </row>
    <row r="191" spans="1:7" ht="30" customHeight="1">
      <c r="A191" s="3" t="s">
        <v>119</v>
      </c>
      <c r="B191" s="3" t="s">
        <v>2</v>
      </c>
      <c r="C191" s="3" t="s">
        <v>311</v>
      </c>
      <c r="D191" s="3" t="s">
        <v>1309</v>
      </c>
      <c r="E191" s="12" t="s">
        <v>2165</v>
      </c>
      <c r="F191" s="6" t="str">
        <f t="shared" ref="F191:G210" si="8">HYPERLINK("http://www.ssc.wisc.edu/wlsresearch/documentation/waves/?wave=ancillary&amp;module=imputation","module=imputation")</f>
        <v>module=imputation</v>
      </c>
      <c r="G191" s="6" t="str">
        <f t="shared" si="8"/>
        <v>module=imputation</v>
      </c>
    </row>
    <row r="192" spans="1:7" ht="30" customHeight="1">
      <c r="A192" s="3" t="s">
        <v>119</v>
      </c>
      <c r="B192" s="3" t="s">
        <v>2</v>
      </c>
      <c r="C192" s="3" t="s">
        <v>312</v>
      </c>
      <c r="D192" s="3" t="s">
        <v>1310</v>
      </c>
      <c r="E192" s="12" t="s">
        <v>2165</v>
      </c>
      <c r="F192" s="6" t="str">
        <f t="shared" si="8"/>
        <v>module=imputation</v>
      </c>
      <c r="G192" s="6" t="str">
        <f t="shared" si="8"/>
        <v>module=imputation</v>
      </c>
    </row>
    <row r="193" spans="1:7" ht="30" customHeight="1">
      <c r="A193" s="3" t="s">
        <v>119</v>
      </c>
      <c r="B193" s="3" t="s">
        <v>2</v>
      </c>
      <c r="C193" s="3" t="s">
        <v>313</v>
      </c>
      <c r="D193" s="3" t="s">
        <v>1311</v>
      </c>
      <c r="E193" s="12" t="s">
        <v>2165</v>
      </c>
      <c r="F193" s="6" t="str">
        <f t="shared" si="8"/>
        <v>module=imputation</v>
      </c>
      <c r="G193" s="6" t="str">
        <f t="shared" si="8"/>
        <v>module=imputation</v>
      </c>
    </row>
    <row r="194" spans="1:7" ht="30" customHeight="1">
      <c r="A194" s="3" t="s">
        <v>119</v>
      </c>
      <c r="B194" s="3" t="s">
        <v>2</v>
      </c>
      <c r="C194" s="3" t="s">
        <v>314</v>
      </c>
      <c r="D194" s="3" t="s">
        <v>1312</v>
      </c>
      <c r="E194" s="12" t="s">
        <v>2165</v>
      </c>
      <c r="F194" s="6" t="str">
        <f t="shared" si="8"/>
        <v>module=imputation</v>
      </c>
      <c r="G194" s="6" t="str">
        <f t="shared" si="8"/>
        <v>module=imputation</v>
      </c>
    </row>
    <row r="195" spans="1:7" ht="30" customHeight="1">
      <c r="A195" s="3" t="s">
        <v>119</v>
      </c>
      <c r="B195" s="3" t="s">
        <v>2</v>
      </c>
      <c r="C195" s="3" t="s">
        <v>315</v>
      </c>
      <c r="D195" s="3" t="s">
        <v>1313</v>
      </c>
      <c r="E195" s="12" t="s">
        <v>2165</v>
      </c>
      <c r="F195" s="6" t="str">
        <f t="shared" si="8"/>
        <v>module=imputation</v>
      </c>
      <c r="G195" s="6" t="str">
        <f t="shared" si="8"/>
        <v>module=imputation</v>
      </c>
    </row>
    <row r="196" spans="1:7" ht="30" customHeight="1">
      <c r="A196" s="3" t="s">
        <v>119</v>
      </c>
      <c r="B196" s="3" t="s">
        <v>2</v>
      </c>
      <c r="C196" s="3" t="s">
        <v>316</v>
      </c>
      <c r="D196" s="3" t="s">
        <v>1314</v>
      </c>
      <c r="E196" s="12" t="s">
        <v>2166</v>
      </c>
      <c r="F196" s="6" t="str">
        <f t="shared" si="8"/>
        <v>module=imputation</v>
      </c>
      <c r="G196" s="6" t="str">
        <f t="shared" si="8"/>
        <v>module=imputation</v>
      </c>
    </row>
    <row r="197" spans="1:7" ht="30" customHeight="1">
      <c r="A197" s="3" t="s">
        <v>119</v>
      </c>
      <c r="B197" s="3" t="s">
        <v>2</v>
      </c>
      <c r="C197" s="3" t="s">
        <v>317</v>
      </c>
      <c r="D197" s="3" t="s">
        <v>1315</v>
      </c>
      <c r="E197" s="12" t="s">
        <v>2166</v>
      </c>
      <c r="F197" s="6" t="str">
        <f t="shared" si="8"/>
        <v>module=imputation</v>
      </c>
      <c r="G197" s="6" t="str">
        <f t="shared" si="8"/>
        <v>module=imputation</v>
      </c>
    </row>
    <row r="198" spans="1:7" ht="30" customHeight="1">
      <c r="A198" s="3" t="s">
        <v>119</v>
      </c>
      <c r="B198" s="3" t="s">
        <v>2</v>
      </c>
      <c r="C198" s="3" t="s">
        <v>318</v>
      </c>
      <c r="D198" s="3" t="s">
        <v>1316</v>
      </c>
      <c r="E198" s="12" t="s">
        <v>2166</v>
      </c>
      <c r="F198" s="6" t="str">
        <f t="shared" si="8"/>
        <v>module=imputation</v>
      </c>
      <c r="G198" s="6" t="str">
        <f t="shared" si="8"/>
        <v>module=imputation</v>
      </c>
    </row>
    <row r="199" spans="1:7" ht="30" customHeight="1">
      <c r="A199" s="3" t="s">
        <v>119</v>
      </c>
      <c r="B199" s="3" t="s">
        <v>2</v>
      </c>
      <c r="C199" s="3" t="s">
        <v>319</v>
      </c>
      <c r="D199" s="3" t="s">
        <v>1317</v>
      </c>
      <c r="E199" s="12" t="s">
        <v>2166</v>
      </c>
      <c r="F199" s="6" t="str">
        <f t="shared" si="8"/>
        <v>module=imputation</v>
      </c>
      <c r="G199" s="6" t="str">
        <f t="shared" si="8"/>
        <v>module=imputation</v>
      </c>
    </row>
    <row r="200" spans="1:7" ht="30" customHeight="1">
      <c r="A200" s="3" t="s">
        <v>119</v>
      </c>
      <c r="B200" s="3" t="s">
        <v>2</v>
      </c>
      <c r="C200" s="3" t="s">
        <v>320</v>
      </c>
      <c r="D200" s="3" t="s">
        <v>1318</v>
      </c>
      <c r="E200" s="12" t="s">
        <v>2166</v>
      </c>
      <c r="F200" s="6" t="str">
        <f t="shared" si="8"/>
        <v>module=imputation</v>
      </c>
      <c r="G200" s="6" t="str">
        <f t="shared" si="8"/>
        <v>module=imputation</v>
      </c>
    </row>
    <row r="201" spans="1:7" ht="30" customHeight="1">
      <c r="A201" s="3" t="s">
        <v>119</v>
      </c>
      <c r="B201" s="3" t="s">
        <v>2</v>
      </c>
      <c r="C201" s="3" t="s">
        <v>321</v>
      </c>
      <c r="D201" s="3" t="s">
        <v>1319</v>
      </c>
      <c r="E201" s="12" t="s">
        <v>2167</v>
      </c>
      <c r="F201" s="6" t="str">
        <f t="shared" si="8"/>
        <v>module=imputation</v>
      </c>
      <c r="G201" s="6" t="str">
        <f t="shared" si="8"/>
        <v>module=imputation</v>
      </c>
    </row>
    <row r="202" spans="1:7" ht="30" customHeight="1">
      <c r="A202" s="3" t="s">
        <v>119</v>
      </c>
      <c r="B202" s="3" t="s">
        <v>2</v>
      </c>
      <c r="C202" s="3" t="s">
        <v>322</v>
      </c>
      <c r="D202" s="3" t="s">
        <v>1320</v>
      </c>
      <c r="E202" s="12" t="s">
        <v>2167</v>
      </c>
      <c r="F202" s="6" t="str">
        <f t="shared" si="8"/>
        <v>module=imputation</v>
      </c>
      <c r="G202" s="6" t="str">
        <f t="shared" si="8"/>
        <v>module=imputation</v>
      </c>
    </row>
    <row r="203" spans="1:7" ht="30" customHeight="1">
      <c r="A203" s="3" t="s">
        <v>119</v>
      </c>
      <c r="B203" s="3" t="s">
        <v>2</v>
      </c>
      <c r="C203" s="3" t="s">
        <v>323</v>
      </c>
      <c r="D203" s="3" t="s">
        <v>1321</v>
      </c>
      <c r="E203" s="12" t="s">
        <v>2167</v>
      </c>
      <c r="F203" s="6" t="str">
        <f t="shared" si="8"/>
        <v>module=imputation</v>
      </c>
      <c r="G203" s="6" t="str">
        <f t="shared" si="8"/>
        <v>module=imputation</v>
      </c>
    </row>
    <row r="204" spans="1:7" ht="30" customHeight="1">
      <c r="A204" s="3" t="s">
        <v>119</v>
      </c>
      <c r="B204" s="3" t="s">
        <v>2</v>
      </c>
      <c r="C204" s="3" t="s">
        <v>324</v>
      </c>
      <c r="D204" s="3" t="s">
        <v>1322</v>
      </c>
      <c r="E204" s="12" t="s">
        <v>2167</v>
      </c>
      <c r="F204" s="6" t="str">
        <f t="shared" si="8"/>
        <v>module=imputation</v>
      </c>
      <c r="G204" s="6" t="str">
        <f t="shared" si="8"/>
        <v>module=imputation</v>
      </c>
    </row>
    <row r="205" spans="1:7" ht="30" customHeight="1">
      <c r="A205" s="3" t="s">
        <v>119</v>
      </c>
      <c r="B205" s="3" t="s">
        <v>2</v>
      </c>
      <c r="C205" s="3" t="s">
        <v>325</v>
      </c>
      <c r="D205" s="3" t="s">
        <v>1323</v>
      </c>
      <c r="E205" s="12" t="s">
        <v>2167</v>
      </c>
      <c r="F205" s="6" t="str">
        <f t="shared" si="8"/>
        <v>module=imputation</v>
      </c>
      <c r="G205" s="6" t="str">
        <f t="shared" si="8"/>
        <v>module=imputation</v>
      </c>
    </row>
    <row r="206" spans="1:7" ht="30" customHeight="1">
      <c r="A206" s="3" t="s">
        <v>119</v>
      </c>
      <c r="B206" s="3" t="s">
        <v>2</v>
      </c>
      <c r="C206" s="3" t="s">
        <v>326</v>
      </c>
      <c r="D206" s="3" t="s">
        <v>1324</v>
      </c>
      <c r="E206" s="12" t="s">
        <v>2168</v>
      </c>
      <c r="F206" s="6" t="str">
        <f t="shared" si="8"/>
        <v>module=imputation</v>
      </c>
      <c r="G206" s="6" t="str">
        <f t="shared" si="8"/>
        <v>module=imputation</v>
      </c>
    </row>
    <row r="207" spans="1:7" ht="30" customHeight="1">
      <c r="A207" s="3" t="s">
        <v>119</v>
      </c>
      <c r="B207" s="3" t="s">
        <v>2</v>
      </c>
      <c r="C207" s="3" t="s">
        <v>327</v>
      </c>
      <c r="D207" s="3" t="s">
        <v>1325</v>
      </c>
      <c r="E207" s="12" t="s">
        <v>2168</v>
      </c>
      <c r="F207" s="6" t="str">
        <f t="shared" si="8"/>
        <v>module=imputation</v>
      </c>
      <c r="G207" s="6" t="str">
        <f t="shared" si="8"/>
        <v>module=imputation</v>
      </c>
    </row>
    <row r="208" spans="1:7" ht="30" customHeight="1">
      <c r="A208" s="3" t="s">
        <v>119</v>
      </c>
      <c r="B208" s="3" t="s">
        <v>2</v>
      </c>
      <c r="C208" s="3" t="s">
        <v>328</v>
      </c>
      <c r="D208" s="3" t="s">
        <v>1326</v>
      </c>
      <c r="E208" s="12" t="s">
        <v>2168</v>
      </c>
      <c r="F208" s="6" t="str">
        <f t="shared" si="8"/>
        <v>module=imputation</v>
      </c>
      <c r="G208" s="6" t="str">
        <f t="shared" si="8"/>
        <v>module=imputation</v>
      </c>
    </row>
    <row r="209" spans="1:7" ht="30" customHeight="1">
      <c r="A209" s="3" t="s">
        <v>119</v>
      </c>
      <c r="B209" s="3" t="s">
        <v>2</v>
      </c>
      <c r="C209" s="3" t="s">
        <v>329</v>
      </c>
      <c r="D209" s="3" t="s">
        <v>1327</v>
      </c>
      <c r="E209" s="12" t="s">
        <v>2168</v>
      </c>
      <c r="F209" s="6" t="str">
        <f t="shared" si="8"/>
        <v>module=imputation</v>
      </c>
      <c r="G209" s="6" t="str">
        <f t="shared" si="8"/>
        <v>module=imputation</v>
      </c>
    </row>
    <row r="210" spans="1:7" ht="30" customHeight="1">
      <c r="A210" s="3" t="s">
        <v>119</v>
      </c>
      <c r="B210" s="3" t="s">
        <v>2</v>
      </c>
      <c r="C210" s="3" t="s">
        <v>330</v>
      </c>
      <c r="D210" s="3" t="s">
        <v>1328</v>
      </c>
      <c r="E210" s="12" t="s">
        <v>2168</v>
      </c>
      <c r="F210" s="6" t="str">
        <f t="shared" si="8"/>
        <v>module=imputation</v>
      </c>
      <c r="G210" s="6" t="str">
        <f t="shared" si="8"/>
        <v>module=imputation</v>
      </c>
    </row>
    <row r="211" spans="1:7" ht="30" customHeight="1">
      <c r="A211" s="3" t="s">
        <v>119</v>
      </c>
      <c r="B211" s="3" t="s">
        <v>2</v>
      </c>
      <c r="C211" s="3" t="s">
        <v>331</v>
      </c>
      <c r="D211" s="3" t="s">
        <v>1329</v>
      </c>
      <c r="E211" s="12" t="s">
        <v>2169</v>
      </c>
      <c r="F211" s="6" t="str">
        <f t="shared" ref="F211:G230" si="9">HYPERLINK("http://www.ssc.wisc.edu/wlsresearch/documentation/waves/?wave=ancillary&amp;module=imputation","module=imputation")</f>
        <v>module=imputation</v>
      </c>
      <c r="G211" s="6" t="str">
        <f t="shared" si="9"/>
        <v>module=imputation</v>
      </c>
    </row>
    <row r="212" spans="1:7" ht="30" customHeight="1">
      <c r="A212" s="3" t="s">
        <v>119</v>
      </c>
      <c r="B212" s="3" t="s">
        <v>2</v>
      </c>
      <c r="C212" s="3" t="s">
        <v>332</v>
      </c>
      <c r="D212" s="3" t="s">
        <v>1330</v>
      </c>
      <c r="E212" s="12" t="s">
        <v>2169</v>
      </c>
      <c r="F212" s="6" t="str">
        <f t="shared" si="9"/>
        <v>module=imputation</v>
      </c>
      <c r="G212" s="6" t="str">
        <f t="shared" si="9"/>
        <v>module=imputation</v>
      </c>
    </row>
    <row r="213" spans="1:7" ht="30" customHeight="1">
      <c r="A213" s="3" t="s">
        <v>119</v>
      </c>
      <c r="B213" s="3" t="s">
        <v>2</v>
      </c>
      <c r="C213" s="3" t="s">
        <v>333</v>
      </c>
      <c r="D213" s="3" t="s">
        <v>1331</v>
      </c>
      <c r="E213" s="12" t="s">
        <v>2169</v>
      </c>
      <c r="F213" s="6" t="str">
        <f t="shared" si="9"/>
        <v>module=imputation</v>
      </c>
      <c r="G213" s="6" t="str">
        <f t="shared" si="9"/>
        <v>module=imputation</v>
      </c>
    </row>
    <row r="214" spans="1:7" ht="30" customHeight="1">
      <c r="A214" s="3" t="s">
        <v>119</v>
      </c>
      <c r="B214" s="3" t="s">
        <v>2</v>
      </c>
      <c r="C214" s="3" t="s">
        <v>334</v>
      </c>
      <c r="D214" s="3" t="s">
        <v>1332</v>
      </c>
      <c r="E214" s="12" t="s">
        <v>2169</v>
      </c>
      <c r="F214" s="6" t="str">
        <f t="shared" si="9"/>
        <v>module=imputation</v>
      </c>
      <c r="G214" s="6" t="str">
        <f t="shared" si="9"/>
        <v>module=imputation</v>
      </c>
    </row>
    <row r="215" spans="1:7" ht="30" customHeight="1">
      <c r="A215" s="3" t="s">
        <v>119</v>
      </c>
      <c r="B215" s="3" t="s">
        <v>2</v>
      </c>
      <c r="C215" s="3" t="s">
        <v>335</v>
      </c>
      <c r="D215" s="3" t="s">
        <v>1333</v>
      </c>
      <c r="E215" s="12" t="s">
        <v>2169</v>
      </c>
      <c r="F215" s="6" t="str">
        <f t="shared" si="9"/>
        <v>module=imputation</v>
      </c>
      <c r="G215" s="6" t="str">
        <f t="shared" si="9"/>
        <v>module=imputation</v>
      </c>
    </row>
    <row r="216" spans="1:7" ht="30" customHeight="1">
      <c r="A216" s="3" t="s">
        <v>119</v>
      </c>
      <c r="B216" s="3" t="s">
        <v>2</v>
      </c>
      <c r="C216" s="3" t="s">
        <v>336</v>
      </c>
      <c r="D216" s="3" t="s">
        <v>1334</v>
      </c>
      <c r="E216" s="12" t="s">
        <v>2170</v>
      </c>
      <c r="F216" s="6" t="str">
        <f t="shared" si="9"/>
        <v>module=imputation</v>
      </c>
      <c r="G216" s="6" t="str">
        <f t="shared" si="9"/>
        <v>module=imputation</v>
      </c>
    </row>
    <row r="217" spans="1:7" ht="30" customHeight="1">
      <c r="A217" s="3" t="s">
        <v>119</v>
      </c>
      <c r="B217" s="3" t="s">
        <v>2</v>
      </c>
      <c r="C217" s="3" t="s">
        <v>337</v>
      </c>
      <c r="D217" s="3" t="s">
        <v>1335</v>
      </c>
      <c r="E217" s="12" t="s">
        <v>2170</v>
      </c>
      <c r="F217" s="6" t="str">
        <f t="shared" si="9"/>
        <v>module=imputation</v>
      </c>
      <c r="G217" s="6" t="str">
        <f t="shared" si="9"/>
        <v>module=imputation</v>
      </c>
    </row>
    <row r="218" spans="1:7" ht="30" customHeight="1">
      <c r="A218" s="3" t="s">
        <v>119</v>
      </c>
      <c r="B218" s="3" t="s">
        <v>2</v>
      </c>
      <c r="C218" s="3" t="s">
        <v>338</v>
      </c>
      <c r="D218" s="3" t="s">
        <v>1336</v>
      </c>
      <c r="E218" s="12" t="s">
        <v>2170</v>
      </c>
      <c r="F218" s="6" t="str">
        <f t="shared" si="9"/>
        <v>module=imputation</v>
      </c>
      <c r="G218" s="6" t="str">
        <f t="shared" si="9"/>
        <v>module=imputation</v>
      </c>
    </row>
    <row r="219" spans="1:7" ht="30" customHeight="1">
      <c r="A219" s="3" t="s">
        <v>119</v>
      </c>
      <c r="B219" s="3" t="s">
        <v>2</v>
      </c>
      <c r="C219" s="3" t="s">
        <v>339</v>
      </c>
      <c r="D219" s="3" t="s">
        <v>1337</v>
      </c>
      <c r="E219" s="12" t="s">
        <v>2170</v>
      </c>
      <c r="F219" s="6" t="str">
        <f t="shared" si="9"/>
        <v>module=imputation</v>
      </c>
      <c r="G219" s="6" t="str">
        <f t="shared" si="9"/>
        <v>module=imputation</v>
      </c>
    </row>
    <row r="220" spans="1:7" ht="30" customHeight="1">
      <c r="A220" s="3" t="s">
        <v>119</v>
      </c>
      <c r="B220" s="3" t="s">
        <v>2</v>
      </c>
      <c r="C220" s="3" t="s">
        <v>340</v>
      </c>
      <c r="D220" s="3" t="s">
        <v>1338</v>
      </c>
      <c r="E220" s="12" t="s">
        <v>2170</v>
      </c>
      <c r="F220" s="6" t="str">
        <f t="shared" si="9"/>
        <v>module=imputation</v>
      </c>
      <c r="G220" s="6" t="str">
        <f t="shared" si="9"/>
        <v>module=imputation</v>
      </c>
    </row>
    <row r="221" spans="1:7" ht="30" customHeight="1">
      <c r="A221" s="3" t="s">
        <v>119</v>
      </c>
      <c r="B221" s="3" t="s">
        <v>2</v>
      </c>
      <c r="C221" s="3" t="s">
        <v>341</v>
      </c>
      <c r="D221" s="3" t="s">
        <v>1339</v>
      </c>
      <c r="E221" s="12" t="s">
        <v>2171</v>
      </c>
      <c r="F221" s="6" t="str">
        <f t="shared" si="9"/>
        <v>module=imputation</v>
      </c>
      <c r="G221" s="6" t="str">
        <f t="shared" si="9"/>
        <v>module=imputation</v>
      </c>
    </row>
    <row r="222" spans="1:7" ht="30" customHeight="1">
      <c r="A222" s="3" t="s">
        <v>119</v>
      </c>
      <c r="B222" s="3" t="s">
        <v>2</v>
      </c>
      <c r="C222" s="3" t="s">
        <v>342</v>
      </c>
      <c r="D222" s="3" t="s">
        <v>1340</v>
      </c>
      <c r="E222" s="12" t="s">
        <v>2171</v>
      </c>
      <c r="F222" s="6" t="str">
        <f t="shared" si="9"/>
        <v>module=imputation</v>
      </c>
      <c r="G222" s="6" t="str">
        <f t="shared" si="9"/>
        <v>module=imputation</v>
      </c>
    </row>
    <row r="223" spans="1:7" ht="30" customHeight="1">
      <c r="A223" s="3" t="s">
        <v>119</v>
      </c>
      <c r="B223" s="3" t="s">
        <v>2</v>
      </c>
      <c r="C223" s="3" t="s">
        <v>343</v>
      </c>
      <c r="D223" s="3" t="s">
        <v>1341</v>
      </c>
      <c r="E223" s="12" t="s">
        <v>2171</v>
      </c>
      <c r="F223" s="6" t="str">
        <f t="shared" si="9"/>
        <v>module=imputation</v>
      </c>
      <c r="G223" s="6" t="str">
        <f t="shared" si="9"/>
        <v>module=imputation</v>
      </c>
    </row>
    <row r="224" spans="1:7" ht="30" customHeight="1">
      <c r="A224" s="3" t="s">
        <v>119</v>
      </c>
      <c r="B224" s="3" t="s">
        <v>2</v>
      </c>
      <c r="C224" s="3" t="s">
        <v>344</v>
      </c>
      <c r="D224" s="3" t="s">
        <v>1342</v>
      </c>
      <c r="E224" s="12" t="s">
        <v>2171</v>
      </c>
      <c r="F224" s="6" t="str">
        <f t="shared" si="9"/>
        <v>module=imputation</v>
      </c>
      <c r="G224" s="6" t="str">
        <f t="shared" si="9"/>
        <v>module=imputation</v>
      </c>
    </row>
    <row r="225" spans="1:7" ht="30" customHeight="1">
      <c r="A225" s="3" t="s">
        <v>119</v>
      </c>
      <c r="B225" s="3" t="s">
        <v>2</v>
      </c>
      <c r="C225" s="3" t="s">
        <v>345</v>
      </c>
      <c r="D225" s="3" t="s">
        <v>1343</v>
      </c>
      <c r="E225" s="12" t="s">
        <v>2171</v>
      </c>
      <c r="F225" s="6" t="str">
        <f t="shared" si="9"/>
        <v>module=imputation</v>
      </c>
      <c r="G225" s="6" t="str">
        <f t="shared" si="9"/>
        <v>module=imputation</v>
      </c>
    </row>
    <row r="226" spans="1:7" ht="30" customHeight="1">
      <c r="A226" s="3" t="s">
        <v>119</v>
      </c>
      <c r="B226" s="3" t="s">
        <v>2</v>
      </c>
      <c r="C226" s="3" t="s">
        <v>346</v>
      </c>
      <c r="D226" s="3" t="s">
        <v>1344</v>
      </c>
      <c r="E226" s="12" t="s">
        <v>2172</v>
      </c>
      <c r="F226" s="6" t="str">
        <f t="shared" si="9"/>
        <v>module=imputation</v>
      </c>
      <c r="G226" s="6" t="str">
        <f t="shared" si="9"/>
        <v>module=imputation</v>
      </c>
    </row>
    <row r="227" spans="1:7" ht="30" customHeight="1">
      <c r="A227" s="3" t="s">
        <v>119</v>
      </c>
      <c r="B227" s="3" t="s">
        <v>2</v>
      </c>
      <c r="C227" s="3" t="s">
        <v>347</v>
      </c>
      <c r="D227" s="3" t="s">
        <v>1345</v>
      </c>
      <c r="E227" s="12" t="s">
        <v>2172</v>
      </c>
      <c r="F227" s="6" t="str">
        <f t="shared" si="9"/>
        <v>module=imputation</v>
      </c>
      <c r="G227" s="6" t="str">
        <f t="shared" si="9"/>
        <v>module=imputation</v>
      </c>
    </row>
    <row r="228" spans="1:7" ht="30" customHeight="1">
      <c r="A228" s="3" t="s">
        <v>119</v>
      </c>
      <c r="B228" s="3" t="s">
        <v>2</v>
      </c>
      <c r="C228" s="3" t="s">
        <v>348</v>
      </c>
      <c r="D228" s="3" t="s">
        <v>1346</v>
      </c>
      <c r="E228" s="12" t="s">
        <v>2172</v>
      </c>
      <c r="F228" s="6" t="str">
        <f t="shared" si="9"/>
        <v>module=imputation</v>
      </c>
      <c r="G228" s="6" t="str">
        <f t="shared" si="9"/>
        <v>module=imputation</v>
      </c>
    </row>
    <row r="229" spans="1:7" ht="30" customHeight="1">
      <c r="A229" s="3" t="s">
        <v>119</v>
      </c>
      <c r="B229" s="3" t="s">
        <v>2</v>
      </c>
      <c r="C229" s="3" t="s">
        <v>349</v>
      </c>
      <c r="D229" s="3" t="s">
        <v>1347</v>
      </c>
      <c r="E229" s="12" t="s">
        <v>2172</v>
      </c>
      <c r="F229" s="6" t="str">
        <f t="shared" si="9"/>
        <v>module=imputation</v>
      </c>
      <c r="G229" s="6" t="str">
        <f t="shared" si="9"/>
        <v>module=imputation</v>
      </c>
    </row>
    <row r="230" spans="1:7" ht="30" customHeight="1">
      <c r="A230" s="3" t="s">
        <v>119</v>
      </c>
      <c r="B230" s="3" t="s">
        <v>2</v>
      </c>
      <c r="C230" s="3" t="s">
        <v>350</v>
      </c>
      <c r="D230" s="3" t="s">
        <v>1348</v>
      </c>
      <c r="E230" s="12" t="s">
        <v>2172</v>
      </c>
      <c r="F230" s="6" t="str">
        <f t="shared" si="9"/>
        <v>module=imputation</v>
      </c>
      <c r="G230" s="6" t="str">
        <f t="shared" si="9"/>
        <v>module=imputation</v>
      </c>
    </row>
    <row r="231" spans="1:7" ht="30" customHeight="1">
      <c r="A231" s="3" t="s">
        <v>119</v>
      </c>
      <c r="B231" s="3" t="s">
        <v>2</v>
      </c>
      <c r="C231" s="3" t="s">
        <v>351</v>
      </c>
      <c r="D231" s="3" t="s">
        <v>1349</v>
      </c>
      <c r="E231" s="12" t="s">
        <v>2173</v>
      </c>
      <c r="F231" s="6" t="str">
        <f t="shared" ref="F231:G250" si="10">HYPERLINK("http://www.ssc.wisc.edu/wlsresearch/documentation/waves/?wave=ancillary&amp;module=imputation","module=imputation")</f>
        <v>module=imputation</v>
      </c>
      <c r="G231" s="6" t="str">
        <f t="shared" si="10"/>
        <v>module=imputation</v>
      </c>
    </row>
    <row r="232" spans="1:7" ht="30" customHeight="1">
      <c r="A232" s="3" t="s">
        <v>119</v>
      </c>
      <c r="B232" s="3" t="s">
        <v>2</v>
      </c>
      <c r="C232" s="3" t="s">
        <v>352</v>
      </c>
      <c r="D232" s="3" t="s">
        <v>1350</v>
      </c>
      <c r="E232" s="12" t="s">
        <v>2173</v>
      </c>
      <c r="F232" s="6" t="str">
        <f t="shared" si="10"/>
        <v>module=imputation</v>
      </c>
      <c r="G232" s="6" t="str">
        <f t="shared" si="10"/>
        <v>module=imputation</v>
      </c>
    </row>
    <row r="233" spans="1:7" ht="30" customHeight="1">
      <c r="A233" s="3" t="s">
        <v>119</v>
      </c>
      <c r="B233" s="3" t="s">
        <v>2</v>
      </c>
      <c r="C233" s="3" t="s">
        <v>353</v>
      </c>
      <c r="D233" s="3" t="s">
        <v>1351</v>
      </c>
      <c r="E233" s="12" t="s">
        <v>2173</v>
      </c>
      <c r="F233" s="6" t="str">
        <f t="shared" si="10"/>
        <v>module=imputation</v>
      </c>
      <c r="G233" s="6" t="str">
        <f t="shared" si="10"/>
        <v>module=imputation</v>
      </c>
    </row>
    <row r="234" spans="1:7" ht="30" customHeight="1">
      <c r="A234" s="3" t="s">
        <v>119</v>
      </c>
      <c r="B234" s="3" t="s">
        <v>2</v>
      </c>
      <c r="C234" s="3" t="s">
        <v>354</v>
      </c>
      <c r="D234" s="3" t="s">
        <v>1352</v>
      </c>
      <c r="E234" s="12" t="s">
        <v>2173</v>
      </c>
      <c r="F234" s="6" t="str">
        <f t="shared" si="10"/>
        <v>module=imputation</v>
      </c>
      <c r="G234" s="6" t="str">
        <f t="shared" si="10"/>
        <v>module=imputation</v>
      </c>
    </row>
    <row r="235" spans="1:7" ht="30" customHeight="1">
      <c r="A235" s="3" t="s">
        <v>119</v>
      </c>
      <c r="B235" s="3" t="s">
        <v>2</v>
      </c>
      <c r="C235" s="3" t="s">
        <v>355</v>
      </c>
      <c r="D235" s="3" t="s">
        <v>1353</v>
      </c>
      <c r="E235" s="12" t="s">
        <v>2173</v>
      </c>
      <c r="F235" s="6" t="str">
        <f t="shared" si="10"/>
        <v>module=imputation</v>
      </c>
      <c r="G235" s="6" t="str">
        <f t="shared" si="10"/>
        <v>module=imputation</v>
      </c>
    </row>
    <row r="236" spans="1:7" ht="30" customHeight="1">
      <c r="A236" s="3" t="s">
        <v>119</v>
      </c>
      <c r="B236" s="3" t="s">
        <v>2</v>
      </c>
      <c r="C236" s="3" t="s">
        <v>356</v>
      </c>
      <c r="D236" s="3" t="s">
        <v>1354</v>
      </c>
      <c r="E236" s="12" t="s">
        <v>2174</v>
      </c>
      <c r="F236" s="6" t="str">
        <f t="shared" si="10"/>
        <v>module=imputation</v>
      </c>
      <c r="G236" s="6" t="str">
        <f t="shared" si="10"/>
        <v>module=imputation</v>
      </c>
    </row>
    <row r="237" spans="1:7" ht="30" customHeight="1">
      <c r="A237" s="3" t="s">
        <v>119</v>
      </c>
      <c r="B237" s="3" t="s">
        <v>2</v>
      </c>
      <c r="C237" s="3" t="s">
        <v>357</v>
      </c>
      <c r="D237" s="3" t="s">
        <v>1355</v>
      </c>
      <c r="E237" s="12" t="s">
        <v>2174</v>
      </c>
      <c r="F237" s="6" t="str">
        <f t="shared" si="10"/>
        <v>module=imputation</v>
      </c>
      <c r="G237" s="6" t="str">
        <f t="shared" si="10"/>
        <v>module=imputation</v>
      </c>
    </row>
    <row r="238" spans="1:7" ht="30" customHeight="1">
      <c r="A238" s="3" t="s">
        <v>119</v>
      </c>
      <c r="B238" s="3" t="s">
        <v>2</v>
      </c>
      <c r="C238" s="3" t="s">
        <v>358</v>
      </c>
      <c r="D238" s="3" t="s">
        <v>1356</v>
      </c>
      <c r="E238" s="12" t="s">
        <v>2174</v>
      </c>
      <c r="F238" s="6" t="str">
        <f t="shared" si="10"/>
        <v>module=imputation</v>
      </c>
      <c r="G238" s="6" t="str">
        <f t="shared" si="10"/>
        <v>module=imputation</v>
      </c>
    </row>
    <row r="239" spans="1:7" ht="30" customHeight="1">
      <c r="A239" s="3" t="s">
        <v>119</v>
      </c>
      <c r="B239" s="3" t="s">
        <v>2</v>
      </c>
      <c r="C239" s="3" t="s">
        <v>359</v>
      </c>
      <c r="D239" s="3" t="s">
        <v>1357</v>
      </c>
      <c r="E239" s="12" t="s">
        <v>2174</v>
      </c>
      <c r="F239" s="6" t="str">
        <f t="shared" si="10"/>
        <v>module=imputation</v>
      </c>
      <c r="G239" s="6" t="str">
        <f t="shared" si="10"/>
        <v>module=imputation</v>
      </c>
    </row>
    <row r="240" spans="1:7" ht="30" customHeight="1">
      <c r="A240" s="3" t="s">
        <v>119</v>
      </c>
      <c r="B240" s="3" t="s">
        <v>2</v>
      </c>
      <c r="C240" s="3" t="s">
        <v>360</v>
      </c>
      <c r="D240" s="3" t="s">
        <v>1358</v>
      </c>
      <c r="E240" s="12" t="s">
        <v>2174</v>
      </c>
      <c r="F240" s="6" t="str">
        <f t="shared" si="10"/>
        <v>module=imputation</v>
      </c>
      <c r="G240" s="6" t="str">
        <f t="shared" si="10"/>
        <v>module=imputation</v>
      </c>
    </row>
    <row r="241" spans="1:7" ht="30" customHeight="1">
      <c r="A241" s="3" t="s">
        <v>119</v>
      </c>
      <c r="B241" s="3" t="s">
        <v>2</v>
      </c>
      <c r="C241" s="3" t="s">
        <v>361</v>
      </c>
      <c r="D241" s="3" t="s">
        <v>1359</v>
      </c>
      <c r="E241" s="12" t="s">
        <v>2175</v>
      </c>
      <c r="F241" s="6" t="str">
        <f t="shared" si="10"/>
        <v>module=imputation</v>
      </c>
      <c r="G241" s="6" t="str">
        <f t="shared" si="10"/>
        <v>module=imputation</v>
      </c>
    </row>
    <row r="242" spans="1:7" ht="30" customHeight="1">
      <c r="A242" s="3" t="s">
        <v>119</v>
      </c>
      <c r="B242" s="3" t="s">
        <v>2</v>
      </c>
      <c r="C242" s="3" t="s">
        <v>362</v>
      </c>
      <c r="D242" s="3" t="s">
        <v>1360</v>
      </c>
      <c r="E242" s="12" t="s">
        <v>2175</v>
      </c>
      <c r="F242" s="6" t="str">
        <f t="shared" si="10"/>
        <v>module=imputation</v>
      </c>
      <c r="G242" s="6" t="str">
        <f t="shared" si="10"/>
        <v>module=imputation</v>
      </c>
    </row>
    <row r="243" spans="1:7" ht="30" customHeight="1">
      <c r="A243" s="3" t="s">
        <v>119</v>
      </c>
      <c r="B243" s="3" t="s">
        <v>2</v>
      </c>
      <c r="C243" s="3" t="s">
        <v>363</v>
      </c>
      <c r="D243" s="3" t="s">
        <v>1361</v>
      </c>
      <c r="E243" s="12" t="s">
        <v>2175</v>
      </c>
      <c r="F243" s="6" t="str">
        <f t="shared" si="10"/>
        <v>module=imputation</v>
      </c>
      <c r="G243" s="6" t="str">
        <f t="shared" si="10"/>
        <v>module=imputation</v>
      </c>
    </row>
    <row r="244" spans="1:7" ht="30" customHeight="1">
      <c r="A244" s="3" t="s">
        <v>119</v>
      </c>
      <c r="B244" s="3" t="s">
        <v>2</v>
      </c>
      <c r="C244" s="3" t="s">
        <v>364</v>
      </c>
      <c r="D244" s="3" t="s">
        <v>1362</v>
      </c>
      <c r="E244" s="12" t="s">
        <v>2175</v>
      </c>
      <c r="F244" s="6" t="str">
        <f t="shared" si="10"/>
        <v>module=imputation</v>
      </c>
      <c r="G244" s="6" t="str">
        <f t="shared" si="10"/>
        <v>module=imputation</v>
      </c>
    </row>
    <row r="245" spans="1:7" ht="30" customHeight="1">
      <c r="A245" s="3" t="s">
        <v>119</v>
      </c>
      <c r="B245" s="3" t="s">
        <v>2</v>
      </c>
      <c r="C245" s="3" t="s">
        <v>365</v>
      </c>
      <c r="D245" s="3" t="s">
        <v>1363</v>
      </c>
      <c r="E245" s="12" t="s">
        <v>2175</v>
      </c>
      <c r="F245" s="6" t="str">
        <f t="shared" si="10"/>
        <v>module=imputation</v>
      </c>
      <c r="G245" s="6" t="str">
        <f t="shared" si="10"/>
        <v>module=imputation</v>
      </c>
    </row>
    <row r="246" spans="1:7" ht="30" customHeight="1">
      <c r="A246" s="3" t="s">
        <v>119</v>
      </c>
      <c r="B246" s="3" t="s">
        <v>2</v>
      </c>
      <c r="C246" s="3" t="s">
        <v>366</v>
      </c>
      <c r="D246" s="3" t="s">
        <v>1364</v>
      </c>
      <c r="E246" s="12" t="s">
        <v>2176</v>
      </c>
      <c r="F246" s="6" t="str">
        <f t="shared" si="10"/>
        <v>module=imputation</v>
      </c>
      <c r="G246" s="6" t="str">
        <f t="shared" si="10"/>
        <v>module=imputation</v>
      </c>
    </row>
    <row r="247" spans="1:7" ht="30" customHeight="1">
      <c r="A247" s="3" t="s">
        <v>119</v>
      </c>
      <c r="B247" s="3" t="s">
        <v>2</v>
      </c>
      <c r="C247" s="3" t="s">
        <v>367</v>
      </c>
      <c r="D247" s="3" t="s">
        <v>1365</v>
      </c>
      <c r="E247" s="12" t="s">
        <v>2176</v>
      </c>
      <c r="F247" s="6" t="str">
        <f t="shared" si="10"/>
        <v>module=imputation</v>
      </c>
      <c r="G247" s="6" t="str">
        <f t="shared" si="10"/>
        <v>module=imputation</v>
      </c>
    </row>
    <row r="248" spans="1:7" ht="30" customHeight="1">
      <c r="A248" s="3" t="s">
        <v>119</v>
      </c>
      <c r="B248" s="3" t="s">
        <v>2</v>
      </c>
      <c r="C248" s="3" t="s">
        <v>368</v>
      </c>
      <c r="D248" s="3" t="s">
        <v>1366</v>
      </c>
      <c r="E248" s="12" t="s">
        <v>2176</v>
      </c>
      <c r="F248" s="6" t="str">
        <f t="shared" si="10"/>
        <v>module=imputation</v>
      </c>
      <c r="G248" s="6" t="str">
        <f t="shared" si="10"/>
        <v>module=imputation</v>
      </c>
    </row>
    <row r="249" spans="1:7" ht="30" customHeight="1">
      <c r="A249" s="3" t="s">
        <v>119</v>
      </c>
      <c r="B249" s="3" t="s">
        <v>2</v>
      </c>
      <c r="C249" s="3" t="s">
        <v>369</v>
      </c>
      <c r="D249" s="3" t="s">
        <v>1367</v>
      </c>
      <c r="E249" s="12" t="s">
        <v>2176</v>
      </c>
      <c r="F249" s="6" t="str">
        <f t="shared" si="10"/>
        <v>module=imputation</v>
      </c>
      <c r="G249" s="6" t="str">
        <f t="shared" si="10"/>
        <v>module=imputation</v>
      </c>
    </row>
    <row r="250" spans="1:7" ht="30" customHeight="1">
      <c r="A250" s="3" t="s">
        <v>119</v>
      </c>
      <c r="B250" s="3" t="s">
        <v>2</v>
      </c>
      <c r="C250" s="3" t="s">
        <v>370</v>
      </c>
      <c r="D250" s="3" t="s">
        <v>1368</v>
      </c>
      <c r="E250" s="12" t="s">
        <v>2176</v>
      </c>
      <c r="F250" s="6" t="str">
        <f t="shared" si="10"/>
        <v>module=imputation</v>
      </c>
      <c r="G250" s="6" t="str">
        <f t="shared" si="10"/>
        <v>module=imputation</v>
      </c>
    </row>
    <row r="251" spans="1:7" ht="30" customHeight="1">
      <c r="A251" s="3" t="s">
        <v>119</v>
      </c>
      <c r="B251" s="3" t="s">
        <v>2</v>
      </c>
      <c r="C251" s="3" t="s">
        <v>371</v>
      </c>
      <c r="D251" s="3" t="s">
        <v>1369</v>
      </c>
      <c r="E251" s="12" t="s">
        <v>2177</v>
      </c>
      <c r="F251" s="6" t="str">
        <f t="shared" ref="F251:G270" si="11">HYPERLINK("http://www.ssc.wisc.edu/wlsresearch/documentation/waves/?wave=ancillary&amp;module=imputation","module=imputation")</f>
        <v>module=imputation</v>
      </c>
      <c r="G251" s="6" t="str">
        <f t="shared" si="11"/>
        <v>module=imputation</v>
      </c>
    </row>
    <row r="252" spans="1:7" ht="30" customHeight="1">
      <c r="A252" s="3" t="s">
        <v>119</v>
      </c>
      <c r="B252" s="3" t="s">
        <v>2</v>
      </c>
      <c r="C252" s="3" t="s">
        <v>372</v>
      </c>
      <c r="D252" s="3" t="s">
        <v>1370</v>
      </c>
      <c r="E252" s="12" t="s">
        <v>2177</v>
      </c>
      <c r="F252" s="6" t="str">
        <f t="shared" si="11"/>
        <v>module=imputation</v>
      </c>
      <c r="G252" s="6" t="str">
        <f t="shared" si="11"/>
        <v>module=imputation</v>
      </c>
    </row>
    <row r="253" spans="1:7" ht="30" customHeight="1">
      <c r="A253" s="3" t="s">
        <v>119</v>
      </c>
      <c r="B253" s="3" t="s">
        <v>2</v>
      </c>
      <c r="C253" s="3" t="s">
        <v>373</v>
      </c>
      <c r="D253" s="3" t="s">
        <v>1371</v>
      </c>
      <c r="E253" s="12" t="s">
        <v>2177</v>
      </c>
      <c r="F253" s="6" t="str">
        <f t="shared" si="11"/>
        <v>module=imputation</v>
      </c>
      <c r="G253" s="6" t="str">
        <f t="shared" si="11"/>
        <v>module=imputation</v>
      </c>
    </row>
    <row r="254" spans="1:7" ht="30" customHeight="1">
      <c r="A254" s="3" t="s">
        <v>119</v>
      </c>
      <c r="B254" s="3" t="s">
        <v>2</v>
      </c>
      <c r="C254" s="3" t="s">
        <v>374</v>
      </c>
      <c r="D254" s="3" t="s">
        <v>1372</v>
      </c>
      <c r="E254" s="12" t="s">
        <v>2177</v>
      </c>
      <c r="F254" s="6" t="str">
        <f t="shared" si="11"/>
        <v>module=imputation</v>
      </c>
      <c r="G254" s="6" t="str">
        <f t="shared" si="11"/>
        <v>module=imputation</v>
      </c>
    </row>
    <row r="255" spans="1:7" ht="30" customHeight="1">
      <c r="A255" s="3" t="s">
        <v>119</v>
      </c>
      <c r="B255" s="3" t="s">
        <v>2</v>
      </c>
      <c r="C255" s="3" t="s">
        <v>375</v>
      </c>
      <c r="D255" s="3" t="s">
        <v>1373</v>
      </c>
      <c r="E255" s="12" t="s">
        <v>2177</v>
      </c>
      <c r="F255" s="6" t="str">
        <f t="shared" si="11"/>
        <v>module=imputation</v>
      </c>
      <c r="G255" s="6" t="str">
        <f t="shared" si="11"/>
        <v>module=imputation</v>
      </c>
    </row>
    <row r="256" spans="1:7" ht="30" customHeight="1">
      <c r="A256" s="3" t="s">
        <v>119</v>
      </c>
      <c r="B256" s="3" t="s">
        <v>2</v>
      </c>
      <c r="C256" s="3" t="s">
        <v>376</v>
      </c>
      <c r="D256" s="3" t="s">
        <v>1374</v>
      </c>
      <c r="E256" s="12" t="s">
        <v>2178</v>
      </c>
      <c r="F256" s="6" t="str">
        <f t="shared" si="11"/>
        <v>module=imputation</v>
      </c>
      <c r="G256" s="6" t="str">
        <f t="shared" si="11"/>
        <v>module=imputation</v>
      </c>
    </row>
    <row r="257" spans="1:7" ht="30" customHeight="1">
      <c r="A257" s="3" t="s">
        <v>119</v>
      </c>
      <c r="B257" s="3" t="s">
        <v>2</v>
      </c>
      <c r="C257" s="3" t="s">
        <v>377</v>
      </c>
      <c r="D257" s="3" t="s">
        <v>1375</v>
      </c>
      <c r="E257" s="12" t="s">
        <v>2178</v>
      </c>
      <c r="F257" s="6" t="str">
        <f t="shared" si="11"/>
        <v>module=imputation</v>
      </c>
      <c r="G257" s="6" t="str">
        <f t="shared" si="11"/>
        <v>module=imputation</v>
      </c>
    </row>
    <row r="258" spans="1:7" ht="30" customHeight="1">
      <c r="A258" s="3" t="s">
        <v>119</v>
      </c>
      <c r="B258" s="3" t="s">
        <v>2</v>
      </c>
      <c r="C258" s="3" t="s">
        <v>378</v>
      </c>
      <c r="D258" s="3" t="s">
        <v>1376</v>
      </c>
      <c r="E258" s="12" t="s">
        <v>2178</v>
      </c>
      <c r="F258" s="6" t="str">
        <f t="shared" si="11"/>
        <v>module=imputation</v>
      </c>
      <c r="G258" s="6" t="str">
        <f t="shared" si="11"/>
        <v>module=imputation</v>
      </c>
    </row>
    <row r="259" spans="1:7" ht="30" customHeight="1">
      <c r="A259" s="3" t="s">
        <v>119</v>
      </c>
      <c r="B259" s="3" t="s">
        <v>2</v>
      </c>
      <c r="C259" s="3" t="s">
        <v>379</v>
      </c>
      <c r="D259" s="3" t="s">
        <v>1377</v>
      </c>
      <c r="E259" s="12" t="s">
        <v>2178</v>
      </c>
      <c r="F259" s="6" t="str">
        <f t="shared" si="11"/>
        <v>module=imputation</v>
      </c>
      <c r="G259" s="6" t="str">
        <f t="shared" si="11"/>
        <v>module=imputation</v>
      </c>
    </row>
    <row r="260" spans="1:7" ht="30" customHeight="1">
      <c r="A260" s="3" t="s">
        <v>119</v>
      </c>
      <c r="B260" s="3" t="s">
        <v>2</v>
      </c>
      <c r="C260" s="3" t="s">
        <v>380</v>
      </c>
      <c r="D260" s="3" t="s">
        <v>1378</v>
      </c>
      <c r="E260" s="12" t="s">
        <v>2178</v>
      </c>
      <c r="F260" s="6" t="str">
        <f t="shared" si="11"/>
        <v>module=imputation</v>
      </c>
      <c r="G260" s="6" t="str">
        <f t="shared" si="11"/>
        <v>module=imputation</v>
      </c>
    </row>
    <row r="261" spans="1:7" ht="30" customHeight="1">
      <c r="A261" s="3" t="s">
        <v>119</v>
      </c>
      <c r="B261" s="3" t="s">
        <v>2</v>
      </c>
      <c r="C261" s="3" t="s">
        <v>381</v>
      </c>
      <c r="D261" s="3" t="s">
        <v>1379</v>
      </c>
      <c r="E261" s="12" t="s">
        <v>2179</v>
      </c>
      <c r="F261" s="6" t="str">
        <f t="shared" si="11"/>
        <v>module=imputation</v>
      </c>
      <c r="G261" s="6" t="str">
        <f t="shared" si="11"/>
        <v>module=imputation</v>
      </c>
    </row>
    <row r="262" spans="1:7" ht="30" customHeight="1">
      <c r="A262" s="3" t="s">
        <v>119</v>
      </c>
      <c r="B262" s="3" t="s">
        <v>2</v>
      </c>
      <c r="C262" s="3" t="s">
        <v>382</v>
      </c>
      <c r="D262" s="3" t="s">
        <v>1380</v>
      </c>
      <c r="E262" s="12" t="s">
        <v>2179</v>
      </c>
      <c r="F262" s="6" t="str">
        <f t="shared" si="11"/>
        <v>module=imputation</v>
      </c>
      <c r="G262" s="6" t="str">
        <f t="shared" si="11"/>
        <v>module=imputation</v>
      </c>
    </row>
    <row r="263" spans="1:7" ht="30" customHeight="1">
      <c r="A263" s="3" t="s">
        <v>119</v>
      </c>
      <c r="B263" s="3" t="s">
        <v>2</v>
      </c>
      <c r="C263" s="3" t="s">
        <v>383</v>
      </c>
      <c r="D263" s="3" t="s">
        <v>1381</v>
      </c>
      <c r="E263" s="12" t="s">
        <v>2179</v>
      </c>
      <c r="F263" s="6" t="str">
        <f t="shared" si="11"/>
        <v>module=imputation</v>
      </c>
      <c r="G263" s="6" t="str">
        <f t="shared" si="11"/>
        <v>module=imputation</v>
      </c>
    </row>
    <row r="264" spans="1:7" ht="30" customHeight="1">
      <c r="A264" s="3" t="s">
        <v>119</v>
      </c>
      <c r="B264" s="3" t="s">
        <v>2</v>
      </c>
      <c r="C264" s="3" t="s">
        <v>384</v>
      </c>
      <c r="D264" s="3" t="s">
        <v>1382</v>
      </c>
      <c r="E264" s="12" t="s">
        <v>2179</v>
      </c>
      <c r="F264" s="6" t="str">
        <f t="shared" si="11"/>
        <v>module=imputation</v>
      </c>
      <c r="G264" s="6" t="str">
        <f t="shared" si="11"/>
        <v>module=imputation</v>
      </c>
    </row>
    <row r="265" spans="1:7" ht="30" customHeight="1">
      <c r="A265" s="3" t="s">
        <v>119</v>
      </c>
      <c r="B265" s="3" t="s">
        <v>2</v>
      </c>
      <c r="C265" s="3" t="s">
        <v>385</v>
      </c>
      <c r="D265" s="3" t="s">
        <v>1383</v>
      </c>
      <c r="E265" s="12" t="s">
        <v>2179</v>
      </c>
      <c r="F265" s="6" t="str">
        <f t="shared" si="11"/>
        <v>module=imputation</v>
      </c>
      <c r="G265" s="6" t="str">
        <f t="shared" si="11"/>
        <v>module=imputation</v>
      </c>
    </row>
    <row r="266" spans="1:7" ht="30" customHeight="1">
      <c r="A266" s="3" t="s">
        <v>119</v>
      </c>
      <c r="B266" s="3" t="s">
        <v>2</v>
      </c>
      <c r="C266" s="3" t="s">
        <v>386</v>
      </c>
      <c r="D266" s="3" t="s">
        <v>1384</v>
      </c>
      <c r="E266" s="12" t="s">
        <v>2180</v>
      </c>
      <c r="F266" s="6" t="str">
        <f t="shared" si="11"/>
        <v>module=imputation</v>
      </c>
      <c r="G266" s="6" t="str">
        <f t="shared" si="11"/>
        <v>module=imputation</v>
      </c>
    </row>
    <row r="267" spans="1:7" ht="30" customHeight="1">
      <c r="A267" s="3" t="s">
        <v>119</v>
      </c>
      <c r="B267" s="3" t="s">
        <v>2</v>
      </c>
      <c r="C267" s="3" t="s">
        <v>387</v>
      </c>
      <c r="D267" s="3" t="s">
        <v>1385</v>
      </c>
      <c r="E267" s="12" t="s">
        <v>2180</v>
      </c>
      <c r="F267" s="6" t="str">
        <f t="shared" si="11"/>
        <v>module=imputation</v>
      </c>
      <c r="G267" s="6" t="str">
        <f t="shared" si="11"/>
        <v>module=imputation</v>
      </c>
    </row>
    <row r="268" spans="1:7" ht="30" customHeight="1">
      <c r="A268" s="3" t="s">
        <v>119</v>
      </c>
      <c r="B268" s="3" t="s">
        <v>2</v>
      </c>
      <c r="C268" s="3" t="s">
        <v>388</v>
      </c>
      <c r="D268" s="3" t="s">
        <v>1386</v>
      </c>
      <c r="E268" s="12" t="s">
        <v>2180</v>
      </c>
      <c r="F268" s="6" t="str">
        <f t="shared" si="11"/>
        <v>module=imputation</v>
      </c>
      <c r="G268" s="6" t="str">
        <f t="shared" si="11"/>
        <v>module=imputation</v>
      </c>
    </row>
    <row r="269" spans="1:7" ht="30" customHeight="1">
      <c r="A269" s="3" t="s">
        <v>119</v>
      </c>
      <c r="B269" s="3" t="s">
        <v>2</v>
      </c>
      <c r="C269" s="3" t="s">
        <v>389</v>
      </c>
      <c r="D269" s="3" t="s">
        <v>1387</v>
      </c>
      <c r="E269" s="12" t="s">
        <v>2180</v>
      </c>
      <c r="F269" s="6" t="str">
        <f t="shared" si="11"/>
        <v>module=imputation</v>
      </c>
      <c r="G269" s="6" t="str">
        <f t="shared" si="11"/>
        <v>module=imputation</v>
      </c>
    </row>
    <row r="270" spans="1:7" ht="30" customHeight="1">
      <c r="A270" s="3" t="s">
        <v>119</v>
      </c>
      <c r="B270" s="3" t="s">
        <v>2</v>
      </c>
      <c r="C270" s="3" t="s">
        <v>390</v>
      </c>
      <c r="D270" s="3" t="s">
        <v>1388</v>
      </c>
      <c r="E270" s="12" t="s">
        <v>2180</v>
      </c>
      <c r="F270" s="6" t="str">
        <f t="shared" si="11"/>
        <v>module=imputation</v>
      </c>
      <c r="G270" s="6" t="str">
        <f t="shared" si="11"/>
        <v>module=imputation</v>
      </c>
    </row>
    <row r="271" spans="1:7" ht="30" customHeight="1">
      <c r="A271" s="3" t="s">
        <v>119</v>
      </c>
      <c r="B271" s="3" t="s">
        <v>2</v>
      </c>
      <c r="C271" s="3" t="s">
        <v>391</v>
      </c>
      <c r="D271" s="3" t="s">
        <v>1389</v>
      </c>
      <c r="E271" s="12" t="s">
        <v>2181</v>
      </c>
      <c r="F271" s="6" t="str">
        <f t="shared" ref="F271:G290" si="12">HYPERLINK("http://www.ssc.wisc.edu/wlsresearch/documentation/waves/?wave=ancillary&amp;module=imputation","module=imputation")</f>
        <v>module=imputation</v>
      </c>
      <c r="G271" s="6" t="str">
        <f t="shared" si="12"/>
        <v>module=imputation</v>
      </c>
    </row>
    <row r="272" spans="1:7" ht="30" customHeight="1">
      <c r="A272" s="3" t="s">
        <v>119</v>
      </c>
      <c r="B272" s="3" t="s">
        <v>2</v>
      </c>
      <c r="C272" s="3" t="s">
        <v>392</v>
      </c>
      <c r="D272" s="3" t="s">
        <v>1390</v>
      </c>
      <c r="E272" s="12" t="s">
        <v>2181</v>
      </c>
      <c r="F272" s="6" t="str">
        <f t="shared" si="12"/>
        <v>module=imputation</v>
      </c>
      <c r="G272" s="6" t="str">
        <f t="shared" si="12"/>
        <v>module=imputation</v>
      </c>
    </row>
    <row r="273" spans="1:7" ht="30" customHeight="1">
      <c r="A273" s="3" t="s">
        <v>119</v>
      </c>
      <c r="B273" s="3" t="s">
        <v>2</v>
      </c>
      <c r="C273" s="3" t="s">
        <v>393</v>
      </c>
      <c r="D273" s="3" t="s">
        <v>1391</v>
      </c>
      <c r="E273" s="12" t="s">
        <v>2181</v>
      </c>
      <c r="F273" s="6" t="str">
        <f t="shared" si="12"/>
        <v>module=imputation</v>
      </c>
      <c r="G273" s="6" t="str">
        <f t="shared" si="12"/>
        <v>module=imputation</v>
      </c>
    </row>
    <row r="274" spans="1:7" ht="30" customHeight="1">
      <c r="A274" s="3" t="s">
        <v>119</v>
      </c>
      <c r="B274" s="3" t="s">
        <v>2</v>
      </c>
      <c r="C274" s="3" t="s">
        <v>394</v>
      </c>
      <c r="D274" s="3" t="s">
        <v>1392</v>
      </c>
      <c r="E274" s="12" t="s">
        <v>2181</v>
      </c>
      <c r="F274" s="6" t="str">
        <f t="shared" si="12"/>
        <v>module=imputation</v>
      </c>
      <c r="G274" s="6" t="str">
        <f t="shared" si="12"/>
        <v>module=imputation</v>
      </c>
    </row>
    <row r="275" spans="1:7" ht="30" customHeight="1">
      <c r="A275" s="3" t="s">
        <v>119</v>
      </c>
      <c r="B275" s="3" t="s">
        <v>2</v>
      </c>
      <c r="C275" s="3" t="s">
        <v>395</v>
      </c>
      <c r="D275" s="3" t="s">
        <v>1393</v>
      </c>
      <c r="E275" s="12" t="s">
        <v>2181</v>
      </c>
      <c r="F275" s="6" t="str">
        <f t="shared" si="12"/>
        <v>module=imputation</v>
      </c>
      <c r="G275" s="6" t="str">
        <f t="shared" si="12"/>
        <v>module=imputation</v>
      </c>
    </row>
    <row r="276" spans="1:7" ht="30" customHeight="1">
      <c r="A276" s="3" t="s">
        <v>119</v>
      </c>
      <c r="B276" s="3" t="s">
        <v>2</v>
      </c>
      <c r="C276" s="3" t="s">
        <v>396</v>
      </c>
      <c r="D276" s="3" t="s">
        <v>1394</v>
      </c>
      <c r="E276" s="12" t="s">
        <v>2182</v>
      </c>
      <c r="F276" s="6" t="str">
        <f t="shared" si="12"/>
        <v>module=imputation</v>
      </c>
      <c r="G276" s="6" t="str">
        <f t="shared" si="12"/>
        <v>module=imputation</v>
      </c>
    </row>
    <row r="277" spans="1:7" ht="30" customHeight="1">
      <c r="A277" s="3" t="s">
        <v>119</v>
      </c>
      <c r="B277" s="3" t="s">
        <v>2</v>
      </c>
      <c r="C277" s="3" t="s">
        <v>397</v>
      </c>
      <c r="D277" s="3" t="s">
        <v>1395</v>
      </c>
      <c r="E277" s="12" t="s">
        <v>2182</v>
      </c>
      <c r="F277" s="6" t="str">
        <f t="shared" si="12"/>
        <v>module=imputation</v>
      </c>
      <c r="G277" s="6" t="str">
        <f t="shared" si="12"/>
        <v>module=imputation</v>
      </c>
    </row>
    <row r="278" spans="1:7" ht="30" customHeight="1">
      <c r="A278" s="3" t="s">
        <v>119</v>
      </c>
      <c r="B278" s="3" t="s">
        <v>2</v>
      </c>
      <c r="C278" s="3" t="s">
        <v>398</v>
      </c>
      <c r="D278" s="3" t="s">
        <v>1396</v>
      </c>
      <c r="E278" s="12" t="s">
        <v>2182</v>
      </c>
      <c r="F278" s="6" t="str">
        <f t="shared" si="12"/>
        <v>module=imputation</v>
      </c>
      <c r="G278" s="6" t="str">
        <f t="shared" si="12"/>
        <v>module=imputation</v>
      </c>
    </row>
    <row r="279" spans="1:7" ht="30" customHeight="1">
      <c r="A279" s="3" t="s">
        <v>119</v>
      </c>
      <c r="B279" s="3" t="s">
        <v>2</v>
      </c>
      <c r="C279" s="3" t="s">
        <v>399</v>
      </c>
      <c r="D279" s="3" t="s">
        <v>1397</v>
      </c>
      <c r="E279" s="12" t="s">
        <v>2182</v>
      </c>
      <c r="F279" s="6" t="str">
        <f t="shared" si="12"/>
        <v>module=imputation</v>
      </c>
      <c r="G279" s="6" t="str">
        <f t="shared" si="12"/>
        <v>module=imputation</v>
      </c>
    </row>
    <row r="280" spans="1:7" ht="30" customHeight="1">
      <c r="A280" s="3" t="s">
        <v>119</v>
      </c>
      <c r="B280" s="3" t="s">
        <v>2</v>
      </c>
      <c r="C280" s="3" t="s">
        <v>400</v>
      </c>
      <c r="D280" s="3" t="s">
        <v>1398</v>
      </c>
      <c r="E280" s="12" t="s">
        <v>2182</v>
      </c>
      <c r="F280" s="6" t="str">
        <f t="shared" si="12"/>
        <v>module=imputation</v>
      </c>
      <c r="G280" s="6" t="str">
        <f t="shared" si="12"/>
        <v>module=imputation</v>
      </c>
    </row>
    <row r="281" spans="1:7" ht="30" customHeight="1">
      <c r="A281" s="3" t="s">
        <v>119</v>
      </c>
      <c r="B281" s="3" t="s">
        <v>2</v>
      </c>
      <c r="C281" s="3" t="s">
        <v>401</v>
      </c>
      <c r="D281" s="3" t="s">
        <v>1399</v>
      </c>
      <c r="E281" s="12" t="s">
        <v>2183</v>
      </c>
      <c r="F281" s="6" t="str">
        <f t="shared" si="12"/>
        <v>module=imputation</v>
      </c>
      <c r="G281" s="6" t="str">
        <f t="shared" si="12"/>
        <v>module=imputation</v>
      </c>
    </row>
    <row r="282" spans="1:7" ht="30" customHeight="1">
      <c r="A282" s="3" t="s">
        <v>119</v>
      </c>
      <c r="B282" s="3" t="s">
        <v>2</v>
      </c>
      <c r="C282" s="3" t="s">
        <v>402</v>
      </c>
      <c r="D282" s="3" t="s">
        <v>1400</v>
      </c>
      <c r="E282" s="12" t="s">
        <v>2183</v>
      </c>
      <c r="F282" s="6" t="str">
        <f t="shared" si="12"/>
        <v>module=imputation</v>
      </c>
      <c r="G282" s="6" t="str">
        <f t="shared" si="12"/>
        <v>module=imputation</v>
      </c>
    </row>
    <row r="283" spans="1:7" ht="30" customHeight="1">
      <c r="A283" s="3" t="s">
        <v>119</v>
      </c>
      <c r="B283" s="3" t="s">
        <v>2</v>
      </c>
      <c r="C283" s="3" t="s">
        <v>403</v>
      </c>
      <c r="D283" s="3" t="s">
        <v>1401</v>
      </c>
      <c r="E283" s="12" t="s">
        <v>2183</v>
      </c>
      <c r="F283" s="6" t="str">
        <f t="shared" si="12"/>
        <v>module=imputation</v>
      </c>
      <c r="G283" s="6" t="str">
        <f t="shared" si="12"/>
        <v>module=imputation</v>
      </c>
    </row>
    <row r="284" spans="1:7" ht="30" customHeight="1">
      <c r="A284" s="3" t="s">
        <v>119</v>
      </c>
      <c r="B284" s="3" t="s">
        <v>2</v>
      </c>
      <c r="C284" s="3" t="s">
        <v>404</v>
      </c>
      <c r="D284" s="3" t="s">
        <v>1402</v>
      </c>
      <c r="E284" s="12" t="s">
        <v>2183</v>
      </c>
      <c r="F284" s="6" t="str">
        <f t="shared" si="12"/>
        <v>module=imputation</v>
      </c>
      <c r="G284" s="6" t="str">
        <f t="shared" si="12"/>
        <v>module=imputation</v>
      </c>
    </row>
    <row r="285" spans="1:7" ht="30" customHeight="1">
      <c r="A285" s="3" t="s">
        <v>119</v>
      </c>
      <c r="B285" s="3" t="s">
        <v>2</v>
      </c>
      <c r="C285" s="3" t="s">
        <v>405</v>
      </c>
      <c r="D285" s="3" t="s">
        <v>1403</v>
      </c>
      <c r="E285" s="12" t="s">
        <v>2183</v>
      </c>
      <c r="F285" s="6" t="str">
        <f t="shared" si="12"/>
        <v>module=imputation</v>
      </c>
      <c r="G285" s="6" t="str">
        <f t="shared" si="12"/>
        <v>module=imputation</v>
      </c>
    </row>
    <row r="286" spans="1:7" ht="30" customHeight="1">
      <c r="A286" s="3" t="s">
        <v>119</v>
      </c>
      <c r="B286" s="3" t="s">
        <v>2</v>
      </c>
      <c r="C286" s="3" t="s">
        <v>406</v>
      </c>
      <c r="D286" s="3" t="s">
        <v>1404</v>
      </c>
      <c r="E286" s="12" t="s">
        <v>2184</v>
      </c>
      <c r="F286" s="6" t="str">
        <f t="shared" si="12"/>
        <v>module=imputation</v>
      </c>
      <c r="G286" s="6" t="str">
        <f t="shared" si="12"/>
        <v>module=imputation</v>
      </c>
    </row>
    <row r="287" spans="1:7" ht="30" customHeight="1">
      <c r="A287" s="3" t="s">
        <v>119</v>
      </c>
      <c r="B287" s="3" t="s">
        <v>2</v>
      </c>
      <c r="C287" s="3" t="s">
        <v>407</v>
      </c>
      <c r="D287" s="3" t="s">
        <v>1405</v>
      </c>
      <c r="E287" s="12" t="s">
        <v>2184</v>
      </c>
      <c r="F287" s="6" t="str">
        <f t="shared" si="12"/>
        <v>module=imputation</v>
      </c>
      <c r="G287" s="6" t="str">
        <f t="shared" si="12"/>
        <v>module=imputation</v>
      </c>
    </row>
    <row r="288" spans="1:7" ht="30" customHeight="1">
      <c r="A288" s="3" t="s">
        <v>119</v>
      </c>
      <c r="B288" s="3" t="s">
        <v>2</v>
      </c>
      <c r="C288" s="3" t="s">
        <v>408</v>
      </c>
      <c r="D288" s="3" t="s">
        <v>1406</v>
      </c>
      <c r="E288" s="12" t="s">
        <v>2184</v>
      </c>
      <c r="F288" s="6" t="str">
        <f t="shared" si="12"/>
        <v>module=imputation</v>
      </c>
      <c r="G288" s="6" t="str">
        <f t="shared" si="12"/>
        <v>module=imputation</v>
      </c>
    </row>
    <row r="289" spans="1:7" ht="30" customHeight="1">
      <c r="A289" s="3" t="s">
        <v>119</v>
      </c>
      <c r="B289" s="3" t="s">
        <v>2</v>
      </c>
      <c r="C289" s="3" t="s">
        <v>409</v>
      </c>
      <c r="D289" s="3" t="s">
        <v>1407</v>
      </c>
      <c r="E289" s="12" t="s">
        <v>2184</v>
      </c>
      <c r="F289" s="6" t="str">
        <f t="shared" si="12"/>
        <v>module=imputation</v>
      </c>
      <c r="G289" s="6" t="str">
        <f t="shared" si="12"/>
        <v>module=imputation</v>
      </c>
    </row>
    <row r="290" spans="1:7" ht="30" customHeight="1">
      <c r="A290" s="3" t="s">
        <v>119</v>
      </c>
      <c r="B290" s="3" t="s">
        <v>2</v>
      </c>
      <c r="C290" s="3" t="s">
        <v>410</v>
      </c>
      <c r="D290" s="3" t="s">
        <v>1408</v>
      </c>
      <c r="E290" s="12" t="s">
        <v>2184</v>
      </c>
      <c r="F290" s="6" t="str">
        <f t="shared" si="12"/>
        <v>module=imputation</v>
      </c>
      <c r="G290" s="6" t="str">
        <f t="shared" si="12"/>
        <v>module=imputation</v>
      </c>
    </row>
    <row r="291" spans="1:7" ht="30" customHeight="1">
      <c r="A291" s="3" t="s">
        <v>119</v>
      </c>
      <c r="B291" s="3" t="s">
        <v>2</v>
      </c>
      <c r="C291" s="3" t="s">
        <v>411</v>
      </c>
      <c r="D291" s="3" t="s">
        <v>1409</v>
      </c>
      <c r="E291" s="12" t="s">
        <v>2185</v>
      </c>
      <c r="F291" s="6" t="str">
        <f t="shared" ref="F291:G310" si="13">HYPERLINK("http://www.ssc.wisc.edu/wlsresearch/documentation/waves/?wave=ancillary&amp;module=imputation","module=imputation")</f>
        <v>module=imputation</v>
      </c>
      <c r="G291" s="6" t="str">
        <f t="shared" si="13"/>
        <v>module=imputation</v>
      </c>
    </row>
    <row r="292" spans="1:7" ht="30" customHeight="1">
      <c r="A292" s="3" t="s">
        <v>119</v>
      </c>
      <c r="B292" s="3" t="s">
        <v>2</v>
      </c>
      <c r="C292" s="3" t="s">
        <v>412</v>
      </c>
      <c r="D292" s="3" t="s">
        <v>1410</v>
      </c>
      <c r="E292" s="12" t="s">
        <v>2185</v>
      </c>
      <c r="F292" s="6" t="str">
        <f t="shared" si="13"/>
        <v>module=imputation</v>
      </c>
      <c r="G292" s="6" t="str">
        <f t="shared" si="13"/>
        <v>module=imputation</v>
      </c>
    </row>
    <row r="293" spans="1:7" ht="30" customHeight="1">
      <c r="A293" s="3" t="s">
        <v>119</v>
      </c>
      <c r="B293" s="3" t="s">
        <v>2</v>
      </c>
      <c r="C293" s="3" t="s">
        <v>413</v>
      </c>
      <c r="D293" s="3" t="s">
        <v>1411</v>
      </c>
      <c r="E293" s="12" t="s">
        <v>2185</v>
      </c>
      <c r="F293" s="6" t="str">
        <f t="shared" si="13"/>
        <v>module=imputation</v>
      </c>
      <c r="G293" s="6" t="str">
        <f t="shared" si="13"/>
        <v>module=imputation</v>
      </c>
    </row>
    <row r="294" spans="1:7" ht="30" customHeight="1">
      <c r="A294" s="3" t="s">
        <v>119</v>
      </c>
      <c r="B294" s="3" t="s">
        <v>2</v>
      </c>
      <c r="C294" s="3" t="s">
        <v>414</v>
      </c>
      <c r="D294" s="3" t="s">
        <v>1412</v>
      </c>
      <c r="E294" s="12" t="s">
        <v>2185</v>
      </c>
      <c r="F294" s="6" t="str">
        <f t="shared" si="13"/>
        <v>module=imputation</v>
      </c>
      <c r="G294" s="6" t="str">
        <f t="shared" si="13"/>
        <v>module=imputation</v>
      </c>
    </row>
    <row r="295" spans="1:7" ht="30" customHeight="1">
      <c r="A295" s="3" t="s">
        <v>119</v>
      </c>
      <c r="B295" s="3" t="s">
        <v>2</v>
      </c>
      <c r="C295" s="3" t="s">
        <v>415</v>
      </c>
      <c r="D295" s="3" t="s">
        <v>1413</v>
      </c>
      <c r="E295" s="12" t="s">
        <v>2185</v>
      </c>
      <c r="F295" s="6" t="str">
        <f t="shared" si="13"/>
        <v>module=imputation</v>
      </c>
      <c r="G295" s="6" t="str">
        <f t="shared" si="13"/>
        <v>module=imputation</v>
      </c>
    </row>
    <row r="296" spans="1:7" ht="30" customHeight="1">
      <c r="A296" s="3" t="s">
        <v>119</v>
      </c>
      <c r="B296" s="3" t="s">
        <v>2</v>
      </c>
      <c r="C296" s="3" t="s">
        <v>416</v>
      </c>
      <c r="D296" s="3" t="s">
        <v>1414</v>
      </c>
      <c r="E296" s="12" t="s">
        <v>2186</v>
      </c>
      <c r="F296" s="6" t="str">
        <f t="shared" si="13"/>
        <v>module=imputation</v>
      </c>
      <c r="G296" s="6" t="str">
        <f t="shared" si="13"/>
        <v>module=imputation</v>
      </c>
    </row>
    <row r="297" spans="1:7" ht="30" customHeight="1">
      <c r="A297" s="3" t="s">
        <v>119</v>
      </c>
      <c r="B297" s="3" t="s">
        <v>2</v>
      </c>
      <c r="C297" s="3" t="s">
        <v>417</v>
      </c>
      <c r="D297" s="3" t="s">
        <v>1415</v>
      </c>
      <c r="E297" s="12" t="s">
        <v>2186</v>
      </c>
      <c r="F297" s="6" t="str">
        <f t="shared" si="13"/>
        <v>module=imputation</v>
      </c>
      <c r="G297" s="6" t="str">
        <f t="shared" si="13"/>
        <v>module=imputation</v>
      </c>
    </row>
    <row r="298" spans="1:7" ht="30" customHeight="1">
      <c r="A298" s="3" t="s">
        <v>119</v>
      </c>
      <c r="B298" s="3" t="s">
        <v>2</v>
      </c>
      <c r="C298" s="3" t="s">
        <v>418</v>
      </c>
      <c r="D298" s="3" t="s">
        <v>1416</v>
      </c>
      <c r="E298" s="12" t="s">
        <v>2186</v>
      </c>
      <c r="F298" s="6" t="str">
        <f t="shared" si="13"/>
        <v>module=imputation</v>
      </c>
      <c r="G298" s="6" t="str">
        <f t="shared" si="13"/>
        <v>module=imputation</v>
      </c>
    </row>
    <row r="299" spans="1:7" ht="30" customHeight="1">
      <c r="A299" s="3" t="s">
        <v>119</v>
      </c>
      <c r="B299" s="3" t="s">
        <v>2</v>
      </c>
      <c r="C299" s="3" t="s">
        <v>419</v>
      </c>
      <c r="D299" s="3" t="s">
        <v>1417</v>
      </c>
      <c r="E299" s="12" t="s">
        <v>2186</v>
      </c>
      <c r="F299" s="6" t="str">
        <f t="shared" si="13"/>
        <v>module=imputation</v>
      </c>
      <c r="G299" s="6" t="str">
        <f t="shared" si="13"/>
        <v>module=imputation</v>
      </c>
    </row>
    <row r="300" spans="1:7" ht="30" customHeight="1">
      <c r="A300" s="3" t="s">
        <v>119</v>
      </c>
      <c r="B300" s="3" t="s">
        <v>2</v>
      </c>
      <c r="C300" s="3" t="s">
        <v>420</v>
      </c>
      <c r="D300" s="3" t="s">
        <v>1418</v>
      </c>
      <c r="E300" s="12" t="s">
        <v>2186</v>
      </c>
      <c r="F300" s="6" t="str">
        <f t="shared" si="13"/>
        <v>module=imputation</v>
      </c>
      <c r="G300" s="6" t="str">
        <f t="shared" si="13"/>
        <v>module=imputation</v>
      </c>
    </row>
    <row r="301" spans="1:7" ht="30" customHeight="1">
      <c r="A301" s="3" t="s">
        <v>119</v>
      </c>
      <c r="B301" s="3" t="s">
        <v>2</v>
      </c>
      <c r="C301" s="3" t="s">
        <v>421</v>
      </c>
      <c r="D301" s="3" t="s">
        <v>1419</v>
      </c>
      <c r="E301" s="12" t="s">
        <v>2187</v>
      </c>
      <c r="F301" s="6" t="str">
        <f t="shared" si="13"/>
        <v>module=imputation</v>
      </c>
      <c r="G301" s="6" t="str">
        <f t="shared" si="13"/>
        <v>module=imputation</v>
      </c>
    </row>
    <row r="302" spans="1:7" ht="30" customHeight="1">
      <c r="A302" s="3" t="s">
        <v>119</v>
      </c>
      <c r="B302" s="3" t="s">
        <v>2</v>
      </c>
      <c r="C302" s="3" t="s">
        <v>422</v>
      </c>
      <c r="D302" s="3" t="s">
        <v>1420</v>
      </c>
      <c r="E302" s="12" t="s">
        <v>2187</v>
      </c>
      <c r="F302" s="6" t="str">
        <f t="shared" si="13"/>
        <v>module=imputation</v>
      </c>
      <c r="G302" s="6" t="str">
        <f t="shared" si="13"/>
        <v>module=imputation</v>
      </c>
    </row>
    <row r="303" spans="1:7" ht="30" customHeight="1">
      <c r="A303" s="3" t="s">
        <v>119</v>
      </c>
      <c r="B303" s="3" t="s">
        <v>2</v>
      </c>
      <c r="C303" s="3" t="s">
        <v>423</v>
      </c>
      <c r="D303" s="3" t="s">
        <v>1421</v>
      </c>
      <c r="E303" s="12" t="s">
        <v>2187</v>
      </c>
      <c r="F303" s="6" t="str">
        <f t="shared" si="13"/>
        <v>module=imputation</v>
      </c>
      <c r="G303" s="6" t="str">
        <f t="shared" si="13"/>
        <v>module=imputation</v>
      </c>
    </row>
    <row r="304" spans="1:7" ht="30" customHeight="1">
      <c r="A304" s="3" t="s">
        <v>119</v>
      </c>
      <c r="B304" s="3" t="s">
        <v>2</v>
      </c>
      <c r="C304" s="3" t="s">
        <v>424</v>
      </c>
      <c r="D304" s="3" t="s">
        <v>1422</v>
      </c>
      <c r="E304" s="12" t="s">
        <v>2187</v>
      </c>
      <c r="F304" s="6" t="str">
        <f t="shared" si="13"/>
        <v>module=imputation</v>
      </c>
      <c r="G304" s="6" t="str">
        <f t="shared" si="13"/>
        <v>module=imputation</v>
      </c>
    </row>
    <row r="305" spans="1:7" ht="30" customHeight="1">
      <c r="A305" s="3" t="s">
        <v>119</v>
      </c>
      <c r="B305" s="3" t="s">
        <v>2</v>
      </c>
      <c r="C305" s="3" t="s">
        <v>425</v>
      </c>
      <c r="D305" s="3" t="s">
        <v>1423</v>
      </c>
      <c r="E305" s="12" t="s">
        <v>2187</v>
      </c>
      <c r="F305" s="6" t="str">
        <f t="shared" si="13"/>
        <v>module=imputation</v>
      </c>
      <c r="G305" s="6" t="str">
        <f t="shared" si="13"/>
        <v>module=imputation</v>
      </c>
    </row>
    <row r="306" spans="1:7" ht="30" customHeight="1">
      <c r="A306" s="3" t="s">
        <v>119</v>
      </c>
      <c r="B306" s="3" t="s">
        <v>2</v>
      </c>
      <c r="C306" s="3" t="s">
        <v>426</v>
      </c>
      <c r="D306" s="3" t="s">
        <v>1424</v>
      </c>
      <c r="E306" s="12" t="s">
        <v>2188</v>
      </c>
      <c r="F306" s="6" t="str">
        <f t="shared" si="13"/>
        <v>module=imputation</v>
      </c>
      <c r="G306" s="6" t="str">
        <f t="shared" si="13"/>
        <v>module=imputation</v>
      </c>
    </row>
    <row r="307" spans="1:7" ht="30" customHeight="1">
      <c r="A307" s="3" t="s">
        <v>119</v>
      </c>
      <c r="B307" s="3" t="s">
        <v>2</v>
      </c>
      <c r="C307" s="3" t="s">
        <v>427</v>
      </c>
      <c r="D307" s="3" t="s">
        <v>1425</v>
      </c>
      <c r="E307" s="12" t="s">
        <v>2188</v>
      </c>
      <c r="F307" s="6" t="str">
        <f t="shared" si="13"/>
        <v>module=imputation</v>
      </c>
      <c r="G307" s="6" t="str">
        <f t="shared" si="13"/>
        <v>module=imputation</v>
      </c>
    </row>
    <row r="308" spans="1:7" ht="30" customHeight="1">
      <c r="A308" s="3" t="s">
        <v>119</v>
      </c>
      <c r="B308" s="3" t="s">
        <v>2</v>
      </c>
      <c r="C308" s="3" t="s">
        <v>428</v>
      </c>
      <c r="D308" s="3" t="s">
        <v>1426</v>
      </c>
      <c r="E308" s="12" t="s">
        <v>2188</v>
      </c>
      <c r="F308" s="6" t="str">
        <f t="shared" si="13"/>
        <v>module=imputation</v>
      </c>
      <c r="G308" s="6" t="str">
        <f t="shared" si="13"/>
        <v>module=imputation</v>
      </c>
    </row>
    <row r="309" spans="1:7" ht="30" customHeight="1">
      <c r="A309" s="3" t="s">
        <v>119</v>
      </c>
      <c r="B309" s="3" t="s">
        <v>2</v>
      </c>
      <c r="C309" s="3" t="s">
        <v>429</v>
      </c>
      <c r="D309" s="3" t="s">
        <v>1427</v>
      </c>
      <c r="E309" s="12" t="s">
        <v>2188</v>
      </c>
      <c r="F309" s="6" t="str">
        <f t="shared" si="13"/>
        <v>module=imputation</v>
      </c>
      <c r="G309" s="6" t="str">
        <f t="shared" si="13"/>
        <v>module=imputation</v>
      </c>
    </row>
    <row r="310" spans="1:7" ht="30" customHeight="1">
      <c r="A310" s="3" t="s">
        <v>119</v>
      </c>
      <c r="B310" s="3" t="s">
        <v>2</v>
      </c>
      <c r="C310" s="3" t="s">
        <v>430</v>
      </c>
      <c r="D310" s="3" t="s">
        <v>1428</v>
      </c>
      <c r="E310" s="12" t="s">
        <v>2188</v>
      </c>
      <c r="F310" s="6" t="str">
        <f t="shared" si="13"/>
        <v>module=imputation</v>
      </c>
      <c r="G310" s="6" t="str">
        <f t="shared" si="13"/>
        <v>module=imputation</v>
      </c>
    </row>
    <row r="311" spans="1:7" ht="30" customHeight="1">
      <c r="A311" s="3" t="s">
        <v>119</v>
      </c>
      <c r="B311" s="3" t="s">
        <v>2</v>
      </c>
      <c r="C311" s="3" t="s">
        <v>431</v>
      </c>
      <c r="D311" s="3" t="s">
        <v>1429</v>
      </c>
      <c r="E311" s="12" t="s">
        <v>2189</v>
      </c>
      <c r="F311" s="6" t="str">
        <f t="shared" ref="F311:G330" si="14">HYPERLINK("http://www.ssc.wisc.edu/wlsresearch/documentation/waves/?wave=ancillary&amp;module=imputation","module=imputation")</f>
        <v>module=imputation</v>
      </c>
      <c r="G311" s="6" t="str">
        <f t="shared" si="14"/>
        <v>module=imputation</v>
      </c>
    </row>
    <row r="312" spans="1:7" ht="30" customHeight="1">
      <c r="A312" s="3" t="s">
        <v>119</v>
      </c>
      <c r="B312" s="3" t="s">
        <v>2</v>
      </c>
      <c r="C312" s="3" t="s">
        <v>432</v>
      </c>
      <c r="D312" s="3" t="s">
        <v>1430</v>
      </c>
      <c r="E312" s="12" t="s">
        <v>2189</v>
      </c>
      <c r="F312" s="6" t="str">
        <f t="shared" si="14"/>
        <v>module=imputation</v>
      </c>
      <c r="G312" s="6" t="str">
        <f t="shared" si="14"/>
        <v>module=imputation</v>
      </c>
    </row>
    <row r="313" spans="1:7" ht="30" customHeight="1">
      <c r="A313" s="3" t="s">
        <v>119</v>
      </c>
      <c r="B313" s="3" t="s">
        <v>2</v>
      </c>
      <c r="C313" s="3" t="s">
        <v>433</v>
      </c>
      <c r="D313" s="3" t="s">
        <v>1431</v>
      </c>
      <c r="E313" s="12" t="s">
        <v>2189</v>
      </c>
      <c r="F313" s="6" t="str">
        <f t="shared" si="14"/>
        <v>module=imputation</v>
      </c>
      <c r="G313" s="6" t="str">
        <f t="shared" si="14"/>
        <v>module=imputation</v>
      </c>
    </row>
    <row r="314" spans="1:7" ht="30" customHeight="1">
      <c r="A314" s="3" t="s">
        <v>119</v>
      </c>
      <c r="B314" s="3" t="s">
        <v>2</v>
      </c>
      <c r="C314" s="3" t="s">
        <v>434</v>
      </c>
      <c r="D314" s="3" t="s">
        <v>1432</v>
      </c>
      <c r="E314" s="12" t="s">
        <v>2189</v>
      </c>
      <c r="F314" s="6" t="str">
        <f t="shared" si="14"/>
        <v>module=imputation</v>
      </c>
      <c r="G314" s="6" t="str">
        <f t="shared" si="14"/>
        <v>module=imputation</v>
      </c>
    </row>
    <row r="315" spans="1:7" ht="30" customHeight="1">
      <c r="A315" s="3" t="s">
        <v>119</v>
      </c>
      <c r="B315" s="3" t="s">
        <v>2</v>
      </c>
      <c r="C315" s="3" t="s">
        <v>435</v>
      </c>
      <c r="D315" s="3" t="s">
        <v>1433</v>
      </c>
      <c r="E315" s="12" t="s">
        <v>2189</v>
      </c>
      <c r="F315" s="6" t="str">
        <f t="shared" si="14"/>
        <v>module=imputation</v>
      </c>
      <c r="G315" s="6" t="str">
        <f t="shared" si="14"/>
        <v>module=imputation</v>
      </c>
    </row>
    <row r="316" spans="1:7" ht="30" customHeight="1">
      <c r="A316" s="3" t="s">
        <v>119</v>
      </c>
      <c r="B316" s="3" t="s">
        <v>2</v>
      </c>
      <c r="C316" s="3" t="s">
        <v>436</v>
      </c>
      <c r="D316" s="3" t="s">
        <v>1434</v>
      </c>
      <c r="E316" s="12" t="s">
        <v>2190</v>
      </c>
      <c r="F316" s="6" t="str">
        <f t="shared" si="14"/>
        <v>module=imputation</v>
      </c>
      <c r="G316" s="6" t="str">
        <f t="shared" si="14"/>
        <v>module=imputation</v>
      </c>
    </row>
    <row r="317" spans="1:7" ht="30" customHeight="1">
      <c r="A317" s="3" t="s">
        <v>119</v>
      </c>
      <c r="B317" s="3" t="s">
        <v>2</v>
      </c>
      <c r="C317" s="3" t="s">
        <v>437</v>
      </c>
      <c r="D317" s="3" t="s">
        <v>1435</v>
      </c>
      <c r="E317" s="12" t="s">
        <v>2190</v>
      </c>
      <c r="F317" s="6" t="str">
        <f t="shared" si="14"/>
        <v>module=imputation</v>
      </c>
      <c r="G317" s="6" t="str">
        <f t="shared" si="14"/>
        <v>module=imputation</v>
      </c>
    </row>
    <row r="318" spans="1:7" ht="30" customHeight="1">
      <c r="A318" s="3" t="s">
        <v>119</v>
      </c>
      <c r="B318" s="3" t="s">
        <v>2</v>
      </c>
      <c r="C318" s="3" t="s">
        <v>438</v>
      </c>
      <c r="D318" s="3" t="s">
        <v>1436</v>
      </c>
      <c r="E318" s="12" t="s">
        <v>2190</v>
      </c>
      <c r="F318" s="6" t="str">
        <f t="shared" si="14"/>
        <v>module=imputation</v>
      </c>
      <c r="G318" s="6" t="str">
        <f t="shared" si="14"/>
        <v>module=imputation</v>
      </c>
    </row>
    <row r="319" spans="1:7" ht="30" customHeight="1">
      <c r="A319" s="3" t="s">
        <v>119</v>
      </c>
      <c r="B319" s="3" t="s">
        <v>2</v>
      </c>
      <c r="C319" s="3" t="s">
        <v>439</v>
      </c>
      <c r="D319" s="3" t="s">
        <v>1437</v>
      </c>
      <c r="E319" s="12" t="s">
        <v>2190</v>
      </c>
      <c r="F319" s="6" t="str">
        <f t="shared" si="14"/>
        <v>module=imputation</v>
      </c>
      <c r="G319" s="6" t="str">
        <f t="shared" si="14"/>
        <v>module=imputation</v>
      </c>
    </row>
    <row r="320" spans="1:7" ht="30" customHeight="1">
      <c r="A320" s="3" t="s">
        <v>119</v>
      </c>
      <c r="B320" s="3" t="s">
        <v>2</v>
      </c>
      <c r="C320" s="3" t="s">
        <v>440</v>
      </c>
      <c r="D320" s="3" t="s">
        <v>1438</v>
      </c>
      <c r="E320" s="12" t="s">
        <v>2190</v>
      </c>
      <c r="F320" s="6" t="str">
        <f t="shared" si="14"/>
        <v>module=imputation</v>
      </c>
      <c r="G320" s="6" t="str">
        <f t="shared" si="14"/>
        <v>module=imputation</v>
      </c>
    </row>
    <row r="321" spans="1:7" ht="30" customHeight="1">
      <c r="A321" s="3" t="s">
        <v>119</v>
      </c>
      <c r="B321" s="3" t="s">
        <v>2</v>
      </c>
      <c r="C321" s="3" t="s">
        <v>441</v>
      </c>
      <c r="D321" s="3" t="s">
        <v>1439</v>
      </c>
      <c r="E321" s="12" t="s">
        <v>2191</v>
      </c>
      <c r="F321" s="6" t="str">
        <f t="shared" si="14"/>
        <v>module=imputation</v>
      </c>
      <c r="G321" s="6" t="str">
        <f t="shared" si="14"/>
        <v>module=imputation</v>
      </c>
    </row>
    <row r="322" spans="1:7" ht="30" customHeight="1">
      <c r="A322" s="3" t="s">
        <v>119</v>
      </c>
      <c r="B322" s="3" t="s">
        <v>2</v>
      </c>
      <c r="C322" s="3" t="s">
        <v>442</v>
      </c>
      <c r="D322" s="3" t="s">
        <v>1440</v>
      </c>
      <c r="E322" s="12" t="s">
        <v>2191</v>
      </c>
      <c r="F322" s="6" t="str">
        <f t="shared" si="14"/>
        <v>module=imputation</v>
      </c>
      <c r="G322" s="6" t="str">
        <f t="shared" si="14"/>
        <v>module=imputation</v>
      </c>
    </row>
    <row r="323" spans="1:7" ht="30" customHeight="1">
      <c r="A323" s="3" t="s">
        <v>119</v>
      </c>
      <c r="B323" s="3" t="s">
        <v>2</v>
      </c>
      <c r="C323" s="3" t="s">
        <v>443</v>
      </c>
      <c r="D323" s="3" t="s">
        <v>1441</v>
      </c>
      <c r="E323" s="12" t="s">
        <v>2191</v>
      </c>
      <c r="F323" s="6" t="str">
        <f t="shared" si="14"/>
        <v>module=imputation</v>
      </c>
      <c r="G323" s="6" t="str">
        <f t="shared" si="14"/>
        <v>module=imputation</v>
      </c>
    </row>
    <row r="324" spans="1:7" ht="30" customHeight="1">
      <c r="A324" s="3" t="s">
        <v>119</v>
      </c>
      <c r="B324" s="3" t="s">
        <v>2</v>
      </c>
      <c r="C324" s="3" t="s">
        <v>444</v>
      </c>
      <c r="D324" s="3" t="s">
        <v>1442</v>
      </c>
      <c r="E324" s="12" t="s">
        <v>2191</v>
      </c>
      <c r="F324" s="6" t="str">
        <f t="shared" si="14"/>
        <v>module=imputation</v>
      </c>
      <c r="G324" s="6" t="str">
        <f t="shared" si="14"/>
        <v>module=imputation</v>
      </c>
    </row>
    <row r="325" spans="1:7" ht="30" customHeight="1">
      <c r="A325" s="3" t="s">
        <v>119</v>
      </c>
      <c r="B325" s="3" t="s">
        <v>2</v>
      </c>
      <c r="C325" s="3" t="s">
        <v>445</v>
      </c>
      <c r="D325" s="3" t="s">
        <v>1443</v>
      </c>
      <c r="E325" s="12" t="s">
        <v>2191</v>
      </c>
      <c r="F325" s="6" t="str">
        <f t="shared" si="14"/>
        <v>module=imputation</v>
      </c>
      <c r="G325" s="6" t="str">
        <f t="shared" si="14"/>
        <v>module=imputation</v>
      </c>
    </row>
    <row r="326" spans="1:7" ht="30" customHeight="1">
      <c r="A326" s="3" t="s">
        <v>119</v>
      </c>
      <c r="B326" s="3" t="s">
        <v>2</v>
      </c>
      <c r="C326" s="3" t="s">
        <v>446</v>
      </c>
      <c r="D326" s="3" t="s">
        <v>1444</v>
      </c>
      <c r="E326" s="12" t="s">
        <v>2192</v>
      </c>
      <c r="F326" s="6" t="str">
        <f t="shared" si="14"/>
        <v>module=imputation</v>
      </c>
      <c r="G326" s="6" t="str">
        <f t="shared" si="14"/>
        <v>module=imputation</v>
      </c>
    </row>
    <row r="327" spans="1:7" ht="30" customHeight="1">
      <c r="A327" s="3" t="s">
        <v>119</v>
      </c>
      <c r="B327" s="3" t="s">
        <v>2</v>
      </c>
      <c r="C327" s="3" t="s">
        <v>447</v>
      </c>
      <c r="D327" s="3" t="s">
        <v>1445</v>
      </c>
      <c r="E327" s="12" t="s">
        <v>2192</v>
      </c>
      <c r="F327" s="6" t="str">
        <f t="shared" si="14"/>
        <v>module=imputation</v>
      </c>
      <c r="G327" s="6" t="str">
        <f t="shared" si="14"/>
        <v>module=imputation</v>
      </c>
    </row>
    <row r="328" spans="1:7" ht="30" customHeight="1">
      <c r="A328" s="3" t="s">
        <v>119</v>
      </c>
      <c r="B328" s="3" t="s">
        <v>2</v>
      </c>
      <c r="C328" s="3" t="s">
        <v>448</v>
      </c>
      <c r="D328" s="3" t="s">
        <v>1446</v>
      </c>
      <c r="E328" s="12" t="s">
        <v>2192</v>
      </c>
      <c r="F328" s="6" t="str">
        <f t="shared" si="14"/>
        <v>module=imputation</v>
      </c>
      <c r="G328" s="6" t="str">
        <f t="shared" si="14"/>
        <v>module=imputation</v>
      </c>
    </row>
    <row r="329" spans="1:7" ht="30" customHeight="1">
      <c r="A329" s="3" t="s">
        <v>119</v>
      </c>
      <c r="B329" s="3" t="s">
        <v>2</v>
      </c>
      <c r="C329" s="3" t="s">
        <v>449</v>
      </c>
      <c r="D329" s="3" t="s">
        <v>1447</v>
      </c>
      <c r="E329" s="12" t="s">
        <v>2192</v>
      </c>
      <c r="F329" s="6" t="str">
        <f t="shared" si="14"/>
        <v>module=imputation</v>
      </c>
      <c r="G329" s="6" t="str">
        <f t="shared" si="14"/>
        <v>module=imputation</v>
      </c>
    </row>
    <row r="330" spans="1:7" ht="30" customHeight="1">
      <c r="A330" s="3" t="s">
        <v>119</v>
      </c>
      <c r="B330" s="3" t="s">
        <v>2</v>
      </c>
      <c r="C330" s="3" t="s">
        <v>450</v>
      </c>
      <c r="D330" s="3" t="s">
        <v>1448</v>
      </c>
      <c r="E330" s="12" t="s">
        <v>2192</v>
      </c>
      <c r="F330" s="6" t="str">
        <f t="shared" si="14"/>
        <v>module=imputation</v>
      </c>
      <c r="G330" s="6" t="str">
        <f t="shared" si="14"/>
        <v>module=imputation</v>
      </c>
    </row>
    <row r="331" spans="1:7" ht="30" customHeight="1">
      <c r="A331" s="3" t="s">
        <v>119</v>
      </c>
      <c r="B331" s="3" t="s">
        <v>2</v>
      </c>
      <c r="C331" s="3" t="s">
        <v>451</v>
      </c>
      <c r="D331" s="3" t="s">
        <v>1449</v>
      </c>
      <c r="E331" s="12" t="s">
        <v>2193</v>
      </c>
      <c r="F331" s="6" t="str">
        <f t="shared" ref="F331:G350" si="15">HYPERLINK("http://www.ssc.wisc.edu/wlsresearch/documentation/waves/?wave=ancillary&amp;module=imputation","module=imputation")</f>
        <v>module=imputation</v>
      </c>
      <c r="G331" s="6" t="str">
        <f t="shared" si="15"/>
        <v>module=imputation</v>
      </c>
    </row>
    <row r="332" spans="1:7" ht="30" customHeight="1">
      <c r="A332" s="3" t="s">
        <v>119</v>
      </c>
      <c r="B332" s="3" t="s">
        <v>2</v>
      </c>
      <c r="C332" s="3" t="s">
        <v>452</v>
      </c>
      <c r="D332" s="3" t="s">
        <v>1450</v>
      </c>
      <c r="E332" s="12" t="s">
        <v>2193</v>
      </c>
      <c r="F332" s="6" t="str">
        <f t="shared" si="15"/>
        <v>module=imputation</v>
      </c>
      <c r="G332" s="6" t="str">
        <f t="shared" si="15"/>
        <v>module=imputation</v>
      </c>
    </row>
    <row r="333" spans="1:7" ht="30" customHeight="1">
      <c r="A333" s="3" t="s">
        <v>119</v>
      </c>
      <c r="B333" s="3" t="s">
        <v>2</v>
      </c>
      <c r="C333" s="3" t="s">
        <v>453</v>
      </c>
      <c r="D333" s="3" t="s">
        <v>1451</v>
      </c>
      <c r="E333" s="12" t="s">
        <v>2193</v>
      </c>
      <c r="F333" s="6" t="str">
        <f t="shared" si="15"/>
        <v>module=imputation</v>
      </c>
      <c r="G333" s="6" t="str">
        <f t="shared" si="15"/>
        <v>module=imputation</v>
      </c>
    </row>
    <row r="334" spans="1:7" ht="30" customHeight="1">
      <c r="A334" s="3" t="s">
        <v>119</v>
      </c>
      <c r="B334" s="3" t="s">
        <v>2</v>
      </c>
      <c r="C334" s="3" t="s">
        <v>454</v>
      </c>
      <c r="D334" s="3" t="s">
        <v>1452</v>
      </c>
      <c r="E334" s="12" t="s">
        <v>2193</v>
      </c>
      <c r="F334" s="6" t="str">
        <f t="shared" si="15"/>
        <v>module=imputation</v>
      </c>
      <c r="G334" s="6" t="str">
        <f t="shared" si="15"/>
        <v>module=imputation</v>
      </c>
    </row>
    <row r="335" spans="1:7" ht="30" customHeight="1">
      <c r="A335" s="3" t="s">
        <v>119</v>
      </c>
      <c r="B335" s="3" t="s">
        <v>2</v>
      </c>
      <c r="C335" s="3" t="s">
        <v>455</v>
      </c>
      <c r="D335" s="3" t="s">
        <v>1453</v>
      </c>
      <c r="E335" s="12" t="s">
        <v>2193</v>
      </c>
      <c r="F335" s="6" t="str">
        <f t="shared" si="15"/>
        <v>module=imputation</v>
      </c>
      <c r="G335" s="6" t="str">
        <f t="shared" si="15"/>
        <v>module=imputation</v>
      </c>
    </row>
    <row r="336" spans="1:7" ht="30" customHeight="1">
      <c r="A336" s="3" t="s">
        <v>119</v>
      </c>
      <c r="B336" s="3" t="s">
        <v>2</v>
      </c>
      <c r="C336" s="3" t="s">
        <v>456</v>
      </c>
      <c r="D336" s="3" t="s">
        <v>1454</v>
      </c>
      <c r="E336" s="12" t="s">
        <v>2194</v>
      </c>
      <c r="F336" s="6" t="str">
        <f t="shared" si="15"/>
        <v>module=imputation</v>
      </c>
      <c r="G336" s="6" t="str">
        <f t="shared" si="15"/>
        <v>module=imputation</v>
      </c>
    </row>
    <row r="337" spans="1:7" ht="30" customHeight="1">
      <c r="A337" s="3" t="s">
        <v>119</v>
      </c>
      <c r="B337" s="3" t="s">
        <v>2</v>
      </c>
      <c r="C337" s="3" t="s">
        <v>457</v>
      </c>
      <c r="D337" s="3" t="s">
        <v>1455</v>
      </c>
      <c r="E337" s="12" t="s">
        <v>2194</v>
      </c>
      <c r="F337" s="6" t="str">
        <f t="shared" si="15"/>
        <v>module=imputation</v>
      </c>
      <c r="G337" s="6" t="str">
        <f t="shared" si="15"/>
        <v>module=imputation</v>
      </c>
    </row>
    <row r="338" spans="1:7" ht="30" customHeight="1">
      <c r="A338" s="3" t="s">
        <v>119</v>
      </c>
      <c r="B338" s="3" t="s">
        <v>2</v>
      </c>
      <c r="C338" s="3" t="s">
        <v>458</v>
      </c>
      <c r="D338" s="3" t="s">
        <v>1456</v>
      </c>
      <c r="E338" s="12" t="s">
        <v>2194</v>
      </c>
      <c r="F338" s="6" t="str">
        <f t="shared" si="15"/>
        <v>module=imputation</v>
      </c>
      <c r="G338" s="6" t="str">
        <f t="shared" si="15"/>
        <v>module=imputation</v>
      </c>
    </row>
    <row r="339" spans="1:7" ht="30" customHeight="1">
      <c r="A339" s="3" t="s">
        <v>119</v>
      </c>
      <c r="B339" s="3" t="s">
        <v>2</v>
      </c>
      <c r="C339" s="3" t="s">
        <v>459</v>
      </c>
      <c r="D339" s="3" t="s">
        <v>1457</v>
      </c>
      <c r="E339" s="12" t="s">
        <v>2194</v>
      </c>
      <c r="F339" s="6" t="str">
        <f t="shared" si="15"/>
        <v>module=imputation</v>
      </c>
      <c r="G339" s="6" t="str">
        <f t="shared" si="15"/>
        <v>module=imputation</v>
      </c>
    </row>
    <row r="340" spans="1:7" ht="30" customHeight="1">
      <c r="A340" s="3" t="s">
        <v>119</v>
      </c>
      <c r="B340" s="3" t="s">
        <v>2</v>
      </c>
      <c r="C340" s="3" t="s">
        <v>460</v>
      </c>
      <c r="D340" s="3" t="s">
        <v>1458</v>
      </c>
      <c r="E340" s="12" t="s">
        <v>2194</v>
      </c>
      <c r="F340" s="6" t="str">
        <f t="shared" si="15"/>
        <v>module=imputation</v>
      </c>
      <c r="G340" s="6" t="str">
        <f t="shared" si="15"/>
        <v>module=imputation</v>
      </c>
    </row>
    <row r="341" spans="1:7" ht="30" customHeight="1">
      <c r="A341" s="3" t="s">
        <v>119</v>
      </c>
      <c r="B341" s="3" t="s">
        <v>2</v>
      </c>
      <c r="C341" s="3" t="s">
        <v>461</v>
      </c>
      <c r="D341" s="3" t="s">
        <v>1459</v>
      </c>
      <c r="E341" s="12" t="s">
        <v>2195</v>
      </c>
      <c r="F341" s="6" t="str">
        <f t="shared" si="15"/>
        <v>module=imputation</v>
      </c>
      <c r="G341" s="6" t="str">
        <f t="shared" si="15"/>
        <v>module=imputation</v>
      </c>
    </row>
    <row r="342" spans="1:7" ht="30" customHeight="1">
      <c r="A342" s="3" t="s">
        <v>119</v>
      </c>
      <c r="B342" s="3" t="s">
        <v>2</v>
      </c>
      <c r="C342" s="3" t="s">
        <v>462</v>
      </c>
      <c r="D342" s="3" t="s">
        <v>1460</v>
      </c>
      <c r="E342" s="12" t="s">
        <v>2195</v>
      </c>
      <c r="F342" s="6" t="str">
        <f t="shared" si="15"/>
        <v>module=imputation</v>
      </c>
      <c r="G342" s="6" t="str">
        <f t="shared" si="15"/>
        <v>module=imputation</v>
      </c>
    </row>
    <row r="343" spans="1:7" ht="30" customHeight="1">
      <c r="A343" s="3" t="s">
        <v>119</v>
      </c>
      <c r="B343" s="3" t="s">
        <v>2</v>
      </c>
      <c r="C343" s="3" t="s">
        <v>463</v>
      </c>
      <c r="D343" s="3" t="s">
        <v>1461</v>
      </c>
      <c r="E343" s="12" t="s">
        <v>2195</v>
      </c>
      <c r="F343" s="6" t="str">
        <f t="shared" si="15"/>
        <v>module=imputation</v>
      </c>
      <c r="G343" s="6" t="str">
        <f t="shared" si="15"/>
        <v>module=imputation</v>
      </c>
    </row>
    <row r="344" spans="1:7" ht="30" customHeight="1">
      <c r="A344" s="3" t="s">
        <v>119</v>
      </c>
      <c r="B344" s="3" t="s">
        <v>2</v>
      </c>
      <c r="C344" s="3" t="s">
        <v>464</v>
      </c>
      <c r="D344" s="3" t="s">
        <v>1462</v>
      </c>
      <c r="E344" s="12" t="s">
        <v>2195</v>
      </c>
      <c r="F344" s="6" t="str">
        <f t="shared" si="15"/>
        <v>module=imputation</v>
      </c>
      <c r="G344" s="6" t="str">
        <f t="shared" si="15"/>
        <v>module=imputation</v>
      </c>
    </row>
    <row r="345" spans="1:7" ht="30" customHeight="1">
      <c r="A345" s="3" t="s">
        <v>119</v>
      </c>
      <c r="B345" s="3" t="s">
        <v>2</v>
      </c>
      <c r="C345" s="3" t="s">
        <v>465</v>
      </c>
      <c r="D345" s="3" t="s">
        <v>1463</v>
      </c>
      <c r="E345" s="12" t="s">
        <v>2195</v>
      </c>
      <c r="F345" s="6" t="str">
        <f t="shared" si="15"/>
        <v>module=imputation</v>
      </c>
      <c r="G345" s="6" t="str">
        <f t="shared" si="15"/>
        <v>module=imputation</v>
      </c>
    </row>
    <row r="346" spans="1:7" ht="30" customHeight="1">
      <c r="A346" s="3" t="s">
        <v>119</v>
      </c>
      <c r="B346" s="3" t="s">
        <v>2</v>
      </c>
      <c r="C346" s="3" t="s">
        <v>466</v>
      </c>
      <c r="D346" s="3" t="s">
        <v>1464</v>
      </c>
      <c r="E346" s="12" t="s">
        <v>2196</v>
      </c>
      <c r="F346" s="6" t="str">
        <f t="shared" si="15"/>
        <v>module=imputation</v>
      </c>
      <c r="G346" s="6" t="str">
        <f t="shared" si="15"/>
        <v>module=imputation</v>
      </c>
    </row>
    <row r="347" spans="1:7" ht="30" customHeight="1">
      <c r="A347" s="3" t="s">
        <v>119</v>
      </c>
      <c r="B347" s="3" t="s">
        <v>2</v>
      </c>
      <c r="C347" s="3" t="s">
        <v>467</v>
      </c>
      <c r="D347" s="3" t="s">
        <v>1465</v>
      </c>
      <c r="E347" s="12" t="s">
        <v>2196</v>
      </c>
      <c r="F347" s="6" t="str">
        <f t="shared" si="15"/>
        <v>module=imputation</v>
      </c>
      <c r="G347" s="6" t="str">
        <f t="shared" si="15"/>
        <v>module=imputation</v>
      </c>
    </row>
    <row r="348" spans="1:7" ht="30" customHeight="1">
      <c r="A348" s="3" t="s">
        <v>119</v>
      </c>
      <c r="B348" s="3" t="s">
        <v>2</v>
      </c>
      <c r="C348" s="3" t="s">
        <v>468</v>
      </c>
      <c r="D348" s="3" t="s">
        <v>1466</v>
      </c>
      <c r="E348" s="12" t="s">
        <v>2196</v>
      </c>
      <c r="F348" s="6" t="str">
        <f t="shared" si="15"/>
        <v>module=imputation</v>
      </c>
      <c r="G348" s="6" t="str">
        <f t="shared" si="15"/>
        <v>module=imputation</v>
      </c>
    </row>
    <row r="349" spans="1:7" ht="30" customHeight="1">
      <c r="A349" s="3" t="s">
        <v>119</v>
      </c>
      <c r="B349" s="3" t="s">
        <v>2</v>
      </c>
      <c r="C349" s="3" t="s">
        <v>469</v>
      </c>
      <c r="D349" s="3" t="s">
        <v>1467</v>
      </c>
      <c r="E349" s="12" t="s">
        <v>2196</v>
      </c>
      <c r="F349" s="6" t="str">
        <f t="shared" si="15"/>
        <v>module=imputation</v>
      </c>
      <c r="G349" s="6" t="str">
        <f t="shared" si="15"/>
        <v>module=imputation</v>
      </c>
    </row>
    <row r="350" spans="1:7" ht="30" customHeight="1">
      <c r="A350" s="3" t="s">
        <v>119</v>
      </c>
      <c r="B350" s="3" t="s">
        <v>2</v>
      </c>
      <c r="C350" s="3" t="s">
        <v>470</v>
      </c>
      <c r="D350" s="3" t="s">
        <v>1468</v>
      </c>
      <c r="E350" s="12" t="s">
        <v>2196</v>
      </c>
      <c r="F350" s="6" t="str">
        <f t="shared" si="15"/>
        <v>module=imputation</v>
      </c>
      <c r="G350" s="6" t="str">
        <f t="shared" si="15"/>
        <v>module=imputation</v>
      </c>
    </row>
    <row r="351" spans="1:7" ht="30" customHeight="1">
      <c r="A351" s="3" t="s">
        <v>119</v>
      </c>
      <c r="B351" s="3" t="s">
        <v>2</v>
      </c>
      <c r="C351" s="3" t="s">
        <v>471</v>
      </c>
      <c r="D351" s="3" t="s">
        <v>1469</v>
      </c>
      <c r="E351" s="12" t="s">
        <v>2197</v>
      </c>
      <c r="F351" s="6" t="str">
        <f t="shared" ref="F351:G370" si="16">HYPERLINK("http://www.ssc.wisc.edu/wlsresearch/documentation/waves/?wave=ancillary&amp;module=imputation","module=imputation")</f>
        <v>module=imputation</v>
      </c>
      <c r="G351" s="6" t="str">
        <f t="shared" si="16"/>
        <v>module=imputation</v>
      </c>
    </row>
    <row r="352" spans="1:7" ht="30" customHeight="1">
      <c r="A352" s="3" t="s">
        <v>119</v>
      </c>
      <c r="B352" s="3" t="s">
        <v>2</v>
      </c>
      <c r="C352" s="3" t="s">
        <v>472</v>
      </c>
      <c r="D352" s="3" t="s">
        <v>1470</v>
      </c>
      <c r="E352" s="12" t="s">
        <v>2197</v>
      </c>
      <c r="F352" s="6" t="str">
        <f t="shared" si="16"/>
        <v>module=imputation</v>
      </c>
      <c r="G352" s="6" t="str">
        <f t="shared" si="16"/>
        <v>module=imputation</v>
      </c>
    </row>
    <row r="353" spans="1:7" ht="30" customHeight="1">
      <c r="A353" s="3" t="s">
        <v>119</v>
      </c>
      <c r="B353" s="3" t="s">
        <v>2</v>
      </c>
      <c r="C353" s="3" t="s">
        <v>473</v>
      </c>
      <c r="D353" s="3" t="s">
        <v>1471</v>
      </c>
      <c r="E353" s="12" t="s">
        <v>2197</v>
      </c>
      <c r="F353" s="6" t="str">
        <f t="shared" si="16"/>
        <v>module=imputation</v>
      </c>
      <c r="G353" s="6" t="str">
        <f t="shared" si="16"/>
        <v>module=imputation</v>
      </c>
    </row>
    <row r="354" spans="1:7" ht="30" customHeight="1">
      <c r="A354" s="3" t="s">
        <v>119</v>
      </c>
      <c r="B354" s="3" t="s">
        <v>2</v>
      </c>
      <c r="C354" s="3" t="s">
        <v>474</v>
      </c>
      <c r="D354" s="3" t="s">
        <v>1472</v>
      </c>
      <c r="E354" s="12" t="s">
        <v>2197</v>
      </c>
      <c r="F354" s="6" t="str">
        <f t="shared" si="16"/>
        <v>module=imputation</v>
      </c>
      <c r="G354" s="6" t="str">
        <f t="shared" si="16"/>
        <v>module=imputation</v>
      </c>
    </row>
    <row r="355" spans="1:7" ht="30" customHeight="1">
      <c r="A355" s="3" t="s">
        <v>119</v>
      </c>
      <c r="B355" s="3" t="s">
        <v>2</v>
      </c>
      <c r="C355" s="3" t="s">
        <v>475</v>
      </c>
      <c r="D355" s="3" t="s">
        <v>1473</v>
      </c>
      <c r="E355" s="12" t="s">
        <v>2197</v>
      </c>
      <c r="F355" s="6" t="str">
        <f t="shared" si="16"/>
        <v>module=imputation</v>
      </c>
      <c r="G355" s="6" t="str">
        <f t="shared" si="16"/>
        <v>module=imputation</v>
      </c>
    </row>
    <row r="356" spans="1:7" ht="30" customHeight="1">
      <c r="A356" s="3" t="s">
        <v>119</v>
      </c>
      <c r="B356" s="3" t="s">
        <v>2</v>
      </c>
      <c r="C356" s="3" t="s">
        <v>476</v>
      </c>
      <c r="D356" s="3" t="s">
        <v>1474</v>
      </c>
      <c r="E356" s="12" t="s">
        <v>2198</v>
      </c>
      <c r="F356" s="6" t="str">
        <f t="shared" si="16"/>
        <v>module=imputation</v>
      </c>
      <c r="G356" s="6" t="str">
        <f t="shared" si="16"/>
        <v>module=imputation</v>
      </c>
    </row>
    <row r="357" spans="1:7" ht="30" customHeight="1">
      <c r="A357" s="3" t="s">
        <v>119</v>
      </c>
      <c r="B357" s="3" t="s">
        <v>2</v>
      </c>
      <c r="C357" s="3" t="s">
        <v>477</v>
      </c>
      <c r="D357" s="3" t="s">
        <v>1475</v>
      </c>
      <c r="E357" s="12" t="s">
        <v>2198</v>
      </c>
      <c r="F357" s="6" t="str">
        <f t="shared" si="16"/>
        <v>module=imputation</v>
      </c>
      <c r="G357" s="6" t="str">
        <f t="shared" si="16"/>
        <v>module=imputation</v>
      </c>
    </row>
    <row r="358" spans="1:7" ht="30" customHeight="1">
      <c r="A358" s="3" t="s">
        <v>119</v>
      </c>
      <c r="B358" s="3" t="s">
        <v>2</v>
      </c>
      <c r="C358" s="3" t="s">
        <v>478</v>
      </c>
      <c r="D358" s="3" t="s">
        <v>1476</v>
      </c>
      <c r="E358" s="12" t="s">
        <v>2198</v>
      </c>
      <c r="F358" s="6" t="str">
        <f t="shared" si="16"/>
        <v>module=imputation</v>
      </c>
      <c r="G358" s="6" t="str">
        <f t="shared" si="16"/>
        <v>module=imputation</v>
      </c>
    </row>
    <row r="359" spans="1:7" ht="30" customHeight="1">
      <c r="A359" s="3" t="s">
        <v>119</v>
      </c>
      <c r="B359" s="3" t="s">
        <v>2</v>
      </c>
      <c r="C359" s="3" t="s">
        <v>479</v>
      </c>
      <c r="D359" s="3" t="s">
        <v>1477</v>
      </c>
      <c r="E359" s="12" t="s">
        <v>2198</v>
      </c>
      <c r="F359" s="6" t="str">
        <f t="shared" si="16"/>
        <v>module=imputation</v>
      </c>
      <c r="G359" s="6" t="str">
        <f t="shared" si="16"/>
        <v>module=imputation</v>
      </c>
    </row>
    <row r="360" spans="1:7" ht="30" customHeight="1">
      <c r="A360" s="3" t="s">
        <v>119</v>
      </c>
      <c r="B360" s="3" t="s">
        <v>2</v>
      </c>
      <c r="C360" s="3" t="s">
        <v>480</v>
      </c>
      <c r="D360" s="3" t="s">
        <v>1478</v>
      </c>
      <c r="E360" s="12" t="s">
        <v>2198</v>
      </c>
      <c r="F360" s="6" t="str">
        <f t="shared" si="16"/>
        <v>module=imputation</v>
      </c>
      <c r="G360" s="6" t="str">
        <f t="shared" si="16"/>
        <v>module=imputation</v>
      </c>
    </row>
    <row r="361" spans="1:7" ht="30" customHeight="1">
      <c r="A361" s="3" t="s">
        <v>119</v>
      </c>
      <c r="B361" s="3" t="s">
        <v>2</v>
      </c>
      <c r="C361" s="3" t="s">
        <v>481</v>
      </c>
      <c r="D361" s="3" t="s">
        <v>1479</v>
      </c>
      <c r="E361" s="12" t="s">
        <v>2199</v>
      </c>
      <c r="F361" s="6" t="str">
        <f t="shared" si="16"/>
        <v>module=imputation</v>
      </c>
      <c r="G361" s="6" t="str">
        <f t="shared" si="16"/>
        <v>module=imputation</v>
      </c>
    </row>
    <row r="362" spans="1:7" ht="30" customHeight="1">
      <c r="A362" s="3" t="s">
        <v>119</v>
      </c>
      <c r="B362" s="3" t="s">
        <v>2</v>
      </c>
      <c r="C362" s="3" t="s">
        <v>482</v>
      </c>
      <c r="D362" s="3" t="s">
        <v>1480</v>
      </c>
      <c r="E362" s="12" t="s">
        <v>2199</v>
      </c>
      <c r="F362" s="6" t="str">
        <f t="shared" si="16"/>
        <v>module=imputation</v>
      </c>
      <c r="G362" s="6" t="str">
        <f t="shared" si="16"/>
        <v>module=imputation</v>
      </c>
    </row>
    <row r="363" spans="1:7" ht="30" customHeight="1">
      <c r="A363" s="3" t="s">
        <v>119</v>
      </c>
      <c r="B363" s="3" t="s">
        <v>2</v>
      </c>
      <c r="C363" s="3" t="s">
        <v>483</v>
      </c>
      <c r="D363" s="3" t="s">
        <v>1481</v>
      </c>
      <c r="E363" s="12" t="s">
        <v>2199</v>
      </c>
      <c r="F363" s="6" t="str">
        <f t="shared" si="16"/>
        <v>module=imputation</v>
      </c>
      <c r="G363" s="6" t="str">
        <f t="shared" si="16"/>
        <v>module=imputation</v>
      </c>
    </row>
    <row r="364" spans="1:7" ht="30" customHeight="1">
      <c r="A364" s="3" t="s">
        <v>119</v>
      </c>
      <c r="B364" s="3" t="s">
        <v>2</v>
      </c>
      <c r="C364" s="3" t="s">
        <v>484</v>
      </c>
      <c r="D364" s="3" t="s">
        <v>1482</v>
      </c>
      <c r="E364" s="12" t="s">
        <v>2199</v>
      </c>
      <c r="F364" s="6" t="str">
        <f t="shared" si="16"/>
        <v>module=imputation</v>
      </c>
      <c r="G364" s="6" t="str">
        <f t="shared" si="16"/>
        <v>module=imputation</v>
      </c>
    </row>
    <row r="365" spans="1:7" ht="30" customHeight="1">
      <c r="A365" s="3" t="s">
        <v>119</v>
      </c>
      <c r="B365" s="3" t="s">
        <v>2</v>
      </c>
      <c r="C365" s="3" t="s">
        <v>485</v>
      </c>
      <c r="D365" s="3" t="s">
        <v>1483</v>
      </c>
      <c r="E365" s="12" t="s">
        <v>2199</v>
      </c>
      <c r="F365" s="6" t="str">
        <f t="shared" si="16"/>
        <v>module=imputation</v>
      </c>
      <c r="G365" s="6" t="str">
        <f t="shared" si="16"/>
        <v>module=imputation</v>
      </c>
    </row>
    <row r="366" spans="1:7" ht="30" customHeight="1">
      <c r="A366" s="3" t="s">
        <v>119</v>
      </c>
      <c r="B366" s="3" t="s">
        <v>2</v>
      </c>
      <c r="C366" s="3" t="s">
        <v>486</v>
      </c>
      <c r="D366" s="3" t="s">
        <v>1484</v>
      </c>
      <c r="E366" s="12" t="s">
        <v>2200</v>
      </c>
      <c r="F366" s="6" t="str">
        <f t="shared" si="16"/>
        <v>module=imputation</v>
      </c>
      <c r="G366" s="6" t="str">
        <f t="shared" si="16"/>
        <v>module=imputation</v>
      </c>
    </row>
    <row r="367" spans="1:7" ht="30" customHeight="1">
      <c r="A367" s="3" t="s">
        <v>119</v>
      </c>
      <c r="B367" s="3" t="s">
        <v>2</v>
      </c>
      <c r="C367" s="3" t="s">
        <v>487</v>
      </c>
      <c r="D367" s="3" t="s">
        <v>1485</v>
      </c>
      <c r="E367" s="12" t="s">
        <v>2200</v>
      </c>
      <c r="F367" s="6" t="str">
        <f t="shared" si="16"/>
        <v>module=imputation</v>
      </c>
      <c r="G367" s="6" t="str">
        <f t="shared" si="16"/>
        <v>module=imputation</v>
      </c>
    </row>
    <row r="368" spans="1:7" ht="30" customHeight="1">
      <c r="A368" s="3" t="s">
        <v>119</v>
      </c>
      <c r="B368" s="3" t="s">
        <v>2</v>
      </c>
      <c r="C368" s="3" t="s">
        <v>488</v>
      </c>
      <c r="D368" s="3" t="s">
        <v>1486</v>
      </c>
      <c r="E368" s="12" t="s">
        <v>2200</v>
      </c>
      <c r="F368" s="6" t="str">
        <f t="shared" si="16"/>
        <v>module=imputation</v>
      </c>
      <c r="G368" s="6" t="str">
        <f t="shared" si="16"/>
        <v>module=imputation</v>
      </c>
    </row>
    <row r="369" spans="1:7" ht="30" customHeight="1">
      <c r="A369" s="3" t="s">
        <v>119</v>
      </c>
      <c r="B369" s="3" t="s">
        <v>2</v>
      </c>
      <c r="C369" s="3" t="s">
        <v>489</v>
      </c>
      <c r="D369" s="3" t="s">
        <v>1487</v>
      </c>
      <c r="E369" s="12" t="s">
        <v>2200</v>
      </c>
      <c r="F369" s="6" t="str">
        <f t="shared" si="16"/>
        <v>module=imputation</v>
      </c>
      <c r="G369" s="6" t="str">
        <f t="shared" si="16"/>
        <v>module=imputation</v>
      </c>
    </row>
    <row r="370" spans="1:7" ht="30" customHeight="1">
      <c r="A370" s="3" t="s">
        <v>119</v>
      </c>
      <c r="B370" s="3" t="s">
        <v>2</v>
      </c>
      <c r="C370" s="3" t="s">
        <v>490</v>
      </c>
      <c r="D370" s="3" t="s">
        <v>1488</v>
      </c>
      <c r="E370" s="12" t="s">
        <v>2200</v>
      </c>
      <c r="F370" s="6" t="str">
        <f t="shared" si="16"/>
        <v>module=imputation</v>
      </c>
      <c r="G370" s="6" t="str">
        <f t="shared" si="16"/>
        <v>module=imputation</v>
      </c>
    </row>
    <row r="371" spans="1:7" ht="30" customHeight="1">
      <c r="A371" s="3" t="s">
        <v>119</v>
      </c>
      <c r="B371" s="3" t="s">
        <v>2</v>
      </c>
      <c r="C371" s="3" t="s">
        <v>491</v>
      </c>
      <c r="D371" s="3" t="s">
        <v>1489</v>
      </c>
      <c r="E371" s="12" t="s">
        <v>2201</v>
      </c>
      <c r="F371" s="6" t="str">
        <f t="shared" ref="F371:G390" si="17">HYPERLINK("http://www.ssc.wisc.edu/wlsresearch/documentation/waves/?wave=ancillary&amp;module=imputation","module=imputation")</f>
        <v>module=imputation</v>
      </c>
      <c r="G371" s="6" t="str">
        <f t="shared" si="17"/>
        <v>module=imputation</v>
      </c>
    </row>
    <row r="372" spans="1:7" ht="30" customHeight="1">
      <c r="A372" s="3" t="s">
        <v>119</v>
      </c>
      <c r="B372" s="3" t="s">
        <v>2</v>
      </c>
      <c r="C372" s="3" t="s">
        <v>492</v>
      </c>
      <c r="D372" s="3" t="s">
        <v>1490</v>
      </c>
      <c r="E372" s="12" t="s">
        <v>2201</v>
      </c>
      <c r="F372" s="6" t="str">
        <f t="shared" si="17"/>
        <v>module=imputation</v>
      </c>
      <c r="G372" s="6" t="str">
        <f t="shared" si="17"/>
        <v>module=imputation</v>
      </c>
    </row>
    <row r="373" spans="1:7" ht="30" customHeight="1">
      <c r="A373" s="3" t="s">
        <v>119</v>
      </c>
      <c r="B373" s="3" t="s">
        <v>2</v>
      </c>
      <c r="C373" s="3" t="s">
        <v>493</v>
      </c>
      <c r="D373" s="3" t="s">
        <v>1491</v>
      </c>
      <c r="E373" s="12" t="s">
        <v>2201</v>
      </c>
      <c r="F373" s="6" t="str">
        <f t="shared" si="17"/>
        <v>module=imputation</v>
      </c>
      <c r="G373" s="6" t="str">
        <f t="shared" si="17"/>
        <v>module=imputation</v>
      </c>
    </row>
    <row r="374" spans="1:7" ht="30" customHeight="1">
      <c r="A374" s="3" t="s">
        <v>119</v>
      </c>
      <c r="B374" s="3" t="s">
        <v>2</v>
      </c>
      <c r="C374" s="3" t="s">
        <v>494</v>
      </c>
      <c r="D374" s="3" t="s">
        <v>1492</v>
      </c>
      <c r="E374" s="12" t="s">
        <v>2201</v>
      </c>
      <c r="F374" s="6" t="str">
        <f t="shared" si="17"/>
        <v>module=imputation</v>
      </c>
      <c r="G374" s="6" t="str">
        <f t="shared" si="17"/>
        <v>module=imputation</v>
      </c>
    </row>
    <row r="375" spans="1:7" ht="30" customHeight="1">
      <c r="A375" s="3" t="s">
        <v>119</v>
      </c>
      <c r="B375" s="3" t="s">
        <v>2</v>
      </c>
      <c r="C375" s="3" t="s">
        <v>495</v>
      </c>
      <c r="D375" s="3" t="s">
        <v>1493</v>
      </c>
      <c r="E375" s="12" t="s">
        <v>2201</v>
      </c>
      <c r="F375" s="6" t="str">
        <f t="shared" si="17"/>
        <v>module=imputation</v>
      </c>
      <c r="G375" s="6" t="str">
        <f t="shared" si="17"/>
        <v>module=imputation</v>
      </c>
    </row>
    <row r="376" spans="1:7" ht="30" customHeight="1">
      <c r="A376" s="3" t="s">
        <v>119</v>
      </c>
      <c r="B376" s="3" t="s">
        <v>2</v>
      </c>
      <c r="C376" s="3" t="s">
        <v>496</v>
      </c>
      <c r="D376" s="3" t="s">
        <v>1494</v>
      </c>
      <c r="E376" s="12" t="s">
        <v>2202</v>
      </c>
      <c r="F376" s="6" t="str">
        <f t="shared" si="17"/>
        <v>module=imputation</v>
      </c>
      <c r="G376" s="6" t="str">
        <f t="shared" si="17"/>
        <v>module=imputation</v>
      </c>
    </row>
    <row r="377" spans="1:7" ht="30" customHeight="1">
      <c r="A377" s="3" t="s">
        <v>119</v>
      </c>
      <c r="B377" s="3" t="s">
        <v>2</v>
      </c>
      <c r="C377" s="3" t="s">
        <v>497</v>
      </c>
      <c r="D377" s="3" t="s">
        <v>1495</v>
      </c>
      <c r="E377" s="12" t="s">
        <v>2202</v>
      </c>
      <c r="F377" s="6" t="str">
        <f t="shared" si="17"/>
        <v>module=imputation</v>
      </c>
      <c r="G377" s="6" t="str">
        <f t="shared" si="17"/>
        <v>module=imputation</v>
      </c>
    </row>
    <row r="378" spans="1:7" ht="30" customHeight="1">
      <c r="A378" s="3" t="s">
        <v>119</v>
      </c>
      <c r="B378" s="3" t="s">
        <v>2</v>
      </c>
      <c r="C378" s="3" t="s">
        <v>498</v>
      </c>
      <c r="D378" s="3" t="s">
        <v>1496</v>
      </c>
      <c r="E378" s="12" t="s">
        <v>2202</v>
      </c>
      <c r="F378" s="6" t="str">
        <f t="shared" si="17"/>
        <v>module=imputation</v>
      </c>
      <c r="G378" s="6" t="str">
        <f t="shared" si="17"/>
        <v>module=imputation</v>
      </c>
    </row>
    <row r="379" spans="1:7" ht="30" customHeight="1">
      <c r="A379" s="3" t="s">
        <v>119</v>
      </c>
      <c r="B379" s="3" t="s">
        <v>2</v>
      </c>
      <c r="C379" s="3" t="s">
        <v>499</v>
      </c>
      <c r="D379" s="3" t="s">
        <v>1497</v>
      </c>
      <c r="E379" s="12" t="s">
        <v>2202</v>
      </c>
      <c r="F379" s="6" t="str">
        <f t="shared" si="17"/>
        <v>module=imputation</v>
      </c>
      <c r="G379" s="6" t="str">
        <f t="shared" si="17"/>
        <v>module=imputation</v>
      </c>
    </row>
    <row r="380" spans="1:7" ht="30" customHeight="1">
      <c r="A380" s="3" t="s">
        <v>119</v>
      </c>
      <c r="B380" s="3" t="s">
        <v>2</v>
      </c>
      <c r="C380" s="3" t="s">
        <v>500</v>
      </c>
      <c r="D380" s="3" t="s">
        <v>1498</v>
      </c>
      <c r="E380" s="12" t="s">
        <v>2202</v>
      </c>
      <c r="F380" s="6" t="str">
        <f t="shared" si="17"/>
        <v>module=imputation</v>
      </c>
      <c r="G380" s="6" t="str">
        <f t="shared" si="17"/>
        <v>module=imputation</v>
      </c>
    </row>
    <row r="381" spans="1:7" ht="30" customHeight="1">
      <c r="A381" s="3" t="s">
        <v>119</v>
      </c>
      <c r="B381" s="3" t="s">
        <v>2</v>
      </c>
      <c r="C381" s="3" t="s">
        <v>501</v>
      </c>
      <c r="D381" s="3" t="s">
        <v>1499</v>
      </c>
      <c r="E381" s="12" t="s">
        <v>2203</v>
      </c>
      <c r="F381" s="6" t="str">
        <f t="shared" si="17"/>
        <v>module=imputation</v>
      </c>
      <c r="G381" s="6" t="str">
        <f t="shared" si="17"/>
        <v>module=imputation</v>
      </c>
    </row>
    <row r="382" spans="1:7" ht="30" customHeight="1">
      <c r="A382" s="3" t="s">
        <v>119</v>
      </c>
      <c r="B382" s="3" t="s">
        <v>2</v>
      </c>
      <c r="C382" s="3" t="s">
        <v>502</v>
      </c>
      <c r="D382" s="3" t="s">
        <v>1500</v>
      </c>
      <c r="E382" s="12" t="s">
        <v>2203</v>
      </c>
      <c r="F382" s="6" t="str">
        <f t="shared" si="17"/>
        <v>module=imputation</v>
      </c>
      <c r="G382" s="6" t="str">
        <f t="shared" si="17"/>
        <v>module=imputation</v>
      </c>
    </row>
    <row r="383" spans="1:7" ht="30" customHeight="1">
      <c r="A383" s="3" t="s">
        <v>119</v>
      </c>
      <c r="B383" s="3" t="s">
        <v>2</v>
      </c>
      <c r="C383" s="3" t="s">
        <v>503</v>
      </c>
      <c r="D383" s="3" t="s">
        <v>1501</v>
      </c>
      <c r="E383" s="12" t="s">
        <v>2203</v>
      </c>
      <c r="F383" s="6" t="str">
        <f t="shared" si="17"/>
        <v>module=imputation</v>
      </c>
      <c r="G383" s="6" t="str">
        <f t="shared" si="17"/>
        <v>module=imputation</v>
      </c>
    </row>
    <row r="384" spans="1:7" ht="30" customHeight="1">
      <c r="A384" s="3" t="s">
        <v>119</v>
      </c>
      <c r="B384" s="3" t="s">
        <v>2</v>
      </c>
      <c r="C384" s="3" t="s">
        <v>504</v>
      </c>
      <c r="D384" s="3" t="s">
        <v>1502</v>
      </c>
      <c r="E384" s="12" t="s">
        <v>2203</v>
      </c>
      <c r="F384" s="6" t="str">
        <f t="shared" si="17"/>
        <v>module=imputation</v>
      </c>
      <c r="G384" s="6" t="str">
        <f t="shared" si="17"/>
        <v>module=imputation</v>
      </c>
    </row>
    <row r="385" spans="1:7" ht="30" customHeight="1">
      <c r="A385" s="3" t="s">
        <v>119</v>
      </c>
      <c r="B385" s="3" t="s">
        <v>2</v>
      </c>
      <c r="C385" s="3" t="s">
        <v>505</v>
      </c>
      <c r="D385" s="3" t="s">
        <v>1503</v>
      </c>
      <c r="E385" s="12" t="s">
        <v>2203</v>
      </c>
      <c r="F385" s="6" t="str">
        <f t="shared" si="17"/>
        <v>module=imputation</v>
      </c>
      <c r="G385" s="6" t="str">
        <f t="shared" si="17"/>
        <v>module=imputation</v>
      </c>
    </row>
    <row r="386" spans="1:7" ht="30" customHeight="1">
      <c r="A386" s="3" t="s">
        <v>119</v>
      </c>
      <c r="B386" s="3" t="s">
        <v>2</v>
      </c>
      <c r="C386" s="3" t="s">
        <v>506</v>
      </c>
      <c r="D386" s="3" t="s">
        <v>1504</v>
      </c>
      <c r="E386" s="12" t="s">
        <v>2204</v>
      </c>
      <c r="F386" s="6" t="str">
        <f t="shared" si="17"/>
        <v>module=imputation</v>
      </c>
      <c r="G386" s="6" t="str">
        <f t="shared" si="17"/>
        <v>module=imputation</v>
      </c>
    </row>
    <row r="387" spans="1:7" ht="30" customHeight="1">
      <c r="A387" s="3" t="s">
        <v>119</v>
      </c>
      <c r="B387" s="3" t="s">
        <v>2</v>
      </c>
      <c r="C387" s="3" t="s">
        <v>507</v>
      </c>
      <c r="D387" s="3" t="s">
        <v>1505</v>
      </c>
      <c r="E387" s="12" t="s">
        <v>2204</v>
      </c>
      <c r="F387" s="6" t="str">
        <f t="shared" si="17"/>
        <v>module=imputation</v>
      </c>
      <c r="G387" s="6" t="str">
        <f t="shared" si="17"/>
        <v>module=imputation</v>
      </c>
    </row>
    <row r="388" spans="1:7" ht="30" customHeight="1">
      <c r="A388" s="3" t="s">
        <v>119</v>
      </c>
      <c r="B388" s="3" t="s">
        <v>2</v>
      </c>
      <c r="C388" s="3" t="s">
        <v>508</v>
      </c>
      <c r="D388" s="3" t="s">
        <v>1506</v>
      </c>
      <c r="E388" s="12" t="s">
        <v>2204</v>
      </c>
      <c r="F388" s="6" t="str">
        <f t="shared" si="17"/>
        <v>module=imputation</v>
      </c>
      <c r="G388" s="6" t="str">
        <f t="shared" si="17"/>
        <v>module=imputation</v>
      </c>
    </row>
    <row r="389" spans="1:7" ht="30" customHeight="1">
      <c r="A389" s="3" t="s">
        <v>119</v>
      </c>
      <c r="B389" s="3" t="s">
        <v>2</v>
      </c>
      <c r="C389" s="3" t="s">
        <v>509</v>
      </c>
      <c r="D389" s="3" t="s">
        <v>1507</v>
      </c>
      <c r="E389" s="12" t="s">
        <v>2204</v>
      </c>
      <c r="F389" s="6" t="str">
        <f t="shared" si="17"/>
        <v>module=imputation</v>
      </c>
      <c r="G389" s="6" t="str">
        <f t="shared" si="17"/>
        <v>module=imputation</v>
      </c>
    </row>
    <row r="390" spans="1:7" ht="30" customHeight="1">
      <c r="A390" s="3" t="s">
        <v>119</v>
      </c>
      <c r="B390" s="3" t="s">
        <v>2</v>
      </c>
      <c r="C390" s="3" t="s">
        <v>510</v>
      </c>
      <c r="D390" s="3" t="s">
        <v>1508</v>
      </c>
      <c r="E390" s="12" t="s">
        <v>2204</v>
      </c>
      <c r="F390" s="6" t="str">
        <f t="shared" si="17"/>
        <v>module=imputation</v>
      </c>
      <c r="G390" s="6" t="str">
        <f t="shared" si="17"/>
        <v>module=imputation</v>
      </c>
    </row>
    <row r="391" spans="1:7" ht="30" customHeight="1">
      <c r="A391" s="3" t="s">
        <v>119</v>
      </c>
      <c r="B391" s="3" t="s">
        <v>2</v>
      </c>
      <c r="C391" s="3" t="s">
        <v>511</v>
      </c>
      <c r="D391" s="3" t="s">
        <v>1509</v>
      </c>
      <c r="E391" s="12" t="s">
        <v>2205</v>
      </c>
      <c r="F391" s="6" t="str">
        <f t="shared" ref="F391:G410" si="18">HYPERLINK("http://www.ssc.wisc.edu/wlsresearch/documentation/waves/?wave=ancillary&amp;module=imputation","module=imputation")</f>
        <v>module=imputation</v>
      </c>
      <c r="G391" s="6" t="str">
        <f t="shared" si="18"/>
        <v>module=imputation</v>
      </c>
    </row>
    <row r="392" spans="1:7" ht="30" customHeight="1">
      <c r="A392" s="3" t="s">
        <v>119</v>
      </c>
      <c r="B392" s="3" t="s">
        <v>2</v>
      </c>
      <c r="C392" s="3" t="s">
        <v>512</v>
      </c>
      <c r="D392" s="3" t="s">
        <v>1510</v>
      </c>
      <c r="E392" s="12" t="s">
        <v>2205</v>
      </c>
      <c r="F392" s="6" t="str">
        <f t="shared" si="18"/>
        <v>module=imputation</v>
      </c>
      <c r="G392" s="6" t="str">
        <f t="shared" si="18"/>
        <v>module=imputation</v>
      </c>
    </row>
    <row r="393" spans="1:7" ht="30" customHeight="1">
      <c r="A393" s="3" t="s">
        <v>119</v>
      </c>
      <c r="B393" s="3" t="s">
        <v>2</v>
      </c>
      <c r="C393" s="3" t="s">
        <v>513</v>
      </c>
      <c r="D393" s="3" t="s">
        <v>1511</v>
      </c>
      <c r="E393" s="12" t="s">
        <v>2205</v>
      </c>
      <c r="F393" s="6" t="str">
        <f t="shared" si="18"/>
        <v>module=imputation</v>
      </c>
      <c r="G393" s="6" t="str">
        <f t="shared" si="18"/>
        <v>module=imputation</v>
      </c>
    </row>
    <row r="394" spans="1:7" ht="30" customHeight="1">
      <c r="A394" s="3" t="s">
        <v>119</v>
      </c>
      <c r="B394" s="3" t="s">
        <v>2</v>
      </c>
      <c r="C394" s="3" t="s">
        <v>514</v>
      </c>
      <c r="D394" s="3" t="s">
        <v>1512</v>
      </c>
      <c r="E394" s="12" t="s">
        <v>2205</v>
      </c>
      <c r="F394" s="6" t="str">
        <f t="shared" si="18"/>
        <v>module=imputation</v>
      </c>
      <c r="G394" s="6" t="str">
        <f t="shared" si="18"/>
        <v>module=imputation</v>
      </c>
    </row>
    <row r="395" spans="1:7" ht="30" customHeight="1">
      <c r="A395" s="3" t="s">
        <v>119</v>
      </c>
      <c r="B395" s="3" t="s">
        <v>2</v>
      </c>
      <c r="C395" s="3" t="s">
        <v>515</v>
      </c>
      <c r="D395" s="3" t="s">
        <v>1513</v>
      </c>
      <c r="E395" s="12" t="s">
        <v>2205</v>
      </c>
      <c r="F395" s="6" t="str">
        <f t="shared" si="18"/>
        <v>module=imputation</v>
      </c>
      <c r="G395" s="6" t="str">
        <f t="shared" si="18"/>
        <v>module=imputation</v>
      </c>
    </row>
    <row r="396" spans="1:7" ht="30" customHeight="1">
      <c r="A396" s="3" t="s">
        <v>119</v>
      </c>
      <c r="B396" s="3" t="s">
        <v>2</v>
      </c>
      <c r="C396" s="3" t="s">
        <v>516</v>
      </c>
      <c r="D396" s="3" t="s">
        <v>1514</v>
      </c>
      <c r="E396" s="12" t="s">
        <v>2206</v>
      </c>
      <c r="F396" s="6" t="str">
        <f t="shared" si="18"/>
        <v>module=imputation</v>
      </c>
      <c r="G396" s="6" t="str">
        <f t="shared" si="18"/>
        <v>module=imputation</v>
      </c>
    </row>
    <row r="397" spans="1:7" ht="30" customHeight="1">
      <c r="A397" s="3" t="s">
        <v>119</v>
      </c>
      <c r="B397" s="3" t="s">
        <v>2</v>
      </c>
      <c r="C397" s="3" t="s">
        <v>517</v>
      </c>
      <c r="D397" s="3" t="s">
        <v>1515</v>
      </c>
      <c r="E397" s="12" t="s">
        <v>2206</v>
      </c>
      <c r="F397" s="6" t="str">
        <f t="shared" si="18"/>
        <v>module=imputation</v>
      </c>
      <c r="G397" s="6" t="str">
        <f t="shared" si="18"/>
        <v>module=imputation</v>
      </c>
    </row>
    <row r="398" spans="1:7" ht="30" customHeight="1">
      <c r="A398" s="3" t="s">
        <v>119</v>
      </c>
      <c r="B398" s="3" t="s">
        <v>2</v>
      </c>
      <c r="C398" s="3" t="s">
        <v>518</v>
      </c>
      <c r="D398" s="3" t="s">
        <v>1516</v>
      </c>
      <c r="E398" s="12" t="s">
        <v>2206</v>
      </c>
      <c r="F398" s="6" t="str">
        <f t="shared" si="18"/>
        <v>module=imputation</v>
      </c>
      <c r="G398" s="6" t="str">
        <f t="shared" si="18"/>
        <v>module=imputation</v>
      </c>
    </row>
    <row r="399" spans="1:7" ht="30" customHeight="1">
      <c r="A399" s="3" t="s">
        <v>119</v>
      </c>
      <c r="B399" s="3" t="s">
        <v>2</v>
      </c>
      <c r="C399" s="3" t="s">
        <v>519</v>
      </c>
      <c r="D399" s="3" t="s">
        <v>1517</v>
      </c>
      <c r="E399" s="12" t="s">
        <v>2206</v>
      </c>
      <c r="F399" s="6" t="str">
        <f t="shared" si="18"/>
        <v>module=imputation</v>
      </c>
      <c r="G399" s="6" t="str">
        <f t="shared" si="18"/>
        <v>module=imputation</v>
      </c>
    </row>
    <row r="400" spans="1:7" ht="30" customHeight="1">
      <c r="A400" s="3" t="s">
        <v>119</v>
      </c>
      <c r="B400" s="3" t="s">
        <v>2</v>
      </c>
      <c r="C400" s="3" t="s">
        <v>520</v>
      </c>
      <c r="D400" s="3" t="s">
        <v>1518</v>
      </c>
      <c r="E400" s="12" t="s">
        <v>2206</v>
      </c>
      <c r="F400" s="6" t="str">
        <f t="shared" si="18"/>
        <v>module=imputation</v>
      </c>
      <c r="G400" s="6" t="str">
        <f t="shared" si="18"/>
        <v>module=imputation</v>
      </c>
    </row>
    <row r="401" spans="1:7" ht="30" customHeight="1">
      <c r="A401" s="3" t="s">
        <v>119</v>
      </c>
      <c r="B401" s="3" t="s">
        <v>2</v>
      </c>
      <c r="C401" s="3" t="s">
        <v>521</v>
      </c>
      <c r="D401" s="3" t="s">
        <v>1519</v>
      </c>
      <c r="E401" s="12" t="s">
        <v>2207</v>
      </c>
      <c r="F401" s="6" t="str">
        <f t="shared" si="18"/>
        <v>module=imputation</v>
      </c>
      <c r="G401" s="6" t="str">
        <f t="shared" si="18"/>
        <v>module=imputation</v>
      </c>
    </row>
    <row r="402" spans="1:7" ht="30" customHeight="1">
      <c r="A402" s="3" t="s">
        <v>119</v>
      </c>
      <c r="B402" s="3" t="s">
        <v>2</v>
      </c>
      <c r="C402" s="3" t="s">
        <v>522</v>
      </c>
      <c r="D402" s="3" t="s">
        <v>1520</v>
      </c>
      <c r="E402" s="12" t="s">
        <v>2207</v>
      </c>
      <c r="F402" s="6" t="str">
        <f t="shared" si="18"/>
        <v>module=imputation</v>
      </c>
      <c r="G402" s="6" t="str">
        <f t="shared" si="18"/>
        <v>module=imputation</v>
      </c>
    </row>
    <row r="403" spans="1:7" ht="30" customHeight="1">
      <c r="A403" s="3" t="s">
        <v>119</v>
      </c>
      <c r="B403" s="3" t="s">
        <v>2</v>
      </c>
      <c r="C403" s="3" t="s">
        <v>523</v>
      </c>
      <c r="D403" s="3" t="s">
        <v>1521</v>
      </c>
      <c r="E403" s="12" t="s">
        <v>2207</v>
      </c>
      <c r="F403" s="6" t="str">
        <f t="shared" si="18"/>
        <v>module=imputation</v>
      </c>
      <c r="G403" s="6" t="str">
        <f t="shared" si="18"/>
        <v>module=imputation</v>
      </c>
    </row>
    <row r="404" spans="1:7" ht="30" customHeight="1">
      <c r="A404" s="3" t="s">
        <v>119</v>
      </c>
      <c r="B404" s="3" t="s">
        <v>2</v>
      </c>
      <c r="C404" s="3" t="s">
        <v>524</v>
      </c>
      <c r="D404" s="3" t="s">
        <v>1522</v>
      </c>
      <c r="E404" s="12" t="s">
        <v>2207</v>
      </c>
      <c r="F404" s="6" t="str">
        <f t="shared" si="18"/>
        <v>module=imputation</v>
      </c>
      <c r="G404" s="6" t="str">
        <f t="shared" si="18"/>
        <v>module=imputation</v>
      </c>
    </row>
    <row r="405" spans="1:7" ht="30" customHeight="1">
      <c r="A405" s="3" t="s">
        <v>119</v>
      </c>
      <c r="B405" s="3" t="s">
        <v>2</v>
      </c>
      <c r="C405" s="3" t="s">
        <v>525</v>
      </c>
      <c r="D405" s="3" t="s">
        <v>1523</v>
      </c>
      <c r="E405" s="12" t="s">
        <v>2207</v>
      </c>
      <c r="F405" s="6" t="str">
        <f t="shared" si="18"/>
        <v>module=imputation</v>
      </c>
      <c r="G405" s="6" t="str">
        <f t="shared" si="18"/>
        <v>module=imputation</v>
      </c>
    </row>
    <row r="406" spans="1:7" ht="30" customHeight="1">
      <c r="A406" s="3" t="s">
        <v>119</v>
      </c>
      <c r="B406" s="3" t="s">
        <v>2</v>
      </c>
      <c r="C406" s="3" t="s">
        <v>526</v>
      </c>
      <c r="D406" s="3" t="s">
        <v>1524</v>
      </c>
      <c r="E406" s="12" t="s">
        <v>2208</v>
      </c>
      <c r="F406" s="6" t="str">
        <f t="shared" si="18"/>
        <v>module=imputation</v>
      </c>
      <c r="G406" s="6" t="str">
        <f t="shared" si="18"/>
        <v>module=imputation</v>
      </c>
    </row>
    <row r="407" spans="1:7" ht="30" customHeight="1">
      <c r="A407" s="3" t="s">
        <v>119</v>
      </c>
      <c r="B407" s="3" t="s">
        <v>2</v>
      </c>
      <c r="C407" s="3" t="s">
        <v>527</v>
      </c>
      <c r="D407" s="3" t="s">
        <v>1525</v>
      </c>
      <c r="E407" s="12" t="s">
        <v>2208</v>
      </c>
      <c r="F407" s="6" t="str">
        <f t="shared" si="18"/>
        <v>module=imputation</v>
      </c>
      <c r="G407" s="6" t="str">
        <f t="shared" si="18"/>
        <v>module=imputation</v>
      </c>
    </row>
    <row r="408" spans="1:7" ht="30" customHeight="1">
      <c r="A408" s="3" t="s">
        <v>119</v>
      </c>
      <c r="B408" s="3" t="s">
        <v>2</v>
      </c>
      <c r="C408" s="3" t="s">
        <v>528</v>
      </c>
      <c r="D408" s="3" t="s">
        <v>1526</v>
      </c>
      <c r="E408" s="12" t="s">
        <v>2208</v>
      </c>
      <c r="F408" s="6" t="str">
        <f t="shared" si="18"/>
        <v>module=imputation</v>
      </c>
      <c r="G408" s="6" t="str">
        <f t="shared" si="18"/>
        <v>module=imputation</v>
      </c>
    </row>
    <row r="409" spans="1:7" ht="30" customHeight="1">
      <c r="A409" s="3" t="s">
        <v>119</v>
      </c>
      <c r="B409" s="3" t="s">
        <v>2</v>
      </c>
      <c r="C409" s="3" t="s">
        <v>529</v>
      </c>
      <c r="D409" s="3" t="s">
        <v>1527</v>
      </c>
      <c r="E409" s="12" t="s">
        <v>2208</v>
      </c>
      <c r="F409" s="6" t="str">
        <f t="shared" si="18"/>
        <v>module=imputation</v>
      </c>
      <c r="G409" s="6" t="str">
        <f t="shared" si="18"/>
        <v>module=imputation</v>
      </c>
    </row>
    <row r="410" spans="1:7" ht="30" customHeight="1">
      <c r="A410" s="3" t="s">
        <v>119</v>
      </c>
      <c r="B410" s="3" t="s">
        <v>2</v>
      </c>
      <c r="C410" s="3" t="s">
        <v>530</v>
      </c>
      <c r="D410" s="3" t="s">
        <v>1528</v>
      </c>
      <c r="E410" s="12" t="s">
        <v>2208</v>
      </c>
      <c r="F410" s="6" t="str">
        <f t="shared" si="18"/>
        <v>module=imputation</v>
      </c>
      <c r="G410" s="6" t="str">
        <f t="shared" si="18"/>
        <v>module=imputation</v>
      </c>
    </row>
    <row r="411" spans="1:7" ht="30" customHeight="1">
      <c r="A411" s="3" t="s">
        <v>119</v>
      </c>
      <c r="B411" s="3" t="s">
        <v>2</v>
      </c>
      <c r="C411" s="3" t="s">
        <v>531</v>
      </c>
      <c r="D411" s="3" t="s">
        <v>1529</v>
      </c>
      <c r="E411" s="12" t="s">
        <v>2209</v>
      </c>
      <c r="F411" s="6" t="str">
        <f t="shared" ref="F411:G430" si="19">HYPERLINK("http://www.ssc.wisc.edu/wlsresearch/documentation/waves/?wave=ancillary&amp;module=imputation","module=imputation")</f>
        <v>module=imputation</v>
      </c>
      <c r="G411" s="6" t="str">
        <f t="shared" si="19"/>
        <v>module=imputation</v>
      </c>
    </row>
    <row r="412" spans="1:7" ht="30" customHeight="1">
      <c r="A412" s="3" t="s">
        <v>119</v>
      </c>
      <c r="B412" s="3" t="s">
        <v>2</v>
      </c>
      <c r="C412" s="3" t="s">
        <v>532</v>
      </c>
      <c r="D412" s="3" t="s">
        <v>1530</v>
      </c>
      <c r="E412" s="12" t="s">
        <v>2209</v>
      </c>
      <c r="F412" s="6" t="str">
        <f t="shared" si="19"/>
        <v>module=imputation</v>
      </c>
      <c r="G412" s="6" t="str">
        <f t="shared" si="19"/>
        <v>module=imputation</v>
      </c>
    </row>
    <row r="413" spans="1:7" ht="30" customHeight="1">
      <c r="A413" s="3" t="s">
        <v>119</v>
      </c>
      <c r="B413" s="3" t="s">
        <v>2</v>
      </c>
      <c r="C413" s="3" t="s">
        <v>533</v>
      </c>
      <c r="D413" s="3" t="s">
        <v>1531</v>
      </c>
      <c r="E413" s="12" t="s">
        <v>2209</v>
      </c>
      <c r="F413" s="6" t="str">
        <f t="shared" si="19"/>
        <v>module=imputation</v>
      </c>
      <c r="G413" s="6" t="str">
        <f t="shared" si="19"/>
        <v>module=imputation</v>
      </c>
    </row>
    <row r="414" spans="1:7" ht="30" customHeight="1">
      <c r="A414" s="3" t="s">
        <v>119</v>
      </c>
      <c r="B414" s="3" t="s">
        <v>2</v>
      </c>
      <c r="C414" s="3" t="s">
        <v>534</v>
      </c>
      <c r="D414" s="3" t="s">
        <v>1532</v>
      </c>
      <c r="E414" s="12" t="s">
        <v>2209</v>
      </c>
      <c r="F414" s="6" t="str">
        <f t="shared" si="19"/>
        <v>module=imputation</v>
      </c>
      <c r="G414" s="6" t="str">
        <f t="shared" si="19"/>
        <v>module=imputation</v>
      </c>
    </row>
    <row r="415" spans="1:7" ht="30" customHeight="1">
      <c r="A415" s="3" t="s">
        <v>119</v>
      </c>
      <c r="B415" s="3" t="s">
        <v>2</v>
      </c>
      <c r="C415" s="3" t="s">
        <v>535</v>
      </c>
      <c r="D415" s="3" t="s">
        <v>1533</v>
      </c>
      <c r="E415" s="12" t="s">
        <v>2209</v>
      </c>
      <c r="F415" s="6" t="str">
        <f t="shared" si="19"/>
        <v>module=imputation</v>
      </c>
      <c r="G415" s="6" t="str">
        <f t="shared" si="19"/>
        <v>module=imputation</v>
      </c>
    </row>
    <row r="416" spans="1:7" ht="30" customHeight="1">
      <c r="A416" s="3" t="s">
        <v>119</v>
      </c>
      <c r="B416" s="3" t="s">
        <v>2</v>
      </c>
      <c r="C416" s="3" t="s">
        <v>536</v>
      </c>
      <c r="D416" s="3" t="s">
        <v>1534</v>
      </c>
      <c r="E416" s="12" t="s">
        <v>2210</v>
      </c>
      <c r="F416" s="6" t="str">
        <f t="shared" si="19"/>
        <v>module=imputation</v>
      </c>
      <c r="G416" s="6" t="str">
        <f t="shared" si="19"/>
        <v>module=imputation</v>
      </c>
    </row>
    <row r="417" spans="1:7" ht="30" customHeight="1">
      <c r="A417" s="3" t="s">
        <v>119</v>
      </c>
      <c r="B417" s="3" t="s">
        <v>2</v>
      </c>
      <c r="C417" s="3" t="s">
        <v>537</v>
      </c>
      <c r="D417" s="3" t="s">
        <v>1535</v>
      </c>
      <c r="E417" s="12" t="s">
        <v>2210</v>
      </c>
      <c r="F417" s="6" t="str">
        <f t="shared" si="19"/>
        <v>module=imputation</v>
      </c>
      <c r="G417" s="6" t="str">
        <f t="shared" si="19"/>
        <v>module=imputation</v>
      </c>
    </row>
    <row r="418" spans="1:7" ht="30" customHeight="1">
      <c r="A418" s="3" t="s">
        <v>119</v>
      </c>
      <c r="B418" s="3" t="s">
        <v>2</v>
      </c>
      <c r="C418" s="3" t="s">
        <v>538</v>
      </c>
      <c r="D418" s="3" t="s">
        <v>1536</v>
      </c>
      <c r="E418" s="12" t="s">
        <v>2210</v>
      </c>
      <c r="F418" s="6" t="str">
        <f t="shared" si="19"/>
        <v>module=imputation</v>
      </c>
      <c r="G418" s="6" t="str">
        <f t="shared" si="19"/>
        <v>module=imputation</v>
      </c>
    </row>
    <row r="419" spans="1:7" ht="30" customHeight="1">
      <c r="A419" s="3" t="s">
        <v>119</v>
      </c>
      <c r="B419" s="3" t="s">
        <v>2</v>
      </c>
      <c r="C419" s="3" t="s">
        <v>539</v>
      </c>
      <c r="D419" s="3" t="s">
        <v>1537</v>
      </c>
      <c r="E419" s="12" t="s">
        <v>2210</v>
      </c>
      <c r="F419" s="6" t="str">
        <f t="shared" si="19"/>
        <v>module=imputation</v>
      </c>
      <c r="G419" s="6" t="str">
        <f t="shared" si="19"/>
        <v>module=imputation</v>
      </c>
    </row>
    <row r="420" spans="1:7" ht="30" customHeight="1">
      <c r="A420" s="3" t="s">
        <v>119</v>
      </c>
      <c r="B420" s="3" t="s">
        <v>2</v>
      </c>
      <c r="C420" s="3" t="s">
        <v>540</v>
      </c>
      <c r="D420" s="3" t="s">
        <v>1538</v>
      </c>
      <c r="E420" s="12" t="s">
        <v>2210</v>
      </c>
      <c r="F420" s="6" t="str">
        <f t="shared" si="19"/>
        <v>module=imputation</v>
      </c>
      <c r="G420" s="6" t="str">
        <f t="shared" si="19"/>
        <v>module=imputation</v>
      </c>
    </row>
    <row r="421" spans="1:7" ht="30" customHeight="1">
      <c r="A421" s="3" t="s">
        <v>119</v>
      </c>
      <c r="B421" s="3" t="s">
        <v>2</v>
      </c>
      <c r="C421" s="3" t="s">
        <v>541</v>
      </c>
      <c r="D421" s="3" t="s">
        <v>1539</v>
      </c>
      <c r="E421" s="12" t="s">
        <v>2211</v>
      </c>
      <c r="F421" s="6" t="str">
        <f t="shared" si="19"/>
        <v>module=imputation</v>
      </c>
      <c r="G421" s="6" t="str">
        <f t="shared" si="19"/>
        <v>module=imputation</v>
      </c>
    </row>
    <row r="422" spans="1:7" ht="30" customHeight="1">
      <c r="A422" s="3" t="s">
        <v>119</v>
      </c>
      <c r="B422" s="3" t="s">
        <v>2</v>
      </c>
      <c r="C422" s="3" t="s">
        <v>542</v>
      </c>
      <c r="D422" s="3" t="s">
        <v>1540</v>
      </c>
      <c r="E422" s="12" t="s">
        <v>2211</v>
      </c>
      <c r="F422" s="6" t="str">
        <f t="shared" si="19"/>
        <v>module=imputation</v>
      </c>
      <c r="G422" s="6" t="str">
        <f t="shared" si="19"/>
        <v>module=imputation</v>
      </c>
    </row>
    <row r="423" spans="1:7" ht="30" customHeight="1">
      <c r="A423" s="3" t="s">
        <v>119</v>
      </c>
      <c r="B423" s="3" t="s">
        <v>2</v>
      </c>
      <c r="C423" s="3" t="s">
        <v>543</v>
      </c>
      <c r="D423" s="3" t="s">
        <v>1541</v>
      </c>
      <c r="E423" s="12" t="s">
        <v>2211</v>
      </c>
      <c r="F423" s="6" t="str">
        <f t="shared" si="19"/>
        <v>module=imputation</v>
      </c>
      <c r="G423" s="6" t="str">
        <f t="shared" si="19"/>
        <v>module=imputation</v>
      </c>
    </row>
    <row r="424" spans="1:7" ht="30" customHeight="1">
      <c r="A424" s="3" t="s">
        <v>119</v>
      </c>
      <c r="B424" s="3" t="s">
        <v>2</v>
      </c>
      <c r="C424" s="3" t="s">
        <v>544</v>
      </c>
      <c r="D424" s="3" t="s">
        <v>1542</v>
      </c>
      <c r="E424" s="12" t="s">
        <v>2211</v>
      </c>
      <c r="F424" s="6" t="str">
        <f t="shared" si="19"/>
        <v>module=imputation</v>
      </c>
      <c r="G424" s="6" t="str">
        <f t="shared" si="19"/>
        <v>module=imputation</v>
      </c>
    </row>
    <row r="425" spans="1:7" ht="30" customHeight="1">
      <c r="A425" s="3" t="s">
        <v>119</v>
      </c>
      <c r="B425" s="3" t="s">
        <v>2</v>
      </c>
      <c r="C425" s="3" t="s">
        <v>545</v>
      </c>
      <c r="D425" s="3" t="s">
        <v>1543</v>
      </c>
      <c r="E425" s="12" t="s">
        <v>2211</v>
      </c>
      <c r="F425" s="6" t="str">
        <f t="shared" si="19"/>
        <v>module=imputation</v>
      </c>
      <c r="G425" s="6" t="str">
        <f t="shared" si="19"/>
        <v>module=imputation</v>
      </c>
    </row>
    <row r="426" spans="1:7" ht="30" customHeight="1">
      <c r="A426" s="3" t="s">
        <v>119</v>
      </c>
      <c r="B426" s="3" t="s">
        <v>2</v>
      </c>
      <c r="C426" s="3" t="s">
        <v>546</v>
      </c>
      <c r="D426" s="3" t="s">
        <v>1544</v>
      </c>
      <c r="E426" s="12" t="s">
        <v>2212</v>
      </c>
      <c r="F426" s="6" t="str">
        <f t="shared" si="19"/>
        <v>module=imputation</v>
      </c>
      <c r="G426" s="6" t="str">
        <f t="shared" si="19"/>
        <v>module=imputation</v>
      </c>
    </row>
    <row r="427" spans="1:7" ht="30" customHeight="1">
      <c r="A427" s="3" t="s">
        <v>119</v>
      </c>
      <c r="B427" s="3" t="s">
        <v>2</v>
      </c>
      <c r="C427" s="3" t="s">
        <v>547</v>
      </c>
      <c r="D427" s="3" t="s">
        <v>1545</v>
      </c>
      <c r="E427" s="12" t="s">
        <v>2212</v>
      </c>
      <c r="F427" s="6" t="str">
        <f t="shared" si="19"/>
        <v>module=imputation</v>
      </c>
      <c r="G427" s="6" t="str">
        <f t="shared" si="19"/>
        <v>module=imputation</v>
      </c>
    </row>
    <row r="428" spans="1:7" ht="30" customHeight="1">
      <c r="A428" s="3" t="s">
        <v>119</v>
      </c>
      <c r="B428" s="3" t="s">
        <v>2</v>
      </c>
      <c r="C428" s="3" t="s">
        <v>548</v>
      </c>
      <c r="D428" s="3" t="s">
        <v>1546</v>
      </c>
      <c r="E428" s="12" t="s">
        <v>2212</v>
      </c>
      <c r="F428" s="6" t="str">
        <f t="shared" si="19"/>
        <v>module=imputation</v>
      </c>
      <c r="G428" s="6" t="str">
        <f t="shared" si="19"/>
        <v>module=imputation</v>
      </c>
    </row>
    <row r="429" spans="1:7" ht="30" customHeight="1">
      <c r="A429" s="3" t="s">
        <v>119</v>
      </c>
      <c r="B429" s="3" t="s">
        <v>2</v>
      </c>
      <c r="C429" s="3" t="s">
        <v>549</v>
      </c>
      <c r="D429" s="3" t="s">
        <v>1547</v>
      </c>
      <c r="E429" s="12" t="s">
        <v>2212</v>
      </c>
      <c r="F429" s="6" t="str">
        <f t="shared" si="19"/>
        <v>module=imputation</v>
      </c>
      <c r="G429" s="6" t="str">
        <f t="shared" si="19"/>
        <v>module=imputation</v>
      </c>
    </row>
    <row r="430" spans="1:7" ht="30" customHeight="1">
      <c r="A430" s="3" t="s">
        <v>119</v>
      </c>
      <c r="B430" s="3" t="s">
        <v>2</v>
      </c>
      <c r="C430" s="3" t="s">
        <v>550</v>
      </c>
      <c r="D430" s="3" t="s">
        <v>1548</v>
      </c>
      <c r="E430" s="12" t="s">
        <v>2212</v>
      </c>
      <c r="F430" s="6" t="str">
        <f t="shared" si="19"/>
        <v>module=imputation</v>
      </c>
      <c r="G430" s="6" t="str">
        <f t="shared" si="19"/>
        <v>module=imputation</v>
      </c>
    </row>
    <row r="431" spans="1:7" ht="30" customHeight="1">
      <c r="A431" s="3" t="s">
        <v>119</v>
      </c>
      <c r="B431" s="3" t="s">
        <v>2</v>
      </c>
      <c r="C431" s="3" t="s">
        <v>551</v>
      </c>
      <c r="D431" s="3" t="s">
        <v>1549</v>
      </c>
      <c r="E431" s="12" t="s">
        <v>2213</v>
      </c>
      <c r="F431" s="6" t="str">
        <f t="shared" ref="F431:G450" si="20">HYPERLINK("http://www.ssc.wisc.edu/wlsresearch/documentation/waves/?wave=ancillary&amp;module=imputation","module=imputation")</f>
        <v>module=imputation</v>
      </c>
      <c r="G431" s="6" t="str">
        <f t="shared" si="20"/>
        <v>module=imputation</v>
      </c>
    </row>
    <row r="432" spans="1:7" ht="30" customHeight="1">
      <c r="A432" s="3" t="s">
        <v>119</v>
      </c>
      <c r="B432" s="3" t="s">
        <v>2</v>
      </c>
      <c r="C432" s="3" t="s">
        <v>552</v>
      </c>
      <c r="D432" s="3" t="s">
        <v>1550</v>
      </c>
      <c r="E432" s="12" t="s">
        <v>2213</v>
      </c>
      <c r="F432" s="6" t="str">
        <f t="shared" si="20"/>
        <v>module=imputation</v>
      </c>
      <c r="G432" s="6" t="str">
        <f t="shared" si="20"/>
        <v>module=imputation</v>
      </c>
    </row>
    <row r="433" spans="1:7" ht="30" customHeight="1">
      <c r="A433" s="3" t="s">
        <v>119</v>
      </c>
      <c r="B433" s="3" t="s">
        <v>2</v>
      </c>
      <c r="C433" s="3" t="s">
        <v>553</v>
      </c>
      <c r="D433" s="3" t="s">
        <v>1551</v>
      </c>
      <c r="E433" s="12" t="s">
        <v>2213</v>
      </c>
      <c r="F433" s="6" t="str">
        <f t="shared" si="20"/>
        <v>module=imputation</v>
      </c>
      <c r="G433" s="6" t="str">
        <f t="shared" si="20"/>
        <v>module=imputation</v>
      </c>
    </row>
    <row r="434" spans="1:7" ht="30" customHeight="1">
      <c r="A434" s="3" t="s">
        <v>119</v>
      </c>
      <c r="B434" s="3" t="s">
        <v>2</v>
      </c>
      <c r="C434" s="3" t="s">
        <v>554</v>
      </c>
      <c r="D434" s="3" t="s">
        <v>1552</v>
      </c>
      <c r="E434" s="12" t="s">
        <v>2213</v>
      </c>
      <c r="F434" s="6" t="str">
        <f t="shared" si="20"/>
        <v>module=imputation</v>
      </c>
      <c r="G434" s="6" t="str">
        <f t="shared" si="20"/>
        <v>module=imputation</v>
      </c>
    </row>
    <row r="435" spans="1:7" ht="30" customHeight="1">
      <c r="A435" s="3" t="s">
        <v>119</v>
      </c>
      <c r="B435" s="3" t="s">
        <v>2</v>
      </c>
      <c r="C435" s="3" t="s">
        <v>555</v>
      </c>
      <c r="D435" s="3" t="s">
        <v>1553</v>
      </c>
      <c r="E435" s="12" t="s">
        <v>2213</v>
      </c>
      <c r="F435" s="6" t="str">
        <f t="shared" si="20"/>
        <v>module=imputation</v>
      </c>
      <c r="G435" s="6" t="str">
        <f t="shared" si="20"/>
        <v>module=imputation</v>
      </c>
    </row>
    <row r="436" spans="1:7" ht="30" customHeight="1">
      <c r="A436" s="3" t="s">
        <v>119</v>
      </c>
      <c r="B436" s="3" t="s">
        <v>2</v>
      </c>
      <c r="C436" s="3" t="s">
        <v>556</v>
      </c>
      <c r="D436" s="3" t="s">
        <v>1554</v>
      </c>
      <c r="E436" s="12" t="s">
        <v>2214</v>
      </c>
      <c r="F436" s="6" t="str">
        <f t="shared" si="20"/>
        <v>module=imputation</v>
      </c>
      <c r="G436" s="6" t="str">
        <f t="shared" si="20"/>
        <v>module=imputation</v>
      </c>
    </row>
    <row r="437" spans="1:7" ht="30" customHeight="1">
      <c r="A437" s="3" t="s">
        <v>119</v>
      </c>
      <c r="B437" s="3" t="s">
        <v>2</v>
      </c>
      <c r="C437" s="3" t="s">
        <v>557</v>
      </c>
      <c r="D437" s="3" t="s">
        <v>1555</v>
      </c>
      <c r="E437" s="12" t="s">
        <v>2214</v>
      </c>
      <c r="F437" s="6" t="str">
        <f t="shared" si="20"/>
        <v>module=imputation</v>
      </c>
      <c r="G437" s="6" t="str">
        <f t="shared" si="20"/>
        <v>module=imputation</v>
      </c>
    </row>
    <row r="438" spans="1:7" ht="30" customHeight="1">
      <c r="A438" s="3" t="s">
        <v>119</v>
      </c>
      <c r="B438" s="3" t="s">
        <v>2</v>
      </c>
      <c r="C438" s="3" t="s">
        <v>558</v>
      </c>
      <c r="D438" s="3" t="s">
        <v>1556</v>
      </c>
      <c r="E438" s="12" t="s">
        <v>2214</v>
      </c>
      <c r="F438" s="6" t="str">
        <f t="shared" si="20"/>
        <v>module=imputation</v>
      </c>
      <c r="G438" s="6" t="str">
        <f t="shared" si="20"/>
        <v>module=imputation</v>
      </c>
    </row>
    <row r="439" spans="1:7" ht="30" customHeight="1">
      <c r="A439" s="3" t="s">
        <v>119</v>
      </c>
      <c r="B439" s="3" t="s">
        <v>2</v>
      </c>
      <c r="C439" s="3" t="s">
        <v>559</v>
      </c>
      <c r="D439" s="3" t="s">
        <v>1557</v>
      </c>
      <c r="E439" s="12" t="s">
        <v>2214</v>
      </c>
      <c r="F439" s="6" t="str">
        <f t="shared" si="20"/>
        <v>module=imputation</v>
      </c>
      <c r="G439" s="6" t="str">
        <f t="shared" si="20"/>
        <v>module=imputation</v>
      </c>
    </row>
    <row r="440" spans="1:7" ht="30" customHeight="1">
      <c r="A440" s="3" t="s">
        <v>119</v>
      </c>
      <c r="B440" s="3" t="s">
        <v>2</v>
      </c>
      <c r="C440" s="3" t="s">
        <v>560</v>
      </c>
      <c r="D440" s="3" t="s">
        <v>1558</v>
      </c>
      <c r="E440" s="12" t="s">
        <v>2214</v>
      </c>
      <c r="F440" s="6" t="str">
        <f t="shared" si="20"/>
        <v>module=imputation</v>
      </c>
      <c r="G440" s="6" t="str">
        <f t="shared" si="20"/>
        <v>module=imputation</v>
      </c>
    </row>
    <row r="441" spans="1:7" ht="30" customHeight="1">
      <c r="A441" s="3" t="s">
        <v>119</v>
      </c>
      <c r="B441" s="3" t="s">
        <v>2</v>
      </c>
      <c r="C441" s="3" t="s">
        <v>561</v>
      </c>
      <c r="D441" s="3" t="s">
        <v>1559</v>
      </c>
      <c r="E441" s="12" t="s">
        <v>2215</v>
      </c>
      <c r="F441" s="6" t="str">
        <f t="shared" si="20"/>
        <v>module=imputation</v>
      </c>
      <c r="G441" s="6" t="str">
        <f t="shared" si="20"/>
        <v>module=imputation</v>
      </c>
    </row>
    <row r="442" spans="1:7" ht="30" customHeight="1">
      <c r="A442" s="3" t="s">
        <v>119</v>
      </c>
      <c r="B442" s="3" t="s">
        <v>2</v>
      </c>
      <c r="C442" s="3" t="s">
        <v>562</v>
      </c>
      <c r="D442" s="3" t="s">
        <v>1560</v>
      </c>
      <c r="E442" s="12" t="s">
        <v>2215</v>
      </c>
      <c r="F442" s="6" t="str">
        <f t="shared" si="20"/>
        <v>module=imputation</v>
      </c>
      <c r="G442" s="6" t="str">
        <f t="shared" si="20"/>
        <v>module=imputation</v>
      </c>
    </row>
    <row r="443" spans="1:7" ht="30" customHeight="1">
      <c r="A443" s="3" t="s">
        <v>119</v>
      </c>
      <c r="B443" s="3" t="s">
        <v>2</v>
      </c>
      <c r="C443" s="3" t="s">
        <v>563</v>
      </c>
      <c r="D443" s="3" t="s">
        <v>1561</v>
      </c>
      <c r="E443" s="12" t="s">
        <v>2215</v>
      </c>
      <c r="F443" s="6" t="str">
        <f t="shared" si="20"/>
        <v>module=imputation</v>
      </c>
      <c r="G443" s="6" t="str">
        <f t="shared" si="20"/>
        <v>module=imputation</v>
      </c>
    </row>
    <row r="444" spans="1:7" ht="30" customHeight="1">
      <c r="A444" s="3" t="s">
        <v>119</v>
      </c>
      <c r="B444" s="3" t="s">
        <v>2</v>
      </c>
      <c r="C444" s="3" t="s">
        <v>564</v>
      </c>
      <c r="D444" s="3" t="s">
        <v>1562</v>
      </c>
      <c r="E444" s="12" t="s">
        <v>2215</v>
      </c>
      <c r="F444" s="6" t="str">
        <f t="shared" si="20"/>
        <v>module=imputation</v>
      </c>
      <c r="G444" s="6" t="str">
        <f t="shared" si="20"/>
        <v>module=imputation</v>
      </c>
    </row>
    <row r="445" spans="1:7" ht="30" customHeight="1">
      <c r="A445" s="3" t="s">
        <v>119</v>
      </c>
      <c r="B445" s="3" t="s">
        <v>2</v>
      </c>
      <c r="C445" s="3" t="s">
        <v>565</v>
      </c>
      <c r="D445" s="3" t="s">
        <v>1563</v>
      </c>
      <c r="E445" s="12" t="s">
        <v>2215</v>
      </c>
      <c r="F445" s="6" t="str">
        <f t="shared" si="20"/>
        <v>module=imputation</v>
      </c>
      <c r="G445" s="6" t="str">
        <f t="shared" si="20"/>
        <v>module=imputation</v>
      </c>
    </row>
    <row r="446" spans="1:7" ht="30" customHeight="1">
      <c r="A446" s="3" t="s">
        <v>119</v>
      </c>
      <c r="B446" s="3" t="s">
        <v>2</v>
      </c>
      <c r="C446" s="3" t="s">
        <v>566</v>
      </c>
      <c r="D446" s="3" t="s">
        <v>1564</v>
      </c>
      <c r="E446" s="12" t="s">
        <v>2216</v>
      </c>
      <c r="F446" s="6" t="str">
        <f t="shared" si="20"/>
        <v>module=imputation</v>
      </c>
      <c r="G446" s="6" t="str">
        <f t="shared" si="20"/>
        <v>module=imputation</v>
      </c>
    </row>
    <row r="447" spans="1:7" ht="30" customHeight="1">
      <c r="A447" s="3" t="s">
        <v>119</v>
      </c>
      <c r="B447" s="3" t="s">
        <v>2</v>
      </c>
      <c r="C447" s="3" t="s">
        <v>567</v>
      </c>
      <c r="D447" s="3" t="s">
        <v>1565</v>
      </c>
      <c r="E447" s="12" t="s">
        <v>2216</v>
      </c>
      <c r="F447" s="6" t="str">
        <f t="shared" si="20"/>
        <v>module=imputation</v>
      </c>
      <c r="G447" s="6" t="str">
        <f t="shared" si="20"/>
        <v>module=imputation</v>
      </c>
    </row>
    <row r="448" spans="1:7" ht="30" customHeight="1">
      <c r="A448" s="3" t="s">
        <v>119</v>
      </c>
      <c r="B448" s="3" t="s">
        <v>2</v>
      </c>
      <c r="C448" s="3" t="s">
        <v>568</v>
      </c>
      <c r="D448" s="3" t="s">
        <v>1566</v>
      </c>
      <c r="E448" s="12" t="s">
        <v>2216</v>
      </c>
      <c r="F448" s="6" t="str">
        <f t="shared" si="20"/>
        <v>module=imputation</v>
      </c>
      <c r="G448" s="6" t="str">
        <f t="shared" si="20"/>
        <v>module=imputation</v>
      </c>
    </row>
    <row r="449" spans="1:7" ht="30" customHeight="1">
      <c r="A449" s="3" t="s">
        <v>119</v>
      </c>
      <c r="B449" s="3" t="s">
        <v>2</v>
      </c>
      <c r="C449" s="3" t="s">
        <v>569</v>
      </c>
      <c r="D449" s="3" t="s">
        <v>1567</v>
      </c>
      <c r="E449" s="12" t="s">
        <v>2216</v>
      </c>
      <c r="F449" s="6" t="str">
        <f t="shared" si="20"/>
        <v>module=imputation</v>
      </c>
      <c r="G449" s="6" t="str">
        <f t="shared" si="20"/>
        <v>module=imputation</v>
      </c>
    </row>
    <row r="450" spans="1:7" ht="30" customHeight="1">
      <c r="A450" s="3" t="s">
        <v>119</v>
      </c>
      <c r="B450" s="3" t="s">
        <v>2</v>
      </c>
      <c r="C450" s="3" t="s">
        <v>570</v>
      </c>
      <c r="D450" s="3" t="s">
        <v>1568</v>
      </c>
      <c r="E450" s="12" t="s">
        <v>2216</v>
      </c>
      <c r="F450" s="6" t="str">
        <f t="shared" si="20"/>
        <v>module=imputation</v>
      </c>
      <c r="G450" s="6" t="str">
        <f t="shared" si="20"/>
        <v>module=imputation</v>
      </c>
    </row>
    <row r="451" spans="1:7" ht="30" customHeight="1">
      <c r="A451" s="3" t="s">
        <v>119</v>
      </c>
      <c r="B451" s="3" t="s">
        <v>2</v>
      </c>
      <c r="C451" s="3" t="s">
        <v>571</v>
      </c>
      <c r="D451" s="3" t="s">
        <v>1569</v>
      </c>
      <c r="E451" s="12" t="s">
        <v>2217</v>
      </c>
      <c r="F451" s="6" t="str">
        <f t="shared" ref="F451:G470" si="21">HYPERLINK("http://www.ssc.wisc.edu/wlsresearch/documentation/waves/?wave=ancillary&amp;module=imputation","module=imputation")</f>
        <v>module=imputation</v>
      </c>
      <c r="G451" s="6" t="str">
        <f t="shared" si="21"/>
        <v>module=imputation</v>
      </c>
    </row>
    <row r="452" spans="1:7" ht="30" customHeight="1">
      <c r="A452" s="3" t="s">
        <v>119</v>
      </c>
      <c r="B452" s="3" t="s">
        <v>2</v>
      </c>
      <c r="C452" s="3" t="s">
        <v>572</v>
      </c>
      <c r="D452" s="3" t="s">
        <v>1570</v>
      </c>
      <c r="E452" s="12" t="s">
        <v>2217</v>
      </c>
      <c r="F452" s="6" t="str">
        <f t="shared" si="21"/>
        <v>module=imputation</v>
      </c>
      <c r="G452" s="6" t="str">
        <f t="shared" si="21"/>
        <v>module=imputation</v>
      </c>
    </row>
    <row r="453" spans="1:7" ht="30" customHeight="1">
      <c r="A453" s="3" t="s">
        <v>119</v>
      </c>
      <c r="B453" s="3" t="s">
        <v>2</v>
      </c>
      <c r="C453" s="3" t="s">
        <v>573</v>
      </c>
      <c r="D453" s="3" t="s">
        <v>1571</v>
      </c>
      <c r="E453" s="12" t="s">
        <v>2217</v>
      </c>
      <c r="F453" s="6" t="str">
        <f t="shared" si="21"/>
        <v>module=imputation</v>
      </c>
      <c r="G453" s="6" t="str">
        <f t="shared" si="21"/>
        <v>module=imputation</v>
      </c>
    </row>
    <row r="454" spans="1:7" ht="30" customHeight="1">
      <c r="A454" s="3" t="s">
        <v>119</v>
      </c>
      <c r="B454" s="3" t="s">
        <v>2</v>
      </c>
      <c r="C454" s="3" t="s">
        <v>574</v>
      </c>
      <c r="D454" s="3" t="s">
        <v>1572</v>
      </c>
      <c r="E454" s="12" t="s">
        <v>2217</v>
      </c>
      <c r="F454" s="6" t="str">
        <f t="shared" si="21"/>
        <v>module=imputation</v>
      </c>
      <c r="G454" s="6" t="str">
        <f t="shared" si="21"/>
        <v>module=imputation</v>
      </c>
    </row>
    <row r="455" spans="1:7" ht="30" customHeight="1">
      <c r="A455" s="3" t="s">
        <v>119</v>
      </c>
      <c r="B455" s="3" t="s">
        <v>2</v>
      </c>
      <c r="C455" s="3" t="s">
        <v>575</v>
      </c>
      <c r="D455" s="3" t="s">
        <v>1573</v>
      </c>
      <c r="E455" s="12" t="s">
        <v>2217</v>
      </c>
      <c r="F455" s="6" t="str">
        <f t="shared" si="21"/>
        <v>module=imputation</v>
      </c>
      <c r="G455" s="6" t="str">
        <f t="shared" si="21"/>
        <v>module=imputation</v>
      </c>
    </row>
    <row r="456" spans="1:7" ht="30" customHeight="1">
      <c r="A456" s="3" t="s">
        <v>119</v>
      </c>
      <c r="B456" s="3" t="s">
        <v>2</v>
      </c>
      <c r="C456" s="3" t="s">
        <v>576</v>
      </c>
      <c r="D456" s="3" t="s">
        <v>1574</v>
      </c>
      <c r="E456" s="12" t="s">
        <v>2166</v>
      </c>
      <c r="F456" s="6" t="str">
        <f t="shared" si="21"/>
        <v>module=imputation</v>
      </c>
      <c r="G456" s="6" t="str">
        <f t="shared" si="21"/>
        <v>module=imputation</v>
      </c>
    </row>
    <row r="457" spans="1:7" ht="30" customHeight="1">
      <c r="A457" s="3" t="s">
        <v>119</v>
      </c>
      <c r="B457" s="3" t="s">
        <v>2</v>
      </c>
      <c r="C457" s="3" t="s">
        <v>577</v>
      </c>
      <c r="D457" s="3" t="s">
        <v>1575</v>
      </c>
      <c r="E457" s="12" t="s">
        <v>2166</v>
      </c>
      <c r="F457" s="6" t="str">
        <f t="shared" si="21"/>
        <v>module=imputation</v>
      </c>
      <c r="G457" s="6" t="str">
        <f t="shared" si="21"/>
        <v>module=imputation</v>
      </c>
    </row>
    <row r="458" spans="1:7" ht="30" customHeight="1">
      <c r="A458" s="3" t="s">
        <v>119</v>
      </c>
      <c r="B458" s="3" t="s">
        <v>2</v>
      </c>
      <c r="C458" s="3" t="s">
        <v>578</v>
      </c>
      <c r="D458" s="3" t="s">
        <v>1576</v>
      </c>
      <c r="E458" s="12" t="s">
        <v>2166</v>
      </c>
      <c r="F458" s="6" t="str">
        <f t="shared" si="21"/>
        <v>module=imputation</v>
      </c>
      <c r="G458" s="6" t="str">
        <f t="shared" si="21"/>
        <v>module=imputation</v>
      </c>
    </row>
    <row r="459" spans="1:7" ht="30" customHeight="1">
      <c r="A459" s="3" t="s">
        <v>119</v>
      </c>
      <c r="B459" s="3" t="s">
        <v>2</v>
      </c>
      <c r="C459" s="3" t="s">
        <v>579</v>
      </c>
      <c r="D459" s="3" t="s">
        <v>1577</v>
      </c>
      <c r="E459" s="12" t="s">
        <v>2166</v>
      </c>
      <c r="F459" s="6" t="str">
        <f t="shared" si="21"/>
        <v>module=imputation</v>
      </c>
      <c r="G459" s="6" t="str">
        <f t="shared" si="21"/>
        <v>module=imputation</v>
      </c>
    </row>
    <row r="460" spans="1:7" ht="30" customHeight="1">
      <c r="A460" s="3" t="s">
        <v>119</v>
      </c>
      <c r="B460" s="3" t="s">
        <v>2</v>
      </c>
      <c r="C460" s="3" t="s">
        <v>580</v>
      </c>
      <c r="D460" s="3" t="s">
        <v>1578</v>
      </c>
      <c r="E460" s="12" t="s">
        <v>2166</v>
      </c>
      <c r="F460" s="6" t="str">
        <f t="shared" si="21"/>
        <v>module=imputation</v>
      </c>
      <c r="G460" s="6" t="str">
        <f t="shared" si="21"/>
        <v>module=imputation</v>
      </c>
    </row>
    <row r="461" spans="1:7" ht="30" customHeight="1">
      <c r="A461" s="3" t="s">
        <v>119</v>
      </c>
      <c r="B461" s="3" t="s">
        <v>2</v>
      </c>
      <c r="C461" s="3" t="s">
        <v>581</v>
      </c>
      <c r="D461" s="3" t="s">
        <v>1579</v>
      </c>
      <c r="E461" s="12" t="s">
        <v>2167</v>
      </c>
      <c r="F461" s="6" t="str">
        <f t="shared" si="21"/>
        <v>module=imputation</v>
      </c>
      <c r="G461" s="6" t="str">
        <f t="shared" si="21"/>
        <v>module=imputation</v>
      </c>
    </row>
    <row r="462" spans="1:7" ht="30" customHeight="1">
      <c r="A462" s="3" t="s">
        <v>119</v>
      </c>
      <c r="B462" s="3" t="s">
        <v>2</v>
      </c>
      <c r="C462" s="3" t="s">
        <v>582</v>
      </c>
      <c r="D462" s="3" t="s">
        <v>1580</v>
      </c>
      <c r="E462" s="12" t="s">
        <v>2167</v>
      </c>
      <c r="F462" s="6" t="str">
        <f t="shared" si="21"/>
        <v>module=imputation</v>
      </c>
      <c r="G462" s="6" t="str">
        <f t="shared" si="21"/>
        <v>module=imputation</v>
      </c>
    </row>
    <row r="463" spans="1:7" ht="30" customHeight="1">
      <c r="A463" s="3" t="s">
        <v>119</v>
      </c>
      <c r="B463" s="3" t="s">
        <v>2</v>
      </c>
      <c r="C463" s="3" t="s">
        <v>583</v>
      </c>
      <c r="D463" s="3" t="s">
        <v>1581</v>
      </c>
      <c r="E463" s="12" t="s">
        <v>2167</v>
      </c>
      <c r="F463" s="6" t="str">
        <f t="shared" si="21"/>
        <v>module=imputation</v>
      </c>
      <c r="G463" s="6" t="str">
        <f t="shared" si="21"/>
        <v>module=imputation</v>
      </c>
    </row>
    <row r="464" spans="1:7" ht="30" customHeight="1">
      <c r="A464" s="3" t="s">
        <v>119</v>
      </c>
      <c r="B464" s="3" t="s">
        <v>2</v>
      </c>
      <c r="C464" s="3" t="s">
        <v>584</v>
      </c>
      <c r="D464" s="3" t="s">
        <v>1582</v>
      </c>
      <c r="E464" s="12" t="s">
        <v>2167</v>
      </c>
      <c r="F464" s="6" t="str">
        <f t="shared" si="21"/>
        <v>module=imputation</v>
      </c>
      <c r="G464" s="6" t="str">
        <f t="shared" si="21"/>
        <v>module=imputation</v>
      </c>
    </row>
    <row r="465" spans="1:7" ht="30" customHeight="1">
      <c r="A465" s="3" t="s">
        <v>119</v>
      </c>
      <c r="B465" s="3" t="s">
        <v>2</v>
      </c>
      <c r="C465" s="3" t="s">
        <v>585</v>
      </c>
      <c r="D465" s="3" t="s">
        <v>1583</v>
      </c>
      <c r="E465" s="12" t="s">
        <v>2167</v>
      </c>
      <c r="F465" s="6" t="str">
        <f t="shared" si="21"/>
        <v>module=imputation</v>
      </c>
      <c r="G465" s="6" t="str">
        <f t="shared" si="21"/>
        <v>module=imputation</v>
      </c>
    </row>
    <row r="466" spans="1:7" ht="30" customHeight="1">
      <c r="A466" s="3" t="s">
        <v>119</v>
      </c>
      <c r="B466" s="3" t="s">
        <v>2</v>
      </c>
      <c r="C466" s="3" t="s">
        <v>586</v>
      </c>
      <c r="D466" s="3" t="s">
        <v>1584</v>
      </c>
      <c r="E466" s="12" t="s">
        <v>2218</v>
      </c>
      <c r="F466" s="6" t="str">
        <f t="shared" si="21"/>
        <v>module=imputation</v>
      </c>
      <c r="G466" s="6" t="str">
        <f t="shared" si="21"/>
        <v>module=imputation</v>
      </c>
    </row>
    <row r="467" spans="1:7" ht="30" customHeight="1">
      <c r="A467" s="3" t="s">
        <v>119</v>
      </c>
      <c r="B467" s="3" t="s">
        <v>2</v>
      </c>
      <c r="C467" s="3" t="s">
        <v>587</v>
      </c>
      <c r="D467" s="3" t="s">
        <v>1585</v>
      </c>
      <c r="E467" s="12" t="s">
        <v>2218</v>
      </c>
      <c r="F467" s="6" t="str">
        <f t="shared" si="21"/>
        <v>module=imputation</v>
      </c>
      <c r="G467" s="6" t="str">
        <f t="shared" si="21"/>
        <v>module=imputation</v>
      </c>
    </row>
    <row r="468" spans="1:7" ht="30" customHeight="1">
      <c r="A468" s="3" t="s">
        <v>119</v>
      </c>
      <c r="B468" s="3" t="s">
        <v>2</v>
      </c>
      <c r="C468" s="3" t="s">
        <v>588</v>
      </c>
      <c r="D468" s="3" t="s">
        <v>1586</v>
      </c>
      <c r="E468" s="12" t="s">
        <v>2218</v>
      </c>
      <c r="F468" s="6" t="str">
        <f t="shared" si="21"/>
        <v>module=imputation</v>
      </c>
      <c r="G468" s="6" t="str">
        <f t="shared" si="21"/>
        <v>module=imputation</v>
      </c>
    </row>
    <row r="469" spans="1:7" ht="30" customHeight="1">
      <c r="A469" s="3" t="s">
        <v>119</v>
      </c>
      <c r="B469" s="3" t="s">
        <v>2</v>
      </c>
      <c r="C469" s="3" t="s">
        <v>589</v>
      </c>
      <c r="D469" s="3" t="s">
        <v>1587</v>
      </c>
      <c r="E469" s="12" t="s">
        <v>2218</v>
      </c>
      <c r="F469" s="6" t="str">
        <f t="shared" si="21"/>
        <v>module=imputation</v>
      </c>
      <c r="G469" s="6" t="str">
        <f t="shared" si="21"/>
        <v>module=imputation</v>
      </c>
    </row>
    <row r="470" spans="1:7" ht="30" customHeight="1">
      <c r="A470" s="3" t="s">
        <v>119</v>
      </c>
      <c r="B470" s="3" t="s">
        <v>2</v>
      </c>
      <c r="C470" s="3" t="s">
        <v>590</v>
      </c>
      <c r="D470" s="3" t="s">
        <v>1588</v>
      </c>
      <c r="E470" s="12" t="s">
        <v>2218</v>
      </c>
      <c r="F470" s="6" t="str">
        <f t="shared" si="21"/>
        <v>module=imputation</v>
      </c>
      <c r="G470" s="6" t="str">
        <f t="shared" si="21"/>
        <v>module=imputation</v>
      </c>
    </row>
    <row r="471" spans="1:7" ht="30" customHeight="1">
      <c r="A471" s="3" t="s">
        <v>119</v>
      </c>
      <c r="B471" s="3" t="s">
        <v>2</v>
      </c>
      <c r="C471" s="3" t="s">
        <v>591</v>
      </c>
      <c r="D471" s="3" t="s">
        <v>1589</v>
      </c>
      <c r="E471" s="12" t="s">
        <v>2171</v>
      </c>
      <c r="F471" s="6" t="str">
        <f t="shared" ref="F471:G490" si="22">HYPERLINK("http://www.ssc.wisc.edu/wlsresearch/documentation/waves/?wave=ancillary&amp;module=imputation","module=imputation")</f>
        <v>module=imputation</v>
      </c>
      <c r="G471" s="6" t="str">
        <f t="shared" si="22"/>
        <v>module=imputation</v>
      </c>
    </row>
    <row r="472" spans="1:7" ht="30" customHeight="1">
      <c r="A472" s="3" t="s">
        <v>119</v>
      </c>
      <c r="B472" s="3" t="s">
        <v>2</v>
      </c>
      <c r="C472" s="3" t="s">
        <v>592</v>
      </c>
      <c r="D472" s="3" t="s">
        <v>1590</v>
      </c>
      <c r="E472" s="12" t="s">
        <v>2171</v>
      </c>
      <c r="F472" s="6" t="str">
        <f t="shared" si="22"/>
        <v>module=imputation</v>
      </c>
      <c r="G472" s="6" t="str">
        <f t="shared" si="22"/>
        <v>module=imputation</v>
      </c>
    </row>
    <row r="473" spans="1:7" ht="30" customHeight="1">
      <c r="A473" s="3" t="s">
        <v>119</v>
      </c>
      <c r="B473" s="3" t="s">
        <v>2</v>
      </c>
      <c r="C473" s="3" t="s">
        <v>593</v>
      </c>
      <c r="D473" s="3" t="s">
        <v>1591</v>
      </c>
      <c r="E473" s="12" t="s">
        <v>2171</v>
      </c>
      <c r="F473" s="6" t="str">
        <f t="shared" si="22"/>
        <v>module=imputation</v>
      </c>
      <c r="G473" s="6" t="str">
        <f t="shared" si="22"/>
        <v>module=imputation</v>
      </c>
    </row>
    <row r="474" spans="1:7" ht="30" customHeight="1">
      <c r="A474" s="3" t="s">
        <v>119</v>
      </c>
      <c r="B474" s="3" t="s">
        <v>2</v>
      </c>
      <c r="C474" s="3" t="s">
        <v>594</v>
      </c>
      <c r="D474" s="3" t="s">
        <v>1592</v>
      </c>
      <c r="E474" s="12" t="s">
        <v>2171</v>
      </c>
      <c r="F474" s="6" t="str">
        <f t="shared" si="22"/>
        <v>module=imputation</v>
      </c>
      <c r="G474" s="6" t="str">
        <f t="shared" si="22"/>
        <v>module=imputation</v>
      </c>
    </row>
    <row r="475" spans="1:7" ht="30" customHeight="1">
      <c r="A475" s="3" t="s">
        <v>119</v>
      </c>
      <c r="B475" s="3" t="s">
        <v>2</v>
      </c>
      <c r="C475" s="3" t="s">
        <v>595</v>
      </c>
      <c r="D475" s="3" t="s">
        <v>1593</v>
      </c>
      <c r="E475" s="12" t="s">
        <v>2171</v>
      </c>
      <c r="F475" s="6" t="str">
        <f t="shared" si="22"/>
        <v>module=imputation</v>
      </c>
      <c r="G475" s="6" t="str">
        <f t="shared" si="22"/>
        <v>module=imputation</v>
      </c>
    </row>
    <row r="476" spans="1:7" ht="30" customHeight="1">
      <c r="A476" s="3" t="s">
        <v>119</v>
      </c>
      <c r="B476" s="3" t="s">
        <v>2</v>
      </c>
      <c r="C476" s="3" t="s">
        <v>596</v>
      </c>
      <c r="D476" s="3" t="s">
        <v>1594</v>
      </c>
      <c r="E476" s="12" t="s">
        <v>2172</v>
      </c>
      <c r="F476" s="6" t="str">
        <f t="shared" si="22"/>
        <v>module=imputation</v>
      </c>
      <c r="G476" s="6" t="str">
        <f t="shared" si="22"/>
        <v>module=imputation</v>
      </c>
    </row>
    <row r="477" spans="1:7" ht="30" customHeight="1">
      <c r="A477" s="3" t="s">
        <v>119</v>
      </c>
      <c r="B477" s="3" t="s">
        <v>2</v>
      </c>
      <c r="C477" s="3" t="s">
        <v>597</v>
      </c>
      <c r="D477" s="3" t="s">
        <v>1595</v>
      </c>
      <c r="E477" s="12" t="s">
        <v>2172</v>
      </c>
      <c r="F477" s="6" t="str">
        <f t="shared" si="22"/>
        <v>module=imputation</v>
      </c>
      <c r="G477" s="6" t="str">
        <f t="shared" si="22"/>
        <v>module=imputation</v>
      </c>
    </row>
    <row r="478" spans="1:7" ht="30" customHeight="1">
      <c r="A478" s="3" t="s">
        <v>119</v>
      </c>
      <c r="B478" s="3" t="s">
        <v>2</v>
      </c>
      <c r="C478" s="3" t="s">
        <v>598</v>
      </c>
      <c r="D478" s="3" t="s">
        <v>1596</v>
      </c>
      <c r="E478" s="12" t="s">
        <v>2172</v>
      </c>
      <c r="F478" s="6" t="str">
        <f t="shared" si="22"/>
        <v>module=imputation</v>
      </c>
      <c r="G478" s="6" t="str">
        <f t="shared" si="22"/>
        <v>module=imputation</v>
      </c>
    </row>
    <row r="479" spans="1:7" ht="30" customHeight="1">
      <c r="A479" s="3" t="s">
        <v>119</v>
      </c>
      <c r="B479" s="3" t="s">
        <v>2</v>
      </c>
      <c r="C479" s="3" t="s">
        <v>599</v>
      </c>
      <c r="D479" s="3" t="s">
        <v>1597</v>
      </c>
      <c r="E479" s="12" t="s">
        <v>2172</v>
      </c>
      <c r="F479" s="6" t="str">
        <f t="shared" si="22"/>
        <v>module=imputation</v>
      </c>
      <c r="G479" s="6" t="str">
        <f t="shared" si="22"/>
        <v>module=imputation</v>
      </c>
    </row>
    <row r="480" spans="1:7" ht="30" customHeight="1">
      <c r="A480" s="3" t="s">
        <v>119</v>
      </c>
      <c r="B480" s="3" t="s">
        <v>2</v>
      </c>
      <c r="C480" s="3" t="s">
        <v>600</v>
      </c>
      <c r="D480" s="3" t="s">
        <v>1598</v>
      </c>
      <c r="E480" s="12" t="s">
        <v>2172</v>
      </c>
      <c r="F480" s="6" t="str">
        <f t="shared" si="22"/>
        <v>module=imputation</v>
      </c>
      <c r="G480" s="6" t="str">
        <f t="shared" si="22"/>
        <v>module=imputation</v>
      </c>
    </row>
    <row r="481" spans="1:7" ht="30" customHeight="1">
      <c r="A481" s="3" t="s">
        <v>119</v>
      </c>
      <c r="B481" s="3" t="s">
        <v>2</v>
      </c>
      <c r="C481" s="3" t="s">
        <v>601</v>
      </c>
      <c r="D481" s="3" t="s">
        <v>1599</v>
      </c>
      <c r="E481" s="12" t="s">
        <v>2173</v>
      </c>
      <c r="F481" s="6" t="str">
        <f t="shared" si="22"/>
        <v>module=imputation</v>
      </c>
      <c r="G481" s="6" t="str">
        <f t="shared" si="22"/>
        <v>module=imputation</v>
      </c>
    </row>
    <row r="482" spans="1:7" ht="30" customHeight="1">
      <c r="A482" s="3" t="s">
        <v>119</v>
      </c>
      <c r="B482" s="3" t="s">
        <v>2</v>
      </c>
      <c r="C482" s="3" t="s">
        <v>602</v>
      </c>
      <c r="D482" s="3" t="s">
        <v>1600</v>
      </c>
      <c r="E482" s="12" t="s">
        <v>2173</v>
      </c>
      <c r="F482" s="6" t="str">
        <f t="shared" si="22"/>
        <v>module=imputation</v>
      </c>
      <c r="G482" s="6" t="str">
        <f t="shared" si="22"/>
        <v>module=imputation</v>
      </c>
    </row>
    <row r="483" spans="1:7" ht="30" customHeight="1">
      <c r="A483" s="3" t="s">
        <v>119</v>
      </c>
      <c r="B483" s="3" t="s">
        <v>2</v>
      </c>
      <c r="C483" s="3" t="s">
        <v>603</v>
      </c>
      <c r="D483" s="3" t="s">
        <v>1601</v>
      </c>
      <c r="E483" s="12" t="s">
        <v>2173</v>
      </c>
      <c r="F483" s="6" t="str">
        <f t="shared" si="22"/>
        <v>module=imputation</v>
      </c>
      <c r="G483" s="6" t="str">
        <f t="shared" si="22"/>
        <v>module=imputation</v>
      </c>
    </row>
    <row r="484" spans="1:7" ht="30" customHeight="1">
      <c r="A484" s="3" t="s">
        <v>119</v>
      </c>
      <c r="B484" s="3" t="s">
        <v>2</v>
      </c>
      <c r="C484" s="3" t="s">
        <v>604</v>
      </c>
      <c r="D484" s="3" t="s">
        <v>1602</v>
      </c>
      <c r="E484" s="12" t="s">
        <v>2173</v>
      </c>
      <c r="F484" s="6" t="str">
        <f t="shared" si="22"/>
        <v>module=imputation</v>
      </c>
      <c r="G484" s="6" t="str">
        <f t="shared" si="22"/>
        <v>module=imputation</v>
      </c>
    </row>
    <row r="485" spans="1:7" ht="30" customHeight="1">
      <c r="A485" s="3" t="s">
        <v>119</v>
      </c>
      <c r="B485" s="3" t="s">
        <v>2</v>
      </c>
      <c r="C485" s="3" t="s">
        <v>605</v>
      </c>
      <c r="D485" s="3" t="s">
        <v>1603</v>
      </c>
      <c r="E485" s="12" t="s">
        <v>2173</v>
      </c>
      <c r="F485" s="6" t="str">
        <f t="shared" si="22"/>
        <v>module=imputation</v>
      </c>
      <c r="G485" s="6" t="str">
        <f t="shared" si="22"/>
        <v>module=imputation</v>
      </c>
    </row>
    <row r="486" spans="1:7" ht="30" customHeight="1">
      <c r="A486" s="3" t="s">
        <v>119</v>
      </c>
      <c r="B486" s="3" t="s">
        <v>2</v>
      </c>
      <c r="C486" s="3" t="s">
        <v>606</v>
      </c>
      <c r="D486" s="3" t="s">
        <v>1604</v>
      </c>
      <c r="E486" s="12" t="s">
        <v>2219</v>
      </c>
      <c r="F486" s="6" t="str">
        <f t="shared" si="22"/>
        <v>module=imputation</v>
      </c>
      <c r="G486" s="6" t="str">
        <f t="shared" si="22"/>
        <v>module=imputation</v>
      </c>
    </row>
    <row r="487" spans="1:7" ht="30" customHeight="1">
      <c r="A487" s="3" t="s">
        <v>119</v>
      </c>
      <c r="B487" s="3" t="s">
        <v>2</v>
      </c>
      <c r="C487" s="3" t="s">
        <v>607</v>
      </c>
      <c r="D487" s="3" t="s">
        <v>1605</v>
      </c>
      <c r="E487" s="12" t="s">
        <v>2219</v>
      </c>
      <c r="F487" s="6" t="str">
        <f t="shared" si="22"/>
        <v>module=imputation</v>
      </c>
      <c r="G487" s="6" t="str">
        <f t="shared" si="22"/>
        <v>module=imputation</v>
      </c>
    </row>
    <row r="488" spans="1:7" ht="30" customHeight="1">
      <c r="A488" s="3" t="s">
        <v>119</v>
      </c>
      <c r="B488" s="3" t="s">
        <v>2</v>
      </c>
      <c r="C488" s="3" t="s">
        <v>608</v>
      </c>
      <c r="D488" s="3" t="s">
        <v>1606</v>
      </c>
      <c r="E488" s="12" t="s">
        <v>2219</v>
      </c>
      <c r="F488" s="6" t="str">
        <f t="shared" si="22"/>
        <v>module=imputation</v>
      </c>
      <c r="G488" s="6" t="str">
        <f t="shared" si="22"/>
        <v>module=imputation</v>
      </c>
    </row>
    <row r="489" spans="1:7" ht="30" customHeight="1">
      <c r="A489" s="3" t="s">
        <v>119</v>
      </c>
      <c r="B489" s="3" t="s">
        <v>2</v>
      </c>
      <c r="C489" s="3" t="s">
        <v>609</v>
      </c>
      <c r="D489" s="3" t="s">
        <v>1607</v>
      </c>
      <c r="E489" s="12" t="s">
        <v>2219</v>
      </c>
      <c r="F489" s="6" t="str">
        <f t="shared" si="22"/>
        <v>module=imputation</v>
      </c>
      <c r="G489" s="6" t="str">
        <f t="shared" si="22"/>
        <v>module=imputation</v>
      </c>
    </row>
    <row r="490" spans="1:7" ht="30" customHeight="1">
      <c r="A490" s="3" t="s">
        <v>119</v>
      </c>
      <c r="B490" s="3" t="s">
        <v>2</v>
      </c>
      <c r="C490" s="3" t="s">
        <v>610</v>
      </c>
      <c r="D490" s="3" t="s">
        <v>1608</v>
      </c>
      <c r="E490" s="12" t="s">
        <v>2219</v>
      </c>
      <c r="F490" s="6" t="str">
        <f t="shared" si="22"/>
        <v>module=imputation</v>
      </c>
      <c r="G490" s="6" t="str">
        <f t="shared" si="22"/>
        <v>module=imputation</v>
      </c>
    </row>
    <row r="491" spans="1:7" ht="30" customHeight="1">
      <c r="A491" s="3" t="s">
        <v>119</v>
      </c>
      <c r="B491" s="3" t="s">
        <v>2</v>
      </c>
      <c r="C491" s="3" t="s">
        <v>611</v>
      </c>
      <c r="D491" s="3" t="s">
        <v>1609</v>
      </c>
      <c r="E491" s="12" t="s">
        <v>2168</v>
      </c>
      <c r="F491" s="6" t="str">
        <f t="shared" ref="F491:G510" si="23">HYPERLINK("http://www.ssc.wisc.edu/wlsresearch/documentation/waves/?wave=ancillary&amp;module=imputation","module=imputation")</f>
        <v>module=imputation</v>
      </c>
      <c r="G491" s="6" t="str">
        <f t="shared" si="23"/>
        <v>module=imputation</v>
      </c>
    </row>
    <row r="492" spans="1:7" ht="30" customHeight="1">
      <c r="A492" s="3" t="s">
        <v>119</v>
      </c>
      <c r="B492" s="3" t="s">
        <v>2</v>
      </c>
      <c r="C492" s="3" t="s">
        <v>612</v>
      </c>
      <c r="D492" s="3" t="s">
        <v>1610</v>
      </c>
      <c r="E492" s="12" t="s">
        <v>2168</v>
      </c>
      <c r="F492" s="6" t="str">
        <f t="shared" si="23"/>
        <v>module=imputation</v>
      </c>
      <c r="G492" s="6" t="str">
        <f t="shared" si="23"/>
        <v>module=imputation</v>
      </c>
    </row>
    <row r="493" spans="1:7" ht="30" customHeight="1">
      <c r="A493" s="3" t="s">
        <v>119</v>
      </c>
      <c r="B493" s="3" t="s">
        <v>2</v>
      </c>
      <c r="C493" s="3" t="s">
        <v>613</v>
      </c>
      <c r="D493" s="3" t="s">
        <v>1611</v>
      </c>
      <c r="E493" s="12" t="s">
        <v>2168</v>
      </c>
      <c r="F493" s="6" t="str">
        <f t="shared" si="23"/>
        <v>module=imputation</v>
      </c>
      <c r="G493" s="6" t="str">
        <f t="shared" si="23"/>
        <v>module=imputation</v>
      </c>
    </row>
    <row r="494" spans="1:7" ht="30" customHeight="1">
      <c r="A494" s="3" t="s">
        <v>119</v>
      </c>
      <c r="B494" s="3" t="s">
        <v>2</v>
      </c>
      <c r="C494" s="3" t="s">
        <v>614</v>
      </c>
      <c r="D494" s="3" t="s">
        <v>1612</v>
      </c>
      <c r="E494" s="12" t="s">
        <v>2168</v>
      </c>
      <c r="F494" s="6" t="str">
        <f t="shared" si="23"/>
        <v>module=imputation</v>
      </c>
      <c r="G494" s="6" t="str">
        <f t="shared" si="23"/>
        <v>module=imputation</v>
      </c>
    </row>
    <row r="495" spans="1:7" ht="30" customHeight="1">
      <c r="A495" s="3" t="s">
        <v>119</v>
      </c>
      <c r="B495" s="3" t="s">
        <v>2</v>
      </c>
      <c r="C495" s="3" t="s">
        <v>615</v>
      </c>
      <c r="D495" s="3" t="s">
        <v>1613</v>
      </c>
      <c r="E495" s="12" t="s">
        <v>2168</v>
      </c>
      <c r="F495" s="6" t="str">
        <f t="shared" si="23"/>
        <v>module=imputation</v>
      </c>
      <c r="G495" s="6" t="str">
        <f t="shared" si="23"/>
        <v>module=imputation</v>
      </c>
    </row>
    <row r="496" spans="1:7" ht="30" customHeight="1">
      <c r="A496" s="3" t="s">
        <v>119</v>
      </c>
      <c r="B496" s="3" t="s">
        <v>2</v>
      </c>
      <c r="C496" s="3" t="s">
        <v>616</v>
      </c>
      <c r="D496" s="3" t="s">
        <v>1614</v>
      </c>
      <c r="E496" s="12" t="s">
        <v>2169</v>
      </c>
      <c r="F496" s="6" t="str">
        <f t="shared" si="23"/>
        <v>module=imputation</v>
      </c>
      <c r="G496" s="6" t="str">
        <f t="shared" si="23"/>
        <v>module=imputation</v>
      </c>
    </row>
    <row r="497" spans="1:7" ht="30" customHeight="1">
      <c r="A497" s="3" t="s">
        <v>119</v>
      </c>
      <c r="B497" s="3" t="s">
        <v>2</v>
      </c>
      <c r="C497" s="3" t="s">
        <v>617</v>
      </c>
      <c r="D497" s="3" t="s">
        <v>1615</v>
      </c>
      <c r="E497" s="12" t="s">
        <v>2169</v>
      </c>
      <c r="F497" s="6" t="str">
        <f t="shared" si="23"/>
        <v>module=imputation</v>
      </c>
      <c r="G497" s="6" t="str">
        <f t="shared" si="23"/>
        <v>module=imputation</v>
      </c>
    </row>
    <row r="498" spans="1:7" ht="30" customHeight="1">
      <c r="A498" s="3" t="s">
        <v>119</v>
      </c>
      <c r="B498" s="3" t="s">
        <v>2</v>
      </c>
      <c r="C498" s="3" t="s">
        <v>618</v>
      </c>
      <c r="D498" s="3" t="s">
        <v>1616</v>
      </c>
      <c r="E498" s="12" t="s">
        <v>2169</v>
      </c>
      <c r="F498" s="6" t="str">
        <f t="shared" si="23"/>
        <v>module=imputation</v>
      </c>
      <c r="G498" s="6" t="str">
        <f t="shared" si="23"/>
        <v>module=imputation</v>
      </c>
    </row>
    <row r="499" spans="1:7" ht="30" customHeight="1">
      <c r="A499" s="3" t="s">
        <v>119</v>
      </c>
      <c r="B499" s="3" t="s">
        <v>2</v>
      </c>
      <c r="C499" s="3" t="s">
        <v>619</v>
      </c>
      <c r="D499" s="3" t="s">
        <v>1617</v>
      </c>
      <c r="E499" s="12" t="s">
        <v>2169</v>
      </c>
      <c r="F499" s="6" t="str">
        <f t="shared" si="23"/>
        <v>module=imputation</v>
      </c>
      <c r="G499" s="6" t="str">
        <f t="shared" si="23"/>
        <v>module=imputation</v>
      </c>
    </row>
    <row r="500" spans="1:7" ht="30" customHeight="1">
      <c r="A500" s="3" t="s">
        <v>119</v>
      </c>
      <c r="B500" s="3" t="s">
        <v>2</v>
      </c>
      <c r="C500" s="3" t="s">
        <v>620</v>
      </c>
      <c r="D500" s="3" t="s">
        <v>1618</v>
      </c>
      <c r="E500" s="12" t="s">
        <v>2169</v>
      </c>
      <c r="F500" s="6" t="str">
        <f t="shared" si="23"/>
        <v>module=imputation</v>
      </c>
      <c r="G500" s="6" t="str">
        <f t="shared" si="23"/>
        <v>module=imputation</v>
      </c>
    </row>
    <row r="501" spans="1:7" ht="30" customHeight="1">
      <c r="A501" s="3" t="s">
        <v>119</v>
      </c>
      <c r="B501" s="3" t="s">
        <v>2</v>
      </c>
      <c r="C501" s="3" t="s">
        <v>621</v>
      </c>
      <c r="D501" s="3" t="s">
        <v>1619</v>
      </c>
      <c r="E501" s="12" t="s">
        <v>2220</v>
      </c>
      <c r="F501" s="6" t="str">
        <f t="shared" si="23"/>
        <v>module=imputation</v>
      </c>
      <c r="G501" s="6" t="str">
        <f t="shared" si="23"/>
        <v>module=imputation</v>
      </c>
    </row>
    <row r="502" spans="1:7" ht="30" customHeight="1">
      <c r="A502" s="3" t="s">
        <v>119</v>
      </c>
      <c r="B502" s="3" t="s">
        <v>2</v>
      </c>
      <c r="C502" s="3" t="s">
        <v>622</v>
      </c>
      <c r="D502" s="3" t="s">
        <v>1620</v>
      </c>
      <c r="E502" s="12" t="s">
        <v>2220</v>
      </c>
      <c r="F502" s="6" t="str">
        <f t="shared" si="23"/>
        <v>module=imputation</v>
      </c>
      <c r="G502" s="6" t="str">
        <f t="shared" si="23"/>
        <v>module=imputation</v>
      </c>
    </row>
    <row r="503" spans="1:7" ht="30" customHeight="1">
      <c r="A503" s="3" t="s">
        <v>119</v>
      </c>
      <c r="B503" s="3" t="s">
        <v>2</v>
      </c>
      <c r="C503" s="3" t="s">
        <v>623</v>
      </c>
      <c r="D503" s="3" t="s">
        <v>1621</v>
      </c>
      <c r="E503" s="12" t="s">
        <v>2220</v>
      </c>
      <c r="F503" s="6" t="str">
        <f t="shared" si="23"/>
        <v>module=imputation</v>
      </c>
      <c r="G503" s="6" t="str">
        <f t="shared" si="23"/>
        <v>module=imputation</v>
      </c>
    </row>
    <row r="504" spans="1:7" ht="30" customHeight="1">
      <c r="A504" s="3" t="s">
        <v>119</v>
      </c>
      <c r="B504" s="3" t="s">
        <v>2</v>
      </c>
      <c r="C504" s="3" t="s">
        <v>624</v>
      </c>
      <c r="D504" s="3" t="s">
        <v>1622</v>
      </c>
      <c r="E504" s="12" t="s">
        <v>2220</v>
      </c>
      <c r="F504" s="6" t="str">
        <f t="shared" si="23"/>
        <v>module=imputation</v>
      </c>
      <c r="G504" s="6" t="str">
        <f t="shared" si="23"/>
        <v>module=imputation</v>
      </c>
    </row>
    <row r="505" spans="1:7" ht="30" customHeight="1">
      <c r="A505" s="3" t="s">
        <v>119</v>
      </c>
      <c r="B505" s="3" t="s">
        <v>2</v>
      </c>
      <c r="C505" s="3" t="s">
        <v>625</v>
      </c>
      <c r="D505" s="3" t="s">
        <v>1623</v>
      </c>
      <c r="E505" s="12" t="s">
        <v>2220</v>
      </c>
      <c r="F505" s="6" t="str">
        <f t="shared" si="23"/>
        <v>module=imputation</v>
      </c>
      <c r="G505" s="6" t="str">
        <f t="shared" si="23"/>
        <v>module=imputation</v>
      </c>
    </row>
    <row r="506" spans="1:7" ht="30" customHeight="1">
      <c r="A506" s="3" t="s">
        <v>119</v>
      </c>
      <c r="B506" s="3" t="s">
        <v>2</v>
      </c>
      <c r="C506" s="3" t="s">
        <v>626</v>
      </c>
      <c r="D506" s="3" t="s">
        <v>1624</v>
      </c>
      <c r="E506" s="12" t="s">
        <v>2221</v>
      </c>
      <c r="F506" s="6" t="str">
        <f t="shared" si="23"/>
        <v>module=imputation</v>
      </c>
      <c r="G506" s="6" t="str">
        <f t="shared" si="23"/>
        <v>module=imputation</v>
      </c>
    </row>
    <row r="507" spans="1:7" ht="30" customHeight="1">
      <c r="A507" s="3" t="s">
        <v>119</v>
      </c>
      <c r="B507" s="3" t="s">
        <v>2</v>
      </c>
      <c r="C507" s="3" t="s">
        <v>627</v>
      </c>
      <c r="D507" s="3" t="s">
        <v>1625</v>
      </c>
      <c r="E507" s="12" t="s">
        <v>2221</v>
      </c>
      <c r="F507" s="6" t="str">
        <f t="shared" si="23"/>
        <v>module=imputation</v>
      </c>
      <c r="G507" s="6" t="str">
        <f t="shared" si="23"/>
        <v>module=imputation</v>
      </c>
    </row>
    <row r="508" spans="1:7" ht="30" customHeight="1">
      <c r="A508" s="3" t="s">
        <v>119</v>
      </c>
      <c r="B508" s="3" t="s">
        <v>2</v>
      </c>
      <c r="C508" s="3" t="s">
        <v>628</v>
      </c>
      <c r="D508" s="3" t="s">
        <v>1626</v>
      </c>
      <c r="E508" s="12" t="s">
        <v>2221</v>
      </c>
      <c r="F508" s="6" t="str">
        <f t="shared" si="23"/>
        <v>module=imputation</v>
      </c>
      <c r="G508" s="6" t="str">
        <f t="shared" si="23"/>
        <v>module=imputation</v>
      </c>
    </row>
    <row r="509" spans="1:7" ht="30" customHeight="1">
      <c r="A509" s="3" t="s">
        <v>119</v>
      </c>
      <c r="B509" s="3" t="s">
        <v>2</v>
      </c>
      <c r="C509" s="3" t="s">
        <v>629</v>
      </c>
      <c r="D509" s="3" t="s">
        <v>1627</v>
      </c>
      <c r="E509" s="12" t="s">
        <v>2221</v>
      </c>
      <c r="F509" s="6" t="str">
        <f t="shared" si="23"/>
        <v>module=imputation</v>
      </c>
      <c r="G509" s="6" t="str">
        <f t="shared" si="23"/>
        <v>module=imputation</v>
      </c>
    </row>
    <row r="510" spans="1:7" ht="30" customHeight="1">
      <c r="A510" s="3" t="s">
        <v>119</v>
      </c>
      <c r="B510" s="3" t="s">
        <v>2</v>
      </c>
      <c r="C510" s="3" t="s">
        <v>630</v>
      </c>
      <c r="D510" s="3" t="s">
        <v>1628</v>
      </c>
      <c r="E510" s="12" t="s">
        <v>2221</v>
      </c>
      <c r="F510" s="6" t="str">
        <f t="shared" si="23"/>
        <v>module=imputation</v>
      </c>
      <c r="G510" s="6" t="str">
        <f t="shared" si="23"/>
        <v>module=imputation</v>
      </c>
    </row>
    <row r="511" spans="1:7" ht="30" customHeight="1">
      <c r="A511" s="3" t="s">
        <v>119</v>
      </c>
      <c r="B511" s="3" t="s">
        <v>2</v>
      </c>
      <c r="C511" s="3" t="s">
        <v>631</v>
      </c>
      <c r="D511" s="3" t="s">
        <v>1629</v>
      </c>
      <c r="E511" s="12" t="s">
        <v>2222</v>
      </c>
      <c r="F511" s="6" t="str">
        <f t="shared" ref="F511:G530" si="24">HYPERLINK("http://www.ssc.wisc.edu/wlsresearch/documentation/waves/?wave=ancillary&amp;module=imputation","module=imputation")</f>
        <v>module=imputation</v>
      </c>
      <c r="G511" s="6" t="str">
        <f t="shared" si="24"/>
        <v>module=imputation</v>
      </c>
    </row>
    <row r="512" spans="1:7" ht="30" customHeight="1">
      <c r="A512" s="3" t="s">
        <v>119</v>
      </c>
      <c r="B512" s="3" t="s">
        <v>2</v>
      </c>
      <c r="C512" s="3" t="s">
        <v>632</v>
      </c>
      <c r="D512" s="3" t="s">
        <v>1630</v>
      </c>
      <c r="E512" s="12" t="s">
        <v>2222</v>
      </c>
      <c r="F512" s="6" t="str">
        <f t="shared" si="24"/>
        <v>module=imputation</v>
      </c>
      <c r="G512" s="6" t="str">
        <f t="shared" si="24"/>
        <v>module=imputation</v>
      </c>
    </row>
    <row r="513" spans="1:7" ht="30" customHeight="1">
      <c r="A513" s="3" t="s">
        <v>119</v>
      </c>
      <c r="B513" s="3" t="s">
        <v>2</v>
      </c>
      <c r="C513" s="3" t="s">
        <v>633</v>
      </c>
      <c r="D513" s="3" t="s">
        <v>1631</v>
      </c>
      <c r="E513" s="12" t="s">
        <v>2222</v>
      </c>
      <c r="F513" s="6" t="str">
        <f t="shared" si="24"/>
        <v>module=imputation</v>
      </c>
      <c r="G513" s="6" t="str">
        <f t="shared" si="24"/>
        <v>module=imputation</v>
      </c>
    </row>
    <row r="514" spans="1:7" ht="30" customHeight="1">
      <c r="A514" s="3" t="s">
        <v>119</v>
      </c>
      <c r="B514" s="3" t="s">
        <v>2</v>
      </c>
      <c r="C514" s="3" t="s">
        <v>634</v>
      </c>
      <c r="D514" s="3" t="s">
        <v>1632</v>
      </c>
      <c r="E514" s="12" t="s">
        <v>2222</v>
      </c>
      <c r="F514" s="6" t="str">
        <f t="shared" si="24"/>
        <v>module=imputation</v>
      </c>
      <c r="G514" s="6" t="str">
        <f t="shared" si="24"/>
        <v>module=imputation</v>
      </c>
    </row>
    <row r="515" spans="1:7" ht="30" customHeight="1">
      <c r="A515" s="3" t="s">
        <v>119</v>
      </c>
      <c r="B515" s="3" t="s">
        <v>2</v>
      </c>
      <c r="C515" s="3" t="s">
        <v>635</v>
      </c>
      <c r="D515" s="3" t="s">
        <v>1633</v>
      </c>
      <c r="E515" s="12" t="s">
        <v>2222</v>
      </c>
      <c r="F515" s="6" t="str">
        <f t="shared" si="24"/>
        <v>module=imputation</v>
      </c>
      <c r="G515" s="6" t="str">
        <f t="shared" si="24"/>
        <v>module=imputation</v>
      </c>
    </row>
    <row r="516" spans="1:7" ht="30" customHeight="1">
      <c r="A516" s="3" t="s">
        <v>119</v>
      </c>
      <c r="B516" s="3" t="s">
        <v>2</v>
      </c>
      <c r="C516" s="3" t="s">
        <v>636</v>
      </c>
      <c r="D516" s="3" t="s">
        <v>1634</v>
      </c>
      <c r="E516" s="12" t="s">
        <v>2223</v>
      </c>
      <c r="F516" s="6" t="str">
        <f t="shared" si="24"/>
        <v>module=imputation</v>
      </c>
      <c r="G516" s="6" t="str">
        <f t="shared" si="24"/>
        <v>module=imputation</v>
      </c>
    </row>
    <row r="517" spans="1:7" ht="30" customHeight="1">
      <c r="A517" s="3" t="s">
        <v>119</v>
      </c>
      <c r="B517" s="3" t="s">
        <v>2</v>
      </c>
      <c r="C517" s="3" t="s">
        <v>637</v>
      </c>
      <c r="D517" s="3" t="s">
        <v>1635</v>
      </c>
      <c r="E517" s="12" t="s">
        <v>2223</v>
      </c>
      <c r="F517" s="6" t="str">
        <f t="shared" si="24"/>
        <v>module=imputation</v>
      </c>
      <c r="G517" s="6" t="str">
        <f t="shared" si="24"/>
        <v>module=imputation</v>
      </c>
    </row>
    <row r="518" spans="1:7" ht="30" customHeight="1">
      <c r="A518" s="3" t="s">
        <v>119</v>
      </c>
      <c r="B518" s="3" t="s">
        <v>2</v>
      </c>
      <c r="C518" s="3" t="s">
        <v>638</v>
      </c>
      <c r="D518" s="3" t="s">
        <v>1636</v>
      </c>
      <c r="E518" s="12" t="s">
        <v>2223</v>
      </c>
      <c r="F518" s="6" t="str">
        <f t="shared" si="24"/>
        <v>module=imputation</v>
      </c>
      <c r="G518" s="6" t="str">
        <f t="shared" si="24"/>
        <v>module=imputation</v>
      </c>
    </row>
    <row r="519" spans="1:7" ht="30" customHeight="1">
      <c r="A519" s="3" t="s">
        <v>119</v>
      </c>
      <c r="B519" s="3" t="s">
        <v>2</v>
      </c>
      <c r="C519" s="3" t="s">
        <v>639</v>
      </c>
      <c r="D519" s="3" t="s">
        <v>1637</v>
      </c>
      <c r="E519" s="12" t="s">
        <v>2223</v>
      </c>
      <c r="F519" s="6" t="str">
        <f t="shared" si="24"/>
        <v>module=imputation</v>
      </c>
      <c r="G519" s="6" t="str">
        <f t="shared" si="24"/>
        <v>module=imputation</v>
      </c>
    </row>
    <row r="520" spans="1:7" ht="30" customHeight="1">
      <c r="A520" s="3" t="s">
        <v>119</v>
      </c>
      <c r="B520" s="3" t="s">
        <v>2</v>
      </c>
      <c r="C520" s="3" t="s">
        <v>640</v>
      </c>
      <c r="D520" s="3" t="s">
        <v>1638</v>
      </c>
      <c r="E520" s="12" t="s">
        <v>2223</v>
      </c>
      <c r="F520" s="6" t="str">
        <f t="shared" si="24"/>
        <v>module=imputation</v>
      </c>
      <c r="G520" s="6" t="str">
        <f t="shared" si="24"/>
        <v>module=imputation</v>
      </c>
    </row>
    <row r="521" spans="1:7" ht="30" customHeight="1">
      <c r="A521" s="3" t="s">
        <v>119</v>
      </c>
      <c r="B521" s="3" t="s">
        <v>2</v>
      </c>
      <c r="C521" s="3" t="s">
        <v>641</v>
      </c>
      <c r="D521" s="3" t="s">
        <v>1639</v>
      </c>
      <c r="E521" s="12" t="s">
        <v>2224</v>
      </c>
      <c r="F521" s="6" t="str">
        <f t="shared" si="24"/>
        <v>module=imputation</v>
      </c>
      <c r="G521" s="6" t="str">
        <f t="shared" si="24"/>
        <v>module=imputation</v>
      </c>
    </row>
    <row r="522" spans="1:7" ht="30" customHeight="1">
      <c r="A522" s="3" t="s">
        <v>119</v>
      </c>
      <c r="B522" s="3" t="s">
        <v>2</v>
      </c>
      <c r="C522" s="3" t="s">
        <v>642</v>
      </c>
      <c r="D522" s="3" t="s">
        <v>1640</v>
      </c>
      <c r="E522" s="12" t="s">
        <v>2224</v>
      </c>
      <c r="F522" s="6" t="str">
        <f t="shared" si="24"/>
        <v>module=imputation</v>
      </c>
      <c r="G522" s="6" t="str">
        <f t="shared" si="24"/>
        <v>module=imputation</v>
      </c>
    </row>
    <row r="523" spans="1:7" ht="30" customHeight="1">
      <c r="A523" s="3" t="s">
        <v>119</v>
      </c>
      <c r="B523" s="3" t="s">
        <v>2</v>
      </c>
      <c r="C523" s="3" t="s">
        <v>643</v>
      </c>
      <c r="D523" s="3" t="s">
        <v>1641</v>
      </c>
      <c r="E523" s="12" t="s">
        <v>2224</v>
      </c>
      <c r="F523" s="6" t="str">
        <f t="shared" si="24"/>
        <v>module=imputation</v>
      </c>
      <c r="G523" s="6" t="str">
        <f t="shared" si="24"/>
        <v>module=imputation</v>
      </c>
    </row>
    <row r="524" spans="1:7" ht="30" customHeight="1">
      <c r="A524" s="3" t="s">
        <v>119</v>
      </c>
      <c r="B524" s="3" t="s">
        <v>2</v>
      </c>
      <c r="C524" s="3" t="s">
        <v>644</v>
      </c>
      <c r="D524" s="3" t="s">
        <v>1642</v>
      </c>
      <c r="E524" s="12" t="s">
        <v>2224</v>
      </c>
      <c r="F524" s="6" t="str">
        <f t="shared" si="24"/>
        <v>module=imputation</v>
      </c>
      <c r="G524" s="6" t="str">
        <f t="shared" si="24"/>
        <v>module=imputation</v>
      </c>
    </row>
    <row r="525" spans="1:7" ht="30" customHeight="1">
      <c r="A525" s="3" t="s">
        <v>119</v>
      </c>
      <c r="B525" s="3" t="s">
        <v>2</v>
      </c>
      <c r="C525" s="3" t="s">
        <v>645</v>
      </c>
      <c r="D525" s="3" t="s">
        <v>1643</v>
      </c>
      <c r="E525" s="12" t="s">
        <v>2224</v>
      </c>
      <c r="F525" s="6" t="str">
        <f t="shared" si="24"/>
        <v>module=imputation</v>
      </c>
      <c r="G525" s="6" t="str">
        <f t="shared" si="24"/>
        <v>module=imputation</v>
      </c>
    </row>
    <row r="526" spans="1:7" ht="30" customHeight="1">
      <c r="A526" s="3" t="s">
        <v>119</v>
      </c>
      <c r="B526" s="3" t="s">
        <v>2</v>
      </c>
      <c r="C526" s="3" t="s">
        <v>646</v>
      </c>
      <c r="D526" s="3" t="s">
        <v>1644</v>
      </c>
      <c r="E526" s="12" t="s">
        <v>2225</v>
      </c>
      <c r="F526" s="6" t="str">
        <f t="shared" si="24"/>
        <v>module=imputation</v>
      </c>
      <c r="G526" s="6" t="str">
        <f t="shared" si="24"/>
        <v>module=imputation</v>
      </c>
    </row>
    <row r="527" spans="1:7" ht="30" customHeight="1">
      <c r="A527" s="3" t="s">
        <v>119</v>
      </c>
      <c r="B527" s="3" t="s">
        <v>2</v>
      </c>
      <c r="C527" s="3" t="s">
        <v>647</v>
      </c>
      <c r="D527" s="3" t="s">
        <v>1645</v>
      </c>
      <c r="E527" s="12" t="s">
        <v>2225</v>
      </c>
      <c r="F527" s="6" t="str">
        <f t="shared" si="24"/>
        <v>module=imputation</v>
      </c>
      <c r="G527" s="6" t="str">
        <f t="shared" si="24"/>
        <v>module=imputation</v>
      </c>
    </row>
    <row r="528" spans="1:7" ht="30" customHeight="1">
      <c r="A528" s="3" t="s">
        <v>119</v>
      </c>
      <c r="B528" s="3" t="s">
        <v>2</v>
      </c>
      <c r="C528" s="3" t="s">
        <v>648</v>
      </c>
      <c r="D528" s="3" t="s">
        <v>1646</v>
      </c>
      <c r="E528" s="12" t="s">
        <v>2225</v>
      </c>
      <c r="F528" s="6" t="str">
        <f t="shared" si="24"/>
        <v>module=imputation</v>
      </c>
      <c r="G528" s="6" t="str">
        <f t="shared" si="24"/>
        <v>module=imputation</v>
      </c>
    </row>
    <row r="529" spans="1:7" ht="30" customHeight="1">
      <c r="A529" s="3" t="s">
        <v>119</v>
      </c>
      <c r="B529" s="3" t="s">
        <v>2</v>
      </c>
      <c r="C529" s="3" t="s">
        <v>649</v>
      </c>
      <c r="D529" s="3" t="s">
        <v>1647</v>
      </c>
      <c r="E529" s="12" t="s">
        <v>2225</v>
      </c>
      <c r="F529" s="6" t="str">
        <f t="shared" si="24"/>
        <v>module=imputation</v>
      </c>
      <c r="G529" s="6" t="str">
        <f t="shared" si="24"/>
        <v>module=imputation</v>
      </c>
    </row>
    <row r="530" spans="1:7" ht="30" customHeight="1">
      <c r="A530" s="3" t="s">
        <v>119</v>
      </c>
      <c r="B530" s="3" t="s">
        <v>2</v>
      </c>
      <c r="C530" s="3" t="s">
        <v>650</v>
      </c>
      <c r="D530" s="3" t="s">
        <v>1648</v>
      </c>
      <c r="E530" s="12" t="s">
        <v>2225</v>
      </c>
      <c r="F530" s="6" t="str">
        <f t="shared" si="24"/>
        <v>module=imputation</v>
      </c>
      <c r="G530" s="6" t="str">
        <f t="shared" si="24"/>
        <v>module=imputation</v>
      </c>
    </row>
    <row r="531" spans="1:7" ht="30" customHeight="1">
      <c r="A531" s="3" t="s">
        <v>119</v>
      </c>
      <c r="B531" s="3" t="s">
        <v>2</v>
      </c>
      <c r="C531" s="3" t="s">
        <v>651</v>
      </c>
      <c r="D531" s="3" t="s">
        <v>1649</v>
      </c>
      <c r="E531" s="12" t="s">
        <v>2226</v>
      </c>
      <c r="F531" s="6" t="str">
        <f t="shared" ref="F531:G550" si="25">HYPERLINK("http://www.ssc.wisc.edu/wlsresearch/documentation/waves/?wave=ancillary&amp;module=imputation","module=imputation")</f>
        <v>module=imputation</v>
      </c>
      <c r="G531" s="6" t="str">
        <f t="shared" si="25"/>
        <v>module=imputation</v>
      </c>
    </row>
    <row r="532" spans="1:7" ht="30" customHeight="1">
      <c r="A532" s="3" t="s">
        <v>119</v>
      </c>
      <c r="B532" s="3" t="s">
        <v>2</v>
      </c>
      <c r="C532" s="3" t="s">
        <v>652</v>
      </c>
      <c r="D532" s="3" t="s">
        <v>1650</v>
      </c>
      <c r="E532" s="12" t="s">
        <v>2226</v>
      </c>
      <c r="F532" s="6" t="str">
        <f t="shared" si="25"/>
        <v>module=imputation</v>
      </c>
      <c r="G532" s="6" t="str">
        <f t="shared" si="25"/>
        <v>module=imputation</v>
      </c>
    </row>
    <row r="533" spans="1:7" ht="30" customHeight="1">
      <c r="A533" s="3" t="s">
        <v>119</v>
      </c>
      <c r="B533" s="3" t="s">
        <v>2</v>
      </c>
      <c r="C533" s="3" t="s">
        <v>653</v>
      </c>
      <c r="D533" s="3" t="s">
        <v>1651</v>
      </c>
      <c r="E533" s="12" t="s">
        <v>2226</v>
      </c>
      <c r="F533" s="6" t="str">
        <f t="shared" si="25"/>
        <v>module=imputation</v>
      </c>
      <c r="G533" s="6" t="str">
        <f t="shared" si="25"/>
        <v>module=imputation</v>
      </c>
    </row>
    <row r="534" spans="1:7" ht="30" customHeight="1">
      <c r="A534" s="3" t="s">
        <v>119</v>
      </c>
      <c r="B534" s="3" t="s">
        <v>2</v>
      </c>
      <c r="C534" s="3" t="s">
        <v>654</v>
      </c>
      <c r="D534" s="3" t="s">
        <v>1652</v>
      </c>
      <c r="E534" s="12" t="s">
        <v>2226</v>
      </c>
      <c r="F534" s="6" t="str">
        <f t="shared" si="25"/>
        <v>module=imputation</v>
      </c>
      <c r="G534" s="6" t="str">
        <f t="shared" si="25"/>
        <v>module=imputation</v>
      </c>
    </row>
    <row r="535" spans="1:7" ht="30" customHeight="1">
      <c r="A535" s="3" t="s">
        <v>119</v>
      </c>
      <c r="B535" s="3" t="s">
        <v>2</v>
      </c>
      <c r="C535" s="3" t="s">
        <v>655</v>
      </c>
      <c r="D535" s="3" t="s">
        <v>1653</v>
      </c>
      <c r="E535" s="12" t="s">
        <v>2226</v>
      </c>
      <c r="F535" s="6" t="str">
        <f t="shared" si="25"/>
        <v>module=imputation</v>
      </c>
      <c r="G535" s="6" t="str">
        <f t="shared" si="25"/>
        <v>module=imputation</v>
      </c>
    </row>
    <row r="536" spans="1:7" ht="30" customHeight="1">
      <c r="A536" s="3" t="s">
        <v>119</v>
      </c>
      <c r="B536" s="3" t="s">
        <v>2</v>
      </c>
      <c r="C536" s="3" t="s">
        <v>656</v>
      </c>
      <c r="D536" s="3" t="s">
        <v>1654</v>
      </c>
      <c r="E536" s="12" t="s">
        <v>2227</v>
      </c>
      <c r="F536" s="6" t="str">
        <f t="shared" si="25"/>
        <v>module=imputation</v>
      </c>
      <c r="G536" s="6" t="str">
        <f t="shared" si="25"/>
        <v>module=imputation</v>
      </c>
    </row>
    <row r="537" spans="1:7" ht="30" customHeight="1">
      <c r="A537" s="3" t="s">
        <v>119</v>
      </c>
      <c r="B537" s="3" t="s">
        <v>2</v>
      </c>
      <c r="C537" s="3" t="s">
        <v>657</v>
      </c>
      <c r="D537" s="3" t="s">
        <v>1655</v>
      </c>
      <c r="E537" s="12" t="s">
        <v>2227</v>
      </c>
      <c r="F537" s="6" t="str">
        <f t="shared" si="25"/>
        <v>module=imputation</v>
      </c>
      <c r="G537" s="6" t="str">
        <f t="shared" si="25"/>
        <v>module=imputation</v>
      </c>
    </row>
    <row r="538" spans="1:7" ht="30" customHeight="1">
      <c r="A538" s="3" t="s">
        <v>119</v>
      </c>
      <c r="B538" s="3" t="s">
        <v>2</v>
      </c>
      <c r="C538" s="3" t="s">
        <v>658</v>
      </c>
      <c r="D538" s="3" t="s">
        <v>1656</v>
      </c>
      <c r="E538" s="12" t="s">
        <v>2227</v>
      </c>
      <c r="F538" s="6" t="str">
        <f t="shared" si="25"/>
        <v>module=imputation</v>
      </c>
      <c r="G538" s="6" t="str">
        <f t="shared" si="25"/>
        <v>module=imputation</v>
      </c>
    </row>
    <row r="539" spans="1:7" ht="30" customHeight="1">
      <c r="A539" s="3" t="s">
        <v>119</v>
      </c>
      <c r="B539" s="3" t="s">
        <v>2</v>
      </c>
      <c r="C539" s="3" t="s">
        <v>659</v>
      </c>
      <c r="D539" s="3" t="s">
        <v>1657</v>
      </c>
      <c r="E539" s="12" t="s">
        <v>2227</v>
      </c>
      <c r="F539" s="6" t="str">
        <f t="shared" si="25"/>
        <v>module=imputation</v>
      </c>
      <c r="G539" s="6" t="str">
        <f t="shared" si="25"/>
        <v>module=imputation</v>
      </c>
    </row>
    <row r="540" spans="1:7" ht="30" customHeight="1">
      <c r="A540" s="3" t="s">
        <v>119</v>
      </c>
      <c r="B540" s="3" t="s">
        <v>2</v>
      </c>
      <c r="C540" s="3" t="s">
        <v>660</v>
      </c>
      <c r="D540" s="3" t="s">
        <v>1658</v>
      </c>
      <c r="E540" s="12" t="s">
        <v>2227</v>
      </c>
      <c r="F540" s="6" t="str">
        <f t="shared" si="25"/>
        <v>module=imputation</v>
      </c>
      <c r="G540" s="6" t="str">
        <f t="shared" si="25"/>
        <v>module=imputation</v>
      </c>
    </row>
    <row r="541" spans="1:7" ht="30" customHeight="1">
      <c r="A541" s="3" t="s">
        <v>119</v>
      </c>
      <c r="B541" s="3" t="s">
        <v>2</v>
      </c>
      <c r="C541" s="3" t="s">
        <v>661</v>
      </c>
      <c r="D541" s="3" t="s">
        <v>1659</v>
      </c>
      <c r="E541" s="12" t="s">
        <v>2228</v>
      </c>
      <c r="F541" s="6" t="str">
        <f t="shared" si="25"/>
        <v>module=imputation</v>
      </c>
      <c r="G541" s="6" t="str">
        <f t="shared" si="25"/>
        <v>module=imputation</v>
      </c>
    </row>
    <row r="542" spans="1:7" ht="30" customHeight="1">
      <c r="A542" s="3" t="s">
        <v>119</v>
      </c>
      <c r="B542" s="3" t="s">
        <v>2</v>
      </c>
      <c r="C542" s="3" t="s">
        <v>662</v>
      </c>
      <c r="D542" s="3" t="s">
        <v>1660</v>
      </c>
      <c r="E542" s="12" t="s">
        <v>2228</v>
      </c>
      <c r="F542" s="6" t="str">
        <f t="shared" si="25"/>
        <v>module=imputation</v>
      </c>
      <c r="G542" s="6" t="str">
        <f t="shared" si="25"/>
        <v>module=imputation</v>
      </c>
    </row>
    <row r="543" spans="1:7" ht="30" customHeight="1">
      <c r="A543" s="3" t="s">
        <v>119</v>
      </c>
      <c r="B543" s="3" t="s">
        <v>2</v>
      </c>
      <c r="C543" s="3" t="s">
        <v>663</v>
      </c>
      <c r="D543" s="3" t="s">
        <v>1661</v>
      </c>
      <c r="E543" s="12" t="s">
        <v>2228</v>
      </c>
      <c r="F543" s="6" t="str">
        <f t="shared" si="25"/>
        <v>module=imputation</v>
      </c>
      <c r="G543" s="6" t="str">
        <f t="shared" si="25"/>
        <v>module=imputation</v>
      </c>
    </row>
    <row r="544" spans="1:7" ht="30" customHeight="1">
      <c r="A544" s="3" t="s">
        <v>119</v>
      </c>
      <c r="B544" s="3" t="s">
        <v>2</v>
      </c>
      <c r="C544" s="3" t="s">
        <v>664</v>
      </c>
      <c r="D544" s="3" t="s">
        <v>1662</v>
      </c>
      <c r="E544" s="12" t="s">
        <v>2228</v>
      </c>
      <c r="F544" s="6" t="str">
        <f t="shared" si="25"/>
        <v>module=imputation</v>
      </c>
      <c r="G544" s="6" t="str">
        <f t="shared" si="25"/>
        <v>module=imputation</v>
      </c>
    </row>
    <row r="545" spans="1:7" ht="30" customHeight="1">
      <c r="A545" s="3" t="s">
        <v>119</v>
      </c>
      <c r="B545" s="3" t="s">
        <v>2</v>
      </c>
      <c r="C545" s="3" t="s">
        <v>665</v>
      </c>
      <c r="D545" s="3" t="s">
        <v>1663</v>
      </c>
      <c r="E545" s="12" t="s">
        <v>2228</v>
      </c>
      <c r="F545" s="6" t="str">
        <f t="shared" si="25"/>
        <v>module=imputation</v>
      </c>
      <c r="G545" s="6" t="str">
        <f t="shared" si="25"/>
        <v>module=imputation</v>
      </c>
    </row>
    <row r="546" spans="1:7" ht="30" customHeight="1">
      <c r="A546" s="3" t="s">
        <v>119</v>
      </c>
      <c r="B546" s="3" t="s">
        <v>2</v>
      </c>
      <c r="C546" s="3" t="s">
        <v>666</v>
      </c>
      <c r="D546" s="3" t="s">
        <v>1664</v>
      </c>
      <c r="E546" s="12" t="s">
        <v>2229</v>
      </c>
      <c r="F546" s="6" t="str">
        <f t="shared" si="25"/>
        <v>module=imputation</v>
      </c>
      <c r="G546" s="6" t="str">
        <f t="shared" si="25"/>
        <v>module=imputation</v>
      </c>
    </row>
    <row r="547" spans="1:7" ht="30" customHeight="1">
      <c r="A547" s="3" t="s">
        <v>119</v>
      </c>
      <c r="B547" s="3" t="s">
        <v>2</v>
      </c>
      <c r="C547" s="3" t="s">
        <v>667</v>
      </c>
      <c r="D547" s="3" t="s">
        <v>1665</v>
      </c>
      <c r="E547" s="12" t="s">
        <v>2229</v>
      </c>
      <c r="F547" s="6" t="str">
        <f t="shared" si="25"/>
        <v>module=imputation</v>
      </c>
      <c r="G547" s="6" t="str">
        <f t="shared" si="25"/>
        <v>module=imputation</v>
      </c>
    </row>
    <row r="548" spans="1:7" ht="30" customHeight="1">
      <c r="A548" s="3" t="s">
        <v>119</v>
      </c>
      <c r="B548" s="3" t="s">
        <v>2</v>
      </c>
      <c r="C548" s="3" t="s">
        <v>668</v>
      </c>
      <c r="D548" s="3" t="s">
        <v>1666</v>
      </c>
      <c r="E548" s="12" t="s">
        <v>2229</v>
      </c>
      <c r="F548" s="6" t="str">
        <f t="shared" si="25"/>
        <v>module=imputation</v>
      </c>
      <c r="G548" s="6" t="str">
        <f t="shared" si="25"/>
        <v>module=imputation</v>
      </c>
    </row>
    <row r="549" spans="1:7" ht="30" customHeight="1">
      <c r="A549" s="3" t="s">
        <v>119</v>
      </c>
      <c r="B549" s="3" t="s">
        <v>2</v>
      </c>
      <c r="C549" s="3" t="s">
        <v>669</v>
      </c>
      <c r="D549" s="3" t="s">
        <v>1667</v>
      </c>
      <c r="E549" s="12" t="s">
        <v>2229</v>
      </c>
      <c r="F549" s="6" t="str">
        <f t="shared" si="25"/>
        <v>module=imputation</v>
      </c>
      <c r="G549" s="6" t="str">
        <f t="shared" si="25"/>
        <v>module=imputation</v>
      </c>
    </row>
    <row r="550" spans="1:7" ht="30" customHeight="1">
      <c r="A550" s="3" t="s">
        <v>119</v>
      </c>
      <c r="B550" s="3" t="s">
        <v>2</v>
      </c>
      <c r="C550" s="3" t="s">
        <v>670</v>
      </c>
      <c r="D550" s="3" t="s">
        <v>1668</v>
      </c>
      <c r="E550" s="12" t="s">
        <v>2229</v>
      </c>
      <c r="F550" s="6" t="str">
        <f t="shared" si="25"/>
        <v>module=imputation</v>
      </c>
      <c r="G550" s="6" t="str">
        <f t="shared" si="25"/>
        <v>module=imputation</v>
      </c>
    </row>
    <row r="551" spans="1:7" ht="30" customHeight="1">
      <c r="A551" s="3" t="s">
        <v>119</v>
      </c>
      <c r="B551" s="3" t="s">
        <v>2</v>
      </c>
      <c r="C551" s="3" t="s">
        <v>671</v>
      </c>
      <c r="D551" s="3" t="s">
        <v>1669</v>
      </c>
      <c r="E551" s="12" t="s">
        <v>2230</v>
      </c>
      <c r="F551" s="6" t="str">
        <f t="shared" ref="F551:G570" si="26">HYPERLINK("http://www.ssc.wisc.edu/wlsresearch/documentation/waves/?wave=ancillary&amp;module=imputation","module=imputation")</f>
        <v>module=imputation</v>
      </c>
      <c r="G551" s="6" t="str">
        <f t="shared" si="26"/>
        <v>module=imputation</v>
      </c>
    </row>
    <row r="552" spans="1:7" ht="30" customHeight="1">
      <c r="A552" s="3" t="s">
        <v>119</v>
      </c>
      <c r="B552" s="3" t="s">
        <v>2</v>
      </c>
      <c r="C552" s="3" t="s">
        <v>672</v>
      </c>
      <c r="D552" s="3" t="s">
        <v>1670</v>
      </c>
      <c r="E552" s="12" t="s">
        <v>2230</v>
      </c>
      <c r="F552" s="6" t="str">
        <f t="shared" si="26"/>
        <v>module=imputation</v>
      </c>
      <c r="G552" s="6" t="str">
        <f t="shared" si="26"/>
        <v>module=imputation</v>
      </c>
    </row>
    <row r="553" spans="1:7" ht="30" customHeight="1">
      <c r="A553" s="3" t="s">
        <v>119</v>
      </c>
      <c r="B553" s="3" t="s">
        <v>2</v>
      </c>
      <c r="C553" s="3" t="s">
        <v>673</v>
      </c>
      <c r="D553" s="3" t="s">
        <v>1671</v>
      </c>
      <c r="E553" s="12" t="s">
        <v>2230</v>
      </c>
      <c r="F553" s="6" t="str">
        <f t="shared" si="26"/>
        <v>module=imputation</v>
      </c>
      <c r="G553" s="6" t="str">
        <f t="shared" si="26"/>
        <v>module=imputation</v>
      </c>
    </row>
    <row r="554" spans="1:7" ht="30" customHeight="1">
      <c r="A554" s="3" t="s">
        <v>119</v>
      </c>
      <c r="B554" s="3" t="s">
        <v>2</v>
      </c>
      <c r="C554" s="3" t="s">
        <v>674</v>
      </c>
      <c r="D554" s="3" t="s">
        <v>1672</v>
      </c>
      <c r="E554" s="12" t="s">
        <v>2230</v>
      </c>
      <c r="F554" s="6" t="str">
        <f t="shared" si="26"/>
        <v>module=imputation</v>
      </c>
      <c r="G554" s="6" t="str">
        <f t="shared" si="26"/>
        <v>module=imputation</v>
      </c>
    </row>
    <row r="555" spans="1:7" ht="30" customHeight="1">
      <c r="A555" s="3" t="s">
        <v>119</v>
      </c>
      <c r="B555" s="3" t="s">
        <v>2</v>
      </c>
      <c r="C555" s="3" t="s">
        <v>675</v>
      </c>
      <c r="D555" s="3" t="s">
        <v>1673</v>
      </c>
      <c r="E555" s="12" t="s">
        <v>2230</v>
      </c>
      <c r="F555" s="6" t="str">
        <f t="shared" si="26"/>
        <v>module=imputation</v>
      </c>
      <c r="G555" s="6" t="str">
        <f t="shared" si="26"/>
        <v>module=imputation</v>
      </c>
    </row>
    <row r="556" spans="1:7" ht="30" customHeight="1">
      <c r="A556" s="3" t="s">
        <v>119</v>
      </c>
      <c r="B556" s="3" t="s">
        <v>2</v>
      </c>
      <c r="C556" s="3" t="s">
        <v>676</v>
      </c>
      <c r="D556" s="3" t="s">
        <v>1674</v>
      </c>
      <c r="E556" s="12" t="s">
        <v>2231</v>
      </c>
      <c r="F556" s="6" t="str">
        <f t="shared" si="26"/>
        <v>module=imputation</v>
      </c>
      <c r="G556" s="6" t="str">
        <f t="shared" si="26"/>
        <v>module=imputation</v>
      </c>
    </row>
    <row r="557" spans="1:7" ht="30" customHeight="1">
      <c r="A557" s="3" t="s">
        <v>119</v>
      </c>
      <c r="B557" s="3" t="s">
        <v>2</v>
      </c>
      <c r="C557" s="3" t="s">
        <v>677</v>
      </c>
      <c r="D557" s="3" t="s">
        <v>1675</v>
      </c>
      <c r="E557" s="12" t="s">
        <v>2231</v>
      </c>
      <c r="F557" s="6" t="str">
        <f t="shared" si="26"/>
        <v>module=imputation</v>
      </c>
      <c r="G557" s="6" t="str">
        <f t="shared" si="26"/>
        <v>module=imputation</v>
      </c>
    </row>
    <row r="558" spans="1:7" ht="30" customHeight="1">
      <c r="A558" s="3" t="s">
        <v>119</v>
      </c>
      <c r="B558" s="3" t="s">
        <v>2</v>
      </c>
      <c r="C558" s="3" t="s">
        <v>678</v>
      </c>
      <c r="D558" s="3" t="s">
        <v>1676</v>
      </c>
      <c r="E558" s="12" t="s">
        <v>2231</v>
      </c>
      <c r="F558" s="6" t="str">
        <f t="shared" si="26"/>
        <v>module=imputation</v>
      </c>
      <c r="G558" s="6" t="str">
        <f t="shared" si="26"/>
        <v>module=imputation</v>
      </c>
    </row>
    <row r="559" spans="1:7" ht="30" customHeight="1">
      <c r="A559" s="3" t="s">
        <v>119</v>
      </c>
      <c r="B559" s="3" t="s">
        <v>2</v>
      </c>
      <c r="C559" s="3" t="s">
        <v>679</v>
      </c>
      <c r="D559" s="3" t="s">
        <v>1677</v>
      </c>
      <c r="E559" s="12" t="s">
        <v>2231</v>
      </c>
      <c r="F559" s="6" t="str">
        <f t="shared" si="26"/>
        <v>module=imputation</v>
      </c>
      <c r="G559" s="6" t="str">
        <f t="shared" si="26"/>
        <v>module=imputation</v>
      </c>
    </row>
    <row r="560" spans="1:7" ht="30" customHeight="1">
      <c r="A560" s="3" t="s">
        <v>119</v>
      </c>
      <c r="B560" s="3" t="s">
        <v>2</v>
      </c>
      <c r="C560" s="3" t="s">
        <v>680</v>
      </c>
      <c r="D560" s="3" t="s">
        <v>1678</v>
      </c>
      <c r="E560" s="12" t="s">
        <v>2231</v>
      </c>
      <c r="F560" s="6" t="str">
        <f t="shared" si="26"/>
        <v>module=imputation</v>
      </c>
      <c r="G560" s="6" t="str">
        <f t="shared" si="26"/>
        <v>module=imputation</v>
      </c>
    </row>
    <row r="561" spans="1:7" ht="30" customHeight="1">
      <c r="A561" s="3" t="s">
        <v>119</v>
      </c>
      <c r="B561" s="3" t="s">
        <v>2</v>
      </c>
      <c r="C561" s="3" t="s">
        <v>681</v>
      </c>
      <c r="D561" s="3" t="s">
        <v>1679</v>
      </c>
      <c r="E561" s="12" t="s">
        <v>2232</v>
      </c>
      <c r="F561" s="6" t="str">
        <f t="shared" si="26"/>
        <v>module=imputation</v>
      </c>
      <c r="G561" s="6" t="str">
        <f t="shared" si="26"/>
        <v>module=imputation</v>
      </c>
    </row>
    <row r="562" spans="1:7" ht="30" customHeight="1">
      <c r="A562" s="3" t="s">
        <v>119</v>
      </c>
      <c r="B562" s="3" t="s">
        <v>2</v>
      </c>
      <c r="C562" s="3" t="s">
        <v>682</v>
      </c>
      <c r="D562" s="3" t="s">
        <v>1680</v>
      </c>
      <c r="E562" s="12" t="s">
        <v>2232</v>
      </c>
      <c r="F562" s="6" t="str">
        <f t="shared" si="26"/>
        <v>module=imputation</v>
      </c>
      <c r="G562" s="6" t="str">
        <f t="shared" si="26"/>
        <v>module=imputation</v>
      </c>
    </row>
    <row r="563" spans="1:7" ht="30" customHeight="1">
      <c r="A563" s="3" t="s">
        <v>119</v>
      </c>
      <c r="B563" s="3" t="s">
        <v>2</v>
      </c>
      <c r="C563" s="3" t="s">
        <v>683</v>
      </c>
      <c r="D563" s="3" t="s">
        <v>1681</v>
      </c>
      <c r="E563" s="12" t="s">
        <v>2232</v>
      </c>
      <c r="F563" s="6" t="str">
        <f t="shared" si="26"/>
        <v>module=imputation</v>
      </c>
      <c r="G563" s="6" t="str">
        <f t="shared" si="26"/>
        <v>module=imputation</v>
      </c>
    </row>
    <row r="564" spans="1:7" ht="30" customHeight="1">
      <c r="A564" s="3" t="s">
        <v>119</v>
      </c>
      <c r="B564" s="3" t="s">
        <v>2</v>
      </c>
      <c r="C564" s="3" t="s">
        <v>684</v>
      </c>
      <c r="D564" s="3" t="s">
        <v>1682</v>
      </c>
      <c r="E564" s="12" t="s">
        <v>2232</v>
      </c>
      <c r="F564" s="6" t="str">
        <f t="shared" si="26"/>
        <v>module=imputation</v>
      </c>
      <c r="G564" s="6" t="str">
        <f t="shared" si="26"/>
        <v>module=imputation</v>
      </c>
    </row>
    <row r="565" spans="1:7" ht="30" customHeight="1">
      <c r="A565" s="3" t="s">
        <v>119</v>
      </c>
      <c r="B565" s="3" t="s">
        <v>2</v>
      </c>
      <c r="C565" s="3" t="s">
        <v>685</v>
      </c>
      <c r="D565" s="3" t="s">
        <v>1683</v>
      </c>
      <c r="E565" s="12" t="s">
        <v>2232</v>
      </c>
      <c r="F565" s="6" t="str">
        <f t="shared" si="26"/>
        <v>module=imputation</v>
      </c>
      <c r="G565" s="6" t="str">
        <f t="shared" si="26"/>
        <v>module=imputation</v>
      </c>
    </row>
    <row r="566" spans="1:7" ht="30" customHeight="1">
      <c r="A566" s="3" t="s">
        <v>119</v>
      </c>
      <c r="B566" s="3" t="s">
        <v>2</v>
      </c>
      <c r="C566" s="3" t="s">
        <v>686</v>
      </c>
      <c r="D566" s="3" t="s">
        <v>1684</v>
      </c>
      <c r="E566" s="12" t="s">
        <v>2233</v>
      </c>
      <c r="F566" s="6" t="str">
        <f t="shared" si="26"/>
        <v>module=imputation</v>
      </c>
      <c r="G566" s="6" t="str">
        <f t="shared" si="26"/>
        <v>module=imputation</v>
      </c>
    </row>
    <row r="567" spans="1:7" ht="30" customHeight="1">
      <c r="A567" s="3" t="s">
        <v>119</v>
      </c>
      <c r="B567" s="3" t="s">
        <v>2</v>
      </c>
      <c r="C567" s="3" t="s">
        <v>687</v>
      </c>
      <c r="D567" s="3" t="s">
        <v>1685</v>
      </c>
      <c r="E567" s="12" t="s">
        <v>2233</v>
      </c>
      <c r="F567" s="6" t="str">
        <f t="shared" si="26"/>
        <v>module=imputation</v>
      </c>
      <c r="G567" s="6" t="str">
        <f t="shared" si="26"/>
        <v>module=imputation</v>
      </c>
    </row>
    <row r="568" spans="1:7" ht="30" customHeight="1">
      <c r="A568" s="3" t="s">
        <v>119</v>
      </c>
      <c r="B568" s="3" t="s">
        <v>2</v>
      </c>
      <c r="C568" s="3" t="s">
        <v>688</v>
      </c>
      <c r="D568" s="3" t="s">
        <v>1686</v>
      </c>
      <c r="E568" s="12" t="s">
        <v>2233</v>
      </c>
      <c r="F568" s="6" t="str">
        <f t="shared" si="26"/>
        <v>module=imputation</v>
      </c>
      <c r="G568" s="6" t="str">
        <f t="shared" si="26"/>
        <v>module=imputation</v>
      </c>
    </row>
    <row r="569" spans="1:7" ht="30" customHeight="1">
      <c r="A569" s="3" t="s">
        <v>119</v>
      </c>
      <c r="B569" s="3" t="s">
        <v>2</v>
      </c>
      <c r="C569" s="3" t="s">
        <v>689</v>
      </c>
      <c r="D569" s="3" t="s">
        <v>1687</v>
      </c>
      <c r="E569" s="12" t="s">
        <v>2233</v>
      </c>
      <c r="F569" s="6" t="str">
        <f t="shared" si="26"/>
        <v>module=imputation</v>
      </c>
      <c r="G569" s="6" t="str">
        <f t="shared" si="26"/>
        <v>module=imputation</v>
      </c>
    </row>
    <row r="570" spans="1:7" ht="30" customHeight="1">
      <c r="A570" s="3" t="s">
        <v>119</v>
      </c>
      <c r="B570" s="3" t="s">
        <v>2</v>
      </c>
      <c r="C570" s="3" t="s">
        <v>690</v>
      </c>
      <c r="D570" s="3" t="s">
        <v>1688</v>
      </c>
      <c r="E570" s="12" t="s">
        <v>2233</v>
      </c>
      <c r="F570" s="6" t="str">
        <f t="shared" si="26"/>
        <v>module=imputation</v>
      </c>
      <c r="G570" s="6" t="str">
        <f t="shared" si="26"/>
        <v>module=imputation</v>
      </c>
    </row>
    <row r="571" spans="1:7" ht="30" customHeight="1">
      <c r="A571" s="3" t="s">
        <v>119</v>
      </c>
      <c r="B571" s="3" t="s">
        <v>2</v>
      </c>
      <c r="C571" s="3" t="s">
        <v>691</v>
      </c>
      <c r="D571" s="3" t="s">
        <v>1689</v>
      </c>
      <c r="E571" s="12" t="s">
        <v>2234</v>
      </c>
      <c r="F571" s="6" t="str">
        <f t="shared" ref="F571:G590" si="27">HYPERLINK("http://www.ssc.wisc.edu/wlsresearch/documentation/waves/?wave=ancillary&amp;module=imputation","module=imputation")</f>
        <v>module=imputation</v>
      </c>
      <c r="G571" s="6" t="str">
        <f t="shared" si="27"/>
        <v>module=imputation</v>
      </c>
    </row>
    <row r="572" spans="1:7" ht="30" customHeight="1">
      <c r="A572" s="3" t="s">
        <v>119</v>
      </c>
      <c r="B572" s="3" t="s">
        <v>2</v>
      </c>
      <c r="C572" s="3" t="s">
        <v>692</v>
      </c>
      <c r="D572" s="3" t="s">
        <v>1690</v>
      </c>
      <c r="E572" s="12" t="s">
        <v>2234</v>
      </c>
      <c r="F572" s="6" t="str">
        <f t="shared" si="27"/>
        <v>module=imputation</v>
      </c>
      <c r="G572" s="6" t="str">
        <f t="shared" si="27"/>
        <v>module=imputation</v>
      </c>
    </row>
    <row r="573" spans="1:7" ht="30" customHeight="1">
      <c r="A573" s="3" t="s">
        <v>119</v>
      </c>
      <c r="B573" s="3" t="s">
        <v>2</v>
      </c>
      <c r="C573" s="3" t="s">
        <v>693</v>
      </c>
      <c r="D573" s="3" t="s">
        <v>1691</v>
      </c>
      <c r="E573" s="12" t="s">
        <v>2234</v>
      </c>
      <c r="F573" s="6" t="str">
        <f t="shared" si="27"/>
        <v>module=imputation</v>
      </c>
      <c r="G573" s="6" t="str">
        <f t="shared" si="27"/>
        <v>module=imputation</v>
      </c>
    </row>
    <row r="574" spans="1:7" ht="30" customHeight="1">
      <c r="A574" s="3" t="s">
        <v>119</v>
      </c>
      <c r="B574" s="3" t="s">
        <v>2</v>
      </c>
      <c r="C574" s="3" t="s">
        <v>694</v>
      </c>
      <c r="D574" s="3" t="s">
        <v>1692</v>
      </c>
      <c r="E574" s="12" t="s">
        <v>2234</v>
      </c>
      <c r="F574" s="6" t="str">
        <f t="shared" si="27"/>
        <v>module=imputation</v>
      </c>
      <c r="G574" s="6" t="str">
        <f t="shared" si="27"/>
        <v>module=imputation</v>
      </c>
    </row>
    <row r="575" spans="1:7" ht="30" customHeight="1">
      <c r="A575" s="3" t="s">
        <v>119</v>
      </c>
      <c r="B575" s="3" t="s">
        <v>2</v>
      </c>
      <c r="C575" s="3" t="s">
        <v>695</v>
      </c>
      <c r="D575" s="3" t="s">
        <v>1693</v>
      </c>
      <c r="E575" s="12" t="s">
        <v>2234</v>
      </c>
      <c r="F575" s="6" t="str">
        <f t="shared" si="27"/>
        <v>module=imputation</v>
      </c>
      <c r="G575" s="6" t="str">
        <f t="shared" si="27"/>
        <v>module=imputation</v>
      </c>
    </row>
    <row r="576" spans="1:7" ht="30" customHeight="1">
      <c r="A576" s="3" t="s">
        <v>119</v>
      </c>
      <c r="B576" s="3" t="s">
        <v>2</v>
      </c>
      <c r="C576" s="3" t="s">
        <v>696</v>
      </c>
      <c r="D576" s="3" t="s">
        <v>1694</v>
      </c>
      <c r="E576" s="12" t="s">
        <v>2235</v>
      </c>
      <c r="F576" s="6" t="str">
        <f t="shared" si="27"/>
        <v>module=imputation</v>
      </c>
      <c r="G576" s="6" t="str">
        <f t="shared" si="27"/>
        <v>module=imputation</v>
      </c>
    </row>
    <row r="577" spans="1:7" ht="30" customHeight="1">
      <c r="A577" s="3" t="s">
        <v>119</v>
      </c>
      <c r="B577" s="3" t="s">
        <v>2</v>
      </c>
      <c r="C577" s="3" t="s">
        <v>697</v>
      </c>
      <c r="D577" s="3" t="s">
        <v>1695</v>
      </c>
      <c r="E577" s="12" t="s">
        <v>2235</v>
      </c>
      <c r="F577" s="6" t="str">
        <f t="shared" si="27"/>
        <v>module=imputation</v>
      </c>
      <c r="G577" s="6" t="str">
        <f t="shared" si="27"/>
        <v>module=imputation</v>
      </c>
    </row>
    <row r="578" spans="1:7" ht="30" customHeight="1">
      <c r="A578" s="3" t="s">
        <v>119</v>
      </c>
      <c r="B578" s="3" t="s">
        <v>2</v>
      </c>
      <c r="C578" s="3" t="s">
        <v>698</v>
      </c>
      <c r="D578" s="3" t="s">
        <v>1696</v>
      </c>
      <c r="E578" s="12" t="s">
        <v>2235</v>
      </c>
      <c r="F578" s="6" t="str">
        <f t="shared" si="27"/>
        <v>module=imputation</v>
      </c>
      <c r="G578" s="6" t="str">
        <f t="shared" si="27"/>
        <v>module=imputation</v>
      </c>
    </row>
    <row r="579" spans="1:7" ht="30" customHeight="1">
      <c r="A579" s="3" t="s">
        <v>119</v>
      </c>
      <c r="B579" s="3" t="s">
        <v>2</v>
      </c>
      <c r="C579" s="3" t="s">
        <v>699</v>
      </c>
      <c r="D579" s="3" t="s">
        <v>1697</v>
      </c>
      <c r="E579" s="12" t="s">
        <v>2235</v>
      </c>
      <c r="F579" s="6" t="str">
        <f t="shared" si="27"/>
        <v>module=imputation</v>
      </c>
      <c r="G579" s="6" t="str">
        <f t="shared" si="27"/>
        <v>module=imputation</v>
      </c>
    </row>
    <row r="580" spans="1:7" ht="30" customHeight="1">
      <c r="A580" s="3" t="s">
        <v>119</v>
      </c>
      <c r="B580" s="3" t="s">
        <v>2</v>
      </c>
      <c r="C580" s="3" t="s">
        <v>700</v>
      </c>
      <c r="D580" s="3" t="s">
        <v>1698</v>
      </c>
      <c r="E580" s="12" t="s">
        <v>2235</v>
      </c>
      <c r="F580" s="6" t="str">
        <f t="shared" si="27"/>
        <v>module=imputation</v>
      </c>
      <c r="G580" s="6" t="str">
        <f t="shared" si="27"/>
        <v>module=imputation</v>
      </c>
    </row>
    <row r="581" spans="1:7" ht="30" customHeight="1">
      <c r="A581" s="3" t="s">
        <v>119</v>
      </c>
      <c r="B581" s="3" t="s">
        <v>2</v>
      </c>
      <c r="C581" s="3" t="s">
        <v>701</v>
      </c>
      <c r="D581" s="3" t="s">
        <v>1699</v>
      </c>
      <c r="E581" s="12" t="s">
        <v>2236</v>
      </c>
      <c r="F581" s="6" t="str">
        <f t="shared" si="27"/>
        <v>module=imputation</v>
      </c>
      <c r="G581" s="6" t="str">
        <f t="shared" si="27"/>
        <v>module=imputation</v>
      </c>
    </row>
    <row r="582" spans="1:7" ht="30" customHeight="1">
      <c r="A582" s="3" t="s">
        <v>119</v>
      </c>
      <c r="B582" s="3" t="s">
        <v>2</v>
      </c>
      <c r="C582" s="3" t="s">
        <v>702</v>
      </c>
      <c r="D582" s="3" t="s">
        <v>1700</v>
      </c>
      <c r="E582" s="12" t="s">
        <v>2236</v>
      </c>
      <c r="F582" s="6" t="str">
        <f t="shared" si="27"/>
        <v>module=imputation</v>
      </c>
      <c r="G582" s="6" t="str">
        <f t="shared" si="27"/>
        <v>module=imputation</v>
      </c>
    </row>
    <row r="583" spans="1:7" ht="30" customHeight="1">
      <c r="A583" s="3" t="s">
        <v>119</v>
      </c>
      <c r="B583" s="3" t="s">
        <v>2</v>
      </c>
      <c r="C583" s="3" t="s">
        <v>703</v>
      </c>
      <c r="D583" s="3" t="s">
        <v>1701</v>
      </c>
      <c r="E583" s="12" t="s">
        <v>2236</v>
      </c>
      <c r="F583" s="6" t="str">
        <f t="shared" si="27"/>
        <v>module=imputation</v>
      </c>
      <c r="G583" s="6" t="str">
        <f t="shared" si="27"/>
        <v>module=imputation</v>
      </c>
    </row>
    <row r="584" spans="1:7" ht="30" customHeight="1">
      <c r="A584" s="3" t="s">
        <v>119</v>
      </c>
      <c r="B584" s="3" t="s">
        <v>2</v>
      </c>
      <c r="C584" s="3" t="s">
        <v>704</v>
      </c>
      <c r="D584" s="3" t="s">
        <v>1702</v>
      </c>
      <c r="E584" s="12" t="s">
        <v>2236</v>
      </c>
      <c r="F584" s="6" t="str">
        <f t="shared" si="27"/>
        <v>module=imputation</v>
      </c>
      <c r="G584" s="6" t="str">
        <f t="shared" si="27"/>
        <v>module=imputation</v>
      </c>
    </row>
    <row r="585" spans="1:7" ht="30" customHeight="1">
      <c r="A585" s="3" t="s">
        <v>119</v>
      </c>
      <c r="B585" s="3" t="s">
        <v>2</v>
      </c>
      <c r="C585" s="3" t="s">
        <v>705</v>
      </c>
      <c r="D585" s="3" t="s">
        <v>1703</v>
      </c>
      <c r="E585" s="12" t="s">
        <v>2236</v>
      </c>
      <c r="F585" s="6" t="str">
        <f t="shared" si="27"/>
        <v>module=imputation</v>
      </c>
      <c r="G585" s="6" t="str">
        <f t="shared" si="27"/>
        <v>module=imputation</v>
      </c>
    </row>
    <row r="586" spans="1:7" ht="30" customHeight="1">
      <c r="A586" s="3" t="s">
        <v>119</v>
      </c>
      <c r="B586" s="3" t="s">
        <v>2</v>
      </c>
      <c r="C586" s="3" t="s">
        <v>706</v>
      </c>
      <c r="D586" s="3" t="s">
        <v>1704</v>
      </c>
      <c r="E586" s="12" t="s">
        <v>2237</v>
      </c>
      <c r="F586" s="6" t="str">
        <f t="shared" si="27"/>
        <v>module=imputation</v>
      </c>
      <c r="G586" s="6" t="str">
        <f t="shared" si="27"/>
        <v>module=imputation</v>
      </c>
    </row>
    <row r="587" spans="1:7" ht="30" customHeight="1">
      <c r="A587" s="3" t="s">
        <v>119</v>
      </c>
      <c r="B587" s="3" t="s">
        <v>2</v>
      </c>
      <c r="C587" s="3" t="s">
        <v>707</v>
      </c>
      <c r="D587" s="3" t="s">
        <v>1705</v>
      </c>
      <c r="E587" s="12" t="s">
        <v>2237</v>
      </c>
      <c r="F587" s="6" t="str">
        <f t="shared" si="27"/>
        <v>module=imputation</v>
      </c>
      <c r="G587" s="6" t="str">
        <f t="shared" si="27"/>
        <v>module=imputation</v>
      </c>
    </row>
    <row r="588" spans="1:7" ht="30" customHeight="1">
      <c r="A588" s="3" t="s">
        <v>119</v>
      </c>
      <c r="B588" s="3" t="s">
        <v>2</v>
      </c>
      <c r="C588" s="3" t="s">
        <v>708</v>
      </c>
      <c r="D588" s="3" t="s">
        <v>1706</v>
      </c>
      <c r="E588" s="12" t="s">
        <v>2237</v>
      </c>
      <c r="F588" s="6" t="str">
        <f t="shared" si="27"/>
        <v>module=imputation</v>
      </c>
      <c r="G588" s="6" t="str">
        <f t="shared" si="27"/>
        <v>module=imputation</v>
      </c>
    </row>
    <row r="589" spans="1:7" ht="30" customHeight="1">
      <c r="A589" s="3" t="s">
        <v>119</v>
      </c>
      <c r="B589" s="3" t="s">
        <v>2</v>
      </c>
      <c r="C589" s="3" t="s">
        <v>709</v>
      </c>
      <c r="D589" s="3" t="s">
        <v>1707</v>
      </c>
      <c r="E589" s="12" t="s">
        <v>2237</v>
      </c>
      <c r="F589" s="6" t="str">
        <f t="shared" si="27"/>
        <v>module=imputation</v>
      </c>
      <c r="G589" s="6" t="str">
        <f t="shared" si="27"/>
        <v>module=imputation</v>
      </c>
    </row>
    <row r="590" spans="1:7" ht="30" customHeight="1">
      <c r="A590" s="3" t="s">
        <v>119</v>
      </c>
      <c r="B590" s="3" t="s">
        <v>2</v>
      </c>
      <c r="C590" s="3" t="s">
        <v>710</v>
      </c>
      <c r="D590" s="3" t="s">
        <v>1708</v>
      </c>
      <c r="E590" s="12" t="s">
        <v>2237</v>
      </c>
      <c r="F590" s="6" t="str">
        <f t="shared" si="27"/>
        <v>module=imputation</v>
      </c>
      <c r="G590" s="6" t="str">
        <f t="shared" si="27"/>
        <v>module=imputation</v>
      </c>
    </row>
    <row r="591" spans="1:7" ht="30" customHeight="1">
      <c r="A591" s="3" t="s">
        <v>119</v>
      </c>
      <c r="B591" s="3" t="s">
        <v>2</v>
      </c>
      <c r="C591" s="3" t="s">
        <v>711</v>
      </c>
      <c r="D591" s="3" t="s">
        <v>1709</v>
      </c>
      <c r="E591" s="12" t="s">
        <v>2238</v>
      </c>
      <c r="F591" s="6" t="str">
        <f t="shared" ref="F591:G610" si="28">HYPERLINK("http://www.ssc.wisc.edu/wlsresearch/documentation/waves/?wave=ancillary&amp;module=imputation","module=imputation")</f>
        <v>module=imputation</v>
      </c>
      <c r="G591" s="6" t="str">
        <f t="shared" si="28"/>
        <v>module=imputation</v>
      </c>
    </row>
    <row r="592" spans="1:7" ht="30" customHeight="1">
      <c r="A592" s="3" t="s">
        <v>119</v>
      </c>
      <c r="B592" s="3" t="s">
        <v>2</v>
      </c>
      <c r="C592" s="3" t="s">
        <v>712</v>
      </c>
      <c r="D592" s="3" t="s">
        <v>1710</v>
      </c>
      <c r="E592" s="12" t="s">
        <v>2238</v>
      </c>
      <c r="F592" s="6" t="str">
        <f t="shared" si="28"/>
        <v>module=imputation</v>
      </c>
      <c r="G592" s="6" t="str">
        <f t="shared" si="28"/>
        <v>module=imputation</v>
      </c>
    </row>
    <row r="593" spans="1:7" ht="30" customHeight="1">
      <c r="A593" s="3" t="s">
        <v>119</v>
      </c>
      <c r="B593" s="3" t="s">
        <v>2</v>
      </c>
      <c r="C593" s="3" t="s">
        <v>713</v>
      </c>
      <c r="D593" s="3" t="s">
        <v>1711</v>
      </c>
      <c r="E593" s="12" t="s">
        <v>2238</v>
      </c>
      <c r="F593" s="6" t="str">
        <f t="shared" si="28"/>
        <v>module=imputation</v>
      </c>
      <c r="G593" s="6" t="str">
        <f t="shared" si="28"/>
        <v>module=imputation</v>
      </c>
    </row>
    <row r="594" spans="1:7" ht="30" customHeight="1">
      <c r="A594" s="3" t="s">
        <v>119</v>
      </c>
      <c r="B594" s="3" t="s">
        <v>2</v>
      </c>
      <c r="C594" s="3" t="s">
        <v>714</v>
      </c>
      <c r="D594" s="3" t="s">
        <v>1712</v>
      </c>
      <c r="E594" s="12" t="s">
        <v>2238</v>
      </c>
      <c r="F594" s="6" t="str">
        <f t="shared" si="28"/>
        <v>module=imputation</v>
      </c>
      <c r="G594" s="6" t="str">
        <f t="shared" si="28"/>
        <v>module=imputation</v>
      </c>
    </row>
    <row r="595" spans="1:7" ht="30" customHeight="1">
      <c r="A595" s="3" t="s">
        <v>119</v>
      </c>
      <c r="B595" s="3" t="s">
        <v>2</v>
      </c>
      <c r="C595" s="3" t="s">
        <v>715</v>
      </c>
      <c r="D595" s="3" t="s">
        <v>1713</v>
      </c>
      <c r="E595" s="12" t="s">
        <v>2238</v>
      </c>
      <c r="F595" s="6" t="str">
        <f t="shared" si="28"/>
        <v>module=imputation</v>
      </c>
      <c r="G595" s="6" t="str">
        <f t="shared" si="28"/>
        <v>module=imputation</v>
      </c>
    </row>
    <row r="596" spans="1:7" ht="30" customHeight="1">
      <c r="A596" s="3" t="s">
        <v>119</v>
      </c>
      <c r="B596" s="3" t="s">
        <v>2</v>
      </c>
      <c r="C596" s="3" t="s">
        <v>716</v>
      </c>
      <c r="D596" s="3" t="s">
        <v>1714</v>
      </c>
      <c r="E596" s="12" t="s">
        <v>2239</v>
      </c>
      <c r="F596" s="6" t="str">
        <f t="shared" si="28"/>
        <v>module=imputation</v>
      </c>
      <c r="G596" s="6" t="str">
        <f t="shared" si="28"/>
        <v>module=imputation</v>
      </c>
    </row>
    <row r="597" spans="1:7" ht="30" customHeight="1">
      <c r="A597" s="3" t="s">
        <v>119</v>
      </c>
      <c r="B597" s="3" t="s">
        <v>2</v>
      </c>
      <c r="C597" s="3" t="s">
        <v>717</v>
      </c>
      <c r="D597" s="3" t="s">
        <v>1715</v>
      </c>
      <c r="E597" s="12" t="s">
        <v>2239</v>
      </c>
      <c r="F597" s="6" t="str">
        <f t="shared" si="28"/>
        <v>module=imputation</v>
      </c>
      <c r="G597" s="6" t="str">
        <f t="shared" si="28"/>
        <v>module=imputation</v>
      </c>
    </row>
    <row r="598" spans="1:7" ht="30" customHeight="1">
      <c r="A598" s="3" t="s">
        <v>119</v>
      </c>
      <c r="B598" s="3" t="s">
        <v>2</v>
      </c>
      <c r="C598" s="3" t="s">
        <v>718</v>
      </c>
      <c r="D598" s="3" t="s">
        <v>1716</v>
      </c>
      <c r="E598" s="12" t="s">
        <v>2239</v>
      </c>
      <c r="F598" s="6" t="str">
        <f t="shared" si="28"/>
        <v>module=imputation</v>
      </c>
      <c r="G598" s="6" t="str">
        <f t="shared" si="28"/>
        <v>module=imputation</v>
      </c>
    </row>
    <row r="599" spans="1:7" ht="30" customHeight="1">
      <c r="A599" s="3" t="s">
        <v>119</v>
      </c>
      <c r="B599" s="3" t="s">
        <v>2</v>
      </c>
      <c r="C599" s="3" t="s">
        <v>719</v>
      </c>
      <c r="D599" s="3" t="s">
        <v>1717</v>
      </c>
      <c r="E599" s="12" t="s">
        <v>2239</v>
      </c>
      <c r="F599" s="6" t="str">
        <f t="shared" si="28"/>
        <v>module=imputation</v>
      </c>
      <c r="G599" s="6" t="str">
        <f t="shared" si="28"/>
        <v>module=imputation</v>
      </c>
    </row>
    <row r="600" spans="1:7" ht="30" customHeight="1">
      <c r="A600" s="3" t="s">
        <v>119</v>
      </c>
      <c r="B600" s="3" t="s">
        <v>2</v>
      </c>
      <c r="C600" s="3" t="s">
        <v>720</v>
      </c>
      <c r="D600" s="3" t="s">
        <v>1718</v>
      </c>
      <c r="E600" s="12" t="s">
        <v>2239</v>
      </c>
      <c r="F600" s="6" t="str">
        <f t="shared" si="28"/>
        <v>module=imputation</v>
      </c>
      <c r="G600" s="6" t="str">
        <f t="shared" si="28"/>
        <v>module=imputation</v>
      </c>
    </row>
    <row r="601" spans="1:7" ht="30" customHeight="1">
      <c r="A601" s="3" t="s">
        <v>119</v>
      </c>
      <c r="B601" s="3" t="s">
        <v>2</v>
      </c>
      <c r="C601" s="3" t="s">
        <v>721</v>
      </c>
      <c r="D601" s="3" t="s">
        <v>1719</v>
      </c>
      <c r="E601" s="12" t="s">
        <v>2240</v>
      </c>
      <c r="F601" s="6" t="str">
        <f t="shared" si="28"/>
        <v>module=imputation</v>
      </c>
      <c r="G601" s="6" t="str">
        <f t="shared" si="28"/>
        <v>module=imputation</v>
      </c>
    </row>
    <row r="602" spans="1:7" ht="30" customHeight="1">
      <c r="A602" s="3" t="s">
        <v>119</v>
      </c>
      <c r="B602" s="3" t="s">
        <v>2</v>
      </c>
      <c r="C602" s="3" t="s">
        <v>722</v>
      </c>
      <c r="D602" s="3" t="s">
        <v>1720</v>
      </c>
      <c r="E602" s="12" t="s">
        <v>2240</v>
      </c>
      <c r="F602" s="6" t="str">
        <f t="shared" si="28"/>
        <v>module=imputation</v>
      </c>
      <c r="G602" s="6" t="str">
        <f t="shared" si="28"/>
        <v>module=imputation</v>
      </c>
    </row>
    <row r="603" spans="1:7" ht="30" customHeight="1">
      <c r="A603" s="3" t="s">
        <v>119</v>
      </c>
      <c r="B603" s="3" t="s">
        <v>2</v>
      </c>
      <c r="C603" s="3" t="s">
        <v>723</v>
      </c>
      <c r="D603" s="3" t="s">
        <v>1721</v>
      </c>
      <c r="E603" s="12" t="s">
        <v>2240</v>
      </c>
      <c r="F603" s="6" t="str">
        <f t="shared" si="28"/>
        <v>module=imputation</v>
      </c>
      <c r="G603" s="6" t="str">
        <f t="shared" si="28"/>
        <v>module=imputation</v>
      </c>
    </row>
    <row r="604" spans="1:7" ht="30" customHeight="1">
      <c r="A604" s="3" t="s">
        <v>119</v>
      </c>
      <c r="B604" s="3" t="s">
        <v>2</v>
      </c>
      <c r="C604" s="3" t="s">
        <v>724</v>
      </c>
      <c r="D604" s="3" t="s">
        <v>1722</v>
      </c>
      <c r="E604" s="12" t="s">
        <v>2240</v>
      </c>
      <c r="F604" s="6" t="str">
        <f t="shared" si="28"/>
        <v>module=imputation</v>
      </c>
      <c r="G604" s="6" t="str">
        <f t="shared" si="28"/>
        <v>module=imputation</v>
      </c>
    </row>
    <row r="605" spans="1:7" ht="30" customHeight="1">
      <c r="A605" s="3" t="s">
        <v>119</v>
      </c>
      <c r="B605" s="3" t="s">
        <v>2</v>
      </c>
      <c r="C605" s="3" t="s">
        <v>725</v>
      </c>
      <c r="D605" s="3" t="s">
        <v>1723</v>
      </c>
      <c r="E605" s="12" t="s">
        <v>2240</v>
      </c>
      <c r="F605" s="6" t="str">
        <f t="shared" si="28"/>
        <v>module=imputation</v>
      </c>
      <c r="G605" s="6" t="str">
        <f t="shared" si="28"/>
        <v>module=imputation</v>
      </c>
    </row>
    <row r="606" spans="1:7" ht="30" customHeight="1">
      <c r="A606" s="3" t="s">
        <v>119</v>
      </c>
      <c r="B606" s="3" t="s">
        <v>2</v>
      </c>
      <c r="C606" s="3" t="s">
        <v>726</v>
      </c>
      <c r="D606" s="3" t="s">
        <v>1724</v>
      </c>
      <c r="E606" s="12" t="s">
        <v>2241</v>
      </c>
      <c r="F606" s="6" t="str">
        <f t="shared" si="28"/>
        <v>module=imputation</v>
      </c>
      <c r="G606" s="6" t="str">
        <f t="shared" si="28"/>
        <v>module=imputation</v>
      </c>
    </row>
    <row r="607" spans="1:7" ht="30" customHeight="1">
      <c r="A607" s="3" t="s">
        <v>119</v>
      </c>
      <c r="B607" s="3" t="s">
        <v>2</v>
      </c>
      <c r="C607" s="3" t="s">
        <v>727</v>
      </c>
      <c r="D607" s="3" t="s">
        <v>1725</v>
      </c>
      <c r="E607" s="12" t="s">
        <v>2241</v>
      </c>
      <c r="F607" s="6" t="str">
        <f t="shared" si="28"/>
        <v>module=imputation</v>
      </c>
      <c r="G607" s="6" t="str">
        <f t="shared" si="28"/>
        <v>module=imputation</v>
      </c>
    </row>
    <row r="608" spans="1:7" ht="30" customHeight="1">
      <c r="A608" s="3" t="s">
        <v>119</v>
      </c>
      <c r="B608" s="3" t="s">
        <v>2</v>
      </c>
      <c r="C608" s="3" t="s">
        <v>728</v>
      </c>
      <c r="D608" s="3" t="s">
        <v>1726</v>
      </c>
      <c r="E608" s="12" t="s">
        <v>2241</v>
      </c>
      <c r="F608" s="6" t="str">
        <f t="shared" si="28"/>
        <v>module=imputation</v>
      </c>
      <c r="G608" s="6" t="str">
        <f t="shared" si="28"/>
        <v>module=imputation</v>
      </c>
    </row>
    <row r="609" spans="1:7" ht="30" customHeight="1">
      <c r="A609" s="3" t="s">
        <v>119</v>
      </c>
      <c r="B609" s="3" t="s">
        <v>2</v>
      </c>
      <c r="C609" s="3" t="s">
        <v>729</v>
      </c>
      <c r="D609" s="3" t="s">
        <v>1727</v>
      </c>
      <c r="E609" s="12" t="s">
        <v>2241</v>
      </c>
      <c r="F609" s="6" t="str">
        <f t="shared" si="28"/>
        <v>module=imputation</v>
      </c>
      <c r="G609" s="6" t="str">
        <f t="shared" si="28"/>
        <v>module=imputation</v>
      </c>
    </row>
    <row r="610" spans="1:7" ht="30" customHeight="1">
      <c r="A610" s="3" t="s">
        <v>119</v>
      </c>
      <c r="B610" s="3" t="s">
        <v>2</v>
      </c>
      <c r="C610" s="3" t="s">
        <v>730</v>
      </c>
      <c r="D610" s="3" t="s">
        <v>1728</v>
      </c>
      <c r="E610" s="12" t="s">
        <v>2241</v>
      </c>
      <c r="F610" s="6" t="str">
        <f t="shared" si="28"/>
        <v>module=imputation</v>
      </c>
      <c r="G610" s="6" t="str">
        <f t="shared" si="28"/>
        <v>module=imputation</v>
      </c>
    </row>
    <row r="611" spans="1:7" ht="30" customHeight="1">
      <c r="A611" s="3" t="s">
        <v>119</v>
      </c>
      <c r="B611" s="3" t="s">
        <v>2</v>
      </c>
      <c r="C611" s="3" t="s">
        <v>731</v>
      </c>
      <c r="D611" s="3" t="s">
        <v>1729</v>
      </c>
      <c r="E611" s="12" t="s">
        <v>2242</v>
      </c>
      <c r="F611" s="6" t="str">
        <f t="shared" ref="F611:G630" si="29">HYPERLINK("http://www.ssc.wisc.edu/wlsresearch/documentation/waves/?wave=ancillary&amp;module=imputation","module=imputation")</f>
        <v>module=imputation</v>
      </c>
      <c r="G611" s="6" t="str">
        <f t="shared" si="29"/>
        <v>module=imputation</v>
      </c>
    </row>
    <row r="612" spans="1:7" ht="30" customHeight="1">
      <c r="A612" s="3" t="s">
        <v>119</v>
      </c>
      <c r="B612" s="3" t="s">
        <v>2</v>
      </c>
      <c r="C612" s="3" t="s">
        <v>732</v>
      </c>
      <c r="D612" s="3" t="s">
        <v>1730</v>
      </c>
      <c r="E612" s="12" t="s">
        <v>2242</v>
      </c>
      <c r="F612" s="6" t="str">
        <f t="shared" si="29"/>
        <v>module=imputation</v>
      </c>
      <c r="G612" s="6" t="str">
        <f t="shared" si="29"/>
        <v>module=imputation</v>
      </c>
    </row>
    <row r="613" spans="1:7" ht="30" customHeight="1">
      <c r="A613" s="3" t="s">
        <v>119</v>
      </c>
      <c r="B613" s="3" t="s">
        <v>2</v>
      </c>
      <c r="C613" s="3" t="s">
        <v>733</v>
      </c>
      <c r="D613" s="3" t="s">
        <v>1731</v>
      </c>
      <c r="E613" s="12" t="s">
        <v>2242</v>
      </c>
      <c r="F613" s="6" t="str">
        <f t="shared" si="29"/>
        <v>module=imputation</v>
      </c>
      <c r="G613" s="6" t="str">
        <f t="shared" si="29"/>
        <v>module=imputation</v>
      </c>
    </row>
    <row r="614" spans="1:7" ht="30" customHeight="1">
      <c r="A614" s="3" t="s">
        <v>119</v>
      </c>
      <c r="B614" s="3" t="s">
        <v>2</v>
      </c>
      <c r="C614" s="3" t="s">
        <v>734</v>
      </c>
      <c r="D614" s="3" t="s">
        <v>1732</v>
      </c>
      <c r="E614" s="12" t="s">
        <v>2242</v>
      </c>
      <c r="F614" s="6" t="str">
        <f t="shared" si="29"/>
        <v>module=imputation</v>
      </c>
      <c r="G614" s="6" t="str">
        <f t="shared" si="29"/>
        <v>module=imputation</v>
      </c>
    </row>
    <row r="615" spans="1:7" ht="30" customHeight="1">
      <c r="A615" s="3" t="s">
        <v>119</v>
      </c>
      <c r="B615" s="3" t="s">
        <v>2</v>
      </c>
      <c r="C615" s="3" t="s">
        <v>735</v>
      </c>
      <c r="D615" s="3" t="s">
        <v>1733</v>
      </c>
      <c r="E615" s="12" t="s">
        <v>2242</v>
      </c>
      <c r="F615" s="6" t="str">
        <f t="shared" si="29"/>
        <v>module=imputation</v>
      </c>
      <c r="G615" s="6" t="str">
        <f t="shared" si="29"/>
        <v>module=imputation</v>
      </c>
    </row>
    <row r="616" spans="1:7" ht="30" customHeight="1">
      <c r="A616" s="3" t="s">
        <v>119</v>
      </c>
      <c r="B616" s="3" t="s">
        <v>2</v>
      </c>
      <c r="C616" s="3" t="s">
        <v>736</v>
      </c>
      <c r="D616" s="3" t="s">
        <v>1734</v>
      </c>
      <c r="E616" s="12" t="s">
        <v>2243</v>
      </c>
      <c r="F616" s="6" t="str">
        <f t="shared" si="29"/>
        <v>module=imputation</v>
      </c>
      <c r="G616" s="6" t="str">
        <f t="shared" si="29"/>
        <v>module=imputation</v>
      </c>
    </row>
    <row r="617" spans="1:7" ht="30" customHeight="1">
      <c r="A617" s="3" t="s">
        <v>119</v>
      </c>
      <c r="B617" s="3" t="s">
        <v>2</v>
      </c>
      <c r="C617" s="3" t="s">
        <v>737</v>
      </c>
      <c r="D617" s="3" t="s">
        <v>1735</v>
      </c>
      <c r="E617" s="12" t="s">
        <v>2243</v>
      </c>
      <c r="F617" s="6" t="str">
        <f t="shared" si="29"/>
        <v>module=imputation</v>
      </c>
      <c r="G617" s="6" t="str">
        <f t="shared" si="29"/>
        <v>module=imputation</v>
      </c>
    </row>
    <row r="618" spans="1:7" ht="30" customHeight="1">
      <c r="A618" s="3" t="s">
        <v>119</v>
      </c>
      <c r="B618" s="3" t="s">
        <v>2</v>
      </c>
      <c r="C618" s="3" t="s">
        <v>738</v>
      </c>
      <c r="D618" s="3" t="s">
        <v>1736</v>
      </c>
      <c r="E618" s="12" t="s">
        <v>2243</v>
      </c>
      <c r="F618" s="6" t="str">
        <f t="shared" si="29"/>
        <v>module=imputation</v>
      </c>
      <c r="G618" s="6" t="str">
        <f t="shared" si="29"/>
        <v>module=imputation</v>
      </c>
    </row>
    <row r="619" spans="1:7" ht="30" customHeight="1">
      <c r="A619" s="3" t="s">
        <v>119</v>
      </c>
      <c r="B619" s="3" t="s">
        <v>2</v>
      </c>
      <c r="C619" s="3" t="s">
        <v>739</v>
      </c>
      <c r="D619" s="3" t="s">
        <v>1737</v>
      </c>
      <c r="E619" s="12" t="s">
        <v>2243</v>
      </c>
      <c r="F619" s="6" t="str">
        <f t="shared" si="29"/>
        <v>module=imputation</v>
      </c>
      <c r="G619" s="6" t="str">
        <f t="shared" si="29"/>
        <v>module=imputation</v>
      </c>
    </row>
    <row r="620" spans="1:7" ht="30" customHeight="1">
      <c r="A620" s="3" t="s">
        <v>119</v>
      </c>
      <c r="B620" s="3" t="s">
        <v>2</v>
      </c>
      <c r="C620" s="3" t="s">
        <v>740</v>
      </c>
      <c r="D620" s="3" t="s">
        <v>1738</v>
      </c>
      <c r="E620" s="12" t="s">
        <v>2243</v>
      </c>
      <c r="F620" s="6" t="str">
        <f t="shared" si="29"/>
        <v>module=imputation</v>
      </c>
      <c r="G620" s="6" t="str">
        <f t="shared" si="29"/>
        <v>module=imputation</v>
      </c>
    </row>
    <row r="621" spans="1:7" ht="30" customHeight="1">
      <c r="A621" s="3" t="s">
        <v>119</v>
      </c>
      <c r="B621" s="3" t="s">
        <v>2</v>
      </c>
      <c r="C621" s="3" t="s">
        <v>741</v>
      </c>
      <c r="D621" s="3" t="s">
        <v>1739</v>
      </c>
      <c r="E621" s="12" t="s">
        <v>2244</v>
      </c>
      <c r="F621" s="6" t="str">
        <f t="shared" si="29"/>
        <v>module=imputation</v>
      </c>
      <c r="G621" s="6" t="str">
        <f t="shared" si="29"/>
        <v>module=imputation</v>
      </c>
    </row>
    <row r="622" spans="1:7" ht="30" customHeight="1">
      <c r="A622" s="3" t="s">
        <v>119</v>
      </c>
      <c r="B622" s="3" t="s">
        <v>2</v>
      </c>
      <c r="C622" s="3" t="s">
        <v>742</v>
      </c>
      <c r="D622" s="3" t="s">
        <v>1740</v>
      </c>
      <c r="E622" s="12" t="s">
        <v>2244</v>
      </c>
      <c r="F622" s="6" t="str">
        <f t="shared" si="29"/>
        <v>module=imputation</v>
      </c>
      <c r="G622" s="6" t="str">
        <f t="shared" si="29"/>
        <v>module=imputation</v>
      </c>
    </row>
    <row r="623" spans="1:7" ht="30" customHeight="1">
      <c r="A623" s="3" t="s">
        <v>119</v>
      </c>
      <c r="B623" s="3" t="s">
        <v>2</v>
      </c>
      <c r="C623" s="3" t="s">
        <v>743</v>
      </c>
      <c r="D623" s="3" t="s">
        <v>1741</v>
      </c>
      <c r="E623" s="12" t="s">
        <v>2244</v>
      </c>
      <c r="F623" s="6" t="str">
        <f t="shared" si="29"/>
        <v>module=imputation</v>
      </c>
      <c r="G623" s="6" t="str">
        <f t="shared" si="29"/>
        <v>module=imputation</v>
      </c>
    </row>
    <row r="624" spans="1:7" ht="30" customHeight="1">
      <c r="A624" s="3" t="s">
        <v>119</v>
      </c>
      <c r="B624" s="3" t="s">
        <v>2</v>
      </c>
      <c r="C624" s="3" t="s">
        <v>744</v>
      </c>
      <c r="D624" s="3" t="s">
        <v>1742</v>
      </c>
      <c r="E624" s="12" t="s">
        <v>2244</v>
      </c>
      <c r="F624" s="6" t="str">
        <f t="shared" si="29"/>
        <v>module=imputation</v>
      </c>
      <c r="G624" s="6" t="str">
        <f t="shared" si="29"/>
        <v>module=imputation</v>
      </c>
    </row>
    <row r="625" spans="1:7" ht="30" customHeight="1">
      <c r="A625" s="3" t="s">
        <v>119</v>
      </c>
      <c r="B625" s="3" t="s">
        <v>2</v>
      </c>
      <c r="C625" s="3" t="s">
        <v>745</v>
      </c>
      <c r="D625" s="3" t="s">
        <v>1743</v>
      </c>
      <c r="E625" s="12" t="s">
        <v>2244</v>
      </c>
      <c r="F625" s="6" t="str">
        <f t="shared" si="29"/>
        <v>module=imputation</v>
      </c>
      <c r="G625" s="6" t="str">
        <f t="shared" si="29"/>
        <v>module=imputation</v>
      </c>
    </row>
    <row r="626" spans="1:7" ht="30" customHeight="1">
      <c r="A626" s="3" t="s">
        <v>119</v>
      </c>
      <c r="B626" s="3" t="s">
        <v>2</v>
      </c>
      <c r="C626" s="3" t="s">
        <v>746</v>
      </c>
      <c r="D626" s="3" t="s">
        <v>1744</v>
      </c>
      <c r="E626" s="12" t="s">
        <v>2245</v>
      </c>
      <c r="F626" s="6" t="str">
        <f t="shared" si="29"/>
        <v>module=imputation</v>
      </c>
      <c r="G626" s="6" t="str">
        <f t="shared" si="29"/>
        <v>module=imputation</v>
      </c>
    </row>
    <row r="627" spans="1:7" ht="30" customHeight="1">
      <c r="A627" s="3" t="s">
        <v>119</v>
      </c>
      <c r="B627" s="3" t="s">
        <v>2</v>
      </c>
      <c r="C627" s="3" t="s">
        <v>747</v>
      </c>
      <c r="D627" s="3" t="s">
        <v>1745</v>
      </c>
      <c r="E627" s="12" t="s">
        <v>2245</v>
      </c>
      <c r="F627" s="6" t="str">
        <f t="shared" si="29"/>
        <v>module=imputation</v>
      </c>
      <c r="G627" s="6" t="str">
        <f t="shared" si="29"/>
        <v>module=imputation</v>
      </c>
    </row>
    <row r="628" spans="1:7" ht="30" customHeight="1">
      <c r="A628" s="3" t="s">
        <v>119</v>
      </c>
      <c r="B628" s="3" t="s">
        <v>2</v>
      </c>
      <c r="C628" s="3" t="s">
        <v>748</v>
      </c>
      <c r="D628" s="3" t="s">
        <v>1746</v>
      </c>
      <c r="E628" s="12" t="s">
        <v>2245</v>
      </c>
      <c r="F628" s="6" t="str">
        <f t="shared" si="29"/>
        <v>module=imputation</v>
      </c>
      <c r="G628" s="6" t="str">
        <f t="shared" si="29"/>
        <v>module=imputation</v>
      </c>
    </row>
    <row r="629" spans="1:7" ht="30" customHeight="1">
      <c r="A629" s="3" t="s">
        <v>119</v>
      </c>
      <c r="B629" s="3" t="s">
        <v>2</v>
      </c>
      <c r="C629" s="3" t="s">
        <v>749</v>
      </c>
      <c r="D629" s="3" t="s">
        <v>1747</v>
      </c>
      <c r="E629" s="12" t="s">
        <v>2245</v>
      </c>
      <c r="F629" s="6" t="str">
        <f t="shared" si="29"/>
        <v>module=imputation</v>
      </c>
      <c r="G629" s="6" t="str">
        <f t="shared" si="29"/>
        <v>module=imputation</v>
      </c>
    </row>
    <row r="630" spans="1:7" ht="30" customHeight="1">
      <c r="A630" s="3" t="s">
        <v>119</v>
      </c>
      <c r="B630" s="3" t="s">
        <v>2</v>
      </c>
      <c r="C630" s="3" t="s">
        <v>750</v>
      </c>
      <c r="D630" s="3" t="s">
        <v>1748</v>
      </c>
      <c r="E630" s="12" t="s">
        <v>2245</v>
      </c>
      <c r="F630" s="6" t="str">
        <f t="shared" si="29"/>
        <v>module=imputation</v>
      </c>
      <c r="G630" s="6" t="str">
        <f t="shared" si="29"/>
        <v>module=imputation</v>
      </c>
    </row>
    <row r="631" spans="1:7" ht="30" customHeight="1">
      <c r="A631" s="3" t="s">
        <v>119</v>
      </c>
      <c r="B631" s="3" t="s">
        <v>2</v>
      </c>
      <c r="C631" s="3" t="s">
        <v>751</v>
      </c>
      <c r="D631" s="3" t="s">
        <v>1749</v>
      </c>
      <c r="E631" s="12" t="s">
        <v>2246</v>
      </c>
      <c r="F631" s="6" t="str">
        <f t="shared" ref="F631:G655" si="30">HYPERLINK("http://www.ssc.wisc.edu/wlsresearch/documentation/waves/?wave=ancillary&amp;module=imputation","module=imputation")</f>
        <v>module=imputation</v>
      </c>
      <c r="G631" s="6" t="str">
        <f t="shared" si="30"/>
        <v>module=imputation</v>
      </c>
    </row>
    <row r="632" spans="1:7" ht="30" customHeight="1">
      <c r="A632" s="3" t="s">
        <v>119</v>
      </c>
      <c r="B632" s="3" t="s">
        <v>2</v>
      </c>
      <c r="C632" s="3" t="s">
        <v>752</v>
      </c>
      <c r="D632" s="3" t="s">
        <v>1750</v>
      </c>
      <c r="E632" s="12" t="s">
        <v>2246</v>
      </c>
      <c r="F632" s="6" t="str">
        <f t="shared" si="30"/>
        <v>module=imputation</v>
      </c>
      <c r="G632" s="6" t="str">
        <f t="shared" si="30"/>
        <v>module=imputation</v>
      </c>
    </row>
    <row r="633" spans="1:7" ht="30" customHeight="1">
      <c r="A633" s="3" t="s">
        <v>119</v>
      </c>
      <c r="B633" s="3" t="s">
        <v>2</v>
      </c>
      <c r="C633" s="3" t="s">
        <v>753</v>
      </c>
      <c r="D633" s="3" t="s">
        <v>1751</v>
      </c>
      <c r="E633" s="12" t="s">
        <v>2246</v>
      </c>
      <c r="F633" s="6" t="str">
        <f t="shared" si="30"/>
        <v>module=imputation</v>
      </c>
      <c r="G633" s="6" t="str">
        <f t="shared" si="30"/>
        <v>module=imputation</v>
      </c>
    </row>
    <row r="634" spans="1:7" ht="30" customHeight="1">
      <c r="A634" s="3" t="s">
        <v>119</v>
      </c>
      <c r="B634" s="3" t="s">
        <v>2</v>
      </c>
      <c r="C634" s="3" t="s">
        <v>754</v>
      </c>
      <c r="D634" s="3" t="s">
        <v>1752</v>
      </c>
      <c r="E634" s="12" t="s">
        <v>2246</v>
      </c>
      <c r="F634" s="6" t="str">
        <f t="shared" si="30"/>
        <v>module=imputation</v>
      </c>
      <c r="G634" s="6" t="str">
        <f t="shared" si="30"/>
        <v>module=imputation</v>
      </c>
    </row>
    <row r="635" spans="1:7" ht="30" customHeight="1">
      <c r="A635" s="3" t="s">
        <v>119</v>
      </c>
      <c r="B635" s="3" t="s">
        <v>2</v>
      </c>
      <c r="C635" s="3" t="s">
        <v>755</v>
      </c>
      <c r="D635" s="3" t="s">
        <v>1753</v>
      </c>
      <c r="E635" s="12" t="s">
        <v>2246</v>
      </c>
      <c r="F635" s="6" t="str">
        <f t="shared" si="30"/>
        <v>module=imputation</v>
      </c>
      <c r="G635" s="6" t="str">
        <f t="shared" si="30"/>
        <v>module=imputation</v>
      </c>
    </row>
    <row r="636" spans="1:7" ht="30" customHeight="1">
      <c r="A636" s="3" t="s">
        <v>119</v>
      </c>
      <c r="B636" s="3" t="s">
        <v>2</v>
      </c>
      <c r="C636" s="3" t="s">
        <v>756</v>
      </c>
      <c r="D636" s="3" t="s">
        <v>1754</v>
      </c>
      <c r="E636" s="12" t="s">
        <v>2247</v>
      </c>
      <c r="F636" s="6" t="str">
        <f t="shared" si="30"/>
        <v>module=imputation</v>
      </c>
      <c r="G636" s="6" t="str">
        <f t="shared" si="30"/>
        <v>module=imputation</v>
      </c>
    </row>
    <row r="637" spans="1:7" ht="30" customHeight="1">
      <c r="A637" s="3" t="s">
        <v>119</v>
      </c>
      <c r="B637" s="3" t="s">
        <v>2</v>
      </c>
      <c r="C637" s="3" t="s">
        <v>757</v>
      </c>
      <c r="D637" s="3" t="s">
        <v>1755</v>
      </c>
      <c r="E637" s="12" t="s">
        <v>2247</v>
      </c>
      <c r="F637" s="6" t="str">
        <f t="shared" si="30"/>
        <v>module=imputation</v>
      </c>
      <c r="G637" s="6" t="str">
        <f t="shared" si="30"/>
        <v>module=imputation</v>
      </c>
    </row>
    <row r="638" spans="1:7" ht="30" customHeight="1">
      <c r="A638" s="3" t="s">
        <v>119</v>
      </c>
      <c r="B638" s="3" t="s">
        <v>2</v>
      </c>
      <c r="C638" s="3" t="s">
        <v>758</v>
      </c>
      <c r="D638" s="3" t="s">
        <v>1756</v>
      </c>
      <c r="E638" s="12" t="s">
        <v>2247</v>
      </c>
      <c r="F638" s="6" t="str">
        <f t="shared" si="30"/>
        <v>module=imputation</v>
      </c>
      <c r="G638" s="6" t="str">
        <f t="shared" si="30"/>
        <v>module=imputation</v>
      </c>
    </row>
    <row r="639" spans="1:7" ht="30" customHeight="1">
      <c r="A639" s="3" t="s">
        <v>119</v>
      </c>
      <c r="B639" s="3" t="s">
        <v>2</v>
      </c>
      <c r="C639" s="3" t="s">
        <v>759</v>
      </c>
      <c r="D639" s="3" t="s">
        <v>1757</v>
      </c>
      <c r="E639" s="12" t="s">
        <v>2247</v>
      </c>
      <c r="F639" s="6" t="str">
        <f t="shared" si="30"/>
        <v>module=imputation</v>
      </c>
      <c r="G639" s="6" t="str">
        <f t="shared" si="30"/>
        <v>module=imputation</v>
      </c>
    </row>
    <row r="640" spans="1:7" ht="30" customHeight="1">
      <c r="A640" s="3" t="s">
        <v>119</v>
      </c>
      <c r="B640" s="3" t="s">
        <v>2</v>
      </c>
      <c r="C640" s="3" t="s">
        <v>760</v>
      </c>
      <c r="D640" s="3" t="s">
        <v>1758</v>
      </c>
      <c r="E640" s="12" t="s">
        <v>2247</v>
      </c>
      <c r="F640" s="6" t="str">
        <f t="shared" si="30"/>
        <v>module=imputation</v>
      </c>
      <c r="G640" s="6" t="str">
        <f t="shared" si="30"/>
        <v>module=imputation</v>
      </c>
    </row>
    <row r="641" spans="1:7" ht="30" customHeight="1">
      <c r="A641" s="3" t="s">
        <v>119</v>
      </c>
      <c r="B641" s="3" t="s">
        <v>2</v>
      </c>
      <c r="C641" s="3" t="s">
        <v>761</v>
      </c>
      <c r="D641" s="3" t="s">
        <v>1759</v>
      </c>
      <c r="E641" s="12" t="s">
        <v>2248</v>
      </c>
      <c r="F641" s="6" t="str">
        <f t="shared" si="30"/>
        <v>module=imputation</v>
      </c>
      <c r="G641" s="6" t="str">
        <f t="shared" si="30"/>
        <v>module=imputation</v>
      </c>
    </row>
    <row r="642" spans="1:7" ht="30" customHeight="1">
      <c r="A642" s="3" t="s">
        <v>119</v>
      </c>
      <c r="B642" s="3" t="s">
        <v>2</v>
      </c>
      <c r="C642" s="3" t="s">
        <v>762</v>
      </c>
      <c r="D642" s="3" t="s">
        <v>1760</v>
      </c>
      <c r="E642" s="12" t="s">
        <v>2248</v>
      </c>
      <c r="F642" s="6" t="str">
        <f t="shared" si="30"/>
        <v>module=imputation</v>
      </c>
      <c r="G642" s="6" t="str">
        <f t="shared" si="30"/>
        <v>module=imputation</v>
      </c>
    </row>
    <row r="643" spans="1:7" ht="30" customHeight="1">
      <c r="A643" s="3" t="s">
        <v>119</v>
      </c>
      <c r="B643" s="3" t="s">
        <v>2</v>
      </c>
      <c r="C643" s="3" t="s">
        <v>763</v>
      </c>
      <c r="D643" s="3" t="s">
        <v>1761</v>
      </c>
      <c r="E643" s="12" t="s">
        <v>2248</v>
      </c>
      <c r="F643" s="6" t="str">
        <f t="shared" si="30"/>
        <v>module=imputation</v>
      </c>
      <c r="G643" s="6" t="str">
        <f t="shared" si="30"/>
        <v>module=imputation</v>
      </c>
    </row>
    <row r="644" spans="1:7" ht="30" customHeight="1">
      <c r="A644" s="3" t="s">
        <v>119</v>
      </c>
      <c r="B644" s="3" t="s">
        <v>2</v>
      </c>
      <c r="C644" s="3" t="s">
        <v>764</v>
      </c>
      <c r="D644" s="3" t="s">
        <v>1762</v>
      </c>
      <c r="E644" s="12" t="s">
        <v>2248</v>
      </c>
      <c r="F644" s="6" t="str">
        <f t="shared" si="30"/>
        <v>module=imputation</v>
      </c>
      <c r="G644" s="6" t="str">
        <f t="shared" si="30"/>
        <v>module=imputation</v>
      </c>
    </row>
    <row r="645" spans="1:7" ht="30" customHeight="1">
      <c r="A645" s="3" t="s">
        <v>119</v>
      </c>
      <c r="B645" s="3" t="s">
        <v>2</v>
      </c>
      <c r="C645" s="3" t="s">
        <v>765</v>
      </c>
      <c r="D645" s="3" t="s">
        <v>1763</v>
      </c>
      <c r="E645" s="12" t="s">
        <v>2248</v>
      </c>
      <c r="F645" s="6" t="str">
        <f t="shared" si="30"/>
        <v>module=imputation</v>
      </c>
      <c r="G645" s="6" t="str">
        <f t="shared" si="30"/>
        <v>module=imputation</v>
      </c>
    </row>
    <row r="646" spans="1:7" ht="30" customHeight="1">
      <c r="A646" s="3" t="s">
        <v>119</v>
      </c>
      <c r="B646" s="3" t="s">
        <v>2</v>
      </c>
      <c r="C646" s="3" t="s">
        <v>766</v>
      </c>
      <c r="D646" s="3" t="s">
        <v>1764</v>
      </c>
      <c r="E646" s="12" t="s">
        <v>2249</v>
      </c>
      <c r="F646" s="6" t="str">
        <f t="shared" si="30"/>
        <v>module=imputation</v>
      </c>
      <c r="G646" s="6" t="str">
        <f t="shared" si="30"/>
        <v>module=imputation</v>
      </c>
    </row>
    <row r="647" spans="1:7" ht="30" customHeight="1">
      <c r="A647" s="3" t="s">
        <v>119</v>
      </c>
      <c r="B647" s="3" t="s">
        <v>2</v>
      </c>
      <c r="C647" s="3" t="s">
        <v>767</v>
      </c>
      <c r="D647" s="3" t="s">
        <v>1765</v>
      </c>
      <c r="E647" s="12" t="s">
        <v>2249</v>
      </c>
      <c r="F647" s="6" t="str">
        <f t="shared" si="30"/>
        <v>module=imputation</v>
      </c>
      <c r="G647" s="6" t="str">
        <f t="shared" si="30"/>
        <v>module=imputation</v>
      </c>
    </row>
    <row r="648" spans="1:7" ht="30" customHeight="1">
      <c r="A648" s="3" t="s">
        <v>119</v>
      </c>
      <c r="B648" s="3" t="s">
        <v>2</v>
      </c>
      <c r="C648" s="3" t="s">
        <v>768</v>
      </c>
      <c r="D648" s="3" t="s">
        <v>1766</v>
      </c>
      <c r="E648" s="12" t="s">
        <v>2249</v>
      </c>
      <c r="F648" s="6" t="str">
        <f t="shared" si="30"/>
        <v>module=imputation</v>
      </c>
      <c r="G648" s="6" t="str">
        <f t="shared" si="30"/>
        <v>module=imputation</v>
      </c>
    </row>
    <row r="649" spans="1:7" ht="30" customHeight="1">
      <c r="A649" s="3" t="s">
        <v>119</v>
      </c>
      <c r="B649" s="3" t="s">
        <v>2</v>
      </c>
      <c r="C649" s="3" t="s">
        <v>769</v>
      </c>
      <c r="D649" s="3" t="s">
        <v>1767</v>
      </c>
      <c r="E649" s="12" t="s">
        <v>2249</v>
      </c>
      <c r="F649" s="6" t="str">
        <f t="shared" si="30"/>
        <v>module=imputation</v>
      </c>
      <c r="G649" s="6" t="str">
        <f t="shared" si="30"/>
        <v>module=imputation</v>
      </c>
    </row>
    <row r="650" spans="1:7" ht="30" customHeight="1">
      <c r="A650" s="3" t="s">
        <v>119</v>
      </c>
      <c r="B650" s="3" t="s">
        <v>2</v>
      </c>
      <c r="C650" s="3" t="s">
        <v>770</v>
      </c>
      <c r="D650" s="3" t="s">
        <v>1768</v>
      </c>
      <c r="E650" s="12" t="s">
        <v>2249</v>
      </c>
      <c r="F650" s="6" t="str">
        <f t="shared" si="30"/>
        <v>module=imputation</v>
      </c>
      <c r="G650" s="6" t="str">
        <f t="shared" si="30"/>
        <v>module=imputation</v>
      </c>
    </row>
    <row r="651" spans="1:7" ht="30" customHeight="1">
      <c r="A651" s="3" t="s">
        <v>119</v>
      </c>
      <c r="B651" s="3" t="s">
        <v>2</v>
      </c>
      <c r="C651" s="3" t="s">
        <v>771</v>
      </c>
      <c r="D651" s="3" t="s">
        <v>1769</v>
      </c>
      <c r="E651" s="12" t="s">
        <v>2250</v>
      </c>
      <c r="F651" s="6" t="str">
        <f t="shared" si="30"/>
        <v>module=imputation</v>
      </c>
      <c r="G651" s="6" t="str">
        <f t="shared" si="30"/>
        <v>module=imputation</v>
      </c>
    </row>
    <row r="652" spans="1:7" ht="30" customHeight="1">
      <c r="A652" s="3" t="s">
        <v>119</v>
      </c>
      <c r="B652" s="3" t="s">
        <v>2</v>
      </c>
      <c r="C652" s="3" t="s">
        <v>772</v>
      </c>
      <c r="D652" s="3" t="s">
        <v>1770</v>
      </c>
      <c r="E652" s="12" t="s">
        <v>2250</v>
      </c>
      <c r="F652" s="6" t="str">
        <f t="shared" si="30"/>
        <v>module=imputation</v>
      </c>
      <c r="G652" s="6" t="str">
        <f t="shared" si="30"/>
        <v>module=imputation</v>
      </c>
    </row>
    <row r="653" spans="1:7" ht="30" customHeight="1">
      <c r="A653" s="3" t="s">
        <v>119</v>
      </c>
      <c r="B653" s="3" t="s">
        <v>2</v>
      </c>
      <c r="C653" s="3" t="s">
        <v>773</v>
      </c>
      <c r="D653" s="3" t="s">
        <v>1771</v>
      </c>
      <c r="E653" s="12" t="s">
        <v>2250</v>
      </c>
      <c r="F653" s="6" t="str">
        <f t="shared" si="30"/>
        <v>module=imputation</v>
      </c>
      <c r="G653" s="6" t="str">
        <f t="shared" si="30"/>
        <v>module=imputation</v>
      </c>
    </row>
    <row r="654" spans="1:7" ht="30" customHeight="1">
      <c r="A654" s="3" t="s">
        <v>119</v>
      </c>
      <c r="B654" s="3" t="s">
        <v>2</v>
      </c>
      <c r="C654" s="3" t="s">
        <v>774</v>
      </c>
      <c r="D654" s="3" t="s">
        <v>1772</v>
      </c>
      <c r="E654" s="12" t="s">
        <v>2250</v>
      </c>
      <c r="F654" s="6" t="str">
        <f t="shared" si="30"/>
        <v>module=imputation</v>
      </c>
      <c r="G654" s="6" t="str">
        <f t="shared" si="30"/>
        <v>module=imputation</v>
      </c>
    </row>
    <row r="655" spans="1:7" ht="30" customHeight="1">
      <c r="A655" s="3" t="s">
        <v>119</v>
      </c>
      <c r="B655" s="3" t="s">
        <v>2</v>
      </c>
      <c r="C655" s="3" t="s">
        <v>775</v>
      </c>
      <c r="D655" s="3" t="s">
        <v>1773</v>
      </c>
      <c r="E655" s="12" t="s">
        <v>2250</v>
      </c>
      <c r="F655" s="6" t="str">
        <f t="shared" si="30"/>
        <v>module=imputation</v>
      </c>
      <c r="G655" s="6" t="str">
        <f t="shared" si="30"/>
        <v>module=imputation</v>
      </c>
    </row>
    <row r="656" spans="1:7" ht="30" customHeight="1">
      <c r="A656" s="3" t="s">
        <v>119</v>
      </c>
      <c r="B656" s="3" t="s">
        <v>3</v>
      </c>
      <c r="C656" s="3" t="s">
        <v>776</v>
      </c>
      <c r="D656" s="3" t="s">
        <v>776</v>
      </c>
      <c r="E656" s="12" t="s">
        <v>2251</v>
      </c>
      <c r="F656" s="6" t="str">
        <f t="shared" ref="F656:F687" si="31">HYPERLINK("http://www.ssc.wisc.edu/wlsresearch/documentation/waves/?wave=ancillary&amp;module=imputation","module=imputation")</f>
        <v>module=imputation</v>
      </c>
      <c r="G656" s="3" t="s">
        <v>114</v>
      </c>
    </row>
    <row r="657" spans="1:7" ht="30" customHeight="1">
      <c r="A657" s="3" t="s">
        <v>119</v>
      </c>
      <c r="B657" s="3" t="s">
        <v>3</v>
      </c>
      <c r="C657" s="3" t="s">
        <v>777</v>
      </c>
      <c r="D657" s="3" t="s">
        <v>777</v>
      </c>
      <c r="E657" s="12" t="s">
        <v>2251</v>
      </c>
      <c r="F657" s="6" t="str">
        <f t="shared" si="31"/>
        <v>module=imputation</v>
      </c>
      <c r="G657" s="3" t="s">
        <v>114</v>
      </c>
    </row>
    <row r="658" spans="1:7" ht="30" customHeight="1">
      <c r="A658" s="3" t="s">
        <v>119</v>
      </c>
      <c r="B658" s="3" t="s">
        <v>3</v>
      </c>
      <c r="C658" s="3" t="s">
        <v>778</v>
      </c>
      <c r="D658" s="3" t="s">
        <v>778</v>
      </c>
      <c r="E658" s="12" t="s">
        <v>2251</v>
      </c>
      <c r="F658" s="6" t="str">
        <f t="shared" si="31"/>
        <v>module=imputation</v>
      </c>
      <c r="G658" s="3" t="s">
        <v>114</v>
      </c>
    </row>
    <row r="659" spans="1:7" ht="30" customHeight="1">
      <c r="A659" s="3" t="s">
        <v>119</v>
      </c>
      <c r="B659" s="3" t="s">
        <v>3</v>
      </c>
      <c r="C659" s="3" t="s">
        <v>779</v>
      </c>
      <c r="D659" s="3" t="s">
        <v>779</v>
      </c>
      <c r="E659" s="12" t="s">
        <v>2251</v>
      </c>
      <c r="F659" s="6" t="str">
        <f t="shared" si="31"/>
        <v>module=imputation</v>
      </c>
      <c r="G659" s="3" t="s">
        <v>114</v>
      </c>
    </row>
    <row r="660" spans="1:7" ht="30" customHeight="1">
      <c r="A660" s="3" t="s">
        <v>119</v>
      </c>
      <c r="B660" s="3" t="s">
        <v>3</v>
      </c>
      <c r="C660" s="3" t="s">
        <v>780</v>
      </c>
      <c r="D660" s="3" t="s">
        <v>780</v>
      </c>
      <c r="E660" s="12" t="s">
        <v>2251</v>
      </c>
      <c r="F660" s="6" t="str">
        <f t="shared" si="31"/>
        <v>module=imputation</v>
      </c>
      <c r="G660" s="3" t="s">
        <v>114</v>
      </c>
    </row>
    <row r="661" spans="1:7" ht="30" customHeight="1">
      <c r="A661" s="3" t="s">
        <v>119</v>
      </c>
      <c r="B661" s="3" t="s">
        <v>3</v>
      </c>
      <c r="C661" s="3" t="s">
        <v>781</v>
      </c>
      <c r="D661" s="3" t="s">
        <v>781</v>
      </c>
      <c r="E661" s="12" t="s">
        <v>2252</v>
      </c>
      <c r="F661" s="6" t="str">
        <f t="shared" si="31"/>
        <v>module=imputation</v>
      </c>
      <c r="G661" s="3" t="s">
        <v>114</v>
      </c>
    </row>
    <row r="662" spans="1:7" ht="30" customHeight="1">
      <c r="A662" s="3" t="s">
        <v>119</v>
      </c>
      <c r="B662" s="3" t="s">
        <v>3</v>
      </c>
      <c r="C662" s="3" t="s">
        <v>782</v>
      </c>
      <c r="D662" s="3" t="s">
        <v>782</v>
      </c>
      <c r="E662" s="12" t="s">
        <v>2252</v>
      </c>
      <c r="F662" s="6" t="str">
        <f t="shared" si="31"/>
        <v>module=imputation</v>
      </c>
      <c r="G662" s="3" t="s">
        <v>114</v>
      </c>
    </row>
    <row r="663" spans="1:7" ht="30" customHeight="1">
      <c r="A663" s="3" t="s">
        <v>119</v>
      </c>
      <c r="B663" s="3" t="s">
        <v>3</v>
      </c>
      <c r="C663" s="3" t="s">
        <v>783</v>
      </c>
      <c r="D663" s="3" t="s">
        <v>783</v>
      </c>
      <c r="E663" s="12" t="s">
        <v>2252</v>
      </c>
      <c r="F663" s="6" t="str">
        <f t="shared" si="31"/>
        <v>module=imputation</v>
      </c>
      <c r="G663" s="3" t="s">
        <v>114</v>
      </c>
    </row>
    <row r="664" spans="1:7" ht="30" customHeight="1">
      <c r="A664" s="3" t="s">
        <v>119</v>
      </c>
      <c r="B664" s="3" t="s">
        <v>3</v>
      </c>
      <c r="C664" s="3" t="s">
        <v>784</v>
      </c>
      <c r="D664" s="3" t="s">
        <v>784</v>
      </c>
      <c r="E664" s="12" t="s">
        <v>2252</v>
      </c>
      <c r="F664" s="6" t="str">
        <f t="shared" si="31"/>
        <v>module=imputation</v>
      </c>
      <c r="G664" s="3" t="s">
        <v>114</v>
      </c>
    </row>
    <row r="665" spans="1:7" ht="30" customHeight="1">
      <c r="A665" s="3" t="s">
        <v>119</v>
      </c>
      <c r="B665" s="3" t="s">
        <v>3</v>
      </c>
      <c r="C665" s="3" t="s">
        <v>785</v>
      </c>
      <c r="D665" s="3" t="s">
        <v>785</v>
      </c>
      <c r="E665" s="12" t="s">
        <v>2252</v>
      </c>
      <c r="F665" s="6" t="str">
        <f t="shared" si="31"/>
        <v>module=imputation</v>
      </c>
      <c r="G665" s="3" t="s">
        <v>114</v>
      </c>
    </row>
    <row r="666" spans="1:7" ht="30" customHeight="1">
      <c r="A666" s="3" t="s">
        <v>119</v>
      </c>
      <c r="B666" s="3" t="s">
        <v>3</v>
      </c>
      <c r="C666" s="3" t="s">
        <v>786</v>
      </c>
      <c r="D666" s="3" t="s">
        <v>786</v>
      </c>
      <c r="E666" s="12" t="s">
        <v>2253</v>
      </c>
      <c r="F666" s="6" t="str">
        <f t="shared" si="31"/>
        <v>module=imputation</v>
      </c>
      <c r="G666" s="3" t="s">
        <v>114</v>
      </c>
    </row>
    <row r="667" spans="1:7" ht="30" customHeight="1">
      <c r="A667" s="3" t="s">
        <v>119</v>
      </c>
      <c r="B667" s="3" t="s">
        <v>3</v>
      </c>
      <c r="C667" s="3" t="s">
        <v>787</v>
      </c>
      <c r="D667" s="3" t="s">
        <v>787</v>
      </c>
      <c r="E667" s="12" t="s">
        <v>2253</v>
      </c>
      <c r="F667" s="6" t="str">
        <f t="shared" si="31"/>
        <v>module=imputation</v>
      </c>
      <c r="G667" s="3" t="s">
        <v>114</v>
      </c>
    </row>
    <row r="668" spans="1:7" ht="30" customHeight="1">
      <c r="A668" s="3" t="s">
        <v>119</v>
      </c>
      <c r="B668" s="3" t="s">
        <v>3</v>
      </c>
      <c r="C668" s="3" t="s">
        <v>788</v>
      </c>
      <c r="D668" s="3" t="s">
        <v>788</v>
      </c>
      <c r="E668" s="12" t="s">
        <v>2253</v>
      </c>
      <c r="F668" s="6" t="str">
        <f t="shared" si="31"/>
        <v>module=imputation</v>
      </c>
      <c r="G668" s="3" t="s">
        <v>114</v>
      </c>
    </row>
    <row r="669" spans="1:7" ht="30" customHeight="1">
      <c r="A669" s="3" t="s">
        <v>119</v>
      </c>
      <c r="B669" s="3" t="s">
        <v>3</v>
      </c>
      <c r="C669" s="3" t="s">
        <v>789</v>
      </c>
      <c r="D669" s="3" t="s">
        <v>789</v>
      </c>
      <c r="E669" s="12" t="s">
        <v>2253</v>
      </c>
      <c r="F669" s="6" t="str">
        <f t="shared" si="31"/>
        <v>module=imputation</v>
      </c>
      <c r="G669" s="3" t="s">
        <v>114</v>
      </c>
    </row>
    <row r="670" spans="1:7" ht="30" customHeight="1">
      <c r="A670" s="3" t="s">
        <v>119</v>
      </c>
      <c r="B670" s="3" t="s">
        <v>3</v>
      </c>
      <c r="C670" s="3" t="s">
        <v>790</v>
      </c>
      <c r="D670" s="3" t="s">
        <v>790</v>
      </c>
      <c r="E670" s="12" t="s">
        <v>2253</v>
      </c>
      <c r="F670" s="6" t="str">
        <f t="shared" si="31"/>
        <v>module=imputation</v>
      </c>
      <c r="G670" s="3" t="s">
        <v>114</v>
      </c>
    </row>
    <row r="671" spans="1:7" ht="30" customHeight="1">
      <c r="A671" s="3" t="s">
        <v>119</v>
      </c>
      <c r="B671" s="3" t="s">
        <v>3</v>
      </c>
      <c r="C671" s="3" t="s">
        <v>791</v>
      </c>
      <c r="D671" s="3" t="s">
        <v>791</v>
      </c>
      <c r="E671" s="12" t="s">
        <v>2254</v>
      </c>
      <c r="F671" s="6" t="str">
        <f t="shared" si="31"/>
        <v>module=imputation</v>
      </c>
      <c r="G671" s="3" t="s">
        <v>114</v>
      </c>
    </row>
    <row r="672" spans="1:7" ht="30" customHeight="1">
      <c r="A672" s="3" t="s">
        <v>119</v>
      </c>
      <c r="B672" s="3" t="s">
        <v>3</v>
      </c>
      <c r="C672" s="3" t="s">
        <v>792</v>
      </c>
      <c r="D672" s="3" t="s">
        <v>792</v>
      </c>
      <c r="E672" s="12" t="s">
        <v>2254</v>
      </c>
      <c r="F672" s="6" t="str">
        <f t="shared" si="31"/>
        <v>module=imputation</v>
      </c>
      <c r="G672" s="3" t="s">
        <v>114</v>
      </c>
    </row>
    <row r="673" spans="1:7" ht="30" customHeight="1">
      <c r="A673" s="3" t="s">
        <v>119</v>
      </c>
      <c r="B673" s="3" t="s">
        <v>3</v>
      </c>
      <c r="C673" s="3" t="s">
        <v>793</v>
      </c>
      <c r="D673" s="3" t="s">
        <v>793</v>
      </c>
      <c r="E673" s="12" t="s">
        <v>2254</v>
      </c>
      <c r="F673" s="6" t="str">
        <f t="shared" si="31"/>
        <v>module=imputation</v>
      </c>
      <c r="G673" s="3" t="s">
        <v>114</v>
      </c>
    </row>
    <row r="674" spans="1:7" ht="30" customHeight="1">
      <c r="A674" s="3" t="s">
        <v>119</v>
      </c>
      <c r="B674" s="3" t="s">
        <v>3</v>
      </c>
      <c r="C674" s="3" t="s">
        <v>794</v>
      </c>
      <c r="D674" s="3" t="s">
        <v>794</v>
      </c>
      <c r="E674" s="12" t="s">
        <v>2254</v>
      </c>
      <c r="F674" s="6" t="str">
        <f t="shared" si="31"/>
        <v>module=imputation</v>
      </c>
      <c r="G674" s="3" t="s">
        <v>114</v>
      </c>
    </row>
    <row r="675" spans="1:7" ht="30" customHeight="1">
      <c r="A675" s="3" t="s">
        <v>119</v>
      </c>
      <c r="B675" s="3" t="s">
        <v>3</v>
      </c>
      <c r="C675" s="3" t="s">
        <v>795</v>
      </c>
      <c r="D675" s="3" t="s">
        <v>795</v>
      </c>
      <c r="E675" s="12" t="s">
        <v>2254</v>
      </c>
      <c r="F675" s="6" t="str">
        <f t="shared" si="31"/>
        <v>module=imputation</v>
      </c>
      <c r="G675" s="3" t="s">
        <v>114</v>
      </c>
    </row>
    <row r="676" spans="1:7" ht="30" customHeight="1">
      <c r="A676" s="3" t="s">
        <v>119</v>
      </c>
      <c r="B676" s="3" t="s">
        <v>3</v>
      </c>
      <c r="C676" s="3" t="s">
        <v>796</v>
      </c>
      <c r="D676" s="3" t="s">
        <v>796</v>
      </c>
      <c r="E676" s="12" t="s">
        <v>2255</v>
      </c>
      <c r="F676" s="6" t="str">
        <f t="shared" si="31"/>
        <v>module=imputation</v>
      </c>
      <c r="G676" s="3" t="s">
        <v>114</v>
      </c>
    </row>
    <row r="677" spans="1:7" ht="30" customHeight="1">
      <c r="A677" s="3" t="s">
        <v>119</v>
      </c>
      <c r="B677" s="3" t="s">
        <v>3</v>
      </c>
      <c r="C677" s="3" t="s">
        <v>797</v>
      </c>
      <c r="D677" s="3" t="s">
        <v>797</v>
      </c>
      <c r="E677" s="12" t="s">
        <v>2255</v>
      </c>
      <c r="F677" s="6" t="str">
        <f t="shared" si="31"/>
        <v>module=imputation</v>
      </c>
      <c r="G677" s="3" t="s">
        <v>114</v>
      </c>
    </row>
    <row r="678" spans="1:7" ht="30" customHeight="1">
      <c r="A678" s="3" t="s">
        <v>119</v>
      </c>
      <c r="B678" s="3" t="s">
        <v>3</v>
      </c>
      <c r="C678" s="3" t="s">
        <v>798</v>
      </c>
      <c r="D678" s="3" t="s">
        <v>798</v>
      </c>
      <c r="E678" s="12" t="s">
        <v>2255</v>
      </c>
      <c r="F678" s="6" t="str">
        <f t="shared" si="31"/>
        <v>module=imputation</v>
      </c>
      <c r="G678" s="3" t="s">
        <v>114</v>
      </c>
    </row>
    <row r="679" spans="1:7" ht="30" customHeight="1">
      <c r="A679" s="3" t="s">
        <v>119</v>
      </c>
      <c r="B679" s="3" t="s">
        <v>3</v>
      </c>
      <c r="C679" s="3" t="s">
        <v>799</v>
      </c>
      <c r="D679" s="3" t="s">
        <v>799</v>
      </c>
      <c r="E679" s="12" t="s">
        <v>2255</v>
      </c>
      <c r="F679" s="6" t="str">
        <f t="shared" si="31"/>
        <v>module=imputation</v>
      </c>
      <c r="G679" s="3" t="s">
        <v>114</v>
      </c>
    </row>
    <row r="680" spans="1:7" ht="30" customHeight="1">
      <c r="A680" s="3" t="s">
        <v>119</v>
      </c>
      <c r="B680" s="3" t="s">
        <v>3</v>
      </c>
      <c r="C680" s="3" t="s">
        <v>800</v>
      </c>
      <c r="D680" s="3" t="s">
        <v>800</v>
      </c>
      <c r="E680" s="12" t="s">
        <v>2255</v>
      </c>
      <c r="F680" s="6" t="str">
        <f t="shared" si="31"/>
        <v>module=imputation</v>
      </c>
      <c r="G680" s="3" t="s">
        <v>114</v>
      </c>
    </row>
    <row r="681" spans="1:7" ht="30" customHeight="1">
      <c r="A681" s="3" t="s">
        <v>119</v>
      </c>
      <c r="B681" s="3" t="s">
        <v>3</v>
      </c>
      <c r="C681" s="3" t="s">
        <v>801</v>
      </c>
      <c r="D681" s="3" t="s">
        <v>801</v>
      </c>
      <c r="E681" s="12" t="s">
        <v>2256</v>
      </c>
      <c r="F681" s="6" t="str">
        <f t="shared" si="31"/>
        <v>module=imputation</v>
      </c>
      <c r="G681" s="3" t="s">
        <v>114</v>
      </c>
    </row>
    <row r="682" spans="1:7" ht="30" customHeight="1">
      <c r="A682" s="3" t="s">
        <v>119</v>
      </c>
      <c r="B682" s="3" t="s">
        <v>3</v>
      </c>
      <c r="C682" s="3" t="s">
        <v>802</v>
      </c>
      <c r="D682" s="3" t="s">
        <v>802</v>
      </c>
      <c r="E682" s="12" t="s">
        <v>2256</v>
      </c>
      <c r="F682" s="6" t="str">
        <f t="shared" si="31"/>
        <v>module=imputation</v>
      </c>
      <c r="G682" s="3" t="s">
        <v>114</v>
      </c>
    </row>
    <row r="683" spans="1:7" ht="30" customHeight="1">
      <c r="A683" s="3" t="s">
        <v>119</v>
      </c>
      <c r="B683" s="3" t="s">
        <v>3</v>
      </c>
      <c r="C683" s="3" t="s">
        <v>803</v>
      </c>
      <c r="D683" s="3" t="s">
        <v>803</v>
      </c>
      <c r="E683" s="12" t="s">
        <v>2256</v>
      </c>
      <c r="F683" s="6" t="str">
        <f t="shared" si="31"/>
        <v>module=imputation</v>
      </c>
      <c r="G683" s="3" t="s">
        <v>114</v>
      </c>
    </row>
    <row r="684" spans="1:7" ht="30" customHeight="1">
      <c r="A684" s="3" t="s">
        <v>119</v>
      </c>
      <c r="B684" s="3" t="s">
        <v>3</v>
      </c>
      <c r="C684" s="3" t="s">
        <v>804</v>
      </c>
      <c r="D684" s="3" t="s">
        <v>804</v>
      </c>
      <c r="E684" s="12" t="s">
        <v>2256</v>
      </c>
      <c r="F684" s="6" t="str">
        <f t="shared" si="31"/>
        <v>module=imputation</v>
      </c>
      <c r="G684" s="3" t="s">
        <v>114</v>
      </c>
    </row>
    <row r="685" spans="1:7" ht="30" customHeight="1">
      <c r="A685" s="3" t="s">
        <v>119</v>
      </c>
      <c r="B685" s="3" t="s">
        <v>3</v>
      </c>
      <c r="C685" s="3" t="s">
        <v>805</v>
      </c>
      <c r="D685" s="3" t="s">
        <v>805</v>
      </c>
      <c r="E685" s="12" t="s">
        <v>2256</v>
      </c>
      <c r="F685" s="6" t="str">
        <f t="shared" si="31"/>
        <v>module=imputation</v>
      </c>
      <c r="G685" s="3" t="s">
        <v>114</v>
      </c>
    </row>
    <row r="686" spans="1:7" ht="30" customHeight="1">
      <c r="A686" s="3" t="s">
        <v>119</v>
      </c>
      <c r="B686" s="3" t="s">
        <v>3</v>
      </c>
      <c r="C686" s="3" t="s">
        <v>806</v>
      </c>
      <c r="D686" s="3" t="s">
        <v>806</v>
      </c>
      <c r="E686" s="12" t="s">
        <v>2257</v>
      </c>
      <c r="F686" s="6" t="str">
        <f t="shared" si="31"/>
        <v>module=imputation</v>
      </c>
      <c r="G686" s="3" t="s">
        <v>114</v>
      </c>
    </row>
    <row r="687" spans="1:7" ht="30" customHeight="1">
      <c r="A687" s="3" t="s">
        <v>119</v>
      </c>
      <c r="B687" s="3" t="s">
        <v>3</v>
      </c>
      <c r="C687" s="3" t="s">
        <v>807</v>
      </c>
      <c r="D687" s="3" t="s">
        <v>807</v>
      </c>
      <c r="E687" s="12" t="s">
        <v>2257</v>
      </c>
      <c r="F687" s="6" t="str">
        <f t="shared" si="31"/>
        <v>module=imputation</v>
      </c>
      <c r="G687" s="3" t="s">
        <v>114</v>
      </c>
    </row>
    <row r="688" spans="1:7" ht="30" customHeight="1">
      <c r="A688" s="3" t="s">
        <v>119</v>
      </c>
      <c r="B688" s="3" t="s">
        <v>3</v>
      </c>
      <c r="C688" s="3" t="s">
        <v>808</v>
      </c>
      <c r="D688" s="3" t="s">
        <v>808</v>
      </c>
      <c r="E688" s="12" t="s">
        <v>2257</v>
      </c>
      <c r="F688" s="6" t="str">
        <f t="shared" ref="F688:F719" si="32">HYPERLINK("http://www.ssc.wisc.edu/wlsresearch/documentation/waves/?wave=ancillary&amp;module=imputation","module=imputation")</f>
        <v>module=imputation</v>
      </c>
      <c r="G688" s="3" t="s">
        <v>114</v>
      </c>
    </row>
    <row r="689" spans="1:7" ht="30" customHeight="1">
      <c r="A689" s="3" t="s">
        <v>119</v>
      </c>
      <c r="B689" s="3" t="s">
        <v>3</v>
      </c>
      <c r="C689" s="3" t="s">
        <v>809</v>
      </c>
      <c r="D689" s="3" t="s">
        <v>809</v>
      </c>
      <c r="E689" s="12" t="s">
        <v>2257</v>
      </c>
      <c r="F689" s="6" t="str">
        <f t="shared" si="32"/>
        <v>module=imputation</v>
      </c>
      <c r="G689" s="3" t="s">
        <v>114</v>
      </c>
    </row>
    <row r="690" spans="1:7" ht="30" customHeight="1">
      <c r="A690" s="3" t="s">
        <v>119</v>
      </c>
      <c r="B690" s="3" t="s">
        <v>3</v>
      </c>
      <c r="C690" s="3" t="s">
        <v>810</v>
      </c>
      <c r="D690" s="3" t="s">
        <v>810</v>
      </c>
      <c r="E690" s="12" t="s">
        <v>2257</v>
      </c>
      <c r="F690" s="6" t="str">
        <f t="shared" si="32"/>
        <v>module=imputation</v>
      </c>
      <c r="G690" s="3" t="s">
        <v>114</v>
      </c>
    </row>
    <row r="691" spans="1:7" ht="30" customHeight="1">
      <c r="A691" s="3" t="s">
        <v>119</v>
      </c>
      <c r="B691" s="3" t="s">
        <v>3</v>
      </c>
      <c r="C691" s="3" t="s">
        <v>811</v>
      </c>
      <c r="D691" s="3" t="s">
        <v>811</v>
      </c>
      <c r="E691" s="12" t="s">
        <v>2258</v>
      </c>
      <c r="F691" s="6" t="str">
        <f t="shared" si="32"/>
        <v>module=imputation</v>
      </c>
      <c r="G691" s="3" t="s">
        <v>114</v>
      </c>
    </row>
    <row r="692" spans="1:7" ht="30" customHeight="1">
      <c r="A692" s="3" t="s">
        <v>119</v>
      </c>
      <c r="B692" s="3" t="s">
        <v>3</v>
      </c>
      <c r="C692" s="3" t="s">
        <v>812</v>
      </c>
      <c r="D692" s="3" t="s">
        <v>812</v>
      </c>
      <c r="E692" s="12" t="s">
        <v>2258</v>
      </c>
      <c r="F692" s="6" t="str">
        <f t="shared" si="32"/>
        <v>module=imputation</v>
      </c>
      <c r="G692" s="3" t="s">
        <v>114</v>
      </c>
    </row>
    <row r="693" spans="1:7" ht="30" customHeight="1">
      <c r="A693" s="3" t="s">
        <v>119</v>
      </c>
      <c r="B693" s="3" t="s">
        <v>3</v>
      </c>
      <c r="C693" s="3" t="s">
        <v>813</v>
      </c>
      <c r="D693" s="3" t="s">
        <v>813</v>
      </c>
      <c r="E693" s="12" t="s">
        <v>2258</v>
      </c>
      <c r="F693" s="6" t="str">
        <f t="shared" si="32"/>
        <v>module=imputation</v>
      </c>
      <c r="G693" s="3" t="s">
        <v>114</v>
      </c>
    </row>
    <row r="694" spans="1:7" ht="30" customHeight="1">
      <c r="A694" s="3" t="s">
        <v>119</v>
      </c>
      <c r="B694" s="3" t="s">
        <v>3</v>
      </c>
      <c r="C694" s="3" t="s">
        <v>814</v>
      </c>
      <c r="D694" s="3" t="s">
        <v>814</v>
      </c>
      <c r="E694" s="12" t="s">
        <v>2258</v>
      </c>
      <c r="F694" s="6" t="str">
        <f t="shared" si="32"/>
        <v>module=imputation</v>
      </c>
      <c r="G694" s="3" t="s">
        <v>114</v>
      </c>
    </row>
    <row r="695" spans="1:7" ht="30" customHeight="1">
      <c r="A695" s="3" t="s">
        <v>119</v>
      </c>
      <c r="B695" s="3" t="s">
        <v>3</v>
      </c>
      <c r="C695" s="3" t="s">
        <v>815</v>
      </c>
      <c r="D695" s="3" t="s">
        <v>815</v>
      </c>
      <c r="E695" s="12" t="s">
        <v>2258</v>
      </c>
      <c r="F695" s="6" t="str">
        <f t="shared" si="32"/>
        <v>module=imputation</v>
      </c>
      <c r="G695" s="3" t="s">
        <v>114</v>
      </c>
    </row>
    <row r="696" spans="1:7" ht="30" customHeight="1">
      <c r="A696" s="3" t="s">
        <v>119</v>
      </c>
      <c r="B696" s="3" t="s">
        <v>3</v>
      </c>
      <c r="C696" s="3" t="s">
        <v>816</v>
      </c>
      <c r="D696" s="3" t="s">
        <v>816</v>
      </c>
      <c r="E696" s="12" t="s">
        <v>2259</v>
      </c>
      <c r="F696" s="6" t="str">
        <f t="shared" si="32"/>
        <v>module=imputation</v>
      </c>
      <c r="G696" s="3" t="s">
        <v>114</v>
      </c>
    </row>
    <row r="697" spans="1:7" ht="30" customHeight="1">
      <c r="A697" s="3" t="s">
        <v>119</v>
      </c>
      <c r="B697" s="3" t="s">
        <v>3</v>
      </c>
      <c r="C697" s="3" t="s">
        <v>817</v>
      </c>
      <c r="D697" s="3" t="s">
        <v>817</v>
      </c>
      <c r="E697" s="12" t="s">
        <v>2259</v>
      </c>
      <c r="F697" s="6" t="str">
        <f t="shared" si="32"/>
        <v>module=imputation</v>
      </c>
      <c r="G697" s="3" t="s">
        <v>114</v>
      </c>
    </row>
    <row r="698" spans="1:7" ht="30" customHeight="1">
      <c r="A698" s="3" t="s">
        <v>119</v>
      </c>
      <c r="B698" s="3" t="s">
        <v>3</v>
      </c>
      <c r="C698" s="3" t="s">
        <v>818</v>
      </c>
      <c r="D698" s="3" t="s">
        <v>818</v>
      </c>
      <c r="E698" s="12" t="s">
        <v>2259</v>
      </c>
      <c r="F698" s="6" t="str">
        <f t="shared" si="32"/>
        <v>module=imputation</v>
      </c>
      <c r="G698" s="3" t="s">
        <v>114</v>
      </c>
    </row>
    <row r="699" spans="1:7" ht="30" customHeight="1">
      <c r="A699" s="3" t="s">
        <v>119</v>
      </c>
      <c r="B699" s="3" t="s">
        <v>3</v>
      </c>
      <c r="C699" s="3" t="s">
        <v>819</v>
      </c>
      <c r="D699" s="3" t="s">
        <v>819</v>
      </c>
      <c r="E699" s="12" t="s">
        <v>2259</v>
      </c>
      <c r="F699" s="6" t="str">
        <f t="shared" si="32"/>
        <v>module=imputation</v>
      </c>
      <c r="G699" s="3" t="s">
        <v>114</v>
      </c>
    </row>
    <row r="700" spans="1:7" ht="30" customHeight="1">
      <c r="A700" s="3" t="s">
        <v>119</v>
      </c>
      <c r="B700" s="3" t="s">
        <v>3</v>
      </c>
      <c r="C700" s="3" t="s">
        <v>820</v>
      </c>
      <c r="D700" s="3" t="s">
        <v>820</v>
      </c>
      <c r="E700" s="12" t="s">
        <v>2259</v>
      </c>
      <c r="F700" s="6" t="str">
        <f t="shared" si="32"/>
        <v>module=imputation</v>
      </c>
      <c r="G700" s="3" t="s">
        <v>114</v>
      </c>
    </row>
    <row r="701" spans="1:7" ht="30" customHeight="1">
      <c r="A701" s="3" t="s">
        <v>119</v>
      </c>
      <c r="B701" s="3" t="s">
        <v>3</v>
      </c>
      <c r="C701" s="3" t="s">
        <v>821</v>
      </c>
      <c r="D701" s="3" t="s">
        <v>821</v>
      </c>
      <c r="E701" s="12" t="s">
        <v>2260</v>
      </c>
      <c r="F701" s="6" t="str">
        <f t="shared" si="32"/>
        <v>module=imputation</v>
      </c>
      <c r="G701" s="3" t="s">
        <v>114</v>
      </c>
    </row>
    <row r="702" spans="1:7" ht="30" customHeight="1">
      <c r="A702" s="3" t="s">
        <v>119</v>
      </c>
      <c r="B702" s="3" t="s">
        <v>3</v>
      </c>
      <c r="C702" s="3" t="s">
        <v>822</v>
      </c>
      <c r="D702" s="3" t="s">
        <v>822</v>
      </c>
      <c r="E702" s="12" t="s">
        <v>2260</v>
      </c>
      <c r="F702" s="6" t="str">
        <f t="shared" si="32"/>
        <v>module=imputation</v>
      </c>
      <c r="G702" s="3" t="s">
        <v>114</v>
      </c>
    </row>
    <row r="703" spans="1:7" ht="30" customHeight="1">
      <c r="A703" s="3" t="s">
        <v>119</v>
      </c>
      <c r="B703" s="3" t="s">
        <v>3</v>
      </c>
      <c r="C703" s="3" t="s">
        <v>823</v>
      </c>
      <c r="D703" s="3" t="s">
        <v>823</v>
      </c>
      <c r="E703" s="12" t="s">
        <v>2260</v>
      </c>
      <c r="F703" s="6" t="str">
        <f t="shared" si="32"/>
        <v>module=imputation</v>
      </c>
      <c r="G703" s="3" t="s">
        <v>114</v>
      </c>
    </row>
    <row r="704" spans="1:7" ht="30" customHeight="1">
      <c r="A704" s="3" t="s">
        <v>119</v>
      </c>
      <c r="B704" s="3" t="s">
        <v>3</v>
      </c>
      <c r="C704" s="3" t="s">
        <v>824</v>
      </c>
      <c r="D704" s="3" t="s">
        <v>824</v>
      </c>
      <c r="E704" s="12" t="s">
        <v>2260</v>
      </c>
      <c r="F704" s="6" t="str">
        <f t="shared" si="32"/>
        <v>module=imputation</v>
      </c>
      <c r="G704" s="3" t="s">
        <v>114</v>
      </c>
    </row>
    <row r="705" spans="1:7" ht="30" customHeight="1">
      <c r="A705" s="3" t="s">
        <v>119</v>
      </c>
      <c r="B705" s="3" t="s">
        <v>3</v>
      </c>
      <c r="C705" s="3" t="s">
        <v>825</v>
      </c>
      <c r="D705" s="3" t="s">
        <v>825</v>
      </c>
      <c r="E705" s="12" t="s">
        <v>2260</v>
      </c>
      <c r="F705" s="6" t="str">
        <f t="shared" si="32"/>
        <v>module=imputation</v>
      </c>
      <c r="G705" s="3" t="s">
        <v>114</v>
      </c>
    </row>
    <row r="706" spans="1:7" ht="30" customHeight="1">
      <c r="A706" s="3" t="s">
        <v>119</v>
      </c>
      <c r="B706" s="3" t="s">
        <v>3</v>
      </c>
      <c r="C706" s="3" t="s">
        <v>826</v>
      </c>
      <c r="D706" s="3" t="s">
        <v>826</v>
      </c>
      <c r="E706" s="12" t="s">
        <v>2261</v>
      </c>
      <c r="F706" s="6" t="str">
        <f t="shared" si="32"/>
        <v>module=imputation</v>
      </c>
      <c r="G706" s="3" t="s">
        <v>114</v>
      </c>
    </row>
    <row r="707" spans="1:7" ht="30" customHeight="1">
      <c r="A707" s="3" t="s">
        <v>119</v>
      </c>
      <c r="B707" s="3" t="s">
        <v>3</v>
      </c>
      <c r="C707" s="3" t="s">
        <v>827</v>
      </c>
      <c r="D707" s="3" t="s">
        <v>827</v>
      </c>
      <c r="E707" s="12" t="s">
        <v>2261</v>
      </c>
      <c r="F707" s="6" t="str">
        <f t="shared" si="32"/>
        <v>module=imputation</v>
      </c>
      <c r="G707" s="3" t="s">
        <v>114</v>
      </c>
    </row>
    <row r="708" spans="1:7" ht="30" customHeight="1">
      <c r="A708" s="3" t="s">
        <v>119</v>
      </c>
      <c r="B708" s="3" t="s">
        <v>3</v>
      </c>
      <c r="C708" s="3" t="s">
        <v>828</v>
      </c>
      <c r="D708" s="3" t="s">
        <v>828</v>
      </c>
      <c r="E708" s="12" t="s">
        <v>2261</v>
      </c>
      <c r="F708" s="6" t="str">
        <f t="shared" si="32"/>
        <v>module=imputation</v>
      </c>
      <c r="G708" s="3" t="s">
        <v>114</v>
      </c>
    </row>
    <row r="709" spans="1:7" ht="30" customHeight="1">
      <c r="A709" s="3" t="s">
        <v>119</v>
      </c>
      <c r="B709" s="3" t="s">
        <v>3</v>
      </c>
      <c r="C709" s="3" t="s">
        <v>829</v>
      </c>
      <c r="D709" s="3" t="s">
        <v>829</v>
      </c>
      <c r="E709" s="12" t="s">
        <v>2261</v>
      </c>
      <c r="F709" s="6" t="str">
        <f t="shared" si="32"/>
        <v>module=imputation</v>
      </c>
      <c r="G709" s="3" t="s">
        <v>114</v>
      </c>
    </row>
    <row r="710" spans="1:7" ht="30" customHeight="1">
      <c r="A710" s="3" t="s">
        <v>119</v>
      </c>
      <c r="B710" s="3" t="s">
        <v>3</v>
      </c>
      <c r="C710" s="3" t="s">
        <v>830</v>
      </c>
      <c r="D710" s="3" t="s">
        <v>830</v>
      </c>
      <c r="E710" s="12" t="s">
        <v>2261</v>
      </c>
      <c r="F710" s="6" t="str">
        <f t="shared" si="32"/>
        <v>module=imputation</v>
      </c>
      <c r="G710" s="3" t="s">
        <v>114</v>
      </c>
    </row>
    <row r="711" spans="1:7" ht="30" customHeight="1">
      <c r="A711" s="3" t="s">
        <v>119</v>
      </c>
      <c r="B711" s="3" t="s">
        <v>3</v>
      </c>
      <c r="C711" s="3" t="s">
        <v>831</v>
      </c>
      <c r="D711" s="3" t="s">
        <v>831</v>
      </c>
      <c r="E711" s="12" t="s">
        <v>2262</v>
      </c>
      <c r="F711" s="6" t="str">
        <f t="shared" si="32"/>
        <v>module=imputation</v>
      </c>
      <c r="G711" s="3" t="s">
        <v>114</v>
      </c>
    </row>
    <row r="712" spans="1:7" ht="30" customHeight="1">
      <c r="A712" s="3" t="s">
        <v>119</v>
      </c>
      <c r="B712" s="3" t="s">
        <v>3</v>
      </c>
      <c r="C712" s="3" t="s">
        <v>832</v>
      </c>
      <c r="D712" s="3" t="s">
        <v>832</v>
      </c>
      <c r="E712" s="12" t="s">
        <v>2262</v>
      </c>
      <c r="F712" s="6" t="str">
        <f t="shared" si="32"/>
        <v>module=imputation</v>
      </c>
      <c r="G712" s="3" t="s">
        <v>114</v>
      </c>
    </row>
    <row r="713" spans="1:7" ht="30" customHeight="1">
      <c r="A713" s="3" t="s">
        <v>119</v>
      </c>
      <c r="B713" s="3" t="s">
        <v>3</v>
      </c>
      <c r="C713" s="3" t="s">
        <v>833</v>
      </c>
      <c r="D713" s="3" t="s">
        <v>833</v>
      </c>
      <c r="E713" s="12" t="s">
        <v>2262</v>
      </c>
      <c r="F713" s="6" t="str">
        <f t="shared" si="32"/>
        <v>module=imputation</v>
      </c>
      <c r="G713" s="3" t="s">
        <v>114</v>
      </c>
    </row>
    <row r="714" spans="1:7" ht="30" customHeight="1">
      <c r="A714" s="3" t="s">
        <v>119</v>
      </c>
      <c r="B714" s="3" t="s">
        <v>3</v>
      </c>
      <c r="C714" s="3" t="s">
        <v>834</v>
      </c>
      <c r="D714" s="3" t="s">
        <v>834</v>
      </c>
      <c r="E714" s="12" t="s">
        <v>2262</v>
      </c>
      <c r="F714" s="6" t="str">
        <f t="shared" si="32"/>
        <v>module=imputation</v>
      </c>
      <c r="G714" s="3" t="s">
        <v>114</v>
      </c>
    </row>
    <row r="715" spans="1:7" ht="30" customHeight="1">
      <c r="A715" s="3" t="s">
        <v>119</v>
      </c>
      <c r="B715" s="3" t="s">
        <v>3</v>
      </c>
      <c r="C715" s="3" t="s">
        <v>835</v>
      </c>
      <c r="D715" s="3" t="s">
        <v>835</v>
      </c>
      <c r="E715" s="12" t="s">
        <v>2262</v>
      </c>
      <c r="F715" s="6" t="str">
        <f t="shared" si="32"/>
        <v>module=imputation</v>
      </c>
      <c r="G715" s="3" t="s">
        <v>114</v>
      </c>
    </row>
    <row r="716" spans="1:7" ht="30" customHeight="1">
      <c r="A716" s="3" t="s">
        <v>119</v>
      </c>
      <c r="B716" s="3" t="s">
        <v>3</v>
      </c>
      <c r="C716" s="3" t="s">
        <v>836</v>
      </c>
      <c r="D716" s="3" t="s">
        <v>836</v>
      </c>
      <c r="E716" s="12" t="s">
        <v>2263</v>
      </c>
      <c r="F716" s="6" t="str">
        <f t="shared" si="32"/>
        <v>module=imputation</v>
      </c>
      <c r="G716" s="3" t="s">
        <v>114</v>
      </c>
    </row>
    <row r="717" spans="1:7" ht="30" customHeight="1">
      <c r="A717" s="3" t="s">
        <v>119</v>
      </c>
      <c r="B717" s="3" t="s">
        <v>3</v>
      </c>
      <c r="C717" s="3" t="s">
        <v>837</v>
      </c>
      <c r="D717" s="3" t="s">
        <v>837</v>
      </c>
      <c r="E717" s="12" t="s">
        <v>2263</v>
      </c>
      <c r="F717" s="6" t="str">
        <f t="shared" si="32"/>
        <v>module=imputation</v>
      </c>
      <c r="G717" s="3" t="s">
        <v>114</v>
      </c>
    </row>
    <row r="718" spans="1:7" ht="30" customHeight="1">
      <c r="A718" s="3" t="s">
        <v>119</v>
      </c>
      <c r="B718" s="3" t="s">
        <v>3</v>
      </c>
      <c r="C718" s="3" t="s">
        <v>838</v>
      </c>
      <c r="D718" s="3" t="s">
        <v>838</v>
      </c>
      <c r="E718" s="12" t="s">
        <v>2263</v>
      </c>
      <c r="F718" s="6" t="str">
        <f t="shared" si="32"/>
        <v>module=imputation</v>
      </c>
      <c r="G718" s="3" t="s">
        <v>114</v>
      </c>
    </row>
    <row r="719" spans="1:7" ht="30" customHeight="1">
      <c r="A719" s="3" t="s">
        <v>119</v>
      </c>
      <c r="B719" s="3" t="s">
        <v>3</v>
      </c>
      <c r="C719" s="3" t="s">
        <v>839</v>
      </c>
      <c r="D719" s="3" t="s">
        <v>839</v>
      </c>
      <c r="E719" s="12" t="s">
        <v>2263</v>
      </c>
      <c r="F719" s="6" t="str">
        <f t="shared" si="32"/>
        <v>module=imputation</v>
      </c>
      <c r="G719" s="3" t="s">
        <v>114</v>
      </c>
    </row>
    <row r="720" spans="1:7" ht="30" customHeight="1">
      <c r="A720" s="3" t="s">
        <v>119</v>
      </c>
      <c r="B720" s="3" t="s">
        <v>3</v>
      </c>
      <c r="C720" s="3" t="s">
        <v>840</v>
      </c>
      <c r="D720" s="3" t="s">
        <v>840</v>
      </c>
      <c r="E720" s="12" t="s">
        <v>2263</v>
      </c>
      <c r="F720" s="6" t="str">
        <f t="shared" ref="F720:F751" si="33">HYPERLINK("http://www.ssc.wisc.edu/wlsresearch/documentation/waves/?wave=ancillary&amp;module=imputation","module=imputation")</f>
        <v>module=imputation</v>
      </c>
      <c r="G720" s="3" t="s">
        <v>114</v>
      </c>
    </row>
    <row r="721" spans="1:7" ht="30" customHeight="1">
      <c r="A721" s="3" t="s">
        <v>119</v>
      </c>
      <c r="B721" s="3" t="s">
        <v>3</v>
      </c>
      <c r="C721" s="3" t="s">
        <v>841</v>
      </c>
      <c r="D721" s="3" t="s">
        <v>841</v>
      </c>
      <c r="E721" s="12" t="s">
        <v>2264</v>
      </c>
      <c r="F721" s="6" t="str">
        <f t="shared" si="33"/>
        <v>module=imputation</v>
      </c>
      <c r="G721" s="3" t="s">
        <v>114</v>
      </c>
    </row>
    <row r="722" spans="1:7" ht="30" customHeight="1">
      <c r="A722" s="3" t="s">
        <v>119</v>
      </c>
      <c r="B722" s="3" t="s">
        <v>3</v>
      </c>
      <c r="C722" s="3" t="s">
        <v>842</v>
      </c>
      <c r="D722" s="3" t="s">
        <v>842</v>
      </c>
      <c r="E722" s="12" t="s">
        <v>2264</v>
      </c>
      <c r="F722" s="6" t="str">
        <f t="shared" si="33"/>
        <v>module=imputation</v>
      </c>
      <c r="G722" s="3" t="s">
        <v>114</v>
      </c>
    </row>
    <row r="723" spans="1:7" ht="30" customHeight="1">
      <c r="A723" s="3" t="s">
        <v>119</v>
      </c>
      <c r="B723" s="3" t="s">
        <v>3</v>
      </c>
      <c r="C723" s="3" t="s">
        <v>843</v>
      </c>
      <c r="D723" s="3" t="s">
        <v>843</v>
      </c>
      <c r="E723" s="12" t="s">
        <v>2264</v>
      </c>
      <c r="F723" s="6" t="str">
        <f t="shared" si="33"/>
        <v>module=imputation</v>
      </c>
      <c r="G723" s="3" t="s">
        <v>114</v>
      </c>
    </row>
    <row r="724" spans="1:7" ht="30" customHeight="1">
      <c r="A724" s="3" t="s">
        <v>119</v>
      </c>
      <c r="B724" s="3" t="s">
        <v>3</v>
      </c>
      <c r="C724" s="3" t="s">
        <v>844</v>
      </c>
      <c r="D724" s="3" t="s">
        <v>844</v>
      </c>
      <c r="E724" s="12" t="s">
        <v>2264</v>
      </c>
      <c r="F724" s="6" t="str">
        <f t="shared" si="33"/>
        <v>module=imputation</v>
      </c>
      <c r="G724" s="3" t="s">
        <v>114</v>
      </c>
    </row>
    <row r="725" spans="1:7" ht="30" customHeight="1">
      <c r="A725" s="3" t="s">
        <v>119</v>
      </c>
      <c r="B725" s="3" t="s">
        <v>3</v>
      </c>
      <c r="C725" s="3" t="s">
        <v>845</v>
      </c>
      <c r="D725" s="3" t="s">
        <v>845</v>
      </c>
      <c r="E725" s="12" t="s">
        <v>2264</v>
      </c>
      <c r="F725" s="6" t="str">
        <f t="shared" si="33"/>
        <v>module=imputation</v>
      </c>
      <c r="G725" s="3" t="s">
        <v>114</v>
      </c>
    </row>
    <row r="726" spans="1:7" ht="30" customHeight="1">
      <c r="A726" s="3" t="s">
        <v>119</v>
      </c>
      <c r="B726" s="3" t="s">
        <v>3</v>
      </c>
      <c r="C726" s="3" t="s">
        <v>846</v>
      </c>
      <c r="D726" s="3" t="s">
        <v>846</v>
      </c>
      <c r="E726" s="12" t="s">
        <v>2265</v>
      </c>
      <c r="F726" s="6" t="str">
        <f t="shared" si="33"/>
        <v>module=imputation</v>
      </c>
      <c r="G726" s="3" t="s">
        <v>114</v>
      </c>
    </row>
    <row r="727" spans="1:7" ht="30" customHeight="1">
      <c r="A727" s="3" t="s">
        <v>119</v>
      </c>
      <c r="B727" s="3" t="s">
        <v>3</v>
      </c>
      <c r="C727" s="3" t="s">
        <v>847</v>
      </c>
      <c r="D727" s="3" t="s">
        <v>847</v>
      </c>
      <c r="E727" s="12" t="s">
        <v>2265</v>
      </c>
      <c r="F727" s="6" t="str">
        <f t="shared" si="33"/>
        <v>module=imputation</v>
      </c>
      <c r="G727" s="3" t="s">
        <v>114</v>
      </c>
    </row>
    <row r="728" spans="1:7" ht="30" customHeight="1">
      <c r="A728" s="3" t="s">
        <v>119</v>
      </c>
      <c r="B728" s="3" t="s">
        <v>3</v>
      </c>
      <c r="C728" s="3" t="s">
        <v>848</v>
      </c>
      <c r="D728" s="3" t="s">
        <v>848</v>
      </c>
      <c r="E728" s="12" t="s">
        <v>2265</v>
      </c>
      <c r="F728" s="6" t="str">
        <f t="shared" si="33"/>
        <v>module=imputation</v>
      </c>
      <c r="G728" s="3" t="s">
        <v>114</v>
      </c>
    </row>
    <row r="729" spans="1:7" ht="30" customHeight="1">
      <c r="A729" s="3" t="s">
        <v>119</v>
      </c>
      <c r="B729" s="3" t="s">
        <v>3</v>
      </c>
      <c r="C729" s="3" t="s">
        <v>849</v>
      </c>
      <c r="D729" s="3" t="s">
        <v>849</v>
      </c>
      <c r="E729" s="12" t="s">
        <v>2265</v>
      </c>
      <c r="F729" s="6" t="str">
        <f t="shared" si="33"/>
        <v>module=imputation</v>
      </c>
      <c r="G729" s="3" t="s">
        <v>114</v>
      </c>
    </row>
    <row r="730" spans="1:7" ht="30" customHeight="1">
      <c r="A730" s="3" t="s">
        <v>119</v>
      </c>
      <c r="B730" s="3" t="s">
        <v>3</v>
      </c>
      <c r="C730" s="3" t="s">
        <v>850</v>
      </c>
      <c r="D730" s="3" t="s">
        <v>850</v>
      </c>
      <c r="E730" s="12" t="s">
        <v>2265</v>
      </c>
      <c r="F730" s="6" t="str">
        <f t="shared" si="33"/>
        <v>module=imputation</v>
      </c>
      <c r="G730" s="3" t="s">
        <v>114</v>
      </c>
    </row>
    <row r="731" spans="1:7" ht="30" customHeight="1">
      <c r="A731" s="3" t="s">
        <v>119</v>
      </c>
      <c r="B731" s="3" t="s">
        <v>3</v>
      </c>
      <c r="C731" s="3" t="s">
        <v>851</v>
      </c>
      <c r="D731" s="3" t="s">
        <v>851</v>
      </c>
      <c r="E731" s="12" t="s">
        <v>2266</v>
      </c>
      <c r="F731" s="6" t="str">
        <f t="shared" si="33"/>
        <v>module=imputation</v>
      </c>
      <c r="G731" s="3" t="s">
        <v>114</v>
      </c>
    </row>
    <row r="732" spans="1:7" ht="30" customHeight="1">
      <c r="A732" s="3" t="s">
        <v>119</v>
      </c>
      <c r="B732" s="3" t="s">
        <v>3</v>
      </c>
      <c r="C732" s="3" t="s">
        <v>852</v>
      </c>
      <c r="D732" s="3" t="s">
        <v>852</v>
      </c>
      <c r="E732" s="12" t="s">
        <v>2266</v>
      </c>
      <c r="F732" s="6" t="str">
        <f t="shared" si="33"/>
        <v>module=imputation</v>
      </c>
      <c r="G732" s="3" t="s">
        <v>114</v>
      </c>
    </row>
    <row r="733" spans="1:7" ht="30" customHeight="1">
      <c r="A733" s="3" t="s">
        <v>119</v>
      </c>
      <c r="B733" s="3" t="s">
        <v>3</v>
      </c>
      <c r="C733" s="3" t="s">
        <v>853</v>
      </c>
      <c r="D733" s="3" t="s">
        <v>853</v>
      </c>
      <c r="E733" s="12" t="s">
        <v>2266</v>
      </c>
      <c r="F733" s="6" t="str">
        <f t="shared" si="33"/>
        <v>module=imputation</v>
      </c>
      <c r="G733" s="3" t="s">
        <v>114</v>
      </c>
    </row>
    <row r="734" spans="1:7" ht="30" customHeight="1">
      <c r="A734" s="3" t="s">
        <v>119</v>
      </c>
      <c r="B734" s="3" t="s">
        <v>3</v>
      </c>
      <c r="C734" s="3" t="s">
        <v>854</v>
      </c>
      <c r="D734" s="3" t="s">
        <v>854</v>
      </c>
      <c r="E734" s="12" t="s">
        <v>2266</v>
      </c>
      <c r="F734" s="6" t="str">
        <f t="shared" si="33"/>
        <v>module=imputation</v>
      </c>
      <c r="G734" s="3" t="s">
        <v>114</v>
      </c>
    </row>
    <row r="735" spans="1:7" ht="30" customHeight="1">
      <c r="A735" s="3" t="s">
        <v>119</v>
      </c>
      <c r="B735" s="3" t="s">
        <v>3</v>
      </c>
      <c r="C735" s="3" t="s">
        <v>855</v>
      </c>
      <c r="D735" s="3" t="s">
        <v>855</v>
      </c>
      <c r="E735" s="12" t="s">
        <v>2266</v>
      </c>
      <c r="F735" s="6" t="str">
        <f t="shared" si="33"/>
        <v>module=imputation</v>
      </c>
      <c r="G735" s="3" t="s">
        <v>114</v>
      </c>
    </row>
    <row r="736" spans="1:7" ht="30" customHeight="1">
      <c r="A736" s="3" t="s">
        <v>119</v>
      </c>
      <c r="B736" s="3" t="s">
        <v>3</v>
      </c>
      <c r="C736" s="3" t="s">
        <v>856</v>
      </c>
      <c r="D736" s="3" t="s">
        <v>856</v>
      </c>
      <c r="E736" s="12" t="s">
        <v>2267</v>
      </c>
      <c r="F736" s="6" t="str">
        <f t="shared" si="33"/>
        <v>module=imputation</v>
      </c>
      <c r="G736" s="3" t="s">
        <v>114</v>
      </c>
    </row>
    <row r="737" spans="1:7" ht="30" customHeight="1">
      <c r="A737" s="3" t="s">
        <v>119</v>
      </c>
      <c r="B737" s="3" t="s">
        <v>3</v>
      </c>
      <c r="C737" s="3" t="s">
        <v>857</v>
      </c>
      <c r="D737" s="3" t="s">
        <v>857</v>
      </c>
      <c r="E737" s="12" t="s">
        <v>2267</v>
      </c>
      <c r="F737" s="6" t="str">
        <f t="shared" si="33"/>
        <v>module=imputation</v>
      </c>
      <c r="G737" s="3" t="s">
        <v>114</v>
      </c>
    </row>
    <row r="738" spans="1:7" ht="30" customHeight="1">
      <c r="A738" s="3" t="s">
        <v>119</v>
      </c>
      <c r="B738" s="3" t="s">
        <v>3</v>
      </c>
      <c r="C738" s="3" t="s">
        <v>858</v>
      </c>
      <c r="D738" s="3" t="s">
        <v>858</v>
      </c>
      <c r="E738" s="12" t="s">
        <v>2267</v>
      </c>
      <c r="F738" s="6" t="str">
        <f t="shared" si="33"/>
        <v>module=imputation</v>
      </c>
      <c r="G738" s="3" t="s">
        <v>114</v>
      </c>
    </row>
    <row r="739" spans="1:7" ht="30" customHeight="1">
      <c r="A739" s="3" t="s">
        <v>119</v>
      </c>
      <c r="B739" s="3" t="s">
        <v>3</v>
      </c>
      <c r="C739" s="3" t="s">
        <v>859</v>
      </c>
      <c r="D739" s="3" t="s">
        <v>859</v>
      </c>
      <c r="E739" s="12" t="s">
        <v>2267</v>
      </c>
      <c r="F739" s="6" t="str">
        <f t="shared" si="33"/>
        <v>module=imputation</v>
      </c>
      <c r="G739" s="3" t="s">
        <v>114</v>
      </c>
    </row>
    <row r="740" spans="1:7" ht="30" customHeight="1">
      <c r="A740" s="3" t="s">
        <v>119</v>
      </c>
      <c r="B740" s="3" t="s">
        <v>3</v>
      </c>
      <c r="C740" s="3" t="s">
        <v>860</v>
      </c>
      <c r="D740" s="3" t="s">
        <v>860</v>
      </c>
      <c r="E740" s="12" t="s">
        <v>2267</v>
      </c>
      <c r="F740" s="6" t="str">
        <f t="shared" si="33"/>
        <v>module=imputation</v>
      </c>
      <c r="G740" s="3" t="s">
        <v>114</v>
      </c>
    </row>
    <row r="741" spans="1:7" ht="30" customHeight="1">
      <c r="A741" s="3" t="s">
        <v>119</v>
      </c>
      <c r="B741" s="3" t="s">
        <v>3</v>
      </c>
      <c r="C741" s="3" t="s">
        <v>861</v>
      </c>
      <c r="D741" s="3" t="s">
        <v>861</v>
      </c>
      <c r="E741" s="12" t="s">
        <v>2268</v>
      </c>
      <c r="F741" s="6" t="str">
        <f t="shared" si="33"/>
        <v>module=imputation</v>
      </c>
      <c r="G741" s="3" t="s">
        <v>114</v>
      </c>
    </row>
    <row r="742" spans="1:7" ht="30" customHeight="1">
      <c r="A742" s="3" t="s">
        <v>119</v>
      </c>
      <c r="B742" s="3" t="s">
        <v>3</v>
      </c>
      <c r="C742" s="3" t="s">
        <v>862</v>
      </c>
      <c r="D742" s="3" t="s">
        <v>862</v>
      </c>
      <c r="E742" s="12" t="s">
        <v>2268</v>
      </c>
      <c r="F742" s="6" t="str">
        <f t="shared" si="33"/>
        <v>module=imputation</v>
      </c>
      <c r="G742" s="3" t="s">
        <v>114</v>
      </c>
    </row>
    <row r="743" spans="1:7" ht="30" customHeight="1">
      <c r="A743" s="3" t="s">
        <v>119</v>
      </c>
      <c r="B743" s="3" t="s">
        <v>3</v>
      </c>
      <c r="C743" s="3" t="s">
        <v>863</v>
      </c>
      <c r="D743" s="3" t="s">
        <v>863</v>
      </c>
      <c r="E743" s="12" t="s">
        <v>2268</v>
      </c>
      <c r="F743" s="6" t="str">
        <f t="shared" si="33"/>
        <v>module=imputation</v>
      </c>
      <c r="G743" s="3" t="s">
        <v>114</v>
      </c>
    </row>
    <row r="744" spans="1:7" ht="30" customHeight="1">
      <c r="A744" s="3" t="s">
        <v>119</v>
      </c>
      <c r="B744" s="3" t="s">
        <v>3</v>
      </c>
      <c r="C744" s="3" t="s">
        <v>864</v>
      </c>
      <c r="D744" s="3" t="s">
        <v>864</v>
      </c>
      <c r="E744" s="12" t="s">
        <v>2268</v>
      </c>
      <c r="F744" s="6" t="str">
        <f t="shared" si="33"/>
        <v>module=imputation</v>
      </c>
      <c r="G744" s="3" t="s">
        <v>114</v>
      </c>
    </row>
    <row r="745" spans="1:7" ht="30" customHeight="1">
      <c r="A745" s="3" t="s">
        <v>119</v>
      </c>
      <c r="B745" s="3" t="s">
        <v>3</v>
      </c>
      <c r="C745" s="3" t="s">
        <v>865</v>
      </c>
      <c r="D745" s="3" t="s">
        <v>865</v>
      </c>
      <c r="E745" s="12" t="s">
        <v>2268</v>
      </c>
      <c r="F745" s="6" t="str">
        <f t="shared" si="33"/>
        <v>module=imputation</v>
      </c>
      <c r="G745" s="3" t="s">
        <v>114</v>
      </c>
    </row>
    <row r="746" spans="1:7" ht="30" customHeight="1">
      <c r="A746" s="3" t="s">
        <v>119</v>
      </c>
      <c r="B746" s="3" t="s">
        <v>3</v>
      </c>
      <c r="C746" s="3" t="s">
        <v>866</v>
      </c>
      <c r="D746" s="3" t="s">
        <v>866</v>
      </c>
      <c r="E746" s="12" t="s">
        <v>2269</v>
      </c>
      <c r="F746" s="6" t="str">
        <f t="shared" si="33"/>
        <v>module=imputation</v>
      </c>
      <c r="G746" s="3" t="s">
        <v>114</v>
      </c>
    </row>
    <row r="747" spans="1:7" ht="30" customHeight="1">
      <c r="A747" s="3" t="s">
        <v>119</v>
      </c>
      <c r="B747" s="3" t="s">
        <v>3</v>
      </c>
      <c r="C747" s="3" t="s">
        <v>867</v>
      </c>
      <c r="D747" s="3" t="s">
        <v>867</v>
      </c>
      <c r="E747" s="12" t="s">
        <v>2269</v>
      </c>
      <c r="F747" s="6" t="str">
        <f t="shared" si="33"/>
        <v>module=imputation</v>
      </c>
      <c r="G747" s="3" t="s">
        <v>114</v>
      </c>
    </row>
    <row r="748" spans="1:7" ht="30" customHeight="1">
      <c r="A748" s="3" t="s">
        <v>119</v>
      </c>
      <c r="B748" s="3" t="s">
        <v>3</v>
      </c>
      <c r="C748" s="3" t="s">
        <v>868</v>
      </c>
      <c r="D748" s="3" t="s">
        <v>868</v>
      </c>
      <c r="E748" s="12" t="s">
        <v>2269</v>
      </c>
      <c r="F748" s="6" t="str">
        <f t="shared" si="33"/>
        <v>module=imputation</v>
      </c>
      <c r="G748" s="3" t="s">
        <v>114</v>
      </c>
    </row>
    <row r="749" spans="1:7" ht="30" customHeight="1">
      <c r="A749" s="3" t="s">
        <v>119</v>
      </c>
      <c r="B749" s="3" t="s">
        <v>3</v>
      </c>
      <c r="C749" s="3" t="s">
        <v>869</v>
      </c>
      <c r="D749" s="3" t="s">
        <v>869</v>
      </c>
      <c r="E749" s="12" t="s">
        <v>2269</v>
      </c>
      <c r="F749" s="6" t="str">
        <f t="shared" si="33"/>
        <v>module=imputation</v>
      </c>
      <c r="G749" s="3" t="s">
        <v>114</v>
      </c>
    </row>
    <row r="750" spans="1:7" ht="30" customHeight="1">
      <c r="A750" s="3" t="s">
        <v>119</v>
      </c>
      <c r="B750" s="3" t="s">
        <v>3</v>
      </c>
      <c r="C750" s="3" t="s">
        <v>870</v>
      </c>
      <c r="D750" s="3" t="s">
        <v>870</v>
      </c>
      <c r="E750" s="12" t="s">
        <v>2269</v>
      </c>
      <c r="F750" s="6" t="str">
        <f t="shared" si="33"/>
        <v>module=imputation</v>
      </c>
      <c r="G750" s="3" t="s">
        <v>114</v>
      </c>
    </row>
    <row r="751" spans="1:7" ht="30" customHeight="1">
      <c r="A751" s="3" t="s">
        <v>119</v>
      </c>
      <c r="B751" s="3" t="s">
        <v>3</v>
      </c>
      <c r="C751" s="3" t="s">
        <v>871</v>
      </c>
      <c r="D751" s="3" t="s">
        <v>871</v>
      </c>
      <c r="E751" s="12" t="s">
        <v>2270</v>
      </c>
      <c r="F751" s="6" t="str">
        <f t="shared" si="33"/>
        <v>module=imputation</v>
      </c>
      <c r="G751" s="3" t="s">
        <v>114</v>
      </c>
    </row>
    <row r="752" spans="1:7" ht="30" customHeight="1">
      <c r="A752" s="3" t="s">
        <v>119</v>
      </c>
      <c r="B752" s="3" t="s">
        <v>3</v>
      </c>
      <c r="C752" s="3" t="s">
        <v>872</v>
      </c>
      <c r="D752" s="3" t="s">
        <v>872</v>
      </c>
      <c r="E752" s="12" t="s">
        <v>2270</v>
      </c>
      <c r="F752" s="6" t="str">
        <f t="shared" ref="F752:F783" si="34">HYPERLINK("http://www.ssc.wisc.edu/wlsresearch/documentation/waves/?wave=ancillary&amp;module=imputation","module=imputation")</f>
        <v>module=imputation</v>
      </c>
      <c r="G752" s="3" t="s">
        <v>114</v>
      </c>
    </row>
    <row r="753" spans="1:7" ht="30" customHeight="1">
      <c r="A753" s="3" t="s">
        <v>119</v>
      </c>
      <c r="B753" s="3" t="s">
        <v>3</v>
      </c>
      <c r="C753" s="3" t="s">
        <v>873</v>
      </c>
      <c r="D753" s="3" t="s">
        <v>873</v>
      </c>
      <c r="E753" s="12" t="s">
        <v>2270</v>
      </c>
      <c r="F753" s="6" t="str">
        <f t="shared" si="34"/>
        <v>module=imputation</v>
      </c>
      <c r="G753" s="3" t="s">
        <v>114</v>
      </c>
    </row>
    <row r="754" spans="1:7" ht="30" customHeight="1">
      <c r="A754" s="3" t="s">
        <v>119</v>
      </c>
      <c r="B754" s="3" t="s">
        <v>3</v>
      </c>
      <c r="C754" s="3" t="s">
        <v>874</v>
      </c>
      <c r="D754" s="3" t="s">
        <v>874</v>
      </c>
      <c r="E754" s="12" t="s">
        <v>2270</v>
      </c>
      <c r="F754" s="6" t="str">
        <f t="shared" si="34"/>
        <v>module=imputation</v>
      </c>
      <c r="G754" s="3" t="s">
        <v>114</v>
      </c>
    </row>
    <row r="755" spans="1:7" ht="30" customHeight="1">
      <c r="A755" s="3" t="s">
        <v>119</v>
      </c>
      <c r="B755" s="3" t="s">
        <v>3</v>
      </c>
      <c r="C755" s="3" t="s">
        <v>875</v>
      </c>
      <c r="D755" s="3" t="s">
        <v>875</v>
      </c>
      <c r="E755" s="12" t="s">
        <v>2270</v>
      </c>
      <c r="F755" s="6" t="str">
        <f t="shared" si="34"/>
        <v>module=imputation</v>
      </c>
      <c r="G755" s="3" t="s">
        <v>114</v>
      </c>
    </row>
    <row r="756" spans="1:7" ht="30" customHeight="1">
      <c r="A756" s="3" t="s">
        <v>119</v>
      </c>
      <c r="B756" s="3" t="s">
        <v>3</v>
      </c>
      <c r="C756" s="3" t="s">
        <v>876</v>
      </c>
      <c r="D756" s="3" t="s">
        <v>876</v>
      </c>
      <c r="E756" s="12" t="s">
        <v>2271</v>
      </c>
      <c r="F756" s="6" t="str">
        <f t="shared" si="34"/>
        <v>module=imputation</v>
      </c>
      <c r="G756" s="3" t="s">
        <v>114</v>
      </c>
    </row>
    <row r="757" spans="1:7" ht="30" customHeight="1">
      <c r="A757" s="3" t="s">
        <v>119</v>
      </c>
      <c r="B757" s="3" t="s">
        <v>3</v>
      </c>
      <c r="C757" s="3" t="s">
        <v>877</v>
      </c>
      <c r="D757" s="3" t="s">
        <v>877</v>
      </c>
      <c r="E757" s="12" t="s">
        <v>2271</v>
      </c>
      <c r="F757" s="6" t="str">
        <f t="shared" si="34"/>
        <v>module=imputation</v>
      </c>
      <c r="G757" s="3" t="s">
        <v>114</v>
      </c>
    </row>
    <row r="758" spans="1:7" ht="30" customHeight="1">
      <c r="A758" s="3" t="s">
        <v>119</v>
      </c>
      <c r="B758" s="3" t="s">
        <v>3</v>
      </c>
      <c r="C758" s="3" t="s">
        <v>878</v>
      </c>
      <c r="D758" s="3" t="s">
        <v>878</v>
      </c>
      <c r="E758" s="12" t="s">
        <v>2271</v>
      </c>
      <c r="F758" s="6" t="str">
        <f t="shared" si="34"/>
        <v>module=imputation</v>
      </c>
      <c r="G758" s="3" t="s">
        <v>114</v>
      </c>
    </row>
    <row r="759" spans="1:7" ht="30" customHeight="1">
      <c r="A759" s="3" t="s">
        <v>119</v>
      </c>
      <c r="B759" s="3" t="s">
        <v>3</v>
      </c>
      <c r="C759" s="3" t="s">
        <v>879</v>
      </c>
      <c r="D759" s="3" t="s">
        <v>879</v>
      </c>
      <c r="E759" s="12" t="s">
        <v>2271</v>
      </c>
      <c r="F759" s="6" t="str">
        <f t="shared" si="34"/>
        <v>module=imputation</v>
      </c>
      <c r="G759" s="3" t="s">
        <v>114</v>
      </c>
    </row>
    <row r="760" spans="1:7" ht="30" customHeight="1">
      <c r="A760" s="3" t="s">
        <v>119</v>
      </c>
      <c r="B760" s="3" t="s">
        <v>3</v>
      </c>
      <c r="C760" s="3" t="s">
        <v>880</v>
      </c>
      <c r="D760" s="3" t="s">
        <v>880</v>
      </c>
      <c r="E760" s="12" t="s">
        <v>2271</v>
      </c>
      <c r="F760" s="6" t="str">
        <f t="shared" si="34"/>
        <v>module=imputation</v>
      </c>
      <c r="G760" s="3" t="s">
        <v>114</v>
      </c>
    </row>
    <row r="761" spans="1:7" ht="30" customHeight="1">
      <c r="A761" s="3" t="s">
        <v>119</v>
      </c>
      <c r="B761" s="3" t="s">
        <v>3</v>
      </c>
      <c r="C761" s="3" t="s">
        <v>881</v>
      </c>
      <c r="D761" s="3" t="s">
        <v>881</v>
      </c>
      <c r="E761" s="12" t="s">
        <v>2272</v>
      </c>
      <c r="F761" s="6" t="str">
        <f t="shared" si="34"/>
        <v>module=imputation</v>
      </c>
      <c r="G761" s="3" t="s">
        <v>114</v>
      </c>
    </row>
    <row r="762" spans="1:7" ht="30" customHeight="1">
      <c r="A762" s="3" t="s">
        <v>119</v>
      </c>
      <c r="B762" s="3" t="s">
        <v>3</v>
      </c>
      <c r="C762" s="3" t="s">
        <v>882</v>
      </c>
      <c r="D762" s="3" t="s">
        <v>882</v>
      </c>
      <c r="E762" s="12" t="s">
        <v>2272</v>
      </c>
      <c r="F762" s="6" t="str">
        <f t="shared" si="34"/>
        <v>module=imputation</v>
      </c>
      <c r="G762" s="3" t="s">
        <v>114</v>
      </c>
    </row>
    <row r="763" spans="1:7" ht="30" customHeight="1">
      <c r="A763" s="3" t="s">
        <v>119</v>
      </c>
      <c r="B763" s="3" t="s">
        <v>3</v>
      </c>
      <c r="C763" s="3" t="s">
        <v>883</v>
      </c>
      <c r="D763" s="3" t="s">
        <v>883</v>
      </c>
      <c r="E763" s="12" t="s">
        <v>2272</v>
      </c>
      <c r="F763" s="6" t="str">
        <f t="shared" si="34"/>
        <v>module=imputation</v>
      </c>
      <c r="G763" s="3" t="s">
        <v>114</v>
      </c>
    </row>
    <row r="764" spans="1:7" ht="30" customHeight="1">
      <c r="A764" s="3" t="s">
        <v>119</v>
      </c>
      <c r="B764" s="3" t="s">
        <v>3</v>
      </c>
      <c r="C764" s="3" t="s">
        <v>884</v>
      </c>
      <c r="D764" s="3" t="s">
        <v>884</v>
      </c>
      <c r="E764" s="12" t="s">
        <v>2272</v>
      </c>
      <c r="F764" s="6" t="str">
        <f t="shared" si="34"/>
        <v>module=imputation</v>
      </c>
      <c r="G764" s="3" t="s">
        <v>114</v>
      </c>
    </row>
    <row r="765" spans="1:7" ht="30" customHeight="1">
      <c r="A765" s="3" t="s">
        <v>119</v>
      </c>
      <c r="B765" s="3" t="s">
        <v>3</v>
      </c>
      <c r="C765" s="3" t="s">
        <v>885</v>
      </c>
      <c r="D765" s="3" t="s">
        <v>885</v>
      </c>
      <c r="E765" s="12" t="s">
        <v>2272</v>
      </c>
      <c r="F765" s="6" t="str">
        <f t="shared" si="34"/>
        <v>module=imputation</v>
      </c>
      <c r="G765" s="3" t="s">
        <v>114</v>
      </c>
    </row>
    <row r="766" spans="1:7" ht="30" customHeight="1">
      <c r="A766" s="3" t="s">
        <v>119</v>
      </c>
      <c r="B766" s="3" t="s">
        <v>3</v>
      </c>
      <c r="C766" s="3" t="s">
        <v>886</v>
      </c>
      <c r="D766" s="3" t="s">
        <v>886</v>
      </c>
      <c r="E766" s="12" t="s">
        <v>2273</v>
      </c>
      <c r="F766" s="6" t="str">
        <f t="shared" si="34"/>
        <v>module=imputation</v>
      </c>
      <c r="G766" s="3" t="s">
        <v>114</v>
      </c>
    </row>
    <row r="767" spans="1:7" ht="30" customHeight="1">
      <c r="A767" s="3" t="s">
        <v>119</v>
      </c>
      <c r="B767" s="3" t="s">
        <v>3</v>
      </c>
      <c r="C767" s="3" t="s">
        <v>887</v>
      </c>
      <c r="D767" s="3" t="s">
        <v>887</v>
      </c>
      <c r="E767" s="12" t="s">
        <v>2273</v>
      </c>
      <c r="F767" s="6" t="str">
        <f t="shared" si="34"/>
        <v>module=imputation</v>
      </c>
      <c r="G767" s="3" t="s">
        <v>114</v>
      </c>
    </row>
    <row r="768" spans="1:7" ht="30" customHeight="1">
      <c r="A768" s="3" t="s">
        <v>119</v>
      </c>
      <c r="B768" s="3" t="s">
        <v>3</v>
      </c>
      <c r="C768" s="3" t="s">
        <v>888</v>
      </c>
      <c r="D768" s="3" t="s">
        <v>888</v>
      </c>
      <c r="E768" s="12" t="s">
        <v>2273</v>
      </c>
      <c r="F768" s="6" t="str">
        <f t="shared" si="34"/>
        <v>module=imputation</v>
      </c>
      <c r="G768" s="3" t="s">
        <v>114</v>
      </c>
    </row>
    <row r="769" spans="1:7" ht="30" customHeight="1">
      <c r="A769" s="3" t="s">
        <v>119</v>
      </c>
      <c r="B769" s="3" t="s">
        <v>3</v>
      </c>
      <c r="C769" s="3" t="s">
        <v>889</v>
      </c>
      <c r="D769" s="3" t="s">
        <v>889</v>
      </c>
      <c r="E769" s="12" t="s">
        <v>2273</v>
      </c>
      <c r="F769" s="6" t="str">
        <f t="shared" si="34"/>
        <v>module=imputation</v>
      </c>
      <c r="G769" s="3" t="s">
        <v>114</v>
      </c>
    </row>
    <row r="770" spans="1:7" ht="30" customHeight="1">
      <c r="A770" s="3" t="s">
        <v>119</v>
      </c>
      <c r="B770" s="3" t="s">
        <v>3</v>
      </c>
      <c r="C770" s="3" t="s">
        <v>890</v>
      </c>
      <c r="D770" s="3" t="s">
        <v>890</v>
      </c>
      <c r="E770" s="12" t="s">
        <v>2273</v>
      </c>
      <c r="F770" s="6" t="str">
        <f t="shared" si="34"/>
        <v>module=imputation</v>
      </c>
      <c r="G770" s="3" t="s">
        <v>114</v>
      </c>
    </row>
    <row r="771" spans="1:7" ht="30" customHeight="1">
      <c r="A771" s="3" t="s">
        <v>119</v>
      </c>
      <c r="B771" s="3" t="s">
        <v>3</v>
      </c>
      <c r="C771" s="3" t="s">
        <v>891</v>
      </c>
      <c r="D771" s="3" t="s">
        <v>891</v>
      </c>
      <c r="E771" s="12" t="s">
        <v>2274</v>
      </c>
      <c r="F771" s="6" t="str">
        <f t="shared" si="34"/>
        <v>module=imputation</v>
      </c>
      <c r="G771" s="3" t="s">
        <v>114</v>
      </c>
    </row>
    <row r="772" spans="1:7" ht="30" customHeight="1">
      <c r="A772" s="3" t="s">
        <v>119</v>
      </c>
      <c r="B772" s="3" t="s">
        <v>3</v>
      </c>
      <c r="C772" s="3" t="s">
        <v>892</v>
      </c>
      <c r="D772" s="3" t="s">
        <v>892</v>
      </c>
      <c r="E772" s="12" t="s">
        <v>2274</v>
      </c>
      <c r="F772" s="6" t="str">
        <f t="shared" si="34"/>
        <v>module=imputation</v>
      </c>
      <c r="G772" s="3" t="s">
        <v>114</v>
      </c>
    </row>
    <row r="773" spans="1:7" ht="30" customHeight="1">
      <c r="A773" s="3" t="s">
        <v>119</v>
      </c>
      <c r="B773" s="3" t="s">
        <v>3</v>
      </c>
      <c r="C773" s="3" t="s">
        <v>893</v>
      </c>
      <c r="D773" s="3" t="s">
        <v>893</v>
      </c>
      <c r="E773" s="12" t="s">
        <v>2274</v>
      </c>
      <c r="F773" s="6" t="str">
        <f t="shared" si="34"/>
        <v>module=imputation</v>
      </c>
      <c r="G773" s="3" t="s">
        <v>114</v>
      </c>
    </row>
    <row r="774" spans="1:7" ht="30" customHeight="1">
      <c r="A774" s="3" t="s">
        <v>119</v>
      </c>
      <c r="B774" s="3" t="s">
        <v>3</v>
      </c>
      <c r="C774" s="3" t="s">
        <v>894</v>
      </c>
      <c r="D774" s="3" t="s">
        <v>894</v>
      </c>
      <c r="E774" s="12" t="s">
        <v>2274</v>
      </c>
      <c r="F774" s="6" t="str">
        <f t="shared" si="34"/>
        <v>module=imputation</v>
      </c>
      <c r="G774" s="3" t="s">
        <v>114</v>
      </c>
    </row>
    <row r="775" spans="1:7" ht="30" customHeight="1">
      <c r="A775" s="3" t="s">
        <v>119</v>
      </c>
      <c r="B775" s="3" t="s">
        <v>3</v>
      </c>
      <c r="C775" s="3" t="s">
        <v>895</v>
      </c>
      <c r="D775" s="3" t="s">
        <v>895</v>
      </c>
      <c r="E775" s="12" t="s">
        <v>2274</v>
      </c>
      <c r="F775" s="6" t="str">
        <f t="shared" si="34"/>
        <v>module=imputation</v>
      </c>
      <c r="G775" s="3" t="s">
        <v>114</v>
      </c>
    </row>
    <row r="776" spans="1:7" ht="30" customHeight="1">
      <c r="A776" s="3" t="s">
        <v>119</v>
      </c>
      <c r="B776" s="3" t="s">
        <v>3</v>
      </c>
      <c r="C776" s="3" t="s">
        <v>896</v>
      </c>
      <c r="D776" s="3" t="s">
        <v>896</v>
      </c>
      <c r="E776" s="12" t="s">
        <v>2275</v>
      </c>
      <c r="F776" s="6" t="str">
        <f t="shared" si="34"/>
        <v>module=imputation</v>
      </c>
      <c r="G776" s="3" t="s">
        <v>114</v>
      </c>
    </row>
    <row r="777" spans="1:7" ht="30" customHeight="1">
      <c r="A777" s="3" t="s">
        <v>119</v>
      </c>
      <c r="B777" s="3" t="s">
        <v>3</v>
      </c>
      <c r="C777" s="3" t="s">
        <v>897</v>
      </c>
      <c r="D777" s="3" t="s">
        <v>897</v>
      </c>
      <c r="E777" s="12" t="s">
        <v>2275</v>
      </c>
      <c r="F777" s="6" t="str">
        <f t="shared" si="34"/>
        <v>module=imputation</v>
      </c>
      <c r="G777" s="3" t="s">
        <v>114</v>
      </c>
    </row>
    <row r="778" spans="1:7" ht="30" customHeight="1">
      <c r="A778" s="3" t="s">
        <v>119</v>
      </c>
      <c r="B778" s="3" t="s">
        <v>3</v>
      </c>
      <c r="C778" s="3" t="s">
        <v>898</v>
      </c>
      <c r="D778" s="3" t="s">
        <v>898</v>
      </c>
      <c r="E778" s="12" t="s">
        <v>2275</v>
      </c>
      <c r="F778" s="6" t="str">
        <f t="shared" si="34"/>
        <v>module=imputation</v>
      </c>
      <c r="G778" s="3" t="s">
        <v>114</v>
      </c>
    </row>
    <row r="779" spans="1:7" ht="30" customHeight="1">
      <c r="A779" s="3" t="s">
        <v>119</v>
      </c>
      <c r="B779" s="3" t="s">
        <v>3</v>
      </c>
      <c r="C779" s="3" t="s">
        <v>899</v>
      </c>
      <c r="D779" s="3" t="s">
        <v>899</v>
      </c>
      <c r="E779" s="12" t="s">
        <v>2275</v>
      </c>
      <c r="F779" s="6" t="str">
        <f t="shared" si="34"/>
        <v>module=imputation</v>
      </c>
      <c r="G779" s="3" t="s">
        <v>114</v>
      </c>
    </row>
    <row r="780" spans="1:7" ht="30" customHeight="1">
      <c r="A780" s="3" t="s">
        <v>119</v>
      </c>
      <c r="B780" s="3" t="s">
        <v>3</v>
      </c>
      <c r="C780" s="3" t="s">
        <v>900</v>
      </c>
      <c r="D780" s="3" t="s">
        <v>900</v>
      </c>
      <c r="E780" s="12" t="s">
        <v>2275</v>
      </c>
      <c r="F780" s="6" t="str">
        <f t="shared" si="34"/>
        <v>module=imputation</v>
      </c>
      <c r="G780" s="3" t="s">
        <v>114</v>
      </c>
    </row>
    <row r="781" spans="1:7" ht="30" customHeight="1">
      <c r="A781" s="3" t="s">
        <v>119</v>
      </c>
      <c r="B781" s="3" t="s">
        <v>3</v>
      </c>
      <c r="C781" s="3" t="s">
        <v>901</v>
      </c>
      <c r="D781" s="3" t="s">
        <v>901</v>
      </c>
      <c r="E781" s="12" t="s">
        <v>2276</v>
      </c>
      <c r="F781" s="6" t="str">
        <f t="shared" si="34"/>
        <v>module=imputation</v>
      </c>
      <c r="G781" s="3" t="s">
        <v>114</v>
      </c>
    </row>
    <row r="782" spans="1:7" ht="30" customHeight="1">
      <c r="A782" s="3" t="s">
        <v>119</v>
      </c>
      <c r="B782" s="3" t="s">
        <v>3</v>
      </c>
      <c r="C782" s="3" t="s">
        <v>902</v>
      </c>
      <c r="D782" s="3" t="s">
        <v>902</v>
      </c>
      <c r="E782" s="12" t="s">
        <v>2276</v>
      </c>
      <c r="F782" s="6" t="str">
        <f t="shared" si="34"/>
        <v>module=imputation</v>
      </c>
      <c r="G782" s="3" t="s">
        <v>114</v>
      </c>
    </row>
    <row r="783" spans="1:7" ht="30" customHeight="1">
      <c r="A783" s="3" t="s">
        <v>119</v>
      </c>
      <c r="B783" s="3" t="s">
        <v>3</v>
      </c>
      <c r="C783" s="3" t="s">
        <v>903</v>
      </c>
      <c r="D783" s="3" t="s">
        <v>903</v>
      </c>
      <c r="E783" s="12" t="s">
        <v>2276</v>
      </c>
      <c r="F783" s="6" t="str">
        <f t="shared" si="34"/>
        <v>module=imputation</v>
      </c>
      <c r="G783" s="3" t="s">
        <v>114</v>
      </c>
    </row>
    <row r="784" spans="1:7" ht="30" customHeight="1">
      <c r="A784" s="3" t="s">
        <v>119</v>
      </c>
      <c r="B784" s="3" t="s">
        <v>3</v>
      </c>
      <c r="C784" s="3" t="s">
        <v>904</v>
      </c>
      <c r="D784" s="3" t="s">
        <v>904</v>
      </c>
      <c r="E784" s="12" t="s">
        <v>2276</v>
      </c>
      <c r="F784" s="6" t="str">
        <f t="shared" ref="F784:F800" si="35">HYPERLINK("http://www.ssc.wisc.edu/wlsresearch/documentation/waves/?wave=ancillary&amp;module=imputation","module=imputation")</f>
        <v>module=imputation</v>
      </c>
      <c r="G784" s="3" t="s">
        <v>114</v>
      </c>
    </row>
    <row r="785" spans="1:7" ht="30" customHeight="1">
      <c r="A785" s="3" t="s">
        <v>119</v>
      </c>
      <c r="B785" s="3" t="s">
        <v>3</v>
      </c>
      <c r="C785" s="3" t="s">
        <v>905</v>
      </c>
      <c r="D785" s="3" t="s">
        <v>905</v>
      </c>
      <c r="E785" s="12" t="s">
        <v>2276</v>
      </c>
      <c r="F785" s="6" t="str">
        <f t="shared" si="35"/>
        <v>module=imputation</v>
      </c>
      <c r="G785" s="3" t="s">
        <v>114</v>
      </c>
    </row>
    <row r="786" spans="1:7" ht="30" customHeight="1">
      <c r="A786" s="3" t="s">
        <v>119</v>
      </c>
      <c r="B786" s="3" t="s">
        <v>3</v>
      </c>
      <c r="C786" s="3" t="s">
        <v>906</v>
      </c>
      <c r="D786" s="3" t="s">
        <v>906</v>
      </c>
      <c r="E786" s="12" t="s">
        <v>2277</v>
      </c>
      <c r="F786" s="6" t="str">
        <f t="shared" si="35"/>
        <v>module=imputation</v>
      </c>
      <c r="G786" s="3" t="s">
        <v>114</v>
      </c>
    </row>
    <row r="787" spans="1:7" ht="30" customHeight="1">
      <c r="A787" s="3" t="s">
        <v>119</v>
      </c>
      <c r="B787" s="3" t="s">
        <v>3</v>
      </c>
      <c r="C787" s="3" t="s">
        <v>907</v>
      </c>
      <c r="D787" s="3" t="s">
        <v>907</v>
      </c>
      <c r="E787" s="12" t="s">
        <v>2277</v>
      </c>
      <c r="F787" s="6" t="str">
        <f t="shared" si="35"/>
        <v>module=imputation</v>
      </c>
      <c r="G787" s="3" t="s">
        <v>114</v>
      </c>
    </row>
    <row r="788" spans="1:7" ht="30" customHeight="1">
      <c r="A788" s="3" t="s">
        <v>119</v>
      </c>
      <c r="B788" s="3" t="s">
        <v>3</v>
      </c>
      <c r="C788" s="3" t="s">
        <v>908</v>
      </c>
      <c r="D788" s="3" t="s">
        <v>908</v>
      </c>
      <c r="E788" s="12" t="s">
        <v>2277</v>
      </c>
      <c r="F788" s="6" t="str">
        <f t="shared" si="35"/>
        <v>module=imputation</v>
      </c>
      <c r="G788" s="3" t="s">
        <v>114</v>
      </c>
    </row>
    <row r="789" spans="1:7" ht="30" customHeight="1">
      <c r="A789" s="3" t="s">
        <v>119</v>
      </c>
      <c r="B789" s="3" t="s">
        <v>3</v>
      </c>
      <c r="C789" s="3" t="s">
        <v>909</v>
      </c>
      <c r="D789" s="3" t="s">
        <v>909</v>
      </c>
      <c r="E789" s="12" t="s">
        <v>2277</v>
      </c>
      <c r="F789" s="6" t="str">
        <f t="shared" si="35"/>
        <v>module=imputation</v>
      </c>
      <c r="G789" s="3" t="s">
        <v>114</v>
      </c>
    </row>
    <row r="790" spans="1:7" ht="30" customHeight="1">
      <c r="A790" s="3" t="s">
        <v>119</v>
      </c>
      <c r="B790" s="3" t="s">
        <v>3</v>
      </c>
      <c r="C790" s="3" t="s">
        <v>910</v>
      </c>
      <c r="D790" s="3" t="s">
        <v>910</v>
      </c>
      <c r="E790" s="12" t="s">
        <v>2277</v>
      </c>
      <c r="F790" s="6" t="str">
        <f t="shared" si="35"/>
        <v>module=imputation</v>
      </c>
      <c r="G790" s="3" t="s">
        <v>114</v>
      </c>
    </row>
    <row r="791" spans="1:7" ht="30" customHeight="1">
      <c r="A791" s="3" t="s">
        <v>119</v>
      </c>
      <c r="B791" s="3" t="s">
        <v>3</v>
      </c>
      <c r="C791" s="3" t="s">
        <v>911</v>
      </c>
      <c r="D791" s="3" t="s">
        <v>911</v>
      </c>
      <c r="E791" s="12" t="s">
        <v>2278</v>
      </c>
      <c r="F791" s="6" t="str">
        <f t="shared" si="35"/>
        <v>module=imputation</v>
      </c>
      <c r="G791" s="3" t="s">
        <v>114</v>
      </c>
    </row>
    <row r="792" spans="1:7" ht="30" customHeight="1">
      <c r="A792" s="3" t="s">
        <v>119</v>
      </c>
      <c r="B792" s="3" t="s">
        <v>3</v>
      </c>
      <c r="C792" s="3" t="s">
        <v>912</v>
      </c>
      <c r="D792" s="3" t="s">
        <v>912</v>
      </c>
      <c r="E792" s="12" t="s">
        <v>2278</v>
      </c>
      <c r="F792" s="6" t="str">
        <f t="shared" si="35"/>
        <v>module=imputation</v>
      </c>
      <c r="G792" s="3" t="s">
        <v>114</v>
      </c>
    </row>
    <row r="793" spans="1:7" ht="30" customHeight="1">
      <c r="A793" s="3" t="s">
        <v>119</v>
      </c>
      <c r="B793" s="3" t="s">
        <v>3</v>
      </c>
      <c r="C793" s="3" t="s">
        <v>913</v>
      </c>
      <c r="D793" s="3" t="s">
        <v>913</v>
      </c>
      <c r="E793" s="12" t="s">
        <v>2278</v>
      </c>
      <c r="F793" s="6" t="str">
        <f t="shared" si="35"/>
        <v>module=imputation</v>
      </c>
      <c r="G793" s="3" t="s">
        <v>114</v>
      </c>
    </row>
    <row r="794" spans="1:7" ht="30" customHeight="1">
      <c r="A794" s="3" t="s">
        <v>119</v>
      </c>
      <c r="B794" s="3" t="s">
        <v>3</v>
      </c>
      <c r="C794" s="3" t="s">
        <v>914</v>
      </c>
      <c r="D794" s="3" t="s">
        <v>914</v>
      </c>
      <c r="E794" s="12" t="s">
        <v>2278</v>
      </c>
      <c r="F794" s="6" t="str">
        <f t="shared" si="35"/>
        <v>module=imputation</v>
      </c>
      <c r="G794" s="3" t="s">
        <v>114</v>
      </c>
    </row>
    <row r="795" spans="1:7" ht="30" customHeight="1">
      <c r="A795" s="3" t="s">
        <v>119</v>
      </c>
      <c r="B795" s="3" t="s">
        <v>3</v>
      </c>
      <c r="C795" s="3" t="s">
        <v>915</v>
      </c>
      <c r="D795" s="3" t="s">
        <v>915</v>
      </c>
      <c r="E795" s="12" t="s">
        <v>2278</v>
      </c>
      <c r="F795" s="6" t="str">
        <f t="shared" si="35"/>
        <v>module=imputation</v>
      </c>
      <c r="G795" s="3" t="s">
        <v>114</v>
      </c>
    </row>
    <row r="796" spans="1:7" ht="30" customHeight="1">
      <c r="A796" s="3" t="s">
        <v>119</v>
      </c>
      <c r="B796" s="3" t="s">
        <v>3</v>
      </c>
      <c r="C796" s="3" t="s">
        <v>916</v>
      </c>
      <c r="D796" s="3" t="s">
        <v>916</v>
      </c>
      <c r="E796" s="12" t="s">
        <v>2279</v>
      </c>
      <c r="F796" s="6" t="str">
        <f t="shared" si="35"/>
        <v>module=imputation</v>
      </c>
      <c r="G796" s="3" t="s">
        <v>114</v>
      </c>
    </row>
    <row r="797" spans="1:7" ht="30" customHeight="1">
      <c r="A797" s="3" t="s">
        <v>119</v>
      </c>
      <c r="B797" s="3" t="s">
        <v>3</v>
      </c>
      <c r="C797" s="3" t="s">
        <v>917</v>
      </c>
      <c r="D797" s="3" t="s">
        <v>917</v>
      </c>
      <c r="E797" s="12" t="s">
        <v>2279</v>
      </c>
      <c r="F797" s="6" t="str">
        <f t="shared" si="35"/>
        <v>module=imputation</v>
      </c>
      <c r="G797" s="3" t="s">
        <v>114</v>
      </c>
    </row>
    <row r="798" spans="1:7" ht="30" customHeight="1">
      <c r="A798" s="3" t="s">
        <v>119</v>
      </c>
      <c r="B798" s="3" t="s">
        <v>3</v>
      </c>
      <c r="C798" s="3" t="s">
        <v>918</v>
      </c>
      <c r="D798" s="3" t="s">
        <v>918</v>
      </c>
      <c r="E798" s="12" t="s">
        <v>2279</v>
      </c>
      <c r="F798" s="6" t="str">
        <f t="shared" si="35"/>
        <v>module=imputation</v>
      </c>
      <c r="G798" s="3" t="s">
        <v>114</v>
      </c>
    </row>
    <row r="799" spans="1:7" ht="30" customHeight="1">
      <c r="A799" s="3" t="s">
        <v>119</v>
      </c>
      <c r="B799" s="3" t="s">
        <v>3</v>
      </c>
      <c r="C799" s="3" t="s">
        <v>919</v>
      </c>
      <c r="D799" s="3" t="s">
        <v>919</v>
      </c>
      <c r="E799" s="12" t="s">
        <v>2279</v>
      </c>
      <c r="F799" s="6" t="str">
        <f t="shared" si="35"/>
        <v>module=imputation</v>
      </c>
      <c r="G799" s="3" t="s">
        <v>114</v>
      </c>
    </row>
    <row r="800" spans="1:7" ht="30" customHeight="1">
      <c r="A800" s="3" t="s">
        <v>119</v>
      </c>
      <c r="B800" s="3" t="s">
        <v>3</v>
      </c>
      <c r="C800" s="3" t="s">
        <v>920</v>
      </c>
      <c r="D800" s="3" t="s">
        <v>920</v>
      </c>
      <c r="E800" s="12" t="s">
        <v>2279</v>
      </c>
      <c r="F800" s="6" t="str">
        <f t="shared" si="35"/>
        <v>module=imputation</v>
      </c>
      <c r="G800" s="3" t="s">
        <v>114</v>
      </c>
    </row>
    <row r="801" spans="1:7" ht="30" customHeight="1">
      <c r="A801" s="3" t="s">
        <v>119</v>
      </c>
      <c r="B801" s="3" t="s">
        <v>4</v>
      </c>
      <c r="C801" s="3" t="s">
        <v>921</v>
      </c>
      <c r="D801" s="3" t="s">
        <v>921</v>
      </c>
      <c r="E801" s="12" t="s">
        <v>2280</v>
      </c>
      <c r="F801" s="3" t="s">
        <v>114</v>
      </c>
      <c r="G801" s="6" t="str">
        <f t="shared" ref="G801:G832" si="36">HYPERLINK("http://www.ssc.wisc.edu/wlsresearch/documentation/waves/?wave=ancillary&amp;module=imputation","module=imputation")</f>
        <v>module=imputation</v>
      </c>
    </row>
    <row r="802" spans="1:7" ht="30" customHeight="1">
      <c r="A802" s="3" t="s">
        <v>119</v>
      </c>
      <c r="B802" s="3" t="s">
        <v>4</v>
      </c>
      <c r="C802" s="3" t="s">
        <v>922</v>
      </c>
      <c r="D802" s="3" t="s">
        <v>922</v>
      </c>
      <c r="E802" s="12" t="s">
        <v>2280</v>
      </c>
      <c r="F802" s="3" t="s">
        <v>114</v>
      </c>
      <c r="G802" s="6" t="str">
        <f t="shared" si="36"/>
        <v>module=imputation</v>
      </c>
    </row>
    <row r="803" spans="1:7" ht="30" customHeight="1">
      <c r="A803" s="3" t="s">
        <v>119</v>
      </c>
      <c r="B803" s="3" t="s">
        <v>4</v>
      </c>
      <c r="C803" s="3" t="s">
        <v>923</v>
      </c>
      <c r="D803" s="3" t="s">
        <v>923</v>
      </c>
      <c r="E803" s="12" t="s">
        <v>2280</v>
      </c>
      <c r="F803" s="3" t="s">
        <v>114</v>
      </c>
      <c r="G803" s="6" t="str">
        <f t="shared" si="36"/>
        <v>module=imputation</v>
      </c>
    </row>
    <row r="804" spans="1:7" ht="30" customHeight="1">
      <c r="A804" s="3" t="s">
        <v>119</v>
      </c>
      <c r="B804" s="3" t="s">
        <v>4</v>
      </c>
      <c r="C804" s="3" t="s">
        <v>924</v>
      </c>
      <c r="D804" s="3" t="s">
        <v>924</v>
      </c>
      <c r="E804" s="12" t="s">
        <v>2280</v>
      </c>
      <c r="F804" s="3" t="s">
        <v>114</v>
      </c>
      <c r="G804" s="6" t="str">
        <f t="shared" si="36"/>
        <v>module=imputation</v>
      </c>
    </row>
    <row r="805" spans="1:7" ht="30" customHeight="1">
      <c r="A805" s="3" t="s">
        <v>119</v>
      </c>
      <c r="B805" s="3" t="s">
        <v>4</v>
      </c>
      <c r="C805" s="3" t="s">
        <v>925</v>
      </c>
      <c r="D805" s="3" t="s">
        <v>925</v>
      </c>
      <c r="E805" s="12" t="s">
        <v>2280</v>
      </c>
      <c r="F805" s="3" t="s">
        <v>114</v>
      </c>
      <c r="G805" s="6" t="str">
        <f t="shared" si="36"/>
        <v>module=imputation</v>
      </c>
    </row>
    <row r="806" spans="1:7" ht="30" customHeight="1">
      <c r="A806" s="3" t="s">
        <v>119</v>
      </c>
      <c r="B806" s="3" t="s">
        <v>4</v>
      </c>
      <c r="C806" s="3" t="s">
        <v>926</v>
      </c>
      <c r="D806" s="3" t="s">
        <v>926</v>
      </c>
      <c r="E806" s="12" t="s">
        <v>2281</v>
      </c>
      <c r="F806" s="3" t="s">
        <v>114</v>
      </c>
      <c r="G806" s="6" t="str">
        <f t="shared" si="36"/>
        <v>module=imputation</v>
      </c>
    </row>
    <row r="807" spans="1:7" ht="30" customHeight="1">
      <c r="A807" s="3" t="s">
        <v>119</v>
      </c>
      <c r="B807" s="3" t="s">
        <v>4</v>
      </c>
      <c r="C807" s="3" t="s">
        <v>927</v>
      </c>
      <c r="D807" s="3" t="s">
        <v>927</v>
      </c>
      <c r="E807" s="12" t="s">
        <v>2281</v>
      </c>
      <c r="F807" s="3" t="s">
        <v>114</v>
      </c>
      <c r="G807" s="6" t="str">
        <f t="shared" si="36"/>
        <v>module=imputation</v>
      </c>
    </row>
    <row r="808" spans="1:7" ht="30" customHeight="1">
      <c r="A808" s="3" t="s">
        <v>119</v>
      </c>
      <c r="B808" s="3" t="s">
        <v>4</v>
      </c>
      <c r="C808" s="3" t="s">
        <v>928</v>
      </c>
      <c r="D808" s="3" t="s">
        <v>928</v>
      </c>
      <c r="E808" s="12" t="s">
        <v>2281</v>
      </c>
      <c r="F808" s="3" t="s">
        <v>114</v>
      </c>
      <c r="G808" s="6" t="str">
        <f t="shared" si="36"/>
        <v>module=imputation</v>
      </c>
    </row>
    <row r="809" spans="1:7" ht="30" customHeight="1">
      <c r="A809" s="3" t="s">
        <v>119</v>
      </c>
      <c r="B809" s="3" t="s">
        <v>4</v>
      </c>
      <c r="C809" s="3" t="s">
        <v>929</v>
      </c>
      <c r="D809" s="3" t="s">
        <v>929</v>
      </c>
      <c r="E809" s="12" t="s">
        <v>2281</v>
      </c>
      <c r="F809" s="3" t="s">
        <v>114</v>
      </c>
      <c r="G809" s="6" t="str">
        <f t="shared" si="36"/>
        <v>module=imputation</v>
      </c>
    </row>
    <row r="810" spans="1:7" ht="30" customHeight="1">
      <c r="A810" s="3" t="s">
        <v>119</v>
      </c>
      <c r="B810" s="3" t="s">
        <v>4</v>
      </c>
      <c r="C810" s="3" t="s">
        <v>930</v>
      </c>
      <c r="D810" s="3" t="s">
        <v>930</v>
      </c>
      <c r="E810" s="12" t="s">
        <v>2281</v>
      </c>
      <c r="F810" s="3" t="s">
        <v>114</v>
      </c>
      <c r="G810" s="6" t="str">
        <f t="shared" si="36"/>
        <v>module=imputation</v>
      </c>
    </row>
    <row r="811" spans="1:7" ht="30" customHeight="1">
      <c r="A811" s="3" t="s">
        <v>119</v>
      </c>
      <c r="B811" s="3" t="s">
        <v>4</v>
      </c>
      <c r="C811" s="3" t="s">
        <v>931</v>
      </c>
      <c r="D811" s="3" t="s">
        <v>931</v>
      </c>
      <c r="E811" s="12" t="s">
        <v>2282</v>
      </c>
      <c r="F811" s="3" t="s">
        <v>114</v>
      </c>
      <c r="G811" s="6" t="str">
        <f t="shared" si="36"/>
        <v>module=imputation</v>
      </c>
    </row>
    <row r="812" spans="1:7" ht="30" customHeight="1">
      <c r="A812" s="3" t="s">
        <v>119</v>
      </c>
      <c r="B812" s="3" t="s">
        <v>4</v>
      </c>
      <c r="C812" s="3" t="s">
        <v>932</v>
      </c>
      <c r="D812" s="3" t="s">
        <v>932</v>
      </c>
      <c r="E812" s="12" t="s">
        <v>2282</v>
      </c>
      <c r="F812" s="3" t="s">
        <v>114</v>
      </c>
      <c r="G812" s="6" t="str">
        <f t="shared" si="36"/>
        <v>module=imputation</v>
      </c>
    </row>
    <row r="813" spans="1:7" ht="30" customHeight="1">
      <c r="A813" s="3" t="s">
        <v>119</v>
      </c>
      <c r="B813" s="3" t="s">
        <v>4</v>
      </c>
      <c r="C813" s="3" t="s">
        <v>933</v>
      </c>
      <c r="D813" s="3" t="s">
        <v>933</v>
      </c>
      <c r="E813" s="12" t="s">
        <v>2282</v>
      </c>
      <c r="F813" s="3" t="s">
        <v>114</v>
      </c>
      <c r="G813" s="6" t="str">
        <f t="shared" si="36"/>
        <v>module=imputation</v>
      </c>
    </row>
    <row r="814" spans="1:7" ht="30" customHeight="1">
      <c r="A814" s="3" t="s">
        <v>119</v>
      </c>
      <c r="B814" s="3" t="s">
        <v>4</v>
      </c>
      <c r="C814" s="3" t="s">
        <v>934</v>
      </c>
      <c r="D814" s="3" t="s">
        <v>934</v>
      </c>
      <c r="E814" s="12" t="s">
        <v>2282</v>
      </c>
      <c r="F814" s="3" t="s">
        <v>114</v>
      </c>
      <c r="G814" s="6" t="str">
        <f t="shared" si="36"/>
        <v>module=imputation</v>
      </c>
    </row>
    <row r="815" spans="1:7" ht="30" customHeight="1">
      <c r="A815" s="3" t="s">
        <v>119</v>
      </c>
      <c r="B815" s="3" t="s">
        <v>4</v>
      </c>
      <c r="C815" s="3" t="s">
        <v>935</v>
      </c>
      <c r="D815" s="3" t="s">
        <v>935</v>
      </c>
      <c r="E815" s="12" t="s">
        <v>2282</v>
      </c>
      <c r="F815" s="3" t="s">
        <v>114</v>
      </c>
      <c r="G815" s="6" t="str">
        <f t="shared" si="36"/>
        <v>module=imputation</v>
      </c>
    </row>
    <row r="816" spans="1:7" ht="30" customHeight="1">
      <c r="A816" s="3" t="s">
        <v>119</v>
      </c>
      <c r="B816" s="3" t="s">
        <v>4</v>
      </c>
      <c r="C816" s="3" t="s">
        <v>936</v>
      </c>
      <c r="D816" s="3" t="s">
        <v>936</v>
      </c>
      <c r="E816" s="12" t="s">
        <v>2283</v>
      </c>
      <c r="F816" s="3" t="s">
        <v>114</v>
      </c>
      <c r="G816" s="6" t="str">
        <f t="shared" si="36"/>
        <v>module=imputation</v>
      </c>
    </row>
    <row r="817" spans="1:7" ht="30" customHeight="1">
      <c r="A817" s="3" t="s">
        <v>119</v>
      </c>
      <c r="B817" s="3" t="s">
        <v>4</v>
      </c>
      <c r="C817" s="3" t="s">
        <v>937</v>
      </c>
      <c r="D817" s="3" t="s">
        <v>937</v>
      </c>
      <c r="E817" s="12" t="s">
        <v>2283</v>
      </c>
      <c r="F817" s="3" t="s">
        <v>114</v>
      </c>
      <c r="G817" s="6" t="str">
        <f t="shared" si="36"/>
        <v>module=imputation</v>
      </c>
    </row>
    <row r="818" spans="1:7" ht="30" customHeight="1">
      <c r="A818" s="3" t="s">
        <v>119</v>
      </c>
      <c r="B818" s="3" t="s">
        <v>4</v>
      </c>
      <c r="C818" s="3" t="s">
        <v>938</v>
      </c>
      <c r="D818" s="3" t="s">
        <v>938</v>
      </c>
      <c r="E818" s="12" t="s">
        <v>2283</v>
      </c>
      <c r="F818" s="3" t="s">
        <v>114</v>
      </c>
      <c r="G818" s="6" t="str">
        <f t="shared" si="36"/>
        <v>module=imputation</v>
      </c>
    </row>
    <row r="819" spans="1:7" ht="30" customHeight="1">
      <c r="A819" s="3" t="s">
        <v>119</v>
      </c>
      <c r="B819" s="3" t="s">
        <v>4</v>
      </c>
      <c r="C819" s="3" t="s">
        <v>939</v>
      </c>
      <c r="D819" s="3" t="s">
        <v>939</v>
      </c>
      <c r="E819" s="12" t="s">
        <v>2283</v>
      </c>
      <c r="F819" s="3" t="s">
        <v>114</v>
      </c>
      <c r="G819" s="6" t="str">
        <f t="shared" si="36"/>
        <v>module=imputation</v>
      </c>
    </row>
    <row r="820" spans="1:7" ht="30" customHeight="1">
      <c r="A820" s="3" t="s">
        <v>119</v>
      </c>
      <c r="B820" s="3" t="s">
        <v>4</v>
      </c>
      <c r="C820" s="3" t="s">
        <v>940</v>
      </c>
      <c r="D820" s="3" t="s">
        <v>940</v>
      </c>
      <c r="E820" s="12" t="s">
        <v>2283</v>
      </c>
      <c r="F820" s="3" t="s">
        <v>114</v>
      </c>
      <c r="G820" s="6" t="str">
        <f t="shared" si="36"/>
        <v>module=imputation</v>
      </c>
    </row>
    <row r="821" spans="1:7" ht="30" customHeight="1">
      <c r="A821" s="3" t="s">
        <v>119</v>
      </c>
      <c r="B821" s="3" t="s">
        <v>4</v>
      </c>
      <c r="C821" s="3" t="s">
        <v>941</v>
      </c>
      <c r="D821" s="3" t="s">
        <v>941</v>
      </c>
      <c r="E821" s="12" t="s">
        <v>2284</v>
      </c>
      <c r="F821" s="3" t="s">
        <v>114</v>
      </c>
      <c r="G821" s="6" t="str">
        <f t="shared" si="36"/>
        <v>module=imputation</v>
      </c>
    </row>
    <row r="822" spans="1:7" ht="30" customHeight="1">
      <c r="A822" s="3" t="s">
        <v>119</v>
      </c>
      <c r="B822" s="3" t="s">
        <v>4</v>
      </c>
      <c r="C822" s="3" t="s">
        <v>942</v>
      </c>
      <c r="D822" s="3" t="s">
        <v>942</v>
      </c>
      <c r="E822" s="12" t="s">
        <v>2284</v>
      </c>
      <c r="F822" s="3" t="s">
        <v>114</v>
      </c>
      <c r="G822" s="6" t="str">
        <f t="shared" si="36"/>
        <v>module=imputation</v>
      </c>
    </row>
    <row r="823" spans="1:7" ht="30" customHeight="1">
      <c r="A823" s="3" t="s">
        <v>119</v>
      </c>
      <c r="B823" s="3" t="s">
        <v>4</v>
      </c>
      <c r="C823" s="3" t="s">
        <v>943</v>
      </c>
      <c r="D823" s="3" t="s">
        <v>943</v>
      </c>
      <c r="E823" s="12" t="s">
        <v>2284</v>
      </c>
      <c r="F823" s="3" t="s">
        <v>114</v>
      </c>
      <c r="G823" s="6" t="str">
        <f t="shared" si="36"/>
        <v>module=imputation</v>
      </c>
    </row>
    <row r="824" spans="1:7" ht="30" customHeight="1">
      <c r="A824" s="3" t="s">
        <v>119</v>
      </c>
      <c r="B824" s="3" t="s">
        <v>4</v>
      </c>
      <c r="C824" s="3" t="s">
        <v>944</v>
      </c>
      <c r="D824" s="3" t="s">
        <v>944</v>
      </c>
      <c r="E824" s="12" t="s">
        <v>2284</v>
      </c>
      <c r="F824" s="3" t="s">
        <v>114</v>
      </c>
      <c r="G824" s="6" t="str">
        <f t="shared" si="36"/>
        <v>module=imputation</v>
      </c>
    </row>
    <row r="825" spans="1:7" ht="30" customHeight="1">
      <c r="A825" s="3" t="s">
        <v>119</v>
      </c>
      <c r="B825" s="3" t="s">
        <v>4</v>
      </c>
      <c r="C825" s="3" t="s">
        <v>945</v>
      </c>
      <c r="D825" s="3" t="s">
        <v>945</v>
      </c>
      <c r="E825" s="12" t="s">
        <v>2284</v>
      </c>
      <c r="F825" s="3" t="s">
        <v>114</v>
      </c>
      <c r="G825" s="6" t="str">
        <f t="shared" si="36"/>
        <v>module=imputation</v>
      </c>
    </row>
    <row r="826" spans="1:7" ht="30" customHeight="1">
      <c r="A826" s="3" t="s">
        <v>119</v>
      </c>
      <c r="B826" s="3" t="s">
        <v>4</v>
      </c>
      <c r="C826" s="3" t="s">
        <v>946</v>
      </c>
      <c r="D826" s="3" t="s">
        <v>946</v>
      </c>
      <c r="E826" s="12" t="s">
        <v>2285</v>
      </c>
      <c r="F826" s="3" t="s">
        <v>114</v>
      </c>
      <c r="G826" s="6" t="str">
        <f t="shared" si="36"/>
        <v>module=imputation</v>
      </c>
    </row>
    <row r="827" spans="1:7" ht="30" customHeight="1">
      <c r="A827" s="3" t="s">
        <v>119</v>
      </c>
      <c r="B827" s="3" t="s">
        <v>4</v>
      </c>
      <c r="C827" s="3" t="s">
        <v>947</v>
      </c>
      <c r="D827" s="3" t="s">
        <v>947</v>
      </c>
      <c r="E827" s="12" t="s">
        <v>2285</v>
      </c>
      <c r="F827" s="3" t="s">
        <v>114</v>
      </c>
      <c r="G827" s="6" t="str">
        <f t="shared" si="36"/>
        <v>module=imputation</v>
      </c>
    </row>
    <row r="828" spans="1:7" ht="30" customHeight="1">
      <c r="A828" s="3" t="s">
        <v>119</v>
      </c>
      <c r="B828" s="3" t="s">
        <v>4</v>
      </c>
      <c r="C828" s="3" t="s">
        <v>948</v>
      </c>
      <c r="D828" s="3" t="s">
        <v>948</v>
      </c>
      <c r="E828" s="12" t="s">
        <v>2285</v>
      </c>
      <c r="F828" s="3" t="s">
        <v>114</v>
      </c>
      <c r="G828" s="6" t="str">
        <f t="shared" si="36"/>
        <v>module=imputation</v>
      </c>
    </row>
    <row r="829" spans="1:7" ht="30" customHeight="1">
      <c r="A829" s="3" t="s">
        <v>119</v>
      </c>
      <c r="B829" s="3" t="s">
        <v>4</v>
      </c>
      <c r="C829" s="3" t="s">
        <v>949</v>
      </c>
      <c r="D829" s="3" t="s">
        <v>949</v>
      </c>
      <c r="E829" s="12" t="s">
        <v>2285</v>
      </c>
      <c r="F829" s="3" t="s">
        <v>114</v>
      </c>
      <c r="G829" s="6" t="str">
        <f t="shared" si="36"/>
        <v>module=imputation</v>
      </c>
    </row>
    <row r="830" spans="1:7" ht="30" customHeight="1">
      <c r="A830" s="3" t="s">
        <v>119</v>
      </c>
      <c r="B830" s="3" t="s">
        <v>4</v>
      </c>
      <c r="C830" s="3" t="s">
        <v>950</v>
      </c>
      <c r="D830" s="3" t="s">
        <v>950</v>
      </c>
      <c r="E830" s="12" t="s">
        <v>2285</v>
      </c>
      <c r="F830" s="3" t="s">
        <v>114</v>
      </c>
      <c r="G830" s="6" t="str">
        <f t="shared" si="36"/>
        <v>module=imputation</v>
      </c>
    </row>
    <row r="831" spans="1:7" ht="30" customHeight="1">
      <c r="A831" s="3" t="s">
        <v>119</v>
      </c>
      <c r="B831" s="3" t="s">
        <v>4</v>
      </c>
      <c r="C831" s="3" t="s">
        <v>951</v>
      </c>
      <c r="D831" s="3" t="s">
        <v>951</v>
      </c>
      <c r="E831" s="12" t="s">
        <v>2286</v>
      </c>
      <c r="F831" s="3" t="s">
        <v>114</v>
      </c>
      <c r="G831" s="6" t="str">
        <f t="shared" si="36"/>
        <v>module=imputation</v>
      </c>
    </row>
    <row r="832" spans="1:7" ht="30" customHeight="1">
      <c r="A832" s="3" t="s">
        <v>119</v>
      </c>
      <c r="B832" s="3" t="s">
        <v>4</v>
      </c>
      <c r="C832" s="3" t="s">
        <v>952</v>
      </c>
      <c r="D832" s="3" t="s">
        <v>952</v>
      </c>
      <c r="E832" s="12" t="s">
        <v>2286</v>
      </c>
      <c r="F832" s="3" t="s">
        <v>114</v>
      </c>
      <c r="G832" s="6" t="str">
        <f t="shared" si="36"/>
        <v>module=imputation</v>
      </c>
    </row>
    <row r="833" spans="1:7" ht="30" customHeight="1">
      <c r="A833" s="3" t="s">
        <v>119</v>
      </c>
      <c r="B833" s="3" t="s">
        <v>4</v>
      </c>
      <c r="C833" s="3" t="s">
        <v>953</v>
      </c>
      <c r="D833" s="3" t="s">
        <v>953</v>
      </c>
      <c r="E833" s="12" t="s">
        <v>2286</v>
      </c>
      <c r="F833" s="3" t="s">
        <v>114</v>
      </c>
      <c r="G833" s="6" t="str">
        <f t="shared" ref="G833:G864" si="37">HYPERLINK("http://www.ssc.wisc.edu/wlsresearch/documentation/waves/?wave=ancillary&amp;module=imputation","module=imputation")</f>
        <v>module=imputation</v>
      </c>
    </row>
    <row r="834" spans="1:7" ht="30" customHeight="1">
      <c r="A834" s="3" t="s">
        <v>119</v>
      </c>
      <c r="B834" s="3" t="s">
        <v>4</v>
      </c>
      <c r="C834" s="3" t="s">
        <v>954</v>
      </c>
      <c r="D834" s="3" t="s">
        <v>954</v>
      </c>
      <c r="E834" s="12" t="s">
        <v>2286</v>
      </c>
      <c r="F834" s="3" t="s">
        <v>114</v>
      </c>
      <c r="G834" s="6" t="str">
        <f t="shared" si="37"/>
        <v>module=imputation</v>
      </c>
    </row>
    <row r="835" spans="1:7" ht="30" customHeight="1">
      <c r="A835" s="3" t="s">
        <v>119</v>
      </c>
      <c r="B835" s="3" t="s">
        <v>4</v>
      </c>
      <c r="C835" s="3" t="s">
        <v>955</v>
      </c>
      <c r="D835" s="3" t="s">
        <v>955</v>
      </c>
      <c r="E835" s="12" t="s">
        <v>2286</v>
      </c>
      <c r="F835" s="3" t="s">
        <v>114</v>
      </c>
      <c r="G835" s="6" t="str">
        <f t="shared" si="37"/>
        <v>module=imputation</v>
      </c>
    </row>
    <row r="836" spans="1:7" ht="30" customHeight="1">
      <c r="A836" s="3" t="s">
        <v>119</v>
      </c>
      <c r="B836" s="3" t="s">
        <v>4</v>
      </c>
      <c r="C836" s="3" t="s">
        <v>956</v>
      </c>
      <c r="D836" s="3" t="s">
        <v>956</v>
      </c>
      <c r="E836" s="12" t="s">
        <v>2287</v>
      </c>
      <c r="F836" s="3" t="s">
        <v>114</v>
      </c>
      <c r="G836" s="6" t="str">
        <f t="shared" si="37"/>
        <v>module=imputation</v>
      </c>
    </row>
    <row r="837" spans="1:7" ht="30" customHeight="1">
      <c r="A837" s="3" t="s">
        <v>119</v>
      </c>
      <c r="B837" s="3" t="s">
        <v>4</v>
      </c>
      <c r="C837" s="3" t="s">
        <v>957</v>
      </c>
      <c r="D837" s="3" t="s">
        <v>957</v>
      </c>
      <c r="E837" s="12" t="s">
        <v>2287</v>
      </c>
      <c r="F837" s="3" t="s">
        <v>114</v>
      </c>
      <c r="G837" s="6" t="str">
        <f t="shared" si="37"/>
        <v>module=imputation</v>
      </c>
    </row>
    <row r="838" spans="1:7" ht="30" customHeight="1">
      <c r="A838" s="3" t="s">
        <v>119</v>
      </c>
      <c r="B838" s="3" t="s">
        <v>4</v>
      </c>
      <c r="C838" s="3" t="s">
        <v>958</v>
      </c>
      <c r="D838" s="3" t="s">
        <v>958</v>
      </c>
      <c r="E838" s="12" t="s">
        <v>2287</v>
      </c>
      <c r="F838" s="3" t="s">
        <v>114</v>
      </c>
      <c r="G838" s="6" t="str">
        <f t="shared" si="37"/>
        <v>module=imputation</v>
      </c>
    </row>
    <row r="839" spans="1:7" ht="30" customHeight="1">
      <c r="A839" s="3" t="s">
        <v>119</v>
      </c>
      <c r="B839" s="3" t="s">
        <v>4</v>
      </c>
      <c r="C839" s="3" t="s">
        <v>959</v>
      </c>
      <c r="D839" s="3" t="s">
        <v>959</v>
      </c>
      <c r="E839" s="12" t="s">
        <v>2287</v>
      </c>
      <c r="F839" s="3" t="s">
        <v>114</v>
      </c>
      <c r="G839" s="6" t="str">
        <f t="shared" si="37"/>
        <v>module=imputation</v>
      </c>
    </row>
    <row r="840" spans="1:7" ht="30" customHeight="1">
      <c r="A840" s="3" t="s">
        <v>119</v>
      </c>
      <c r="B840" s="3" t="s">
        <v>4</v>
      </c>
      <c r="C840" s="3" t="s">
        <v>960</v>
      </c>
      <c r="D840" s="3" t="s">
        <v>960</v>
      </c>
      <c r="E840" s="12" t="s">
        <v>2287</v>
      </c>
      <c r="F840" s="3" t="s">
        <v>114</v>
      </c>
      <c r="G840" s="6" t="str">
        <f t="shared" si="37"/>
        <v>module=imputation</v>
      </c>
    </row>
    <row r="841" spans="1:7" ht="30" customHeight="1">
      <c r="A841" s="3" t="s">
        <v>119</v>
      </c>
      <c r="B841" s="3" t="s">
        <v>4</v>
      </c>
      <c r="C841" s="3" t="s">
        <v>961</v>
      </c>
      <c r="D841" s="3" t="s">
        <v>961</v>
      </c>
      <c r="E841" s="12" t="s">
        <v>2288</v>
      </c>
      <c r="F841" s="3" t="s">
        <v>114</v>
      </c>
      <c r="G841" s="6" t="str">
        <f t="shared" si="37"/>
        <v>module=imputation</v>
      </c>
    </row>
    <row r="842" spans="1:7" ht="30" customHeight="1">
      <c r="A842" s="3" t="s">
        <v>119</v>
      </c>
      <c r="B842" s="3" t="s">
        <v>4</v>
      </c>
      <c r="C842" s="3" t="s">
        <v>962</v>
      </c>
      <c r="D842" s="3" t="s">
        <v>962</v>
      </c>
      <c r="E842" s="12" t="s">
        <v>2288</v>
      </c>
      <c r="F842" s="3" t="s">
        <v>114</v>
      </c>
      <c r="G842" s="6" t="str">
        <f t="shared" si="37"/>
        <v>module=imputation</v>
      </c>
    </row>
    <row r="843" spans="1:7" ht="30" customHeight="1">
      <c r="A843" s="3" t="s">
        <v>119</v>
      </c>
      <c r="B843" s="3" t="s">
        <v>4</v>
      </c>
      <c r="C843" s="3" t="s">
        <v>963</v>
      </c>
      <c r="D843" s="3" t="s">
        <v>963</v>
      </c>
      <c r="E843" s="12" t="s">
        <v>2288</v>
      </c>
      <c r="F843" s="3" t="s">
        <v>114</v>
      </c>
      <c r="G843" s="6" t="str">
        <f t="shared" si="37"/>
        <v>module=imputation</v>
      </c>
    </row>
    <row r="844" spans="1:7" ht="30" customHeight="1">
      <c r="A844" s="3" t="s">
        <v>119</v>
      </c>
      <c r="B844" s="3" t="s">
        <v>4</v>
      </c>
      <c r="C844" s="3" t="s">
        <v>964</v>
      </c>
      <c r="D844" s="3" t="s">
        <v>964</v>
      </c>
      <c r="E844" s="12" t="s">
        <v>2288</v>
      </c>
      <c r="F844" s="3" t="s">
        <v>114</v>
      </c>
      <c r="G844" s="6" t="str">
        <f t="shared" si="37"/>
        <v>module=imputation</v>
      </c>
    </row>
    <row r="845" spans="1:7" ht="30" customHeight="1">
      <c r="A845" s="3" t="s">
        <v>119</v>
      </c>
      <c r="B845" s="3" t="s">
        <v>4</v>
      </c>
      <c r="C845" s="3" t="s">
        <v>965</v>
      </c>
      <c r="D845" s="3" t="s">
        <v>965</v>
      </c>
      <c r="E845" s="12" t="s">
        <v>2288</v>
      </c>
      <c r="F845" s="3" t="s">
        <v>114</v>
      </c>
      <c r="G845" s="6" t="str">
        <f t="shared" si="37"/>
        <v>module=imputation</v>
      </c>
    </row>
    <row r="846" spans="1:7" ht="30" customHeight="1">
      <c r="A846" s="3" t="s">
        <v>119</v>
      </c>
      <c r="B846" s="3" t="s">
        <v>4</v>
      </c>
      <c r="C846" s="3" t="s">
        <v>966</v>
      </c>
      <c r="D846" s="3" t="s">
        <v>966</v>
      </c>
      <c r="E846" s="12" t="s">
        <v>2289</v>
      </c>
      <c r="F846" s="3" t="s">
        <v>114</v>
      </c>
      <c r="G846" s="6" t="str">
        <f t="shared" si="37"/>
        <v>module=imputation</v>
      </c>
    </row>
    <row r="847" spans="1:7" ht="30" customHeight="1">
      <c r="A847" s="3" t="s">
        <v>119</v>
      </c>
      <c r="B847" s="3" t="s">
        <v>4</v>
      </c>
      <c r="C847" s="3" t="s">
        <v>967</v>
      </c>
      <c r="D847" s="3" t="s">
        <v>967</v>
      </c>
      <c r="E847" s="12" t="s">
        <v>2289</v>
      </c>
      <c r="F847" s="3" t="s">
        <v>114</v>
      </c>
      <c r="G847" s="6" t="str">
        <f t="shared" si="37"/>
        <v>module=imputation</v>
      </c>
    </row>
    <row r="848" spans="1:7" ht="30" customHeight="1">
      <c r="A848" s="3" t="s">
        <v>119</v>
      </c>
      <c r="B848" s="3" t="s">
        <v>4</v>
      </c>
      <c r="C848" s="3" t="s">
        <v>968</v>
      </c>
      <c r="D848" s="3" t="s">
        <v>968</v>
      </c>
      <c r="E848" s="12" t="s">
        <v>2289</v>
      </c>
      <c r="F848" s="3" t="s">
        <v>114</v>
      </c>
      <c r="G848" s="6" t="str">
        <f t="shared" si="37"/>
        <v>module=imputation</v>
      </c>
    </row>
    <row r="849" spans="1:7" ht="30" customHeight="1">
      <c r="A849" s="3" t="s">
        <v>119</v>
      </c>
      <c r="B849" s="3" t="s">
        <v>4</v>
      </c>
      <c r="C849" s="3" t="s">
        <v>969</v>
      </c>
      <c r="D849" s="3" t="s">
        <v>969</v>
      </c>
      <c r="E849" s="12" t="s">
        <v>2289</v>
      </c>
      <c r="F849" s="3" t="s">
        <v>114</v>
      </c>
      <c r="G849" s="6" t="str">
        <f t="shared" si="37"/>
        <v>module=imputation</v>
      </c>
    </row>
    <row r="850" spans="1:7" ht="30" customHeight="1">
      <c r="A850" s="3" t="s">
        <v>119</v>
      </c>
      <c r="B850" s="3" t="s">
        <v>4</v>
      </c>
      <c r="C850" s="3" t="s">
        <v>970</v>
      </c>
      <c r="D850" s="3" t="s">
        <v>970</v>
      </c>
      <c r="E850" s="12" t="s">
        <v>2289</v>
      </c>
      <c r="F850" s="3" t="s">
        <v>114</v>
      </c>
      <c r="G850" s="6" t="str">
        <f t="shared" si="37"/>
        <v>module=imputation</v>
      </c>
    </row>
    <row r="851" spans="1:7" ht="30" customHeight="1">
      <c r="A851" s="3" t="s">
        <v>119</v>
      </c>
      <c r="B851" s="3" t="s">
        <v>4</v>
      </c>
      <c r="C851" s="3" t="s">
        <v>971</v>
      </c>
      <c r="D851" s="3" t="s">
        <v>971</v>
      </c>
      <c r="E851" s="12" t="s">
        <v>2290</v>
      </c>
      <c r="F851" s="3" t="s">
        <v>114</v>
      </c>
      <c r="G851" s="6" t="str">
        <f t="shared" si="37"/>
        <v>module=imputation</v>
      </c>
    </row>
    <row r="852" spans="1:7" ht="30" customHeight="1">
      <c r="A852" s="3" t="s">
        <v>119</v>
      </c>
      <c r="B852" s="3" t="s">
        <v>4</v>
      </c>
      <c r="C852" s="3" t="s">
        <v>972</v>
      </c>
      <c r="D852" s="3" t="s">
        <v>972</v>
      </c>
      <c r="E852" s="12" t="s">
        <v>2290</v>
      </c>
      <c r="F852" s="3" t="s">
        <v>114</v>
      </c>
      <c r="G852" s="6" t="str">
        <f t="shared" si="37"/>
        <v>module=imputation</v>
      </c>
    </row>
    <row r="853" spans="1:7" ht="30" customHeight="1">
      <c r="A853" s="3" t="s">
        <v>119</v>
      </c>
      <c r="B853" s="3" t="s">
        <v>4</v>
      </c>
      <c r="C853" s="3" t="s">
        <v>973</v>
      </c>
      <c r="D853" s="3" t="s">
        <v>973</v>
      </c>
      <c r="E853" s="12" t="s">
        <v>2290</v>
      </c>
      <c r="F853" s="3" t="s">
        <v>114</v>
      </c>
      <c r="G853" s="6" t="str">
        <f t="shared" si="37"/>
        <v>module=imputation</v>
      </c>
    </row>
    <row r="854" spans="1:7" ht="30" customHeight="1">
      <c r="A854" s="3" t="s">
        <v>119</v>
      </c>
      <c r="B854" s="3" t="s">
        <v>4</v>
      </c>
      <c r="C854" s="3" t="s">
        <v>974</v>
      </c>
      <c r="D854" s="3" t="s">
        <v>974</v>
      </c>
      <c r="E854" s="12" t="s">
        <v>2290</v>
      </c>
      <c r="F854" s="3" t="s">
        <v>114</v>
      </c>
      <c r="G854" s="6" t="str">
        <f t="shared" si="37"/>
        <v>module=imputation</v>
      </c>
    </row>
    <row r="855" spans="1:7" ht="30" customHeight="1">
      <c r="A855" s="3" t="s">
        <v>119</v>
      </c>
      <c r="B855" s="3" t="s">
        <v>4</v>
      </c>
      <c r="C855" s="3" t="s">
        <v>975</v>
      </c>
      <c r="D855" s="3" t="s">
        <v>975</v>
      </c>
      <c r="E855" s="12" t="s">
        <v>2290</v>
      </c>
      <c r="F855" s="3" t="s">
        <v>114</v>
      </c>
      <c r="G855" s="6" t="str">
        <f t="shared" si="37"/>
        <v>module=imputation</v>
      </c>
    </row>
    <row r="856" spans="1:7" ht="30" customHeight="1">
      <c r="A856" s="3" t="s">
        <v>119</v>
      </c>
      <c r="B856" s="3" t="s">
        <v>4</v>
      </c>
      <c r="C856" s="3" t="s">
        <v>976</v>
      </c>
      <c r="D856" s="3" t="s">
        <v>976</v>
      </c>
      <c r="E856" s="12" t="s">
        <v>2291</v>
      </c>
      <c r="F856" s="3" t="s">
        <v>114</v>
      </c>
      <c r="G856" s="6" t="str">
        <f t="shared" si="37"/>
        <v>module=imputation</v>
      </c>
    </row>
    <row r="857" spans="1:7" ht="30" customHeight="1">
      <c r="A857" s="3" t="s">
        <v>119</v>
      </c>
      <c r="B857" s="3" t="s">
        <v>4</v>
      </c>
      <c r="C857" s="3" t="s">
        <v>977</v>
      </c>
      <c r="D857" s="3" t="s">
        <v>977</v>
      </c>
      <c r="E857" s="12" t="s">
        <v>2291</v>
      </c>
      <c r="F857" s="3" t="s">
        <v>114</v>
      </c>
      <c r="G857" s="6" t="str">
        <f t="shared" si="37"/>
        <v>module=imputation</v>
      </c>
    </row>
    <row r="858" spans="1:7" ht="30" customHeight="1">
      <c r="A858" s="3" t="s">
        <v>119</v>
      </c>
      <c r="B858" s="3" t="s">
        <v>4</v>
      </c>
      <c r="C858" s="3" t="s">
        <v>978</v>
      </c>
      <c r="D858" s="3" t="s">
        <v>978</v>
      </c>
      <c r="E858" s="12" t="s">
        <v>2291</v>
      </c>
      <c r="F858" s="3" t="s">
        <v>114</v>
      </c>
      <c r="G858" s="6" t="str">
        <f t="shared" si="37"/>
        <v>module=imputation</v>
      </c>
    </row>
    <row r="859" spans="1:7" ht="30" customHeight="1">
      <c r="A859" s="3" t="s">
        <v>119</v>
      </c>
      <c r="B859" s="3" t="s">
        <v>4</v>
      </c>
      <c r="C859" s="3" t="s">
        <v>979</v>
      </c>
      <c r="D859" s="3" t="s">
        <v>979</v>
      </c>
      <c r="E859" s="12" t="s">
        <v>2291</v>
      </c>
      <c r="F859" s="3" t="s">
        <v>114</v>
      </c>
      <c r="G859" s="6" t="str">
        <f t="shared" si="37"/>
        <v>module=imputation</v>
      </c>
    </row>
    <row r="860" spans="1:7" ht="30" customHeight="1">
      <c r="A860" s="3" t="s">
        <v>119</v>
      </c>
      <c r="B860" s="3" t="s">
        <v>4</v>
      </c>
      <c r="C860" s="3" t="s">
        <v>980</v>
      </c>
      <c r="D860" s="3" t="s">
        <v>980</v>
      </c>
      <c r="E860" s="12" t="s">
        <v>2291</v>
      </c>
      <c r="F860" s="3" t="s">
        <v>114</v>
      </c>
      <c r="G860" s="6" t="str">
        <f t="shared" si="37"/>
        <v>module=imputation</v>
      </c>
    </row>
    <row r="861" spans="1:7" ht="30" customHeight="1">
      <c r="A861" s="3" t="s">
        <v>119</v>
      </c>
      <c r="B861" s="3" t="s">
        <v>4</v>
      </c>
      <c r="C861" s="3" t="s">
        <v>981</v>
      </c>
      <c r="D861" s="3" t="s">
        <v>981</v>
      </c>
      <c r="E861" s="12" t="s">
        <v>2292</v>
      </c>
      <c r="F861" s="3" t="s">
        <v>114</v>
      </c>
      <c r="G861" s="6" t="str">
        <f t="shared" si="37"/>
        <v>module=imputation</v>
      </c>
    </row>
    <row r="862" spans="1:7" ht="30" customHeight="1">
      <c r="A862" s="3" t="s">
        <v>119</v>
      </c>
      <c r="B862" s="3" t="s">
        <v>4</v>
      </c>
      <c r="C862" s="3" t="s">
        <v>982</v>
      </c>
      <c r="D862" s="3" t="s">
        <v>982</v>
      </c>
      <c r="E862" s="12" t="s">
        <v>2292</v>
      </c>
      <c r="F862" s="3" t="s">
        <v>114</v>
      </c>
      <c r="G862" s="6" t="str">
        <f t="shared" si="37"/>
        <v>module=imputation</v>
      </c>
    </row>
    <row r="863" spans="1:7" ht="30" customHeight="1">
      <c r="A863" s="3" t="s">
        <v>119</v>
      </c>
      <c r="B863" s="3" t="s">
        <v>4</v>
      </c>
      <c r="C863" s="3" t="s">
        <v>983</v>
      </c>
      <c r="D863" s="3" t="s">
        <v>983</v>
      </c>
      <c r="E863" s="12" t="s">
        <v>2292</v>
      </c>
      <c r="F863" s="3" t="s">
        <v>114</v>
      </c>
      <c r="G863" s="6" t="str">
        <f t="shared" si="37"/>
        <v>module=imputation</v>
      </c>
    </row>
    <row r="864" spans="1:7" ht="30" customHeight="1">
      <c r="A864" s="3" t="s">
        <v>119</v>
      </c>
      <c r="B864" s="3" t="s">
        <v>4</v>
      </c>
      <c r="C864" s="3" t="s">
        <v>984</v>
      </c>
      <c r="D864" s="3" t="s">
        <v>984</v>
      </c>
      <c r="E864" s="12" t="s">
        <v>2292</v>
      </c>
      <c r="F864" s="3" t="s">
        <v>114</v>
      </c>
      <c r="G864" s="6" t="str">
        <f t="shared" si="37"/>
        <v>module=imputation</v>
      </c>
    </row>
    <row r="865" spans="1:7" ht="30" customHeight="1">
      <c r="A865" s="3" t="s">
        <v>119</v>
      </c>
      <c r="B865" s="3" t="s">
        <v>4</v>
      </c>
      <c r="C865" s="3" t="s">
        <v>985</v>
      </c>
      <c r="D865" s="3" t="s">
        <v>985</v>
      </c>
      <c r="E865" s="12" t="s">
        <v>2292</v>
      </c>
      <c r="F865" s="3" t="s">
        <v>114</v>
      </c>
      <c r="G865" s="6" t="str">
        <f t="shared" ref="G865:G900" si="38">HYPERLINK("http://www.ssc.wisc.edu/wlsresearch/documentation/waves/?wave=ancillary&amp;module=imputation","module=imputation")</f>
        <v>module=imputation</v>
      </c>
    </row>
    <row r="866" spans="1:7" ht="30" customHeight="1">
      <c r="A866" s="3" t="s">
        <v>119</v>
      </c>
      <c r="B866" s="3" t="s">
        <v>4</v>
      </c>
      <c r="C866" s="3" t="s">
        <v>986</v>
      </c>
      <c r="D866" s="3" t="s">
        <v>986</v>
      </c>
      <c r="E866" s="12" t="s">
        <v>2293</v>
      </c>
      <c r="F866" s="3" t="s">
        <v>114</v>
      </c>
      <c r="G866" s="6" t="str">
        <f t="shared" si="38"/>
        <v>module=imputation</v>
      </c>
    </row>
    <row r="867" spans="1:7" ht="30" customHeight="1">
      <c r="A867" s="3" t="s">
        <v>119</v>
      </c>
      <c r="B867" s="3" t="s">
        <v>4</v>
      </c>
      <c r="C867" s="3" t="s">
        <v>987</v>
      </c>
      <c r="D867" s="3" t="s">
        <v>987</v>
      </c>
      <c r="E867" s="12" t="s">
        <v>2293</v>
      </c>
      <c r="F867" s="3" t="s">
        <v>114</v>
      </c>
      <c r="G867" s="6" t="str">
        <f t="shared" si="38"/>
        <v>module=imputation</v>
      </c>
    </row>
    <row r="868" spans="1:7" ht="30" customHeight="1">
      <c r="A868" s="3" t="s">
        <v>119</v>
      </c>
      <c r="B868" s="3" t="s">
        <v>4</v>
      </c>
      <c r="C868" s="3" t="s">
        <v>988</v>
      </c>
      <c r="D868" s="3" t="s">
        <v>988</v>
      </c>
      <c r="E868" s="12" t="s">
        <v>2293</v>
      </c>
      <c r="F868" s="3" t="s">
        <v>114</v>
      </c>
      <c r="G868" s="6" t="str">
        <f t="shared" si="38"/>
        <v>module=imputation</v>
      </c>
    </row>
    <row r="869" spans="1:7" ht="30" customHeight="1">
      <c r="A869" s="3" t="s">
        <v>119</v>
      </c>
      <c r="B869" s="3" t="s">
        <v>4</v>
      </c>
      <c r="C869" s="3" t="s">
        <v>989</v>
      </c>
      <c r="D869" s="3" t="s">
        <v>989</v>
      </c>
      <c r="E869" s="12" t="s">
        <v>2293</v>
      </c>
      <c r="F869" s="3" t="s">
        <v>114</v>
      </c>
      <c r="G869" s="6" t="str">
        <f t="shared" si="38"/>
        <v>module=imputation</v>
      </c>
    </row>
    <row r="870" spans="1:7" ht="30" customHeight="1">
      <c r="A870" s="3" t="s">
        <v>119</v>
      </c>
      <c r="B870" s="3" t="s">
        <v>4</v>
      </c>
      <c r="C870" s="3" t="s">
        <v>990</v>
      </c>
      <c r="D870" s="3" t="s">
        <v>990</v>
      </c>
      <c r="E870" s="12" t="s">
        <v>2293</v>
      </c>
      <c r="F870" s="3" t="s">
        <v>114</v>
      </c>
      <c r="G870" s="6" t="str">
        <f t="shared" si="38"/>
        <v>module=imputation</v>
      </c>
    </row>
    <row r="871" spans="1:7" ht="30" customHeight="1">
      <c r="A871" s="3" t="s">
        <v>119</v>
      </c>
      <c r="B871" s="3" t="s">
        <v>4</v>
      </c>
      <c r="C871" s="3" t="s">
        <v>991</v>
      </c>
      <c r="D871" s="3" t="s">
        <v>991</v>
      </c>
      <c r="E871" s="12" t="s">
        <v>2294</v>
      </c>
      <c r="F871" s="3" t="s">
        <v>114</v>
      </c>
      <c r="G871" s="6" t="str">
        <f t="shared" si="38"/>
        <v>module=imputation</v>
      </c>
    </row>
    <row r="872" spans="1:7" ht="30" customHeight="1">
      <c r="A872" s="3" t="s">
        <v>119</v>
      </c>
      <c r="B872" s="3" t="s">
        <v>4</v>
      </c>
      <c r="C872" s="3" t="s">
        <v>992</v>
      </c>
      <c r="D872" s="3" t="s">
        <v>992</v>
      </c>
      <c r="E872" s="12" t="s">
        <v>2294</v>
      </c>
      <c r="F872" s="3" t="s">
        <v>114</v>
      </c>
      <c r="G872" s="6" t="str">
        <f t="shared" si="38"/>
        <v>module=imputation</v>
      </c>
    </row>
    <row r="873" spans="1:7" ht="30" customHeight="1">
      <c r="A873" s="3" t="s">
        <v>119</v>
      </c>
      <c r="B873" s="3" t="s">
        <v>4</v>
      </c>
      <c r="C873" s="3" t="s">
        <v>993</v>
      </c>
      <c r="D873" s="3" t="s">
        <v>993</v>
      </c>
      <c r="E873" s="12" t="s">
        <v>2294</v>
      </c>
      <c r="F873" s="3" t="s">
        <v>114</v>
      </c>
      <c r="G873" s="6" t="str">
        <f t="shared" si="38"/>
        <v>module=imputation</v>
      </c>
    </row>
    <row r="874" spans="1:7" ht="30" customHeight="1">
      <c r="A874" s="3" t="s">
        <v>119</v>
      </c>
      <c r="B874" s="3" t="s">
        <v>4</v>
      </c>
      <c r="C874" s="3" t="s">
        <v>994</v>
      </c>
      <c r="D874" s="3" t="s">
        <v>994</v>
      </c>
      <c r="E874" s="12" t="s">
        <v>2294</v>
      </c>
      <c r="F874" s="3" t="s">
        <v>114</v>
      </c>
      <c r="G874" s="6" t="str">
        <f t="shared" si="38"/>
        <v>module=imputation</v>
      </c>
    </row>
    <row r="875" spans="1:7" ht="30" customHeight="1">
      <c r="A875" s="3" t="s">
        <v>119</v>
      </c>
      <c r="B875" s="3" t="s">
        <v>4</v>
      </c>
      <c r="C875" s="3" t="s">
        <v>995</v>
      </c>
      <c r="D875" s="3" t="s">
        <v>995</v>
      </c>
      <c r="E875" s="12" t="s">
        <v>2294</v>
      </c>
      <c r="F875" s="3" t="s">
        <v>114</v>
      </c>
      <c r="G875" s="6" t="str">
        <f t="shared" si="38"/>
        <v>module=imputation</v>
      </c>
    </row>
    <row r="876" spans="1:7" ht="30" customHeight="1">
      <c r="A876" s="3" t="s">
        <v>119</v>
      </c>
      <c r="B876" s="3" t="s">
        <v>4</v>
      </c>
      <c r="C876" s="3" t="s">
        <v>996</v>
      </c>
      <c r="D876" s="3" t="s">
        <v>996</v>
      </c>
      <c r="E876" s="12" t="s">
        <v>2295</v>
      </c>
      <c r="F876" s="3" t="s">
        <v>114</v>
      </c>
      <c r="G876" s="6" t="str">
        <f t="shared" si="38"/>
        <v>module=imputation</v>
      </c>
    </row>
    <row r="877" spans="1:7" ht="30" customHeight="1">
      <c r="A877" s="3" t="s">
        <v>119</v>
      </c>
      <c r="B877" s="3" t="s">
        <v>4</v>
      </c>
      <c r="C877" s="3" t="s">
        <v>997</v>
      </c>
      <c r="D877" s="3" t="s">
        <v>997</v>
      </c>
      <c r="E877" s="12" t="s">
        <v>2295</v>
      </c>
      <c r="F877" s="3" t="s">
        <v>114</v>
      </c>
      <c r="G877" s="6" t="str">
        <f t="shared" si="38"/>
        <v>module=imputation</v>
      </c>
    </row>
    <row r="878" spans="1:7" ht="30" customHeight="1">
      <c r="A878" s="3" t="s">
        <v>119</v>
      </c>
      <c r="B878" s="3" t="s">
        <v>4</v>
      </c>
      <c r="C878" s="3" t="s">
        <v>998</v>
      </c>
      <c r="D878" s="3" t="s">
        <v>998</v>
      </c>
      <c r="E878" s="12" t="s">
        <v>2295</v>
      </c>
      <c r="F878" s="3" t="s">
        <v>114</v>
      </c>
      <c r="G878" s="6" t="str">
        <f t="shared" si="38"/>
        <v>module=imputation</v>
      </c>
    </row>
    <row r="879" spans="1:7" ht="30" customHeight="1">
      <c r="A879" s="3" t="s">
        <v>119</v>
      </c>
      <c r="B879" s="3" t="s">
        <v>4</v>
      </c>
      <c r="C879" s="3" t="s">
        <v>999</v>
      </c>
      <c r="D879" s="3" t="s">
        <v>999</v>
      </c>
      <c r="E879" s="12" t="s">
        <v>2295</v>
      </c>
      <c r="F879" s="3" t="s">
        <v>114</v>
      </c>
      <c r="G879" s="6" t="str">
        <f t="shared" si="38"/>
        <v>module=imputation</v>
      </c>
    </row>
    <row r="880" spans="1:7" ht="30" customHeight="1">
      <c r="A880" s="3" t="s">
        <v>119</v>
      </c>
      <c r="B880" s="3" t="s">
        <v>4</v>
      </c>
      <c r="C880" s="3" t="s">
        <v>1000</v>
      </c>
      <c r="D880" s="3" t="s">
        <v>1000</v>
      </c>
      <c r="E880" s="12" t="s">
        <v>2295</v>
      </c>
      <c r="F880" s="3" t="s">
        <v>114</v>
      </c>
      <c r="G880" s="6" t="str">
        <f t="shared" si="38"/>
        <v>module=imputation</v>
      </c>
    </row>
    <row r="881" spans="1:7" ht="30" customHeight="1">
      <c r="A881" s="3" t="s">
        <v>119</v>
      </c>
      <c r="B881" s="3" t="s">
        <v>4</v>
      </c>
      <c r="C881" s="3" t="s">
        <v>1001</v>
      </c>
      <c r="D881" s="3" t="s">
        <v>1001</v>
      </c>
      <c r="E881" s="12" t="s">
        <v>2296</v>
      </c>
      <c r="F881" s="3" t="s">
        <v>114</v>
      </c>
      <c r="G881" s="6" t="str">
        <f t="shared" si="38"/>
        <v>module=imputation</v>
      </c>
    </row>
    <row r="882" spans="1:7" ht="30" customHeight="1">
      <c r="A882" s="3" t="s">
        <v>119</v>
      </c>
      <c r="B882" s="3" t="s">
        <v>4</v>
      </c>
      <c r="C882" s="3" t="s">
        <v>1002</v>
      </c>
      <c r="D882" s="3" t="s">
        <v>1002</v>
      </c>
      <c r="E882" s="12" t="s">
        <v>2296</v>
      </c>
      <c r="F882" s="3" t="s">
        <v>114</v>
      </c>
      <c r="G882" s="6" t="str">
        <f t="shared" si="38"/>
        <v>module=imputation</v>
      </c>
    </row>
    <row r="883" spans="1:7" ht="30" customHeight="1">
      <c r="A883" s="3" t="s">
        <v>119</v>
      </c>
      <c r="B883" s="3" t="s">
        <v>4</v>
      </c>
      <c r="C883" s="3" t="s">
        <v>1003</v>
      </c>
      <c r="D883" s="3" t="s">
        <v>1003</v>
      </c>
      <c r="E883" s="12" t="s">
        <v>2296</v>
      </c>
      <c r="F883" s="3" t="s">
        <v>114</v>
      </c>
      <c r="G883" s="6" t="str">
        <f t="shared" si="38"/>
        <v>module=imputation</v>
      </c>
    </row>
    <row r="884" spans="1:7" ht="30" customHeight="1">
      <c r="A884" s="3" t="s">
        <v>119</v>
      </c>
      <c r="B884" s="3" t="s">
        <v>4</v>
      </c>
      <c r="C884" s="3" t="s">
        <v>1004</v>
      </c>
      <c r="D884" s="3" t="s">
        <v>1004</v>
      </c>
      <c r="E884" s="12" t="s">
        <v>2296</v>
      </c>
      <c r="F884" s="3" t="s">
        <v>114</v>
      </c>
      <c r="G884" s="6" t="str">
        <f t="shared" si="38"/>
        <v>module=imputation</v>
      </c>
    </row>
    <row r="885" spans="1:7" ht="30" customHeight="1">
      <c r="A885" s="3" t="s">
        <v>119</v>
      </c>
      <c r="B885" s="3" t="s">
        <v>4</v>
      </c>
      <c r="C885" s="3" t="s">
        <v>1005</v>
      </c>
      <c r="D885" s="3" t="s">
        <v>1005</v>
      </c>
      <c r="E885" s="12" t="s">
        <v>2296</v>
      </c>
      <c r="F885" s="3" t="s">
        <v>114</v>
      </c>
      <c r="G885" s="6" t="str">
        <f t="shared" si="38"/>
        <v>module=imputation</v>
      </c>
    </row>
    <row r="886" spans="1:7" ht="30" customHeight="1">
      <c r="A886" s="3" t="s">
        <v>119</v>
      </c>
      <c r="B886" s="3" t="s">
        <v>4</v>
      </c>
      <c r="C886" s="3" t="s">
        <v>1006</v>
      </c>
      <c r="D886" s="3" t="s">
        <v>1006</v>
      </c>
      <c r="E886" s="12" t="s">
        <v>2297</v>
      </c>
      <c r="F886" s="3" t="s">
        <v>114</v>
      </c>
      <c r="G886" s="6" t="str">
        <f t="shared" si="38"/>
        <v>module=imputation</v>
      </c>
    </row>
    <row r="887" spans="1:7" ht="30" customHeight="1">
      <c r="A887" s="3" t="s">
        <v>119</v>
      </c>
      <c r="B887" s="3" t="s">
        <v>4</v>
      </c>
      <c r="C887" s="3" t="s">
        <v>1007</v>
      </c>
      <c r="D887" s="3" t="s">
        <v>1007</v>
      </c>
      <c r="E887" s="12" t="s">
        <v>2297</v>
      </c>
      <c r="F887" s="3" t="s">
        <v>114</v>
      </c>
      <c r="G887" s="6" t="str">
        <f t="shared" si="38"/>
        <v>module=imputation</v>
      </c>
    </row>
    <row r="888" spans="1:7" ht="30" customHeight="1">
      <c r="A888" s="3" t="s">
        <v>119</v>
      </c>
      <c r="B888" s="3" t="s">
        <v>4</v>
      </c>
      <c r="C888" s="3" t="s">
        <v>1008</v>
      </c>
      <c r="D888" s="3" t="s">
        <v>1008</v>
      </c>
      <c r="E888" s="12" t="s">
        <v>2297</v>
      </c>
      <c r="F888" s="3" t="s">
        <v>114</v>
      </c>
      <c r="G888" s="6" t="str">
        <f t="shared" si="38"/>
        <v>module=imputation</v>
      </c>
    </row>
    <row r="889" spans="1:7" ht="30" customHeight="1">
      <c r="A889" s="3" t="s">
        <v>119</v>
      </c>
      <c r="B889" s="3" t="s">
        <v>4</v>
      </c>
      <c r="C889" s="3" t="s">
        <v>1009</v>
      </c>
      <c r="D889" s="3" t="s">
        <v>1009</v>
      </c>
      <c r="E889" s="12" t="s">
        <v>2297</v>
      </c>
      <c r="F889" s="3" t="s">
        <v>114</v>
      </c>
      <c r="G889" s="6" t="str">
        <f t="shared" si="38"/>
        <v>module=imputation</v>
      </c>
    </row>
    <row r="890" spans="1:7" ht="30" customHeight="1">
      <c r="A890" s="3" t="s">
        <v>119</v>
      </c>
      <c r="B890" s="3" t="s">
        <v>4</v>
      </c>
      <c r="C890" s="3" t="s">
        <v>1010</v>
      </c>
      <c r="D890" s="3" t="s">
        <v>1010</v>
      </c>
      <c r="E890" s="12" t="s">
        <v>2297</v>
      </c>
      <c r="F890" s="3" t="s">
        <v>114</v>
      </c>
      <c r="G890" s="6" t="str">
        <f t="shared" si="38"/>
        <v>module=imputation</v>
      </c>
    </row>
    <row r="891" spans="1:7" ht="30" customHeight="1">
      <c r="A891" s="3" t="s">
        <v>119</v>
      </c>
      <c r="B891" s="3" t="s">
        <v>4</v>
      </c>
      <c r="C891" s="3" t="s">
        <v>1011</v>
      </c>
      <c r="D891" s="3" t="s">
        <v>1011</v>
      </c>
      <c r="E891" s="12" t="s">
        <v>2298</v>
      </c>
      <c r="F891" s="3" t="s">
        <v>114</v>
      </c>
      <c r="G891" s="6" t="str">
        <f t="shared" si="38"/>
        <v>module=imputation</v>
      </c>
    </row>
    <row r="892" spans="1:7" ht="30" customHeight="1">
      <c r="A892" s="3" t="s">
        <v>119</v>
      </c>
      <c r="B892" s="3" t="s">
        <v>4</v>
      </c>
      <c r="C892" s="3" t="s">
        <v>1012</v>
      </c>
      <c r="D892" s="3" t="s">
        <v>1012</v>
      </c>
      <c r="E892" s="12" t="s">
        <v>2298</v>
      </c>
      <c r="F892" s="3" t="s">
        <v>114</v>
      </c>
      <c r="G892" s="6" t="str">
        <f t="shared" si="38"/>
        <v>module=imputation</v>
      </c>
    </row>
    <row r="893" spans="1:7" ht="30" customHeight="1">
      <c r="A893" s="3" t="s">
        <v>119</v>
      </c>
      <c r="B893" s="3" t="s">
        <v>4</v>
      </c>
      <c r="C893" s="3" t="s">
        <v>1013</v>
      </c>
      <c r="D893" s="3" t="s">
        <v>1013</v>
      </c>
      <c r="E893" s="12" t="s">
        <v>2298</v>
      </c>
      <c r="F893" s="3" t="s">
        <v>114</v>
      </c>
      <c r="G893" s="6" t="str">
        <f t="shared" si="38"/>
        <v>module=imputation</v>
      </c>
    </row>
    <row r="894" spans="1:7" ht="30" customHeight="1">
      <c r="A894" s="3" t="s">
        <v>119</v>
      </c>
      <c r="B894" s="3" t="s">
        <v>4</v>
      </c>
      <c r="C894" s="3" t="s">
        <v>1014</v>
      </c>
      <c r="D894" s="3" t="s">
        <v>1014</v>
      </c>
      <c r="E894" s="12" t="s">
        <v>2298</v>
      </c>
      <c r="F894" s="3" t="s">
        <v>114</v>
      </c>
      <c r="G894" s="6" t="str">
        <f t="shared" si="38"/>
        <v>module=imputation</v>
      </c>
    </row>
    <row r="895" spans="1:7" ht="30" customHeight="1">
      <c r="A895" s="3" t="s">
        <v>119</v>
      </c>
      <c r="B895" s="3" t="s">
        <v>4</v>
      </c>
      <c r="C895" s="3" t="s">
        <v>1015</v>
      </c>
      <c r="D895" s="3" t="s">
        <v>1015</v>
      </c>
      <c r="E895" s="12" t="s">
        <v>2298</v>
      </c>
      <c r="F895" s="3" t="s">
        <v>114</v>
      </c>
      <c r="G895" s="6" t="str">
        <f t="shared" si="38"/>
        <v>module=imputation</v>
      </c>
    </row>
    <row r="896" spans="1:7" ht="30" customHeight="1">
      <c r="A896" s="3" t="s">
        <v>119</v>
      </c>
      <c r="B896" s="3" t="s">
        <v>4</v>
      </c>
      <c r="C896" s="3" t="s">
        <v>1016</v>
      </c>
      <c r="D896" s="3" t="s">
        <v>1016</v>
      </c>
      <c r="E896" s="12" t="s">
        <v>2299</v>
      </c>
      <c r="F896" s="3" t="s">
        <v>114</v>
      </c>
      <c r="G896" s="6" t="str">
        <f t="shared" si="38"/>
        <v>module=imputation</v>
      </c>
    </row>
    <row r="897" spans="1:7" ht="30" customHeight="1">
      <c r="A897" s="3" t="s">
        <v>119</v>
      </c>
      <c r="B897" s="3" t="s">
        <v>4</v>
      </c>
      <c r="C897" s="3" t="s">
        <v>1017</v>
      </c>
      <c r="D897" s="3" t="s">
        <v>1017</v>
      </c>
      <c r="E897" s="12" t="s">
        <v>2299</v>
      </c>
      <c r="F897" s="3" t="s">
        <v>114</v>
      </c>
      <c r="G897" s="6" t="str">
        <f t="shared" si="38"/>
        <v>module=imputation</v>
      </c>
    </row>
    <row r="898" spans="1:7" ht="30" customHeight="1">
      <c r="A898" s="3" t="s">
        <v>119</v>
      </c>
      <c r="B898" s="3" t="s">
        <v>4</v>
      </c>
      <c r="C898" s="3" t="s">
        <v>1018</v>
      </c>
      <c r="D898" s="3" t="s">
        <v>1018</v>
      </c>
      <c r="E898" s="12" t="s">
        <v>2299</v>
      </c>
      <c r="F898" s="3" t="s">
        <v>114</v>
      </c>
      <c r="G898" s="6" t="str">
        <f t="shared" si="38"/>
        <v>module=imputation</v>
      </c>
    </row>
    <row r="899" spans="1:7" ht="30" customHeight="1">
      <c r="A899" s="3" t="s">
        <v>119</v>
      </c>
      <c r="B899" s="3" t="s">
        <v>4</v>
      </c>
      <c r="C899" s="3" t="s">
        <v>1019</v>
      </c>
      <c r="D899" s="3" t="s">
        <v>1019</v>
      </c>
      <c r="E899" s="12" t="s">
        <v>2299</v>
      </c>
      <c r="F899" s="3" t="s">
        <v>114</v>
      </c>
      <c r="G899" s="6" t="str">
        <f t="shared" si="38"/>
        <v>module=imputation</v>
      </c>
    </row>
    <row r="900" spans="1:7" ht="30" customHeight="1">
      <c r="A900" s="3" t="s">
        <v>119</v>
      </c>
      <c r="B900" s="3" t="s">
        <v>4</v>
      </c>
      <c r="C900" s="3" t="s">
        <v>1020</v>
      </c>
      <c r="D900" s="3" t="s">
        <v>1020</v>
      </c>
      <c r="E900" s="12" t="s">
        <v>2299</v>
      </c>
      <c r="F900" s="3" t="s">
        <v>114</v>
      </c>
      <c r="G900" s="6" t="str">
        <f t="shared" si="38"/>
        <v>module=imputation</v>
      </c>
    </row>
    <row r="901" spans="1:7" ht="30" customHeight="1">
      <c r="A901" s="3" t="s">
        <v>120</v>
      </c>
      <c r="B901" s="3" t="s">
        <v>2</v>
      </c>
      <c r="C901" s="3" t="s">
        <v>1021</v>
      </c>
      <c r="D901" s="3" t="s">
        <v>1774</v>
      </c>
      <c r="E901" s="12" t="s">
        <v>2300</v>
      </c>
      <c r="F901" s="6" t="str">
        <f t="shared" ref="F901:F964" si="39">HYPERLINK("http://www.ssc.wisc.edu/wlsresearch/documentation/waves/?wave=ancillary&amp;module=xcat","module=xcat")</f>
        <v>module=xcat</v>
      </c>
      <c r="G901" s="6" t="str">
        <f t="shared" ref="G901:G964" si="40">HYPERLINK("http://www.ssc.wisc.edu/wlsresearch/documentation/waves/?wave=ancillary&amp;module=ycat","module=ycat")</f>
        <v>module=ycat</v>
      </c>
    </row>
    <row r="902" spans="1:7" ht="30" customHeight="1">
      <c r="A902" s="3" t="s">
        <v>120</v>
      </c>
      <c r="B902" s="3" t="s">
        <v>2</v>
      </c>
      <c r="C902" s="3" t="s">
        <v>1022</v>
      </c>
      <c r="D902" s="3" t="s">
        <v>1775</v>
      </c>
      <c r="E902" s="12" t="s">
        <v>2301</v>
      </c>
      <c r="F902" s="6" t="str">
        <f t="shared" si="39"/>
        <v>module=xcat</v>
      </c>
      <c r="G902" s="6" t="str">
        <f t="shared" si="40"/>
        <v>module=ycat</v>
      </c>
    </row>
    <row r="903" spans="1:7" ht="30" customHeight="1">
      <c r="A903" s="3" t="s">
        <v>120</v>
      </c>
      <c r="B903" s="3" t="s">
        <v>2</v>
      </c>
      <c r="C903" s="3" t="s">
        <v>1023</v>
      </c>
      <c r="D903" s="3" t="s">
        <v>1776</v>
      </c>
      <c r="E903" s="12" t="s">
        <v>2302</v>
      </c>
      <c r="F903" s="6" t="str">
        <f t="shared" si="39"/>
        <v>module=xcat</v>
      </c>
      <c r="G903" s="6" t="str">
        <f t="shared" si="40"/>
        <v>module=ycat</v>
      </c>
    </row>
    <row r="904" spans="1:7" ht="30" customHeight="1">
      <c r="A904" s="3" t="s">
        <v>120</v>
      </c>
      <c r="B904" s="3" t="s">
        <v>2</v>
      </c>
      <c r="C904" s="3" t="s">
        <v>1024</v>
      </c>
      <c r="D904" s="3" t="s">
        <v>1777</v>
      </c>
      <c r="E904" s="12" t="s">
        <v>2303</v>
      </c>
      <c r="F904" s="6" t="str">
        <f t="shared" si="39"/>
        <v>module=xcat</v>
      </c>
      <c r="G904" s="6" t="str">
        <f t="shared" si="40"/>
        <v>module=ycat</v>
      </c>
    </row>
    <row r="905" spans="1:7" ht="30" customHeight="1">
      <c r="A905" s="3" t="s">
        <v>120</v>
      </c>
      <c r="B905" s="3" t="s">
        <v>2</v>
      </c>
      <c r="C905" s="3" t="s">
        <v>1025</v>
      </c>
      <c r="D905" s="3" t="s">
        <v>1778</v>
      </c>
      <c r="E905" s="12" t="s">
        <v>2304</v>
      </c>
      <c r="F905" s="6" t="str">
        <f t="shared" si="39"/>
        <v>module=xcat</v>
      </c>
      <c r="G905" s="6" t="str">
        <f t="shared" si="40"/>
        <v>module=ycat</v>
      </c>
    </row>
    <row r="906" spans="1:7" ht="30" customHeight="1">
      <c r="A906" s="3" t="s">
        <v>120</v>
      </c>
      <c r="B906" s="3" t="s">
        <v>2</v>
      </c>
      <c r="C906" s="3" t="s">
        <v>1026</v>
      </c>
      <c r="D906" s="3" t="s">
        <v>1779</v>
      </c>
      <c r="E906" s="12" t="s">
        <v>2305</v>
      </c>
      <c r="F906" s="6" t="str">
        <f t="shared" si="39"/>
        <v>module=xcat</v>
      </c>
      <c r="G906" s="6" t="str">
        <f t="shared" si="40"/>
        <v>module=ycat</v>
      </c>
    </row>
    <row r="907" spans="1:7" ht="30" customHeight="1">
      <c r="A907" s="3" t="s">
        <v>120</v>
      </c>
      <c r="B907" s="3" t="s">
        <v>2</v>
      </c>
      <c r="C907" s="3" t="s">
        <v>1027</v>
      </c>
      <c r="D907" s="3" t="s">
        <v>1780</v>
      </c>
      <c r="E907" s="12" t="s">
        <v>2306</v>
      </c>
      <c r="F907" s="6" t="str">
        <f t="shared" si="39"/>
        <v>module=xcat</v>
      </c>
      <c r="G907" s="6" t="str">
        <f t="shared" si="40"/>
        <v>module=ycat</v>
      </c>
    </row>
    <row r="908" spans="1:7" ht="30" customHeight="1">
      <c r="A908" s="3" t="s">
        <v>120</v>
      </c>
      <c r="B908" s="3" t="s">
        <v>2</v>
      </c>
      <c r="C908" s="3" t="s">
        <v>1028</v>
      </c>
      <c r="D908" s="3" t="s">
        <v>1781</v>
      </c>
      <c r="E908" s="12" t="s">
        <v>2307</v>
      </c>
      <c r="F908" s="6" t="str">
        <f t="shared" si="39"/>
        <v>module=xcat</v>
      </c>
      <c r="G908" s="6" t="str">
        <f t="shared" si="40"/>
        <v>module=ycat</v>
      </c>
    </row>
    <row r="909" spans="1:7" ht="30" customHeight="1">
      <c r="A909" s="3" t="s">
        <v>120</v>
      </c>
      <c r="B909" s="3" t="s">
        <v>2</v>
      </c>
      <c r="C909" s="3" t="s">
        <v>1029</v>
      </c>
      <c r="D909" s="3" t="s">
        <v>1782</v>
      </c>
      <c r="E909" s="12" t="s">
        <v>2308</v>
      </c>
      <c r="F909" s="6" t="str">
        <f t="shared" si="39"/>
        <v>module=xcat</v>
      </c>
      <c r="G909" s="6" t="str">
        <f t="shared" si="40"/>
        <v>module=ycat</v>
      </c>
    </row>
    <row r="910" spans="1:7" ht="30" customHeight="1">
      <c r="A910" s="3" t="s">
        <v>120</v>
      </c>
      <c r="B910" s="3" t="s">
        <v>2</v>
      </c>
      <c r="C910" s="3" t="s">
        <v>1030</v>
      </c>
      <c r="D910" s="3" t="s">
        <v>1783</v>
      </c>
      <c r="E910" s="12" t="s">
        <v>2309</v>
      </c>
      <c r="F910" s="6" t="str">
        <f t="shared" si="39"/>
        <v>module=xcat</v>
      </c>
      <c r="G910" s="6" t="str">
        <f t="shared" si="40"/>
        <v>module=ycat</v>
      </c>
    </row>
    <row r="911" spans="1:7" ht="30" customHeight="1">
      <c r="A911" s="3" t="s">
        <v>120</v>
      </c>
      <c r="B911" s="3" t="s">
        <v>2</v>
      </c>
      <c r="C911" s="3" t="s">
        <v>1031</v>
      </c>
      <c r="D911" s="3" t="s">
        <v>1784</v>
      </c>
      <c r="E911" s="12" t="s">
        <v>2310</v>
      </c>
      <c r="F911" s="6" t="str">
        <f t="shared" si="39"/>
        <v>module=xcat</v>
      </c>
      <c r="G911" s="6" t="str">
        <f t="shared" si="40"/>
        <v>module=ycat</v>
      </c>
    </row>
    <row r="912" spans="1:7" ht="30" customHeight="1">
      <c r="A912" s="3" t="s">
        <v>120</v>
      </c>
      <c r="B912" s="3" t="s">
        <v>2</v>
      </c>
      <c r="C912" s="3" t="s">
        <v>1032</v>
      </c>
      <c r="D912" s="3" t="s">
        <v>1785</v>
      </c>
      <c r="E912" s="12" t="s">
        <v>2311</v>
      </c>
      <c r="F912" s="6" t="str">
        <f t="shared" si="39"/>
        <v>module=xcat</v>
      </c>
      <c r="G912" s="6" t="str">
        <f t="shared" si="40"/>
        <v>module=ycat</v>
      </c>
    </row>
    <row r="913" spans="1:7" ht="30" customHeight="1">
      <c r="A913" s="3" t="s">
        <v>120</v>
      </c>
      <c r="B913" s="3" t="s">
        <v>2</v>
      </c>
      <c r="C913" s="3" t="s">
        <v>1033</v>
      </c>
      <c r="D913" s="3" t="s">
        <v>1786</v>
      </c>
      <c r="E913" s="12" t="s">
        <v>2312</v>
      </c>
      <c r="F913" s="6" t="str">
        <f t="shared" si="39"/>
        <v>module=xcat</v>
      </c>
      <c r="G913" s="6" t="str">
        <f t="shared" si="40"/>
        <v>module=ycat</v>
      </c>
    </row>
    <row r="914" spans="1:7" ht="30" customHeight="1">
      <c r="A914" s="3" t="s">
        <v>120</v>
      </c>
      <c r="B914" s="3" t="s">
        <v>2</v>
      </c>
      <c r="C914" s="3" t="s">
        <v>1034</v>
      </c>
      <c r="D914" s="3" t="s">
        <v>1787</v>
      </c>
      <c r="E914" s="12" t="s">
        <v>2313</v>
      </c>
      <c r="F914" s="6" t="str">
        <f t="shared" si="39"/>
        <v>module=xcat</v>
      </c>
      <c r="G914" s="6" t="str">
        <f t="shared" si="40"/>
        <v>module=ycat</v>
      </c>
    </row>
    <row r="915" spans="1:7" ht="30" customHeight="1">
      <c r="A915" s="3" t="s">
        <v>120</v>
      </c>
      <c r="B915" s="3" t="s">
        <v>2</v>
      </c>
      <c r="C915" s="3" t="s">
        <v>1035</v>
      </c>
      <c r="D915" s="3" t="s">
        <v>1788</v>
      </c>
      <c r="E915" s="12" t="s">
        <v>2314</v>
      </c>
      <c r="F915" s="6" t="str">
        <f t="shared" si="39"/>
        <v>module=xcat</v>
      </c>
      <c r="G915" s="6" t="str">
        <f t="shared" si="40"/>
        <v>module=ycat</v>
      </c>
    </row>
    <row r="916" spans="1:7" ht="30" customHeight="1">
      <c r="A916" s="3" t="s">
        <v>120</v>
      </c>
      <c r="B916" s="3" t="s">
        <v>2</v>
      </c>
      <c r="C916" s="3" t="s">
        <v>1036</v>
      </c>
      <c r="D916" s="3" t="s">
        <v>1789</v>
      </c>
      <c r="E916" s="12" t="s">
        <v>2315</v>
      </c>
      <c r="F916" s="6" t="str">
        <f t="shared" si="39"/>
        <v>module=xcat</v>
      </c>
      <c r="G916" s="6" t="str">
        <f t="shared" si="40"/>
        <v>module=ycat</v>
      </c>
    </row>
    <row r="917" spans="1:7" ht="30" customHeight="1">
      <c r="A917" s="3" t="s">
        <v>120</v>
      </c>
      <c r="B917" s="3" t="s">
        <v>2</v>
      </c>
      <c r="C917" s="3" t="s">
        <v>1037</v>
      </c>
      <c r="D917" s="3" t="s">
        <v>1790</v>
      </c>
      <c r="E917" s="12" t="s">
        <v>2316</v>
      </c>
      <c r="F917" s="6" t="str">
        <f t="shared" si="39"/>
        <v>module=xcat</v>
      </c>
      <c r="G917" s="6" t="str">
        <f t="shared" si="40"/>
        <v>module=ycat</v>
      </c>
    </row>
    <row r="918" spans="1:7" ht="30" customHeight="1">
      <c r="A918" s="3" t="s">
        <v>120</v>
      </c>
      <c r="B918" s="3" t="s">
        <v>2</v>
      </c>
      <c r="C918" s="3" t="s">
        <v>1038</v>
      </c>
      <c r="D918" s="3" t="s">
        <v>1791</v>
      </c>
      <c r="E918" s="12" t="s">
        <v>2317</v>
      </c>
      <c r="F918" s="6" t="str">
        <f t="shared" si="39"/>
        <v>module=xcat</v>
      </c>
      <c r="G918" s="6" t="str">
        <f t="shared" si="40"/>
        <v>module=ycat</v>
      </c>
    </row>
    <row r="919" spans="1:7" ht="30" customHeight="1">
      <c r="A919" s="3" t="s">
        <v>120</v>
      </c>
      <c r="B919" s="3" t="s">
        <v>2</v>
      </c>
      <c r="C919" s="3" t="s">
        <v>1039</v>
      </c>
      <c r="D919" s="3" t="s">
        <v>1792</v>
      </c>
      <c r="E919" s="12" t="s">
        <v>2318</v>
      </c>
      <c r="F919" s="6" t="str">
        <f t="shared" si="39"/>
        <v>module=xcat</v>
      </c>
      <c r="G919" s="6" t="str">
        <f t="shared" si="40"/>
        <v>module=ycat</v>
      </c>
    </row>
    <row r="920" spans="1:7" ht="30" customHeight="1">
      <c r="A920" s="3" t="s">
        <v>120</v>
      </c>
      <c r="B920" s="3" t="s">
        <v>2</v>
      </c>
      <c r="C920" s="3" t="s">
        <v>1040</v>
      </c>
      <c r="D920" s="3" t="s">
        <v>1793</v>
      </c>
      <c r="E920" s="12" t="s">
        <v>2319</v>
      </c>
      <c r="F920" s="6" t="str">
        <f t="shared" si="39"/>
        <v>module=xcat</v>
      </c>
      <c r="G920" s="6" t="str">
        <f t="shared" si="40"/>
        <v>module=ycat</v>
      </c>
    </row>
    <row r="921" spans="1:7" ht="30" customHeight="1">
      <c r="A921" s="3" t="s">
        <v>120</v>
      </c>
      <c r="B921" s="3" t="s">
        <v>2</v>
      </c>
      <c r="C921" s="3" t="s">
        <v>1041</v>
      </c>
      <c r="D921" s="3" t="s">
        <v>1794</v>
      </c>
      <c r="E921" s="12" t="s">
        <v>2320</v>
      </c>
      <c r="F921" s="6" t="str">
        <f t="shared" si="39"/>
        <v>module=xcat</v>
      </c>
      <c r="G921" s="6" t="str">
        <f t="shared" si="40"/>
        <v>module=ycat</v>
      </c>
    </row>
    <row r="922" spans="1:7" ht="30" customHeight="1">
      <c r="A922" s="3" t="s">
        <v>120</v>
      </c>
      <c r="B922" s="3" t="s">
        <v>2</v>
      </c>
      <c r="C922" s="3" t="s">
        <v>1042</v>
      </c>
      <c r="D922" s="3" t="s">
        <v>1795</v>
      </c>
      <c r="E922" s="12" t="s">
        <v>2321</v>
      </c>
      <c r="F922" s="6" t="str">
        <f t="shared" si="39"/>
        <v>module=xcat</v>
      </c>
      <c r="G922" s="6" t="str">
        <f t="shared" si="40"/>
        <v>module=ycat</v>
      </c>
    </row>
    <row r="923" spans="1:7" ht="30" customHeight="1">
      <c r="A923" s="3" t="s">
        <v>120</v>
      </c>
      <c r="B923" s="3" t="s">
        <v>2</v>
      </c>
      <c r="C923" s="3" t="s">
        <v>1043</v>
      </c>
      <c r="D923" s="3" t="s">
        <v>1796</v>
      </c>
      <c r="E923" s="12" t="s">
        <v>2322</v>
      </c>
      <c r="F923" s="6" t="str">
        <f t="shared" si="39"/>
        <v>module=xcat</v>
      </c>
      <c r="G923" s="6" t="str">
        <f t="shared" si="40"/>
        <v>module=ycat</v>
      </c>
    </row>
    <row r="924" spans="1:7" ht="30" customHeight="1">
      <c r="A924" s="3" t="s">
        <v>120</v>
      </c>
      <c r="B924" s="3" t="s">
        <v>2</v>
      </c>
      <c r="C924" s="3" t="s">
        <v>1044</v>
      </c>
      <c r="D924" s="3" t="s">
        <v>1797</v>
      </c>
      <c r="E924" s="12" t="s">
        <v>2323</v>
      </c>
      <c r="F924" s="6" t="str">
        <f t="shared" si="39"/>
        <v>module=xcat</v>
      </c>
      <c r="G924" s="6" t="str">
        <f t="shared" si="40"/>
        <v>module=ycat</v>
      </c>
    </row>
    <row r="925" spans="1:7" ht="30" customHeight="1">
      <c r="A925" s="3" t="s">
        <v>120</v>
      </c>
      <c r="B925" s="3" t="s">
        <v>2</v>
      </c>
      <c r="C925" s="3" t="s">
        <v>1045</v>
      </c>
      <c r="D925" s="3" t="s">
        <v>1798</v>
      </c>
      <c r="E925" s="12" t="s">
        <v>2324</v>
      </c>
      <c r="F925" s="6" t="str">
        <f t="shared" si="39"/>
        <v>module=xcat</v>
      </c>
      <c r="G925" s="6" t="str">
        <f t="shared" si="40"/>
        <v>module=ycat</v>
      </c>
    </row>
    <row r="926" spans="1:7" ht="30" customHeight="1">
      <c r="A926" s="3" t="s">
        <v>120</v>
      </c>
      <c r="B926" s="3" t="s">
        <v>2</v>
      </c>
      <c r="C926" s="3" t="s">
        <v>1046</v>
      </c>
      <c r="D926" s="3" t="s">
        <v>1799</v>
      </c>
      <c r="E926" s="12" t="s">
        <v>2325</v>
      </c>
      <c r="F926" s="6" t="str">
        <f t="shared" si="39"/>
        <v>module=xcat</v>
      </c>
      <c r="G926" s="6" t="str">
        <f t="shared" si="40"/>
        <v>module=ycat</v>
      </c>
    </row>
    <row r="927" spans="1:7" ht="30" customHeight="1">
      <c r="A927" s="3" t="s">
        <v>120</v>
      </c>
      <c r="B927" s="3" t="s">
        <v>2</v>
      </c>
      <c r="C927" s="3" t="s">
        <v>1047</v>
      </c>
      <c r="D927" s="3" t="s">
        <v>1800</v>
      </c>
      <c r="E927" s="12" t="s">
        <v>2326</v>
      </c>
      <c r="F927" s="6" t="str">
        <f t="shared" si="39"/>
        <v>module=xcat</v>
      </c>
      <c r="G927" s="6" t="str">
        <f t="shared" si="40"/>
        <v>module=ycat</v>
      </c>
    </row>
    <row r="928" spans="1:7" ht="30" customHeight="1">
      <c r="A928" s="3" t="s">
        <v>120</v>
      </c>
      <c r="B928" s="3" t="s">
        <v>2</v>
      </c>
      <c r="C928" s="3" t="s">
        <v>1048</v>
      </c>
      <c r="D928" s="3" t="s">
        <v>1801</v>
      </c>
      <c r="E928" s="12" t="s">
        <v>2327</v>
      </c>
      <c r="F928" s="6" t="str">
        <f t="shared" si="39"/>
        <v>module=xcat</v>
      </c>
      <c r="G928" s="6" t="str">
        <f t="shared" si="40"/>
        <v>module=ycat</v>
      </c>
    </row>
    <row r="929" spans="1:7" ht="30" customHeight="1">
      <c r="A929" s="3" t="s">
        <v>120</v>
      </c>
      <c r="B929" s="3" t="s">
        <v>2</v>
      </c>
      <c r="C929" s="3" t="s">
        <v>1049</v>
      </c>
      <c r="D929" s="3" t="s">
        <v>1802</v>
      </c>
      <c r="E929" s="12" t="s">
        <v>2328</v>
      </c>
      <c r="F929" s="6" t="str">
        <f t="shared" si="39"/>
        <v>module=xcat</v>
      </c>
      <c r="G929" s="6" t="str">
        <f t="shared" si="40"/>
        <v>module=ycat</v>
      </c>
    </row>
    <row r="930" spans="1:7" ht="30" customHeight="1">
      <c r="A930" s="3" t="s">
        <v>120</v>
      </c>
      <c r="B930" s="3" t="s">
        <v>2</v>
      </c>
      <c r="C930" s="3" t="s">
        <v>1050</v>
      </c>
      <c r="D930" s="3" t="s">
        <v>1803</v>
      </c>
      <c r="E930" s="12" t="s">
        <v>2329</v>
      </c>
      <c r="F930" s="6" t="str">
        <f t="shared" si="39"/>
        <v>module=xcat</v>
      </c>
      <c r="G930" s="6" t="str">
        <f t="shared" si="40"/>
        <v>module=ycat</v>
      </c>
    </row>
    <row r="931" spans="1:7" ht="30" customHeight="1">
      <c r="A931" s="3" t="s">
        <v>120</v>
      </c>
      <c r="B931" s="3" t="s">
        <v>2</v>
      </c>
      <c r="C931" s="3" t="s">
        <v>1051</v>
      </c>
      <c r="D931" s="3" t="s">
        <v>1804</v>
      </c>
      <c r="E931" s="12" t="s">
        <v>2330</v>
      </c>
      <c r="F931" s="6" t="str">
        <f t="shared" si="39"/>
        <v>module=xcat</v>
      </c>
      <c r="G931" s="6" t="str">
        <f t="shared" si="40"/>
        <v>module=ycat</v>
      </c>
    </row>
    <row r="932" spans="1:7" ht="30" customHeight="1">
      <c r="A932" s="3" t="s">
        <v>120</v>
      </c>
      <c r="B932" s="3" t="s">
        <v>2</v>
      </c>
      <c r="C932" s="3" t="s">
        <v>1052</v>
      </c>
      <c r="D932" s="3" t="s">
        <v>1805</v>
      </c>
      <c r="E932" s="12" t="s">
        <v>2331</v>
      </c>
      <c r="F932" s="6" t="str">
        <f t="shared" si="39"/>
        <v>module=xcat</v>
      </c>
      <c r="G932" s="6" t="str">
        <f t="shared" si="40"/>
        <v>module=ycat</v>
      </c>
    </row>
    <row r="933" spans="1:7" ht="30" customHeight="1">
      <c r="A933" s="3" t="s">
        <v>120</v>
      </c>
      <c r="B933" s="3" t="s">
        <v>2</v>
      </c>
      <c r="C933" s="3" t="s">
        <v>1053</v>
      </c>
      <c r="D933" s="3" t="s">
        <v>1806</v>
      </c>
      <c r="E933" s="12" t="s">
        <v>2332</v>
      </c>
      <c r="F933" s="6" t="str">
        <f t="shared" si="39"/>
        <v>module=xcat</v>
      </c>
      <c r="G933" s="6" t="str">
        <f t="shared" si="40"/>
        <v>module=ycat</v>
      </c>
    </row>
    <row r="934" spans="1:7" ht="30" customHeight="1">
      <c r="A934" s="3" t="s">
        <v>120</v>
      </c>
      <c r="B934" s="3" t="s">
        <v>2</v>
      </c>
      <c r="C934" s="3" t="s">
        <v>1054</v>
      </c>
      <c r="D934" s="3" t="s">
        <v>1807</v>
      </c>
      <c r="E934" s="12" t="s">
        <v>2333</v>
      </c>
      <c r="F934" s="6" t="str">
        <f t="shared" si="39"/>
        <v>module=xcat</v>
      </c>
      <c r="G934" s="6" t="str">
        <f t="shared" si="40"/>
        <v>module=ycat</v>
      </c>
    </row>
    <row r="935" spans="1:7" ht="30" customHeight="1">
      <c r="A935" s="3" t="s">
        <v>120</v>
      </c>
      <c r="B935" s="3" t="s">
        <v>2</v>
      </c>
      <c r="C935" s="3" t="s">
        <v>1055</v>
      </c>
      <c r="D935" s="3" t="s">
        <v>1808</v>
      </c>
      <c r="E935" s="12" t="s">
        <v>2334</v>
      </c>
      <c r="F935" s="6" t="str">
        <f t="shared" si="39"/>
        <v>module=xcat</v>
      </c>
      <c r="G935" s="6" t="str">
        <f t="shared" si="40"/>
        <v>module=ycat</v>
      </c>
    </row>
    <row r="936" spans="1:7" ht="30" customHeight="1">
      <c r="A936" s="3" t="s">
        <v>120</v>
      </c>
      <c r="B936" s="3" t="s">
        <v>2</v>
      </c>
      <c r="C936" s="3" t="s">
        <v>1056</v>
      </c>
      <c r="D936" s="3" t="s">
        <v>1809</v>
      </c>
      <c r="E936" s="12" t="s">
        <v>2335</v>
      </c>
      <c r="F936" s="6" t="str">
        <f t="shared" si="39"/>
        <v>module=xcat</v>
      </c>
      <c r="G936" s="6" t="str">
        <f t="shared" si="40"/>
        <v>module=ycat</v>
      </c>
    </row>
    <row r="937" spans="1:7" ht="30" customHeight="1">
      <c r="A937" s="3" t="s">
        <v>120</v>
      </c>
      <c r="B937" s="3" t="s">
        <v>2</v>
      </c>
      <c r="C937" s="3" t="s">
        <v>1057</v>
      </c>
      <c r="D937" s="3" t="s">
        <v>1810</v>
      </c>
      <c r="E937" s="12" t="s">
        <v>2336</v>
      </c>
      <c r="F937" s="6" t="str">
        <f t="shared" si="39"/>
        <v>module=xcat</v>
      </c>
      <c r="G937" s="6" t="str">
        <f t="shared" si="40"/>
        <v>module=ycat</v>
      </c>
    </row>
    <row r="938" spans="1:7" ht="30" customHeight="1">
      <c r="A938" s="3" t="s">
        <v>120</v>
      </c>
      <c r="B938" s="3" t="s">
        <v>2</v>
      </c>
      <c r="C938" s="3" t="s">
        <v>1058</v>
      </c>
      <c r="D938" s="3" t="s">
        <v>1811</v>
      </c>
      <c r="E938" s="12" t="s">
        <v>2337</v>
      </c>
      <c r="F938" s="6" t="str">
        <f t="shared" si="39"/>
        <v>module=xcat</v>
      </c>
      <c r="G938" s="6" t="str">
        <f t="shared" si="40"/>
        <v>module=ycat</v>
      </c>
    </row>
    <row r="939" spans="1:7" ht="30" customHeight="1">
      <c r="A939" s="3" t="s">
        <v>120</v>
      </c>
      <c r="B939" s="3" t="s">
        <v>2</v>
      </c>
      <c r="C939" s="3" t="s">
        <v>1059</v>
      </c>
      <c r="D939" s="3" t="s">
        <v>1812</v>
      </c>
      <c r="E939" s="12" t="s">
        <v>2338</v>
      </c>
      <c r="F939" s="6" t="str">
        <f t="shared" si="39"/>
        <v>module=xcat</v>
      </c>
      <c r="G939" s="6" t="str">
        <f t="shared" si="40"/>
        <v>module=ycat</v>
      </c>
    </row>
    <row r="940" spans="1:7" ht="30" customHeight="1">
      <c r="A940" s="3" t="s">
        <v>120</v>
      </c>
      <c r="B940" s="3" t="s">
        <v>2</v>
      </c>
      <c r="C940" s="3" t="s">
        <v>1060</v>
      </c>
      <c r="D940" s="3" t="s">
        <v>1813</v>
      </c>
      <c r="E940" s="12" t="s">
        <v>2339</v>
      </c>
      <c r="F940" s="6" t="str">
        <f t="shared" si="39"/>
        <v>module=xcat</v>
      </c>
      <c r="G940" s="6" t="str">
        <f t="shared" si="40"/>
        <v>module=ycat</v>
      </c>
    </row>
    <row r="941" spans="1:7" ht="30" customHeight="1">
      <c r="A941" s="3" t="s">
        <v>120</v>
      </c>
      <c r="B941" s="3" t="s">
        <v>2</v>
      </c>
      <c r="C941" s="3" t="s">
        <v>1061</v>
      </c>
      <c r="D941" s="3" t="s">
        <v>1814</v>
      </c>
      <c r="E941" s="12" t="s">
        <v>2340</v>
      </c>
      <c r="F941" s="6" t="str">
        <f t="shared" si="39"/>
        <v>module=xcat</v>
      </c>
      <c r="G941" s="6" t="str">
        <f t="shared" si="40"/>
        <v>module=ycat</v>
      </c>
    </row>
    <row r="942" spans="1:7" ht="30" customHeight="1">
      <c r="A942" s="3" t="s">
        <v>120</v>
      </c>
      <c r="B942" s="3" t="s">
        <v>2</v>
      </c>
      <c r="C942" s="3" t="s">
        <v>1062</v>
      </c>
      <c r="D942" s="3" t="s">
        <v>1815</v>
      </c>
      <c r="E942" s="12" t="s">
        <v>2341</v>
      </c>
      <c r="F942" s="6" t="str">
        <f t="shared" si="39"/>
        <v>module=xcat</v>
      </c>
      <c r="G942" s="6" t="str">
        <f t="shared" si="40"/>
        <v>module=ycat</v>
      </c>
    </row>
    <row r="943" spans="1:7" ht="30" customHeight="1">
      <c r="A943" s="3" t="s">
        <v>120</v>
      </c>
      <c r="B943" s="3" t="s">
        <v>2</v>
      </c>
      <c r="C943" s="3" t="s">
        <v>1063</v>
      </c>
      <c r="D943" s="3" t="s">
        <v>1816</v>
      </c>
      <c r="E943" s="12" t="s">
        <v>2342</v>
      </c>
      <c r="F943" s="6" t="str">
        <f t="shared" si="39"/>
        <v>module=xcat</v>
      </c>
      <c r="G943" s="6" t="str">
        <f t="shared" si="40"/>
        <v>module=ycat</v>
      </c>
    </row>
    <row r="944" spans="1:7" ht="30" customHeight="1">
      <c r="A944" s="3" t="s">
        <v>120</v>
      </c>
      <c r="B944" s="3" t="s">
        <v>2</v>
      </c>
      <c r="C944" s="3" t="s">
        <v>1064</v>
      </c>
      <c r="D944" s="3" t="s">
        <v>1817</v>
      </c>
      <c r="E944" s="12" t="s">
        <v>2343</v>
      </c>
      <c r="F944" s="6" t="str">
        <f t="shared" si="39"/>
        <v>module=xcat</v>
      </c>
      <c r="G944" s="6" t="str">
        <f t="shared" si="40"/>
        <v>module=ycat</v>
      </c>
    </row>
    <row r="945" spans="1:7" ht="30" customHeight="1">
      <c r="A945" s="3" t="s">
        <v>120</v>
      </c>
      <c r="B945" s="3" t="s">
        <v>2</v>
      </c>
      <c r="C945" s="3" t="s">
        <v>1065</v>
      </c>
      <c r="D945" s="3" t="s">
        <v>1818</v>
      </c>
      <c r="E945" s="12" t="s">
        <v>2344</v>
      </c>
      <c r="F945" s="6" t="str">
        <f t="shared" si="39"/>
        <v>module=xcat</v>
      </c>
      <c r="G945" s="6" t="str">
        <f t="shared" si="40"/>
        <v>module=ycat</v>
      </c>
    </row>
    <row r="946" spans="1:7" ht="30" customHeight="1">
      <c r="A946" s="3" t="s">
        <v>120</v>
      </c>
      <c r="B946" s="3" t="s">
        <v>2</v>
      </c>
      <c r="C946" s="3" t="s">
        <v>1066</v>
      </c>
      <c r="D946" s="3" t="s">
        <v>1819</v>
      </c>
      <c r="E946" s="12" t="s">
        <v>2345</v>
      </c>
      <c r="F946" s="6" t="str">
        <f t="shared" si="39"/>
        <v>module=xcat</v>
      </c>
      <c r="G946" s="6" t="str">
        <f t="shared" si="40"/>
        <v>module=ycat</v>
      </c>
    </row>
    <row r="947" spans="1:7" ht="30" customHeight="1">
      <c r="A947" s="3" t="s">
        <v>120</v>
      </c>
      <c r="B947" s="3" t="s">
        <v>2</v>
      </c>
      <c r="C947" s="3" t="s">
        <v>1067</v>
      </c>
      <c r="D947" s="3" t="s">
        <v>1820</v>
      </c>
      <c r="E947" s="12" t="s">
        <v>2346</v>
      </c>
      <c r="F947" s="6" t="str">
        <f t="shared" si="39"/>
        <v>module=xcat</v>
      </c>
      <c r="G947" s="6" t="str">
        <f t="shared" si="40"/>
        <v>module=ycat</v>
      </c>
    </row>
    <row r="948" spans="1:7" ht="30" customHeight="1">
      <c r="A948" s="3" t="s">
        <v>120</v>
      </c>
      <c r="B948" s="3" t="s">
        <v>2</v>
      </c>
      <c r="C948" s="3" t="s">
        <v>1068</v>
      </c>
      <c r="D948" s="3" t="s">
        <v>1821</v>
      </c>
      <c r="E948" s="12" t="s">
        <v>2347</v>
      </c>
      <c r="F948" s="6" t="str">
        <f t="shared" si="39"/>
        <v>module=xcat</v>
      </c>
      <c r="G948" s="6" t="str">
        <f t="shared" si="40"/>
        <v>module=ycat</v>
      </c>
    </row>
    <row r="949" spans="1:7" ht="30" customHeight="1">
      <c r="A949" s="3" t="s">
        <v>120</v>
      </c>
      <c r="B949" s="3" t="s">
        <v>2</v>
      </c>
      <c r="C949" s="3" t="s">
        <v>1069</v>
      </c>
      <c r="D949" s="3" t="s">
        <v>1822</v>
      </c>
      <c r="E949" s="12" t="s">
        <v>2348</v>
      </c>
      <c r="F949" s="6" t="str">
        <f t="shared" si="39"/>
        <v>module=xcat</v>
      </c>
      <c r="G949" s="6" t="str">
        <f t="shared" si="40"/>
        <v>module=ycat</v>
      </c>
    </row>
    <row r="950" spans="1:7" ht="30" customHeight="1">
      <c r="A950" s="3" t="s">
        <v>120</v>
      </c>
      <c r="B950" s="3" t="s">
        <v>2</v>
      </c>
      <c r="C950" s="3" t="s">
        <v>1070</v>
      </c>
      <c r="D950" s="3" t="s">
        <v>1823</v>
      </c>
      <c r="E950" s="12" t="s">
        <v>2349</v>
      </c>
      <c r="F950" s="6" t="str">
        <f t="shared" si="39"/>
        <v>module=xcat</v>
      </c>
      <c r="G950" s="6" t="str">
        <f t="shared" si="40"/>
        <v>module=ycat</v>
      </c>
    </row>
    <row r="951" spans="1:7" ht="30" customHeight="1">
      <c r="A951" s="3" t="s">
        <v>120</v>
      </c>
      <c r="B951" s="3" t="s">
        <v>2</v>
      </c>
      <c r="C951" s="3" t="s">
        <v>1071</v>
      </c>
      <c r="D951" s="3" t="s">
        <v>1824</v>
      </c>
      <c r="E951" s="12" t="s">
        <v>2350</v>
      </c>
      <c r="F951" s="6" t="str">
        <f t="shared" si="39"/>
        <v>module=xcat</v>
      </c>
      <c r="G951" s="6" t="str">
        <f t="shared" si="40"/>
        <v>module=ycat</v>
      </c>
    </row>
    <row r="952" spans="1:7" ht="30" customHeight="1">
      <c r="A952" s="3" t="s">
        <v>120</v>
      </c>
      <c r="B952" s="3" t="s">
        <v>2</v>
      </c>
      <c r="C952" s="3" t="s">
        <v>1072</v>
      </c>
      <c r="D952" s="3" t="s">
        <v>1825</v>
      </c>
      <c r="E952" s="12" t="s">
        <v>2351</v>
      </c>
      <c r="F952" s="6" t="str">
        <f t="shared" si="39"/>
        <v>module=xcat</v>
      </c>
      <c r="G952" s="6" t="str">
        <f t="shared" si="40"/>
        <v>module=ycat</v>
      </c>
    </row>
    <row r="953" spans="1:7" ht="30" customHeight="1">
      <c r="A953" s="3" t="s">
        <v>120</v>
      </c>
      <c r="B953" s="3" t="s">
        <v>2</v>
      </c>
      <c r="C953" s="3" t="s">
        <v>1073</v>
      </c>
      <c r="D953" s="3" t="s">
        <v>1826</v>
      </c>
      <c r="E953" s="12" t="s">
        <v>2352</v>
      </c>
      <c r="F953" s="6" t="str">
        <f t="shared" si="39"/>
        <v>module=xcat</v>
      </c>
      <c r="G953" s="6" t="str">
        <f t="shared" si="40"/>
        <v>module=ycat</v>
      </c>
    </row>
    <row r="954" spans="1:7" ht="30" customHeight="1">
      <c r="A954" s="3" t="s">
        <v>120</v>
      </c>
      <c r="B954" s="3" t="s">
        <v>2</v>
      </c>
      <c r="C954" s="3" t="s">
        <v>1074</v>
      </c>
      <c r="D954" s="3" t="s">
        <v>1827</v>
      </c>
      <c r="E954" s="12" t="s">
        <v>2353</v>
      </c>
      <c r="F954" s="6" t="str">
        <f t="shared" si="39"/>
        <v>module=xcat</v>
      </c>
      <c r="G954" s="6" t="str">
        <f t="shared" si="40"/>
        <v>module=ycat</v>
      </c>
    </row>
    <row r="955" spans="1:7" ht="30" customHeight="1">
      <c r="A955" s="3" t="s">
        <v>120</v>
      </c>
      <c r="B955" s="3" t="s">
        <v>2</v>
      </c>
      <c r="C955" s="3" t="s">
        <v>1075</v>
      </c>
      <c r="D955" s="3" t="s">
        <v>1828</v>
      </c>
      <c r="E955" s="12" t="s">
        <v>2354</v>
      </c>
      <c r="F955" s="6" t="str">
        <f t="shared" si="39"/>
        <v>module=xcat</v>
      </c>
      <c r="G955" s="6" t="str">
        <f t="shared" si="40"/>
        <v>module=ycat</v>
      </c>
    </row>
    <row r="956" spans="1:7" ht="30" customHeight="1">
      <c r="A956" s="3" t="s">
        <v>120</v>
      </c>
      <c r="B956" s="3" t="s">
        <v>2</v>
      </c>
      <c r="C956" s="3" t="s">
        <v>1076</v>
      </c>
      <c r="D956" s="3" t="s">
        <v>1829</v>
      </c>
      <c r="E956" s="12" t="s">
        <v>2355</v>
      </c>
      <c r="F956" s="6" t="str">
        <f t="shared" si="39"/>
        <v>module=xcat</v>
      </c>
      <c r="G956" s="6" t="str">
        <f t="shared" si="40"/>
        <v>module=ycat</v>
      </c>
    </row>
    <row r="957" spans="1:7" ht="30" customHeight="1">
      <c r="A957" s="3" t="s">
        <v>120</v>
      </c>
      <c r="B957" s="3" t="s">
        <v>2</v>
      </c>
      <c r="C957" s="3" t="s">
        <v>1077</v>
      </c>
      <c r="D957" s="3" t="s">
        <v>1830</v>
      </c>
      <c r="E957" s="12" t="s">
        <v>2356</v>
      </c>
      <c r="F957" s="6" t="str">
        <f t="shared" si="39"/>
        <v>module=xcat</v>
      </c>
      <c r="G957" s="6" t="str">
        <f t="shared" si="40"/>
        <v>module=ycat</v>
      </c>
    </row>
    <row r="958" spans="1:7" ht="30" customHeight="1">
      <c r="A958" s="3" t="s">
        <v>120</v>
      </c>
      <c r="B958" s="3" t="s">
        <v>2</v>
      </c>
      <c r="C958" s="3" t="s">
        <v>1078</v>
      </c>
      <c r="D958" s="3" t="s">
        <v>1831</v>
      </c>
      <c r="E958" s="12" t="s">
        <v>2357</v>
      </c>
      <c r="F958" s="6" t="str">
        <f t="shared" si="39"/>
        <v>module=xcat</v>
      </c>
      <c r="G958" s="6" t="str">
        <f t="shared" si="40"/>
        <v>module=ycat</v>
      </c>
    </row>
    <row r="959" spans="1:7" ht="30" customHeight="1">
      <c r="A959" s="3" t="s">
        <v>120</v>
      </c>
      <c r="B959" s="3" t="s">
        <v>2</v>
      </c>
      <c r="C959" s="3" t="s">
        <v>1079</v>
      </c>
      <c r="D959" s="3" t="s">
        <v>1832</v>
      </c>
      <c r="E959" s="12" t="s">
        <v>2358</v>
      </c>
      <c r="F959" s="6" t="str">
        <f t="shared" si="39"/>
        <v>module=xcat</v>
      </c>
      <c r="G959" s="6" t="str">
        <f t="shared" si="40"/>
        <v>module=ycat</v>
      </c>
    </row>
    <row r="960" spans="1:7" ht="30" customHeight="1">
      <c r="A960" s="3" t="s">
        <v>120</v>
      </c>
      <c r="B960" s="3" t="s">
        <v>2</v>
      </c>
      <c r="C960" s="3" t="s">
        <v>1080</v>
      </c>
      <c r="D960" s="3" t="s">
        <v>1833</v>
      </c>
      <c r="E960" s="12" t="s">
        <v>2359</v>
      </c>
      <c r="F960" s="6" t="str">
        <f t="shared" si="39"/>
        <v>module=xcat</v>
      </c>
      <c r="G960" s="6" t="str">
        <f t="shared" si="40"/>
        <v>module=ycat</v>
      </c>
    </row>
    <row r="961" spans="1:7" ht="30" customHeight="1">
      <c r="A961" s="3" t="s">
        <v>120</v>
      </c>
      <c r="B961" s="3" t="s">
        <v>2</v>
      </c>
      <c r="C961" s="3" t="s">
        <v>1081</v>
      </c>
      <c r="D961" s="3" t="s">
        <v>1834</v>
      </c>
      <c r="E961" s="12" t="s">
        <v>2360</v>
      </c>
      <c r="F961" s="6" t="str">
        <f t="shared" si="39"/>
        <v>module=xcat</v>
      </c>
      <c r="G961" s="6" t="str">
        <f t="shared" si="40"/>
        <v>module=ycat</v>
      </c>
    </row>
    <row r="962" spans="1:7" ht="30" customHeight="1">
      <c r="A962" s="3" t="s">
        <v>120</v>
      </c>
      <c r="B962" s="3" t="s">
        <v>2</v>
      </c>
      <c r="C962" s="3" t="s">
        <v>1082</v>
      </c>
      <c r="D962" s="3" t="s">
        <v>1835</v>
      </c>
      <c r="E962" s="12" t="s">
        <v>2361</v>
      </c>
      <c r="F962" s="6" t="str">
        <f t="shared" si="39"/>
        <v>module=xcat</v>
      </c>
      <c r="G962" s="6" t="str">
        <f t="shared" si="40"/>
        <v>module=ycat</v>
      </c>
    </row>
    <row r="963" spans="1:7" ht="30" customHeight="1">
      <c r="A963" s="3" t="s">
        <v>120</v>
      </c>
      <c r="B963" s="3" t="s">
        <v>2</v>
      </c>
      <c r="C963" s="3" t="s">
        <v>1083</v>
      </c>
      <c r="D963" s="3" t="s">
        <v>1836</v>
      </c>
      <c r="E963" s="12" t="s">
        <v>2362</v>
      </c>
      <c r="F963" s="6" t="str">
        <f t="shared" si="39"/>
        <v>module=xcat</v>
      </c>
      <c r="G963" s="6" t="str">
        <f t="shared" si="40"/>
        <v>module=ycat</v>
      </c>
    </row>
    <row r="964" spans="1:7" ht="30" customHeight="1">
      <c r="A964" s="3" t="s">
        <v>120</v>
      </c>
      <c r="B964" s="3" t="s">
        <v>2</v>
      </c>
      <c r="C964" s="3" t="s">
        <v>1084</v>
      </c>
      <c r="D964" s="3" t="s">
        <v>1837</v>
      </c>
      <c r="E964" s="12" t="s">
        <v>2363</v>
      </c>
      <c r="F964" s="6" t="str">
        <f t="shared" si="39"/>
        <v>module=xcat</v>
      </c>
      <c r="G964" s="6" t="str">
        <f t="shared" si="40"/>
        <v>module=ycat</v>
      </c>
    </row>
    <row r="965" spans="1:7" ht="30" customHeight="1">
      <c r="A965" s="3" t="s">
        <v>120</v>
      </c>
      <c r="B965" s="3" t="s">
        <v>2</v>
      </c>
      <c r="C965" s="3" t="s">
        <v>1085</v>
      </c>
      <c r="D965" s="3" t="s">
        <v>1838</v>
      </c>
      <c r="E965" s="12" t="s">
        <v>2364</v>
      </c>
      <c r="F965" s="6" t="str">
        <f t="shared" ref="F965:F1028" si="41">HYPERLINK("http://www.ssc.wisc.edu/wlsresearch/documentation/waves/?wave=ancillary&amp;module=xcat","module=xcat")</f>
        <v>module=xcat</v>
      </c>
      <c r="G965" s="6" t="str">
        <f t="shared" ref="G965:G1028" si="42">HYPERLINK("http://www.ssc.wisc.edu/wlsresearch/documentation/waves/?wave=ancillary&amp;module=ycat","module=ycat")</f>
        <v>module=ycat</v>
      </c>
    </row>
    <row r="966" spans="1:7" ht="30" customHeight="1">
      <c r="A966" s="3" t="s">
        <v>120</v>
      </c>
      <c r="B966" s="3" t="s">
        <v>2</v>
      </c>
      <c r="C966" s="3" t="s">
        <v>1086</v>
      </c>
      <c r="D966" s="3" t="s">
        <v>1839</v>
      </c>
      <c r="E966" s="12" t="s">
        <v>2365</v>
      </c>
      <c r="F966" s="6" t="str">
        <f t="shared" si="41"/>
        <v>module=xcat</v>
      </c>
      <c r="G966" s="6" t="str">
        <f t="shared" si="42"/>
        <v>module=ycat</v>
      </c>
    </row>
    <row r="967" spans="1:7" ht="30" customHeight="1">
      <c r="A967" s="3" t="s">
        <v>120</v>
      </c>
      <c r="B967" s="3" t="s">
        <v>2</v>
      </c>
      <c r="C967" s="3" t="s">
        <v>1087</v>
      </c>
      <c r="D967" s="3" t="s">
        <v>1840</v>
      </c>
      <c r="E967" s="12" t="s">
        <v>2366</v>
      </c>
      <c r="F967" s="6" t="str">
        <f t="shared" si="41"/>
        <v>module=xcat</v>
      </c>
      <c r="G967" s="6" t="str">
        <f t="shared" si="42"/>
        <v>module=ycat</v>
      </c>
    </row>
    <row r="968" spans="1:7" ht="30" customHeight="1">
      <c r="A968" s="3" t="s">
        <v>120</v>
      </c>
      <c r="B968" s="3" t="s">
        <v>2</v>
      </c>
      <c r="C968" s="3" t="s">
        <v>1088</v>
      </c>
      <c r="D968" s="3" t="s">
        <v>1841</v>
      </c>
      <c r="E968" s="12" t="s">
        <v>2367</v>
      </c>
      <c r="F968" s="6" t="str">
        <f t="shared" si="41"/>
        <v>module=xcat</v>
      </c>
      <c r="G968" s="6" t="str">
        <f t="shared" si="42"/>
        <v>module=ycat</v>
      </c>
    </row>
    <row r="969" spans="1:7" ht="30" customHeight="1">
      <c r="A969" s="3" t="s">
        <v>120</v>
      </c>
      <c r="B969" s="3" t="s">
        <v>2</v>
      </c>
      <c r="C969" s="3" t="s">
        <v>1089</v>
      </c>
      <c r="D969" s="3" t="s">
        <v>1842</v>
      </c>
      <c r="E969" s="12" t="s">
        <v>2368</v>
      </c>
      <c r="F969" s="6" t="str">
        <f t="shared" si="41"/>
        <v>module=xcat</v>
      </c>
      <c r="G969" s="6" t="str">
        <f t="shared" si="42"/>
        <v>module=ycat</v>
      </c>
    </row>
    <row r="970" spans="1:7" ht="30" customHeight="1">
      <c r="A970" s="3" t="s">
        <v>120</v>
      </c>
      <c r="B970" s="3" t="s">
        <v>2</v>
      </c>
      <c r="C970" s="3" t="s">
        <v>1090</v>
      </c>
      <c r="D970" s="3" t="s">
        <v>1843</v>
      </c>
      <c r="E970" s="12" t="s">
        <v>2369</v>
      </c>
      <c r="F970" s="6" t="str">
        <f t="shared" si="41"/>
        <v>module=xcat</v>
      </c>
      <c r="G970" s="6" t="str">
        <f t="shared" si="42"/>
        <v>module=ycat</v>
      </c>
    </row>
    <row r="971" spans="1:7" ht="30" customHeight="1">
      <c r="A971" s="3" t="s">
        <v>120</v>
      </c>
      <c r="B971" s="3" t="s">
        <v>2</v>
      </c>
      <c r="C971" s="3" t="s">
        <v>1091</v>
      </c>
      <c r="D971" s="3" t="s">
        <v>1844</v>
      </c>
      <c r="E971" s="12" t="s">
        <v>2370</v>
      </c>
      <c r="F971" s="6" t="str">
        <f t="shared" si="41"/>
        <v>module=xcat</v>
      </c>
      <c r="G971" s="6" t="str">
        <f t="shared" si="42"/>
        <v>module=ycat</v>
      </c>
    </row>
    <row r="972" spans="1:7" ht="30" customHeight="1">
      <c r="A972" s="3" t="s">
        <v>120</v>
      </c>
      <c r="B972" s="3" t="s">
        <v>2</v>
      </c>
      <c r="C972" s="3" t="s">
        <v>1092</v>
      </c>
      <c r="D972" s="3" t="s">
        <v>1845</v>
      </c>
      <c r="E972" s="12" t="s">
        <v>2371</v>
      </c>
      <c r="F972" s="6" t="str">
        <f t="shared" si="41"/>
        <v>module=xcat</v>
      </c>
      <c r="G972" s="6" t="str">
        <f t="shared" si="42"/>
        <v>module=ycat</v>
      </c>
    </row>
    <row r="973" spans="1:7" ht="30" customHeight="1">
      <c r="A973" s="3" t="s">
        <v>120</v>
      </c>
      <c r="B973" s="3" t="s">
        <v>2</v>
      </c>
      <c r="C973" s="3" t="s">
        <v>1093</v>
      </c>
      <c r="D973" s="3" t="s">
        <v>1846</v>
      </c>
      <c r="E973" s="12" t="s">
        <v>2372</v>
      </c>
      <c r="F973" s="6" t="str">
        <f t="shared" si="41"/>
        <v>module=xcat</v>
      </c>
      <c r="G973" s="6" t="str">
        <f t="shared" si="42"/>
        <v>module=ycat</v>
      </c>
    </row>
    <row r="974" spans="1:7" ht="30" customHeight="1">
      <c r="A974" s="3" t="s">
        <v>120</v>
      </c>
      <c r="B974" s="3" t="s">
        <v>2</v>
      </c>
      <c r="C974" s="3" t="s">
        <v>1094</v>
      </c>
      <c r="D974" s="3" t="s">
        <v>1847</v>
      </c>
      <c r="E974" s="12" t="s">
        <v>2373</v>
      </c>
      <c r="F974" s="6" t="str">
        <f t="shared" si="41"/>
        <v>module=xcat</v>
      </c>
      <c r="G974" s="6" t="str">
        <f t="shared" si="42"/>
        <v>module=ycat</v>
      </c>
    </row>
    <row r="975" spans="1:7" ht="30" customHeight="1">
      <c r="A975" s="3" t="s">
        <v>120</v>
      </c>
      <c r="B975" s="3" t="s">
        <v>2</v>
      </c>
      <c r="C975" s="3" t="s">
        <v>1095</v>
      </c>
      <c r="D975" s="3" t="s">
        <v>1848</v>
      </c>
      <c r="E975" s="12" t="s">
        <v>2374</v>
      </c>
      <c r="F975" s="6" t="str">
        <f t="shared" si="41"/>
        <v>module=xcat</v>
      </c>
      <c r="G975" s="6" t="str">
        <f t="shared" si="42"/>
        <v>module=ycat</v>
      </c>
    </row>
    <row r="976" spans="1:7" ht="30" customHeight="1">
      <c r="A976" s="3" t="s">
        <v>120</v>
      </c>
      <c r="B976" s="3" t="s">
        <v>2</v>
      </c>
      <c r="C976" s="3" t="s">
        <v>1096</v>
      </c>
      <c r="D976" s="3" t="s">
        <v>1849</v>
      </c>
      <c r="E976" s="12" t="s">
        <v>2375</v>
      </c>
      <c r="F976" s="6" t="str">
        <f t="shared" si="41"/>
        <v>module=xcat</v>
      </c>
      <c r="G976" s="6" t="str">
        <f t="shared" si="42"/>
        <v>module=ycat</v>
      </c>
    </row>
    <row r="977" spans="1:7" ht="30" customHeight="1">
      <c r="A977" s="3" t="s">
        <v>120</v>
      </c>
      <c r="B977" s="3" t="s">
        <v>2</v>
      </c>
      <c r="C977" s="3" t="s">
        <v>1097</v>
      </c>
      <c r="D977" s="3" t="s">
        <v>1850</v>
      </c>
      <c r="E977" s="12" t="s">
        <v>2376</v>
      </c>
      <c r="F977" s="6" t="str">
        <f t="shared" si="41"/>
        <v>module=xcat</v>
      </c>
      <c r="G977" s="6" t="str">
        <f t="shared" si="42"/>
        <v>module=ycat</v>
      </c>
    </row>
    <row r="978" spans="1:7" ht="30" customHeight="1">
      <c r="A978" s="3" t="s">
        <v>120</v>
      </c>
      <c r="B978" s="3" t="s">
        <v>2</v>
      </c>
      <c r="C978" s="3" t="s">
        <v>1098</v>
      </c>
      <c r="D978" s="3" t="s">
        <v>1851</v>
      </c>
      <c r="E978" s="12" t="s">
        <v>2377</v>
      </c>
      <c r="F978" s="6" t="str">
        <f t="shared" si="41"/>
        <v>module=xcat</v>
      </c>
      <c r="G978" s="6" t="str">
        <f t="shared" si="42"/>
        <v>module=ycat</v>
      </c>
    </row>
    <row r="979" spans="1:7" ht="30" customHeight="1">
      <c r="A979" s="3" t="s">
        <v>120</v>
      </c>
      <c r="B979" s="3" t="s">
        <v>2</v>
      </c>
      <c r="C979" s="3" t="s">
        <v>1099</v>
      </c>
      <c r="D979" s="3" t="s">
        <v>1852</v>
      </c>
      <c r="E979" s="12" t="s">
        <v>2378</v>
      </c>
      <c r="F979" s="6" t="str">
        <f t="shared" si="41"/>
        <v>module=xcat</v>
      </c>
      <c r="G979" s="6" t="str">
        <f t="shared" si="42"/>
        <v>module=ycat</v>
      </c>
    </row>
    <row r="980" spans="1:7" ht="30" customHeight="1">
      <c r="A980" s="3" t="s">
        <v>120</v>
      </c>
      <c r="B980" s="3" t="s">
        <v>2</v>
      </c>
      <c r="C980" s="3" t="s">
        <v>1100</v>
      </c>
      <c r="D980" s="3" t="s">
        <v>1853</v>
      </c>
      <c r="E980" s="12" t="s">
        <v>2379</v>
      </c>
      <c r="F980" s="6" t="str">
        <f t="shared" si="41"/>
        <v>module=xcat</v>
      </c>
      <c r="G980" s="6" t="str">
        <f t="shared" si="42"/>
        <v>module=ycat</v>
      </c>
    </row>
    <row r="981" spans="1:7" ht="30" customHeight="1">
      <c r="A981" s="3" t="s">
        <v>120</v>
      </c>
      <c r="B981" s="3" t="s">
        <v>2</v>
      </c>
      <c r="C981" s="3" t="s">
        <v>1101</v>
      </c>
      <c r="D981" s="3" t="s">
        <v>1854</v>
      </c>
      <c r="E981" s="12" t="s">
        <v>2380</v>
      </c>
      <c r="F981" s="6" t="str">
        <f t="shared" si="41"/>
        <v>module=xcat</v>
      </c>
      <c r="G981" s="6" t="str">
        <f t="shared" si="42"/>
        <v>module=ycat</v>
      </c>
    </row>
    <row r="982" spans="1:7" ht="30" customHeight="1">
      <c r="A982" s="3" t="s">
        <v>120</v>
      </c>
      <c r="B982" s="3" t="s">
        <v>2</v>
      </c>
      <c r="C982" s="3" t="s">
        <v>1102</v>
      </c>
      <c r="D982" s="3" t="s">
        <v>1855</v>
      </c>
      <c r="E982" s="12" t="s">
        <v>2381</v>
      </c>
      <c r="F982" s="6" t="str">
        <f t="shared" si="41"/>
        <v>module=xcat</v>
      </c>
      <c r="G982" s="6" t="str">
        <f t="shared" si="42"/>
        <v>module=ycat</v>
      </c>
    </row>
    <row r="983" spans="1:7" ht="30" customHeight="1">
      <c r="A983" s="3" t="s">
        <v>120</v>
      </c>
      <c r="B983" s="3" t="s">
        <v>2</v>
      </c>
      <c r="C983" s="3" t="s">
        <v>1103</v>
      </c>
      <c r="D983" s="3" t="s">
        <v>1856</v>
      </c>
      <c r="E983" s="12" t="s">
        <v>2382</v>
      </c>
      <c r="F983" s="6" t="str">
        <f t="shared" si="41"/>
        <v>module=xcat</v>
      </c>
      <c r="G983" s="6" t="str">
        <f t="shared" si="42"/>
        <v>module=ycat</v>
      </c>
    </row>
    <row r="984" spans="1:7" ht="30" customHeight="1">
      <c r="A984" s="3" t="s">
        <v>120</v>
      </c>
      <c r="B984" s="3" t="s">
        <v>2</v>
      </c>
      <c r="C984" s="3" t="s">
        <v>1104</v>
      </c>
      <c r="D984" s="3" t="s">
        <v>1857</v>
      </c>
      <c r="E984" s="12" t="s">
        <v>2383</v>
      </c>
      <c r="F984" s="6" t="str">
        <f t="shared" si="41"/>
        <v>module=xcat</v>
      </c>
      <c r="G984" s="6" t="str">
        <f t="shared" si="42"/>
        <v>module=ycat</v>
      </c>
    </row>
    <row r="985" spans="1:7" ht="30" customHeight="1">
      <c r="A985" s="3" t="s">
        <v>120</v>
      </c>
      <c r="B985" s="3" t="s">
        <v>2</v>
      </c>
      <c r="C985" s="3" t="s">
        <v>1105</v>
      </c>
      <c r="D985" s="3" t="s">
        <v>1858</v>
      </c>
      <c r="E985" s="12" t="s">
        <v>2384</v>
      </c>
      <c r="F985" s="6" t="str">
        <f t="shared" si="41"/>
        <v>module=xcat</v>
      </c>
      <c r="G985" s="6" t="str">
        <f t="shared" si="42"/>
        <v>module=ycat</v>
      </c>
    </row>
    <row r="986" spans="1:7" ht="30" customHeight="1">
      <c r="A986" s="3" t="s">
        <v>120</v>
      </c>
      <c r="B986" s="3" t="s">
        <v>2</v>
      </c>
      <c r="C986" s="3" t="s">
        <v>1106</v>
      </c>
      <c r="D986" s="3" t="s">
        <v>1859</v>
      </c>
      <c r="E986" s="12" t="s">
        <v>2385</v>
      </c>
      <c r="F986" s="6" t="str">
        <f t="shared" si="41"/>
        <v>module=xcat</v>
      </c>
      <c r="G986" s="6" t="str">
        <f t="shared" si="42"/>
        <v>module=ycat</v>
      </c>
    </row>
    <row r="987" spans="1:7" ht="30" customHeight="1">
      <c r="A987" s="3" t="s">
        <v>120</v>
      </c>
      <c r="B987" s="3" t="s">
        <v>2</v>
      </c>
      <c r="C987" s="3" t="s">
        <v>1107</v>
      </c>
      <c r="D987" s="3" t="s">
        <v>1860</v>
      </c>
      <c r="E987" s="12" t="s">
        <v>2386</v>
      </c>
      <c r="F987" s="6" t="str">
        <f t="shared" si="41"/>
        <v>module=xcat</v>
      </c>
      <c r="G987" s="6" t="str">
        <f t="shared" si="42"/>
        <v>module=ycat</v>
      </c>
    </row>
    <row r="988" spans="1:7" ht="30" customHeight="1">
      <c r="A988" s="3" t="s">
        <v>120</v>
      </c>
      <c r="B988" s="3" t="s">
        <v>2</v>
      </c>
      <c r="C988" s="3" t="s">
        <v>1108</v>
      </c>
      <c r="D988" s="3" t="s">
        <v>1861</v>
      </c>
      <c r="E988" s="12" t="s">
        <v>2387</v>
      </c>
      <c r="F988" s="6" t="str">
        <f t="shared" si="41"/>
        <v>module=xcat</v>
      </c>
      <c r="G988" s="6" t="str">
        <f t="shared" si="42"/>
        <v>module=ycat</v>
      </c>
    </row>
    <row r="989" spans="1:7" ht="30" customHeight="1">
      <c r="A989" s="3" t="s">
        <v>120</v>
      </c>
      <c r="B989" s="3" t="s">
        <v>2</v>
      </c>
      <c r="C989" s="3" t="s">
        <v>1109</v>
      </c>
      <c r="D989" s="3" t="s">
        <v>1862</v>
      </c>
      <c r="E989" s="12" t="s">
        <v>2379</v>
      </c>
      <c r="F989" s="6" t="str">
        <f t="shared" si="41"/>
        <v>module=xcat</v>
      </c>
      <c r="G989" s="6" t="str">
        <f t="shared" si="42"/>
        <v>module=ycat</v>
      </c>
    </row>
    <row r="990" spans="1:7" ht="30" customHeight="1">
      <c r="A990" s="3" t="s">
        <v>120</v>
      </c>
      <c r="B990" s="3" t="s">
        <v>2</v>
      </c>
      <c r="C990" s="3" t="s">
        <v>1110</v>
      </c>
      <c r="D990" s="3" t="s">
        <v>1863</v>
      </c>
      <c r="E990" s="12" t="s">
        <v>2388</v>
      </c>
      <c r="F990" s="6" t="str">
        <f t="shared" si="41"/>
        <v>module=xcat</v>
      </c>
      <c r="G990" s="6" t="str">
        <f t="shared" si="42"/>
        <v>module=ycat</v>
      </c>
    </row>
    <row r="991" spans="1:7" ht="30" customHeight="1">
      <c r="A991" s="3" t="s">
        <v>120</v>
      </c>
      <c r="B991" s="3" t="s">
        <v>2</v>
      </c>
      <c r="C991" s="3" t="s">
        <v>1111</v>
      </c>
      <c r="D991" s="3" t="s">
        <v>1864</v>
      </c>
      <c r="E991" s="12" t="s">
        <v>2389</v>
      </c>
      <c r="F991" s="6" t="str">
        <f t="shared" si="41"/>
        <v>module=xcat</v>
      </c>
      <c r="G991" s="6" t="str">
        <f t="shared" si="42"/>
        <v>module=ycat</v>
      </c>
    </row>
    <row r="992" spans="1:7" ht="30" customHeight="1">
      <c r="A992" s="3" t="s">
        <v>120</v>
      </c>
      <c r="B992" s="3" t="s">
        <v>2</v>
      </c>
      <c r="C992" s="3" t="s">
        <v>1112</v>
      </c>
      <c r="D992" s="3" t="s">
        <v>1865</v>
      </c>
      <c r="E992" s="12" t="s">
        <v>2390</v>
      </c>
      <c r="F992" s="6" t="str">
        <f t="shared" si="41"/>
        <v>module=xcat</v>
      </c>
      <c r="G992" s="6" t="str">
        <f t="shared" si="42"/>
        <v>module=ycat</v>
      </c>
    </row>
    <row r="993" spans="1:7" ht="30" customHeight="1">
      <c r="A993" s="3" t="s">
        <v>120</v>
      </c>
      <c r="B993" s="3" t="s">
        <v>2</v>
      </c>
      <c r="C993" s="3" t="s">
        <v>1113</v>
      </c>
      <c r="D993" s="3" t="s">
        <v>1866</v>
      </c>
      <c r="E993" s="12" t="s">
        <v>2391</v>
      </c>
      <c r="F993" s="6" t="str">
        <f t="shared" si="41"/>
        <v>module=xcat</v>
      </c>
      <c r="G993" s="6" t="str">
        <f t="shared" si="42"/>
        <v>module=ycat</v>
      </c>
    </row>
    <row r="994" spans="1:7" ht="30" customHeight="1">
      <c r="A994" s="3" t="s">
        <v>120</v>
      </c>
      <c r="B994" s="3" t="s">
        <v>2</v>
      </c>
      <c r="C994" s="3" t="s">
        <v>1114</v>
      </c>
      <c r="D994" s="3" t="s">
        <v>1867</v>
      </c>
      <c r="E994" s="12" t="s">
        <v>2392</v>
      </c>
      <c r="F994" s="6" t="str">
        <f t="shared" si="41"/>
        <v>module=xcat</v>
      </c>
      <c r="G994" s="6" t="str">
        <f t="shared" si="42"/>
        <v>module=ycat</v>
      </c>
    </row>
    <row r="995" spans="1:7" ht="30" customHeight="1">
      <c r="A995" s="3" t="s">
        <v>120</v>
      </c>
      <c r="B995" s="3" t="s">
        <v>2</v>
      </c>
      <c r="C995" s="3" t="s">
        <v>1115</v>
      </c>
      <c r="D995" s="3" t="s">
        <v>1868</v>
      </c>
      <c r="E995" s="12" t="s">
        <v>2393</v>
      </c>
      <c r="F995" s="6" t="str">
        <f t="shared" si="41"/>
        <v>module=xcat</v>
      </c>
      <c r="G995" s="6" t="str">
        <f t="shared" si="42"/>
        <v>module=ycat</v>
      </c>
    </row>
    <row r="996" spans="1:7" ht="30" customHeight="1">
      <c r="A996" s="3" t="s">
        <v>120</v>
      </c>
      <c r="B996" s="3" t="s">
        <v>2</v>
      </c>
      <c r="C996" s="3" t="s">
        <v>1116</v>
      </c>
      <c r="D996" s="3" t="s">
        <v>1869</v>
      </c>
      <c r="E996" s="12" t="s">
        <v>2394</v>
      </c>
      <c r="F996" s="6" t="str">
        <f t="shared" si="41"/>
        <v>module=xcat</v>
      </c>
      <c r="G996" s="6" t="str">
        <f t="shared" si="42"/>
        <v>module=ycat</v>
      </c>
    </row>
    <row r="997" spans="1:7" ht="30" customHeight="1">
      <c r="A997" s="3" t="s">
        <v>120</v>
      </c>
      <c r="B997" s="3" t="s">
        <v>2</v>
      </c>
      <c r="C997" s="3" t="s">
        <v>1117</v>
      </c>
      <c r="D997" s="3" t="s">
        <v>1870</v>
      </c>
      <c r="E997" s="12" t="s">
        <v>2395</v>
      </c>
      <c r="F997" s="6" t="str">
        <f t="shared" si="41"/>
        <v>module=xcat</v>
      </c>
      <c r="G997" s="6" t="str">
        <f t="shared" si="42"/>
        <v>module=ycat</v>
      </c>
    </row>
    <row r="998" spans="1:7" ht="30" customHeight="1">
      <c r="A998" s="3" t="s">
        <v>120</v>
      </c>
      <c r="B998" s="3" t="s">
        <v>2</v>
      </c>
      <c r="C998" s="3" t="s">
        <v>1118</v>
      </c>
      <c r="D998" s="3" t="s">
        <v>1871</v>
      </c>
      <c r="E998" s="12" t="s">
        <v>2396</v>
      </c>
      <c r="F998" s="6" t="str">
        <f t="shared" si="41"/>
        <v>module=xcat</v>
      </c>
      <c r="G998" s="6" t="str">
        <f t="shared" si="42"/>
        <v>module=ycat</v>
      </c>
    </row>
    <row r="999" spans="1:7" ht="30" customHeight="1">
      <c r="A999" s="3" t="s">
        <v>120</v>
      </c>
      <c r="B999" s="3" t="s">
        <v>2</v>
      </c>
      <c r="C999" s="3" t="s">
        <v>1119</v>
      </c>
      <c r="D999" s="3" t="s">
        <v>1872</v>
      </c>
      <c r="E999" s="12" t="s">
        <v>2397</v>
      </c>
      <c r="F999" s="6" t="str">
        <f t="shared" si="41"/>
        <v>module=xcat</v>
      </c>
      <c r="G999" s="6" t="str">
        <f t="shared" si="42"/>
        <v>module=ycat</v>
      </c>
    </row>
    <row r="1000" spans="1:7" ht="30" customHeight="1">
      <c r="A1000" s="3" t="s">
        <v>120</v>
      </c>
      <c r="B1000" s="3" t="s">
        <v>2</v>
      </c>
      <c r="C1000" s="3" t="s">
        <v>1120</v>
      </c>
      <c r="D1000" s="3" t="s">
        <v>1873</v>
      </c>
      <c r="E1000" s="12" t="s">
        <v>2398</v>
      </c>
      <c r="F1000" s="6" t="str">
        <f t="shared" si="41"/>
        <v>module=xcat</v>
      </c>
      <c r="G1000" s="6" t="str">
        <f t="shared" si="42"/>
        <v>module=ycat</v>
      </c>
    </row>
    <row r="1001" spans="1:7" ht="30" customHeight="1">
      <c r="A1001" s="3" t="s">
        <v>120</v>
      </c>
      <c r="B1001" s="3" t="s">
        <v>2</v>
      </c>
      <c r="C1001" s="3" t="s">
        <v>1121</v>
      </c>
      <c r="D1001" s="3" t="s">
        <v>1874</v>
      </c>
      <c r="E1001" s="12" t="s">
        <v>2390</v>
      </c>
      <c r="F1001" s="6" t="str">
        <f t="shared" si="41"/>
        <v>module=xcat</v>
      </c>
      <c r="G1001" s="6" t="str">
        <f t="shared" si="42"/>
        <v>module=ycat</v>
      </c>
    </row>
    <row r="1002" spans="1:7" ht="30" customHeight="1">
      <c r="A1002" s="3" t="s">
        <v>120</v>
      </c>
      <c r="B1002" s="3" t="s">
        <v>2</v>
      </c>
      <c r="C1002" s="3" t="s">
        <v>1122</v>
      </c>
      <c r="D1002" s="3" t="s">
        <v>1875</v>
      </c>
      <c r="E1002" s="12" t="s">
        <v>2399</v>
      </c>
      <c r="F1002" s="6" t="str">
        <f t="shared" si="41"/>
        <v>module=xcat</v>
      </c>
      <c r="G1002" s="6" t="str">
        <f t="shared" si="42"/>
        <v>module=ycat</v>
      </c>
    </row>
    <row r="1003" spans="1:7" ht="30" customHeight="1">
      <c r="A1003" s="3" t="s">
        <v>120</v>
      </c>
      <c r="B1003" s="3" t="s">
        <v>2</v>
      </c>
      <c r="C1003" s="3" t="s">
        <v>1123</v>
      </c>
      <c r="D1003" s="3" t="s">
        <v>1876</v>
      </c>
      <c r="E1003" s="12" t="s">
        <v>2400</v>
      </c>
      <c r="F1003" s="6" t="str">
        <f t="shared" si="41"/>
        <v>module=xcat</v>
      </c>
      <c r="G1003" s="6" t="str">
        <f t="shared" si="42"/>
        <v>module=ycat</v>
      </c>
    </row>
    <row r="1004" spans="1:7" ht="30" customHeight="1">
      <c r="A1004" s="3" t="s">
        <v>120</v>
      </c>
      <c r="B1004" s="3" t="s">
        <v>2</v>
      </c>
      <c r="C1004" s="3" t="s">
        <v>1124</v>
      </c>
      <c r="D1004" s="3" t="s">
        <v>1877</v>
      </c>
      <c r="E1004" s="12" t="s">
        <v>2401</v>
      </c>
      <c r="F1004" s="6" t="str">
        <f t="shared" si="41"/>
        <v>module=xcat</v>
      </c>
      <c r="G1004" s="6" t="str">
        <f t="shared" si="42"/>
        <v>module=ycat</v>
      </c>
    </row>
    <row r="1005" spans="1:7" ht="30" customHeight="1">
      <c r="A1005" s="3" t="s">
        <v>120</v>
      </c>
      <c r="B1005" s="3" t="s">
        <v>2</v>
      </c>
      <c r="C1005" s="3" t="s">
        <v>1125</v>
      </c>
      <c r="D1005" s="3" t="s">
        <v>1878</v>
      </c>
      <c r="E1005" s="12" t="s">
        <v>2402</v>
      </c>
      <c r="F1005" s="6" t="str">
        <f t="shared" si="41"/>
        <v>module=xcat</v>
      </c>
      <c r="G1005" s="6" t="str">
        <f t="shared" si="42"/>
        <v>module=ycat</v>
      </c>
    </row>
    <row r="1006" spans="1:7" ht="30" customHeight="1">
      <c r="A1006" s="3" t="s">
        <v>120</v>
      </c>
      <c r="B1006" s="3" t="s">
        <v>2</v>
      </c>
      <c r="C1006" s="3" t="s">
        <v>1126</v>
      </c>
      <c r="D1006" s="3" t="s">
        <v>1879</v>
      </c>
      <c r="E1006" s="12" t="s">
        <v>2403</v>
      </c>
      <c r="F1006" s="6" t="str">
        <f t="shared" si="41"/>
        <v>module=xcat</v>
      </c>
      <c r="G1006" s="6" t="str">
        <f t="shared" si="42"/>
        <v>module=ycat</v>
      </c>
    </row>
    <row r="1007" spans="1:7" ht="30" customHeight="1">
      <c r="A1007" s="3" t="s">
        <v>120</v>
      </c>
      <c r="B1007" s="3" t="s">
        <v>2</v>
      </c>
      <c r="C1007" s="3" t="s">
        <v>1127</v>
      </c>
      <c r="D1007" s="3" t="s">
        <v>1880</v>
      </c>
      <c r="E1007" s="12" t="s">
        <v>2404</v>
      </c>
      <c r="F1007" s="6" t="str">
        <f t="shared" si="41"/>
        <v>module=xcat</v>
      </c>
      <c r="G1007" s="6" t="str">
        <f t="shared" si="42"/>
        <v>module=ycat</v>
      </c>
    </row>
    <row r="1008" spans="1:7" ht="30" customHeight="1">
      <c r="A1008" s="3" t="s">
        <v>120</v>
      </c>
      <c r="B1008" s="3" t="s">
        <v>2</v>
      </c>
      <c r="C1008" s="3" t="s">
        <v>1128</v>
      </c>
      <c r="D1008" s="3" t="s">
        <v>1881</v>
      </c>
      <c r="E1008" s="12" t="s">
        <v>2405</v>
      </c>
      <c r="F1008" s="6" t="str">
        <f t="shared" si="41"/>
        <v>module=xcat</v>
      </c>
      <c r="G1008" s="6" t="str">
        <f t="shared" si="42"/>
        <v>module=ycat</v>
      </c>
    </row>
    <row r="1009" spans="1:7" ht="30" customHeight="1">
      <c r="A1009" s="3" t="s">
        <v>120</v>
      </c>
      <c r="B1009" s="3" t="s">
        <v>2</v>
      </c>
      <c r="C1009" s="3" t="s">
        <v>1129</v>
      </c>
      <c r="D1009" s="3" t="s">
        <v>1882</v>
      </c>
      <c r="E1009" s="12" t="s">
        <v>2406</v>
      </c>
      <c r="F1009" s="6" t="str">
        <f t="shared" si="41"/>
        <v>module=xcat</v>
      </c>
      <c r="G1009" s="6" t="str">
        <f t="shared" si="42"/>
        <v>module=ycat</v>
      </c>
    </row>
    <row r="1010" spans="1:7" ht="30" customHeight="1">
      <c r="A1010" s="3" t="s">
        <v>120</v>
      </c>
      <c r="B1010" s="3" t="s">
        <v>2</v>
      </c>
      <c r="C1010" s="3" t="s">
        <v>1130</v>
      </c>
      <c r="D1010" s="3" t="s">
        <v>1883</v>
      </c>
      <c r="E1010" s="12" t="s">
        <v>2407</v>
      </c>
      <c r="F1010" s="6" t="str">
        <f t="shared" si="41"/>
        <v>module=xcat</v>
      </c>
      <c r="G1010" s="6" t="str">
        <f t="shared" si="42"/>
        <v>module=ycat</v>
      </c>
    </row>
    <row r="1011" spans="1:7" ht="30" customHeight="1">
      <c r="A1011" s="3" t="s">
        <v>120</v>
      </c>
      <c r="B1011" s="3" t="s">
        <v>2</v>
      </c>
      <c r="C1011" s="3" t="s">
        <v>1131</v>
      </c>
      <c r="D1011" s="3" t="s">
        <v>1884</v>
      </c>
      <c r="E1011" s="12" t="s">
        <v>2408</v>
      </c>
      <c r="F1011" s="6" t="str">
        <f t="shared" si="41"/>
        <v>module=xcat</v>
      </c>
      <c r="G1011" s="6" t="str">
        <f t="shared" si="42"/>
        <v>module=ycat</v>
      </c>
    </row>
    <row r="1012" spans="1:7" ht="30" customHeight="1">
      <c r="A1012" s="3" t="s">
        <v>120</v>
      </c>
      <c r="B1012" s="3" t="s">
        <v>2</v>
      </c>
      <c r="C1012" s="3" t="s">
        <v>1132</v>
      </c>
      <c r="D1012" s="3" t="s">
        <v>1885</v>
      </c>
      <c r="E1012" s="12" t="s">
        <v>2409</v>
      </c>
      <c r="F1012" s="6" t="str">
        <f t="shared" si="41"/>
        <v>module=xcat</v>
      </c>
      <c r="G1012" s="6" t="str">
        <f t="shared" si="42"/>
        <v>module=ycat</v>
      </c>
    </row>
    <row r="1013" spans="1:7" ht="30" customHeight="1">
      <c r="A1013" s="3" t="s">
        <v>120</v>
      </c>
      <c r="B1013" s="3" t="s">
        <v>2</v>
      </c>
      <c r="C1013" s="3" t="s">
        <v>1133</v>
      </c>
      <c r="D1013" s="3" t="s">
        <v>1886</v>
      </c>
      <c r="E1013" s="12" t="s">
        <v>2410</v>
      </c>
      <c r="F1013" s="6" t="str">
        <f t="shared" si="41"/>
        <v>module=xcat</v>
      </c>
      <c r="G1013" s="6" t="str">
        <f t="shared" si="42"/>
        <v>module=ycat</v>
      </c>
    </row>
    <row r="1014" spans="1:7" ht="30" customHeight="1">
      <c r="A1014" s="3" t="s">
        <v>120</v>
      </c>
      <c r="B1014" s="3" t="s">
        <v>2</v>
      </c>
      <c r="C1014" s="3" t="s">
        <v>1134</v>
      </c>
      <c r="D1014" s="3" t="s">
        <v>1887</v>
      </c>
      <c r="E1014" s="12" t="s">
        <v>2411</v>
      </c>
      <c r="F1014" s="6" t="str">
        <f t="shared" si="41"/>
        <v>module=xcat</v>
      </c>
      <c r="G1014" s="6" t="str">
        <f t="shared" si="42"/>
        <v>module=ycat</v>
      </c>
    </row>
    <row r="1015" spans="1:7" ht="30" customHeight="1">
      <c r="A1015" s="3" t="s">
        <v>120</v>
      </c>
      <c r="B1015" s="3" t="s">
        <v>2</v>
      </c>
      <c r="C1015" s="3" t="s">
        <v>1135</v>
      </c>
      <c r="D1015" s="3" t="s">
        <v>1888</v>
      </c>
      <c r="E1015" s="12" t="s">
        <v>2412</v>
      </c>
      <c r="F1015" s="6" t="str">
        <f t="shared" si="41"/>
        <v>module=xcat</v>
      </c>
      <c r="G1015" s="6" t="str">
        <f t="shared" si="42"/>
        <v>module=ycat</v>
      </c>
    </row>
    <row r="1016" spans="1:7" ht="30" customHeight="1">
      <c r="A1016" s="3" t="s">
        <v>120</v>
      </c>
      <c r="B1016" s="3" t="s">
        <v>2</v>
      </c>
      <c r="C1016" s="3" t="s">
        <v>1136</v>
      </c>
      <c r="D1016" s="3" t="s">
        <v>1889</v>
      </c>
      <c r="E1016" s="12" t="s">
        <v>2413</v>
      </c>
      <c r="F1016" s="6" t="str">
        <f t="shared" si="41"/>
        <v>module=xcat</v>
      </c>
      <c r="G1016" s="6" t="str">
        <f t="shared" si="42"/>
        <v>module=ycat</v>
      </c>
    </row>
    <row r="1017" spans="1:7" ht="30" customHeight="1">
      <c r="A1017" s="3" t="s">
        <v>120</v>
      </c>
      <c r="B1017" s="3" t="s">
        <v>2</v>
      </c>
      <c r="C1017" s="3" t="s">
        <v>1137</v>
      </c>
      <c r="D1017" s="3" t="s">
        <v>1890</v>
      </c>
      <c r="E1017" s="12" t="s">
        <v>2414</v>
      </c>
      <c r="F1017" s="6" t="str">
        <f t="shared" si="41"/>
        <v>module=xcat</v>
      </c>
      <c r="G1017" s="6" t="str">
        <f t="shared" si="42"/>
        <v>module=ycat</v>
      </c>
    </row>
    <row r="1018" spans="1:7" ht="30" customHeight="1">
      <c r="A1018" s="3" t="s">
        <v>120</v>
      </c>
      <c r="B1018" s="3" t="s">
        <v>2</v>
      </c>
      <c r="C1018" s="3" t="s">
        <v>1138</v>
      </c>
      <c r="D1018" s="3" t="s">
        <v>1891</v>
      </c>
      <c r="E1018" s="12" t="s">
        <v>2415</v>
      </c>
      <c r="F1018" s="6" t="str">
        <f t="shared" si="41"/>
        <v>module=xcat</v>
      </c>
      <c r="G1018" s="6" t="str">
        <f t="shared" si="42"/>
        <v>module=ycat</v>
      </c>
    </row>
    <row r="1019" spans="1:7" ht="30" customHeight="1">
      <c r="A1019" s="3" t="s">
        <v>120</v>
      </c>
      <c r="B1019" s="3" t="s">
        <v>2</v>
      </c>
      <c r="C1019" s="3" t="s">
        <v>1139</v>
      </c>
      <c r="D1019" s="3" t="s">
        <v>1892</v>
      </c>
      <c r="E1019" s="12" t="s">
        <v>2416</v>
      </c>
      <c r="F1019" s="6" t="str">
        <f t="shared" si="41"/>
        <v>module=xcat</v>
      </c>
      <c r="G1019" s="6" t="str">
        <f t="shared" si="42"/>
        <v>module=ycat</v>
      </c>
    </row>
    <row r="1020" spans="1:7" ht="30" customHeight="1">
      <c r="A1020" s="3" t="s">
        <v>120</v>
      </c>
      <c r="B1020" s="3" t="s">
        <v>2</v>
      </c>
      <c r="C1020" s="3" t="s">
        <v>1140</v>
      </c>
      <c r="D1020" s="3" t="s">
        <v>1893</v>
      </c>
      <c r="E1020" s="12" t="s">
        <v>2417</v>
      </c>
      <c r="F1020" s="6" t="str">
        <f t="shared" si="41"/>
        <v>module=xcat</v>
      </c>
      <c r="G1020" s="6" t="str">
        <f t="shared" si="42"/>
        <v>module=ycat</v>
      </c>
    </row>
    <row r="1021" spans="1:7" ht="30" customHeight="1">
      <c r="A1021" s="3" t="s">
        <v>120</v>
      </c>
      <c r="B1021" s="3" t="s">
        <v>2</v>
      </c>
      <c r="C1021" s="3" t="s">
        <v>1141</v>
      </c>
      <c r="D1021" s="3" t="s">
        <v>1894</v>
      </c>
      <c r="E1021" s="12" t="s">
        <v>2418</v>
      </c>
      <c r="F1021" s="6" t="str">
        <f t="shared" si="41"/>
        <v>module=xcat</v>
      </c>
      <c r="G1021" s="6" t="str">
        <f t="shared" si="42"/>
        <v>module=ycat</v>
      </c>
    </row>
    <row r="1022" spans="1:7" ht="30" customHeight="1">
      <c r="A1022" s="3" t="s">
        <v>120</v>
      </c>
      <c r="B1022" s="3" t="s">
        <v>2</v>
      </c>
      <c r="C1022" s="3" t="s">
        <v>1142</v>
      </c>
      <c r="D1022" s="3" t="s">
        <v>1895</v>
      </c>
      <c r="E1022" s="12" t="s">
        <v>2419</v>
      </c>
      <c r="F1022" s="6" t="str">
        <f t="shared" si="41"/>
        <v>module=xcat</v>
      </c>
      <c r="G1022" s="6" t="str">
        <f t="shared" si="42"/>
        <v>module=ycat</v>
      </c>
    </row>
    <row r="1023" spans="1:7" ht="30" customHeight="1">
      <c r="A1023" s="3" t="s">
        <v>120</v>
      </c>
      <c r="B1023" s="3" t="s">
        <v>2</v>
      </c>
      <c r="C1023" s="3" t="s">
        <v>1143</v>
      </c>
      <c r="D1023" s="3" t="s">
        <v>1896</v>
      </c>
      <c r="E1023" s="12" t="s">
        <v>2420</v>
      </c>
      <c r="F1023" s="6" t="str">
        <f t="shared" si="41"/>
        <v>module=xcat</v>
      </c>
      <c r="G1023" s="6" t="str">
        <f t="shared" si="42"/>
        <v>module=ycat</v>
      </c>
    </row>
    <row r="1024" spans="1:7" ht="30" customHeight="1">
      <c r="A1024" s="3" t="s">
        <v>120</v>
      </c>
      <c r="B1024" s="3" t="s">
        <v>2</v>
      </c>
      <c r="C1024" s="3" t="s">
        <v>1144</v>
      </c>
      <c r="D1024" s="3" t="s">
        <v>1897</v>
      </c>
      <c r="E1024" s="12" t="s">
        <v>2421</v>
      </c>
      <c r="F1024" s="6" t="str">
        <f t="shared" si="41"/>
        <v>module=xcat</v>
      </c>
      <c r="G1024" s="6" t="str">
        <f t="shared" si="42"/>
        <v>module=ycat</v>
      </c>
    </row>
    <row r="1025" spans="1:7" ht="30" customHeight="1">
      <c r="A1025" s="3" t="s">
        <v>120</v>
      </c>
      <c r="B1025" s="3" t="s">
        <v>2</v>
      </c>
      <c r="C1025" s="3" t="s">
        <v>1145</v>
      </c>
      <c r="D1025" s="3" t="s">
        <v>1898</v>
      </c>
      <c r="E1025" s="12" t="s">
        <v>2422</v>
      </c>
      <c r="F1025" s="6" t="str">
        <f t="shared" si="41"/>
        <v>module=xcat</v>
      </c>
      <c r="G1025" s="6" t="str">
        <f t="shared" si="42"/>
        <v>module=ycat</v>
      </c>
    </row>
    <row r="1026" spans="1:7" ht="30" customHeight="1">
      <c r="A1026" s="3" t="s">
        <v>120</v>
      </c>
      <c r="B1026" s="3" t="s">
        <v>2</v>
      </c>
      <c r="C1026" s="3" t="s">
        <v>1146</v>
      </c>
      <c r="D1026" s="3" t="s">
        <v>1899</v>
      </c>
      <c r="E1026" s="12" t="s">
        <v>2423</v>
      </c>
      <c r="F1026" s="6" t="str">
        <f t="shared" si="41"/>
        <v>module=xcat</v>
      </c>
      <c r="G1026" s="6" t="str">
        <f t="shared" si="42"/>
        <v>module=ycat</v>
      </c>
    </row>
    <row r="1027" spans="1:7" ht="30" customHeight="1">
      <c r="A1027" s="3" t="s">
        <v>120</v>
      </c>
      <c r="B1027" s="3" t="s">
        <v>2</v>
      </c>
      <c r="C1027" s="3" t="s">
        <v>1147</v>
      </c>
      <c r="D1027" s="3" t="s">
        <v>1900</v>
      </c>
      <c r="E1027" s="12" t="s">
        <v>2424</v>
      </c>
      <c r="F1027" s="6" t="str">
        <f t="shared" si="41"/>
        <v>module=xcat</v>
      </c>
      <c r="G1027" s="6" t="str">
        <f t="shared" si="42"/>
        <v>module=ycat</v>
      </c>
    </row>
    <row r="1028" spans="1:7" ht="30" customHeight="1">
      <c r="A1028" s="3" t="s">
        <v>120</v>
      </c>
      <c r="B1028" s="3" t="s">
        <v>2</v>
      </c>
      <c r="C1028" s="3" t="s">
        <v>1148</v>
      </c>
      <c r="D1028" s="3" t="s">
        <v>1901</v>
      </c>
      <c r="E1028" s="12" t="s">
        <v>2425</v>
      </c>
      <c r="F1028" s="6" t="str">
        <f t="shared" si="41"/>
        <v>module=xcat</v>
      </c>
      <c r="G1028" s="6" t="str">
        <f t="shared" si="42"/>
        <v>module=ycat</v>
      </c>
    </row>
    <row r="1029" spans="1:7" ht="30" customHeight="1">
      <c r="A1029" s="3" t="s">
        <v>120</v>
      </c>
      <c r="B1029" s="3" t="s">
        <v>2</v>
      </c>
      <c r="C1029" s="3" t="s">
        <v>1149</v>
      </c>
      <c r="D1029" s="3" t="s">
        <v>1902</v>
      </c>
      <c r="E1029" s="12" t="s">
        <v>2426</v>
      </c>
      <c r="F1029" s="6" t="str">
        <f t="shared" ref="F1029:F1092" si="43">HYPERLINK("http://www.ssc.wisc.edu/wlsresearch/documentation/waves/?wave=ancillary&amp;module=xcat","module=xcat")</f>
        <v>module=xcat</v>
      </c>
      <c r="G1029" s="6" t="str">
        <f t="shared" ref="G1029:G1092" si="44">HYPERLINK("http://www.ssc.wisc.edu/wlsresearch/documentation/waves/?wave=ancillary&amp;module=ycat","module=ycat")</f>
        <v>module=ycat</v>
      </c>
    </row>
    <row r="1030" spans="1:7" ht="30" customHeight="1">
      <c r="A1030" s="3" t="s">
        <v>120</v>
      </c>
      <c r="B1030" s="3" t="s">
        <v>2</v>
      </c>
      <c r="C1030" s="3" t="s">
        <v>1150</v>
      </c>
      <c r="D1030" s="3" t="s">
        <v>1903</v>
      </c>
      <c r="E1030" s="12" t="s">
        <v>2427</v>
      </c>
      <c r="F1030" s="6" t="str">
        <f t="shared" si="43"/>
        <v>module=xcat</v>
      </c>
      <c r="G1030" s="6" t="str">
        <f t="shared" si="44"/>
        <v>module=ycat</v>
      </c>
    </row>
    <row r="1031" spans="1:7" ht="30" customHeight="1">
      <c r="A1031" s="3" t="s">
        <v>120</v>
      </c>
      <c r="B1031" s="3" t="s">
        <v>2</v>
      </c>
      <c r="C1031" s="3" t="s">
        <v>1151</v>
      </c>
      <c r="D1031" s="3" t="s">
        <v>1904</v>
      </c>
      <c r="E1031" s="12" t="s">
        <v>2428</v>
      </c>
      <c r="F1031" s="6" t="str">
        <f t="shared" si="43"/>
        <v>module=xcat</v>
      </c>
      <c r="G1031" s="6" t="str">
        <f t="shared" si="44"/>
        <v>module=ycat</v>
      </c>
    </row>
    <row r="1032" spans="1:7" ht="30" customHeight="1">
      <c r="A1032" s="3" t="s">
        <v>120</v>
      </c>
      <c r="B1032" s="3" t="s">
        <v>2</v>
      </c>
      <c r="C1032" s="3" t="s">
        <v>1152</v>
      </c>
      <c r="D1032" s="3" t="s">
        <v>1905</v>
      </c>
      <c r="E1032" s="12" t="s">
        <v>2429</v>
      </c>
      <c r="F1032" s="6" t="str">
        <f t="shared" si="43"/>
        <v>module=xcat</v>
      </c>
      <c r="G1032" s="6" t="str">
        <f t="shared" si="44"/>
        <v>module=ycat</v>
      </c>
    </row>
    <row r="1033" spans="1:7" ht="30" customHeight="1">
      <c r="A1033" s="3" t="s">
        <v>120</v>
      </c>
      <c r="B1033" s="3" t="s">
        <v>2</v>
      </c>
      <c r="C1033" s="3" t="s">
        <v>1153</v>
      </c>
      <c r="D1033" s="3" t="s">
        <v>1906</v>
      </c>
      <c r="E1033" s="12" t="s">
        <v>2430</v>
      </c>
      <c r="F1033" s="6" t="str">
        <f t="shared" si="43"/>
        <v>module=xcat</v>
      </c>
      <c r="G1033" s="6" t="str">
        <f t="shared" si="44"/>
        <v>module=ycat</v>
      </c>
    </row>
    <row r="1034" spans="1:7" ht="30" customHeight="1">
      <c r="A1034" s="3" t="s">
        <v>120</v>
      </c>
      <c r="B1034" s="3" t="s">
        <v>2</v>
      </c>
      <c r="C1034" s="3" t="s">
        <v>1154</v>
      </c>
      <c r="D1034" s="3" t="s">
        <v>1907</v>
      </c>
      <c r="E1034" s="12" t="s">
        <v>2431</v>
      </c>
      <c r="F1034" s="6" t="str">
        <f t="shared" si="43"/>
        <v>module=xcat</v>
      </c>
      <c r="G1034" s="6" t="str">
        <f t="shared" si="44"/>
        <v>module=ycat</v>
      </c>
    </row>
    <row r="1035" spans="1:7" ht="30" customHeight="1">
      <c r="A1035" s="3" t="s">
        <v>120</v>
      </c>
      <c r="B1035" s="3" t="s">
        <v>2</v>
      </c>
      <c r="C1035" s="3" t="s">
        <v>1155</v>
      </c>
      <c r="D1035" s="3" t="s">
        <v>1908</v>
      </c>
      <c r="E1035" s="12" t="s">
        <v>2432</v>
      </c>
      <c r="F1035" s="6" t="str">
        <f t="shared" si="43"/>
        <v>module=xcat</v>
      </c>
      <c r="G1035" s="6" t="str">
        <f t="shared" si="44"/>
        <v>module=ycat</v>
      </c>
    </row>
    <row r="1036" spans="1:7" ht="30" customHeight="1">
      <c r="A1036" s="3" t="s">
        <v>120</v>
      </c>
      <c r="B1036" s="3" t="s">
        <v>2</v>
      </c>
      <c r="C1036" s="3" t="s">
        <v>1156</v>
      </c>
      <c r="D1036" s="3" t="s">
        <v>1909</v>
      </c>
      <c r="E1036" s="12" t="s">
        <v>2433</v>
      </c>
      <c r="F1036" s="6" t="str">
        <f t="shared" si="43"/>
        <v>module=xcat</v>
      </c>
      <c r="G1036" s="6" t="str">
        <f t="shared" si="44"/>
        <v>module=ycat</v>
      </c>
    </row>
    <row r="1037" spans="1:7" ht="30" customHeight="1">
      <c r="A1037" s="3" t="s">
        <v>120</v>
      </c>
      <c r="B1037" s="3" t="s">
        <v>2</v>
      </c>
      <c r="C1037" s="3" t="s">
        <v>1157</v>
      </c>
      <c r="D1037" s="3" t="s">
        <v>1910</v>
      </c>
      <c r="E1037" s="12" t="s">
        <v>2434</v>
      </c>
      <c r="F1037" s="6" t="str">
        <f t="shared" si="43"/>
        <v>module=xcat</v>
      </c>
      <c r="G1037" s="6" t="str">
        <f t="shared" si="44"/>
        <v>module=ycat</v>
      </c>
    </row>
    <row r="1038" spans="1:7" ht="30" customHeight="1">
      <c r="A1038" s="3" t="s">
        <v>120</v>
      </c>
      <c r="B1038" s="3" t="s">
        <v>2</v>
      </c>
      <c r="C1038" s="3" t="s">
        <v>1158</v>
      </c>
      <c r="D1038" s="3" t="s">
        <v>1911</v>
      </c>
      <c r="E1038" s="12" t="s">
        <v>2435</v>
      </c>
      <c r="F1038" s="6" t="str">
        <f t="shared" si="43"/>
        <v>module=xcat</v>
      </c>
      <c r="G1038" s="6" t="str">
        <f t="shared" si="44"/>
        <v>module=ycat</v>
      </c>
    </row>
    <row r="1039" spans="1:7" ht="30" customHeight="1">
      <c r="A1039" s="3" t="s">
        <v>120</v>
      </c>
      <c r="B1039" s="3" t="s">
        <v>2</v>
      </c>
      <c r="C1039" s="3" t="s">
        <v>1159</v>
      </c>
      <c r="D1039" s="3" t="s">
        <v>1912</v>
      </c>
      <c r="E1039" s="12" t="s">
        <v>2436</v>
      </c>
      <c r="F1039" s="6" t="str">
        <f t="shared" si="43"/>
        <v>module=xcat</v>
      </c>
      <c r="G1039" s="6" t="str">
        <f t="shared" si="44"/>
        <v>module=ycat</v>
      </c>
    </row>
    <row r="1040" spans="1:7" ht="30" customHeight="1">
      <c r="A1040" s="3" t="s">
        <v>120</v>
      </c>
      <c r="B1040" s="3" t="s">
        <v>2</v>
      </c>
      <c r="C1040" s="3" t="s">
        <v>1160</v>
      </c>
      <c r="D1040" s="3" t="s">
        <v>1913</v>
      </c>
      <c r="E1040" s="12" t="s">
        <v>2437</v>
      </c>
      <c r="F1040" s="6" t="str">
        <f t="shared" si="43"/>
        <v>module=xcat</v>
      </c>
      <c r="G1040" s="6" t="str">
        <f t="shared" si="44"/>
        <v>module=ycat</v>
      </c>
    </row>
    <row r="1041" spans="1:7" ht="30" customHeight="1">
      <c r="A1041" s="3" t="s">
        <v>120</v>
      </c>
      <c r="B1041" s="3" t="s">
        <v>2</v>
      </c>
      <c r="C1041" s="3" t="s">
        <v>1161</v>
      </c>
      <c r="D1041" s="3" t="s">
        <v>1914</v>
      </c>
      <c r="E1041" s="12" t="s">
        <v>2438</v>
      </c>
      <c r="F1041" s="6" t="str">
        <f t="shared" si="43"/>
        <v>module=xcat</v>
      </c>
      <c r="G1041" s="6" t="str">
        <f t="shared" si="44"/>
        <v>module=ycat</v>
      </c>
    </row>
    <row r="1042" spans="1:7" ht="30" customHeight="1">
      <c r="A1042" s="3" t="s">
        <v>120</v>
      </c>
      <c r="B1042" s="3" t="s">
        <v>2</v>
      </c>
      <c r="C1042" s="3" t="s">
        <v>1162</v>
      </c>
      <c r="D1042" s="3" t="s">
        <v>1915</v>
      </c>
      <c r="E1042" s="12" t="s">
        <v>2439</v>
      </c>
      <c r="F1042" s="6" t="str">
        <f t="shared" si="43"/>
        <v>module=xcat</v>
      </c>
      <c r="G1042" s="6" t="str">
        <f t="shared" si="44"/>
        <v>module=ycat</v>
      </c>
    </row>
    <row r="1043" spans="1:7" ht="30" customHeight="1">
      <c r="A1043" s="3" t="s">
        <v>120</v>
      </c>
      <c r="B1043" s="3" t="s">
        <v>2</v>
      </c>
      <c r="C1043" s="3" t="s">
        <v>1163</v>
      </c>
      <c r="D1043" s="3" t="s">
        <v>1916</v>
      </c>
      <c r="E1043" s="12" t="s">
        <v>2440</v>
      </c>
      <c r="F1043" s="6" t="str">
        <f t="shared" si="43"/>
        <v>module=xcat</v>
      </c>
      <c r="G1043" s="6" t="str">
        <f t="shared" si="44"/>
        <v>module=ycat</v>
      </c>
    </row>
    <row r="1044" spans="1:7" ht="30" customHeight="1">
      <c r="A1044" s="3" t="s">
        <v>120</v>
      </c>
      <c r="B1044" s="3" t="s">
        <v>2</v>
      </c>
      <c r="C1044" s="3" t="s">
        <v>1164</v>
      </c>
      <c r="D1044" s="3" t="s">
        <v>1917</v>
      </c>
      <c r="E1044" s="12" t="s">
        <v>2441</v>
      </c>
      <c r="F1044" s="6" t="str">
        <f t="shared" si="43"/>
        <v>module=xcat</v>
      </c>
      <c r="G1044" s="6" t="str">
        <f t="shared" si="44"/>
        <v>module=ycat</v>
      </c>
    </row>
    <row r="1045" spans="1:7" ht="30" customHeight="1">
      <c r="A1045" s="3" t="s">
        <v>120</v>
      </c>
      <c r="B1045" s="3" t="s">
        <v>2</v>
      </c>
      <c r="C1045" s="3" t="s">
        <v>1165</v>
      </c>
      <c r="D1045" s="3" t="s">
        <v>1918</v>
      </c>
      <c r="E1045" s="12" t="s">
        <v>2442</v>
      </c>
      <c r="F1045" s="6" t="str">
        <f t="shared" si="43"/>
        <v>module=xcat</v>
      </c>
      <c r="G1045" s="6" t="str">
        <f t="shared" si="44"/>
        <v>module=ycat</v>
      </c>
    </row>
    <row r="1046" spans="1:7" ht="30" customHeight="1">
      <c r="A1046" s="3" t="s">
        <v>120</v>
      </c>
      <c r="B1046" s="3" t="s">
        <v>2</v>
      </c>
      <c r="C1046" s="3" t="s">
        <v>1166</v>
      </c>
      <c r="D1046" s="3" t="s">
        <v>1919</v>
      </c>
      <c r="E1046" s="12" t="s">
        <v>2443</v>
      </c>
      <c r="F1046" s="6" t="str">
        <f t="shared" si="43"/>
        <v>module=xcat</v>
      </c>
      <c r="G1046" s="6" t="str">
        <f t="shared" si="44"/>
        <v>module=ycat</v>
      </c>
    </row>
    <row r="1047" spans="1:7" ht="30" customHeight="1">
      <c r="A1047" s="3" t="s">
        <v>120</v>
      </c>
      <c r="B1047" s="3" t="s">
        <v>2</v>
      </c>
      <c r="C1047" s="3" t="s">
        <v>1167</v>
      </c>
      <c r="D1047" s="3" t="s">
        <v>1920</v>
      </c>
      <c r="E1047" s="12" t="s">
        <v>2444</v>
      </c>
      <c r="F1047" s="6" t="str">
        <f t="shared" si="43"/>
        <v>module=xcat</v>
      </c>
      <c r="G1047" s="6" t="str">
        <f t="shared" si="44"/>
        <v>module=ycat</v>
      </c>
    </row>
    <row r="1048" spans="1:7" ht="30" customHeight="1">
      <c r="A1048" s="3" t="s">
        <v>120</v>
      </c>
      <c r="B1048" s="3" t="s">
        <v>2</v>
      </c>
      <c r="C1048" s="3" t="s">
        <v>1168</v>
      </c>
      <c r="D1048" s="3" t="s">
        <v>1921</v>
      </c>
      <c r="E1048" s="12" t="s">
        <v>2445</v>
      </c>
      <c r="F1048" s="6" t="str">
        <f t="shared" si="43"/>
        <v>module=xcat</v>
      </c>
      <c r="G1048" s="6" t="str">
        <f t="shared" si="44"/>
        <v>module=ycat</v>
      </c>
    </row>
    <row r="1049" spans="1:7" ht="30" customHeight="1">
      <c r="A1049" s="3" t="s">
        <v>120</v>
      </c>
      <c r="B1049" s="3" t="s">
        <v>2</v>
      </c>
      <c r="C1049" s="3" t="s">
        <v>1169</v>
      </c>
      <c r="D1049" s="3" t="s">
        <v>1922</v>
      </c>
      <c r="E1049" s="12" t="s">
        <v>2446</v>
      </c>
      <c r="F1049" s="6" t="str">
        <f t="shared" si="43"/>
        <v>module=xcat</v>
      </c>
      <c r="G1049" s="6" t="str">
        <f t="shared" si="44"/>
        <v>module=ycat</v>
      </c>
    </row>
    <row r="1050" spans="1:7" ht="30" customHeight="1">
      <c r="A1050" s="3" t="s">
        <v>120</v>
      </c>
      <c r="B1050" s="3" t="s">
        <v>2</v>
      </c>
      <c r="C1050" s="3" t="s">
        <v>1170</v>
      </c>
      <c r="D1050" s="3" t="s">
        <v>1923</v>
      </c>
      <c r="E1050" s="12" t="s">
        <v>2447</v>
      </c>
      <c r="F1050" s="6" t="str">
        <f t="shared" si="43"/>
        <v>module=xcat</v>
      </c>
      <c r="G1050" s="6" t="str">
        <f t="shared" si="44"/>
        <v>module=ycat</v>
      </c>
    </row>
    <row r="1051" spans="1:7" ht="30" customHeight="1">
      <c r="A1051" s="3" t="s">
        <v>120</v>
      </c>
      <c r="B1051" s="3" t="s">
        <v>2</v>
      </c>
      <c r="C1051" s="3" t="s">
        <v>1171</v>
      </c>
      <c r="D1051" s="3" t="s">
        <v>1924</v>
      </c>
      <c r="E1051" s="12" t="s">
        <v>2448</v>
      </c>
      <c r="F1051" s="6" t="str">
        <f t="shared" si="43"/>
        <v>module=xcat</v>
      </c>
      <c r="G1051" s="6" t="str">
        <f t="shared" si="44"/>
        <v>module=ycat</v>
      </c>
    </row>
    <row r="1052" spans="1:7" ht="30" customHeight="1">
      <c r="A1052" s="3" t="s">
        <v>120</v>
      </c>
      <c r="B1052" s="3" t="s">
        <v>2</v>
      </c>
      <c r="C1052" s="3" t="s">
        <v>1172</v>
      </c>
      <c r="D1052" s="3" t="s">
        <v>1925</v>
      </c>
      <c r="E1052" s="12" t="s">
        <v>2449</v>
      </c>
      <c r="F1052" s="6" t="str">
        <f t="shared" si="43"/>
        <v>module=xcat</v>
      </c>
      <c r="G1052" s="6" t="str">
        <f t="shared" si="44"/>
        <v>module=ycat</v>
      </c>
    </row>
    <row r="1053" spans="1:7" ht="30" customHeight="1">
      <c r="A1053" s="3" t="s">
        <v>120</v>
      </c>
      <c r="B1053" s="3" t="s">
        <v>2</v>
      </c>
      <c r="C1053" s="3" t="s">
        <v>1173</v>
      </c>
      <c r="D1053" s="3" t="s">
        <v>1926</v>
      </c>
      <c r="E1053" s="12" t="s">
        <v>2450</v>
      </c>
      <c r="F1053" s="6" t="str">
        <f t="shared" si="43"/>
        <v>module=xcat</v>
      </c>
      <c r="G1053" s="6" t="str">
        <f t="shared" si="44"/>
        <v>module=ycat</v>
      </c>
    </row>
    <row r="1054" spans="1:7" ht="30" customHeight="1">
      <c r="A1054" s="3" t="s">
        <v>120</v>
      </c>
      <c r="B1054" s="3" t="s">
        <v>2</v>
      </c>
      <c r="C1054" s="3" t="s">
        <v>1174</v>
      </c>
      <c r="D1054" s="3" t="s">
        <v>1927</v>
      </c>
      <c r="E1054" s="12" t="s">
        <v>2451</v>
      </c>
      <c r="F1054" s="6" t="str">
        <f t="shared" si="43"/>
        <v>module=xcat</v>
      </c>
      <c r="G1054" s="6" t="str">
        <f t="shared" si="44"/>
        <v>module=ycat</v>
      </c>
    </row>
    <row r="1055" spans="1:7" ht="30" customHeight="1">
      <c r="A1055" s="3" t="s">
        <v>120</v>
      </c>
      <c r="B1055" s="3" t="s">
        <v>2</v>
      </c>
      <c r="C1055" s="3" t="s">
        <v>1175</v>
      </c>
      <c r="D1055" s="3" t="s">
        <v>1928</v>
      </c>
      <c r="E1055" s="12" t="s">
        <v>2452</v>
      </c>
      <c r="F1055" s="6" t="str">
        <f t="shared" si="43"/>
        <v>module=xcat</v>
      </c>
      <c r="G1055" s="6" t="str">
        <f t="shared" si="44"/>
        <v>module=ycat</v>
      </c>
    </row>
    <row r="1056" spans="1:7" ht="30" customHeight="1">
      <c r="A1056" s="3" t="s">
        <v>120</v>
      </c>
      <c r="B1056" s="3" t="s">
        <v>2</v>
      </c>
      <c r="C1056" s="3" t="s">
        <v>1176</v>
      </c>
      <c r="D1056" s="3" t="s">
        <v>1929</v>
      </c>
      <c r="E1056" s="12" t="s">
        <v>2453</v>
      </c>
      <c r="F1056" s="6" t="str">
        <f t="shared" si="43"/>
        <v>module=xcat</v>
      </c>
      <c r="G1056" s="6" t="str">
        <f t="shared" si="44"/>
        <v>module=ycat</v>
      </c>
    </row>
    <row r="1057" spans="1:7" ht="30" customHeight="1">
      <c r="A1057" s="3" t="s">
        <v>120</v>
      </c>
      <c r="B1057" s="3" t="s">
        <v>2</v>
      </c>
      <c r="C1057" s="3" t="s">
        <v>1177</v>
      </c>
      <c r="D1057" s="3" t="s">
        <v>1930</v>
      </c>
      <c r="E1057" s="12" t="s">
        <v>2454</v>
      </c>
      <c r="F1057" s="6" t="str">
        <f t="shared" si="43"/>
        <v>module=xcat</v>
      </c>
      <c r="G1057" s="6" t="str">
        <f t="shared" si="44"/>
        <v>module=ycat</v>
      </c>
    </row>
    <row r="1058" spans="1:7" ht="30" customHeight="1">
      <c r="A1058" s="3" t="s">
        <v>120</v>
      </c>
      <c r="B1058" s="3" t="s">
        <v>2</v>
      </c>
      <c r="C1058" s="3" t="s">
        <v>1178</v>
      </c>
      <c r="D1058" s="3" t="s">
        <v>1931</v>
      </c>
      <c r="E1058" s="12" t="s">
        <v>2455</v>
      </c>
      <c r="F1058" s="6" t="str">
        <f t="shared" si="43"/>
        <v>module=xcat</v>
      </c>
      <c r="G1058" s="6" t="str">
        <f t="shared" si="44"/>
        <v>module=ycat</v>
      </c>
    </row>
    <row r="1059" spans="1:7" ht="30" customHeight="1">
      <c r="A1059" s="3" t="s">
        <v>120</v>
      </c>
      <c r="B1059" s="3" t="s">
        <v>2</v>
      </c>
      <c r="C1059" s="3" t="s">
        <v>1179</v>
      </c>
      <c r="D1059" s="3" t="s">
        <v>1932</v>
      </c>
      <c r="E1059" s="12" t="s">
        <v>2456</v>
      </c>
      <c r="F1059" s="6" t="str">
        <f t="shared" si="43"/>
        <v>module=xcat</v>
      </c>
      <c r="G1059" s="6" t="str">
        <f t="shared" si="44"/>
        <v>module=ycat</v>
      </c>
    </row>
    <row r="1060" spans="1:7" ht="30" customHeight="1">
      <c r="A1060" s="3" t="s">
        <v>120</v>
      </c>
      <c r="B1060" s="3" t="s">
        <v>2</v>
      </c>
      <c r="C1060" s="3" t="s">
        <v>1180</v>
      </c>
      <c r="D1060" s="3" t="s">
        <v>1933</v>
      </c>
      <c r="E1060" s="12" t="s">
        <v>2457</v>
      </c>
      <c r="F1060" s="6" t="str">
        <f t="shared" si="43"/>
        <v>module=xcat</v>
      </c>
      <c r="G1060" s="6" t="str">
        <f t="shared" si="44"/>
        <v>module=ycat</v>
      </c>
    </row>
    <row r="1061" spans="1:7" ht="30" customHeight="1">
      <c r="A1061" s="3" t="s">
        <v>120</v>
      </c>
      <c r="B1061" s="3" t="s">
        <v>2</v>
      </c>
      <c r="C1061" s="3" t="s">
        <v>1181</v>
      </c>
      <c r="D1061" s="3" t="s">
        <v>1934</v>
      </c>
      <c r="E1061" s="12" t="s">
        <v>2458</v>
      </c>
      <c r="F1061" s="6" t="str">
        <f t="shared" si="43"/>
        <v>module=xcat</v>
      </c>
      <c r="G1061" s="6" t="str">
        <f t="shared" si="44"/>
        <v>module=ycat</v>
      </c>
    </row>
    <row r="1062" spans="1:7" ht="30" customHeight="1">
      <c r="A1062" s="3" t="s">
        <v>120</v>
      </c>
      <c r="B1062" s="3" t="s">
        <v>2</v>
      </c>
      <c r="C1062" s="3" t="s">
        <v>1182</v>
      </c>
      <c r="D1062" s="3" t="s">
        <v>1935</v>
      </c>
      <c r="E1062" s="12" t="s">
        <v>2459</v>
      </c>
      <c r="F1062" s="6" t="str">
        <f t="shared" si="43"/>
        <v>module=xcat</v>
      </c>
      <c r="G1062" s="6" t="str">
        <f t="shared" si="44"/>
        <v>module=ycat</v>
      </c>
    </row>
    <row r="1063" spans="1:7" ht="30" customHeight="1">
      <c r="A1063" s="3" t="s">
        <v>120</v>
      </c>
      <c r="B1063" s="3" t="s">
        <v>2</v>
      </c>
      <c r="C1063" s="3" t="s">
        <v>1183</v>
      </c>
      <c r="D1063" s="3" t="s">
        <v>1936</v>
      </c>
      <c r="E1063" s="12" t="s">
        <v>2460</v>
      </c>
      <c r="F1063" s="6" t="str">
        <f t="shared" si="43"/>
        <v>module=xcat</v>
      </c>
      <c r="G1063" s="6" t="str">
        <f t="shared" si="44"/>
        <v>module=ycat</v>
      </c>
    </row>
    <row r="1064" spans="1:7" ht="30" customHeight="1">
      <c r="A1064" s="3" t="s">
        <v>120</v>
      </c>
      <c r="B1064" s="3" t="s">
        <v>2</v>
      </c>
      <c r="C1064" s="3" t="s">
        <v>1184</v>
      </c>
      <c r="D1064" s="3" t="s">
        <v>1937</v>
      </c>
      <c r="E1064" s="12" t="s">
        <v>2461</v>
      </c>
      <c r="F1064" s="6" t="str">
        <f t="shared" si="43"/>
        <v>module=xcat</v>
      </c>
      <c r="G1064" s="6" t="str">
        <f t="shared" si="44"/>
        <v>module=ycat</v>
      </c>
    </row>
    <row r="1065" spans="1:7" ht="30" customHeight="1">
      <c r="A1065" s="3" t="s">
        <v>120</v>
      </c>
      <c r="B1065" s="3" t="s">
        <v>2</v>
      </c>
      <c r="C1065" s="3" t="s">
        <v>1185</v>
      </c>
      <c r="D1065" s="3" t="s">
        <v>1938</v>
      </c>
      <c r="E1065" s="12" t="s">
        <v>2462</v>
      </c>
      <c r="F1065" s="6" t="str">
        <f t="shared" si="43"/>
        <v>module=xcat</v>
      </c>
      <c r="G1065" s="6" t="str">
        <f t="shared" si="44"/>
        <v>module=ycat</v>
      </c>
    </row>
    <row r="1066" spans="1:7" ht="30" customHeight="1">
      <c r="A1066" s="3" t="s">
        <v>120</v>
      </c>
      <c r="B1066" s="3" t="s">
        <v>2</v>
      </c>
      <c r="C1066" s="3" t="s">
        <v>1186</v>
      </c>
      <c r="D1066" s="3" t="s">
        <v>1939</v>
      </c>
      <c r="E1066" s="12" t="s">
        <v>2463</v>
      </c>
      <c r="F1066" s="6" t="str">
        <f t="shared" si="43"/>
        <v>module=xcat</v>
      </c>
      <c r="G1066" s="6" t="str">
        <f t="shared" si="44"/>
        <v>module=ycat</v>
      </c>
    </row>
    <row r="1067" spans="1:7" ht="30" customHeight="1">
      <c r="A1067" s="3" t="s">
        <v>120</v>
      </c>
      <c r="B1067" s="3" t="s">
        <v>2</v>
      </c>
      <c r="C1067" s="3" t="s">
        <v>1187</v>
      </c>
      <c r="D1067" s="3" t="s">
        <v>1940</v>
      </c>
      <c r="E1067" s="12" t="s">
        <v>2464</v>
      </c>
      <c r="F1067" s="6" t="str">
        <f t="shared" si="43"/>
        <v>module=xcat</v>
      </c>
      <c r="G1067" s="6" t="str">
        <f t="shared" si="44"/>
        <v>module=ycat</v>
      </c>
    </row>
    <row r="1068" spans="1:7" ht="30" customHeight="1">
      <c r="A1068" s="3" t="s">
        <v>120</v>
      </c>
      <c r="B1068" s="3" t="s">
        <v>2</v>
      </c>
      <c r="C1068" s="3" t="s">
        <v>1188</v>
      </c>
      <c r="D1068" s="3" t="s">
        <v>1941</v>
      </c>
      <c r="E1068" s="12" t="s">
        <v>2465</v>
      </c>
      <c r="F1068" s="6" t="str">
        <f t="shared" si="43"/>
        <v>module=xcat</v>
      </c>
      <c r="G1068" s="6" t="str">
        <f t="shared" si="44"/>
        <v>module=ycat</v>
      </c>
    </row>
    <row r="1069" spans="1:7" ht="30" customHeight="1">
      <c r="A1069" s="3" t="s">
        <v>120</v>
      </c>
      <c r="B1069" s="3" t="s">
        <v>2</v>
      </c>
      <c r="C1069" s="3" t="s">
        <v>1189</v>
      </c>
      <c r="D1069" s="3" t="s">
        <v>1942</v>
      </c>
      <c r="E1069" s="12" t="s">
        <v>2466</v>
      </c>
      <c r="F1069" s="6" t="str">
        <f t="shared" si="43"/>
        <v>module=xcat</v>
      </c>
      <c r="G1069" s="6" t="str">
        <f t="shared" si="44"/>
        <v>module=ycat</v>
      </c>
    </row>
    <row r="1070" spans="1:7" ht="30" customHeight="1">
      <c r="A1070" s="3" t="s">
        <v>120</v>
      </c>
      <c r="B1070" s="3" t="s">
        <v>2</v>
      </c>
      <c r="C1070" s="3" t="s">
        <v>1190</v>
      </c>
      <c r="D1070" s="3" t="s">
        <v>1943</v>
      </c>
      <c r="E1070" s="12" t="s">
        <v>2467</v>
      </c>
      <c r="F1070" s="6" t="str">
        <f t="shared" si="43"/>
        <v>module=xcat</v>
      </c>
      <c r="G1070" s="6" t="str">
        <f t="shared" si="44"/>
        <v>module=ycat</v>
      </c>
    </row>
    <row r="1071" spans="1:7" ht="30" customHeight="1">
      <c r="A1071" s="3" t="s">
        <v>120</v>
      </c>
      <c r="B1071" s="3" t="s">
        <v>2</v>
      </c>
      <c r="C1071" s="3" t="s">
        <v>1191</v>
      </c>
      <c r="D1071" s="3" t="s">
        <v>1944</v>
      </c>
      <c r="E1071" s="12" t="s">
        <v>2468</v>
      </c>
      <c r="F1071" s="6" t="str">
        <f t="shared" si="43"/>
        <v>module=xcat</v>
      </c>
      <c r="G1071" s="6" t="str">
        <f t="shared" si="44"/>
        <v>module=ycat</v>
      </c>
    </row>
    <row r="1072" spans="1:7" ht="30" customHeight="1">
      <c r="A1072" s="3" t="s">
        <v>120</v>
      </c>
      <c r="B1072" s="3" t="s">
        <v>2</v>
      </c>
      <c r="C1072" s="3" t="s">
        <v>1192</v>
      </c>
      <c r="D1072" s="3" t="s">
        <v>1945</v>
      </c>
      <c r="E1072" s="12" t="s">
        <v>2469</v>
      </c>
      <c r="F1072" s="6" t="str">
        <f t="shared" si="43"/>
        <v>module=xcat</v>
      </c>
      <c r="G1072" s="6" t="str">
        <f t="shared" si="44"/>
        <v>module=ycat</v>
      </c>
    </row>
    <row r="1073" spans="1:7" ht="30" customHeight="1">
      <c r="A1073" s="3" t="s">
        <v>120</v>
      </c>
      <c r="B1073" s="3" t="s">
        <v>2</v>
      </c>
      <c r="C1073" s="3" t="s">
        <v>1193</v>
      </c>
      <c r="D1073" s="3" t="s">
        <v>1946</v>
      </c>
      <c r="E1073" s="12" t="s">
        <v>2470</v>
      </c>
      <c r="F1073" s="6" t="str">
        <f t="shared" si="43"/>
        <v>module=xcat</v>
      </c>
      <c r="G1073" s="6" t="str">
        <f t="shared" si="44"/>
        <v>module=ycat</v>
      </c>
    </row>
    <row r="1074" spans="1:7" ht="30" customHeight="1">
      <c r="A1074" s="3" t="s">
        <v>120</v>
      </c>
      <c r="B1074" s="3" t="s">
        <v>2</v>
      </c>
      <c r="C1074" s="3" t="s">
        <v>1194</v>
      </c>
      <c r="D1074" s="3" t="s">
        <v>1947</v>
      </c>
      <c r="E1074" s="12" t="s">
        <v>2471</v>
      </c>
      <c r="F1074" s="6" t="str">
        <f t="shared" si="43"/>
        <v>module=xcat</v>
      </c>
      <c r="G1074" s="6" t="str">
        <f t="shared" si="44"/>
        <v>module=ycat</v>
      </c>
    </row>
    <row r="1075" spans="1:7" ht="30" customHeight="1">
      <c r="A1075" s="3" t="s">
        <v>120</v>
      </c>
      <c r="B1075" s="3" t="s">
        <v>2</v>
      </c>
      <c r="C1075" s="3" t="s">
        <v>1195</v>
      </c>
      <c r="D1075" s="3" t="s">
        <v>1948</v>
      </c>
      <c r="E1075" s="12" t="s">
        <v>2472</v>
      </c>
      <c r="F1075" s="6" t="str">
        <f t="shared" si="43"/>
        <v>module=xcat</v>
      </c>
      <c r="G1075" s="6" t="str">
        <f t="shared" si="44"/>
        <v>module=ycat</v>
      </c>
    </row>
    <row r="1076" spans="1:7" ht="30" customHeight="1">
      <c r="A1076" s="3" t="s">
        <v>120</v>
      </c>
      <c r="B1076" s="3" t="s">
        <v>2</v>
      </c>
      <c r="C1076" s="3" t="s">
        <v>1196</v>
      </c>
      <c r="D1076" s="3" t="s">
        <v>1949</v>
      </c>
      <c r="E1076" s="12" t="s">
        <v>2473</v>
      </c>
      <c r="F1076" s="6" t="str">
        <f t="shared" si="43"/>
        <v>module=xcat</v>
      </c>
      <c r="G1076" s="6" t="str">
        <f t="shared" si="44"/>
        <v>module=ycat</v>
      </c>
    </row>
    <row r="1077" spans="1:7" ht="30" customHeight="1">
      <c r="A1077" s="3" t="s">
        <v>120</v>
      </c>
      <c r="B1077" s="3" t="s">
        <v>2</v>
      </c>
      <c r="C1077" s="3" t="s">
        <v>1197</v>
      </c>
      <c r="D1077" s="3" t="s">
        <v>1950</v>
      </c>
      <c r="E1077" s="12" t="s">
        <v>2474</v>
      </c>
      <c r="F1077" s="6" t="str">
        <f t="shared" si="43"/>
        <v>module=xcat</v>
      </c>
      <c r="G1077" s="6" t="str">
        <f t="shared" si="44"/>
        <v>module=ycat</v>
      </c>
    </row>
    <row r="1078" spans="1:7" ht="30" customHeight="1">
      <c r="A1078" s="3" t="s">
        <v>120</v>
      </c>
      <c r="B1078" s="3" t="s">
        <v>2</v>
      </c>
      <c r="C1078" s="3" t="s">
        <v>1198</v>
      </c>
      <c r="D1078" s="3" t="s">
        <v>1951</v>
      </c>
      <c r="E1078" s="12" t="s">
        <v>2475</v>
      </c>
      <c r="F1078" s="6" t="str">
        <f t="shared" si="43"/>
        <v>module=xcat</v>
      </c>
      <c r="G1078" s="6" t="str">
        <f t="shared" si="44"/>
        <v>module=ycat</v>
      </c>
    </row>
    <row r="1079" spans="1:7" ht="30" customHeight="1">
      <c r="A1079" s="3" t="s">
        <v>120</v>
      </c>
      <c r="B1079" s="3" t="s">
        <v>2</v>
      </c>
      <c r="C1079" s="3" t="s">
        <v>1199</v>
      </c>
      <c r="D1079" s="3" t="s">
        <v>1952</v>
      </c>
      <c r="E1079" s="12" t="s">
        <v>2476</v>
      </c>
      <c r="F1079" s="6" t="str">
        <f t="shared" si="43"/>
        <v>module=xcat</v>
      </c>
      <c r="G1079" s="6" t="str">
        <f t="shared" si="44"/>
        <v>module=ycat</v>
      </c>
    </row>
    <row r="1080" spans="1:7" ht="30" customHeight="1">
      <c r="A1080" s="3" t="s">
        <v>120</v>
      </c>
      <c r="B1080" s="3" t="s">
        <v>2</v>
      </c>
      <c r="C1080" s="3" t="s">
        <v>1200</v>
      </c>
      <c r="D1080" s="3" t="s">
        <v>1953</v>
      </c>
      <c r="E1080" s="12" t="s">
        <v>2477</v>
      </c>
      <c r="F1080" s="6" t="str">
        <f t="shared" si="43"/>
        <v>module=xcat</v>
      </c>
      <c r="G1080" s="6" t="str">
        <f t="shared" si="44"/>
        <v>module=ycat</v>
      </c>
    </row>
    <row r="1081" spans="1:7" ht="30" customHeight="1">
      <c r="A1081" s="3" t="s">
        <v>120</v>
      </c>
      <c r="B1081" s="3" t="s">
        <v>2</v>
      </c>
      <c r="C1081" s="3" t="s">
        <v>1201</v>
      </c>
      <c r="D1081" s="3" t="s">
        <v>1954</v>
      </c>
      <c r="E1081" s="12" t="s">
        <v>2478</v>
      </c>
      <c r="F1081" s="6" t="str">
        <f t="shared" si="43"/>
        <v>module=xcat</v>
      </c>
      <c r="G1081" s="6" t="str">
        <f t="shared" si="44"/>
        <v>module=ycat</v>
      </c>
    </row>
    <row r="1082" spans="1:7" ht="30" customHeight="1">
      <c r="A1082" s="3" t="s">
        <v>120</v>
      </c>
      <c r="B1082" s="3" t="s">
        <v>2</v>
      </c>
      <c r="C1082" s="3" t="s">
        <v>1202</v>
      </c>
      <c r="D1082" s="3" t="s">
        <v>1955</v>
      </c>
      <c r="E1082" s="12" t="s">
        <v>2479</v>
      </c>
      <c r="F1082" s="6" t="str">
        <f t="shared" si="43"/>
        <v>module=xcat</v>
      </c>
      <c r="G1082" s="6" t="str">
        <f t="shared" si="44"/>
        <v>module=ycat</v>
      </c>
    </row>
    <row r="1083" spans="1:7" ht="30" customHeight="1">
      <c r="A1083" s="3" t="s">
        <v>120</v>
      </c>
      <c r="B1083" s="3" t="s">
        <v>2</v>
      </c>
      <c r="C1083" s="3" t="s">
        <v>1203</v>
      </c>
      <c r="D1083" s="3" t="s">
        <v>1956</v>
      </c>
      <c r="E1083" s="12" t="s">
        <v>2480</v>
      </c>
      <c r="F1083" s="6" t="str">
        <f t="shared" si="43"/>
        <v>module=xcat</v>
      </c>
      <c r="G1083" s="6" t="str">
        <f t="shared" si="44"/>
        <v>module=ycat</v>
      </c>
    </row>
    <row r="1084" spans="1:7" ht="30" customHeight="1">
      <c r="A1084" s="3" t="s">
        <v>120</v>
      </c>
      <c r="B1084" s="3" t="s">
        <v>2</v>
      </c>
      <c r="C1084" s="3" t="s">
        <v>1204</v>
      </c>
      <c r="D1084" s="3" t="s">
        <v>1957</v>
      </c>
      <c r="E1084" s="12" t="s">
        <v>2481</v>
      </c>
      <c r="F1084" s="6" t="str">
        <f t="shared" si="43"/>
        <v>module=xcat</v>
      </c>
      <c r="G1084" s="6" t="str">
        <f t="shared" si="44"/>
        <v>module=ycat</v>
      </c>
    </row>
    <row r="1085" spans="1:7" ht="30" customHeight="1">
      <c r="A1085" s="3" t="s">
        <v>120</v>
      </c>
      <c r="B1085" s="3" t="s">
        <v>2</v>
      </c>
      <c r="C1085" s="3" t="s">
        <v>1205</v>
      </c>
      <c r="D1085" s="3" t="s">
        <v>1958</v>
      </c>
      <c r="E1085" s="12" t="s">
        <v>2482</v>
      </c>
      <c r="F1085" s="6" t="str">
        <f t="shared" si="43"/>
        <v>module=xcat</v>
      </c>
      <c r="G1085" s="6" t="str">
        <f t="shared" si="44"/>
        <v>module=ycat</v>
      </c>
    </row>
    <row r="1086" spans="1:7" ht="30" customHeight="1">
      <c r="A1086" s="3" t="s">
        <v>120</v>
      </c>
      <c r="B1086" s="3" t="s">
        <v>2</v>
      </c>
      <c r="C1086" s="3" t="s">
        <v>1206</v>
      </c>
      <c r="D1086" s="3" t="s">
        <v>1959</v>
      </c>
      <c r="E1086" s="12" t="s">
        <v>2483</v>
      </c>
      <c r="F1086" s="6" t="str">
        <f t="shared" si="43"/>
        <v>module=xcat</v>
      </c>
      <c r="G1086" s="6" t="str">
        <f t="shared" si="44"/>
        <v>module=ycat</v>
      </c>
    </row>
    <row r="1087" spans="1:7" ht="30" customHeight="1">
      <c r="A1087" s="3" t="s">
        <v>120</v>
      </c>
      <c r="B1087" s="3" t="s">
        <v>2</v>
      </c>
      <c r="C1087" s="3" t="s">
        <v>1207</v>
      </c>
      <c r="D1087" s="3" t="s">
        <v>1960</v>
      </c>
      <c r="E1087" s="12" t="s">
        <v>2484</v>
      </c>
      <c r="F1087" s="6" t="str">
        <f t="shared" si="43"/>
        <v>module=xcat</v>
      </c>
      <c r="G1087" s="6" t="str">
        <f t="shared" si="44"/>
        <v>module=ycat</v>
      </c>
    </row>
    <row r="1088" spans="1:7" ht="30" customHeight="1">
      <c r="A1088" s="3" t="s">
        <v>120</v>
      </c>
      <c r="B1088" s="3" t="s">
        <v>2</v>
      </c>
      <c r="C1088" s="3" t="s">
        <v>1208</v>
      </c>
      <c r="D1088" s="3" t="s">
        <v>1961</v>
      </c>
      <c r="E1088" s="12" t="s">
        <v>2485</v>
      </c>
      <c r="F1088" s="6" t="str">
        <f t="shared" si="43"/>
        <v>module=xcat</v>
      </c>
      <c r="G1088" s="6" t="str">
        <f t="shared" si="44"/>
        <v>module=ycat</v>
      </c>
    </row>
    <row r="1089" spans="1:7" ht="30" customHeight="1">
      <c r="A1089" s="3" t="s">
        <v>120</v>
      </c>
      <c r="B1089" s="3" t="s">
        <v>2</v>
      </c>
      <c r="C1089" s="3" t="s">
        <v>1209</v>
      </c>
      <c r="D1089" s="3" t="s">
        <v>1962</v>
      </c>
      <c r="E1089" s="12" t="s">
        <v>2486</v>
      </c>
      <c r="F1089" s="6" t="str">
        <f t="shared" si="43"/>
        <v>module=xcat</v>
      </c>
      <c r="G1089" s="6" t="str">
        <f t="shared" si="44"/>
        <v>module=ycat</v>
      </c>
    </row>
    <row r="1090" spans="1:7" ht="30" customHeight="1">
      <c r="A1090" s="3" t="s">
        <v>120</v>
      </c>
      <c r="B1090" s="3" t="s">
        <v>2</v>
      </c>
      <c r="C1090" s="3" t="s">
        <v>1210</v>
      </c>
      <c r="D1090" s="3" t="s">
        <v>1963</v>
      </c>
      <c r="E1090" s="12" t="s">
        <v>2487</v>
      </c>
      <c r="F1090" s="6" t="str">
        <f t="shared" si="43"/>
        <v>module=xcat</v>
      </c>
      <c r="G1090" s="6" t="str">
        <f t="shared" si="44"/>
        <v>module=ycat</v>
      </c>
    </row>
    <row r="1091" spans="1:7" ht="30" customHeight="1">
      <c r="A1091" s="3" t="s">
        <v>120</v>
      </c>
      <c r="B1091" s="3" t="s">
        <v>2</v>
      </c>
      <c r="C1091" s="3" t="s">
        <v>1211</v>
      </c>
      <c r="D1091" s="3" t="s">
        <v>1964</v>
      </c>
      <c r="E1091" s="12" t="s">
        <v>2488</v>
      </c>
      <c r="F1091" s="6" t="str">
        <f t="shared" si="43"/>
        <v>module=xcat</v>
      </c>
      <c r="G1091" s="6" t="str">
        <f t="shared" si="44"/>
        <v>module=ycat</v>
      </c>
    </row>
    <row r="1092" spans="1:7" ht="30" customHeight="1">
      <c r="A1092" s="3" t="s">
        <v>120</v>
      </c>
      <c r="B1092" s="3" t="s">
        <v>2</v>
      </c>
      <c r="C1092" s="3" t="s">
        <v>1212</v>
      </c>
      <c r="D1092" s="3" t="s">
        <v>1965</v>
      </c>
      <c r="E1092" s="12" t="s">
        <v>2489</v>
      </c>
      <c r="F1092" s="6" t="str">
        <f t="shared" si="43"/>
        <v>module=xcat</v>
      </c>
      <c r="G1092" s="6" t="str">
        <f t="shared" si="44"/>
        <v>module=ycat</v>
      </c>
    </row>
    <row r="1093" spans="1:7" ht="30" customHeight="1">
      <c r="A1093" s="3" t="s">
        <v>120</v>
      </c>
      <c r="B1093" s="3" t="s">
        <v>2</v>
      </c>
      <c r="C1093" s="3" t="s">
        <v>1213</v>
      </c>
      <c r="D1093" s="3" t="s">
        <v>1966</v>
      </c>
      <c r="E1093" s="12" t="s">
        <v>2490</v>
      </c>
      <c r="F1093" s="6" t="str">
        <f t="shared" ref="F1093:F1103" si="45">HYPERLINK("http://www.ssc.wisc.edu/wlsresearch/documentation/waves/?wave=ancillary&amp;module=xcat","module=xcat")</f>
        <v>module=xcat</v>
      </c>
      <c r="G1093" s="6" t="str">
        <f t="shared" ref="G1093:G1103" si="46">HYPERLINK("http://www.ssc.wisc.edu/wlsresearch/documentation/waves/?wave=ancillary&amp;module=ycat","module=ycat")</f>
        <v>module=ycat</v>
      </c>
    </row>
    <row r="1094" spans="1:7" ht="30" customHeight="1">
      <c r="A1094" s="3" t="s">
        <v>120</v>
      </c>
      <c r="B1094" s="3" t="s">
        <v>2</v>
      </c>
      <c r="C1094" s="3" t="s">
        <v>1214</v>
      </c>
      <c r="D1094" s="3" t="s">
        <v>1967</v>
      </c>
      <c r="E1094" s="12" t="s">
        <v>2491</v>
      </c>
      <c r="F1094" s="6" t="str">
        <f t="shared" si="45"/>
        <v>module=xcat</v>
      </c>
      <c r="G1094" s="6" t="str">
        <f t="shared" si="46"/>
        <v>module=ycat</v>
      </c>
    </row>
    <row r="1095" spans="1:7" ht="30" customHeight="1">
      <c r="A1095" s="3" t="s">
        <v>120</v>
      </c>
      <c r="B1095" s="3" t="s">
        <v>2</v>
      </c>
      <c r="C1095" s="3" t="s">
        <v>1215</v>
      </c>
      <c r="D1095" s="3" t="s">
        <v>1968</v>
      </c>
      <c r="E1095" s="12" t="s">
        <v>2492</v>
      </c>
      <c r="F1095" s="6" t="str">
        <f t="shared" si="45"/>
        <v>module=xcat</v>
      </c>
      <c r="G1095" s="6" t="str">
        <f t="shared" si="46"/>
        <v>module=ycat</v>
      </c>
    </row>
    <row r="1096" spans="1:7" ht="30" customHeight="1">
      <c r="A1096" s="3" t="s">
        <v>120</v>
      </c>
      <c r="B1096" s="3" t="s">
        <v>2</v>
      </c>
      <c r="C1096" s="3" t="s">
        <v>1216</v>
      </c>
      <c r="D1096" s="3" t="s">
        <v>1969</v>
      </c>
      <c r="E1096" s="12" t="s">
        <v>2493</v>
      </c>
      <c r="F1096" s="6" t="str">
        <f t="shared" si="45"/>
        <v>module=xcat</v>
      </c>
      <c r="G1096" s="6" t="str">
        <f t="shared" si="46"/>
        <v>module=ycat</v>
      </c>
    </row>
    <row r="1097" spans="1:7" ht="30" customHeight="1">
      <c r="A1097" s="3" t="s">
        <v>120</v>
      </c>
      <c r="B1097" s="3" t="s">
        <v>2</v>
      </c>
      <c r="C1097" s="3" t="s">
        <v>1217</v>
      </c>
      <c r="D1097" s="3" t="s">
        <v>1970</v>
      </c>
      <c r="E1097" s="12" t="s">
        <v>2494</v>
      </c>
      <c r="F1097" s="6" t="str">
        <f t="shared" si="45"/>
        <v>module=xcat</v>
      </c>
      <c r="G1097" s="6" t="str">
        <f t="shared" si="46"/>
        <v>module=ycat</v>
      </c>
    </row>
    <row r="1098" spans="1:7" ht="30" customHeight="1">
      <c r="A1098" s="3" t="s">
        <v>120</v>
      </c>
      <c r="B1098" s="3" t="s">
        <v>2</v>
      </c>
      <c r="C1098" s="3" t="s">
        <v>1218</v>
      </c>
      <c r="D1098" s="3" t="s">
        <v>1971</v>
      </c>
      <c r="E1098" s="12" t="s">
        <v>2495</v>
      </c>
      <c r="F1098" s="6" t="str">
        <f t="shared" si="45"/>
        <v>module=xcat</v>
      </c>
      <c r="G1098" s="6" t="str">
        <f t="shared" si="46"/>
        <v>module=ycat</v>
      </c>
    </row>
    <row r="1099" spans="1:7" ht="30" customHeight="1">
      <c r="A1099" s="3" t="s">
        <v>120</v>
      </c>
      <c r="B1099" s="3" t="s">
        <v>2</v>
      </c>
      <c r="C1099" s="3" t="s">
        <v>1219</v>
      </c>
      <c r="D1099" s="3" t="s">
        <v>1972</v>
      </c>
      <c r="E1099" s="12" t="s">
        <v>2496</v>
      </c>
      <c r="F1099" s="6" t="str">
        <f t="shared" si="45"/>
        <v>module=xcat</v>
      </c>
      <c r="G1099" s="6" t="str">
        <f t="shared" si="46"/>
        <v>module=ycat</v>
      </c>
    </row>
    <row r="1100" spans="1:7" ht="30" customHeight="1">
      <c r="A1100" s="3" t="s">
        <v>120</v>
      </c>
      <c r="B1100" s="3" t="s">
        <v>2</v>
      </c>
      <c r="C1100" s="3" t="s">
        <v>1220</v>
      </c>
      <c r="D1100" s="3" t="s">
        <v>1973</v>
      </c>
      <c r="E1100" s="12" t="s">
        <v>2497</v>
      </c>
      <c r="F1100" s="6" t="str">
        <f t="shared" si="45"/>
        <v>module=xcat</v>
      </c>
      <c r="G1100" s="6" t="str">
        <f t="shared" si="46"/>
        <v>module=ycat</v>
      </c>
    </row>
    <row r="1101" spans="1:7" ht="30" customHeight="1">
      <c r="A1101" s="3" t="s">
        <v>120</v>
      </c>
      <c r="B1101" s="3" t="s">
        <v>2</v>
      </c>
      <c r="C1101" s="3" t="s">
        <v>1221</v>
      </c>
      <c r="D1101" s="3" t="s">
        <v>1974</v>
      </c>
      <c r="E1101" s="12" t="s">
        <v>2498</v>
      </c>
      <c r="F1101" s="6" t="str">
        <f t="shared" si="45"/>
        <v>module=xcat</v>
      </c>
      <c r="G1101" s="6" t="str">
        <f t="shared" si="46"/>
        <v>module=ycat</v>
      </c>
    </row>
    <row r="1102" spans="1:7" ht="30" customHeight="1">
      <c r="A1102" s="3" t="s">
        <v>120</v>
      </c>
      <c r="B1102" s="3" t="s">
        <v>2</v>
      </c>
      <c r="C1102" s="3" t="s">
        <v>1222</v>
      </c>
      <c r="D1102" s="3" t="s">
        <v>1975</v>
      </c>
      <c r="E1102" s="12" t="s">
        <v>2499</v>
      </c>
      <c r="F1102" s="6" t="str">
        <f t="shared" si="45"/>
        <v>module=xcat</v>
      </c>
      <c r="G1102" s="6" t="str">
        <f t="shared" si="46"/>
        <v>module=ycat</v>
      </c>
    </row>
    <row r="1103" spans="1:7" ht="30" customHeight="1">
      <c r="A1103" s="3" t="s">
        <v>120</v>
      </c>
      <c r="B1103" s="3" t="s">
        <v>2</v>
      </c>
      <c r="C1103" s="3" t="s">
        <v>1223</v>
      </c>
      <c r="D1103" s="3" t="s">
        <v>1976</v>
      </c>
      <c r="E1103" s="12" t="s">
        <v>2500</v>
      </c>
      <c r="F1103" s="6" t="str">
        <f t="shared" si="45"/>
        <v>module=xcat</v>
      </c>
      <c r="G1103" s="6" t="str">
        <f t="shared" si="46"/>
        <v>module=ycat</v>
      </c>
    </row>
    <row r="1104" spans="1:7" ht="30" customHeight="1">
      <c r="A1104" s="3" t="s">
        <v>121</v>
      </c>
      <c r="B1104" s="3" t="s">
        <v>3</v>
      </c>
      <c r="C1104" s="3" t="s">
        <v>1224</v>
      </c>
      <c r="D1104" s="3" t="s">
        <v>1224</v>
      </c>
      <c r="E1104" s="12" t="s">
        <v>2501</v>
      </c>
      <c r="F1104" s="6" t="str">
        <f>HYPERLINK("http://www.ssc.wisc.edu/wlsresearch/documentation/waves/?wave=wls5764&amp;module=aedu","module=aedu")</f>
        <v>module=aedu</v>
      </c>
      <c r="G1104" s="3" t="s">
        <v>114</v>
      </c>
    </row>
    <row r="1105" spans="1:7" ht="30" customHeight="1">
      <c r="A1105" s="3" t="s">
        <v>121</v>
      </c>
      <c r="B1105" s="3" t="s">
        <v>3</v>
      </c>
      <c r="C1105" s="3" t="s">
        <v>1225</v>
      </c>
      <c r="D1105" s="3" t="s">
        <v>1225</v>
      </c>
      <c r="E1105" s="12" t="s">
        <v>2502</v>
      </c>
      <c r="F1105" s="6" t="str">
        <f>HYPERLINK("http://www.ssc.wisc.edu/wlsresearch/documentation/waves/?wave=wls5764&amp;module=aedu","module=aedu")</f>
        <v>module=aedu</v>
      </c>
      <c r="G1105" s="3" t="s">
        <v>114</v>
      </c>
    </row>
    <row r="1106" spans="1:7" ht="30" customHeight="1">
      <c r="A1106" s="3" t="s">
        <v>121</v>
      </c>
      <c r="B1106" s="3" t="s">
        <v>3</v>
      </c>
      <c r="C1106" s="3" t="s">
        <v>1226</v>
      </c>
      <c r="D1106" s="3" t="s">
        <v>1226</v>
      </c>
      <c r="E1106" s="12" t="s">
        <v>2503</v>
      </c>
      <c r="F1106" s="6" t="str">
        <f>HYPERLINK("http://www.ssc.wisc.edu/wlsresearch/documentation/waves/?wave=wls5764&amp;module=aedu","module=aedu")</f>
        <v>module=aedu</v>
      </c>
      <c r="G1106" s="3" t="s">
        <v>114</v>
      </c>
    </row>
    <row r="1107" spans="1:7" ht="30" customHeight="1">
      <c r="A1107" s="3" t="s">
        <v>121</v>
      </c>
      <c r="B1107" s="3" t="s">
        <v>3</v>
      </c>
      <c r="C1107" s="3" t="s">
        <v>1227</v>
      </c>
      <c r="D1107" s="3" t="s">
        <v>1227</v>
      </c>
      <c r="E1107" s="12" t="s">
        <v>2504</v>
      </c>
      <c r="F1107" s="6" t="str">
        <f>HYPERLINK("http://www.ssc.wisc.edu/wlsresearch/documentation/waves/?wave=wls5764&amp;module=aedu","module=aedu")</f>
        <v>module=aedu</v>
      </c>
      <c r="G1107" s="3" t="s">
        <v>114</v>
      </c>
    </row>
    <row r="1108" spans="1:7" ht="30" customHeight="1">
      <c r="A1108" s="3" t="s">
        <v>122</v>
      </c>
      <c r="B1108" s="3" t="s">
        <v>2</v>
      </c>
      <c r="C1108" s="3" t="s">
        <v>1228</v>
      </c>
      <c r="D1108" s="3" t="s">
        <v>1977</v>
      </c>
      <c r="E1108" s="12" t="s">
        <v>2505</v>
      </c>
      <c r="F1108" s="6" t="str">
        <f t="shared" ref="F1108:F1125" si="47">HYPERLINK("http://www.ssc.wisc.edu/wlsresearch/documentation/waves/?wave=wls5764&amp;module=aiq","module=aiq")</f>
        <v>module=aiq</v>
      </c>
      <c r="G1108" s="6" t="str">
        <f>HYPERLINK("http://www.ssc.wisc.edu/wlsresearch/documentation/waves/?wave=wls77&amp;module=xciq","module=xciq")</f>
        <v>module=xciq</v>
      </c>
    </row>
    <row r="1109" spans="1:7" ht="30" customHeight="1">
      <c r="A1109" s="3" t="s">
        <v>122</v>
      </c>
      <c r="B1109" s="3" t="s">
        <v>2</v>
      </c>
      <c r="C1109" s="3" t="s">
        <v>1229</v>
      </c>
      <c r="D1109" s="3" t="s">
        <v>1978</v>
      </c>
      <c r="E1109" s="12" t="s">
        <v>2506</v>
      </c>
      <c r="F1109" s="6" t="str">
        <f t="shared" si="47"/>
        <v>module=aiq</v>
      </c>
      <c r="G1109" s="6" t="str">
        <f>HYPERLINK("http://www.ssc.wisc.edu/wlsresearch/documentation/waves/?wave=wls77&amp;module=xciq","module=xciq")</f>
        <v>module=xciq</v>
      </c>
    </row>
    <row r="1110" spans="1:7" ht="30" customHeight="1">
      <c r="A1110" s="3" t="s">
        <v>122</v>
      </c>
      <c r="B1110" s="3" t="s">
        <v>3</v>
      </c>
      <c r="C1110" s="3" t="s">
        <v>1230</v>
      </c>
      <c r="D1110" s="3" t="s">
        <v>1230</v>
      </c>
      <c r="E1110" s="12" t="s">
        <v>2507</v>
      </c>
      <c r="F1110" s="6" t="str">
        <f t="shared" si="47"/>
        <v>module=aiq</v>
      </c>
      <c r="G1110" s="3" t="s">
        <v>114</v>
      </c>
    </row>
    <row r="1111" spans="1:7" ht="30" customHeight="1">
      <c r="A1111" s="3" t="s">
        <v>122</v>
      </c>
      <c r="B1111" s="3" t="s">
        <v>3</v>
      </c>
      <c r="C1111" s="3" t="s">
        <v>1231</v>
      </c>
      <c r="D1111" s="3" t="s">
        <v>1231</v>
      </c>
      <c r="E1111" s="12" t="s">
        <v>2508</v>
      </c>
      <c r="F1111" s="6" t="str">
        <f t="shared" si="47"/>
        <v>module=aiq</v>
      </c>
      <c r="G1111" s="3" t="s">
        <v>114</v>
      </c>
    </row>
    <row r="1112" spans="1:7" ht="30" customHeight="1">
      <c r="A1112" s="3" t="s">
        <v>122</v>
      </c>
      <c r="B1112" s="3" t="s">
        <v>3</v>
      </c>
      <c r="C1112" s="3" t="s">
        <v>1232</v>
      </c>
      <c r="D1112" s="3" t="s">
        <v>1232</v>
      </c>
      <c r="E1112" s="12" t="s">
        <v>2509</v>
      </c>
      <c r="F1112" s="6" t="str">
        <f t="shared" si="47"/>
        <v>module=aiq</v>
      </c>
      <c r="G1112" s="3" t="s">
        <v>114</v>
      </c>
    </row>
    <row r="1113" spans="1:7" ht="30" customHeight="1">
      <c r="A1113" s="3" t="s">
        <v>122</v>
      </c>
      <c r="B1113" s="3" t="s">
        <v>3</v>
      </c>
      <c r="C1113" s="3" t="s">
        <v>1233</v>
      </c>
      <c r="D1113" s="3" t="s">
        <v>1233</v>
      </c>
      <c r="E1113" s="12" t="s">
        <v>2510</v>
      </c>
      <c r="F1113" s="6" t="str">
        <f t="shared" si="47"/>
        <v>module=aiq</v>
      </c>
      <c r="G1113" s="3" t="s">
        <v>114</v>
      </c>
    </row>
    <row r="1114" spans="1:7" ht="30" customHeight="1">
      <c r="A1114" s="3" t="s">
        <v>122</v>
      </c>
      <c r="B1114" s="3" t="s">
        <v>3</v>
      </c>
      <c r="C1114" s="3" t="s">
        <v>1234</v>
      </c>
      <c r="D1114" s="3" t="s">
        <v>1234</v>
      </c>
      <c r="E1114" s="12" t="s">
        <v>2511</v>
      </c>
      <c r="F1114" s="6" t="str">
        <f t="shared" si="47"/>
        <v>module=aiq</v>
      </c>
      <c r="G1114" s="3" t="s">
        <v>114</v>
      </c>
    </row>
    <row r="1115" spans="1:7" ht="30" customHeight="1">
      <c r="A1115" s="3" t="s">
        <v>122</v>
      </c>
      <c r="B1115" s="3" t="s">
        <v>3</v>
      </c>
      <c r="C1115" s="3" t="s">
        <v>1235</v>
      </c>
      <c r="D1115" s="3" t="s">
        <v>1235</v>
      </c>
      <c r="E1115" s="12" t="s">
        <v>2512</v>
      </c>
      <c r="F1115" s="6" t="str">
        <f t="shared" si="47"/>
        <v>module=aiq</v>
      </c>
      <c r="G1115" s="3" t="s">
        <v>114</v>
      </c>
    </row>
    <row r="1116" spans="1:7" ht="30" customHeight="1">
      <c r="A1116" s="3" t="s">
        <v>122</v>
      </c>
      <c r="B1116" s="3" t="s">
        <v>3</v>
      </c>
      <c r="C1116" s="3" t="s">
        <v>1236</v>
      </c>
      <c r="D1116" s="3" t="s">
        <v>1236</v>
      </c>
      <c r="E1116" s="12" t="s">
        <v>2513</v>
      </c>
      <c r="F1116" s="6" t="str">
        <f t="shared" si="47"/>
        <v>module=aiq</v>
      </c>
      <c r="G1116" s="3" t="s">
        <v>114</v>
      </c>
    </row>
    <row r="1117" spans="1:7" ht="30" customHeight="1">
      <c r="A1117" s="3" t="s">
        <v>122</v>
      </c>
      <c r="B1117" s="3" t="s">
        <v>3</v>
      </c>
      <c r="C1117" s="3" t="s">
        <v>1237</v>
      </c>
      <c r="D1117" s="3" t="s">
        <v>1237</v>
      </c>
      <c r="E1117" s="12" t="s">
        <v>2514</v>
      </c>
      <c r="F1117" s="6" t="str">
        <f t="shared" si="47"/>
        <v>module=aiq</v>
      </c>
      <c r="G1117" s="3" t="s">
        <v>114</v>
      </c>
    </row>
    <row r="1118" spans="1:7" ht="30" customHeight="1">
      <c r="A1118" s="3" t="s">
        <v>122</v>
      </c>
      <c r="B1118" s="3" t="s">
        <v>3</v>
      </c>
      <c r="C1118" s="3" t="s">
        <v>1238</v>
      </c>
      <c r="D1118" s="3" t="s">
        <v>1238</v>
      </c>
      <c r="E1118" s="12" t="s">
        <v>2515</v>
      </c>
      <c r="F1118" s="6" t="str">
        <f t="shared" si="47"/>
        <v>module=aiq</v>
      </c>
      <c r="G1118" s="3" t="s">
        <v>114</v>
      </c>
    </row>
    <row r="1119" spans="1:7" ht="30" customHeight="1">
      <c r="A1119" s="3" t="s">
        <v>122</v>
      </c>
      <c r="B1119" s="3" t="s">
        <v>3</v>
      </c>
      <c r="C1119" s="3" t="s">
        <v>1239</v>
      </c>
      <c r="D1119" s="3" t="s">
        <v>1239</v>
      </c>
      <c r="E1119" s="12" t="s">
        <v>2516</v>
      </c>
      <c r="F1119" s="6" t="str">
        <f t="shared" si="47"/>
        <v>module=aiq</v>
      </c>
      <c r="G1119" s="3" t="s">
        <v>114</v>
      </c>
    </row>
    <row r="1120" spans="1:7" ht="30" customHeight="1">
      <c r="A1120" s="3" t="s">
        <v>122</v>
      </c>
      <c r="B1120" s="3" t="s">
        <v>3</v>
      </c>
      <c r="C1120" s="3" t="s">
        <v>1240</v>
      </c>
      <c r="D1120" s="3" t="s">
        <v>1240</v>
      </c>
      <c r="E1120" s="12" t="s">
        <v>2517</v>
      </c>
      <c r="F1120" s="6" t="str">
        <f t="shared" si="47"/>
        <v>module=aiq</v>
      </c>
      <c r="G1120" s="3" t="s">
        <v>114</v>
      </c>
    </row>
    <row r="1121" spans="1:7" ht="30" customHeight="1">
      <c r="A1121" s="3" t="s">
        <v>122</v>
      </c>
      <c r="B1121" s="3" t="s">
        <v>3</v>
      </c>
      <c r="C1121" s="3" t="s">
        <v>1241</v>
      </c>
      <c r="D1121" s="3" t="s">
        <v>1241</v>
      </c>
      <c r="E1121" s="12" t="s">
        <v>2518</v>
      </c>
      <c r="F1121" s="6" t="str">
        <f t="shared" si="47"/>
        <v>module=aiq</v>
      </c>
      <c r="G1121" s="3" t="s">
        <v>114</v>
      </c>
    </row>
    <row r="1122" spans="1:7" ht="30" customHeight="1">
      <c r="A1122" s="3" t="s">
        <v>122</v>
      </c>
      <c r="B1122" s="3" t="s">
        <v>3</v>
      </c>
      <c r="C1122" s="3" t="s">
        <v>1242</v>
      </c>
      <c r="D1122" s="3" t="s">
        <v>1242</v>
      </c>
      <c r="E1122" s="12" t="s">
        <v>2519</v>
      </c>
      <c r="F1122" s="6" t="str">
        <f t="shared" si="47"/>
        <v>module=aiq</v>
      </c>
      <c r="G1122" s="3" t="s">
        <v>114</v>
      </c>
    </row>
    <row r="1123" spans="1:7" ht="30" customHeight="1">
      <c r="A1123" s="3" t="s">
        <v>122</v>
      </c>
      <c r="B1123" s="3" t="s">
        <v>3</v>
      </c>
      <c r="C1123" s="3" t="s">
        <v>1243</v>
      </c>
      <c r="D1123" s="3" t="s">
        <v>1243</v>
      </c>
      <c r="E1123" s="12" t="s">
        <v>2520</v>
      </c>
      <c r="F1123" s="6" t="str">
        <f t="shared" si="47"/>
        <v>module=aiq</v>
      </c>
      <c r="G1123" s="3" t="s">
        <v>114</v>
      </c>
    </row>
    <row r="1124" spans="1:7" ht="30" customHeight="1">
      <c r="A1124" s="3" t="s">
        <v>122</v>
      </c>
      <c r="B1124" s="3" t="s">
        <v>3</v>
      </c>
      <c r="C1124" s="3" t="s">
        <v>1244</v>
      </c>
      <c r="D1124" s="3" t="s">
        <v>1244</v>
      </c>
      <c r="E1124" s="12" t="s">
        <v>2521</v>
      </c>
      <c r="F1124" s="6" t="str">
        <f t="shared" si="47"/>
        <v>module=aiq</v>
      </c>
      <c r="G1124" s="3" t="s">
        <v>114</v>
      </c>
    </row>
    <row r="1125" spans="1:7" ht="30" customHeight="1">
      <c r="A1125" s="3" t="s">
        <v>122</v>
      </c>
      <c r="B1125" s="3" t="s">
        <v>3</v>
      </c>
      <c r="C1125" s="3" t="s">
        <v>1245</v>
      </c>
      <c r="D1125" s="3" t="s">
        <v>1245</v>
      </c>
      <c r="E1125" s="12" t="s">
        <v>2522</v>
      </c>
      <c r="F1125" s="6" t="str">
        <f t="shared" si="47"/>
        <v>module=aiq</v>
      </c>
      <c r="G1125" s="3" t="s">
        <v>114</v>
      </c>
    </row>
    <row r="1126" spans="1:7" ht="30" customHeight="1">
      <c r="A1126" s="3" t="s">
        <v>122</v>
      </c>
      <c r="B1126" s="3" t="s">
        <v>4</v>
      </c>
      <c r="C1126" s="3" t="s">
        <v>1246</v>
      </c>
      <c r="D1126" s="3" t="s">
        <v>1246</v>
      </c>
      <c r="E1126" s="12" t="s">
        <v>2523</v>
      </c>
      <c r="F1126" s="3" t="s">
        <v>114</v>
      </c>
      <c r="G1126" s="6" t="str">
        <f t="shared" ref="G1126:G1139" si="48">HYPERLINK("http://www.ssc.wisc.edu/wlsresearch/documentation/waves/?wave=wls77&amp;module=xciq","module=xciq")</f>
        <v>module=xciq</v>
      </c>
    </row>
    <row r="1127" spans="1:7" ht="30" customHeight="1">
      <c r="A1127" s="3" t="s">
        <v>122</v>
      </c>
      <c r="B1127" s="3" t="s">
        <v>4</v>
      </c>
      <c r="C1127" s="3" t="s">
        <v>1247</v>
      </c>
      <c r="D1127" s="3" t="s">
        <v>1247</v>
      </c>
      <c r="E1127" s="12" t="s">
        <v>2524</v>
      </c>
      <c r="F1127" s="3" t="s">
        <v>114</v>
      </c>
      <c r="G1127" s="6" t="str">
        <f t="shared" si="48"/>
        <v>module=xciq</v>
      </c>
    </row>
    <row r="1128" spans="1:7" ht="30" customHeight="1">
      <c r="A1128" s="3" t="s">
        <v>122</v>
      </c>
      <c r="B1128" s="3" t="s">
        <v>4</v>
      </c>
      <c r="C1128" s="3" t="s">
        <v>1248</v>
      </c>
      <c r="D1128" s="3" t="s">
        <v>1248</v>
      </c>
      <c r="E1128" s="12" t="s">
        <v>2525</v>
      </c>
      <c r="F1128" s="3" t="s">
        <v>114</v>
      </c>
      <c r="G1128" s="6" t="str">
        <f t="shared" si="48"/>
        <v>module=xciq</v>
      </c>
    </row>
    <row r="1129" spans="1:7" ht="30" customHeight="1">
      <c r="A1129" s="3" t="s">
        <v>122</v>
      </c>
      <c r="B1129" s="3" t="s">
        <v>4</v>
      </c>
      <c r="C1129" s="3" t="s">
        <v>1249</v>
      </c>
      <c r="D1129" s="3" t="s">
        <v>1249</v>
      </c>
      <c r="E1129" s="12" t="s">
        <v>2526</v>
      </c>
      <c r="F1129" s="3" t="s">
        <v>114</v>
      </c>
      <c r="G1129" s="6" t="str">
        <f t="shared" si="48"/>
        <v>module=xciq</v>
      </c>
    </row>
    <row r="1130" spans="1:7" ht="30" customHeight="1">
      <c r="A1130" s="3" t="s">
        <v>122</v>
      </c>
      <c r="B1130" s="3" t="s">
        <v>4</v>
      </c>
      <c r="C1130" s="3" t="s">
        <v>1250</v>
      </c>
      <c r="D1130" s="3" t="s">
        <v>1250</v>
      </c>
      <c r="E1130" s="12" t="s">
        <v>2527</v>
      </c>
      <c r="F1130" s="3" t="s">
        <v>114</v>
      </c>
      <c r="G1130" s="6" t="str">
        <f t="shared" si="48"/>
        <v>module=xciq</v>
      </c>
    </row>
    <row r="1131" spans="1:7" ht="30" customHeight="1">
      <c r="A1131" s="3" t="s">
        <v>122</v>
      </c>
      <c r="B1131" s="3" t="s">
        <v>4</v>
      </c>
      <c r="C1131" s="3" t="s">
        <v>1251</v>
      </c>
      <c r="D1131" s="3" t="s">
        <v>1251</v>
      </c>
      <c r="E1131" s="12" t="s">
        <v>2528</v>
      </c>
      <c r="F1131" s="3" t="s">
        <v>114</v>
      </c>
      <c r="G1131" s="6" t="str">
        <f t="shared" si="48"/>
        <v>module=xciq</v>
      </c>
    </row>
    <row r="1132" spans="1:7" ht="30" customHeight="1">
      <c r="A1132" s="3" t="s">
        <v>122</v>
      </c>
      <c r="B1132" s="3" t="s">
        <v>4</v>
      </c>
      <c r="C1132" s="3" t="s">
        <v>1252</v>
      </c>
      <c r="D1132" s="3" t="s">
        <v>1252</v>
      </c>
      <c r="E1132" s="12" t="s">
        <v>2529</v>
      </c>
      <c r="F1132" s="3" t="s">
        <v>114</v>
      </c>
      <c r="G1132" s="6" t="str">
        <f t="shared" si="48"/>
        <v>module=xciq</v>
      </c>
    </row>
    <row r="1133" spans="1:7" ht="30" customHeight="1">
      <c r="A1133" s="3" t="s">
        <v>122</v>
      </c>
      <c r="B1133" s="3" t="s">
        <v>4</v>
      </c>
      <c r="C1133" s="3" t="s">
        <v>1253</v>
      </c>
      <c r="D1133" s="3" t="s">
        <v>1253</v>
      </c>
      <c r="E1133" s="12" t="s">
        <v>2530</v>
      </c>
      <c r="F1133" s="3" t="s">
        <v>114</v>
      </c>
      <c r="G1133" s="6" t="str">
        <f t="shared" si="48"/>
        <v>module=xciq</v>
      </c>
    </row>
    <row r="1134" spans="1:7" ht="30" customHeight="1">
      <c r="A1134" s="3" t="s">
        <v>122</v>
      </c>
      <c r="B1134" s="3" t="s">
        <v>4</v>
      </c>
      <c r="C1134" s="3" t="s">
        <v>1254</v>
      </c>
      <c r="D1134" s="3" t="s">
        <v>1254</v>
      </c>
      <c r="E1134" s="12" t="s">
        <v>2531</v>
      </c>
      <c r="F1134" s="3" t="s">
        <v>114</v>
      </c>
      <c r="G1134" s="6" t="str">
        <f t="shared" si="48"/>
        <v>module=xciq</v>
      </c>
    </row>
    <row r="1135" spans="1:7" ht="30" customHeight="1">
      <c r="A1135" s="3" t="s">
        <v>122</v>
      </c>
      <c r="B1135" s="3" t="s">
        <v>4</v>
      </c>
      <c r="C1135" s="3" t="s">
        <v>1255</v>
      </c>
      <c r="D1135" s="3" t="s">
        <v>1255</v>
      </c>
      <c r="E1135" s="12" t="s">
        <v>2532</v>
      </c>
      <c r="F1135" s="3" t="s">
        <v>114</v>
      </c>
      <c r="G1135" s="6" t="str">
        <f t="shared" si="48"/>
        <v>module=xciq</v>
      </c>
    </row>
    <row r="1136" spans="1:7" ht="30" customHeight="1">
      <c r="A1136" s="3" t="s">
        <v>122</v>
      </c>
      <c r="B1136" s="3" t="s">
        <v>4</v>
      </c>
      <c r="C1136" s="3" t="s">
        <v>1256</v>
      </c>
      <c r="D1136" s="3" t="s">
        <v>1256</v>
      </c>
      <c r="E1136" s="12" t="s">
        <v>2531</v>
      </c>
      <c r="F1136" s="3" t="s">
        <v>114</v>
      </c>
      <c r="G1136" s="6" t="str">
        <f t="shared" si="48"/>
        <v>module=xciq</v>
      </c>
    </row>
    <row r="1137" spans="1:7" ht="30" customHeight="1">
      <c r="A1137" s="3" t="s">
        <v>122</v>
      </c>
      <c r="B1137" s="3" t="s">
        <v>4</v>
      </c>
      <c r="C1137" s="3" t="s">
        <v>1257</v>
      </c>
      <c r="D1137" s="3" t="s">
        <v>1257</v>
      </c>
      <c r="E1137" s="12" t="s">
        <v>2533</v>
      </c>
      <c r="F1137" s="3" t="s">
        <v>114</v>
      </c>
      <c r="G1137" s="6" t="str">
        <f t="shared" si="48"/>
        <v>module=xciq</v>
      </c>
    </row>
    <row r="1138" spans="1:7" ht="30" customHeight="1">
      <c r="A1138" s="3" t="s">
        <v>122</v>
      </c>
      <c r="B1138" s="3" t="s">
        <v>4</v>
      </c>
      <c r="C1138" s="3" t="s">
        <v>1258</v>
      </c>
      <c r="D1138" s="3" t="s">
        <v>1258</v>
      </c>
      <c r="E1138" s="12" t="s">
        <v>2534</v>
      </c>
      <c r="F1138" s="3" t="s">
        <v>114</v>
      </c>
      <c r="G1138" s="6" t="str">
        <f t="shared" si="48"/>
        <v>module=xciq</v>
      </c>
    </row>
    <row r="1139" spans="1:7" ht="30" customHeight="1">
      <c r="A1139" s="3" t="s">
        <v>122</v>
      </c>
      <c r="B1139" s="3" t="s">
        <v>4</v>
      </c>
      <c r="C1139" s="3" t="s">
        <v>1259</v>
      </c>
      <c r="D1139" s="3" t="s">
        <v>1259</v>
      </c>
      <c r="E1139" s="12" t="s">
        <v>2535</v>
      </c>
      <c r="F1139" s="3" t="s">
        <v>114</v>
      </c>
      <c r="G1139" s="6" t="str">
        <f t="shared" si="48"/>
        <v>module=xciq</v>
      </c>
    </row>
    <row r="1140" spans="1:7" ht="30" customHeight="1">
      <c r="A1140" s="3" t="s">
        <v>123</v>
      </c>
      <c r="B1140" s="3" t="s">
        <v>3</v>
      </c>
      <c r="C1140" s="3" t="s">
        <v>1260</v>
      </c>
      <c r="D1140" s="3" t="s">
        <v>1260</v>
      </c>
      <c r="E1140" s="12" t="s">
        <v>2536</v>
      </c>
      <c r="F1140" s="6" t="str">
        <f t="shared" ref="F1140:F1162" si="49">HYPERLINK("http://www.ssc.wisc.edu/wlsresearch/documentation/waves/?wave=wls5764&amp;module=tax","module=tax")</f>
        <v>module=tax</v>
      </c>
      <c r="G1140" s="3" t="s">
        <v>114</v>
      </c>
    </row>
    <row r="1141" spans="1:7" ht="30" customHeight="1">
      <c r="A1141" s="3" t="s">
        <v>123</v>
      </c>
      <c r="B1141" s="3" t="s">
        <v>3</v>
      </c>
      <c r="C1141" s="3" t="s">
        <v>1261</v>
      </c>
      <c r="D1141" s="3" t="s">
        <v>1261</v>
      </c>
      <c r="E1141" s="12" t="s">
        <v>2537</v>
      </c>
      <c r="F1141" s="6" t="str">
        <f t="shared" si="49"/>
        <v>module=tax</v>
      </c>
      <c r="G1141" s="3" t="s">
        <v>114</v>
      </c>
    </row>
    <row r="1142" spans="1:7" ht="30" customHeight="1">
      <c r="A1142" s="3" t="s">
        <v>123</v>
      </c>
      <c r="B1142" s="3" t="s">
        <v>3</v>
      </c>
      <c r="C1142" s="3" t="s">
        <v>1262</v>
      </c>
      <c r="D1142" s="3" t="s">
        <v>1262</v>
      </c>
      <c r="E1142" s="12" t="s">
        <v>2538</v>
      </c>
      <c r="F1142" s="6" t="str">
        <f t="shared" si="49"/>
        <v>module=tax</v>
      </c>
      <c r="G1142" s="3" t="s">
        <v>114</v>
      </c>
    </row>
    <row r="1143" spans="1:7" ht="30" customHeight="1">
      <c r="A1143" s="3" t="s">
        <v>123</v>
      </c>
      <c r="B1143" s="3" t="s">
        <v>3</v>
      </c>
      <c r="C1143" s="3" t="s">
        <v>1263</v>
      </c>
      <c r="D1143" s="3" t="s">
        <v>1263</v>
      </c>
      <c r="E1143" s="12" t="s">
        <v>2539</v>
      </c>
      <c r="F1143" s="6" t="str">
        <f t="shared" si="49"/>
        <v>module=tax</v>
      </c>
      <c r="G1143" s="3" t="s">
        <v>114</v>
      </c>
    </row>
    <row r="1144" spans="1:7" ht="30" customHeight="1">
      <c r="A1144" s="3" t="s">
        <v>123</v>
      </c>
      <c r="B1144" s="3" t="s">
        <v>3</v>
      </c>
      <c r="C1144" s="3" t="s">
        <v>1264</v>
      </c>
      <c r="D1144" s="3" t="s">
        <v>1264</v>
      </c>
      <c r="E1144" s="12" t="s">
        <v>2540</v>
      </c>
      <c r="F1144" s="6" t="str">
        <f t="shared" si="49"/>
        <v>module=tax</v>
      </c>
      <c r="G1144" s="3" t="s">
        <v>114</v>
      </c>
    </row>
    <row r="1145" spans="1:7" ht="30" customHeight="1">
      <c r="A1145" s="3" t="s">
        <v>123</v>
      </c>
      <c r="B1145" s="3" t="s">
        <v>3</v>
      </c>
      <c r="C1145" s="3" t="s">
        <v>1265</v>
      </c>
      <c r="D1145" s="3" t="s">
        <v>1265</v>
      </c>
      <c r="E1145" s="12" t="s">
        <v>2541</v>
      </c>
      <c r="F1145" s="6" t="str">
        <f t="shared" si="49"/>
        <v>module=tax</v>
      </c>
      <c r="G1145" s="3" t="s">
        <v>114</v>
      </c>
    </row>
    <row r="1146" spans="1:7" ht="30" customHeight="1">
      <c r="A1146" s="3" t="s">
        <v>123</v>
      </c>
      <c r="B1146" s="3" t="s">
        <v>3</v>
      </c>
      <c r="C1146" s="3" t="s">
        <v>1266</v>
      </c>
      <c r="D1146" s="3" t="s">
        <v>1266</v>
      </c>
      <c r="E1146" s="12" t="s">
        <v>2542</v>
      </c>
      <c r="F1146" s="6" t="str">
        <f t="shared" si="49"/>
        <v>module=tax</v>
      </c>
      <c r="G1146" s="3" t="s">
        <v>114</v>
      </c>
    </row>
    <row r="1147" spans="1:7" ht="30" customHeight="1">
      <c r="A1147" s="3" t="s">
        <v>123</v>
      </c>
      <c r="B1147" s="3" t="s">
        <v>3</v>
      </c>
      <c r="C1147" s="3" t="s">
        <v>1267</v>
      </c>
      <c r="D1147" s="3" t="s">
        <v>1267</v>
      </c>
      <c r="E1147" s="12" t="s">
        <v>2543</v>
      </c>
      <c r="F1147" s="6" t="str">
        <f t="shared" si="49"/>
        <v>module=tax</v>
      </c>
      <c r="G1147" s="3" t="s">
        <v>114</v>
      </c>
    </row>
    <row r="1148" spans="1:7" ht="30" customHeight="1">
      <c r="A1148" s="3" t="s">
        <v>123</v>
      </c>
      <c r="B1148" s="3" t="s">
        <v>3</v>
      </c>
      <c r="C1148" s="3" t="s">
        <v>1268</v>
      </c>
      <c r="D1148" s="3" t="s">
        <v>1268</v>
      </c>
      <c r="E1148" s="12" t="s">
        <v>2544</v>
      </c>
      <c r="F1148" s="6" t="str">
        <f t="shared" si="49"/>
        <v>module=tax</v>
      </c>
      <c r="G1148" s="3" t="s">
        <v>114</v>
      </c>
    </row>
    <row r="1149" spans="1:7" ht="30" customHeight="1">
      <c r="A1149" s="3" t="s">
        <v>123</v>
      </c>
      <c r="B1149" s="3" t="s">
        <v>3</v>
      </c>
      <c r="C1149" s="3" t="s">
        <v>1269</v>
      </c>
      <c r="D1149" s="3" t="s">
        <v>1269</v>
      </c>
      <c r="E1149" s="12" t="s">
        <v>2545</v>
      </c>
      <c r="F1149" s="6" t="str">
        <f t="shared" si="49"/>
        <v>module=tax</v>
      </c>
      <c r="G1149" s="3" t="s">
        <v>114</v>
      </c>
    </row>
    <row r="1150" spans="1:7" ht="30" customHeight="1">
      <c r="A1150" s="3" t="s">
        <v>123</v>
      </c>
      <c r="B1150" s="3" t="s">
        <v>3</v>
      </c>
      <c r="C1150" s="3" t="s">
        <v>1270</v>
      </c>
      <c r="D1150" s="3" t="s">
        <v>1270</v>
      </c>
      <c r="E1150" s="12" t="s">
        <v>2546</v>
      </c>
      <c r="F1150" s="6" t="str">
        <f t="shared" si="49"/>
        <v>module=tax</v>
      </c>
      <c r="G1150" s="3" t="s">
        <v>114</v>
      </c>
    </row>
    <row r="1151" spans="1:7" ht="30" customHeight="1">
      <c r="A1151" s="3" t="s">
        <v>123</v>
      </c>
      <c r="B1151" s="3" t="s">
        <v>3</v>
      </c>
      <c r="C1151" s="3" t="s">
        <v>1271</v>
      </c>
      <c r="D1151" s="3" t="s">
        <v>1271</v>
      </c>
      <c r="E1151" s="12" t="s">
        <v>2547</v>
      </c>
      <c r="F1151" s="6" t="str">
        <f t="shared" si="49"/>
        <v>module=tax</v>
      </c>
      <c r="G1151" s="3" t="s">
        <v>114</v>
      </c>
    </row>
    <row r="1152" spans="1:7" ht="30" customHeight="1">
      <c r="A1152" s="3" t="s">
        <v>123</v>
      </c>
      <c r="B1152" s="3" t="s">
        <v>3</v>
      </c>
      <c r="C1152" s="3" t="s">
        <v>1272</v>
      </c>
      <c r="D1152" s="3" t="s">
        <v>1272</v>
      </c>
      <c r="E1152" s="12" t="s">
        <v>2548</v>
      </c>
      <c r="F1152" s="6" t="str">
        <f t="shared" si="49"/>
        <v>module=tax</v>
      </c>
      <c r="G1152" s="3" t="s">
        <v>114</v>
      </c>
    </row>
    <row r="1153" spans="1:7" ht="30" customHeight="1">
      <c r="A1153" s="3" t="s">
        <v>123</v>
      </c>
      <c r="B1153" s="3" t="s">
        <v>3</v>
      </c>
      <c r="C1153" s="3" t="s">
        <v>1273</v>
      </c>
      <c r="D1153" s="3" t="s">
        <v>1273</v>
      </c>
      <c r="E1153" s="12" t="s">
        <v>2549</v>
      </c>
      <c r="F1153" s="6" t="str">
        <f t="shared" si="49"/>
        <v>module=tax</v>
      </c>
      <c r="G1153" s="3" t="s">
        <v>114</v>
      </c>
    </row>
    <row r="1154" spans="1:7" ht="30" customHeight="1">
      <c r="A1154" s="3" t="s">
        <v>123</v>
      </c>
      <c r="B1154" s="3" t="s">
        <v>3</v>
      </c>
      <c r="C1154" s="3" t="s">
        <v>1274</v>
      </c>
      <c r="D1154" s="3" t="s">
        <v>1274</v>
      </c>
      <c r="E1154" s="12" t="s">
        <v>2550</v>
      </c>
      <c r="F1154" s="6" t="str">
        <f t="shared" si="49"/>
        <v>module=tax</v>
      </c>
      <c r="G1154" s="3" t="s">
        <v>114</v>
      </c>
    </row>
    <row r="1155" spans="1:7" ht="30" customHeight="1">
      <c r="A1155" s="3" t="s">
        <v>123</v>
      </c>
      <c r="B1155" s="3" t="s">
        <v>3</v>
      </c>
      <c r="C1155" s="3" t="s">
        <v>1275</v>
      </c>
      <c r="D1155" s="3" t="s">
        <v>1275</v>
      </c>
      <c r="E1155" s="12" t="s">
        <v>2551</v>
      </c>
      <c r="F1155" s="6" t="str">
        <f t="shared" si="49"/>
        <v>module=tax</v>
      </c>
      <c r="G1155" s="3" t="s">
        <v>114</v>
      </c>
    </row>
    <row r="1156" spans="1:7" ht="30" customHeight="1">
      <c r="A1156" s="3" t="s">
        <v>123</v>
      </c>
      <c r="B1156" s="3" t="s">
        <v>3</v>
      </c>
      <c r="C1156" s="3" t="s">
        <v>1276</v>
      </c>
      <c r="D1156" s="3" t="s">
        <v>1276</v>
      </c>
      <c r="E1156" s="12" t="s">
        <v>2552</v>
      </c>
      <c r="F1156" s="6" t="str">
        <f t="shared" si="49"/>
        <v>module=tax</v>
      </c>
      <c r="G1156" s="3" t="s">
        <v>114</v>
      </c>
    </row>
    <row r="1157" spans="1:7" ht="30" customHeight="1">
      <c r="A1157" s="3" t="s">
        <v>123</v>
      </c>
      <c r="B1157" s="3" t="s">
        <v>3</v>
      </c>
      <c r="C1157" s="3" t="s">
        <v>1277</v>
      </c>
      <c r="D1157" s="3" t="s">
        <v>1277</v>
      </c>
      <c r="E1157" s="12" t="s">
        <v>2553</v>
      </c>
      <c r="F1157" s="6" t="str">
        <f t="shared" si="49"/>
        <v>module=tax</v>
      </c>
      <c r="G1157" s="3" t="s">
        <v>114</v>
      </c>
    </row>
    <row r="1158" spans="1:7" ht="30" customHeight="1">
      <c r="A1158" s="3" t="s">
        <v>123</v>
      </c>
      <c r="B1158" s="3" t="s">
        <v>3</v>
      </c>
      <c r="C1158" s="3" t="s">
        <v>1278</v>
      </c>
      <c r="D1158" s="3" t="s">
        <v>1278</v>
      </c>
      <c r="E1158" s="12" t="s">
        <v>2554</v>
      </c>
      <c r="F1158" s="6" t="str">
        <f t="shared" si="49"/>
        <v>module=tax</v>
      </c>
      <c r="G1158" s="3" t="s">
        <v>114</v>
      </c>
    </row>
    <row r="1159" spans="1:7" ht="30" customHeight="1">
      <c r="A1159" s="3" t="s">
        <v>123</v>
      </c>
      <c r="B1159" s="3" t="s">
        <v>3</v>
      </c>
      <c r="C1159" s="3" t="s">
        <v>1279</v>
      </c>
      <c r="D1159" s="3" t="s">
        <v>1279</v>
      </c>
      <c r="E1159" s="12" t="s">
        <v>2555</v>
      </c>
      <c r="F1159" s="6" t="str">
        <f t="shared" si="49"/>
        <v>module=tax</v>
      </c>
      <c r="G1159" s="3" t="s">
        <v>114</v>
      </c>
    </row>
    <row r="1160" spans="1:7" ht="30" customHeight="1">
      <c r="A1160" s="3" t="s">
        <v>123</v>
      </c>
      <c r="B1160" s="3" t="s">
        <v>3</v>
      </c>
      <c r="C1160" s="3" t="s">
        <v>1280</v>
      </c>
      <c r="D1160" s="3" t="s">
        <v>1280</v>
      </c>
      <c r="E1160" s="12" t="s">
        <v>2556</v>
      </c>
      <c r="F1160" s="6" t="str">
        <f t="shared" si="49"/>
        <v>module=tax</v>
      </c>
      <c r="G1160" s="3" t="s">
        <v>114</v>
      </c>
    </row>
    <row r="1161" spans="1:7" ht="30" customHeight="1">
      <c r="A1161" s="3" t="s">
        <v>123</v>
      </c>
      <c r="B1161" s="3" t="s">
        <v>3</v>
      </c>
      <c r="C1161" s="3" t="s">
        <v>1281</v>
      </c>
      <c r="D1161" s="3" t="s">
        <v>1281</v>
      </c>
      <c r="E1161" s="12" t="s">
        <v>2557</v>
      </c>
      <c r="F1161" s="6" t="str">
        <f t="shared" si="49"/>
        <v>module=tax</v>
      </c>
      <c r="G1161" s="3" t="s">
        <v>114</v>
      </c>
    </row>
    <row r="1162" spans="1:7" ht="30" customHeight="1">
      <c r="A1162" s="3" t="s">
        <v>123</v>
      </c>
      <c r="B1162" s="3" t="s">
        <v>3</v>
      </c>
      <c r="C1162" s="3" t="s">
        <v>1282</v>
      </c>
      <c r="D1162" s="3" t="s">
        <v>1282</v>
      </c>
      <c r="E1162" s="12" t="s">
        <v>2558</v>
      </c>
      <c r="F1162" s="6" t="str">
        <f t="shared" si="49"/>
        <v>module=tax</v>
      </c>
      <c r="G1162" s="3" t="s">
        <v>114</v>
      </c>
    </row>
  </sheetData>
  <autoFilter ref="A3:E3" xr:uid="{B52B600C-EDF1-4DF1-A86B-546C4EC0FE91}"/>
  <mergeCells count="1">
    <mergeCell ref="A1:E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30"/>
  <sheetViews>
    <sheetView topLeftCell="A22"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19" t="s">
        <v>42707</v>
      </c>
      <c r="B1" s="19"/>
      <c r="C1" s="19"/>
      <c r="D1" s="19"/>
      <c r="E1" s="19"/>
      <c r="F1" s="11"/>
      <c r="G1" s="11"/>
    </row>
    <row r="2" spans="1:7" ht="15" customHeight="1">
      <c r="A2" s="19"/>
      <c r="B2" s="19"/>
      <c r="C2" s="19"/>
      <c r="D2" s="19"/>
      <c r="E2" s="19"/>
      <c r="F2" s="11"/>
      <c r="G2" s="11"/>
    </row>
    <row r="3" spans="1:7" ht="30" customHeight="1">
      <c r="A3" s="4" t="s">
        <v>0</v>
      </c>
      <c r="B3" s="4" t="s">
        <v>42716</v>
      </c>
      <c r="C3" s="4" t="s">
        <v>42717</v>
      </c>
      <c r="D3" s="4" t="s">
        <v>42718</v>
      </c>
      <c r="E3" s="4" t="s">
        <v>42719</v>
      </c>
      <c r="F3" s="4" t="s">
        <v>42720</v>
      </c>
      <c r="G3" s="4" t="s">
        <v>42721</v>
      </c>
    </row>
    <row r="4" spans="1:7" ht="30" customHeight="1">
      <c r="A4" s="3" t="s">
        <v>2559</v>
      </c>
      <c r="B4" s="3" t="s">
        <v>3</v>
      </c>
      <c r="C4" s="3" t="s">
        <v>2563</v>
      </c>
      <c r="D4" s="3" t="s">
        <v>2563</v>
      </c>
      <c r="E4" s="12" t="s">
        <v>2690</v>
      </c>
      <c r="F4" s="6" t="str">
        <f>HYPERLINK("http://www.ssc.wisc.edu/wlsresearch/documentation/waves/?wave=wls5764&amp;module=asum","module=asum")</f>
        <v>module=asum</v>
      </c>
      <c r="G4" s="3" t="s">
        <v>114</v>
      </c>
    </row>
    <row r="5" spans="1:7" ht="30" customHeight="1">
      <c r="A5" s="3" t="s">
        <v>2559</v>
      </c>
      <c r="B5" s="3" t="s">
        <v>3</v>
      </c>
      <c r="C5" s="3" t="s">
        <v>2564</v>
      </c>
      <c r="D5" s="3" t="s">
        <v>2564</v>
      </c>
      <c r="E5" s="12" t="s">
        <v>2691</v>
      </c>
      <c r="F5" s="6" t="str">
        <f>HYPERLINK("http://www.ssc.wisc.edu/wlsresearch/documentation/waves/?wave=wls5764&amp;module=asum","module=asum")</f>
        <v>module=asum</v>
      </c>
      <c r="G5" s="3" t="s">
        <v>114</v>
      </c>
    </row>
    <row r="6" spans="1:7" ht="30" customHeight="1">
      <c r="A6" s="3" t="s">
        <v>2559</v>
      </c>
      <c r="B6" s="3" t="s">
        <v>3</v>
      </c>
      <c r="C6" s="3" t="s">
        <v>2565</v>
      </c>
      <c r="D6" s="3" t="s">
        <v>2565</v>
      </c>
      <c r="E6" s="12" t="s">
        <v>2692</v>
      </c>
      <c r="F6" s="6" t="str">
        <f>HYPERLINK("http://www.ssc.wisc.edu/wlsresearch/documentation/waves/?wave=wls5764&amp;module=asum","module=asum")</f>
        <v>module=asum</v>
      </c>
      <c r="G6" s="3" t="s">
        <v>114</v>
      </c>
    </row>
    <row r="7" spans="1:7" ht="30" customHeight="1">
      <c r="A7" s="3" t="s">
        <v>2559</v>
      </c>
      <c r="B7" s="3" t="s">
        <v>3</v>
      </c>
      <c r="C7" s="3" t="s">
        <v>2566</v>
      </c>
      <c r="D7" s="3" t="s">
        <v>2566</v>
      </c>
      <c r="E7" s="12" t="s">
        <v>2693</v>
      </c>
      <c r="F7" s="6" t="str">
        <f>HYPERLINK("http://www.ssc.wisc.edu/wlsresearch/documentation/waves/?wave=wls5764&amp;module=asum","module=asum")</f>
        <v>module=asum</v>
      </c>
      <c r="G7" s="3" t="s">
        <v>114</v>
      </c>
    </row>
    <row r="8" spans="1:7" ht="30" customHeight="1">
      <c r="A8" s="3" t="s">
        <v>2560</v>
      </c>
      <c r="B8" s="3" t="s">
        <v>3</v>
      </c>
      <c r="C8" s="3" t="s">
        <v>2567</v>
      </c>
      <c r="D8" s="3" t="s">
        <v>2567</v>
      </c>
      <c r="E8" s="12" t="s">
        <v>2694</v>
      </c>
      <c r="F8" s="6" t="str">
        <f t="shared" ref="F8:F48" si="0">HYPERLINK("http://www.ssc.wisc.edu/wlsresearch/documentation/waves/?wave=wls5764&amp;module=aasp","module=aasp")</f>
        <v>module=aasp</v>
      </c>
      <c r="G8" s="3" t="s">
        <v>114</v>
      </c>
    </row>
    <row r="9" spans="1:7" ht="30" customHeight="1">
      <c r="A9" s="3" t="s">
        <v>2560</v>
      </c>
      <c r="B9" s="3" t="s">
        <v>3</v>
      </c>
      <c r="C9" s="3" t="s">
        <v>2568</v>
      </c>
      <c r="D9" s="3" t="s">
        <v>2568</v>
      </c>
      <c r="E9" s="1" t="s">
        <v>2695</v>
      </c>
      <c r="F9" s="6" t="str">
        <f t="shared" si="0"/>
        <v>module=aasp</v>
      </c>
      <c r="G9" s="3" t="s">
        <v>114</v>
      </c>
    </row>
    <row r="10" spans="1:7" ht="30" customHeight="1">
      <c r="A10" s="3" t="s">
        <v>2560</v>
      </c>
      <c r="B10" s="3" t="s">
        <v>3</v>
      </c>
      <c r="C10" s="3" t="s">
        <v>2569</v>
      </c>
      <c r="D10" s="3" t="s">
        <v>2569</v>
      </c>
      <c r="E10" s="12" t="s">
        <v>2696</v>
      </c>
      <c r="F10" s="6" t="str">
        <f t="shared" si="0"/>
        <v>module=aasp</v>
      </c>
      <c r="G10" s="3" t="s">
        <v>114</v>
      </c>
    </row>
    <row r="11" spans="1:7" ht="30" customHeight="1">
      <c r="A11" s="3" t="s">
        <v>2560</v>
      </c>
      <c r="B11" s="3" t="s">
        <v>3</v>
      </c>
      <c r="C11" s="3" t="s">
        <v>2570</v>
      </c>
      <c r="D11" s="3" t="s">
        <v>2570</v>
      </c>
      <c r="E11" s="12" t="s">
        <v>2697</v>
      </c>
      <c r="F11" s="6" t="str">
        <f t="shared" si="0"/>
        <v>module=aasp</v>
      </c>
      <c r="G11" s="3" t="s">
        <v>114</v>
      </c>
    </row>
    <row r="12" spans="1:7" ht="30" customHeight="1">
      <c r="A12" s="3" t="s">
        <v>2560</v>
      </c>
      <c r="B12" s="3" t="s">
        <v>3</v>
      </c>
      <c r="C12" s="3" t="s">
        <v>2571</v>
      </c>
      <c r="D12" s="3" t="s">
        <v>2571</v>
      </c>
      <c r="E12" s="12" t="s">
        <v>2698</v>
      </c>
      <c r="F12" s="6" t="str">
        <f t="shared" si="0"/>
        <v>module=aasp</v>
      </c>
      <c r="G12" s="3" t="s">
        <v>114</v>
      </c>
    </row>
    <row r="13" spans="1:7" ht="30" customHeight="1">
      <c r="A13" s="3" t="s">
        <v>2560</v>
      </c>
      <c r="B13" s="3" t="s">
        <v>3</v>
      </c>
      <c r="C13" s="3" t="s">
        <v>2572</v>
      </c>
      <c r="D13" s="3" t="s">
        <v>2572</v>
      </c>
      <c r="E13" s="12" t="s">
        <v>2699</v>
      </c>
      <c r="F13" s="6" t="str">
        <f t="shared" si="0"/>
        <v>module=aasp</v>
      </c>
      <c r="G13" s="3" t="s">
        <v>114</v>
      </c>
    </row>
    <row r="14" spans="1:7" ht="30" customHeight="1">
      <c r="A14" s="3" t="s">
        <v>2560</v>
      </c>
      <c r="B14" s="3" t="s">
        <v>3</v>
      </c>
      <c r="C14" s="3" t="s">
        <v>2573</v>
      </c>
      <c r="D14" s="3" t="s">
        <v>2573</v>
      </c>
      <c r="E14" s="12" t="s">
        <v>2700</v>
      </c>
      <c r="F14" s="6" t="str">
        <f t="shared" si="0"/>
        <v>module=aasp</v>
      </c>
      <c r="G14" s="3" t="s">
        <v>114</v>
      </c>
    </row>
    <row r="15" spans="1:7" ht="30" customHeight="1">
      <c r="A15" s="3" t="s">
        <v>2560</v>
      </c>
      <c r="B15" s="3" t="s">
        <v>3</v>
      </c>
      <c r="C15" s="3" t="s">
        <v>2574</v>
      </c>
      <c r="D15" s="3" t="s">
        <v>2574</v>
      </c>
      <c r="E15" s="12" t="s">
        <v>2701</v>
      </c>
      <c r="F15" s="6" t="str">
        <f t="shared" si="0"/>
        <v>module=aasp</v>
      </c>
      <c r="G15" s="3" t="s">
        <v>114</v>
      </c>
    </row>
    <row r="16" spans="1:7" ht="30" customHeight="1">
      <c r="A16" s="3" t="s">
        <v>2560</v>
      </c>
      <c r="B16" s="3" t="s">
        <v>3</v>
      </c>
      <c r="C16" s="3" t="s">
        <v>2575</v>
      </c>
      <c r="D16" s="3" t="s">
        <v>2575</v>
      </c>
      <c r="E16" s="12" t="s">
        <v>2702</v>
      </c>
      <c r="F16" s="6" t="str">
        <f t="shared" si="0"/>
        <v>module=aasp</v>
      </c>
      <c r="G16" s="3" t="s">
        <v>114</v>
      </c>
    </row>
    <row r="17" spans="1:7" ht="30" customHeight="1">
      <c r="A17" s="3" t="s">
        <v>2560</v>
      </c>
      <c r="B17" s="3" t="s">
        <v>3</v>
      </c>
      <c r="C17" s="3" t="s">
        <v>2576</v>
      </c>
      <c r="D17" s="3" t="s">
        <v>2576</v>
      </c>
      <c r="E17" s="12" t="s">
        <v>2703</v>
      </c>
      <c r="F17" s="6" t="str">
        <f t="shared" si="0"/>
        <v>module=aasp</v>
      </c>
      <c r="G17" s="3" t="s">
        <v>114</v>
      </c>
    </row>
    <row r="18" spans="1:7" ht="30" customHeight="1">
      <c r="A18" s="3" t="s">
        <v>2560</v>
      </c>
      <c r="B18" s="3" t="s">
        <v>3</v>
      </c>
      <c r="C18" s="3" t="s">
        <v>2577</v>
      </c>
      <c r="D18" s="3" t="s">
        <v>2577</v>
      </c>
      <c r="E18" s="12" t="s">
        <v>2704</v>
      </c>
      <c r="F18" s="6" t="str">
        <f t="shared" si="0"/>
        <v>module=aasp</v>
      </c>
      <c r="G18" s="3" t="s">
        <v>114</v>
      </c>
    </row>
    <row r="19" spans="1:7" ht="30" customHeight="1">
      <c r="A19" s="3" t="s">
        <v>2560</v>
      </c>
      <c r="B19" s="3" t="s">
        <v>3</v>
      </c>
      <c r="C19" s="3" t="s">
        <v>2578</v>
      </c>
      <c r="D19" s="3" t="s">
        <v>2578</v>
      </c>
      <c r="E19" s="12" t="s">
        <v>2705</v>
      </c>
      <c r="F19" s="6" t="str">
        <f t="shared" si="0"/>
        <v>module=aasp</v>
      </c>
      <c r="G19" s="3" t="s">
        <v>114</v>
      </c>
    </row>
    <row r="20" spans="1:7" ht="30" customHeight="1">
      <c r="A20" s="3" t="s">
        <v>2560</v>
      </c>
      <c r="B20" s="3" t="s">
        <v>3</v>
      </c>
      <c r="C20" s="3" t="s">
        <v>2579</v>
      </c>
      <c r="D20" s="3" t="s">
        <v>2579</v>
      </c>
      <c r="E20" s="12" t="s">
        <v>2706</v>
      </c>
      <c r="F20" s="6" t="str">
        <f t="shared" si="0"/>
        <v>module=aasp</v>
      </c>
      <c r="G20" s="3" t="s">
        <v>114</v>
      </c>
    </row>
    <row r="21" spans="1:7" ht="30" customHeight="1">
      <c r="A21" s="3" t="s">
        <v>2560</v>
      </c>
      <c r="B21" s="3" t="s">
        <v>3</v>
      </c>
      <c r="C21" s="3" t="s">
        <v>2580</v>
      </c>
      <c r="D21" s="3" t="s">
        <v>2580</v>
      </c>
      <c r="E21" s="12" t="s">
        <v>2707</v>
      </c>
      <c r="F21" s="6" t="str">
        <f t="shared" si="0"/>
        <v>module=aasp</v>
      </c>
      <c r="G21" s="3" t="s">
        <v>114</v>
      </c>
    </row>
    <row r="22" spans="1:7" ht="30" customHeight="1">
      <c r="A22" s="3" t="s">
        <v>2560</v>
      </c>
      <c r="B22" s="3" t="s">
        <v>3</v>
      </c>
      <c r="C22" s="3" t="s">
        <v>2581</v>
      </c>
      <c r="D22" s="3" t="s">
        <v>2581</v>
      </c>
      <c r="E22" s="12" t="s">
        <v>2708</v>
      </c>
      <c r="F22" s="6" t="str">
        <f t="shared" si="0"/>
        <v>module=aasp</v>
      </c>
      <c r="G22" s="3" t="s">
        <v>114</v>
      </c>
    </row>
    <row r="23" spans="1:7" ht="30" customHeight="1">
      <c r="A23" s="3" t="s">
        <v>2560</v>
      </c>
      <c r="B23" s="3" t="s">
        <v>3</v>
      </c>
      <c r="C23" s="3" t="s">
        <v>2582</v>
      </c>
      <c r="D23" s="3" t="s">
        <v>2582</v>
      </c>
      <c r="E23" s="12" t="s">
        <v>2709</v>
      </c>
      <c r="F23" s="6" t="str">
        <f t="shared" si="0"/>
        <v>module=aasp</v>
      </c>
      <c r="G23" s="3" t="s">
        <v>114</v>
      </c>
    </row>
    <row r="24" spans="1:7" ht="30" customHeight="1">
      <c r="A24" s="3" t="s">
        <v>2560</v>
      </c>
      <c r="B24" s="3" t="s">
        <v>3</v>
      </c>
      <c r="C24" s="3" t="s">
        <v>2583</v>
      </c>
      <c r="D24" s="3" t="s">
        <v>2583</v>
      </c>
      <c r="E24" s="12" t="s">
        <v>2710</v>
      </c>
      <c r="F24" s="6" t="str">
        <f t="shared" si="0"/>
        <v>module=aasp</v>
      </c>
      <c r="G24" s="3" t="s">
        <v>114</v>
      </c>
    </row>
    <row r="25" spans="1:7" ht="30" customHeight="1">
      <c r="A25" s="3" t="s">
        <v>2560</v>
      </c>
      <c r="B25" s="3" t="s">
        <v>3</v>
      </c>
      <c r="C25" s="3" t="s">
        <v>2584</v>
      </c>
      <c r="D25" s="3" t="s">
        <v>2584</v>
      </c>
      <c r="E25" s="12" t="s">
        <v>2711</v>
      </c>
      <c r="F25" s="6" t="str">
        <f t="shared" si="0"/>
        <v>module=aasp</v>
      </c>
      <c r="G25" s="3" t="s">
        <v>114</v>
      </c>
    </row>
    <row r="26" spans="1:7" ht="30" customHeight="1">
      <c r="A26" s="3" t="s">
        <v>2560</v>
      </c>
      <c r="B26" s="3" t="s">
        <v>3</v>
      </c>
      <c r="C26" s="3" t="s">
        <v>2585</v>
      </c>
      <c r="D26" s="3" t="s">
        <v>2585</v>
      </c>
      <c r="E26" s="12" t="s">
        <v>2712</v>
      </c>
      <c r="F26" s="6" t="str">
        <f t="shared" si="0"/>
        <v>module=aasp</v>
      </c>
      <c r="G26" s="3" t="s">
        <v>114</v>
      </c>
    </row>
    <row r="27" spans="1:7" ht="30" customHeight="1">
      <c r="A27" s="3" t="s">
        <v>2560</v>
      </c>
      <c r="B27" s="3" t="s">
        <v>3</v>
      </c>
      <c r="C27" s="3" t="s">
        <v>2586</v>
      </c>
      <c r="D27" s="3" t="s">
        <v>2586</v>
      </c>
      <c r="E27" s="12" t="s">
        <v>2713</v>
      </c>
      <c r="F27" s="6" t="str">
        <f t="shared" si="0"/>
        <v>module=aasp</v>
      </c>
      <c r="G27" s="3" t="s">
        <v>114</v>
      </c>
    </row>
    <row r="28" spans="1:7" ht="30" customHeight="1">
      <c r="A28" s="3" t="s">
        <v>2560</v>
      </c>
      <c r="B28" s="3" t="s">
        <v>3</v>
      </c>
      <c r="C28" s="3" t="s">
        <v>2587</v>
      </c>
      <c r="D28" s="3" t="s">
        <v>2587</v>
      </c>
      <c r="E28" s="12" t="s">
        <v>2714</v>
      </c>
      <c r="F28" s="6" t="str">
        <f t="shared" si="0"/>
        <v>module=aasp</v>
      </c>
      <c r="G28" s="3" t="s">
        <v>114</v>
      </c>
    </row>
    <row r="29" spans="1:7" ht="30" customHeight="1">
      <c r="A29" s="3" t="s">
        <v>2560</v>
      </c>
      <c r="B29" s="3" t="s">
        <v>3</v>
      </c>
      <c r="C29" s="3" t="s">
        <v>2588</v>
      </c>
      <c r="D29" s="3" t="s">
        <v>2588</v>
      </c>
      <c r="E29" s="12" t="s">
        <v>2715</v>
      </c>
      <c r="F29" s="6" t="str">
        <f t="shared" si="0"/>
        <v>module=aasp</v>
      </c>
      <c r="G29" s="3" t="s">
        <v>114</v>
      </c>
    </row>
    <row r="30" spans="1:7" ht="30" customHeight="1">
      <c r="A30" s="3" t="s">
        <v>2560</v>
      </c>
      <c r="B30" s="3" t="s">
        <v>3</v>
      </c>
      <c r="C30" s="3" t="s">
        <v>2589</v>
      </c>
      <c r="D30" s="3" t="s">
        <v>2589</v>
      </c>
      <c r="E30" s="12" t="s">
        <v>2716</v>
      </c>
      <c r="F30" s="6" t="str">
        <f t="shared" si="0"/>
        <v>module=aasp</v>
      </c>
      <c r="G30" s="3" t="s">
        <v>114</v>
      </c>
    </row>
    <row r="31" spans="1:7" ht="30" customHeight="1">
      <c r="A31" s="3" t="s">
        <v>2560</v>
      </c>
      <c r="B31" s="3" t="s">
        <v>3</v>
      </c>
      <c r="C31" s="3" t="s">
        <v>2590</v>
      </c>
      <c r="D31" s="3" t="s">
        <v>2590</v>
      </c>
      <c r="E31" s="12" t="s">
        <v>2717</v>
      </c>
      <c r="F31" s="6" t="str">
        <f t="shared" si="0"/>
        <v>module=aasp</v>
      </c>
      <c r="G31" s="3" t="s">
        <v>114</v>
      </c>
    </row>
    <row r="32" spans="1:7" ht="30" customHeight="1">
      <c r="A32" s="3" t="s">
        <v>2560</v>
      </c>
      <c r="B32" s="3" t="s">
        <v>3</v>
      </c>
      <c r="C32" s="3" t="s">
        <v>2591</v>
      </c>
      <c r="D32" s="3" t="s">
        <v>2591</v>
      </c>
      <c r="E32" s="12" t="s">
        <v>2718</v>
      </c>
      <c r="F32" s="6" t="str">
        <f t="shared" si="0"/>
        <v>module=aasp</v>
      </c>
      <c r="G32" s="3" t="s">
        <v>114</v>
      </c>
    </row>
    <row r="33" spans="1:7" ht="30" customHeight="1">
      <c r="A33" s="3" t="s">
        <v>2560</v>
      </c>
      <c r="B33" s="3" t="s">
        <v>3</v>
      </c>
      <c r="C33" s="3" t="s">
        <v>2592</v>
      </c>
      <c r="D33" s="3" t="s">
        <v>2592</v>
      </c>
      <c r="E33" s="12" t="s">
        <v>2719</v>
      </c>
      <c r="F33" s="6" t="str">
        <f t="shared" si="0"/>
        <v>module=aasp</v>
      </c>
      <c r="G33" s="3" t="s">
        <v>114</v>
      </c>
    </row>
    <row r="34" spans="1:7" ht="30" customHeight="1">
      <c r="A34" s="3" t="s">
        <v>2560</v>
      </c>
      <c r="B34" s="3" t="s">
        <v>3</v>
      </c>
      <c r="C34" s="3" t="s">
        <v>2593</v>
      </c>
      <c r="D34" s="3" t="s">
        <v>2593</v>
      </c>
      <c r="E34" s="12" t="s">
        <v>2720</v>
      </c>
      <c r="F34" s="6" t="str">
        <f t="shared" si="0"/>
        <v>module=aasp</v>
      </c>
      <c r="G34" s="3" t="s">
        <v>114</v>
      </c>
    </row>
    <row r="35" spans="1:7" ht="30" customHeight="1">
      <c r="A35" s="3" t="s">
        <v>2560</v>
      </c>
      <c r="B35" s="3" t="s">
        <v>3</v>
      </c>
      <c r="C35" s="3" t="s">
        <v>2594</v>
      </c>
      <c r="D35" s="3" t="s">
        <v>2594</v>
      </c>
      <c r="E35" s="12" t="s">
        <v>2721</v>
      </c>
      <c r="F35" s="6" t="str">
        <f t="shared" si="0"/>
        <v>module=aasp</v>
      </c>
      <c r="G35" s="3" t="s">
        <v>114</v>
      </c>
    </row>
    <row r="36" spans="1:7" ht="30" customHeight="1">
      <c r="A36" s="3" t="s">
        <v>2560</v>
      </c>
      <c r="B36" s="3" t="s">
        <v>3</v>
      </c>
      <c r="C36" s="3" t="s">
        <v>2595</v>
      </c>
      <c r="D36" s="3" t="s">
        <v>2595</v>
      </c>
      <c r="E36" s="12" t="s">
        <v>2722</v>
      </c>
      <c r="F36" s="6" t="str">
        <f t="shared" si="0"/>
        <v>module=aasp</v>
      </c>
      <c r="G36" s="3" t="s">
        <v>114</v>
      </c>
    </row>
    <row r="37" spans="1:7" ht="30" customHeight="1">
      <c r="A37" s="3" t="s">
        <v>2560</v>
      </c>
      <c r="B37" s="3" t="s">
        <v>3</v>
      </c>
      <c r="C37" s="3" t="s">
        <v>2596</v>
      </c>
      <c r="D37" s="3" t="s">
        <v>2596</v>
      </c>
      <c r="E37" s="12" t="s">
        <v>2723</v>
      </c>
      <c r="F37" s="6" t="str">
        <f t="shared" si="0"/>
        <v>module=aasp</v>
      </c>
      <c r="G37" s="3" t="s">
        <v>114</v>
      </c>
    </row>
    <row r="38" spans="1:7" ht="30" customHeight="1">
      <c r="A38" s="3" t="s">
        <v>2560</v>
      </c>
      <c r="B38" s="3" t="s">
        <v>3</v>
      </c>
      <c r="C38" s="3" t="s">
        <v>2597</v>
      </c>
      <c r="D38" s="3" t="s">
        <v>2597</v>
      </c>
      <c r="E38" s="12" t="s">
        <v>2724</v>
      </c>
      <c r="F38" s="6" t="str">
        <f t="shared" si="0"/>
        <v>module=aasp</v>
      </c>
      <c r="G38" s="3" t="s">
        <v>114</v>
      </c>
    </row>
    <row r="39" spans="1:7" ht="30" customHeight="1">
      <c r="A39" s="3" t="s">
        <v>2560</v>
      </c>
      <c r="B39" s="3" t="s">
        <v>3</v>
      </c>
      <c r="C39" s="3" t="s">
        <v>2598</v>
      </c>
      <c r="D39" s="3" t="s">
        <v>2598</v>
      </c>
      <c r="E39" s="12" t="s">
        <v>2725</v>
      </c>
      <c r="F39" s="6" t="str">
        <f t="shared" si="0"/>
        <v>module=aasp</v>
      </c>
      <c r="G39" s="3" t="s">
        <v>114</v>
      </c>
    </row>
    <row r="40" spans="1:7" ht="30" customHeight="1">
      <c r="A40" s="3" t="s">
        <v>2560</v>
      </c>
      <c r="B40" s="3" t="s">
        <v>3</v>
      </c>
      <c r="C40" s="3" t="s">
        <v>2599</v>
      </c>
      <c r="D40" s="3" t="s">
        <v>2599</v>
      </c>
      <c r="E40" s="12" t="s">
        <v>2726</v>
      </c>
      <c r="F40" s="6" t="str">
        <f t="shared" si="0"/>
        <v>module=aasp</v>
      </c>
      <c r="G40" s="3" t="s">
        <v>114</v>
      </c>
    </row>
    <row r="41" spans="1:7" ht="30" customHeight="1">
      <c r="A41" s="3" t="s">
        <v>2560</v>
      </c>
      <c r="B41" s="3" t="s">
        <v>3</v>
      </c>
      <c r="C41" s="3" t="s">
        <v>2600</v>
      </c>
      <c r="D41" s="3" t="s">
        <v>2600</v>
      </c>
      <c r="E41" s="12" t="s">
        <v>2727</v>
      </c>
      <c r="F41" s="6" t="str">
        <f t="shared" si="0"/>
        <v>module=aasp</v>
      </c>
      <c r="G41" s="3" t="s">
        <v>114</v>
      </c>
    </row>
    <row r="42" spans="1:7" ht="30" customHeight="1">
      <c r="A42" s="3" t="s">
        <v>2560</v>
      </c>
      <c r="B42" s="3" t="s">
        <v>3</v>
      </c>
      <c r="C42" s="3" t="s">
        <v>2601</v>
      </c>
      <c r="D42" s="3" t="s">
        <v>2601</v>
      </c>
      <c r="E42" s="12" t="s">
        <v>2728</v>
      </c>
      <c r="F42" s="6" t="str">
        <f t="shared" si="0"/>
        <v>module=aasp</v>
      </c>
      <c r="G42" s="3" t="s">
        <v>114</v>
      </c>
    </row>
    <row r="43" spans="1:7" ht="30" customHeight="1">
      <c r="A43" s="3" t="s">
        <v>2560</v>
      </c>
      <c r="B43" s="3" t="s">
        <v>3</v>
      </c>
      <c r="C43" s="3" t="s">
        <v>2602</v>
      </c>
      <c r="D43" s="3" t="s">
        <v>2602</v>
      </c>
      <c r="E43" s="12" t="s">
        <v>2729</v>
      </c>
      <c r="F43" s="6" t="str">
        <f t="shared" si="0"/>
        <v>module=aasp</v>
      </c>
      <c r="G43" s="3" t="s">
        <v>114</v>
      </c>
    </row>
    <row r="44" spans="1:7" ht="30" customHeight="1">
      <c r="A44" s="3" t="s">
        <v>2560</v>
      </c>
      <c r="B44" s="3" t="s">
        <v>3</v>
      </c>
      <c r="C44" s="3" t="s">
        <v>2603</v>
      </c>
      <c r="D44" s="3" t="s">
        <v>2603</v>
      </c>
      <c r="E44" s="12" t="s">
        <v>2730</v>
      </c>
      <c r="F44" s="6" t="str">
        <f t="shared" si="0"/>
        <v>module=aasp</v>
      </c>
      <c r="G44" s="3" t="s">
        <v>114</v>
      </c>
    </row>
    <row r="45" spans="1:7" ht="30" customHeight="1">
      <c r="A45" s="3" t="s">
        <v>2560</v>
      </c>
      <c r="B45" s="3" t="s">
        <v>3</v>
      </c>
      <c r="C45" s="3" t="s">
        <v>2604</v>
      </c>
      <c r="D45" s="3" t="s">
        <v>2604</v>
      </c>
      <c r="E45" s="12" t="s">
        <v>2731</v>
      </c>
      <c r="F45" s="6" t="str">
        <f t="shared" si="0"/>
        <v>module=aasp</v>
      </c>
      <c r="G45" s="3" t="s">
        <v>114</v>
      </c>
    </row>
    <row r="46" spans="1:7" ht="30" customHeight="1">
      <c r="A46" s="3" t="s">
        <v>2560</v>
      </c>
      <c r="B46" s="3" t="s">
        <v>3</v>
      </c>
      <c r="C46" s="3" t="s">
        <v>2605</v>
      </c>
      <c r="D46" s="3" t="s">
        <v>2605</v>
      </c>
      <c r="E46" s="12" t="s">
        <v>2732</v>
      </c>
      <c r="F46" s="6" t="str">
        <f t="shared" si="0"/>
        <v>module=aasp</v>
      </c>
      <c r="G46" s="3" t="s">
        <v>114</v>
      </c>
    </row>
    <row r="47" spans="1:7" ht="30" customHeight="1">
      <c r="A47" s="3" t="s">
        <v>2560</v>
      </c>
      <c r="B47" s="3" t="s">
        <v>3</v>
      </c>
      <c r="C47" s="3" t="s">
        <v>2606</v>
      </c>
      <c r="D47" s="3" t="s">
        <v>2606</v>
      </c>
      <c r="E47" s="12" t="s">
        <v>2733</v>
      </c>
      <c r="F47" s="6" t="str">
        <f t="shared" si="0"/>
        <v>module=aasp</v>
      </c>
      <c r="G47" s="3" t="s">
        <v>114</v>
      </c>
    </row>
    <row r="48" spans="1:7" ht="30" customHeight="1">
      <c r="A48" s="3" t="s">
        <v>2560</v>
      </c>
      <c r="B48" s="3" t="s">
        <v>3</v>
      </c>
      <c r="C48" s="3" t="s">
        <v>2607</v>
      </c>
      <c r="D48" s="3" t="s">
        <v>2607</v>
      </c>
      <c r="E48" s="12" t="s">
        <v>2734</v>
      </c>
      <c r="F48" s="6" t="str">
        <f t="shared" si="0"/>
        <v>module=aasp</v>
      </c>
      <c r="G48" s="3" t="s">
        <v>114</v>
      </c>
    </row>
    <row r="49" spans="1:7" ht="30" customHeight="1">
      <c r="A49" s="3" t="s">
        <v>2561</v>
      </c>
      <c r="B49" s="3" t="s">
        <v>3</v>
      </c>
      <c r="C49" s="3" t="s">
        <v>2608</v>
      </c>
      <c r="D49" s="3" t="s">
        <v>2608</v>
      </c>
      <c r="E49" s="12" t="s">
        <v>2735</v>
      </c>
      <c r="F49" s="6" t="str">
        <f t="shared" ref="F49:F54" si="1">HYPERLINK("http://www.ssc.wisc.edu/wlsresearch/documentation/waves/?wave=wls5764&amp;module=apar","module=apar")</f>
        <v>module=apar</v>
      </c>
      <c r="G49" s="3" t="s">
        <v>114</v>
      </c>
    </row>
    <row r="50" spans="1:7" ht="30" customHeight="1">
      <c r="A50" s="3" t="s">
        <v>2561</v>
      </c>
      <c r="B50" s="3" t="s">
        <v>3</v>
      </c>
      <c r="C50" s="3" t="s">
        <v>2609</v>
      </c>
      <c r="D50" s="3" t="s">
        <v>2609</v>
      </c>
      <c r="E50" s="12" t="s">
        <v>2736</v>
      </c>
      <c r="F50" s="6" t="str">
        <f t="shared" si="1"/>
        <v>module=apar</v>
      </c>
      <c r="G50" s="3" t="s">
        <v>114</v>
      </c>
    </row>
    <row r="51" spans="1:7" ht="30" customHeight="1">
      <c r="A51" s="3" t="s">
        <v>2561</v>
      </c>
      <c r="B51" s="3" t="s">
        <v>3</v>
      </c>
      <c r="C51" s="3" t="s">
        <v>2610</v>
      </c>
      <c r="D51" s="3" t="s">
        <v>2610</v>
      </c>
      <c r="E51" s="12" t="s">
        <v>2737</v>
      </c>
      <c r="F51" s="6" t="str">
        <f t="shared" si="1"/>
        <v>module=apar</v>
      </c>
      <c r="G51" s="3" t="s">
        <v>114</v>
      </c>
    </row>
    <row r="52" spans="1:7" ht="30" customHeight="1">
      <c r="A52" s="3" t="s">
        <v>2561</v>
      </c>
      <c r="B52" s="3" t="s">
        <v>3</v>
      </c>
      <c r="C52" s="3" t="s">
        <v>2611</v>
      </c>
      <c r="D52" s="3" t="s">
        <v>2611</v>
      </c>
      <c r="E52" s="12" t="s">
        <v>2738</v>
      </c>
      <c r="F52" s="6" t="str">
        <f t="shared" si="1"/>
        <v>module=apar</v>
      </c>
      <c r="G52" s="3" t="s">
        <v>114</v>
      </c>
    </row>
    <row r="53" spans="1:7" ht="30" customHeight="1">
      <c r="A53" s="3" t="s">
        <v>2561</v>
      </c>
      <c r="B53" s="3" t="s">
        <v>3</v>
      </c>
      <c r="C53" s="3" t="s">
        <v>2612</v>
      </c>
      <c r="D53" s="3" t="s">
        <v>2612</v>
      </c>
      <c r="E53" s="12" t="s">
        <v>2739</v>
      </c>
      <c r="F53" s="6" t="str">
        <f t="shared" si="1"/>
        <v>module=apar</v>
      </c>
      <c r="G53" s="3" t="s">
        <v>114</v>
      </c>
    </row>
    <row r="54" spans="1:7" ht="30" customHeight="1">
      <c r="A54" s="3" t="s">
        <v>2561</v>
      </c>
      <c r="B54" s="3" t="s">
        <v>3</v>
      </c>
      <c r="C54" s="3" t="s">
        <v>2613</v>
      </c>
      <c r="D54" s="3" t="s">
        <v>2613</v>
      </c>
      <c r="E54" s="12" t="s">
        <v>2740</v>
      </c>
      <c r="F54" s="6" t="str">
        <f t="shared" si="1"/>
        <v>module=apar</v>
      </c>
      <c r="G54" s="3" t="s">
        <v>114</v>
      </c>
    </row>
    <row r="55" spans="1:7" ht="30" customHeight="1">
      <c r="A55" s="3" t="s">
        <v>121</v>
      </c>
      <c r="B55" s="3" t="s">
        <v>3</v>
      </c>
      <c r="C55" s="3" t="s">
        <v>2614</v>
      </c>
      <c r="D55" s="3" t="s">
        <v>2614</v>
      </c>
      <c r="E55" s="12" t="s">
        <v>2741</v>
      </c>
      <c r="F55" s="6" t="str">
        <f t="shared" ref="F55:F91" si="2">HYPERLINK("http://www.ssc.wisc.edu/wlsresearch/documentation/waves/?wave=wls5764&amp;module=aedu","module=aedu")</f>
        <v>module=aedu</v>
      </c>
      <c r="G55" s="3" t="s">
        <v>114</v>
      </c>
    </row>
    <row r="56" spans="1:7" ht="30" customHeight="1">
      <c r="A56" s="3" t="s">
        <v>121</v>
      </c>
      <c r="B56" s="3" t="s">
        <v>3</v>
      </c>
      <c r="C56" s="3" t="s">
        <v>2615</v>
      </c>
      <c r="D56" s="3" t="s">
        <v>2615</v>
      </c>
      <c r="E56" s="12" t="s">
        <v>2742</v>
      </c>
      <c r="F56" s="6" t="str">
        <f t="shared" si="2"/>
        <v>module=aedu</v>
      </c>
      <c r="G56" s="3" t="s">
        <v>114</v>
      </c>
    </row>
    <row r="57" spans="1:7" ht="30" customHeight="1">
      <c r="A57" s="3" t="s">
        <v>121</v>
      </c>
      <c r="B57" s="3" t="s">
        <v>3</v>
      </c>
      <c r="C57" s="3" t="s">
        <v>2616</v>
      </c>
      <c r="D57" s="3" t="s">
        <v>2616</v>
      </c>
      <c r="E57" s="12" t="s">
        <v>2743</v>
      </c>
      <c r="F57" s="6" t="str">
        <f t="shared" si="2"/>
        <v>module=aedu</v>
      </c>
      <c r="G57" s="3" t="s">
        <v>114</v>
      </c>
    </row>
    <row r="58" spans="1:7" ht="30" customHeight="1">
      <c r="A58" s="3" t="s">
        <v>121</v>
      </c>
      <c r="B58" s="3" t="s">
        <v>3</v>
      </c>
      <c r="C58" s="3" t="s">
        <v>2617</v>
      </c>
      <c r="D58" s="3" t="s">
        <v>2617</v>
      </c>
      <c r="E58" s="12" t="s">
        <v>2744</v>
      </c>
      <c r="F58" s="6" t="str">
        <f t="shared" si="2"/>
        <v>module=aedu</v>
      </c>
      <c r="G58" s="3" t="s">
        <v>114</v>
      </c>
    </row>
    <row r="59" spans="1:7" ht="30" customHeight="1">
      <c r="A59" s="3" t="s">
        <v>121</v>
      </c>
      <c r="B59" s="3" t="s">
        <v>3</v>
      </c>
      <c r="C59" s="3" t="s">
        <v>2618</v>
      </c>
      <c r="D59" s="3" t="s">
        <v>2618</v>
      </c>
      <c r="E59" s="12" t="s">
        <v>2745</v>
      </c>
      <c r="F59" s="6" t="str">
        <f t="shared" si="2"/>
        <v>module=aedu</v>
      </c>
      <c r="G59" s="3" t="s">
        <v>114</v>
      </c>
    </row>
    <row r="60" spans="1:7" ht="30" customHeight="1">
      <c r="A60" s="3" t="s">
        <v>121</v>
      </c>
      <c r="B60" s="3" t="s">
        <v>3</v>
      </c>
      <c r="C60" s="3" t="s">
        <v>2619</v>
      </c>
      <c r="D60" s="3" t="s">
        <v>2619</v>
      </c>
      <c r="E60" s="12" t="s">
        <v>2746</v>
      </c>
      <c r="F60" s="6" t="str">
        <f t="shared" si="2"/>
        <v>module=aedu</v>
      </c>
      <c r="G60" s="3" t="s">
        <v>114</v>
      </c>
    </row>
    <row r="61" spans="1:7" ht="30" customHeight="1">
      <c r="A61" s="3" t="s">
        <v>121</v>
      </c>
      <c r="B61" s="3" t="s">
        <v>3</v>
      </c>
      <c r="C61" s="3" t="s">
        <v>2620</v>
      </c>
      <c r="D61" s="3" t="s">
        <v>2620</v>
      </c>
      <c r="E61" s="12" t="s">
        <v>2747</v>
      </c>
      <c r="F61" s="6" t="str">
        <f t="shared" si="2"/>
        <v>module=aedu</v>
      </c>
      <c r="G61" s="3" t="s">
        <v>114</v>
      </c>
    </row>
    <row r="62" spans="1:7" ht="30" customHeight="1">
      <c r="A62" s="3" t="s">
        <v>121</v>
      </c>
      <c r="B62" s="3" t="s">
        <v>3</v>
      </c>
      <c r="C62" s="3" t="s">
        <v>2621</v>
      </c>
      <c r="D62" s="3" t="s">
        <v>2621</v>
      </c>
      <c r="E62" s="12" t="s">
        <v>2748</v>
      </c>
      <c r="F62" s="6" t="str">
        <f t="shared" si="2"/>
        <v>module=aedu</v>
      </c>
      <c r="G62" s="3" t="s">
        <v>114</v>
      </c>
    </row>
    <row r="63" spans="1:7" ht="30" customHeight="1">
      <c r="A63" s="3" t="s">
        <v>121</v>
      </c>
      <c r="B63" s="3" t="s">
        <v>3</v>
      </c>
      <c r="C63" s="3" t="s">
        <v>2622</v>
      </c>
      <c r="D63" s="3" t="s">
        <v>2622</v>
      </c>
      <c r="E63" s="12" t="s">
        <v>2749</v>
      </c>
      <c r="F63" s="6" t="str">
        <f t="shared" si="2"/>
        <v>module=aedu</v>
      </c>
      <c r="G63" s="3" t="s">
        <v>114</v>
      </c>
    </row>
    <row r="64" spans="1:7" ht="30" customHeight="1">
      <c r="A64" s="3" t="s">
        <v>121</v>
      </c>
      <c r="B64" s="3" t="s">
        <v>3</v>
      </c>
      <c r="C64" s="3" t="s">
        <v>2623</v>
      </c>
      <c r="D64" s="3" t="s">
        <v>2623</v>
      </c>
      <c r="E64" s="12" t="s">
        <v>2750</v>
      </c>
      <c r="F64" s="6" t="str">
        <f t="shared" si="2"/>
        <v>module=aedu</v>
      </c>
      <c r="G64" s="3" t="s">
        <v>114</v>
      </c>
    </row>
    <row r="65" spans="1:7" ht="30" customHeight="1">
      <c r="A65" s="3" t="s">
        <v>121</v>
      </c>
      <c r="B65" s="3" t="s">
        <v>3</v>
      </c>
      <c r="C65" s="3" t="s">
        <v>2624</v>
      </c>
      <c r="D65" s="3" t="s">
        <v>2624</v>
      </c>
      <c r="E65" s="12" t="s">
        <v>2751</v>
      </c>
      <c r="F65" s="6" t="str">
        <f t="shared" si="2"/>
        <v>module=aedu</v>
      </c>
      <c r="G65" s="3" t="s">
        <v>114</v>
      </c>
    </row>
    <row r="66" spans="1:7" ht="30" customHeight="1">
      <c r="A66" s="3" t="s">
        <v>121</v>
      </c>
      <c r="B66" s="3" t="s">
        <v>3</v>
      </c>
      <c r="C66" s="3" t="s">
        <v>2625</v>
      </c>
      <c r="D66" s="3" t="s">
        <v>2625</v>
      </c>
      <c r="E66" s="12" t="s">
        <v>2752</v>
      </c>
      <c r="F66" s="6" t="str">
        <f t="shared" si="2"/>
        <v>module=aedu</v>
      </c>
      <c r="G66" s="3" t="s">
        <v>114</v>
      </c>
    </row>
    <row r="67" spans="1:7" ht="30" customHeight="1">
      <c r="A67" s="3" t="s">
        <v>121</v>
      </c>
      <c r="B67" s="3" t="s">
        <v>3</v>
      </c>
      <c r="C67" s="3" t="s">
        <v>2626</v>
      </c>
      <c r="D67" s="3" t="s">
        <v>2626</v>
      </c>
      <c r="E67" s="12" t="s">
        <v>2753</v>
      </c>
      <c r="F67" s="6" t="str">
        <f t="shared" si="2"/>
        <v>module=aedu</v>
      </c>
      <c r="G67" s="3" t="s">
        <v>114</v>
      </c>
    </row>
    <row r="68" spans="1:7" ht="30" customHeight="1">
      <c r="A68" s="3" t="s">
        <v>121</v>
      </c>
      <c r="B68" s="3" t="s">
        <v>3</v>
      </c>
      <c r="C68" s="3" t="s">
        <v>2627</v>
      </c>
      <c r="D68" s="3" t="s">
        <v>2627</v>
      </c>
      <c r="E68" s="12" t="s">
        <v>2754</v>
      </c>
      <c r="F68" s="6" t="str">
        <f t="shared" si="2"/>
        <v>module=aedu</v>
      </c>
      <c r="G68" s="3" t="s">
        <v>114</v>
      </c>
    </row>
    <row r="69" spans="1:7" ht="30" customHeight="1">
      <c r="A69" s="3" t="s">
        <v>121</v>
      </c>
      <c r="B69" s="3" t="s">
        <v>3</v>
      </c>
      <c r="C69" s="3" t="s">
        <v>2628</v>
      </c>
      <c r="D69" s="3" t="s">
        <v>2628</v>
      </c>
      <c r="E69" s="12" t="s">
        <v>2755</v>
      </c>
      <c r="F69" s="6" t="str">
        <f t="shared" si="2"/>
        <v>module=aedu</v>
      </c>
      <c r="G69" s="3" t="s">
        <v>114</v>
      </c>
    </row>
    <row r="70" spans="1:7" ht="30" customHeight="1">
      <c r="A70" s="3" t="s">
        <v>121</v>
      </c>
      <c r="B70" s="3" t="s">
        <v>3</v>
      </c>
      <c r="C70" s="3" t="s">
        <v>2629</v>
      </c>
      <c r="D70" s="3" t="s">
        <v>2629</v>
      </c>
      <c r="E70" s="12" t="s">
        <v>2756</v>
      </c>
      <c r="F70" s="6" t="str">
        <f t="shared" si="2"/>
        <v>module=aedu</v>
      </c>
      <c r="G70" s="3" t="s">
        <v>114</v>
      </c>
    </row>
    <row r="71" spans="1:7" ht="30" customHeight="1">
      <c r="A71" s="3" t="s">
        <v>121</v>
      </c>
      <c r="B71" s="3" t="s">
        <v>3</v>
      </c>
      <c r="C71" s="3" t="s">
        <v>2630</v>
      </c>
      <c r="D71" s="3" t="s">
        <v>2630</v>
      </c>
      <c r="E71" s="12" t="s">
        <v>2757</v>
      </c>
      <c r="F71" s="6" t="str">
        <f t="shared" si="2"/>
        <v>module=aedu</v>
      </c>
      <c r="G71" s="3" t="s">
        <v>114</v>
      </c>
    </row>
    <row r="72" spans="1:7" ht="30" customHeight="1">
      <c r="A72" s="3" t="s">
        <v>121</v>
      </c>
      <c r="B72" s="3" t="s">
        <v>3</v>
      </c>
      <c r="C72" s="3" t="s">
        <v>2631</v>
      </c>
      <c r="D72" s="3" t="s">
        <v>2631</v>
      </c>
      <c r="E72" s="12" t="s">
        <v>2758</v>
      </c>
      <c r="F72" s="6" t="str">
        <f t="shared" si="2"/>
        <v>module=aedu</v>
      </c>
      <c r="G72" s="3" t="s">
        <v>114</v>
      </c>
    </row>
    <row r="73" spans="1:7" ht="30" customHeight="1">
      <c r="A73" s="3" t="s">
        <v>121</v>
      </c>
      <c r="B73" s="3" t="s">
        <v>3</v>
      </c>
      <c r="C73" s="3" t="s">
        <v>2632</v>
      </c>
      <c r="D73" s="3" t="s">
        <v>2632</v>
      </c>
      <c r="E73" s="12" t="s">
        <v>2759</v>
      </c>
      <c r="F73" s="6" t="str">
        <f t="shared" si="2"/>
        <v>module=aedu</v>
      </c>
      <c r="G73" s="3" t="s">
        <v>114</v>
      </c>
    </row>
    <row r="74" spans="1:7" ht="30" customHeight="1">
      <c r="A74" s="3" t="s">
        <v>121</v>
      </c>
      <c r="B74" s="3" t="s">
        <v>3</v>
      </c>
      <c r="C74" s="3" t="s">
        <v>2633</v>
      </c>
      <c r="D74" s="3" t="s">
        <v>2633</v>
      </c>
      <c r="E74" s="12" t="s">
        <v>2760</v>
      </c>
      <c r="F74" s="6" t="str">
        <f t="shared" si="2"/>
        <v>module=aedu</v>
      </c>
      <c r="G74" s="3" t="s">
        <v>114</v>
      </c>
    </row>
    <row r="75" spans="1:7" ht="30" customHeight="1">
      <c r="A75" s="3" t="s">
        <v>121</v>
      </c>
      <c r="B75" s="3" t="s">
        <v>3</v>
      </c>
      <c r="C75" s="3" t="s">
        <v>2634</v>
      </c>
      <c r="D75" s="3" t="s">
        <v>2634</v>
      </c>
      <c r="E75" s="12" t="s">
        <v>2761</v>
      </c>
      <c r="F75" s="6" t="str">
        <f t="shared" si="2"/>
        <v>module=aedu</v>
      </c>
      <c r="G75" s="3" t="s">
        <v>114</v>
      </c>
    </row>
    <row r="76" spans="1:7" ht="30" customHeight="1">
      <c r="A76" s="3" t="s">
        <v>121</v>
      </c>
      <c r="B76" s="3" t="s">
        <v>3</v>
      </c>
      <c r="C76" s="3" t="s">
        <v>2635</v>
      </c>
      <c r="D76" s="3" t="s">
        <v>2635</v>
      </c>
      <c r="E76" s="12" t="s">
        <v>2762</v>
      </c>
      <c r="F76" s="6" t="str">
        <f t="shared" si="2"/>
        <v>module=aedu</v>
      </c>
      <c r="G76" s="3" t="s">
        <v>114</v>
      </c>
    </row>
    <row r="77" spans="1:7" ht="30" customHeight="1">
      <c r="A77" s="3" t="s">
        <v>121</v>
      </c>
      <c r="B77" s="3" t="s">
        <v>3</v>
      </c>
      <c r="C77" s="3" t="s">
        <v>2636</v>
      </c>
      <c r="D77" s="3" t="s">
        <v>2636</v>
      </c>
      <c r="E77" s="12" t="s">
        <v>2763</v>
      </c>
      <c r="F77" s="6" t="str">
        <f t="shared" si="2"/>
        <v>module=aedu</v>
      </c>
      <c r="G77" s="3" t="s">
        <v>114</v>
      </c>
    </row>
    <row r="78" spans="1:7" ht="30" customHeight="1">
      <c r="A78" s="3" t="s">
        <v>121</v>
      </c>
      <c r="B78" s="3" t="s">
        <v>3</v>
      </c>
      <c r="C78" s="3" t="s">
        <v>2637</v>
      </c>
      <c r="D78" s="3" t="s">
        <v>2637</v>
      </c>
      <c r="E78" s="12" t="s">
        <v>2764</v>
      </c>
      <c r="F78" s="6" t="str">
        <f t="shared" si="2"/>
        <v>module=aedu</v>
      </c>
      <c r="G78" s="3" t="s">
        <v>114</v>
      </c>
    </row>
    <row r="79" spans="1:7" ht="30" customHeight="1">
      <c r="A79" s="3" t="s">
        <v>121</v>
      </c>
      <c r="B79" s="3" t="s">
        <v>3</v>
      </c>
      <c r="C79" s="3" t="s">
        <v>2638</v>
      </c>
      <c r="D79" s="3" t="s">
        <v>2638</v>
      </c>
      <c r="E79" s="12" t="s">
        <v>2765</v>
      </c>
      <c r="F79" s="6" t="str">
        <f t="shared" si="2"/>
        <v>module=aedu</v>
      </c>
      <c r="G79" s="3" t="s">
        <v>114</v>
      </c>
    </row>
    <row r="80" spans="1:7" ht="30" customHeight="1">
      <c r="A80" s="3" t="s">
        <v>121</v>
      </c>
      <c r="B80" s="3" t="s">
        <v>3</v>
      </c>
      <c r="C80" s="3" t="s">
        <v>2639</v>
      </c>
      <c r="D80" s="3" t="s">
        <v>2639</v>
      </c>
      <c r="E80" s="12" t="s">
        <v>2766</v>
      </c>
      <c r="F80" s="6" t="str">
        <f t="shared" si="2"/>
        <v>module=aedu</v>
      </c>
      <c r="G80" s="3" t="s">
        <v>114</v>
      </c>
    </row>
    <row r="81" spans="1:7" ht="30" customHeight="1">
      <c r="A81" s="3" t="s">
        <v>121</v>
      </c>
      <c r="B81" s="3" t="s">
        <v>3</v>
      </c>
      <c r="C81" s="3" t="s">
        <v>2640</v>
      </c>
      <c r="D81" s="3" t="s">
        <v>2640</v>
      </c>
      <c r="E81" s="12" t="s">
        <v>2767</v>
      </c>
      <c r="F81" s="6" t="str">
        <f t="shared" si="2"/>
        <v>module=aedu</v>
      </c>
      <c r="G81" s="3" t="s">
        <v>114</v>
      </c>
    </row>
    <row r="82" spans="1:7" ht="30" customHeight="1">
      <c r="A82" s="3" t="s">
        <v>121</v>
      </c>
      <c r="B82" s="3" t="s">
        <v>3</v>
      </c>
      <c r="C82" s="3" t="s">
        <v>2641</v>
      </c>
      <c r="D82" s="3" t="s">
        <v>2641</v>
      </c>
      <c r="E82" s="12" t="s">
        <v>2768</v>
      </c>
      <c r="F82" s="6" t="str">
        <f t="shared" si="2"/>
        <v>module=aedu</v>
      </c>
      <c r="G82" s="3" t="s">
        <v>114</v>
      </c>
    </row>
    <row r="83" spans="1:7" ht="30" customHeight="1">
      <c r="A83" s="3" t="s">
        <v>121</v>
      </c>
      <c r="B83" s="3" t="s">
        <v>3</v>
      </c>
      <c r="C83" s="3" t="s">
        <v>2642</v>
      </c>
      <c r="D83" s="3" t="s">
        <v>2642</v>
      </c>
      <c r="E83" s="12" t="s">
        <v>2769</v>
      </c>
      <c r="F83" s="6" t="str">
        <f t="shared" si="2"/>
        <v>module=aedu</v>
      </c>
      <c r="G83" s="3" t="s">
        <v>114</v>
      </c>
    </row>
    <row r="84" spans="1:7" ht="30" customHeight="1">
      <c r="A84" s="3" t="s">
        <v>121</v>
      </c>
      <c r="B84" s="3" t="s">
        <v>3</v>
      </c>
      <c r="C84" s="3" t="s">
        <v>2643</v>
      </c>
      <c r="D84" s="3" t="s">
        <v>2643</v>
      </c>
      <c r="E84" s="12" t="s">
        <v>2770</v>
      </c>
      <c r="F84" s="6" t="str">
        <f t="shared" si="2"/>
        <v>module=aedu</v>
      </c>
      <c r="G84" s="3" t="s">
        <v>114</v>
      </c>
    </row>
    <row r="85" spans="1:7" ht="30" customHeight="1">
      <c r="A85" s="3" t="s">
        <v>121</v>
      </c>
      <c r="B85" s="3" t="s">
        <v>3</v>
      </c>
      <c r="C85" s="3" t="s">
        <v>2644</v>
      </c>
      <c r="D85" s="3" t="s">
        <v>2644</v>
      </c>
      <c r="E85" s="12" t="s">
        <v>2771</v>
      </c>
      <c r="F85" s="6" t="str">
        <f t="shared" si="2"/>
        <v>module=aedu</v>
      </c>
      <c r="G85" s="3" t="s">
        <v>114</v>
      </c>
    </row>
    <row r="86" spans="1:7" ht="30" customHeight="1">
      <c r="A86" s="3" t="s">
        <v>121</v>
      </c>
      <c r="B86" s="3" t="s">
        <v>3</v>
      </c>
      <c r="C86" s="3" t="s">
        <v>2645</v>
      </c>
      <c r="D86" s="3" t="s">
        <v>2645</v>
      </c>
      <c r="E86" s="12" t="s">
        <v>2772</v>
      </c>
      <c r="F86" s="6" t="str">
        <f t="shared" si="2"/>
        <v>module=aedu</v>
      </c>
      <c r="G86" s="3" t="s">
        <v>114</v>
      </c>
    </row>
    <row r="87" spans="1:7" ht="30" customHeight="1">
      <c r="A87" s="3" t="s">
        <v>121</v>
      </c>
      <c r="B87" s="3" t="s">
        <v>3</v>
      </c>
      <c r="C87" s="3" t="s">
        <v>2646</v>
      </c>
      <c r="D87" s="3" t="s">
        <v>2646</v>
      </c>
      <c r="E87" s="12" t="s">
        <v>2773</v>
      </c>
      <c r="F87" s="6" t="str">
        <f t="shared" si="2"/>
        <v>module=aedu</v>
      </c>
      <c r="G87" s="3" t="s">
        <v>114</v>
      </c>
    </row>
    <row r="88" spans="1:7" ht="30" customHeight="1">
      <c r="A88" s="3" t="s">
        <v>121</v>
      </c>
      <c r="B88" s="3" t="s">
        <v>3</v>
      </c>
      <c r="C88" s="3" t="s">
        <v>2647</v>
      </c>
      <c r="D88" s="3" t="s">
        <v>2647</v>
      </c>
      <c r="E88" s="12" t="s">
        <v>2774</v>
      </c>
      <c r="F88" s="6" t="str">
        <f t="shared" si="2"/>
        <v>module=aedu</v>
      </c>
      <c r="G88" s="3" t="s">
        <v>114</v>
      </c>
    </row>
    <row r="89" spans="1:7" ht="30" customHeight="1">
      <c r="A89" s="3" t="s">
        <v>121</v>
      </c>
      <c r="B89" s="3" t="s">
        <v>3</v>
      </c>
      <c r="C89" s="3" t="s">
        <v>2648</v>
      </c>
      <c r="D89" s="3" t="s">
        <v>2648</v>
      </c>
      <c r="E89" s="12" t="s">
        <v>2775</v>
      </c>
      <c r="F89" s="6" t="str">
        <f t="shared" si="2"/>
        <v>module=aedu</v>
      </c>
      <c r="G89" s="3" t="s">
        <v>114</v>
      </c>
    </row>
    <row r="90" spans="1:7" ht="30" customHeight="1">
      <c r="A90" s="3" t="s">
        <v>121</v>
      </c>
      <c r="B90" s="3" t="s">
        <v>3</v>
      </c>
      <c r="C90" s="3" t="s">
        <v>2649</v>
      </c>
      <c r="D90" s="3" t="s">
        <v>2649</v>
      </c>
      <c r="E90" s="12" t="s">
        <v>2776</v>
      </c>
      <c r="F90" s="6" t="str">
        <f t="shared" si="2"/>
        <v>module=aedu</v>
      </c>
      <c r="G90" s="3" t="s">
        <v>114</v>
      </c>
    </row>
    <row r="91" spans="1:7" ht="30" customHeight="1">
      <c r="A91" s="3" t="s">
        <v>121</v>
      </c>
      <c r="B91" s="3" t="s">
        <v>3</v>
      </c>
      <c r="C91" s="3" t="s">
        <v>2650</v>
      </c>
      <c r="D91" s="3" t="s">
        <v>2650</v>
      </c>
      <c r="E91" s="12" t="s">
        <v>2777</v>
      </c>
      <c r="F91" s="6" t="str">
        <f t="shared" si="2"/>
        <v>module=aedu</v>
      </c>
      <c r="G91" s="3" t="s">
        <v>114</v>
      </c>
    </row>
    <row r="92" spans="1:7" ht="30" customHeight="1">
      <c r="A92" s="3" t="s">
        <v>2562</v>
      </c>
      <c r="B92" s="3" t="s">
        <v>3</v>
      </c>
      <c r="C92" s="3" t="s">
        <v>2651</v>
      </c>
      <c r="D92" s="3" t="s">
        <v>2651</v>
      </c>
      <c r="E92" s="12" t="s">
        <v>2778</v>
      </c>
      <c r="F92" s="6" t="str">
        <f t="shared" ref="F92:F130" si="3">HYPERLINK("http://www.ssc.wisc.edu/wlsresearch/documentation/waves/?wave=wls5764&amp;module=alil","module=alil")</f>
        <v>module=alil</v>
      </c>
      <c r="G92" s="3" t="s">
        <v>114</v>
      </c>
    </row>
    <row r="93" spans="1:7" ht="30" customHeight="1">
      <c r="A93" s="3" t="s">
        <v>2562</v>
      </c>
      <c r="B93" s="3" t="s">
        <v>3</v>
      </c>
      <c r="C93" s="3" t="s">
        <v>2652</v>
      </c>
      <c r="D93" s="3" t="s">
        <v>2652</v>
      </c>
      <c r="E93" s="12" t="s">
        <v>2779</v>
      </c>
      <c r="F93" s="6" t="str">
        <f t="shared" si="3"/>
        <v>module=alil</v>
      </c>
      <c r="G93" s="3" t="s">
        <v>114</v>
      </c>
    </row>
    <row r="94" spans="1:7" ht="30" customHeight="1">
      <c r="A94" s="3" t="s">
        <v>2562</v>
      </c>
      <c r="B94" s="3" t="s">
        <v>3</v>
      </c>
      <c r="C94" s="3" t="s">
        <v>2653</v>
      </c>
      <c r="D94" s="3" t="s">
        <v>2653</v>
      </c>
      <c r="E94" s="12" t="s">
        <v>2780</v>
      </c>
      <c r="F94" s="6" t="str">
        <f t="shared" si="3"/>
        <v>module=alil</v>
      </c>
      <c r="G94" s="3" t="s">
        <v>114</v>
      </c>
    </row>
    <row r="95" spans="1:7" ht="30" customHeight="1">
      <c r="A95" s="3" t="s">
        <v>2562</v>
      </c>
      <c r="B95" s="3" t="s">
        <v>3</v>
      </c>
      <c r="C95" s="3" t="s">
        <v>2654</v>
      </c>
      <c r="D95" s="3" t="s">
        <v>2654</v>
      </c>
      <c r="E95" s="12" t="s">
        <v>2781</v>
      </c>
      <c r="F95" s="6" t="str">
        <f t="shared" si="3"/>
        <v>module=alil</v>
      </c>
      <c r="G95" s="3" t="s">
        <v>114</v>
      </c>
    </row>
    <row r="96" spans="1:7" ht="30" customHeight="1">
      <c r="A96" s="3" t="s">
        <v>2562</v>
      </c>
      <c r="B96" s="3" t="s">
        <v>3</v>
      </c>
      <c r="C96" s="3" t="s">
        <v>2655</v>
      </c>
      <c r="D96" s="3" t="s">
        <v>2655</v>
      </c>
      <c r="E96" s="12" t="s">
        <v>2782</v>
      </c>
      <c r="F96" s="6" t="str">
        <f t="shared" si="3"/>
        <v>module=alil</v>
      </c>
      <c r="G96" s="3" t="s">
        <v>114</v>
      </c>
    </row>
    <row r="97" spans="1:7" ht="30" customHeight="1">
      <c r="A97" s="3" t="s">
        <v>2562</v>
      </c>
      <c r="B97" s="3" t="s">
        <v>3</v>
      </c>
      <c r="C97" s="3" t="s">
        <v>2656</v>
      </c>
      <c r="D97" s="3" t="s">
        <v>2656</v>
      </c>
      <c r="E97" s="12" t="s">
        <v>2783</v>
      </c>
      <c r="F97" s="6" t="str">
        <f t="shared" si="3"/>
        <v>module=alil</v>
      </c>
      <c r="G97" s="3" t="s">
        <v>114</v>
      </c>
    </row>
    <row r="98" spans="1:7" ht="30" customHeight="1">
      <c r="A98" s="3" t="s">
        <v>2562</v>
      </c>
      <c r="B98" s="3" t="s">
        <v>3</v>
      </c>
      <c r="C98" s="3" t="s">
        <v>2657</v>
      </c>
      <c r="D98" s="3" t="s">
        <v>2657</v>
      </c>
      <c r="E98" s="12" t="s">
        <v>2784</v>
      </c>
      <c r="F98" s="6" t="str">
        <f t="shared" si="3"/>
        <v>module=alil</v>
      </c>
      <c r="G98" s="3" t="s">
        <v>114</v>
      </c>
    </row>
    <row r="99" spans="1:7" ht="30" customHeight="1">
      <c r="A99" s="3" t="s">
        <v>2562</v>
      </c>
      <c r="B99" s="3" t="s">
        <v>3</v>
      </c>
      <c r="C99" s="3" t="s">
        <v>2658</v>
      </c>
      <c r="D99" s="3" t="s">
        <v>2658</v>
      </c>
      <c r="E99" s="12" t="s">
        <v>2785</v>
      </c>
      <c r="F99" s="6" t="str">
        <f t="shared" si="3"/>
        <v>module=alil</v>
      </c>
      <c r="G99" s="3" t="s">
        <v>114</v>
      </c>
    </row>
    <row r="100" spans="1:7" ht="30" customHeight="1">
      <c r="A100" s="3" t="s">
        <v>2562</v>
      </c>
      <c r="B100" s="3" t="s">
        <v>3</v>
      </c>
      <c r="C100" s="3" t="s">
        <v>2659</v>
      </c>
      <c r="D100" s="3" t="s">
        <v>2659</v>
      </c>
      <c r="E100" s="12" t="s">
        <v>2786</v>
      </c>
      <c r="F100" s="6" t="str">
        <f t="shared" si="3"/>
        <v>module=alil</v>
      </c>
      <c r="G100" s="3" t="s">
        <v>114</v>
      </c>
    </row>
    <row r="101" spans="1:7" ht="30" customHeight="1">
      <c r="A101" s="3" t="s">
        <v>2562</v>
      </c>
      <c r="B101" s="3" t="s">
        <v>3</v>
      </c>
      <c r="C101" s="3" t="s">
        <v>2660</v>
      </c>
      <c r="D101" s="3" t="s">
        <v>2660</v>
      </c>
      <c r="E101" s="12" t="s">
        <v>2787</v>
      </c>
      <c r="F101" s="6" t="str">
        <f t="shared" si="3"/>
        <v>module=alil</v>
      </c>
      <c r="G101" s="3" t="s">
        <v>114</v>
      </c>
    </row>
    <row r="102" spans="1:7" ht="30" customHeight="1">
      <c r="A102" s="3" t="s">
        <v>2562</v>
      </c>
      <c r="B102" s="3" t="s">
        <v>3</v>
      </c>
      <c r="C102" s="3" t="s">
        <v>2661</v>
      </c>
      <c r="D102" s="3" t="s">
        <v>2661</v>
      </c>
      <c r="E102" s="12" t="s">
        <v>2788</v>
      </c>
      <c r="F102" s="6" t="str">
        <f t="shared" si="3"/>
        <v>module=alil</v>
      </c>
      <c r="G102" s="3" t="s">
        <v>114</v>
      </c>
    </row>
    <row r="103" spans="1:7" ht="30" customHeight="1">
      <c r="A103" s="3" t="s">
        <v>2562</v>
      </c>
      <c r="B103" s="3" t="s">
        <v>3</v>
      </c>
      <c r="C103" s="3" t="s">
        <v>2662</v>
      </c>
      <c r="D103" s="3" t="s">
        <v>2662</v>
      </c>
      <c r="E103" s="12" t="s">
        <v>2789</v>
      </c>
      <c r="F103" s="6" t="str">
        <f t="shared" si="3"/>
        <v>module=alil</v>
      </c>
      <c r="G103" s="3" t="s">
        <v>114</v>
      </c>
    </row>
    <row r="104" spans="1:7" ht="30" customHeight="1">
      <c r="A104" s="3" t="s">
        <v>2562</v>
      </c>
      <c r="B104" s="3" t="s">
        <v>3</v>
      </c>
      <c r="C104" s="3" t="s">
        <v>2663</v>
      </c>
      <c r="D104" s="3" t="s">
        <v>2663</v>
      </c>
      <c r="E104" s="12" t="s">
        <v>2790</v>
      </c>
      <c r="F104" s="6" t="str">
        <f t="shared" si="3"/>
        <v>module=alil</v>
      </c>
      <c r="G104" s="3" t="s">
        <v>114</v>
      </c>
    </row>
    <row r="105" spans="1:7" ht="30" customHeight="1">
      <c r="A105" s="3" t="s">
        <v>2562</v>
      </c>
      <c r="B105" s="3" t="s">
        <v>3</v>
      </c>
      <c r="C105" s="3" t="s">
        <v>2664</v>
      </c>
      <c r="D105" s="3" t="s">
        <v>2664</v>
      </c>
      <c r="E105" s="12" t="s">
        <v>2791</v>
      </c>
      <c r="F105" s="6" t="str">
        <f t="shared" si="3"/>
        <v>module=alil</v>
      </c>
      <c r="G105" s="3" t="s">
        <v>114</v>
      </c>
    </row>
    <row r="106" spans="1:7" ht="30" customHeight="1">
      <c r="A106" s="3" t="s">
        <v>2562</v>
      </c>
      <c r="B106" s="3" t="s">
        <v>3</v>
      </c>
      <c r="C106" s="3" t="s">
        <v>2665</v>
      </c>
      <c r="D106" s="3" t="s">
        <v>2665</v>
      </c>
      <c r="E106" s="12" t="s">
        <v>2792</v>
      </c>
      <c r="F106" s="6" t="str">
        <f t="shared" si="3"/>
        <v>module=alil</v>
      </c>
      <c r="G106" s="3" t="s">
        <v>114</v>
      </c>
    </row>
    <row r="107" spans="1:7" ht="30" customHeight="1">
      <c r="A107" s="3" t="s">
        <v>2562</v>
      </c>
      <c r="B107" s="3" t="s">
        <v>3</v>
      </c>
      <c r="C107" s="3" t="s">
        <v>2666</v>
      </c>
      <c r="D107" s="3" t="s">
        <v>2666</v>
      </c>
      <c r="E107" s="12" t="s">
        <v>2793</v>
      </c>
      <c r="F107" s="6" t="str">
        <f t="shared" si="3"/>
        <v>module=alil</v>
      </c>
      <c r="G107" s="3" t="s">
        <v>114</v>
      </c>
    </row>
    <row r="108" spans="1:7" ht="30" customHeight="1">
      <c r="A108" s="3" t="s">
        <v>2562</v>
      </c>
      <c r="B108" s="3" t="s">
        <v>3</v>
      </c>
      <c r="C108" s="3" t="s">
        <v>2667</v>
      </c>
      <c r="D108" s="3" t="s">
        <v>2667</v>
      </c>
      <c r="E108" s="12" t="s">
        <v>2794</v>
      </c>
      <c r="F108" s="6" t="str">
        <f t="shared" si="3"/>
        <v>module=alil</v>
      </c>
      <c r="G108" s="3" t="s">
        <v>114</v>
      </c>
    </row>
    <row r="109" spans="1:7" ht="30" customHeight="1">
      <c r="A109" s="3" t="s">
        <v>2562</v>
      </c>
      <c r="B109" s="3" t="s">
        <v>3</v>
      </c>
      <c r="C109" s="3" t="s">
        <v>2668</v>
      </c>
      <c r="D109" s="3" t="s">
        <v>2668</v>
      </c>
      <c r="E109" s="12" t="s">
        <v>2795</v>
      </c>
      <c r="F109" s="6" t="str">
        <f t="shared" si="3"/>
        <v>module=alil</v>
      </c>
      <c r="G109" s="3" t="s">
        <v>114</v>
      </c>
    </row>
    <row r="110" spans="1:7" ht="30" customHeight="1">
      <c r="A110" s="3" t="s">
        <v>2562</v>
      </c>
      <c r="B110" s="3" t="s">
        <v>3</v>
      </c>
      <c r="C110" s="3" t="s">
        <v>2669</v>
      </c>
      <c r="D110" s="3" t="s">
        <v>2669</v>
      </c>
      <c r="E110" s="12" t="s">
        <v>2796</v>
      </c>
      <c r="F110" s="6" t="str">
        <f t="shared" si="3"/>
        <v>module=alil</v>
      </c>
      <c r="G110" s="3" t="s">
        <v>114</v>
      </c>
    </row>
    <row r="111" spans="1:7" ht="30" customHeight="1">
      <c r="A111" s="3" t="s">
        <v>2562</v>
      </c>
      <c r="B111" s="3" t="s">
        <v>3</v>
      </c>
      <c r="C111" s="3" t="s">
        <v>2670</v>
      </c>
      <c r="D111" s="3" t="s">
        <v>2670</v>
      </c>
      <c r="E111" s="12" t="s">
        <v>2797</v>
      </c>
      <c r="F111" s="6" t="str">
        <f t="shared" si="3"/>
        <v>module=alil</v>
      </c>
      <c r="G111" s="3" t="s">
        <v>114</v>
      </c>
    </row>
    <row r="112" spans="1:7" ht="30" customHeight="1">
      <c r="A112" s="3" t="s">
        <v>2562</v>
      </c>
      <c r="B112" s="3" t="s">
        <v>3</v>
      </c>
      <c r="C112" s="3" t="s">
        <v>2671</v>
      </c>
      <c r="D112" s="3" t="s">
        <v>2671</v>
      </c>
      <c r="E112" s="12" t="s">
        <v>2798</v>
      </c>
      <c r="F112" s="6" t="str">
        <f t="shared" si="3"/>
        <v>module=alil</v>
      </c>
      <c r="G112" s="3" t="s">
        <v>114</v>
      </c>
    </row>
    <row r="113" spans="1:7" ht="30" customHeight="1">
      <c r="A113" s="3" t="s">
        <v>2562</v>
      </c>
      <c r="B113" s="3" t="s">
        <v>3</v>
      </c>
      <c r="C113" s="3" t="s">
        <v>2672</v>
      </c>
      <c r="D113" s="3" t="s">
        <v>2672</v>
      </c>
      <c r="E113" s="12" t="s">
        <v>2799</v>
      </c>
      <c r="F113" s="6" t="str">
        <f t="shared" si="3"/>
        <v>module=alil</v>
      </c>
      <c r="G113" s="3" t="s">
        <v>114</v>
      </c>
    </row>
    <row r="114" spans="1:7" ht="30" customHeight="1">
      <c r="A114" s="3" t="s">
        <v>2562</v>
      </c>
      <c r="B114" s="3" t="s">
        <v>3</v>
      </c>
      <c r="C114" s="3" t="s">
        <v>2673</v>
      </c>
      <c r="D114" s="3" t="s">
        <v>2673</v>
      </c>
      <c r="E114" s="12" t="s">
        <v>2800</v>
      </c>
      <c r="F114" s="6" t="str">
        <f t="shared" si="3"/>
        <v>module=alil</v>
      </c>
      <c r="G114" s="3" t="s">
        <v>114</v>
      </c>
    </row>
    <row r="115" spans="1:7" ht="30" customHeight="1">
      <c r="A115" s="3" t="s">
        <v>2562</v>
      </c>
      <c r="B115" s="3" t="s">
        <v>3</v>
      </c>
      <c r="C115" s="3" t="s">
        <v>2674</v>
      </c>
      <c r="D115" s="3" t="s">
        <v>2674</v>
      </c>
      <c r="E115" s="12" t="s">
        <v>2801</v>
      </c>
      <c r="F115" s="6" t="str">
        <f t="shared" si="3"/>
        <v>module=alil</v>
      </c>
      <c r="G115" s="3" t="s">
        <v>114</v>
      </c>
    </row>
    <row r="116" spans="1:7" ht="30" customHeight="1">
      <c r="A116" s="3" t="s">
        <v>2562</v>
      </c>
      <c r="B116" s="3" t="s">
        <v>3</v>
      </c>
      <c r="C116" s="3" t="s">
        <v>2675</v>
      </c>
      <c r="D116" s="3" t="s">
        <v>2675</v>
      </c>
      <c r="E116" s="12" t="s">
        <v>2802</v>
      </c>
      <c r="F116" s="6" t="str">
        <f t="shared" si="3"/>
        <v>module=alil</v>
      </c>
      <c r="G116" s="3" t="s">
        <v>114</v>
      </c>
    </row>
    <row r="117" spans="1:7" ht="30" customHeight="1">
      <c r="A117" s="3" t="s">
        <v>2562</v>
      </c>
      <c r="B117" s="3" t="s">
        <v>3</v>
      </c>
      <c r="C117" s="3" t="s">
        <v>2676</v>
      </c>
      <c r="D117" s="3" t="s">
        <v>2676</v>
      </c>
      <c r="E117" s="12" t="s">
        <v>2737</v>
      </c>
      <c r="F117" s="6" t="str">
        <f t="shared" si="3"/>
        <v>module=alil</v>
      </c>
      <c r="G117" s="3" t="s">
        <v>114</v>
      </c>
    </row>
    <row r="118" spans="1:7" ht="30" customHeight="1">
      <c r="A118" s="3" t="s">
        <v>2562</v>
      </c>
      <c r="B118" s="3" t="s">
        <v>3</v>
      </c>
      <c r="C118" s="3" t="s">
        <v>2677</v>
      </c>
      <c r="D118" s="3" t="s">
        <v>2677</v>
      </c>
      <c r="E118" s="12" t="s">
        <v>2803</v>
      </c>
      <c r="F118" s="6" t="str">
        <f t="shared" si="3"/>
        <v>module=alil</v>
      </c>
      <c r="G118" s="3" t="s">
        <v>114</v>
      </c>
    </row>
    <row r="119" spans="1:7" ht="30" customHeight="1">
      <c r="A119" s="3" t="s">
        <v>2562</v>
      </c>
      <c r="B119" s="3" t="s">
        <v>3</v>
      </c>
      <c r="C119" s="3" t="s">
        <v>2678</v>
      </c>
      <c r="D119" s="3" t="s">
        <v>2678</v>
      </c>
      <c r="E119" s="12" t="s">
        <v>2804</v>
      </c>
      <c r="F119" s="6" t="str">
        <f t="shared" si="3"/>
        <v>module=alil</v>
      </c>
      <c r="G119" s="3" t="s">
        <v>114</v>
      </c>
    </row>
    <row r="120" spans="1:7" ht="30" customHeight="1">
      <c r="A120" s="3" t="s">
        <v>2562</v>
      </c>
      <c r="B120" s="3" t="s">
        <v>3</v>
      </c>
      <c r="C120" s="3" t="s">
        <v>2679</v>
      </c>
      <c r="D120" s="3" t="s">
        <v>2679</v>
      </c>
      <c r="E120" s="12" t="s">
        <v>2805</v>
      </c>
      <c r="F120" s="6" t="str">
        <f t="shared" si="3"/>
        <v>module=alil</v>
      </c>
      <c r="G120" s="3" t="s">
        <v>114</v>
      </c>
    </row>
    <row r="121" spans="1:7" ht="30" customHeight="1">
      <c r="A121" s="3" t="s">
        <v>2562</v>
      </c>
      <c r="B121" s="3" t="s">
        <v>3</v>
      </c>
      <c r="C121" s="3" t="s">
        <v>2680</v>
      </c>
      <c r="D121" s="3" t="s">
        <v>2680</v>
      </c>
      <c r="E121" s="12" t="s">
        <v>2806</v>
      </c>
      <c r="F121" s="6" t="str">
        <f t="shared" si="3"/>
        <v>module=alil</v>
      </c>
      <c r="G121" s="3" t="s">
        <v>114</v>
      </c>
    </row>
    <row r="122" spans="1:7" ht="30" customHeight="1">
      <c r="A122" s="3" t="s">
        <v>2562</v>
      </c>
      <c r="B122" s="3" t="s">
        <v>3</v>
      </c>
      <c r="C122" s="3" t="s">
        <v>2681</v>
      </c>
      <c r="D122" s="3" t="s">
        <v>2681</v>
      </c>
      <c r="E122" s="12" t="s">
        <v>2807</v>
      </c>
      <c r="F122" s="6" t="str">
        <f t="shared" si="3"/>
        <v>module=alil</v>
      </c>
      <c r="G122" s="3" t="s">
        <v>114</v>
      </c>
    </row>
    <row r="123" spans="1:7" ht="30" customHeight="1">
      <c r="A123" s="3" t="s">
        <v>2562</v>
      </c>
      <c r="B123" s="3" t="s">
        <v>3</v>
      </c>
      <c r="C123" s="3" t="s">
        <v>2682</v>
      </c>
      <c r="D123" s="3" t="s">
        <v>2682</v>
      </c>
      <c r="E123" s="12" t="s">
        <v>2808</v>
      </c>
      <c r="F123" s="6" t="str">
        <f t="shared" si="3"/>
        <v>module=alil</v>
      </c>
      <c r="G123" s="3" t="s">
        <v>114</v>
      </c>
    </row>
    <row r="124" spans="1:7" ht="30" customHeight="1">
      <c r="A124" s="3" t="s">
        <v>2562</v>
      </c>
      <c r="B124" s="3" t="s">
        <v>3</v>
      </c>
      <c r="C124" s="3" t="s">
        <v>2683</v>
      </c>
      <c r="D124" s="3" t="s">
        <v>2683</v>
      </c>
      <c r="E124" s="12" t="s">
        <v>2809</v>
      </c>
      <c r="F124" s="6" t="str">
        <f t="shared" si="3"/>
        <v>module=alil</v>
      </c>
      <c r="G124" s="3" t="s">
        <v>114</v>
      </c>
    </row>
    <row r="125" spans="1:7" ht="30" customHeight="1">
      <c r="A125" s="3" t="s">
        <v>2562</v>
      </c>
      <c r="B125" s="3" t="s">
        <v>3</v>
      </c>
      <c r="C125" s="3" t="s">
        <v>2684</v>
      </c>
      <c r="D125" s="3" t="s">
        <v>2684</v>
      </c>
      <c r="E125" s="12" t="s">
        <v>2810</v>
      </c>
      <c r="F125" s="6" t="str">
        <f t="shared" si="3"/>
        <v>module=alil</v>
      </c>
      <c r="G125" s="3" t="s">
        <v>114</v>
      </c>
    </row>
    <row r="126" spans="1:7" ht="30" customHeight="1">
      <c r="A126" s="3" t="s">
        <v>2562</v>
      </c>
      <c r="B126" s="3" t="s">
        <v>3</v>
      </c>
      <c r="C126" s="3" t="s">
        <v>2685</v>
      </c>
      <c r="D126" s="3" t="s">
        <v>2685</v>
      </c>
      <c r="E126" s="12" t="s">
        <v>2811</v>
      </c>
      <c r="F126" s="6" t="str">
        <f t="shared" si="3"/>
        <v>module=alil</v>
      </c>
      <c r="G126" s="3" t="s">
        <v>114</v>
      </c>
    </row>
    <row r="127" spans="1:7" ht="30" customHeight="1">
      <c r="A127" s="3" t="s">
        <v>2562</v>
      </c>
      <c r="B127" s="3" t="s">
        <v>3</v>
      </c>
      <c r="C127" s="3" t="s">
        <v>2686</v>
      </c>
      <c r="D127" s="3" t="s">
        <v>2686</v>
      </c>
      <c r="E127" s="12" t="s">
        <v>2812</v>
      </c>
      <c r="F127" s="6" t="str">
        <f t="shared" si="3"/>
        <v>module=alil</v>
      </c>
      <c r="G127" s="3" t="s">
        <v>114</v>
      </c>
    </row>
    <row r="128" spans="1:7" ht="30" customHeight="1">
      <c r="A128" s="3" t="s">
        <v>2562</v>
      </c>
      <c r="B128" s="3" t="s">
        <v>3</v>
      </c>
      <c r="C128" s="3" t="s">
        <v>2687</v>
      </c>
      <c r="D128" s="3" t="s">
        <v>2687</v>
      </c>
      <c r="E128" s="12" t="s">
        <v>2813</v>
      </c>
      <c r="F128" s="6" t="str">
        <f t="shared" si="3"/>
        <v>module=alil</v>
      </c>
      <c r="G128" s="3" t="s">
        <v>114</v>
      </c>
    </row>
    <row r="129" spans="1:7" ht="30" customHeight="1">
      <c r="A129" s="3" t="s">
        <v>2562</v>
      </c>
      <c r="B129" s="3" t="s">
        <v>3</v>
      </c>
      <c r="C129" s="3" t="s">
        <v>2688</v>
      </c>
      <c r="D129" s="3" t="s">
        <v>2688</v>
      </c>
      <c r="E129" s="12" t="s">
        <v>2814</v>
      </c>
      <c r="F129" s="6" t="str">
        <f t="shared" si="3"/>
        <v>module=alil</v>
      </c>
      <c r="G129" s="3" t="s">
        <v>114</v>
      </c>
    </row>
    <row r="130" spans="1:7" ht="30" customHeight="1">
      <c r="A130" s="3" t="s">
        <v>2562</v>
      </c>
      <c r="B130" s="3" t="s">
        <v>3</v>
      </c>
      <c r="C130" s="3" t="s">
        <v>2689</v>
      </c>
      <c r="D130" s="3" t="s">
        <v>2689</v>
      </c>
      <c r="E130" s="12" t="s">
        <v>2815</v>
      </c>
      <c r="F130" s="6" t="str">
        <f t="shared" si="3"/>
        <v>module=alil</v>
      </c>
      <c r="G130" s="3" t="s">
        <v>114</v>
      </c>
    </row>
  </sheetData>
  <autoFilter ref="A3:D3" xr:uid="{4D03C406-F73A-403D-A556-526C11BF87B3}"/>
  <mergeCells count="1">
    <mergeCell ref="A1:E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65"/>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s="3" customFormat="1" ht="15" customHeight="1">
      <c r="A1" s="18" t="s">
        <v>42708</v>
      </c>
      <c r="B1" s="18"/>
      <c r="C1" s="18"/>
      <c r="D1" s="18"/>
      <c r="E1" s="18"/>
      <c r="F1" s="11"/>
      <c r="G1" s="11"/>
    </row>
    <row r="2" spans="1:7" s="3" customFormat="1" ht="15" customHeight="1">
      <c r="A2" s="18"/>
      <c r="B2" s="18"/>
      <c r="C2" s="18"/>
      <c r="D2" s="18"/>
      <c r="E2" s="18"/>
      <c r="F2" s="11"/>
      <c r="G2" s="11"/>
    </row>
    <row r="3" spans="1:7" s="3" customFormat="1" ht="30" customHeight="1">
      <c r="A3" s="4" t="s">
        <v>0</v>
      </c>
      <c r="B3" s="4" t="s">
        <v>42716</v>
      </c>
      <c r="C3" s="4" t="s">
        <v>42717</v>
      </c>
      <c r="D3" s="4" t="s">
        <v>42718</v>
      </c>
      <c r="E3" s="4" t="s">
        <v>42719</v>
      </c>
      <c r="F3" s="4" t="s">
        <v>42720</v>
      </c>
      <c r="G3" s="4" t="s">
        <v>42721</v>
      </c>
    </row>
    <row r="4" spans="1:7" ht="30" customHeight="1">
      <c r="A4" s="3" t="s">
        <v>2559</v>
      </c>
      <c r="B4" s="3" t="s">
        <v>3</v>
      </c>
      <c r="C4" s="3" t="s">
        <v>2818</v>
      </c>
      <c r="D4" s="3" t="s">
        <v>2818</v>
      </c>
      <c r="E4" s="12" t="s">
        <v>2880</v>
      </c>
      <c r="F4" s="6" t="str">
        <f>HYPERLINK("http://www.ssc.wisc.edu/wlsresearch/documentation/waves/?wave=wls5764&amp;module=bsum","module=bsum")</f>
        <v>module=bsum</v>
      </c>
      <c r="G4" s="3" t="s">
        <v>114</v>
      </c>
    </row>
    <row r="5" spans="1:7" ht="30" customHeight="1">
      <c r="A5" s="3" t="s">
        <v>2559</v>
      </c>
      <c r="B5" s="3" t="s">
        <v>3</v>
      </c>
      <c r="C5" s="3" t="s">
        <v>2819</v>
      </c>
      <c r="D5" s="3" t="s">
        <v>2819</v>
      </c>
      <c r="E5" s="12" t="s">
        <v>2881</v>
      </c>
      <c r="F5" s="6" t="str">
        <f>HYPERLINK("http://www.ssc.wisc.edu/wlsresearch/documentation/waves/?wave=wls5764&amp;module=bsum","module=bsum")</f>
        <v>module=bsum</v>
      </c>
      <c r="G5" s="3" t="s">
        <v>114</v>
      </c>
    </row>
    <row r="6" spans="1:7" ht="30" customHeight="1">
      <c r="A6" s="3" t="s">
        <v>121</v>
      </c>
      <c r="B6" s="3" t="s">
        <v>3</v>
      </c>
      <c r="C6" s="3" t="s">
        <v>2820</v>
      </c>
      <c r="D6" s="3" t="s">
        <v>2820</v>
      </c>
      <c r="E6" s="12" t="s">
        <v>2882</v>
      </c>
      <c r="F6" s="6" t="str">
        <f t="shared" ref="F6:F52" si="0">HYPERLINK("http://www.ssc.wisc.edu/wlsresearch/documentation/waves/?wave=wls5764&amp;module=bedu","module=bedu")</f>
        <v>module=bedu</v>
      </c>
      <c r="G6" s="3" t="s">
        <v>114</v>
      </c>
    </row>
    <row r="7" spans="1:7" ht="30" customHeight="1">
      <c r="A7" s="3" t="s">
        <v>121</v>
      </c>
      <c r="B7" s="3" t="s">
        <v>3</v>
      </c>
      <c r="C7" s="3" t="s">
        <v>2821</v>
      </c>
      <c r="D7" s="3" t="s">
        <v>2821</v>
      </c>
      <c r="E7" s="12" t="s">
        <v>2883</v>
      </c>
      <c r="F7" s="6" t="str">
        <f t="shared" si="0"/>
        <v>module=bedu</v>
      </c>
      <c r="G7" s="3" t="s">
        <v>114</v>
      </c>
    </row>
    <row r="8" spans="1:7" ht="30" customHeight="1">
      <c r="A8" s="3" t="s">
        <v>121</v>
      </c>
      <c r="B8" s="3" t="s">
        <v>3</v>
      </c>
      <c r="C8" s="3" t="s">
        <v>2822</v>
      </c>
      <c r="D8" s="3" t="s">
        <v>2822</v>
      </c>
      <c r="E8" s="12" t="s">
        <v>2884</v>
      </c>
      <c r="F8" s="6" t="str">
        <f t="shared" si="0"/>
        <v>module=bedu</v>
      </c>
      <c r="G8" s="3" t="s">
        <v>114</v>
      </c>
    </row>
    <row r="9" spans="1:7" ht="30" customHeight="1">
      <c r="A9" s="3" t="s">
        <v>121</v>
      </c>
      <c r="B9" s="3" t="s">
        <v>3</v>
      </c>
      <c r="C9" s="3" t="s">
        <v>2823</v>
      </c>
      <c r="D9" s="3" t="s">
        <v>2823</v>
      </c>
      <c r="E9" s="12" t="s">
        <v>2885</v>
      </c>
      <c r="F9" s="6" t="str">
        <f t="shared" si="0"/>
        <v>module=bedu</v>
      </c>
      <c r="G9" s="3" t="s">
        <v>114</v>
      </c>
    </row>
    <row r="10" spans="1:7" ht="30" customHeight="1">
      <c r="A10" s="3" t="s">
        <v>121</v>
      </c>
      <c r="B10" s="3" t="s">
        <v>3</v>
      </c>
      <c r="C10" s="3" t="s">
        <v>2824</v>
      </c>
      <c r="D10" s="3" t="s">
        <v>2824</v>
      </c>
      <c r="E10" s="12" t="s">
        <v>2886</v>
      </c>
      <c r="F10" s="6" t="str">
        <f t="shared" si="0"/>
        <v>module=bedu</v>
      </c>
      <c r="G10" s="3" t="s">
        <v>114</v>
      </c>
    </row>
    <row r="11" spans="1:7" ht="30" customHeight="1">
      <c r="A11" s="3" t="s">
        <v>121</v>
      </c>
      <c r="B11" s="3" t="s">
        <v>3</v>
      </c>
      <c r="C11" s="3" t="s">
        <v>2825</v>
      </c>
      <c r="D11" s="3" t="s">
        <v>2825</v>
      </c>
      <c r="E11" s="12" t="s">
        <v>2887</v>
      </c>
      <c r="F11" s="6" t="str">
        <f t="shared" si="0"/>
        <v>module=bedu</v>
      </c>
      <c r="G11" s="3" t="s">
        <v>114</v>
      </c>
    </row>
    <row r="12" spans="1:7" ht="30" customHeight="1">
      <c r="A12" s="3" t="s">
        <v>121</v>
      </c>
      <c r="B12" s="3" t="s">
        <v>3</v>
      </c>
      <c r="C12" s="3" t="s">
        <v>2826</v>
      </c>
      <c r="D12" s="3" t="s">
        <v>2826</v>
      </c>
      <c r="E12" s="12" t="s">
        <v>2888</v>
      </c>
      <c r="F12" s="6" t="str">
        <f t="shared" si="0"/>
        <v>module=bedu</v>
      </c>
      <c r="G12" s="3" t="s">
        <v>114</v>
      </c>
    </row>
    <row r="13" spans="1:7" ht="30" customHeight="1">
      <c r="A13" s="3" t="s">
        <v>121</v>
      </c>
      <c r="B13" s="3" t="s">
        <v>3</v>
      </c>
      <c r="C13" s="3" t="s">
        <v>2827</v>
      </c>
      <c r="D13" s="3" t="s">
        <v>2827</v>
      </c>
      <c r="E13" s="12" t="s">
        <v>2889</v>
      </c>
      <c r="F13" s="6" t="str">
        <f t="shared" si="0"/>
        <v>module=bedu</v>
      </c>
      <c r="G13" s="3" t="s">
        <v>114</v>
      </c>
    </row>
    <row r="14" spans="1:7" ht="30" customHeight="1">
      <c r="A14" s="3" t="s">
        <v>121</v>
      </c>
      <c r="B14" s="3" t="s">
        <v>3</v>
      </c>
      <c r="C14" s="3" t="s">
        <v>2828</v>
      </c>
      <c r="D14" s="3" t="s">
        <v>2828</v>
      </c>
      <c r="E14" s="12" t="s">
        <v>2890</v>
      </c>
      <c r="F14" s="6" t="str">
        <f t="shared" si="0"/>
        <v>module=bedu</v>
      </c>
      <c r="G14" s="3" t="s">
        <v>114</v>
      </c>
    </row>
    <row r="15" spans="1:7" ht="30" customHeight="1">
      <c r="A15" s="3" t="s">
        <v>121</v>
      </c>
      <c r="B15" s="3" t="s">
        <v>3</v>
      </c>
      <c r="C15" s="3" t="s">
        <v>2829</v>
      </c>
      <c r="D15" s="3" t="s">
        <v>2829</v>
      </c>
      <c r="E15" s="12" t="s">
        <v>2891</v>
      </c>
      <c r="F15" s="6" t="str">
        <f t="shared" si="0"/>
        <v>module=bedu</v>
      </c>
      <c r="G15" s="3" t="s">
        <v>114</v>
      </c>
    </row>
    <row r="16" spans="1:7" ht="30" customHeight="1">
      <c r="A16" s="3" t="s">
        <v>121</v>
      </c>
      <c r="B16" s="3" t="s">
        <v>3</v>
      </c>
      <c r="C16" s="3" t="s">
        <v>2830</v>
      </c>
      <c r="D16" s="3" t="s">
        <v>2830</v>
      </c>
      <c r="E16" s="12" t="s">
        <v>2892</v>
      </c>
      <c r="F16" s="6" t="str">
        <f t="shared" si="0"/>
        <v>module=bedu</v>
      </c>
      <c r="G16" s="3" t="s">
        <v>114</v>
      </c>
    </row>
    <row r="17" spans="1:7" ht="30" customHeight="1">
      <c r="A17" s="3" t="s">
        <v>121</v>
      </c>
      <c r="B17" s="3" t="s">
        <v>3</v>
      </c>
      <c r="C17" s="3" t="s">
        <v>2831</v>
      </c>
      <c r="D17" s="3" t="s">
        <v>2831</v>
      </c>
      <c r="E17" s="12" t="s">
        <v>2893</v>
      </c>
      <c r="F17" s="6" t="str">
        <f t="shared" si="0"/>
        <v>module=bedu</v>
      </c>
      <c r="G17" s="3" t="s">
        <v>114</v>
      </c>
    </row>
    <row r="18" spans="1:7" ht="30" customHeight="1">
      <c r="A18" s="3" t="s">
        <v>121</v>
      </c>
      <c r="B18" s="3" t="s">
        <v>3</v>
      </c>
      <c r="C18" s="3" t="s">
        <v>2832</v>
      </c>
      <c r="D18" s="3" t="s">
        <v>2832</v>
      </c>
      <c r="E18" s="12" t="s">
        <v>2894</v>
      </c>
      <c r="F18" s="6" t="str">
        <f t="shared" si="0"/>
        <v>module=bedu</v>
      </c>
      <c r="G18" s="3" t="s">
        <v>114</v>
      </c>
    </row>
    <row r="19" spans="1:7" ht="30" customHeight="1">
      <c r="A19" s="3" t="s">
        <v>121</v>
      </c>
      <c r="B19" s="3" t="s">
        <v>3</v>
      </c>
      <c r="C19" s="3" t="s">
        <v>2833</v>
      </c>
      <c r="D19" s="3" t="s">
        <v>2833</v>
      </c>
      <c r="E19" s="12" t="s">
        <v>2895</v>
      </c>
      <c r="F19" s="6" t="str">
        <f t="shared" si="0"/>
        <v>module=bedu</v>
      </c>
      <c r="G19" s="3" t="s">
        <v>114</v>
      </c>
    </row>
    <row r="20" spans="1:7" ht="30" customHeight="1">
      <c r="A20" s="3" t="s">
        <v>121</v>
      </c>
      <c r="B20" s="3" t="s">
        <v>3</v>
      </c>
      <c r="C20" s="3" t="s">
        <v>2834</v>
      </c>
      <c r="D20" s="3" t="s">
        <v>2834</v>
      </c>
      <c r="E20" s="12" t="s">
        <v>2896</v>
      </c>
      <c r="F20" s="6" t="str">
        <f t="shared" si="0"/>
        <v>module=bedu</v>
      </c>
      <c r="G20" s="3" t="s">
        <v>114</v>
      </c>
    </row>
    <row r="21" spans="1:7" ht="30" customHeight="1">
      <c r="A21" s="3" t="s">
        <v>121</v>
      </c>
      <c r="B21" s="3" t="s">
        <v>3</v>
      </c>
      <c r="C21" s="3" t="s">
        <v>2835</v>
      </c>
      <c r="D21" s="3" t="s">
        <v>2835</v>
      </c>
      <c r="E21" s="12" t="s">
        <v>2897</v>
      </c>
      <c r="F21" s="6" t="str">
        <f t="shared" si="0"/>
        <v>module=bedu</v>
      </c>
      <c r="G21" s="3" t="s">
        <v>114</v>
      </c>
    </row>
    <row r="22" spans="1:7" ht="30" customHeight="1">
      <c r="A22" s="3" t="s">
        <v>121</v>
      </c>
      <c r="B22" s="3" t="s">
        <v>3</v>
      </c>
      <c r="C22" s="3" t="s">
        <v>2836</v>
      </c>
      <c r="D22" s="3" t="s">
        <v>2836</v>
      </c>
      <c r="E22" s="12" t="s">
        <v>2898</v>
      </c>
      <c r="F22" s="6" t="str">
        <f t="shared" si="0"/>
        <v>module=bedu</v>
      </c>
      <c r="G22" s="3" t="s">
        <v>114</v>
      </c>
    </row>
    <row r="23" spans="1:7" ht="30" customHeight="1">
      <c r="A23" s="3" t="s">
        <v>121</v>
      </c>
      <c r="B23" s="3" t="s">
        <v>3</v>
      </c>
      <c r="C23" s="3" t="s">
        <v>2837</v>
      </c>
      <c r="D23" s="3" t="s">
        <v>2837</v>
      </c>
      <c r="E23" s="12" t="s">
        <v>2899</v>
      </c>
      <c r="F23" s="6" t="str">
        <f t="shared" si="0"/>
        <v>module=bedu</v>
      </c>
      <c r="G23" s="3" t="s">
        <v>114</v>
      </c>
    </row>
    <row r="24" spans="1:7" ht="30" customHeight="1">
      <c r="A24" s="3" t="s">
        <v>121</v>
      </c>
      <c r="B24" s="3" t="s">
        <v>3</v>
      </c>
      <c r="C24" s="3" t="s">
        <v>2838</v>
      </c>
      <c r="D24" s="3" t="s">
        <v>2838</v>
      </c>
      <c r="E24" s="12" t="s">
        <v>2900</v>
      </c>
      <c r="F24" s="6" t="str">
        <f t="shared" si="0"/>
        <v>module=bedu</v>
      </c>
      <c r="G24" s="3" t="s">
        <v>114</v>
      </c>
    </row>
    <row r="25" spans="1:7" ht="30" customHeight="1">
      <c r="A25" s="3" t="s">
        <v>121</v>
      </c>
      <c r="B25" s="3" t="s">
        <v>3</v>
      </c>
      <c r="C25" s="3" t="s">
        <v>2839</v>
      </c>
      <c r="D25" s="3" t="s">
        <v>2839</v>
      </c>
      <c r="E25" s="12" t="s">
        <v>2901</v>
      </c>
      <c r="F25" s="6" t="str">
        <f t="shared" si="0"/>
        <v>module=bedu</v>
      </c>
      <c r="G25" s="3" t="s">
        <v>114</v>
      </c>
    </row>
    <row r="26" spans="1:7" ht="30" customHeight="1">
      <c r="A26" s="3" t="s">
        <v>121</v>
      </c>
      <c r="B26" s="3" t="s">
        <v>3</v>
      </c>
      <c r="C26" s="3" t="s">
        <v>2840</v>
      </c>
      <c r="D26" s="3" t="s">
        <v>2840</v>
      </c>
      <c r="E26" s="12" t="s">
        <v>2902</v>
      </c>
      <c r="F26" s="6" t="str">
        <f t="shared" si="0"/>
        <v>module=bedu</v>
      </c>
      <c r="G26" s="3" t="s">
        <v>114</v>
      </c>
    </row>
    <row r="27" spans="1:7" ht="30" customHeight="1">
      <c r="A27" s="3" t="s">
        <v>121</v>
      </c>
      <c r="B27" s="3" t="s">
        <v>3</v>
      </c>
      <c r="C27" s="3" t="s">
        <v>2841</v>
      </c>
      <c r="D27" s="3" t="s">
        <v>2841</v>
      </c>
      <c r="E27" s="12" t="s">
        <v>2903</v>
      </c>
      <c r="F27" s="6" t="str">
        <f t="shared" si="0"/>
        <v>module=bedu</v>
      </c>
      <c r="G27" s="3" t="s">
        <v>114</v>
      </c>
    </row>
    <row r="28" spans="1:7" ht="30" customHeight="1">
      <c r="A28" s="3" t="s">
        <v>121</v>
      </c>
      <c r="B28" s="3" t="s">
        <v>3</v>
      </c>
      <c r="C28" s="3" t="s">
        <v>2842</v>
      </c>
      <c r="D28" s="3" t="s">
        <v>2842</v>
      </c>
      <c r="E28" s="12" t="s">
        <v>2904</v>
      </c>
      <c r="F28" s="6" t="str">
        <f t="shared" si="0"/>
        <v>module=bedu</v>
      </c>
      <c r="G28" s="3" t="s">
        <v>114</v>
      </c>
    </row>
    <row r="29" spans="1:7" ht="30" customHeight="1">
      <c r="A29" s="3" t="s">
        <v>121</v>
      </c>
      <c r="B29" s="3" t="s">
        <v>3</v>
      </c>
      <c r="C29" s="3" t="s">
        <v>2843</v>
      </c>
      <c r="D29" s="3" t="s">
        <v>2843</v>
      </c>
      <c r="E29" s="12" t="s">
        <v>2905</v>
      </c>
      <c r="F29" s="6" t="str">
        <f t="shared" si="0"/>
        <v>module=bedu</v>
      </c>
      <c r="G29" s="3" t="s">
        <v>114</v>
      </c>
    </row>
    <row r="30" spans="1:7" ht="30" customHeight="1">
      <c r="A30" s="3" t="s">
        <v>121</v>
      </c>
      <c r="B30" s="3" t="s">
        <v>3</v>
      </c>
      <c r="C30" s="3" t="s">
        <v>2844</v>
      </c>
      <c r="D30" s="3" t="s">
        <v>2844</v>
      </c>
      <c r="E30" s="12" t="s">
        <v>2906</v>
      </c>
      <c r="F30" s="6" t="str">
        <f t="shared" si="0"/>
        <v>module=bedu</v>
      </c>
      <c r="G30" s="3" t="s">
        <v>114</v>
      </c>
    </row>
    <row r="31" spans="1:7" ht="30" customHeight="1">
      <c r="A31" s="3" t="s">
        <v>121</v>
      </c>
      <c r="B31" s="3" t="s">
        <v>3</v>
      </c>
      <c r="C31" s="3" t="s">
        <v>2845</v>
      </c>
      <c r="D31" s="3" t="s">
        <v>2845</v>
      </c>
      <c r="E31" s="12" t="s">
        <v>2907</v>
      </c>
      <c r="F31" s="6" t="str">
        <f t="shared" si="0"/>
        <v>module=bedu</v>
      </c>
      <c r="G31" s="3" t="s">
        <v>114</v>
      </c>
    </row>
    <row r="32" spans="1:7" ht="30" customHeight="1">
      <c r="A32" s="3" t="s">
        <v>121</v>
      </c>
      <c r="B32" s="3" t="s">
        <v>3</v>
      </c>
      <c r="C32" s="3" t="s">
        <v>2846</v>
      </c>
      <c r="D32" s="3" t="s">
        <v>2846</v>
      </c>
      <c r="E32" s="12" t="s">
        <v>2908</v>
      </c>
      <c r="F32" s="6" t="str">
        <f t="shared" si="0"/>
        <v>module=bedu</v>
      </c>
      <c r="G32" s="3" t="s">
        <v>114</v>
      </c>
    </row>
    <row r="33" spans="1:7" ht="30" customHeight="1">
      <c r="A33" s="3" t="s">
        <v>121</v>
      </c>
      <c r="B33" s="3" t="s">
        <v>3</v>
      </c>
      <c r="C33" s="3" t="s">
        <v>2847</v>
      </c>
      <c r="D33" s="3" t="s">
        <v>2847</v>
      </c>
      <c r="E33" s="12" t="s">
        <v>2909</v>
      </c>
      <c r="F33" s="6" t="str">
        <f t="shared" si="0"/>
        <v>module=bedu</v>
      </c>
      <c r="G33" s="3" t="s">
        <v>114</v>
      </c>
    </row>
    <row r="34" spans="1:7" ht="30" customHeight="1">
      <c r="A34" s="3" t="s">
        <v>121</v>
      </c>
      <c r="B34" s="3" t="s">
        <v>3</v>
      </c>
      <c r="C34" s="3" t="s">
        <v>2848</v>
      </c>
      <c r="D34" s="3" t="s">
        <v>2848</v>
      </c>
      <c r="E34" s="12" t="s">
        <v>2910</v>
      </c>
      <c r="F34" s="6" t="str">
        <f t="shared" si="0"/>
        <v>module=bedu</v>
      </c>
      <c r="G34" s="3" t="s">
        <v>114</v>
      </c>
    </row>
    <row r="35" spans="1:7" ht="30" customHeight="1">
      <c r="A35" s="3" t="s">
        <v>121</v>
      </c>
      <c r="B35" s="3" t="s">
        <v>3</v>
      </c>
      <c r="C35" s="3" t="s">
        <v>2849</v>
      </c>
      <c r="D35" s="3" t="s">
        <v>2849</v>
      </c>
      <c r="E35" s="12" t="s">
        <v>2911</v>
      </c>
      <c r="F35" s="6" t="str">
        <f t="shared" si="0"/>
        <v>module=bedu</v>
      </c>
      <c r="G35" s="3" t="s">
        <v>114</v>
      </c>
    </row>
    <row r="36" spans="1:7" ht="30" customHeight="1">
      <c r="A36" s="3" t="s">
        <v>121</v>
      </c>
      <c r="B36" s="3" t="s">
        <v>3</v>
      </c>
      <c r="C36" s="3" t="s">
        <v>2850</v>
      </c>
      <c r="D36" s="3" t="s">
        <v>2850</v>
      </c>
      <c r="E36" s="12" t="s">
        <v>2912</v>
      </c>
      <c r="F36" s="6" t="str">
        <f t="shared" si="0"/>
        <v>module=bedu</v>
      </c>
      <c r="G36" s="3" t="s">
        <v>114</v>
      </c>
    </row>
    <row r="37" spans="1:7" ht="30" customHeight="1">
      <c r="A37" s="3" t="s">
        <v>121</v>
      </c>
      <c r="B37" s="3" t="s">
        <v>3</v>
      </c>
      <c r="C37" s="3" t="s">
        <v>2851</v>
      </c>
      <c r="D37" s="3" t="s">
        <v>2851</v>
      </c>
      <c r="E37" s="12" t="s">
        <v>2913</v>
      </c>
      <c r="F37" s="6" t="str">
        <f t="shared" si="0"/>
        <v>module=bedu</v>
      </c>
      <c r="G37" s="3" t="s">
        <v>114</v>
      </c>
    </row>
    <row r="38" spans="1:7" ht="30" customHeight="1">
      <c r="A38" s="3" t="s">
        <v>121</v>
      </c>
      <c r="B38" s="3" t="s">
        <v>3</v>
      </c>
      <c r="C38" s="3" t="s">
        <v>2852</v>
      </c>
      <c r="D38" s="3" t="s">
        <v>2852</v>
      </c>
      <c r="E38" s="12" t="s">
        <v>2914</v>
      </c>
      <c r="F38" s="6" t="str">
        <f t="shared" si="0"/>
        <v>module=bedu</v>
      </c>
      <c r="G38" s="3" t="s">
        <v>114</v>
      </c>
    </row>
    <row r="39" spans="1:7" ht="30" customHeight="1">
      <c r="A39" s="3" t="s">
        <v>121</v>
      </c>
      <c r="B39" s="3" t="s">
        <v>3</v>
      </c>
      <c r="C39" s="3" t="s">
        <v>2853</v>
      </c>
      <c r="D39" s="3" t="s">
        <v>2853</v>
      </c>
      <c r="E39" s="12" t="s">
        <v>2915</v>
      </c>
      <c r="F39" s="6" t="str">
        <f t="shared" si="0"/>
        <v>module=bedu</v>
      </c>
      <c r="G39" s="3" t="s">
        <v>114</v>
      </c>
    </row>
    <row r="40" spans="1:7" ht="30" customHeight="1">
      <c r="A40" s="3" t="s">
        <v>121</v>
      </c>
      <c r="B40" s="3" t="s">
        <v>3</v>
      </c>
      <c r="C40" s="3" t="s">
        <v>2854</v>
      </c>
      <c r="D40" s="3" t="s">
        <v>2854</v>
      </c>
      <c r="E40" s="12" t="s">
        <v>2916</v>
      </c>
      <c r="F40" s="6" t="str">
        <f t="shared" si="0"/>
        <v>module=bedu</v>
      </c>
      <c r="G40" s="3" t="s">
        <v>114</v>
      </c>
    </row>
    <row r="41" spans="1:7" ht="30" customHeight="1">
      <c r="A41" s="3" t="s">
        <v>121</v>
      </c>
      <c r="B41" s="3" t="s">
        <v>3</v>
      </c>
      <c r="C41" s="3" t="s">
        <v>2855</v>
      </c>
      <c r="D41" s="3" t="s">
        <v>2855</v>
      </c>
      <c r="E41" s="12" t="s">
        <v>2917</v>
      </c>
      <c r="F41" s="6" t="str">
        <f t="shared" si="0"/>
        <v>module=bedu</v>
      </c>
      <c r="G41" s="3" t="s">
        <v>114</v>
      </c>
    </row>
    <row r="42" spans="1:7" ht="30" customHeight="1">
      <c r="A42" s="3" t="s">
        <v>121</v>
      </c>
      <c r="B42" s="3" t="s">
        <v>3</v>
      </c>
      <c r="C42" s="3" t="s">
        <v>2856</v>
      </c>
      <c r="D42" s="3" t="s">
        <v>2856</v>
      </c>
      <c r="E42" s="12" t="s">
        <v>2918</v>
      </c>
      <c r="F42" s="6" t="str">
        <f t="shared" si="0"/>
        <v>module=bedu</v>
      </c>
      <c r="G42" s="3" t="s">
        <v>114</v>
      </c>
    </row>
    <row r="43" spans="1:7" ht="30" customHeight="1">
      <c r="A43" s="3" t="s">
        <v>121</v>
      </c>
      <c r="B43" s="3" t="s">
        <v>3</v>
      </c>
      <c r="C43" s="3" t="s">
        <v>2857</v>
      </c>
      <c r="D43" s="3" t="s">
        <v>2857</v>
      </c>
      <c r="E43" s="12" t="s">
        <v>2919</v>
      </c>
      <c r="F43" s="6" t="str">
        <f t="shared" si="0"/>
        <v>module=bedu</v>
      </c>
      <c r="G43" s="3" t="s">
        <v>114</v>
      </c>
    </row>
    <row r="44" spans="1:7" ht="30" customHeight="1">
      <c r="A44" s="3" t="s">
        <v>121</v>
      </c>
      <c r="B44" s="3" t="s">
        <v>3</v>
      </c>
      <c r="C44" s="3" t="s">
        <v>2858</v>
      </c>
      <c r="D44" s="3" t="s">
        <v>2858</v>
      </c>
      <c r="E44" s="12" t="s">
        <v>2920</v>
      </c>
      <c r="F44" s="6" t="str">
        <f t="shared" si="0"/>
        <v>module=bedu</v>
      </c>
      <c r="G44" s="3" t="s">
        <v>114</v>
      </c>
    </row>
    <row r="45" spans="1:7" ht="30" customHeight="1">
      <c r="A45" s="3" t="s">
        <v>121</v>
      </c>
      <c r="B45" s="3" t="s">
        <v>3</v>
      </c>
      <c r="C45" s="3" t="s">
        <v>2859</v>
      </c>
      <c r="D45" s="3" t="s">
        <v>2859</v>
      </c>
      <c r="E45" s="12" t="s">
        <v>2921</v>
      </c>
      <c r="F45" s="6" t="str">
        <f t="shared" si="0"/>
        <v>module=bedu</v>
      </c>
      <c r="G45" s="3" t="s">
        <v>114</v>
      </c>
    </row>
    <row r="46" spans="1:7" ht="30" customHeight="1">
      <c r="A46" s="3" t="s">
        <v>121</v>
      </c>
      <c r="B46" s="3" t="s">
        <v>3</v>
      </c>
      <c r="C46" s="3" t="s">
        <v>2860</v>
      </c>
      <c r="D46" s="3" t="s">
        <v>2860</v>
      </c>
      <c r="E46" s="12" t="s">
        <v>2922</v>
      </c>
      <c r="F46" s="6" t="str">
        <f t="shared" si="0"/>
        <v>module=bedu</v>
      </c>
      <c r="G46" s="3" t="s">
        <v>114</v>
      </c>
    </row>
    <row r="47" spans="1:7" ht="30" customHeight="1">
      <c r="A47" s="3" t="s">
        <v>121</v>
      </c>
      <c r="B47" s="3" t="s">
        <v>3</v>
      </c>
      <c r="C47" s="3" t="s">
        <v>2861</v>
      </c>
      <c r="D47" s="3" t="s">
        <v>2861</v>
      </c>
      <c r="E47" s="12" t="s">
        <v>2923</v>
      </c>
      <c r="F47" s="6" t="str">
        <f t="shared" si="0"/>
        <v>module=bedu</v>
      </c>
      <c r="G47" s="3" t="s">
        <v>114</v>
      </c>
    </row>
    <row r="48" spans="1:7" ht="30" customHeight="1">
      <c r="A48" s="3" t="s">
        <v>121</v>
      </c>
      <c r="B48" s="3" t="s">
        <v>3</v>
      </c>
      <c r="C48" s="3" t="s">
        <v>2862</v>
      </c>
      <c r="D48" s="3" t="s">
        <v>2862</v>
      </c>
      <c r="E48" s="12" t="s">
        <v>2924</v>
      </c>
      <c r="F48" s="6" t="str">
        <f t="shared" si="0"/>
        <v>module=bedu</v>
      </c>
      <c r="G48" s="3" t="s">
        <v>114</v>
      </c>
    </row>
    <row r="49" spans="1:7" ht="30" customHeight="1">
      <c r="A49" s="3" t="s">
        <v>121</v>
      </c>
      <c r="B49" s="3" t="s">
        <v>3</v>
      </c>
      <c r="C49" s="3" t="s">
        <v>2863</v>
      </c>
      <c r="D49" s="3" t="s">
        <v>2863</v>
      </c>
      <c r="E49" s="12" t="s">
        <v>2925</v>
      </c>
      <c r="F49" s="6" t="str">
        <f t="shared" si="0"/>
        <v>module=bedu</v>
      </c>
      <c r="G49" s="3" t="s">
        <v>114</v>
      </c>
    </row>
    <row r="50" spans="1:7" ht="30" customHeight="1">
      <c r="A50" s="3" t="s">
        <v>121</v>
      </c>
      <c r="B50" s="3" t="s">
        <v>3</v>
      </c>
      <c r="C50" s="3" t="s">
        <v>2864</v>
      </c>
      <c r="D50" s="3" t="s">
        <v>2864</v>
      </c>
      <c r="E50" s="12" t="s">
        <v>2926</v>
      </c>
      <c r="F50" s="6" t="str">
        <f t="shared" si="0"/>
        <v>module=bedu</v>
      </c>
      <c r="G50" s="3" t="s">
        <v>114</v>
      </c>
    </row>
    <row r="51" spans="1:7" ht="30" customHeight="1">
      <c r="A51" s="3" t="s">
        <v>121</v>
      </c>
      <c r="B51" s="3" t="s">
        <v>3</v>
      </c>
      <c r="C51" s="3" t="s">
        <v>2865</v>
      </c>
      <c r="D51" s="3" t="s">
        <v>2865</v>
      </c>
      <c r="E51" s="12" t="s">
        <v>2927</v>
      </c>
      <c r="F51" s="6" t="str">
        <f t="shared" si="0"/>
        <v>module=bedu</v>
      </c>
      <c r="G51" s="3" t="s">
        <v>114</v>
      </c>
    </row>
    <row r="52" spans="1:7" ht="30" customHeight="1">
      <c r="A52" s="3" t="s">
        <v>121</v>
      </c>
      <c r="B52" s="3" t="s">
        <v>3</v>
      </c>
      <c r="C52" s="3" t="s">
        <v>2866</v>
      </c>
      <c r="D52" s="3" t="s">
        <v>2866</v>
      </c>
      <c r="E52" s="12" t="s">
        <v>2928</v>
      </c>
      <c r="F52" s="6" t="str">
        <f t="shared" si="0"/>
        <v>module=bedu</v>
      </c>
      <c r="G52" s="3" t="s">
        <v>114</v>
      </c>
    </row>
    <row r="53" spans="1:7" ht="30" customHeight="1">
      <c r="A53" s="3" t="s">
        <v>2816</v>
      </c>
      <c r="B53" s="3" t="s">
        <v>3</v>
      </c>
      <c r="C53" s="3" t="s">
        <v>2867</v>
      </c>
      <c r="D53" s="3" t="s">
        <v>2867</v>
      </c>
      <c r="E53" s="12" t="s">
        <v>2929</v>
      </c>
      <c r="F53" s="6" t="str">
        <f t="shared" ref="F53:F59" si="1">HYPERLINK("http://www.ssc.wisc.edu/wlsresearch/documentation/waves/?wave=wls5764&amp;module=bjobh","module=bjobh")</f>
        <v>module=bjobh</v>
      </c>
      <c r="G53" s="3" t="s">
        <v>114</v>
      </c>
    </row>
    <row r="54" spans="1:7" ht="30" customHeight="1">
      <c r="A54" s="3" t="s">
        <v>2816</v>
      </c>
      <c r="B54" s="3" t="s">
        <v>3</v>
      </c>
      <c r="C54" s="3" t="s">
        <v>2868</v>
      </c>
      <c r="D54" s="3" t="s">
        <v>2868</v>
      </c>
      <c r="E54" s="12" t="s">
        <v>2930</v>
      </c>
      <c r="F54" s="6" t="str">
        <f t="shared" si="1"/>
        <v>module=bjobh</v>
      </c>
      <c r="G54" s="3" t="s">
        <v>114</v>
      </c>
    </row>
    <row r="55" spans="1:7" ht="30" customHeight="1">
      <c r="A55" s="3" t="s">
        <v>2816</v>
      </c>
      <c r="B55" s="3" t="s">
        <v>3</v>
      </c>
      <c r="C55" s="3" t="s">
        <v>2869</v>
      </c>
      <c r="D55" s="3" t="s">
        <v>2869</v>
      </c>
      <c r="E55" s="12" t="s">
        <v>2931</v>
      </c>
      <c r="F55" s="6" t="str">
        <f t="shared" si="1"/>
        <v>module=bjobh</v>
      </c>
      <c r="G55" s="3" t="s">
        <v>114</v>
      </c>
    </row>
    <row r="56" spans="1:7" ht="30" customHeight="1">
      <c r="A56" s="3" t="s">
        <v>2816</v>
      </c>
      <c r="B56" s="3" t="s">
        <v>3</v>
      </c>
      <c r="C56" s="3" t="s">
        <v>2870</v>
      </c>
      <c r="D56" s="3" t="s">
        <v>2870</v>
      </c>
      <c r="E56" s="12" t="s">
        <v>2932</v>
      </c>
      <c r="F56" s="6" t="str">
        <f t="shared" si="1"/>
        <v>module=bjobh</v>
      </c>
      <c r="G56" s="3" t="s">
        <v>114</v>
      </c>
    </row>
    <row r="57" spans="1:7" ht="30" customHeight="1">
      <c r="A57" s="3" t="s">
        <v>2816</v>
      </c>
      <c r="B57" s="3" t="s">
        <v>3</v>
      </c>
      <c r="C57" s="3" t="s">
        <v>2871</v>
      </c>
      <c r="D57" s="3" t="s">
        <v>2871</v>
      </c>
      <c r="E57" s="12" t="s">
        <v>2933</v>
      </c>
      <c r="F57" s="6" t="str">
        <f t="shared" si="1"/>
        <v>module=bjobh</v>
      </c>
      <c r="G57" s="3" t="s">
        <v>114</v>
      </c>
    </row>
    <row r="58" spans="1:7" ht="30" customHeight="1">
      <c r="A58" s="3" t="s">
        <v>2816</v>
      </c>
      <c r="B58" s="3" t="s">
        <v>3</v>
      </c>
      <c r="C58" s="3" t="s">
        <v>2872</v>
      </c>
      <c r="D58" s="3" t="s">
        <v>2872</v>
      </c>
      <c r="E58" s="12" t="s">
        <v>2934</v>
      </c>
      <c r="F58" s="6" t="str">
        <f t="shared" si="1"/>
        <v>module=bjobh</v>
      </c>
      <c r="G58" s="3" t="s">
        <v>114</v>
      </c>
    </row>
    <row r="59" spans="1:7" ht="30" customHeight="1">
      <c r="A59" s="3" t="s">
        <v>2816</v>
      </c>
      <c r="B59" s="3" t="s">
        <v>3</v>
      </c>
      <c r="C59" s="3" t="s">
        <v>2873</v>
      </c>
      <c r="D59" s="3" t="s">
        <v>2873</v>
      </c>
      <c r="E59" s="12" t="s">
        <v>2935</v>
      </c>
      <c r="F59" s="6" t="str">
        <f t="shared" si="1"/>
        <v>module=bjobh</v>
      </c>
      <c r="G59" s="3" t="s">
        <v>114</v>
      </c>
    </row>
    <row r="60" spans="1:7" ht="30" customHeight="1">
      <c r="A60" s="3" t="s">
        <v>2817</v>
      </c>
      <c r="B60" s="3" t="s">
        <v>3</v>
      </c>
      <c r="C60" s="3" t="s">
        <v>2874</v>
      </c>
      <c r="D60" s="3" t="s">
        <v>2874</v>
      </c>
      <c r="E60" s="12" t="s">
        <v>2936</v>
      </c>
      <c r="F60" s="6" t="str">
        <f t="shared" ref="F60:F65" si="2">HYPERLINK("http://www.ssc.wisc.edu/wlsresearch/documentation/waves/?wave=wls5764&amp;module=bmar","module=bmar")</f>
        <v>module=bmar</v>
      </c>
      <c r="G60" s="3" t="s">
        <v>114</v>
      </c>
    </row>
    <row r="61" spans="1:7" ht="30" customHeight="1">
      <c r="A61" s="3" t="s">
        <v>2817</v>
      </c>
      <c r="B61" s="3" t="s">
        <v>3</v>
      </c>
      <c r="C61" s="3" t="s">
        <v>2875</v>
      </c>
      <c r="D61" s="3" t="s">
        <v>2875</v>
      </c>
      <c r="E61" s="12" t="s">
        <v>2937</v>
      </c>
      <c r="F61" s="6" t="str">
        <f t="shared" si="2"/>
        <v>module=bmar</v>
      </c>
      <c r="G61" s="3" t="s">
        <v>114</v>
      </c>
    </row>
    <row r="62" spans="1:7" ht="30" customHeight="1">
      <c r="A62" s="3" t="s">
        <v>2817</v>
      </c>
      <c r="B62" s="3" t="s">
        <v>3</v>
      </c>
      <c r="C62" s="3" t="s">
        <v>2876</v>
      </c>
      <c r="D62" s="3" t="s">
        <v>2876</v>
      </c>
      <c r="E62" s="12" t="s">
        <v>2938</v>
      </c>
      <c r="F62" s="6" t="str">
        <f t="shared" si="2"/>
        <v>module=bmar</v>
      </c>
      <c r="G62" s="3" t="s">
        <v>114</v>
      </c>
    </row>
    <row r="63" spans="1:7" ht="30" customHeight="1">
      <c r="A63" s="3" t="s">
        <v>2817</v>
      </c>
      <c r="B63" s="3" t="s">
        <v>3</v>
      </c>
      <c r="C63" s="3" t="s">
        <v>2877</v>
      </c>
      <c r="D63" s="3" t="s">
        <v>2877</v>
      </c>
      <c r="E63" s="12" t="s">
        <v>2939</v>
      </c>
      <c r="F63" s="6" t="str">
        <f t="shared" si="2"/>
        <v>module=bmar</v>
      </c>
      <c r="G63" s="3" t="s">
        <v>114</v>
      </c>
    </row>
    <row r="64" spans="1:7" ht="30" customHeight="1">
      <c r="A64" s="3" t="s">
        <v>2817</v>
      </c>
      <c r="B64" s="3" t="s">
        <v>3</v>
      </c>
      <c r="C64" s="3" t="s">
        <v>2878</v>
      </c>
      <c r="D64" s="3" t="s">
        <v>2878</v>
      </c>
      <c r="E64" s="12" t="s">
        <v>2940</v>
      </c>
      <c r="F64" s="6" t="str">
        <f t="shared" si="2"/>
        <v>module=bmar</v>
      </c>
      <c r="G64" s="3" t="s">
        <v>114</v>
      </c>
    </row>
    <row r="65" spans="1:7" ht="30" customHeight="1">
      <c r="A65" s="3" t="s">
        <v>2817</v>
      </c>
      <c r="B65" s="3" t="s">
        <v>3</v>
      </c>
      <c r="C65" s="3" t="s">
        <v>2879</v>
      </c>
      <c r="D65" s="3" t="s">
        <v>2879</v>
      </c>
      <c r="E65" s="12" t="s">
        <v>2941</v>
      </c>
      <c r="F65" s="6" t="str">
        <f t="shared" si="2"/>
        <v>module=bmar</v>
      </c>
      <c r="G65" s="3" t="s">
        <v>114</v>
      </c>
    </row>
  </sheetData>
  <autoFilter ref="A3:D3" xr:uid="{2A6F6E5B-8A15-4C0E-AF89-6DB0DB9DA2FD}"/>
  <mergeCells count="1">
    <mergeCell ref="A1: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788"/>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18" t="s">
        <v>42709</v>
      </c>
      <c r="B1" s="18"/>
      <c r="C1" s="18"/>
      <c r="D1" s="18"/>
      <c r="E1" s="18"/>
      <c r="F1" s="11"/>
      <c r="G1" s="11"/>
    </row>
    <row r="2" spans="1:7" ht="15" customHeight="1">
      <c r="A2" s="18"/>
      <c r="B2" s="18"/>
      <c r="C2" s="18"/>
      <c r="D2" s="18"/>
      <c r="E2" s="18"/>
      <c r="F2" s="11"/>
      <c r="G2" s="11"/>
    </row>
    <row r="3" spans="1:7" ht="30" customHeight="1">
      <c r="A3" s="4" t="s">
        <v>0</v>
      </c>
      <c r="B3" s="4" t="s">
        <v>42716</v>
      </c>
      <c r="C3" s="4" t="s">
        <v>42717</v>
      </c>
      <c r="D3" s="4" t="s">
        <v>42718</v>
      </c>
      <c r="E3" s="4" t="s">
        <v>42719</v>
      </c>
      <c r="F3" s="4" t="s">
        <v>42720</v>
      </c>
      <c r="G3" s="4" t="s">
        <v>42721</v>
      </c>
    </row>
    <row r="4" spans="1:7" ht="30" customHeight="1">
      <c r="A4" s="3" t="s">
        <v>2942</v>
      </c>
      <c r="B4" s="3" t="s">
        <v>2</v>
      </c>
      <c r="C4" s="3" t="s">
        <v>2957</v>
      </c>
      <c r="D4" s="3" t="s">
        <v>3742</v>
      </c>
      <c r="E4" s="12" t="s">
        <v>4111</v>
      </c>
      <c r="F4" s="6" t="str">
        <f t="shared" ref="F4:F18" si="0">HYPERLINK("http://www.ssc.wisc.edu/wlsresearch/documentation/waves/?wave=wls75&amp;module=csum","module=csum")</f>
        <v>module=csum</v>
      </c>
      <c r="G4" s="6" t="str">
        <f t="shared" ref="G4:G15" si="1">HYPERLINK("http://www.ssc.wisc.edu/wlsresearch/documentation/waves/?wave=wls77&amp;module=xcsum","module=xcsum")</f>
        <v>module=xcsum</v>
      </c>
    </row>
    <row r="5" spans="1:7" ht="30" customHeight="1">
      <c r="A5" s="3" t="s">
        <v>2942</v>
      </c>
      <c r="B5" s="3" t="s">
        <v>2</v>
      </c>
      <c r="C5" s="3" t="s">
        <v>2958</v>
      </c>
      <c r="D5" s="3" t="s">
        <v>3743</v>
      </c>
      <c r="E5" s="12" t="s">
        <v>4112</v>
      </c>
      <c r="F5" s="6" t="str">
        <f t="shared" si="0"/>
        <v>module=csum</v>
      </c>
      <c r="G5" s="6" t="str">
        <f t="shared" si="1"/>
        <v>module=xcsum</v>
      </c>
    </row>
    <row r="6" spans="1:7" ht="30" customHeight="1">
      <c r="A6" s="3" t="s">
        <v>2942</v>
      </c>
      <c r="B6" s="3" t="s">
        <v>2</v>
      </c>
      <c r="C6" s="3" t="s">
        <v>2959</v>
      </c>
      <c r="D6" s="3" t="s">
        <v>3744</v>
      </c>
      <c r="E6" s="12" t="s">
        <v>4113</v>
      </c>
      <c r="F6" s="6" t="str">
        <f t="shared" si="0"/>
        <v>module=csum</v>
      </c>
      <c r="G6" s="6" t="str">
        <f t="shared" si="1"/>
        <v>module=xcsum</v>
      </c>
    </row>
    <row r="7" spans="1:7" ht="30" customHeight="1">
      <c r="A7" s="3" t="s">
        <v>2942</v>
      </c>
      <c r="B7" s="3" t="s">
        <v>2</v>
      </c>
      <c r="C7" s="3" t="s">
        <v>2960</v>
      </c>
      <c r="D7" s="3" t="s">
        <v>3745</v>
      </c>
      <c r="E7" s="12" t="s">
        <v>4114</v>
      </c>
      <c r="F7" s="6" t="str">
        <f t="shared" si="0"/>
        <v>module=csum</v>
      </c>
      <c r="G7" s="6" t="str">
        <f t="shared" si="1"/>
        <v>module=xcsum</v>
      </c>
    </row>
    <row r="8" spans="1:7" ht="30" customHeight="1">
      <c r="A8" s="3" t="s">
        <v>2942</v>
      </c>
      <c r="B8" s="3" t="s">
        <v>2</v>
      </c>
      <c r="C8" s="3" t="s">
        <v>2961</v>
      </c>
      <c r="D8" s="3" t="s">
        <v>3746</v>
      </c>
      <c r="E8" s="12" t="s">
        <v>4115</v>
      </c>
      <c r="F8" s="6" t="str">
        <f t="shared" si="0"/>
        <v>module=csum</v>
      </c>
      <c r="G8" s="6" t="str">
        <f t="shared" si="1"/>
        <v>module=xcsum</v>
      </c>
    </row>
    <row r="9" spans="1:7" ht="30" customHeight="1">
      <c r="A9" s="3" t="s">
        <v>2942</v>
      </c>
      <c r="B9" s="3" t="s">
        <v>2</v>
      </c>
      <c r="C9" s="3" t="s">
        <v>2962</v>
      </c>
      <c r="D9" s="3" t="s">
        <v>3747</v>
      </c>
      <c r="E9" s="12" t="s">
        <v>4116</v>
      </c>
      <c r="F9" s="6" t="str">
        <f t="shared" si="0"/>
        <v>module=csum</v>
      </c>
      <c r="G9" s="6" t="str">
        <f t="shared" si="1"/>
        <v>module=xcsum</v>
      </c>
    </row>
    <row r="10" spans="1:7" ht="30" customHeight="1">
      <c r="A10" s="3" t="s">
        <v>2942</v>
      </c>
      <c r="B10" s="3" t="s">
        <v>2</v>
      </c>
      <c r="C10" s="3" t="s">
        <v>2963</v>
      </c>
      <c r="D10" s="3" t="s">
        <v>3748</v>
      </c>
      <c r="E10" s="12" t="s">
        <v>4117</v>
      </c>
      <c r="F10" s="6" t="str">
        <f t="shared" si="0"/>
        <v>module=csum</v>
      </c>
      <c r="G10" s="6" t="str">
        <f t="shared" si="1"/>
        <v>module=xcsum</v>
      </c>
    </row>
    <row r="11" spans="1:7" ht="30" customHeight="1">
      <c r="A11" s="3" t="s">
        <v>2942</v>
      </c>
      <c r="B11" s="3" t="s">
        <v>2</v>
      </c>
      <c r="C11" s="3" t="s">
        <v>2964</v>
      </c>
      <c r="D11" s="3" t="s">
        <v>3749</v>
      </c>
      <c r="E11" s="12" t="s">
        <v>4118</v>
      </c>
      <c r="F11" s="6" t="str">
        <f t="shared" si="0"/>
        <v>module=csum</v>
      </c>
      <c r="G11" s="6" t="str">
        <f t="shared" si="1"/>
        <v>module=xcsum</v>
      </c>
    </row>
    <row r="12" spans="1:7" ht="30" customHeight="1">
      <c r="A12" s="3" t="s">
        <v>2942</v>
      </c>
      <c r="B12" s="3" t="s">
        <v>2</v>
      </c>
      <c r="C12" s="3" t="s">
        <v>2965</v>
      </c>
      <c r="D12" s="3" t="s">
        <v>3750</v>
      </c>
      <c r="E12" s="12" t="s">
        <v>4119</v>
      </c>
      <c r="F12" s="6" t="str">
        <f t="shared" si="0"/>
        <v>module=csum</v>
      </c>
      <c r="G12" s="6" t="str">
        <f t="shared" si="1"/>
        <v>module=xcsum</v>
      </c>
    </row>
    <row r="13" spans="1:7" ht="30" customHeight="1">
      <c r="A13" s="3" t="s">
        <v>2942</v>
      </c>
      <c r="B13" s="3" t="s">
        <v>2</v>
      </c>
      <c r="C13" s="3" t="s">
        <v>2966</v>
      </c>
      <c r="D13" s="3" t="s">
        <v>3751</v>
      </c>
      <c r="E13" s="12" t="s">
        <v>4120</v>
      </c>
      <c r="F13" s="6" t="str">
        <f t="shared" si="0"/>
        <v>module=csum</v>
      </c>
      <c r="G13" s="6" t="str">
        <f t="shared" si="1"/>
        <v>module=xcsum</v>
      </c>
    </row>
    <row r="14" spans="1:7" ht="30" customHeight="1">
      <c r="A14" s="3" t="s">
        <v>2942</v>
      </c>
      <c r="B14" s="3" t="s">
        <v>2</v>
      </c>
      <c r="C14" s="3" t="s">
        <v>2967</v>
      </c>
      <c r="D14" s="3" t="s">
        <v>3752</v>
      </c>
      <c r="E14" s="12" t="s">
        <v>4121</v>
      </c>
      <c r="F14" s="6" t="str">
        <f t="shared" si="0"/>
        <v>module=csum</v>
      </c>
      <c r="G14" s="6" t="str">
        <f t="shared" si="1"/>
        <v>module=xcsum</v>
      </c>
    </row>
    <row r="15" spans="1:7" ht="30" customHeight="1">
      <c r="A15" s="3" t="s">
        <v>2942</v>
      </c>
      <c r="B15" s="3" t="s">
        <v>2</v>
      </c>
      <c r="C15" s="3" t="s">
        <v>2968</v>
      </c>
      <c r="D15" s="3" t="s">
        <v>3753</v>
      </c>
      <c r="E15" s="12" t="s">
        <v>4122</v>
      </c>
      <c r="F15" s="6" t="str">
        <f t="shared" si="0"/>
        <v>module=csum</v>
      </c>
      <c r="G15" s="6" t="str">
        <f t="shared" si="1"/>
        <v>module=xcsum</v>
      </c>
    </row>
    <row r="16" spans="1:7" ht="30" customHeight="1">
      <c r="A16" s="3" t="s">
        <v>2942</v>
      </c>
      <c r="B16" s="3" t="s">
        <v>3</v>
      </c>
      <c r="C16" s="3" t="s">
        <v>2969</v>
      </c>
      <c r="D16" s="3" t="s">
        <v>2969</v>
      </c>
      <c r="E16" s="12" t="s">
        <v>4123</v>
      </c>
      <c r="F16" s="6" t="str">
        <f t="shared" si="0"/>
        <v>module=csum</v>
      </c>
      <c r="G16" s="3" t="s">
        <v>114</v>
      </c>
    </row>
    <row r="17" spans="1:7" ht="30" customHeight="1">
      <c r="A17" s="3" t="s">
        <v>2942</v>
      </c>
      <c r="B17" s="3" t="s">
        <v>3</v>
      </c>
      <c r="C17" s="3" t="s">
        <v>2970</v>
      </c>
      <c r="D17" s="3" t="s">
        <v>2970</v>
      </c>
      <c r="E17" s="12" t="s">
        <v>4124</v>
      </c>
      <c r="F17" s="6" t="str">
        <f t="shared" si="0"/>
        <v>module=csum</v>
      </c>
      <c r="G17" s="3" t="s">
        <v>114</v>
      </c>
    </row>
    <row r="18" spans="1:7" ht="30" customHeight="1">
      <c r="A18" s="3" t="s">
        <v>2942</v>
      </c>
      <c r="B18" s="3" t="s">
        <v>3</v>
      </c>
      <c r="C18" s="3" t="s">
        <v>2971</v>
      </c>
      <c r="D18" s="3" t="s">
        <v>2971</v>
      </c>
      <c r="E18" s="12" t="s">
        <v>4125</v>
      </c>
      <c r="F18" s="6" t="str">
        <f t="shared" si="0"/>
        <v>module=csum</v>
      </c>
      <c r="G18" s="3" t="s">
        <v>114</v>
      </c>
    </row>
    <row r="19" spans="1:7" ht="30" customHeight="1">
      <c r="A19" s="3" t="s">
        <v>2942</v>
      </c>
      <c r="B19" s="3" t="s">
        <v>4</v>
      </c>
      <c r="C19" s="3" t="s">
        <v>2972</v>
      </c>
      <c r="D19" s="3" t="s">
        <v>2972</v>
      </c>
      <c r="E19" s="12" t="s">
        <v>4126</v>
      </c>
      <c r="F19" s="3" t="s">
        <v>114</v>
      </c>
      <c r="G19" s="6" t="str">
        <f>HYPERLINK("http://www.ssc.wisc.edu/wlsresearch/documentation/waves/?wave=wls77&amp;module=xcsum","module=xcsum")</f>
        <v>module=xcsum</v>
      </c>
    </row>
    <row r="20" spans="1:7" ht="30" customHeight="1">
      <c r="A20" s="3" t="s">
        <v>2942</v>
      </c>
      <c r="B20" s="3" t="s">
        <v>4</v>
      </c>
      <c r="C20" s="3" t="s">
        <v>2973</v>
      </c>
      <c r="D20" s="3" t="s">
        <v>2973</v>
      </c>
      <c r="E20" s="12" t="s">
        <v>4127</v>
      </c>
      <c r="F20" s="3" t="s">
        <v>114</v>
      </c>
      <c r="G20" s="6" t="str">
        <f>HYPERLINK("http://www.ssc.wisc.edu/wlsresearch/documentation/waves/?wave=wls77&amp;module=xcsum","module=xcsum")</f>
        <v>module=xcsum</v>
      </c>
    </row>
    <row r="21" spans="1:7" ht="30" customHeight="1">
      <c r="A21" s="3" t="s">
        <v>2942</v>
      </c>
      <c r="B21" s="3" t="s">
        <v>4</v>
      </c>
      <c r="C21" s="3" t="s">
        <v>2974</v>
      </c>
      <c r="D21" s="3" t="s">
        <v>2974</v>
      </c>
      <c r="E21" s="12" t="s">
        <v>4128</v>
      </c>
      <c r="F21" s="3" t="s">
        <v>114</v>
      </c>
      <c r="G21" s="6" t="str">
        <f>HYPERLINK("http://www.ssc.wisc.edu/wlsresearch/documentation/waves/?wave=wls77&amp;module=xcsum","module=xcsum")</f>
        <v>module=xcsum</v>
      </c>
    </row>
    <row r="22" spans="1:7" ht="30" customHeight="1">
      <c r="A22" s="3" t="s">
        <v>2942</v>
      </c>
      <c r="B22" s="3" t="s">
        <v>4</v>
      </c>
      <c r="C22" s="3" t="s">
        <v>2975</v>
      </c>
      <c r="D22" s="3" t="s">
        <v>2975</v>
      </c>
      <c r="E22" s="12" t="s">
        <v>4129</v>
      </c>
      <c r="F22" s="3" t="s">
        <v>114</v>
      </c>
      <c r="G22" s="6" t="str">
        <f>HYPERLINK("http://www.ssc.wisc.edu/wlsresearch/documentation/waves/?wave=wls77&amp;module=xcsum","module=xcsum")</f>
        <v>module=xcsum</v>
      </c>
    </row>
    <row r="23" spans="1:7" ht="30" customHeight="1">
      <c r="A23" s="3" t="s">
        <v>121</v>
      </c>
      <c r="B23" s="3" t="s">
        <v>2</v>
      </c>
      <c r="C23" s="3" t="s">
        <v>2976</v>
      </c>
      <c r="D23" s="3" t="s">
        <v>3754</v>
      </c>
      <c r="E23" s="12" t="s">
        <v>4130</v>
      </c>
      <c r="F23" s="6" t="str">
        <f t="shared" ref="F23:F54" si="2">HYPERLINK("http://www.ssc.wisc.edu/wlsresearch/documentation/waves/?wave=wls75&amp;module=cedu","module=cedu")</f>
        <v>module=cedu</v>
      </c>
      <c r="G23" s="6" t="str">
        <f t="shared" ref="G23:G40" si="3">HYPERLINK("http://www.ssc.wisc.edu/wlsresearch/documentation/waves/?wave=wls77&amp;module=xcedu","module=xcedu")</f>
        <v>module=xcedu</v>
      </c>
    </row>
    <row r="24" spans="1:7" ht="30" customHeight="1">
      <c r="A24" s="3" t="s">
        <v>121</v>
      </c>
      <c r="B24" s="3" t="s">
        <v>2</v>
      </c>
      <c r="C24" s="3" t="s">
        <v>2977</v>
      </c>
      <c r="D24" s="3" t="s">
        <v>3755</v>
      </c>
      <c r="E24" s="12" t="s">
        <v>4131</v>
      </c>
      <c r="F24" s="6" t="str">
        <f t="shared" si="2"/>
        <v>module=cedu</v>
      </c>
      <c r="G24" s="6" t="str">
        <f t="shared" si="3"/>
        <v>module=xcedu</v>
      </c>
    </row>
    <row r="25" spans="1:7" ht="30" customHeight="1">
      <c r="A25" s="3" t="s">
        <v>121</v>
      </c>
      <c r="B25" s="3" t="s">
        <v>2</v>
      </c>
      <c r="C25" s="3" t="s">
        <v>2978</v>
      </c>
      <c r="D25" s="3" t="s">
        <v>3756</v>
      </c>
      <c r="E25" s="12" t="s">
        <v>4132</v>
      </c>
      <c r="F25" s="6" t="str">
        <f t="shared" si="2"/>
        <v>module=cedu</v>
      </c>
      <c r="G25" s="6" t="str">
        <f t="shared" si="3"/>
        <v>module=xcedu</v>
      </c>
    </row>
    <row r="26" spans="1:7" ht="30" customHeight="1">
      <c r="A26" s="3" t="s">
        <v>121</v>
      </c>
      <c r="B26" s="3" t="s">
        <v>2</v>
      </c>
      <c r="C26" s="3" t="s">
        <v>2979</v>
      </c>
      <c r="D26" s="3" t="s">
        <v>3757</v>
      </c>
      <c r="E26" s="12" t="s">
        <v>4133</v>
      </c>
      <c r="F26" s="6" t="str">
        <f t="shared" si="2"/>
        <v>module=cedu</v>
      </c>
      <c r="G26" s="6" t="str">
        <f t="shared" si="3"/>
        <v>module=xcedu</v>
      </c>
    </row>
    <row r="27" spans="1:7" ht="30" customHeight="1">
      <c r="A27" s="3" t="s">
        <v>121</v>
      </c>
      <c r="B27" s="3" t="s">
        <v>2</v>
      </c>
      <c r="C27" s="3" t="s">
        <v>2980</v>
      </c>
      <c r="D27" s="3" t="s">
        <v>3758</v>
      </c>
      <c r="E27" s="12" t="s">
        <v>4134</v>
      </c>
      <c r="F27" s="6" t="str">
        <f t="shared" si="2"/>
        <v>module=cedu</v>
      </c>
      <c r="G27" s="6" t="str">
        <f t="shared" si="3"/>
        <v>module=xcedu</v>
      </c>
    </row>
    <row r="28" spans="1:7" ht="30" customHeight="1">
      <c r="A28" s="3" t="s">
        <v>121</v>
      </c>
      <c r="B28" s="3" t="s">
        <v>2</v>
      </c>
      <c r="C28" s="3" t="s">
        <v>2981</v>
      </c>
      <c r="D28" s="3" t="s">
        <v>3759</v>
      </c>
      <c r="E28" s="12" t="s">
        <v>4135</v>
      </c>
      <c r="F28" s="6" t="str">
        <f t="shared" si="2"/>
        <v>module=cedu</v>
      </c>
      <c r="G28" s="6" t="str">
        <f t="shared" si="3"/>
        <v>module=xcedu</v>
      </c>
    </row>
    <row r="29" spans="1:7" ht="30" customHeight="1">
      <c r="A29" s="3" t="s">
        <v>121</v>
      </c>
      <c r="B29" s="3" t="s">
        <v>2</v>
      </c>
      <c r="C29" s="3" t="s">
        <v>2982</v>
      </c>
      <c r="D29" s="3" t="s">
        <v>3760</v>
      </c>
      <c r="E29" s="12" t="s">
        <v>4136</v>
      </c>
      <c r="F29" s="6" t="str">
        <f t="shared" si="2"/>
        <v>module=cedu</v>
      </c>
      <c r="G29" s="6" t="str">
        <f t="shared" si="3"/>
        <v>module=xcedu</v>
      </c>
    </row>
    <row r="30" spans="1:7" ht="30" customHeight="1">
      <c r="A30" s="3" t="s">
        <v>121</v>
      </c>
      <c r="B30" s="3" t="s">
        <v>2</v>
      </c>
      <c r="C30" s="3" t="s">
        <v>2983</v>
      </c>
      <c r="D30" s="3" t="s">
        <v>3761</v>
      </c>
      <c r="E30" s="12" t="s">
        <v>4137</v>
      </c>
      <c r="F30" s="6" t="str">
        <f t="shared" si="2"/>
        <v>module=cedu</v>
      </c>
      <c r="G30" s="6" t="str">
        <f t="shared" si="3"/>
        <v>module=xcedu</v>
      </c>
    </row>
    <row r="31" spans="1:7" ht="30" customHeight="1">
      <c r="A31" s="3" t="s">
        <v>121</v>
      </c>
      <c r="B31" s="3" t="s">
        <v>2</v>
      </c>
      <c r="C31" s="3" t="s">
        <v>2984</v>
      </c>
      <c r="D31" s="3" t="s">
        <v>3762</v>
      </c>
      <c r="E31" s="12" t="s">
        <v>4138</v>
      </c>
      <c r="F31" s="6" t="str">
        <f t="shared" si="2"/>
        <v>module=cedu</v>
      </c>
      <c r="G31" s="6" t="str">
        <f t="shared" si="3"/>
        <v>module=xcedu</v>
      </c>
    </row>
    <row r="32" spans="1:7" ht="30" customHeight="1">
      <c r="A32" s="3" t="s">
        <v>121</v>
      </c>
      <c r="B32" s="3" t="s">
        <v>2</v>
      </c>
      <c r="C32" s="3" t="s">
        <v>2985</v>
      </c>
      <c r="D32" s="3" t="s">
        <v>3763</v>
      </c>
      <c r="E32" s="12" t="s">
        <v>4139</v>
      </c>
      <c r="F32" s="6" t="str">
        <f t="shared" si="2"/>
        <v>module=cedu</v>
      </c>
      <c r="G32" s="6" t="str">
        <f t="shared" si="3"/>
        <v>module=xcedu</v>
      </c>
    </row>
    <row r="33" spans="1:7" ht="30" customHeight="1">
      <c r="A33" s="3" t="s">
        <v>121</v>
      </c>
      <c r="B33" s="3" t="s">
        <v>2</v>
      </c>
      <c r="C33" s="3" t="s">
        <v>2986</v>
      </c>
      <c r="D33" s="3" t="s">
        <v>3764</v>
      </c>
      <c r="E33" s="12" t="s">
        <v>4140</v>
      </c>
      <c r="F33" s="6" t="str">
        <f t="shared" si="2"/>
        <v>module=cedu</v>
      </c>
      <c r="G33" s="6" t="str">
        <f t="shared" si="3"/>
        <v>module=xcedu</v>
      </c>
    </row>
    <row r="34" spans="1:7" ht="30" customHeight="1">
      <c r="A34" s="3" t="s">
        <v>121</v>
      </c>
      <c r="B34" s="3" t="s">
        <v>2</v>
      </c>
      <c r="C34" s="3" t="s">
        <v>2987</v>
      </c>
      <c r="D34" s="3" t="s">
        <v>3765</v>
      </c>
      <c r="E34" s="12" t="s">
        <v>4141</v>
      </c>
      <c r="F34" s="6" t="str">
        <f t="shared" si="2"/>
        <v>module=cedu</v>
      </c>
      <c r="G34" s="6" t="str">
        <f t="shared" si="3"/>
        <v>module=xcedu</v>
      </c>
    </row>
    <row r="35" spans="1:7" ht="30" customHeight="1">
      <c r="A35" s="3" t="s">
        <v>121</v>
      </c>
      <c r="B35" s="3" t="s">
        <v>2</v>
      </c>
      <c r="C35" s="3" t="s">
        <v>2988</v>
      </c>
      <c r="D35" s="3" t="s">
        <v>3766</v>
      </c>
      <c r="E35" s="12" t="s">
        <v>4142</v>
      </c>
      <c r="F35" s="6" t="str">
        <f t="shared" si="2"/>
        <v>module=cedu</v>
      </c>
      <c r="G35" s="6" t="str">
        <f t="shared" si="3"/>
        <v>module=xcedu</v>
      </c>
    </row>
    <row r="36" spans="1:7" ht="30" customHeight="1">
      <c r="A36" s="3" t="s">
        <v>121</v>
      </c>
      <c r="B36" s="3" t="s">
        <v>2</v>
      </c>
      <c r="C36" s="3" t="s">
        <v>2989</v>
      </c>
      <c r="D36" s="3" t="s">
        <v>3767</v>
      </c>
      <c r="E36" s="12" t="s">
        <v>4143</v>
      </c>
      <c r="F36" s="6" t="str">
        <f t="shared" si="2"/>
        <v>module=cedu</v>
      </c>
      <c r="G36" s="6" t="str">
        <f t="shared" si="3"/>
        <v>module=xcedu</v>
      </c>
    </row>
    <row r="37" spans="1:7" ht="30" customHeight="1">
      <c r="A37" s="3" t="s">
        <v>121</v>
      </c>
      <c r="B37" s="3" t="s">
        <v>2</v>
      </c>
      <c r="C37" s="3" t="s">
        <v>2990</v>
      </c>
      <c r="D37" s="3" t="s">
        <v>3768</v>
      </c>
      <c r="E37" s="12" t="s">
        <v>4144</v>
      </c>
      <c r="F37" s="6" t="str">
        <f t="shared" si="2"/>
        <v>module=cedu</v>
      </c>
      <c r="G37" s="6" t="str">
        <f t="shared" si="3"/>
        <v>module=xcedu</v>
      </c>
    </row>
    <row r="38" spans="1:7" ht="30" customHeight="1">
      <c r="A38" s="3" t="s">
        <v>121</v>
      </c>
      <c r="B38" s="3" t="s">
        <v>2</v>
      </c>
      <c r="C38" s="3" t="s">
        <v>2991</v>
      </c>
      <c r="D38" s="3" t="s">
        <v>3769</v>
      </c>
      <c r="E38" s="12" t="s">
        <v>4145</v>
      </c>
      <c r="F38" s="6" t="str">
        <f t="shared" si="2"/>
        <v>module=cedu</v>
      </c>
      <c r="G38" s="6" t="str">
        <f t="shared" si="3"/>
        <v>module=xcedu</v>
      </c>
    </row>
    <row r="39" spans="1:7" ht="30" customHeight="1">
      <c r="A39" s="3" t="s">
        <v>121</v>
      </c>
      <c r="B39" s="3" t="s">
        <v>2</v>
      </c>
      <c r="C39" s="3" t="s">
        <v>2992</v>
      </c>
      <c r="D39" s="3" t="s">
        <v>3770</v>
      </c>
      <c r="E39" s="12" t="s">
        <v>4146</v>
      </c>
      <c r="F39" s="6" t="str">
        <f t="shared" si="2"/>
        <v>module=cedu</v>
      </c>
      <c r="G39" s="6" t="str">
        <f t="shared" si="3"/>
        <v>module=xcedu</v>
      </c>
    </row>
    <row r="40" spans="1:7" ht="30" customHeight="1">
      <c r="A40" s="3" t="s">
        <v>121</v>
      </c>
      <c r="B40" s="3" t="s">
        <v>2</v>
      </c>
      <c r="C40" s="3" t="s">
        <v>2993</v>
      </c>
      <c r="D40" s="3" t="s">
        <v>3771</v>
      </c>
      <c r="E40" s="12" t="s">
        <v>4147</v>
      </c>
      <c r="F40" s="6" t="str">
        <f t="shared" si="2"/>
        <v>module=cedu</v>
      </c>
      <c r="G40" s="6" t="str">
        <f t="shared" si="3"/>
        <v>module=xcedu</v>
      </c>
    </row>
    <row r="41" spans="1:7" ht="30" customHeight="1">
      <c r="A41" s="3" t="s">
        <v>121</v>
      </c>
      <c r="B41" s="3" t="s">
        <v>3</v>
      </c>
      <c r="C41" s="3" t="s">
        <v>2994</v>
      </c>
      <c r="D41" s="3" t="s">
        <v>2994</v>
      </c>
      <c r="E41" s="12" t="s">
        <v>4148</v>
      </c>
      <c r="F41" s="6" t="str">
        <f t="shared" si="2"/>
        <v>module=cedu</v>
      </c>
      <c r="G41" s="3" t="s">
        <v>114</v>
      </c>
    </row>
    <row r="42" spans="1:7" ht="30" customHeight="1">
      <c r="A42" s="3" t="s">
        <v>121</v>
      </c>
      <c r="B42" s="3" t="s">
        <v>3</v>
      </c>
      <c r="C42" s="3" t="s">
        <v>2995</v>
      </c>
      <c r="D42" s="3" t="s">
        <v>2995</v>
      </c>
      <c r="E42" s="12" t="s">
        <v>4149</v>
      </c>
      <c r="F42" s="6" t="str">
        <f t="shared" si="2"/>
        <v>module=cedu</v>
      </c>
      <c r="G42" s="3" t="s">
        <v>114</v>
      </c>
    </row>
    <row r="43" spans="1:7" ht="30" customHeight="1">
      <c r="A43" s="3" t="s">
        <v>121</v>
      </c>
      <c r="B43" s="3" t="s">
        <v>3</v>
      </c>
      <c r="C43" s="3" t="s">
        <v>2996</v>
      </c>
      <c r="D43" s="3" t="s">
        <v>2996</v>
      </c>
      <c r="E43" s="12" t="s">
        <v>4150</v>
      </c>
      <c r="F43" s="6" t="str">
        <f t="shared" si="2"/>
        <v>module=cedu</v>
      </c>
      <c r="G43" s="3" t="s">
        <v>114</v>
      </c>
    </row>
    <row r="44" spans="1:7" ht="30" customHeight="1">
      <c r="A44" s="3" t="s">
        <v>121</v>
      </c>
      <c r="B44" s="3" t="s">
        <v>3</v>
      </c>
      <c r="C44" s="3" t="s">
        <v>2997</v>
      </c>
      <c r="D44" s="3" t="s">
        <v>2997</v>
      </c>
      <c r="E44" s="12" t="s">
        <v>4151</v>
      </c>
      <c r="F44" s="6" t="str">
        <f t="shared" si="2"/>
        <v>module=cedu</v>
      </c>
      <c r="G44" s="3" t="s">
        <v>114</v>
      </c>
    </row>
    <row r="45" spans="1:7" ht="30" customHeight="1">
      <c r="A45" s="3" t="s">
        <v>121</v>
      </c>
      <c r="B45" s="3" t="s">
        <v>3</v>
      </c>
      <c r="C45" s="3" t="s">
        <v>2998</v>
      </c>
      <c r="D45" s="3" t="s">
        <v>2998</v>
      </c>
      <c r="E45" s="12" t="s">
        <v>4152</v>
      </c>
      <c r="F45" s="6" t="str">
        <f t="shared" si="2"/>
        <v>module=cedu</v>
      </c>
      <c r="G45" s="3" t="s">
        <v>114</v>
      </c>
    </row>
    <row r="46" spans="1:7" ht="30" customHeight="1">
      <c r="A46" s="3" t="s">
        <v>121</v>
      </c>
      <c r="B46" s="3" t="s">
        <v>3</v>
      </c>
      <c r="C46" s="3" t="s">
        <v>2999</v>
      </c>
      <c r="D46" s="3" t="s">
        <v>2999</v>
      </c>
      <c r="E46" s="12" t="s">
        <v>4153</v>
      </c>
      <c r="F46" s="6" t="str">
        <f t="shared" si="2"/>
        <v>module=cedu</v>
      </c>
      <c r="G46" s="3" t="s">
        <v>114</v>
      </c>
    </row>
    <row r="47" spans="1:7" ht="30" customHeight="1">
      <c r="A47" s="3" t="s">
        <v>121</v>
      </c>
      <c r="B47" s="3" t="s">
        <v>3</v>
      </c>
      <c r="C47" s="3" t="s">
        <v>3000</v>
      </c>
      <c r="D47" s="3" t="s">
        <v>3000</v>
      </c>
      <c r="E47" s="12" t="s">
        <v>4154</v>
      </c>
      <c r="F47" s="6" t="str">
        <f t="shared" si="2"/>
        <v>module=cedu</v>
      </c>
      <c r="G47" s="3" t="s">
        <v>114</v>
      </c>
    </row>
    <row r="48" spans="1:7" ht="30" customHeight="1">
      <c r="A48" s="3" t="s">
        <v>121</v>
      </c>
      <c r="B48" s="3" t="s">
        <v>3</v>
      </c>
      <c r="C48" s="3" t="s">
        <v>3001</v>
      </c>
      <c r="D48" s="3" t="s">
        <v>3001</v>
      </c>
      <c r="E48" s="12" t="s">
        <v>4155</v>
      </c>
      <c r="F48" s="6" t="str">
        <f t="shared" si="2"/>
        <v>module=cedu</v>
      </c>
      <c r="G48" s="3" t="s">
        <v>114</v>
      </c>
    </row>
    <row r="49" spans="1:7" ht="30" customHeight="1">
      <c r="A49" s="3" t="s">
        <v>121</v>
      </c>
      <c r="B49" s="3" t="s">
        <v>3</v>
      </c>
      <c r="C49" s="3" t="s">
        <v>3002</v>
      </c>
      <c r="D49" s="3" t="s">
        <v>3002</v>
      </c>
      <c r="E49" s="12" t="s">
        <v>4156</v>
      </c>
      <c r="F49" s="6" t="str">
        <f t="shared" si="2"/>
        <v>module=cedu</v>
      </c>
      <c r="G49" s="3" t="s">
        <v>114</v>
      </c>
    </row>
    <row r="50" spans="1:7" ht="30" customHeight="1">
      <c r="A50" s="3" t="s">
        <v>121</v>
      </c>
      <c r="B50" s="3" t="s">
        <v>3</v>
      </c>
      <c r="C50" s="3" t="s">
        <v>3003</v>
      </c>
      <c r="D50" s="3" t="s">
        <v>3003</v>
      </c>
      <c r="E50" s="12" t="s">
        <v>4157</v>
      </c>
      <c r="F50" s="6" t="str">
        <f t="shared" si="2"/>
        <v>module=cedu</v>
      </c>
      <c r="G50" s="3" t="s">
        <v>114</v>
      </c>
    </row>
    <row r="51" spans="1:7" ht="30" customHeight="1">
      <c r="A51" s="3" t="s">
        <v>121</v>
      </c>
      <c r="B51" s="3" t="s">
        <v>3</v>
      </c>
      <c r="C51" s="3" t="s">
        <v>3004</v>
      </c>
      <c r="D51" s="3" t="s">
        <v>3004</v>
      </c>
      <c r="E51" s="12" t="s">
        <v>4158</v>
      </c>
      <c r="F51" s="6" t="str">
        <f t="shared" si="2"/>
        <v>module=cedu</v>
      </c>
      <c r="G51" s="3" t="s">
        <v>114</v>
      </c>
    </row>
    <row r="52" spans="1:7" ht="30" customHeight="1">
      <c r="A52" s="3" t="s">
        <v>121</v>
      </c>
      <c r="B52" s="3" t="s">
        <v>3</v>
      </c>
      <c r="C52" s="3" t="s">
        <v>3005</v>
      </c>
      <c r="D52" s="3" t="s">
        <v>3005</v>
      </c>
      <c r="E52" s="12" t="s">
        <v>4159</v>
      </c>
      <c r="F52" s="6" t="str">
        <f t="shared" si="2"/>
        <v>module=cedu</v>
      </c>
      <c r="G52" s="3" t="s">
        <v>114</v>
      </c>
    </row>
    <row r="53" spans="1:7" ht="30" customHeight="1">
      <c r="A53" s="3" t="s">
        <v>121</v>
      </c>
      <c r="B53" s="3" t="s">
        <v>3</v>
      </c>
      <c r="C53" s="3" t="s">
        <v>3006</v>
      </c>
      <c r="D53" s="3" t="s">
        <v>3006</v>
      </c>
      <c r="E53" s="12" t="s">
        <v>4160</v>
      </c>
      <c r="F53" s="6" t="str">
        <f t="shared" si="2"/>
        <v>module=cedu</v>
      </c>
      <c r="G53" s="3" t="s">
        <v>114</v>
      </c>
    </row>
    <row r="54" spans="1:7" ht="30" customHeight="1">
      <c r="A54" s="3" t="s">
        <v>121</v>
      </c>
      <c r="B54" s="3" t="s">
        <v>3</v>
      </c>
      <c r="C54" s="3" t="s">
        <v>3007</v>
      </c>
      <c r="D54" s="3" t="s">
        <v>3007</v>
      </c>
      <c r="E54" s="12" t="s">
        <v>4161</v>
      </c>
      <c r="F54" s="6" t="str">
        <f t="shared" si="2"/>
        <v>module=cedu</v>
      </c>
      <c r="G54" s="3" t="s">
        <v>114</v>
      </c>
    </row>
    <row r="55" spans="1:7" ht="30" customHeight="1">
      <c r="A55" s="3" t="s">
        <v>121</v>
      </c>
      <c r="B55" s="3" t="s">
        <v>3</v>
      </c>
      <c r="C55" s="3" t="s">
        <v>3008</v>
      </c>
      <c r="D55" s="3" t="s">
        <v>3008</v>
      </c>
      <c r="E55" s="12" t="s">
        <v>4162</v>
      </c>
      <c r="F55" s="6" t="str">
        <f t="shared" ref="F55:F87" si="4">HYPERLINK("http://www.ssc.wisc.edu/wlsresearch/documentation/waves/?wave=wls75&amp;module=cedu","module=cedu")</f>
        <v>module=cedu</v>
      </c>
      <c r="G55" s="3" t="s">
        <v>114</v>
      </c>
    </row>
    <row r="56" spans="1:7" ht="30" customHeight="1">
      <c r="A56" s="3" t="s">
        <v>121</v>
      </c>
      <c r="B56" s="3" t="s">
        <v>3</v>
      </c>
      <c r="C56" s="3" t="s">
        <v>3009</v>
      </c>
      <c r="D56" s="3" t="s">
        <v>3009</v>
      </c>
      <c r="E56" s="12" t="s">
        <v>4163</v>
      </c>
      <c r="F56" s="6" t="str">
        <f t="shared" si="4"/>
        <v>module=cedu</v>
      </c>
      <c r="G56" s="3" t="s">
        <v>114</v>
      </c>
    </row>
    <row r="57" spans="1:7" ht="30" customHeight="1">
      <c r="A57" s="3" t="s">
        <v>121</v>
      </c>
      <c r="B57" s="3" t="s">
        <v>3</v>
      </c>
      <c r="C57" s="3" t="s">
        <v>3010</v>
      </c>
      <c r="D57" s="3" t="s">
        <v>3010</v>
      </c>
      <c r="E57" s="12" t="s">
        <v>4164</v>
      </c>
      <c r="F57" s="6" t="str">
        <f t="shared" si="4"/>
        <v>module=cedu</v>
      </c>
      <c r="G57" s="3" t="s">
        <v>114</v>
      </c>
    </row>
    <row r="58" spans="1:7" ht="30" customHeight="1">
      <c r="A58" s="3" t="s">
        <v>121</v>
      </c>
      <c r="B58" s="3" t="s">
        <v>3</v>
      </c>
      <c r="C58" s="3" t="s">
        <v>3011</v>
      </c>
      <c r="D58" s="3" t="s">
        <v>3011</v>
      </c>
      <c r="E58" s="12" t="s">
        <v>4165</v>
      </c>
      <c r="F58" s="6" t="str">
        <f t="shared" si="4"/>
        <v>module=cedu</v>
      </c>
      <c r="G58" s="3" t="s">
        <v>114</v>
      </c>
    </row>
    <row r="59" spans="1:7" ht="30" customHeight="1">
      <c r="A59" s="3" t="s">
        <v>121</v>
      </c>
      <c r="B59" s="3" t="s">
        <v>3</v>
      </c>
      <c r="C59" s="3" t="s">
        <v>3012</v>
      </c>
      <c r="D59" s="3" t="s">
        <v>3012</v>
      </c>
      <c r="E59" s="12" t="s">
        <v>4166</v>
      </c>
      <c r="F59" s="6" t="str">
        <f t="shared" si="4"/>
        <v>module=cedu</v>
      </c>
      <c r="G59" s="3" t="s">
        <v>114</v>
      </c>
    </row>
    <row r="60" spans="1:7" ht="30" customHeight="1">
      <c r="A60" s="3" t="s">
        <v>121</v>
      </c>
      <c r="B60" s="3" t="s">
        <v>3</v>
      </c>
      <c r="C60" s="3" t="s">
        <v>3013</v>
      </c>
      <c r="D60" s="3" t="s">
        <v>3013</v>
      </c>
      <c r="E60" s="12" t="s">
        <v>4167</v>
      </c>
      <c r="F60" s="6" t="str">
        <f t="shared" si="4"/>
        <v>module=cedu</v>
      </c>
      <c r="G60" s="3" t="s">
        <v>114</v>
      </c>
    </row>
    <row r="61" spans="1:7" ht="30" customHeight="1">
      <c r="A61" s="3" t="s">
        <v>121</v>
      </c>
      <c r="B61" s="3" t="s">
        <v>3</v>
      </c>
      <c r="C61" s="3" t="s">
        <v>3014</v>
      </c>
      <c r="D61" s="3" t="s">
        <v>3014</v>
      </c>
      <c r="E61" s="12" t="s">
        <v>4168</v>
      </c>
      <c r="F61" s="6" t="str">
        <f t="shared" si="4"/>
        <v>module=cedu</v>
      </c>
      <c r="G61" s="3" t="s">
        <v>114</v>
      </c>
    </row>
    <row r="62" spans="1:7" ht="30" customHeight="1">
      <c r="A62" s="3" t="s">
        <v>121</v>
      </c>
      <c r="B62" s="3" t="s">
        <v>3</v>
      </c>
      <c r="C62" s="3" t="s">
        <v>3015</v>
      </c>
      <c r="D62" s="3" t="s">
        <v>3015</v>
      </c>
      <c r="E62" s="12" t="s">
        <v>4169</v>
      </c>
      <c r="F62" s="6" t="str">
        <f t="shared" si="4"/>
        <v>module=cedu</v>
      </c>
      <c r="G62" s="3" t="s">
        <v>114</v>
      </c>
    </row>
    <row r="63" spans="1:7" ht="30" customHeight="1">
      <c r="A63" s="3" t="s">
        <v>121</v>
      </c>
      <c r="B63" s="3" t="s">
        <v>3</v>
      </c>
      <c r="C63" s="3" t="s">
        <v>3016</v>
      </c>
      <c r="D63" s="3" t="s">
        <v>3016</v>
      </c>
      <c r="E63" s="12" t="s">
        <v>4170</v>
      </c>
      <c r="F63" s="6" t="str">
        <f t="shared" si="4"/>
        <v>module=cedu</v>
      </c>
      <c r="G63" s="3" t="s">
        <v>114</v>
      </c>
    </row>
    <row r="64" spans="1:7" ht="30" customHeight="1">
      <c r="A64" s="3" t="s">
        <v>121</v>
      </c>
      <c r="B64" s="3" t="s">
        <v>3</v>
      </c>
      <c r="C64" s="3" t="s">
        <v>3017</v>
      </c>
      <c r="D64" s="3" t="s">
        <v>3017</v>
      </c>
      <c r="E64" s="12" t="s">
        <v>4171</v>
      </c>
      <c r="F64" s="6" t="str">
        <f t="shared" si="4"/>
        <v>module=cedu</v>
      </c>
      <c r="G64" s="3" t="s">
        <v>114</v>
      </c>
    </row>
    <row r="65" spans="1:7" ht="30" customHeight="1">
      <c r="A65" s="3" t="s">
        <v>121</v>
      </c>
      <c r="B65" s="3" t="s">
        <v>3</v>
      </c>
      <c r="C65" s="3" t="s">
        <v>3018</v>
      </c>
      <c r="D65" s="3" t="s">
        <v>3018</v>
      </c>
      <c r="E65" s="12" t="s">
        <v>4172</v>
      </c>
      <c r="F65" s="6" t="str">
        <f t="shared" si="4"/>
        <v>module=cedu</v>
      </c>
      <c r="G65" s="3" t="s">
        <v>114</v>
      </c>
    </row>
    <row r="66" spans="1:7" ht="30" customHeight="1">
      <c r="A66" s="3" t="s">
        <v>121</v>
      </c>
      <c r="B66" s="3" t="s">
        <v>3</v>
      </c>
      <c r="C66" s="3" t="s">
        <v>3019</v>
      </c>
      <c r="D66" s="3" t="s">
        <v>3019</v>
      </c>
      <c r="E66" s="12" t="s">
        <v>4173</v>
      </c>
      <c r="F66" s="6" t="str">
        <f t="shared" si="4"/>
        <v>module=cedu</v>
      </c>
      <c r="G66" s="3" t="s">
        <v>114</v>
      </c>
    </row>
    <row r="67" spans="1:7" ht="30" customHeight="1">
      <c r="A67" s="3" t="s">
        <v>121</v>
      </c>
      <c r="B67" s="3" t="s">
        <v>3</v>
      </c>
      <c r="C67" s="3" t="s">
        <v>3020</v>
      </c>
      <c r="D67" s="3" t="s">
        <v>3020</v>
      </c>
      <c r="E67" s="12" t="s">
        <v>4174</v>
      </c>
      <c r="F67" s="6" t="str">
        <f t="shared" si="4"/>
        <v>module=cedu</v>
      </c>
      <c r="G67" s="3" t="s">
        <v>114</v>
      </c>
    </row>
    <row r="68" spans="1:7" ht="30" customHeight="1">
      <c r="A68" s="3" t="s">
        <v>121</v>
      </c>
      <c r="B68" s="3" t="s">
        <v>3</v>
      </c>
      <c r="C68" s="3" t="s">
        <v>3021</v>
      </c>
      <c r="D68" s="3" t="s">
        <v>3021</v>
      </c>
      <c r="E68" s="12" t="s">
        <v>4175</v>
      </c>
      <c r="F68" s="6" t="str">
        <f t="shared" si="4"/>
        <v>module=cedu</v>
      </c>
      <c r="G68" s="3" t="s">
        <v>114</v>
      </c>
    </row>
    <row r="69" spans="1:7" ht="30" customHeight="1">
      <c r="A69" s="3" t="s">
        <v>121</v>
      </c>
      <c r="B69" s="3" t="s">
        <v>3</v>
      </c>
      <c r="C69" s="3" t="s">
        <v>3022</v>
      </c>
      <c r="D69" s="3" t="s">
        <v>3022</v>
      </c>
      <c r="E69" s="12" t="s">
        <v>4176</v>
      </c>
      <c r="F69" s="6" t="str">
        <f t="shared" si="4"/>
        <v>module=cedu</v>
      </c>
      <c r="G69" s="3" t="s">
        <v>114</v>
      </c>
    </row>
    <row r="70" spans="1:7" ht="30" customHeight="1">
      <c r="A70" s="3" t="s">
        <v>121</v>
      </c>
      <c r="B70" s="3" t="s">
        <v>3</v>
      </c>
      <c r="C70" s="3" t="s">
        <v>3023</v>
      </c>
      <c r="D70" s="3" t="s">
        <v>3023</v>
      </c>
      <c r="E70" s="12" t="s">
        <v>4177</v>
      </c>
      <c r="F70" s="6" t="str">
        <f t="shared" si="4"/>
        <v>module=cedu</v>
      </c>
      <c r="G70" s="3" t="s">
        <v>114</v>
      </c>
    </row>
    <row r="71" spans="1:7" ht="30" customHeight="1">
      <c r="A71" s="3" t="s">
        <v>121</v>
      </c>
      <c r="B71" s="3" t="s">
        <v>3</v>
      </c>
      <c r="C71" s="3" t="s">
        <v>3024</v>
      </c>
      <c r="D71" s="3" t="s">
        <v>3024</v>
      </c>
      <c r="E71" s="12" t="s">
        <v>4178</v>
      </c>
      <c r="F71" s="6" t="str">
        <f t="shared" si="4"/>
        <v>module=cedu</v>
      </c>
      <c r="G71" s="3" t="s">
        <v>114</v>
      </c>
    </row>
    <row r="72" spans="1:7" ht="30" customHeight="1">
      <c r="A72" s="3" t="s">
        <v>121</v>
      </c>
      <c r="B72" s="3" t="s">
        <v>3</v>
      </c>
      <c r="C72" s="3" t="s">
        <v>3025</v>
      </c>
      <c r="D72" s="3" t="s">
        <v>3025</v>
      </c>
      <c r="E72" s="12" t="s">
        <v>4179</v>
      </c>
      <c r="F72" s="6" t="str">
        <f t="shared" si="4"/>
        <v>module=cedu</v>
      </c>
      <c r="G72" s="3" t="s">
        <v>114</v>
      </c>
    </row>
    <row r="73" spans="1:7" ht="30" customHeight="1">
      <c r="A73" s="3" t="s">
        <v>121</v>
      </c>
      <c r="B73" s="3" t="s">
        <v>3</v>
      </c>
      <c r="C73" s="3" t="s">
        <v>3026</v>
      </c>
      <c r="D73" s="3" t="s">
        <v>3026</v>
      </c>
      <c r="E73" s="12" t="s">
        <v>4180</v>
      </c>
      <c r="F73" s="6" t="str">
        <f t="shared" si="4"/>
        <v>module=cedu</v>
      </c>
      <c r="G73" s="3" t="s">
        <v>114</v>
      </c>
    </row>
    <row r="74" spans="1:7" ht="30" customHeight="1">
      <c r="A74" s="3" t="s">
        <v>121</v>
      </c>
      <c r="B74" s="3" t="s">
        <v>3</v>
      </c>
      <c r="C74" s="3" t="s">
        <v>3027</v>
      </c>
      <c r="D74" s="3" t="s">
        <v>3027</v>
      </c>
      <c r="E74" s="12" t="s">
        <v>4181</v>
      </c>
      <c r="F74" s="6" t="str">
        <f t="shared" si="4"/>
        <v>module=cedu</v>
      </c>
      <c r="G74" s="3" t="s">
        <v>114</v>
      </c>
    </row>
    <row r="75" spans="1:7" ht="30" customHeight="1">
      <c r="A75" s="3" t="s">
        <v>121</v>
      </c>
      <c r="B75" s="3" t="s">
        <v>3</v>
      </c>
      <c r="C75" s="3" t="s">
        <v>3028</v>
      </c>
      <c r="D75" s="3" t="s">
        <v>3028</v>
      </c>
      <c r="E75" s="12" t="s">
        <v>4182</v>
      </c>
      <c r="F75" s="6" t="str">
        <f t="shared" si="4"/>
        <v>module=cedu</v>
      </c>
      <c r="G75" s="3" t="s">
        <v>114</v>
      </c>
    </row>
    <row r="76" spans="1:7" ht="30" customHeight="1">
      <c r="A76" s="3" t="s">
        <v>121</v>
      </c>
      <c r="B76" s="3" t="s">
        <v>3</v>
      </c>
      <c r="C76" s="3" t="s">
        <v>3029</v>
      </c>
      <c r="D76" s="3" t="s">
        <v>3029</v>
      </c>
      <c r="E76" s="12" t="s">
        <v>4183</v>
      </c>
      <c r="F76" s="6" t="str">
        <f t="shared" si="4"/>
        <v>module=cedu</v>
      </c>
      <c r="G76" s="3" t="s">
        <v>114</v>
      </c>
    </row>
    <row r="77" spans="1:7" ht="30" customHeight="1">
      <c r="A77" s="3" t="s">
        <v>121</v>
      </c>
      <c r="B77" s="3" t="s">
        <v>3</v>
      </c>
      <c r="C77" s="3" t="s">
        <v>3030</v>
      </c>
      <c r="D77" s="3" t="s">
        <v>3030</v>
      </c>
      <c r="E77" s="12" t="s">
        <v>4184</v>
      </c>
      <c r="F77" s="6" t="str">
        <f t="shared" si="4"/>
        <v>module=cedu</v>
      </c>
      <c r="G77" s="3" t="s">
        <v>114</v>
      </c>
    </row>
    <row r="78" spans="1:7" ht="30" customHeight="1">
      <c r="A78" s="3" t="s">
        <v>121</v>
      </c>
      <c r="B78" s="3" t="s">
        <v>3</v>
      </c>
      <c r="C78" s="3" t="s">
        <v>3031</v>
      </c>
      <c r="D78" s="3" t="s">
        <v>3031</v>
      </c>
      <c r="E78" s="12" t="s">
        <v>4185</v>
      </c>
      <c r="F78" s="6" t="str">
        <f t="shared" si="4"/>
        <v>module=cedu</v>
      </c>
      <c r="G78" s="3" t="s">
        <v>114</v>
      </c>
    </row>
    <row r="79" spans="1:7" ht="30" customHeight="1">
      <c r="A79" s="3" t="s">
        <v>121</v>
      </c>
      <c r="B79" s="3" t="s">
        <v>3</v>
      </c>
      <c r="C79" s="3" t="s">
        <v>3032</v>
      </c>
      <c r="D79" s="3" t="s">
        <v>3032</v>
      </c>
      <c r="E79" s="12" t="s">
        <v>4186</v>
      </c>
      <c r="F79" s="6" t="str">
        <f t="shared" si="4"/>
        <v>module=cedu</v>
      </c>
      <c r="G79" s="3" t="s">
        <v>114</v>
      </c>
    </row>
    <row r="80" spans="1:7" ht="30" customHeight="1">
      <c r="A80" s="3" t="s">
        <v>121</v>
      </c>
      <c r="B80" s="3" t="s">
        <v>3</v>
      </c>
      <c r="C80" s="3" t="s">
        <v>3033</v>
      </c>
      <c r="D80" s="3" t="s">
        <v>3033</v>
      </c>
      <c r="E80" s="12" t="s">
        <v>4187</v>
      </c>
      <c r="F80" s="6" t="str">
        <f t="shared" si="4"/>
        <v>module=cedu</v>
      </c>
      <c r="G80" s="3" t="s">
        <v>114</v>
      </c>
    </row>
    <row r="81" spans="1:7" ht="30" customHeight="1">
      <c r="A81" s="3" t="s">
        <v>121</v>
      </c>
      <c r="B81" s="3" t="s">
        <v>3</v>
      </c>
      <c r="C81" s="3" t="s">
        <v>3034</v>
      </c>
      <c r="D81" s="3" t="s">
        <v>3034</v>
      </c>
      <c r="E81" s="12" t="s">
        <v>4188</v>
      </c>
      <c r="F81" s="6" t="str">
        <f t="shared" si="4"/>
        <v>module=cedu</v>
      </c>
      <c r="G81" s="3" t="s">
        <v>114</v>
      </c>
    </row>
    <row r="82" spans="1:7" ht="30" customHeight="1">
      <c r="A82" s="3" t="s">
        <v>121</v>
      </c>
      <c r="B82" s="3" t="s">
        <v>3</v>
      </c>
      <c r="C82" s="3" t="s">
        <v>3035</v>
      </c>
      <c r="D82" s="3" t="s">
        <v>3035</v>
      </c>
      <c r="E82" s="12" t="s">
        <v>4189</v>
      </c>
      <c r="F82" s="6" t="str">
        <f t="shared" si="4"/>
        <v>module=cedu</v>
      </c>
      <c r="G82" s="3" t="s">
        <v>114</v>
      </c>
    </row>
    <row r="83" spans="1:7" ht="30" customHeight="1">
      <c r="A83" s="3" t="s">
        <v>121</v>
      </c>
      <c r="B83" s="3" t="s">
        <v>3</v>
      </c>
      <c r="C83" s="3" t="s">
        <v>3036</v>
      </c>
      <c r="D83" s="3" t="s">
        <v>3036</v>
      </c>
      <c r="E83" s="12" t="s">
        <v>4190</v>
      </c>
      <c r="F83" s="6" t="str">
        <f t="shared" si="4"/>
        <v>module=cedu</v>
      </c>
      <c r="G83" s="3" t="s">
        <v>114</v>
      </c>
    </row>
    <row r="84" spans="1:7" ht="30" customHeight="1">
      <c r="A84" s="3" t="s">
        <v>121</v>
      </c>
      <c r="B84" s="3" t="s">
        <v>3</v>
      </c>
      <c r="C84" s="3" t="s">
        <v>3037</v>
      </c>
      <c r="D84" s="3" t="s">
        <v>3037</v>
      </c>
      <c r="E84" s="12" t="s">
        <v>4191</v>
      </c>
      <c r="F84" s="6" t="str">
        <f t="shared" si="4"/>
        <v>module=cedu</v>
      </c>
      <c r="G84" s="3" t="s">
        <v>114</v>
      </c>
    </row>
    <row r="85" spans="1:7" ht="30" customHeight="1">
      <c r="A85" s="3" t="s">
        <v>121</v>
      </c>
      <c r="B85" s="3" t="s">
        <v>3</v>
      </c>
      <c r="C85" s="3" t="s">
        <v>3038</v>
      </c>
      <c r="D85" s="3" t="s">
        <v>3038</v>
      </c>
      <c r="E85" s="12" t="s">
        <v>4192</v>
      </c>
      <c r="F85" s="6" t="str">
        <f t="shared" si="4"/>
        <v>module=cedu</v>
      </c>
      <c r="G85" s="3" t="s">
        <v>114</v>
      </c>
    </row>
    <row r="86" spans="1:7" ht="30" customHeight="1">
      <c r="A86" s="3" t="s">
        <v>121</v>
      </c>
      <c r="B86" s="3" t="s">
        <v>3</v>
      </c>
      <c r="C86" s="3" t="s">
        <v>3039</v>
      </c>
      <c r="D86" s="3" t="s">
        <v>3039</v>
      </c>
      <c r="E86" s="12" t="s">
        <v>4193</v>
      </c>
      <c r="F86" s="6" t="str">
        <f t="shared" si="4"/>
        <v>module=cedu</v>
      </c>
      <c r="G86" s="3" t="s">
        <v>114</v>
      </c>
    </row>
    <row r="87" spans="1:7" ht="30" customHeight="1">
      <c r="A87" s="3" t="s">
        <v>121</v>
      </c>
      <c r="B87" s="3" t="s">
        <v>3</v>
      </c>
      <c r="C87" s="3" t="s">
        <v>3040</v>
      </c>
      <c r="D87" s="3" t="s">
        <v>3040</v>
      </c>
      <c r="E87" s="12" t="s">
        <v>4194</v>
      </c>
      <c r="F87" s="6" t="str">
        <f t="shared" si="4"/>
        <v>module=cedu</v>
      </c>
      <c r="G87" s="3" t="s">
        <v>114</v>
      </c>
    </row>
    <row r="88" spans="1:7" ht="30" customHeight="1">
      <c r="A88" s="3" t="s">
        <v>121</v>
      </c>
      <c r="B88" s="3" t="s">
        <v>4</v>
      </c>
      <c r="C88" s="3" t="s">
        <v>3041</v>
      </c>
      <c r="D88" s="3" t="s">
        <v>3041</v>
      </c>
      <c r="E88" s="12" t="s">
        <v>4195</v>
      </c>
      <c r="F88" s="3" t="s">
        <v>114</v>
      </c>
      <c r="G88" s="6" t="str">
        <f t="shared" ref="G88:G104" si="5">HYPERLINK("http://www.ssc.wisc.edu/wlsresearch/documentation/waves/?wave=wls77&amp;module=xcedu","module=xcedu")</f>
        <v>module=xcedu</v>
      </c>
    </row>
    <row r="89" spans="1:7" ht="30" customHeight="1">
      <c r="A89" s="3" t="s">
        <v>121</v>
      </c>
      <c r="B89" s="3" t="s">
        <v>4</v>
      </c>
      <c r="C89" s="3" t="s">
        <v>3042</v>
      </c>
      <c r="D89" s="3" t="s">
        <v>3042</v>
      </c>
      <c r="E89" s="12" t="s">
        <v>4196</v>
      </c>
      <c r="F89" s="3" t="s">
        <v>114</v>
      </c>
      <c r="G89" s="6" t="str">
        <f t="shared" si="5"/>
        <v>module=xcedu</v>
      </c>
    </row>
    <row r="90" spans="1:7" ht="30" customHeight="1">
      <c r="A90" s="3" t="s">
        <v>121</v>
      </c>
      <c r="B90" s="3" t="s">
        <v>4</v>
      </c>
      <c r="C90" s="3" t="s">
        <v>3043</v>
      </c>
      <c r="D90" s="3" t="s">
        <v>3043</v>
      </c>
      <c r="E90" s="12" t="s">
        <v>4197</v>
      </c>
      <c r="F90" s="3" t="s">
        <v>114</v>
      </c>
      <c r="G90" s="6" t="str">
        <f t="shared" si="5"/>
        <v>module=xcedu</v>
      </c>
    </row>
    <row r="91" spans="1:7" ht="30" customHeight="1">
      <c r="A91" s="3" t="s">
        <v>121</v>
      </c>
      <c r="B91" s="3" t="s">
        <v>4</v>
      </c>
      <c r="C91" s="3" t="s">
        <v>3044</v>
      </c>
      <c r="D91" s="3" t="s">
        <v>3044</v>
      </c>
      <c r="E91" s="12" t="s">
        <v>4198</v>
      </c>
      <c r="F91" s="3" t="s">
        <v>114</v>
      </c>
      <c r="G91" s="6" t="str">
        <f t="shared" si="5"/>
        <v>module=xcedu</v>
      </c>
    </row>
    <row r="92" spans="1:7" ht="30" customHeight="1">
      <c r="A92" s="3" t="s">
        <v>121</v>
      </c>
      <c r="B92" s="3" t="s">
        <v>4</v>
      </c>
      <c r="C92" s="3" t="s">
        <v>3045</v>
      </c>
      <c r="D92" s="3" t="s">
        <v>3045</v>
      </c>
      <c r="E92" s="12" t="s">
        <v>4199</v>
      </c>
      <c r="F92" s="3" t="s">
        <v>114</v>
      </c>
      <c r="G92" s="6" t="str">
        <f t="shared" si="5"/>
        <v>module=xcedu</v>
      </c>
    </row>
    <row r="93" spans="1:7" ht="30" customHeight="1">
      <c r="A93" s="3" t="s">
        <v>121</v>
      </c>
      <c r="B93" s="3" t="s">
        <v>4</v>
      </c>
      <c r="C93" s="3" t="s">
        <v>3046</v>
      </c>
      <c r="D93" s="3" t="s">
        <v>3046</v>
      </c>
      <c r="E93" s="12" t="s">
        <v>4200</v>
      </c>
      <c r="F93" s="3" t="s">
        <v>114</v>
      </c>
      <c r="G93" s="6" t="str">
        <f t="shared" si="5"/>
        <v>module=xcedu</v>
      </c>
    </row>
    <row r="94" spans="1:7" ht="30" customHeight="1">
      <c r="A94" s="3" t="s">
        <v>121</v>
      </c>
      <c r="B94" s="3" t="s">
        <v>4</v>
      </c>
      <c r="C94" s="3" t="s">
        <v>3047</v>
      </c>
      <c r="D94" s="3" t="s">
        <v>3047</v>
      </c>
      <c r="E94" s="12" t="s">
        <v>4201</v>
      </c>
      <c r="F94" s="3" t="s">
        <v>114</v>
      </c>
      <c r="G94" s="6" t="str">
        <f t="shared" si="5"/>
        <v>module=xcedu</v>
      </c>
    </row>
    <row r="95" spans="1:7" ht="30" customHeight="1">
      <c r="A95" s="3" t="s">
        <v>121</v>
      </c>
      <c r="B95" s="3" t="s">
        <v>4</v>
      </c>
      <c r="C95" s="3" t="s">
        <v>3048</v>
      </c>
      <c r="D95" s="3" t="s">
        <v>3048</v>
      </c>
      <c r="E95" s="12" t="s">
        <v>4150</v>
      </c>
      <c r="F95" s="3" t="s">
        <v>114</v>
      </c>
      <c r="G95" s="6" t="str">
        <f t="shared" si="5"/>
        <v>module=xcedu</v>
      </c>
    </row>
    <row r="96" spans="1:7" ht="30" customHeight="1">
      <c r="A96" s="3" t="s">
        <v>121</v>
      </c>
      <c r="B96" s="3" t="s">
        <v>4</v>
      </c>
      <c r="C96" s="3" t="s">
        <v>3049</v>
      </c>
      <c r="D96" s="3" t="s">
        <v>3049</v>
      </c>
      <c r="E96" s="12" t="s">
        <v>4151</v>
      </c>
      <c r="F96" s="3" t="s">
        <v>114</v>
      </c>
      <c r="G96" s="6" t="str">
        <f t="shared" si="5"/>
        <v>module=xcedu</v>
      </c>
    </row>
    <row r="97" spans="1:7" ht="30" customHeight="1">
      <c r="A97" s="3" t="s">
        <v>121</v>
      </c>
      <c r="B97" s="3" t="s">
        <v>4</v>
      </c>
      <c r="C97" s="3" t="s">
        <v>3050</v>
      </c>
      <c r="D97" s="3" t="s">
        <v>3050</v>
      </c>
      <c r="E97" s="12" t="s">
        <v>4202</v>
      </c>
      <c r="F97" s="3" t="s">
        <v>114</v>
      </c>
      <c r="G97" s="6" t="str">
        <f t="shared" si="5"/>
        <v>module=xcedu</v>
      </c>
    </row>
    <row r="98" spans="1:7" ht="30" customHeight="1">
      <c r="A98" s="3" t="s">
        <v>121</v>
      </c>
      <c r="B98" s="3" t="s">
        <v>4</v>
      </c>
      <c r="C98" s="3" t="s">
        <v>3051</v>
      </c>
      <c r="D98" s="3" t="s">
        <v>3051</v>
      </c>
      <c r="E98" s="12" t="s">
        <v>4203</v>
      </c>
      <c r="F98" s="3" t="s">
        <v>114</v>
      </c>
      <c r="G98" s="6" t="str">
        <f t="shared" si="5"/>
        <v>module=xcedu</v>
      </c>
    </row>
    <row r="99" spans="1:7" ht="30" customHeight="1">
      <c r="A99" s="3" t="s">
        <v>121</v>
      </c>
      <c r="B99" s="3" t="s">
        <v>4</v>
      </c>
      <c r="C99" s="3" t="s">
        <v>3052</v>
      </c>
      <c r="D99" s="3" t="s">
        <v>3052</v>
      </c>
      <c r="E99" s="12" t="s">
        <v>4204</v>
      </c>
      <c r="F99" s="3" t="s">
        <v>114</v>
      </c>
      <c r="G99" s="6" t="str">
        <f t="shared" si="5"/>
        <v>module=xcedu</v>
      </c>
    </row>
    <row r="100" spans="1:7" ht="30" customHeight="1">
      <c r="A100" s="3" t="s">
        <v>121</v>
      </c>
      <c r="B100" s="3" t="s">
        <v>4</v>
      </c>
      <c r="C100" s="3" t="s">
        <v>3053</v>
      </c>
      <c r="D100" s="3" t="s">
        <v>3053</v>
      </c>
      <c r="E100" s="12" t="s">
        <v>4205</v>
      </c>
      <c r="F100" s="3" t="s">
        <v>114</v>
      </c>
      <c r="G100" s="6" t="str">
        <f t="shared" si="5"/>
        <v>module=xcedu</v>
      </c>
    </row>
    <row r="101" spans="1:7" ht="30" customHeight="1">
      <c r="A101" s="3" t="s">
        <v>121</v>
      </c>
      <c r="B101" s="3" t="s">
        <v>4</v>
      </c>
      <c r="C101" s="3" t="s">
        <v>3054</v>
      </c>
      <c r="D101" s="3" t="s">
        <v>3054</v>
      </c>
      <c r="E101" s="12" t="s">
        <v>4206</v>
      </c>
      <c r="F101" s="3" t="s">
        <v>114</v>
      </c>
      <c r="G101" s="6" t="str">
        <f t="shared" si="5"/>
        <v>module=xcedu</v>
      </c>
    </row>
    <row r="102" spans="1:7" ht="30" customHeight="1">
      <c r="A102" s="3" t="s">
        <v>121</v>
      </c>
      <c r="B102" s="3" t="s">
        <v>4</v>
      </c>
      <c r="C102" s="3" t="s">
        <v>3055</v>
      </c>
      <c r="D102" s="3" t="s">
        <v>3055</v>
      </c>
      <c r="E102" s="12" t="s">
        <v>4207</v>
      </c>
      <c r="F102" s="3" t="s">
        <v>114</v>
      </c>
      <c r="G102" s="6" t="str">
        <f t="shared" si="5"/>
        <v>module=xcedu</v>
      </c>
    </row>
    <row r="103" spans="1:7" ht="30" customHeight="1">
      <c r="A103" s="3" t="s">
        <v>121</v>
      </c>
      <c r="B103" s="3" t="s">
        <v>4</v>
      </c>
      <c r="C103" s="3" t="s">
        <v>3056</v>
      </c>
      <c r="D103" s="3" t="s">
        <v>3056</v>
      </c>
      <c r="E103" s="12" t="s">
        <v>4208</v>
      </c>
      <c r="F103" s="3" t="s">
        <v>114</v>
      </c>
      <c r="G103" s="6" t="str">
        <f t="shared" si="5"/>
        <v>module=xcedu</v>
      </c>
    </row>
    <row r="104" spans="1:7" ht="30" customHeight="1">
      <c r="A104" s="3" t="s">
        <v>121</v>
      </c>
      <c r="B104" s="3" t="s">
        <v>4</v>
      </c>
      <c r="C104" s="3" t="s">
        <v>3057</v>
      </c>
      <c r="D104" s="3" t="s">
        <v>3057</v>
      </c>
      <c r="E104" s="12" t="s">
        <v>4209</v>
      </c>
      <c r="F104" s="3" t="s">
        <v>114</v>
      </c>
      <c r="G104" s="6" t="str">
        <f t="shared" si="5"/>
        <v>module=xcedu</v>
      </c>
    </row>
    <row r="105" spans="1:7" ht="30" customHeight="1">
      <c r="A105" s="3" t="s">
        <v>2943</v>
      </c>
      <c r="B105" s="3" t="s">
        <v>2</v>
      </c>
      <c r="C105" s="3" t="s">
        <v>3058</v>
      </c>
      <c r="D105" s="3" t="s">
        <v>3772</v>
      </c>
      <c r="E105" s="12" t="s">
        <v>4210</v>
      </c>
      <c r="F105" s="6" t="str">
        <f t="shared" ref="F105:F130" si="6">HYPERLINK("http://www.ssc.wisc.edu/wlsresearch/documentation/waves/?wave=wls75&amp;module=cmil","module=cmil")</f>
        <v>module=cmil</v>
      </c>
      <c r="G105" s="6" t="str">
        <f t="shared" ref="G105:G112" si="7">HYPERLINK("http://www.ssc.wisc.edu/wlsresearch/documentation/waves/?wave=wls77&amp;module=xcmil","module=xcmil")</f>
        <v>module=xcmil</v>
      </c>
    </row>
    <row r="106" spans="1:7" ht="30" customHeight="1">
      <c r="A106" s="3" t="s">
        <v>2943</v>
      </c>
      <c r="B106" s="3" t="s">
        <v>2</v>
      </c>
      <c r="C106" s="3" t="s">
        <v>3059</v>
      </c>
      <c r="D106" s="3" t="s">
        <v>3773</v>
      </c>
      <c r="E106" s="12" t="s">
        <v>4211</v>
      </c>
      <c r="F106" s="6" t="str">
        <f t="shared" si="6"/>
        <v>module=cmil</v>
      </c>
      <c r="G106" s="6" t="str">
        <f t="shared" si="7"/>
        <v>module=xcmil</v>
      </c>
    </row>
    <row r="107" spans="1:7" ht="30" customHeight="1">
      <c r="A107" s="3" t="s">
        <v>2943</v>
      </c>
      <c r="B107" s="3" t="s">
        <v>2</v>
      </c>
      <c r="C107" s="3" t="s">
        <v>3060</v>
      </c>
      <c r="D107" s="3" t="s">
        <v>3774</v>
      </c>
      <c r="E107" s="12" t="s">
        <v>4212</v>
      </c>
      <c r="F107" s="6" t="str">
        <f t="shared" si="6"/>
        <v>module=cmil</v>
      </c>
      <c r="G107" s="6" t="str">
        <f t="shared" si="7"/>
        <v>module=xcmil</v>
      </c>
    </row>
    <row r="108" spans="1:7" ht="30" customHeight="1">
      <c r="A108" s="3" t="s">
        <v>2943</v>
      </c>
      <c r="B108" s="3" t="s">
        <v>2</v>
      </c>
      <c r="C108" s="3" t="s">
        <v>3061</v>
      </c>
      <c r="D108" s="3" t="s">
        <v>3775</v>
      </c>
      <c r="E108" s="12" t="s">
        <v>4213</v>
      </c>
      <c r="F108" s="6" t="str">
        <f t="shared" si="6"/>
        <v>module=cmil</v>
      </c>
      <c r="G108" s="6" t="str">
        <f t="shared" si="7"/>
        <v>module=xcmil</v>
      </c>
    </row>
    <row r="109" spans="1:7" ht="30" customHeight="1">
      <c r="A109" s="3" t="s">
        <v>2943</v>
      </c>
      <c r="B109" s="3" t="s">
        <v>2</v>
      </c>
      <c r="C109" s="3" t="s">
        <v>3062</v>
      </c>
      <c r="D109" s="3" t="s">
        <v>3776</v>
      </c>
      <c r="E109" s="12" t="s">
        <v>4214</v>
      </c>
      <c r="F109" s="6" t="str">
        <f t="shared" si="6"/>
        <v>module=cmil</v>
      </c>
      <c r="G109" s="6" t="str">
        <f t="shared" si="7"/>
        <v>module=xcmil</v>
      </c>
    </row>
    <row r="110" spans="1:7" ht="30" customHeight="1">
      <c r="A110" s="3" t="s">
        <v>2943</v>
      </c>
      <c r="B110" s="3" t="s">
        <v>2</v>
      </c>
      <c r="C110" s="3" t="s">
        <v>3063</v>
      </c>
      <c r="D110" s="3" t="s">
        <v>3777</v>
      </c>
      <c r="E110" s="12" t="s">
        <v>4215</v>
      </c>
      <c r="F110" s="6" t="str">
        <f t="shared" si="6"/>
        <v>module=cmil</v>
      </c>
      <c r="G110" s="6" t="str">
        <f t="shared" si="7"/>
        <v>module=xcmil</v>
      </c>
    </row>
    <row r="111" spans="1:7" ht="30" customHeight="1">
      <c r="A111" s="3" t="s">
        <v>2943</v>
      </c>
      <c r="B111" s="3" t="s">
        <v>2</v>
      </c>
      <c r="C111" s="3" t="s">
        <v>3064</v>
      </c>
      <c r="D111" s="3" t="s">
        <v>3778</v>
      </c>
      <c r="E111" s="12" t="s">
        <v>4216</v>
      </c>
      <c r="F111" s="6" t="str">
        <f t="shared" si="6"/>
        <v>module=cmil</v>
      </c>
      <c r="G111" s="6" t="str">
        <f t="shared" si="7"/>
        <v>module=xcmil</v>
      </c>
    </row>
    <row r="112" spans="1:7" ht="30" customHeight="1">
      <c r="A112" s="3" t="s">
        <v>2943</v>
      </c>
      <c r="B112" s="3" t="s">
        <v>2</v>
      </c>
      <c r="C112" s="3" t="s">
        <v>3065</v>
      </c>
      <c r="D112" s="3" t="s">
        <v>3779</v>
      </c>
      <c r="E112" s="12" t="s">
        <v>4217</v>
      </c>
      <c r="F112" s="6" t="str">
        <f t="shared" si="6"/>
        <v>module=cmil</v>
      </c>
      <c r="G112" s="6" t="str">
        <f t="shared" si="7"/>
        <v>module=xcmil</v>
      </c>
    </row>
    <row r="113" spans="1:7" ht="30" customHeight="1">
      <c r="A113" s="3" t="s">
        <v>2943</v>
      </c>
      <c r="B113" s="3" t="s">
        <v>3</v>
      </c>
      <c r="C113" s="3" t="s">
        <v>3066</v>
      </c>
      <c r="D113" s="3" t="s">
        <v>3066</v>
      </c>
      <c r="E113" s="12" t="s">
        <v>4218</v>
      </c>
      <c r="F113" s="6" t="str">
        <f t="shared" si="6"/>
        <v>module=cmil</v>
      </c>
      <c r="G113" s="3" t="s">
        <v>114</v>
      </c>
    </row>
    <row r="114" spans="1:7" ht="30" customHeight="1">
      <c r="A114" s="3" t="s">
        <v>2943</v>
      </c>
      <c r="B114" s="3" t="s">
        <v>3</v>
      </c>
      <c r="C114" s="3" t="s">
        <v>3067</v>
      </c>
      <c r="D114" s="3" t="s">
        <v>3067</v>
      </c>
      <c r="E114" s="12" t="s">
        <v>4219</v>
      </c>
      <c r="F114" s="6" t="str">
        <f t="shared" si="6"/>
        <v>module=cmil</v>
      </c>
      <c r="G114" s="3" t="s">
        <v>114</v>
      </c>
    </row>
    <row r="115" spans="1:7" ht="30" customHeight="1">
      <c r="A115" s="3" t="s">
        <v>2943</v>
      </c>
      <c r="B115" s="3" t="s">
        <v>3</v>
      </c>
      <c r="C115" s="3" t="s">
        <v>3068</v>
      </c>
      <c r="D115" s="3" t="s">
        <v>3068</v>
      </c>
      <c r="E115" s="12" t="s">
        <v>4220</v>
      </c>
      <c r="F115" s="6" t="str">
        <f t="shared" si="6"/>
        <v>module=cmil</v>
      </c>
      <c r="G115" s="3" t="s">
        <v>114</v>
      </c>
    </row>
    <row r="116" spans="1:7" ht="30" customHeight="1">
      <c r="A116" s="3" t="s">
        <v>2943</v>
      </c>
      <c r="B116" s="3" t="s">
        <v>3</v>
      </c>
      <c r="C116" s="3" t="s">
        <v>3069</v>
      </c>
      <c r="D116" s="3" t="s">
        <v>3069</v>
      </c>
      <c r="E116" s="12" t="s">
        <v>4221</v>
      </c>
      <c r="F116" s="6" t="str">
        <f t="shared" si="6"/>
        <v>module=cmil</v>
      </c>
      <c r="G116" s="3" t="s">
        <v>114</v>
      </c>
    </row>
    <row r="117" spans="1:7" ht="30" customHeight="1">
      <c r="A117" s="3" t="s">
        <v>2943</v>
      </c>
      <c r="B117" s="3" t="s">
        <v>3</v>
      </c>
      <c r="C117" s="3" t="s">
        <v>3070</v>
      </c>
      <c r="D117" s="3" t="s">
        <v>3070</v>
      </c>
      <c r="E117" s="12" t="s">
        <v>4222</v>
      </c>
      <c r="F117" s="6" t="str">
        <f t="shared" si="6"/>
        <v>module=cmil</v>
      </c>
      <c r="G117" s="3" t="s">
        <v>114</v>
      </c>
    </row>
    <row r="118" spans="1:7" ht="30" customHeight="1">
      <c r="A118" s="3" t="s">
        <v>2943</v>
      </c>
      <c r="B118" s="3" t="s">
        <v>3</v>
      </c>
      <c r="C118" s="3" t="s">
        <v>3071</v>
      </c>
      <c r="D118" s="3" t="s">
        <v>3071</v>
      </c>
      <c r="E118" s="12" t="s">
        <v>4223</v>
      </c>
      <c r="F118" s="6" t="str">
        <f t="shared" si="6"/>
        <v>module=cmil</v>
      </c>
      <c r="G118" s="3" t="s">
        <v>114</v>
      </c>
    </row>
    <row r="119" spans="1:7" ht="30" customHeight="1">
      <c r="A119" s="3" t="s">
        <v>2943</v>
      </c>
      <c r="B119" s="3" t="s">
        <v>3</v>
      </c>
      <c r="C119" s="3" t="s">
        <v>3072</v>
      </c>
      <c r="D119" s="3" t="s">
        <v>3072</v>
      </c>
      <c r="E119" s="12" t="s">
        <v>4224</v>
      </c>
      <c r="F119" s="6" t="str">
        <f t="shared" si="6"/>
        <v>module=cmil</v>
      </c>
      <c r="G119" s="3" t="s">
        <v>114</v>
      </c>
    </row>
    <row r="120" spans="1:7" ht="30" customHeight="1">
      <c r="A120" s="3" t="s">
        <v>2943</v>
      </c>
      <c r="B120" s="3" t="s">
        <v>3</v>
      </c>
      <c r="C120" s="3" t="s">
        <v>3073</v>
      </c>
      <c r="D120" s="3" t="s">
        <v>3073</v>
      </c>
      <c r="E120" s="12" t="s">
        <v>4225</v>
      </c>
      <c r="F120" s="6" t="str">
        <f t="shared" si="6"/>
        <v>module=cmil</v>
      </c>
      <c r="G120" s="3" t="s">
        <v>114</v>
      </c>
    </row>
    <row r="121" spans="1:7" ht="30" customHeight="1">
      <c r="A121" s="3" t="s">
        <v>2943</v>
      </c>
      <c r="B121" s="3" t="s">
        <v>3</v>
      </c>
      <c r="C121" s="3" t="s">
        <v>3074</v>
      </c>
      <c r="D121" s="3" t="s">
        <v>3074</v>
      </c>
      <c r="E121" s="12" t="s">
        <v>4226</v>
      </c>
      <c r="F121" s="6" t="str">
        <f t="shared" si="6"/>
        <v>module=cmil</v>
      </c>
      <c r="G121" s="3" t="s">
        <v>114</v>
      </c>
    </row>
    <row r="122" spans="1:7" ht="30" customHeight="1">
      <c r="A122" s="3" t="s">
        <v>2943</v>
      </c>
      <c r="B122" s="3" t="s">
        <v>3</v>
      </c>
      <c r="C122" s="3" t="s">
        <v>3075</v>
      </c>
      <c r="D122" s="3" t="s">
        <v>3075</v>
      </c>
      <c r="E122" s="12" t="s">
        <v>4227</v>
      </c>
      <c r="F122" s="6" t="str">
        <f t="shared" si="6"/>
        <v>module=cmil</v>
      </c>
      <c r="G122" s="3" t="s">
        <v>114</v>
      </c>
    </row>
    <row r="123" spans="1:7" ht="30" customHeight="1">
      <c r="A123" s="3" t="s">
        <v>2943</v>
      </c>
      <c r="B123" s="3" t="s">
        <v>3</v>
      </c>
      <c r="C123" s="3" t="s">
        <v>3076</v>
      </c>
      <c r="D123" s="3" t="s">
        <v>3076</v>
      </c>
      <c r="E123" s="12" t="s">
        <v>4228</v>
      </c>
      <c r="F123" s="6" t="str">
        <f t="shared" si="6"/>
        <v>module=cmil</v>
      </c>
      <c r="G123" s="3" t="s">
        <v>114</v>
      </c>
    </row>
    <row r="124" spans="1:7" ht="30" customHeight="1">
      <c r="A124" s="3" t="s">
        <v>2943</v>
      </c>
      <c r="B124" s="3" t="s">
        <v>3</v>
      </c>
      <c r="C124" s="3" t="s">
        <v>3077</v>
      </c>
      <c r="D124" s="3" t="s">
        <v>3077</v>
      </c>
      <c r="E124" s="12" t="s">
        <v>4229</v>
      </c>
      <c r="F124" s="6" t="str">
        <f t="shared" si="6"/>
        <v>module=cmil</v>
      </c>
      <c r="G124" s="3" t="s">
        <v>114</v>
      </c>
    </row>
    <row r="125" spans="1:7" ht="30" customHeight="1">
      <c r="A125" s="3" t="s">
        <v>2943</v>
      </c>
      <c r="B125" s="3" t="s">
        <v>3</v>
      </c>
      <c r="C125" s="3" t="s">
        <v>3078</v>
      </c>
      <c r="D125" s="3" t="s">
        <v>3078</v>
      </c>
      <c r="E125" s="12" t="s">
        <v>4230</v>
      </c>
      <c r="F125" s="6" t="str">
        <f t="shared" si="6"/>
        <v>module=cmil</v>
      </c>
      <c r="G125" s="3" t="s">
        <v>114</v>
      </c>
    </row>
    <row r="126" spans="1:7" ht="30" customHeight="1">
      <c r="A126" s="3" t="s">
        <v>2943</v>
      </c>
      <c r="B126" s="3" t="s">
        <v>3</v>
      </c>
      <c r="C126" s="3" t="s">
        <v>3079</v>
      </c>
      <c r="D126" s="3" t="s">
        <v>3079</v>
      </c>
      <c r="E126" s="12" t="s">
        <v>4231</v>
      </c>
      <c r="F126" s="6" t="str">
        <f t="shared" si="6"/>
        <v>module=cmil</v>
      </c>
      <c r="G126" s="3" t="s">
        <v>114</v>
      </c>
    </row>
    <row r="127" spans="1:7" ht="30" customHeight="1">
      <c r="A127" s="3" t="s">
        <v>2943</v>
      </c>
      <c r="B127" s="3" t="s">
        <v>3</v>
      </c>
      <c r="C127" s="3" t="s">
        <v>3080</v>
      </c>
      <c r="D127" s="3" t="s">
        <v>3080</v>
      </c>
      <c r="E127" s="12" t="s">
        <v>4232</v>
      </c>
      <c r="F127" s="6" t="str">
        <f t="shared" si="6"/>
        <v>module=cmil</v>
      </c>
      <c r="G127" s="3" t="s">
        <v>114</v>
      </c>
    </row>
    <row r="128" spans="1:7" ht="30" customHeight="1">
      <c r="A128" s="3" t="s">
        <v>2943</v>
      </c>
      <c r="B128" s="3" t="s">
        <v>3</v>
      </c>
      <c r="C128" s="3" t="s">
        <v>3081</v>
      </c>
      <c r="D128" s="3" t="s">
        <v>3081</v>
      </c>
      <c r="E128" s="12" t="s">
        <v>4233</v>
      </c>
      <c r="F128" s="6" t="str">
        <f t="shared" si="6"/>
        <v>module=cmil</v>
      </c>
      <c r="G128" s="3" t="s">
        <v>114</v>
      </c>
    </row>
    <row r="129" spans="1:7" ht="30" customHeight="1">
      <c r="A129" s="3" t="s">
        <v>2943</v>
      </c>
      <c r="B129" s="3" t="s">
        <v>3</v>
      </c>
      <c r="C129" s="3" t="s">
        <v>3082</v>
      </c>
      <c r="D129" s="3" t="s">
        <v>3082</v>
      </c>
      <c r="E129" s="12" t="s">
        <v>4234</v>
      </c>
      <c r="F129" s="6" t="str">
        <f t="shared" si="6"/>
        <v>module=cmil</v>
      </c>
      <c r="G129" s="3" t="s">
        <v>114</v>
      </c>
    </row>
    <row r="130" spans="1:7" ht="30" customHeight="1">
      <c r="A130" s="3" t="s">
        <v>2943</v>
      </c>
      <c r="B130" s="3" t="s">
        <v>3</v>
      </c>
      <c r="C130" s="3" t="s">
        <v>3083</v>
      </c>
      <c r="D130" s="3" t="s">
        <v>3083</v>
      </c>
      <c r="E130" s="12" t="s">
        <v>4235</v>
      </c>
      <c r="F130" s="6" t="str">
        <f t="shared" si="6"/>
        <v>module=cmil</v>
      </c>
      <c r="G130" s="3" t="s">
        <v>114</v>
      </c>
    </row>
    <row r="131" spans="1:7" ht="30" customHeight="1">
      <c r="A131" s="3" t="s">
        <v>2944</v>
      </c>
      <c r="B131" s="3" t="s">
        <v>2</v>
      </c>
      <c r="C131" s="3" t="s">
        <v>3084</v>
      </c>
      <c r="D131" s="3" t="s">
        <v>3780</v>
      </c>
      <c r="E131" s="12" t="s">
        <v>4236</v>
      </c>
      <c r="F131" s="6" t="str">
        <f t="shared" ref="F131:F162" si="8">HYPERLINK("http://www.ssc.wisc.edu/wlsresearch/documentation/waves/?wave=wls75&amp;module=cjobh","module=cjobh")</f>
        <v>module=cjobh</v>
      </c>
      <c r="G131" s="6" t="str">
        <f t="shared" ref="G131:G162" si="9">HYPERLINK("http://www.ssc.wisc.edu/wlsresearch/documentation/waves/?wave=wls77&amp;module=xcjobh","module=xcjobh")</f>
        <v>module=xcjobh</v>
      </c>
    </row>
    <row r="132" spans="1:7" ht="30" customHeight="1">
      <c r="A132" s="3" t="s">
        <v>2944</v>
      </c>
      <c r="B132" s="3" t="s">
        <v>2</v>
      </c>
      <c r="C132" s="3" t="s">
        <v>3085</v>
      </c>
      <c r="D132" s="3" t="s">
        <v>3781</v>
      </c>
      <c r="E132" s="12" t="s">
        <v>4237</v>
      </c>
      <c r="F132" s="6" t="str">
        <f t="shared" si="8"/>
        <v>module=cjobh</v>
      </c>
      <c r="G132" s="6" t="str">
        <f t="shared" si="9"/>
        <v>module=xcjobh</v>
      </c>
    </row>
    <row r="133" spans="1:7" ht="30" customHeight="1">
      <c r="A133" s="3" t="s">
        <v>2944</v>
      </c>
      <c r="B133" s="3" t="s">
        <v>2</v>
      </c>
      <c r="C133" s="3" t="s">
        <v>3086</v>
      </c>
      <c r="D133" s="3" t="s">
        <v>3782</v>
      </c>
      <c r="E133" s="12" t="s">
        <v>4238</v>
      </c>
      <c r="F133" s="6" t="str">
        <f t="shared" si="8"/>
        <v>module=cjobh</v>
      </c>
      <c r="G133" s="6" t="str">
        <f t="shared" si="9"/>
        <v>module=xcjobh</v>
      </c>
    </row>
    <row r="134" spans="1:7" ht="30" customHeight="1">
      <c r="A134" s="3" t="s">
        <v>2944</v>
      </c>
      <c r="B134" s="3" t="s">
        <v>2</v>
      </c>
      <c r="C134" s="3" t="s">
        <v>3087</v>
      </c>
      <c r="D134" s="3" t="s">
        <v>3783</v>
      </c>
      <c r="E134" s="12" t="s">
        <v>4239</v>
      </c>
      <c r="F134" s="6" t="str">
        <f t="shared" si="8"/>
        <v>module=cjobh</v>
      </c>
      <c r="G134" s="6" t="str">
        <f t="shared" si="9"/>
        <v>module=xcjobh</v>
      </c>
    </row>
    <row r="135" spans="1:7" ht="30" customHeight="1">
      <c r="A135" s="3" t="s">
        <v>2944</v>
      </c>
      <c r="B135" s="3" t="s">
        <v>2</v>
      </c>
      <c r="C135" s="3" t="s">
        <v>3088</v>
      </c>
      <c r="D135" s="3" t="s">
        <v>3784</v>
      </c>
      <c r="E135" s="12" t="s">
        <v>4240</v>
      </c>
      <c r="F135" s="6" t="str">
        <f t="shared" si="8"/>
        <v>module=cjobh</v>
      </c>
      <c r="G135" s="6" t="str">
        <f t="shared" si="9"/>
        <v>module=xcjobh</v>
      </c>
    </row>
    <row r="136" spans="1:7" ht="30" customHeight="1">
      <c r="A136" s="3" t="s">
        <v>2944</v>
      </c>
      <c r="B136" s="3" t="s">
        <v>2</v>
      </c>
      <c r="C136" s="3" t="s">
        <v>3089</v>
      </c>
      <c r="D136" s="3" t="s">
        <v>3785</v>
      </c>
      <c r="E136" s="12" t="s">
        <v>4241</v>
      </c>
      <c r="F136" s="6" t="str">
        <f t="shared" si="8"/>
        <v>module=cjobh</v>
      </c>
      <c r="G136" s="6" t="str">
        <f t="shared" si="9"/>
        <v>module=xcjobh</v>
      </c>
    </row>
    <row r="137" spans="1:7" ht="30" customHeight="1">
      <c r="A137" s="3" t="s">
        <v>2944</v>
      </c>
      <c r="B137" s="3" t="s">
        <v>2</v>
      </c>
      <c r="C137" s="3" t="s">
        <v>3090</v>
      </c>
      <c r="D137" s="3" t="s">
        <v>3786</v>
      </c>
      <c r="E137" s="12" t="s">
        <v>4242</v>
      </c>
      <c r="F137" s="6" t="str">
        <f t="shared" si="8"/>
        <v>module=cjobh</v>
      </c>
      <c r="G137" s="6" t="str">
        <f t="shared" si="9"/>
        <v>module=xcjobh</v>
      </c>
    </row>
    <row r="138" spans="1:7" ht="30" customHeight="1">
      <c r="A138" s="3" t="s">
        <v>2944</v>
      </c>
      <c r="B138" s="3" t="s">
        <v>2</v>
      </c>
      <c r="C138" s="3" t="s">
        <v>3091</v>
      </c>
      <c r="D138" s="3" t="s">
        <v>3787</v>
      </c>
      <c r="E138" s="12" t="s">
        <v>4243</v>
      </c>
      <c r="F138" s="6" t="str">
        <f t="shared" si="8"/>
        <v>module=cjobh</v>
      </c>
      <c r="G138" s="6" t="str">
        <f t="shared" si="9"/>
        <v>module=xcjobh</v>
      </c>
    </row>
    <row r="139" spans="1:7" ht="30" customHeight="1">
      <c r="A139" s="3" t="s">
        <v>2944</v>
      </c>
      <c r="B139" s="3" t="s">
        <v>2</v>
      </c>
      <c r="C139" s="3" t="s">
        <v>3092</v>
      </c>
      <c r="D139" s="3" t="s">
        <v>3788</v>
      </c>
      <c r="E139" s="12" t="s">
        <v>4244</v>
      </c>
      <c r="F139" s="6" t="str">
        <f t="shared" si="8"/>
        <v>module=cjobh</v>
      </c>
      <c r="G139" s="6" t="str">
        <f t="shared" si="9"/>
        <v>module=xcjobh</v>
      </c>
    </row>
    <row r="140" spans="1:7" ht="30" customHeight="1">
      <c r="A140" s="3" t="s">
        <v>2944</v>
      </c>
      <c r="B140" s="3" t="s">
        <v>2</v>
      </c>
      <c r="C140" s="3" t="s">
        <v>3093</v>
      </c>
      <c r="D140" s="3" t="s">
        <v>3789</v>
      </c>
      <c r="E140" s="12" t="s">
        <v>4245</v>
      </c>
      <c r="F140" s="6" t="str">
        <f t="shared" si="8"/>
        <v>module=cjobh</v>
      </c>
      <c r="G140" s="6" t="str">
        <f t="shared" si="9"/>
        <v>module=xcjobh</v>
      </c>
    </row>
    <row r="141" spans="1:7" ht="30" customHeight="1">
      <c r="A141" s="3" t="s">
        <v>2944</v>
      </c>
      <c r="B141" s="3" t="s">
        <v>2</v>
      </c>
      <c r="C141" s="3" t="s">
        <v>3094</v>
      </c>
      <c r="D141" s="3" t="s">
        <v>3790</v>
      </c>
      <c r="E141" s="12" t="s">
        <v>4246</v>
      </c>
      <c r="F141" s="6" t="str">
        <f t="shared" si="8"/>
        <v>module=cjobh</v>
      </c>
      <c r="G141" s="6" t="str">
        <f t="shared" si="9"/>
        <v>module=xcjobh</v>
      </c>
    </row>
    <row r="142" spans="1:7" ht="30" customHeight="1">
      <c r="A142" s="3" t="s">
        <v>2944</v>
      </c>
      <c r="B142" s="3" t="s">
        <v>2</v>
      </c>
      <c r="C142" s="3" t="s">
        <v>3095</v>
      </c>
      <c r="D142" s="3" t="s">
        <v>3791</v>
      </c>
      <c r="E142" s="12" t="s">
        <v>4247</v>
      </c>
      <c r="F142" s="6" t="str">
        <f t="shared" si="8"/>
        <v>module=cjobh</v>
      </c>
      <c r="G142" s="6" t="str">
        <f t="shared" si="9"/>
        <v>module=xcjobh</v>
      </c>
    </row>
    <row r="143" spans="1:7" ht="30" customHeight="1">
      <c r="A143" s="3" t="s">
        <v>2944</v>
      </c>
      <c r="B143" s="3" t="s">
        <v>2</v>
      </c>
      <c r="C143" s="3" t="s">
        <v>3096</v>
      </c>
      <c r="D143" s="3" t="s">
        <v>3792</v>
      </c>
      <c r="E143" s="12" t="s">
        <v>4248</v>
      </c>
      <c r="F143" s="6" t="str">
        <f t="shared" si="8"/>
        <v>module=cjobh</v>
      </c>
      <c r="G143" s="6" t="str">
        <f t="shared" si="9"/>
        <v>module=xcjobh</v>
      </c>
    </row>
    <row r="144" spans="1:7" ht="30" customHeight="1">
      <c r="A144" s="3" t="s">
        <v>2944</v>
      </c>
      <c r="B144" s="3" t="s">
        <v>2</v>
      </c>
      <c r="C144" s="3" t="s">
        <v>3097</v>
      </c>
      <c r="D144" s="3" t="s">
        <v>3793</v>
      </c>
      <c r="E144" s="12" t="s">
        <v>4249</v>
      </c>
      <c r="F144" s="6" t="str">
        <f t="shared" si="8"/>
        <v>module=cjobh</v>
      </c>
      <c r="G144" s="6" t="str">
        <f t="shared" si="9"/>
        <v>module=xcjobh</v>
      </c>
    </row>
    <row r="145" spans="1:7" ht="30" customHeight="1">
      <c r="A145" s="3" t="s">
        <v>2944</v>
      </c>
      <c r="B145" s="3" t="s">
        <v>2</v>
      </c>
      <c r="C145" s="3" t="s">
        <v>3098</v>
      </c>
      <c r="D145" s="3" t="s">
        <v>3794</v>
      </c>
      <c r="E145" s="12" t="s">
        <v>4250</v>
      </c>
      <c r="F145" s="6" t="str">
        <f t="shared" si="8"/>
        <v>module=cjobh</v>
      </c>
      <c r="G145" s="6" t="str">
        <f t="shared" si="9"/>
        <v>module=xcjobh</v>
      </c>
    </row>
    <row r="146" spans="1:7" ht="30" customHeight="1">
      <c r="A146" s="3" t="s">
        <v>2944</v>
      </c>
      <c r="B146" s="3" t="s">
        <v>2</v>
      </c>
      <c r="C146" s="3" t="s">
        <v>3099</v>
      </c>
      <c r="D146" s="3" t="s">
        <v>3795</v>
      </c>
      <c r="E146" s="12" t="s">
        <v>4251</v>
      </c>
      <c r="F146" s="6" t="str">
        <f t="shared" si="8"/>
        <v>module=cjobh</v>
      </c>
      <c r="G146" s="6" t="str">
        <f t="shared" si="9"/>
        <v>module=xcjobh</v>
      </c>
    </row>
    <row r="147" spans="1:7" ht="30" customHeight="1">
      <c r="A147" s="3" t="s">
        <v>2944</v>
      </c>
      <c r="B147" s="3" t="s">
        <v>2</v>
      </c>
      <c r="C147" s="3" t="s">
        <v>3100</v>
      </c>
      <c r="D147" s="3" t="s">
        <v>3796</v>
      </c>
      <c r="E147" s="12" t="s">
        <v>4252</v>
      </c>
      <c r="F147" s="6" t="str">
        <f t="shared" si="8"/>
        <v>module=cjobh</v>
      </c>
      <c r="G147" s="6" t="str">
        <f t="shared" si="9"/>
        <v>module=xcjobh</v>
      </c>
    </row>
    <row r="148" spans="1:7" ht="30" customHeight="1">
      <c r="A148" s="3" t="s">
        <v>2944</v>
      </c>
      <c r="B148" s="3" t="s">
        <v>2</v>
      </c>
      <c r="C148" s="3" t="s">
        <v>3101</v>
      </c>
      <c r="D148" s="3" t="s">
        <v>3797</v>
      </c>
      <c r="E148" s="12" t="s">
        <v>4253</v>
      </c>
      <c r="F148" s="6" t="str">
        <f t="shared" si="8"/>
        <v>module=cjobh</v>
      </c>
      <c r="G148" s="6" t="str">
        <f t="shared" si="9"/>
        <v>module=xcjobh</v>
      </c>
    </row>
    <row r="149" spans="1:7" ht="30" customHeight="1">
      <c r="A149" s="3" t="s">
        <v>2944</v>
      </c>
      <c r="B149" s="3" t="s">
        <v>2</v>
      </c>
      <c r="C149" s="3" t="s">
        <v>3102</v>
      </c>
      <c r="D149" s="3" t="s">
        <v>3798</v>
      </c>
      <c r="E149" s="12" t="s">
        <v>4254</v>
      </c>
      <c r="F149" s="6" t="str">
        <f t="shared" si="8"/>
        <v>module=cjobh</v>
      </c>
      <c r="G149" s="6" t="str">
        <f t="shared" si="9"/>
        <v>module=xcjobh</v>
      </c>
    </row>
    <row r="150" spans="1:7" ht="30" customHeight="1">
      <c r="A150" s="3" t="s">
        <v>2944</v>
      </c>
      <c r="B150" s="3" t="s">
        <v>2</v>
      </c>
      <c r="C150" s="3" t="s">
        <v>3103</v>
      </c>
      <c r="D150" s="3" t="s">
        <v>3799</v>
      </c>
      <c r="E150" s="12" t="s">
        <v>4255</v>
      </c>
      <c r="F150" s="6" t="str">
        <f t="shared" si="8"/>
        <v>module=cjobh</v>
      </c>
      <c r="G150" s="6" t="str">
        <f t="shared" si="9"/>
        <v>module=xcjobh</v>
      </c>
    </row>
    <row r="151" spans="1:7" ht="30" customHeight="1">
      <c r="A151" s="3" t="s">
        <v>2944</v>
      </c>
      <c r="B151" s="3" t="s">
        <v>2</v>
      </c>
      <c r="C151" s="3" t="s">
        <v>3104</v>
      </c>
      <c r="D151" s="3" t="s">
        <v>3800</v>
      </c>
      <c r="E151" s="12" t="s">
        <v>4256</v>
      </c>
      <c r="F151" s="6" t="str">
        <f t="shared" si="8"/>
        <v>module=cjobh</v>
      </c>
      <c r="G151" s="6" t="str">
        <f t="shared" si="9"/>
        <v>module=xcjobh</v>
      </c>
    </row>
    <row r="152" spans="1:7" ht="30" customHeight="1">
      <c r="A152" s="3" t="s">
        <v>2944</v>
      </c>
      <c r="B152" s="3" t="s">
        <v>2</v>
      </c>
      <c r="C152" s="3" t="s">
        <v>3105</v>
      </c>
      <c r="D152" s="3" t="s">
        <v>3801</v>
      </c>
      <c r="E152" s="12" t="s">
        <v>4257</v>
      </c>
      <c r="F152" s="6" t="str">
        <f t="shared" si="8"/>
        <v>module=cjobh</v>
      </c>
      <c r="G152" s="6" t="str">
        <f t="shared" si="9"/>
        <v>module=xcjobh</v>
      </c>
    </row>
    <row r="153" spans="1:7" ht="30" customHeight="1">
      <c r="A153" s="3" t="s">
        <v>2944</v>
      </c>
      <c r="B153" s="3" t="s">
        <v>2</v>
      </c>
      <c r="C153" s="3" t="s">
        <v>3106</v>
      </c>
      <c r="D153" s="3" t="s">
        <v>3802</v>
      </c>
      <c r="E153" s="12" t="s">
        <v>4258</v>
      </c>
      <c r="F153" s="6" t="str">
        <f t="shared" si="8"/>
        <v>module=cjobh</v>
      </c>
      <c r="G153" s="6" t="str">
        <f t="shared" si="9"/>
        <v>module=xcjobh</v>
      </c>
    </row>
    <row r="154" spans="1:7" ht="30" customHeight="1">
      <c r="A154" s="3" t="s">
        <v>2944</v>
      </c>
      <c r="B154" s="3" t="s">
        <v>2</v>
      </c>
      <c r="C154" s="3" t="s">
        <v>3107</v>
      </c>
      <c r="D154" s="3" t="s">
        <v>3803</v>
      </c>
      <c r="E154" s="12" t="s">
        <v>4259</v>
      </c>
      <c r="F154" s="6" t="str">
        <f t="shared" si="8"/>
        <v>module=cjobh</v>
      </c>
      <c r="G154" s="6" t="str">
        <f t="shared" si="9"/>
        <v>module=xcjobh</v>
      </c>
    </row>
    <row r="155" spans="1:7" ht="30" customHeight="1">
      <c r="A155" s="3" t="s">
        <v>2944</v>
      </c>
      <c r="B155" s="3" t="s">
        <v>2</v>
      </c>
      <c r="C155" s="3" t="s">
        <v>3108</v>
      </c>
      <c r="D155" s="3" t="s">
        <v>3804</v>
      </c>
      <c r="E155" s="12" t="s">
        <v>4260</v>
      </c>
      <c r="F155" s="6" t="str">
        <f t="shared" si="8"/>
        <v>module=cjobh</v>
      </c>
      <c r="G155" s="6" t="str">
        <f t="shared" si="9"/>
        <v>module=xcjobh</v>
      </c>
    </row>
    <row r="156" spans="1:7" ht="30" customHeight="1">
      <c r="A156" s="3" t="s">
        <v>2944</v>
      </c>
      <c r="B156" s="3" t="s">
        <v>2</v>
      </c>
      <c r="C156" s="3" t="s">
        <v>3109</v>
      </c>
      <c r="D156" s="3" t="s">
        <v>3805</v>
      </c>
      <c r="E156" s="12" t="s">
        <v>4261</v>
      </c>
      <c r="F156" s="6" t="str">
        <f t="shared" si="8"/>
        <v>module=cjobh</v>
      </c>
      <c r="G156" s="6" t="str">
        <f t="shared" si="9"/>
        <v>module=xcjobh</v>
      </c>
    </row>
    <row r="157" spans="1:7" ht="30" customHeight="1">
      <c r="A157" s="3" t="s">
        <v>2944</v>
      </c>
      <c r="B157" s="3" t="s">
        <v>2</v>
      </c>
      <c r="C157" s="3" t="s">
        <v>3110</v>
      </c>
      <c r="D157" s="3" t="s">
        <v>3806</v>
      </c>
      <c r="E157" s="12" t="s">
        <v>4262</v>
      </c>
      <c r="F157" s="6" t="str">
        <f t="shared" si="8"/>
        <v>module=cjobh</v>
      </c>
      <c r="G157" s="6" t="str">
        <f t="shared" si="9"/>
        <v>module=xcjobh</v>
      </c>
    </row>
    <row r="158" spans="1:7" ht="30" customHeight="1">
      <c r="A158" s="3" t="s">
        <v>2944</v>
      </c>
      <c r="B158" s="3" t="s">
        <v>2</v>
      </c>
      <c r="C158" s="3" t="s">
        <v>3111</v>
      </c>
      <c r="D158" s="3" t="s">
        <v>3807</v>
      </c>
      <c r="E158" s="12" t="s">
        <v>4263</v>
      </c>
      <c r="F158" s="6" t="str">
        <f t="shared" si="8"/>
        <v>module=cjobh</v>
      </c>
      <c r="G158" s="6" t="str">
        <f t="shared" si="9"/>
        <v>module=xcjobh</v>
      </c>
    </row>
    <row r="159" spans="1:7" ht="30" customHeight="1">
      <c r="A159" s="3" t="s">
        <v>2944</v>
      </c>
      <c r="B159" s="3" t="s">
        <v>2</v>
      </c>
      <c r="C159" s="3" t="s">
        <v>3112</v>
      </c>
      <c r="D159" s="3" t="s">
        <v>3808</v>
      </c>
      <c r="E159" s="12" t="s">
        <v>4264</v>
      </c>
      <c r="F159" s="6" t="str">
        <f t="shared" si="8"/>
        <v>module=cjobh</v>
      </c>
      <c r="G159" s="6" t="str">
        <f t="shared" si="9"/>
        <v>module=xcjobh</v>
      </c>
    </row>
    <row r="160" spans="1:7" ht="30" customHeight="1">
      <c r="A160" s="3" t="s">
        <v>2944</v>
      </c>
      <c r="B160" s="3" t="s">
        <v>2</v>
      </c>
      <c r="C160" s="3" t="s">
        <v>3113</v>
      </c>
      <c r="D160" s="3" t="s">
        <v>3809</v>
      </c>
      <c r="E160" s="12" t="s">
        <v>4265</v>
      </c>
      <c r="F160" s="6" t="str">
        <f t="shared" si="8"/>
        <v>module=cjobh</v>
      </c>
      <c r="G160" s="6" t="str">
        <f t="shared" si="9"/>
        <v>module=xcjobh</v>
      </c>
    </row>
    <row r="161" spans="1:7" ht="30" customHeight="1">
      <c r="A161" s="3" t="s">
        <v>2944</v>
      </c>
      <c r="B161" s="3" t="s">
        <v>2</v>
      </c>
      <c r="C161" s="3" t="s">
        <v>3114</v>
      </c>
      <c r="D161" s="3" t="s">
        <v>3810</v>
      </c>
      <c r="E161" s="12" t="s">
        <v>4266</v>
      </c>
      <c r="F161" s="6" t="str">
        <f t="shared" si="8"/>
        <v>module=cjobh</v>
      </c>
      <c r="G161" s="6" t="str">
        <f t="shared" si="9"/>
        <v>module=xcjobh</v>
      </c>
    </row>
    <row r="162" spans="1:7" ht="30" customHeight="1">
      <c r="A162" s="3" t="s">
        <v>2944</v>
      </c>
      <c r="B162" s="3" t="s">
        <v>2</v>
      </c>
      <c r="C162" s="3" t="s">
        <v>3115</v>
      </c>
      <c r="D162" s="3" t="s">
        <v>3811</v>
      </c>
      <c r="E162" s="12" t="s">
        <v>4267</v>
      </c>
      <c r="F162" s="6" t="str">
        <f t="shared" si="8"/>
        <v>module=cjobh</v>
      </c>
      <c r="G162" s="6" t="str">
        <f t="shared" si="9"/>
        <v>module=xcjobh</v>
      </c>
    </row>
    <row r="163" spans="1:7" ht="30" customHeight="1">
      <c r="A163" s="3" t="s">
        <v>2944</v>
      </c>
      <c r="B163" s="3" t="s">
        <v>2</v>
      </c>
      <c r="C163" s="3" t="s">
        <v>3116</v>
      </c>
      <c r="D163" s="3" t="s">
        <v>3812</v>
      </c>
      <c r="E163" s="12" t="s">
        <v>4268</v>
      </c>
      <c r="F163" s="6" t="str">
        <f t="shared" ref="F163:F194" si="10">HYPERLINK("http://www.ssc.wisc.edu/wlsresearch/documentation/waves/?wave=wls75&amp;module=cjobh","module=cjobh")</f>
        <v>module=cjobh</v>
      </c>
      <c r="G163" s="6" t="str">
        <f t="shared" ref="G163:G185" si="11">HYPERLINK("http://www.ssc.wisc.edu/wlsresearch/documentation/waves/?wave=wls77&amp;module=xcjobh","module=xcjobh")</f>
        <v>module=xcjobh</v>
      </c>
    </row>
    <row r="164" spans="1:7" ht="30" customHeight="1">
      <c r="A164" s="3" t="s">
        <v>2944</v>
      </c>
      <c r="B164" s="3" t="s">
        <v>2</v>
      </c>
      <c r="C164" s="3" t="s">
        <v>3117</v>
      </c>
      <c r="D164" s="3" t="s">
        <v>3813</v>
      </c>
      <c r="E164" s="12" t="s">
        <v>4269</v>
      </c>
      <c r="F164" s="6" t="str">
        <f t="shared" si="10"/>
        <v>module=cjobh</v>
      </c>
      <c r="G164" s="6" t="str">
        <f t="shared" si="11"/>
        <v>module=xcjobh</v>
      </c>
    </row>
    <row r="165" spans="1:7" ht="30" customHeight="1">
      <c r="A165" s="3" t="s">
        <v>2944</v>
      </c>
      <c r="B165" s="3" t="s">
        <v>2</v>
      </c>
      <c r="C165" s="3" t="s">
        <v>3118</v>
      </c>
      <c r="D165" s="3" t="s">
        <v>3814</v>
      </c>
      <c r="E165" s="12" t="s">
        <v>4270</v>
      </c>
      <c r="F165" s="6" t="str">
        <f t="shared" si="10"/>
        <v>module=cjobh</v>
      </c>
      <c r="G165" s="6" t="str">
        <f t="shared" si="11"/>
        <v>module=xcjobh</v>
      </c>
    </row>
    <row r="166" spans="1:7" ht="30" customHeight="1">
      <c r="A166" s="3" t="s">
        <v>2944</v>
      </c>
      <c r="B166" s="3" t="s">
        <v>2</v>
      </c>
      <c r="C166" s="3" t="s">
        <v>3119</v>
      </c>
      <c r="D166" s="3" t="s">
        <v>3815</v>
      </c>
      <c r="E166" s="12" t="s">
        <v>4271</v>
      </c>
      <c r="F166" s="6" t="str">
        <f t="shared" si="10"/>
        <v>module=cjobh</v>
      </c>
      <c r="G166" s="6" t="str">
        <f t="shared" si="11"/>
        <v>module=xcjobh</v>
      </c>
    </row>
    <row r="167" spans="1:7" ht="30" customHeight="1">
      <c r="A167" s="3" t="s">
        <v>2944</v>
      </c>
      <c r="B167" s="3" t="s">
        <v>2</v>
      </c>
      <c r="C167" s="3" t="s">
        <v>3120</v>
      </c>
      <c r="D167" s="3" t="s">
        <v>3816</v>
      </c>
      <c r="E167" s="12" t="s">
        <v>4272</v>
      </c>
      <c r="F167" s="6" t="str">
        <f t="shared" si="10"/>
        <v>module=cjobh</v>
      </c>
      <c r="G167" s="6" t="str">
        <f t="shared" si="11"/>
        <v>module=xcjobh</v>
      </c>
    </row>
    <row r="168" spans="1:7" ht="30" customHeight="1">
      <c r="A168" s="3" t="s">
        <v>2944</v>
      </c>
      <c r="B168" s="3" t="s">
        <v>2</v>
      </c>
      <c r="C168" s="3" t="s">
        <v>3121</v>
      </c>
      <c r="D168" s="3" t="s">
        <v>3817</v>
      </c>
      <c r="E168" s="12" t="s">
        <v>4273</v>
      </c>
      <c r="F168" s="6" t="str">
        <f t="shared" si="10"/>
        <v>module=cjobh</v>
      </c>
      <c r="G168" s="6" t="str">
        <f t="shared" si="11"/>
        <v>module=xcjobh</v>
      </c>
    </row>
    <row r="169" spans="1:7" ht="30" customHeight="1">
      <c r="A169" s="3" t="s">
        <v>2944</v>
      </c>
      <c r="B169" s="3" t="s">
        <v>2</v>
      </c>
      <c r="C169" s="3" t="s">
        <v>3122</v>
      </c>
      <c r="D169" s="3" t="s">
        <v>3818</v>
      </c>
      <c r="E169" s="12" t="s">
        <v>4274</v>
      </c>
      <c r="F169" s="6" t="str">
        <f t="shared" si="10"/>
        <v>module=cjobh</v>
      </c>
      <c r="G169" s="6" t="str">
        <f t="shared" si="11"/>
        <v>module=xcjobh</v>
      </c>
    </row>
    <row r="170" spans="1:7" ht="30" customHeight="1">
      <c r="A170" s="3" t="s">
        <v>2944</v>
      </c>
      <c r="B170" s="3" t="s">
        <v>2</v>
      </c>
      <c r="C170" s="3" t="s">
        <v>3123</v>
      </c>
      <c r="D170" s="3" t="s">
        <v>3819</v>
      </c>
      <c r="E170" s="12" t="s">
        <v>4275</v>
      </c>
      <c r="F170" s="6" t="str">
        <f t="shared" si="10"/>
        <v>module=cjobh</v>
      </c>
      <c r="G170" s="6" t="str">
        <f t="shared" si="11"/>
        <v>module=xcjobh</v>
      </c>
    </row>
    <row r="171" spans="1:7" ht="30" customHeight="1">
      <c r="A171" s="3" t="s">
        <v>2944</v>
      </c>
      <c r="B171" s="3" t="s">
        <v>2</v>
      </c>
      <c r="C171" s="3" t="s">
        <v>3124</v>
      </c>
      <c r="D171" s="3" t="s">
        <v>3820</v>
      </c>
      <c r="E171" s="12" t="s">
        <v>4276</v>
      </c>
      <c r="F171" s="6" t="str">
        <f t="shared" si="10"/>
        <v>module=cjobh</v>
      </c>
      <c r="G171" s="6" t="str">
        <f t="shared" si="11"/>
        <v>module=xcjobh</v>
      </c>
    </row>
    <row r="172" spans="1:7" ht="30" customHeight="1">
      <c r="A172" s="3" t="s">
        <v>2944</v>
      </c>
      <c r="B172" s="3" t="s">
        <v>2</v>
      </c>
      <c r="C172" s="3" t="s">
        <v>3125</v>
      </c>
      <c r="D172" s="3" t="s">
        <v>3821</v>
      </c>
      <c r="E172" s="12" t="s">
        <v>4277</v>
      </c>
      <c r="F172" s="6" t="str">
        <f t="shared" si="10"/>
        <v>module=cjobh</v>
      </c>
      <c r="G172" s="6" t="str">
        <f t="shared" si="11"/>
        <v>module=xcjobh</v>
      </c>
    </row>
    <row r="173" spans="1:7" ht="30" customHeight="1">
      <c r="A173" s="3" t="s">
        <v>2944</v>
      </c>
      <c r="B173" s="3" t="s">
        <v>2</v>
      </c>
      <c r="C173" s="3" t="s">
        <v>3126</v>
      </c>
      <c r="D173" s="3" t="s">
        <v>3822</v>
      </c>
      <c r="E173" s="12" t="s">
        <v>4278</v>
      </c>
      <c r="F173" s="6" t="str">
        <f t="shared" si="10"/>
        <v>module=cjobh</v>
      </c>
      <c r="G173" s="6" t="str">
        <f t="shared" si="11"/>
        <v>module=xcjobh</v>
      </c>
    </row>
    <row r="174" spans="1:7" ht="30" customHeight="1">
      <c r="A174" s="3" t="s">
        <v>2944</v>
      </c>
      <c r="B174" s="3" t="s">
        <v>2</v>
      </c>
      <c r="C174" s="3" t="s">
        <v>3127</v>
      </c>
      <c r="D174" s="3" t="s">
        <v>3823</v>
      </c>
      <c r="E174" s="12" t="s">
        <v>4279</v>
      </c>
      <c r="F174" s="6" t="str">
        <f t="shared" si="10"/>
        <v>module=cjobh</v>
      </c>
      <c r="G174" s="6" t="str">
        <f t="shared" si="11"/>
        <v>module=xcjobh</v>
      </c>
    </row>
    <row r="175" spans="1:7" ht="30" customHeight="1">
      <c r="A175" s="3" t="s">
        <v>2944</v>
      </c>
      <c r="B175" s="3" t="s">
        <v>2</v>
      </c>
      <c r="C175" s="3" t="s">
        <v>3128</v>
      </c>
      <c r="D175" s="3" t="s">
        <v>3824</v>
      </c>
      <c r="E175" s="12" t="s">
        <v>4280</v>
      </c>
      <c r="F175" s="6" t="str">
        <f t="shared" si="10"/>
        <v>module=cjobh</v>
      </c>
      <c r="G175" s="6" t="str">
        <f t="shared" si="11"/>
        <v>module=xcjobh</v>
      </c>
    </row>
    <row r="176" spans="1:7" ht="30" customHeight="1">
      <c r="A176" s="3" t="s">
        <v>2944</v>
      </c>
      <c r="B176" s="3" t="s">
        <v>2</v>
      </c>
      <c r="C176" s="3" t="s">
        <v>3129</v>
      </c>
      <c r="D176" s="3" t="s">
        <v>3825</v>
      </c>
      <c r="E176" s="12" t="s">
        <v>4281</v>
      </c>
      <c r="F176" s="6" t="str">
        <f t="shared" si="10"/>
        <v>module=cjobh</v>
      </c>
      <c r="G176" s="6" t="str">
        <f t="shared" si="11"/>
        <v>module=xcjobh</v>
      </c>
    </row>
    <row r="177" spans="1:7" ht="30" customHeight="1">
      <c r="A177" s="3" t="s">
        <v>2944</v>
      </c>
      <c r="B177" s="3" t="s">
        <v>2</v>
      </c>
      <c r="C177" s="3" t="s">
        <v>3130</v>
      </c>
      <c r="D177" s="3" t="s">
        <v>3826</v>
      </c>
      <c r="E177" s="12" t="s">
        <v>4282</v>
      </c>
      <c r="F177" s="6" t="str">
        <f t="shared" si="10"/>
        <v>module=cjobh</v>
      </c>
      <c r="G177" s="6" t="str">
        <f t="shared" si="11"/>
        <v>module=xcjobh</v>
      </c>
    </row>
    <row r="178" spans="1:7" ht="30" customHeight="1">
      <c r="A178" s="3" t="s">
        <v>2944</v>
      </c>
      <c r="B178" s="3" t="s">
        <v>2</v>
      </c>
      <c r="C178" s="3" t="s">
        <v>3131</v>
      </c>
      <c r="D178" s="3" t="s">
        <v>3827</v>
      </c>
      <c r="E178" s="12" t="s">
        <v>4283</v>
      </c>
      <c r="F178" s="6" t="str">
        <f t="shared" si="10"/>
        <v>module=cjobh</v>
      </c>
      <c r="G178" s="6" t="str">
        <f t="shared" si="11"/>
        <v>module=xcjobh</v>
      </c>
    </row>
    <row r="179" spans="1:7" ht="30" customHeight="1">
      <c r="A179" s="3" t="s">
        <v>2944</v>
      </c>
      <c r="B179" s="3" t="s">
        <v>2</v>
      </c>
      <c r="C179" s="3" t="s">
        <v>3132</v>
      </c>
      <c r="D179" s="3" t="s">
        <v>3828</v>
      </c>
      <c r="E179" s="12" t="s">
        <v>4284</v>
      </c>
      <c r="F179" s="6" t="str">
        <f t="shared" si="10"/>
        <v>module=cjobh</v>
      </c>
      <c r="G179" s="6" t="str">
        <f t="shared" si="11"/>
        <v>module=xcjobh</v>
      </c>
    </row>
    <row r="180" spans="1:7" ht="30" customHeight="1">
      <c r="A180" s="3" t="s">
        <v>2944</v>
      </c>
      <c r="B180" s="3" t="s">
        <v>2</v>
      </c>
      <c r="C180" s="3" t="s">
        <v>3133</v>
      </c>
      <c r="D180" s="3" t="s">
        <v>3829</v>
      </c>
      <c r="E180" s="12" t="s">
        <v>4285</v>
      </c>
      <c r="F180" s="6" t="str">
        <f t="shared" si="10"/>
        <v>module=cjobh</v>
      </c>
      <c r="G180" s="6" t="str">
        <f t="shared" si="11"/>
        <v>module=xcjobh</v>
      </c>
    </row>
    <row r="181" spans="1:7" ht="30" customHeight="1">
      <c r="A181" s="3" t="s">
        <v>2944</v>
      </c>
      <c r="B181" s="3" t="s">
        <v>2</v>
      </c>
      <c r="C181" s="3" t="s">
        <v>3134</v>
      </c>
      <c r="D181" s="3" t="s">
        <v>3830</v>
      </c>
      <c r="E181" s="12" t="s">
        <v>4286</v>
      </c>
      <c r="F181" s="6" t="str">
        <f t="shared" si="10"/>
        <v>module=cjobh</v>
      </c>
      <c r="G181" s="6" t="str">
        <f t="shared" si="11"/>
        <v>module=xcjobh</v>
      </c>
    </row>
    <row r="182" spans="1:7" ht="30" customHeight="1">
      <c r="A182" s="3" t="s">
        <v>2944</v>
      </c>
      <c r="B182" s="3" t="s">
        <v>2</v>
      </c>
      <c r="C182" s="3" t="s">
        <v>3135</v>
      </c>
      <c r="D182" s="3" t="s">
        <v>3831</v>
      </c>
      <c r="E182" s="12" t="s">
        <v>4287</v>
      </c>
      <c r="F182" s="6" t="str">
        <f t="shared" si="10"/>
        <v>module=cjobh</v>
      </c>
      <c r="G182" s="6" t="str">
        <f t="shared" si="11"/>
        <v>module=xcjobh</v>
      </c>
    </row>
    <row r="183" spans="1:7" ht="30" customHeight="1">
      <c r="A183" s="3" t="s">
        <v>2944</v>
      </c>
      <c r="B183" s="3" t="s">
        <v>2</v>
      </c>
      <c r="C183" s="3" t="s">
        <v>3136</v>
      </c>
      <c r="D183" s="3" t="s">
        <v>3832</v>
      </c>
      <c r="E183" s="12" t="s">
        <v>4288</v>
      </c>
      <c r="F183" s="6" t="str">
        <f t="shared" si="10"/>
        <v>module=cjobh</v>
      </c>
      <c r="G183" s="6" t="str">
        <f t="shared" si="11"/>
        <v>module=xcjobh</v>
      </c>
    </row>
    <row r="184" spans="1:7" ht="30" customHeight="1">
      <c r="A184" s="3" t="s">
        <v>2944</v>
      </c>
      <c r="B184" s="3" t="s">
        <v>2</v>
      </c>
      <c r="C184" s="3" t="s">
        <v>3137</v>
      </c>
      <c r="D184" s="3" t="s">
        <v>3833</v>
      </c>
      <c r="E184" s="12" t="s">
        <v>4289</v>
      </c>
      <c r="F184" s="6" t="str">
        <f t="shared" si="10"/>
        <v>module=cjobh</v>
      </c>
      <c r="G184" s="6" t="str">
        <f t="shared" si="11"/>
        <v>module=xcjobh</v>
      </c>
    </row>
    <row r="185" spans="1:7" ht="30" customHeight="1">
      <c r="A185" s="3" t="s">
        <v>2944</v>
      </c>
      <c r="B185" s="3" t="s">
        <v>2</v>
      </c>
      <c r="C185" s="3" t="s">
        <v>3138</v>
      </c>
      <c r="D185" s="3" t="s">
        <v>3834</v>
      </c>
      <c r="E185" s="12" t="s">
        <v>4290</v>
      </c>
      <c r="F185" s="6" t="str">
        <f t="shared" si="10"/>
        <v>module=cjobh</v>
      </c>
      <c r="G185" s="6" t="str">
        <f t="shared" si="11"/>
        <v>module=xcjobh</v>
      </c>
    </row>
    <row r="186" spans="1:7" ht="30" customHeight="1">
      <c r="A186" s="3" t="s">
        <v>2944</v>
      </c>
      <c r="B186" s="3" t="s">
        <v>3</v>
      </c>
      <c r="C186" s="3" t="s">
        <v>3139</v>
      </c>
      <c r="D186" s="3" t="s">
        <v>3139</v>
      </c>
      <c r="E186" s="12" t="s">
        <v>4291</v>
      </c>
      <c r="F186" s="6" t="str">
        <f t="shared" si="10"/>
        <v>module=cjobh</v>
      </c>
      <c r="G186" s="3" t="s">
        <v>114</v>
      </c>
    </row>
    <row r="187" spans="1:7" ht="30" customHeight="1">
      <c r="A187" s="3" t="s">
        <v>2944</v>
      </c>
      <c r="B187" s="3" t="s">
        <v>3</v>
      </c>
      <c r="C187" s="3" t="s">
        <v>3140</v>
      </c>
      <c r="D187" s="3" t="s">
        <v>3140</v>
      </c>
      <c r="E187" s="12" t="s">
        <v>4292</v>
      </c>
      <c r="F187" s="6" t="str">
        <f t="shared" si="10"/>
        <v>module=cjobh</v>
      </c>
      <c r="G187" s="3" t="s">
        <v>114</v>
      </c>
    </row>
    <row r="188" spans="1:7" ht="30" customHeight="1">
      <c r="A188" s="3" t="s">
        <v>2944</v>
      </c>
      <c r="B188" s="3" t="s">
        <v>3</v>
      </c>
      <c r="C188" s="3" t="s">
        <v>3141</v>
      </c>
      <c r="D188" s="3" t="s">
        <v>3141</v>
      </c>
      <c r="E188" s="12" t="s">
        <v>4293</v>
      </c>
      <c r="F188" s="6" t="str">
        <f t="shared" si="10"/>
        <v>module=cjobh</v>
      </c>
      <c r="G188" s="3" t="s">
        <v>114</v>
      </c>
    </row>
    <row r="189" spans="1:7" ht="30" customHeight="1">
      <c r="A189" s="3" t="s">
        <v>2944</v>
      </c>
      <c r="B189" s="3" t="s">
        <v>3</v>
      </c>
      <c r="C189" s="3" t="s">
        <v>3142</v>
      </c>
      <c r="D189" s="3" t="s">
        <v>3142</v>
      </c>
      <c r="E189" s="12" t="s">
        <v>4294</v>
      </c>
      <c r="F189" s="6" t="str">
        <f t="shared" si="10"/>
        <v>module=cjobh</v>
      </c>
      <c r="G189" s="3" t="s">
        <v>114</v>
      </c>
    </row>
    <row r="190" spans="1:7" ht="30" customHeight="1">
      <c r="A190" s="3" t="s">
        <v>2944</v>
      </c>
      <c r="B190" s="3" t="s">
        <v>3</v>
      </c>
      <c r="C190" s="3" t="s">
        <v>3143</v>
      </c>
      <c r="D190" s="3" t="s">
        <v>3143</v>
      </c>
      <c r="E190" s="12" t="s">
        <v>4295</v>
      </c>
      <c r="F190" s="6" t="str">
        <f t="shared" si="10"/>
        <v>module=cjobh</v>
      </c>
      <c r="G190" s="3" t="s">
        <v>114</v>
      </c>
    </row>
    <row r="191" spans="1:7" ht="30" customHeight="1">
      <c r="A191" s="3" t="s">
        <v>2944</v>
      </c>
      <c r="B191" s="3" t="s">
        <v>3</v>
      </c>
      <c r="C191" s="3" t="s">
        <v>3144</v>
      </c>
      <c r="D191" s="3" t="s">
        <v>3144</v>
      </c>
      <c r="E191" s="12" t="s">
        <v>4296</v>
      </c>
      <c r="F191" s="6" t="str">
        <f t="shared" si="10"/>
        <v>module=cjobh</v>
      </c>
      <c r="G191" s="3" t="s">
        <v>114</v>
      </c>
    </row>
    <row r="192" spans="1:7" ht="30" customHeight="1">
      <c r="A192" s="3" t="s">
        <v>2944</v>
      </c>
      <c r="B192" s="3" t="s">
        <v>3</v>
      </c>
      <c r="C192" s="3" t="s">
        <v>3145</v>
      </c>
      <c r="D192" s="3" t="s">
        <v>3145</v>
      </c>
      <c r="E192" s="12" t="s">
        <v>4297</v>
      </c>
      <c r="F192" s="6" t="str">
        <f t="shared" si="10"/>
        <v>module=cjobh</v>
      </c>
      <c r="G192" s="3" t="s">
        <v>114</v>
      </c>
    </row>
    <row r="193" spans="1:7" ht="30" customHeight="1">
      <c r="A193" s="3" t="s">
        <v>2944</v>
      </c>
      <c r="B193" s="3" t="s">
        <v>3</v>
      </c>
      <c r="C193" s="3" t="s">
        <v>3146</v>
      </c>
      <c r="D193" s="3" t="s">
        <v>3146</v>
      </c>
      <c r="E193" s="12" t="s">
        <v>4298</v>
      </c>
      <c r="F193" s="6" t="str">
        <f t="shared" si="10"/>
        <v>module=cjobh</v>
      </c>
      <c r="G193" s="3" t="s">
        <v>114</v>
      </c>
    </row>
    <row r="194" spans="1:7" ht="30" customHeight="1">
      <c r="A194" s="3" t="s">
        <v>2944</v>
      </c>
      <c r="B194" s="3" t="s">
        <v>3</v>
      </c>
      <c r="C194" s="3" t="s">
        <v>3147</v>
      </c>
      <c r="D194" s="3" t="s">
        <v>3147</v>
      </c>
      <c r="E194" s="12" t="s">
        <v>4299</v>
      </c>
      <c r="F194" s="6" t="str">
        <f t="shared" si="10"/>
        <v>module=cjobh</v>
      </c>
      <c r="G194" s="3" t="s">
        <v>114</v>
      </c>
    </row>
    <row r="195" spans="1:7" ht="30" customHeight="1">
      <c r="A195" s="3" t="s">
        <v>2944</v>
      </c>
      <c r="B195" s="3" t="s">
        <v>3</v>
      </c>
      <c r="C195" s="3" t="s">
        <v>3148</v>
      </c>
      <c r="D195" s="3" t="s">
        <v>3148</v>
      </c>
      <c r="E195" s="12" t="s">
        <v>4300</v>
      </c>
      <c r="F195" s="6" t="str">
        <f t="shared" ref="F195:F224" si="12">HYPERLINK("http://www.ssc.wisc.edu/wlsresearch/documentation/waves/?wave=wls75&amp;module=cjobh","module=cjobh")</f>
        <v>module=cjobh</v>
      </c>
      <c r="G195" s="3" t="s">
        <v>114</v>
      </c>
    </row>
    <row r="196" spans="1:7" ht="30" customHeight="1">
      <c r="A196" s="3" t="s">
        <v>2944</v>
      </c>
      <c r="B196" s="3" t="s">
        <v>3</v>
      </c>
      <c r="C196" s="3" t="s">
        <v>3149</v>
      </c>
      <c r="D196" s="3" t="s">
        <v>3149</v>
      </c>
      <c r="E196" s="12" t="s">
        <v>4301</v>
      </c>
      <c r="F196" s="6" t="str">
        <f t="shared" si="12"/>
        <v>module=cjobh</v>
      </c>
      <c r="G196" s="3" t="s">
        <v>114</v>
      </c>
    </row>
    <row r="197" spans="1:7" ht="30" customHeight="1">
      <c r="A197" s="3" t="s">
        <v>2944</v>
      </c>
      <c r="B197" s="3" t="s">
        <v>3</v>
      </c>
      <c r="C197" s="3" t="s">
        <v>3150</v>
      </c>
      <c r="D197" s="3" t="s">
        <v>3150</v>
      </c>
      <c r="E197" s="12" t="s">
        <v>4302</v>
      </c>
      <c r="F197" s="6" t="str">
        <f t="shared" si="12"/>
        <v>module=cjobh</v>
      </c>
      <c r="G197" s="3" t="s">
        <v>114</v>
      </c>
    </row>
    <row r="198" spans="1:7" ht="30" customHeight="1">
      <c r="A198" s="3" t="s">
        <v>2944</v>
      </c>
      <c r="B198" s="3" t="s">
        <v>3</v>
      </c>
      <c r="C198" s="3" t="s">
        <v>3151</v>
      </c>
      <c r="D198" s="3" t="s">
        <v>3151</v>
      </c>
      <c r="E198" s="12" t="s">
        <v>4303</v>
      </c>
      <c r="F198" s="6" t="str">
        <f t="shared" si="12"/>
        <v>module=cjobh</v>
      </c>
      <c r="G198" s="3" t="s">
        <v>114</v>
      </c>
    </row>
    <row r="199" spans="1:7" ht="30" customHeight="1">
      <c r="A199" s="3" t="s">
        <v>2944</v>
      </c>
      <c r="B199" s="3" t="s">
        <v>3</v>
      </c>
      <c r="C199" s="3" t="s">
        <v>3152</v>
      </c>
      <c r="D199" s="3" t="s">
        <v>3152</v>
      </c>
      <c r="E199" s="12" t="s">
        <v>4304</v>
      </c>
      <c r="F199" s="6" t="str">
        <f t="shared" si="12"/>
        <v>module=cjobh</v>
      </c>
      <c r="G199" s="3" t="s">
        <v>114</v>
      </c>
    </row>
    <row r="200" spans="1:7" ht="30" customHeight="1">
      <c r="A200" s="3" t="s">
        <v>2944</v>
      </c>
      <c r="B200" s="3" t="s">
        <v>3</v>
      </c>
      <c r="C200" s="3" t="s">
        <v>3153</v>
      </c>
      <c r="D200" s="3" t="s">
        <v>3153</v>
      </c>
      <c r="E200" s="12" t="s">
        <v>4305</v>
      </c>
      <c r="F200" s="6" t="str">
        <f t="shared" si="12"/>
        <v>module=cjobh</v>
      </c>
      <c r="G200" s="3" t="s">
        <v>114</v>
      </c>
    </row>
    <row r="201" spans="1:7" ht="30" customHeight="1">
      <c r="A201" s="3" t="s">
        <v>2944</v>
      </c>
      <c r="B201" s="3" t="s">
        <v>3</v>
      </c>
      <c r="C201" s="3" t="s">
        <v>3154</v>
      </c>
      <c r="D201" s="3" t="s">
        <v>3154</v>
      </c>
      <c r="E201" s="12" t="s">
        <v>4306</v>
      </c>
      <c r="F201" s="6" t="str">
        <f t="shared" si="12"/>
        <v>module=cjobh</v>
      </c>
      <c r="G201" s="3" t="s">
        <v>114</v>
      </c>
    </row>
    <row r="202" spans="1:7" ht="30" customHeight="1">
      <c r="A202" s="3" t="s">
        <v>2944</v>
      </c>
      <c r="B202" s="3" t="s">
        <v>3</v>
      </c>
      <c r="C202" s="3" t="s">
        <v>3155</v>
      </c>
      <c r="D202" s="3" t="s">
        <v>3155</v>
      </c>
      <c r="E202" s="12" t="s">
        <v>4307</v>
      </c>
      <c r="F202" s="6" t="str">
        <f t="shared" si="12"/>
        <v>module=cjobh</v>
      </c>
      <c r="G202" s="3" t="s">
        <v>114</v>
      </c>
    </row>
    <row r="203" spans="1:7" ht="30" customHeight="1">
      <c r="A203" s="3" t="s">
        <v>2944</v>
      </c>
      <c r="B203" s="3" t="s">
        <v>3</v>
      </c>
      <c r="C203" s="3" t="s">
        <v>3156</v>
      </c>
      <c r="D203" s="3" t="s">
        <v>3156</v>
      </c>
      <c r="E203" s="12" t="s">
        <v>4308</v>
      </c>
      <c r="F203" s="6" t="str">
        <f t="shared" si="12"/>
        <v>module=cjobh</v>
      </c>
      <c r="G203" s="3" t="s">
        <v>114</v>
      </c>
    </row>
    <row r="204" spans="1:7" ht="30" customHeight="1">
      <c r="A204" s="3" t="s">
        <v>2944</v>
      </c>
      <c r="B204" s="3" t="s">
        <v>3</v>
      </c>
      <c r="C204" s="3" t="s">
        <v>3157</v>
      </c>
      <c r="D204" s="3" t="s">
        <v>3157</v>
      </c>
      <c r="E204" s="12" t="s">
        <v>4309</v>
      </c>
      <c r="F204" s="6" t="str">
        <f t="shared" si="12"/>
        <v>module=cjobh</v>
      </c>
      <c r="G204" s="3" t="s">
        <v>114</v>
      </c>
    </row>
    <row r="205" spans="1:7" ht="30" customHeight="1">
      <c r="A205" s="3" t="s">
        <v>2944</v>
      </c>
      <c r="B205" s="3" t="s">
        <v>3</v>
      </c>
      <c r="C205" s="3" t="s">
        <v>3158</v>
      </c>
      <c r="D205" s="3" t="s">
        <v>3158</v>
      </c>
      <c r="E205" s="12" t="s">
        <v>4310</v>
      </c>
      <c r="F205" s="6" t="str">
        <f t="shared" si="12"/>
        <v>module=cjobh</v>
      </c>
      <c r="G205" s="3" t="s">
        <v>114</v>
      </c>
    </row>
    <row r="206" spans="1:7" ht="30" customHeight="1">
      <c r="A206" s="3" t="s">
        <v>2944</v>
      </c>
      <c r="B206" s="3" t="s">
        <v>3</v>
      </c>
      <c r="C206" s="3" t="s">
        <v>3159</v>
      </c>
      <c r="D206" s="3" t="s">
        <v>3159</v>
      </c>
      <c r="E206" s="12" t="s">
        <v>4311</v>
      </c>
      <c r="F206" s="6" t="str">
        <f t="shared" si="12"/>
        <v>module=cjobh</v>
      </c>
      <c r="G206" s="3" t="s">
        <v>114</v>
      </c>
    </row>
    <row r="207" spans="1:7" ht="30" customHeight="1">
      <c r="A207" s="3" t="s">
        <v>2944</v>
      </c>
      <c r="B207" s="3" t="s">
        <v>3</v>
      </c>
      <c r="C207" s="3" t="s">
        <v>3160</v>
      </c>
      <c r="D207" s="3" t="s">
        <v>3160</v>
      </c>
      <c r="E207" s="12" t="s">
        <v>4312</v>
      </c>
      <c r="F207" s="6" t="str">
        <f t="shared" si="12"/>
        <v>module=cjobh</v>
      </c>
      <c r="G207" s="3" t="s">
        <v>114</v>
      </c>
    </row>
    <row r="208" spans="1:7" ht="30" customHeight="1">
      <c r="A208" s="3" t="s">
        <v>2944</v>
      </c>
      <c r="B208" s="3" t="s">
        <v>3</v>
      </c>
      <c r="C208" s="3" t="s">
        <v>3161</v>
      </c>
      <c r="D208" s="3" t="s">
        <v>3161</v>
      </c>
      <c r="E208" s="12" t="s">
        <v>4313</v>
      </c>
      <c r="F208" s="6" t="str">
        <f t="shared" si="12"/>
        <v>module=cjobh</v>
      </c>
      <c r="G208" s="3" t="s">
        <v>114</v>
      </c>
    </row>
    <row r="209" spans="1:7" ht="30" customHeight="1">
      <c r="A209" s="3" t="s">
        <v>2944</v>
      </c>
      <c r="B209" s="3" t="s">
        <v>3</v>
      </c>
      <c r="C209" s="3" t="s">
        <v>3162</v>
      </c>
      <c r="D209" s="3" t="s">
        <v>3162</v>
      </c>
      <c r="E209" s="12" t="s">
        <v>4314</v>
      </c>
      <c r="F209" s="6" t="str">
        <f t="shared" si="12"/>
        <v>module=cjobh</v>
      </c>
      <c r="G209" s="3" t="s">
        <v>114</v>
      </c>
    </row>
    <row r="210" spans="1:7" ht="30" customHeight="1">
      <c r="A210" s="3" t="s">
        <v>2944</v>
      </c>
      <c r="B210" s="3" t="s">
        <v>3</v>
      </c>
      <c r="C210" s="3" t="s">
        <v>3163</v>
      </c>
      <c r="D210" s="3" t="s">
        <v>3163</v>
      </c>
      <c r="E210" s="12" t="s">
        <v>4315</v>
      </c>
      <c r="F210" s="6" t="str">
        <f t="shared" si="12"/>
        <v>module=cjobh</v>
      </c>
      <c r="G210" s="3" t="s">
        <v>114</v>
      </c>
    </row>
    <row r="211" spans="1:7" ht="30" customHeight="1">
      <c r="A211" s="3" t="s">
        <v>2944</v>
      </c>
      <c r="B211" s="3" t="s">
        <v>3</v>
      </c>
      <c r="C211" s="3" t="s">
        <v>3164</v>
      </c>
      <c r="D211" s="3" t="s">
        <v>3164</v>
      </c>
      <c r="E211" s="12" t="s">
        <v>4316</v>
      </c>
      <c r="F211" s="6" t="str">
        <f t="shared" si="12"/>
        <v>module=cjobh</v>
      </c>
      <c r="G211" s="3" t="s">
        <v>114</v>
      </c>
    </row>
    <row r="212" spans="1:7" ht="30" customHeight="1">
      <c r="A212" s="3" t="s">
        <v>2944</v>
      </c>
      <c r="B212" s="3" t="s">
        <v>3</v>
      </c>
      <c r="C212" s="3" t="s">
        <v>3165</v>
      </c>
      <c r="D212" s="3" t="s">
        <v>3165</v>
      </c>
      <c r="E212" s="12" t="s">
        <v>4317</v>
      </c>
      <c r="F212" s="6" t="str">
        <f t="shared" si="12"/>
        <v>module=cjobh</v>
      </c>
      <c r="G212" s="3" t="s">
        <v>114</v>
      </c>
    </row>
    <row r="213" spans="1:7" ht="30" customHeight="1">
      <c r="A213" s="3" t="s">
        <v>2944</v>
      </c>
      <c r="B213" s="3" t="s">
        <v>3</v>
      </c>
      <c r="C213" s="3" t="s">
        <v>3166</v>
      </c>
      <c r="D213" s="3" t="s">
        <v>3166</v>
      </c>
      <c r="E213" s="12" t="s">
        <v>4318</v>
      </c>
      <c r="F213" s="6" t="str">
        <f t="shared" si="12"/>
        <v>module=cjobh</v>
      </c>
      <c r="G213" s="3" t="s">
        <v>114</v>
      </c>
    </row>
    <row r="214" spans="1:7" ht="30" customHeight="1">
      <c r="A214" s="3" t="s">
        <v>2944</v>
      </c>
      <c r="B214" s="3" t="s">
        <v>3</v>
      </c>
      <c r="C214" s="3" t="s">
        <v>3167</v>
      </c>
      <c r="D214" s="3" t="s">
        <v>3167</v>
      </c>
      <c r="E214" s="12" t="s">
        <v>4319</v>
      </c>
      <c r="F214" s="6" t="str">
        <f t="shared" si="12"/>
        <v>module=cjobh</v>
      </c>
      <c r="G214" s="3" t="s">
        <v>114</v>
      </c>
    </row>
    <row r="215" spans="1:7" ht="30" customHeight="1">
      <c r="A215" s="3" t="s">
        <v>2944</v>
      </c>
      <c r="B215" s="3" t="s">
        <v>3</v>
      </c>
      <c r="C215" s="3" t="s">
        <v>3168</v>
      </c>
      <c r="D215" s="3" t="s">
        <v>3168</v>
      </c>
      <c r="E215" s="12" t="s">
        <v>4320</v>
      </c>
      <c r="F215" s="6" t="str">
        <f t="shared" si="12"/>
        <v>module=cjobh</v>
      </c>
      <c r="G215" s="3" t="s">
        <v>114</v>
      </c>
    </row>
    <row r="216" spans="1:7" ht="30" customHeight="1">
      <c r="A216" s="3" t="s">
        <v>2944</v>
      </c>
      <c r="B216" s="3" t="s">
        <v>3</v>
      </c>
      <c r="C216" s="3" t="s">
        <v>3169</v>
      </c>
      <c r="D216" s="3" t="s">
        <v>3169</v>
      </c>
      <c r="E216" s="12" t="s">
        <v>4321</v>
      </c>
      <c r="F216" s="6" t="str">
        <f t="shared" si="12"/>
        <v>module=cjobh</v>
      </c>
      <c r="G216" s="3" t="s">
        <v>114</v>
      </c>
    </row>
    <row r="217" spans="1:7" ht="30" customHeight="1">
      <c r="A217" s="3" t="s">
        <v>2944</v>
      </c>
      <c r="B217" s="3" t="s">
        <v>3</v>
      </c>
      <c r="C217" s="3" t="s">
        <v>3170</v>
      </c>
      <c r="D217" s="3" t="s">
        <v>3170</v>
      </c>
      <c r="E217" s="12" t="s">
        <v>4322</v>
      </c>
      <c r="F217" s="6" t="str">
        <f t="shared" si="12"/>
        <v>module=cjobh</v>
      </c>
      <c r="G217" s="3" t="s">
        <v>114</v>
      </c>
    </row>
    <row r="218" spans="1:7" ht="30" customHeight="1">
      <c r="A218" s="3" t="s">
        <v>2944</v>
      </c>
      <c r="B218" s="3" t="s">
        <v>3</v>
      </c>
      <c r="C218" s="3" t="s">
        <v>3171</v>
      </c>
      <c r="D218" s="3" t="s">
        <v>3171</v>
      </c>
      <c r="E218" s="12" t="s">
        <v>4323</v>
      </c>
      <c r="F218" s="6" t="str">
        <f t="shared" si="12"/>
        <v>module=cjobh</v>
      </c>
      <c r="G218" s="3" t="s">
        <v>114</v>
      </c>
    </row>
    <row r="219" spans="1:7" ht="30" customHeight="1">
      <c r="A219" s="3" t="s">
        <v>2944</v>
      </c>
      <c r="B219" s="3" t="s">
        <v>3</v>
      </c>
      <c r="C219" s="3" t="s">
        <v>3172</v>
      </c>
      <c r="D219" s="3" t="s">
        <v>3172</v>
      </c>
      <c r="E219" s="12" t="s">
        <v>4324</v>
      </c>
      <c r="F219" s="6" t="str">
        <f t="shared" si="12"/>
        <v>module=cjobh</v>
      </c>
      <c r="G219" s="3" t="s">
        <v>114</v>
      </c>
    </row>
    <row r="220" spans="1:7" ht="30" customHeight="1">
      <c r="A220" s="3" t="s">
        <v>2944</v>
      </c>
      <c r="B220" s="3" t="s">
        <v>3</v>
      </c>
      <c r="C220" s="3" t="s">
        <v>3173</v>
      </c>
      <c r="D220" s="3" t="s">
        <v>3173</v>
      </c>
      <c r="E220" s="12" t="s">
        <v>4325</v>
      </c>
      <c r="F220" s="6" t="str">
        <f t="shared" si="12"/>
        <v>module=cjobh</v>
      </c>
      <c r="G220" s="3" t="s">
        <v>114</v>
      </c>
    </row>
    <row r="221" spans="1:7" ht="30" customHeight="1">
      <c r="A221" s="3" t="s">
        <v>2944</v>
      </c>
      <c r="B221" s="3" t="s">
        <v>3</v>
      </c>
      <c r="C221" s="3" t="s">
        <v>3174</v>
      </c>
      <c r="D221" s="3" t="s">
        <v>3174</v>
      </c>
      <c r="E221" s="12" t="s">
        <v>4326</v>
      </c>
      <c r="F221" s="6" t="str">
        <f t="shared" si="12"/>
        <v>module=cjobh</v>
      </c>
      <c r="G221" s="3" t="s">
        <v>114</v>
      </c>
    </row>
    <row r="222" spans="1:7" ht="30" customHeight="1">
      <c r="A222" s="3" t="s">
        <v>2944</v>
      </c>
      <c r="B222" s="3" t="s">
        <v>3</v>
      </c>
      <c r="C222" s="3" t="s">
        <v>3175</v>
      </c>
      <c r="D222" s="3" t="s">
        <v>3175</v>
      </c>
      <c r="E222" s="12" t="s">
        <v>4327</v>
      </c>
      <c r="F222" s="6" t="str">
        <f t="shared" si="12"/>
        <v>module=cjobh</v>
      </c>
      <c r="G222" s="3" t="s">
        <v>114</v>
      </c>
    </row>
    <row r="223" spans="1:7" ht="30" customHeight="1">
      <c r="A223" s="3" t="s">
        <v>2944</v>
      </c>
      <c r="B223" s="3" t="s">
        <v>3</v>
      </c>
      <c r="C223" s="3" t="s">
        <v>3176</v>
      </c>
      <c r="D223" s="3" t="s">
        <v>3176</v>
      </c>
      <c r="E223" s="12" t="s">
        <v>4328</v>
      </c>
      <c r="F223" s="6" t="str">
        <f t="shared" si="12"/>
        <v>module=cjobh</v>
      </c>
      <c r="G223" s="3" t="s">
        <v>114</v>
      </c>
    </row>
    <row r="224" spans="1:7" ht="30" customHeight="1">
      <c r="A224" s="3" t="s">
        <v>2944</v>
      </c>
      <c r="B224" s="3" t="s">
        <v>3</v>
      </c>
      <c r="C224" s="3" t="s">
        <v>3177</v>
      </c>
      <c r="D224" s="3" t="s">
        <v>3177</v>
      </c>
      <c r="E224" s="12" t="s">
        <v>4329</v>
      </c>
      <c r="F224" s="6" t="str">
        <f t="shared" si="12"/>
        <v>module=cjobh</v>
      </c>
      <c r="G224" s="3" t="s">
        <v>114</v>
      </c>
    </row>
    <row r="225" spans="1:7" ht="30" customHeight="1">
      <c r="A225" s="3" t="s">
        <v>2944</v>
      </c>
      <c r="B225" s="3" t="s">
        <v>4</v>
      </c>
      <c r="C225" s="3" t="s">
        <v>3178</v>
      </c>
      <c r="D225" s="3" t="s">
        <v>3178</v>
      </c>
      <c r="E225" s="12" t="s">
        <v>4330</v>
      </c>
      <c r="F225" s="3" t="s">
        <v>114</v>
      </c>
      <c r="G225" s="6" t="str">
        <f>HYPERLINK("http://www.ssc.wisc.edu/wlsresearch/documentation/waves/?wave=wls77&amp;module=xcjobh","module=xcjobh")</f>
        <v>module=xcjobh</v>
      </c>
    </row>
    <row r="226" spans="1:7" ht="30" customHeight="1">
      <c r="A226" s="3" t="s">
        <v>2944</v>
      </c>
      <c r="B226" s="3" t="s">
        <v>4</v>
      </c>
      <c r="C226" s="3" t="s">
        <v>3179</v>
      </c>
      <c r="D226" s="3" t="s">
        <v>3179</v>
      </c>
      <c r="E226" s="12" t="s">
        <v>4331</v>
      </c>
      <c r="F226" s="3" t="s">
        <v>114</v>
      </c>
      <c r="G226" s="6" t="str">
        <f>HYPERLINK("http://www.ssc.wisc.edu/wlsresearch/documentation/waves/?wave=wls77&amp;module=xcjobh","module=xcjobh")</f>
        <v>module=xcjobh</v>
      </c>
    </row>
    <row r="227" spans="1:7" ht="30" customHeight="1">
      <c r="A227" s="3" t="s">
        <v>2945</v>
      </c>
      <c r="B227" s="3" t="s">
        <v>2</v>
      </c>
      <c r="C227" s="3" t="s">
        <v>3180</v>
      </c>
      <c r="D227" s="3" t="s">
        <v>3835</v>
      </c>
      <c r="E227" s="12" t="s">
        <v>4332</v>
      </c>
      <c r="F227" s="6" t="str">
        <f t="shared" ref="F227:F258" si="13">HYPERLINK("http://www.ssc.wisc.edu/wlsresearch/documentation/waves/?wave=wls75&amp;module=cjobc","module=cjobc")</f>
        <v>module=cjobc</v>
      </c>
      <c r="G227" s="6" t="str">
        <f t="shared" ref="G227:G254" si="14">HYPERLINK("http://www.ssc.wisc.edu/wlsresearch/documentation/waves/?wave=wls77&amp;module=xcjobc","module=xcjobc")</f>
        <v>module=xcjobc</v>
      </c>
    </row>
    <row r="228" spans="1:7" ht="30" customHeight="1">
      <c r="A228" s="3" t="s">
        <v>2945</v>
      </c>
      <c r="B228" s="3" t="s">
        <v>2</v>
      </c>
      <c r="C228" s="3" t="s">
        <v>3181</v>
      </c>
      <c r="D228" s="3" t="s">
        <v>3836</v>
      </c>
      <c r="E228" s="12" t="s">
        <v>4333</v>
      </c>
      <c r="F228" s="6" t="str">
        <f t="shared" si="13"/>
        <v>module=cjobc</v>
      </c>
      <c r="G228" s="6" t="str">
        <f t="shared" si="14"/>
        <v>module=xcjobc</v>
      </c>
    </row>
    <row r="229" spans="1:7" ht="30" customHeight="1">
      <c r="A229" s="3" t="s">
        <v>2945</v>
      </c>
      <c r="B229" s="3" t="s">
        <v>2</v>
      </c>
      <c r="C229" s="3" t="s">
        <v>3182</v>
      </c>
      <c r="D229" s="3" t="s">
        <v>3837</v>
      </c>
      <c r="E229" s="12" t="s">
        <v>4334</v>
      </c>
      <c r="F229" s="6" t="str">
        <f t="shared" si="13"/>
        <v>module=cjobc</v>
      </c>
      <c r="G229" s="6" t="str">
        <f t="shared" si="14"/>
        <v>module=xcjobc</v>
      </c>
    </row>
    <row r="230" spans="1:7" ht="30" customHeight="1">
      <c r="A230" s="3" t="s">
        <v>2945</v>
      </c>
      <c r="B230" s="3" t="s">
        <v>2</v>
      </c>
      <c r="C230" s="3" t="s">
        <v>3183</v>
      </c>
      <c r="D230" s="3" t="s">
        <v>3838</v>
      </c>
      <c r="E230" s="12" t="s">
        <v>4335</v>
      </c>
      <c r="F230" s="6" t="str">
        <f t="shared" si="13"/>
        <v>module=cjobc</v>
      </c>
      <c r="G230" s="6" t="str">
        <f t="shared" si="14"/>
        <v>module=xcjobc</v>
      </c>
    </row>
    <row r="231" spans="1:7" ht="30" customHeight="1">
      <c r="A231" s="3" t="s">
        <v>2945</v>
      </c>
      <c r="B231" s="3" t="s">
        <v>2</v>
      </c>
      <c r="C231" s="3" t="s">
        <v>3184</v>
      </c>
      <c r="D231" s="3" t="s">
        <v>3839</v>
      </c>
      <c r="E231" s="12" t="s">
        <v>4336</v>
      </c>
      <c r="F231" s="6" t="str">
        <f t="shared" si="13"/>
        <v>module=cjobc</v>
      </c>
      <c r="G231" s="6" t="str">
        <f t="shared" si="14"/>
        <v>module=xcjobc</v>
      </c>
    </row>
    <row r="232" spans="1:7" ht="30" customHeight="1">
      <c r="A232" s="3" t="s">
        <v>2945</v>
      </c>
      <c r="B232" s="3" t="s">
        <v>2</v>
      </c>
      <c r="C232" s="3" t="s">
        <v>3185</v>
      </c>
      <c r="D232" s="3" t="s">
        <v>3840</v>
      </c>
      <c r="E232" s="12" t="s">
        <v>4337</v>
      </c>
      <c r="F232" s="6" t="str">
        <f t="shared" si="13"/>
        <v>module=cjobc</v>
      </c>
      <c r="G232" s="6" t="str">
        <f t="shared" si="14"/>
        <v>module=xcjobc</v>
      </c>
    </row>
    <row r="233" spans="1:7" ht="30" customHeight="1">
      <c r="A233" s="3" t="s">
        <v>2945</v>
      </c>
      <c r="B233" s="3" t="s">
        <v>2</v>
      </c>
      <c r="C233" s="3" t="s">
        <v>3186</v>
      </c>
      <c r="D233" s="3" t="s">
        <v>3841</v>
      </c>
      <c r="E233" s="12" t="s">
        <v>4338</v>
      </c>
      <c r="F233" s="6" t="str">
        <f t="shared" si="13"/>
        <v>module=cjobc</v>
      </c>
      <c r="G233" s="6" t="str">
        <f t="shared" si="14"/>
        <v>module=xcjobc</v>
      </c>
    </row>
    <row r="234" spans="1:7" ht="30" customHeight="1">
      <c r="A234" s="3" t="s">
        <v>2945</v>
      </c>
      <c r="B234" s="3" t="s">
        <v>2</v>
      </c>
      <c r="C234" s="3" t="s">
        <v>3187</v>
      </c>
      <c r="D234" s="3" t="s">
        <v>3842</v>
      </c>
      <c r="E234" s="12" t="s">
        <v>4339</v>
      </c>
      <c r="F234" s="6" t="str">
        <f t="shared" si="13"/>
        <v>module=cjobc</v>
      </c>
      <c r="G234" s="6" t="str">
        <f t="shared" si="14"/>
        <v>module=xcjobc</v>
      </c>
    </row>
    <row r="235" spans="1:7" ht="30" customHeight="1">
      <c r="A235" s="3" t="s">
        <v>2945</v>
      </c>
      <c r="B235" s="3" t="s">
        <v>2</v>
      </c>
      <c r="C235" s="3" t="s">
        <v>3188</v>
      </c>
      <c r="D235" s="3" t="s">
        <v>3843</v>
      </c>
      <c r="E235" s="12" t="s">
        <v>4340</v>
      </c>
      <c r="F235" s="6" t="str">
        <f t="shared" si="13"/>
        <v>module=cjobc</v>
      </c>
      <c r="G235" s="6" t="str">
        <f t="shared" si="14"/>
        <v>module=xcjobc</v>
      </c>
    </row>
    <row r="236" spans="1:7" ht="30" customHeight="1">
      <c r="A236" s="3" t="s">
        <v>2945</v>
      </c>
      <c r="B236" s="3" t="s">
        <v>2</v>
      </c>
      <c r="C236" s="3" t="s">
        <v>3189</v>
      </c>
      <c r="D236" s="3" t="s">
        <v>3844</v>
      </c>
      <c r="E236" s="12" t="s">
        <v>4341</v>
      </c>
      <c r="F236" s="6" t="str">
        <f t="shared" si="13"/>
        <v>module=cjobc</v>
      </c>
      <c r="G236" s="6" t="str">
        <f t="shared" si="14"/>
        <v>module=xcjobc</v>
      </c>
    </row>
    <row r="237" spans="1:7" ht="30" customHeight="1">
      <c r="A237" s="3" t="s">
        <v>2945</v>
      </c>
      <c r="B237" s="3" t="s">
        <v>2</v>
      </c>
      <c r="C237" s="3" t="s">
        <v>3190</v>
      </c>
      <c r="D237" s="3" t="s">
        <v>3845</v>
      </c>
      <c r="E237" s="12" t="s">
        <v>4342</v>
      </c>
      <c r="F237" s="6" t="str">
        <f t="shared" si="13"/>
        <v>module=cjobc</v>
      </c>
      <c r="G237" s="6" t="str">
        <f t="shared" si="14"/>
        <v>module=xcjobc</v>
      </c>
    </row>
    <row r="238" spans="1:7" ht="30" customHeight="1">
      <c r="A238" s="3" t="s">
        <v>2945</v>
      </c>
      <c r="B238" s="3" t="s">
        <v>2</v>
      </c>
      <c r="C238" s="3" t="s">
        <v>3191</v>
      </c>
      <c r="D238" s="3" t="s">
        <v>3846</v>
      </c>
      <c r="E238" s="12" t="s">
        <v>4343</v>
      </c>
      <c r="F238" s="6" t="str">
        <f t="shared" si="13"/>
        <v>module=cjobc</v>
      </c>
      <c r="G238" s="6" t="str">
        <f t="shared" si="14"/>
        <v>module=xcjobc</v>
      </c>
    </row>
    <row r="239" spans="1:7" ht="30" customHeight="1">
      <c r="A239" s="3" t="s">
        <v>2945</v>
      </c>
      <c r="B239" s="3" t="s">
        <v>2</v>
      </c>
      <c r="C239" s="3" t="s">
        <v>3192</v>
      </c>
      <c r="D239" s="3" t="s">
        <v>3847</v>
      </c>
      <c r="E239" s="12" t="s">
        <v>4344</v>
      </c>
      <c r="F239" s="6" t="str">
        <f t="shared" si="13"/>
        <v>module=cjobc</v>
      </c>
      <c r="G239" s="6" t="str">
        <f t="shared" si="14"/>
        <v>module=xcjobc</v>
      </c>
    </row>
    <row r="240" spans="1:7" ht="30" customHeight="1">
      <c r="A240" s="3" t="s">
        <v>2945</v>
      </c>
      <c r="B240" s="3" t="s">
        <v>2</v>
      </c>
      <c r="C240" s="3" t="s">
        <v>3193</v>
      </c>
      <c r="D240" s="3" t="s">
        <v>3848</v>
      </c>
      <c r="E240" s="12" t="s">
        <v>4345</v>
      </c>
      <c r="F240" s="6" t="str">
        <f t="shared" si="13"/>
        <v>module=cjobc</v>
      </c>
      <c r="G240" s="6" t="str">
        <f t="shared" si="14"/>
        <v>module=xcjobc</v>
      </c>
    </row>
    <row r="241" spans="1:7" ht="30" customHeight="1">
      <c r="A241" s="3" t="s">
        <v>2945</v>
      </c>
      <c r="B241" s="3" t="s">
        <v>2</v>
      </c>
      <c r="C241" s="3" t="s">
        <v>3194</v>
      </c>
      <c r="D241" s="3" t="s">
        <v>3849</v>
      </c>
      <c r="E241" s="12" t="s">
        <v>4346</v>
      </c>
      <c r="F241" s="6" t="str">
        <f t="shared" si="13"/>
        <v>module=cjobc</v>
      </c>
      <c r="G241" s="6" t="str">
        <f t="shared" si="14"/>
        <v>module=xcjobc</v>
      </c>
    </row>
    <row r="242" spans="1:7" ht="30" customHeight="1">
      <c r="A242" s="3" t="s">
        <v>2945</v>
      </c>
      <c r="B242" s="3" t="s">
        <v>2</v>
      </c>
      <c r="C242" s="3" t="s">
        <v>3195</v>
      </c>
      <c r="D242" s="3" t="s">
        <v>3850</v>
      </c>
      <c r="E242" s="12" t="s">
        <v>4347</v>
      </c>
      <c r="F242" s="6" t="str">
        <f t="shared" si="13"/>
        <v>module=cjobc</v>
      </c>
      <c r="G242" s="6" t="str">
        <f t="shared" si="14"/>
        <v>module=xcjobc</v>
      </c>
    </row>
    <row r="243" spans="1:7" ht="30" customHeight="1">
      <c r="A243" s="3" t="s">
        <v>2945</v>
      </c>
      <c r="B243" s="3" t="s">
        <v>2</v>
      </c>
      <c r="C243" s="3" t="s">
        <v>3196</v>
      </c>
      <c r="D243" s="3" t="s">
        <v>3851</v>
      </c>
      <c r="E243" s="12" t="s">
        <v>4348</v>
      </c>
      <c r="F243" s="6" t="str">
        <f t="shared" si="13"/>
        <v>module=cjobc</v>
      </c>
      <c r="G243" s="6" t="str">
        <f t="shared" si="14"/>
        <v>module=xcjobc</v>
      </c>
    </row>
    <row r="244" spans="1:7" ht="30" customHeight="1">
      <c r="A244" s="3" t="s">
        <v>2945</v>
      </c>
      <c r="B244" s="3" t="s">
        <v>2</v>
      </c>
      <c r="C244" s="3" t="s">
        <v>3197</v>
      </c>
      <c r="D244" s="3" t="s">
        <v>3852</v>
      </c>
      <c r="E244" s="12" t="s">
        <v>4349</v>
      </c>
      <c r="F244" s="6" t="str">
        <f t="shared" si="13"/>
        <v>module=cjobc</v>
      </c>
      <c r="G244" s="6" t="str">
        <f t="shared" si="14"/>
        <v>module=xcjobc</v>
      </c>
    </row>
    <row r="245" spans="1:7" ht="30" customHeight="1">
      <c r="A245" s="3" t="s">
        <v>2945</v>
      </c>
      <c r="B245" s="3" t="s">
        <v>2</v>
      </c>
      <c r="C245" s="3" t="s">
        <v>3198</v>
      </c>
      <c r="D245" s="3" t="s">
        <v>3853</v>
      </c>
      <c r="E245" s="12" t="s">
        <v>4350</v>
      </c>
      <c r="F245" s="6" t="str">
        <f t="shared" si="13"/>
        <v>module=cjobc</v>
      </c>
      <c r="G245" s="6" t="str">
        <f t="shared" si="14"/>
        <v>module=xcjobc</v>
      </c>
    </row>
    <row r="246" spans="1:7" ht="30" customHeight="1">
      <c r="A246" s="3" t="s">
        <v>2945</v>
      </c>
      <c r="B246" s="3" t="s">
        <v>2</v>
      </c>
      <c r="C246" s="3" t="s">
        <v>3199</v>
      </c>
      <c r="D246" s="3" t="s">
        <v>3854</v>
      </c>
      <c r="E246" s="12" t="s">
        <v>4351</v>
      </c>
      <c r="F246" s="6" t="str">
        <f t="shared" si="13"/>
        <v>module=cjobc</v>
      </c>
      <c r="G246" s="6" t="str">
        <f t="shared" si="14"/>
        <v>module=xcjobc</v>
      </c>
    </row>
    <row r="247" spans="1:7" ht="30" customHeight="1">
      <c r="A247" s="3" t="s">
        <v>2945</v>
      </c>
      <c r="B247" s="3" t="s">
        <v>2</v>
      </c>
      <c r="C247" s="3" t="s">
        <v>3200</v>
      </c>
      <c r="D247" s="3" t="s">
        <v>3855</v>
      </c>
      <c r="E247" s="12" t="s">
        <v>4352</v>
      </c>
      <c r="F247" s="6" t="str">
        <f t="shared" si="13"/>
        <v>module=cjobc</v>
      </c>
      <c r="G247" s="6" t="str">
        <f t="shared" si="14"/>
        <v>module=xcjobc</v>
      </c>
    </row>
    <row r="248" spans="1:7" ht="30" customHeight="1">
      <c r="A248" s="3" t="s">
        <v>2945</v>
      </c>
      <c r="B248" s="3" t="s">
        <v>2</v>
      </c>
      <c r="C248" s="3" t="s">
        <v>3201</v>
      </c>
      <c r="D248" s="3" t="s">
        <v>3856</v>
      </c>
      <c r="E248" s="12" t="s">
        <v>4353</v>
      </c>
      <c r="F248" s="6" t="str">
        <f t="shared" si="13"/>
        <v>module=cjobc</v>
      </c>
      <c r="G248" s="6" t="str">
        <f t="shared" si="14"/>
        <v>module=xcjobc</v>
      </c>
    </row>
    <row r="249" spans="1:7" ht="30" customHeight="1">
      <c r="A249" s="3" t="s">
        <v>2945</v>
      </c>
      <c r="B249" s="3" t="s">
        <v>2</v>
      </c>
      <c r="C249" s="3" t="s">
        <v>3202</v>
      </c>
      <c r="D249" s="3" t="s">
        <v>3857</v>
      </c>
      <c r="E249" s="12" t="s">
        <v>4354</v>
      </c>
      <c r="F249" s="6" t="str">
        <f t="shared" si="13"/>
        <v>module=cjobc</v>
      </c>
      <c r="G249" s="6" t="str">
        <f t="shared" si="14"/>
        <v>module=xcjobc</v>
      </c>
    </row>
    <row r="250" spans="1:7" ht="30" customHeight="1">
      <c r="A250" s="3" t="s">
        <v>2945</v>
      </c>
      <c r="B250" s="3" t="s">
        <v>2</v>
      </c>
      <c r="C250" s="3" t="s">
        <v>3203</v>
      </c>
      <c r="D250" s="3" t="s">
        <v>3858</v>
      </c>
      <c r="E250" s="12" t="s">
        <v>4355</v>
      </c>
      <c r="F250" s="6" t="str">
        <f t="shared" si="13"/>
        <v>module=cjobc</v>
      </c>
      <c r="G250" s="6" t="str">
        <f t="shared" si="14"/>
        <v>module=xcjobc</v>
      </c>
    </row>
    <row r="251" spans="1:7" ht="30" customHeight="1">
      <c r="A251" s="3" t="s">
        <v>2945</v>
      </c>
      <c r="B251" s="3" t="s">
        <v>2</v>
      </c>
      <c r="C251" s="3" t="s">
        <v>3204</v>
      </c>
      <c r="D251" s="3" t="s">
        <v>3859</v>
      </c>
      <c r="E251" s="12" t="s">
        <v>4356</v>
      </c>
      <c r="F251" s="6" t="str">
        <f t="shared" si="13"/>
        <v>module=cjobc</v>
      </c>
      <c r="G251" s="6" t="str">
        <f t="shared" si="14"/>
        <v>module=xcjobc</v>
      </c>
    </row>
    <row r="252" spans="1:7" ht="30" customHeight="1">
      <c r="A252" s="3" t="s">
        <v>2945</v>
      </c>
      <c r="B252" s="3" t="s">
        <v>2</v>
      </c>
      <c r="C252" s="3" t="s">
        <v>3205</v>
      </c>
      <c r="D252" s="3" t="s">
        <v>3860</v>
      </c>
      <c r="E252" s="12" t="s">
        <v>4357</v>
      </c>
      <c r="F252" s="6" t="str">
        <f t="shared" si="13"/>
        <v>module=cjobc</v>
      </c>
      <c r="G252" s="6" t="str">
        <f t="shared" si="14"/>
        <v>module=xcjobc</v>
      </c>
    </row>
    <row r="253" spans="1:7" ht="30" customHeight="1">
      <c r="A253" s="3" t="s">
        <v>2945</v>
      </c>
      <c r="B253" s="3" t="s">
        <v>2</v>
      </c>
      <c r="C253" s="3" t="s">
        <v>3206</v>
      </c>
      <c r="D253" s="3" t="s">
        <v>3861</v>
      </c>
      <c r="E253" s="12" t="s">
        <v>4358</v>
      </c>
      <c r="F253" s="6" t="str">
        <f t="shared" si="13"/>
        <v>module=cjobc</v>
      </c>
      <c r="G253" s="6" t="str">
        <f t="shared" si="14"/>
        <v>module=xcjobc</v>
      </c>
    </row>
    <row r="254" spans="1:7" ht="30" customHeight="1">
      <c r="A254" s="3" t="s">
        <v>2945</v>
      </c>
      <c r="B254" s="3" t="s">
        <v>2</v>
      </c>
      <c r="C254" s="3" t="s">
        <v>3207</v>
      </c>
      <c r="D254" s="3" t="s">
        <v>3862</v>
      </c>
      <c r="E254" s="12" t="s">
        <v>4359</v>
      </c>
      <c r="F254" s="6" t="str">
        <f t="shared" si="13"/>
        <v>module=cjobc</v>
      </c>
      <c r="G254" s="6" t="str">
        <f t="shared" si="14"/>
        <v>module=xcjobc</v>
      </c>
    </row>
    <row r="255" spans="1:7" ht="30" customHeight="1">
      <c r="A255" s="3" t="s">
        <v>2945</v>
      </c>
      <c r="B255" s="3" t="s">
        <v>3</v>
      </c>
      <c r="C255" s="3" t="s">
        <v>3208</v>
      </c>
      <c r="D255" s="3" t="s">
        <v>3208</v>
      </c>
      <c r="E255" s="12" t="s">
        <v>4360</v>
      </c>
      <c r="F255" s="6" t="str">
        <f t="shared" si="13"/>
        <v>module=cjobc</v>
      </c>
      <c r="G255" s="3" t="s">
        <v>114</v>
      </c>
    </row>
    <row r="256" spans="1:7" ht="30" customHeight="1">
      <c r="A256" s="3" t="s">
        <v>2945</v>
      </c>
      <c r="B256" s="3" t="s">
        <v>3</v>
      </c>
      <c r="C256" s="3" t="s">
        <v>3209</v>
      </c>
      <c r="D256" s="3" t="s">
        <v>3209</v>
      </c>
      <c r="E256" s="12" t="s">
        <v>4361</v>
      </c>
      <c r="F256" s="6" t="str">
        <f t="shared" si="13"/>
        <v>module=cjobc</v>
      </c>
      <c r="G256" s="3" t="s">
        <v>114</v>
      </c>
    </row>
    <row r="257" spans="1:7" ht="30" customHeight="1">
      <c r="A257" s="3" t="s">
        <v>2945</v>
      </c>
      <c r="B257" s="3" t="s">
        <v>3</v>
      </c>
      <c r="C257" s="3" t="s">
        <v>3210</v>
      </c>
      <c r="D257" s="3" t="s">
        <v>3210</v>
      </c>
      <c r="E257" s="12" t="s">
        <v>4362</v>
      </c>
      <c r="F257" s="6" t="str">
        <f t="shared" si="13"/>
        <v>module=cjobc</v>
      </c>
      <c r="G257" s="3" t="s">
        <v>114</v>
      </c>
    </row>
    <row r="258" spans="1:7" ht="30" customHeight="1">
      <c r="A258" s="3" t="s">
        <v>2945</v>
      </c>
      <c r="B258" s="3" t="s">
        <v>3</v>
      </c>
      <c r="C258" s="3" t="s">
        <v>3211</v>
      </c>
      <c r="D258" s="3" t="s">
        <v>3211</v>
      </c>
      <c r="E258" s="12" t="s">
        <v>4363</v>
      </c>
      <c r="F258" s="6" t="str">
        <f t="shared" si="13"/>
        <v>module=cjobc</v>
      </c>
      <c r="G258" s="3" t="s">
        <v>114</v>
      </c>
    </row>
    <row r="259" spans="1:7" ht="30" customHeight="1">
      <c r="A259" s="3" t="s">
        <v>2945</v>
      </c>
      <c r="B259" s="3" t="s">
        <v>3</v>
      </c>
      <c r="C259" s="3" t="s">
        <v>3212</v>
      </c>
      <c r="D259" s="3" t="s">
        <v>3212</v>
      </c>
      <c r="E259" s="12" t="s">
        <v>4364</v>
      </c>
      <c r="F259" s="6" t="str">
        <f t="shared" ref="F259:F285" si="15">HYPERLINK("http://www.ssc.wisc.edu/wlsresearch/documentation/waves/?wave=wls75&amp;module=cjobc","module=cjobc")</f>
        <v>module=cjobc</v>
      </c>
      <c r="G259" s="3" t="s">
        <v>114</v>
      </c>
    </row>
    <row r="260" spans="1:7" ht="30" customHeight="1">
      <c r="A260" s="3" t="s">
        <v>2945</v>
      </c>
      <c r="B260" s="3" t="s">
        <v>3</v>
      </c>
      <c r="C260" s="3" t="s">
        <v>3213</v>
      </c>
      <c r="D260" s="3" t="s">
        <v>3213</v>
      </c>
      <c r="E260" s="12" t="s">
        <v>4365</v>
      </c>
      <c r="F260" s="6" t="str">
        <f t="shared" si="15"/>
        <v>module=cjobc</v>
      </c>
      <c r="G260" s="3" t="s">
        <v>114</v>
      </c>
    </row>
    <row r="261" spans="1:7" ht="30" customHeight="1">
      <c r="A261" s="3" t="s">
        <v>2945</v>
      </c>
      <c r="B261" s="3" t="s">
        <v>3</v>
      </c>
      <c r="C261" s="3" t="s">
        <v>3214</v>
      </c>
      <c r="D261" s="3" t="s">
        <v>3214</v>
      </c>
      <c r="E261" s="12" t="s">
        <v>4366</v>
      </c>
      <c r="F261" s="6" t="str">
        <f t="shared" si="15"/>
        <v>module=cjobc</v>
      </c>
      <c r="G261" s="3" t="s">
        <v>114</v>
      </c>
    </row>
    <row r="262" spans="1:7" ht="30" customHeight="1">
      <c r="A262" s="3" t="s">
        <v>2945</v>
      </c>
      <c r="B262" s="3" t="s">
        <v>3</v>
      </c>
      <c r="C262" s="3" t="s">
        <v>3215</v>
      </c>
      <c r="D262" s="3" t="s">
        <v>3215</v>
      </c>
      <c r="E262" s="12" t="s">
        <v>4367</v>
      </c>
      <c r="F262" s="6" t="str">
        <f t="shared" si="15"/>
        <v>module=cjobc</v>
      </c>
      <c r="G262" s="3" t="s">
        <v>114</v>
      </c>
    </row>
    <row r="263" spans="1:7" ht="30" customHeight="1">
      <c r="A263" s="3" t="s">
        <v>2945</v>
      </c>
      <c r="B263" s="3" t="s">
        <v>3</v>
      </c>
      <c r="C263" s="3" t="s">
        <v>3216</v>
      </c>
      <c r="D263" s="3" t="s">
        <v>3216</v>
      </c>
      <c r="E263" s="12" t="s">
        <v>4368</v>
      </c>
      <c r="F263" s="6" t="str">
        <f t="shared" si="15"/>
        <v>module=cjobc</v>
      </c>
      <c r="G263" s="3" t="s">
        <v>114</v>
      </c>
    </row>
    <row r="264" spans="1:7" ht="30" customHeight="1">
      <c r="A264" s="3" t="s">
        <v>2945</v>
      </c>
      <c r="B264" s="3" t="s">
        <v>3</v>
      </c>
      <c r="C264" s="3" t="s">
        <v>3217</v>
      </c>
      <c r="D264" s="3" t="s">
        <v>3217</v>
      </c>
      <c r="E264" s="12" t="s">
        <v>4369</v>
      </c>
      <c r="F264" s="6" t="str">
        <f t="shared" si="15"/>
        <v>module=cjobc</v>
      </c>
      <c r="G264" s="3" t="s">
        <v>114</v>
      </c>
    </row>
    <row r="265" spans="1:7" ht="30" customHeight="1">
      <c r="A265" s="3" t="s">
        <v>2945</v>
      </c>
      <c r="B265" s="3" t="s">
        <v>3</v>
      </c>
      <c r="C265" s="3" t="s">
        <v>3218</v>
      </c>
      <c r="D265" s="3" t="s">
        <v>3218</v>
      </c>
      <c r="E265" s="12" t="s">
        <v>4370</v>
      </c>
      <c r="F265" s="6" t="str">
        <f t="shared" si="15"/>
        <v>module=cjobc</v>
      </c>
      <c r="G265" s="3" t="s">
        <v>114</v>
      </c>
    </row>
    <row r="266" spans="1:7" ht="30" customHeight="1">
      <c r="A266" s="3" t="s">
        <v>2945</v>
      </c>
      <c r="B266" s="3" t="s">
        <v>3</v>
      </c>
      <c r="C266" s="3" t="s">
        <v>3219</v>
      </c>
      <c r="D266" s="3" t="s">
        <v>3219</v>
      </c>
      <c r="E266" s="12" t="s">
        <v>4371</v>
      </c>
      <c r="F266" s="6" t="str">
        <f t="shared" si="15"/>
        <v>module=cjobc</v>
      </c>
      <c r="G266" s="3" t="s">
        <v>114</v>
      </c>
    </row>
    <row r="267" spans="1:7" ht="30" customHeight="1">
      <c r="A267" s="3" t="s">
        <v>2945</v>
      </c>
      <c r="B267" s="3" t="s">
        <v>3</v>
      </c>
      <c r="C267" s="3" t="s">
        <v>3220</v>
      </c>
      <c r="D267" s="3" t="s">
        <v>3220</v>
      </c>
      <c r="E267" s="12" t="s">
        <v>4372</v>
      </c>
      <c r="F267" s="6" t="str">
        <f t="shared" si="15"/>
        <v>module=cjobc</v>
      </c>
      <c r="G267" s="3" t="s">
        <v>114</v>
      </c>
    </row>
    <row r="268" spans="1:7" ht="30" customHeight="1">
      <c r="A268" s="3" t="s">
        <v>2945</v>
      </c>
      <c r="B268" s="3" t="s">
        <v>3</v>
      </c>
      <c r="C268" s="3" t="s">
        <v>3221</v>
      </c>
      <c r="D268" s="3" t="s">
        <v>3221</v>
      </c>
      <c r="E268" s="12" t="s">
        <v>4373</v>
      </c>
      <c r="F268" s="6" t="str">
        <f t="shared" si="15"/>
        <v>module=cjobc</v>
      </c>
      <c r="G268" s="3" t="s">
        <v>114</v>
      </c>
    </row>
    <row r="269" spans="1:7" ht="30" customHeight="1">
      <c r="A269" s="3" t="s">
        <v>2945</v>
      </c>
      <c r="B269" s="3" t="s">
        <v>3</v>
      </c>
      <c r="C269" s="3" t="s">
        <v>3222</v>
      </c>
      <c r="D269" s="3" t="s">
        <v>3222</v>
      </c>
      <c r="E269" s="12" t="s">
        <v>4374</v>
      </c>
      <c r="F269" s="6" t="str">
        <f t="shared" si="15"/>
        <v>module=cjobc</v>
      </c>
      <c r="G269" s="3" t="s">
        <v>114</v>
      </c>
    </row>
    <row r="270" spans="1:7" ht="30" customHeight="1">
      <c r="A270" s="3" t="s">
        <v>2945</v>
      </c>
      <c r="B270" s="3" t="s">
        <v>3</v>
      </c>
      <c r="C270" s="3" t="s">
        <v>3223</v>
      </c>
      <c r="D270" s="3" t="s">
        <v>3223</v>
      </c>
      <c r="E270" s="12" t="s">
        <v>4375</v>
      </c>
      <c r="F270" s="6" t="str">
        <f t="shared" si="15"/>
        <v>module=cjobc</v>
      </c>
      <c r="G270" s="3" t="s">
        <v>114</v>
      </c>
    </row>
    <row r="271" spans="1:7" ht="30" customHeight="1">
      <c r="A271" s="3" t="s">
        <v>2945</v>
      </c>
      <c r="B271" s="3" t="s">
        <v>3</v>
      </c>
      <c r="C271" s="3" t="s">
        <v>3224</v>
      </c>
      <c r="D271" s="3" t="s">
        <v>3224</v>
      </c>
      <c r="E271" s="12" t="s">
        <v>4376</v>
      </c>
      <c r="F271" s="6" t="str">
        <f t="shared" si="15"/>
        <v>module=cjobc</v>
      </c>
      <c r="G271" s="3" t="s">
        <v>114</v>
      </c>
    </row>
    <row r="272" spans="1:7" ht="30" customHeight="1">
      <c r="A272" s="3" t="s">
        <v>2945</v>
      </c>
      <c r="B272" s="3" t="s">
        <v>3</v>
      </c>
      <c r="C272" s="3" t="s">
        <v>3225</v>
      </c>
      <c r="D272" s="3" t="s">
        <v>3225</v>
      </c>
      <c r="E272" s="12" t="s">
        <v>4377</v>
      </c>
      <c r="F272" s="6" t="str">
        <f t="shared" si="15"/>
        <v>module=cjobc</v>
      </c>
      <c r="G272" s="3" t="s">
        <v>114</v>
      </c>
    </row>
    <row r="273" spans="1:7" ht="30" customHeight="1">
      <c r="A273" s="3" t="s">
        <v>2945</v>
      </c>
      <c r="B273" s="3" t="s">
        <v>3</v>
      </c>
      <c r="C273" s="3" t="s">
        <v>3226</v>
      </c>
      <c r="D273" s="3" t="s">
        <v>3226</v>
      </c>
      <c r="E273" s="12" t="s">
        <v>4378</v>
      </c>
      <c r="F273" s="6" t="str">
        <f t="shared" si="15"/>
        <v>module=cjobc</v>
      </c>
      <c r="G273" s="3" t="s">
        <v>114</v>
      </c>
    </row>
    <row r="274" spans="1:7" ht="30" customHeight="1">
      <c r="A274" s="3" t="s">
        <v>2945</v>
      </c>
      <c r="B274" s="3" t="s">
        <v>3</v>
      </c>
      <c r="C274" s="3" t="s">
        <v>3227</v>
      </c>
      <c r="D274" s="3" t="s">
        <v>3227</v>
      </c>
      <c r="E274" s="12" t="s">
        <v>4379</v>
      </c>
      <c r="F274" s="6" t="str">
        <f t="shared" si="15"/>
        <v>module=cjobc</v>
      </c>
      <c r="G274" s="3" t="s">
        <v>114</v>
      </c>
    </row>
    <row r="275" spans="1:7" ht="30" customHeight="1">
      <c r="A275" s="3" t="s">
        <v>2945</v>
      </c>
      <c r="B275" s="3" t="s">
        <v>3</v>
      </c>
      <c r="C275" s="3" t="s">
        <v>3228</v>
      </c>
      <c r="D275" s="3" t="s">
        <v>3228</v>
      </c>
      <c r="E275" s="12" t="s">
        <v>4380</v>
      </c>
      <c r="F275" s="6" t="str">
        <f t="shared" si="15"/>
        <v>module=cjobc</v>
      </c>
      <c r="G275" s="3" t="s">
        <v>114</v>
      </c>
    </row>
    <row r="276" spans="1:7" ht="30" customHeight="1">
      <c r="A276" s="3" t="s">
        <v>2945</v>
      </c>
      <c r="B276" s="3" t="s">
        <v>3</v>
      </c>
      <c r="C276" s="3" t="s">
        <v>3229</v>
      </c>
      <c r="D276" s="3" t="s">
        <v>3229</v>
      </c>
      <c r="E276" s="12" t="s">
        <v>4381</v>
      </c>
      <c r="F276" s="6" t="str">
        <f t="shared" si="15"/>
        <v>module=cjobc</v>
      </c>
      <c r="G276" s="3" t="s">
        <v>114</v>
      </c>
    </row>
    <row r="277" spans="1:7" ht="30" customHeight="1">
      <c r="A277" s="3" t="s">
        <v>2945</v>
      </c>
      <c r="B277" s="3" t="s">
        <v>3</v>
      </c>
      <c r="C277" s="3" t="s">
        <v>3230</v>
      </c>
      <c r="D277" s="3" t="s">
        <v>3230</v>
      </c>
      <c r="E277" s="12" t="s">
        <v>4382</v>
      </c>
      <c r="F277" s="6" t="str">
        <f t="shared" si="15"/>
        <v>module=cjobc</v>
      </c>
      <c r="G277" s="3" t="s">
        <v>114</v>
      </c>
    </row>
    <row r="278" spans="1:7" ht="30" customHeight="1">
      <c r="A278" s="3" t="s">
        <v>2945</v>
      </c>
      <c r="B278" s="3" t="s">
        <v>3</v>
      </c>
      <c r="C278" s="3" t="s">
        <v>3231</v>
      </c>
      <c r="D278" s="3" t="s">
        <v>3231</v>
      </c>
      <c r="E278" s="12" t="s">
        <v>4383</v>
      </c>
      <c r="F278" s="6" t="str">
        <f t="shared" si="15"/>
        <v>module=cjobc</v>
      </c>
      <c r="G278" s="3" t="s">
        <v>114</v>
      </c>
    </row>
    <row r="279" spans="1:7" ht="30" customHeight="1">
      <c r="A279" s="3" t="s">
        <v>2945</v>
      </c>
      <c r="B279" s="3" t="s">
        <v>3</v>
      </c>
      <c r="C279" s="3" t="s">
        <v>3232</v>
      </c>
      <c r="D279" s="3" t="s">
        <v>3232</v>
      </c>
      <c r="E279" s="12" t="s">
        <v>4384</v>
      </c>
      <c r="F279" s="6" t="str">
        <f t="shared" si="15"/>
        <v>module=cjobc</v>
      </c>
      <c r="G279" s="3" t="s">
        <v>114</v>
      </c>
    </row>
    <row r="280" spans="1:7" ht="30" customHeight="1">
      <c r="A280" s="3" t="s">
        <v>2945</v>
      </c>
      <c r="B280" s="3" t="s">
        <v>3</v>
      </c>
      <c r="C280" s="3" t="s">
        <v>3233</v>
      </c>
      <c r="D280" s="3" t="s">
        <v>3233</v>
      </c>
      <c r="E280" s="12" t="s">
        <v>4385</v>
      </c>
      <c r="F280" s="6" t="str">
        <f t="shared" si="15"/>
        <v>module=cjobc</v>
      </c>
      <c r="G280" s="3" t="s">
        <v>114</v>
      </c>
    </row>
    <row r="281" spans="1:7" ht="30" customHeight="1">
      <c r="A281" s="3" t="s">
        <v>2945</v>
      </c>
      <c r="B281" s="3" t="s">
        <v>3</v>
      </c>
      <c r="C281" s="3" t="s">
        <v>3234</v>
      </c>
      <c r="D281" s="3" t="s">
        <v>3234</v>
      </c>
      <c r="E281" s="12" t="s">
        <v>4386</v>
      </c>
      <c r="F281" s="6" t="str">
        <f t="shared" si="15"/>
        <v>module=cjobc</v>
      </c>
      <c r="G281" s="3" t="s">
        <v>114</v>
      </c>
    </row>
    <row r="282" spans="1:7" ht="30" customHeight="1">
      <c r="A282" s="3" t="s">
        <v>2945</v>
      </c>
      <c r="B282" s="3" t="s">
        <v>3</v>
      </c>
      <c r="C282" s="3" t="s">
        <v>3235</v>
      </c>
      <c r="D282" s="3" t="s">
        <v>3235</v>
      </c>
      <c r="E282" s="12" t="s">
        <v>4387</v>
      </c>
      <c r="F282" s="6" t="str">
        <f t="shared" si="15"/>
        <v>module=cjobc</v>
      </c>
      <c r="G282" s="3" t="s">
        <v>114</v>
      </c>
    </row>
    <row r="283" spans="1:7" ht="30" customHeight="1">
      <c r="A283" s="3" t="s">
        <v>2945</v>
      </c>
      <c r="B283" s="3" t="s">
        <v>3</v>
      </c>
      <c r="C283" s="3" t="s">
        <v>3236</v>
      </c>
      <c r="D283" s="3" t="s">
        <v>3236</v>
      </c>
      <c r="E283" s="12" t="s">
        <v>4388</v>
      </c>
      <c r="F283" s="6" t="str">
        <f t="shared" si="15"/>
        <v>module=cjobc</v>
      </c>
      <c r="G283" s="3" t="s">
        <v>114</v>
      </c>
    </row>
    <row r="284" spans="1:7" ht="30" customHeight="1">
      <c r="A284" s="3" t="s">
        <v>2945</v>
      </c>
      <c r="B284" s="3" t="s">
        <v>3</v>
      </c>
      <c r="C284" s="3" t="s">
        <v>3237</v>
      </c>
      <c r="D284" s="3" t="s">
        <v>3237</v>
      </c>
      <c r="E284" s="12" t="s">
        <v>4389</v>
      </c>
      <c r="F284" s="6" t="str">
        <f t="shared" si="15"/>
        <v>module=cjobc</v>
      </c>
      <c r="G284" s="3" t="s">
        <v>114</v>
      </c>
    </row>
    <row r="285" spans="1:7" ht="30" customHeight="1">
      <c r="A285" s="3" t="s">
        <v>2945</v>
      </c>
      <c r="B285" s="3" t="s">
        <v>3</v>
      </c>
      <c r="C285" s="3" t="s">
        <v>3238</v>
      </c>
      <c r="D285" s="3" t="s">
        <v>3238</v>
      </c>
      <c r="E285" s="12" t="s">
        <v>4390</v>
      </c>
      <c r="F285" s="6" t="str">
        <f t="shared" si="15"/>
        <v>module=cjobc</v>
      </c>
      <c r="G285" s="3" t="s">
        <v>114</v>
      </c>
    </row>
    <row r="286" spans="1:7" ht="30" customHeight="1">
      <c r="A286" s="3" t="s">
        <v>2945</v>
      </c>
      <c r="B286" s="3" t="s">
        <v>4</v>
      </c>
      <c r="C286" s="3" t="s">
        <v>3239</v>
      </c>
      <c r="D286" s="3" t="s">
        <v>3239</v>
      </c>
      <c r="E286" s="12" t="s">
        <v>4391</v>
      </c>
      <c r="F286" s="3" t="s">
        <v>114</v>
      </c>
      <c r="G286" s="6" t="str">
        <f>HYPERLINK("http://www.ssc.wisc.edu/wlsresearch/documentation/waves/?wave=wls77&amp;module=xcjobc","module=xcjobc")</f>
        <v>module=xcjobc</v>
      </c>
    </row>
    <row r="287" spans="1:7" ht="30" customHeight="1">
      <c r="A287" s="3" t="s">
        <v>2945</v>
      </c>
      <c r="B287" s="3" t="s">
        <v>4</v>
      </c>
      <c r="C287" s="3" t="s">
        <v>3240</v>
      </c>
      <c r="D287" s="3" t="s">
        <v>3240</v>
      </c>
      <c r="E287" s="12" t="s">
        <v>4392</v>
      </c>
      <c r="F287" s="3" t="s">
        <v>114</v>
      </c>
      <c r="G287" s="6" t="str">
        <f>HYPERLINK("http://www.ssc.wisc.edu/wlsresearch/documentation/waves/?wave=wls77&amp;module=xcjobc","module=xcjobc")</f>
        <v>module=xcjobc</v>
      </c>
    </row>
    <row r="288" spans="1:7" ht="30" customHeight="1">
      <c r="A288" s="3" t="s">
        <v>2946</v>
      </c>
      <c r="B288" s="3" t="s">
        <v>2</v>
      </c>
      <c r="C288" s="3" t="s">
        <v>3241</v>
      </c>
      <c r="D288" s="3" t="s">
        <v>3863</v>
      </c>
      <c r="E288" s="12" t="s">
        <v>4393</v>
      </c>
      <c r="F288" s="6" t="str">
        <f t="shared" ref="F288:F300" si="16">HYPERLINK("http://www.ssc.wisc.edu/wlsresearch/documentation/waves/?wave=wls75&amp;module=cjoba","module=cjoba")</f>
        <v>module=cjoba</v>
      </c>
      <c r="G288" s="6" t="str">
        <f t="shared" ref="G288:G300" si="17">HYPERLINK("http://www.ssc.wisc.edu/wlsresearch/documentation/waves/?wave=wls77&amp;module=xcjoba","module=xcjoba")</f>
        <v>module=xcjoba</v>
      </c>
    </row>
    <row r="289" spans="1:7" ht="30" customHeight="1">
      <c r="A289" s="3" t="s">
        <v>2946</v>
      </c>
      <c r="B289" s="3" t="s">
        <v>2</v>
      </c>
      <c r="C289" s="3" t="s">
        <v>3242</v>
      </c>
      <c r="D289" s="3" t="s">
        <v>3864</v>
      </c>
      <c r="E289" s="12" t="s">
        <v>4394</v>
      </c>
      <c r="F289" s="6" t="str">
        <f t="shared" si="16"/>
        <v>module=cjoba</v>
      </c>
      <c r="G289" s="6" t="str">
        <f t="shared" si="17"/>
        <v>module=xcjoba</v>
      </c>
    </row>
    <row r="290" spans="1:7" ht="30" customHeight="1">
      <c r="A290" s="3" t="s">
        <v>2946</v>
      </c>
      <c r="B290" s="3" t="s">
        <v>2</v>
      </c>
      <c r="C290" s="3" t="s">
        <v>3243</v>
      </c>
      <c r="D290" s="3" t="s">
        <v>3865</v>
      </c>
      <c r="E290" s="12" t="s">
        <v>4395</v>
      </c>
      <c r="F290" s="6" t="str">
        <f t="shared" si="16"/>
        <v>module=cjoba</v>
      </c>
      <c r="G290" s="6" t="str">
        <f t="shared" si="17"/>
        <v>module=xcjoba</v>
      </c>
    </row>
    <row r="291" spans="1:7" ht="30" customHeight="1">
      <c r="A291" s="3" t="s">
        <v>2946</v>
      </c>
      <c r="B291" s="3" t="s">
        <v>2</v>
      </c>
      <c r="C291" s="3" t="s">
        <v>3244</v>
      </c>
      <c r="D291" s="3" t="s">
        <v>3866</v>
      </c>
      <c r="E291" s="12" t="s">
        <v>4396</v>
      </c>
      <c r="F291" s="6" t="str">
        <f t="shared" si="16"/>
        <v>module=cjoba</v>
      </c>
      <c r="G291" s="6" t="str">
        <f t="shared" si="17"/>
        <v>module=xcjoba</v>
      </c>
    </row>
    <row r="292" spans="1:7" ht="30" customHeight="1">
      <c r="A292" s="3" t="s">
        <v>2946</v>
      </c>
      <c r="B292" s="3" t="s">
        <v>2</v>
      </c>
      <c r="C292" s="3" t="s">
        <v>3245</v>
      </c>
      <c r="D292" s="3" t="s">
        <v>3867</v>
      </c>
      <c r="E292" s="12" t="s">
        <v>4397</v>
      </c>
      <c r="F292" s="6" t="str">
        <f t="shared" si="16"/>
        <v>module=cjoba</v>
      </c>
      <c r="G292" s="6" t="str">
        <f t="shared" si="17"/>
        <v>module=xcjoba</v>
      </c>
    </row>
    <row r="293" spans="1:7" ht="30" customHeight="1">
      <c r="A293" s="3" t="s">
        <v>2946</v>
      </c>
      <c r="B293" s="3" t="s">
        <v>2</v>
      </c>
      <c r="C293" s="3" t="s">
        <v>3246</v>
      </c>
      <c r="D293" s="3" t="s">
        <v>3868</v>
      </c>
      <c r="E293" s="12" t="s">
        <v>4398</v>
      </c>
      <c r="F293" s="6" t="str">
        <f t="shared" si="16"/>
        <v>module=cjoba</v>
      </c>
      <c r="G293" s="6" t="str">
        <f t="shared" si="17"/>
        <v>module=xcjoba</v>
      </c>
    </row>
    <row r="294" spans="1:7" ht="30" customHeight="1">
      <c r="A294" s="3" t="s">
        <v>2946</v>
      </c>
      <c r="B294" s="3" t="s">
        <v>2</v>
      </c>
      <c r="C294" s="3" t="s">
        <v>3247</v>
      </c>
      <c r="D294" s="3" t="s">
        <v>3869</v>
      </c>
      <c r="E294" s="12" t="s">
        <v>4399</v>
      </c>
      <c r="F294" s="6" t="str">
        <f t="shared" si="16"/>
        <v>module=cjoba</v>
      </c>
      <c r="G294" s="6" t="str">
        <f t="shared" si="17"/>
        <v>module=xcjoba</v>
      </c>
    </row>
    <row r="295" spans="1:7" ht="30" customHeight="1">
      <c r="A295" s="3" t="s">
        <v>2946</v>
      </c>
      <c r="B295" s="3" t="s">
        <v>2</v>
      </c>
      <c r="C295" s="3" t="s">
        <v>3248</v>
      </c>
      <c r="D295" s="3" t="s">
        <v>3870</v>
      </c>
      <c r="E295" s="12" t="s">
        <v>4400</v>
      </c>
      <c r="F295" s="6" t="str">
        <f t="shared" si="16"/>
        <v>module=cjoba</v>
      </c>
      <c r="G295" s="6" t="str">
        <f t="shared" si="17"/>
        <v>module=xcjoba</v>
      </c>
    </row>
    <row r="296" spans="1:7" ht="30" customHeight="1">
      <c r="A296" s="3" t="s">
        <v>2946</v>
      </c>
      <c r="B296" s="3" t="s">
        <v>2</v>
      </c>
      <c r="C296" s="3" t="s">
        <v>3249</v>
      </c>
      <c r="D296" s="3" t="s">
        <v>3871</v>
      </c>
      <c r="E296" s="12" t="s">
        <v>4401</v>
      </c>
      <c r="F296" s="6" t="str">
        <f t="shared" si="16"/>
        <v>module=cjoba</v>
      </c>
      <c r="G296" s="6" t="str">
        <f t="shared" si="17"/>
        <v>module=xcjoba</v>
      </c>
    </row>
    <row r="297" spans="1:7" ht="30" customHeight="1">
      <c r="A297" s="3" t="s">
        <v>2946</v>
      </c>
      <c r="B297" s="3" t="s">
        <v>2</v>
      </c>
      <c r="C297" s="3" t="s">
        <v>3250</v>
      </c>
      <c r="D297" s="3" t="s">
        <v>3872</v>
      </c>
      <c r="E297" s="12" t="s">
        <v>4402</v>
      </c>
      <c r="F297" s="6" t="str">
        <f t="shared" si="16"/>
        <v>module=cjoba</v>
      </c>
      <c r="G297" s="6" t="str">
        <f t="shared" si="17"/>
        <v>module=xcjoba</v>
      </c>
    </row>
    <row r="298" spans="1:7" ht="30" customHeight="1">
      <c r="A298" s="3" t="s">
        <v>2946</v>
      </c>
      <c r="B298" s="3" t="s">
        <v>2</v>
      </c>
      <c r="C298" s="3" t="s">
        <v>3251</v>
      </c>
      <c r="D298" s="3" t="s">
        <v>3873</v>
      </c>
      <c r="E298" s="12" t="s">
        <v>4403</v>
      </c>
      <c r="F298" s="6" t="str">
        <f t="shared" si="16"/>
        <v>module=cjoba</v>
      </c>
      <c r="G298" s="6" t="str">
        <f t="shared" si="17"/>
        <v>module=xcjoba</v>
      </c>
    </row>
    <row r="299" spans="1:7" ht="30" customHeight="1">
      <c r="A299" s="3" t="s">
        <v>2946</v>
      </c>
      <c r="B299" s="3" t="s">
        <v>2</v>
      </c>
      <c r="C299" s="3" t="s">
        <v>3252</v>
      </c>
      <c r="D299" s="3" t="s">
        <v>3874</v>
      </c>
      <c r="E299" s="12" t="s">
        <v>4404</v>
      </c>
      <c r="F299" s="6" t="str">
        <f t="shared" si="16"/>
        <v>module=cjoba</v>
      </c>
      <c r="G299" s="6" t="str">
        <f t="shared" si="17"/>
        <v>module=xcjoba</v>
      </c>
    </row>
    <row r="300" spans="1:7" ht="30" customHeight="1">
      <c r="A300" s="3" t="s">
        <v>2946</v>
      </c>
      <c r="B300" s="3" t="s">
        <v>2</v>
      </c>
      <c r="C300" s="3" t="s">
        <v>3253</v>
      </c>
      <c r="D300" s="3" t="s">
        <v>3875</v>
      </c>
      <c r="E300" s="12" t="s">
        <v>4405</v>
      </c>
      <c r="F300" s="6" t="str">
        <f t="shared" si="16"/>
        <v>module=cjoba</v>
      </c>
      <c r="G300" s="6" t="str">
        <f t="shared" si="17"/>
        <v>module=xcjoba</v>
      </c>
    </row>
    <row r="301" spans="1:7" ht="30" customHeight="1">
      <c r="A301" s="3" t="s">
        <v>2947</v>
      </c>
      <c r="B301" s="3" t="s">
        <v>2</v>
      </c>
      <c r="C301" s="3" t="s">
        <v>3254</v>
      </c>
      <c r="D301" s="3" t="s">
        <v>3876</v>
      </c>
      <c r="E301" s="12" t="s">
        <v>4406</v>
      </c>
      <c r="F301" s="6" t="str">
        <f t="shared" ref="F301:F311" si="18">HYPERLINK("http://www.ssc.wisc.edu/wlsresearch/documentation/waves/?wave=wls75&amp;module=cinc","module=cinc")</f>
        <v>module=cinc</v>
      </c>
      <c r="G301" s="6" t="str">
        <f t="shared" ref="G301:G311" si="19">HYPERLINK("http://www.ssc.wisc.edu/wlsresearch/documentation/waves/?wave=wls77&amp;module=xcinc","module=xcinc")</f>
        <v>module=xcinc</v>
      </c>
    </row>
    <row r="302" spans="1:7" ht="30" customHeight="1">
      <c r="A302" s="3" t="s">
        <v>2947</v>
      </c>
      <c r="B302" s="3" t="s">
        <v>2</v>
      </c>
      <c r="C302" s="3" t="s">
        <v>3255</v>
      </c>
      <c r="D302" s="3" t="s">
        <v>3877</v>
      </c>
      <c r="E302" s="12" t="s">
        <v>4407</v>
      </c>
      <c r="F302" s="6" t="str">
        <f t="shared" si="18"/>
        <v>module=cinc</v>
      </c>
      <c r="G302" s="6" t="str">
        <f t="shared" si="19"/>
        <v>module=xcinc</v>
      </c>
    </row>
    <row r="303" spans="1:7" ht="30" customHeight="1">
      <c r="A303" s="3" t="s">
        <v>2947</v>
      </c>
      <c r="B303" s="3" t="s">
        <v>2</v>
      </c>
      <c r="C303" s="3" t="s">
        <v>3256</v>
      </c>
      <c r="D303" s="3" t="s">
        <v>3878</v>
      </c>
      <c r="E303" s="12" t="s">
        <v>4408</v>
      </c>
      <c r="F303" s="6" t="str">
        <f t="shared" si="18"/>
        <v>module=cinc</v>
      </c>
      <c r="G303" s="6" t="str">
        <f t="shared" si="19"/>
        <v>module=xcinc</v>
      </c>
    </row>
    <row r="304" spans="1:7" ht="30" customHeight="1">
      <c r="A304" s="3" t="s">
        <v>2947</v>
      </c>
      <c r="B304" s="3" t="s">
        <v>2</v>
      </c>
      <c r="C304" s="3" t="s">
        <v>3257</v>
      </c>
      <c r="D304" s="3" t="s">
        <v>3879</v>
      </c>
      <c r="E304" s="12" t="s">
        <v>4409</v>
      </c>
      <c r="F304" s="6" t="str">
        <f t="shared" si="18"/>
        <v>module=cinc</v>
      </c>
      <c r="G304" s="6" t="str">
        <f t="shared" si="19"/>
        <v>module=xcinc</v>
      </c>
    </row>
    <row r="305" spans="1:7" ht="30" customHeight="1">
      <c r="A305" s="3" t="s">
        <v>2947</v>
      </c>
      <c r="B305" s="3" t="s">
        <v>2</v>
      </c>
      <c r="C305" s="3" t="s">
        <v>3258</v>
      </c>
      <c r="D305" s="3" t="s">
        <v>3880</v>
      </c>
      <c r="E305" s="12" t="s">
        <v>4410</v>
      </c>
      <c r="F305" s="6" t="str">
        <f t="shared" si="18"/>
        <v>module=cinc</v>
      </c>
      <c r="G305" s="6" t="str">
        <f t="shared" si="19"/>
        <v>module=xcinc</v>
      </c>
    </row>
    <row r="306" spans="1:7" ht="30" customHeight="1">
      <c r="A306" s="3" t="s">
        <v>2947</v>
      </c>
      <c r="B306" s="3" t="s">
        <v>2</v>
      </c>
      <c r="C306" s="3" t="s">
        <v>3259</v>
      </c>
      <c r="D306" s="3" t="s">
        <v>3881</v>
      </c>
      <c r="E306" s="12" t="s">
        <v>4411</v>
      </c>
      <c r="F306" s="6" t="str">
        <f t="shared" si="18"/>
        <v>module=cinc</v>
      </c>
      <c r="G306" s="6" t="str">
        <f t="shared" si="19"/>
        <v>module=xcinc</v>
      </c>
    </row>
    <row r="307" spans="1:7" ht="30" customHeight="1">
      <c r="A307" s="3" t="s">
        <v>2947</v>
      </c>
      <c r="B307" s="3" t="s">
        <v>2</v>
      </c>
      <c r="C307" s="3" t="s">
        <v>3260</v>
      </c>
      <c r="D307" s="3" t="s">
        <v>3882</v>
      </c>
      <c r="E307" s="12" t="s">
        <v>4412</v>
      </c>
      <c r="F307" s="6" t="str">
        <f t="shared" si="18"/>
        <v>module=cinc</v>
      </c>
      <c r="G307" s="6" t="str">
        <f t="shared" si="19"/>
        <v>module=xcinc</v>
      </c>
    </row>
    <row r="308" spans="1:7" ht="30" customHeight="1">
      <c r="A308" s="3" t="s">
        <v>2947</v>
      </c>
      <c r="B308" s="3" t="s">
        <v>2</v>
      </c>
      <c r="C308" s="3" t="s">
        <v>3261</v>
      </c>
      <c r="D308" s="3" t="s">
        <v>3883</v>
      </c>
      <c r="E308" s="12" t="s">
        <v>4413</v>
      </c>
      <c r="F308" s="6" t="str">
        <f t="shared" si="18"/>
        <v>module=cinc</v>
      </c>
      <c r="G308" s="6" t="str">
        <f t="shared" si="19"/>
        <v>module=xcinc</v>
      </c>
    </row>
    <row r="309" spans="1:7" ht="30" customHeight="1">
      <c r="A309" s="3" t="s">
        <v>2947</v>
      </c>
      <c r="B309" s="3" t="s">
        <v>2</v>
      </c>
      <c r="C309" s="3" t="s">
        <v>3262</v>
      </c>
      <c r="D309" s="3" t="s">
        <v>3884</v>
      </c>
      <c r="E309" s="12" t="s">
        <v>4414</v>
      </c>
      <c r="F309" s="6" t="str">
        <f t="shared" si="18"/>
        <v>module=cinc</v>
      </c>
      <c r="G309" s="6" t="str">
        <f t="shared" si="19"/>
        <v>module=xcinc</v>
      </c>
    </row>
    <row r="310" spans="1:7" ht="30" customHeight="1">
      <c r="A310" s="3" t="s">
        <v>2947</v>
      </c>
      <c r="B310" s="3" t="s">
        <v>2</v>
      </c>
      <c r="C310" s="3" t="s">
        <v>3263</v>
      </c>
      <c r="D310" s="3" t="s">
        <v>3885</v>
      </c>
      <c r="E310" s="12" t="s">
        <v>4415</v>
      </c>
      <c r="F310" s="6" t="str">
        <f t="shared" si="18"/>
        <v>module=cinc</v>
      </c>
      <c r="G310" s="6" t="str">
        <f t="shared" si="19"/>
        <v>module=xcinc</v>
      </c>
    </row>
    <row r="311" spans="1:7" ht="30" customHeight="1">
      <c r="A311" s="3" t="s">
        <v>2947</v>
      </c>
      <c r="B311" s="3" t="s">
        <v>2</v>
      </c>
      <c r="C311" s="3" t="s">
        <v>3264</v>
      </c>
      <c r="D311" s="3" t="s">
        <v>3886</v>
      </c>
      <c r="E311" s="12" t="s">
        <v>4416</v>
      </c>
      <c r="F311" s="6" t="str">
        <f t="shared" si="18"/>
        <v>module=cinc</v>
      </c>
      <c r="G311" s="6" t="str">
        <f t="shared" si="19"/>
        <v>module=xcinc</v>
      </c>
    </row>
    <row r="312" spans="1:7" ht="30" customHeight="1">
      <c r="A312" s="3" t="s">
        <v>2948</v>
      </c>
      <c r="B312" s="3" t="s">
        <v>3</v>
      </c>
      <c r="C312" s="3" t="s">
        <v>3265</v>
      </c>
      <c r="D312" s="3" t="s">
        <v>3265</v>
      </c>
      <c r="E312" s="12" t="s">
        <v>4417</v>
      </c>
      <c r="F312" s="6" t="str">
        <f t="shared" ref="F312:F355" si="20">HYPERLINK("http://www.ssc.wisc.edu/wlsresearch/documentation/waves/?wave=wls75&amp;module=csib","module=csib")</f>
        <v>module=csib</v>
      </c>
      <c r="G312" s="3" t="s">
        <v>114</v>
      </c>
    </row>
    <row r="313" spans="1:7" ht="30" customHeight="1">
      <c r="A313" s="3" t="s">
        <v>2948</v>
      </c>
      <c r="B313" s="3" t="s">
        <v>3</v>
      </c>
      <c r="C313" s="3" t="s">
        <v>3266</v>
      </c>
      <c r="D313" s="3" t="s">
        <v>3266</v>
      </c>
      <c r="E313" s="12" t="s">
        <v>4418</v>
      </c>
      <c r="F313" s="6" t="str">
        <f t="shared" si="20"/>
        <v>module=csib</v>
      </c>
      <c r="G313" s="3" t="s">
        <v>114</v>
      </c>
    </row>
    <row r="314" spans="1:7" ht="30" customHeight="1">
      <c r="A314" s="3" t="s">
        <v>2948</v>
      </c>
      <c r="B314" s="3" t="s">
        <v>3</v>
      </c>
      <c r="C314" s="3" t="s">
        <v>3267</v>
      </c>
      <c r="D314" s="3" t="s">
        <v>3267</v>
      </c>
      <c r="E314" s="12" t="s">
        <v>4419</v>
      </c>
      <c r="F314" s="6" t="str">
        <f t="shared" si="20"/>
        <v>module=csib</v>
      </c>
      <c r="G314" s="3" t="s">
        <v>114</v>
      </c>
    </row>
    <row r="315" spans="1:7" ht="30" customHeight="1">
      <c r="A315" s="3" t="s">
        <v>2948</v>
      </c>
      <c r="B315" s="3" t="s">
        <v>3</v>
      </c>
      <c r="C315" s="3" t="s">
        <v>3268</v>
      </c>
      <c r="D315" s="3" t="s">
        <v>3268</v>
      </c>
      <c r="E315" s="12" t="s">
        <v>4420</v>
      </c>
      <c r="F315" s="6" t="str">
        <f t="shared" si="20"/>
        <v>module=csib</v>
      </c>
      <c r="G315" s="3" t="s">
        <v>114</v>
      </c>
    </row>
    <row r="316" spans="1:7" ht="30" customHeight="1">
      <c r="A316" s="3" t="s">
        <v>2948</v>
      </c>
      <c r="B316" s="3" t="s">
        <v>3</v>
      </c>
      <c r="C316" s="3" t="s">
        <v>3269</v>
      </c>
      <c r="D316" s="3" t="s">
        <v>3269</v>
      </c>
      <c r="E316" s="12" t="s">
        <v>4421</v>
      </c>
      <c r="F316" s="6" t="str">
        <f t="shared" si="20"/>
        <v>module=csib</v>
      </c>
      <c r="G316" s="3" t="s">
        <v>114</v>
      </c>
    </row>
    <row r="317" spans="1:7" ht="30" customHeight="1">
      <c r="A317" s="3" t="s">
        <v>2948</v>
      </c>
      <c r="B317" s="3" t="s">
        <v>3</v>
      </c>
      <c r="C317" s="3" t="s">
        <v>3270</v>
      </c>
      <c r="D317" s="3" t="s">
        <v>3270</v>
      </c>
      <c r="E317" s="12" t="s">
        <v>4422</v>
      </c>
      <c r="F317" s="6" t="str">
        <f t="shared" si="20"/>
        <v>module=csib</v>
      </c>
      <c r="G317" s="3" t="s">
        <v>114</v>
      </c>
    </row>
    <row r="318" spans="1:7" ht="30" customHeight="1">
      <c r="A318" s="3" t="s">
        <v>2948</v>
      </c>
      <c r="B318" s="3" t="s">
        <v>3</v>
      </c>
      <c r="C318" s="3" t="s">
        <v>3271</v>
      </c>
      <c r="D318" s="3" t="s">
        <v>3271</v>
      </c>
      <c r="E318" s="12" t="s">
        <v>4423</v>
      </c>
      <c r="F318" s="6" t="str">
        <f t="shared" si="20"/>
        <v>module=csib</v>
      </c>
      <c r="G318" s="3" t="s">
        <v>114</v>
      </c>
    </row>
    <row r="319" spans="1:7" ht="30" customHeight="1">
      <c r="A319" s="3" t="s">
        <v>2948</v>
      </c>
      <c r="B319" s="3" t="s">
        <v>3</v>
      </c>
      <c r="C319" s="3" t="s">
        <v>3272</v>
      </c>
      <c r="D319" s="3" t="s">
        <v>3272</v>
      </c>
      <c r="E319" s="12" t="s">
        <v>4424</v>
      </c>
      <c r="F319" s="6" t="str">
        <f t="shared" si="20"/>
        <v>module=csib</v>
      </c>
      <c r="G319" s="3" t="s">
        <v>114</v>
      </c>
    </row>
    <row r="320" spans="1:7" ht="30" customHeight="1">
      <c r="A320" s="3" t="s">
        <v>2948</v>
      </c>
      <c r="B320" s="3" t="s">
        <v>3</v>
      </c>
      <c r="C320" s="3" t="s">
        <v>3273</v>
      </c>
      <c r="D320" s="3" t="s">
        <v>3273</v>
      </c>
      <c r="E320" s="12" t="s">
        <v>4425</v>
      </c>
      <c r="F320" s="6" t="str">
        <f t="shared" si="20"/>
        <v>module=csib</v>
      </c>
      <c r="G320" s="3" t="s">
        <v>114</v>
      </c>
    </row>
    <row r="321" spans="1:7" ht="30" customHeight="1">
      <c r="A321" s="3" t="s">
        <v>2948</v>
      </c>
      <c r="B321" s="3" t="s">
        <v>3</v>
      </c>
      <c r="C321" s="3" t="s">
        <v>3274</v>
      </c>
      <c r="D321" s="3" t="s">
        <v>3274</v>
      </c>
      <c r="E321" s="12" t="s">
        <v>4426</v>
      </c>
      <c r="F321" s="6" t="str">
        <f t="shared" si="20"/>
        <v>module=csib</v>
      </c>
      <c r="G321" s="3" t="s">
        <v>114</v>
      </c>
    </row>
    <row r="322" spans="1:7" ht="30" customHeight="1">
      <c r="A322" s="3" t="s">
        <v>2948</v>
      </c>
      <c r="B322" s="3" t="s">
        <v>3</v>
      </c>
      <c r="C322" s="3" t="s">
        <v>3275</v>
      </c>
      <c r="D322" s="3" t="s">
        <v>3275</v>
      </c>
      <c r="E322" s="12" t="s">
        <v>4427</v>
      </c>
      <c r="F322" s="6" t="str">
        <f t="shared" si="20"/>
        <v>module=csib</v>
      </c>
      <c r="G322" s="3" t="s">
        <v>114</v>
      </c>
    </row>
    <row r="323" spans="1:7" ht="30" customHeight="1">
      <c r="A323" s="3" t="s">
        <v>2948</v>
      </c>
      <c r="B323" s="3" t="s">
        <v>3</v>
      </c>
      <c r="C323" s="3" t="s">
        <v>3276</v>
      </c>
      <c r="D323" s="3" t="s">
        <v>3276</v>
      </c>
      <c r="E323" s="12" t="s">
        <v>4428</v>
      </c>
      <c r="F323" s="6" t="str">
        <f t="shared" si="20"/>
        <v>module=csib</v>
      </c>
      <c r="G323" s="3" t="s">
        <v>114</v>
      </c>
    </row>
    <row r="324" spans="1:7" ht="30" customHeight="1">
      <c r="A324" s="3" t="s">
        <v>2948</v>
      </c>
      <c r="B324" s="3" t="s">
        <v>3</v>
      </c>
      <c r="C324" s="3" t="s">
        <v>3277</v>
      </c>
      <c r="D324" s="3" t="s">
        <v>3277</v>
      </c>
      <c r="E324" s="12" t="s">
        <v>4429</v>
      </c>
      <c r="F324" s="6" t="str">
        <f t="shared" si="20"/>
        <v>module=csib</v>
      </c>
      <c r="G324" s="3" t="s">
        <v>114</v>
      </c>
    </row>
    <row r="325" spans="1:7" ht="30" customHeight="1">
      <c r="A325" s="3" t="s">
        <v>2948</v>
      </c>
      <c r="B325" s="3" t="s">
        <v>3</v>
      </c>
      <c r="C325" s="3" t="s">
        <v>3278</v>
      </c>
      <c r="D325" s="3" t="s">
        <v>3278</v>
      </c>
      <c r="E325" s="12" t="s">
        <v>4430</v>
      </c>
      <c r="F325" s="6" t="str">
        <f t="shared" si="20"/>
        <v>module=csib</v>
      </c>
      <c r="G325" s="3" t="s">
        <v>114</v>
      </c>
    </row>
    <row r="326" spans="1:7" ht="30" customHeight="1">
      <c r="A326" s="3" t="s">
        <v>2948</v>
      </c>
      <c r="B326" s="3" t="s">
        <v>3</v>
      </c>
      <c r="C326" s="3" t="s">
        <v>3279</v>
      </c>
      <c r="D326" s="3" t="s">
        <v>3279</v>
      </c>
      <c r="E326" s="12" t="s">
        <v>4431</v>
      </c>
      <c r="F326" s="6" t="str">
        <f t="shared" si="20"/>
        <v>module=csib</v>
      </c>
      <c r="G326" s="3" t="s">
        <v>114</v>
      </c>
    </row>
    <row r="327" spans="1:7" ht="30" customHeight="1">
      <c r="A327" s="3" t="s">
        <v>2948</v>
      </c>
      <c r="B327" s="3" t="s">
        <v>3</v>
      </c>
      <c r="C327" s="3" t="s">
        <v>3280</v>
      </c>
      <c r="D327" s="3" t="s">
        <v>3280</v>
      </c>
      <c r="E327" s="12" t="s">
        <v>4432</v>
      </c>
      <c r="F327" s="6" t="str">
        <f t="shared" si="20"/>
        <v>module=csib</v>
      </c>
      <c r="G327" s="3" t="s">
        <v>114</v>
      </c>
    </row>
    <row r="328" spans="1:7" ht="30" customHeight="1">
      <c r="A328" s="3" t="s">
        <v>2948</v>
      </c>
      <c r="B328" s="3" t="s">
        <v>3</v>
      </c>
      <c r="C328" s="3" t="s">
        <v>3281</v>
      </c>
      <c r="D328" s="3" t="s">
        <v>3281</v>
      </c>
      <c r="E328" s="12" t="s">
        <v>4433</v>
      </c>
      <c r="F328" s="6" t="str">
        <f t="shared" si="20"/>
        <v>module=csib</v>
      </c>
      <c r="G328" s="3" t="s">
        <v>114</v>
      </c>
    </row>
    <row r="329" spans="1:7" ht="30" customHeight="1">
      <c r="A329" s="3" t="s">
        <v>2948</v>
      </c>
      <c r="B329" s="3" t="s">
        <v>3</v>
      </c>
      <c r="C329" s="3" t="s">
        <v>3282</v>
      </c>
      <c r="D329" s="3" t="s">
        <v>3282</v>
      </c>
      <c r="E329" s="12" t="s">
        <v>4434</v>
      </c>
      <c r="F329" s="6" t="str">
        <f t="shared" si="20"/>
        <v>module=csib</v>
      </c>
      <c r="G329" s="3" t="s">
        <v>114</v>
      </c>
    </row>
    <row r="330" spans="1:7" ht="30" customHeight="1">
      <c r="A330" s="3" t="s">
        <v>2948</v>
      </c>
      <c r="B330" s="3" t="s">
        <v>3</v>
      </c>
      <c r="C330" s="3" t="s">
        <v>3283</v>
      </c>
      <c r="D330" s="3" t="s">
        <v>3283</v>
      </c>
      <c r="E330" s="12" t="s">
        <v>4435</v>
      </c>
      <c r="F330" s="6" t="str">
        <f t="shared" si="20"/>
        <v>module=csib</v>
      </c>
      <c r="G330" s="3" t="s">
        <v>114</v>
      </c>
    </row>
    <row r="331" spans="1:7" ht="30" customHeight="1">
      <c r="A331" s="3" t="s">
        <v>2948</v>
      </c>
      <c r="B331" s="3" t="s">
        <v>3</v>
      </c>
      <c r="C331" s="3" t="s">
        <v>3284</v>
      </c>
      <c r="D331" s="3" t="s">
        <v>3284</v>
      </c>
      <c r="E331" s="12" t="s">
        <v>4436</v>
      </c>
      <c r="F331" s="6" t="str">
        <f t="shared" si="20"/>
        <v>module=csib</v>
      </c>
      <c r="G331" s="3" t="s">
        <v>114</v>
      </c>
    </row>
    <row r="332" spans="1:7" ht="30" customHeight="1">
      <c r="A332" s="3" t="s">
        <v>2948</v>
      </c>
      <c r="B332" s="3" t="s">
        <v>3</v>
      </c>
      <c r="C332" s="3" t="s">
        <v>3285</v>
      </c>
      <c r="D332" s="3" t="s">
        <v>3285</v>
      </c>
      <c r="E332" s="12" t="s">
        <v>4437</v>
      </c>
      <c r="F332" s="6" t="str">
        <f t="shared" si="20"/>
        <v>module=csib</v>
      </c>
      <c r="G332" s="3" t="s">
        <v>114</v>
      </c>
    </row>
    <row r="333" spans="1:7" ht="30" customHeight="1">
      <c r="A333" s="3" t="s">
        <v>2948</v>
      </c>
      <c r="B333" s="3" t="s">
        <v>3</v>
      </c>
      <c r="C333" s="3" t="s">
        <v>3286</v>
      </c>
      <c r="D333" s="3" t="s">
        <v>3286</v>
      </c>
      <c r="E333" s="12" t="s">
        <v>4438</v>
      </c>
      <c r="F333" s="6" t="str">
        <f t="shared" si="20"/>
        <v>module=csib</v>
      </c>
      <c r="G333" s="3" t="s">
        <v>114</v>
      </c>
    </row>
    <row r="334" spans="1:7" ht="30" customHeight="1">
      <c r="A334" s="3" t="s">
        <v>2948</v>
      </c>
      <c r="B334" s="3" t="s">
        <v>3</v>
      </c>
      <c r="C334" s="3" t="s">
        <v>3287</v>
      </c>
      <c r="D334" s="3" t="s">
        <v>3287</v>
      </c>
      <c r="E334" s="12" t="s">
        <v>4439</v>
      </c>
      <c r="F334" s="6" t="str">
        <f t="shared" si="20"/>
        <v>module=csib</v>
      </c>
      <c r="G334" s="3" t="s">
        <v>114</v>
      </c>
    </row>
    <row r="335" spans="1:7" ht="30" customHeight="1">
      <c r="A335" s="3" t="s">
        <v>2948</v>
      </c>
      <c r="B335" s="3" t="s">
        <v>3</v>
      </c>
      <c r="C335" s="3" t="s">
        <v>3288</v>
      </c>
      <c r="D335" s="3" t="s">
        <v>3288</v>
      </c>
      <c r="E335" s="12" t="s">
        <v>4440</v>
      </c>
      <c r="F335" s="6" t="str">
        <f t="shared" si="20"/>
        <v>module=csib</v>
      </c>
      <c r="G335" s="3" t="s">
        <v>114</v>
      </c>
    </row>
    <row r="336" spans="1:7" ht="30" customHeight="1">
      <c r="A336" s="3" t="s">
        <v>2948</v>
      </c>
      <c r="B336" s="3" t="s">
        <v>3</v>
      </c>
      <c r="C336" s="3" t="s">
        <v>3289</v>
      </c>
      <c r="D336" s="3" t="s">
        <v>3289</v>
      </c>
      <c r="E336" s="12" t="s">
        <v>4441</v>
      </c>
      <c r="F336" s="6" t="str">
        <f t="shared" si="20"/>
        <v>module=csib</v>
      </c>
      <c r="G336" s="3" t="s">
        <v>114</v>
      </c>
    </row>
    <row r="337" spans="1:7" ht="30" customHeight="1">
      <c r="A337" s="3" t="s">
        <v>2948</v>
      </c>
      <c r="B337" s="3" t="s">
        <v>3</v>
      </c>
      <c r="C337" s="3" t="s">
        <v>3290</v>
      </c>
      <c r="D337" s="3" t="s">
        <v>3290</v>
      </c>
      <c r="E337" s="12" t="s">
        <v>4442</v>
      </c>
      <c r="F337" s="6" t="str">
        <f t="shared" si="20"/>
        <v>module=csib</v>
      </c>
      <c r="G337" s="3" t="s">
        <v>114</v>
      </c>
    </row>
    <row r="338" spans="1:7" ht="30" customHeight="1">
      <c r="A338" s="3" t="s">
        <v>2948</v>
      </c>
      <c r="B338" s="3" t="s">
        <v>3</v>
      </c>
      <c r="C338" s="3" t="s">
        <v>3291</v>
      </c>
      <c r="D338" s="3" t="s">
        <v>3291</v>
      </c>
      <c r="E338" s="12" t="s">
        <v>4443</v>
      </c>
      <c r="F338" s="6" t="str">
        <f t="shared" si="20"/>
        <v>module=csib</v>
      </c>
      <c r="G338" s="3" t="s">
        <v>114</v>
      </c>
    </row>
    <row r="339" spans="1:7" ht="30" customHeight="1">
      <c r="A339" s="3" t="s">
        <v>2948</v>
      </c>
      <c r="B339" s="3" t="s">
        <v>3</v>
      </c>
      <c r="C339" s="3" t="s">
        <v>3292</v>
      </c>
      <c r="D339" s="3" t="s">
        <v>3292</v>
      </c>
      <c r="E339" s="12" t="s">
        <v>4444</v>
      </c>
      <c r="F339" s="6" t="str">
        <f t="shared" si="20"/>
        <v>module=csib</v>
      </c>
      <c r="G339" s="3" t="s">
        <v>114</v>
      </c>
    </row>
    <row r="340" spans="1:7" ht="30" customHeight="1">
      <c r="A340" s="3" t="s">
        <v>2948</v>
      </c>
      <c r="B340" s="3" t="s">
        <v>3</v>
      </c>
      <c r="C340" s="3" t="s">
        <v>3293</v>
      </c>
      <c r="D340" s="3" t="s">
        <v>3293</v>
      </c>
      <c r="E340" s="12" t="s">
        <v>4445</v>
      </c>
      <c r="F340" s="6" t="str">
        <f t="shared" si="20"/>
        <v>module=csib</v>
      </c>
      <c r="G340" s="3" t="s">
        <v>114</v>
      </c>
    </row>
    <row r="341" spans="1:7" ht="30" customHeight="1">
      <c r="A341" s="3" t="s">
        <v>2948</v>
      </c>
      <c r="B341" s="3" t="s">
        <v>3</v>
      </c>
      <c r="C341" s="3" t="s">
        <v>3294</v>
      </c>
      <c r="D341" s="3" t="s">
        <v>3294</v>
      </c>
      <c r="E341" s="12" t="s">
        <v>4446</v>
      </c>
      <c r="F341" s="6" t="str">
        <f t="shared" si="20"/>
        <v>module=csib</v>
      </c>
      <c r="G341" s="3" t="s">
        <v>114</v>
      </c>
    </row>
    <row r="342" spans="1:7" ht="30" customHeight="1">
      <c r="A342" s="3" t="s">
        <v>2948</v>
      </c>
      <c r="B342" s="3" t="s">
        <v>3</v>
      </c>
      <c r="C342" s="3" t="s">
        <v>3295</v>
      </c>
      <c r="D342" s="3" t="s">
        <v>3295</v>
      </c>
      <c r="E342" s="12" t="s">
        <v>4447</v>
      </c>
      <c r="F342" s="6" t="str">
        <f t="shared" si="20"/>
        <v>module=csib</v>
      </c>
      <c r="G342" s="3" t="s">
        <v>114</v>
      </c>
    </row>
    <row r="343" spans="1:7" ht="30" customHeight="1">
      <c r="A343" s="3" t="s">
        <v>2948</v>
      </c>
      <c r="B343" s="3" t="s">
        <v>3</v>
      </c>
      <c r="C343" s="3" t="s">
        <v>3296</v>
      </c>
      <c r="D343" s="3" t="s">
        <v>3296</v>
      </c>
      <c r="E343" s="12" t="s">
        <v>4448</v>
      </c>
      <c r="F343" s="6" t="str">
        <f t="shared" si="20"/>
        <v>module=csib</v>
      </c>
      <c r="G343" s="3" t="s">
        <v>114</v>
      </c>
    </row>
    <row r="344" spans="1:7" ht="30" customHeight="1">
      <c r="A344" s="3" t="s">
        <v>2948</v>
      </c>
      <c r="B344" s="3" t="s">
        <v>3</v>
      </c>
      <c r="C344" s="3" t="s">
        <v>3297</v>
      </c>
      <c r="D344" s="3" t="s">
        <v>3297</v>
      </c>
      <c r="E344" s="12" t="s">
        <v>4449</v>
      </c>
      <c r="F344" s="6" t="str">
        <f t="shared" si="20"/>
        <v>module=csib</v>
      </c>
      <c r="G344" s="3" t="s">
        <v>114</v>
      </c>
    </row>
    <row r="345" spans="1:7" ht="30" customHeight="1">
      <c r="A345" s="3" t="s">
        <v>2948</v>
      </c>
      <c r="B345" s="3" t="s">
        <v>3</v>
      </c>
      <c r="C345" s="3" t="s">
        <v>3298</v>
      </c>
      <c r="D345" s="3" t="s">
        <v>3298</v>
      </c>
      <c r="E345" s="12" t="s">
        <v>4450</v>
      </c>
      <c r="F345" s="6" t="str">
        <f t="shared" si="20"/>
        <v>module=csib</v>
      </c>
      <c r="G345" s="3" t="s">
        <v>114</v>
      </c>
    </row>
    <row r="346" spans="1:7" ht="30" customHeight="1">
      <c r="A346" s="3" t="s">
        <v>2948</v>
      </c>
      <c r="B346" s="3" t="s">
        <v>3</v>
      </c>
      <c r="C346" s="3" t="s">
        <v>3299</v>
      </c>
      <c r="D346" s="3" t="s">
        <v>3299</v>
      </c>
      <c r="E346" s="12" t="s">
        <v>4451</v>
      </c>
      <c r="F346" s="6" t="str">
        <f t="shared" si="20"/>
        <v>module=csib</v>
      </c>
      <c r="G346" s="3" t="s">
        <v>114</v>
      </c>
    </row>
    <row r="347" spans="1:7" ht="30" customHeight="1">
      <c r="A347" s="3" t="s">
        <v>2948</v>
      </c>
      <c r="B347" s="3" t="s">
        <v>3</v>
      </c>
      <c r="C347" s="3" t="s">
        <v>3300</v>
      </c>
      <c r="D347" s="3" t="s">
        <v>3300</v>
      </c>
      <c r="E347" s="12" t="s">
        <v>4452</v>
      </c>
      <c r="F347" s="6" t="str">
        <f t="shared" si="20"/>
        <v>module=csib</v>
      </c>
      <c r="G347" s="3" t="s">
        <v>114</v>
      </c>
    </row>
    <row r="348" spans="1:7" ht="30" customHeight="1">
      <c r="A348" s="3" t="s">
        <v>2948</v>
      </c>
      <c r="B348" s="3" t="s">
        <v>3</v>
      </c>
      <c r="C348" s="3" t="s">
        <v>3301</v>
      </c>
      <c r="D348" s="3" t="s">
        <v>3301</v>
      </c>
      <c r="E348" s="12" t="s">
        <v>4453</v>
      </c>
      <c r="F348" s="6" t="str">
        <f t="shared" si="20"/>
        <v>module=csib</v>
      </c>
      <c r="G348" s="3" t="s">
        <v>114</v>
      </c>
    </row>
    <row r="349" spans="1:7" ht="30" customHeight="1">
      <c r="A349" s="3" t="s">
        <v>2948</v>
      </c>
      <c r="B349" s="3" t="s">
        <v>3</v>
      </c>
      <c r="C349" s="3" t="s">
        <v>3302</v>
      </c>
      <c r="D349" s="3" t="s">
        <v>3302</v>
      </c>
      <c r="E349" s="12" t="s">
        <v>4454</v>
      </c>
      <c r="F349" s="6" t="str">
        <f t="shared" si="20"/>
        <v>module=csib</v>
      </c>
      <c r="G349" s="3" t="s">
        <v>114</v>
      </c>
    </row>
    <row r="350" spans="1:7" ht="30" customHeight="1">
      <c r="A350" s="3" t="s">
        <v>2948</v>
      </c>
      <c r="B350" s="3" t="s">
        <v>3</v>
      </c>
      <c r="C350" s="3" t="s">
        <v>3303</v>
      </c>
      <c r="D350" s="3" t="s">
        <v>3303</v>
      </c>
      <c r="E350" s="12" t="s">
        <v>4455</v>
      </c>
      <c r="F350" s="6" t="str">
        <f t="shared" si="20"/>
        <v>module=csib</v>
      </c>
      <c r="G350" s="3" t="s">
        <v>114</v>
      </c>
    </row>
    <row r="351" spans="1:7" ht="30" customHeight="1">
      <c r="A351" s="3" t="s">
        <v>2948</v>
      </c>
      <c r="B351" s="3" t="s">
        <v>3</v>
      </c>
      <c r="C351" s="3" t="s">
        <v>3304</v>
      </c>
      <c r="D351" s="3" t="s">
        <v>3304</v>
      </c>
      <c r="E351" s="12" t="s">
        <v>4456</v>
      </c>
      <c r="F351" s="6" t="str">
        <f t="shared" si="20"/>
        <v>module=csib</v>
      </c>
      <c r="G351" s="3" t="s">
        <v>114</v>
      </c>
    </row>
    <row r="352" spans="1:7" ht="30" customHeight="1">
      <c r="A352" s="3" t="s">
        <v>2948</v>
      </c>
      <c r="B352" s="3" t="s">
        <v>3</v>
      </c>
      <c r="C352" s="3" t="s">
        <v>3305</v>
      </c>
      <c r="D352" s="3" t="s">
        <v>3305</v>
      </c>
      <c r="E352" s="12" t="s">
        <v>4457</v>
      </c>
      <c r="F352" s="6" t="str">
        <f t="shared" si="20"/>
        <v>module=csib</v>
      </c>
      <c r="G352" s="3" t="s">
        <v>114</v>
      </c>
    </row>
    <row r="353" spans="1:7" ht="30" customHeight="1">
      <c r="A353" s="3" t="s">
        <v>2948</v>
      </c>
      <c r="B353" s="3" t="s">
        <v>3</v>
      </c>
      <c r="C353" s="3" t="s">
        <v>3306</v>
      </c>
      <c r="D353" s="3" t="s">
        <v>3306</v>
      </c>
      <c r="E353" s="12" t="s">
        <v>4458</v>
      </c>
      <c r="F353" s="6" t="str">
        <f t="shared" si="20"/>
        <v>module=csib</v>
      </c>
      <c r="G353" s="3" t="s">
        <v>114</v>
      </c>
    </row>
    <row r="354" spans="1:7" ht="30" customHeight="1">
      <c r="A354" s="3" t="s">
        <v>2948</v>
      </c>
      <c r="B354" s="3" t="s">
        <v>3</v>
      </c>
      <c r="C354" s="3" t="s">
        <v>3307</v>
      </c>
      <c r="D354" s="3" t="s">
        <v>3307</v>
      </c>
      <c r="E354" s="12" t="s">
        <v>4459</v>
      </c>
      <c r="F354" s="6" t="str">
        <f t="shared" si="20"/>
        <v>module=csib</v>
      </c>
      <c r="G354" s="3" t="s">
        <v>114</v>
      </c>
    </row>
    <row r="355" spans="1:7" ht="30" customHeight="1">
      <c r="A355" s="3" t="s">
        <v>2948</v>
      </c>
      <c r="B355" s="3" t="s">
        <v>3</v>
      </c>
      <c r="C355" s="3" t="s">
        <v>3308</v>
      </c>
      <c r="D355" s="3" t="s">
        <v>3308</v>
      </c>
      <c r="E355" s="12" t="s">
        <v>4460</v>
      </c>
      <c r="F355" s="6" t="str">
        <f t="shared" si="20"/>
        <v>module=csib</v>
      </c>
      <c r="G355" s="3" t="s">
        <v>114</v>
      </c>
    </row>
    <row r="356" spans="1:7" ht="30" customHeight="1">
      <c r="A356" s="3" t="s">
        <v>2949</v>
      </c>
      <c r="B356" s="3" t="s">
        <v>3</v>
      </c>
      <c r="C356" s="3" t="s">
        <v>3309</v>
      </c>
      <c r="D356" s="3" t="s">
        <v>3309</v>
      </c>
      <c r="E356" s="12" t="s">
        <v>4461</v>
      </c>
      <c r="F356" s="6" t="str">
        <f t="shared" ref="F356:F373" si="21">HYPERLINK("http://www.ssc.wisc.edu/wlsresearch/documentation/waves/?wave=wls75&amp;module=cssb","module=cssb")</f>
        <v>module=cssb</v>
      </c>
      <c r="G356" s="3" t="s">
        <v>114</v>
      </c>
    </row>
    <row r="357" spans="1:7" ht="30" customHeight="1">
      <c r="A357" s="3" t="s">
        <v>2949</v>
      </c>
      <c r="B357" s="3" t="s">
        <v>3</v>
      </c>
      <c r="C357" s="3" t="s">
        <v>3310</v>
      </c>
      <c r="D357" s="3" t="s">
        <v>3310</v>
      </c>
      <c r="E357" s="12" t="s">
        <v>4462</v>
      </c>
      <c r="F357" s="6" t="str">
        <f t="shared" si="21"/>
        <v>module=cssb</v>
      </c>
      <c r="G357" s="3" t="s">
        <v>114</v>
      </c>
    </row>
    <row r="358" spans="1:7" ht="30" customHeight="1">
      <c r="A358" s="3" t="s">
        <v>2949</v>
      </c>
      <c r="B358" s="3" t="s">
        <v>3</v>
      </c>
      <c r="C358" s="3" t="s">
        <v>3311</v>
      </c>
      <c r="D358" s="3" t="s">
        <v>3311</v>
      </c>
      <c r="E358" s="12" t="s">
        <v>4463</v>
      </c>
      <c r="F358" s="6" t="str">
        <f t="shared" si="21"/>
        <v>module=cssb</v>
      </c>
      <c r="G358" s="3" t="s">
        <v>114</v>
      </c>
    </row>
    <row r="359" spans="1:7" ht="30" customHeight="1">
      <c r="A359" s="3" t="s">
        <v>2949</v>
      </c>
      <c r="B359" s="3" t="s">
        <v>3</v>
      </c>
      <c r="C359" s="3" t="s">
        <v>3312</v>
      </c>
      <c r="D359" s="3" t="s">
        <v>3312</v>
      </c>
      <c r="E359" s="12" t="s">
        <v>4464</v>
      </c>
      <c r="F359" s="6" t="str">
        <f t="shared" si="21"/>
        <v>module=cssb</v>
      </c>
      <c r="G359" s="3" t="s">
        <v>114</v>
      </c>
    </row>
    <row r="360" spans="1:7" ht="30" customHeight="1">
      <c r="A360" s="3" t="s">
        <v>2949</v>
      </c>
      <c r="B360" s="3" t="s">
        <v>3</v>
      </c>
      <c r="C360" s="3" t="s">
        <v>3313</v>
      </c>
      <c r="D360" s="3" t="s">
        <v>3313</v>
      </c>
      <c r="E360" s="12" t="s">
        <v>4465</v>
      </c>
      <c r="F360" s="6" t="str">
        <f t="shared" si="21"/>
        <v>module=cssb</v>
      </c>
      <c r="G360" s="3" t="s">
        <v>114</v>
      </c>
    </row>
    <row r="361" spans="1:7" ht="30" customHeight="1">
      <c r="A361" s="3" t="s">
        <v>2949</v>
      </c>
      <c r="B361" s="3" t="s">
        <v>3</v>
      </c>
      <c r="C361" s="3" t="s">
        <v>3314</v>
      </c>
      <c r="D361" s="3" t="s">
        <v>3314</v>
      </c>
      <c r="E361" s="12" t="s">
        <v>4466</v>
      </c>
      <c r="F361" s="6" t="str">
        <f t="shared" si="21"/>
        <v>module=cssb</v>
      </c>
      <c r="G361" s="3" t="s">
        <v>114</v>
      </c>
    </row>
    <row r="362" spans="1:7" ht="30" customHeight="1">
      <c r="A362" s="3" t="s">
        <v>2949</v>
      </c>
      <c r="B362" s="3" t="s">
        <v>3</v>
      </c>
      <c r="C362" s="3" t="s">
        <v>3315</v>
      </c>
      <c r="D362" s="3" t="s">
        <v>3315</v>
      </c>
      <c r="E362" s="12" t="s">
        <v>4467</v>
      </c>
      <c r="F362" s="6" t="str">
        <f t="shared" si="21"/>
        <v>module=cssb</v>
      </c>
      <c r="G362" s="3" t="s">
        <v>114</v>
      </c>
    </row>
    <row r="363" spans="1:7" ht="30" customHeight="1">
      <c r="A363" s="3" t="s">
        <v>2949</v>
      </c>
      <c r="B363" s="3" t="s">
        <v>3</v>
      </c>
      <c r="C363" s="3" t="s">
        <v>3316</v>
      </c>
      <c r="D363" s="3" t="s">
        <v>3316</v>
      </c>
      <c r="E363" s="12" t="s">
        <v>4468</v>
      </c>
      <c r="F363" s="6" t="str">
        <f t="shared" si="21"/>
        <v>module=cssb</v>
      </c>
      <c r="G363" s="3" t="s">
        <v>114</v>
      </c>
    </row>
    <row r="364" spans="1:7" ht="30" customHeight="1">
      <c r="A364" s="3" t="s">
        <v>2949</v>
      </c>
      <c r="B364" s="3" t="s">
        <v>3</v>
      </c>
      <c r="C364" s="3" t="s">
        <v>3317</v>
      </c>
      <c r="D364" s="3" t="s">
        <v>3317</v>
      </c>
      <c r="E364" s="12" t="s">
        <v>4469</v>
      </c>
      <c r="F364" s="6" t="str">
        <f t="shared" si="21"/>
        <v>module=cssb</v>
      </c>
      <c r="G364" s="3" t="s">
        <v>114</v>
      </c>
    </row>
    <row r="365" spans="1:7" ht="30" customHeight="1">
      <c r="A365" s="3" t="s">
        <v>2949</v>
      </c>
      <c r="B365" s="3" t="s">
        <v>3</v>
      </c>
      <c r="C365" s="3" t="s">
        <v>3318</v>
      </c>
      <c r="D365" s="3" t="s">
        <v>3318</v>
      </c>
      <c r="E365" s="12" t="s">
        <v>4470</v>
      </c>
      <c r="F365" s="6" t="str">
        <f t="shared" si="21"/>
        <v>module=cssb</v>
      </c>
      <c r="G365" s="3" t="s">
        <v>114</v>
      </c>
    </row>
    <row r="366" spans="1:7" ht="30" customHeight="1">
      <c r="A366" s="3" t="s">
        <v>2949</v>
      </c>
      <c r="B366" s="3" t="s">
        <v>3</v>
      </c>
      <c r="C366" s="3" t="s">
        <v>3319</v>
      </c>
      <c r="D366" s="3" t="s">
        <v>3319</v>
      </c>
      <c r="E366" s="12" t="s">
        <v>4471</v>
      </c>
      <c r="F366" s="6" t="str">
        <f t="shared" si="21"/>
        <v>module=cssb</v>
      </c>
      <c r="G366" s="3" t="s">
        <v>114</v>
      </c>
    </row>
    <row r="367" spans="1:7" ht="30" customHeight="1">
      <c r="A367" s="3" t="s">
        <v>2949</v>
      </c>
      <c r="B367" s="3" t="s">
        <v>3</v>
      </c>
      <c r="C367" s="3" t="s">
        <v>3320</v>
      </c>
      <c r="D367" s="3" t="s">
        <v>3320</v>
      </c>
      <c r="E367" s="12" t="s">
        <v>4472</v>
      </c>
      <c r="F367" s="6" t="str">
        <f t="shared" si="21"/>
        <v>module=cssb</v>
      </c>
      <c r="G367" s="3" t="s">
        <v>114</v>
      </c>
    </row>
    <row r="368" spans="1:7" ht="30" customHeight="1">
      <c r="A368" s="3" t="s">
        <v>2949</v>
      </c>
      <c r="B368" s="3" t="s">
        <v>3</v>
      </c>
      <c r="C368" s="3" t="s">
        <v>3321</v>
      </c>
      <c r="D368" s="3" t="s">
        <v>3321</v>
      </c>
      <c r="E368" s="12" t="s">
        <v>4473</v>
      </c>
      <c r="F368" s="6" t="str">
        <f t="shared" si="21"/>
        <v>module=cssb</v>
      </c>
      <c r="G368" s="3" t="s">
        <v>114</v>
      </c>
    </row>
    <row r="369" spans="1:7" ht="30" customHeight="1">
      <c r="A369" s="3" t="s">
        <v>2949</v>
      </c>
      <c r="B369" s="3" t="s">
        <v>3</v>
      </c>
      <c r="C369" s="3" t="s">
        <v>3322</v>
      </c>
      <c r="D369" s="3" t="s">
        <v>3322</v>
      </c>
      <c r="E369" s="12" t="s">
        <v>4474</v>
      </c>
      <c r="F369" s="6" t="str">
        <f t="shared" si="21"/>
        <v>module=cssb</v>
      </c>
      <c r="G369" s="3" t="s">
        <v>114</v>
      </c>
    </row>
    <row r="370" spans="1:7" ht="30" customHeight="1">
      <c r="A370" s="3" t="s">
        <v>2949</v>
      </c>
      <c r="B370" s="3" t="s">
        <v>3</v>
      </c>
      <c r="C370" s="3" t="s">
        <v>3323</v>
      </c>
      <c r="D370" s="3" t="s">
        <v>3323</v>
      </c>
      <c r="E370" s="12" t="s">
        <v>4475</v>
      </c>
      <c r="F370" s="6" t="str">
        <f t="shared" si="21"/>
        <v>module=cssb</v>
      </c>
      <c r="G370" s="3" t="s">
        <v>114</v>
      </c>
    </row>
    <row r="371" spans="1:7" ht="30" customHeight="1">
      <c r="A371" s="3" t="s">
        <v>2949</v>
      </c>
      <c r="B371" s="3" t="s">
        <v>3</v>
      </c>
      <c r="C371" s="3" t="s">
        <v>3324</v>
      </c>
      <c r="D371" s="3" t="s">
        <v>3324</v>
      </c>
      <c r="E371" s="12" t="s">
        <v>4476</v>
      </c>
      <c r="F371" s="6" t="str">
        <f t="shared" si="21"/>
        <v>module=cssb</v>
      </c>
      <c r="G371" s="3" t="s">
        <v>114</v>
      </c>
    </row>
    <row r="372" spans="1:7" ht="30" customHeight="1">
      <c r="A372" s="3" t="s">
        <v>2949</v>
      </c>
      <c r="B372" s="3" t="s">
        <v>3</v>
      </c>
      <c r="C372" s="3" t="s">
        <v>3325</v>
      </c>
      <c r="D372" s="3" t="s">
        <v>3325</v>
      </c>
      <c r="E372" s="12" t="s">
        <v>4477</v>
      </c>
      <c r="F372" s="6" t="str">
        <f t="shared" si="21"/>
        <v>module=cssb</v>
      </c>
      <c r="G372" s="3" t="s">
        <v>114</v>
      </c>
    </row>
    <row r="373" spans="1:7" ht="30" customHeight="1">
      <c r="A373" s="3" t="s">
        <v>2949</v>
      </c>
      <c r="B373" s="3" t="s">
        <v>3</v>
      </c>
      <c r="C373" s="3" t="s">
        <v>3326</v>
      </c>
      <c r="D373" s="3" t="s">
        <v>3326</v>
      </c>
      <c r="E373" s="12" t="s">
        <v>4478</v>
      </c>
      <c r="F373" s="6" t="str">
        <f t="shared" si="21"/>
        <v>module=cssb</v>
      </c>
      <c r="G373" s="3" t="s">
        <v>114</v>
      </c>
    </row>
    <row r="374" spans="1:7" ht="30" customHeight="1">
      <c r="A374" s="3" t="s">
        <v>2950</v>
      </c>
      <c r="B374" s="3" t="s">
        <v>2</v>
      </c>
      <c r="C374" s="3" t="s">
        <v>3327</v>
      </c>
      <c r="D374" s="3" t="s">
        <v>3887</v>
      </c>
      <c r="E374" s="12" t="s">
        <v>4479</v>
      </c>
      <c r="F374" s="6" t="str">
        <f t="shared" ref="F374:F405" si="22">HYPERLINK("http://www.ssc.wisc.edu/wlsresearch/documentation/waves/?wave=wls75&amp;module=cchd","module=cchd")</f>
        <v>module=cchd</v>
      </c>
      <c r="G374" s="6" t="str">
        <f t="shared" ref="G374:G396" si="23">HYPERLINK("http://www.ssc.wisc.edu/wlsresearch/documentation/waves/?wave=wls77&amp;module=xcchd","module=xcchd")</f>
        <v>module=xcchd</v>
      </c>
    </row>
    <row r="375" spans="1:7" ht="30" customHeight="1">
      <c r="A375" s="3" t="s">
        <v>2950</v>
      </c>
      <c r="B375" s="3" t="s">
        <v>2</v>
      </c>
      <c r="C375" s="3" t="s">
        <v>3328</v>
      </c>
      <c r="D375" s="3" t="s">
        <v>3888</v>
      </c>
      <c r="E375" s="12" t="s">
        <v>4480</v>
      </c>
      <c r="F375" s="6" t="str">
        <f t="shared" si="22"/>
        <v>module=cchd</v>
      </c>
      <c r="G375" s="6" t="str">
        <f t="shared" si="23"/>
        <v>module=xcchd</v>
      </c>
    </row>
    <row r="376" spans="1:7" ht="30" customHeight="1">
      <c r="A376" s="3" t="s">
        <v>2950</v>
      </c>
      <c r="B376" s="3" t="s">
        <v>2</v>
      </c>
      <c r="C376" s="3" t="s">
        <v>3329</v>
      </c>
      <c r="D376" s="3" t="s">
        <v>3889</v>
      </c>
      <c r="E376" s="12" t="s">
        <v>4481</v>
      </c>
      <c r="F376" s="6" t="str">
        <f t="shared" si="22"/>
        <v>module=cchd</v>
      </c>
      <c r="G376" s="6" t="str">
        <f t="shared" si="23"/>
        <v>module=xcchd</v>
      </c>
    </row>
    <row r="377" spans="1:7" ht="30" customHeight="1">
      <c r="A377" s="3" t="s">
        <v>2950</v>
      </c>
      <c r="B377" s="3" t="s">
        <v>2</v>
      </c>
      <c r="C377" s="3" t="s">
        <v>3330</v>
      </c>
      <c r="D377" s="3" t="s">
        <v>3890</v>
      </c>
      <c r="E377" s="12" t="s">
        <v>4482</v>
      </c>
      <c r="F377" s="6" t="str">
        <f t="shared" si="22"/>
        <v>module=cchd</v>
      </c>
      <c r="G377" s="6" t="str">
        <f t="shared" si="23"/>
        <v>module=xcchd</v>
      </c>
    </row>
    <row r="378" spans="1:7" ht="30" customHeight="1">
      <c r="A378" s="3" t="s">
        <v>2950</v>
      </c>
      <c r="B378" s="3" t="s">
        <v>2</v>
      </c>
      <c r="C378" s="3" t="s">
        <v>3331</v>
      </c>
      <c r="D378" s="3" t="s">
        <v>3891</v>
      </c>
      <c r="E378" s="12" t="s">
        <v>4483</v>
      </c>
      <c r="F378" s="6" t="str">
        <f t="shared" si="22"/>
        <v>module=cchd</v>
      </c>
      <c r="G378" s="6" t="str">
        <f t="shared" si="23"/>
        <v>module=xcchd</v>
      </c>
    </row>
    <row r="379" spans="1:7" ht="30" customHeight="1">
      <c r="A379" s="3" t="s">
        <v>2950</v>
      </c>
      <c r="B379" s="3" t="s">
        <v>2</v>
      </c>
      <c r="C379" s="3" t="s">
        <v>3332</v>
      </c>
      <c r="D379" s="3" t="s">
        <v>3892</v>
      </c>
      <c r="E379" s="12" t="s">
        <v>4484</v>
      </c>
      <c r="F379" s="6" t="str">
        <f t="shared" si="22"/>
        <v>module=cchd</v>
      </c>
      <c r="G379" s="6" t="str">
        <f t="shared" si="23"/>
        <v>module=xcchd</v>
      </c>
    </row>
    <row r="380" spans="1:7" ht="30" customHeight="1">
      <c r="A380" s="3" t="s">
        <v>2950</v>
      </c>
      <c r="B380" s="3" t="s">
        <v>2</v>
      </c>
      <c r="C380" s="3" t="s">
        <v>3333</v>
      </c>
      <c r="D380" s="3" t="s">
        <v>3893</v>
      </c>
      <c r="E380" s="12" t="s">
        <v>4485</v>
      </c>
      <c r="F380" s="6" t="str">
        <f t="shared" si="22"/>
        <v>module=cchd</v>
      </c>
      <c r="G380" s="6" t="str">
        <f t="shared" si="23"/>
        <v>module=xcchd</v>
      </c>
    </row>
    <row r="381" spans="1:7" ht="30" customHeight="1">
      <c r="A381" s="3" t="s">
        <v>2950</v>
      </c>
      <c r="B381" s="3" t="s">
        <v>2</v>
      </c>
      <c r="C381" s="3" t="s">
        <v>3334</v>
      </c>
      <c r="D381" s="3" t="s">
        <v>3894</v>
      </c>
      <c r="E381" s="12" t="s">
        <v>4486</v>
      </c>
      <c r="F381" s="6" t="str">
        <f t="shared" si="22"/>
        <v>module=cchd</v>
      </c>
      <c r="G381" s="6" t="str">
        <f t="shared" si="23"/>
        <v>module=xcchd</v>
      </c>
    </row>
    <row r="382" spans="1:7" ht="30" customHeight="1">
      <c r="A382" s="3" t="s">
        <v>2950</v>
      </c>
      <c r="B382" s="3" t="s">
        <v>2</v>
      </c>
      <c r="C382" s="3" t="s">
        <v>3335</v>
      </c>
      <c r="D382" s="3" t="s">
        <v>3895</v>
      </c>
      <c r="E382" s="12" t="s">
        <v>4487</v>
      </c>
      <c r="F382" s="6" t="str">
        <f t="shared" si="22"/>
        <v>module=cchd</v>
      </c>
      <c r="G382" s="6" t="str">
        <f t="shared" si="23"/>
        <v>module=xcchd</v>
      </c>
    </row>
    <row r="383" spans="1:7" ht="30" customHeight="1">
      <c r="A383" s="3" t="s">
        <v>2950</v>
      </c>
      <c r="B383" s="3" t="s">
        <v>2</v>
      </c>
      <c r="C383" s="3" t="s">
        <v>3336</v>
      </c>
      <c r="D383" s="3" t="s">
        <v>3896</v>
      </c>
      <c r="E383" s="12" t="s">
        <v>4488</v>
      </c>
      <c r="F383" s="6" t="str">
        <f t="shared" si="22"/>
        <v>module=cchd</v>
      </c>
      <c r="G383" s="6" t="str">
        <f t="shared" si="23"/>
        <v>module=xcchd</v>
      </c>
    </row>
    <row r="384" spans="1:7" ht="30" customHeight="1">
      <c r="A384" s="3" t="s">
        <v>2950</v>
      </c>
      <c r="B384" s="3" t="s">
        <v>2</v>
      </c>
      <c r="C384" s="3" t="s">
        <v>3337</v>
      </c>
      <c r="D384" s="3" t="s">
        <v>3897</v>
      </c>
      <c r="E384" s="12" t="s">
        <v>4489</v>
      </c>
      <c r="F384" s="6" t="str">
        <f t="shared" si="22"/>
        <v>module=cchd</v>
      </c>
      <c r="G384" s="6" t="str">
        <f t="shared" si="23"/>
        <v>module=xcchd</v>
      </c>
    </row>
    <row r="385" spans="1:7" ht="30" customHeight="1">
      <c r="A385" s="3" t="s">
        <v>2950</v>
      </c>
      <c r="B385" s="3" t="s">
        <v>2</v>
      </c>
      <c r="C385" s="3" t="s">
        <v>3338</v>
      </c>
      <c r="D385" s="3" t="s">
        <v>3898</v>
      </c>
      <c r="E385" s="12" t="s">
        <v>4490</v>
      </c>
      <c r="F385" s="6" t="str">
        <f t="shared" si="22"/>
        <v>module=cchd</v>
      </c>
      <c r="G385" s="6" t="str">
        <f t="shared" si="23"/>
        <v>module=xcchd</v>
      </c>
    </row>
    <row r="386" spans="1:7" ht="30" customHeight="1">
      <c r="A386" s="3" t="s">
        <v>2950</v>
      </c>
      <c r="B386" s="3" t="s">
        <v>2</v>
      </c>
      <c r="C386" s="3" t="s">
        <v>3339</v>
      </c>
      <c r="D386" s="3" t="s">
        <v>3899</v>
      </c>
      <c r="E386" s="12" t="s">
        <v>4491</v>
      </c>
      <c r="F386" s="6" t="str">
        <f t="shared" si="22"/>
        <v>module=cchd</v>
      </c>
      <c r="G386" s="6" t="str">
        <f t="shared" si="23"/>
        <v>module=xcchd</v>
      </c>
    </row>
    <row r="387" spans="1:7" ht="30" customHeight="1">
      <c r="A387" s="3" t="s">
        <v>2950</v>
      </c>
      <c r="B387" s="3" t="s">
        <v>2</v>
      </c>
      <c r="C387" s="3" t="s">
        <v>3340</v>
      </c>
      <c r="D387" s="3" t="s">
        <v>3900</v>
      </c>
      <c r="E387" s="12" t="s">
        <v>4492</v>
      </c>
      <c r="F387" s="6" t="str">
        <f t="shared" si="22"/>
        <v>module=cchd</v>
      </c>
      <c r="G387" s="6" t="str">
        <f t="shared" si="23"/>
        <v>module=xcchd</v>
      </c>
    </row>
    <row r="388" spans="1:7" ht="30" customHeight="1">
      <c r="A388" s="3" t="s">
        <v>2950</v>
      </c>
      <c r="B388" s="3" t="s">
        <v>2</v>
      </c>
      <c r="C388" s="3" t="s">
        <v>3341</v>
      </c>
      <c r="D388" s="3" t="s">
        <v>3901</v>
      </c>
      <c r="E388" s="12" t="s">
        <v>4493</v>
      </c>
      <c r="F388" s="6" t="str">
        <f t="shared" si="22"/>
        <v>module=cchd</v>
      </c>
      <c r="G388" s="6" t="str">
        <f t="shared" si="23"/>
        <v>module=xcchd</v>
      </c>
    </row>
    <row r="389" spans="1:7" ht="30" customHeight="1">
      <c r="A389" s="3" t="s">
        <v>2950</v>
      </c>
      <c r="B389" s="3" t="s">
        <v>2</v>
      </c>
      <c r="C389" s="3" t="s">
        <v>3342</v>
      </c>
      <c r="D389" s="3" t="s">
        <v>3902</v>
      </c>
      <c r="E389" s="12" t="s">
        <v>4494</v>
      </c>
      <c r="F389" s="6" t="str">
        <f t="shared" si="22"/>
        <v>module=cchd</v>
      </c>
      <c r="G389" s="6" t="str">
        <f t="shared" si="23"/>
        <v>module=xcchd</v>
      </c>
    </row>
    <row r="390" spans="1:7" ht="30" customHeight="1">
      <c r="A390" s="3" t="s">
        <v>2950</v>
      </c>
      <c r="B390" s="3" t="s">
        <v>2</v>
      </c>
      <c r="C390" s="3" t="s">
        <v>3343</v>
      </c>
      <c r="D390" s="3" t="s">
        <v>3903</v>
      </c>
      <c r="E390" s="12" t="s">
        <v>4495</v>
      </c>
      <c r="F390" s="6" t="str">
        <f t="shared" si="22"/>
        <v>module=cchd</v>
      </c>
      <c r="G390" s="6" t="str">
        <f t="shared" si="23"/>
        <v>module=xcchd</v>
      </c>
    </row>
    <row r="391" spans="1:7" ht="30" customHeight="1">
      <c r="A391" s="3" t="s">
        <v>2950</v>
      </c>
      <c r="B391" s="3" t="s">
        <v>2</v>
      </c>
      <c r="C391" s="3" t="s">
        <v>3344</v>
      </c>
      <c r="D391" s="3" t="s">
        <v>3904</v>
      </c>
      <c r="E391" s="12" t="s">
        <v>4496</v>
      </c>
      <c r="F391" s="6" t="str">
        <f t="shared" si="22"/>
        <v>module=cchd</v>
      </c>
      <c r="G391" s="6" t="str">
        <f t="shared" si="23"/>
        <v>module=xcchd</v>
      </c>
    </row>
    <row r="392" spans="1:7" ht="30" customHeight="1">
      <c r="A392" s="3" t="s">
        <v>2950</v>
      </c>
      <c r="B392" s="3" t="s">
        <v>2</v>
      </c>
      <c r="C392" s="3" t="s">
        <v>3345</v>
      </c>
      <c r="D392" s="3" t="s">
        <v>3905</v>
      </c>
      <c r="E392" s="12" t="s">
        <v>4497</v>
      </c>
      <c r="F392" s="6" t="str">
        <f t="shared" si="22"/>
        <v>module=cchd</v>
      </c>
      <c r="G392" s="6" t="str">
        <f t="shared" si="23"/>
        <v>module=xcchd</v>
      </c>
    </row>
    <row r="393" spans="1:7" ht="30" customHeight="1">
      <c r="A393" s="3" t="s">
        <v>2950</v>
      </c>
      <c r="B393" s="3" t="s">
        <v>2</v>
      </c>
      <c r="C393" s="3" t="s">
        <v>3346</v>
      </c>
      <c r="D393" s="3" t="s">
        <v>3906</v>
      </c>
      <c r="E393" s="12" t="s">
        <v>4498</v>
      </c>
      <c r="F393" s="6" t="str">
        <f t="shared" si="22"/>
        <v>module=cchd</v>
      </c>
      <c r="G393" s="6" t="str">
        <f t="shared" si="23"/>
        <v>module=xcchd</v>
      </c>
    </row>
    <row r="394" spans="1:7" ht="30" customHeight="1">
      <c r="A394" s="3" t="s">
        <v>2950</v>
      </c>
      <c r="B394" s="3" t="s">
        <v>2</v>
      </c>
      <c r="C394" s="3" t="s">
        <v>3347</v>
      </c>
      <c r="D394" s="3" t="s">
        <v>3907</v>
      </c>
      <c r="E394" s="12" t="s">
        <v>4499</v>
      </c>
      <c r="F394" s="6" t="str">
        <f t="shared" si="22"/>
        <v>module=cchd</v>
      </c>
      <c r="G394" s="6" t="str">
        <f t="shared" si="23"/>
        <v>module=xcchd</v>
      </c>
    </row>
    <row r="395" spans="1:7" ht="30" customHeight="1">
      <c r="A395" s="3" t="s">
        <v>2950</v>
      </c>
      <c r="B395" s="3" t="s">
        <v>2</v>
      </c>
      <c r="C395" s="3" t="s">
        <v>3348</v>
      </c>
      <c r="D395" s="3" t="s">
        <v>3908</v>
      </c>
      <c r="E395" s="12" t="s">
        <v>4500</v>
      </c>
      <c r="F395" s="6" t="str">
        <f t="shared" si="22"/>
        <v>module=cchd</v>
      </c>
      <c r="G395" s="6" t="str">
        <f t="shared" si="23"/>
        <v>module=xcchd</v>
      </c>
    </row>
    <row r="396" spans="1:7" ht="30" customHeight="1">
      <c r="A396" s="3" t="s">
        <v>2950</v>
      </c>
      <c r="B396" s="3" t="s">
        <v>2</v>
      </c>
      <c r="C396" s="3" t="s">
        <v>3349</v>
      </c>
      <c r="D396" s="3" t="s">
        <v>3909</v>
      </c>
      <c r="E396" s="12" t="s">
        <v>4501</v>
      </c>
      <c r="F396" s="6" t="str">
        <f t="shared" si="22"/>
        <v>module=cchd</v>
      </c>
      <c r="G396" s="6" t="str">
        <f t="shared" si="23"/>
        <v>module=xcchd</v>
      </c>
    </row>
    <row r="397" spans="1:7" ht="30" customHeight="1">
      <c r="A397" s="3" t="s">
        <v>2950</v>
      </c>
      <c r="B397" s="3" t="s">
        <v>3</v>
      </c>
      <c r="C397" s="3" t="s">
        <v>3350</v>
      </c>
      <c r="D397" s="3" t="s">
        <v>3350</v>
      </c>
      <c r="E397" s="12" t="s">
        <v>4502</v>
      </c>
      <c r="F397" s="6" t="str">
        <f t="shared" si="22"/>
        <v>module=cchd</v>
      </c>
      <c r="G397" s="3" t="s">
        <v>114</v>
      </c>
    </row>
    <row r="398" spans="1:7" ht="30" customHeight="1">
      <c r="A398" s="3" t="s">
        <v>2950</v>
      </c>
      <c r="B398" s="3" t="s">
        <v>3</v>
      </c>
      <c r="C398" s="3" t="s">
        <v>3351</v>
      </c>
      <c r="D398" s="3" t="s">
        <v>3351</v>
      </c>
      <c r="E398" s="12" t="s">
        <v>4503</v>
      </c>
      <c r="F398" s="6" t="str">
        <f t="shared" si="22"/>
        <v>module=cchd</v>
      </c>
      <c r="G398" s="3" t="s">
        <v>114</v>
      </c>
    </row>
    <row r="399" spans="1:7" ht="30" customHeight="1">
      <c r="A399" s="3" t="s">
        <v>2950</v>
      </c>
      <c r="B399" s="3" t="s">
        <v>3</v>
      </c>
      <c r="C399" s="3" t="s">
        <v>3352</v>
      </c>
      <c r="D399" s="3" t="s">
        <v>3352</v>
      </c>
      <c r="E399" s="12" t="s">
        <v>4504</v>
      </c>
      <c r="F399" s="6" t="str">
        <f t="shared" si="22"/>
        <v>module=cchd</v>
      </c>
      <c r="G399" s="3" t="s">
        <v>114</v>
      </c>
    </row>
    <row r="400" spans="1:7" ht="30" customHeight="1">
      <c r="A400" s="3" t="s">
        <v>2950</v>
      </c>
      <c r="B400" s="3" t="s">
        <v>3</v>
      </c>
      <c r="C400" s="3" t="s">
        <v>3353</v>
      </c>
      <c r="D400" s="3" t="s">
        <v>3353</v>
      </c>
      <c r="E400" s="12" t="s">
        <v>4505</v>
      </c>
      <c r="F400" s="6" t="str">
        <f t="shared" si="22"/>
        <v>module=cchd</v>
      </c>
      <c r="G400" s="3" t="s">
        <v>114</v>
      </c>
    </row>
    <row r="401" spans="1:7" ht="30" customHeight="1">
      <c r="A401" s="3" t="s">
        <v>2950</v>
      </c>
      <c r="B401" s="3" t="s">
        <v>3</v>
      </c>
      <c r="C401" s="3" t="s">
        <v>3354</v>
      </c>
      <c r="D401" s="3" t="s">
        <v>3354</v>
      </c>
      <c r="E401" s="12" t="s">
        <v>4506</v>
      </c>
      <c r="F401" s="6" t="str">
        <f t="shared" si="22"/>
        <v>module=cchd</v>
      </c>
      <c r="G401" s="3" t="s">
        <v>114</v>
      </c>
    </row>
    <row r="402" spans="1:7" ht="30" customHeight="1">
      <c r="A402" s="3" t="s">
        <v>2950</v>
      </c>
      <c r="B402" s="3" t="s">
        <v>3</v>
      </c>
      <c r="C402" s="3" t="s">
        <v>3355</v>
      </c>
      <c r="D402" s="3" t="s">
        <v>3355</v>
      </c>
      <c r="E402" s="12" t="s">
        <v>4507</v>
      </c>
      <c r="F402" s="6" t="str">
        <f t="shared" si="22"/>
        <v>module=cchd</v>
      </c>
      <c r="G402" s="3" t="s">
        <v>114</v>
      </c>
    </row>
    <row r="403" spans="1:7" ht="30" customHeight="1">
      <c r="A403" s="3" t="s">
        <v>2950</v>
      </c>
      <c r="B403" s="3" t="s">
        <v>3</v>
      </c>
      <c r="C403" s="3" t="s">
        <v>3356</v>
      </c>
      <c r="D403" s="3" t="s">
        <v>3356</v>
      </c>
      <c r="E403" s="12" t="s">
        <v>4508</v>
      </c>
      <c r="F403" s="6" t="str">
        <f t="shared" si="22"/>
        <v>module=cchd</v>
      </c>
      <c r="G403" s="3" t="s">
        <v>114</v>
      </c>
    </row>
    <row r="404" spans="1:7" ht="30" customHeight="1">
      <c r="A404" s="3" t="s">
        <v>2950</v>
      </c>
      <c r="B404" s="3" t="s">
        <v>3</v>
      </c>
      <c r="C404" s="3" t="s">
        <v>3357</v>
      </c>
      <c r="D404" s="3" t="s">
        <v>3357</v>
      </c>
      <c r="E404" s="12" t="s">
        <v>4509</v>
      </c>
      <c r="F404" s="6" t="str">
        <f t="shared" si="22"/>
        <v>module=cchd</v>
      </c>
      <c r="G404" s="3" t="s">
        <v>114</v>
      </c>
    </row>
    <row r="405" spans="1:7" ht="30" customHeight="1">
      <c r="A405" s="3" t="s">
        <v>2950</v>
      </c>
      <c r="B405" s="3" t="s">
        <v>3</v>
      </c>
      <c r="C405" s="3" t="s">
        <v>3358</v>
      </c>
      <c r="D405" s="3" t="s">
        <v>3358</v>
      </c>
      <c r="E405" s="12" t="s">
        <v>4510</v>
      </c>
      <c r="F405" s="6" t="str">
        <f t="shared" si="22"/>
        <v>module=cchd</v>
      </c>
      <c r="G405" s="3" t="s">
        <v>114</v>
      </c>
    </row>
    <row r="406" spans="1:7" ht="30" customHeight="1">
      <c r="A406" s="3" t="s">
        <v>2950</v>
      </c>
      <c r="B406" s="3" t="s">
        <v>3</v>
      </c>
      <c r="C406" s="3" t="s">
        <v>3359</v>
      </c>
      <c r="D406" s="3" t="s">
        <v>3359</v>
      </c>
      <c r="E406" s="12" t="s">
        <v>4511</v>
      </c>
      <c r="F406" s="6" t="str">
        <f t="shared" ref="F406:F432" si="24">HYPERLINK("http://www.ssc.wisc.edu/wlsresearch/documentation/waves/?wave=wls75&amp;module=cchd","module=cchd")</f>
        <v>module=cchd</v>
      </c>
      <c r="G406" s="3" t="s">
        <v>114</v>
      </c>
    </row>
    <row r="407" spans="1:7" ht="30" customHeight="1">
      <c r="A407" s="3" t="s">
        <v>2950</v>
      </c>
      <c r="B407" s="3" t="s">
        <v>3</v>
      </c>
      <c r="C407" s="3" t="s">
        <v>3360</v>
      </c>
      <c r="D407" s="3" t="s">
        <v>3360</v>
      </c>
      <c r="E407" s="12" t="s">
        <v>4512</v>
      </c>
      <c r="F407" s="6" t="str">
        <f t="shared" si="24"/>
        <v>module=cchd</v>
      </c>
      <c r="G407" s="3" t="s">
        <v>114</v>
      </c>
    </row>
    <row r="408" spans="1:7" ht="30" customHeight="1">
      <c r="A408" s="3" t="s">
        <v>2950</v>
      </c>
      <c r="B408" s="3" t="s">
        <v>3</v>
      </c>
      <c r="C408" s="3" t="s">
        <v>3361</v>
      </c>
      <c r="D408" s="3" t="s">
        <v>3361</v>
      </c>
      <c r="E408" s="12" t="s">
        <v>4513</v>
      </c>
      <c r="F408" s="6" t="str">
        <f t="shared" si="24"/>
        <v>module=cchd</v>
      </c>
      <c r="G408" s="3" t="s">
        <v>114</v>
      </c>
    </row>
    <row r="409" spans="1:7" ht="30" customHeight="1">
      <c r="A409" s="3" t="s">
        <v>2950</v>
      </c>
      <c r="B409" s="3" t="s">
        <v>3</v>
      </c>
      <c r="C409" s="3" t="s">
        <v>3362</v>
      </c>
      <c r="D409" s="3" t="s">
        <v>3362</v>
      </c>
      <c r="E409" s="12" t="s">
        <v>4514</v>
      </c>
      <c r="F409" s="6" t="str">
        <f t="shared" si="24"/>
        <v>module=cchd</v>
      </c>
      <c r="G409" s="3" t="s">
        <v>114</v>
      </c>
    </row>
    <row r="410" spans="1:7" ht="30" customHeight="1">
      <c r="A410" s="3" t="s">
        <v>2950</v>
      </c>
      <c r="B410" s="3" t="s">
        <v>3</v>
      </c>
      <c r="C410" s="3" t="s">
        <v>3363</v>
      </c>
      <c r="D410" s="3" t="s">
        <v>3363</v>
      </c>
      <c r="E410" s="12" t="s">
        <v>4515</v>
      </c>
      <c r="F410" s="6" t="str">
        <f t="shared" si="24"/>
        <v>module=cchd</v>
      </c>
      <c r="G410" s="3" t="s">
        <v>114</v>
      </c>
    </row>
    <row r="411" spans="1:7" ht="30" customHeight="1">
      <c r="A411" s="3" t="s">
        <v>2950</v>
      </c>
      <c r="B411" s="3" t="s">
        <v>3</v>
      </c>
      <c r="C411" s="3" t="s">
        <v>3364</v>
      </c>
      <c r="D411" s="3" t="s">
        <v>3364</v>
      </c>
      <c r="E411" s="12" t="s">
        <v>4516</v>
      </c>
      <c r="F411" s="6" t="str">
        <f t="shared" si="24"/>
        <v>module=cchd</v>
      </c>
      <c r="G411" s="3" t="s">
        <v>114</v>
      </c>
    </row>
    <row r="412" spans="1:7" ht="30" customHeight="1">
      <c r="A412" s="3" t="s">
        <v>2950</v>
      </c>
      <c r="B412" s="3" t="s">
        <v>3</v>
      </c>
      <c r="C412" s="3" t="s">
        <v>3365</v>
      </c>
      <c r="D412" s="3" t="s">
        <v>3365</v>
      </c>
      <c r="E412" s="12" t="s">
        <v>4517</v>
      </c>
      <c r="F412" s="6" t="str">
        <f t="shared" si="24"/>
        <v>module=cchd</v>
      </c>
      <c r="G412" s="3" t="s">
        <v>114</v>
      </c>
    </row>
    <row r="413" spans="1:7" ht="30" customHeight="1">
      <c r="A413" s="3" t="s">
        <v>2950</v>
      </c>
      <c r="B413" s="3" t="s">
        <v>3</v>
      </c>
      <c r="C413" s="3" t="s">
        <v>3366</v>
      </c>
      <c r="D413" s="3" t="s">
        <v>3366</v>
      </c>
      <c r="E413" s="12" t="s">
        <v>4518</v>
      </c>
      <c r="F413" s="6" t="str">
        <f t="shared" si="24"/>
        <v>module=cchd</v>
      </c>
      <c r="G413" s="3" t="s">
        <v>114</v>
      </c>
    </row>
    <row r="414" spans="1:7" ht="30" customHeight="1">
      <c r="A414" s="3" t="s">
        <v>2950</v>
      </c>
      <c r="B414" s="3" t="s">
        <v>3</v>
      </c>
      <c r="C414" s="3" t="s">
        <v>3367</v>
      </c>
      <c r="D414" s="3" t="s">
        <v>3367</v>
      </c>
      <c r="E414" s="12" t="s">
        <v>4519</v>
      </c>
      <c r="F414" s="6" t="str">
        <f t="shared" si="24"/>
        <v>module=cchd</v>
      </c>
      <c r="G414" s="3" t="s">
        <v>114</v>
      </c>
    </row>
    <row r="415" spans="1:7" ht="30" customHeight="1">
      <c r="A415" s="3" t="s">
        <v>2950</v>
      </c>
      <c r="B415" s="3" t="s">
        <v>3</v>
      </c>
      <c r="C415" s="3" t="s">
        <v>3368</v>
      </c>
      <c r="D415" s="3" t="s">
        <v>3368</v>
      </c>
      <c r="E415" s="12" t="s">
        <v>4520</v>
      </c>
      <c r="F415" s="6" t="str">
        <f t="shared" si="24"/>
        <v>module=cchd</v>
      </c>
      <c r="G415" s="3" t="s">
        <v>114</v>
      </c>
    </row>
    <row r="416" spans="1:7" ht="30" customHeight="1">
      <c r="A416" s="3" t="s">
        <v>2950</v>
      </c>
      <c r="B416" s="3" t="s">
        <v>3</v>
      </c>
      <c r="C416" s="3" t="s">
        <v>3369</v>
      </c>
      <c r="D416" s="3" t="s">
        <v>3369</v>
      </c>
      <c r="E416" s="12" t="s">
        <v>4521</v>
      </c>
      <c r="F416" s="6" t="str">
        <f t="shared" si="24"/>
        <v>module=cchd</v>
      </c>
      <c r="G416" s="3" t="s">
        <v>114</v>
      </c>
    </row>
    <row r="417" spans="1:7" ht="30" customHeight="1">
      <c r="A417" s="3" t="s">
        <v>2950</v>
      </c>
      <c r="B417" s="3" t="s">
        <v>3</v>
      </c>
      <c r="C417" s="3" t="s">
        <v>3370</v>
      </c>
      <c r="D417" s="3" t="s">
        <v>3370</v>
      </c>
      <c r="E417" s="12" t="s">
        <v>4522</v>
      </c>
      <c r="F417" s="6" t="str">
        <f t="shared" si="24"/>
        <v>module=cchd</v>
      </c>
      <c r="G417" s="3" t="s">
        <v>114</v>
      </c>
    </row>
    <row r="418" spans="1:7" ht="30" customHeight="1">
      <c r="A418" s="3" t="s">
        <v>2950</v>
      </c>
      <c r="B418" s="3" t="s">
        <v>3</v>
      </c>
      <c r="C418" s="3" t="s">
        <v>3371</v>
      </c>
      <c r="D418" s="3" t="s">
        <v>3371</v>
      </c>
      <c r="E418" s="12" t="s">
        <v>4523</v>
      </c>
      <c r="F418" s="6" t="str">
        <f t="shared" si="24"/>
        <v>module=cchd</v>
      </c>
      <c r="G418" s="3" t="s">
        <v>114</v>
      </c>
    </row>
    <row r="419" spans="1:7" ht="30" customHeight="1">
      <c r="A419" s="3" t="s">
        <v>2950</v>
      </c>
      <c r="B419" s="3" t="s">
        <v>3</v>
      </c>
      <c r="C419" s="3" t="s">
        <v>3372</v>
      </c>
      <c r="D419" s="3" t="s">
        <v>3372</v>
      </c>
      <c r="E419" s="12" t="s">
        <v>4524</v>
      </c>
      <c r="F419" s="6" t="str">
        <f t="shared" si="24"/>
        <v>module=cchd</v>
      </c>
      <c r="G419" s="3" t="s">
        <v>114</v>
      </c>
    </row>
    <row r="420" spans="1:7" ht="30" customHeight="1">
      <c r="A420" s="3" t="s">
        <v>2950</v>
      </c>
      <c r="B420" s="3" t="s">
        <v>3</v>
      </c>
      <c r="C420" s="3" t="s">
        <v>3373</v>
      </c>
      <c r="D420" s="3" t="s">
        <v>3373</v>
      </c>
      <c r="E420" s="12" t="s">
        <v>4525</v>
      </c>
      <c r="F420" s="6" t="str">
        <f t="shared" si="24"/>
        <v>module=cchd</v>
      </c>
      <c r="G420" s="3" t="s">
        <v>114</v>
      </c>
    </row>
    <row r="421" spans="1:7" ht="30" customHeight="1">
      <c r="A421" s="3" t="s">
        <v>2950</v>
      </c>
      <c r="B421" s="3" t="s">
        <v>3</v>
      </c>
      <c r="C421" s="3" t="s">
        <v>3374</v>
      </c>
      <c r="D421" s="3" t="s">
        <v>3374</v>
      </c>
      <c r="E421" s="12" t="s">
        <v>4526</v>
      </c>
      <c r="F421" s="6" t="str">
        <f t="shared" si="24"/>
        <v>module=cchd</v>
      </c>
      <c r="G421" s="3" t="s">
        <v>114</v>
      </c>
    </row>
    <row r="422" spans="1:7" ht="30" customHeight="1">
      <c r="A422" s="3" t="s">
        <v>2950</v>
      </c>
      <c r="B422" s="3" t="s">
        <v>3</v>
      </c>
      <c r="C422" s="3" t="s">
        <v>3375</v>
      </c>
      <c r="D422" s="3" t="s">
        <v>3375</v>
      </c>
      <c r="E422" s="12" t="s">
        <v>4527</v>
      </c>
      <c r="F422" s="6" t="str">
        <f t="shared" si="24"/>
        <v>module=cchd</v>
      </c>
      <c r="G422" s="3" t="s">
        <v>114</v>
      </c>
    </row>
    <row r="423" spans="1:7" ht="30" customHeight="1">
      <c r="A423" s="3" t="s">
        <v>2950</v>
      </c>
      <c r="B423" s="3" t="s">
        <v>3</v>
      </c>
      <c r="C423" s="3" t="s">
        <v>3376</v>
      </c>
      <c r="D423" s="3" t="s">
        <v>3376</v>
      </c>
      <c r="E423" s="12" t="s">
        <v>4528</v>
      </c>
      <c r="F423" s="6" t="str">
        <f t="shared" si="24"/>
        <v>module=cchd</v>
      </c>
      <c r="G423" s="3" t="s">
        <v>114</v>
      </c>
    </row>
    <row r="424" spans="1:7" ht="30" customHeight="1">
      <c r="A424" s="3" t="s">
        <v>2950</v>
      </c>
      <c r="B424" s="3" t="s">
        <v>3</v>
      </c>
      <c r="C424" s="3" t="s">
        <v>3377</v>
      </c>
      <c r="D424" s="3" t="s">
        <v>3377</v>
      </c>
      <c r="E424" s="12" t="s">
        <v>4529</v>
      </c>
      <c r="F424" s="6" t="str">
        <f t="shared" si="24"/>
        <v>module=cchd</v>
      </c>
      <c r="G424" s="3" t="s">
        <v>114</v>
      </c>
    </row>
    <row r="425" spans="1:7" ht="30" customHeight="1">
      <c r="A425" s="3" t="s">
        <v>2950</v>
      </c>
      <c r="B425" s="3" t="s">
        <v>3</v>
      </c>
      <c r="C425" s="3" t="s">
        <v>3378</v>
      </c>
      <c r="D425" s="3" t="s">
        <v>3378</v>
      </c>
      <c r="E425" s="12" t="s">
        <v>4530</v>
      </c>
      <c r="F425" s="6" t="str">
        <f t="shared" si="24"/>
        <v>module=cchd</v>
      </c>
      <c r="G425" s="3" t="s">
        <v>114</v>
      </c>
    </row>
    <row r="426" spans="1:7" ht="30" customHeight="1">
      <c r="A426" s="3" t="s">
        <v>2950</v>
      </c>
      <c r="B426" s="3" t="s">
        <v>3</v>
      </c>
      <c r="C426" s="3" t="s">
        <v>3379</v>
      </c>
      <c r="D426" s="3" t="s">
        <v>3379</v>
      </c>
      <c r="E426" s="12" t="s">
        <v>4531</v>
      </c>
      <c r="F426" s="6" t="str">
        <f t="shared" si="24"/>
        <v>module=cchd</v>
      </c>
      <c r="G426" s="3" t="s">
        <v>114</v>
      </c>
    </row>
    <row r="427" spans="1:7" ht="30" customHeight="1">
      <c r="A427" s="3" t="s">
        <v>2950</v>
      </c>
      <c r="B427" s="3" t="s">
        <v>3</v>
      </c>
      <c r="C427" s="3" t="s">
        <v>3380</v>
      </c>
      <c r="D427" s="3" t="s">
        <v>3380</v>
      </c>
      <c r="E427" s="12" t="s">
        <v>4532</v>
      </c>
      <c r="F427" s="6" t="str">
        <f t="shared" si="24"/>
        <v>module=cchd</v>
      </c>
      <c r="G427" s="3" t="s">
        <v>114</v>
      </c>
    </row>
    <row r="428" spans="1:7" ht="30" customHeight="1">
      <c r="A428" s="3" t="s">
        <v>2950</v>
      </c>
      <c r="B428" s="3" t="s">
        <v>3</v>
      </c>
      <c r="C428" s="3" t="s">
        <v>3381</v>
      </c>
      <c r="D428" s="3" t="s">
        <v>3381</v>
      </c>
      <c r="E428" s="12" t="s">
        <v>4533</v>
      </c>
      <c r="F428" s="6" t="str">
        <f t="shared" si="24"/>
        <v>module=cchd</v>
      </c>
      <c r="G428" s="3" t="s">
        <v>114</v>
      </c>
    </row>
    <row r="429" spans="1:7" ht="30" customHeight="1">
      <c r="A429" s="3" t="s">
        <v>2950</v>
      </c>
      <c r="B429" s="3" t="s">
        <v>3</v>
      </c>
      <c r="C429" s="3" t="s">
        <v>3382</v>
      </c>
      <c r="D429" s="3" t="s">
        <v>3382</v>
      </c>
      <c r="E429" s="12" t="s">
        <v>4534</v>
      </c>
      <c r="F429" s="6" t="str">
        <f t="shared" si="24"/>
        <v>module=cchd</v>
      </c>
      <c r="G429" s="3" t="s">
        <v>114</v>
      </c>
    </row>
    <row r="430" spans="1:7" ht="30" customHeight="1">
      <c r="A430" s="3" t="s">
        <v>2950</v>
      </c>
      <c r="B430" s="3" t="s">
        <v>3</v>
      </c>
      <c r="C430" s="3" t="s">
        <v>3383</v>
      </c>
      <c r="D430" s="3" t="s">
        <v>3383</v>
      </c>
      <c r="E430" s="12" t="s">
        <v>4535</v>
      </c>
      <c r="F430" s="6" t="str">
        <f t="shared" si="24"/>
        <v>module=cchd</v>
      </c>
      <c r="G430" s="3" t="s">
        <v>114</v>
      </c>
    </row>
    <row r="431" spans="1:7" ht="30" customHeight="1">
      <c r="A431" s="3" t="s">
        <v>2950</v>
      </c>
      <c r="B431" s="3" t="s">
        <v>3</v>
      </c>
      <c r="C431" s="3" t="s">
        <v>3384</v>
      </c>
      <c r="D431" s="3" t="s">
        <v>3384</v>
      </c>
      <c r="E431" s="12" t="s">
        <v>4536</v>
      </c>
      <c r="F431" s="6" t="str">
        <f t="shared" si="24"/>
        <v>module=cchd</v>
      </c>
      <c r="G431" s="3" t="s">
        <v>114</v>
      </c>
    </row>
    <row r="432" spans="1:7" ht="30" customHeight="1">
      <c r="A432" s="3" t="s">
        <v>2950</v>
      </c>
      <c r="B432" s="3" t="s">
        <v>3</v>
      </c>
      <c r="C432" s="3" t="s">
        <v>3385</v>
      </c>
      <c r="D432" s="3" t="s">
        <v>3385</v>
      </c>
      <c r="E432" s="12" t="s">
        <v>4537</v>
      </c>
      <c r="F432" s="6" t="str">
        <f t="shared" si="24"/>
        <v>module=cchd</v>
      </c>
      <c r="G432" s="3" t="s">
        <v>114</v>
      </c>
    </row>
    <row r="433" spans="1:7" ht="30" customHeight="1">
      <c r="A433" s="3" t="s">
        <v>2950</v>
      </c>
      <c r="B433" s="3" t="s">
        <v>4</v>
      </c>
      <c r="C433" s="3" t="s">
        <v>3386</v>
      </c>
      <c r="D433" s="3" t="s">
        <v>3386</v>
      </c>
      <c r="E433" s="12" t="s">
        <v>4538</v>
      </c>
      <c r="F433" s="3" t="s">
        <v>114</v>
      </c>
      <c r="G433" s="6" t="str">
        <f>HYPERLINK("http://www.ssc.wisc.edu/wlsresearch/documentation/waves/?wave=wls77&amp;module=xcchd","module=xcchd")</f>
        <v>module=xcchd</v>
      </c>
    </row>
    <row r="434" spans="1:7" ht="30" customHeight="1">
      <c r="A434" s="3" t="s">
        <v>2950</v>
      </c>
      <c r="B434" s="3" t="s">
        <v>4</v>
      </c>
      <c r="C434" s="3" t="s">
        <v>3387</v>
      </c>
      <c r="D434" s="3" t="s">
        <v>3387</v>
      </c>
      <c r="E434" s="12" t="s">
        <v>4539</v>
      </c>
      <c r="F434" s="3" t="s">
        <v>114</v>
      </c>
      <c r="G434" s="6" t="str">
        <f>HYPERLINK("http://www.ssc.wisc.edu/wlsresearch/documentation/waves/?wave=wls77&amp;module=xcchd","module=xcchd")</f>
        <v>module=xcchd</v>
      </c>
    </row>
    <row r="435" spans="1:7" ht="30" customHeight="1">
      <c r="A435" s="3" t="s">
        <v>2950</v>
      </c>
      <c r="B435" s="3" t="s">
        <v>4</v>
      </c>
      <c r="C435" s="3" t="s">
        <v>3388</v>
      </c>
      <c r="D435" s="3" t="s">
        <v>3388</v>
      </c>
      <c r="E435" s="12" t="s">
        <v>4540</v>
      </c>
      <c r="F435" s="3" t="s">
        <v>114</v>
      </c>
      <c r="G435" s="6" t="str">
        <f>HYPERLINK("http://www.ssc.wisc.edu/wlsresearch/documentation/waves/?wave=wls77&amp;module=xcchd","module=xcchd")</f>
        <v>module=xcchd</v>
      </c>
    </row>
    <row r="436" spans="1:7" ht="30" customHeight="1">
      <c r="A436" s="3" t="s">
        <v>2950</v>
      </c>
      <c r="B436" s="3" t="s">
        <v>4</v>
      </c>
      <c r="C436" s="3" t="s">
        <v>3389</v>
      </c>
      <c r="D436" s="3" t="s">
        <v>3389</v>
      </c>
      <c r="E436" s="12" t="s">
        <v>4541</v>
      </c>
      <c r="F436" s="3" t="s">
        <v>114</v>
      </c>
      <c r="G436" s="6" t="str">
        <f>HYPERLINK("http://www.ssc.wisc.edu/wlsresearch/documentation/waves/?wave=wls77&amp;module=xcchd","module=xcchd")</f>
        <v>module=xcchd</v>
      </c>
    </row>
    <row r="437" spans="1:7" ht="30" customHeight="1">
      <c r="A437" s="3" t="s">
        <v>2817</v>
      </c>
      <c r="B437" s="3" t="s">
        <v>2</v>
      </c>
      <c r="C437" s="3" t="s">
        <v>3390</v>
      </c>
      <c r="D437" s="3" t="s">
        <v>3910</v>
      </c>
      <c r="E437" s="12" t="s">
        <v>4542</v>
      </c>
      <c r="F437" s="6" t="str">
        <f t="shared" ref="F437:F468" si="25">HYPERLINK("http://www.ssc.wisc.edu/wlsresearch/documentation/waves/?wave=wls75&amp;module=cmar","module=cmar")</f>
        <v>module=cmar</v>
      </c>
      <c r="G437" s="6" t="str">
        <f t="shared" ref="G437:G483" si="26">HYPERLINK("http://www.ssc.wisc.edu/wlsresearch/documentation/waves/?wave=wls77&amp;module=xcmar","module=xcmar")</f>
        <v>module=xcmar</v>
      </c>
    </row>
    <row r="438" spans="1:7" ht="30" customHeight="1">
      <c r="A438" s="3" t="s">
        <v>2817</v>
      </c>
      <c r="B438" s="3" t="s">
        <v>2</v>
      </c>
      <c r="C438" s="3" t="s">
        <v>3391</v>
      </c>
      <c r="D438" s="3" t="s">
        <v>3911</v>
      </c>
      <c r="E438" s="12" t="s">
        <v>4543</v>
      </c>
      <c r="F438" s="6" t="str">
        <f t="shared" si="25"/>
        <v>module=cmar</v>
      </c>
      <c r="G438" s="6" t="str">
        <f t="shared" si="26"/>
        <v>module=xcmar</v>
      </c>
    </row>
    <row r="439" spans="1:7" ht="30" customHeight="1">
      <c r="A439" s="3" t="s">
        <v>2817</v>
      </c>
      <c r="B439" s="3" t="s">
        <v>2</v>
      </c>
      <c r="C439" s="3" t="s">
        <v>3392</v>
      </c>
      <c r="D439" s="3" t="s">
        <v>3912</v>
      </c>
      <c r="E439" s="12" t="s">
        <v>4544</v>
      </c>
      <c r="F439" s="6" t="str">
        <f t="shared" si="25"/>
        <v>module=cmar</v>
      </c>
      <c r="G439" s="6" t="str">
        <f t="shared" si="26"/>
        <v>module=xcmar</v>
      </c>
    </row>
    <row r="440" spans="1:7" ht="30" customHeight="1">
      <c r="A440" s="3" t="s">
        <v>2817</v>
      </c>
      <c r="B440" s="3" t="s">
        <v>2</v>
      </c>
      <c r="C440" s="3" t="s">
        <v>3393</v>
      </c>
      <c r="D440" s="3" t="s">
        <v>3913</v>
      </c>
      <c r="E440" s="12" t="s">
        <v>4545</v>
      </c>
      <c r="F440" s="6" t="str">
        <f t="shared" si="25"/>
        <v>module=cmar</v>
      </c>
      <c r="G440" s="6" t="str">
        <f t="shared" si="26"/>
        <v>module=xcmar</v>
      </c>
    </row>
    <row r="441" spans="1:7" ht="30" customHeight="1">
      <c r="A441" s="3" t="s">
        <v>2817</v>
      </c>
      <c r="B441" s="3" t="s">
        <v>2</v>
      </c>
      <c r="C441" s="3" t="s">
        <v>3394</v>
      </c>
      <c r="D441" s="3" t="s">
        <v>3914</v>
      </c>
      <c r="E441" s="12" t="s">
        <v>4546</v>
      </c>
      <c r="F441" s="6" t="str">
        <f t="shared" si="25"/>
        <v>module=cmar</v>
      </c>
      <c r="G441" s="6" t="str">
        <f t="shared" si="26"/>
        <v>module=xcmar</v>
      </c>
    </row>
    <row r="442" spans="1:7" ht="30" customHeight="1">
      <c r="A442" s="3" t="s">
        <v>2817</v>
      </c>
      <c r="B442" s="3" t="s">
        <v>2</v>
      </c>
      <c r="C442" s="3" t="s">
        <v>3395</v>
      </c>
      <c r="D442" s="3" t="s">
        <v>3915</v>
      </c>
      <c r="E442" s="12" t="s">
        <v>4547</v>
      </c>
      <c r="F442" s="6" t="str">
        <f t="shared" si="25"/>
        <v>module=cmar</v>
      </c>
      <c r="G442" s="6" t="str">
        <f t="shared" si="26"/>
        <v>module=xcmar</v>
      </c>
    </row>
    <row r="443" spans="1:7" ht="30" customHeight="1">
      <c r="A443" s="3" t="s">
        <v>2817</v>
      </c>
      <c r="B443" s="3" t="s">
        <v>2</v>
      </c>
      <c r="C443" s="3" t="s">
        <v>3396</v>
      </c>
      <c r="D443" s="3" t="s">
        <v>3916</v>
      </c>
      <c r="E443" s="12" t="s">
        <v>4548</v>
      </c>
      <c r="F443" s="6" t="str">
        <f t="shared" si="25"/>
        <v>module=cmar</v>
      </c>
      <c r="G443" s="6" t="str">
        <f t="shared" si="26"/>
        <v>module=xcmar</v>
      </c>
    </row>
    <row r="444" spans="1:7" ht="30" customHeight="1">
      <c r="A444" s="3" t="s">
        <v>2817</v>
      </c>
      <c r="B444" s="3" t="s">
        <v>2</v>
      </c>
      <c r="C444" s="3" t="s">
        <v>3397</v>
      </c>
      <c r="D444" s="3" t="s">
        <v>3917</v>
      </c>
      <c r="E444" s="12" t="s">
        <v>4549</v>
      </c>
      <c r="F444" s="6" t="str">
        <f t="shared" si="25"/>
        <v>module=cmar</v>
      </c>
      <c r="G444" s="6" t="str">
        <f t="shared" si="26"/>
        <v>module=xcmar</v>
      </c>
    </row>
    <row r="445" spans="1:7" ht="30" customHeight="1">
      <c r="A445" s="3" t="s">
        <v>2817</v>
      </c>
      <c r="B445" s="3" t="s">
        <v>2</v>
      </c>
      <c r="C445" s="3" t="s">
        <v>3398</v>
      </c>
      <c r="D445" s="3" t="s">
        <v>3918</v>
      </c>
      <c r="E445" s="12" t="s">
        <v>4550</v>
      </c>
      <c r="F445" s="6" t="str">
        <f t="shared" si="25"/>
        <v>module=cmar</v>
      </c>
      <c r="G445" s="6" t="str">
        <f t="shared" si="26"/>
        <v>module=xcmar</v>
      </c>
    </row>
    <row r="446" spans="1:7" ht="30" customHeight="1">
      <c r="A446" s="3" t="s">
        <v>2817</v>
      </c>
      <c r="B446" s="3" t="s">
        <v>2</v>
      </c>
      <c r="C446" s="3" t="s">
        <v>3399</v>
      </c>
      <c r="D446" s="3" t="s">
        <v>3919</v>
      </c>
      <c r="E446" s="12" t="s">
        <v>4551</v>
      </c>
      <c r="F446" s="6" t="str">
        <f t="shared" si="25"/>
        <v>module=cmar</v>
      </c>
      <c r="G446" s="6" t="str">
        <f t="shared" si="26"/>
        <v>module=xcmar</v>
      </c>
    </row>
    <row r="447" spans="1:7" ht="30" customHeight="1">
      <c r="A447" s="3" t="s">
        <v>2817</v>
      </c>
      <c r="B447" s="3" t="s">
        <v>2</v>
      </c>
      <c r="C447" s="3" t="s">
        <v>3400</v>
      </c>
      <c r="D447" s="3" t="s">
        <v>3920</v>
      </c>
      <c r="E447" s="12" t="s">
        <v>4552</v>
      </c>
      <c r="F447" s="6" t="str">
        <f t="shared" si="25"/>
        <v>module=cmar</v>
      </c>
      <c r="G447" s="6" t="str">
        <f t="shared" si="26"/>
        <v>module=xcmar</v>
      </c>
    </row>
    <row r="448" spans="1:7" ht="30" customHeight="1">
      <c r="A448" s="3" t="s">
        <v>2817</v>
      </c>
      <c r="B448" s="3" t="s">
        <v>2</v>
      </c>
      <c r="C448" s="3" t="s">
        <v>3401</v>
      </c>
      <c r="D448" s="3" t="s">
        <v>3921</v>
      </c>
      <c r="E448" s="12" t="s">
        <v>4553</v>
      </c>
      <c r="F448" s="6" t="str">
        <f t="shared" si="25"/>
        <v>module=cmar</v>
      </c>
      <c r="G448" s="6" t="str">
        <f t="shared" si="26"/>
        <v>module=xcmar</v>
      </c>
    </row>
    <row r="449" spans="1:7" ht="30" customHeight="1">
      <c r="A449" s="3" t="s">
        <v>2817</v>
      </c>
      <c r="B449" s="3" t="s">
        <v>2</v>
      </c>
      <c r="C449" s="3" t="s">
        <v>3402</v>
      </c>
      <c r="D449" s="3" t="s">
        <v>3922</v>
      </c>
      <c r="E449" s="12" t="s">
        <v>4554</v>
      </c>
      <c r="F449" s="6" t="str">
        <f t="shared" si="25"/>
        <v>module=cmar</v>
      </c>
      <c r="G449" s="6" t="str">
        <f t="shared" si="26"/>
        <v>module=xcmar</v>
      </c>
    </row>
    <row r="450" spans="1:7" ht="30" customHeight="1">
      <c r="A450" s="3" t="s">
        <v>2817</v>
      </c>
      <c r="B450" s="3" t="s">
        <v>2</v>
      </c>
      <c r="C450" s="3" t="s">
        <v>3403</v>
      </c>
      <c r="D450" s="3" t="s">
        <v>3923</v>
      </c>
      <c r="E450" s="12" t="s">
        <v>4555</v>
      </c>
      <c r="F450" s="6" t="str">
        <f t="shared" si="25"/>
        <v>module=cmar</v>
      </c>
      <c r="G450" s="6" t="str">
        <f t="shared" si="26"/>
        <v>module=xcmar</v>
      </c>
    </row>
    <row r="451" spans="1:7" ht="30" customHeight="1">
      <c r="A451" s="3" t="s">
        <v>2817</v>
      </c>
      <c r="B451" s="3" t="s">
        <v>2</v>
      </c>
      <c r="C451" s="3" t="s">
        <v>3404</v>
      </c>
      <c r="D451" s="3" t="s">
        <v>3924</v>
      </c>
      <c r="E451" s="12" t="s">
        <v>4556</v>
      </c>
      <c r="F451" s="6" t="str">
        <f t="shared" si="25"/>
        <v>module=cmar</v>
      </c>
      <c r="G451" s="6" t="str">
        <f t="shared" si="26"/>
        <v>module=xcmar</v>
      </c>
    </row>
    <row r="452" spans="1:7" ht="30" customHeight="1">
      <c r="A452" s="3" t="s">
        <v>2817</v>
      </c>
      <c r="B452" s="3" t="s">
        <v>2</v>
      </c>
      <c r="C452" s="3" t="s">
        <v>3405</v>
      </c>
      <c r="D452" s="3" t="s">
        <v>3925</v>
      </c>
      <c r="E452" s="12" t="s">
        <v>4557</v>
      </c>
      <c r="F452" s="6" t="str">
        <f t="shared" si="25"/>
        <v>module=cmar</v>
      </c>
      <c r="G452" s="6" t="str">
        <f t="shared" si="26"/>
        <v>module=xcmar</v>
      </c>
    </row>
    <row r="453" spans="1:7" ht="30" customHeight="1">
      <c r="A453" s="3" t="s">
        <v>2817</v>
      </c>
      <c r="B453" s="3" t="s">
        <v>2</v>
      </c>
      <c r="C453" s="3" t="s">
        <v>3406</v>
      </c>
      <c r="D453" s="3" t="s">
        <v>3926</v>
      </c>
      <c r="E453" s="12" t="s">
        <v>4558</v>
      </c>
      <c r="F453" s="6" t="str">
        <f t="shared" si="25"/>
        <v>module=cmar</v>
      </c>
      <c r="G453" s="6" t="str">
        <f t="shared" si="26"/>
        <v>module=xcmar</v>
      </c>
    </row>
    <row r="454" spans="1:7" ht="30" customHeight="1">
      <c r="A454" s="3" t="s">
        <v>2817</v>
      </c>
      <c r="B454" s="3" t="s">
        <v>2</v>
      </c>
      <c r="C454" s="3" t="s">
        <v>3407</v>
      </c>
      <c r="D454" s="3" t="s">
        <v>3927</v>
      </c>
      <c r="E454" s="12" t="s">
        <v>4559</v>
      </c>
      <c r="F454" s="6" t="str">
        <f t="shared" si="25"/>
        <v>module=cmar</v>
      </c>
      <c r="G454" s="6" t="str">
        <f t="shared" si="26"/>
        <v>module=xcmar</v>
      </c>
    </row>
    <row r="455" spans="1:7" ht="30" customHeight="1">
      <c r="A455" s="3" t="s">
        <v>2817</v>
      </c>
      <c r="B455" s="3" t="s">
        <v>2</v>
      </c>
      <c r="C455" s="3" t="s">
        <v>3408</v>
      </c>
      <c r="D455" s="3" t="s">
        <v>3928</v>
      </c>
      <c r="E455" s="12" t="s">
        <v>4560</v>
      </c>
      <c r="F455" s="6" t="str">
        <f t="shared" si="25"/>
        <v>module=cmar</v>
      </c>
      <c r="G455" s="6" t="str">
        <f t="shared" si="26"/>
        <v>module=xcmar</v>
      </c>
    </row>
    <row r="456" spans="1:7" ht="30" customHeight="1">
      <c r="A456" s="3" t="s">
        <v>2817</v>
      </c>
      <c r="B456" s="3" t="s">
        <v>2</v>
      </c>
      <c r="C456" s="3" t="s">
        <v>3409</v>
      </c>
      <c r="D456" s="3" t="s">
        <v>3929</v>
      </c>
      <c r="E456" s="12" t="s">
        <v>4561</v>
      </c>
      <c r="F456" s="6" t="str">
        <f t="shared" si="25"/>
        <v>module=cmar</v>
      </c>
      <c r="G456" s="6" t="str">
        <f t="shared" si="26"/>
        <v>module=xcmar</v>
      </c>
    </row>
    <row r="457" spans="1:7" ht="30" customHeight="1">
      <c r="A457" s="3" t="s">
        <v>2817</v>
      </c>
      <c r="B457" s="3" t="s">
        <v>2</v>
      </c>
      <c r="C457" s="3" t="s">
        <v>3410</v>
      </c>
      <c r="D457" s="3" t="s">
        <v>3930</v>
      </c>
      <c r="E457" s="12" t="s">
        <v>4562</v>
      </c>
      <c r="F457" s="6" t="str">
        <f t="shared" si="25"/>
        <v>module=cmar</v>
      </c>
      <c r="G457" s="6" t="str">
        <f t="shared" si="26"/>
        <v>module=xcmar</v>
      </c>
    </row>
    <row r="458" spans="1:7" ht="30" customHeight="1">
      <c r="A458" s="3" t="s">
        <v>2817</v>
      </c>
      <c r="B458" s="3" t="s">
        <v>2</v>
      </c>
      <c r="C458" s="3" t="s">
        <v>3411</v>
      </c>
      <c r="D458" s="3" t="s">
        <v>3931</v>
      </c>
      <c r="E458" s="12" t="s">
        <v>4563</v>
      </c>
      <c r="F458" s="6" t="str">
        <f t="shared" si="25"/>
        <v>module=cmar</v>
      </c>
      <c r="G458" s="6" t="str">
        <f t="shared" si="26"/>
        <v>module=xcmar</v>
      </c>
    </row>
    <row r="459" spans="1:7" ht="30" customHeight="1">
      <c r="A459" s="3" t="s">
        <v>2817</v>
      </c>
      <c r="B459" s="3" t="s">
        <v>2</v>
      </c>
      <c r="C459" s="3" t="s">
        <v>3412</v>
      </c>
      <c r="D459" s="3" t="s">
        <v>3932</v>
      </c>
      <c r="E459" s="12" t="s">
        <v>4564</v>
      </c>
      <c r="F459" s="6" t="str">
        <f t="shared" si="25"/>
        <v>module=cmar</v>
      </c>
      <c r="G459" s="6" t="str">
        <f t="shared" si="26"/>
        <v>module=xcmar</v>
      </c>
    </row>
    <row r="460" spans="1:7" ht="30" customHeight="1">
      <c r="A460" s="3" t="s">
        <v>2817</v>
      </c>
      <c r="B460" s="3" t="s">
        <v>2</v>
      </c>
      <c r="C460" s="3" t="s">
        <v>3413</v>
      </c>
      <c r="D460" s="3" t="s">
        <v>3933</v>
      </c>
      <c r="E460" s="12" t="s">
        <v>4565</v>
      </c>
      <c r="F460" s="6" t="str">
        <f t="shared" si="25"/>
        <v>module=cmar</v>
      </c>
      <c r="G460" s="6" t="str">
        <f t="shared" si="26"/>
        <v>module=xcmar</v>
      </c>
    </row>
    <row r="461" spans="1:7" ht="30" customHeight="1">
      <c r="A461" s="3" t="s">
        <v>2817</v>
      </c>
      <c r="B461" s="3" t="s">
        <v>2</v>
      </c>
      <c r="C461" s="3" t="s">
        <v>3414</v>
      </c>
      <c r="D461" s="3" t="s">
        <v>3934</v>
      </c>
      <c r="E461" s="12" t="s">
        <v>4566</v>
      </c>
      <c r="F461" s="6" t="str">
        <f t="shared" si="25"/>
        <v>module=cmar</v>
      </c>
      <c r="G461" s="6" t="str">
        <f t="shared" si="26"/>
        <v>module=xcmar</v>
      </c>
    </row>
    <row r="462" spans="1:7" ht="30" customHeight="1">
      <c r="A462" s="3" t="s">
        <v>2817</v>
      </c>
      <c r="B462" s="3" t="s">
        <v>2</v>
      </c>
      <c r="C462" s="3" t="s">
        <v>3415</v>
      </c>
      <c r="D462" s="3" t="s">
        <v>3935</v>
      </c>
      <c r="E462" s="12" t="s">
        <v>4567</v>
      </c>
      <c r="F462" s="6" t="str">
        <f t="shared" si="25"/>
        <v>module=cmar</v>
      </c>
      <c r="G462" s="6" t="str">
        <f t="shared" si="26"/>
        <v>module=xcmar</v>
      </c>
    </row>
    <row r="463" spans="1:7" ht="30" customHeight="1">
      <c r="A463" s="3" t="s">
        <v>2817</v>
      </c>
      <c r="B463" s="3" t="s">
        <v>2</v>
      </c>
      <c r="C463" s="3" t="s">
        <v>3416</v>
      </c>
      <c r="D463" s="3" t="s">
        <v>3936</v>
      </c>
      <c r="E463" s="12" t="s">
        <v>4568</v>
      </c>
      <c r="F463" s="6" t="str">
        <f t="shared" si="25"/>
        <v>module=cmar</v>
      </c>
      <c r="G463" s="6" t="str">
        <f t="shared" si="26"/>
        <v>module=xcmar</v>
      </c>
    </row>
    <row r="464" spans="1:7" ht="30" customHeight="1">
      <c r="A464" s="3" t="s">
        <v>2817</v>
      </c>
      <c r="B464" s="3" t="s">
        <v>2</v>
      </c>
      <c r="C464" s="3" t="s">
        <v>3417</v>
      </c>
      <c r="D464" s="3" t="s">
        <v>3937</v>
      </c>
      <c r="E464" s="12" t="s">
        <v>4569</v>
      </c>
      <c r="F464" s="6" t="str">
        <f t="shared" si="25"/>
        <v>module=cmar</v>
      </c>
      <c r="G464" s="6" t="str">
        <f t="shared" si="26"/>
        <v>module=xcmar</v>
      </c>
    </row>
    <row r="465" spans="1:7" ht="30" customHeight="1">
      <c r="A465" s="3" t="s">
        <v>2817</v>
      </c>
      <c r="B465" s="3" t="s">
        <v>2</v>
      </c>
      <c r="C465" s="3" t="s">
        <v>3418</v>
      </c>
      <c r="D465" s="3" t="s">
        <v>3938</v>
      </c>
      <c r="E465" s="12" t="s">
        <v>4570</v>
      </c>
      <c r="F465" s="6" t="str">
        <f t="shared" si="25"/>
        <v>module=cmar</v>
      </c>
      <c r="G465" s="6" t="str">
        <f t="shared" si="26"/>
        <v>module=xcmar</v>
      </c>
    </row>
    <row r="466" spans="1:7" ht="30" customHeight="1">
      <c r="A466" s="3" t="s">
        <v>2817</v>
      </c>
      <c r="B466" s="3" t="s">
        <v>2</v>
      </c>
      <c r="C466" s="3" t="s">
        <v>3419</v>
      </c>
      <c r="D466" s="3" t="s">
        <v>3939</v>
      </c>
      <c r="E466" s="12" t="s">
        <v>4571</v>
      </c>
      <c r="F466" s="6" t="str">
        <f t="shared" si="25"/>
        <v>module=cmar</v>
      </c>
      <c r="G466" s="6" t="str">
        <f t="shared" si="26"/>
        <v>module=xcmar</v>
      </c>
    </row>
    <row r="467" spans="1:7" ht="30" customHeight="1">
      <c r="A467" s="3" t="s">
        <v>2817</v>
      </c>
      <c r="B467" s="3" t="s">
        <v>2</v>
      </c>
      <c r="C467" s="3" t="s">
        <v>3420</v>
      </c>
      <c r="D467" s="3" t="s">
        <v>3940</v>
      </c>
      <c r="E467" s="12" t="s">
        <v>4572</v>
      </c>
      <c r="F467" s="6" t="str">
        <f t="shared" si="25"/>
        <v>module=cmar</v>
      </c>
      <c r="G467" s="6" t="str">
        <f t="shared" si="26"/>
        <v>module=xcmar</v>
      </c>
    </row>
    <row r="468" spans="1:7" ht="30" customHeight="1">
      <c r="A468" s="3" t="s">
        <v>2817</v>
      </c>
      <c r="B468" s="3" t="s">
        <v>2</v>
      </c>
      <c r="C468" s="3" t="s">
        <v>3421</v>
      </c>
      <c r="D468" s="3" t="s">
        <v>3941</v>
      </c>
      <c r="E468" s="12" t="s">
        <v>4573</v>
      </c>
      <c r="F468" s="6" t="str">
        <f t="shared" si="25"/>
        <v>module=cmar</v>
      </c>
      <c r="G468" s="6" t="str">
        <f t="shared" si="26"/>
        <v>module=xcmar</v>
      </c>
    </row>
    <row r="469" spans="1:7" ht="30" customHeight="1">
      <c r="A469" s="3" t="s">
        <v>2817</v>
      </c>
      <c r="B469" s="3" t="s">
        <v>2</v>
      </c>
      <c r="C469" s="3" t="s">
        <v>3422</v>
      </c>
      <c r="D469" s="3" t="s">
        <v>3942</v>
      </c>
      <c r="E469" s="12" t="s">
        <v>4574</v>
      </c>
      <c r="F469" s="6" t="str">
        <f t="shared" ref="F469:F501" si="27">HYPERLINK("http://www.ssc.wisc.edu/wlsresearch/documentation/waves/?wave=wls75&amp;module=cmar","module=cmar")</f>
        <v>module=cmar</v>
      </c>
      <c r="G469" s="6" t="str">
        <f t="shared" si="26"/>
        <v>module=xcmar</v>
      </c>
    </row>
    <row r="470" spans="1:7" ht="30" customHeight="1">
      <c r="A470" s="3" t="s">
        <v>2817</v>
      </c>
      <c r="B470" s="3" t="s">
        <v>2</v>
      </c>
      <c r="C470" s="3" t="s">
        <v>3423</v>
      </c>
      <c r="D470" s="3" t="s">
        <v>3943</v>
      </c>
      <c r="E470" s="12" t="s">
        <v>4575</v>
      </c>
      <c r="F470" s="6" t="str">
        <f t="shared" si="27"/>
        <v>module=cmar</v>
      </c>
      <c r="G470" s="6" t="str">
        <f t="shared" si="26"/>
        <v>module=xcmar</v>
      </c>
    </row>
    <row r="471" spans="1:7" ht="30" customHeight="1">
      <c r="A471" s="3" t="s">
        <v>2817</v>
      </c>
      <c r="B471" s="3" t="s">
        <v>2</v>
      </c>
      <c r="C471" s="3" t="s">
        <v>3424</v>
      </c>
      <c r="D471" s="3" t="s">
        <v>3944</v>
      </c>
      <c r="E471" s="12" t="s">
        <v>4576</v>
      </c>
      <c r="F471" s="6" t="str">
        <f t="shared" si="27"/>
        <v>module=cmar</v>
      </c>
      <c r="G471" s="6" t="str">
        <f t="shared" si="26"/>
        <v>module=xcmar</v>
      </c>
    </row>
    <row r="472" spans="1:7" ht="30" customHeight="1">
      <c r="A472" s="3" t="s">
        <v>2817</v>
      </c>
      <c r="B472" s="3" t="s">
        <v>2</v>
      </c>
      <c r="C472" s="3" t="s">
        <v>3425</v>
      </c>
      <c r="D472" s="3" t="s">
        <v>3945</v>
      </c>
      <c r="E472" s="12" t="s">
        <v>4577</v>
      </c>
      <c r="F472" s="6" t="str">
        <f t="shared" si="27"/>
        <v>module=cmar</v>
      </c>
      <c r="G472" s="6" t="str">
        <f t="shared" si="26"/>
        <v>module=xcmar</v>
      </c>
    </row>
    <row r="473" spans="1:7" ht="30" customHeight="1">
      <c r="A473" s="3" t="s">
        <v>2817</v>
      </c>
      <c r="B473" s="3" t="s">
        <v>2</v>
      </c>
      <c r="C473" s="3" t="s">
        <v>3426</v>
      </c>
      <c r="D473" s="3" t="s">
        <v>3946</v>
      </c>
      <c r="E473" s="12" t="s">
        <v>4578</v>
      </c>
      <c r="F473" s="6" t="str">
        <f t="shared" si="27"/>
        <v>module=cmar</v>
      </c>
      <c r="G473" s="6" t="str">
        <f t="shared" si="26"/>
        <v>module=xcmar</v>
      </c>
    </row>
    <row r="474" spans="1:7" ht="30" customHeight="1">
      <c r="A474" s="3" t="s">
        <v>2817</v>
      </c>
      <c r="B474" s="3" t="s">
        <v>2</v>
      </c>
      <c r="C474" s="3" t="s">
        <v>3427</v>
      </c>
      <c r="D474" s="3" t="s">
        <v>3947</v>
      </c>
      <c r="E474" s="12" t="s">
        <v>4579</v>
      </c>
      <c r="F474" s="6" t="str">
        <f t="shared" si="27"/>
        <v>module=cmar</v>
      </c>
      <c r="G474" s="6" t="str">
        <f t="shared" si="26"/>
        <v>module=xcmar</v>
      </c>
    </row>
    <row r="475" spans="1:7" ht="30" customHeight="1">
      <c r="A475" s="3" t="s">
        <v>2817</v>
      </c>
      <c r="B475" s="3" t="s">
        <v>2</v>
      </c>
      <c r="C475" s="3" t="s">
        <v>3428</v>
      </c>
      <c r="D475" s="3" t="s">
        <v>3948</v>
      </c>
      <c r="E475" s="12" t="s">
        <v>4580</v>
      </c>
      <c r="F475" s="6" t="str">
        <f t="shared" si="27"/>
        <v>module=cmar</v>
      </c>
      <c r="G475" s="6" t="str">
        <f t="shared" si="26"/>
        <v>module=xcmar</v>
      </c>
    </row>
    <row r="476" spans="1:7" ht="30" customHeight="1">
      <c r="A476" s="3" t="s">
        <v>2817</v>
      </c>
      <c r="B476" s="3" t="s">
        <v>2</v>
      </c>
      <c r="C476" s="3" t="s">
        <v>3429</v>
      </c>
      <c r="D476" s="3" t="s">
        <v>3949</v>
      </c>
      <c r="E476" s="12" t="s">
        <v>4581</v>
      </c>
      <c r="F476" s="6" t="str">
        <f t="shared" si="27"/>
        <v>module=cmar</v>
      </c>
      <c r="G476" s="6" t="str">
        <f t="shared" si="26"/>
        <v>module=xcmar</v>
      </c>
    </row>
    <row r="477" spans="1:7" ht="30" customHeight="1">
      <c r="A477" s="3" t="s">
        <v>2817</v>
      </c>
      <c r="B477" s="3" t="s">
        <v>2</v>
      </c>
      <c r="C477" s="3" t="s">
        <v>3430</v>
      </c>
      <c r="D477" s="3" t="s">
        <v>3950</v>
      </c>
      <c r="E477" s="12" t="s">
        <v>4582</v>
      </c>
      <c r="F477" s="6" t="str">
        <f t="shared" si="27"/>
        <v>module=cmar</v>
      </c>
      <c r="G477" s="6" t="str">
        <f t="shared" si="26"/>
        <v>module=xcmar</v>
      </c>
    </row>
    <row r="478" spans="1:7" ht="30" customHeight="1">
      <c r="A478" s="3" t="s">
        <v>2817</v>
      </c>
      <c r="B478" s="3" t="s">
        <v>2</v>
      </c>
      <c r="C478" s="3" t="s">
        <v>3431</v>
      </c>
      <c r="D478" s="3" t="s">
        <v>3951</v>
      </c>
      <c r="E478" s="12" t="s">
        <v>4583</v>
      </c>
      <c r="F478" s="6" t="str">
        <f t="shared" si="27"/>
        <v>module=cmar</v>
      </c>
      <c r="G478" s="6" t="str">
        <f t="shared" si="26"/>
        <v>module=xcmar</v>
      </c>
    </row>
    <row r="479" spans="1:7" ht="30" customHeight="1">
      <c r="A479" s="3" t="s">
        <v>2817</v>
      </c>
      <c r="B479" s="3" t="s">
        <v>2</v>
      </c>
      <c r="C479" s="3" t="s">
        <v>3432</v>
      </c>
      <c r="D479" s="3" t="s">
        <v>3952</v>
      </c>
      <c r="E479" s="12" t="s">
        <v>4584</v>
      </c>
      <c r="F479" s="6" t="str">
        <f t="shared" si="27"/>
        <v>module=cmar</v>
      </c>
      <c r="G479" s="6" t="str">
        <f t="shared" si="26"/>
        <v>module=xcmar</v>
      </c>
    </row>
    <row r="480" spans="1:7" ht="30" customHeight="1">
      <c r="A480" s="3" t="s">
        <v>2817</v>
      </c>
      <c r="B480" s="3" t="s">
        <v>2</v>
      </c>
      <c r="C480" s="3" t="s">
        <v>3433</v>
      </c>
      <c r="D480" s="3" t="s">
        <v>3953</v>
      </c>
      <c r="E480" s="12" t="s">
        <v>4585</v>
      </c>
      <c r="F480" s="6" t="str">
        <f t="shared" si="27"/>
        <v>module=cmar</v>
      </c>
      <c r="G480" s="6" t="str">
        <f t="shared" si="26"/>
        <v>module=xcmar</v>
      </c>
    </row>
    <row r="481" spans="1:7" ht="30" customHeight="1">
      <c r="A481" s="3" t="s">
        <v>2817</v>
      </c>
      <c r="B481" s="3" t="s">
        <v>2</v>
      </c>
      <c r="C481" s="3" t="s">
        <v>3434</v>
      </c>
      <c r="D481" s="3" t="s">
        <v>3954</v>
      </c>
      <c r="E481" s="12" t="s">
        <v>4586</v>
      </c>
      <c r="F481" s="6" t="str">
        <f t="shared" si="27"/>
        <v>module=cmar</v>
      </c>
      <c r="G481" s="6" t="str">
        <f t="shared" si="26"/>
        <v>module=xcmar</v>
      </c>
    </row>
    <row r="482" spans="1:7" ht="30" customHeight="1">
      <c r="A482" s="3" t="s">
        <v>2817</v>
      </c>
      <c r="B482" s="3" t="s">
        <v>2</v>
      </c>
      <c r="C482" s="3" t="s">
        <v>3435</v>
      </c>
      <c r="D482" s="3" t="s">
        <v>3955</v>
      </c>
      <c r="E482" s="12" t="s">
        <v>4587</v>
      </c>
      <c r="F482" s="6" t="str">
        <f t="shared" si="27"/>
        <v>module=cmar</v>
      </c>
      <c r="G482" s="6" t="str">
        <f t="shared" si="26"/>
        <v>module=xcmar</v>
      </c>
    </row>
    <row r="483" spans="1:7" ht="30" customHeight="1">
      <c r="A483" s="3" t="s">
        <v>2817</v>
      </c>
      <c r="B483" s="3" t="s">
        <v>2</v>
      </c>
      <c r="C483" s="3" t="s">
        <v>3436</v>
      </c>
      <c r="D483" s="3" t="s">
        <v>3956</v>
      </c>
      <c r="E483" s="12" t="s">
        <v>4588</v>
      </c>
      <c r="F483" s="6" t="str">
        <f t="shared" si="27"/>
        <v>module=cmar</v>
      </c>
      <c r="G483" s="6" t="str">
        <f t="shared" si="26"/>
        <v>module=xcmar</v>
      </c>
    </row>
    <row r="484" spans="1:7" ht="30" customHeight="1">
      <c r="A484" s="3" t="s">
        <v>2817</v>
      </c>
      <c r="B484" s="3" t="s">
        <v>3</v>
      </c>
      <c r="C484" s="3" t="s">
        <v>3437</v>
      </c>
      <c r="D484" s="3" t="s">
        <v>3437</v>
      </c>
      <c r="E484" s="12" t="s">
        <v>4589</v>
      </c>
      <c r="F484" s="6" t="str">
        <f t="shared" si="27"/>
        <v>module=cmar</v>
      </c>
      <c r="G484" s="3" t="s">
        <v>114</v>
      </c>
    </row>
    <row r="485" spans="1:7" ht="30" customHeight="1">
      <c r="A485" s="3" t="s">
        <v>2817</v>
      </c>
      <c r="B485" s="3" t="s">
        <v>3</v>
      </c>
      <c r="C485" s="3" t="s">
        <v>3438</v>
      </c>
      <c r="D485" s="3" t="s">
        <v>3438</v>
      </c>
      <c r="E485" s="12" t="s">
        <v>4590</v>
      </c>
      <c r="F485" s="6" t="str">
        <f t="shared" si="27"/>
        <v>module=cmar</v>
      </c>
      <c r="G485" s="3" t="s">
        <v>114</v>
      </c>
    </row>
    <row r="486" spans="1:7" ht="30" customHeight="1">
      <c r="A486" s="3" t="s">
        <v>2817</v>
      </c>
      <c r="B486" s="3" t="s">
        <v>3</v>
      </c>
      <c r="C486" s="3" t="s">
        <v>3439</v>
      </c>
      <c r="D486" s="3" t="s">
        <v>3439</v>
      </c>
      <c r="E486" s="12" t="s">
        <v>4591</v>
      </c>
      <c r="F486" s="6" t="str">
        <f t="shared" si="27"/>
        <v>module=cmar</v>
      </c>
      <c r="G486" s="3" t="s">
        <v>114</v>
      </c>
    </row>
    <row r="487" spans="1:7" ht="30" customHeight="1">
      <c r="A487" s="3" t="s">
        <v>2817</v>
      </c>
      <c r="B487" s="3" t="s">
        <v>3</v>
      </c>
      <c r="C487" s="3" t="s">
        <v>3440</v>
      </c>
      <c r="D487" s="3" t="s">
        <v>3440</v>
      </c>
      <c r="E487" s="12" t="s">
        <v>4592</v>
      </c>
      <c r="F487" s="6" t="str">
        <f t="shared" si="27"/>
        <v>module=cmar</v>
      </c>
      <c r="G487" s="3" t="s">
        <v>114</v>
      </c>
    </row>
    <row r="488" spans="1:7" ht="30" customHeight="1">
      <c r="A488" s="3" t="s">
        <v>2817</v>
      </c>
      <c r="B488" s="3" t="s">
        <v>3</v>
      </c>
      <c r="C488" s="3" t="s">
        <v>3441</v>
      </c>
      <c r="D488" s="3" t="s">
        <v>3441</v>
      </c>
      <c r="E488" s="12" t="s">
        <v>4593</v>
      </c>
      <c r="F488" s="6" t="str">
        <f t="shared" si="27"/>
        <v>module=cmar</v>
      </c>
      <c r="G488" s="3" t="s">
        <v>114</v>
      </c>
    </row>
    <row r="489" spans="1:7" ht="30" customHeight="1">
      <c r="A489" s="3" t="s">
        <v>2817</v>
      </c>
      <c r="B489" s="3" t="s">
        <v>3</v>
      </c>
      <c r="C489" s="3" t="s">
        <v>3442</v>
      </c>
      <c r="D489" s="3" t="s">
        <v>3442</v>
      </c>
      <c r="E489" s="12" t="s">
        <v>4594</v>
      </c>
      <c r="F489" s="6" t="str">
        <f t="shared" si="27"/>
        <v>module=cmar</v>
      </c>
      <c r="G489" s="3" t="s">
        <v>114</v>
      </c>
    </row>
    <row r="490" spans="1:7" ht="30" customHeight="1">
      <c r="A490" s="3" t="s">
        <v>2817</v>
      </c>
      <c r="B490" s="3" t="s">
        <v>3</v>
      </c>
      <c r="C490" s="3" t="s">
        <v>3443</v>
      </c>
      <c r="D490" s="3" t="s">
        <v>3443</v>
      </c>
      <c r="E490" s="12" t="s">
        <v>4595</v>
      </c>
      <c r="F490" s="6" t="str">
        <f t="shared" si="27"/>
        <v>module=cmar</v>
      </c>
      <c r="G490" s="3" t="s">
        <v>114</v>
      </c>
    </row>
    <row r="491" spans="1:7" ht="30" customHeight="1">
      <c r="A491" s="3" t="s">
        <v>2817</v>
      </c>
      <c r="B491" s="3" t="s">
        <v>3</v>
      </c>
      <c r="C491" s="3" t="s">
        <v>3444</v>
      </c>
      <c r="D491" s="3" t="s">
        <v>3444</v>
      </c>
      <c r="E491" s="12" t="s">
        <v>4596</v>
      </c>
      <c r="F491" s="6" t="str">
        <f t="shared" si="27"/>
        <v>module=cmar</v>
      </c>
      <c r="G491" s="3" t="s">
        <v>114</v>
      </c>
    </row>
    <row r="492" spans="1:7" ht="30" customHeight="1">
      <c r="A492" s="3" t="s">
        <v>2817</v>
      </c>
      <c r="B492" s="3" t="s">
        <v>3</v>
      </c>
      <c r="C492" s="3" t="s">
        <v>3445</v>
      </c>
      <c r="D492" s="3" t="s">
        <v>3445</v>
      </c>
      <c r="E492" s="12" t="s">
        <v>4597</v>
      </c>
      <c r="F492" s="6" t="str">
        <f t="shared" si="27"/>
        <v>module=cmar</v>
      </c>
      <c r="G492" s="3" t="s">
        <v>114</v>
      </c>
    </row>
    <row r="493" spans="1:7" ht="30" customHeight="1">
      <c r="A493" s="3" t="s">
        <v>2817</v>
      </c>
      <c r="B493" s="3" t="s">
        <v>3</v>
      </c>
      <c r="C493" s="3" t="s">
        <v>3446</v>
      </c>
      <c r="D493" s="3" t="s">
        <v>3446</v>
      </c>
      <c r="E493" s="12" t="s">
        <v>4598</v>
      </c>
      <c r="F493" s="6" t="str">
        <f t="shared" si="27"/>
        <v>module=cmar</v>
      </c>
      <c r="G493" s="3" t="s">
        <v>114</v>
      </c>
    </row>
    <row r="494" spans="1:7" ht="30" customHeight="1">
      <c r="A494" s="3" t="s">
        <v>2817</v>
      </c>
      <c r="B494" s="3" t="s">
        <v>3</v>
      </c>
      <c r="C494" s="3" t="s">
        <v>3447</v>
      </c>
      <c r="D494" s="3" t="s">
        <v>3447</v>
      </c>
      <c r="E494" s="12" t="s">
        <v>4599</v>
      </c>
      <c r="F494" s="6" t="str">
        <f t="shared" si="27"/>
        <v>module=cmar</v>
      </c>
      <c r="G494" s="3" t="s">
        <v>114</v>
      </c>
    </row>
    <row r="495" spans="1:7" ht="30" customHeight="1">
      <c r="A495" s="3" t="s">
        <v>2817</v>
      </c>
      <c r="B495" s="3" t="s">
        <v>3</v>
      </c>
      <c r="C495" s="3" t="s">
        <v>3448</v>
      </c>
      <c r="D495" s="3" t="s">
        <v>3448</v>
      </c>
      <c r="E495" s="12" t="s">
        <v>4600</v>
      </c>
      <c r="F495" s="6" t="str">
        <f t="shared" si="27"/>
        <v>module=cmar</v>
      </c>
      <c r="G495" s="3" t="s">
        <v>114</v>
      </c>
    </row>
    <row r="496" spans="1:7" ht="30" customHeight="1">
      <c r="A496" s="3" t="s">
        <v>2817</v>
      </c>
      <c r="B496" s="3" t="s">
        <v>3</v>
      </c>
      <c r="C496" s="3" t="s">
        <v>3449</v>
      </c>
      <c r="D496" s="3" t="s">
        <v>3449</v>
      </c>
      <c r="E496" s="12" t="s">
        <v>4601</v>
      </c>
      <c r="F496" s="6" t="str">
        <f t="shared" si="27"/>
        <v>module=cmar</v>
      </c>
      <c r="G496" s="3" t="s">
        <v>114</v>
      </c>
    </row>
    <row r="497" spans="1:7" ht="30" customHeight="1">
      <c r="A497" s="3" t="s">
        <v>2817</v>
      </c>
      <c r="B497" s="3" t="s">
        <v>3</v>
      </c>
      <c r="C497" s="3" t="s">
        <v>3450</v>
      </c>
      <c r="D497" s="3" t="s">
        <v>3450</v>
      </c>
      <c r="E497" s="12" t="s">
        <v>4602</v>
      </c>
      <c r="F497" s="6" t="str">
        <f t="shared" si="27"/>
        <v>module=cmar</v>
      </c>
      <c r="G497" s="3" t="s">
        <v>114</v>
      </c>
    </row>
    <row r="498" spans="1:7" ht="30" customHeight="1">
      <c r="A498" s="3" t="s">
        <v>2817</v>
      </c>
      <c r="B498" s="3" t="s">
        <v>3</v>
      </c>
      <c r="C498" s="3" t="s">
        <v>3451</v>
      </c>
      <c r="D498" s="3" t="s">
        <v>3451</v>
      </c>
      <c r="E498" s="12" t="s">
        <v>4603</v>
      </c>
      <c r="F498" s="6" t="str">
        <f t="shared" si="27"/>
        <v>module=cmar</v>
      </c>
      <c r="G498" s="3" t="s">
        <v>114</v>
      </c>
    </row>
    <row r="499" spans="1:7" ht="30" customHeight="1">
      <c r="A499" s="3" t="s">
        <v>2817</v>
      </c>
      <c r="B499" s="3" t="s">
        <v>3</v>
      </c>
      <c r="C499" s="3" t="s">
        <v>3452</v>
      </c>
      <c r="D499" s="3" t="s">
        <v>3452</v>
      </c>
      <c r="E499" s="12" t="s">
        <v>4604</v>
      </c>
      <c r="F499" s="6" t="str">
        <f t="shared" si="27"/>
        <v>module=cmar</v>
      </c>
      <c r="G499" s="3" t="s">
        <v>114</v>
      </c>
    </row>
    <row r="500" spans="1:7" ht="30" customHeight="1">
      <c r="A500" s="3" t="s">
        <v>2817</v>
      </c>
      <c r="B500" s="3" t="s">
        <v>3</v>
      </c>
      <c r="C500" s="3" t="s">
        <v>3453</v>
      </c>
      <c r="D500" s="3" t="s">
        <v>3453</v>
      </c>
      <c r="E500" s="12" t="s">
        <v>4605</v>
      </c>
      <c r="F500" s="6" t="str">
        <f t="shared" si="27"/>
        <v>module=cmar</v>
      </c>
      <c r="G500" s="3" t="s">
        <v>114</v>
      </c>
    </row>
    <row r="501" spans="1:7" ht="30" customHeight="1">
      <c r="A501" s="3" t="s">
        <v>2817</v>
      </c>
      <c r="B501" s="3" t="s">
        <v>3</v>
      </c>
      <c r="C501" s="3" t="s">
        <v>3454</v>
      </c>
      <c r="D501" s="3" t="s">
        <v>3454</v>
      </c>
      <c r="E501" s="12" t="s">
        <v>4606</v>
      </c>
      <c r="F501" s="6" t="str">
        <f t="shared" si="27"/>
        <v>module=cmar</v>
      </c>
      <c r="G501" s="3" t="s">
        <v>114</v>
      </c>
    </row>
    <row r="502" spans="1:7" ht="30" customHeight="1">
      <c r="A502" s="3" t="s">
        <v>2951</v>
      </c>
      <c r="B502" s="3" t="s">
        <v>2</v>
      </c>
      <c r="C502" s="3" t="s">
        <v>3455</v>
      </c>
      <c r="D502" s="3" t="s">
        <v>3957</v>
      </c>
      <c r="E502" s="12" t="s">
        <v>4607</v>
      </c>
      <c r="F502" s="6" t="str">
        <f t="shared" ref="F502:F533" si="28">HYPERLINK("http://www.ssc.wisc.edu/wlsresearch/documentation/waves/?wave=wls75&amp;module=ckid","module=ckid")</f>
        <v>module=ckid</v>
      </c>
      <c r="G502" s="6" t="str">
        <f t="shared" ref="G502:G549" si="29">HYPERLINK("http://www.ssc.wisc.edu/wlsresearch/documentation/waves/?wave=wls77&amp;module=xckid","module=xckid")</f>
        <v>module=xckid</v>
      </c>
    </row>
    <row r="503" spans="1:7" ht="30" customHeight="1">
      <c r="A503" s="3" t="s">
        <v>2951</v>
      </c>
      <c r="B503" s="3" t="s">
        <v>2</v>
      </c>
      <c r="C503" s="3" t="s">
        <v>3456</v>
      </c>
      <c r="D503" s="3" t="s">
        <v>3958</v>
      </c>
      <c r="E503" s="12" t="s">
        <v>4608</v>
      </c>
      <c r="F503" s="6" t="str">
        <f t="shared" si="28"/>
        <v>module=ckid</v>
      </c>
      <c r="G503" s="6" t="str">
        <f t="shared" si="29"/>
        <v>module=xckid</v>
      </c>
    </row>
    <row r="504" spans="1:7" ht="30" customHeight="1">
      <c r="A504" s="3" t="s">
        <v>2951</v>
      </c>
      <c r="B504" s="3" t="s">
        <v>2</v>
      </c>
      <c r="C504" s="3" t="s">
        <v>3457</v>
      </c>
      <c r="D504" s="3" t="s">
        <v>3959</v>
      </c>
      <c r="E504" s="12" t="s">
        <v>4609</v>
      </c>
      <c r="F504" s="6" t="str">
        <f t="shared" si="28"/>
        <v>module=ckid</v>
      </c>
      <c r="G504" s="6" t="str">
        <f t="shared" si="29"/>
        <v>module=xckid</v>
      </c>
    </row>
    <row r="505" spans="1:7" ht="30" customHeight="1">
      <c r="A505" s="3" t="s">
        <v>2951</v>
      </c>
      <c r="B505" s="3" t="s">
        <v>2</v>
      </c>
      <c r="C505" s="3" t="s">
        <v>3458</v>
      </c>
      <c r="D505" s="3" t="s">
        <v>3960</v>
      </c>
      <c r="E505" s="12" t="s">
        <v>4610</v>
      </c>
      <c r="F505" s="6" t="str">
        <f t="shared" si="28"/>
        <v>module=ckid</v>
      </c>
      <c r="G505" s="6" t="str">
        <f t="shared" si="29"/>
        <v>module=xckid</v>
      </c>
    </row>
    <row r="506" spans="1:7" ht="30" customHeight="1">
      <c r="A506" s="3" t="s">
        <v>2951</v>
      </c>
      <c r="B506" s="3" t="s">
        <v>2</v>
      </c>
      <c r="C506" s="3" t="s">
        <v>3459</v>
      </c>
      <c r="D506" s="3" t="s">
        <v>3961</v>
      </c>
      <c r="E506" s="12" t="s">
        <v>4611</v>
      </c>
      <c r="F506" s="6" t="str">
        <f t="shared" si="28"/>
        <v>module=ckid</v>
      </c>
      <c r="G506" s="6" t="str">
        <f t="shared" si="29"/>
        <v>module=xckid</v>
      </c>
    </row>
    <row r="507" spans="1:7" ht="30" customHeight="1">
      <c r="A507" s="3" t="s">
        <v>2951</v>
      </c>
      <c r="B507" s="3" t="s">
        <v>2</v>
      </c>
      <c r="C507" s="3" t="s">
        <v>3460</v>
      </c>
      <c r="D507" s="3" t="s">
        <v>3962</v>
      </c>
      <c r="E507" s="12" t="s">
        <v>4612</v>
      </c>
      <c r="F507" s="6" t="str">
        <f t="shared" si="28"/>
        <v>module=ckid</v>
      </c>
      <c r="G507" s="6" t="str">
        <f t="shared" si="29"/>
        <v>module=xckid</v>
      </c>
    </row>
    <row r="508" spans="1:7" ht="30" customHeight="1">
      <c r="A508" s="3" t="s">
        <v>2951</v>
      </c>
      <c r="B508" s="3" t="s">
        <v>2</v>
      </c>
      <c r="C508" s="3" t="s">
        <v>3461</v>
      </c>
      <c r="D508" s="3" t="s">
        <v>3963</v>
      </c>
      <c r="E508" s="12" t="s">
        <v>4613</v>
      </c>
      <c r="F508" s="6" t="str">
        <f t="shared" si="28"/>
        <v>module=ckid</v>
      </c>
      <c r="G508" s="6" t="str">
        <f t="shared" si="29"/>
        <v>module=xckid</v>
      </c>
    </row>
    <row r="509" spans="1:7" ht="30" customHeight="1">
      <c r="A509" s="3" t="s">
        <v>2951</v>
      </c>
      <c r="B509" s="3" t="s">
        <v>2</v>
      </c>
      <c r="C509" s="3" t="s">
        <v>3462</v>
      </c>
      <c r="D509" s="3" t="s">
        <v>3964</v>
      </c>
      <c r="E509" s="12" t="s">
        <v>4614</v>
      </c>
      <c r="F509" s="6" t="str">
        <f t="shared" si="28"/>
        <v>module=ckid</v>
      </c>
      <c r="G509" s="6" t="str">
        <f t="shared" si="29"/>
        <v>module=xckid</v>
      </c>
    </row>
    <row r="510" spans="1:7" ht="30" customHeight="1">
      <c r="A510" s="3" t="s">
        <v>2951</v>
      </c>
      <c r="B510" s="3" t="s">
        <v>2</v>
      </c>
      <c r="C510" s="3" t="s">
        <v>3463</v>
      </c>
      <c r="D510" s="3" t="s">
        <v>3965</v>
      </c>
      <c r="E510" s="12" t="s">
        <v>4615</v>
      </c>
      <c r="F510" s="6" t="str">
        <f t="shared" si="28"/>
        <v>module=ckid</v>
      </c>
      <c r="G510" s="6" t="str">
        <f t="shared" si="29"/>
        <v>module=xckid</v>
      </c>
    </row>
    <row r="511" spans="1:7" ht="30" customHeight="1">
      <c r="A511" s="3" t="s">
        <v>2951</v>
      </c>
      <c r="B511" s="3" t="s">
        <v>2</v>
      </c>
      <c r="C511" s="3" t="s">
        <v>3464</v>
      </c>
      <c r="D511" s="3" t="s">
        <v>3966</v>
      </c>
      <c r="E511" s="12" t="s">
        <v>4616</v>
      </c>
      <c r="F511" s="6" t="str">
        <f t="shared" si="28"/>
        <v>module=ckid</v>
      </c>
      <c r="G511" s="6" t="str">
        <f t="shared" si="29"/>
        <v>module=xckid</v>
      </c>
    </row>
    <row r="512" spans="1:7" ht="30" customHeight="1">
      <c r="A512" s="3" t="s">
        <v>2951</v>
      </c>
      <c r="B512" s="3" t="s">
        <v>2</v>
      </c>
      <c r="C512" s="3" t="s">
        <v>3465</v>
      </c>
      <c r="D512" s="3" t="s">
        <v>3967</v>
      </c>
      <c r="E512" s="12" t="s">
        <v>4617</v>
      </c>
      <c r="F512" s="6" t="str">
        <f t="shared" si="28"/>
        <v>module=ckid</v>
      </c>
      <c r="G512" s="6" t="str">
        <f t="shared" si="29"/>
        <v>module=xckid</v>
      </c>
    </row>
    <row r="513" spans="1:7" ht="30" customHeight="1">
      <c r="A513" s="3" t="s">
        <v>2951</v>
      </c>
      <c r="B513" s="3" t="s">
        <v>2</v>
      </c>
      <c r="C513" s="3" t="s">
        <v>3466</v>
      </c>
      <c r="D513" s="3" t="s">
        <v>3968</v>
      </c>
      <c r="E513" s="12" t="s">
        <v>4618</v>
      </c>
      <c r="F513" s="6" t="str">
        <f t="shared" si="28"/>
        <v>module=ckid</v>
      </c>
      <c r="G513" s="6" t="str">
        <f t="shared" si="29"/>
        <v>module=xckid</v>
      </c>
    </row>
    <row r="514" spans="1:7" ht="30" customHeight="1">
      <c r="A514" s="3" t="s">
        <v>2951</v>
      </c>
      <c r="B514" s="3" t="s">
        <v>2</v>
      </c>
      <c r="C514" s="3" t="s">
        <v>3467</v>
      </c>
      <c r="D514" s="3" t="s">
        <v>3969</v>
      </c>
      <c r="E514" s="12" t="s">
        <v>4619</v>
      </c>
      <c r="F514" s="6" t="str">
        <f t="shared" si="28"/>
        <v>module=ckid</v>
      </c>
      <c r="G514" s="6" t="str">
        <f t="shared" si="29"/>
        <v>module=xckid</v>
      </c>
    </row>
    <row r="515" spans="1:7" ht="30" customHeight="1">
      <c r="A515" s="3" t="s">
        <v>2951</v>
      </c>
      <c r="B515" s="3" t="s">
        <v>2</v>
      </c>
      <c r="C515" s="3" t="s">
        <v>3468</v>
      </c>
      <c r="D515" s="3" t="s">
        <v>3970</v>
      </c>
      <c r="E515" s="12" t="s">
        <v>4620</v>
      </c>
      <c r="F515" s="6" t="str">
        <f t="shared" si="28"/>
        <v>module=ckid</v>
      </c>
      <c r="G515" s="6" t="str">
        <f t="shared" si="29"/>
        <v>module=xckid</v>
      </c>
    </row>
    <row r="516" spans="1:7" ht="30" customHeight="1">
      <c r="A516" s="3" t="s">
        <v>2951</v>
      </c>
      <c r="B516" s="3" t="s">
        <v>2</v>
      </c>
      <c r="C516" s="3" t="s">
        <v>3469</v>
      </c>
      <c r="D516" s="3" t="s">
        <v>3971</v>
      </c>
      <c r="E516" s="12" t="s">
        <v>4621</v>
      </c>
      <c r="F516" s="6" t="str">
        <f t="shared" si="28"/>
        <v>module=ckid</v>
      </c>
      <c r="G516" s="6" t="str">
        <f t="shared" si="29"/>
        <v>module=xckid</v>
      </c>
    </row>
    <row r="517" spans="1:7" ht="30" customHeight="1">
      <c r="A517" s="3" t="s">
        <v>2951</v>
      </c>
      <c r="B517" s="3" t="s">
        <v>2</v>
      </c>
      <c r="C517" s="3" t="s">
        <v>3470</v>
      </c>
      <c r="D517" s="3" t="s">
        <v>3972</v>
      </c>
      <c r="E517" s="12" t="s">
        <v>4622</v>
      </c>
      <c r="F517" s="6" t="str">
        <f t="shared" si="28"/>
        <v>module=ckid</v>
      </c>
      <c r="G517" s="6" t="str">
        <f t="shared" si="29"/>
        <v>module=xckid</v>
      </c>
    </row>
    <row r="518" spans="1:7" ht="30" customHeight="1">
      <c r="A518" s="3" t="s">
        <v>2951</v>
      </c>
      <c r="B518" s="3" t="s">
        <v>2</v>
      </c>
      <c r="C518" s="3" t="s">
        <v>3471</v>
      </c>
      <c r="D518" s="3" t="s">
        <v>3973</v>
      </c>
      <c r="E518" s="12" t="s">
        <v>4623</v>
      </c>
      <c r="F518" s="6" t="str">
        <f t="shared" si="28"/>
        <v>module=ckid</v>
      </c>
      <c r="G518" s="6" t="str">
        <f t="shared" si="29"/>
        <v>module=xckid</v>
      </c>
    </row>
    <row r="519" spans="1:7" ht="30" customHeight="1">
      <c r="A519" s="3" t="s">
        <v>2951</v>
      </c>
      <c r="B519" s="3" t="s">
        <v>2</v>
      </c>
      <c r="C519" s="3" t="s">
        <v>3472</v>
      </c>
      <c r="D519" s="3" t="s">
        <v>3974</v>
      </c>
      <c r="E519" s="12" t="s">
        <v>4624</v>
      </c>
      <c r="F519" s="6" t="str">
        <f t="shared" si="28"/>
        <v>module=ckid</v>
      </c>
      <c r="G519" s="6" t="str">
        <f t="shared" si="29"/>
        <v>module=xckid</v>
      </c>
    </row>
    <row r="520" spans="1:7" ht="30" customHeight="1">
      <c r="A520" s="3" t="s">
        <v>2951</v>
      </c>
      <c r="B520" s="3" t="s">
        <v>2</v>
      </c>
      <c r="C520" s="3" t="s">
        <v>3473</v>
      </c>
      <c r="D520" s="3" t="s">
        <v>3975</v>
      </c>
      <c r="E520" s="12" t="s">
        <v>4625</v>
      </c>
      <c r="F520" s="6" t="str">
        <f t="shared" si="28"/>
        <v>module=ckid</v>
      </c>
      <c r="G520" s="6" t="str">
        <f t="shared" si="29"/>
        <v>module=xckid</v>
      </c>
    </row>
    <row r="521" spans="1:7" ht="30" customHeight="1">
      <c r="A521" s="3" t="s">
        <v>2951</v>
      </c>
      <c r="B521" s="3" t="s">
        <v>2</v>
      </c>
      <c r="C521" s="3" t="s">
        <v>3474</v>
      </c>
      <c r="D521" s="3" t="s">
        <v>3976</v>
      </c>
      <c r="E521" s="12" t="s">
        <v>4626</v>
      </c>
      <c r="F521" s="6" t="str">
        <f t="shared" si="28"/>
        <v>module=ckid</v>
      </c>
      <c r="G521" s="6" t="str">
        <f t="shared" si="29"/>
        <v>module=xckid</v>
      </c>
    </row>
    <row r="522" spans="1:7" ht="30" customHeight="1">
      <c r="A522" s="3" t="s">
        <v>2951</v>
      </c>
      <c r="B522" s="3" t="s">
        <v>2</v>
      </c>
      <c r="C522" s="3" t="s">
        <v>3475</v>
      </c>
      <c r="D522" s="3" t="s">
        <v>3977</v>
      </c>
      <c r="E522" s="12" t="s">
        <v>4627</v>
      </c>
      <c r="F522" s="6" t="str">
        <f t="shared" si="28"/>
        <v>module=ckid</v>
      </c>
      <c r="G522" s="6" t="str">
        <f t="shared" si="29"/>
        <v>module=xckid</v>
      </c>
    </row>
    <row r="523" spans="1:7" ht="30" customHeight="1">
      <c r="A523" s="3" t="s">
        <v>2951</v>
      </c>
      <c r="B523" s="3" t="s">
        <v>2</v>
      </c>
      <c r="C523" s="3" t="s">
        <v>3476</v>
      </c>
      <c r="D523" s="3" t="s">
        <v>3978</v>
      </c>
      <c r="E523" s="12" t="s">
        <v>4628</v>
      </c>
      <c r="F523" s="6" t="str">
        <f t="shared" si="28"/>
        <v>module=ckid</v>
      </c>
      <c r="G523" s="6" t="str">
        <f t="shared" si="29"/>
        <v>module=xckid</v>
      </c>
    </row>
    <row r="524" spans="1:7" ht="30" customHeight="1">
      <c r="A524" s="3" t="s">
        <v>2951</v>
      </c>
      <c r="B524" s="3" t="s">
        <v>2</v>
      </c>
      <c r="C524" s="3" t="s">
        <v>3477</v>
      </c>
      <c r="D524" s="3" t="s">
        <v>3979</v>
      </c>
      <c r="E524" s="12" t="s">
        <v>4629</v>
      </c>
      <c r="F524" s="6" t="str">
        <f t="shared" si="28"/>
        <v>module=ckid</v>
      </c>
      <c r="G524" s="6" t="str">
        <f t="shared" si="29"/>
        <v>module=xckid</v>
      </c>
    </row>
    <row r="525" spans="1:7" ht="30" customHeight="1">
      <c r="A525" s="3" t="s">
        <v>2951</v>
      </c>
      <c r="B525" s="3" t="s">
        <v>2</v>
      </c>
      <c r="C525" s="3" t="s">
        <v>3478</v>
      </c>
      <c r="D525" s="3" t="s">
        <v>3980</v>
      </c>
      <c r="E525" s="12" t="s">
        <v>4630</v>
      </c>
      <c r="F525" s="6" t="str">
        <f t="shared" si="28"/>
        <v>module=ckid</v>
      </c>
      <c r="G525" s="6" t="str">
        <f t="shared" si="29"/>
        <v>module=xckid</v>
      </c>
    </row>
    <row r="526" spans="1:7" ht="30" customHeight="1">
      <c r="A526" s="3" t="s">
        <v>2951</v>
      </c>
      <c r="B526" s="3" t="s">
        <v>2</v>
      </c>
      <c r="C526" s="3" t="s">
        <v>3479</v>
      </c>
      <c r="D526" s="3" t="s">
        <v>3981</v>
      </c>
      <c r="E526" s="12" t="s">
        <v>4631</v>
      </c>
      <c r="F526" s="6" t="str">
        <f t="shared" si="28"/>
        <v>module=ckid</v>
      </c>
      <c r="G526" s="6" t="str">
        <f t="shared" si="29"/>
        <v>module=xckid</v>
      </c>
    </row>
    <row r="527" spans="1:7" ht="30" customHeight="1">
      <c r="A527" s="3" t="s">
        <v>2951</v>
      </c>
      <c r="B527" s="3" t="s">
        <v>2</v>
      </c>
      <c r="C527" s="3" t="s">
        <v>3480</v>
      </c>
      <c r="D527" s="3" t="s">
        <v>3982</v>
      </c>
      <c r="E527" s="12" t="s">
        <v>4632</v>
      </c>
      <c r="F527" s="6" t="str">
        <f t="shared" si="28"/>
        <v>module=ckid</v>
      </c>
      <c r="G527" s="6" t="str">
        <f t="shared" si="29"/>
        <v>module=xckid</v>
      </c>
    </row>
    <row r="528" spans="1:7" ht="30" customHeight="1">
      <c r="A528" s="3" t="s">
        <v>2951</v>
      </c>
      <c r="B528" s="3" t="s">
        <v>2</v>
      </c>
      <c r="C528" s="3" t="s">
        <v>3481</v>
      </c>
      <c r="D528" s="3" t="s">
        <v>3983</v>
      </c>
      <c r="E528" s="12" t="s">
        <v>4633</v>
      </c>
      <c r="F528" s="6" t="str">
        <f t="shared" si="28"/>
        <v>module=ckid</v>
      </c>
      <c r="G528" s="6" t="str">
        <f t="shared" si="29"/>
        <v>module=xckid</v>
      </c>
    </row>
    <row r="529" spans="1:7" ht="30" customHeight="1">
      <c r="A529" s="3" t="s">
        <v>2951</v>
      </c>
      <c r="B529" s="3" t="s">
        <v>2</v>
      </c>
      <c r="C529" s="3" t="s">
        <v>3482</v>
      </c>
      <c r="D529" s="3" t="s">
        <v>3984</v>
      </c>
      <c r="E529" s="12" t="s">
        <v>4634</v>
      </c>
      <c r="F529" s="6" t="str">
        <f t="shared" si="28"/>
        <v>module=ckid</v>
      </c>
      <c r="G529" s="6" t="str">
        <f t="shared" si="29"/>
        <v>module=xckid</v>
      </c>
    </row>
    <row r="530" spans="1:7" ht="30" customHeight="1">
      <c r="A530" s="3" t="s">
        <v>2951</v>
      </c>
      <c r="B530" s="3" t="s">
        <v>2</v>
      </c>
      <c r="C530" s="3" t="s">
        <v>3483</v>
      </c>
      <c r="D530" s="3" t="s">
        <v>3985</v>
      </c>
      <c r="E530" s="12" t="s">
        <v>4635</v>
      </c>
      <c r="F530" s="6" t="str">
        <f t="shared" si="28"/>
        <v>module=ckid</v>
      </c>
      <c r="G530" s="6" t="str">
        <f t="shared" si="29"/>
        <v>module=xckid</v>
      </c>
    </row>
    <row r="531" spans="1:7" ht="30" customHeight="1">
      <c r="A531" s="3" t="s">
        <v>2951</v>
      </c>
      <c r="B531" s="3" t="s">
        <v>2</v>
      </c>
      <c r="C531" s="3" t="s">
        <v>3484</v>
      </c>
      <c r="D531" s="3" t="s">
        <v>3986</v>
      </c>
      <c r="E531" s="12" t="s">
        <v>4636</v>
      </c>
      <c r="F531" s="6" t="str">
        <f t="shared" si="28"/>
        <v>module=ckid</v>
      </c>
      <c r="G531" s="6" t="str">
        <f t="shared" si="29"/>
        <v>module=xckid</v>
      </c>
    </row>
    <row r="532" spans="1:7" ht="30" customHeight="1">
      <c r="A532" s="3" t="s">
        <v>2951</v>
      </c>
      <c r="B532" s="3" t="s">
        <v>2</v>
      </c>
      <c r="C532" s="3" t="s">
        <v>3485</v>
      </c>
      <c r="D532" s="3" t="s">
        <v>3987</v>
      </c>
      <c r="E532" s="12" t="s">
        <v>4637</v>
      </c>
      <c r="F532" s="6" t="str">
        <f t="shared" si="28"/>
        <v>module=ckid</v>
      </c>
      <c r="G532" s="6" t="str">
        <f t="shared" si="29"/>
        <v>module=xckid</v>
      </c>
    </row>
    <row r="533" spans="1:7" ht="30" customHeight="1">
      <c r="A533" s="3" t="s">
        <v>2951</v>
      </c>
      <c r="B533" s="3" t="s">
        <v>2</v>
      </c>
      <c r="C533" s="3" t="s">
        <v>3486</v>
      </c>
      <c r="D533" s="3" t="s">
        <v>3988</v>
      </c>
      <c r="E533" s="12" t="s">
        <v>4638</v>
      </c>
      <c r="F533" s="6" t="str">
        <f t="shared" si="28"/>
        <v>module=ckid</v>
      </c>
      <c r="G533" s="6" t="str">
        <f t="shared" si="29"/>
        <v>module=xckid</v>
      </c>
    </row>
    <row r="534" spans="1:7" ht="30" customHeight="1">
      <c r="A534" s="3" t="s">
        <v>2951</v>
      </c>
      <c r="B534" s="3" t="s">
        <v>2</v>
      </c>
      <c r="C534" s="3" t="s">
        <v>3487</v>
      </c>
      <c r="D534" s="3" t="s">
        <v>3989</v>
      </c>
      <c r="E534" s="12" t="s">
        <v>4639</v>
      </c>
      <c r="F534" s="6" t="str">
        <f t="shared" ref="F534:F555" si="30">HYPERLINK("http://www.ssc.wisc.edu/wlsresearch/documentation/waves/?wave=wls75&amp;module=ckid","module=ckid")</f>
        <v>module=ckid</v>
      </c>
      <c r="G534" s="6" t="str">
        <f t="shared" si="29"/>
        <v>module=xckid</v>
      </c>
    </row>
    <row r="535" spans="1:7" ht="30" customHeight="1">
      <c r="A535" s="3" t="s">
        <v>2951</v>
      </c>
      <c r="B535" s="3" t="s">
        <v>2</v>
      </c>
      <c r="C535" s="3" t="s">
        <v>3488</v>
      </c>
      <c r="D535" s="3" t="s">
        <v>3990</v>
      </c>
      <c r="E535" s="12" t="s">
        <v>4640</v>
      </c>
      <c r="F535" s="6" t="str">
        <f t="shared" si="30"/>
        <v>module=ckid</v>
      </c>
      <c r="G535" s="6" t="str">
        <f t="shared" si="29"/>
        <v>module=xckid</v>
      </c>
    </row>
    <row r="536" spans="1:7" ht="30" customHeight="1">
      <c r="A536" s="3" t="s">
        <v>2951</v>
      </c>
      <c r="B536" s="3" t="s">
        <v>2</v>
      </c>
      <c r="C536" s="3" t="s">
        <v>3489</v>
      </c>
      <c r="D536" s="3" t="s">
        <v>3991</v>
      </c>
      <c r="E536" s="12" t="s">
        <v>4641</v>
      </c>
      <c r="F536" s="6" t="str">
        <f t="shared" si="30"/>
        <v>module=ckid</v>
      </c>
      <c r="G536" s="6" t="str">
        <f t="shared" si="29"/>
        <v>module=xckid</v>
      </c>
    </row>
    <row r="537" spans="1:7" ht="30" customHeight="1">
      <c r="A537" s="3" t="s">
        <v>2951</v>
      </c>
      <c r="B537" s="3" t="s">
        <v>2</v>
      </c>
      <c r="C537" s="3" t="s">
        <v>3490</v>
      </c>
      <c r="D537" s="3" t="s">
        <v>3992</v>
      </c>
      <c r="E537" s="12" t="s">
        <v>4642</v>
      </c>
      <c r="F537" s="6" t="str">
        <f t="shared" si="30"/>
        <v>module=ckid</v>
      </c>
      <c r="G537" s="6" t="str">
        <f t="shared" si="29"/>
        <v>module=xckid</v>
      </c>
    </row>
    <row r="538" spans="1:7" ht="30" customHeight="1">
      <c r="A538" s="3" t="s">
        <v>2951</v>
      </c>
      <c r="B538" s="3" t="s">
        <v>2</v>
      </c>
      <c r="C538" s="3" t="s">
        <v>3491</v>
      </c>
      <c r="D538" s="3" t="s">
        <v>3993</v>
      </c>
      <c r="E538" s="12" t="s">
        <v>4643</v>
      </c>
      <c r="F538" s="6" t="str">
        <f t="shared" si="30"/>
        <v>module=ckid</v>
      </c>
      <c r="G538" s="6" t="str">
        <f t="shared" si="29"/>
        <v>module=xckid</v>
      </c>
    </row>
    <row r="539" spans="1:7" ht="30" customHeight="1">
      <c r="A539" s="3" t="s">
        <v>2951</v>
      </c>
      <c r="B539" s="3" t="s">
        <v>2</v>
      </c>
      <c r="C539" s="3" t="s">
        <v>3492</v>
      </c>
      <c r="D539" s="3" t="s">
        <v>3994</v>
      </c>
      <c r="E539" s="12" t="s">
        <v>4644</v>
      </c>
      <c r="F539" s="6" t="str">
        <f t="shared" si="30"/>
        <v>module=ckid</v>
      </c>
      <c r="G539" s="6" t="str">
        <f t="shared" si="29"/>
        <v>module=xckid</v>
      </c>
    </row>
    <row r="540" spans="1:7" ht="30" customHeight="1">
      <c r="A540" s="3" t="s">
        <v>2951</v>
      </c>
      <c r="B540" s="3" t="s">
        <v>2</v>
      </c>
      <c r="C540" s="3" t="s">
        <v>3493</v>
      </c>
      <c r="D540" s="3" t="s">
        <v>3995</v>
      </c>
      <c r="E540" s="12" t="s">
        <v>4645</v>
      </c>
      <c r="F540" s="6" t="str">
        <f t="shared" si="30"/>
        <v>module=ckid</v>
      </c>
      <c r="G540" s="6" t="str">
        <f t="shared" si="29"/>
        <v>module=xckid</v>
      </c>
    </row>
    <row r="541" spans="1:7" ht="30" customHeight="1">
      <c r="A541" s="3" t="s">
        <v>2951</v>
      </c>
      <c r="B541" s="3" t="s">
        <v>2</v>
      </c>
      <c r="C541" s="3" t="s">
        <v>3494</v>
      </c>
      <c r="D541" s="3" t="s">
        <v>3996</v>
      </c>
      <c r="E541" s="12" t="s">
        <v>4646</v>
      </c>
      <c r="F541" s="6" t="str">
        <f t="shared" si="30"/>
        <v>module=ckid</v>
      </c>
      <c r="G541" s="6" t="str">
        <f t="shared" si="29"/>
        <v>module=xckid</v>
      </c>
    </row>
    <row r="542" spans="1:7" ht="30" customHeight="1">
      <c r="A542" s="3" t="s">
        <v>2951</v>
      </c>
      <c r="B542" s="3" t="s">
        <v>2</v>
      </c>
      <c r="C542" s="3" t="s">
        <v>3495</v>
      </c>
      <c r="D542" s="3" t="s">
        <v>3997</v>
      </c>
      <c r="E542" s="12" t="s">
        <v>4647</v>
      </c>
      <c r="F542" s="6" t="str">
        <f t="shared" si="30"/>
        <v>module=ckid</v>
      </c>
      <c r="G542" s="6" t="str">
        <f t="shared" si="29"/>
        <v>module=xckid</v>
      </c>
    </row>
    <row r="543" spans="1:7" ht="30" customHeight="1">
      <c r="A543" s="3" t="s">
        <v>2951</v>
      </c>
      <c r="B543" s="3" t="s">
        <v>2</v>
      </c>
      <c r="C543" s="3" t="s">
        <v>3496</v>
      </c>
      <c r="D543" s="3" t="s">
        <v>3998</v>
      </c>
      <c r="E543" s="12" t="s">
        <v>4648</v>
      </c>
      <c r="F543" s="6" t="str">
        <f t="shared" si="30"/>
        <v>module=ckid</v>
      </c>
      <c r="G543" s="6" t="str">
        <f t="shared" si="29"/>
        <v>module=xckid</v>
      </c>
    </row>
    <row r="544" spans="1:7" ht="30" customHeight="1">
      <c r="A544" s="3" t="s">
        <v>2951</v>
      </c>
      <c r="B544" s="3" t="s">
        <v>2</v>
      </c>
      <c r="C544" s="3" t="s">
        <v>3497</v>
      </c>
      <c r="D544" s="3" t="s">
        <v>3999</v>
      </c>
      <c r="E544" s="12" t="s">
        <v>4649</v>
      </c>
      <c r="F544" s="6" t="str">
        <f t="shared" si="30"/>
        <v>module=ckid</v>
      </c>
      <c r="G544" s="6" t="str">
        <f t="shared" si="29"/>
        <v>module=xckid</v>
      </c>
    </row>
    <row r="545" spans="1:7" ht="30" customHeight="1">
      <c r="A545" s="3" t="s">
        <v>2951</v>
      </c>
      <c r="B545" s="3" t="s">
        <v>2</v>
      </c>
      <c r="C545" s="3" t="s">
        <v>3498</v>
      </c>
      <c r="D545" s="3" t="s">
        <v>4000</v>
      </c>
      <c r="E545" s="12" t="s">
        <v>4650</v>
      </c>
      <c r="F545" s="6" t="str">
        <f t="shared" si="30"/>
        <v>module=ckid</v>
      </c>
      <c r="G545" s="6" t="str">
        <f t="shared" si="29"/>
        <v>module=xckid</v>
      </c>
    </row>
    <row r="546" spans="1:7" ht="30" customHeight="1">
      <c r="A546" s="3" t="s">
        <v>2951</v>
      </c>
      <c r="B546" s="3" t="s">
        <v>2</v>
      </c>
      <c r="C546" s="3" t="s">
        <v>3499</v>
      </c>
      <c r="D546" s="3" t="s">
        <v>4001</v>
      </c>
      <c r="E546" s="12" t="s">
        <v>4651</v>
      </c>
      <c r="F546" s="6" t="str">
        <f t="shared" si="30"/>
        <v>module=ckid</v>
      </c>
      <c r="G546" s="6" t="str">
        <f t="shared" si="29"/>
        <v>module=xckid</v>
      </c>
    </row>
    <row r="547" spans="1:7" ht="30" customHeight="1">
      <c r="A547" s="3" t="s">
        <v>2951</v>
      </c>
      <c r="B547" s="3" t="s">
        <v>2</v>
      </c>
      <c r="C547" s="3" t="s">
        <v>3500</v>
      </c>
      <c r="D547" s="3" t="s">
        <v>4002</v>
      </c>
      <c r="E547" s="12" t="s">
        <v>4652</v>
      </c>
      <c r="F547" s="6" t="str">
        <f t="shared" si="30"/>
        <v>module=ckid</v>
      </c>
      <c r="G547" s="6" t="str">
        <f t="shared" si="29"/>
        <v>module=xckid</v>
      </c>
    </row>
    <row r="548" spans="1:7" ht="30" customHeight="1">
      <c r="A548" s="3" t="s">
        <v>2951</v>
      </c>
      <c r="B548" s="3" t="s">
        <v>2</v>
      </c>
      <c r="C548" s="3" t="s">
        <v>3501</v>
      </c>
      <c r="D548" s="3" t="s">
        <v>4003</v>
      </c>
      <c r="E548" s="12" t="s">
        <v>4653</v>
      </c>
      <c r="F548" s="6" t="str">
        <f t="shared" si="30"/>
        <v>module=ckid</v>
      </c>
      <c r="G548" s="6" t="str">
        <f t="shared" si="29"/>
        <v>module=xckid</v>
      </c>
    </row>
    <row r="549" spans="1:7" ht="30" customHeight="1">
      <c r="A549" s="3" t="s">
        <v>2951</v>
      </c>
      <c r="B549" s="3" t="s">
        <v>2</v>
      </c>
      <c r="C549" s="3" t="s">
        <v>3502</v>
      </c>
      <c r="D549" s="3" t="s">
        <v>4004</v>
      </c>
      <c r="E549" s="12" t="s">
        <v>4654</v>
      </c>
      <c r="F549" s="6" t="str">
        <f t="shared" si="30"/>
        <v>module=ckid</v>
      </c>
      <c r="G549" s="6" t="str">
        <f t="shared" si="29"/>
        <v>module=xckid</v>
      </c>
    </row>
    <row r="550" spans="1:7" ht="30" customHeight="1">
      <c r="A550" s="3" t="s">
        <v>2951</v>
      </c>
      <c r="B550" s="3" t="s">
        <v>3</v>
      </c>
      <c r="C550" s="3" t="s">
        <v>3503</v>
      </c>
      <c r="D550" s="3" t="s">
        <v>3503</v>
      </c>
      <c r="E550" s="12" t="s">
        <v>4655</v>
      </c>
      <c r="F550" s="6" t="str">
        <f t="shared" si="30"/>
        <v>module=ckid</v>
      </c>
      <c r="G550" s="3" t="s">
        <v>114</v>
      </c>
    </row>
    <row r="551" spans="1:7" ht="30" customHeight="1">
      <c r="A551" s="3" t="s">
        <v>2951</v>
      </c>
      <c r="B551" s="3" t="s">
        <v>3</v>
      </c>
      <c r="C551" s="3" t="s">
        <v>3504</v>
      </c>
      <c r="D551" s="3" t="s">
        <v>3504</v>
      </c>
      <c r="E551" s="12" t="s">
        <v>4656</v>
      </c>
      <c r="F551" s="6" t="str">
        <f t="shared" si="30"/>
        <v>module=ckid</v>
      </c>
      <c r="G551" s="3" t="s">
        <v>114</v>
      </c>
    </row>
    <row r="552" spans="1:7" ht="30" customHeight="1">
      <c r="A552" s="3" t="s">
        <v>2951</v>
      </c>
      <c r="B552" s="3" t="s">
        <v>3</v>
      </c>
      <c r="C552" s="3" t="s">
        <v>3505</v>
      </c>
      <c r="D552" s="3" t="s">
        <v>3505</v>
      </c>
      <c r="E552" s="12" t="s">
        <v>4657</v>
      </c>
      <c r="F552" s="6" t="str">
        <f t="shared" si="30"/>
        <v>module=ckid</v>
      </c>
      <c r="G552" s="3" t="s">
        <v>114</v>
      </c>
    </row>
    <row r="553" spans="1:7" ht="30" customHeight="1">
      <c r="A553" s="3" t="s">
        <v>2951</v>
      </c>
      <c r="B553" s="3" t="s">
        <v>3</v>
      </c>
      <c r="C553" s="3" t="s">
        <v>3506</v>
      </c>
      <c r="D553" s="3" t="s">
        <v>3506</v>
      </c>
      <c r="E553" s="12" t="s">
        <v>4658</v>
      </c>
      <c r="F553" s="6" t="str">
        <f t="shared" si="30"/>
        <v>module=ckid</v>
      </c>
      <c r="G553" s="3" t="s">
        <v>114</v>
      </c>
    </row>
    <row r="554" spans="1:7" ht="30" customHeight="1">
      <c r="A554" s="3" t="s">
        <v>2951</v>
      </c>
      <c r="B554" s="3" t="s">
        <v>3</v>
      </c>
      <c r="C554" s="3" t="s">
        <v>3507</v>
      </c>
      <c r="D554" s="3" t="s">
        <v>3507</v>
      </c>
      <c r="E554" s="12" t="s">
        <v>4659</v>
      </c>
      <c r="F554" s="6" t="str">
        <f t="shared" si="30"/>
        <v>module=ckid</v>
      </c>
      <c r="G554" s="3" t="s">
        <v>114</v>
      </c>
    </row>
    <row r="555" spans="1:7" ht="30" customHeight="1">
      <c r="A555" s="3" t="s">
        <v>2951</v>
      </c>
      <c r="B555" s="3" t="s">
        <v>3</v>
      </c>
      <c r="C555" s="3" t="s">
        <v>3508</v>
      </c>
      <c r="D555" s="3" t="s">
        <v>3508</v>
      </c>
      <c r="E555" s="12" t="s">
        <v>4660</v>
      </c>
      <c r="F555" s="6" t="str">
        <f t="shared" si="30"/>
        <v>module=ckid</v>
      </c>
      <c r="G555" s="3" t="s">
        <v>114</v>
      </c>
    </row>
    <row r="556" spans="1:7" ht="30" customHeight="1">
      <c r="A556" s="3" t="s">
        <v>2951</v>
      </c>
      <c r="B556" s="3" t="s">
        <v>4</v>
      </c>
      <c r="C556" s="3" t="s">
        <v>3509</v>
      </c>
      <c r="D556" s="3" t="s">
        <v>3509</v>
      </c>
      <c r="E556" s="12" t="s">
        <v>4661</v>
      </c>
      <c r="F556" s="3" t="s">
        <v>114</v>
      </c>
      <c r="G556" s="6" t="str">
        <f>HYPERLINK("http://www.ssc.wisc.edu/wlsresearch/documentation/waves/?wave=wls77&amp;module=xckid","module=xckid")</f>
        <v>module=xckid</v>
      </c>
    </row>
    <row r="557" spans="1:7" ht="30" customHeight="1">
      <c r="A557" s="3" t="s">
        <v>2952</v>
      </c>
      <c r="B557" s="3" t="s">
        <v>3</v>
      </c>
      <c r="C557" s="3" t="s">
        <v>3510</v>
      </c>
      <c r="D557" s="3" t="s">
        <v>3510</v>
      </c>
      <c r="E557" s="12" t="s">
        <v>4662</v>
      </c>
      <c r="F557" s="6" t="str">
        <f t="shared" ref="F557:F570" si="31">HYPERLINK("http://www.ssc.wisc.edu/wlsresearch/documentation/waves/?wave=wls75&amp;module=cskid","module=cskid")</f>
        <v>module=cskid</v>
      </c>
      <c r="G557" s="3" t="s">
        <v>114</v>
      </c>
    </row>
    <row r="558" spans="1:7" ht="30" customHeight="1">
      <c r="A558" s="3" t="s">
        <v>2952</v>
      </c>
      <c r="B558" s="3" t="s">
        <v>3</v>
      </c>
      <c r="C558" s="3" t="s">
        <v>3511</v>
      </c>
      <c r="D558" s="3" t="s">
        <v>3511</v>
      </c>
      <c r="E558" s="12" t="s">
        <v>4663</v>
      </c>
      <c r="F558" s="6" t="str">
        <f t="shared" si="31"/>
        <v>module=cskid</v>
      </c>
      <c r="G558" s="3" t="s">
        <v>114</v>
      </c>
    </row>
    <row r="559" spans="1:7" ht="30" customHeight="1">
      <c r="A559" s="3" t="s">
        <v>2952</v>
      </c>
      <c r="B559" s="3" t="s">
        <v>3</v>
      </c>
      <c r="C559" s="3" t="s">
        <v>3512</v>
      </c>
      <c r="D559" s="3" t="s">
        <v>3512</v>
      </c>
      <c r="E559" s="12" t="s">
        <v>4664</v>
      </c>
      <c r="F559" s="6" t="str">
        <f t="shared" si="31"/>
        <v>module=cskid</v>
      </c>
      <c r="G559" s="3" t="s">
        <v>114</v>
      </c>
    </row>
    <row r="560" spans="1:7" ht="30" customHeight="1">
      <c r="A560" s="3" t="s">
        <v>2952</v>
      </c>
      <c r="B560" s="3" t="s">
        <v>3</v>
      </c>
      <c r="C560" s="3" t="s">
        <v>3513</v>
      </c>
      <c r="D560" s="3" t="s">
        <v>3513</v>
      </c>
      <c r="E560" s="12" t="s">
        <v>4665</v>
      </c>
      <c r="F560" s="6" t="str">
        <f t="shared" si="31"/>
        <v>module=cskid</v>
      </c>
      <c r="G560" s="3" t="s">
        <v>114</v>
      </c>
    </row>
    <row r="561" spans="1:7" ht="30" customHeight="1">
      <c r="A561" s="3" t="s">
        <v>2952</v>
      </c>
      <c r="B561" s="3" t="s">
        <v>3</v>
      </c>
      <c r="C561" s="3" t="s">
        <v>3514</v>
      </c>
      <c r="D561" s="3" t="s">
        <v>3514</v>
      </c>
      <c r="E561" s="12" t="s">
        <v>4666</v>
      </c>
      <c r="F561" s="6" t="str">
        <f t="shared" si="31"/>
        <v>module=cskid</v>
      </c>
      <c r="G561" s="3" t="s">
        <v>114</v>
      </c>
    </row>
    <row r="562" spans="1:7" ht="30" customHeight="1">
      <c r="A562" s="3" t="s">
        <v>2952</v>
      </c>
      <c r="B562" s="3" t="s">
        <v>3</v>
      </c>
      <c r="C562" s="3" t="s">
        <v>3515</v>
      </c>
      <c r="D562" s="3" t="s">
        <v>3515</v>
      </c>
      <c r="E562" s="12" t="s">
        <v>4667</v>
      </c>
      <c r="F562" s="6" t="str">
        <f t="shared" si="31"/>
        <v>module=cskid</v>
      </c>
      <c r="G562" s="3" t="s">
        <v>114</v>
      </c>
    </row>
    <row r="563" spans="1:7" ht="30" customHeight="1">
      <c r="A563" s="3" t="s">
        <v>2952</v>
      </c>
      <c r="B563" s="3" t="s">
        <v>3</v>
      </c>
      <c r="C563" s="3" t="s">
        <v>3516</v>
      </c>
      <c r="D563" s="3" t="s">
        <v>3516</v>
      </c>
      <c r="E563" s="12" t="s">
        <v>4668</v>
      </c>
      <c r="F563" s="6" t="str">
        <f t="shared" si="31"/>
        <v>module=cskid</v>
      </c>
      <c r="G563" s="3" t="s">
        <v>114</v>
      </c>
    </row>
    <row r="564" spans="1:7" ht="30" customHeight="1">
      <c r="A564" s="3" t="s">
        <v>2952</v>
      </c>
      <c r="B564" s="3" t="s">
        <v>3</v>
      </c>
      <c r="C564" s="3" t="s">
        <v>3517</v>
      </c>
      <c r="D564" s="3" t="s">
        <v>3517</v>
      </c>
      <c r="E564" s="12" t="s">
        <v>4669</v>
      </c>
      <c r="F564" s="6" t="str">
        <f t="shared" si="31"/>
        <v>module=cskid</v>
      </c>
      <c r="G564" s="3" t="s">
        <v>114</v>
      </c>
    </row>
    <row r="565" spans="1:7" ht="30" customHeight="1">
      <c r="A565" s="3" t="s">
        <v>2952</v>
      </c>
      <c r="B565" s="3" t="s">
        <v>3</v>
      </c>
      <c r="C565" s="3" t="s">
        <v>3518</v>
      </c>
      <c r="D565" s="3" t="s">
        <v>3518</v>
      </c>
      <c r="E565" s="12" t="s">
        <v>4670</v>
      </c>
      <c r="F565" s="6" t="str">
        <f t="shared" si="31"/>
        <v>module=cskid</v>
      </c>
      <c r="G565" s="3" t="s">
        <v>114</v>
      </c>
    </row>
    <row r="566" spans="1:7" ht="30" customHeight="1">
      <c r="A566" s="3" t="s">
        <v>2952</v>
      </c>
      <c r="B566" s="3" t="s">
        <v>3</v>
      </c>
      <c r="C566" s="3" t="s">
        <v>3519</v>
      </c>
      <c r="D566" s="3" t="s">
        <v>3519</v>
      </c>
      <c r="E566" s="12" t="s">
        <v>4671</v>
      </c>
      <c r="F566" s="6" t="str">
        <f t="shared" si="31"/>
        <v>module=cskid</v>
      </c>
      <c r="G566" s="3" t="s">
        <v>114</v>
      </c>
    </row>
    <row r="567" spans="1:7" ht="30" customHeight="1">
      <c r="A567" s="3" t="s">
        <v>2952</v>
      </c>
      <c r="B567" s="3" t="s">
        <v>3</v>
      </c>
      <c r="C567" s="3" t="s">
        <v>3520</v>
      </c>
      <c r="D567" s="3" t="s">
        <v>3520</v>
      </c>
      <c r="E567" s="12" t="s">
        <v>4672</v>
      </c>
      <c r="F567" s="6" t="str">
        <f t="shared" si="31"/>
        <v>module=cskid</v>
      </c>
      <c r="G567" s="3" t="s">
        <v>114</v>
      </c>
    </row>
    <row r="568" spans="1:7" ht="30" customHeight="1">
      <c r="A568" s="3" t="s">
        <v>2952</v>
      </c>
      <c r="B568" s="3" t="s">
        <v>3</v>
      </c>
      <c r="C568" s="3" t="s">
        <v>3521</v>
      </c>
      <c r="D568" s="3" t="s">
        <v>3521</v>
      </c>
      <c r="E568" s="12" t="s">
        <v>4673</v>
      </c>
      <c r="F568" s="6" t="str">
        <f t="shared" si="31"/>
        <v>module=cskid</v>
      </c>
      <c r="G568" s="3" t="s">
        <v>114</v>
      </c>
    </row>
    <row r="569" spans="1:7" ht="30" customHeight="1">
      <c r="A569" s="3" t="s">
        <v>2952</v>
      </c>
      <c r="B569" s="3" t="s">
        <v>3</v>
      </c>
      <c r="C569" s="3" t="s">
        <v>3522</v>
      </c>
      <c r="D569" s="3" t="s">
        <v>3522</v>
      </c>
      <c r="E569" s="12" t="s">
        <v>4674</v>
      </c>
      <c r="F569" s="6" t="str">
        <f t="shared" si="31"/>
        <v>module=cskid</v>
      </c>
      <c r="G569" s="3" t="s">
        <v>114</v>
      </c>
    </row>
    <row r="570" spans="1:7" ht="30" customHeight="1">
      <c r="A570" s="3" t="s">
        <v>2952</v>
      </c>
      <c r="B570" s="3" t="s">
        <v>3</v>
      </c>
      <c r="C570" s="3" t="s">
        <v>3523</v>
      </c>
      <c r="D570" s="3" t="s">
        <v>3523</v>
      </c>
      <c r="E570" s="12" t="s">
        <v>4675</v>
      </c>
      <c r="F570" s="6" t="str">
        <f t="shared" si="31"/>
        <v>module=cskid</v>
      </c>
      <c r="G570" s="3" t="s">
        <v>114</v>
      </c>
    </row>
    <row r="571" spans="1:7" ht="30" customHeight="1">
      <c r="A571" s="3" t="s">
        <v>2953</v>
      </c>
      <c r="B571" s="3" t="s">
        <v>2</v>
      </c>
      <c r="C571" s="3" t="s">
        <v>3524</v>
      </c>
      <c r="D571" s="3" t="s">
        <v>4005</v>
      </c>
      <c r="E571" s="12" t="s">
        <v>4676</v>
      </c>
      <c r="F571" s="6" t="str">
        <f t="shared" ref="F571:F602" si="32">HYPERLINK("http://www.ssc.wisc.edu/wlsresearch/documentation/waves/?wave=wls75&amp;module=cfamw","module=cfamw")</f>
        <v>module=cfamw</v>
      </c>
      <c r="G571" s="6" t="str">
        <f t="shared" ref="G571:G599" si="33">HYPERLINK("http://www.ssc.wisc.edu/wlsresearch/documentation/waves/?wave=wls77&amp;module=xcfamw","module=xcfamw")</f>
        <v>module=xcfamw</v>
      </c>
    </row>
    <row r="572" spans="1:7" ht="30" customHeight="1">
      <c r="A572" s="3" t="s">
        <v>2953</v>
      </c>
      <c r="B572" s="3" t="s">
        <v>2</v>
      </c>
      <c r="C572" s="3" t="s">
        <v>3525</v>
      </c>
      <c r="D572" s="3" t="s">
        <v>4006</v>
      </c>
      <c r="E572" s="12" t="s">
        <v>4677</v>
      </c>
      <c r="F572" s="6" t="str">
        <f t="shared" si="32"/>
        <v>module=cfamw</v>
      </c>
      <c r="G572" s="6" t="str">
        <f t="shared" si="33"/>
        <v>module=xcfamw</v>
      </c>
    </row>
    <row r="573" spans="1:7" ht="30" customHeight="1">
      <c r="A573" s="3" t="s">
        <v>2953</v>
      </c>
      <c r="B573" s="3" t="s">
        <v>2</v>
      </c>
      <c r="C573" s="3" t="s">
        <v>3526</v>
      </c>
      <c r="D573" s="3" t="s">
        <v>4007</v>
      </c>
      <c r="E573" s="12" t="s">
        <v>4678</v>
      </c>
      <c r="F573" s="6" t="str">
        <f t="shared" si="32"/>
        <v>module=cfamw</v>
      </c>
      <c r="G573" s="6" t="str">
        <f t="shared" si="33"/>
        <v>module=xcfamw</v>
      </c>
    </row>
    <row r="574" spans="1:7" ht="30" customHeight="1">
      <c r="A574" s="3" t="s">
        <v>2953</v>
      </c>
      <c r="B574" s="3" t="s">
        <v>2</v>
      </c>
      <c r="C574" s="3" t="s">
        <v>3527</v>
      </c>
      <c r="D574" s="3" t="s">
        <v>4008</v>
      </c>
      <c r="E574" s="12" t="s">
        <v>4679</v>
      </c>
      <c r="F574" s="6" t="str">
        <f t="shared" si="32"/>
        <v>module=cfamw</v>
      </c>
      <c r="G574" s="6" t="str">
        <f t="shared" si="33"/>
        <v>module=xcfamw</v>
      </c>
    </row>
    <row r="575" spans="1:7" ht="30" customHeight="1">
      <c r="A575" s="3" t="s">
        <v>2953</v>
      </c>
      <c r="B575" s="3" t="s">
        <v>2</v>
      </c>
      <c r="C575" s="3" t="s">
        <v>3528</v>
      </c>
      <c r="D575" s="3" t="s">
        <v>4009</v>
      </c>
      <c r="E575" s="12" t="s">
        <v>4680</v>
      </c>
      <c r="F575" s="6" t="str">
        <f t="shared" si="32"/>
        <v>module=cfamw</v>
      </c>
      <c r="G575" s="6" t="str">
        <f t="shared" si="33"/>
        <v>module=xcfamw</v>
      </c>
    </row>
    <row r="576" spans="1:7" ht="30" customHeight="1">
      <c r="A576" s="3" t="s">
        <v>2953</v>
      </c>
      <c r="B576" s="3" t="s">
        <v>2</v>
      </c>
      <c r="C576" s="3" t="s">
        <v>3529</v>
      </c>
      <c r="D576" s="3" t="s">
        <v>4010</v>
      </c>
      <c r="E576" s="12" t="s">
        <v>4681</v>
      </c>
      <c r="F576" s="6" t="str">
        <f t="shared" si="32"/>
        <v>module=cfamw</v>
      </c>
      <c r="G576" s="6" t="str">
        <f t="shared" si="33"/>
        <v>module=xcfamw</v>
      </c>
    </row>
    <row r="577" spans="1:7" ht="30" customHeight="1">
      <c r="A577" s="3" t="s">
        <v>2953</v>
      </c>
      <c r="B577" s="3" t="s">
        <v>2</v>
      </c>
      <c r="C577" s="3" t="s">
        <v>3530</v>
      </c>
      <c r="D577" s="3" t="s">
        <v>4011</v>
      </c>
      <c r="E577" s="12" t="s">
        <v>4682</v>
      </c>
      <c r="F577" s="6" t="str">
        <f t="shared" si="32"/>
        <v>module=cfamw</v>
      </c>
      <c r="G577" s="6" t="str">
        <f t="shared" si="33"/>
        <v>module=xcfamw</v>
      </c>
    </row>
    <row r="578" spans="1:7" ht="30" customHeight="1">
      <c r="A578" s="3" t="s">
        <v>2953</v>
      </c>
      <c r="B578" s="3" t="s">
        <v>2</v>
      </c>
      <c r="C578" s="3" t="s">
        <v>3531</v>
      </c>
      <c r="D578" s="3" t="s">
        <v>4012</v>
      </c>
      <c r="E578" s="12" t="s">
        <v>4683</v>
      </c>
      <c r="F578" s="6" t="str">
        <f t="shared" si="32"/>
        <v>module=cfamw</v>
      </c>
      <c r="G578" s="6" t="str">
        <f t="shared" si="33"/>
        <v>module=xcfamw</v>
      </c>
    </row>
    <row r="579" spans="1:7" ht="30" customHeight="1">
      <c r="A579" s="3" t="s">
        <v>2953</v>
      </c>
      <c r="B579" s="3" t="s">
        <v>2</v>
      </c>
      <c r="C579" s="3" t="s">
        <v>3532</v>
      </c>
      <c r="D579" s="3" t="s">
        <v>4013</v>
      </c>
      <c r="E579" s="12" t="s">
        <v>4684</v>
      </c>
      <c r="F579" s="6" t="str">
        <f t="shared" si="32"/>
        <v>module=cfamw</v>
      </c>
      <c r="G579" s="6" t="str">
        <f t="shared" si="33"/>
        <v>module=xcfamw</v>
      </c>
    </row>
    <row r="580" spans="1:7" ht="30" customHeight="1">
      <c r="A580" s="3" t="s">
        <v>2953</v>
      </c>
      <c r="B580" s="3" t="s">
        <v>2</v>
      </c>
      <c r="C580" s="3" t="s">
        <v>3533</v>
      </c>
      <c r="D580" s="3" t="s">
        <v>4014</v>
      </c>
      <c r="E580" s="12" t="s">
        <v>4685</v>
      </c>
      <c r="F580" s="6" t="str">
        <f t="shared" si="32"/>
        <v>module=cfamw</v>
      </c>
      <c r="G580" s="6" t="str">
        <f t="shared" si="33"/>
        <v>module=xcfamw</v>
      </c>
    </row>
    <row r="581" spans="1:7" ht="30" customHeight="1">
      <c r="A581" s="3" t="s">
        <v>2953</v>
      </c>
      <c r="B581" s="3" t="s">
        <v>2</v>
      </c>
      <c r="C581" s="3" t="s">
        <v>3534</v>
      </c>
      <c r="D581" s="3" t="s">
        <v>4015</v>
      </c>
      <c r="E581" s="12" t="s">
        <v>4686</v>
      </c>
      <c r="F581" s="6" t="str">
        <f t="shared" si="32"/>
        <v>module=cfamw</v>
      </c>
      <c r="G581" s="6" t="str">
        <f t="shared" si="33"/>
        <v>module=xcfamw</v>
      </c>
    </row>
    <row r="582" spans="1:7" ht="30" customHeight="1">
      <c r="A582" s="3" t="s">
        <v>2953</v>
      </c>
      <c r="B582" s="3" t="s">
        <v>2</v>
      </c>
      <c r="C582" s="3" t="s">
        <v>3535</v>
      </c>
      <c r="D582" s="3" t="s">
        <v>4016</v>
      </c>
      <c r="E582" s="12" t="s">
        <v>4687</v>
      </c>
      <c r="F582" s="6" t="str">
        <f t="shared" si="32"/>
        <v>module=cfamw</v>
      </c>
      <c r="G582" s="6" t="str">
        <f t="shared" si="33"/>
        <v>module=xcfamw</v>
      </c>
    </row>
    <row r="583" spans="1:7" ht="30" customHeight="1">
      <c r="A583" s="3" t="s">
        <v>2953</v>
      </c>
      <c r="B583" s="3" t="s">
        <v>2</v>
      </c>
      <c r="C583" s="3" t="s">
        <v>3536</v>
      </c>
      <c r="D583" s="3" t="s">
        <v>4017</v>
      </c>
      <c r="E583" s="12" t="s">
        <v>4688</v>
      </c>
      <c r="F583" s="6" t="str">
        <f t="shared" si="32"/>
        <v>module=cfamw</v>
      </c>
      <c r="G583" s="6" t="str">
        <f t="shared" si="33"/>
        <v>module=xcfamw</v>
      </c>
    </row>
    <row r="584" spans="1:7" ht="30" customHeight="1">
      <c r="A584" s="3" t="s">
        <v>2953</v>
      </c>
      <c r="B584" s="3" t="s">
        <v>2</v>
      </c>
      <c r="C584" s="3" t="s">
        <v>3537</v>
      </c>
      <c r="D584" s="3" t="s">
        <v>4018</v>
      </c>
      <c r="E584" s="12" t="s">
        <v>4689</v>
      </c>
      <c r="F584" s="6" t="str">
        <f t="shared" si="32"/>
        <v>module=cfamw</v>
      </c>
      <c r="G584" s="6" t="str">
        <f t="shared" si="33"/>
        <v>module=xcfamw</v>
      </c>
    </row>
    <row r="585" spans="1:7" ht="30" customHeight="1">
      <c r="A585" s="3" t="s">
        <v>2953</v>
      </c>
      <c r="B585" s="3" t="s">
        <v>2</v>
      </c>
      <c r="C585" s="3" t="s">
        <v>3538</v>
      </c>
      <c r="D585" s="3" t="s">
        <v>4019</v>
      </c>
      <c r="E585" s="12" t="s">
        <v>4690</v>
      </c>
      <c r="F585" s="6" t="str">
        <f t="shared" si="32"/>
        <v>module=cfamw</v>
      </c>
      <c r="G585" s="6" t="str">
        <f t="shared" si="33"/>
        <v>module=xcfamw</v>
      </c>
    </row>
    <row r="586" spans="1:7" ht="30" customHeight="1">
      <c r="A586" s="3" t="s">
        <v>2953</v>
      </c>
      <c r="B586" s="3" t="s">
        <v>2</v>
      </c>
      <c r="C586" s="3" t="s">
        <v>3539</v>
      </c>
      <c r="D586" s="3" t="s">
        <v>4020</v>
      </c>
      <c r="E586" s="12" t="s">
        <v>4691</v>
      </c>
      <c r="F586" s="6" t="str">
        <f t="shared" si="32"/>
        <v>module=cfamw</v>
      </c>
      <c r="G586" s="6" t="str">
        <f t="shared" si="33"/>
        <v>module=xcfamw</v>
      </c>
    </row>
    <row r="587" spans="1:7" ht="30" customHeight="1">
      <c r="A587" s="3" t="s">
        <v>2953</v>
      </c>
      <c r="B587" s="3" t="s">
        <v>2</v>
      </c>
      <c r="C587" s="3" t="s">
        <v>3540</v>
      </c>
      <c r="D587" s="3" t="s">
        <v>4021</v>
      </c>
      <c r="E587" s="12" t="s">
        <v>4692</v>
      </c>
      <c r="F587" s="6" t="str">
        <f t="shared" si="32"/>
        <v>module=cfamw</v>
      </c>
      <c r="G587" s="6" t="str">
        <f t="shared" si="33"/>
        <v>module=xcfamw</v>
      </c>
    </row>
    <row r="588" spans="1:7" ht="30" customHeight="1">
      <c r="A588" s="3" t="s">
        <v>2953</v>
      </c>
      <c r="B588" s="3" t="s">
        <v>2</v>
      </c>
      <c r="C588" s="3" t="s">
        <v>3541</v>
      </c>
      <c r="D588" s="3" t="s">
        <v>4022</v>
      </c>
      <c r="E588" s="12" t="s">
        <v>4693</v>
      </c>
      <c r="F588" s="6" t="str">
        <f t="shared" si="32"/>
        <v>module=cfamw</v>
      </c>
      <c r="G588" s="6" t="str">
        <f t="shared" si="33"/>
        <v>module=xcfamw</v>
      </c>
    </row>
    <row r="589" spans="1:7" ht="30" customHeight="1">
      <c r="A589" s="3" t="s">
        <v>2953</v>
      </c>
      <c r="B589" s="3" t="s">
        <v>2</v>
      </c>
      <c r="C589" s="3" t="s">
        <v>3542</v>
      </c>
      <c r="D589" s="3" t="s">
        <v>4023</v>
      </c>
      <c r="E589" s="12" t="s">
        <v>4694</v>
      </c>
      <c r="F589" s="6" t="str">
        <f t="shared" si="32"/>
        <v>module=cfamw</v>
      </c>
      <c r="G589" s="6" t="str">
        <f t="shared" si="33"/>
        <v>module=xcfamw</v>
      </c>
    </row>
    <row r="590" spans="1:7" ht="30" customHeight="1">
      <c r="A590" s="3" t="s">
        <v>2953</v>
      </c>
      <c r="B590" s="3" t="s">
        <v>2</v>
      </c>
      <c r="C590" s="3" t="s">
        <v>3543</v>
      </c>
      <c r="D590" s="3" t="s">
        <v>4024</v>
      </c>
      <c r="E590" s="12" t="s">
        <v>4695</v>
      </c>
      <c r="F590" s="6" t="str">
        <f t="shared" si="32"/>
        <v>module=cfamw</v>
      </c>
      <c r="G590" s="6" t="str">
        <f t="shared" si="33"/>
        <v>module=xcfamw</v>
      </c>
    </row>
    <row r="591" spans="1:7" ht="30" customHeight="1">
      <c r="A591" s="3" t="s">
        <v>2953</v>
      </c>
      <c r="B591" s="3" t="s">
        <v>2</v>
      </c>
      <c r="C591" s="3" t="s">
        <v>3544</v>
      </c>
      <c r="D591" s="3" t="s">
        <v>4025</v>
      </c>
      <c r="E591" s="12" t="s">
        <v>4696</v>
      </c>
      <c r="F591" s="6" t="str">
        <f t="shared" si="32"/>
        <v>module=cfamw</v>
      </c>
      <c r="G591" s="6" t="str">
        <f t="shared" si="33"/>
        <v>module=xcfamw</v>
      </c>
    </row>
    <row r="592" spans="1:7" ht="30" customHeight="1">
      <c r="A592" s="3" t="s">
        <v>2953</v>
      </c>
      <c r="B592" s="3" t="s">
        <v>2</v>
      </c>
      <c r="C592" s="3" t="s">
        <v>3545</v>
      </c>
      <c r="D592" s="3" t="s">
        <v>4026</v>
      </c>
      <c r="E592" s="12" t="s">
        <v>4697</v>
      </c>
      <c r="F592" s="6" t="str">
        <f t="shared" si="32"/>
        <v>module=cfamw</v>
      </c>
      <c r="G592" s="6" t="str">
        <f t="shared" si="33"/>
        <v>module=xcfamw</v>
      </c>
    </row>
    <row r="593" spans="1:7" ht="30" customHeight="1">
      <c r="A593" s="3" t="s">
        <v>2953</v>
      </c>
      <c r="B593" s="3" t="s">
        <v>2</v>
      </c>
      <c r="C593" s="3" t="s">
        <v>3546</v>
      </c>
      <c r="D593" s="3" t="s">
        <v>4027</v>
      </c>
      <c r="E593" s="12" t="s">
        <v>4698</v>
      </c>
      <c r="F593" s="6" t="str">
        <f t="shared" si="32"/>
        <v>module=cfamw</v>
      </c>
      <c r="G593" s="6" t="str">
        <f t="shared" si="33"/>
        <v>module=xcfamw</v>
      </c>
    </row>
    <row r="594" spans="1:7" ht="30" customHeight="1">
      <c r="A594" s="3" t="s">
        <v>2953</v>
      </c>
      <c r="B594" s="3" t="s">
        <v>2</v>
      </c>
      <c r="C594" s="3" t="s">
        <v>3547</v>
      </c>
      <c r="D594" s="3" t="s">
        <v>4028</v>
      </c>
      <c r="E594" s="12" t="s">
        <v>4699</v>
      </c>
      <c r="F594" s="6" t="str">
        <f t="shared" si="32"/>
        <v>module=cfamw</v>
      </c>
      <c r="G594" s="6" t="str">
        <f t="shared" si="33"/>
        <v>module=xcfamw</v>
      </c>
    </row>
    <row r="595" spans="1:7" ht="30" customHeight="1">
      <c r="A595" s="3" t="s">
        <v>2953</v>
      </c>
      <c r="B595" s="3" t="s">
        <v>2</v>
      </c>
      <c r="C595" s="3" t="s">
        <v>3548</v>
      </c>
      <c r="D595" s="3" t="s">
        <v>4029</v>
      </c>
      <c r="E595" s="12" t="s">
        <v>4700</v>
      </c>
      <c r="F595" s="6" t="str">
        <f t="shared" si="32"/>
        <v>module=cfamw</v>
      </c>
      <c r="G595" s="6" t="str">
        <f t="shared" si="33"/>
        <v>module=xcfamw</v>
      </c>
    </row>
    <row r="596" spans="1:7" ht="30" customHeight="1">
      <c r="A596" s="3" t="s">
        <v>2953</v>
      </c>
      <c r="B596" s="3" t="s">
        <v>2</v>
      </c>
      <c r="C596" s="3" t="s">
        <v>3549</v>
      </c>
      <c r="D596" s="3" t="s">
        <v>4030</v>
      </c>
      <c r="E596" s="12" t="s">
        <v>4701</v>
      </c>
      <c r="F596" s="6" t="str">
        <f t="shared" si="32"/>
        <v>module=cfamw</v>
      </c>
      <c r="G596" s="6" t="str">
        <f t="shared" si="33"/>
        <v>module=xcfamw</v>
      </c>
    </row>
    <row r="597" spans="1:7" ht="30" customHeight="1">
      <c r="A597" s="3" t="s">
        <v>2953</v>
      </c>
      <c r="B597" s="3" t="s">
        <v>2</v>
      </c>
      <c r="C597" s="3" t="s">
        <v>3550</v>
      </c>
      <c r="D597" s="3" t="s">
        <v>4031</v>
      </c>
      <c r="E597" s="12" t="s">
        <v>4702</v>
      </c>
      <c r="F597" s="6" t="str">
        <f t="shared" si="32"/>
        <v>module=cfamw</v>
      </c>
      <c r="G597" s="6" t="str">
        <f t="shared" si="33"/>
        <v>module=xcfamw</v>
      </c>
    </row>
    <row r="598" spans="1:7" ht="30" customHeight="1">
      <c r="A598" s="3" t="s">
        <v>2953</v>
      </c>
      <c r="B598" s="3" t="s">
        <v>2</v>
      </c>
      <c r="C598" s="3" t="s">
        <v>3551</v>
      </c>
      <c r="D598" s="3" t="s">
        <v>4032</v>
      </c>
      <c r="E598" s="12" t="s">
        <v>4703</v>
      </c>
      <c r="F598" s="6" t="str">
        <f t="shared" si="32"/>
        <v>module=cfamw</v>
      </c>
      <c r="G598" s="6" t="str">
        <f t="shared" si="33"/>
        <v>module=xcfamw</v>
      </c>
    </row>
    <row r="599" spans="1:7" ht="30" customHeight="1">
      <c r="A599" s="3" t="s">
        <v>2953</v>
      </c>
      <c r="B599" s="3" t="s">
        <v>2</v>
      </c>
      <c r="C599" s="3" t="s">
        <v>3552</v>
      </c>
      <c r="D599" s="3" t="s">
        <v>4033</v>
      </c>
      <c r="E599" s="12" t="s">
        <v>4704</v>
      </c>
      <c r="F599" s="6" t="str">
        <f t="shared" si="32"/>
        <v>module=cfamw</v>
      </c>
      <c r="G599" s="6" t="str">
        <f t="shared" si="33"/>
        <v>module=xcfamw</v>
      </c>
    </row>
    <row r="600" spans="1:7" ht="30" customHeight="1">
      <c r="A600" s="3" t="s">
        <v>2953</v>
      </c>
      <c r="B600" s="3" t="s">
        <v>3</v>
      </c>
      <c r="C600" s="3" t="s">
        <v>3553</v>
      </c>
      <c r="D600" s="3" t="s">
        <v>3553</v>
      </c>
      <c r="E600" s="12" t="s">
        <v>4705</v>
      </c>
      <c r="F600" s="6" t="str">
        <f t="shared" si="32"/>
        <v>module=cfamw</v>
      </c>
      <c r="G600" s="3" t="s">
        <v>114</v>
      </c>
    </row>
    <row r="601" spans="1:7" ht="30" customHeight="1">
      <c r="A601" s="3" t="s">
        <v>2953</v>
      </c>
      <c r="B601" s="3" t="s">
        <v>3</v>
      </c>
      <c r="C601" s="3" t="s">
        <v>3554</v>
      </c>
      <c r="D601" s="3" t="s">
        <v>3554</v>
      </c>
      <c r="E601" s="12" t="s">
        <v>4706</v>
      </c>
      <c r="F601" s="6" t="str">
        <f t="shared" si="32"/>
        <v>module=cfamw</v>
      </c>
      <c r="G601" s="3" t="s">
        <v>114</v>
      </c>
    </row>
    <row r="602" spans="1:7" ht="30" customHeight="1">
      <c r="A602" s="3" t="s">
        <v>2953</v>
      </c>
      <c r="B602" s="3" t="s">
        <v>3</v>
      </c>
      <c r="C602" s="3" t="s">
        <v>3555</v>
      </c>
      <c r="D602" s="3" t="s">
        <v>3555</v>
      </c>
      <c r="E602" s="12" t="s">
        <v>4707</v>
      </c>
      <c r="F602" s="6" t="str">
        <f t="shared" si="32"/>
        <v>module=cfamw</v>
      </c>
      <c r="G602" s="3" t="s">
        <v>114</v>
      </c>
    </row>
    <row r="603" spans="1:7" ht="30" customHeight="1">
      <c r="A603" s="3" t="s">
        <v>2953</v>
      </c>
      <c r="B603" s="3" t="s">
        <v>3</v>
      </c>
      <c r="C603" s="3" t="s">
        <v>3556</v>
      </c>
      <c r="D603" s="3" t="s">
        <v>3556</v>
      </c>
      <c r="E603" s="12" t="s">
        <v>4708</v>
      </c>
      <c r="F603" s="6" t="str">
        <f t="shared" ref="F603:F634" si="34">HYPERLINK("http://www.ssc.wisc.edu/wlsresearch/documentation/waves/?wave=wls75&amp;module=cfamw","module=cfamw")</f>
        <v>module=cfamw</v>
      </c>
      <c r="G603" s="3" t="s">
        <v>114</v>
      </c>
    </row>
    <row r="604" spans="1:7" ht="30" customHeight="1">
      <c r="A604" s="3" t="s">
        <v>2953</v>
      </c>
      <c r="B604" s="3" t="s">
        <v>3</v>
      </c>
      <c r="C604" s="3" t="s">
        <v>3557</v>
      </c>
      <c r="D604" s="3" t="s">
        <v>3557</v>
      </c>
      <c r="E604" s="12" t="s">
        <v>4709</v>
      </c>
      <c r="F604" s="6" t="str">
        <f t="shared" si="34"/>
        <v>module=cfamw</v>
      </c>
      <c r="G604" s="3" t="s">
        <v>114</v>
      </c>
    </row>
    <row r="605" spans="1:7" ht="30" customHeight="1">
      <c r="A605" s="3" t="s">
        <v>2953</v>
      </c>
      <c r="B605" s="3" t="s">
        <v>3</v>
      </c>
      <c r="C605" s="3" t="s">
        <v>3558</v>
      </c>
      <c r="D605" s="3" t="s">
        <v>3558</v>
      </c>
      <c r="E605" s="12" t="s">
        <v>4710</v>
      </c>
      <c r="F605" s="6" t="str">
        <f t="shared" si="34"/>
        <v>module=cfamw</v>
      </c>
      <c r="G605" s="3" t="s">
        <v>114</v>
      </c>
    </row>
    <row r="606" spans="1:7" ht="30" customHeight="1">
      <c r="A606" s="3" t="s">
        <v>2953</v>
      </c>
      <c r="B606" s="3" t="s">
        <v>3</v>
      </c>
      <c r="C606" s="3" t="s">
        <v>3559</v>
      </c>
      <c r="D606" s="3" t="s">
        <v>3559</v>
      </c>
      <c r="E606" s="12" t="s">
        <v>4711</v>
      </c>
      <c r="F606" s="6" t="str">
        <f t="shared" si="34"/>
        <v>module=cfamw</v>
      </c>
      <c r="G606" s="3" t="s">
        <v>114</v>
      </c>
    </row>
    <row r="607" spans="1:7" ht="30" customHeight="1">
      <c r="A607" s="3" t="s">
        <v>2953</v>
      </c>
      <c r="B607" s="3" t="s">
        <v>3</v>
      </c>
      <c r="C607" s="3" t="s">
        <v>3560</v>
      </c>
      <c r="D607" s="3" t="s">
        <v>3560</v>
      </c>
      <c r="E607" s="12" t="s">
        <v>4712</v>
      </c>
      <c r="F607" s="6" t="str">
        <f t="shared" si="34"/>
        <v>module=cfamw</v>
      </c>
      <c r="G607" s="3" t="s">
        <v>114</v>
      </c>
    </row>
    <row r="608" spans="1:7" ht="30" customHeight="1">
      <c r="A608" s="3" t="s">
        <v>2953</v>
      </c>
      <c r="B608" s="3" t="s">
        <v>3</v>
      </c>
      <c r="C608" s="3" t="s">
        <v>3561</v>
      </c>
      <c r="D608" s="3" t="s">
        <v>3561</v>
      </c>
      <c r="E608" s="12" t="s">
        <v>4713</v>
      </c>
      <c r="F608" s="6" t="str">
        <f t="shared" si="34"/>
        <v>module=cfamw</v>
      </c>
      <c r="G608" s="3" t="s">
        <v>114</v>
      </c>
    </row>
    <row r="609" spans="1:7" ht="30" customHeight="1">
      <c r="A609" s="3" t="s">
        <v>2953</v>
      </c>
      <c r="B609" s="3" t="s">
        <v>3</v>
      </c>
      <c r="C609" s="3" t="s">
        <v>3562</v>
      </c>
      <c r="D609" s="3" t="s">
        <v>3562</v>
      </c>
      <c r="E609" s="12" t="s">
        <v>4714</v>
      </c>
      <c r="F609" s="6" t="str">
        <f t="shared" si="34"/>
        <v>module=cfamw</v>
      </c>
      <c r="G609" s="3" t="s">
        <v>114</v>
      </c>
    </row>
    <row r="610" spans="1:7" ht="30" customHeight="1">
      <c r="A610" s="3" t="s">
        <v>2953</v>
      </c>
      <c r="B610" s="3" t="s">
        <v>3</v>
      </c>
      <c r="C610" s="3" t="s">
        <v>3563</v>
      </c>
      <c r="D610" s="3" t="s">
        <v>3563</v>
      </c>
      <c r="E610" s="12" t="s">
        <v>4715</v>
      </c>
      <c r="F610" s="6" t="str">
        <f t="shared" si="34"/>
        <v>module=cfamw</v>
      </c>
      <c r="G610" s="3" t="s">
        <v>114</v>
      </c>
    </row>
    <row r="611" spans="1:7" ht="30" customHeight="1">
      <c r="A611" s="3" t="s">
        <v>2953</v>
      </c>
      <c r="B611" s="3" t="s">
        <v>3</v>
      </c>
      <c r="C611" s="3" t="s">
        <v>3564</v>
      </c>
      <c r="D611" s="3" t="s">
        <v>3564</v>
      </c>
      <c r="E611" s="12" t="s">
        <v>4716</v>
      </c>
      <c r="F611" s="6" t="str">
        <f t="shared" si="34"/>
        <v>module=cfamw</v>
      </c>
      <c r="G611" s="3" t="s">
        <v>114</v>
      </c>
    </row>
    <row r="612" spans="1:7" ht="30" customHeight="1">
      <c r="A612" s="3" t="s">
        <v>2953</v>
      </c>
      <c r="B612" s="3" t="s">
        <v>3</v>
      </c>
      <c r="C612" s="3" t="s">
        <v>3565</v>
      </c>
      <c r="D612" s="3" t="s">
        <v>3565</v>
      </c>
      <c r="E612" s="12" t="s">
        <v>4717</v>
      </c>
      <c r="F612" s="6" t="str">
        <f t="shared" si="34"/>
        <v>module=cfamw</v>
      </c>
      <c r="G612" s="3" t="s">
        <v>114</v>
      </c>
    </row>
    <row r="613" spans="1:7" ht="30" customHeight="1">
      <c r="A613" s="3" t="s">
        <v>2953</v>
      </c>
      <c r="B613" s="3" t="s">
        <v>3</v>
      </c>
      <c r="C613" s="3" t="s">
        <v>3566</v>
      </c>
      <c r="D613" s="3" t="s">
        <v>3566</v>
      </c>
      <c r="E613" s="12" t="s">
        <v>4718</v>
      </c>
      <c r="F613" s="6" t="str">
        <f t="shared" si="34"/>
        <v>module=cfamw</v>
      </c>
      <c r="G613" s="3" t="s">
        <v>114</v>
      </c>
    </row>
    <row r="614" spans="1:7" ht="30" customHeight="1">
      <c r="A614" s="3" t="s">
        <v>2953</v>
      </c>
      <c r="B614" s="3" t="s">
        <v>3</v>
      </c>
      <c r="C614" s="3" t="s">
        <v>3567</v>
      </c>
      <c r="D614" s="3" t="s">
        <v>3567</v>
      </c>
      <c r="E614" s="12" t="s">
        <v>4719</v>
      </c>
      <c r="F614" s="6" t="str">
        <f t="shared" si="34"/>
        <v>module=cfamw</v>
      </c>
      <c r="G614" s="3" t="s">
        <v>114</v>
      </c>
    </row>
    <row r="615" spans="1:7" ht="30" customHeight="1">
      <c r="A615" s="3" t="s">
        <v>2953</v>
      </c>
      <c r="B615" s="3" t="s">
        <v>3</v>
      </c>
      <c r="C615" s="3" t="s">
        <v>3568</v>
      </c>
      <c r="D615" s="3" t="s">
        <v>3568</v>
      </c>
      <c r="E615" s="12" t="s">
        <v>4720</v>
      </c>
      <c r="F615" s="6" t="str">
        <f t="shared" si="34"/>
        <v>module=cfamw</v>
      </c>
      <c r="G615" s="3" t="s">
        <v>114</v>
      </c>
    </row>
    <row r="616" spans="1:7" ht="30" customHeight="1">
      <c r="A616" s="3" t="s">
        <v>2953</v>
      </c>
      <c r="B616" s="3" t="s">
        <v>3</v>
      </c>
      <c r="C616" s="3" t="s">
        <v>3569</v>
      </c>
      <c r="D616" s="3" t="s">
        <v>3569</v>
      </c>
      <c r="E616" s="12" t="s">
        <v>4721</v>
      </c>
      <c r="F616" s="6" t="str">
        <f t="shared" si="34"/>
        <v>module=cfamw</v>
      </c>
      <c r="G616" s="3" t="s">
        <v>114</v>
      </c>
    </row>
    <row r="617" spans="1:7" ht="30" customHeight="1">
      <c r="A617" s="3" t="s">
        <v>2953</v>
      </c>
      <c r="B617" s="3" t="s">
        <v>3</v>
      </c>
      <c r="C617" s="3" t="s">
        <v>3570</v>
      </c>
      <c r="D617" s="3" t="s">
        <v>3570</v>
      </c>
      <c r="E617" s="12" t="s">
        <v>4722</v>
      </c>
      <c r="F617" s="6" t="str">
        <f t="shared" si="34"/>
        <v>module=cfamw</v>
      </c>
      <c r="G617" s="3" t="s">
        <v>114</v>
      </c>
    </row>
    <row r="618" spans="1:7" ht="30" customHeight="1">
      <c r="A618" s="3" t="s">
        <v>2953</v>
      </c>
      <c r="B618" s="3" t="s">
        <v>3</v>
      </c>
      <c r="C618" s="3" t="s">
        <v>3571</v>
      </c>
      <c r="D618" s="3" t="s">
        <v>3571</v>
      </c>
      <c r="E618" s="12" t="s">
        <v>4723</v>
      </c>
      <c r="F618" s="6" t="str">
        <f t="shared" si="34"/>
        <v>module=cfamw</v>
      </c>
      <c r="G618" s="3" t="s">
        <v>114</v>
      </c>
    </row>
    <row r="619" spans="1:7" ht="30" customHeight="1">
      <c r="A619" s="3" t="s">
        <v>2953</v>
      </c>
      <c r="B619" s="3" t="s">
        <v>3</v>
      </c>
      <c r="C619" s="3" t="s">
        <v>3572</v>
      </c>
      <c r="D619" s="3" t="s">
        <v>3572</v>
      </c>
      <c r="E619" s="12" t="s">
        <v>4724</v>
      </c>
      <c r="F619" s="6" t="str">
        <f t="shared" si="34"/>
        <v>module=cfamw</v>
      </c>
      <c r="G619" s="3" t="s">
        <v>114</v>
      </c>
    </row>
    <row r="620" spans="1:7" ht="30" customHeight="1">
      <c r="A620" s="3" t="s">
        <v>2953</v>
      </c>
      <c r="B620" s="3" t="s">
        <v>3</v>
      </c>
      <c r="C620" s="3" t="s">
        <v>3573</v>
      </c>
      <c r="D620" s="3" t="s">
        <v>3573</v>
      </c>
      <c r="E620" s="12" t="s">
        <v>4725</v>
      </c>
      <c r="F620" s="6" t="str">
        <f t="shared" si="34"/>
        <v>module=cfamw</v>
      </c>
      <c r="G620" s="3" t="s">
        <v>114</v>
      </c>
    </row>
    <row r="621" spans="1:7" ht="30" customHeight="1">
      <c r="A621" s="3" t="s">
        <v>2953</v>
      </c>
      <c r="B621" s="3" t="s">
        <v>3</v>
      </c>
      <c r="C621" s="3" t="s">
        <v>3574</v>
      </c>
      <c r="D621" s="3" t="s">
        <v>3574</v>
      </c>
      <c r="E621" s="12" t="s">
        <v>4726</v>
      </c>
      <c r="F621" s="6" t="str">
        <f t="shared" si="34"/>
        <v>module=cfamw</v>
      </c>
      <c r="G621" s="3" t="s">
        <v>114</v>
      </c>
    </row>
    <row r="622" spans="1:7" ht="30" customHeight="1">
      <c r="A622" s="3" t="s">
        <v>2953</v>
      </c>
      <c r="B622" s="3" t="s">
        <v>3</v>
      </c>
      <c r="C622" s="3" t="s">
        <v>3575</v>
      </c>
      <c r="D622" s="3" t="s">
        <v>3575</v>
      </c>
      <c r="E622" s="12" t="s">
        <v>4727</v>
      </c>
      <c r="F622" s="6" t="str">
        <f t="shared" si="34"/>
        <v>module=cfamw</v>
      </c>
      <c r="G622" s="3" t="s">
        <v>114</v>
      </c>
    </row>
    <row r="623" spans="1:7" ht="30" customHeight="1">
      <c r="A623" s="3" t="s">
        <v>2953</v>
      </c>
      <c r="B623" s="3" t="s">
        <v>3</v>
      </c>
      <c r="C623" s="3" t="s">
        <v>3576</v>
      </c>
      <c r="D623" s="3" t="s">
        <v>3576</v>
      </c>
      <c r="E623" s="12" t="s">
        <v>4728</v>
      </c>
      <c r="F623" s="6" t="str">
        <f t="shared" si="34"/>
        <v>module=cfamw</v>
      </c>
      <c r="G623" s="3" t="s">
        <v>114</v>
      </c>
    </row>
    <row r="624" spans="1:7" ht="30" customHeight="1">
      <c r="A624" s="3" t="s">
        <v>2953</v>
      </c>
      <c r="B624" s="3" t="s">
        <v>3</v>
      </c>
      <c r="C624" s="3" t="s">
        <v>3577</v>
      </c>
      <c r="D624" s="3" t="s">
        <v>3577</v>
      </c>
      <c r="E624" s="12" t="s">
        <v>4729</v>
      </c>
      <c r="F624" s="6" t="str">
        <f t="shared" si="34"/>
        <v>module=cfamw</v>
      </c>
      <c r="G624" s="3" t="s">
        <v>114</v>
      </c>
    </row>
    <row r="625" spans="1:7" ht="30" customHeight="1">
      <c r="A625" s="3" t="s">
        <v>2953</v>
      </c>
      <c r="B625" s="3" t="s">
        <v>3</v>
      </c>
      <c r="C625" s="3" t="s">
        <v>3578</v>
      </c>
      <c r="D625" s="3" t="s">
        <v>3578</v>
      </c>
      <c r="E625" s="12" t="s">
        <v>4730</v>
      </c>
      <c r="F625" s="6" t="str">
        <f t="shared" si="34"/>
        <v>module=cfamw</v>
      </c>
      <c r="G625" s="3" t="s">
        <v>114</v>
      </c>
    </row>
    <row r="626" spans="1:7" ht="30" customHeight="1">
      <c r="A626" s="3" t="s">
        <v>2953</v>
      </c>
      <c r="B626" s="3" t="s">
        <v>3</v>
      </c>
      <c r="C626" s="3" t="s">
        <v>3579</v>
      </c>
      <c r="D626" s="3" t="s">
        <v>3579</v>
      </c>
      <c r="E626" s="12" t="s">
        <v>4731</v>
      </c>
      <c r="F626" s="6" t="str">
        <f t="shared" si="34"/>
        <v>module=cfamw</v>
      </c>
      <c r="G626" s="3" t="s">
        <v>114</v>
      </c>
    </row>
    <row r="627" spans="1:7" ht="30" customHeight="1">
      <c r="A627" s="3" t="s">
        <v>2953</v>
      </c>
      <c r="B627" s="3" t="s">
        <v>3</v>
      </c>
      <c r="C627" s="3" t="s">
        <v>3580</v>
      </c>
      <c r="D627" s="3" t="s">
        <v>3580</v>
      </c>
      <c r="E627" s="12" t="s">
        <v>4732</v>
      </c>
      <c r="F627" s="6" t="str">
        <f t="shared" si="34"/>
        <v>module=cfamw</v>
      </c>
      <c r="G627" s="3" t="s">
        <v>114</v>
      </c>
    </row>
    <row r="628" spans="1:7" ht="30" customHeight="1">
      <c r="A628" s="3" t="s">
        <v>2953</v>
      </c>
      <c r="B628" s="3" t="s">
        <v>3</v>
      </c>
      <c r="C628" s="3" t="s">
        <v>3581</v>
      </c>
      <c r="D628" s="3" t="s">
        <v>3581</v>
      </c>
      <c r="E628" s="12" t="s">
        <v>4733</v>
      </c>
      <c r="F628" s="6" t="str">
        <f t="shared" si="34"/>
        <v>module=cfamw</v>
      </c>
      <c r="G628" s="3" t="s">
        <v>114</v>
      </c>
    </row>
    <row r="629" spans="1:7" ht="30" customHeight="1">
      <c r="A629" s="3" t="s">
        <v>2953</v>
      </c>
      <c r="B629" s="3" t="s">
        <v>3</v>
      </c>
      <c r="C629" s="3" t="s">
        <v>3582</v>
      </c>
      <c r="D629" s="3" t="s">
        <v>3582</v>
      </c>
      <c r="E629" s="12" t="s">
        <v>4734</v>
      </c>
      <c r="F629" s="6" t="str">
        <f t="shared" si="34"/>
        <v>module=cfamw</v>
      </c>
      <c r="G629" s="3" t="s">
        <v>114</v>
      </c>
    </row>
    <row r="630" spans="1:7" ht="30" customHeight="1">
      <c r="A630" s="3" t="s">
        <v>2953</v>
      </c>
      <c r="B630" s="3" t="s">
        <v>3</v>
      </c>
      <c r="C630" s="3" t="s">
        <v>3583</v>
      </c>
      <c r="D630" s="3" t="s">
        <v>3583</v>
      </c>
      <c r="E630" s="12" t="s">
        <v>4735</v>
      </c>
      <c r="F630" s="6" t="str">
        <f t="shared" si="34"/>
        <v>module=cfamw</v>
      </c>
      <c r="G630" s="3" t="s">
        <v>114</v>
      </c>
    </row>
    <row r="631" spans="1:7" ht="30" customHeight="1">
      <c r="A631" s="3" t="s">
        <v>2953</v>
      </c>
      <c r="B631" s="3" t="s">
        <v>3</v>
      </c>
      <c r="C631" s="3" t="s">
        <v>3584</v>
      </c>
      <c r="D631" s="3" t="s">
        <v>3584</v>
      </c>
      <c r="E631" s="12" t="s">
        <v>4736</v>
      </c>
      <c r="F631" s="6" t="str">
        <f t="shared" si="34"/>
        <v>module=cfamw</v>
      </c>
      <c r="G631" s="3" t="s">
        <v>114</v>
      </c>
    </row>
    <row r="632" spans="1:7" ht="30" customHeight="1">
      <c r="A632" s="3" t="s">
        <v>2953</v>
      </c>
      <c r="B632" s="3" t="s">
        <v>3</v>
      </c>
      <c r="C632" s="3" t="s">
        <v>3585</v>
      </c>
      <c r="D632" s="3" t="s">
        <v>3585</v>
      </c>
      <c r="E632" s="12" t="s">
        <v>4737</v>
      </c>
      <c r="F632" s="6" t="str">
        <f t="shared" si="34"/>
        <v>module=cfamw</v>
      </c>
      <c r="G632" s="3" t="s">
        <v>114</v>
      </c>
    </row>
    <row r="633" spans="1:7" ht="30" customHeight="1">
      <c r="A633" s="3" t="s">
        <v>2953</v>
      </c>
      <c r="B633" s="3" t="s">
        <v>3</v>
      </c>
      <c r="C633" s="3" t="s">
        <v>3586</v>
      </c>
      <c r="D633" s="3" t="s">
        <v>3586</v>
      </c>
      <c r="E633" s="12" t="s">
        <v>4738</v>
      </c>
      <c r="F633" s="6" t="str">
        <f t="shared" si="34"/>
        <v>module=cfamw</v>
      </c>
      <c r="G633" s="3" t="s">
        <v>114</v>
      </c>
    </row>
    <row r="634" spans="1:7" ht="30" customHeight="1">
      <c r="A634" s="3" t="s">
        <v>2953</v>
      </c>
      <c r="B634" s="3" t="s">
        <v>3</v>
      </c>
      <c r="C634" s="3" t="s">
        <v>3587</v>
      </c>
      <c r="D634" s="3" t="s">
        <v>3587</v>
      </c>
      <c r="E634" s="12" t="s">
        <v>4739</v>
      </c>
      <c r="F634" s="6" t="str">
        <f t="shared" si="34"/>
        <v>module=cfamw</v>
      </c>
      <c r="G634" s="3" t="s">
        <v>114</v>
      </c>
    </row>
    <row r="635" spans="1:7" ht="30" customHeight="1">
      <c r="A635" s="3" t="s">
        <v>2953</v>
      </c>
      <c r="B635" s="3" t="s">
        <v>3</v>
      </c>
      <c r="C635" s="3" t="s">
        <v>3588</v>
      </c>
      <c r="D635" s="3" t="s">
        <v>3588</v>
      </c>
      <c r="E635" s="12" t="s">
        <v>4740</v>
      </c>
      <c r="F635" s="6" t="str">
        <f t="shared" ref="F635:F666" si="35">HYPERLINK("http://www.ssc.wisc.edu/wlsresearch/documentation/waves/?wave=wls75&amp;module=cfamw","module=cfamw")</f>
        <v>module=cfamw</v>
      </c>
      <c r="G635" s="3" t="s">
        <v>114</v>
      </c>
    </row>
    <row r="636" spans="1:7" ht="30" customHeight="1">
      <c r="A636" s="3" t="s">
        <v>2953</v>
      </c>
      <c r="B636" s="3" t="s">
        <v>3</v>
      </c>
      <c r="C636" s="3" t="s">
        <v>3589</v>
      </c>
      <c r="D636" s="3" t="s">
        <v>3589</v>
      </c>
      <c r="E636" s="12" t="s">
        <v>4741</v>
      </c>
      <c r="F636" s="6" t="str">
        <f t="shared" si="35"/>
        <v>module=cfamw</v>
      </c>
      <c r="G636" s="3" t="s">
        <v>114</v>
      </c>
    </row>
    <row r="637" spans="1:7" ht="30" customHeight="1">
      <c r="A637" s="3" t="s">
        <v>2953</v>
      </c>
      <c r="B637" s="3" t="s">
        <v>3</v>
      </c>
      <c r="C637" s="3" t="s">
        <v>3590</v>
      </c>
      <c r="D637" s="3" t="s">
        <v>3590</v>
      </c>
      <c r="E637" s="12" t="s">
        <v>4742</v>
      </c>
      <c r="F637" s="6" t="str">
        <f t="shared" si="35"/>
        <v>module=cfamw</v>
      </c>
      <c r="G637" s="3" t="s">
        <v>114</v>
      </c>
    </row>
    <row r="638" spans="1:7" ht="30" customHeight="1">
      <c r="A638" s="3" t="s">
        <v>2953</v>
      </c>
      <c r="B638" s="3" t="s">
        <v>3</v>
      </c>
      <c r="C638" s="3" t="s">
        <v>3591</v>
      </c>
      <c r="D638" s="3" t="s">
        <v>3591</v>
      </c>
      <c r="E638" s="12" t="s">
        <v>4743</v>
      </c>
      <c r="F638" s="6" t="str">
        <f t="shared" si="35"/>
        <v>module=cfamw</v>
      </c>
      <c r="G638" s="3" t="s">
        <v>114</v>
      </c>
    </row>
    <row r="639" spans="1:7" ht="30" customHeight="1">
      <c r="A639" s="3" t="s">
        <v>2953</v>
      </c>
      <c r="B639" s="3" t="s">
        <v>3</v>
      </c>
      <c r="C639" s="3" t="s">
        <v>3592</v>
      </c>
      <c r="D639" s="3" t="s">
        <v>3592</v>
      </c>
      <c r="E639" s="12" t="s">
        <v>4744</v>
      </c>
      <c r="F639" s="6" t="str">
        <f t="shared" si="35"/>
        <v>module=cfamw</v>
      </c>
      <c r="G639" s="3" t="s">
        <v>114</v>
      </c>
    </row>
    <row r="640" spans="1:7" ht="30" customHeight="1">
      <c r="A640" s="3" t="s">
        <v>2953</v>
      </c>
      <c r="B640" s="3" t="s">
        <v>3</v>
      </c>
      <c r="C640" s="3" t="s">
        <v>3593</v>
      </c>
      <c r="D640" s="3" t="s">
        <v>3593</v>
      </c>
      <c r="E640" s="12" t="s">
        <v>4745</v>
      </c>
      <c r="F640" s="6" t="str">
        <f t="shared" si="35"/>
        <v>module=cfamw</v>
      </c>
      <c r="G640" s="3" t="s">
        <v>114</v>
      </c>
    </row>
    <row r="641" spans="1:7" ht="30" customHeight="1">
      <c r="A641" s="3" t="s">
        <v>2953</v>
      </c>
      <c r="B641" s="3" t="s">
        <v>3</v>
      </c>
      <c r="C641" s="3" t="s">
        <v>3594</v>
      </c>
      <c r="D641" s="3" t="s">
        <v>3594</v>
      </c>
      <c r="E641" s="12" t="s">
        <v>4746</v>
      </c>
      <c r="F641" s="6" t="str">
        <f t="shared" si="35"/>
        <v>module=cfamw</v>
      </c>
      <c r="G641" s="3" t="s">
        <v>114</v>
      </c>
    </row>
    <row r="642" spans="1:7" ht="30" customHeight="1">
      <c r="A642" s="3" t="s">
        <v>2953</v>
      </c>
      <c r="B642" s="3" t="s">
        <v>3</v>
      </c>
      <c r="C642" s="3" t="s">
        <v>3595</v>
      </c>
      <c r="D642" s="3" t="s">
        <v>3595</v>
      </c>
      <c r="E642" s="12" t="s">
        <v>4747</v>
      </c>
      <c r="F642" s="6" t="str">
        <f t="shared" si="35"/>
        <v>module=cfamw</v>
      </c>
      <c r="G642" s="3" t="s">
        <v>114</v>
      </c>
    </row>
    <row r="643" spans="1:7" ht="30" customHeight="1">
      <c r="A643" s="3" t="s">
        <v>2953</v>
      </c>
      <c r="B643" s="3" t="s">
        <v>3</v>
      </c>
      <c r="C643" s="3" t="s">
        <v>3596</v>
      </c>
      <c r="D643" s="3" t="s">
        <v>3596</v>
      </c>
      <c r="E643" s="12" t="s">
        <v>4748</v>
      </c>
      <c r="F643" s="6" t="str">
        <f t="shared" si="35"/>
        <v>module=cfamw</v>
      </c>
      <c r="G643" s="3" t="s">
        <v>114</v>
      </c>
    </row>
    <row r="644" spans="1:7" ht="30" customHeight="1">
      <c r="A644" s="3" t="s">
        <v>2953</v>
      </c>
      <c r="B644" s="3" t="s">
        <v>3</v>
      </c>
      <c r="C644" s="3" t="s">
        <v>3597</v>
      </c>
      <c r="D644" s="3" t="s">
        <v>3597</v>
      </c>
      <c r="E644" s="12" t="s">
        <v>4749</v>
      </c>
      <c r="F644" s="6" t="str">
        <f t="shared" si="35"/>
        <v>module=cfamw</v>
      </c>
      <c r="G644" s="3" t="s">
        <v>114</v>
      </c>
    </row>
    <row r="645" spans="1:7" ht="30" customHeight="1">
      <c r="A645" s="3" t="s">
        <v>2953</v>
      </c>
      <c r="B645" s="3" t="s">
        <v>3</v>
      </c>
      <c r="C645" s="3" t="s">
        <v>3598</v>
      </c>
      <c r="D645" s="3" t="s">
        <v>3598</v>
      </c>
      <c r="E645" s="12" t="s">
        <v>4750</v>
      </c>
      <c r="F645" s="6" t="str">
        <f t="shared" si="35"/>
        <v>module=cfamw</v>
      </c>
      <c r="G645" s="3" t="s">
        <v>114</v>
      </c>
    </row>
    <row r="646" spans="1:7" ht="30" customHeight="1">
      <c r="A646" s="3" t="s">
        <v>2953</v>
      </c>
      <c r="B646" s="3" t="s">
        <v>3</v>
      </c>
      <c r="C646" s="3" t="s">
        <v>3599</v>
      </c>
      <c r="D646" s="3" t="s">
        <v>3599</v>
      </c>
      <c r="E646" s="12" t="s">
        <v>4751</v>
      </c>
      <c r="F646" s="6" t="str">
        <f t="shared" si="35"/>
        <v>module=cfamw</v>
      </c>
      <c r="G646" s="3" t="s">
        <v>114</v>
      </c>
    </row>
    <row r="647" spans="1:7" ht="30" customHeight="1">
      <c r="A647" s="3" t="s">
        <v>2953</v>
      </c>
      <c r="B647" s="3" t="s">
        <v>3</v>
      </c>
      <c r="C647" s="3" t="s">
        <v>3600</v>
      </c>
      <c r="D647" s="3" t="s">
        <v>3600</v>
      </c>
      <c r="E647" s="12" t="s">
        <v>4752</v>
      </c>
      <c r="F647" s="6" t="str">
        <f t="shared" si="35"/>
        <v>module=cfamw</v>
      </c>
      <c r="G647" s="3" t="s">
        <v>114</v>
      </c>
    </row>
    <row r="648" spans="1:7" ht="30" customHeight="1">
      <c r="A648" s="3" t="s">
        <v>2953</v>
      </c>
      <c r="B648" s="3" t="s">
        <v>3</v>
      </c>
      <c r="C648" s="3" t="s">
        <v>3601</v>
      </c>
      <c r="D648" s="3" t="s">
        <v>3601</v>
      </c>
      <c r="E648" s="12" t="s">
        <v>4753</v>
      </c>
      <c r="F648" s="6" t="str">
        <f t="shared" si="35"/>
        <v>module=cfamw</v>
      </c>
      <c r="G648" s="3" t="s">
        <v>114</v>
      </c>
    </row>
    <row r="649" spans="1:7" ht="30" customHeight="1">
      <c r="A649" s="3" t="s">
        <v>2953</v>
      </c>
      <c r="B649" s="3" t="s">
        <v>3</v>
      </c>
      <c r="C649" s="3" t="s">
        <v>3602</v>
      </c>
      <c r="D649" s="3" t="s">
        <v>3602</v>
      </c>
      <c r="E649" s="12" t="s">
        <v>4754</v>
      </c>
      <c r="F649" s="6" t="str">
        <f t="shared" si="35"/>
        <v>module=cfamw</v>
      </c>
      <c r="G649" s="3" t="s">
        <v>114</v>
      </c>
    </row>
    <row r="650" spans="1:7" ht="30" customHeight="1">
      <c r="A650" s="3" t="s">
        <v>2953</v>
      </c>
      <c r="B650" s="3" t="s">
        <v>3</v>
      </c>
      <c r="C650" s="3" t="s">
        <v>3603</v>
      </c>
      <c r="D650" s="3" t="s">
        <v>3603</v>
      </c>
      <c r="E650" s="12" t="s">
        <v>4755</v>
      </c>
      <c r="F650" s="6" t="str">
        <f t="shared" si="35"/>
        <v>module=cfamw</v>
      </c>
      <c r="G650" s="3" t="s">
        <v>114</v>
      </c>
    </row>
    <row r="651" spans="1:7" ht="30" customHeight="1">
      <c r="A651" s="3" t="s">
        <v>2953</v>
      </c>
      <c r="B651" s="3" t="s">
        <v>3</v>
      </c>
      <c r="C651" s="3" t="s">
        <v>3604</v>
      </c>
      <c r="D651" s="3" t="s">
        <v>3604</v>
      </c>
      <c r="E651" s="12" t="s">
        <v>4756</v>
      </c>
      <c r="F651" s="6" t="str">
        <f t="shared" si="35"/>
        <v>module=cfamw</v>
      </c>
      <c r="G651" s="3" t="s">
        <v>114</v>
      </c>
    </row>
    <row r="652" spans="1:7" ht="30" customHeight="1">
      <c r="A652" s="3" t="s">
        <v>2953</v>
      </c>
      <c r="B652" s="3" t="s">
        <v>3</v>
      </c>
      <c r="C652" s="3" t="s">
        <v>3605</v>
      </c>
      <c r="D652" s="3" t="s">
        <v>3605</v>
      </c>
      <c r="E652" s="12" t="s">
        <v>4757</v>
      </c>
      <c r="F652" s="6" t="str">
        <f t="shared" si="35"/>
        <v>module=cfamw</v>
      </c>
      <c r="G652" s="3" t="s">
        <v>114</v>
      </c>
    </row>
    <row r="653" spans="1:7" ht="30" customHeight="1">
      <c r="A653" s="3" t="s">
        <v>2953</v>
      </c>
      <c r="B653" s="3" t="s">
        <v>3</v>
      </c>
      <c r="C653" s="3" t="s">
        <v>3606</v>
      </c>
      <c r="D653" s="3" t="s">
        <v>3606</v>
      </c>
      <c r="E653" s="12" t="s">
        <v>4758</v>
      </c>
      <c r="F653" s="6" t="str">
        <f t="shared" si="35"/>
        <v>module=cfamw</v>
      </c>
      <c r="G653" s="3" t="s">
        <v>114</v>
      </c>
    </row>
    <row r="654" spans="1:7" ht="30" customHeight="1">
      <c r="A654" s="3" t="s">
        <v>2953</v>
      </c>
      <c r="B654" s="3" t="s">
        <v>3</v>
      </c>
      <c r="C654" s="3" t="s">
        <v>3607</v>
      </c>
      <c r="D654" s="3" t="s">
        <v>3607</v>
      </c>
      <c r="E654" s="12" t="s">
        <v>4759</v>
      </c>
      <c r="F654" s="6" t="str">
        <f t="shared" si="35"/>
        <v>module=cfamw</v>
      </c>
      <c r="G654" s="3" t="s">
        <v>114</v>
      </c>
    </row>
    <row r="655" spans="1:7" ht="30" customHeight="1">
      <c r="A655" s="3" t="s">
        <v>2953</v>
      </c>
      <c r="B655" s="3" t="s">
        <v>3</v>
      </c>
      <c r="C655" s="3" t="s">
        <v>3608</v>
      </c>
      <c r="D655" s="3" t="s">
        <v>3608</v>
      </c>
      <c r="E655" s="12" t="s">
        <v>4760</v>
      </c>
      <c r="F655" s="6" t="str">
        <f t="shared" si="35"/>
        <v>module=cfamw</v>
      </c>
      <c r="G655" s="3" t="s">
        <v>114</v>
      </c>
    </row>
    <row r="656" spans="1:7" ht="30" customHeight="1">
      <c r="A656" s="3" t="s">
        <v>2953</v>
      </c>
      <c r="B656" s="3" t="s">
        <v>3</v>
      </c>
      <c r="C656" s="3" t="s">
        <v>3609</v>
      </c>
      <c r="D656" s="3" t="s">
        <v>3609</v>
      </c>
      <c r="E656" s="12" t="s">
        <v>4761</v>
      </c>
      <c r="F656" s="6" t="str">
        <f t="shared" si="35"/>
        <v>module=cfamw</v>
      </c>
      <c r="G656" s="3" t="s">
        <v>114</v>
      </c>
    </row>
    <row r="657" spans="1:7" ht="30" customHeight="1">
      <c r="A657" s="3" t="s">
        <v>2953</v>
      </c>
      <c r="B657" s="3" t="s">
        <v>3</v>
      </c>
      <c r="C657" s="3" t="s">
        <v>3610</v>
      </c>
      <c r="D657" s="3" t="s">
        <v>3610</v>
      </c>
      <c r="E657" s="12" t="s">
        <v>4762</v>
      </c>
      <c r="F657" s="6" t="str">
        <f t="shared" si="35"/>
        <v>module=cfamw</v>
      </c>
      <c r="G657" s="3" t="s">
        <v>114</v>
      </c>
    </row>
    <row r="658" spans="1:7" ht="30" customHeight="1">
      <c r="A658" s="3" t="s">
        <v>2953</v>
      </c>
      <c r="B658" s="3" t="s">
        <v>3</v>
      </c>
      <c r="C658" s="3" t="s">
        <v>3611</v>
      </c>
      <c r="D658" s="3" t="s">
        <v>3611</v>
      </c>
      <c r="E658" s="12" t="s">
        <v>4763</v>
      </c>
      <c r="F658" s="6" t="str">
        <f t="shared" si="35"/>
        <v>module=cfamw</v>
      </c>
      <c r="G658" s="3" t="s">
        <v>114</v>
      </c>
    </row>
    <row r="659" spans="1:7" ht="30" customHeight="1">
      <c r="A659" s="3" t="s">
        <v>2953</v>
      </c>
      <c r="B659" s="3" t="s">
        <v>3</v>
      </c>
      <c r="C659" s="3" t="s">
        <v>3612</v>
      </c>
      <c r="D659" s="3" t="s">
        <v>3612</v>
      </c>
      <c r="E659" s="12" t="s">
        <v>4764</v>
      </c>
      <c r="F659" s="6" t="str">
        <f t="shared" si="35"/>
        <v>module=cfamw</v>
      </c>
      <c r="G659" s="3" t="s">
        <v>114</v>
      </c>
    </row>
    <row r="660" spans="1:7" ht="30" customHeight="1">
      <c r="A660" s="3" t="s">
        <v>2953</v>
      </c>
      <c r="B660" s="3" t="s">
        <v>3</v>
      </c>
      <c r="C660" s="3" t="s">
        <v>3613</v>
      </c>
      <c r="D660" s="3" t="s">
        <v>3613</v>
      </c>
      <c r="E660" s="12" t="s">
        <v>4765</v>
      </c>
      <c r="F660" s="6" t="str">
        <f t="shared" si="35"/>
        <v>module=cfamw</v>
      </c>
      <c r="G660" s="3" t="s">
        <v>114</v>
      </c>
    </row>
    <row r="661" spans="1:7" ht="30" customHeight="1">
      <c r="A661" s="3" t="s">
        <v>2953</v>
      </c>
      <c r="B661" s="3" t="s">
        <v>3</v>
      </c>
      <c r="C661" s="3" t="s">
        <v>3614</v>
      </c>
      <c r="D661" s="3" t="s">
        <v>3614</v>
      </c>
      <c r="E661" s="12" t="s">
        <v>4766</v>
      </c>
      <c r="F661" s="6" t="str">
        <f t="shared" si="35"/>
        <v>module=cfamw</v>
      </c>
      <c r="G661" s="3" t="s">
        <v>114</v>
      </c>
    </row>
    <row r="662" spans="1:7" ht="30" customHeight="1">
      <c r="A662" s="3" t="s">
        <v>2953</v>
      </c>
      <c r="B662" s="3" t="s">
        <v>3</v>
      </c>
      <c r="C662" s="3" t="s">
        <v>3615</v>
      </c>
      <c r="D662" s="3" t="s">
        <v>3615</v>
      </c>
      <c r="E662" s="12" t="s">
        <v>4767</v>
      </c>
      <c r="F662" s="6" t="str">
        <f t="shared" si="35"/>
        <v>module=cfamw</v>
      </c>
      <c r="G662" s="3" t="s">
        <v>114</v>
      </c>
    </row>
    <row r="663" spans="1:7" ht="30" customHeight="1">
      <c r="A663" s="3" t="s">
        <v>2953</v>
      </c>
      <c r="B663" s="3" t="s">
        <v>3</v>
      </c>
      <c r="C663" s="3" t="s">
        <v>3616</v>
      </c>
      <c r="D663" s="3" t="s">
        <v>3616</v>
      </c>
      <c r="E663" s="12" t="s">
        <v>4768</v>
      </c>
      <c r="F663" s="6" t="str">
        <f t="shared" si="35"/>
        <v>module=cfamw</v>
      </c>
      <c r="G663" s="3" t="s">
        <v>114</v>
      </c>
    </row>
    <row r="664" spans="1:7" ht="30" customHeight="1">
      <c r="A664" s="3" t="s">
        <v>2953</v>
      </c>
      <c r="B664" s="3" t="s">
        <v>3</v>
      </c>
      <c r="C664" s="3" t="s">
        <v>3617</v>
      </c>
      <c r="D664" s="3" t="s">
        <v>3617</v>
      </c>
      <c r="E664" s="12" t="s">
        <v>4769</v>
      </c>
      <c r="F664" s="6" t="str">
        <f t="shared" si="35"/>
        <v>module=cfamw</v>
      </c>
      <c r="G664" s="3" t="s">
        <v>114</v>
      </c>
    </row>
    <row r="665" spans="1:7" ht="30" customHeight="1">
      <c r="A665" s="3" t="s">
        <v>2953</v>
      </c>
      <c r="B665" s="3" t="s">
        <v>3</v>
      </c>
      <c r="C665" s="3" t="s">
        <v>3618</v>
      </c>
      <c r="D665" s="3" t="s">
        <v>3618</v>
      </c>
      <c r="E665" s="12" t="s">
        <v>4770</v>
      </c>
      <c r="F665" s="6" t="str">
        <f t="shared" si="35"/>
        <v>module=cfamw</v>
      </c>
      <c r="G665" s="3" t="s">
        <v>114</v>
      </c>
    </row>
    <row r="666" spans="1:7" ht="30" customHeight="1">
      <c r="A666" s="3" t="s">
        <v>2953</v>
      </c>
      <c r="B666" s="3" t="s">
        <v>3</v>
      </c>
      <c r="C666" s="3" t="s">
        <v>3619</v>
      </c>
      <c r="D666" s="3" t="s">
        <v>3619</v>
      </c>
      <c r="E666" s="12" t="s">
        <v>4771</v>
      </c>
      <c r="F666" s="6" t="str">
        <f t="shared" si="35"/>
        <v>module=cfamw</v>
      </c>
      <c r="G666" s="3" t="s">
        <v>114</v>
      </c>
    </row>
    <row r="667" spans="1:7" ht="30" customHeight="1">
      <c r="A667" s="3" t="s">
        <v>2953</v>
      </c>
      <c r="B667" s="3" t="s">
        <v>3</v>
      </c>
      <c r="C667" s="3" t="s">
        <v>3620</v>
      </c>
      <c r="D667" s="3" t="s">
        <v>3620</v>
      </c>
      <c r="E667" s="12" t="s">
        <v>4772</v>
      </c>
      <c r="F667" s="6" t="str">
        <f t="shared" ref="F667:F673" si="36">HYPERLINK("http://www.ssc.wisc.edu/wlsresearch/documentation/waves/?wave=wls75&amp;module=cfamw","module=cfamw")</f>
        <v>module=cfamw</v>
      </c>
      <c r="G667" s="3" t="s">
        <v>114</v>
      </c>
    </row>
    <row r="668" spans="1:7" ht="30" customHeight="1">
      <c r="A668" s="3" t="s">
        <v>2953</v>
      </c>
      <c r="B668" s="3" t="s">
        <v>3</v>
      </c>
      <c r="C668" s="3" t="s">
        <v>3621</v>
      </c>
      <c r="D668" s="3" t="s">
        <v>3621</v>
      </c>
      <c r="E668" s="12" t="s">
        <v>4773</v>
      </c>
      <c r="F668" s="6" t="str">
        <f t="shared" si="36"/>
        <v>module=cfamw</v>
      </c>
      <c r="G668" s="3" t="s">
        <v>114</v>
      </c>
    </row>
    <row r="669" spans="1:7" ht="30" customHeight="1">
      <c r="A669" s="3" t="s">
        <v>2953</v>
      </c>
      <c r="B669" s="3" t="s">
        <v>3</v>
      </c>
      <c r="C669" s="3" t="s">
        <v>3622</v>
      </c>
      <c r="D669" s="3" t="s">
        <v>3622</v>
      </c>
      <c r="E669" s="12" t="s">
        <v>4774</v>
      </c>
      <c r="F669" s="6" t="str">
        <f t="shared" si="36"/>
        <v>module=cfamw</v>
      </c>
      <c r="G669" s="3" t="s">
        <v>114</v>
      </c>
    </row>
    <row r="670" spans="1:7" ht="30" customHeight="1">
      <c r="A670" s="3" t="s">
        <v>2953</v>
      </c>
      <c r="B670" s="3" t="s">
        <v>3</v>
      </c>
      <c r="C670" s="3" t="s">
        <v>3623</v>
      </c>
      <c r="D670" s="3" t="s">
        <v>3623</v>
      </c>
      <c r="E670" s="12" t="s">
        <v>4775</v>
      </c>
      <c r="F670" s="6" t="str">
        <f t="shared" si="36"/>
        <v>module=cfamw</v>
      </c>
      <c r="G670" s="3" t="s">
        <v>114</v>
      </c>
    </row>
    <row r="671" spans="1:7" ht="30" customHeight="1">
      <c r="A671" s="3" t="s">
        <v>2953</v>
      </c>
      <c r="B671" s="3" t="s">
        <v>3</v>
      </c>
      <c r="C671" s="3" t="s">
        <v>3624</v>
      </c>
      <c r="D671" s="3" t="s">
        <v>3624</v>
      </c>
      <c r="E671" s="12" t="s">
        <v>4776</v>
      </c>
      <c r="F671" s="6" t="str">
        <f t="shared" si="36"/>
        <v>module=cfamw</v>
      </c>
      <c r="G671" s="3" t="s">
        <v>114</v>
      </c>
    </row>
    <row r="672" spans="1:7" ht="30" customHeight="1">
      <c r="A672" s="3" t="s">
        <v>2953</v>
      </c>
      <c r="B672" s="3" t="s">
        <v>3</v>
      </c>
      <c r="C672" s="3" t="s">
        <v>3625</v>
      </c>
      <c r="D672" s="3" t="s">
        <v>3625</v>
      </c>
      <c r="E672" s="12" t="s">
        <v>4777</v>
      </c>
      <c r="F672" s="6" t="str">
        <f t="shared" si="36"/>
        <v>module=cfamw</v>
      </c>
      <c r="G672" s="3" t="s">
        <v>114</v>
      </c>
    </row>
    <row r="673" spans="1:7" ht="30" customHeight="1">
      <c r="A673" s="3" t="s">
        <v>2953</v>
      </c>
      <c r="B673" s="3" t="s">
        <v>3</v>
      </c>
      <c r="C673" s="3" t="s">
        <v>3626</v>
      </c>
      <c r="D673" s="3" t="s">
        <v>3626</v>
      </c>
      <c r="E673" s="12" t="s">
        <v>4778</v>
      </c>
      <c r="F673" s="6" t="str">
        <f t="shared" si="36"/>
        <v>module=cfamw</v>
      </c>
      <c r="G673" s="3" t="s">
        <v>114</v>
      </c>
    </row>
    <row r="674" spans="1:7" ht="30" customHeight="1">
      <c r="A674" s="3" t="s">
        <v>2954</v>
      </c>
      <c r="B674" s="3" t="s">
        <v>2</v>
      </c>
      <c r="C674" s="3" t="s">
        <v>3627</v>
      </c>
      <c r="D674" s="3" t="s">
        <v>4034</v>
      </c>
      <c r="E674" s="12" t="s">
        <v>4779</v>
      </c>
      <c r="F674" s="6" t="str">
        <f t="shared" ref="F674:F696" si="37">HYPERLINK("http://www.ssc.wisc.edu/wlsresearch/documentation/waves/?wave=wls75&amp;module=csocp","module=csocp")</f>
        <v>module=csocp</v>
      </c>
      <c r="G674" s="6" t="str">
        <f t="shared" ref="G674:G695" si="38">HYPERLINK("http://www.ssc.wisc.edu/wlsresearch/documentation/waves/?wave=wls77&amp;module=xcsocp","module=xcsocp")</f>
        <v>module=xcsocp</v>
      </c>
    </row>
    <row r="675" spans="1:7" ht="30" customHeight="1">
      <c r="A675" s="3" t="s">
        <v>2954</v>
      </c>
      <c r="B675" s="3" t="s">
        <v>2</v>
      </c>
      <c r="C675" s="3" t="s">
        <v>3628</v>
      </c>
      <c r="D675" s="3" t="s">
        <v>4035</v>
      </c>
      <c r="E675" s="12" t="s">
        <v>4780</v>
      </c>
      <c r="F675" s="6" t="str">
        <f t="shared" si="37"/>
        <v>module=csocp</v>
      </c>
      <c r="G675" s="6" t="str">
        <f t="shared" si="38"/>
        <v>module=xcsocp</v>
      </c>
    </row>
    <row r="676" spans="1:7" ht="30" customHeight="1">
      <c r="A676" s="3" t="s">
        <v>2954</v>
      </c>
      <c r="B676" s="3" t="s">
        <v>2</v>
      </c>
      <c r="C676" s="3" t="s">
        <v>3629</v>
      </c>
      <c r="D676" s="3" t="s">
        <v>4036</v>
      </c>
      <c r="E676" s="12" t="s">
        <v>4781</v>
      </c>
      <c r="F676" s="6" t="str">
        <f t="shared" si="37"/>
        <v>module=csocp</v>
      </c>
      <c r="G676" s="6" t="str">
        <f t="shared" si="38"/>
        <v>module=xcsocp</v>
      </c>
    </row>
    <row r="677" spans="1:7" ht="30" customHeight="1">
      <c r="A677" s="3" t="s">
        <v>2954</v>
      </c>
      <c r="B677" s="3" t="s">
        <v>2</v>
      </c>
      <c r="C677" s="3" t="s">
        <v>3630</v>
      </c>
      <c r="D677" s="3" t="s">
        <v>4037</v>
      </c>
      <c r="E677" s="12" t="s">
        <v>4782</v>
      </c>
      <c r="F677" s="6" t="str">
        <f t="shared" si="37"/>
        <v>module=csocp</v>
      </c>
      <c r="G677" s="6" t="str">
        <f t="shared" si="38"/>
        <v>module=xcsocp</v>
      </c>
    </row>
    <row r="678" spans="1:7" ht="30" customHeight="1">
      <c r="A678" s="3" t="s">
        <v>2954</v>
      </c>
      <c r="B678" s="3" t="s">
        <v>2</v>
      </c>
      <c r="C678" s="3" t="s">
        <v>3631</v>
      </c>
      <c r="D678" s="3" t="s">
        <v>4038</v>
      </c>
      <c r="E678" s="12" t="s">
        <v>4783</v>
      </c>
      <c r="F678" s="6" t="str">
        <f t="shared" si="37"/>
        <v>module=csocp</v>
      </c>
      <c r="G678" s="6" t="str">
        <f t="shared" si="38"/>
        <v>module=xcsocp</v>
      </c>
    </row>
    <row r="679" spans="1:7" ht="30" customHeight="1">
      <c r="A679" s="3" t="s">
        <v>2954</v>
      </c>
      <c r="B679" s="3" t="s">
        <v>2</v>
      </c>
      <c r="C679" s="3" t="s">
        <v>3632</v>
      </c>
      <c r="D679" s="3" t="s">
        <v>4039</v>
      </c>
      <c r="E679" s="12" t="s">
        <v>4784</v>
      </c>
      <c r="F679" s="6" t="str">
        <f t="shared" si="37"/>
        <v>module=csocp</v>
      </c>
      <c r="G679" s="6" t="str">
        <f t="shared" si="38"/>
        <v>module=xcsocp</v>
      </c>
    </row>
    <row r="680" spans="1:7" ht="30" customHeight="1">
      <c r="A680" s="3" t="s">
        <v>2954</v>
      </c>
      <c r="B680" s="3" t="s">
        <v>2</v>
      </c>
      <c r="C680" s="3" t="s">
        <v>3633</v>
      </c>
      <c r="D680" s="3" t="s">
        <v>4040</v>
      </c>
      <c r="E680" s="12" t="s">
        <v>4785</v>
      </c>
      <c r="F680" s="6" t="str">
        <f t="shared" si="37"/>
        <v>module=csocp</v>
      </c>
      <c r="G680" s="6" t="str">
        <f t="shared" si="38"/>
        <v>module=xcsocp</v>
      </c>
    </row>
    <row r="681" spans="1:7" ht="30" customHeight="1">
      <c r="A681" s="3" t="s">
        <v>2954</v>
      </c>
      <c r="B681" s="3" t="s">
        <v>2</v>
      </c>
      <c r="C681" s="3" t="s">
        <v>3634</v>
      </c>
      <c r="D681" s="3" t="s">
        <v>4041</v>
      </c>
      <c r="E681" s="12" t="s">
        <v>4786</v>
      </c>
      <c r="F681" s="6" t="str">
        <f t="shared" si="37"/>
        <v>module=csocp</v>
      </c>
      <c r="G681" s="6" t="str">
        <f t="shared" si="38"/>
        <v>module=xcsocp</v>
      </c>
    </row>
    <row r="682" spans="1:7" ht="30" customHeight="1">
      <c r="A682" s="3" t="s">
        <v>2954</v>
      </c>
      <c r="B682" s="3" t="s">
        <v>2</v>
      </c>
      <c r="C682" s="3" t="s">
        <v>3635</v>
      </c>
      <c r="D682" s="3" t="s">
        <v>4042</v>
      </c>
      <c r="E682" s="12" t="s">
        <v>4787</v>
      </c>
      <c r="F682" s="6" t="str">
        <f t="shared" si="37"/>
        <v>module=csocp</v>
      </c>
      <c r="G682" s="6" t="str">
        <f t="shared" si="38"/>
        <v>module=xcsocp</v>
      </c>
    </row>
    <row r="683" spans="1:7" ht="30" customHeight="1">
      <c r="A683" s="3" t="s">
        <v>2954</v>
      </c>
      <c r="B683" s="3" t="s">
        <v>2</v>
      </c>
      <c r="C683" s="3" t="s">
        <v>3636</v>
      </c>
      <c r="D683" s="3" t="s">
        <v>4043</v>
      </c>
      <c r="E683" s="12" t="s">
        <v>4788</v>
      </c>
      <c r="F683" s="6" t="str">
        <f t="shared" si="37"/>
        <v>module=csocp</v>
      </c>
      <c r="G683" s="6" t="str">
        <f t="shared" si="38"/>
        <v>module=xcsocp</v>
      </c>
    </row>
    <row r="684" spans="1:7" ht="30" customHeight="1">
      <c r="A684" s="3" t="s">
        <v>2954</v>
      </c>
      <c r="B684" s="3" t="s">
        <v>2</v>
      </c>
      <c r="C684" s="3" t="s">
        <v>3637</v>
      </c>
      <c r="D684" s="3" t="s">
        <v>4044</v>
      </c>
      <c r="E684" s="12" t="s">
        <v>4789</v>
      </c>
      <c r="F684" s="6" t="str">
        <f t="shared" si="37"/>
        <v>module=csocp</v>
      </c>
      <c r="G684" s="6" t="str">
        <f t="shared" si="38"/>
        <v>module=xcsocp</v>
      </c>
    </row>
    <row r="685" spans="1:7" ht="30" customHeight="1">
      <c r="A685" s="3" t="s">
        <v>2954</v>
      </c>
      <c r="B685" s="3" t="s">
        <v>2</v>
      </c>
      <c r="C685" s="3" t="s">
        <v>3638</v>
      </c>
      <c r="D685" s="3" t="s">
        <v>4045</v>
      </c>
      <c r="E685" s="12" t="s">
        <v>4790</v>
      </c>
      <c r="F685" s="6" t="str">
        <f t="shared" si="37"/>
        <v>module=csocp</v>
      </c>
      <c r="G685" s="6" t="str">
        <f t="shared" si="38"/>
        <v>module=xcsocp</v>
      </c>
    </row>
    <row r="686" spans="1:7" ht="30" customHeight="1">
      <c r="A686" s="3" t="s">
        <v>2954</v>
      </c>
      <c r="B686" s="3" t="s">
        <v>2</v>
      </c>
      <c r="C686" s="3" t="s">
        <v>3639</v>
      </c>
      <c r="D686" s="3" t="s">
        <v>4046</v>
      </c>
      <c r="E686" s="12" t="s">
        <v>4791</v>
      </c>
      <c r="F686" s="6" t="str">
        <f t="shared" si="37"/>
        <v>module=csocp</v>
      </c>
      <c r="G686" s="6" t="str">
        <f t="shared" si="38"/>
        <v>module=xcsocp</v>
      </c>
    </row>
    <row r="687" spans="1:7" ht="30" customHeight="1">
      <c r="A687" s="3" t="s">
        <v>2954</v>
      </c>
      <c r="B687" s="3" t="s">
        <v>2</v>
      </c>
      <c r="C687" s="3" t="s">
        <v>3640</v>
      </c>
      <c r="D687" s="3" t="s">
        <v>4047</v>
      </c>
      <c r="E687" s="12" t="s">
        <v>4792</v>
      </c>
      <c r="F687" s="6" t="str">
        <f t="shared" si="37"/>
        <v>module=csocp</v>
      </c>
      <c r="G687" s="6" t="str">
        <f t="shared" si="38"/>
        <v>module=xcsocp</v>
      </c>
    </row>
    <row r="688" spans="1:7" ht="30" customHeight="1">
      <c r="A688" s="3" t="s">
        <v>2954</v>
      </c>
      <c r="B688" s="3" t="s">
        <v>2</v>
      </c>
      <c r="C688" s="3" t="s">
        <v>3641</v>
      </c>
      <c r="D688" s="3" t="s">
        <v>4048</v>
      </c>
      <c r="E688" s="12" t="s">
        <v>4793</v>
      </c>
      <c r="F688" s="6" t="str">
        <f t="shared" si="37"/>
        <v>module=csocp</v>
      </c>
      <c r="G688" s="6" t="str">
        <f t="shared" si="38"/>
        <v>module=xcsocp</v>
      </c>
    </row>
    <row r="689" spans="1:7" ht="30" customHeight="1">
      <c r="A689" s="3" t="s">
        <v>2954</v>
      </c>
      <c r="B689" s="3" t="s">
        <v>2</v>
      </c>
      <c r="C689" s="3" t="s">
        <v>3642</v>
      </c>
      <c r="D689" s="3" t="s">
        <v>4049</v>
      </c>
      <c r="E689" s="12" t="s">
        <v>4794</v>
      </c>
      <c r="F689" s="6" t="str">
        <f t="shared" si="37"/>
        <v>module=csocp</v>
      </c>
      <c r="G689" s="6" t="str">
        <f t="shared" si="38"/>
        <v>module=xcsocp</v>
      </c>
    </row>
    <row r="690" spans="1:7" ht="30" customHeight="1">
      <c r="A690" s="3" t="s">
        <v>2954</v>
      </c>
      <c r="B690" s="3" t="s">
        <v>2</v>
      </c>
      <c r="C690" s="3" t="s">
        <v>3643</v>
      </c>
      <c r="D690" s="3" t="s">
        <v>4050</v>
      </c>
      <c r="E690" s="12" t="s">
        <v>4795</v>
      </c>
      <c r="F690" s="6" t="str">
        <f t="shared" si="37"/>
        <v>module=csocp</v>
      </c>
      <c r="G690" s="6" t="str">
        <f t="shared" si="38"/>
        <v>module=xcsocp</v>
      </c>
    </row>
    <row r="691" spans="1:7" ht="30" customHeight="1">
      <c r="A691" s="3" t="s">
        <v>2954</v>
      </c>
      <c r="B691" s="3" t="s">
        <v>2</v>
      </c>
      <c r="C691" s="3" t="s">
        <v>3644</v>
      </c>
      <c r="D691" s="3" t="s">
        <v>4051</v>
      </c>
      <c r="E691" s="12" t="s">
        <v>4796</v>
      </c>
      <c r="F691" s="6" t="str">
        <f t="shared" si="37"/>
        <v>module=csocp</v>
      </c>
      <c r="G691" s="6" t="str">
        <f t="shared" si="38"/>
        <v>module=xcsocp</v>
      </c>
    </row>
    <row r="692" spans="1:7" ht="30" customHeight="1">
      <c r="A692" s="3" t="s">
        <v>2954</v>
      </c>
      <c r="B692" s="3" t="s">
        <v>2</v>
      </c>
      <c r="C692" s="3" t="s">
        <v>3645</v>
      </c>
      <c r="D692" s="3" t="s">
        <v>4052</v>
      </c>
      <c r="E692" s="12" t="s">
        <v>4797</v>
      </c>
      <c r="F692" s="6" t="str">
        <f t="shared" si="37"/>
        <v>module=csocp</v>
      </c>
      <c r="G692" s="6" t="str">
        <f t="shared" si="38"/>
        <v>module=xcsocp</v>
      </c>
    </row>
    <row r="693" spans="1:7" ht="30" customHeight="1">
      <c r="A693" s="3" t="s">
        <v>2954</v>
      </c>
      <c r="B693" s="3" t="s">
        <v>2</v>
      </c>
      <c r="C693" s="3" t="s">
        <v>3646</v>
      </c>
      <c r="D693" s="3" t="s">
        <v>4053</v>
      </c>
      <c r="E693" s="12" t="s">
        <v>4798</v>
      </c>
      <c r="F693" s="6" t="str">
        <f t="shared" si="37"/>
        <v>module=csocp</v>
      </c>
      <c r="G693" s="6" t="str">
        <f t="shared" si="38"/>
        <v>module=xcsocp</v>
      </c>
    </row>
    <row r="694" spans="1:7" ht="30" customHeight="1">
      <c r="A694" s="3" t="s">
        <v>2954</v>
      </c>
      <c r="B694" s="3" t="s">
        <v>2</v>
      </c>
      <c r="C694" s="3" t="s">
        <v>3647</v>
      </c>
      <c r="D694" s="3" t="s">
        <v>4054</v>
      </c>
      <c r="E694" s="12" t="s">
        <v>4799</v>
      </c>
      <c r="F694" s="6" t="str">
        <f t="shared" si="37"/>
        <v>module=csocp</v>
      </c>
      <c r="G694" s="6" t="str">
        <f t="shared" si="38"/>
        <v>module=xcsocp</v>
      </c>
    </row>
    <row r="695" spans="1:7" ht="30" customHeight="1">
      <c r="A695" s="3" t="s">
        <v>2954</v>
      </c>
      <c r="B695" s="3" t="s">
        <v>2</v>
      </c>
      <c r="C695" s="3" t="s">
        <v>3648</v>
      </c>
      <c r="D695" s="3" t="s">
        <v>4055</v>
      </c>
      <c r="E695" s="12" t="s">
        <v>4800</v>
      </c>
      <c r="F695" s="6" t="str">
        <f t="shared" si="37"/>
        <v>module=csocp</v>
      </c>
      <c r="G695" s="6" t="str">
        <f t="shared" si="38"/>
        <v>module=xcsocp</v>
      </c>
    </row>
    <row r="696" spans="1:7" ht="30" customHeight="1">
      <c r="A696" s="3" t="s">
        <v>2954</v>
      </c>
      <c r="B696" s="3" t="s">
        <v>3</v>
      </c>
      <c r="C696" s="3" t="s">
        <v>3649</v>
      </c>
      <c r="D696" s="3" t="s">
        <v>3649</v>
      </c>
      <c r="E696" s="12" t="s">
        <v>4801</v>
      </c>
      <c r="F696" s="6" t="str">
        <f t="shared" si="37"/>
        <v>module=csocp</v>
      </c>
      <c r="G696" s="3" t="s">
        <v>114</v>
      </c>
    </row>
    <row r="697" spans="1:7" ht="30" customHeight="1">
      <c r="A697" s="3" t="s">
        <v>2954</v>
      </c>
      <c r="B697" s="3" t="s">
        <v>4</v>
      </c>
      <c r="C697" s="3" t="s">
        <v>3650</v>
      </c>
      <c r="D697" s="3" t="s">
        <v>3650</v>
      </c>
      <c r="E697" s="12" t="s">
        <v>4802</v>
      </c>
      <c r="F697" s="3" t="s">
        <v>114</v>
      </c>
      <c r="G697" s="6" t="str">
        <f>HYPERLINK("http://www.ssc.wisc.edu/wlsresearch/documentation/waves/?wave=wls77&amp;module=xcsocp","module=xcsocp")</f>
        <v>module=xcsocp</v>
      </c>
    </row>
    <row r="698" spans="1:7" ht="30" customHeight="1">
      <c r="A698" s="3" t="s">
        <v>2955</v>
      </c>
      <c r="B698" s="3" t="s">
        <v>2</v>
      </c>
      <c r="C698" s="3" t="s">
        <v>3651</v>
      </c>
      <c r="D698" s="3" t="s">
        <v>4056</v>
      </c>
      <c r="E698" s="12" t="s">
        <v>4803</v>
      </c>
      <c r="F698" s="6" t="str">
        <f>HYPERLINK("http://www.ssc.wisc.edu/wlsresearch/documentation/waves/?wave=wls75&amp;module=crel","module=crel")</f>
        <v>module=crel</v>
      </c>
      <c r="G698" s="6" t="str">
        <f>HYPERLINK("http://www.ssc.wisc.edu/wlsresearch/documentation/waves/?wave=wls77&amp;module=xcrel","module=xcrel")</f>
        <v>module=xcrel</v>
      </c>
    </row>
    <row r="699" spans="1:7" ht="30" customHeight="1">
      <c r="A699" s="3" t="s">
        <v>2955</v>
      </c>
      <c r="B699" s="3" t="s">
        <v>2</v>
      </c>
      <c r="C699" s="3" t="s">
        <v>3652</v>
      </c>
      <c r="D699" s="3" t="s">
        <v>4057</v>
      </c>
      <c r="E699" s="12" t="s">
        <v>4804</v>
      </c>
      <c r="F699" s="6" t="str">
        <f>HYPERLINK("http://www.ssc.wisc.edu/wlsresearch/documentation/waves/?wave=wls75&amp;module=crel","module=crel")</f>
        <v>module=crel</v>
      </c>
      <c r="G699" s="6" t="str">
        <f>HYPERLINK("http://www.ssc.wisc.edu/wlsresearch/documentation/waves/?wave=wls77&amp;module=xcrel","module=xcrel")</f>
        <v>module=xcrel</v>
      </c>
    </row>
    <row r="700" spans="1:7" ht="30" customHeight="1">
      <c r="A700" s="3" t="s">
        <v>2955</v>
      </c>
      <c r="B700" s="3" t="s">
        <v>2</v>
      </c>
      <c r="C700" s="3" t="s">
        <v>3653</v>
      </c>
      <c r="D700" s="3" t="s">
        <v>4058</v>
      </c>
      <c r="E700" s="12" t="s">
        <v>4805</v>
      </c>
      <c r="F700" s="6" t="str">
        <f>HYPERLINK("http://www.ssc.wisc.edu/wlsresearch/documentation/waves/?wave=wls75&amp;module=crel","module=crel")</f>
        <v>module=crel</v>
      </c>
      <c r="G700" s="6" t="str">
        <f>HYPERLINK("http://www.ssc.wisc.edu/wlsresearch/documentation/waves/?wave=wls77&amp;module=xcrel","module=xcrel")</f>
        <v>module=xcrel</v>
      </c>
    </row>
    <row r="701" spans="1:7" ht="30" customHeight="1">
      <c r="A701" s="3" t="s">
        <v>2955</v>
      </c>
      <c r="B701" s="3" t="s">
        <v>3</v>
      </c>
      <c r="C701" s="3" t="s">
        <v>3654</v>
      </c>
      <c r="D701" s="3" t="s">
        <v>3654</v>
      </c>
      <c r="E701" s="12" t="s">
        <v>4806</v>
      </c>
      <c r="F701" s="6" t="str">
        <f>HYPERLINK("http://www.ssc.wisc.edu/wlsresearch/documentation/waves/?wave=wls75&amp;module=crel","module=crel")</f>
        <v>module=crel</v>
      </c>
      <c r="G701" s="3" t="s">
        <v>114</v>
      </c>
    </row>
    <row r="702" spans="1:7" ht="30" customHeight="1">
      <c r="A702" s="3" t="s">
        <v>2956</v>
      </c>
      <c r="B702" s="3" t="s">
        <v>2</v>
      </c>
      <c r="C702" s="3" t="s">
        <v>3655</v>
      </c>
      <c r="D702" s="3" t="s">
        <v>4059</v>
      </c>
      <c r="E702" s="12" t="s">
        <v>4807</v>
      </c>
      <c r="F702" s="6" t="str">
        <f t="shared" ref="F702:F733" si="39">HYPERLINK("http://www.ssc.wisc.edu/wlsresearch/documentation/waves/?wave=wls75&amp;module=cflag","module=cflag")</f>
        <v>module=cflag</v>
      </c>
      <c r="G702" s="6" t="str">
        <f t="shared" ref="G702:G733" si="40">HYPERLINK("http://www.ssc.wisc.edu/wlsresearch/documentation/waves/?wave=wls77&amp;module=xcflag","module=xcflag")</f>
        <v>module=xcflag</v>
      </c>
    </row>
    <row r="703" spans="1:7" ht="30" customHeight="1">
      <c r="A703" s="3" t="s">
        <v>2956</v>
      </c>
      <c r="B703" s="3" t="s">
        <v>2</v>
      </c>
      <c r="C703" s="3" t="s">
        <v>3656</v>
      </c>
      <c r="D703" s="3" t="s">
        <v>4060</v>
      </c>
      <c r="E703" s="12" t="s">
        <v>4808</v>
      </c>
      <c r="F703" s="6" t="str">
        <f t="shared" si="39"/>
        <v>module=cflag</v>
      </c>
      <c r="G703" s="6" t="str">
        <f t="shared" si="40"/>
        <v>module=xcflag</v>
      </c>
    </row>
    <row r="704" spans="1:7" ht="30" customHeight="1">
      <c r="A704" s="3" t="s">
        <v>2956</v>
      </c>
      <c r="B704" s="3" t="s">
        <v>2</v>
      </c>
      <c r="C704" s="3" t="s">
        <v>3657</v>
      </c>
      <c r="D704" s="3" t="s">
        <v>4061</v>
      </c>
      <c r="E704" s="12" t="s">
        <v>4809</v>
      </c>
      <c r="F704" s="6" t="str">
        <f t="shared" si="39"/>
        <v>module=cflag</v>
      </c>
      <c r="G704" s="6" t="str">
        <f t="shared" si="40"/>
        <v>module=xcflag</v>
      </c>
    </row>
    <row r="705" spans="1:7" ht="30" customHeight="1">
      <c r="A705" s="3" t="s">
        <v>2956</v>
      </c>
      <c r="B705" s="3" t="s">
        <v>2</v>
      </c>
      <c r="C705" s="3" t="s">
        <v>3658</v>
      </c>
      <c r="D705" s="3" t="s">
        <v>4062</v>
      </c>
      <c r="E705" s="12" t="s">
        <v>4810</v>
      </c>
      <c r="F705" s="6" t="str">
        <f t="shared" si="39"/>
        <v>module=cflag</v>
      </c>
      <c r="G705" s="6" t="str">
        <f t="shared" si="40"/>
        <v>module=xcflag</v>
      </c>
    </row>
    <row r="706" spans="1:7" ht="30" customHeight="1">
      <c r="A706" s="3" t="s">
        <v>2956</v>
      </c>
      <c r="B706" s="3" t="s">
        <v>2</v>
      </c>
      <c r="C706" s="3" t="s">
        <v>3659</v>
      </c>
      <c r="D706" s="3" t="s">
        <v>4063</v>
      </c>
      <c r="E706" s="12" t="s">
        <v>4811</v>
      </c>
      <c r="F706" s="6" t="str">
        <f t="shared" si="39"/>
        <v>module=cflag</v>
      </c>
      <c r="G706" s="6" t="str">
        <f t="shared" si="40"/>
        <v>module=xcflag</v>
      </c>
    </row>
    <row r="707" spans="1:7" ht="30" customHeight="1">
      <c r="A707" s="3" t="s">
        <v>2956</v>
      </c>
      <c r="B707" s="3" t="s">
        <v>2</v>
      </c>
      <c r="C707" s="3" t="s">
        <v>3660</v>
      </c>
      <c r="D707" s="3" t="s">
        <v>4064</v>
      </c>
      <c r="E707" s="12" t="s">
        <v>4812</v>
      </c>
      <c r="F707" s="6" t="str">
        <f t="shared" si="39"/>
        <v>module=cflag</v>
      </c>
      <c r="G707" s="6" t="str">
        <f t="shared" si="40"/>
        <v>module=xcflag</v>
      </c>
    </row>
    <row r="708" spans="1:7" ht="30" customHeight="1">
      <c r="A708" s="3" t="s">
        <v>2956</v>
      </c>
      <c r="B708" s="3" t="s">
        <v>2</v>
      </c>
      <c r="C708" s="3" t="s">
        <v>3661</v>
      </c>
      <c r="D708" s="3" t="s">
        <v>4065</v>
      </c>
      <c r="E708" s="12" t="s">
        <v>4813</v>
      </c>
      <c r="F708" s="6" t="str">
        <f t="shared" si="39"/>
        <v>module=cflag</v>
      </c>
      <c r="G708" s="6" t="str">
        <f t="shared" si="40"/>
        <v>module=xcflag</v>
      </c>
    </row>
    <row r="709" spans="1:7" ht="30" customHeight="1">
      <c r="A709" s="3" t="s">
        <v>2956</v>
      </c>
      <c r="B709" s="3" t="s">
        <v>2</v>
      </c>
      <c r="C709" s="3" t="s">
        <v>3662</v>
      </c>
      <c r="D709" s="3" t="s">
        <v>4066</v>
      </c>
      <c r="E709" s="12" t="s">
        <v>4814</v>
      </c>
      <c r="F709" s="6" t="str">
        <f t="shared" si="39"/>
        <v>module=cflag</v>
      </c>
      <c r="G709" s="6" t="str">
        <f t="shared" si="40"/>
        <v>module=xcflag</v>
      </c>
    </row>
    <row r="710" spans="1:7" ht="30" customHeight="1">
      <c r="A710" s="3" t="s">
        <v>2956</v>
      </c>
      <c r="B710" s="3" t="s">
        <v>2</v>
      </c>
      <c r="C710" s="3" t="s">
        <v>3663</v>
      </c>
      <c r="D710" s="3" t="s">
        <v>4067</v>
      </c>
      <c r="E710" s="12" t="s">
        <v>4815</v>
      </c>
      <c r="F710" s="6" t="str">
        <f t="shared" si="39"/>
        <v>module=cflag</v>
      </c>
      <c r="G710" s="6" t="str">
        <f t="shared" si="40"/>
        <v>module=xcflag</v>
      </c>
    </row>
    <row r="711" spans="1:7" ht="30" customHeight="1">
      <c r="A711" s="3" t="s">
        <v>2956</v>
      </c>
      <c r="B711" s="3" t="s">
        <v>2</v>
      </c>
      <c r="C711" s="3" t="s">
        <v>3664</v>
      </c>
      <c r="D711" s="3" t="s">
        <v>4068</v>
      </c>
      <c r="E711" s="12" t="s">
        <v>4816</v>
      </c>
      <c r="F711" s="6" t="str">
        <f t="shared" si="39"/>
        <v>module=cflag</v>
      </c>
      <c r="G711" s="6" t="str">
        <f t="shared" si="40"/>
        <v>module=xcflag</v>
      </c>
    </row>
    <row r="712" spans="1:7" ht="30" customHeight="1">
      <c r="A712" s="3" t="s">
        <v>2956</v>
      </c>
      <c r="B712" s="3" t="s">
        <v>2</v>
      </c>
      <c r="C712" s="3" t="s">
        <v>3665</v>
      </c>
      <c r="D712" s="3" t="s">
        <v>4069</v>
      </c>
      <c r="E712" s="12" t="s">
        <v>4817</v>
      </c>
      <c r="F712" s="6" t="str">
        <f t="shared" si="39"/>
        <v>module=cflag</v>
      </c>
      <c r="G712" s="6" t="str">
        <f t="shared" si="40"/>
        <v>module=xcflag</v>
      </c>
    </row>
    <row r="713" spans="1:7" ht="30" customHeight="1">
      <c r="A713" s="3" t="s">
        <v>2956</v>
      </c>
      <c r="B713" s="3" t="s">
        <v>2</v>
      </c>
      <c r="C713" s="3" t="s">
        <v>3666</v>
      </c>
      <c r="D713" s="3" t="s">
        <v>4070</v>
      </c>
      <c r="E713" s="12" t="s">
        <v>4818</v>
      </c>
      <c r="F713" s="6" t="str">
        <f t="shared" si="39"/>
        <v>module=cflag</v>
      </c>
      <c r="G713" s="6" t="str">
        <f t="shared" si="40"/>
        <v>module=xcflag</v>
      </c>
    </row>
    <row r="714" spans="1:7" ht="30" customHeight="1">
      <c r="A714" s="3" t="s">
        <v>2956</v>
      </c>
      <c r="B714" s="3" t="s">
        <v>2</v>
      </c>
      <c r="C714" s="3" t="s">
        <v>3667</v>
      </c>
      <c r="D714" s="3" t="s">
        <v>4071</v>
      </c>
      <c r="E714" s="12" t="s">
        <v>4819</v>
      </c>
      <c r="F714" s="6" t="str">
        <f t="shared" si="39"/>
        <v>module=cflag</v>
      </c>
      <c r="G714" s="6" t="str">
        <f t="shared" si="40"/>
        <v>module=xcflag</v>
      </c>
    </row>
    <row r="715" spans="1:7" ht="30" customHeight="1">
      <c r="A715" s="3" t="s">
        <v>2956</v>
      </c>
      <c r="B715" s="3" t="s">
        <v>2</v>
      </c>
      <c r="C715" s="3" t="s">
        <v>3668</v>
      </c>
      <c r="D715" s="3" t="s">
        <v>4072</v>
      </c>
      <c r="E715" s="12" t="s">
        <v>4820</v>
      </c>
      <c r="F715" s="6" t="str">
        <f t="shared" si="39"/>
        <v>module=cflag</v>
      </c>
      <c r="G715" s="6" t="str">
        <f t="shared" si="40"/>
        <v>module=xcflag</v>
      </c>
    </row>
    <row r="716" spans="1:7" ht="30" customHeight="1">
      <c r="A716" s="3" t="s">
        <v>2956</v>
      </c>
      <c r="B716" s="3" t="s">
        <v>2</v>
      </c>
      <c r="C716" s="3" t="s">
        <v>3669</v>
      </c>
      <c r="D716" s="3" t="s">
        <v>4073</v>
      </c>
      <c r="E716" s="12" t="s">
        <v>4821</v>
      </c>
      <c r="F716" s="6" t="str">
        <f t="shared" si="39"/>
        <v>module=cflag</v>
      </c>
      <c r="G716" s="6" t="str">
        <f t="shared" si="40"/>
        <v>module=xcflag</v>
      </c>
    </row>
    <row r="717" spans="1:7" ht="30" customHeight="1">
      <c r="A717" s="3" t="s">
        <v>2956</v>
      </c>
      <c r="B717" s="3" t="s">
        <v>2</v>
      </c>
      <c r="C717" s="3" t="s">
        <v>3670</v>
      </c>
      <c r="D717" s="3" t="s">
        <v>4074</v>
      </c>
      <c r="E717" s="12" t="s">
        <v>4822</v>
      </c>
      <c r="F717" s="6" t="str">
        <f t="shared" si="39"/>
        <v>module=cflag</v>
      </c>
      <c r="G717" s="6" t="str">
        <f t="shared" si="40"/>
        <v>module=xcflag</v>
      </c>
    </row>
    <row r="718" spans="1:7" ht="30" customHeight="1">
      <c r="A718" s="3" t="s">
        <v>2956</v>
      </c>
      <c r="B718" s="3" t="s">
        <v>2</v>
      </c>
      <c r="C718" s="3" t="s">
        <v>3671</v>
      </c>
      <c r="D718" s="3" t="s">
        <v>4075</v>
      </c>
      <c r="E718" s="12" t="s">
        <v>4823</v>
      </c>
      <c r="F718" s="6" t="str">
        <f t="shared" si="39"/>
        <v>module=cflag</v>
      </c>
      <c r="G718" s="6" t="str">
        <f t="shared" si="40"/>
        <v>module=xcflag</v>
      </c>
    </row>
    <row r="719" spans="1:7" ht="30" customHeight="1">
      <c r="A719" s="3" t="s">
        <v>2956</v>
      </c>
      <c r="B719" s="3" t="s">
        <v>2</v>
      </c>
      <c r="C719" s="3" t="s">
        <v>3672</v>
      </c>
      <c r="D719" s="3" t="s">
        <v>4076</v>
      </c>
      <c r="E719" s="12" t="s">
        <v>4824</v>
      </c>
      <c r="F719" s="6" t="str">
        <f t="shared" si="39"/>
        <v>module=cflag</v>
      </c>
      <c r="G719" s="6" t="str">
        <f t="shared" si="40"/>
        <v>module=xcflag</v>
      </c>
    </row>
    <row r="720" spans="1:7" ht="30" customHeight="1">
      <c r="A720" s="3" t="s">
        <v>2956</v>
      </c>
      <c r="B720" s="3" t="s">
        <v>2</v>
      </c>
      <c r="C720" s="3" t="s">
        <v>3673</v>
      </c>
      <c r="D720" s="3" t="s">
        <v>4077</v>
      </c>
      <c r="E720" s="12" t="s">
        <v>4825</v>
      </c>
      <c r="F720" s="6" t="str">
        <f t="shared" si="39"/>
        <v>module=cflag</v>
      </c>
      <c r="G720" s="6" t="str">
        <f t="shared" si="40"/>
        <v>module=xcflag</v>
      </c>
    </row>
    <row r="721" spans="1:7" ht="30" customHeight="1">
      <c r="A721" s="3" t="s">
        <v>2956</v>
      </c>
      <c r="B721" s="3" t="s">
        <v>2</v>
      </c>
      <c r="C721" s="3" t="s">
        <v>3674</v>
      </c>
      <c r="D721" s="3" t="s">
        <v>4078</v>
      </c>
      <c r="E721" s="12" t="s">
        <v>4826</v>
      </c>
      <c r="F721" s="6" t="str">
        <f t="shared" si="39"/>
        <v>module=cflag</v>
      </c>
      <c r="G721" s="6" t="str">
        <f t="shared" si="40"/>
        <v>module=xcflag</v>
      </c>
    </row>
    <row r="722" spans="1:7" ht="30" customHeight="1">
      <c r="A722" s="3" t="s">
        <v>2956</v>
      </c>
      <c r="B722" s="3" t="s">
        <v>2</v>
      </c>
      <c r="C722" s="3" t="s">
        <v>3675</v>
      </c>
      <c r="D722" s="3" t="s">
        <v>4079</v>
      </c>
      <c r="E722" s="12" t="s">
        <v>4827</v>
      </c>
      <c r="F722" s="6" t="str">
        <f t="shared" si="39"/>
        <v>module=cflag</v>
      </c>
      <c r="G722" s="6" t="str">
        <f t="shared" si="40"/>
        <v>module=xcflag</v>
      </c>
    </row>
    <row r="723" spans="1:7" ht="30" customHeight="1">
      <c r="A723" s="3" t="s">
        <v>2956</v>
      </c>
      <c r="B723" s="3" t="s">
        <v>2</v>
      </c>
      <c r="C723" s="3" t="s">
        <v>3676</v>
      </c>
      <c r="D723" s="3" t="s">
        <v>4080</v>
      </c>
      <c r="E723" s="12" t="s">
        <v>4828</v>
      </c>
      <c r="F723" s="6" t="str">
        <f t="shared" si="39"/>
        <v>module=cflag</v>
      </c>
      <c r="G723" s="6" t="str">
        <f t="shared" si="40"/>
        <v>module=xcflag</v>
      </c>
    </row>
    <row r="724" spans="1:7" ht="30" customHeight="1">
      <c r="A724" s="3" t="s">
        <v>2956</v>
      </c>
      <c r="B724" s="3" t="s">
        <v>2</v>
      </c>
      <c r="C724" s="3" t="s">
        <v>3677</v>
      </c>
      <c r="D724" s="3" t="s">
        <v>4081</v>
      </c>
      <c r="E724" s="12" t="s">
        <v>4829</v>
      </c>
      <c r="F724" s="6" t="str">
        <f t="shared" si="39"/>
        <v>module=cflag</v>
      </c>
      <c r="G724" s="6" t="str">
        <f t="shared" si="40"/>
        <v>module=xcflag</v>
      </c>
    </row>
    <row r="725" spans="1:7" ht="30" customHeight="1">
      <c r="A725" s="3" t="s">
        <v>2956</v>
      </c>
      <c r="B725" s="3" t="s">
        <v>2</v>
      </c>
      <c r="C725" s="3" t="s">
        <v>3678</v>
      </c>
      <c r="D725" s="3" t="s">
        <v>4082</v>
      </c>
      <c r="E725" s="12" t="s">
        <v>4830</v>
      </c>
      <c r="F725" s="6" t="str">
        <f t="shared" si="39"/>
        <v>module=cflag</v>
      </c>
      <c r="G725" s="6" t="str">
        <f t="shared" si="40"/>
        <v>module=xcflag</v>
      </c>
    </row>
    <row r="726" spans="1:7" ht="30" customHeight="1">
      <c r="A726" s="3" t="s">
        <v>2956</v>
      </c>
      <c r="B726" s="3" t="s">
        <v>2</v>
      </c>
      <c r="C726" s="3" t="s">
        <v>3679</v>
      </c>
      <c r="D726" s="3" t="s">
        <v>4083</v>
      </c>
      <c r="E726" s="12" t="s">
        <v>4831</v>
      </c>
      <c r="F726" s="6" t="str">
        <f t="shared" si="39"/>
        <v>module=cflag</v>
      </c>
      <c r="G726" s="6" t="str">
        <f t="shared" si="40"/>
        <v>module=xcflag</v>
      </c>
    </row>
    <row r="727" spans="1:7" ht="30" customHeight="1">
      <c r="A727" s="3" t="s">
        <v>2956</v>
      </c>
      <c r="B727" s="3" t="s">
        <v>2</v>
      </c>
      <c r="C727" s="3" t="s">
        <v>3680</v>
      </c>
      <c r="D727" s="3" t="s">
        <v>4084</v>
      </c>
      <c r="E727" s="12" t="s">
        <v>4832</v>
      </c>
      <c r="F727" s="6" t="str">
        <f t="shared" si="39"/>
        <v>module=cflag</v>
      </c>
      <c r="G727" s="6" t="str">
        <f t="shared" si="40"/>
        <v>module=xcflag</v>
      </c>
    </row>
    <row r="728" spans="1:7" ht="30" customHeight="1">
      <c r="A728" s="3" t="s">
        <v>2956</v>
      </c>
      <c r="B728" s="3" t="s">
        <v>2</v>
      </c>
      <c r="C728" s="3" t="s">
        <v>3681</v>
      </c>
      <c r="D728" s="3" t="s">
        <v>4085</v>
      </c>
      <c r="E728" s="12" t="s">
        <v>4833</v>
      </c>
      <c r="F728" s="6" t="str">
        <f t="shared" si="39"/>
        <v>module=cflag</v>
      </c>
      <c r="G728" s="6" t="str">
        <f t="shared" si="40"/>
        <v>module=xcflag</v>
      </c>
    </row>
    <row r="729" spans="1:7" ht="30" customHeight="1">
      <c r="A729" s="3" t="s">
        <v>2956</v>
      </c>
      <c r="B729" s="3" t="s">
        <v>2</v>
      </c>
      <c r="C729" s="3" t="s">
        <v>3682</v>
      </c>
      <c r="D729" s="3" t="s">
        <v>4086</v>
      </c>
      <c r="E729" s="12" t="s">
        <v>4834</v>
      </c>
      <c r="F729" s="6" t="str">
        <f t="shared" si="39"/>
        <v>module=cflag</v>
      </c>
      <c r="G729" s="6" t="str">
        <f t="shared" si="40"/>
        <v>module=xcflag</v>
      </c>
    </row>
    <row r="730" spans="1:7" ht="30" customHeight="1">
      <c r="A730" s="3" t="s">
        <v>2956</v>
      </c>
      <c r="B730" s="3" t="s">
        <v>2</v>
      </c>
      <c r="C730" s="3" t="s">
        <v>3683</v>
      </c>
      <c r="D730" s="3" t="s">
        <v>4087</v>
      </c>
      <c r="E730" s="12" t="s">
        <v>4835</v>
      </c>
      <c r="F730" s="6" t="str">
        <f t="shared" si="39"/>
        <v>module=cflag</v>
      </c>
      <c r="G730" s="6" t="str">
        <f t="shared" si="40"/>
        <v>module=xcflag</v>
      </c>
    </row>
    <row r="731" spans="1:7" ht="30" customHeight="1">
      <c r="A731" s="3" t="s">
        <v>2956</v>
      </c>
      <c r="B731" s="3" t="s">
        <v>2</v>
      </c>
      <c r="C731" s="3" t="s">
        <v>3684</v>
      </c>
      <c r="D731" s="3" t="s">
        <v>4088</v>
      </c>
      <c r="E731" s="12" t="s">
        <v>4836</v>
      </c>
      <c r="F731" s="6" t="str">
        <f t="shared" si="39"/>
        <v>module=cflag</v>
      </c>
      <c r="G731" s="6" t="str">
        <f t="shared" si="40"/>
        <v>module=xcflag</v>
      </c>
    </row>
    <row r="732" spans="1:7" ht="30" customHeight="1">
      <c r="A732" s="3" t="s">
        <v>2956</v>
      </c>
      <c r="B732" s="3" t="s">
        <v>2</v>
      </c>
      <c r="C732" s="3" t="s">
        <v>3685</v>
      </c>
      <c r="D732" s="3" t="s">
        <v>4089</v>
      </c>
      <c r="E732" s="12" t="s">
        <v>4837</v>
      </c>
      <c r="F732" s="6" t="str">
        <f t="shared" si="39"/>
        <v>module=cflag</v>
      </c>
      <c r="G732" s="6" t="str">
        <f t="shared" si="40"/>
        <v>module=xcflag</v>
      </c>
    </row>
    <row r="733" spans="1:7" ht="30" customHeight="1">
      <c r="A733" s="3" t="s">
        <v>2956</v>
      </c>
      <c r="B733" s="3" t="s">
        <v>2</v>
      </c>
      <c r="C733" s="3" t="s">
        <v>3686</v>
      </c>
      <c r="D733" s="3" t="s">
        <v>4090</v>
      </c>
      <c r="E733" s="12" t="s">
        <v>4838</v>
      </c>
      <c r="F733" s="6" t="str">
        <f t="shared" si="39"/>
        <v>module=cflag</v>
      </c>
      <c r="G733" s="6" t="str">
        <f t="shared" si="40"/>
        <v>module=xcflag</v>
      </c>
    </row>
    <row r="734" spans="1:7" ht="30" customHeight="1">
      <c r="A734" s="3" t="s">
        <v>2956</v>
      </c>
      <c r="B734" s="3" t="s">
        <v>2</v>
      </c>
      <c r="C734" s="3" t="s">
        <v>3687</v>
      </c>
      <c r="D734" s="3" t="s">
        <v>4091</v>
      </c>
      <c r="E734" s="12" t="s">
        <v>4839</v>
      </c>
      <c r="F734" s="6" t="str">
        <f t="shared" ref="F734:F765" si="41">HYPERLINK("http://www.ssc.wisc.edu/wlsresearch/documentation/waves/?wave=wls75&amp;module=cflag","module=cflag")</f>
        <v>module=cflag</v>
      </c>
      <c r="G734" s="6" t="str">
        <f t="shared" ref="G734:G753" si="42">HYPERLINK("http://www.ssc.wisc.edu/wlsresearch/documentation/waves/?wave=wls77&amp;module=xcflag","module=xcflag")</f>
        <v>module=xcflag</v>
      </c>
    </row>
    <row r="735" spans="1:7" ht="30" customHeight="1">
      <c r="A735" s="3" t="s">
        <v>2956</v>
      </c>
      <c r="B735" s="3" t="s">
        <v>2</v>
      </c>
      <c r="C735" s="3" t="s">
        <v>3688</v>
      </c>
      <c r="D735" s="3" t="s">
        <v>4092</v>
      </c>
      <c r="E735" s="12" t="s">
        <v>4840</v>
      </c>
      <c r="F735" s="6" t="str">
        <f t="shared" si="41"/>
        <v>module=cflag</v>
      </c>
      <c r="G735" s="6" t="str">
        <f t="shared" si="42"/>
        <v>module=xcflag</v>
      </c>
    </row>
    <row r="736" spans="1:7" ht="30" customHeight="1">
      <c r="A736" s="3" t="s">
        <v>2956</v>
      </c>
      <c r="B736" s="3" t="s">
        <v>2</v>
      </c>
      <c r="C736" s="3" t="s">
        <v>3689</v>
      </c>
      <c r="D736" s="3" t="s">
        <v>4093</v>
      </c>
      <c r="E736" s="12" t="s">
        <v>4841</v>
      </c>
      <c r="F736" s="6" t="str">
        <f t="shared" si="41"/>
        <v>module=cflag</v>
      </c>
      <c r="G736" s="6" t="str">
        <f t="shared" si="42"/>
        <v>module=xcflag</v>
      </c>
    </row>
    <row r="737" spans="1:7" ht="30" customHeight="1">
      <c r="A737" s="3" t="s">
        <v>2956</v>
      </c>
      <c r="B737" s="3" t="s">
        <v>2</v>
      </c>
      <c r="C737" s="3" t="s">
        <v>3690</v>
      </c>
      <c r="D737" s="3" t="s">
        <v>4094</v>
      </c>
      <c r="E737" s="12" t="s">
        <v>4842</v>
      </c>
      <c r="F737" s="6" t="str">
        <f t="shared" si="41"/>
        <v>module=cflag</v>
      </c>
      <c r="G737" s="6" t="str">
        <f t="shared" si="42"/>
        <v>module=xcflag</v>
      </c>
    </row>
    <row r="738" spans="1:7" ht="30" customHeight="1">
      <c r="A738" s="3" t="s">
        <v>2956</v>
      </c>
      <c r="B738" s="3" t="s">
        <v>2</v>
      </c>
      <c r="C738" s="3" t="s">
        <v>3691</v>
      </c>
      <c r="D738" s="3" t="s">
        <v>4095</v>
      </c>
      <c r="E738" s="12" t="s">
        <v>4843</v>
      </c>
      <c r="F738" s="6" t="str">
        <f t="shared" si="41"/>
        <v>module=cflag</v>
      </c>
      <c r="G738" s="6" t="str">
        <f t="shared" si="42"/>
        <v>module=xcflag</v>
      </c>
    </row>
    <row r="739" spans="1:7" ht="30" customHeight="1">
      <c r="A739" s="3" t="s">
        <v>2956</v>
      </c>
      <c r="B739" s="3" t="s">
        <v>2</v>
      </c>
      <c r="C739" s="3" t="s">
        <v>3692</v>
      </c>
      <c r="D739" s="3" t="s">
        <v>4096</v>
      </c>
      <c r="E739" s="12" t="s">
        <v>4844</v>
      </c>
      <c r="F739" s="6" t="str">
        <f t="shared" si="41"/>
        <v>module=cflag</v>
      </c>
      <c r="G739" s="6" t="str">
        <f t="shared" si="42"/>
        <v>module=xcflag</v>
      </c>
    </row>
    <row r="740" spans="1:7" ht="30" customHeight="1">
      <c r="A740" s="3" t="s">
        <v>2956</v>
      </c>
      <c r="B740" s="3" t="s">
        <v>2</v>
      </c>
      <c r="C740" s="3" t="s">
        <v>3693</v>
      </c>
      <c r="D740" s="3" t="s">
        <v>4097</v>
      </c>
      <c r="E740" s="12" t="s">
        <v>4845</v>
      </c>
      <c r="F740" s="6" t="str">
        <f t="shared" si="41"/>
        <v>module=cflag</v>
      </c>
      <c r="G740" s="6" t="str">
        <f t="shared" si="42"/>
        <v>module=xcflag</v>
      </c>
    </row>
    <row r="741" spans="1:7" ht="30" customHeight="1">
      <c r="A741" s="3" t="s">
        <v>2956</v>
      </c>
      <c r="B741" s="3" t="s">
        <v>2</v>
      </c>
      <c r="C741" s="3" t="s">
        <v>3694</v>
      </c>
      <c r="D741" s="3" t="s">
        <v>4098</v>
      </c>
      <c r="E741" s="12" t="s">
        <v>4846</v>
      </c>
      <c r="F741" s="6" t="str">
        <f t="shared" si="41"/>
        <v>module=cflag</v>
      </c>
      <c r="G741" s="6" t="str">
        <f t="shared" si="42"/>
        <v>module=xcflag</v>
      </c>
    </row>
    <row r="742" spans="1:7" ht="30" customHeight="1">
      <c r="A742" s="3" t="s">
        <v>2956</v>
      </c>
      <c r="B742" s="3" t="s">
        <v>2</v>
      </c>
      <c r="C742" s="3" t="s">
        <v>3695</v>
      </c>
      <c r="D742" s="3" t="s">
        <v>4099</v>
      </c>
      <c r="E742" s="12" t="s">
        <v>4847</v>
      </c>
      <c r="F742" s="6" t="str">
        <f t="shared" si="41"/>
        <v>module=cflag</v>
      </c>
      <c r="G742" s="6" t="str">
        <f t="shared" si="42"/>
        <v>module=xcflag</v>
      </c>
    </row>
    <row r="743" spans="1:7" ht="30" customHeight="1">
      <c r="A743" s="3" t="s">
        <v>2956</v>
      </c>
      <c r="B743" s="3" t="s">
        <v>2</v>
      </c>
      <c r="C743" s="3" t="s">
        <v>3696</v>
      </c>
      <c r="D743" s="3" t="s">
        <v>4100</v>
      </c>
      <c r="E743" s="12" t="s">
        <v>4848</v>
      </c>
      <c r="F743" s="6" t="str">
        <f t="shared" si="41"/>
        <v>module=cflag</v>
      </c>
      <c r="G743" s="6" t="str">
        <f t="shared" si="42"/>
        <v>module=xcflag</v>
      </c>
    </row>
    <row r="744" spans="1:7" ht="30" customHeight="1">
      <c r="A744" s="3" t="s">
        <v>2956</v>
      </c>
      <c r="B744" s="3" t="s">
        <v>2</v>
      </c>
      <c r="C744" s="3" t="s">
        <v>3697</v>
      </c>
      <c r="D744" s="3" t="s">
        <v>4101</v>
      </c>
      <c r="E744" s="12" t="s">
        <v>4849</v>
      </c>
      <c r="F744" s="6" t="str">
        <f t="shared" si="41"/>
        <v>module=cflag</v>
      </c>
      <c r="G744" s="6" t="str">
        <f t="shared" si="42"/>
        <v>module=xcflag</v>
      </c>
    </row>
    <row r="745" spans="1:7" ht="30" customHeight="1">
      <c r="A745" s="3" t="s">
        <v>2956</v>
      </c>
      <c r="B745" s="3" t="s">
        <v>2</v>
      </c>
      <c r="C745" s="3" t="s">
        <v>3698</v>
      </c>
      <c r="D745" s="3" t="s">
        <v>4102</v>
      </c>
      <c r="E745" s="12" t="s">
        <v>4850</v>
      </c>
      <c r="F745" s="6" t="str">
        <f t="shared" si="41"/>
        <v>module=cflag</v>
      </c>
      <c r="G745" s="6" t="str">
        <f t="shared" si="42"/>
        <v>module=xcflag</v>
      </c>
    </row>
    <row r="746" spans="1:7" ht="30" customHeight="1">
      <c r="A746" s="3" t="s">
        <v>2956</v>
      </c>
      <c r="B746" s="3" t="s">
        <v>2</v>
      </c>
      <c r="C746" s="3" t="s">
        <v>3699</v>
      </c>
      <c r="D746" s="3" t="s">
        <v>4103</v>
      </c>
      <c r="E746" s="12" t="s">
        <v>4851</v>
      </c>
      <c r="F746" s="6" t="str">
        <f t="shared" si="41"/>
        <v>module=cflag</v>
      </c>
      <c r="G746" s="6" t="str">
        <f t="shared" si="42"/>
        <v>module=xcflag</v>
      </c>
    </row>
    <row r="747" spans="1:7" ht="30" customHeight="1">
      <c r="A747" s="3" t="s">
        <v>2956</v>
      </c>
      <c r="B747" s="3" t="s">
        <v>2</v>
      </c>
      <c r="C747" s="3" t="s">
        <v>3700</v>
      </c>
      <c r="D747" s="3" t="s">
        <v>4104</v>
      </c>
      <c r="E747" s="12" t="s">
        <v>4852</v>
      </c>
      <c r="F747" s="6" t="str">
        <f t="shared" si="41"/>
        <v>module=cflag</v>
      </c>
      <c r="G747" s="6" t="str">
        <f t="shared" si="42"/>
        <v>module=xcflag</v>
      </c>
    </row>
    <row r="748" spans="1:7" ht="30" customHeight="1">
      <c r="A748" s="3" t="s">
        <v>2956</v>
      </c>
      <c r="B748" s="3" t="s">
        <v>2</v>
      </c>
      <c r="C748" s="3" t="s">
        <v>3701</v>
      </c>
      <c r="D748" s="3" t="s">
        <v>4105</v>
      </c>
      <c r="E748" s="12" t="s">
        <v>4853</v>
      </c>
      <c r="F748" s="6" t="str">
        <f t="shared" si="41"/>
        <v>module=cflag</v>
      </c>
      <c r="G748" s="6" t="str">
        <f t="shared" si="42"/>
        <v>module=xcflag</v>
      </c>
    </row>
    <row r="749" spans="1:7" ht="30" customHeight="1">
      <c r="A749" s="3" t="s">
        <v>2956</v>
      </c>
      <c r="B749" s="3" t="s">
        <v>2</v>
      </c>
      <c r="C749" s="3" t="s">
        <v>3702</v>
      </c>
      <c r="D749" s="3" t="s">
        <v>4106</v>
      </c>
      <c r="E749" s="12" t="s">
        <v>4854</v>
      </c>
      <c r="F749" s="6" t="str">
        <f t="shared" si="41"/>
        <v>module=cflag</v>
      </c>
      <c r="G749" s="6" t="str">
        <f t="shared" si="42"/>
        <v>module=xcflag</v>
      </c>
    </row>
    <row r="750" spans="1:7" ht="30" customHeight="1">
      <c r="A750" s="3" t="s">
        <v>2956</v>
      </c>
      <c r="B750" s="3" t="s">
        <v>2</v>
      </c>
      <c r="C750" s="3" t="s">
        <v>3703</v>
      </c>
      <c r="D750" s="3" t="s">
        <v>4107</v>
      </c>
      <c r="E750" s="12" t="s">
        <v>4855</v>
      </c>
      <c r="F750" s="6" t="str">
        <f t="shared" si="41"/>
        <v>module=cflag</v>
      </c>
      <c r="G750" s="6" t="str">
        <f t="shared" si="42"/>
        <v>module=xcflag</v>
      </c>
    </row>
    <row r="751" spans="1:7" ht="30" customHeight="1">
      <c r="A751" s="3" t="s">
        <v>2956</v>
      </c>
      <c r="B751" s="3" t="s">
        <v>2</v>
      </c>
      <c r="C751" s="3" t="s">
        <v>3704</v>
      </c>
      <c r="D751" s="3" t="s">
        <v>4108</v>
      </c>
      <c r="E751" s="12" t="s">
        <v>4856</v>
      </c>
      <c r="F751" s="6" t="str">
        <f t="shared" si="41"/>
        <v>module=cflag</v>
      </c>
      <c r="G751" s="6" t="str">
        <f t="shared" si="42"/>
        <v>module=xcflag</v>
      </c>
    </row>
    <row r="752" spans="1:7" ht="30" customHeight="1">
      <c r="A752" s="3" t="s">
        <v>2956</v>
      </c>
      <c r="B752" s="3" t="s">
        <v>2</v>
      </c>
      <c r="C752" s="3" t="s">
        <v>3705</v>
      </c>
      <c r="D752" s="3" t="s">
        <v>4109</v>
      </c>
      <c r="E752" s="12" t="s">
        <v>4857</v>
      </c>
      <c r="F752" s="6" t="str">
        <f t="shared" si="41"/>
        <v>module=cflag</v>
      </c>
      <c r="G752" s="6" t="str">
        <f t="shared" si="42"/>
        <v>module=xcflag</v>
      </c>
    </row>
    <row r="753" spans="1:7" ht="30" customHeight="1">
      <c r="A753" s="3" t="s">
        <v>2956</v>
      </c>
      <c r="B753" s="3" t="s">
        <v>2</v>
      </c>
      <c r="C753" s="3" t="s">
        <v>3706</v>
      </c>
      <c r="D753" s="3" t="s">
        <v>4110</v>
      </c>
      <c r="E753" s="12" t="s">
        <v>4858</v>
      </c>
      <c r="F753" s="6" t="str">
        <f t="shared" si="41"/>
        <v>module=cflag</v>
      </c>
      <c r="G753" s="6" t="str">
        <f t="shared" si="42"/>
        <v>module=xcflag</v>
      </c>
    </row>
    <row r="754" spans="1:7" ht="30" customHeight="1">
      <c r="A754" s="3" t="s">
        <v>2956</v>
      </c>
      <c r="B754" s="3" t="s">
        <v>3</v>
      </c>
      <c r="C754" s="3" t="s">
        <v>3707</v>
      </c>
      <c r="D754" s="3" t="s">
        <v>3707</v>
      </c>
      <c r="E754" s="12" t="s">
        <v>4859</v>
      </c>
      <c r="F754" s="6" t="str">
        <f t="shared" si="41"/>
        <v>module=cflag</v>
      </c>
      <c r="G754" s="3" t="s">
        <v>114</v>
      </c>
    </row>
    <row r="755" spans="1:7" ht="30" customHeight="1">
      <c r="A755" s="3" t="s">
        <v>2956</v>
      </c>
      <c r="B755" s="3" t="s">
        <v>3</v>
      </c>
      <c r="C755" s="3" t="s">
        <v>3708</v>
      </c>
      <c r="D755" s="3" t="s">
        <v>3708</v>
      </c>
      <c r="E755" s="12" t="s">
        <v>4860</v>
      </c>
      <c r="F755" s="6" t="str">
        <f t="shared" si="41"/>
        <v>module=cflag</v>
      </c>
      <c r="G755" s="3" t="s">
        <v>114</v>
      </c>
    </row>
    <row r="756" spans="1:7" ht="30" customHeight="1">
      <c r="A756" s="3" t="s">
        <v>2956</v>
      </c>
      <c r="B756" s="3" t="s">
        <v>3</v>
      </c>
      <c r="C756" s="3" t="s">
        <v>3709</v>
      </c>
      <c r="D756" s="3" t="s">
        <v>3709</v>
      </c>
      <c r="E756" s="12" t="s">
        <v>4861</v>
      </c>
      <c r="F756" s="6" t="str">
        <f t="shared" si="41"/>
        <v>module=cflag</v>
      </c>
      <c r="G756" s="3" t="s">
        <v>114</v>
      </c>
    </row>
    <row r="757" spans="1:7" ht="30" customHeight="1">
      <c r="A757" s="3" t="s">
        <v>2956</v>
      </c>
      <c r="B757" s="3" t="s">
        <v>3</v>
      </c>
      <c r="C757" s="3" t="s">
        <v>3710</v>
      </c>
      <c r="D757" s="3" t="s">
        <v>3710</v>
      </c>
      <c r="E757" s="12" t="s">
        <v>4862</v>
      </c>
      <c r="F757" s="6" t="str">
        <f t="shared" si="41"/>
        <v>module=cflag</v>
      </c>
      <c r="G757" s="3" t="s">
        <v>114</v>
      </c>
    </row>
    <row r="758" spans="1:7" ht="30" customHeight="1">
      <c r="A758" s="3" t="s">
        <v>2956</v>
      </c>
      <c r="B758" s="3" t="s">
        <v>3</v>
      </c>
      <c r="C758" s="3" t="s">
        <v>3711</v>
      </c>
      <c r="D758" s="3" t="s">
        <v>3711</v>
      </c>
      <c r="E758" s="12" t="s">
        <v>4863</v>
      </c>
      <c r="F758" s="6" t="str">
        <f t="shared" si="41"/>
        <v>module=cflag</v>
      </c>
      <c r="G758" s="3" t="s">
        <v>114</v>
      </c>
    </row>
    <row r="759" spans="1:7" ht="30" customHeight="1">
      <c r="A759" s="3" t="s">
        <v>2956</v>
      </c>
      <c r="B759" s="3" t="s">
        <v>3</v>
      </c>
      <c r="C759" s="3" t="s">
        <v>3712</v>
      </c>
      <c r="D759" s="3" t="s">
        <v>3712</v>
      </c>
      <c r="E759" s="12" t="s">
        <v>4864</v>
      </c>
      <c r="F759" s="6" t="str">
        <f t="shared" si="41"/>
        <v>module=cflag</v>
      </c>
      <c r="G759" s="3" t="s">
        <v>114</v>
      </c>
    </row>
    <row r="760" spans="1:7" ht="30" customHeight="1">
      <c r="A760" s="3" t="s">
        <v>2956</v>
      </c>
      <c r="B760" s="3" t="s">
        <v>3</v>
      </c>
      <c r="C760" s="3" t="s">
        <v>3713</v>
      </c>
      <c r="D760" s="3" t="s">
        <v>3713</v>
      </c>
      <c r="E760" s="12" t="s">
        <v>4865</v>
      </c>
      <c r="F760" s="6" t="str">
        <f t="shared" si="41"/>
        <v>module=cflag</v>
      </c>
      <c r="G760" s="3" t="s">
        <v>114</v>
      </c>
    </row>
    <row r="761" spans="1:7" ht="30" customHeight="1">
      <c r="A761" s="3" t="s">
        <v>2956</v>
      </c>
      <c r="B761" s="3" t="s">
        <v>3</v>
      </c>
      <c r="C761" s="3" t="s">
        <v>3714</v>
      </c>
      <c r="D761" s="3" t="s">
        <v>3714</v>
      </c>
      <c r="E761" s="12" t="s">
        <v>4866</v>
      </c>
      <c r="F761" s="6" t="str">
        <f t="shared" si="41"/>
        <v>module=cflag</v>
      </c>
      <c r="G761" s="3" t="s">
        <v>114</v>
      </c>
    </row>
    <row r="762" spans="1:7" ht="30" customHeight="1">
      <c r="A762" s="3" t="s">
        <v>2956</v>
      </c>
      <c r="B762" s="3" t="s">
        <v>3</v>
      </c>
      <c r="C762" s="3" t="s">
        <v>3715</v>
      </c>
      <c r="D762" s="3" t="s">
        <v>3715</v>
      </c>
      <c r="E762" s="12" t="s">
        <v>4867</v>
      </c>
      <c r="F762" s="6" t="str">
        <f t="shared" si="41"/>
        <v>module=cflag</v>
      </c>
      <c r="G762" s="3" t="s">
        <v>114</v>
      </c>
    </row>
    <row r="763" spans="1:7" ht="30" customHeight="1">
      <c r="A763" s="3" t="s">
        <v>2956</v>
      </c>
      <c r="B763" s="3" t="s">
        <v>3</v>
      </c>
      <c r="C763" s="3" t="s">
        <v>3716</v>
      </c>
      <c r="D763" s="3" t="s">
        <v>3716</v>
      </c>
      <c r="E763" s="12" t="s">
        <v>4868</v>
      </c>
      <c r="F763" s="6" t="str">
        <f t="shared" si="41"/>
        <v>module=cflag</v>
      </c>
      <c r="G763" s="3" t="s">
        <v>114</v>
      </c>
    </row>
    <row r="764" spans="1:7" ht="30" customHeight="1">
      <c r="A764" s="3" t="s">
        <v>2956</v>
      </c>
      <c r="B764" s="3" t="s">
        <v>3</v>
      </c>
      <c r="C764" s="3" t="s">
        <v>3717</v>
      </c>
      <c r="D764" s="3" t="s">
        <v>3717</v>
      </c>
      <c r="E764" s="12" t="s">
        <v>4869</v>
      </c>
      <c r="F764" s="6" t="str">
        <f t="shared" si="41"/>
        <v>module=cflag</v>
      </c>
      <c r="G764" s="3" t="s">
        <v>114</v>
      </c>
    </row>
    <row r="765" spans="1:7" ht="30" customHeight="1">
      <c r="A765" s="3" t="s">
        <v>2956</v>
      </c>
      <c r="B765" s="3" t="s">
        <v>3</v>
      </c>
      <c r="C765" s="3" t="s">
        <v>3718</v>
      </c>
      <c r="D765" s="3" t="s">
        <v>3718</v>
      </c>
      <c r="E765" s="12" t="s">
        <v>4870</v>
      </c>
      <c r="F765" s="6" t="str">
        <f t="shared" si="41"/>
        <v>module=cflag</v>
      </c>
      <c r="G765" s="3" t="s">
        <v>114</v>
      </c>
    </row>
    <row r="766" spans="1:7" ht="30" customHeight="1">
      <c r="A766" s="3" t="s">
        <v>2956</v>
      </c>
      <c r="B766" s="3" t="s">
        <v>3</v>
      </c>
      <c r="C766" s="3" t="s">
        <v>3719</v>
      </c>
      <c r="D766" s="3" t="s">
        <v>3719</v>
      </c>
      <c r="E766" s="12" t="s">
        <v>4871</v>
      </c>
      <c r="F766" s="6" t="str">
        <f t="shared" ref="F766:F784" si="43">HYPERLINK("http://www.ssc.wisc.edu/wlsresearch/documentation/waves/?wave=wls75&amp;module=cflag","module=cflag")</f>
        <v>module=cflag</v>
      </c>
      <c r="G766" s="3" t="s">
        <v>114</v>
      </c>
    </row>
    <row r="767" spans="1:7" ht="30" customHeight="1">
      <c r="A767" s="3" t="s">
        <v>2956</v>
      </c>
      <c r="B767" s="3" t="s">
        <v>3</v>
      </c>
      <c r="C767" s="3" t="s">
        <v>3720</v>
      </c>
      <c r="D767" s="3" t="s">
        <v>3720</v>
      </c>
      <c r="E767" s="12" t="s">
        <v>4872</v>
      </c>
      <c r="F767" s="6" t="str">
        <f t="shared" si="43"/>
        <v>module=cflag</v>
      </c>
      <c r="G767" s="3" t="s">
        <v>114</v>
      </c>
    </row>
    <row r="768" spans="1:7" ht="30" customHeight="1">
      <c r="A768" s="3" t="s">
        <v>2956</v>
      </c>
      <c r="B768" s="3" t="s">
        <v>3</v>
      </c>
      <c r="C768" s="3" t="s">
        <v>3721</v>
      </c>
      <c r="D768" s="3" t="s">
        <v>3721</v>
      </c>
      <c r="E768" s="12" t="s">
        <v>4873</v>
      </c>
      <c r="F768" s="6" t="str">
        <f t="shared" si="43"/>
        <v>module=cflag</v>
      </c>
      <c r="G768" s="3" t="s">
        <v>114</v>
      </c>
    </row>
    <row r="769" spans="1:7" ht="30" customHeight="1">
      <c r="A769" s="3" t="s">
        <v>2956</v>
      </c>
      <c r="B769" s="3" t="s">
        <v>3</v>
      </c>
      <c r="C769" s="3" t="s">
        <v>3722</v>
      </c>
      <c r="D769" s="3" t="s">
        <v>3722</v>
      </c>
      <c r="E769" s="12" t="s">
        <v>4874</v>
      </c>
      <c r="F769" s="6" t="str">
        <f t="shared" si="43"/>
        <v>module=cflag</v>
      </c>
      <c r="G769" s="3" t="s">
        <v>114</v>
      </c>
    </row>
    <row r="770" spans="1:7" ht="30" customHeight="1">
      <c r="A770" s="3" t="s">
        <v>2956</v>
      </c>
      <c r="B770" s="3" t="s">
        <v>3</v>
      </c>
      <c r="C770" s="3" t="s">
        <v>3723</v>
      </c>
      <c r="D770" s="3" t="s">
        <v>3723</v>
      </c>
      <c r="E770" s="12" t="s">
        <v>4875</v>
      </c>
      <c r="F770" s="6" t="str">
        <f t="shared" si="43"/>
        <v>module=cflag</v>
      </c>
      <c r="G770" s="3" t="s">
        <v>114</v>
      </c>
    </row>
    <row r="771" spans="1:7" ht="30" customHeight="1">
      <c r="A771" s="3" t="s">
        <v>2956</v>
      </c>
      <c r="B771" s="3" t="s">
        <v>3</v>
      </c>
      <c r="C771" s="3" t="s">
        <v>3724</v>
      </c>
      <c r="D771" s="3" t="s">
        <v>3724</v>
      </c>
      <c r="E771" s="12" t="s">
        <v>4876</v>
      </c>
      <c r="F771" s="6" t="str">
        <f t="shared" si="43"/>
        <v>module=cflag</v>
      </c>
      <c r="G771" s="3" t="s">
        <v>114</v>
      </c>
    </row>
    <row r="772" spans="1:7" ht="30" customHeight="1">
      <c r="A772" s="3" t="s">
        <v>2956</v>
      </c>
      <c r="B772" s="3" t="s">
        <v>3</v>
      </c>
      <c r="C772" s="3" t="s">
        <v>3725</v>
      </c>
      <c r="D772" s="3" t="s">
        <v>3725</v>
      </c>
      <c r="E772" s="12" t="s">
        <v>4877</v>
      </c>
      <c r="F772" s="6" t="str">
        <f t="shared" si="43"/>
        <v>module=cflag</v>
      </c>
      <c r="G772" s="3" t="s">
        <v>114</v>
      </c>
    </row>
    <row r="773" spans="1:7" ht="30" customHeight="1">
      <c r="A773" s="3" t="s">
        <v>2956</v>
      </c>
      <c r="B773" s="3" t="s">
        <v>3</v>
      </c>
      <c r="C773" s="3" t="s">
        <v>3726</v>
      </c>
      <c r="D773" s="3" t="s">
        <v>3726</v>
      </c>
      <c r="E773" s="12" t="s">
        <v>4878</v>
      </c>
      <c r="F773" s="6" t="str">
        <f t="shared" si="43"/>
        <v>module=cflag</v>
      </c>
      <c r="G773" s="3" t="s">
        <v>114</v>
      </c>
    </row>
    <row r="774" spans="1:7" ht="30" customHeight="1">
      <c r="A774" s="3" t="s">
        <v>2956</v>
      </c>
      <c r="B774" s="3" t="s">
        <v>3</v>
      </c>
      <c r="C774" s="3" t="s">
        <v>3727</v>
      </c>
      <c r="D774" s="3" t="s">
        <v>3727</v>
      </c>
      <c r="E774" s="12" t="s">
        <v>4879</v>
      </c>
      <c r="F774" s="6" t="str">
        <f t="shared" si="43"/>
        <v>module=cflag</v>
      </c>
      <c r="G774" s="3" t="s">
        <v>114</v>
      </c>
    </row>
    <row r="775" spans="1:7" ht="30" customHeight="1">
      <c r="A775" s="3" t="s">
        <v>2956</v>
      </c>
      <c r="B775" s="3" t="s">
        <v>3</v>
      </c>
      <c r="C775" s="3" t="s">
        <v>3728</v>
      </c>
      <c r="D775" s="3" t="s">
        <v>3728</v>
      </c>
      <c r="E775" s="12" t="s">
        <v>4880</v>
      </c>
      <c r="F775" s="6" t="str">
        <f t="shared" si="43"/>
        <v>module=cflag</v>
      </c>
      <c r="G775" s="3" t="s">
        <v>114</v>
      </c>
    </row>
    <row r="776" spans="1:7" ht="30" customHeight="1">
      <c r="A776" s="3" t="s">
        <v>2956</v>
      </c>
      <c r="B776" s="3" t="s">
        <v>3</v>
      </c>
      <c r="C776" s="3" t="s">
        <v>3729</v>
      </c>
      <c r="D776" s="3" t="s">
        <v>3729</v>
      </c>
      <c r="E776" s="12" t="s">
        <v>4881</v>
      </c>
      <c r="F776" s="6" t="str">
        <f t="shared" si="43"/>
        <v>module=cflag</v>
      </c>
      <c r="G776" s="3" t="s">
        <v>114</v>
      </c>
    </row>
    <row r="777" spans="1:7" ht="30" customHeight="1">
      <c r="A777" s="3" t="s">
        <v>2956</v>
      </c>
      <c r="B777" s="3" t="s">
        <v>3</v>
      </c>
      <c r="C777" s="3" t="s">
        <v>3730</v>
      </c>
      <c r="D777" s="3" t="s">
        <v>3730</v>
      </c>
      <c r="E777" s="12" t="s">
        <v>4882</v>
      </c>
      <c r="F777" s="6" t="str">
        <f t="shared" si="43"/>
        <v>module=cflag</v>
      </c>
      <c r="G777" s="3" t="s">
        <v>114</v>
      </c>
    </row>
    <row r="778" spans="1:7" ht="30" customHeight="1">
      <c r="A778" s="3" t="s">
        <v>2956</v>
      </c>
      <c r="B778" s="3" t="s">
        <v>3</v>
      </c>
      <c r="C778" s="3" t="s">
        <v>3731</v>
      </c>
      <c r="D778" s="3" t="s">
        <v>3731</v>
      </c>
      <c r="E778" s="12" t="s">
        <v>4883</v>
      </c>
      <c r="F778" s="6" t="str">
        <f t="shared" si="43"/>
        <v>module=cflag</v>
      </c>
      <c r="G778" s="3" t="s">
        <v>114</v>
      </c>
    </row>
    <row r="779" spans="1:7" ht="30" customHeight="1">
      <c r="A779" s="3" t="s">
        <v>2956</v>
      </c>
      <c r="B779" s="3" t="s">
        <v>3</v>
      </c>
      <c r="C779" s="3" t="s">
        <v>3732</v>
      </c>
      <c r="D779" s="3" t="s">
        <v>3732</v>
      </c>
      <c r="E779" s="12" t="s">
        <v>4884</v>
      </c>
      <c r="F779" s="6" t="str">
        <f t="shared" si="43"/>
        <v>module=cflag</v>
      </c>
      <c r="G779" s="3" t="s">
        <v>114</v>
      </c>
    </row>
    <row r="780" spans="1:7" ht="30" customHeight="1">
      <c r="A780" s="3" t="s">
        <v>2956</v>
      </c>
      <c r="B780" s="3" t="s">
        <v>3</v>
      </c>
      <c r="C780" s="3" t="s">
        <v>3733</v>
      </c>
      <c r="D780" s="3" t="s">
        <v>3733</v>
      </c>
      <c r="E780" s="12" t="s">
        <v>4885</v>
      </c>
      <c r="F780" s="6" t="str">
        <f t="shared" si="43"/>
        <v>module=cflag</v>
      </c>
      <c r="G780" s="3" t="s">
        <v>114</v>
      </c>
    </row>
    <row r="781" spans="1:7" ht="30" customHeight="1">
      <c r="A781" s="3" t="s">
        <v>2956</v>
      </c>
      <c r="B781" s="3" t="s">
        <v>3</v>
      </c>
      <c r="C781" s="3" t="s">
        <v>3734</v>
      </c>
      <c r="D781" s="3" t="s">
        <v>3734</v>
      </c>
      <c r="E781" s="12" t="s">
        <v>4886</v>
      </c>
      <c r="F781" s="6" t="str">
        <f t="shared" si="43"/>
        <v>module=cflag</v>
      </c>
      <c r="G781" s="3" t="s">
        <v>114</v>
      </c>
    </row>
    <row r="782" spans="1:7" ht="30" customHeight="1">
      <c r="A782" s="3" t="s">
        <v>2956</v>
      </c>
      <c r="B782" s="3" t="s">
        <v>3</v>
      </c>
      <c r="C782" s="3" t="s">
        <v>3735</v>
      </c>
      <c r="D782" s="3" t="s">
        <v>3735</v>
      </c>
      <c r="E782" s="12" t="s">
        <v>4887</v>
      </c>
      <c r="F782" s="6" t="str">
        <f t="shared" si="43"/>
        <v>module=cflag</v>
      </c>
      <c r="G782" s="3" t="s">
        <v>114</v>
      </c>
    </row>
    <row r="783" spans="1:7" ht="30" customHeight="1">
      <c r="A783" s="3" t="s">
        <v>2956</v>
      </c>
      <c r="B783" s="3" t="s">
        <v>3</v>
      </c>
      <c r="C783" s="3" t="s">
        <v>3736</v>
      </c>
      <c r="D783" s="3" t="s">
        <v>3736</v>
      </c>
      <c r="E783" s="12" t="s">
        <v>4888</v>
      </c>
      <c r="F783" s="6" t="str">
        <f t="shared" si="43"/>
        <v>module=cflag</v>
      </c>
      <c r="G783" s="3" t="s">
        <v>114</v>
      </c>
    </row>
    <row r="784" spans="1:7" ht="30" customHeight="1">
      <c r="A784" s="3" t="s">
        <v>2956</v>
      </c>
      <c r="B784" s="3" t="s">
        <v>3</v>
      </c>
      <c r="C784" s="3" t="s">
        <v>3737</v>
      </c>
      <c r="D784" s="3" t="s">
        <v>3737</v>
      </c>
      <c r="E784" s="12" t="s">
        <v>4889</v>
      </c>
      <c r="F784" s="6" t="str">
        <f t="shared" si="43"/>
        <v>module=cflag</v>
      </c>
      <c r="G784" s="3" t="s">
        <v>114</v>
      </c>
    </row>
    <row r="785" spans="1:7" ht="30" customHeight="1">
      <c r="A785" s="3" t="s">
        <v>2956</v>
      </c>
      <c r="B785" s="3" t="s">
        <v>4</v>
      </c>
      <c r="C785" s="3" t="s">
        <v>3738</v>
      </c>
      <c r="D785" s="3" t="s">
        <v>3738</v>
      </c>
      <c r="E785" s="12" t="s">
        <v>4890</v>
      </c>
      <c r="F785" s="3" t="s">
        <v>114</v>
      </c>
      <c r="G785" s="6" t="str">
        <f>HYPERLINK("http://www.ssc.wisc.edu/wlsresearch/documentation/waves/?wave=wls77&amp;module=xcflag","module=xcflag")</f>
        <v>module=xcflag</v>
      </c>
    </row>
    <row r="786" spans="1:7" ht="30" customHeight="1">
      <c r="A786" s="3" t="s">
        <v>2956</v>
      </c>
      <c r="B786" s="3" t="s">
        <v>4</v>
      </c>
      <c r="C786" s="3" t="s">
        <v>3739</v>
      </c>
      <c r="D786" s="3" t="s">
        <v>3739</v>
      </c>
      <c r="E786" s="12" t="s">
        <v>4891</v>
      </c>
      <c r="F786" s="3" t="s">
        <v>114</v>
      </c>
      <c r="G786" s="6" t="str">
        <f>HYPERLINK("http://www.ssc.wisc.edu/wlsresearch/documentation/waves/?wave=wls77&amp;module=xcflag","module=xcflag")</f>
        <v>module=xcflag</v>
      </c>
    </row>
    <row r="787" spans="1:7" ht="30" customHeight="1">
      <c r="A787" s="3" t="s">
        <v>2956</v>
      </c>
      <c r="B787" s="3" t="s">
        <v>4</v>
      </c>
      <c r="C787" s="3" t="s">
        <v>3740</v>
      </c>
      <c r="D787" s="3" t="s">
        <v>3740</v>
      </c>
      <c r="E787" s="12" t="s">
        <v>4892</v>
      </c>
      <c r="F787" s="3" t="s">
        <v>114</v>
      </c>
      <c r="G787" s="6" t="str">
        <f>HYPERLINK("http://www.ssc.wisc.edu/wlsresearch/documentation/waves/?wave=wls77&amp;module=xcflag","module=xcflag")</f>
        <v>module=xcflag</v>
      </c>
    </row>
    <row r="788" spans="1:7" ht="30" customHeight="1">
      <c r="A788" s="3" t="s">
        <v>2956</v>
      </c>
      <c r="B788" s="3" t="s">
        <v>4</v>
      </c>
      <c r="C788" s="3" t="s">
        <v>3741</v>
      </c>
      <c r="D788" s="3" t="s">
        <v>3741</v>
      </c>
      <c r="E788" s="12" t="s">
        <v>4893</v>
      </c>
      <c r="F788" s="3" t="s">
        <v>114</v>
      </c>
      <c r="G788" s="6" t="str">
        <f>HYPERLINK("http://www.ssc.wisc.edu/wlsresearch/documentation/waves/?wave=wls77&amp;module=xcflag","module=xcflag")</f>
        <v>module=xcflag</v>
      </c>
    </row>
  </sheetData>
  <autoFilter ref="A3:D3" xr:uid="{8BE09A0D-3735-4508-A363-5831C4996AD2}"/>
  <mergeCells count="1">
    <mergeCell ref="A1:E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383"/>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20" t="s">
        <v>42710</v>
      </c>
      <c r="B1" s="20"/>
      <c r="C1" s="20"/>
      <c r="D1" s="20"/>
      <c r="E1" s="20"/>
    </row>
    <row r="2" spans="1:7" ht="15" customHeight="1">
      <c r="A2" s="20"/>
      <c r="B2" s="20"/>
      <c r="C2" s="20"/>
      <c r="D2" s="20"/>
      <c r="E2" s="20"/>
    </row>
    <row r="3" spans="1:7" ht="30" customHeight="1">
      <c r="A3" s="5" t="s">
        <v>0</v>
      </c>
      <c r="B3" s="5" t="s">
        <v>42716</v>
      </c>
      <c r="C3" s="5" t="s">
        <v>42717</v>
      </c>
      <c r="D3" s="4" t="s">
        <v>42718</v>
      </c>
      <c r="E3" s="5" t="s">
        <v>42719</v>
      </c>
      <c r="F3" s="5" t="s">
        <v>42720</v>
      </c>
      <c r="G3" s="5" t="s">
        <v>42721</v>
      </c>
    </row>
    <row r="4" spans="1:7" ht="30" customHeight="1">
      <c r="A4" s="3" t="s">
        <v>4894</v>
      </c>
      <c r="B4" s="3" t="s">
        <v>2</v>
      </c>
      <c r="C4" s="3" t="s">
        <v>4919</v>
      </c>
      <c r="D4" s="3" t="s">
        <v>7299</v>
      </c>
      <c r="E4" s="12" t="s">
        <v>8541</v>
      </c>
      <c r="F4" s="6" t="str">
        <f t="shared" ref="F4:F25" si="0">HYPERLINK("http://www.ssc.wisc.edu/wlsresearch/documentation/waves/?wave=wls92&amp;module=beg","module=beg")</f>
        <v>module=beg</v>
      </c>
      <c r="G4" s="6" t="str">
        <f t="shared" ref="G4:G17" si="1">HYPERLINK("http://www.ssc.wisc.edu/wlsresearch/documentation/waves/?wave=wls94&amp;module=xbegv","module=xbegv")</f>
        <v>module=xbegv</v>
      </c>
    </row>
    <row r="5" spans="1:7" ht="30" customHeight="1">
      <c r="A5" s="3" t="s">
        <v>4894</v>
      </c>
      <c r="B5" s="3" t="s">
        <v>2</v>
      </c>
      <c r="C5" s="3" t="s">
        <v>4920</v>
      </c>
      <c r="D5" s="3" t="s">
        <v>7300</v>
      </c>
      <c r="E5" s="12" t="s">
        <v>8542</v>
      </c>
      <c r="F5" s="6" t="str">
        <f t="shared" si="0"/>
        <v>module=beg</v>
      </c>
      <c r="G5" s="6" t="str">
        <f t="shared" si="1"/>
        <v>module=xbegv</v>
      </c>
    </row>
    <row r="6" spans="1:7" ht="30" customHeight="1">
      <c r="A6" s="3" t="s">
        <v>4894</v>
      </c>
      <c r="B6" s="3" t="s">
        <v>2</v>
      </c>
      <c r="C6" s="3" t="s">
        <v>4921</v>
      </c>
      <c r="D6" s="3" t="s">
        <v>7301</v>
      </c>
      <c r="E6" s="12" t="s">
        <v>8543</v>
      </c>
      <c r="F6" s="6" t="str">
        <f t="shared" si="0"/>
        <v>module=beg</v>
      </c>
      <c r="G6" s="6" t="str">
        <f t="shared" si="1"/>
        <v>module=xbegv</v>
      </c>
    </row>
    <row r="7" spans="1:7" ht="30" customHeight="1">
      <c r="A7" s="3" t="s">
        <v>4894</v>
      </c>
      <c r="B7" s="3" t="s">
        <v>2</v>
      </c>
      <c r="C7" s="3" t="s">
        <v>4922</v>
      </c>
      <c r="D7" s="3" t="s">
        <v>7302</v>
      </c>
      <c r="E7" s="12" t="s">
        <v>8544</v>
      </c>
      <c r="F7" s="6" t="str">
        <f t="shared" si="0"/>
        <v>module=beg</v>
      </c>
      <c r="G7" s="6" t="str">
        <f t="shared" si="1"/>
        <v>module=xbegv</v>
      </c>
    </row>
    <row r="8" spans="1:7" ht="30" customHeight="1">
      <c r="A8" s="3" t="s">
        <v>4894</v>
      </c>
      <c r="B8" s="3" t="s">
        <v>2</v>
      </c>
      <c r="C8" s="3" t="s">
        <v>4923</v>
      </c>
      <c r="D8" s="3" t="s">
        <v>7303</v>
      </c>
      <c r="E8" s="12" t="s">
        <v>8545</v>
      </c>
      <c r="F8" s="6" t="str">
        <f t="shared" si="0"/>
        <v>module=beg</v>
      </c>
      <c r="G8" s="6" t="str">
        <f t="shared" si="1"/>
        <v>module=xbegv</v>
      </c>
    </row>
    <row r="9" spans="1:7" ht="30" customHeight="1">
      <c r="A9" s="3" t="s">
        <v>4894</v>
      </c>
      <c r="B9" s="3" t="s">
        <v>2</v>
      </c>
      <c r="C9" s="3" t="s">
        <v>4924</v>
      </c>
      <c r="D9" s="3" t="s">
        <v>7304</v>
      </c>
      <c r="E9" s="12" t="s">
        <v>8546</v>
      </c>
      <c r="F9" s="6" t="str">
        <f t="shared" si="0"/>
        <v>module=beg</v>
      </c>
      <c r="G9" s="6" t="str">
        <f t="shared" si="1"/>
        <v>module=xbegv</v>
      </c>
    </row>
    <row r="10" spans="1:7" ht="30" customHeight="1">
      <c r="A10" s="3" t="s">
        <v>4894</v>
      </c>
      <c r="B10" s="3" t="s">
        <v>2</v>
      </c>
      <c r="C10" s="3" t="s">
        <v>4925</v>
      </c>
      <c r="D10" s="3" t="s">
        <v>7305</v>
      </c>
      <c r="E10" s="12" t="s">
        <v>8547</v>
      </c>
      <c r="F10" s="6" t="str">
        <f t="shared" si="0"/>
        <v>module=beg</v>
      </c>
      <c r="G10" s="6" t="str">
        <f t="shared" si="1"/>
        <v>module=xbegv</v>
      </c>
    </row>
    <row r="11" spans="1:7" ht="30" customHeight="1">
      <c r="A11" s="3" t="s">
        <v>4894</v>
      </c>
      <c r="B11" s="3" t="s">
        <v>2</v>
      </c>
      <c r="C11" s="3" t="s">
        <v>4926</v>
      </c>
      <c r="D11" s="3" t="s">
        <v>7306</v>
      </c>
      <c r="E11" s="12" t="s">
        <v>8548</v>
      </c>
      <c r="F11" s="6" t="str">
        <f t="shared" si="0"/>
        <v>module=beg</v>
      </c>
      <c r="G11" s="6" t="str">
        <f t="shared" si="1"/>
        <v>module=xbegv</v>
      </c>
    </row>
    <row r="12" spans="1:7" ht="30" customHeight="1">
      <c r="A12" s="3" t="s">
        <v>4894</v>
      </c>
      <c r="B12" s="3" t="s">
        <v>2</v>
      </c>
      <c r="C12" s="3" t="s">
        <v>4927</v>
      </c>
      <c r="D12" s="3" t="s">
        <v>7307</v>
      </c>
      <c r="E12" s="12" t="s">
        <v>8549</v>
      </c>
      <c r="F12" s="6" t="str">
        <f t="shared" si="0"/>
        <v>module=beg</v>
      </c>
      <c r="G12" s="6" t="str">
        <f t="shared" si="1"/>
        <v>module=xbegv</v>
      </c>
    </row>
    <row r="13" spans="1:7" ht="30" customHeight="1">
      <c r="A13" s="3" t="s">
        <v>4894</v>
      </c>
      <c r="B13" s="3" t="s">
        <v>2</v>
      </c>
      <c r="C13" s="3" t="s">
        <v>4928</v>
      </c>
      <c r="D13" s="3" t="s">
        <v>7308</v>
      </c>
      <c r="E13" s="12" t="s">
        <v>8550</v>
      </c>
      <c r="F13" s="6" t="str">
        <f t="shared" si="0"/>
        <v>module=beg</v>
      </c>
      <c r="G13" s="6" t="str">
        <f t="shared" si="1"/>
        <v>module=xbegv</v>
      </c>
    </row>
    <row r="14" spans="1:7" ht="30" customHeight="1">
      <c r="A14" s="3" t="s">
        <v>4894</v>
      </c>
      <c r="B14" s="3" t="s">
        <v>2</v>
      </c>
      <c r="C14" s="3" t="s">
        <v>4929</v>
      </c>
      <c r="D14" s="3" t="s">
        <v>7309</v>
      </c>
      <c r="E14" s="12" t="s">
        <v>8551</v>
      </c>
      <c r="F14" s="6" t="str">
        <f t="shared" si="0"/>
        <v>module=beg</v>
      </c>
      <c r="G14" s="6" t="str">
        <f t="shared" si="1"/>
        <v>module=xbegv</v>
      </c>
    </row>
    <row r="15" spans="1:7" ht="30" customHeight="1">
      <c r="A15" s="3" t="s">
        <v>4894</v>
      </c>
      <c r="B15" s="3" t="s">
        <v>2</v>
      </c>
      <c r="C15" s="3" t="s">
        <v>4930</v>
      </c>
      <c r="D15" s="3" t="s">
        <v>7310</v>
      </c>
      <c r="E15" s="12" t="s">
        <v>8552</v>
      </c>
      <c r="F15" s="6" t="str">
        <f t="shared" si="0"/>
        <v>module=beg</v>
      </c>
      <c r="G15" s="6" t="str">
        <f t="shared" si="1"/>
        <v>module=xbegv</v>
      </c>
    </row>
    <row r="16" spans="1:7" ht="30" customHeight="1">
      <c r="A16" s="3" t="s">
        <v>4894</v>
      </c>
      <c r="B16" s="3" t="s">
        <v>2</v>
      </c>
      <c r="C16" s="3" t="s">
        <v>4931</v>
      </c>
      <c r="D16" s="3" t="s">
        <v>7311</v>
      </c>
      <c r="E16" s="12" t="s">
        <v>8553</v>
      </c>
      <c r="F16" s="6" t="str">
        <f t="shared" si="0"/>
        <v>module=beg</v>
      </c>
      <c r="G16" s="6" t="str">
        <f t="shared" si="1"/>
        <v>module=xbegv</v>
      </c>
    </row>
    <row r="17" spans="1:7" ht="30" customHeight="1">
      <c r="A17" s="3" t="s">
        <v>4894</v>
      </c>
      <c r="B17" s="3" t="s">
        <v>2</v>
      </c>
      <c r="C17" s="3" t="s">
        <v>4932</v>
      </c>
      <c r="D17" s="3" t="s">
        <v>7312</v>
      </c>
      <c r="E17" s="12" t="s">
        <v>8554</v>
      </c>
      <c r="F17" s="6" t="str">
        <f t="shared" si="0"/>
        <v>module=beg</v>
      </c>
      <c r="G17" s="6" t="str">
        <f t="shared" si="1"/>
        <v>module=xbegv</v>
      </c>
    </row>
    <row r="18" spans="1:7" ht="30" customHeight="1">
      <c r="A18" s="3" t="s">
        <v>4894</v>
      </c>
      <c r="B18" s="3" t="s">
        <v>3</v>
      </c>
      <c r="C18" s="3" t="s">
        <v>4933</v>
      </c>
      <c r="D18" s="3" t="s">
        <v>4933</v>
      </c>
      <c r="E18" s="12" t="s">
        <v>8555</v>
      </c>
      <c r="F18" s="6" t="str">
        <f t="shared" si="0"/>
        <v>module=beg</v>
      </c>
      <c r="G18" s="3" t="s">
        <v>114</v>
      </c>
    </row>
    <row r="19" spans="1:7" ht="30" customHeight="1">
      <c r="A19" s="3" t="s">
        <v>4894</v>
      </c>
      <c r="B19" s="3" t="s">
        <v>3</v>
      </c>
      <c r="C19" s="3" t="s">
        <v>4934</v>
      </c>
      <c r="D19" s="3" t="s">
        <v>4934</v>
      </c>
      <c r="E19" s="12" t="s">
        <v>8556</v>
      </c>
      <c r="F19" s="6" t="str">
        <f t="shared" si="0"/>
        <v>module=beg</v>
      </c>
      <c r="G19" s="3" t="s">
        <v>114</v>
      </c>
    </row>
    <row r="20" spans="1:7" ht="30" customHeight="1">
      <c r="A20" s="3" t="s">
        <v>4894</v>
      </c>
      <c r="B20" s="3" t="s">
        <v>3</v>
      </c>
      <c r="C20" s="3" t="s">
        <v>4935</v>
      </c>
      <c r="D20" s="3" t="s">
        <v>4935</v>
      </c>
      <c r="E20" s="12" t="s">
        <v>8557</v>
      </c>
      <c r="F20" s="6" t="str">
        <f t="shared" si="0"/>
        <v>module=beg</v>
      </c>
      <c r="G20" s="3" t="s">
        <v>114</v>
      </c>
    </row>
    <row r="21" spans="1:7" ht="30" customHeight="1">
      <c r="A21" s="3" t="s">
        <v>4894</v>
      </c>
      <c r="B21" s="3" t="s">
        <v>3</v>
      </c>
      <c r="C21" s="3" t="s">
        <v>4936</v>
      </c>
      <c r="D21" s="3" t="s">
        <v>4936</v>
      </c>
      <c r="E21" s="12" t="s">
        <v>8558</v>
      </c>
      <c r="F21" s="6" t="str">
        <f t="shared" si="0"/>
        <v>module=beg</v>
      </c>
      <c r="G21" s="3" t="s">
        <v>114</v>
      </c>
    </row>
    <row r="22" spans="1:7" ht="30" customHeight="1">
      <c r="A22" s="3" t="s">
        <v>4894</v>
      </c>
      <c r="B22" s="3" t="s">
        <v>3</v>
      </c>
      <c r="C22" s="3" t="s">
        <v>4937</v>
      </c>
      <c r="D22" s="3" t="s">
        <v>4937</v>
      </c>
      <c r="E22" s="12" t="s">
        <v>8559</v>
      </c>
      <c r="F22" s="6" t="str">
        <f t="shared" si="0"/>
        <v>module=beg</v>
      </c>
      <c r="G22" s="3" t="s">
        <v>114</v>
      </c>
    </row>
    <row r="23" spans="1:7" ht="30" customHeight="1">
      <c r="A23" s="3" t="s">
        <v>4894</v>
      </c>
      <c r="B23" s="3" t="s">
        <v>3</v>
      </c>
      <c r="C23" s="3" t="s">
        <v>4938</v>
      </c>
      <c r="D23" s="3" t="s">
        <v>4938</v>
      </c>
      <c r="E23" s="12" t="s">
        <v>8560</v>
      </c>
      <c r="F23" s="6" t="str">
        <f t="shared" si="0"/>
        <v>module=beg</v>
      </c>
      <c r="G23" s="3" t="s">
        <v>114</v>
      </c>
    </row>
    <row r="24" spans="1:7" ht="30" customHeight="1">
      <c r="A24" s="3" t="s">
        <v>4894</v>
      </c>
      <c r="B24" s="3" t="s">
        <v>3</v>
      </c>
      <c r="C24" s="3" t="s">
        <v>4939</v>
      </c>
      <c r="D24" s="3" t="s">
        <v>4939</v>
      </c>
      <c r="E24" s="12" t="s">
        <v>8561</v>
      </c>
      <c r="F24" s="6" t="str">
        <f t="shared" si="0"/>
        <v>module=beg</v>
      </c>
      <c r="G24" s="3" t="s">
        <v>114</v>
      </c>
    </row>
    <row r="25" spans="1:7" ht="30" customHeight="1">
      <c r="A25" s="3" t="s">
        <v>4894</v>
      </c>
      <c r="B25" s="3" t="s">
        <v>3</v>
      </c>
      <c r="C25" s="3" t="s">
        <v>4940</v>
      </c>
      <c r="D25" s="3" t="s">
        <v>4940</v>
      </c>
      <c r="E25" s="12" t="s">
        <v>8561</v>
      </c>
      <c r="F25" s="6" t="str">
        <f t="shared" si="0"/>
        <v>module=beg</v>
      </c>
      <c r="G25" s="3" t="s">
        <v>114</v>
      </c>
    </row>
    <row r="26" spans="1:7" ht="30" customHeight="1">
      <c r="A26" s="3" t="s">
        <v>4894</v>
      </c>
      <c r="B26" s="3" t="s">
        <v>4</v>
      </c>
      <c r="C26" s="3" t="s">
        <v>4941</v>
      </c>
      <c r="D26" s="3" t="s">
        <v>4941</v>
      </c>
      <c r="E26" s="12" t="s">
        <v>8562</v>
      </c>
      <c r="F26" s="3" t="s">
        <v>114</v>
      </c>
      <c r="G26" s="6" t="str">
        <f>HYPERLINK("http://www.ssc.wisc.edu/wlsresearch/documentation/waves/?wave=wls94&amp;module=xbegv","module=xbegv")</f>
        <v>module=xbegv</v>
      </c>
    </row>
    <row r="27" spans="1:7" ht="30" customHeight="1">
      <c r="A27" s="3" t="s">
        <v>4894</v>
      </c>
      <c r="B27" s="3" t="s">
        <v>4</v>
      </c>
      <c r="C27" s="3" t="s">
        <v>4942</v>
      </c>
      <c r="D27" s="3" t="s">
        <v>4942</v>
      </c>
      <c r="E27" s="12" t="s">
        <v>8563</v>
      </c>
      <c r="F27" s="3" t="s">
        <v>114</v>
      </c>
      <c r="G27" s="6" t="str">
        <f>HYPERLINK("http://www.ssc.wisc.edu/wlsresearch/documentation/waves/?wave=wls94&amp;module=xbegv","module=xbegv")</f>
        <v>module=xbegv</v>
      </c>
    </row>
    <row r="28" spans="1:7" ht="30" customHeight="1">
      <c r="A28" s="3" t="s">
        <v>4894</v>
      </c>
      <c r="B28" s="3" t="s">
        <v>4</v>
      </c>
      <c r="C28" s="3" t="s">
        <v>4943</v>
      </c>
      <c r="D28" s="3" t="s">
        <v>4943</v>
      </c>
      <c r="E28" s="12" t="s">
        <v>8564</v>
      </c>
      <c r="F28" s="3" t="s">
        <v>114</v>
      </c>
      <c r="G28" s="6" t="str">
        <f>HYPERLINK("http://www.ssc.wisc.edu/wlsresearch/documentation/waves/?wave=wls94&amp;module=xbegv","module=xbegv")</f>
        <v>module=xbegv</v>
      </c>
    </row>
    <row r="29" spans="1:7" ht="30" customHeight="1">
      <c r="A29" s="3" t="s">
        <v>4894</v>
      </c>
      <c r="B29" s="3" t="s">
        <v>4</v>
      </c>
      <c r="C29" s="3" t="s">
        <v>4944</v>
      </c>
      <c r="D29" s="3" t="s">
        <v>4944</v>
      </c>
      <c r="E29" s="12" t="s">
        <v>8565</v>
      </c>
      <c r="F29" s="3" t="s">
        <v>114</v>
      </c>
      <c r="G29" s="6" t="str">
        <f>HYPERLINK("http://www.ssc.wisc.edu/wlsresearch/documentation/waves/?wave=wls94&amp;module=xbegv","module=xbegv")</f>
        <v>module=xbegv</v>
      </c>
    </row>
    <row r="30" spans="1:7" ht="30" customHeight="1">
      <c r="A30" s="3" t="s">
        <v>4895</v>
      </c>
      <c r="B30" s="3" t="s">
        <v>2</v>
      </c>
      <c r="C30" s="3" t="s">
        <v>4945</v>
      </c>
      <c r="D30" s="3" t="s">
        <v>7313</v>
      </c>
      <c r="E30" s="12" t="s">
        <v>8566</v>
      </c>
      <c r="F30" s="6" t="str">
        <f t="shared" ref="F30:F60" si="2">HYPERLINK("http://www.ssc.wisc.edu/wlsresearch/documentation/waves/?wave=wls92&amp;module=asst","module=asst")</f>
        <v>module=asst</v>
      </c>
      <c r="G30" s="6" t="str">
        <f t="shared" ref="G30:G60" si="3">HYPERLINK("http://www.ssc.wisc.edu/wlsresearch/documentation/waves/?wave=wls94&amp;module=xasst","module=xasst")</f>
        <v>module=xasst</v>
      </c>
    </row>
    <row r="31" spans="1:7" ht="30" customHeight="1">
      <c r="A31" s="3" t="s">
        <v>4895</v>
      </c>
      <c r="B31" s="3" t="s">
        <v>2</v>
      </c>
      <c r="C31" s="3" t="s">
        <v>4946</v>
      </c>
      <c r="D31" s="3" t="s">
        <v>7314</v>
      </c>
      <c r="E31" s="12" t="s">
        <v>8567</v>
      </c>
      <c r="F31" s="6" t="str">
        <f t="shared" si="2"/>
        <v>module=asst</v>
      </c>
      <c r="G31" s="6" t="str">
        <f t="shared" si="3"/>
        <v>module=xasst</v>
      </c>
    </row>
    <row r="32" spans="1:7" ht="30" customHeight="1">
      <c r="A32" s="3" t="s">
        <v>4895</v>
      </c>
      <c r="B32" s="3" t="s">
        <v>2</v>
      </c>
      <c r="C32" s="3" t="s">
        <v>4947</v>
      </c>
      <c r="D32" s="3" t="s">
        <v>7315</v>
      </c>
      <c r="E32" s="12" t="s">
        <v>8568</v>
      </c>
      <c r="F32" s="6" t="str">
        <f t="shared" si="2"/>
        <v>module=asst</v>
      </c>
      <c r="G32" s="6" t="str">
        <f t="shared" si="3"/>
        <v>module=xasst</v>
      </c>
    </row>
    <row r="33" spans="1:7" ht="30" customHeight="1">
      <c r="A33" s="3" t="s">
        <v>4895</v>
      </c>
      <c r="B33" s="3" t="s">
        <v>2</v>
      </c>
      <c r="C33" s="3" t="s">
        <v>4948</v>
      </c>
      <c r="D33" s="3" t="s">
        <v>7316</v>
      </c>
      <c r="E33" s="12" t="s">
        <v>8569</v>
      </c>
      <c r="F33" s="6" t="str">
        <f t="shared" si="2"/>
        <v>module=asst</v>
      </c>
      <c r="G33" s="6" t="str">
        <f t="shared" si="3"/>
        <v>module=xasst</v>
      </c>
    </row>
    <row r="34" spans="1:7" ht="30" customHeight="1">
      <c r="A34" s="3" t="s">
        <v>4895</v>
      </c>
      <c r="B34" s="3" t="s">
        <v>2</v>
      </c>
      <c r="C34" s="3" t="s">
        <v>4949</v>
      </c>
      <c r="D34" s="3" t="s">
        <v>7317</v>
      </c>
      <c r="E34" s="12" t="s">
        <v>8570</v>
      </c>
      <c r="F34" s="6" t="str">
        <f t="shared" si="2"/>
        <v>module=asst</v>
      </c>
      <c r="G34" s="6" t="str">
        <f t="shared" si="3"/>
        <v>module=xasst</v>
      </c>
    </row>
    <row r="35" spans="1:7" ht="30" customHeight="1">
      <c r="A35" s="3" t="s">
        <v>4895</v>
      </c>
      <c r="B35" s="3" t="s">
        <v>2</v>
      </c>
      <c r="C35" s="3" t="s">
        <v>4950</v>
      </c>
      <c r="D35" s="3" t="s">
        <v>7318</v>
      </c>
      <c r="E35" s="12" t="s">
        <v>8571</v>
      </c>
      <c r="F35" s="6" t="str">
        <f t="shared" si="2"/>
        <v>module=asst</v>
      </c>
      <c r="G35" s="6" t="str">
        <f t="shared" si="3"/>
        <v>module=xasst</v>
      </c>
    </row>
    <row r="36" spans="1:7" ht="30" customHeight="1">
      <c r="A36" s="3" t="s">
        <v>4895</v>
      </c>
      <c r="B36" s="3" t="s">
        <v>2</v>
      </c>
      <c r="C36" s="3" t="s">
        <v>4951</v>
      </c>
      <c r="D36" s="3" t="s">
        <v>7319</v>
      </c>
      <c r="E36" s="12" t="s">
        <v>8572</v>
      </c>
      <c r="F36" s="6" t="str">
        <f t="shared" si="2"/>
        <v>module=asst</v>
      </c>
      <c r="G36" s="6" t="str">
        <f t="shared" si="3"/>
        <v>module=xasst</v>
      </c>
    </row>
    <row r="37" spans="1:7" ht="30" customHeight="1">
      <c r="A37" s="3" t="s">
        <v>4895</v>
      </c>
      <c r="B37" s="3" t="s">
        <v>2</v>
      </c>
      <c r="C37" s="3" t="s">
        <v>4952</v>
      </c>
      <c r="D37" s="3" t="s">
        <v>7320</v>
      </c>
      <c r="E37" s="12" t="s">
        <v>8573</v>
      </c>
      <c r="F37" s="6" t="str">
        <f t="shared" si="2"/>
        <v>module=asst</v>
      </c>
      <c r="G37" s="6" t="str">
        <f t="shared" si="3"/>
        <v>module=xasst</v>
      </c>
    </row>
    <row r="38" spans="1:7" ht="30" customHeight="1">
      <c r="A38" s="3" t="s">
        <v>4895</v>
      </c>
      <c r="B38" s="3" t="s">
        <v>2</v>
      </c>
      <c r="C38" s="3" t="s">
        <v>4953</v>
      </c>
      <c r="D38" s="3" t="s">
        <v>7321</v>
      </c>
      <c r="E38" s="12" t="s">
        <v>8574</v>
      </c>
      <c r="F38" s="6" t="str">
        <f t="shared" si="2"/>
        <v>module=asst</v>
      </c>
      <c r="G38" s="6" t="str">
        <f t="shared" si="3"/>
        <v>module=xasst</v>
      </c>
    </row>
    <row r="39" spans="1:7" ht="30" customHeight="1">
      <c r="A39" s="3" t="s">
        <v>4895</v>
      </c>
      <c r="B39" s="3" t="s">
        <v>2</v>
      </c>
      <c r="C39" s="3" t="s">
        <v>4954</v>
      </c>
      <c r="D39" s="3" t="s">
        <v>7322</v>
      </c>
      <c r="E39" s="12" t="s">
        <v>8575</v>
      </c>
      <c r="F39" s="6" t="str">
        <f t="shared" si="2"/>
        <v>module=asst</v>
      </c>
      <c r="G39" s="6" t="str">
        <f t="shared" si="3"/>
        <v>module=xasst</v>
      </c>
    </row>
    <row r="40" spans="1:7" ht="30" customHeight="1">
      <c r="A40" s="3" t="s">
        <v>4895</v>
      </c>
      <c r="B40" s="3" t="s">
        <v>2</v>
      </c>
      <c r="C40" s="3" t="s">
        <v>4955</v>
      </c>
      <c r="D40" s="3" t="s">
        <v>7323</v>
      </c>
      <c r="E40" s="12" t="s">
        <v>8576</v>
      </c>
      <c r="F40" s="6" t="str">
        <f t="shared" si="2"/>
        <v>module=asst</v>
      </c>
      <c r="G40" s="6" t="str">
        <f t="shared" si="3"/>
        <v>module=xasst</v>
      </c>
    </row>
    <row r="41" spans="1:7" ht="30" customHeight="1">
      <c r="A41" s="3" t="s">
        <v>4895</v>
      </c>
      <c r="B41" s="3" t="s">
        <v>2</v>
      </c>
      <c r="C41" s="3" t="s">
        <v>4956</v>
      </c>
      <c r="D41" s="3" t="s">
        <v>7324</v>
      </c>
      <c r="E41" s="12" t="s">
        <v>8577</v>
      </c>
      <c r="F41" s="6" t="str">
        <f t="shared" si="2"/>
        <v>module=asst</v>
      </c>
      <c r="G41" s="6" t="str">
        <f t="shared" si="3"/>
        <v>module=xasst</v>
      </c>
    </row>
    <row r="42" spans="1:7" ht="30" customHeight="1">
      <c r="A42" s="3" t="s">
        <v>4895</v>
      </c>
      <c r="B42" s="3" t="s">
        <v>2</v>
      </c>
      <c r="C42" s="3" t="s">
        <v>4957</v>
      </c>
      <c r="D42" s="3" t="s">
        <v>7325</v>
      </c>
      <c r="E42" s="12" t="s">
        <v>8578</v>
      </c>
      <c r="F42" s="6" t="str">
        <f t="shared" si="2"/>
        <v>module=asst</v>
      </c>
      <c r="G42" s="6" t="str">
        <f t="shared" si="3"/>
        <v>module=xasst</v>
      </c>
    </row>
    <row r="43" spans="1:7" ht="30" customHeight="1">
      <c r="A43" s="3" t="s">
        <v>4895</v>
      </c>
      <c r="B43" s="3" t="s">
        <v>2</v>
      </c>
      <c r="C43" s="3" t="s">
        <v>4958</v>
      </c>
      <c r="D43" s="3" t="s">
        <v>7326</v>
      </c>
      <c r="E43" s="12" t="s">
        <v>8579</v>
      </c>
      <c r="F43" s="6" t="str">
        <f t="shared" si="2"/>
        <v>module=asst</v>
      </c>
      <c r="G43" s="6" t="str">
        <f t="shared" si="3"/>
        <v>module=xasst</v>
      </c>
    </row>
    <row r="44" spans="1:7" ht="30" customHeight="1">
      <c r="A44" s="3" t="s">
        <v>4895</v>
      </c>
      <c r="B44" s="3" t="s">
        <v>2</v>
      </c>
      <c r="C44" s="3" t="s">
        <v>4959</v>
      </c>
      <c r="D44" s="3" t="s">
        <v>7327</v>
      </c>
      <c r="E44" s="12" t="s">
        <v>8580</v>
      </c>
      <c r="F44" s="6" t="str">
        <f t="shared" si="2"/>
        <v>module=asst</v>
      </c>
      <c r="G44" s="6" t="str">
        <f t="shared" si="3"/>
        <v>module=xasst</v>
      </c>
    </row>
    <row r="45" spans="1:7" ht="30" customHeight="1">
      <c r="A45" s="3" t="s">
        <v>4895</v>
      </c>
      <c r="B45" s="3" t="s">
        <v>2</v>
      </c>
      <c r="C45" s="3" t="s">
        <v>4960</v>
      </c>
      <c r="D45" s="3" t="s">
        <v>7328</v>
      </c>
      <c r="E45" s="12" t="s">
        <v>8581</v>
      </c>
      <c r="F45" s="6" t="str">
        <f t="shared" si="2"/>
        <v>module=asst</v>
      </c>
      <c r="G45" s="6" t="str">
        <f t="shared" si="3"/>
        <v>module=xasst</v>
      </c>
    </row>
    <row r="46" spans="1:7" ht="30" customHeight="1">
      <c r="A46" s="3" t="s">
        <v>4895</v>
      </c>
      <c r="B46" s="3" t="s">
        <v>2</v>
      </c>
      <c r="C46" s="3" t="s">
        <v>4961</v>
      </c>
      <c r="D46" s="3" t="s">
        <v>7329</v>
      </c>
      <c r="E46" s="12" t="s">
        <v>8582</v>
      </c>
      <c r="F46" s="6" t="str">
        <f t="shared" si="2"/>
        <v>module=asst</v>
      </c>
      <c r="G46" s="6" t="str">
        <f t="shared" si="3"/>
        <v>module=xasst</v>
      </c>
    </row>
    <row r="47" spans="1:7" ht="30" customHeight="1">
      <c r="A47" s="3" t="s">
        <v>4895</v>
      </c>
      <c r="B47" s="3" t="s">
        <v>2</v>
      </c>
      <c r="C47" s="3" t="s">
        <v>4962</v>
      </c>
      <c r="D47" s="3" t="s">
        <v>7330</v>
      </c>
      <c r="E47" s="12" t="s">
        <v>8583</v>
      </c>
      <c r="F47" s="6" t="str">
        <f t="shared" si="2"/>
        <v>module=asst</v>
      </c>
      <c r="G47" s="6" t="str">
        <f t="shared" si="3"/>
        <v>module=xasst</v>
      </c>
    </row>
    <row r="48" spans="1:7" ht="30" customHeight="1">
      <c r="A48" s="3" t="s">
        <v>4895</v>
      </c>
      <c r="B48" s="3" t="s">
        <v>2</v>
      </c>
      <c r="C48" s="3" t="s">
        <v>4963</v>
      </c>
      <c r="D48" s="3" t="s">
        <v>7331</v>
      </c>
      <c r="E48" s="12" t="s">
        <v>8584</v>
      </c>
      <c r="F48" s="6" t="str">
        <f t="shared" si="2"/>
        <v>module=asst</v>
      </c>
      <c r="G48" s="6" t="str">
        <f t="shared" si="3"/>
        <v>module=xasst</v>
      </c>
    </row>
    <row r="49" spans="1:7" ht="30" customHeight="1">
      <c r="A49" s="3" t="s">
        <v>4895</v>
      </c>
      <c r="B49" s="3" t="s">
        <v>2</v>
      </c>
      <c r="C49" s="3" t="s">
        <v>4964</v>
      </c>
      <c r="D49" s="3" t="s">
        <v>7332</v>
      </c>
      <c r="E49" s="12" t="s">
        <v>8585</v>
      </c>
      <c r="F49" s="6" t="str">
        <f t="shared" si="2"/>
        <v>module=asst</v>
      </c>
      <c r="G49" s="6" t="str">
        <f t="shared" si="3"/>
        <v>module=xasst</v>
      </c>
    </row>
    <row r="50" spans="1:7" ht="30" customHeight="1">
      <c r="A50" s="3" t="s">
        <v>4895</v>
      </c>
      <c r="B50" s="3" t="s">
        <v>2</v>
      </c>
      <c r="C50" s="3" t="s">
        <v>4965</v>
      </c>
      <c r="D50" s="3" t="s">
        <v>7333</v>
      </c>
      <c r="E50" s="12" t="s">
        <v>8586</v>
      </c>
      <c r="F50" s="6" t="str">
        <f t="shared" si="2"/>
        <v>module=asst</v>
      </c>
      <c r="G50" s="6" t="str">
        <f t="shared" si="3"/>
        <v>module=xasst</v>
      </c>
    </row>
    <row r="51" spans="1:7" ht="30" customHeight="1">
      <c r="A51" s="3" t="s">
        <v>4895</v>
      </c>
      <c r="B51" s="3" t="s">
        <v>2</v>
      </c>
      <c r="C51" s="3" t="s">
        <v>4966</v>
      </c>
      <c r="D51" s="3" t="s">
        <v>7334</v>
      </c>
      <c r="E51" s="12" t="s">
        <v>8587</v>
      </c>
      <c r="F51" s="6" t="str">
        <f t="shared" si="2"/>
        <v>module=asst</v>
      </c>
      <c r="G51" s="6" t="str">
        <f t="shared" si="3"/>
        <v>module=xasst</v>
      </c>
    </row>
    <row r="52" spans="1:7" ht="30" customHeight="1">
      <c r="A52" s="3" t="s">
        <v>4895</v>
      </c>
      <c r="B52" s="3" t="s">
        <v>2</v>
      </c>
      <c r="C52" s="3" t="s">
        <v>4967</v>
      </c>
      <c r="D52" s="3" t="s">
        <v>7335</v>
      </c>
      <c r="E52" s="12" t="s">
        <v>8588</v>
      </c>
      <c r="F52" s="6" t="str">
        <f t="shared" si="2"/>
        <v>module=asst</v>
      </c>
      <c r="G52" s="6" t="str">
        <f t="shared" si="3"/>
        <v>module=xasst</v>
      </c>
    </row>
    <row r="53" spans="1:7" ht="30" customHeight="1">
      <c r="A53" s="3" t="s">
        <v>4895</v>
      </c>
      <c r="B53" s="3" t="s">
        <v>2</v>
      </c>
      <c r="C53" s="3" t="s">
        <v>4968</v>
      </c>
      <c r="D53" s="3" t="s">
        <v>7336</v>
      </c>
      <c r="E53" s="12" t="s">
        <v>8589</v>
      </c>
      <c r="F53" s="6" t="str">
        <f t="shared" si="2"/>
        <v>module=asst</v>
      </c>
      <c r="G53" s="6" t="str">
        <f t="shared" si="3"/>
        <v>module=xasst</v>
      </c>
    </row>
    <row r="54" spans="1:7" ht="30" customHeight="1">
      <c r="A54" s="3" t="s">
        <v>4895</v>
      </c>
      <c r="B54" s="3" t="s">
        <v>2</v>
      </c>
      <c r="C54" s="3" t="s">
        <v>4969</v>
      </c>
      <c r="D54" s="3" t="s">
        <v>7337</v>
      </c>
      <c r="E54" s="12" t="s">
        <v>8590</v>
      </c>
      <c r="F54" s="6" t="str">
        <f t="shared" si="2"/>
        <v>module=asst</v>
      </c>
      <c r="G54" s="6" t="str">
        <f t="shared" si="3"/>
        <v>module=xasst</v>
      </c>
    </row>
    <row r="55" spans="1:7" ht="30" customHeight="1">
      <c r="A55" s="3" t="s">
        <v>4895</v>
      </c>
      <c r="B55" s="3" t="s">
        <v>2</v>
      </c>
      <c r="C55" s="3" t="s">
        <v>4970</v>
      </c>
      <c r="D55" s="3" t="s">
        <v>7338</v>
      </c>
      <c r="E55" s="12" t="s">
        <v>8591</v>
      </c>
      <c r="F55" s="6" t="str">
        <f t="shared" si="2"/>
        <v>module=asst</v>
      </c>
      <c r="G55" s="6" t="str">
        <f t="shared" si="3"/>
        <v>module=xasst</v>
      </c>
    </row>
    <row r="56" spans="1:7" ht="30" customHeight="1">
      <c r="A56" s="3" t="s">
        <v>4895</v>
      </c>
      <c r="B56" s="3" t="s">
        <v>2</v>
      </c>
      <c r="C56" s="3" t="s">
        <v>4971</v>
      </c>
      <c r="D56" s="3" t="s">
        <v>7339</v>
      </c>
      <c r="E56" s="12" t="s">
        <v>8592</v>
      </c>
      <c r="F56" s="6" t="str">
        <f t="shared" si="2"/>
        <v>module=asst</v>
      </c>
      <c r="G56" s="6" t="str">
        <f t="shared" si="3"/>
        <v>module=xasst</v>
      </c>
    </row>
    <row r="57" spans="1:7" ht="30" customHeight="1">
      <c r="A57" s="3" t="s">
        <v>4895</v>
      </c>
      <c r="B57" s="3" t="s">
        <v>2</v>
      </c>
      <c r="C57" s="3" t="s">
        <v>4972</v>
      </c>
      <c r="D57" s="3" t="s">
        <v>7340</v>
      </c>
      <c r="E57" s="12" t="s">
        <v>8593</v>
      </c>
      <c r="F57" s="6" t="str">
        <f t="shared" si="2"/>
        <v>module=asst</v>
      </c>
      <c r="G57" s="6" t="str">
        <f t="shared" si="3"/>
        <v>module=xasst</v>
      </c>
    </row>
    <row r="58" spans="1:7" ht="30" customHeight="1">
      <c r="A58" s="3" t="s">
        <v>4895</v>
      </c>
      <c r="B58" s="3" t="s">
        <v>2</v>
      </c>
      <c r="C58" s="3" t="s">
        <v>4973</v>
      </c>
      <c r="D58" s="3" t="s">
        <v>7341</v>
      </c>
      <c r="E58" s="12" t="s">
        <v>8594</v>
      </c>
      <c r="F58" s="6" t="str">
        <f t="shared" si="2"/>
        <v>module=asst</v>
      </c>
      <c r="G58" s="6" t="str">
        <f t="shared" si="3"/>
        <v>module=xasst</v>
      </c>
    </row>
    <row r="59" spans="1:7" ht="30" customHeight="1">
      <c r="A59" s="3" t="s">
        <v>4895</v>
      </c>
      <c r="B59" s="3" t="s">
        <v>2</v>
      </c>
      <c r="C59" s="3" t="s">
        <v>4974</v>
      </c>
      <c r="D59" s="3" t="s">
        <v>7342</v>
      </c>
      <c r="E59" s="12" t="s">
        <v>8595</v>
      </c>
      <c r="F59" s="6" t="str">
        <f t="shared" si="2"/>
        <v>module=asst</v>
      </c>
      <c r="G59" s="6" t="str">
        <f t="shared" si="3"/>
        <v>module=xasst</v>
      </c>
    </row>
    <row r="60" spans="1:7" ht="30" customHeight="1">
      <c r="A60" s="3" t="s">
        <v>4895</v>
      </c>
      <c r="B60" s="3" t="s">
        <v>2</v>
      </c>
      <c r="C60" s="3" t="s">
        <v>4975</v>
      </c>
      <c r="D60" s="3" t="s">
        <v>7343</v>
      </c>
      <c r="E60" s="12" t="s">
        <v>8596</v>
      </c>
      <c r="F60" s="6" t="str">
        <f t="shared" si="2"/>
        <v>module=asst</v>
      </c>
      <c r="G60" s="6" t="str">
        <f t="shared" si="3"/>
        <v>module=xasst</v>
      </c>
    </row>
    <row r="61" spans="1:7" ht="30" customHeight="1">
      <c r="A61" s="3" t="s">
        <v>4896</v>
      </c>
      <c r="B61" s="3" t="s">
        <v>2</v>
      </c>
      <c r="C61" s="3" t="s">
        <v>4976</v>
      </c>
      <c r="D61" s="3" t="s">
        <v>7344</v>
      </c>
      <c r="E61" s="12" t="s">
        <v>8597</v>
      </c>
      <c r="F61" s="6" t="str">
        <f t="shared" ref="F61:F92" si="4">HYPERLINK("http://www.ssc.wisc.edu/wlsresearch/documentation/waves/?wave=wls92&amp;module=care","module=care")</f>
        <v>module=care</v>
      </c>
      <c r="G61" s="6" t="str">
        <f t="shared" ref="G61:G92" si="5">HYPERLINK("http://www.ssc.wisc.edu/wlsresearch/documentation/waves/?wave=wls94&amp;module=xcare","module=xcare")</f>
        <v>module=xcare</v>
      </c>
    </row>
    <row r="62" spans="1:7" ht="30" customHeight="1">
      <c r="A62" s="3" t="s">
        <v>4896</v>
      </c>
      <c r="B62" s="3" t="s">
        <v>2</v>
      </c>
      <c r="C62" s="3" t="s">
        <v>4977</v>
      </c>
      <c r="D62" s="3" t="s">
        <v>7345</v>
      </c>
      <c r="E62" s="12" t="s">
        <v>8598</v>
      </c>
      <c r="F62" s="6" t="str">
        <f t="shared" si="4"/>
        <v>module=care</v>
      </c>
      <c r="G62" s="6" t="str">
        <f t="shared" si="5"/>
        <v>module=xcare</v>
      </c>
    </row>
    <row r="63" spans="1:7" ht="30" customHeight="1">
      <c r="A63" s="3" t="s">
        <v>4896</v>
      </c>
      <c r="B63" s="3" t="s">
        <v>2</v>
      </c>
      <c r="C63" s="3" t="s">
        <v>4978</v>
      </c>
      <c r="D63" s="3" t="s">
        <v>7346</v>
      </c>
      <c r="E63" s="12" t="s">
        <v>8599</v>
      </c>
      <c r="F63" s="6" t="str">
        <f t="shared" si="4"/>
        <v>module=care</v>
      </c>
      <c r="G63" s="6" t="str">
        <f t="shared" si="5"/>
        <v>module=xcare</v>
      </c>
    </row>
    <row r="64" spans="1:7" ht="30" customHeight="1">
      <c r="A64" s="3" t="s">
        <v>4896</v>
      </c>
      <c r="B64" s="3" t="s">
        <v>2</v>
      </c>
      <c r="C64" s="3" t="s">
        <v>4979</v>
      </c>
      <c r="D64" s="3" t="s">
        <v>7347</v>
      </c>
      <c r="E64" s="12" t="s">
        <v>8600</v>
      </c>
      <c r="F64" s="6" t="str">
        <f t="shared" si="4"/>
        <v>module=care</v>
      </c>
      <c r="G64" s="6" t="str">
        <f t="shared" si="5"/>
        <v>module=xcare</v>
      </c>
    </row>
    <row r="65" spans="1:7" ht="30" customHeight="1">
      <c r="A65" s="3" t="s">
        <v>4896</v>
      </c>
      <c r="B65" s="3" t="s">
        <v>2</v>
      </c>
      <c r="C65" s="3" t="s">
        <v>4980</v>
      </c>
      <c r="D65" s="3" t="s">
        <v>7348</v>
      </c>
      <c r="E65" s="12" t="s">
        <v>8601</v>
      </c>
      <c r="F65" s="6" t="str">
        <f t="shared" si="4"/>
        <v>module=care</v>
      </c>
      <c r="G65" s="6" t="str">
        <f t="shared" si="5"/>
        <v>module=xcare</v>
      </c>
    </row>
    <row r="66" spans="1:7" ht="30" customHeight="1">
      <c r="A66" s="3" t="s">
        <v>4896</v>
      </c>
      <c r="B66" s="3" t="s">
        <v>2</v>
      </c>
      <c r="C66" s="3" t="s">
        <v>4981</v>
      </c>
      <c r="D66" s="3" t="s">
        <v>7349</v>
      </c>
      <c r="E66" s="12" t="s">
        <v>8602</v>
      </c>
      <c r="F66" s="6" t="str">
        <f t="shared" si="4"/>
        <v>module=care</v>
      </c>
      <c r="G66" s="6" t="str">
        <f t="shared" si="5"/>
        <v>module=xcare</v>
      </c>
    </row>
    <row r="67" spans="1:7" ht="30" customHeight="1">
      <c r="A67" s="3" t="s">
        <v>4896</v>
      </c>
      <c r="B67" s="3" t="s">
        <v>2</v>
      </c>
      <c r="C67" s="3" t="s">
        <v>4982</v>
      </c>
      <c r="D67" s="3" t="s">
        <v>7350</v>
      </c>
      <c r="E67" s="12" t="s">
        <v>8603</v>
      </c>
      <c r="F67" s="6" t="str">
        <f t="shared" si="4"/>
        <v>module=care</v>
      </c>
      <c r="G67" s="6" t="str">
        <f t="shared" si="5"/>
        <v>module=xcare</v>
      </c>
    </row>
    <row r="68" spans="1:7" ht="30" customHeight="1">
      <c r="A68" s="3" t="s">
        <v>4896</v>
      </c>
      <c r="B68" s="3" t="s">
        <v>2</v>
      </c>
      <c r="C68" s="3" t="s">
        <v>4983</v>
      </c>
      <c r="D68" s="3" t="s">
        <v>7351</v>
      </c>
      <c r="E68" s="12" t="s">
        <v>8604</v>
      </c>
      <c r="F68" s="6" t="str">
        <f t="shared" si="4"/>
        <v>module=care</v>
      </c>
      <c r="G68" s="6" t="str">
        <f t="shared" si="5"/>
        <v>module=xcare</v>
      </c>
    </row>
    <row r="69" spans="1:7" ht="30" customHeight="1">
      <c r="A69" s="3" t="s">
        <v>4896</v>
      </c>
      <c r="B69" s="3" t="s">
        <v>2</v>
      </c>
      <c r="C69" s="3" t="s">
        <v>4984</v>
      </c>
      <c r="D69" s="3" t="s">
        <v>7352</v>
      </c>
      <c r="E69" s="12" t="s">
        <v>8605</v>
      </c>
      <c r="F69" s="6" t="str">
        <f t="shared" si="4"/>
        <v>module=care</v>
      </c>
      <c r="G69" s="6" t="str">
        <f t="shared" si="5"/>
        <v>module=xcare</v>
      </c>
    </row>
    <row r="70" spans="1:7" ht="30" customHeight="1">
      <c r="A70" s="3" t="s">
        <v>4896</v>
      </c>
      <c r="B70" s="3" t="s">
        <v>2</v>
      </c>
      <c r="C70" s="3" t="s">
        <v>4985</v>
      </c>
      <c r="D70" s="3" t="s">
        <v>7353</v>
      </c>
      <c r="E70" s="12" t="s">
        <v>8606</v>
      </c>
      <c r="F70" s="6" t="str">
        <f t="shared" si="4"/>
        <v>module=care</v>
      </c>
      <c r="G70" s="6" t="str">
        <f t="shared" si="5"/>
        <v>module=xcare</v>
      </c>
    </row>
    <row r="71" spans="1:7" ht="30" customHeight="1">
      <c r="A71" s="3" t="s">
        <v>4896</v>
      </c>
      <c r="B71" s="3" t="s">
        <v>2</v>
      </c>
      <c r="C71" s="3" t="s">
        <v>4986</v>
      </c>
      <c r="D71" s="3" t="s">
        <v>7354</v>
      </c>
      <c r="E71" s="12" t="s">
        <v>8607</v>
      </c>
      <c r="F71" s="6" t="str">
        <f t="shared" si="4"/>
        <v>module=care</v>
      </c>
      <c r="G71" s="6" t="str">
        <f t="shared" si="5"/>
        <v>module=xcare</v>
      </c>
    </row>
    <row r="72" spans="1:7" ht="30" customHeight="1">
      <c r="A72" s="3" t="s">
        <v>4896</v>
      </c>
      <c r="B72" s="3" t="s">
        <v>2</v>
      </c>
      <c r="C72" s="3" t="s">
        <v>4987</v>
      </c>
      <c r="D72" s="3" t="s">
        <v>7355</v>
      </c>
      <c r="E72" s="12" t="s">
        <v>8608</v>
      </c>
      <c r="F72" s="6" t="str">
        <f t="shared" si="4"/>
        <v>module=care</v>
      </c>
      <c r="G72" s="6" t="str">
        <f t="shared" si="5"/>
        <v>module=xcare</v>
      </c>
    </row>
    <row r="73" spans="1:7" ht="30" customHeight="1">
      <c r="A73" s="3" t="s">
        <v>4896</v>
      </c>
      <c r="B73" s="3" t="s">
        <v>2</v>
      </c>
      <c r="C73" s="3" t="s">
        <v>4988</v>
      </c>
      <c r="D73" s="3" t="s">
        <v>7356</v>
      </c>
      <c r="E73" s="12" t="s">
        <v>8609</v>
      </c>
      <c r="F73" s="6" t="str">
        <f t="shared" si="4"/>
        <v>module=care</v>
      </c>
      <c r="G73" s="6" t="str">
        <f t="shared" si="5"/>
        <v>module=xcare</v>
      </c>
    </row>
    <row r="74" spans="1:7" ht="30" customHeight="1">
      <c r="A74" s="3" t="s">
        <v>4896</v>
      </c>
      <c r="B74" s="3" t="s">
        <v>2</v>
      </c>
      <c r="C74" s="3" t="s">
        <v>4989</v>
      </c>
      <c r="D74" s="3" t="s">
        <v>7357</v>
      </c>
      <c r="E74" s="12" t="s">
        <v>8610</v>
      </c>
      <c r="F74" s="6" t="str">
        <f t="shared" si="4"/>
        <v>module=care</v>
      </c>
      <c r="G74" s="6" t="str">
        <f t="shared" si="5"/>
        <v>module=xcare</v>
      </c>
    </row>
    <row r="75" spans="1:7" ht="30" customHeight="1">
      <c r="A75" s="3" t="s">
        <v>4896</v>
      </c>
      <c r="B75" s="3" t="s">
        <v>2</v>
      </c>
      <c r="C75" s="3" t="s">
        <v>4990</v>
      </c>
      <c r="D75" s="3" t="s">
        <v>7358</v>
      </c>
      <c r="E75" s="12" t="s">
        <v>8611</v>
      </c>
      <c r="F75" s="6" t="str">
        <f t="shared" si="4"/>
        <v>module=care</v>
      </c>
      <c r="G75" s="6" t="str">
        <f t="shared" si="5"/>
        <v>module=xcare</v>
      </c>
    </row>
    <row r="76" spans="1:7" ht="30" customHeight="1">
      <c r="A76" s="3" t="s">
        <v>4896</v>
      </c>
      <c r="B76" s="3" t="s">
        <v>2</v>
      </c>
      <c r="C76" s="3" t="s">
        <v>4991</v>
      </c>
      <c r="D76" s="3" t="s">
        <v>7359</v>
      </c>
      <c r="E76" s="12" t="s">
        <v>8612</v>
      </c>
      <c r="F76" s="6" t="str">
        <f t="shared" si="4"/>
        <v>module=care</v>
      </c>
      <c r="G76" s="6" t="str">
        <f t="shared" si="5"/>
        <v>module=xcare</v>
      </c>
    </row>
    <row r="77" spans="1:7" ht="30" customHeight="1">
      <c r="A77" s="3" t="s">
        <v>4896</v>
      </c>
      <c r="B77" s="3" t="s">
        <v>2</v>
      </c>
      <c r="C77" s="3" t="s">
        <v>4992</v>
      </c>
      <c r="D77" s="3" t="s">
        <v>7360</v>
      </c>
      <c r="E77" s="12" t="s">
        <v>8613</v>
      </c>
      <c r="F77" s="6" t="str">
        <f t="shared" si="4"/>
        <v>module=care</v>
      </c>
      <c r="G77" s="6" t="str">
        <f t="shared" si="5"/>
        <v>module=xcare</v>
      </c>
    </row>
    <row r="78" spans="1:7" ht="30" customHeight="1">
      <c r="A78" s="3" t="s">
        <v>4896</v>
      </c>
      <c r="B78" s="3" t="s">
        <v>2</v>
      </c>
      <c r="C78" s="3" t="s">
        <v>4993</v>
      </c>
      <c r="D78" s="3" t="s">
        <v>7361</v>
      </c>
      <c r="E78" s="12" t="s">
        <v>8614</v>
      </c>
      <c r="F78" s="6" t="str">
        <f t="shared" si="4"/>
        <v>module=care</v>
      </c>
      <c r="G78" s="6" t="str">
        <f t="shared" si="5"/>
        <v>module=xcare</v>
      </c>
    </row>
    <row r="79" spans="1:7" ht="30" customHeight="1">
      <c r="A79" s="3" t="s">
        <v>4896</v>
      </c>
      <c r="B79" s="3" t="s">
        <v>2</v>
      </c>
      <c r="C79" s="3" t="s">
        <v>4994</v>
      </c>
      <c r="D79" s="3" t="s">
        <v>7362</v>
      </c>
      <c r="E79" s="12" t="s">
        <v>8615</v>
      </c>
      <c r="F79" s="6" t="str">
        <f t="shared" si="4"/>
        <v>module=care</v>
      </c>
      <c r="G79" s="6" t="str">
        <f t="shared" si="5"/>
        <v>module=xcare</v>
      </c>
    </row>
    <row r="80" spans="1:7" ht="30" customHeight="1">
      <c r="A80" s="3" t="s">
        <v>4896</v>
      </c>
      <c r="B80" s="3" t="s">
        <v>2</v>
      </c>
      <c r="C80" s="3" t="s">
        <v>4995</v>
      </c>
      <c r="D80" s="3" t="s">
        <v>7363</v>
      </c>
      <c r="E80" s="12" t="s">
        <v>8616</v>
      </c>
      <c r="F80" s="6" t="str">
        <f t="shared" si="4"/>
        <v>module=care</v>
      </c>
      <c r="G80" s="6" t="str">
        <f t="shared" si="5"/>
        <v>module=xcare</v>
      </c>
    </row>
    <row r="81" spans="1:7" ht="30" customHeight="1">
      <c r="A81" s="3" t="s">
        <v>4896</v>
      </c>
      <c r="B81" s="3" t="s">
        <v>2</v>
      </c>
      <c r="C81" s="3" t="s">
        <v>4996</v>
      </c>
      <c r="D81" s="3" t="s">
        <v>7364</v>
      </c>
      <c r="E81" s="12" t="s">
        <v>8617</v>
      </c>
      <c r="F81" s="6" t="str">
        <f t="shared" si="4"/>
        <v>module=care</v>
      </c>
      <c r="G81" s="6" t="str">
        <f t="shared" si="5"/>
        <v>module=xcare</v>
      </c>
    </row>
    <row r="82" spans="1:7" ht="30" customHeight="1">
      <c r="A82" s="3" t="s">
        <v>4896</v>
      </c>
      <c r="B82" s="3" t="s">
        <v>2</v>
      </c>
      <c r="C82" s="3" t="s">
        <v>4997</v>
      </c>
      <c r="D82" s="3" t="s">
        <v>7365</v>
      </c>
      <c r="E82" s="12" t="s">
        <v>8618</v>
      </c>
      <c r="F82" s="6" t="str">
        <f t="shared" si="4"/>
        <v>module=care</v>
      </c>
      <c r="G82" s="6" t="str">
        <f t="shared" si="5"/>
        <v>module=xcare</v>
      </c>
    </row>
    <row r="83" spans="1:7" ht="30" customHeight="1">
      <c r="A83" s="3" t="s">
        <v>4896</v>
      </c>
      <c r="B83" s="3" t="s">
        <v>2</v>
      </c>
      <c r="C83" s="3" t="s">
        <v>4998</v>
      </c>
      <c r="D83" s="3" t="s">
        <v>7366</v>
      </c>
      <c r="E83" s="12" t="s">
        <v>8619</v>
      </c>
      <c r="F83" s="6" t="str">
        <f t="shared" si="4"/>
        <v>module=care</v>
      </c>
      <c r="G83" s="6" t="str">
        <f t="shared" si="5"/>
        <v>module=xcare</v>
      </c>
    </row>
    <row r="84" spans="1:7" ht="30" customHeight="1">
      <c r="A84" s="3" t="s">
        <v>4896</v>
      </c>
      <c r="B84" s="3" t="s">
        <v>2</v>
      </c>
      <c r="C84" s="3" t="s">
        <v>4999</v>
      </c>
      <c r="D84" s="3" t="s">
        <v>7367</v>
      </c>
      <c r="E84" s="12" t="s">
        <v>8620</v>
      </c>
      <c r="F84" s="6" t="str">
        <f t="shared" si="4"/>
        <v>module=care</v>
      </c>
      <c r="G84" s="6" t="str">
        <f t="shared" si="5"/>
        <v>module=xcare</v>
      </c>
    </row>
    <row r="85" spans="1:7" ht="30" customHeight="1">
      <c r="A85" s="3" t="s">
        <v>4896</v>
      </c>
      <c r="B85" s="3" t="s">
        <v>2</v>
      </c>
      <c r="C85" s="3" t="s">
        <v>5000</v>
      </c>
      <c r="D85" s="3" t="s">
        <v>7368</v>
      </c>
      <c r="E85" s="12" t="s">
        <v>8621</v>
      </c>
      <c r="F85" s="6" t="str">
        <f t="shared" si="4"/>
        <v>module=care</v>
      </c>
      <c r="G85" s="6" t="str">
        <f t="shared" si="5"/>
        <v>module=xcare</v>
      </c>
    </row>
    <row r="86" spans="1:7" ht="30" customHeight="1">
      <c r="A86" s="3" t="s">
        <v>4896</v>
      </c>
      <c r="B86" s="3" t="s">
        <v>2</v>
      </c>
      <c r="C86" s="3" t="s">
        <v>5001</v>
      </c>
      <c r="D86" s="3" t="s">
        <v>7369</v>
      </c>
      <c r="E86" s="12" t="s">
        <v>8622</v>
      </c>
      <c r="F86" s="6" t="str">
        <f t="shared" si="4"/>
        <v>module=care</v>
      </c>
      <c r="G86" s="6" t="str">
        <f t="shared" si="5"/>
        <v>module=xcare</v>
      </c>
    </row>
    <row r="87" spans="1:7" ht="30" customHeight="1">
      <c r="A87" s="3" t="s">
        <v>4896</v>
      </c>
      <c r="B87" s="3" t="s">
        <v>2</v>
      </c>
      <c r="C87" s="3" t="s">
        <v>5002</v>
      </c>
      <c r="D87" s="3" t="s">
        <v>7370</v>
      </c>
      <c r="E87" s="12" t="s">
        <v>8623</v>
      </c>
      <c r="F87" s="6" t="str">
        <f t="shared" si="4"/>
        <v>module=care</v>
      </c>
      <c r="G87" s="6" t="str">
        <f t="shared" si="5"/>
        <v>module=xcare</v>
      </c>
    </row>
    <row r="88" spans="1:7" ht="30" customHeight="1">
      <c r="A88" s="3" t="s">
        <v>4896</v>
      </c>
      <c r="B88" s="3" t="s">
        <v>2</v>
      </c>
      <c r="C88" s="3" t="s">
        <v>5003</v>
      </c>
      <c r="D88" s="3" t="s">
        <v>7371</v>
      </c>
      <c r="E88" s="12" t="s">
        <v>8624</v>
      </c>
      <c r="F88" s="6" t="str">
        <f t="shared" si="4"/>
        <v>module=care</v>
      </c>
      <c r="G88" s="6" t="str">
        <f t="shared" si="5"/>
        <v>module=xcare</v>
      </c>
    </row>
    <row r="89" spans="1:7" ht="30" customHeight="1">
      <c r="A89" s="3" t="s">
        <v>4896</v>
      </c>
      <c r="B89" s="3" t="s">
        <v>2</v>
      </c>
      <c r="C89" s="3" t="s">
        <v>5004</v>
      </c>
      <c r="D89" s="3" t="s">
        <v>7372</v>
      </c>
      <c r="E89" s="12" t="s">
        <v>8625</v>
      </c>
      <c r="F89" s="6" t="str">
        <f t="shared" si="4"/>
        <v>module=care</v>
      </c>
      <c r="G89" s="6" t="str">
        <f t="shared" si="5"/>
        <v>module=xcare</v>
      </c>
    </row>
    <row r="90" spans="1:7" ht="30" customHeight="1">
      <c r="A90" s="3" t="s">
        <v>4896</v>
      </c>
      <c r="B90" s="3" t="s">
        <v>2</v>
      </c>
      <c r="C90" s="3" t="s">
        <v>5005</v>
      </c>
      <c r="D90" s="3" t="s">
        <v>7373</v>
      </c>
      <c r="E90" s="12" t="s">
        <v>8626</v>
      </c>
      <c r="F90" s="6" t="str">
        <f t="shared" si="4"/>
        <v>module=care</v>
      </c>
      <c r="G90" s="6" t="str">
        <f t="shared" si="5"/>
        <v>module=xcare</v>
      </c>
    </row>
    <row r="91" spans="1:7" ht="30" customHeight="1">
      <c r="A91" s="3" t="s">
        <v>4896</v>
      </c>
      <c r="B91" s="3" t="s">
        <v>2</v>
      </c>
      <c r="C91" s="3" t="s">
        <v>5006</v>
      </c>
      <c r="D91" s="3" t="s">
        <v>7374</v>
      </c>
      <c r="E91" s="12" t="s">
        <v>8627</v>
      </c>
      <c r="F91" s="6" t="str">
        <f t="shared" si="4"/>
        <v>module=care</v>
      </c>
      <c r="G91" s="6" t="str">
        <f t="shared" si="5"/>
        <v>module=xcare</v>
      </c>
    </row>
    <row r="92" spans="1:7" ht="30" customHeight="1">
      <c r="A92" s="3" t="s">
        <v>4896</v>
      </c>
      <c r="B92" s="3" t="s">
        <v>2</v>
      </c>
      <c r="C92" s="3" t="s">
        <v>5007</v>
      </c>
      <c r="D92" s="3" t="s">
        <v>7375</v>
      </c>
      <c r="E92" s="12" t="s">
        <v>8628</v>
      </c>
      <c r="F92" s="6" t="str">
        <f t="shared" si="4"/>
        <v>module=care</v>
      </c>
      <c r="G92" s="6" t="str">
        <f t="shared" si="5"/>
        <v>module=xcare</v>
      </c>
    </row>
    <row r="93" spans="1:7" ht="30" customHeight="1">
      <c r="A93" s="3" t="s">
        <v>4896</v>
      </c>
      <c r="B93" s="3" t="s">
        <v>2</v>
      </c>
      <c r="C93" s="3" t="s">
        <v>5008</v>
      </c>
      <c r="D93" s="3" t="s">
        <v>7376</v>
      </c>
      <c r="E93" s="12" t="s">
        <v>8629</v>
      </c>
      <c r="F93" s="6" t="str">
        <f t="shared" ref="F93:F110" si="6">HYPERLINK("http://www.ssc.wisc.edu/wlsresearch/documentation/waves/?wave=wls92&amp;module=care","module=care")</f>
        <v>module=care</v>
      </c>
      <c r="G93" s="6" t="str">
        <f t="shared" ref="G93:G110" si="7">HYPERLINK("http://www.ssc.wisc.edu/wlsresearch/documentation/waves/?wave=wls94&amp;module=xcare","module=xcare")</f>
        <v>module=xcare</v>
      </c>
    </row>
    <row r="94" spans="1:7" ht="30" customHeight="1">
      <c r="A94" s="3" t="s">
        <v>4896</v>
      </c>
      <c r="B94" s="3" t="s">
        <v>2</v>
      </c>
      <c r="C94" s="3" t="s">
        <v>5009</v>
      </c>
      <c r="D94" s="3" t="s">
        <v>7377</v>
      </c>
      <c r="E94" s="12" t="s">
        <v>8630</v>
      </c>
      <c r="F94" s="6" t="str">
        <f t="shared" si="6"/>
        <v>module=care</v>
      </c>
      <c r="G94" s="6" t="str">
        <f t="shared" si="7"/>
        <v>module=xcare</v>
      </c>
    </row>
    <row r="95" spans="1:7" ht="30" customHeight="1">
      <c r="A95" s="3" t="s">
        <v>4896</v>
      </c>
      <c r="B95" s="3" t="s">
        <v>2</v>
      </c>
      <c r="C95" s="3" t="s">
        <v>5010</v>
      </c>
      <c r="D95" s="3" t="s">
        <v>7378</v>
      </c>
      <c r="E95" s="12" t="s">
        <v>8631</v>
      </c>
      <c r="F95" s="6" t="str">
        <f t="shared" si="6"/>
        <v>module=care</v>
      </c>
      <c r="G95" s="6" t="str">
        <f t="shared" si="7"/>
        <v>module=xcare</v>
      </c>
    </row>
    <row r="96" spans="1:7" ht="30" customHeight="1">
      <c r="A96" s="3" t="s">
        <v>4896</v>
      </c>
      <c r="B96" s="3" t="s">
        <v>2</v>
      </c>
      <c r="C96" s="3" t="s">
        <v>5011</v>
      </c>
      <c r="D96" s="3" t="s">
        <v>7379</v>
      </c>
      <c r="E96" s="12" t="s">
        <v>8632</v>
      </c>
      <c r="F96" s="6" t="str">
        <f t="shared" si="6"/>
        <v>module=care</v>
      </c>
      <c r="G96" s="6" t="str">
        <f t="shared" si="7"/>
        <v>module=xcare</v>
      </c>
    </row>
    <row r="97" spans="1:7" ht="30" customHeight="1">
      <c r="A97" s="3" t="s">
        <v>4896</v>
      </c>
      <c r="B97" s="3" t="s">
        <v>2</v>
      </c>
      <c r="C97" s="3" t="s">
        <v>5012</v>
      </c>
      <c r="D97" s="3" t="s">
        <v>7380</v>
      </c>
      <c r="E97" s="12" t="s">
        <v>8633</v>
      </c>
      <c r="F97" s="6" t="str">
        <f t="shared" si="6"/>
        <v>module=care</v>
      </c>
      <c r="G97" s="6" t="str">
        <f t="shared" si="7"/>
        <v>module=xcare</v>
      </c>
    </row>
    <row r="98" spans="1:7" ht="30" customHeight="1">
      <c r="A98" s="3" t="s">
        <v>4896</v>
      </c>
      <c r="B98" s="3" t="s">
        <v>2</v>
      </c>
      <c r="C98" s="3" t="s">
        <v>5013</v>
      </c>
      <c r="D98" s="3" t="s">
        <v>7381</v>
      </c>
      <c r="E98" s="12" t="s">
        <v>8634</v>
      </c>
      <c r="F98" s="6" t="str">
        <f t="shared" si="6"/>
        <v>module=care</v>
      </c>
      <c r="G98" s="6" t="str">
        <f t="shared" si="7"/>
        <v>module=xcare</v>
      </c>
    </row>
    <row r="99" spans="1:7" ht="30" customHeight="1">
      <c r="A99" s="3" t="s">
        <v>4896</v>
      </c>
      <c r="B99" s="3" t="s">
        <v>2</v>
      </c>
      <c r="C99" s="3" t="s">
        <v>5014</v>
      </c>
      <c r="D99" s="3" t="s">
        <v>7382</v>
      </c>
      <c r="E99" s="12" t="s">
        <v>8635</v>
      </c>
      <c r="F99" s="6" t="str">
        <f t="shared" si="6"/>
        <v>module=care</v>
      </c>
      <c r="G99" s="6" t="str">
        <f t="shared" si="7"/>
        <v>module=xcare</v>
      </c>
    </row>
    <row r="100" spans="1:7" ht="30" customHeight="1">
      <c r="A100" s="3" t="s">
        <v>4896</v>
      </c>
      <c r="B100" s="3" t="s">
        <v>2</v>
      </c>
      <c r="C100" s="3" t="s">
        <v>5015</v>
      </c>
      <c r="D100" s="3" t="s">
        <v>7383</v>
      </c>
      <c r="E100" s="12" t="s">
        <v>8636</v>
      </c>
      <c r="F100" s="6" t="str">
        <f t="shared" si="6"/>
        <v>module=care</v>
      </c>
      <c r="G100" s="6" t="str">
        <f t="shared" si="7"/>
        <v>module=xcare</v>
      </c>
    </row>
    <row r="101" spans="1:7" ht="30" customHeight="1">
      <c r="A101" s="3" t="s">
        <v>4896</v>
      </c>
      <c r="B101" s="3" t="s">
        <v>2</v>
      </c>
      <c r="C101" s="3" t="s">
        <v>5016</v>
      </c>
      <c r="D101" s="3" t="s">
        <v>7384</v>
      </c>
      <c r="E101" s="12" t="s">
        <v>8637</v>
      </c>
      <c r="F101" s="6" t="str">
        <f t="shared" si="6"/>
        <v>module=care</v>
      </c>
      <c r="G101" s="6" t="str">
        <f t="shared" si="7"/>
        <v>module=xcare</v>
      </c>
    </row>
    <row r="102" spans="1:7" ht="30" customHeight="1">
      <c r="A102" s="3" t="s">
        <v>4896</v>
      </c>
      <c r="B102" s="3" t="s">
        <v>2</v>
      </c>
      <c r="C102" s="3" t="s">
        <v>5017</v>
      </c>
      <c r="D102" s="3" t="s">
        <v>7385</v>
      </c>
      <c r="E102" s="12" t="s">
        <v>8638</v>
      </c>
      <c r="F102" s="6" t="str">
        <f t="shared" si="6"/>
        <v>module=care</v>
      </c>
      <c r="G102" s="6" t="str">
        <f t="shared" si="7"/>
        <v>module=xcare</v>
      </c>
    </row>
    <row r="103" spans="1:7" ht="30" customHeight="1">
      <c r="A103" s="3" t="s">
        <v>4896</v>
      </c>
      <c r="B103" s="3" t="s">
        <v>2</v>
      </c>
      <c r="C103" s="3" t="s">
        <v>5018</v>
      </c>
      <c r="D103" s="3" t="s">
        <v>7386</v>
      </c>
      <c r="E103" s="12" t="s">
        <v>8639</v>
      </c>
      <c r="F103" s="6" t="str">
        <f t="shared" si="6"/>
        <v>module=care</v>
      </c>
      <c r="G103" s="6" t="str">
        <f t="shared" si="7"/>
        <v>module=xcare</v>
      </c>
    </row>
    <row r="104" spans="1:7" ht="30" customHeight="1">
      <c r="A104" s="3" t="s">
        <v>4896</v>
      </c>
      <c r="B104" s="3" t="s">
        <v>2</v>
      </c>
      <c r="C104" s="3" t="s">
        <v>5019</v>
      </c>
      <c r="D104" s="3" t="s">
        <v>7387</v>
      </c>
      <c r="E104" s="12" t="s">
        <v>8640</v>
      </c>
      <c r="F104" s="6" t="str">
        <f t="shared" si="6"/>
        <v>module=care</v>
      </c>
      <c r="G104" s="6" t="str">
        <f t="shared" si="7"/>
        <v>module=xcare</v>
      </c>
    </row>
    <row r="105" spans="1:7" ht="30" customHeight="1">
      <c r="A105" s="3" t="s">
        <v>4896</v>
      </c>
      <c r="B105" s="3" t="s">
        <v>2</v>
      </c>
      <c r="C105" s="3" t="s">
        <v>5020</v>
      </c>
      <c r="D105" s="3" t="s">
        <v>7388</v>
      </c>
      <c r="E105" s="12" t="s">
        <v>8641</v>
      </c>
      <c r="F105" s="6" t="str">
        <f t="shared" si="6"/>
        <v>module=care</v>
      </c>
      <c r="G105" s="6" t="str">
        <f t="shared" si="7"/>
        <v>module=xcare</v>
      </c>
    </row>
    <row r="106" spans="1:7" ht="30" customHeight="1">
      <c r="A106" s="3" t="s">
        <v>4896</v>
      </c>
      <c r="B106" s="3" t="s">
        <v>2</v>
      </c>
      <c r="C106" s="3" t="s">
        <v>5021</v>
      </c>
      <c r="D106" s="3" t="s">
        <v>7389</v>
      </c>
      <c r="E106" s="12" t="s">
        <v>8642</v>
      </c>
      <c r="F106" s="6" t="str">
        <f t="shared" si="6"/>
        <v>module=care</v>
      </c>
      <c r="G106" s="6" t="str">
        <f t="shared" si="7"/>
        <v>module=xcare</v>
      </c>
    </row>
    <row r="107" spans="1:7" ht="30" customHeight="1">
      <c r="A107" s="3" t="s">
        <v>4896</v>
      </c>
      <c r="B107" s="3" t="s">
        <v>2</v>
      </c>
      <c r="C107" s="3" t="s">
        <v>5022</v>
      </c>
      <c r="D107" s="3" t="s">
        <v>7390</v>
      </c>
      <c r="E107" s="12" t="s">
        <v>8643</v>
      </c>
      <c r="F107" s="6" t="str">
        <f t="shared" si="6"/>
        <v>module=care</v>
      </c>
      <c r="G107" s="6" t="str">
        <f t="shared" si="7"/>
        <v>module=xcare</v>
      </c>
    </row>
    <row r="108" spans="1:7" ht="30" customHeight="1">
      <c r="A108" s="3" t="s">
        <v>4896</v>
      </c>
      <c r="B108" s="3" t="s">
        <v>2</v>
      </c>
      <c r="C108" s="3" t="s">
        <v>5023</v>
      </c>
      <c r="D108" s="3" t="s">
        <v>7391</v>
      </c>
      <c r="E108" s="12" t="s">
        <v>8644</v>
      </c>
      <c r="F108" s="6" t="str">
        <f t="shared" si="6"/>
        <v>module=care</v>
      </c>
      <c r="G108" s="6" t="str">
        <f t="shared" si="7"/>
        <v>module=xcare</v>
      </c>
    </row>
    <row r="109" spans="1:7" ht="30" customHeight="1">
      <c r="A109" s="3" t="s">
        <v>4896</v>
      </c>
      <c r="B109" s="3" t="s">
        <v>2</v>
      </c>
      <c r="C109" s="3" t="s">
        <v>5024</v>
      </c>
      <c r="D109" s="3" t="s">
        <v>7392</v>
      </c>
      <c r="E109" s="12" t="s">
        <v>8645</v>
      </c>
      <c r="F109" s="6" t="str">
        <f t="shared" si="6"/>
        <v>module=care</v>
      </c>
      <c r="G109" s="6" t="str">
        <f t="shared" si="7"/>
        <v>module=xcare</v>
      </c>
    </row>
    <row r="110" spans="1:7" ht="30" customHeight="1">
      <c r="A110" s="3" t="s">
        <v>4896</v>
      </c>
      <c r="B110" s="3" t="s">
        <v>2</v>
      </c>
      <c r="C110" s="3" t="s">
        <v>5025</v>
      </c>
      <c r="D110" s="3" t="s">
        <v>7393</v>
      </c>
      <c r="E110" s="12" t="s">
        <v>8646</v>
      </c>
      <c r="F110" s="6" t="str">
        <f t="shared" si="6"/>
        <v>module=care</v>
      </c>
      <c r="G110" s="6" t="str">
        <f t="shared" si="7"/>
        <v>module=xcare</v>
      </c>
    </row>
    <row r="111" spans="1:7" ht="30" customHeight="1">
      <c r="A111" s="3" t="s">
        <v>4897</v>
      </c>
      <c r="B111" s="3" t="s">
        <v>3</v>
      </c>
      <c r="C111" s="3" t="s">
        <v>5026</v>
      </c>
      <c r="D111" s="3" t="s">
        <v>5026</v>
      </c>
      <c r="E111" s="12" t="s">
        <v>8647</v>
      </c>
      <c r="F111" s="6" t="str">
        <f t="shared" ref="F111:F124" si="8">HYPERLINK("http://www.ssc.wisc.edu/wlsresearch/documentation/waves/?wave=wls92&amp;module=cncl","module=cncl")</f>
        <v>module=cncl</v>
      </c>
      <c r="G111" s="3" t="s">
        <v>114</v>
      </c>
    </row>
    <row r="112" spans="1:7" ht="30" customHeight="1">
      <c r="A112" s="3" t="s">
        <v>4897</v>
      </c>
      <c r="B112" s="3" t="s">
        <v>3</v>
      </c>
      <c r="C112" s="3" t="s">
        <v>5027</v>
      </c>
      <c r="D112" s="3" t="s">
        <v>5027</v>
      </c>
      <c r="E112" s="12" t="s">
        <v>8648</v>
      </c>
      <c r="F112" s="6" t="str">
        <f t="shared" si="8"/>
        <v>module=cncl</v>
      </c>
      <c r="G112" s="3" t="s">
        <v>114</v>
      </c>
    </row>
    <row r="113" spans="1:7" ht="30" customHeight="1">
      <c r="A113" s="3" t="s">
        <v>4897</v>
      </c>
      <c r="B113" s="3" t="s">
        <v>3</v>
      </c>
      <c r="C113" s="3" t="s">
        <v>5028</v>
      </c>
      <c r="D113" s="3" t="s">
        <v>5028</v>
      </c>
      <c r="E113" s="12" t="s">
        <v>8649</v>
      </c>
      <c r="F113" s="6" t="str">
        <f t="shared" si="8"/>
        <v>module=cncl</v>
      </c>
      <c r="G113" s="3" t="s">
        <v>114</v>
      </c>
    </row>
    <row r="114" spans="1:7" ht="30" customHeight="1">
      <c r="A114" s="3" t="s">
        <v>4897</v>
      </c>
      <c r="B114" s="3" t="s">
        <v>3</v>
      </c>
      <c r="C114" s="3" t="s">
        <v>5029</v>
      </c>
      <c r="D114" s="3" t="s">
        <v>5029</v>
      </c>
      <c r="E114" s="12" t="s">
        <v>8650</v>
      </c>
      <c r="F114" s="6" t="str">
        <f t="shared" si="8"/>
        <v>module=cncl</v>
      </c>
      <c r="G114" s="3" t="s">
        <v>114</v>
      </c>
    </row>
    <row r="115" spans="1:7" ht="30" customHeight="1">
      <c r="A115" s="3" t="s">
        <v>4897</v>
      </c>
      <c r="B115" s="3" t="s">
        <v>3</v>
      </c>
      <c r="C115" s="3" t="s">
        <v>5030</v>
      </c>
      <c r="D115" s="3" t="s">
        <v>5030</v>
      </c>
      <c r="E115" s="12" t="s">
        <v>8651</v>
      </c>
      <c r="F115" s="6" t="str">
        <f t="shared" si="8"/>
        <v>module=cncl</v>
      </c>
      <c r="G115" s="3" t="s">
        <v>114</v>
      </c>
    </row>
    <row r="116" spans="1:7" ht="30" customHeight="1">
      <c r="A116" s="3" t="s">
        <v>4897</v>
      </c>
      <c r="B116" s="3" t="s">
        <v>3</v>
      </c>
      <c r="C116" s="3" t="s">
        <v>5031</v>
      </c>
      <c r="D116" s="3" t="s">
        <v>5031</v>
      </c>
      <c r="E116" s="12" t="s">
        <v>8652</v>
      </c>
      <c r="F116" s="6" t="str">
        <f t="shared" si="8"/>
        <v>module=cncl</v>
      </c>
      <c r="G116" s="3" t="s">
        <v>114</v>
      </c>
    </row>
    <row r="117" spans="1:7" ht="30" customHeight="1">
      <c r="A117" s="3" t="s">
        <v>4897</v>
      </c>
      <c r="B117" s="3" t="s">
        <v>3</v>
      </c>
      <c r="C117" s="3" t="s">
        <v>5032</v>
      </c>
      <c r="D117" s="3" t="s">
        <v>5032</v>
      </c>
      <c r="E117" s="12" t="s">
        <v>8653</v>
      </c>
      <c r="F117" s="6" t="str">
        <f t="shared" si="8"/>
        <v>module=cncl</v>
      </c>
      <c r="G117" s="3" t="s">
        <v>114</v>
      </c>
    </row>
    <row r="118" spans="1:7" ht="30" customHeight="1">
      <c r="A118" s="3" t="s">
        <v>4897</v>
      </c>
      <c r="B118" s="3" t="s">
        <v>3</v>
      </c>
      <c r="C118" s="3" t="s">
        <v>5033</v>
      </c>
      <c r="D118" s="3" t="s">
        <v>5033</v>
      </c>
      <c r="E118" s="12" t="s">
        <v>8654</v>
      </c>
      <c r="F118" s="6" t="str">
        <f t="shared" si="8"/>
        <v>module=cncl</v>
      </c>
      <c r="G118" s="3" t="s">
        <v>114</v>
      </c>
    </row>
    <row r="119" spans="1:7" ht="30" customHeight="1">
      <c r="A119" s="3" t="s">
        <v>4897</v>
      </c>
      <c r="B119" s="3" t="s">
        <v>3</v>
      </c>
      <c r="C119" s="3" t="s">
        <v>5034</v>
      </c>
      <c r="D119" s="3" t="s">
        <v>5034</v>
      </c>
      <c r="E119" s="12" t="s">
        <v>8655</v>
      </c>
      <c r="F119" s="6" t="str">
        <f t="shared" si="8"/>
        <v>module=cncl</v>
      </c>
      <c r="G119" s="3" t="s">
        <v>114</v>
      </c>
    </row>
    <row r="120" spans="1:7" ht="30" customHeight="1">
      <c r="A120" s="3" t="s">
        <v>4897</v>
      </c>
      <c r="B120" s="3" t="s">
        <v>3</v>
      </c>
      <c r="C120" s="3" t="s">
        <v>5035</v>
      </c>
      <c r="D120" s="3" t="s">
        <v>5035</v>
      </c>
      <c r="E120" s="12" t="s">
        <v>8656</v>
      </c>
      <c r="F120" s="6" t="str">
        <f t="shared" si="8"/>
        <v>module=cncl</v>
      </c>
      <c r="G120" s="3" t="s">
        <v>114</v>
      </c>
    </row>
    <row r="121" spans="1:7" ht="30" customHeight="1">
      <c r="A121" s="3" t="s">
        <v>4897</v>
      </c>
      <c r="B121" s="3" t="s">
        <v>3</v>
      </c>
      <c r="C121" s="3" t="s">
        <v>5036</v>
      </c>
      <c r="D121" s="3" t="s">
        <v>5036</v>
      </c>
      <c r="E121" s="12" t="s">
        <v>8657</v>
      </c>
      <c r="F121" s="6" t="str">
        <f t="shared" si="8"/>
        <v>module=cncl</v>
      </c>
      <c r="G121" s="3" t="s">
        <v>114</v>
      </c>
    </row>
    <row r="122" spans="1:7" ht="30" customHeight="1">
      <c r="A122" s="3" t="s">
        <v>4897</v>
      </c>
      <c r="B122" s="3" t="s">
        <v>3</v>
      </c>
      <c r="C122" s="3" t="s">
        <v>5037</v>
      </c>
      <c r="D122" s="3" t="s">
        <v>5037</v>
      </c>
      <c r="E122" s="12" t="s">
        <v>8658</v>
      </c>
      <c r="F122" s="6" t="str">
        <f t="shared" si="8"/>
        <v>module=cncl</v>
      </c>
      <c r="G122" s="3" t="s">
        <v>114</v>
      </c>
    </row>
    <row r="123" spans="1:7" ht="30" customHeight="1">
      <c r="A123" s="3" t="s">
        <v>4897</v>
      </c>
      <c r="B123" s="3" t="s">
        <v>3</v>
      </c>
      <c r="C123" s="3" t="s">
        <v>5038</v>
      </c>
      <c r="D123" s="3" t="s">
        <v>5038</v>
      </c>
      <c r="E123" s="12" t="s">
        <v>8659</v>
      </c>
      <c r="F123" s="6" t="str">
        <f t="shared" si="8"/>
        <v>module=cncl</v>
      </c>
      <c r="G123" s="3" t="s">
        <v>114</v>
      </c>
    </row>
    <row r="124" spans="1:7" ht="30" customHeight="1">
      <c r="A124" s="3" t="s">
        <v>4897</v>
      </c>
      <c r="B124" s="3" t="s">
        <v>3</v>
      </c>
      <c r="C124" s="3" t="s">
        <v>5039</v>
      </c>
      <c r="D124" s="3" t="s">
        <v>5039</v>
      </c>
      <c r="E124" s="12" t="s">
        <v>8660</v>
      </c>
      <c r="F124" s="6" t="str">
        <f t="shared" si="8"/>
        <v>module=cncl</v>
      </c>
      <c r="G124" s="3" t="s">
        <v>114</v>
      </c>
    </row>
    <row r="125" spans="1:7" ht="30" customHeight="1">
      <c r="A125" s="3" t="s">
        <v>4898</v>
      </c>
      <c r="B125" s="3" t="s">
        <v>2</v>
      </c>
      <c r="C125" s="3" t="s">
        <v>5040</v>
      </c>
      <c r="D125" s="3" t="s">
        <v>7394</v>
      </c>
      <c r="E125" s="12" t="s">
        <v>8661</v>
      </c>
      <c r="F125" s="6" t="str">
        <f t="shared" ref="F125:F133" si="9">HYPERLINK("http://www.ssc.wisc.edu/wlsresearch/documentation/waves/?wave=wls92&amp;module=cogn","module=cogn")</f>
        <v>module=cogn</v>
      </c>
      <c r="G125" s="6" t="str">
        <f t="shared" ref="G125:G131" si="10">HYPERLINK("http://www.ssc.wisc.edu/wlsresearch/documentation/waves/?wave=wls94&amp;module=xcogn","module=xcogn")</f>
        <v>module=xcogn</v>
      </c>
    </row>
    <row r="126" spans="1:7" ht="30" customHeight="1">
      <c r="A126" s="3" t="s">
        <v>4898</v>
      </c>
      <c r="B126" s="3" t="s">
        <v>2</v>
      </c>
      <c r="C126" s="3" t="s">
        <v>5041</v>
      </c>
      <c r="D126" s="3" t="s">
        <v>7395</v>
      </c>
      <c r="E126" s="12" t="s">
        <v>8662</v>
      </c>
      <c r="F126" s="6" t="str">
        <f t="shared" si="9"/>
        <v>module=cogn</v>
      </c>
      <c r="G126" s="6" t="str">
        <f t="shared" si="10"/>
        <v>module=xcogn</v>
      </c>
    </row>
    <row r="127" spans="1:7" ht="30" customHeight="1">
      <c r="A127" s="3" t="s">
        <v>4898</v>
      </c>
      <c r="B127" s="3" t="s">
        <v>2</v>
      </c>
      <c r="C127" s="3" t="s">
        <v>5042</v>
      </c>
      <c r="D127" s="3" t="s">
        <v>7396</v>
      </c>
      <c r="E127" s="12" t="s">
        <v>8663</v>
      </c>
      <c r="F127" s="6" t="str">
        <f t="shared" si="9"/>
        <v>module=cogn</v>
      </c>
      <c r="G127" s="6" t="str">
        <f t="shared" si="10"/>
        <v>module=xcogn</v>
      </c>
    </row>
    <row r="128" spans="1:7" ht="30" customHeight="1">
      <c r="A128" s="3" t="s">
        <v>4898</v>
      </c>
      <c r="B128" s="3" t="s">
        <v>2</v>
      </c>
      <c r="C128" s="3" t="s">
        <v>5043</v>
      </c>
      <c r="D128" s="3" t="s">
        <v>7397</v>
      </c>
      <c r="E128" s="12" t="s">
        <v>8664</v>
      </c>
      <c r="F128" s="6" t="str">
        <f t="shared" si="9"/>
        <v>module=cogn</v>
      </c>
      <c r="G128" s="6" t="str">
        <f t="shared" si="10"/>
        <v>module=xcogn</v>
      </c>
    </row>
    <row r="129" spans="1:7" ht="30" customHeight="1">
      <c r="A129" s="3" t="s">
        <v>4898</v>
      </c>
      <c r="B129" s="3" t="s">
        <v>2</v>
      </c>
      <c r="C129" s="3" t="s">
        <v>5044</v>
      </c>
      <c r="D129" s="3" t="s">
        <v>7398</v>
      </c>
      <c r="E129" s="12" t="s">
        <v>8665</v>
      </c>
      <c r="F129" s="6" t="str">
        <f t="shared" si="9"/>
        <v>module=cogn</v>
      </c>
      <c r="G129" s="6" t="str">
        <f t="shared" si="10"/>
        <v>module=xcogn</v>
      </c>
    </row>
    <row r="130" spans="1:7" ht="30" customHeight="1">
      <c r="A130" s="3" t="s">
        <v>4898</v>
      </c>
      <c r="B130" s="3" t="s">
        <v>2</v>
      </c>
      <c r="C130" s="3" t="s">
        <v>5045</v>
      </c>
      <c r="D130" s="3" t="s">
        <v>7399</v>
      </c>
      <c r="E130" s="12" t="s">
        <v>8666</v>
      </c>
      <c r="F130" s="6" t="str">
        <f t="shared" si="9"/>
        <v>module=cogn</v>
      </c>
      <c r="G130" s="6" t="str">
        <f t="shared" si="10"/>
        <v>module=xcogn</v>
      </c>
    </row>
    <row r="131" spans="1:7" ht="30" customHeight="1">
      <c r="A131" s="3" t="s">
        <v>4898</v>
      </c>
      <c r="B131" s="3" t="s">
        <v>2</v>
      </c>
      <c r="C131" s="3" t="s">
        <v>5046</v>
      </c>
      <c r="D131" s="3" t="s">
        <v>7400</v>
      </c>
      <c r="E131" s="12" t="s">
        <v>8667</v>
      </c>
      <c r="F131" s="6" t="str">
        <f t="shared" si="9"/>
        <v>module=cogn</v>
      </c>
      <c r="G131" s="6" t="str">
        <f t="shared" si="10"/>
        <v>module=xcogn</v>
      </c>
    </row>
    <row r="132" spans="1:7" ht="30" customHeight="1">
      <c r="A132" s="3" t="s">
        <v>4898</v>
      </c>
      <c r="B132" s="3" t="s">
        <v>3</v>
      </c>
      <c r="C132" s="3" t="s">
        <v>5047</v>
      </c>
      <c r="D132" s="3" t="s">
        <v>5047</v>
      </c>
      <c r="E132" s="12" t="s">
        <v>8668</v>
      </c>
      <c r="F132" s="6" t="str">
        <f t="shared" si="9"/>
        <v>module=cogn</v>
      </c>
      <c r="G132" s="3" t="s">
        <v>114</v>
      </c>
    </row>
    <row r="133" spans="1:7" ht="30" customHeight="1">
      <c r="A133" s="3" t="s">
        <v>4898</v>
      </c>
      <c r="B133" s="3" t="s">
        <v>3</v>
      </c>
      <c r="C133" s="3" t="s">
        <v>5048</v>
      </c>
      <c r="D133" s="3" t="s">
        <v>5048</v>
      </c>
      <c r="E133" s="12" t="s">
        <v>8669</v>
      </c>
      <c r="F133" s="6" t="str">
        <f t="shared" si="9"/>
        <v>module=cogn</v>
      </c>
      <c r="G133" s="3" t="s">
        <v>114</v>
      </c>
    </row>
    <row r="134" spans="1:7" ht="30" customHeight="1">
      <c r="A134" s="3" t="s">
        <v>4898</v>
      </c>
      <c r="B134" s="3" t="s">
        <v>4</v>
      </c>
      <c r="C134" s="3" t="s">
        <v>5049</v>
      </c>
      <c r="D134" s="3" t="s">
        <v>5049</v>
      </c>
      <c r="E134" s="12" t="s">
        <v>8668</v>
      </c>
      <c r="F134" s="3" t="s">
        <v>114</v>
      </c>
      <c r="G134" s="6" t="str">
        <f>HYPERLINK("http://www.ssc.wisc.edu/wlsresearch/documentation/waves/?wave=wls94&amp;module=xcogn","module=xcogn")</f>
        <v>module=xcogn</v>
      </c>
    </row>
    <row r="135" spans="1:7" ht="30" customHeight="1">
      <c r="A135" s="3" t="s">
        <v>4898</v>
      </c>
      <c r="B135" s="3" t="s">
        <v>4</v>
      </c>
      <c r="C135" s="3" t="s">
        <v>5050</v>
      </c>
      <c r="D135" s="3" t="s">
        <v>5050</v>
      </c>
      <c r="E135" s="12" t="s">
        <v>8670</v>
      </c>
      <c r="F135" s="3" t="s">
        <v>114</v>
      </c>
      <c r="G135" s="6" t="str">
        <f>HYPERLINK("http://www.ssc.wisc.edu/wlsresearch/documentation/waves/?wave=wls94&amp;module=xcogn","module=xcogn")</f>
        <v>module=xcogn</v>
      </c>
    </row>
    <row r="136" spans="1:7" ht="30" customHeight="1">
      <c r="A136" s="3" t="s">
        <v>4898</v>
      </c>
      <c r="B136" s="3" t="s">
        <v>4</v>
      </c>
      <c r="C136" s="3" t="s">
        <v>5051</v>
      </c>
      <c r="D136" s="3" t="s">
        <v>5051</v>
      </c>
      <c r="E136" s="12" t="s">
        <v>8671</v>
      </c>
      <c r="F136" s="3" t="s">
        <v>114</v>
      </c>
      <c r="G136" s="6" t="str">
        <f>HYPERLINK("http://www.ssc.wisc.edu/wlsresearch/documentation/waves/?wave=wls94&amp;module=xcogn","module=xcogn")</f>
        <v>module=xcogn</v>
      </c>
    </row>
    <row r="137" spans="1:7" ht="30" customHeight="1">
      <c r="A137" s="3" t="s">
        <v>4898</v>
      </c>
      <c r="B137" s="3" t="s">
        <v>4</v>
      </c>
      <c r="C137" s="3" t="s">
        <v>5052</v>
      </c>
      <c r="D137" s="3" t="s">
        <v>5052</v>
      </c>
      <c r="E137" s="12" t="s">
        <v>8672</v>
      </c>
      <c r="F137" s="3" t="s">
        <v>114</v>
      </c>
      <c r="G137" s="6" t="str">
        <f>HYPERLINK("http://www.ssc.wisc.edu/wlsresearch/documentation/waves/?wave=wls94&amp;module=xcogn","module=xcogn")</f>
        <v>module=xcogn</v>
      </c>
    </row>
    <row r="138" spans="1:7" ht="30" customHeight="1">
      <c r="A138" s="3" t="s">
        <v>4899</v>
      </c>
      <c r="B138" s="3" t="s">
        <v>2</v>
      </c>
      <c r="C138" s="3" t="s">
        <v>5053</v>
      </c>
      <c r="D138" s="3" t="s">
        <v>7401</v>
      </c>
      <c r="E138" s="12" t="s">
        <v>8673</v>
      </c>
      <c r="F138" s="6" t="str">
        <f t="shared" ref="F138:F169" si="11">HYPERLINK("http://www.ssc.wisc.edu/wlsresearch/documentation/waves/?wave=wls92&amp;module=crst","module=crst")</f>
        <v>module=crst</v>
      </c>
      <c r="G138" s="6" t="str">
        <f t="shared" ref="G138:G169" si="12">HYPERLINK("http://www.ssc.wisc.edu/wlsresearch/documentation/waves/?wave=wls94&amp;module=xcrst","module=xcrst")</f>
        <v>module=xcrst</v>
      </c>
    </row>
    <row r="139" spans="1:7" ht="30" customHeight="1">
      <c r="A139" s="3" t="s">
        <v>4899</v>
      </c>
      <c r="B139" s="3" t="s">
        <v>2</v>
      </c>
      <c r="C139" s="3" t="s">
        <v>5054</v>
      </c>
      <c r="D139" s="3" t="s">
        <v>7402</v>
      </c>
      <c r="E139" s="12" t="s">
        <v>8674</v>
      </c>
      <c r="F139" s="6" t="str">
        <f t="shared" si="11"/>
        <v>module=crst</v>
      </c>
      <c r="G139" s="6" t="str">
        <f t="shared" si="12"/>
        <v>module=xcrst</v>
      </c>
    </row>
    <row r="140" spans="1:7" ht="30" customHeight="1">
      <c r="A140" s="3" t="s">
        <v>4899</v>
      </c>
      <c r="B140" s="3" t="s">
        <v>2</v>
      </c>
      <c r="C140" s="3" t="s">
        <v>5055</v>
      </c>
      <c r="D140" s="3" t="s">
        <v>7403</v>
      </c>
      <c r="E140" s="12" t="s">
        <v>8675</v>
      </c>
      <c r="F140" s="6" t="str">
        <f t="shared" si="11"/>
        <v>module=crst</v>
      </c>
      <c r="G140" s="6" t="str">
        <f t="shared" si="12"/>
        <v>module=xcrst</v>
      </c>
    </row>
    <row r="141" spans="1:7" ht="30" customHeight="1">
      <c r="A141" s="3" t="s">
        <v>4899</v>
      </c>
      <c r="B141" s="3" t="s">
        <v>2</v>
      </c>
      <c r="C141" s="3" t="s">
        <v>5056</v>
      </c>
      <c r="D141" s="3" t="s">
        <v>7404</v>
      </c>
      <c r="E141" s="12" t="s">
        <v>8676</v>
      </c>
      <c r="F141" s="6" t="str">
        <f t="shared" si="11"/>
        <v>module=crst</v>
      </c>
      <c r="G141" s="6" t="str">
        <f t="shared" si="12"/>
        <v>module=xcrst</v>
      </c>
    </row>
    <row r="142" spans="1:7" ht="30" customHeight="1">
      <c r="A142" s="3" t="s">
        <v>4899</v>
      </c>
      <c r="B142" s="3" t="s">
        <v>2</v>
      </c>
      <c r="C142" s="3" t="s">
        <v>5057</v>
      </c>
      <c r="D142" s="3" t="s">
        <v>7405</v>
      </c>
      <c r="E142" s="12" t="s">
        <v>8677</v>
      </c>
      <c r="F142" s="6" t="str">
        <f t="shared" si="11"/>
        <v>module=crst</v>
      </c>
      <c r="G142" s="6" t="str">
        <f t="shared" si="12"/>
        <v>module=xcrst</v>
      </c>
    </row>
    <row r="143" spans="1:7" ht="30" customHeight="1">
      <c r="A143" s="3" t="s">
        <v>4899</v>
      </c>
      <c r="B143" s="3" t="s">
        <v>2</v>
      </c>
      <c r="C143" s="3" t="s">
        <v>5058</v>
      </c>
      <c r="D143" s="3" t="s">
        <v>7406</v>
      </c>
      <c r="E143" s="12" t="s">
        <v>8678</v>
      </c>
      <c r="F143" s="6" t="str">
        <f t="shared" si="11"/>
        <v>module=crst</v>
      </c>
      <c r="G143" s="6" t="str">
        <f t="shared" si="12"/>
        <v>module=xcrst</v>
      </c>
    </row>
    <row r="144" spans="1:7" ht="30" customHeight="1">
      <c r="A144" s="3" t="s">
        <v>4899</v>
      </c>
      <c r="B144" s="3" t="s">
        <v>2</v>
      </c>
      <c r="C144" s="3" t="s">
        <v>5059</v>
      </c>
      <c r="D144" s="3" t="s">
        <v>7407</v>
      </c>
      <c r="E144" s="12" t="s">
        <v>8679</v>
      </c>
      <c r="F144" s="6" t="str">
        <f t="shared" si="11"/>
        <v>module=crst</v>
      </c>
      <c r="G144" s="6" t="str">
        <f t="shared" si="12"/>
        <v>module=xcrst</v>
      </c>
    </row>
    <row r="145" spans="1:7" ht="30" customHeight="1">
      <c r="A145" s="3" t="s">
        <v>4899</v>
      </c>
      <c r="B145" s="3" t="s">
        <v>2</v>
      </c>
      <c r="C145" s="3" t="s">
        <v>5060</v>
      </c>
      <c r="D145" s="3" t="s">
        <v>7408</v>
      </c>
      <c r="E145" s="12" t="s">
        <v>8680</v>
      </c>
      <c r="F145" s="6" t="str">
        <f t="shared" si="11"/>
        <v>module=crst</v>
      </c>
      <c r="G145" s="6" t="str">
        <f t="shared" si="12"/>
        <v>module=xcrst</v>
      </c>
    </row>
    <row r="146" spans="1:7" ht="30" customHeight="1">
      <c r="A146" s="3" t="s">
        <v>4899</v>
      </c>
      <c r="B146" s="3" t="s">
        <v>2</v>
      </c>
      <c r="C146" s="3" t="s">
        <v>5061</v>
      </c>
      <c r="D146" s="3" t="s">
        <v>7409</v>
      </c>
      <c r="E146" s="12" t="s">
        <v>8681</v>
      </c>
      <c r="F146" s="6" t="str">
        <f t="shared" si="11"/>
        <v>module=crst</v>
      </c>
      <c r="G146" s="6" t="str">
        <f t="shared" si="12"/>
        <v>module=xcrst</v>
      </c>
    </row>
    <row r="147" spans="1:7" ht="30" customHeight="1">
      <c r="A147" s="3" t="s">
        <v>4899</v>
      </c>
      <c r="B147" s="3" t="s">
        <v>2</v>
      </c>
      <c r="C147" s="3" t="s">
        <v>5062</v>
      </c>
      <c r="D147" s="3" t="s">
        <v>7410</v>
      </c>
      <c r="E147" s="12" t="s">
        <v>8682</v>
      </c>
      <c r="F147" s="6" t="str">
        <f t="shared" si="11"/>
        <v>module=crst</v>
      </c>
      <c r="G147" s="6" t="str">
        <f t="shared" si="12"/>
        <v>module=xcrst</v>
      </c>
    </row>
    <row r="148" spans="1:7" ht="30" customHeight="1">
      <c r="A148" s="3" t="s">
        <v>4899</v>
      </c>
      <c r="B148" s="3" t="s">
        <v>2</v>
      </c>
      <c r="C148" s="3" t="s">
        <v>5063</v>
      </c>
      <c r="D148" s="3" t="s">
        <v>7411</v>
      </c>
      <c r="E148" s="12" t="s">
        <v>8683</v>
      </c>
      <c r="F148" s="6" t="str">
        <f t="shared" si="11"/>
        <v>module=crst</v>
      </c>
      <c r="G148" s="6" t="str">
        <f t="shared" si="12"/>
        <v>module=xcrst</v>
      </c>
    </row>
    <row r="149" spans="1:7" ht="30" customHeight="1">
      <c r="A149" s="3" t="s">
        <v>4899</v>
      </c>
      <c r="B149" s="3" t="s">
        <v>2</v>
      </c>
      <c r="C149" s="3" t="s">
        <v>5064</v>
      </c>
      <c r="D149" s="3" t="s">
        <v>7412</v>
      </c>
      <c r="E149" s="12" t="s">
        <v>8684</v>
      </c>
      <c r="F149" s="6" t="str">
        <f t="shared" si="11"/>
        <v>module=crst</v>
      </c>
      <c r="G149" s="6" t="str">
        <f t="shared" si="12"/>
        <v>module=xcrst</v>
      </c>
    </row>
    <row r="150" spans="1:7" ht="30" customHeight="1">
      <c r="A150" s="3" t="s">
        <v>4899</v>
      </c>
      <c r="B150" s="3" t="s">
        <v>2</v>
      </c>
      <c r="C150" s="3" t="s">
        <v>5065</v>
      </c>
      <c r="D150" s="3" t="s">
        <v>7413</v>
      </c>
      <c r="E150" s="12" t="s">
        <v>8685</v>
      </c>
      <c r="F150" s="6" t="str">
        <f t="shared" si="11"/>
        <v>module=crst</v>
      </c>
      <c r="G150" s="6" t="str">
        <f t="shared" si="12"/>
        <v>module=xcrst</v>
      </c>
    </row>
    <row r="151" spans="1:7" ht="30" customHeight="1">
      <c r="A151" s="3" t="s">
        <v>4899</v>
      </c>
      <c r="B151" s="3" t="s">
        <v>2</v>
      </c>
      <c r="C151" s="3" t="s">
        <v>5066</v>
      </c>
      <c r="D151" s="3" t="s">
        <v>7414</v>
      </c>
      <c r="E151" s="12" t="s">
        <v>8686</v>
      </c>
      <c r="F151" s="6" t="str">
        <f t="shared" si="11"/>
        <v>module=crst</v>
      </c>
      <c r="G151" s="6" t="str">
        <f t="shared" si="12"/>
        <v>module=xcrst</v>
      </c>
    </row>
    <row r="152" spans="1:7" ht="30" customHeight="1">
      <c r="A152" s="3" t="s">
        <v>4899</v>
      </c>
      <c r="B152" s="3" t="s">
        <v>2</v>
      </c>
      <c r="C152" s="3" t="s">
        <v>5067</v>
      </c>
      <c r="D152" s="3" t="s">
        <v>7415</v>
      </c>
      <c r="E152" s="12" t="s">
        <v>8687</v>
      </c>
      <c r="F152" s="6" t="str">
        <f t="shared" si="11"/>
        <v>module=crst</v>
      </c>
      <c r="G152" s="6" t="str">
        <f t="shared" si="12"/>
        <v>module=xcrst</v>
      </c>
    </row>
    <row r="153" spans="1:7" ht="30" customHeight="1">
      <c r="A153" s="3" t="s">
        <v>4899</v>
      </c>
      <c r="B153" s="3" t="s">
        <v>2</v>
      </c>
      <c r="C153" s="3" t="s">
        <v>5068</v>
      </c>
      <c r="D153" s="3" t="s">
        <v>7416</v>
      </c>
      <c r="E153" s="12" t="s">
        <v>8688</v>
      </c>
      <c r="F153" s="6" t="str">
        <f t="shared" si="11"/>
        <v>module=crst</v>
      </c>
      <c r="G153" s="6" t="str">
        <f t="shared" si="12"/>
        <v>module=xcrst</v>
      </c>
    </row>
    <row r="154" spans="1:7" ht="30" customHeight="1">
      <c r="A154" s="3" t="s">
        <v>4899</v>
      </c>
      <c r="B154" s="3" t="s">
        <v>2</v>
      </c>
      <c r="C154" s="3" t="s">
        <v>5069</v>
      </c>
      <c r="D154" s="3" t="s">
        <v>7417</v>
      </c>
      <c r="E154" s="12" t="s">
        <v>8689</v>
      </c>
      <c r="F154" s="6" t="str">
        <f t="shared" si="11"/>
        <v>module=crst</v>
      </c>
      <c r="G154" s="6" t="str">
        <f t="shared" si="12"/>
        <v>module=xcrst</v>
      </c>
    </row>
    <row r="155" spans="1:7" ht="30" customHeight="1">
      <c r="A155" s="3" t="s">
        <v>4899</v>
      </c>
      <c r="B155" s="3" t="s">
        <v>2</v>
      </c>
      <c r="C155" s="3" t="s">
        <v>5070</v>
      </c>
      <c r="D155" s="3" t="s">
        <v>7418</v>
      </c>
      <c r="E155" s="12" t="s">
        <v>8690</v>
      </c>
      <c r="F155" s="6" t="str">
        <f t="shared" si="11"/>
        <v>module=crst</v>
      </c>
      <c r="G155" s="6" t="str">
        <f t="shared" si="12"/>
        <v>module=xcrst</v>
      </c>
    </row>
    <row r="156" spans="1:7" ht="30" customHeight="1">
      <c r="A156" s="3" t="s">
        <v>4899</v>
      </c>
      <c r="B156" s="3" t="s">
        <v>2</v>
      </c>
      <c r="C156" s="3" t="s">
        <v>5071</v>
      </c>
      <c r="D156" s="3" t="s">
        <v>7419</v>
      </c>
      <c r="E156" s="12" t="s">
        <v>8691</v>
      </c>
      <c r="F156" s="6" t="str">
        <f t="shared" si="11"/>
        <v>module=crst</v>
      </c>
      <c r="G156" s="6" t="str">
        <f t="shared" si="12"/>
        <v>module=xcrst</v>
      </c>
    </row>
    <row r="157" spans="1:7" ht="30" customHeight="1">
      <c r="A157" s="3" t="s">
        <v>4899</v>
      </c>
      <c r="B157" s="3" t="s">
        <v>2</v>
      </c>
      <c r="C157" s="3" t="s">
        <v>5072</v>
      </c>
      <c r="D157" s="3" t="s">
        <v>7420</v>
      </c>
      <c r="E157" s="12" t="s">
        <v>8692</v>
      </c>
      <c r="F157" s="6" t="str">
        <f t="shared" si="11"/>
        <v>module=crst</v>
      </c>
      <c r="G157" s="6" t="str">
        <f t="shared" si="12"/>
        <v>module=xcrst</v>
      </c>
    </row>
    <row r="158" spans="1:7" ht="30" customHeight="1">
      <c r="A158" s="3" t="s">
        <v>4899</v>
      </c>
      <c r="B158" s="3" t="s">
        <v>2</v>
      </c>
      <c r="C158" s="3" t="s">
        <v>5073</v>
      </c>
      <c r="D158" s="3" t="s">
        <v>7421</v>
      </c>
      <c r="E158" s="12" t="s">
        <v>8693</v>
      </c>
      <c r="F158" s="6" t="str">
        <f t="shared" si="11"/>
        <v>module=crst</v>
      </c>
      <c r="G158" s="6" t="str">
        <f t="shared" si="12"/>
        <v>module=xcrst</v>
      </c>
    </row>
    <row r="159" spans="1:7" ht="30" customHeight="1">
      <c r="A159" s="3" t="s">
        <v>4899</v>
      </c>
      <c r="B159" s="3" t="s">
        <v>2</v>
      </c>
      <c r="C159" s="3" t="s">
        <v>5074</v>
      </c>
      <c r="D159" s="3" t="s">
        <v>7422</v>
      </c>
      <c r="E159" s="12" t="s">
        <v>8694</v>
      </c>
      <c r="F159" s="6" t="str">
        <f t="shared" si="11"/>
        <v>module=crst</v>
      </c>
      <c r="G159" s="6" t="str">
        <f t="shared" si="12"/>
        <v>module=xcrst</v>
      </c>
    </row>
    <row r="160" spans="1:7" ht="30" customHeight="1">
      <c r="A160" s="3" t="s">
        <v>4899</v>
      </c>
      <c r="B160" s="3" t="s">
        <v>2</v>
      </c>
      <c r="C160" s="3" t="s">
        <v>5075</v>
      </c>
      <c r="D160" s="3" t="s">
        <v>7423</v>
      </c>
      <c r="E160" s="12" t="s">
        <v>8695</v>
      </c>
      <c r="F160" s="6" t="str">
        <f t="shared" si="11"/>
        <v>module=crst</v>
      </c>
      <c r="G160" s="6" t="str">
        <f t="shared" si="12"/>
        <v>module=xcrst</v>
      </c>
    </row>
    <row r="161" spans="1:7" ht="30" customHeight="1">
      <c r="A161" s="3" t="s">
        <v>4899</v>
      </c>
      <c r="B161" s="3" t="s">
        <v>2</v>
      </c>
      <c r="C161" s="3" t="s">
        <v>5076</v>
      </c>
      <c r="D161" s="3" t="s">
        <v>7424</v>
      </c>
      <c r="E161" s="12" t="s">
        <v>8696</v>
      </c>
      <c r="F161" s="6" t="str">
        <f t="shared" si="11"/>
        <v>module=crst</v>
      </c>
      <c r="G161" s="6" t="str">
        <f t="shared" si="12"/>
        <v>module=xcrst</v>
      </c>
    </row>
    <row r="162" spans="1:7" ht="30" customHeight="1">
      <c r="A162" s="3" t="s">
        <v>4899</v>
      </c>
      <c r="B162" s="3" t="s">
        <v>2</v>
      </c>
      <c r="C162" s="3" t="s">
        <v>5077</v>
      </c>
      <c r="D162" s="3" t="s">
        <v>7425</v>
      </c>
      <c r="E162" s="12" t="s">
        <v>8697</v>
      </c>
      <c r="F162" s="6" t="str">
        <f t="shared" si="11"/>
        <v>module=crst</v>
      </c>
      <c r="G162" s="6" t="str">
        <f t="shared" si="12"/>
        <v>module=xcrst</v>
      </c>
    </row>
    <row r="163" spans="1:7" ht="30" customHeight="1">
      <c r="A163" s="3" t="s">
        <v>4899</v>
      </c>
      <c r="B163" s="3" t="s">
        <v>2</v>
      </c>
      <c r="C163" s="3" t="s">
        <v>5078</v>
      </c>
      <c r="D163" s="3" t="s">
        <v>7426</v>
      </c>
      <c r="E163" s="12" t="s">
        <v>8698</v>
      </c>
      <c r="F163" s="6" t="str">
        <f t="shared" si="11"/>
        <v>module=crst</v>
      </c>
      <c r="G163" s="6" t="str">
        <f t="shared" si="12"/>
        <v>module=xcrst</v>
      </c>
    </row>
    <row r="164" spans="1:7" ht="30" customHeight="1">
      <c r="A164" s="3" t="s">
        <v>4899</v>
      </c>
      <c r="B164" s="3" t="s">
        <v>2</v>
      </c>
      <c r="C164" s="3" t="s">
        <v>5079</v>
      </c>
      <c r="D164" s="3" t="s">
        <v>7427</v>
      </c>
      <c r="E164" s="12" t="s">
        <v>8699</v>
      </c>
      <c r="F164" s="6" t="str">
        <f t="shared" si="11"/>
        <v>module=crst</v>
      </c>
      <c r="G164" s="6" t="str">
        <f t="shared" si="12"/>
        <v>module=xcrst</v>
      </c>
    </row>
    <row r="165" spans="1:7" ht="30" customHeight="1">
      <c r="A165" s="3" t="s">
        <v>4899</v>
      </c>
      <c r="B165" s="3" t="s">
        <v>2</v>
      </c>
      <c r="C165" s="3" t="s">
        <v>5080</v>
      </c>
      <c r="D165" s="3" t="s">
        <v>7428</v>
      </c>
      <c r="E165" s="12" t="s">
        <v>8700</v>
      </c>
      <c r="F165" s="6" t="str">
        <f t="shared" si="11"/>
        <v>module=crst</v>
      </c>
      <c r="G165" s="6" t="str">
        <f t="shared" si="12"/>
        <v>module=xcrst</v>
      </c>
    </row>
    <row r="166" spans="1:7" ht="30" customHeight="1">
      <c r="A166" s="3" t="s">
        <v>4899</v>
      </c>
      <c r="B166" s="3" t="s">
        <v>2</v>
      </c>
      <c r="C166" s="3" t="s">
        <v>5081</v>
      </c>
      <c r="D166" s="3" t="s">
        <v>7429</v>
      </c>
      <c r="E166" s="12" t="s">
        <v>8701</v>
      </c>
      <c r="F166" s="6" t="str">
        <f t="shared" si="11"/>
        <v>module=crst</v>
      </c>
      <c r="G166" s="6" t="str">
        <f t="shared" si="12"/>
        <v>module=xcrst</v>
      </c>
    </row>
    <row r="167" spans="1:7" ht="30" customHeight="1">
      <c r="A167" s="3" t="s">
        <v>4899</v>
      </c>
      <c r="B167" s="3" t="s">
        <v>2</v>
      </c>
      <c r="C167" s="3" t="s">
        <v>5082</v>
      </c>
      <c r="D167" s="3" t="s">
        <v>7430</v>
      </c>
      <c r="E167" s="12" t="s">
        <v>8702</v>
      </c>
      <c r="F167" s="6" t="str">
        <f t="shared" si="11"/>
        <v>module=crst</v>
      </c>
      <c r="G167" s="6" t="str">
        <f t="shared" si="12"/>
        <v>module=xcrst</v>
      </c>
    </row>
    <row r="168" spans="1:7" ht="30" customHeight="1">
      <c r="A168" s="3" t="s">
        <v>4899</v>
      </c>
      <c r="B168" s="3" t="s">
        <v>2</v>
      </c>
      <c r="C168" s="3" t="s">
        <v>5083</v>
      </c>
      <c r="D168" s="3" t="s">
        <v>7431</v>
      </c>
      <c r="E168" s="12" t="s">
        <v>8703</v>
      </c>
      <c r="F168" s="6" t="str">
        <f t="shared" si="11"/>
        <v>module=crst</v>
      </c>
      <c r="G168" s="6" t="str">
        <f t="shared" si="12"/>
        <v>module=xcrst</v>
      </c>
    </row>
    <row r="169" spans="1:7" ht="30" customHeight="1">
      <c r="A169" s="3" t="s">
        <v>4899</v>
      </c>
      <c r="B169" s="3" t="s">
        <v>2</v>
      </c>
      <c r="C169" s="3" t="s">
        <v>5084</v>
      </c>
      <c r="D169" s="3" t="s">
        <v>7432</v>
      </c>
      <c r="E169" s="12" t="s">
        <v>8704</v>
      </c>
      <c r="F169" s="6" t="str">
        <f t="shared" si="11"/>
        <v>module=crst</v>
      </c>
      <c r="G169" s="6" t="str">
        <f t="shared" si="12"/>
        <v>module=xcrst</v>
      </c>
    </row>
    <row r="170" spans="1:7" ht="30" customHeight="1">
      <c r="A170" s="3" t="s">
        <v>4899</v>
      </c>
      <c r="B170" s="3" t="s">
        <v>2</v>
      </c>
      <c r="C170" s="3" t="s">
        <v>5085</v>
      </c>
      <c r="D170" s="3" t="s">
        <v>7433</v>
      </c>
      <c r="E170" s="12" t="s">
        <v>8705</v>
      </c>
      <c r="F170" s="6" t="str">
        <f t="shared" ref="F170:F201" si="13">HYPERLINK("http://www.ssc.wisc.edu/wlsresearch/documentation/waves/?wave=wls92&amp;module=crst","module=crst")</f>
        <v>module=crst</v>
      </c>
      <c r="G170" s="6" t="str">
        <f t="shared" ref="G170:G201" si="14">HYPERLINK("http://www.ssc.wisc.edu/wlsresearch/documentation/waves/?wave=wls94&amp;module=xcrst","module=xcrst")</f>
        <v>module=xcrst</v>
      </c>
    </row>
    <row r="171" spans="1:7" ht="30" customHeight="1">
      <c r="A171" s="3" t="s">
        <v>4899</v>
      </c>
      <c r="B171" s="3" t="s">
        <v>2</v>
      </c>
      <c r="C171" s="3" t="s">
        <v>5086</v>
      </c>
      <c r="D171" s="3" t="s">
        <v>7434</v>
      </c>
      <c r="E171" s="12" t="s">
        <v>8706</v>
      </c>
      <c r="F171" s="6" t="str">
        <f t="shared" si="13"/>
        <v>module=crst</v>
      </c>
      <c r="G171" s="6" t="str">
        <f t="shared" si="14"/>
        <v>module=xcrst</v>
      </c>
    </row>
    <row r="172" spans="1:7" ht="30" customHeight="1">
      <c r="A172" s="3" t="s">
        <v>4899</v>
      </c>
      <c r="B172" s="3" t="s">
        <v>2</v>
      </c>
      <c r="C172" s="3" t="s">
        <v>5087</v>
      </c>
      <c r="D172" s="3" t="s">
        <v>7435</v>
      </c>
      <c r="E172" s="12" t="s">
        <v>8707</v>
      </c>
      <c r="F172" s="6" t="str">
        <f t="shared" si="13"/>
        <v>module=crst</v>
      </c>
      <c r="G172" s="6" t="str">
        <f t="shared" si="14"/>
        <v>module=xcrst</v>
      </c>
    </row>
    <row r="173" spans="1:7" ht="30" customHeight="1">
      <c r="A173" s="3" t="s">
        <v>4899</v>
      </c>
      <c r="B173" s="3" t="s">
        <v>2</v>
      </c>
      <c r="C173" s="3" t="s">
        <v>5088</v>
      </c>
      <c r="D173" s="3" t="s">
        <v>7436</v>
      </c>
      <c r="E173" s="12" t="s">
        <v>8708</v>
      </c>
      <c r="F173" s="6" t="str">
        <f t="shared" si="13"/>
        <v>module=crst</v>
      </c>
      <c r="G173" s="6" t="str">
        <f t="shared" si="14"/>
        <v>module=xcrst</v>
      </c>
    </row>
    <row r="174" spans="1:7" ht="30" customHeight="1">
      <c r="A174" s="3" t="s">
        <v>4899</v>
      </c>
      <c r="B174" s="3" t="s">
        <v>2</v>
      </c>
      <c r="C174" s="3" t="s">
        <v>5089</v>
      </c>
      <c r="D174" s="3" t="s">
        <v>7437</v>
      </c>
      <c r="E174" s="12" t="s">
        <v>8709</v>
      </c>
      <c r="F174" s="6" t="str">
        <f t="shared" si="13"/>
        <v>module=crst</v>
      </c>
      <c r="G174" s="6" t="str">
        <f t="shared" si="14"/>
        <v>module=xcrst</v>
      </c>
    </row>
    <row r="175" spans="1:7" ht="30" customHeight="1">
      <c r="A175" s="3" t="s">
        <v>4899</v>
      </c>
      <c r="B175" s="3" t="s">
        <v>2</v>
      </c>
      <c r="C175" s="3" t="s">
        <v>5090</v>
      </c>
      <c r="D175" s="3" t="s">
        <v>7438</v>
      </c>
      <c r="E175" s="12" t="s">
        <v>8710</v>
      </c>
      <c r="F175" s="6" t="str">
        <f t="shared" si="13"/>
        <v>module=crst</v>
      </c>
      <c r="G175" s="6" t="str">
        <f t="shared" si="14"/>
        <v>module=xcrst</v>
      </c>
    </row>
    <row r="176" spans="1:7" ht="30" customHeight="1">
      <c r="A176" s="3" t="s">
        <v>4899</v>
      </c>
      <c r="B176" s="3" t="s">
        <v>2</v>
      </c>
      <c r="C176" s="3" t="s">
        <v>5091</v>
      </c>
      <c r="D176" s="3" t="s">
        <v>7439</v>
      </c>
      <c r="E176" s="12" t="s">
        <v>8711</v>
      </c>
      <c r="F176" s="6" t="str">
        <f t="shared" si="13"/>
        <v>module=crst</v>
      </c>
      <c r="G176" s="6" t="str">
        <f t="shared" si="14"/>
        <v>module=xcrst</v>
      </c>
    </row>
    <row r="177" spans="1:7" ht="30" customHeight="1">
      <c r="A177" s="3" t="s">
        <v>4899</v>
      </c>
      <c r="B177" s="3" t="s">
        <v>2</v>
      </c>
      <c r="C177" s="3" t="s">
        <v>5092</v>
      </c>
      <c r="D177" s="3" t="s">
        <v>7440</v>
      </c>
      <c r="E177" s="12" t="s">
        <v>8712</v>
      </c>
      <c r="F177" s="6" t="str">
        <f t="shared" si="13"/>
        <v>module=crst</v>
      </c>
      <c r="G177" s="6" t="str">
        <f t="shared" si="14"/>
        <v>module=xcrst</v>
      </c>
    </row>
    <row r="178" spans="1:7" ht="30" customHeight="1">
      <c r="A178" s="3" t="s">
        <v>4899</v>
      </c>
      <c r="B178" s="3" t="s">
        <v>2</v>
      </c>
      <c r="C178" s="3" t="s">
        <v>5093</v>
      </c>
      <c r="D178" s="3" t="s">
        <v>7441</v>
      </c>
      <c r="E178" s="12" t="s">
        <v>8713</v>
      </c>
      <c r="F178" s="6" t="str">
        <f t="shared" si="13"/>
        <v>module=crst</v>
      </c>
      <c r="G178" s="6" t="str">
        <f t="shared" si="14"/>
        <v>module=xcrst</v>
      </c>
    </row>
    <row r="179" spans="1:7" ht="30" customHeight="1">
      <c r="A179" s="3" t="s">
        <v>4899</v>
      </c>
      <c r="B179" s="3" t="s">
        <v>2</v>
      </c>
      <c r="C179" s="3" t="s">
        <v>5094</v>
      </c>
      <c r="D179" s="3" t="s">
        <v>7442</v>
      </c>
      <c r="E179" s="12" t="s">
        <v>8714</v>
      </c>
      <c r="F179" s="6" t="str">
        <f t="shared" si="13"/>
        <v>module=crst</v>
      </c>
      <c r="G179" s="6" t="str">
        <f t="shared" si="14"/>
        <v>module=xcrst</v>
      </c>
    </row>
    <row r="180" spans="1:7" ht="30" customHeight="1">
      <c r="A180" s="3" t="s">
        <v>4899</v>
      </c>
      <c r="B180" s="3" t="s">
        <v>2</v>
      </c>
      <c r="C180" s="3" t="s">
        <v>5095</v>
      </c>
      <c r="D180" s="3" t="s">
        <v>7443</v>
      </c>
      <c r="E180" s="12" t="s">
        <v>8715</v>
      </c>
      <c r="F180" s="6" t="str">
        <f t="shared" si="13"/>
        <v>module=crst</v>
      </c>
      <c r="G180" s="6" t="str">
        <f t="shared" si="14"/>
        <v>module=xcrst</v>
      </c>
    </row>
    <row r="181" spans="1:7" ht="30" customHeight="1">
      <c r="A181" s="3" t="s">
        <v>4899</v>
      </c>
      <c r="B181" s="3" t="s">
        <v>2</v>
      </c>
      <c r="C181" s="3" t="s">
        <v>5096</v>
      </c>
      <c r="D181" s="3" t="s">
        <v>7444</v>
      </c>
      <c r="E181" s="12" t="s">
        <v>8716</v>
      </c>
      <c r="F181" s="6" t="str">
        <f t="shared" si="13"/>
        <v>module=crst</v>
      </c>
      <c r="G181" s="6" t="str">
        <f t="shared" si="14"/>
        <v>module=xcrst</v>
      </c>
    </row>
    <row r="182" spans="1:7" ht="30" customHeight="1">
      <c r="A182" s="3" t="s">
        <v>4899</v>
      </c>
      <c r="B182" s="3" t="s">
        <v>2</v>
      </c>
      <c r="C182" s="3" t="s">
        <v>5097</v>
      </c>
      <c r="D182" s="3" t="s">
        <v>7445</v>
      </c>
      <c r="E182" s="12" t="s">
        <v>8717</v>
      </c>
      <c r="F182" s="6" t="str">
        <f t="shared" si="13"/>
        <v>module=crst</v>
      </c>
      <c r="G182" s="6" t="str">
        <f t="shared" si="14"/>
        <v>module=xcrst</v>
      </c>
    </row>
    <row r="183" spans="1:7" ht="30" customHeight="1">
      <c r="A183" s="3" t="s">
        <v>4899</v>
      </c>
      <c r="B183" s="3" t="s">
        <v>2</v>
      </c>
      <c r="C183" s="3" t="s">
        <v>5098</v>
      </c>
      <c r="D183" s="3" t="s">
        <v>7446</v>
      </c>
      <c r="E183" s="12" t="s">
        <v>8718</v>
      </c>
      <c r="F183" s="6" t="str">
        <f t="shared" si="13"/>
        <v>module=crst</v>
      </c>
      <c r="G183" s="6" t="str">
        <f t="shared" si="14"/>
        <v>module=xcrst</v>
      </c>
    </row>
    <row r="184" spans="1:7" ht="30" customHeight="1">
      <c r="A184" s="3" t="s">
        <v>4899</v>
      </c>
      <c r="B184" s="3" t="s">
        <v>2</v>
      </c>
      <c r="C184" s="3" t="s">
        <v>5099</v>
      </c>
      <c r="D184" s="3" t="s">
        <v>7447</v>
      </c>
      <c r="E184" s="12" t="s">
        <v>8719</v>
      </c>
      <c r="F184" s="6" t="str">
        <f t="shared" si="13"/>
        <v>module=crst</v>
      </c>
      <c r="G184" s="6" t="str">
        <f t="shared" si="14"/>
        <v>module=xcrst</v>
      </c>
    </row>
    <row r="185" spans="1:7" ht="30" customHeight="1">
      <c r="A185" s="3" t="s">
        <v>4899</v>
      </c>
      <c r="B185" s="3" t="s">
        <v>2</v>
      </c>
      <c r="C185" s="3" t="s">
        <v>5100</v>
      </c>
      <c r="D185" s="3" t="s">
        <v>7448</v>
      </c>
      <c r="E185" s="12" t="s">
        <v>8720</v>
      </c>
      <c r="F185" s="6" t="str">
        <f t="shared" si="13"/>
        <v>module=crst</v>
      </c>
      <c r="G185" s="6" t="str">
        <f t="shared" si="14"/>
        <v>module=xcrst</v>
      </c>
    </row>
    <row r="186" spans="1:7" ht="30" customHeight="1">
      <c r="A186" s="3" t="s">
        <v>4899</v>
      </c>
      <c r="B186" s="3" t="s">
        <v>2</v>
      </c>
      <c r="C186" s="3" t="s">
        <v>5101</v>
      </c>
      <c r="D186" s="3" t="s">
        <v>7449</v>
      </c>
      <c r="E186" s="12" t="s">
        <v>8721</v>
      </c>
      <c r="F186" s="6" t="str">
        <f t="shared" si="13"/>
        <v>module=crst</v>
      </c>
      <c r="G186" s="6" t="str">
        <f t="shared" si="14"/>
        <v>module=xcrst</v>
      </c>
    </row>
    <row r="187" spans="1:7" ht="30" customHeight="1">
      <c r="A187" s="3" t="s">
        <v>4899</v>
      </c>
      <c r="B187" s="3" t="s">
        <v>2</v>
      </c>
      <c r="C187" s="3" t="s">
        <v>5102</v>
      </c>
      <c r="D187" s="3" t="s">
        <v>7450</v>
      </c>
      <c r="E187" s="12" t="s">
        <v>8722</v>
      </c>
      <c r="F187" s="6" t="str">
        <f t="shared" si="13"/>
        <v>module=crst</v>
      </c>
      <c r="G187" s="6" t="str">
        <f t="shared" si="14"/>
        <v>module=xcrst</v>
      </c>
    </row>
    <row r="188" spans="1:7" ht="30" customHeight="1">
      <c r="A188" s="3" t="s">
        <v>4899</v>
      </c>
      <c r="B188" s="3" t="s">
        <v>2</v>
      </c>
      <c r="C188" s="3" t="s">
        <v>5103</v>
      </c>
      <c r="D188" s="3" t="s">
        <v>7451</v>
      </c>
      <c r="E188" s="12" t="s">
        <v>8723</v>
      </c>
      <c r="F188" s="6" t="str">
        <f t="shared" si="13"/>
        <v>module=crst</v>
      </c>
      <c r="G188" s="6" t="str">
        <f t="shared" si="14"/>
        <v>module=xcrst</v>
      </c>
    </row>
    <row r="189" spans="1:7" ht="30" customHeight="1">
      <c r="A189" s="3" t="s">
        <v>4899</v>
      </c>
      <c r="B189" s="3" t="s">
        <v>2</v>
      </c>
      <c r="C189" s="3" t="s">
        <v>5104</v>
      </c>
      <c r="D189" s="3" t="s">
        <v>7452</v>
      </c>
      <c r="E189" s="12" t="s">
        <v>8724</v>
      </c>
      <c r="F189" s="6" t="str">
        <f t="shared" si="13"/>
        <v>module=crst</v>
      </c>
      <c r="G189" s="6" t="str">
        <f t="shared" si="14"/>
        <v>module=xcrst</v>
      </c>
    </row>
    <row r="190" spans="1:7" ht="30" customHeight="1">
      <c r="A190" s="3" t="s">
        <v>4899</v>
      </c>
      <c r="B190" s="3" t="s">
        <v>2</v>
      </c>
      <c r="C190" s="3" t="s">
        <v>5105</v>
      </c>
      <c r="D190" s="3" t="s">
        <v>7453</v>
      </c>
      <c r="E190" s="12" t="s">
        <v>8725</v>
      </c>
      <c r="F190" s="6" t="str">
        <f t="shared" si="13"/>
        <v>module=crst</v>
      </c>
      <c r="G190" s="6" t="str">
        <f t="shared" si="14"/>
        <v>module=xcrst</v>
      </c>
    </row>
    <row r="191" spans="1:7" ht="30" customHeight="1">
      <c r="A191" s="3" t="s">
        <v>4899</v>
      </c>
      <c r="B191" s="3" t="s">
        <v>2</v>
      </c>
      <c r="C191" s="3" t="s">
        <v>5106</v>
      </c>
      <c r="D191" s="3" t="s">
        <v>7454</v>
      </c>
      <c r="E191" s="12" t="s">
        <v>8726</v>
      </c>
      <c r="F191" s="6" t="str">
        <f t="shared" si="13"/>
        <v>module=crst</v>
      </c>
      <c r="G191" s="6" t="str">
        <f t="shared" si="14"/>
        <v>module=xcrst</v>
      </c>
    </row>
    <row r="192" spans="1:7" ht="30" customHeight="1">
      <c r="A192" s="3" t="s">
        <v>4899</v>
      </c>
      <c r="B192" s="3" t="s">
        <v>2</v>
      </c>
      <c r="C192" s="3" t="s">
        <v>5107</v>
      </c>
      <c r="D192" s="3" t="s">
        <v>7455</v>
      </c>
      <c r="E192" s="12" t="s">
        <v>8727</v>
      </c>
      <c r="F192" s="6" t="str">
        <f t="shared" si="13"/>
        <v>module=crst</v>
      </c>
      <c r="G192" s="6" t="str">
        <f t="shared" si="14"/>
        <v>module=xcrst</v>
      </c>
    </row>
    <row r="193" spans="1:7" ht="30" customHeight="1">
      <c r="A193" s="3" t="s">
        <v>4899</v>
      </c>
      <c r="B193" s="3" t="s">
        <v>2</v>
      </c>
      <c r="C193" s="3" t="s">
        <v>5108</v>
      </c>
      <c r="D193" s="3" t="s">
        <v>7456</v>
      </c>
      <c r="E193" s="12" t="s">
        <v>8728</v>
      </c>
      <c r="F193" s="6" t="str">
        <f t="shared" si="13"/>
        <v>module=crst</v>
      </c>
      <c r="G193" s="6" t="str">
        <f t="shared" si="14"/>
        <v>module=xcrst</v>
      </c>
    </row>
    <row r="194" spans="1:7" ht="30" customHeight="1">
      <c r="A194" s="3" t="s">
        <v>4899</v>
      </c>
      <c r="B194" s="3" t="s">
        <v>2</v>
      </c>
      <c r="C194" s="3" t="s">
        <v>5109</v>
      </c>
      <c r="D194" s="3" t="s">
        <v>7457</v>
      </c>
      <c r="E194" s="12" t="s">
        <v>8729</v>
      </c>
      <c r="F194" s="6" t="str">
        <f t="shared" si="13"/>
        <v>module=crst</v>
      </c>
      <c r="G194" s="6" t="str">
        <f t="shared" si="14"/>
        <v>module=xcrst</v>
      </c>
    </row>
    <row r="195" spans="1:7" ht="30" customHeight="1">
      <c r="A195" s="3" t="s">
        <v>4899</v>
      </c>
      <c r="B195" s="3" t="s">
        <v>2</v>
      </c>
      <c r="C195" s="3" t="s">
        <v>5110</v>
      </c>
      <c r="D195" s="3" t="s">
        <v>7458</v>
      </c>
      <c r="E195" s="12" t="s">
        <v>8730</v>
      </c>
      <c r="F195" s="6" t="str">
        <f t="shared" si="13"/>
        <v>module=crst</v>
      </c>
      <c r="G195" s="6" t="str">
        <f t="shared" si="14"/>
        <v>module=xcrst</v>
      </c>
    </row>
    <row r="196" spans="1:7" ht="30" customHeight="1">
      <c r="A196" s="3" t="s">
        <v>4899</v>
      </c>
      <c r="B196" s="3" t="s">
        <v>2</v>
      </c>
      <c r="C196" s="3" t="s">
        <v>5111</v>
      </c>
      <c r="D196" s="3" t="s">
        <v>7459</v>
      </c>
      <c r="E196" s="12" t="s">
        <v>8731</v>
      </c>
      <c r="F196" s="6" t="str">
        <f t="shared" si="13"/>
        <v>module=crst</v>
      </c>
      <c r="G196" s="6" t="str">
        <f t="shared" si="14"/>
        <v>module=xcrst</v>
      </c>
    </row>
    <row r="197" spans="1:7" ht="30" customHeight="1">
      <c r="A197" s="3" t="s">
        <v>4899</v>
      </c>
      <c r="B197" s="3" t="s">
        <v>2</v>
      </c>
      <c r="C197" s="3" t="s">
        <v>5112</v>
      </c>
      <c r="D197" s="3" t="s">
        <v>7460</v>
      </c>
      <c r="E197" s="12" t="s">
        <v>8732</v>
      </c>
      <c r="F197" s="6" t="str">
        <f t="shared" si="13"/>
        <v>module=crst</v>
      </c>
      <c r="G197" s="6" t="str">
        <f t="shared" si="14"/>
        <v>module=xcrst</v>
      </c>
    </row>
    <row r="198" spans="1:7" ht="30" customHeight="1">
      <c r="A198" s="3" t="s">
        <v>4899</v>
      </c>
      <c r="B198" s="3" t="s">
        <v>2</v>
      </c>
      <c r="C198" s="3" t="s">
        <v>5113</v>
      </c>
      <c r="D198" s="3" t="s">
        <v>7461</v>
      </c>
      <c r="E198" s="12" t="s">
        <v>8733</v>
      </c>
      <c r="F198" s="6" t="str">
        <f t="shared" si="13"/>
        <v>module=crst</v>
      </c>
      <c r="G198" s="6" t="str">
        <f t="shared" si="14"/>
        <v>module=xcrst</v>
      </c>
    </row>
    <row r="199" spans="1:7" ht="30" customHeight="1">
      <c r="A199" s="3" t="s">
        <v>4899</v>
      </c>
      <c r="B199" s="3" t="s">
        <v>2</v>
      </c>
      <c r="C199" s="3" t="s">
        <v>5114</v>
      </c>
      <c r="D199" s="3" t="s">
        <v>7462</v>
      </c>
      <c r="E199" s="12" t="s">
        <v>8734</v>
      </c>
      <c r="F199" s="6" t="str">
        <f t="shared" si="13"/>
        <v>module=crst</v>
      </c>
      <c r="G199" s="6" t="str">
        <f t="shared" si="14"/>
        <v>module=xcrst</v>
      </c>
    </row>
    <row r="200" spans="1:7" ht="30" customHeight="1">
      <c r="A200" s="3" t="s">
        <v>4899</v>
      </c>
      <c r="B200" s="3" t="s">
        <v>2</v>
      </c>
      <c r="C200" s="3" t="s">
        <v>5115</v>
      </c>
      <c r="D200" s="3" t="s">
        <v>7463</v>
      </c>
      <c r="E200" s="12" t="s">
        <v>8735</v>
      </c>
      <c r="F200" s="6" t="str">
        <f t="shared" si="13"/>
        <v>module=crst</v>
      </c>
      <c r="G200" s="6" t="str">
        <f t="shared" si="14"/>
        <v>module=xcrst</v>
      </c>
    </row>
    <row r="201" spans="1:7" ht="30" customHeight="1">
      <c r="A201" s="3" t="s">
        <v>4899</v>
      </c>
      <c r="B201" s="3" t="s">
        <v>2</v>
      </c>
      <c r="C201" s="3" t="s">
        <v>5116</v>
      </c>
      <c r="D201" s="3" t="s">
        <v>7464</v>
      </c>
      <c r="E201" s="12" t="s">
        <v>8736</v>
      </c>
      <c r="F201" s="6" t="str">
        <f t="shared" si="13"/>
        <v>module=crst</v>
      </c>
      <c r="G201" s="6" t="str">
        <f t="shared" si="14"/>
        <v>module=xcrst</v>
      </c>
    </row>
    <row r="202" spans="1:7" ht="30" customHeight="1">
      <c r="A202" s="3" t="s">
        <v>4899</v>
      </c>
      <c r="B202" s="3" t="s">
        <v>2</v>
      </c>
      <c r="C202" s="3" t="s">
        <v>5117</v>
      </c>
      <c r="D202" s="3" t="s">
        <v>7465</v>
      </c>
      <c r="E202" s="12" t="s">
        <v>8737</v>
      </c>
      <c r="F202" s="6" t="str">
        <f t="shared" ref="F202:F233" si="15">HYPERLINK("http://www.ssc.wisc.edu/wlsresearch/documentation/waves/?wave=wls92&amp;module=crst","module=crst")</f>
        <v>module=crst</v>
      </c>
      <c r="G202" s="6" t="str">
        <f t="shared" ref="G202:G207" si="16">HYPERLINK("http://www.ssc.wisc.edu/wlsresearch/documentation/waves/?wave=wls94&amp;module=xcrst","module=xcrst")</f>
        <v>module=xcrst</v>
      </c>
    </row>
    <row r="203" spans="1:7" ht="30" customHeight="1">
      <c r="A203" s="3" t="s">
        <v>4899</v>
      </c>
      <c r="B203" s="3" t="s">
        <v>2</v>
      </c>
      <c r="C203" s="3" t="s">
        <v>5118</v>
      </c>
      <c r="D203" s="3" t="s">
        <v>7466</v>
      </c>
      <c r="E203" s="12" t="s">
        <v>8738</v>
      </c>
      <c r="F203" s="6" t="str">
        <f t="shared" si="15"/>
        <v>module=crst</v>
      </c>
      <c r="G203" s="6" t="str">
        <f t="shared" si="16"/>
        <v>module=xcrst</v>
      </c>
    </row>
    <row r="204" spans="1:7" ht="30" customHeight="1">
      <c r="A204" s="3" t="s">
        <v>4899</v>
      </c>
      <c r="B204" s="3" t="s">
        <v>2</v>
      </c>
      <c r="C204" s="3" t="s">
        <v>5119</v>
      </c>
      <c r="D204" s="3" t="s">
        <v>7467</v>
      </c>
      <c r="E204" s="12" t="s">
        <v>8739</v>
      </c>
      <c r="F204" s="6" t="str">
        <f t="shared" si="15"/>
        <v>module=crst</v>
      </c>
      <c r="G204" s="6" t="str">
        <f t="shared" si="16"/>
        <v>module=xcrst</v>
      </c>
    </row>
    <row r="205" spans="1:7" ht="30" customHeight="1">
      <c r="A205" s="3" t="s">
        <v>4899</v>
      </c>
      <c r="B205" s="3" t="s">
        <v>2</v>
      </c>
      <c r="C205" s="3" t="s">
        <v>5120</v>
      </c>
      <c r="D205" s="3" t="s">
        <v>7468</v>
      </c>
      <c r="E205" s="12" t="s">
        <v>8740</v>
      </c>
      <c r="F205" s="6" t="str">
        <f t="shared" si="15"/>
        <v>module=crst</v>
      </c>
      <c r="G205" s="6" t="str">
        <f t="shared" si="16"/>
        <v>module=xcrst</v>
      </c>
    </row>
    <row r="206" spans="1:7" ht="30" customHeight="1">
      <c r="A206" s="3" t="s">
        <v>4899</v>
      </c>
      <c r="B206" s="3" t="s">
        <v>2</v>
      </c>
      <c r="C206" s="3" t="s">
        <v>5121</v>
      </c>
      <c r="D206" s="3" t="s">
        <v>7469</v>
      </c>
      <c r="E206" s="12" t="s">
        <v>8741</v>
      </c>
      <c r="F206" s="6" t="str">
        <f t="shared" si="15"/>
        <v>module=crst</v>
      </c>
      <c r="G206" s="6" t="str">
        <f t="shared" si="16"/>
        <v>module=xcrst</v>
      </c>
    </row>
    <row r="207" spans="1:7" ht="30" customHeight="1">
      <c r="A207" s="3" t="s">
        <v>4899</v>
      </c>
      <c r="B207" s="3" t="s">
        <v>2</v>
      </c>
      <c r="C207" s="3" t="s">
        <v>5122</v>
      </c>
      <c r="D207" s="3" t="s">
        <v>7470</v>
      </c>
      <c r="E207" s="12" t="s">
        <v>8742</v>
      </c>
      <c r="F207" s="6" t="str">
        <f t="shared" si="15"/>
        <v>module=crst</v>
      </c>
      <c r="G207" s="6" t="str">
        <f t="shared" si="16"/>
        <v>module=xcrst</v>
      </c>
    </row>
    <row r="208" spans="1:7" ht="30" customHeight="1">
      <c r="A208" s="3" t="s">
        <v>4899</v>
      </c>
      <c r="B208" s="3" t="s">
        <v>3</v>
      </c>
      <c r="C208" s="3" t="s">
        <v>5123</v>
      </c>
      <c r="D208" s="3" t="s">
        <v>5123</v>
      </c>
      <c r="E208" s="12" t="s">
        <v>8743</v>
      </c>
      <c r="F208" s="6" t="str">
        <f t="shared" si="15"/>
        <v>module=crst</v>
      </c>
      <c r="G208" s="3" t="s">
        <v>114</v>
      </c>
    </row>
    <row r="209" spans="1:7" ht="30" customHeight="1">
      <c r="A209" s="3" t="s">
        <v>4899</v>
      </c>
      <c r="B209" s="3" t="s">
        <v>3</v>
      </c>
      <c r="C209" s="3" t="s">
        <v>5124</v>
      </c>
      <c r="D209" s="3" t="s">
        <v>5124</v>
      </c>
      <c r="E209" s="12" t="s">
        <v>8744</v>
      </c>
      <c r="F209" s="6" t="str">
        <f t="shared" si="15"/>
        <v>module=crst</v>
      </c>
      <c r="G209" s="3" t="s">
        <v>114</v>
      </c>
    </row>
    <row r="210" spans="1:7" ht="30" customHeight="1">
      <c r="A210" s="3" t="s">
        <v>4899</v>
      </c>
      <c r="B210" s="3" t="s">
        <v>3</v>
      </c>
      <c r="C210" s="3" t="s">
        <v>5125</v>
      </c>
      <c r="D210" s="3" t="s">
        <v>5125</v>
      </c>
      <c r="E210" s="12" t="s">
        <v>8745</v>
      </c>
      <c r="F210" s="6" t="str">
        <f t="shared" si="15"/>
        <v>module=crst</v>
      </c>
      <c r="G210" s="3" t="s">
        <v>114</v>
      </c>
    </row>
    <row r="211" spans="1:7" ht="30" customHeight="1">
      <c r="A211" s="3" t="s">
        <v>4899</v>
      </c>
      <c r="B211" s="3" t="s">
        <v>3</v>
      </c>
      <c r="C211" s="3" t="s">
        <v>5126</v>
      </c>
      <c r="D211" s="3" t="s">
        <v>5126</v>
      </c>
      <c r="E211" s="12" t="s">
        <v>8746</v>
      </c>
      <c r="F211" s="6" t="str">
        <f t="shared" si="15"/>
        <v>module=crst</v>
      </c>
      <c r="G211" s="3" t="s">
        <v>114</v>
      </c>
    </row>
    <row r="212" spans="1:7" ht="30" customHeight="1">
      <c r="A212" s="3" t="s">
        <v>4899</v>
      </c>
      <c r="B212" s="3" t="s">
        <v>3</v>
      </c>
      <c r="C212" s="3" t="s">
        <v>5127</v>
      </c>
      <c r="D212" s="3" t="s">
        <v>5127</v>
      </c>
      <c r="E212" s="12" t="s">
        <v>8747</v>
      </c>
      <c r="F212" s="6" t="str">
        <f t="shared" si="15"/>
        <v>module=crst</v>
      </c>
      <c r="G212" s="3" t="s">
        <v>114</v>
      </c>
    </row>
    <row r="213" spans="1:7" ht="30" customHeight="1">
      <c r="A213" s="3" t="s">
        <v>4899</v>
      </c>
      <c r="B213" s="3" t="s">
        <v>3</v>
      </c>
      <c r="C213" s="3" t="s">
        <v>5128</v>
      </c>
      <c r="D213" s="3" t="s">
        <v>5128</v>
      </c>
      <c r="E213" s="12" t="s">
        <v>8748</v>
      </c>
      <c r="F213" s="6" t="str">
        <f t="shared" si="15"/>
        <v>module=crst</v>
      </c>
      <c r="G213" s="3" t="s">
        <v>114</v>
      </c>
    </row>
    <row r="214" spans="1:7" ht="30" customHeight="1">
      <c r="A214" s="3" t="s">
        <v>4899</v>
      </c>
      <c r="B214" s="3" t="s">
        <v>3</v>
      </c>
      <c r="C214" s="3" t="s">
        <v>5129</v>
      </c>
      <c r="D214" s="3" t="s">
        <v>5129</v>
      </c>
      <c r="E214" s="12" t="s">
        <v>8749</v>
      </c>
      <c r="F214" s="6" t="str">
        <f t="shared" si="15"/>
        <v>module=crst</v>
      </c>
      <c r="G214" s="3" t="s">
        <v>114</v>
      </c>
    </row>
    <row r="215" spans="1:7" ht="30" customHeight="1">
      <c r="A215" s="3" t="s">
        <v>4899</v>
      </c>
      <c r="B215" s="3" t="s">
        <v>3</v>
      </c>
      <c r="C215" s="3" t="s">
        <v>5130</v>
      </c>
      <c r="D215" s="3" t="s">
        <v>5130</v>
      </c>
      <c r="E215" s="12" t="s">
        <v>8750</v>
      </c>
      <c r="F215" s="6" t="str">
        <f t="shared" si="15"/>
        <v>module=crst</v>
      </c>
      <c r="G215" s="3" t="s">
        <v>114</v>
      </c>
    </row>
    <row r="216" spans="1:7" ht="30" customHeight="1">
      <c r="A216" s="3" t="s">
        <v>4899</v>
      </c>
      <c r="B216" s="3" t="s">
        <v>3</v>
      </c>
      <c r="C216" s="3" t="s">
        <v>5131</v>
      </c>
      <c r="D216" s="3" t="s">
        <v>5131</v>
      </c>
      <c r="E216" s="12" t="s">
        <v>8751</v>
      </c>
      <c r="F216" s="6" t="str">
        <f t="shared" si="15"/>
        <v>module=crst</v>
      </c>
      <c r="G216" s="3" t="s">
        <v>114</v>
      </c>
    </row>
    <row r="217" spans="1:7" ht="30" customHeight="1">
      <c r="A217" s="3" t="s">
        <v>4899</v>
      </c>
      <c r="B217" s="3" t="s">
        <v>3</v>
      </c>
      <c r="C217" s="3" t="s">
        <v>5132</v>
      </c>
      <c r="D217" s="3" t="s">
        <v>5132</v>
      </c>
      <c r="E217" s="12" t="s">
        <v>8752</v>
      </c>
      <c r="F217" s="6" t="str">
        <f t="shared" si="15"/>
        <v>module=crst</v>
      </c>
      <c r="G217" s="3" t="s">
        <v>114</v>
      </c>
    </row>
    <row r="218" spans="1:7" ht="30" customHeight="1">
      <c r="A218" s="3" t="s">
        <v>4899</v>
      </c>
      <c r="B218" s="3" t="s">
        <v>3</v>
      </c>
      <c r="C218" s="3" t="s">
        <v>5133</v>
      </c>
      <c r="D218" s="3" t="s">
        <v>5133</v>
      </c>
      <c r="E218" s="12" t="s">
        <v>8753</v>
      </c>
      <c r="F218" s="6" t="str">
        <f t="shared" si="15"/>
        <v>module=crst</v>
      </c>
      <c r="G218" s="3" t="s">
        <v>114</v>
      </c>
    </row>
    <row r="219" spans="1:7" ht="30" customHeight="1">
      <c r="A219" s="3" t="s">
        <v>4899</v>
      </c>
      <c r="B219" s="3" t="s">
        <v>3</v>
      </c>
      <c r="C219" s="3" t="s">
        <v>5134</v>
      </c>
      <c r="D219" s="3" t="s">
        <v>5134</v>
      </c>
      <c r="E219" s="12" t="s">
        <v>8754</v>
      </c>
      <c r="F219" s="6" t="str">
        <f t="shared" si="15"/>
        <v>module=crst</v>
      </c>
      <c r="G219" s="3" t="s">
        <v>114</v>
      </c>
    </row>
    <row r="220" spans="1:7" ht="30" customHeight="1">
      <c r="A220" s="3" t="s">
        <v>4899</v>
      </c>
      <c r="B220" s="3" t="s">
        <v>3</v>
      </c>
      <c r="C220" s="3" t="s">
        <v>5135</v>
      </c>
      <c r="D220" s="3" t="s">
        <v>5135</v>
      </c>
      <c r="E220" s="12" t="s">
        <v>8755</v>
      </c>
      <c r="F220" s="6" t="str">
        <f t="shared" si="15"/>
        <v>module=crst</v>
      </c>
      <c r="G220" s="3" t="s">
        <v>114</v>
      </c>
    </row>
    <row r="221" spans="1:7" ht="30" customHeight="1">
      <c r="A221" s="3" t="s">
        <v>4899</v>
      </c>
      <c r="B221" s="3" t="s">
        <v>3</v>
      </c>
      <c r="C221" s="3" t="s">
        <v>5136</v>
      </c>
      <c r="D221" s="3" t="s">
        <v>5136</v>
      </c>
      <c r="E221" s="12" t="s">
        <v>8756</v>
      </c>
      <c r="F221" s="6" t="str">
        <f t="shared" si="15"/>
        <v>module=crst</v>
      </c>
      <c r="G221" s="3" t="s">
        <v>114</v>
      </c>
    </row>
    <row r="222" spans="1:7" ht="30" customHeight="1">
      <c r="A222" s="3" t="s">
        <v>4899</v>
      </c>
      <c r="B222" s="3" t="s">
        <v>3</v>
      </c>
      <c r="C222" s="3" t="s">
        <v>5137</v>
      </c>
      <c r="D222" s="3" t="s">
        <v>5137</v>
      </c>
      <c r="E222" s="12" t="s">
        <v>8757</v>
      </c>
      <c r="F222" s="6" t="str">
        <f t="shared" si="15"/>
        <v>module=crst</v>
      </c>
      <c r="G222" s="3" t="s">
        <v>114</v>
      </c>
    </row>
    <row r="223" spans="1:7" ht="30" customHeight="1">
      <c r="A223" s="3" t="s">
        <v>4899</v>
      </c>
      <c r="B223" s="3" t="s">
        <v>3</v>
      </c>
      <c r="C223" s="3" t="s">
        <v>5138</v>
      </c>
      <c r="D223" s="3" t="s">
        <v>5138</v>
      </c>
      <c r="E223" s="12" t="s">
        <v>8758</v>
      </c>
      <c r="F223" s="6" t="str">
        <f t="shared" si="15"/>
        <v>module=crst</v>
      </c>
      <c r="G223" s="3" t="s">
        <v>114</v>
      </c>
    </row>
    <row r="224" spans="1:7" ht="30" customHeight="1">
      <c r="A224" s="3" t="s">
        <v>4899</v>
      </c>
      <c r="B224" s="3" t="s">
        <v>3</v>
      </c>
      <c r="C224" s="3" t="s">
        <v>5139</v>
      </c>
      <c r="D224" s="3" t="s">
        <v>5139</v>
      </c>
      <c r="E224" s="12" t="s">
        <v>8759</v>
      </c>
      <c r="F224" s="6" t="str">
        <f t="shared" si="15"/>
        <v>module=crst</v>
      </c>
      <c r="G224" s="3" t="s">
        <v>114</v>
      </c>
    </row>
    <row r="225" spans="1:7" ht="30" customHeight="1">
      <c r="A225" s="3" t="s">
        <v>4899</v>
      </c>
      <c r="B225" s="3" t="s">
        <v>3</v>
      </c>
      <c r="C225" s="3" t="s">
        <v>5140</v>
      </c>
      <c r="D225" s="3" t="s">
        <v>5140</v>
      </c>
      <c r="E225" s="12" t="s">
        <v>8760</v>
      </c>
      <c r="F225" s="6" t="str">
        <f t="shared" si="15"/>
        <v>module=crst</v>
      </c>
      <c r="G225" s="3" t="s">
        <v>114</v>
      </c>
    </row>
    <row r="226" spans="1:7" ht="30" customHeight="1">
      <c r="A226" s="3" t="s">
        <v>4899</v>
      </c>
      <c r="B226" s="3" t="s">
        <v>3</v>
      </c>
      <c r="C226" s="3" t="s">
        <v>5141</v>
      </c>
      <c r="D226" s="3" t="s">
        <v>5141</v>
      </c>
      <c r="E226" s="12" t="s">
        <v>8761</v>
      </c>
      <c r="F226" s="6" t="str">
        <f t="shared" si="15"/>
        <v>module=crst</v>
      </c>
      <c r="G226" s="3" t="s">
        <v>114</v>
      </c>
    </row>
    <row r="227" spans="1:7" ht="30" customHeight="1">
      <c r="A227" s="3" t="s">
        <v>4899</v>
      </c>
      <c r="B227" s="3" t="s">
        <v>3</v>
      </c>
      <c r="C227" s="3" t="s">
        <v>5142</v>
      </c>
      <c r="D227" s="3" t="s">
        <v>5142</v>
      </c>
      <c r="E227" s="12" t="s">
        <v>8762</v>
      </c>
      <c r="F227" s="6" t="str">
        <f t="shared" si="15"/>
        <v>module=crst</v>
      </c>
      <c r="G227" s="3" t="s">
        <v>114</v>
      </c>
    </row>
    <row r="228" spans="1:7" ht="30" customHeight="1">
      <c r="A228" s="3" t="s">
        <v>4899</v>
      </c>
      <c r="B228" s="3" t="s">
        <v>3</v>
      </c>
      <c r="C228" s="3" t="s">
        <v>5143</v>
      </c>
      <c r="D228" s="3" t="s">
        <v>5143</v>
      </c>
      <c r="E228" s="12" t="s">
        <v>8763</v>
      </c>
      <c r="F228" s="6" t="str">
        <f t="shared" si="15"/>
        <v>module=crst</v>
      </c>
      <c r="G228" s="3" t="s">
        <v>114</v>
      </c>
    </row>
    <row r="229" spans="1:7" ht="30" customHeight="1">
      <c r="A229" s="3" t="s">
        <v>4899</v>
      </c>
      <c r="B229" s="3" t="s">
        <v>3</v>
      </c>
      <c r="C229" s="3" t="s">
        <v>5144</v>
      </c>
      <c r="D229" s="3" t="s">
        <v>5144</v>
      </c>
      <c r="E229" s="12" t="s">
        <v>8764</v>
      </c>
      <c r="F229" s="6" t="str">
        <f t="shared" si="15"/>
        <v>module=crst</v>
      </c>
      <c r="G229" s="3" t="s">
        <v>114</v>
      </c>
    </row>
    <row r="230" spans="1:7" ht="30" customHeight="1">
      <c r="A230" s="3" t="s">
        <v>4899</v>
      </c>
      <c r="B230" s="3" t="s">
        <v>3</v>
      </c>
      <c r="C230" s="3" t="s">
        <v>5145</v>
      </c>
      <c r="D230" s="3" t="s">
        <v>5145</v>
      </c>
      <c r="E230" s="12" t="s">
        <v>8765</v>
      </c>
      <c r="F230" s="6" t="str">
        <f t="shared" si="15"/>
        <v>module=crst</v>
      </c>
      <c r="G230" s="3" t="s">
        <v>114</v>
      </c>
    </row>
    <row r="231" spans="1:7" ht="30" customHeight="1">
      <c r="A231" s="3" t="s">
        <v>4899</v>
      </c>
      <c r="B231" s="3" t="s">
        <v>3</v>
      </c>
      <c r="C231" s="3" t="s">
        <v>5146</v>
      </c>
      <c r="D231" s="3" t="s">
        <v>5146</v>
      </c>
      <c r="E231" s="12" t="s">
        <v>8766</v>
      </c>
      <c r="F231" s="6" t="str">
        <f t="shared" si="15"/>
        <v>module=crst</v>
      </c>
      <c r="G231" s="3" t="s">
        <v>114</v>
      </c>
    </row>
    <row r="232" spans="1:7" ht="30" customHeight="1">
      <c r="A232" s="3" t="s">
        <v>4899</v>
      </c>
      <c r="B232" s="3" t="s">
        <v>3</v>
      </c>
      <c r="C232" s="3" t="s">
        <v>5147</v>
      </c>
      <c r="D232" s="3" t="s">
        <v>5147</v>
      </c>
      <c r="E232" s="12" t="s">
        <v>8767</v>
      </c>
      <c r="F232" s="6" t="str">
        <f t="shared" si="15"/>
        <v>module=crst</v>
      </c>
      <c r="G232" s="3" t="s">
        <v>114</v>
      </c>
    </row>
    <row r="233" spans="1:7" ht="30" customHeight="1">
      <c r="A233" s="3" t="s">
        <v>4899</v>
      </c>
      <c r="B233" s="3" t="s">
        <v>3</v>
      </c>
      <c r="C233" s="3" t="s">
        <v>5148</v>
      </c>
      <c r="D233" s="3" t="s">
        <v>5148</v>
      </c>
      <c r="E233" s="12" t="s">
        <v>8768</v>
      </c>
      <c r="F233" s="6" t="str">
        <f t="shared" si="15"/>
        <v>module=crst</v>
      </c>
      <c r="G233" s="3" t="s">
        <v>114</v>
      </c>
    </row>
    <row r="234" spans="1:7" ht="30" customHeight="1">
      <c r="A234" s="3" t="s">
        <v>4899</v>
      </c>
      <c r="B234" s="3" t="s">
        <v>3</v>
      </c>
      <c r="C234" s="3" t="s">
        <v>5149</v>
      </c>
      <c r="D234" s="3" t="s">
        <v>5149</v>
      </c>
      <c r="E234" s="12" t="s">
        <v>8769</v>
      </c>
      <c r="F234" s="6" t="str">
        <f t="shared" ref="F234:F241" si="17">HYPERLINK("http://www.ssc.wisc.edu/wlsresearch/documentation/waves/?wave=wls92&amp;module=crst","module=crst")</f>
        <v>module=crst</v>
      </c>
      <c r="G234" s="3" t="s">
        <v>114</v>
      </c>
    </row>
    <row r="235" spans="1:7" ht="30" customHeight="1">
      <c r="A235" s="3" t="s">
        <v>4899</v>
      </c>
      <c r="B235" s="3" t="s">
        <v>3</v>
      </c>
      <c r="C235" s="3" t="s">
        <v>5150</v>
      </c>
      <c r="D235" s="3" t="s">
        <v>5150</v>
      </c>
      <c r="E235" s="12" t="s">
        <v>8770</v>
      </c>
      <c r="F235" s="6" t="str">
        <f t="shared" si="17"/>
        <v>module=crst</v>
      </c>
      <c r="G235" s="3" t="s">
        <v>114</v>
      </c>
    </row>
    <row r="236" spans="1:7" ht="30" customHeight="1">
      <c r="A236" s="3" t="s">
        <v>4899</v>
      </c>
      <c r="B236" s="3" t="s">
        <v>3</v>
      </c>
      <c r="C236" s="3" t="s">
        <v>5151</v>
      </c>
      <c r="D236" s="3" t="s">
        <v>5151</v>
      </c>
      <c r="E236" s="12" t="s">
        <v>8771</v>
      </c>
      <c r="F236" s="6" t="str">
        <f t="shared" si="17"/>
        <v>module=crst</v>
      </c>
      <c r="G236" s="3" t="s">
        <v>114</v>
      </c>
    </row>
    <row r="237" spans="1:7" ht="30" customHeight="1">
      <c r="A237" s="3" t="s">
        <v>4899</v>
      </c>
      <c r="B237" s="3" t="s">
        <v>3</v>
      </c>
      <c r="C237" s="3" t="s">
        <v>5152</v>
      </c>
      <c r="D237" s="3" t="s">
        <v>5152</v>
      </c>
      <c r="E237" s="12" t="s">
        <v>8772</v>
      </c>
      <c r="F237" s="6" t="str">
        <f t="shared" si="17"/>
        <v>module=crst</v>
      </c>
      <c r="G237" s="3" t="s">
        <v>114</v>
      </c>
    </row>
    <row r="238" spans="1:7" ht="30" customHeight="1">
      <c r="A238" s="3" t="s">
        <v>4899</v>
      </c>
      <c r="B238" s="3" t="s">
        <v>3</v>
      </c>
      <c r="C238" s="3" t="s">
        <v>5153</v>
      </c>
      <c r="D238" s="3" t="s">
        <v>5153</v>
      </c>
      <c r="E238" s="12" t="s">
        <v>8773</v>
      </c>
      <c r="F238" s="6" t="str">
        <f t="shared" si="17"/>
        <v>module=crst</v>
      </c>
      <c r="G238" s="3" t="s">
        <v>114</v>
      </c>
    </row>
    <row r="239" spans="1:7" ht="30" customHeight="1">
      <c r="A239" s="3" t="s">
        <v>4899</v>
      </c>
      <c r="B239" s="3" t="s">
        <v>3</v>
      </c>
      <c r="C239" s="3" t="s">
        <v>5154</v>
      </c>
      <c r="D239" s="3" t="s">
        <v>5154</v>
      </c>
      <c r="E239" s="12" t="s">
        <v>8774</v>
      </c>
      <c r="F239" s="6" t="str">
        <f t="shared" si="17"/>
        <v>module=crst</v>
      </c>
      <c r="G239" s="3" t="s">
        <v>114</v>
      </c>
    </row>
    <row r="240" spans="1:7" ht="30" customHeight="1">
      <c r="A240" s="3" t="s">
        <v>4899</v>
      </c>
      <c r="B240" s="3" t="s">
        <v>3</v>
      </c>
      <c r="C240" s="3" t="s">
        <v>5155</v>
      </c>
      <c r="D240" s="3" t="s">
        <v>5155</v>
      </c>
      <c r="E240" s="12" t="s">
        <v>8775</v>
      </c>
      <c r="F240" s="6" t="str">
        <f t="shared" si="17"/>
        <v>module=crst</v>
      </c>
      <c r="G240" s="3" t="s">
        <v>114</v>
      </c>
    </row>
    <row r="241" spans="1:7" ht="30" customHeight="1">
      <c r="A241" s="3" t="s">
        <v>4899</v>
      </c>
      <c r="B241" s="3" t="s">
        <v>3</v>
      </c>
      <c r="C241" s="3" t="s">
        <v>5156</v>
      </c>
      <c r="D241" s="3" t="s">
        <v>5156</v>
      </c>
      <c r="E241" s="12" t="s">
        <v>8776</v>
      </c>
      <c r="F241" s="6" t="str">
        <f t="shared" si="17"/>
        <v>module=crst</v>
      </c>
      <c r="G241" s="3" t="s">
        <v>114</v>
      </c>
    </row>
    <row r="242" spans="1:7" ht="30" customHeight="1">
      <c r="A242" s="3" t="s">
        <v>4899</v>
      </c>
      <c r="B242" s="3" t="s">
        <v>4</v>
      </c>
      <c r="C242" s="3" t="s">
        <v>5157</v>
      </c>
      <c r="D242" s="3" t="s">
        <v>5157</v>
      </c>
      <c r="E242" s="12" t="s">
        <v>8743</v>
      </c>
      <c r="F242" s="3" t="s">
        <v>114</v>
      </c>
      <c r="G242" s="6" t="str">
        <f t="shared" ref="G242:G257" si="18">HYPERLINK("http://www.ssc.wisc.edu/wlsresearch/documentation/waves/?wave=wls94&amp;module=xcrst","module=xcrst")</f>
        <v>module=xcrst</v>
      </c>
    </row>
    <row r="243" spans="1:7" ht="30" customHeight="1">
      <c r="A243" s="3" t="s">
        <v>4899</v>
      </c>
      <c r="B243" s="3" t="s">
        <v>4</v>
      </c>
      <c r="C243" s="3" t="s">
        <v>5158</v>
      </c>
      <c r="D243" s="3" t="s">
        <v>5158</v>
      </c>
      <c r="E243" s="12" t="s">
        <v>8744</v>
      </c>
      <c r="F243" s="3" t="s">
        <v>114</v>
      </c>
      <c r="G243" s="6" t="str">
        <f t="shared" si="18"/>
        <v>module=xcrst</v>
      </c>
    </row>
    <row r="244" spans="1:7" ht="30" customHeight="1">
      <c r="A244" s="3" t="s">
        <v>4899</v>
      </c>
      <c r="B244" s="3" t="s">
        <v>4</v>
      </c>
      <c r="C244" s="3" t="s">
        <v>5159</v>
      </c>
      <c r="D244" s="3" t="s">
        <v>5159</v>
      </c>
      <c r="E244" s="12" t="s">
        <v>8745</v>
      </c>
      <c r="F244" s="3" t="s">
        <v>114</v>
      </c>
      <c r="G244" s="6" t="str">
        <f t="shared" si="18"/>
        <v>module=xcrst</v>
      </c>
    </row>
    <row r="245" spans="1:7" ht="30" customHeight="1">
      <c r="A245" s="3" t="s">
        <v>4899</v>
      </c>
      <c r="B245" s="3" t="s">
        <v>4</v>
      </c>
      <c r="C245" s="3" t="s">
        <v>5160</v>
      </c>
      <c r="D245" s="3" t="s">
        <v>5160</v>
      </c>
      <c r="E245" s="12" t="s">
        <v>8777</v>
      </c>
      <c r="F245" s="3" t="s">
        <v>114</v>
      </c>
      <c r="G245" s="6" t="str">
        <f t="shared" si="18"/>
        <v>module=xcrst</v>
      </c>
    </row>
    <row r="246" spans="1:7" ht="30" customHeight="1">
      <c r="A246" s="3" t="s">
        <v>4899</v>
      </c>
      <c r="B246" s="3" t="s">
        <v>4</v>
      </c>
      <c r="C246" s="3" t="s">
        <v>5161</v>
      </c>
      <c r="D246" s="3" t="s">
        <v>5161</v>
      </c>
      <c r="E246" s="12" t="s">
        <v>8778</v>
      </c>
      <c r="F246" s="3" t="s">
        <v>114</v>
      </c>
      <c r="G246" s="6" t="str">
        <f t="shared" si="18"/>
        <v>module=xcrst</v>
      </c>
    </row>
    <row r="247" spans="1:7" ht="30" customHeight="1">
      <c r="A247" s="3" t="s">
        <v>4899</v>
      </c>
      <c r="B247" s="3" t="s">
        <v>4</v>
      </c>
      <c r="C247" s="3" t="s">
        <v>5162</v>
      </c>
      <c r="D247" s="3" t="s">
        <v>5162</v>
      </c>
      <c r="E247" s="12" t="s">
        <v>8748</v>
      </c>
      <c r="F247" s="3" t="s">
        <v>114</v>
      </c>
      <c r="G247" s="6" t="str">
        <f t="shared" si="18"/>
        <v>module=xcrst</v>
      </c>
    </row>
    <row r="248" spans="1:7" ht="30" customHeight="1">
      <c r="A248" s="3" t="s">
        <v>4899</v>
      </c>
      <c r="B248" s="3" t="s">
        <v>4</v>
      </c>
      <c r="C248" s="3" t="s">
        <v>5163</v>
      </c>
      <c r="D248" s="3" t="s">
        <v>5163</v>
      </c>
      <c r="E248" s="12" t="s">
        <v>8749</v>
      </c>
      <c r="F248" s="3" t="s">
        <v>114</v>
      </c>
      <c r="G248" s="6" t="str">
        <f t="shared" si="18"/>
        <v>module=xcrst</v>
      </c>
    </row>
    <row r="249" spans="1:7" ht="30" customHeight="1">
      <c r="A249" s="3" t="s">
        <v>4899</v>
      </c>
      <c r="B249" s="3" t="s">
        <v>4</v>
      </c>
      <c r="C249" s="3" t="s">
        <v>5164</v>
      </c>
      <c r="D249" s="3" t="s">
        <v>5164</v>
      </c>
      <c r="E249" s="12" t="s">
        <v>8779</v>
      </c>
      <c r="F249" s="3" t="s">
        <v>114</v>
      </c>
      <c r="G249" s="6" t="str">
        <f t="shared" si="18"/>
        <v>module=xcrst</v>
      </c>
    </row>
    <row r="250" spans="1:7" ht="30" customHeight="1">
      <c r="A250" s="3" t="s">
        <v>4899</v>
      </c>
      <c r="B250" s="3" t="s">
        <v>4</v>
      </c>
      <c r="C250" s="3" t="s">
        <v>5165</v>
      </c>
      <c r="D250" s="3" t="s">
        <v>5165</v>
      </c>
      <c r="E250" s="12" t="s">
        <v>8751</v>
      </c>
      <c r="F250" s="3" t="s">
        <v>114</v>
      </c>
      <c r="G250" s="6" t="str">
        <f t="shared" si="18"/>
        <v>module=xcrst</v>
      </c>
    </row>
    <row r="251" spans="1:7" ht="30" customHeight="1">
      <c r="A251" s="3" t="s">
        <v>4899</v>
      </c>
      <c r="B251" s="3" t="s">
        <v>4</v>
      </c>
      <c r="C251" s="3" t="s">
        <v>5166</v>
      </c>
      <c r="D251" s="3" t="s">
        <v>5166</v>
      </c>
      <c r="E251" s="12" t="s">
        <v>8752</v>
      </c>
      <c r="F251" s="3" t="s">
        <v>114</v>
      </c>
      <c r="G251" s="6" t="str">
        <f t="shared" si="18"/>
        <v>module=xcrst</v>
      </c>
    </row>
    <row r="252" spans="1:7" ht="30" customHeight="1">
      <c r="A252" s="3" t="s">
        <v>4899</v>
      </c>
      <c r="B252" s="3" t="s">
        <v>4</v>
      </c>
      <c r="C252" s="3" t="s">
        <v>5167</v>
      </c>
      <c r="D252" s="3" t="s">
        <v>5167</v>
      </c>
      <c r="E252" s="12" t="s">
        <v>8780</v>
      </c>
      <c r="F252" s="3" t="s">
        <v>114</v>
      </c>
      <c r="G252" s="6" t="str">
        <f t="shared" si="18"/>
        <v>module=xcrst</v>
      </c>
    </row>
    <row r="253" spans="1:7" ht="30" customHeight="1">
      <c r="A253" s="3" t="s">
        <v>4899</v>
      </c>
      <c r="B253" s="3" t="s">
        <v>4</v>
      </c>
      <c r="C253" s="3" t="s">
        <v>5168</v>
      </c>
      <c r="D253" s="3" t="s">
        <v>5168</v>
      </c>
      <c r="E253" s="12" t="s">
        <v>8781</v>
      </c>
      <c r="F253" s="3" t="s">
        <v>114</v>
      </c>
      <c r="G253" s="6" t="str">
        <f t="shared" si="18"/>
        <v>module=xcrst</v>
      </c>
    </row>
    <row r="254" spans="1:7" ht="30" customHeight="1">
      <c r="A254" s="3" t="s">
        <v>4899</v>
      </c>
      <c r="B254" s="3" t="s">
        <v>4</v>
      </c>
      <c r="C254" s="3" t="s">
        <v>5169</v>
      </c>
      <c r="D254" s="3" t="s">
        <v>5169</v>
      </c>
      <c r="E254" s="12" t="s">
        <v>8782</v>
      </c>
      <c r="F254" s="3" t="s">
        <v>114</v>
      </c>
      <c r="G254" s="6" t="str">
        <f t="shared" si="18"/>
        <v>module=xcrst</v>
      </c>
    </row>
    <row r="255" spans="1:7" ht="30" customHeight="1">
      <c r="A255" s="3" t="s">
        <v>4899</v>
      </c>
      <c r="B255" s="3" t="s">
        <v>4</v>
      </c>
      <c r="C255" s="3" t="s">
        <v>5170</v>
      </c>
      <c r="D255" s="3" t="s">
        <v>5170</v>
      </c>
      <c r="E255" s="12" t="s">
        <v>8783</v>
      </c>
      <c r="F255" s="3" t="s">
        <v>114</v>
      </c>
      <c r="G255" s="6" t="str">
        <f t="shared" si="18"/>
        <v>module=xcrst</v>
      </c>
    </row>
    <row r="256" spans="1:7" ht="30" customHeight="1">
      <c r="A256" s="3" t="s">
        <v>4899</v>
      </c>
      <c r="B256" s="3" t="s">
        <v>4</v>
      </c>
      <c r="C256" s="3" t="s">
        <v>5171</v>
      </c>
      <c r="D256" s="3" t="s">
        <v>5171</v>
      </c>
      <c r="E256" s="12" t="s">
        <v>8784</v>
      </c>
      <c r="F256" s="3" t="s">
        <v>114</v>
      </c>
      <c r="G256" s="6" t="str">
        <f t="shared" si="18"/>
        <v>module=xcrst</v>
      </c>
    </row>
    <row r="257" spans="1:7" ht="30" customHeight="1">
      <c r="A257" s="3" t="s">
        <v>4899</v>
      </c>
      <c r="B257" s="3" t="s">
        <v>4</v>
      </c>
      <c r="C257" s="3" t="s">
        <v>5172</v>
      </c>
      <c r="D257" s="3" t="s">
        <v>5172</v>
      </c>
      <c r="E257" s="12" t="s">
        <v>8785</v>
      </c>
      <c r="F257" s="3" t="s">
        <v>114</v>
      </c>
      <c r="G257" s="6" t="str">
        <f t="shared" si="18"/>
        <v>module=xcrst</v>
      </c>
    </row>
    <row r="258" spans="1:7" ht="30" customHeight="1">
      <c r="A258" s="3" t="s">
        <v>121</v>
      </c>
      <c r="B258" s="3" t="s">
        <v>2</v>
      </c>
      <c r="C258" s="3" t="s">
        <v>5173</v>
      </c>
      <c r="D258" s="3" t="s">
        <v>7471</v>
      </c>
      <c r="E258" s="12" t="s">
        <v>8786</v>
      </c>
      <c r="F258" s="6" t="str">
        <f t="shared" ref="F258:F293" si="19">HYPERLINK("http://www.ssc.wisc.edu/wlsresearch/documentation/waves/?wave=wls92&amp;module=educ","module=educ")</f>
        <v>module=educ</v>
      </c>
      <c r="G258" s="6" t="str">
        <f t="shared" ref="G258:G297" si="20">HYPERLINK("http://www.ssc.wisc.edu/wlsresearch/documentation/waves/?wave=wls94&amp;module=xeduc","module=xeduc")</f>
        <v>module=xeduc</v>
      </c>
    </row>
    <row r="259" spans="1:7" ht="30" customHeight="1">
      <c r="A259" s="3" t="s">
        <v>121</v>
      </c>
      <c r="B259" s="3" t="s">
        <v>2</v>
      </c>
      <c r="C259" s="3" t="s">
        <v>5174</v>
      </c>
      <c r="D259" s="3" t="s">
        <v>7472</v>
      </c>
      <c r="E259" s="12" t="s">
        <v>8787</v>
      </c>
      <c r="F259" s="6" t="str">
        <f t="shared" si="19"/>
        <v>module=educ</v>
      </c>
      <c r="G259" s="6" t="str">
        <f t="shared" si="20"/>
        <v>module=xeduc</v>
      </c>
    </row>
    <row r="260" spans="1:7" ht="30" customHeight="1">
      <c r="A260" s="3" t="s">
        <v>121</v>
      </c>
      <c r="B260" s="3" t="s">
        <v>2</v>
      </c>
      <c r="C260" s="3" t="s">
        <v>5175</v>
      </c>
      <c r="D260" s="3" t="s">
        <v>7473</v>
      </c>
      <c r="E260" s="12" t="s">
        <v>8788</v>
      </c>
      <c r="F260" s="6" t="str">
        <f t="shared" si="19"/>
        <v>module=educ</v>
      </c>
      <c r="G260" s="6" t="str">
        <f t="shared" si="20"/>
        <v>module=xeduc</v>
      </c>
    </row>
    <row r="261" spans="1:7" ht="30" customHeight="1">
      <c r="A261" s="3" t="s">
        <v>121</v>
      </c>
      <c r="B261" s="3" t="s">
        <v>2</v>
      </c>
      <c r="C261" s="3" t="s">
        <v>5176</v>
      </c>
      <c r="D261" s="3" t="s">
        <v>7474</v>
      </c>
      <c r="E261" s="12" t="s">
        <v>8789</v>
      </c>
      <c r="F261" s="6" t="str">
        <f t="shared" si="19"/>
        <v>module=educ</v>
      </c>
      <c r="G261" s="6" t="str">
        <f t="shared" si="20"/>
        <v>module=xeduc</v>
      </c>
    </row>
    <row r="262" spans="1:7" ht="30" customHeight="1">
      <c r="A262" s="3" t="s">
        <v>121</v>
      </c>
      <c r="B262" s="3" t="s">
        <v>2</v>
      </c>
      <c r="C262" s="3" t="s">
        <v>5177</v>
      </c>
      <c r="D262" s="3" t="s">
        <v>7475</v>
      </c>
      <c r="E262" s="12" t="s">
        <v>8790</v>
      </c>
      <c r="F262" s="6" t="str">
        <f t="shared" si="19"/>
        <v>module=educ</v>
      </c>
      <c r="G262" s="6" t="str">
        <f t="shared" si="20"/>
        <v>module=xeduc</v>
      </c>
    </row>
    <row r="263" spans="1:7" ht="30" customHeight="1">
      <c r="A263" s="3" t="s">
        <v>121</v>
      </c>
      <c r="B263" s="3" t="s">
        <v>2</v>
      </c>
      <c r="C263" s="3" t="s">
        <v>5178</v>
      </c>
      <c r="D263" s="3" t="s">
        <v>7476</v>
      </c>
      <c r="E263" s="12" t="s">
        <v>8791</v>
      </c>
      <c r="F263" s="6" t="str">
        <f t="shared" si="19"/>
        <v>module=educ</v>
      </c>
      <c r="G263" s="6" t="str">
        <f t="shared" si="20"/>
        <v>module=xeduc</v>
      </c>
    </row>
    <row r="264" spans="1:7" ht="30" customHeight="1">
      <c r="A264" s="3" t="s">
        <v>121</v>
      </c>
      <c r="B264" s="3" t="s">
        <v>2</v>
      </c>
      <c r="C264" s="3" t="s">
        <v>5179</v>
      </c>
      <c r="D264" s="3" t="s">
        <v>7477</v>
      </c>
      <c r="E264" s="12" t="s">
        <v>8792</v>
      </c>
      <c r="F264" s="6" t="str">
        <f t="shared" si="19"/>
        <v>module=educ</v>
      </c>
      <c r="G264" s="6" t="str">
        <f t="shared" si="20"/>
        <v>module=xeduc</v>
      </c>
    </row>
    <row r="265" spans="1:7" ht="30" customHeight="1">
      <c r="A265" s="3" t="s">
        <v>121</v>
      </c>
      <c r="B265" s="3" t="s">
        <v>2</v>
      </c>
      <c r="C265" s="3" t="s">
        <v>5180</v>
      </c>
      <c r="D265" s="3" t="s">
        <v>7478</v>
      </c>
      <c r="E265" s="12" t="s">
        <v>8793</v>
      </c>
      <c r="F265" s="6" t="str">
        <f t="shared" si="19"/>
        <v>module=educ</v>
      </c>
      <c r="G265" s="6" t="str">
        <f t="shared" si="20"/>
        <v>module=xeduc</v>
      </c>
    </row>
    <row r="266" spans="1:7" ht="30" customHeight="1">
      <c r="A266" s="3" t="s">
        <v>121</v>
      </c>
      <c r="B266" s="3" t="s">
        <v>2</v>
      </c>
      <c r="C266" s="3" t="s">
        <v>5181</v>
      </c>
      <c r="D266" s="3" t="s">
        <v>7479</v>
      </c>
      <c r="E266" s="12" t="s">
        <v>8794</v>
      </c>
      <c r="F266" s="6" t="str">
        <f t="shared" si="19"/>
        <v>module=educ</v>
      </c>
      <c r="G266" s="6" t="str">
        <f t="shared" si="20"/>
        <v>module=xeduc</v>
      </c>
    </row>
    <row r="267" spans="1:7" ht="30" customHeight="1">
      <c r="A267" s="3" t="s">
        <v>121</v>
      </c>
      <c r="B267" s="3" t="s">
        <v>2</v>
      </c>
      <c r="C267" s="3" t="s">
        <v>5182</v>
      </c>
      <c r="D267" s="3" t="s">
        <v>7480</v>
      </c>
      <c r="E267" s="12" t="s">
        <v>8795</v>
      </c>
      <c r="F267" s="6" t="str">
        <f t="shared" si="19"/>
        <v>module=educ</v>
      </c>
      <c r="G267" s="6" t="str">
        <f t="shared" si="20"/>
        <v>module=xeduc</v>
      </c>
    </row>
    <row r="268" spans="1:7" ht="30" customHeight="1">
      <c r="A268" s="3" t="s">
        <v>121</v>
      </c>
      <c r="B268" s="3" t="s">
        <v>2</v>
      </c>
      <c r="C268" s="3" t="s">
        <v>5183</v>
      </c>
      <c r="D268" s="3" t="s">
        <v>7481</v>
      </c>
      <c r="E268" s="12" t="s">
        <v>8796</v>
      </c>
      <c r="F268" s="6" t="str">
        <f t="shared" si="19"/>
        <v>module=educ</v>
      </c>
      <c r="G268" s="6" t="str">
        <f t="shared" si="20"/>
        <v>module=xeduc</v>
      </c>
    </row>
    <row r="269" spans="1:7" ht="30" customHeight="1">
      <c r="A269" s="3" t="s">
        <v>121</v>
      </c>
      <c r="B269" s="3" t="s">
        <v>2</v>
      </c>
      <c r="C269" s="3" t="s">
        <v>5184</v>
      </c>
      <c r="D269" s="3" t="s">
        <v>7482</v>
      </c>
      <c r="E269" s="12" t="s">
        <v>8797</v>
      </c>
      <c r="F269" s="6" t="str">
        <f t="shared" si="19"/>
        <v>module=educ</v>
      </c>
      <c r="G269" s="6" t="str">
        <f t="shared" si="20"/>
        <v>module=xeduc</v>
      </c>
    </row>
    <row r="270" spans="1:7" ht="30" customHeight="1">
      <c r="A270" s="3" t="s">
        <v>121</v>
      </c>
      <c r="B270" s="3" t="s">
        <v>2</v>
      </c>
      <c r="C270" s="3" t="s">
        <v>5185</v>
      </c>
      <c r="D270" s="3" t="s">
        <v>7483</v>
      </c>
      <c r="E270" s="12" t="s">
        <v>8798</v>
      </c>
      <c r="F270" s="6" t="str">
        <f t="shared" si="19"/>
        <v>module=educ</v>
      </c>
      <c r="G270" s="6" t="str">
        <f t="shared" si="20"/>
        <v>module=xeduc</v>
      </c>
    </row>
    <row r="271" spans="1:7" ht="30" customHeight="1">
      <c r="A271" s="3" t="s">
        <v>121</v>
      </c>
      <c r="B271" s="3" t="s">
        <v>2</v>
      </c>
      <c r="C271" s="3" t="s">
        <v>5186</v>
      </c>
      <c r="D271" s="3" t="s">
        <v>7484</v>
      </c>
      <c r="E271" s="12" t="s">
        <v>8799</v>
      </c>
      <c r="F271" s="6" t="str">
        <f t="shared" si="19"/>
        <v>module=educ</v>
      </c>
      <c r="G271" s="6" t="str">
        <f t="shared" si="20"/>
        <v>module=xeduc</v>
      </c>
    </row>
    <row r="272" spans="1:7" ht="30" customHeight="1">
      <c r="A272" s="3" t="s">
        <v>121</v>
      </c>
      <c r="B272" s="3" t="s">
        <v>2</v>
      </c>
      <c r="C272" s="3" t="s">
        <v>5187</v>
      </c>
      <c r="D272" s="3" t="s">
        <v>7485</v>
      </c>
      <c r="E272" s="12" t="s">
        <v>8800</v>
      </c>
      <c r="F272" s="6" t="str">
        <f t="shared" si="19"/>
        <v>module=educ</v>
      </c>
      <c r="G272" s="6" t="str">
        <f t="shared" si="20"/>
        <v>module=xeduc</v>
      </c>
    </row>
    <row r="273" spans="1:7" ht="30" customHeight="1">
      <c r="A273" s="3" t="s">
        <v>121</v>
      </c>
      <c r="B273" s="3" t="s">
        <v>2</v>
      </c>
      <c r="C273" s="3" t="s">
        <v>5188</v>
      </c>
      <c r="D273" s="3" t="s">
        <v>7486</v>
      </c>
      <c r="E273" s="12" t="s">
        <v>8801</v>
      </c>
      <c r="F273" s="6" t="str">
        <f t="shared" si="19"/>
        <v>module=educ</v>
      </c>
      <c r="G273" s="6" t="str">
        <f t="shared" si="20"/>
        <v>module=xeduc</v>
      </c>
    </row>
    <row r="274" spans="1:7" ht="30" customHeight="1">
      <c r="A274" s="3" t="s">
        <v>121</v>
      </c>
      <c r="B274" s="3" t="s">
        <v>2</v>
      </c>
      <c r="C274" s="3" t="s">
        <v>5189</v>
      </c>
      <c r="D274" s="3" t="s">
        <v>7487</v>
      </c>
      <c r="E274" s="12" t="s">
        <v>8802</v>
      </c>
      <c r="F274" s="6" t="str">
        <f t="shared" si="19"/>
        <v>module=educ</v>
      </c>
      <c r="G274" s="6" t="str">
        <f t="shared" si="20"/>
        <v>module=xeduc</v>
      </c>
    </row>
    <row r="275" spans="1:7" ht="30" customHeight="1">
      <c r="A275" s="3" t="s">
        <v>121</v>
      </c>
      <c r="B275" s="3" t="s">
        <v>2</v>
      </c>
      <c r="C275" s="3" t="s">
        <v>5190</v>
      </c>
      <c r="D275" s="3" t="s">
        <v>7488</v>
      </c>
      <c r="E275" s="12" t="s">
        <v>8803</v>
      </c>
      <c r="F275" s="6" t="str">
        <f t="shared" si="19"/>
        <v>module=educ</v>
      </c>
      <c r="G275" s="6" t="str">
        <f t="shared" si="20"/>
        <v>module=xeduc</v>
      </c>
    </row>
    <row r="276" spans="1:7" ht="30" customHeight="1">
      <c r="A276" s="3" t="s">
        <v>121</v>
      </c>
      <c r="B276" s="3" t="s">
        <v>2</v>
      </c>
      <c r="C276" s="3" t="s">
        <v>5191</v>
      </c>
      <c r="D276" s="3" t="s">
        <v>7489</v>
      </c>
      <c r="E276" s="12" t="s">
        <v>8804</v>
      </c>
      <c r="F276" s="6" t="str">
        <f t="shared" si="19"/>
        <v>module=educ</v>
      </c>
      <c r="G276" s="6" t="str">
        <f t="shared" si="20"/>
        <v>module=xeduc</v>
      </c>
    </row>
    <row r="277" spans="1:7" ht="30" customHeight="1">
      <c r="A277" s="3" t="s">
        <v>121</v>
      </c>
      <c r="B277" s="3" t="s">
        <v>2</v>
      </c>
      <c r="C277" s="3" t="s">
        <v>5192</v>
      </c>
      <c r="D277" s="3" t="s">
        <v>7490</v>
      </c>
      <c r="E277" s="12" t="s">
        <v>8805</v>
      </c>
      <c r="F277" s="6" t="str">
        <f t="shared" si="19"/>
        <v>module=educ</v>
      </c>
      <c r="G277" s="6" t="str">
        <f t="shared" si="20"/>
        <v>module=xeduc</v>
      </c>
    </row>
    <row r="278" spans="1:7" ht="30" customHeight="1">
      <c r="A278" s="3" t="s">
        <v>121</v>
      </c>
      <c r="B278" s="3" t="s">
        <v>2</v>
      </c>
      <c r="C278" s="3" t="s">
        <v>5193</v>
      </c>
      <c r="D278" s="3" t="s">
        <v>7491</v>
      </c>
      <c r="E278" s="12" t="s">
        <v>8806</v>
      </c>
      <c r="F278" s="6" t="str">
        <f t="shared" si="19"/>
        <v>module=educ</v>
      </c>
      <c r="G278" s="6" t="str">
        <f t="shared" si="20"/>
        <v>module=xeduc</v>
      </c>
    </row>
    <row r="279" spans="1:7" ht="30" customHeight="1">
      <c r="A279" s="3" t="s">
        <v>121</v>
      </c>
      <c r="B279" s="3" t="s">
        <v>2</v>
      </c>
      <c r="C279" s="3" t="s">
        <v>5194</v>
      </c>
      <c r="D279" s="3" t="s">
        <v>7492</v>
      </c>
      <c r="E279" s="12" t="s">
        <v>8807</v>
      </c>
      <c r="F279" s="6" t="str">
        <f t="shared" si="19"/>
        <v>module=educ</v>
      </c>
      <c r="G279" s="6" t="str">
        <f t="shared" si="20"/>
        <v>module=xeduc</v>
      </c>
    </row>
    <row r="280" spans="1:7" ht="30" customHeight="1">
      <c r="A280" s="3" t="s">
        <v>121</v>
      </c>
      <c r="B280" s="3" t="s">
        <v>2</v>
      </c>
      <c r="C280" s="3" t="s">
        <v>5195</v>
      </c>
      <c r="D280" s="3" t="s">
        <v>7493</v>
      </c>
      <c r="E280" s="12" t="s">
        <v>8808</v>
      </c>
      <c r="F280" s="6" t="str">
        <f t="shared" si="19"/>
        <v>module=educ</v>
      </c>
      <c r="G280" s="6" t="str">
        <f t="shared" si="20"/>
        <v>module=xeduc</v>
      </c>
    </row>
    <row r="281" spans="1:7" ht="30" customHeight="1">
      <c r="A281" s="3" t="s">
        <v>121</v>
      </c>
      <c r="B281" s="3" t="s">
        <v>2</v>
      </c>
      <c r="C281" s="3" t="s">
        <v>5196</v>
      </c>
      <c r="D281" s="3" t="s">
        <v>7494</v>
      </c>
      <c r="E281" s="12" t="s">
        <v>8809</v>
      </c>
      <c r="F281" s="6" t="str">
        <f t="shared" si="19"/>
        <v>module=educ</v>
      </c>
      <c r="G281" s="6" t="str">
        <f t="shared" si="20"/>
        <v>module=xeduc</v>
      </c>
    </row>
    <row r="282" spans="1:7" ht="30" customHeight="1">
      <c r="A282" s="3" t="s">
        <v>121</v>
      </c>
      <c r="B282" s="3" t="s">
        <v>2</v>
      </c>
      <c r="C282" s="3" t="s">
        <v>5197</v>
      </c>
      <c r="D282" s="3" t="s">
        <v>7495</v>
      </c>
      <c r="E282" s="12" t="s">
        <v>8810</v>
      </c>
      <c r="F282" s="6" t="str">
        <f t="shared" si="19"/>
        <v>module=educ</v>
      </c>
      <c r="G282" s="6" t="str">
        <f t="shared" si="20"/>
        <v>module=xeduc</v>
      </c>
    </row>
    <row r="283" spans="1:7" ht="30" customHeight="1">
      <c r="A283" s="3" t="s">
        <v>121</v>
      </c>
      <c r="B283" s="3" t="s">
        <v>2</v>
      </c>
      <c r="C283" s="3" t="s">
        <v>5198</v>
      </c>
      <c r="D283" s="3" t="s">
        <v>7496</v>
      </c>
      <c r="E283" s="12" t="s">
        <v>8811</v>
      </c>
      <c r="F283" s="6" t="str">
        <f t="shared" si="19"/>
        <v>module=educ</v>
      </c>
      <c r="G283" s="6" t="str">
        <f t="shared" si="20"/>
        <v>module=xeduc</v>
      </c>
    </row>
    <row r="284" spans="1:7" ht="30" customHeight="1">
      <c r="A284" s="3" t="s">
        <v>121</v>
      </c>
      <c r="B284" s="3" t="s">
        <v>2</v>
      </c>
      <c r="C284" s="3" t="s">
        <v>5199</v>
      </c>
      <c r="D284" s="3" t="s">
        <v>7497</v>
      </c>
      <c r="E284" s="12" t="s">
        <v>8812</v>
      </c>
      <c r="F284" s="6" t="str">
        <f t="shared" si="19"/>
        <v>module=educ</v>
      </c>
      <c r="G284" s="6" t="str">
        <f t="shared" si="20"/>
        <v>module=xeduc</v>
      </c>
    </row>
    <row r="285" spans="1:7" ht="30" customHeight="1">
      <c r="A285" s="3" t="s">
        <v>121</v>
      </c>
      <c r="B285" s="3" t="s">
        <v>2</v>
      </c>
      <c r="C285" s="3" t="s">
        <v>5200</v>
      </c>
      <c r="D285" s="3" t="s">
        <v>7498</v>
      </c>
      <c r="E285" s="12" t="s">
        <v>8813</v>
      </c>
      <c r="F285" s="6" t="str">
        <f t="shared" si="19"/>
        <v>module=educ</v>
      </c>
      <c r="G285" s="6" t="str">
        <f t="shared" si="20"/>
        <v>module=xeduc</v>
      </c>
    </row>
    <row r="286" spans="1:7" ht="30" customHeight="1">
      <c r="A286" s="3" t="s">
        <v>121</v>
      </c>
      <c r="B286" s="3" t="s">
        <v>2</v>
      </c>
      <c r="C286" s="3" t="s">
        <v>5201</v>
      </c>
      <c r="D286" s="3" t="s">
        <v>7499</v>
      </c>
      <c r="E286" s="12" t="s">
        <v>8814</v>
      </c>
      <c r="F286" s="6" t="str">
        <f t="shared" si="19"/>
        <v>module=educ</v>
      </c>
      <c r="G286" s="6" t="str">
        <f t="shared" si="20"/>
        <v>module=xeduc</v>
      </c>
    </row>
    <row r="287" spans="1:7" ht="30" customHeight="1">
      <c r="A287" s="3" t="s">
        <v>121</v>
      </c>
      <c r="B287" s="3" t="s">
        <v>2</v>
      </c>
      <c r="C287" s="3" t="s">
        <v>5202</v>
      </c>
      <c r="D287" s="3" t="s">
        <v>7500</v>
      </c>
      <c r="E287" s="12" t="s">
        <v>8815</v>
      </c>
      <c r="F287" s="6" t="str">
        <f t="shared" si="19"/>
        <v>module=educ</v>
      </c>
      <c r="G287" s="6" t="str">
        <f t="shared" si="20"/>
        <v>module=xeduc</v>
      </c>
    </row>
    <row r="288" spans="1:7" ht="30" customHeight="1">
      <c r="A288" s="3" t="s">
        <v>121</v>
      </c>
      <c r="B288" s="3" t="s">
        <v>2</v>
      </c>
      <c r="C288" s="3" t="s">
        <v>5203</v>
      </c>
      <c r="D288" s="3" t="s">
        <v>7501</v>
      </c>
      <c r="E288" s="12" t="s">
        <v>8816</v>
      </c>
      <c r="F288" s="6" t="str">
        <f t="shared" si="19"/>
        <v>module=educ</v>
      </c>
      <c r="G288" s="6" t="str">
        <f t="shared" si="20"/>
        <v>module=xeduc</v>
      </c>
    </row>
    <row r="289" spans="1:7" ht="30" customHeight="1">
      <c r="A289" s="3" t="s">
        <v>121</v>
      </c>
      <c r="B289" s="3" t="s">
        <v>2</v>
      </c>
      <c r="C289" s="3" t="s">
        <v>5204</v>
      </c>
      <c r="D289" s="3" t="s">
        <v>7502</v>
      </c>
      <c r="E289" s="12" t="s">
        <v>8817</v>
      </c>
      <c r="F289" s="6" t="str">
        <f t="shared" si="19"/>
        <v>module=educ</v>
      </c>
      <c r="G289" s="6" t="str">
        <f t="shared" si="20"/>
        <v>module=xeduc</v>
      </c>
    </row>
    <row r="290" spans="1:7" ht="30" customHeight="1">
      <c r="A290" s="3" t="s">
        <v>121</v>
      </c>
      <c r="B290" s="3" t="s">
        <v>2</v>
      </c>
      <c r="C290" s="3" t="s">
        <v>5205</v>
      </c>
      <c r="D290" s="3" t="s">
        <v>7503</v>
      </c>
      <c r="E290" s="12" t="s">
        <v>8818</v>
      </c>
      <c r="F290" s="6" t="str">
        <f t="shared" si="19"/>
        <v>module=educ</v>
      </c>
      <c r="G290" s="6" t="str">
        <f t="shared" si="20"/>
        <v>module=xeduc</v>
      </c>
    </row>
    <row r="291" spans="1:7" ht="30" customHeight="1">
      <c r="A291" s="3" t="s">
        <v>121</v>
      </c>
      <c r="B291" s="3" t="s">
        <v>2</v>
      </c>
      <c r="C291" s="3" t="s">
        <v>5206</v>
      </c>
      <c r="D291" s="3" t="s">
        <v>7504</v>
      </c>
      <c r="E291" s="12" t="s">
        <v>8819</v>
      </c>
      <c r="F291" s="6" t="str">
        <f t="shared" si="19"/>
        <v>module=educ</v>
      </c>
      <c r="G291" s="6" t="str">
        <f t="shared" si="20"/>
        <v>module=xeduc</v>
      </c>
    </row>
    <row r="292" spans="1:7" ht="30" customHeight="1">
      <c r="A292" s="3" t="s">
        <v>121</v>
      </c>
      <c r="B292" s="3" t="s">
        <v>2</v>
      </c>
      <c r="C292" s="3" t="s">
        <v>5207</v>
      </c>
      <c r="D292" s="3" t="s">
        <v>7505</v>
      </c>
      <c r="E292" s="12" t="s">
        <v>8820</v>
      </c>
      <c r="F292" s="6" t="str">
        <f t="shared" si="19"/>
        <v>module=educ</v>
      </c>
      <c r="G292" s="6" t="str">
        <f t="shared" si="20"/>
        <v>module=xeduc</v>
      </c>
    </row>
    <row r="293" spans="1:7" ht="30" customHeight="1">
      <c r="A293" s="3" t="s">
        <v>121</v>
      </c>
      <c r="B293" s="3" t="s">
        <v>2</v>
      </c>
      <c r="C293" s="3" t="s">
        <v>5208</v>
      </c>
      <c r="D293" s="3" t="s">
        <v>7506</v>
      </c>
      <c r="E293" s="12" t="s">
        <v>8821</v>
      </c>
      <c r="F293" s="6" t="str">
        <f t="shared" si="19"/>
        <v>module=educ</v>
      </c>
      <c r="G293" s="6" t="str">
        <f t="shared" si="20"/>
        <v>module=xeduc</v>
      </c>
    </row>
    <row r="294" spans="1:7" ht="30" customHeight="1">
      <c r="A294" s="3" t="s">
        <v>121</v>
      </c>
      <c r="B294" s="3" t="s">
        <v>4</v>
      </c>
      <c r="C294" s="3" t="s">
        <v>5209</v>
      </c>
      <c r="D294" s="3" t="s">
        <v>5209</v>
      </c>
      <c r="E294" s="12" t="s">
        <v>8822</v>
      </c>
      <c r="F294" s="3" t="s">
        <v>114</v>
      </c>
      <c r="G294" s="6" t="str">
        <f t="shared" si="20"/>
        <v>module=xeduc</v>
      </c>
    </row>
    <row r="295" spans="1:7" ht="30" customHeight="1">
      <c r="A295" s="3" t="s">
        <v>121</v>
      </c>
      <c r="B295" s="3" t="s">
        <v>4</v>
      </c>
      <c r="C295" s="3" t="s">
        <v>5210</v>
      </c>
      <c r="D295" s="3" t="s">
        <v>5210</v>
      </c>
      <c r="E295" s="12" t="s">
        <v>8823</v>
      </c>
      <c r="F295" s="3" t="s">
        <v>114</v>
      </c>
      <c r="G295" s="6" t="str">
        <f t="shared" si="20"/>
        <v>module=xeduc</v>
      </c>
    </row>
    <row r="296" spans="1:7" ht="30" customHeight="1">
      <c r="A296" s="3" t="s">
        <v>121</v>
      </c>
      <c r="B296" s="3" t="s">
        <v>4</v>
      </c>
      <c r="C296" s="3" t="s">
        <v>5211</v>
      </c>
      <c r="D296" s="3" t="s">
        <v>5211</v>
      </c>
      <c r="E296" s="12" t="s">
        <v>8824</v>
      </c>
      <c r="F296" s="3" t="s">
        <v>114</v>
      </c>
      <c r="G296" s="6" t="str">
        <f t="shared" si="20"/>
        <v>module=xeduc</v>
      </c>
    </row>
    <row r="297" spans="1:7" ht="30" customHeight="1">
      <c r="A297" s="3" t="s">
        <v>121</v>
      </c>
      <c r="B297" s="3" t="s">
        <v>4</v>
      </c>
      <c r="C297" s="3" t="s">
        <v>5212</v>
      </c>
      <c r="D297" s="3" t="s">
        <v>5212</v>
      </c>
      <c r="E297" s="12" t="s">
        <v>8825</v>
      </c>
      <c r="F297" s="3" t="s">
        <v>114</v>
      </c>
      <c r="G297" s="6" t="str">
        <f t="shared" si="20"/>
        <v>module=xeduc</v>
      </c>
    </row>
    <row r="298" spans="1:7" ht="30" customHeight="1">
      <c r="A298" s="3" t="s">
        <v>4900</v>
      </c>
      <c r="B298" s="3" t="s">
        <v>3</v>
      </c>
      <c r="C298" s="3" t="s">
        <v>5213</v>
      </c>
      <c r="D298" s="3" t="s">
        <v>5213</v>
      </c>
      <c r="E298" s="12" t="s">
        <v>8826</v>
      </c>
      <c r="F298" s="6" t="str">
        <f t="shared" ref="F298:F318" si="21">HYPERLINK("http://www.ssc.wisc.edu/wlsresearch/documentation/waves/?wave=wls92&amp;module=emja","module=emja")</f>
        <v>module=emja</v>
      </c>
      <c r="G298" s="3" t="s">
        <v>114</v>
      </c>
    </row>
    <row r="299" spans="1:7" ht="30" customHeight="1">
      <c r="A299" s="3" t="s">
        <v>4900</v>
      </c>
      <c r="B299" s="3" t="s">
        <v>3</v>
      </c>
      <c r="C299" s="3" t="s">
        <v>5214</v>
      </c>
      <c r="D299" s="3" t="s">
        <v>5214</v>
      </c>
      <c r="E299" s="12" t="s">
        <v>8827</v>
      </c>
      <c r="F299" s="6" t="str">
        <f t="shared" si="21"/>
        <v>module=emja</v>
      </c>
      <c r="G299" s="3" t="s">
        <v>114</v>
      </c>
    </row>
    <row r="300" spans="1:7" ht="30" customHeight="1">
      <c r="A300" s="3" t="s">
        <v>4900</v>
      </c>
      <c r="B300" s="3" t="s">
        <v>3</v>
      </c>
      <c r="C300" s="3" t="s">
        <v>5215</v>
      </c>
      <c r="D300" s="3" t="s">
        <v>5215</v>
      </c>
      <c r="E300" s="12" t="s">
        <v>8828</v>
      </c>
      <c r="F300" s="6" t="str">
        <f t="shared" si="21"/>
        <v>module=emja</v>
      </c>
      <c r="G300" s="3" t="s">
        <v>114</v>
      </c>
    </row>
    <row r="301" spans="1:7" ht="30" customHeight="1">
      <c r="A301" s="3" t="s">
        <v>4900</v>
      </c>
      <c r="B301" s="3" t="s">
        <v>3</v>
      </c>
      <c r="C301" s="3" t="s">
        <v>5216</v>
      </c>
      <c r="D301" s="3" t="s">
        <v>5216</v>
      </c>
      <c r="E301" s="12" t="s">
        <v>8829</v>
      </c>
      <c r="F301" s="6" t="str">
        <f t="shared" si="21"/>
        <v>module=emja</v>
      </c>
      <c r="G301" s="3" t="s">
        <v>114</v>
      </c>
    </row>
    <row r="302" spans="1:7" ht="30" customHeight="1">
      <c r="A302" s="3" t="s">
        <v>4900</v>
      </c>
      <c r="B302" s="3" t="s">
        <v>3</v>
      </c>
      <c r="C302" s="3" t="s">
        <v>5217</v>
      </c>
      <c r="D302" s="3" t="s">
        <v>5217</v>
      </c>
      <c r="E302" s="12" t="s">
        <v>8830</v>
      </c>
      <c r="F302" s="6" t="str">
        <f t="shared" si="21"/>
        <v>module=emja</v>
      </c>
      <c r="G302" s="3" t="s">
        <v>114</v>
      </c>
    </row>
    <row r="303" spans="1:7" ht="30" customHeight="1">
      <c r="A303" s="3" t="s">
        <v>4900</v>
      </c>
      <c r="B303" s="3" t="s">
        <v>3</v>
      </c>
      <c r="C303" s="3" t="s">
        <v>5218</v>
      </c>
      <c r="D303" s="3" t="s">
        <v>5218</v>
      </c>
      <c r="E303" s="12" t="s">
        <v>8831</v>
      </c>
      <c r="F303" s="6" t="str">
        <f t="shared" si="21"/>
        <v>module=emja</v>
      </c>
      <c r="G303" s="3" t="s">
        <v>114</v>
      </c>
    </row>
    <row r="304" spans="1:7" ht="30" customHeight="1">
      <c r="A304" s="3" t="s">
        <v>4900</v>
      </c>
      <c r="B304" s="3" t="s">
        <v>3</v>
      </c>
      <c r="C304" s="3" t="s">
        <v>5219</v>
      </c>
      <c r="D304" s="3" t="s">
        <v>5219</v>
      </c>
      <c r="E304" s="12" t="s">
        <v>8832</v>
      </c>
      <c r="F304" s="6" t="str">
        <f t="shared" si="21"/>
        <v>module=emja</v>
      </c>
      <c r="G304" s="3" t="s">
        <v>114</v>
      </c>
    </row>
    <row r="305" spans="1:7" ht="30" customHeight="1">
      <c r="A305" s="3" t="s">
        <v>4900</v>
      </c>
      <c r="B305" s="3" t="s">
        <v>3</v>
      </c>
      <c r="C305" s="3" t="s">
        <v>5220</v>
      </c>
      <c r="D305" s="3" t="s">
        <v>5220</v>
      </c>
      <c r="E305" s="12" t="s">
        <v>8833</v>
      </c>
      <c r="F305" s="6" t="str">
        <f t="shared" si="21"/>
        <v>module=emja</v>
      </c>
      <c r="G305" s="3" t="s">
        <v>114</v>
      </c>
    </row>
    <row r="306" spans="1:7" ht="30" customHeight="1">
      <c r="A306" s="3" t="s">
        <v>4900</v>
      </c>
      <c r="B306" s="3" t="s">
        <v>3</v>
      </c>
      <c r="C306" s="3" t="s">
        <v>5221</v>
      </c>
      <c r="D306" s="3" t="s">
        <v>5221</v>
      </c>
      <c r="E306" s="12" t="s">
        <v>8834</v>
      </c>
      <c r="F306" s="6" t="str">
        <f t="shared" si="21"/>
        <v>module=emja</v>
      </c>
      <c r="G306" s="3" t="s">
        <v>114</v>
      </c>
    </row>
    <row r="307" spans="1:7" ht="30" customHeight="1">
      <c r="A307" s="3" t="s">
        <v>4900</v>
      </c>
      <c r="B307" s="3" t="s">
        <v>3</v>
      </c>
      <c r="C307" s="3" t="s">
        <v>5222</v>
      </c>
      <c r="D307" s="3" t="s">
        <v>5222</v>
      </c>
      <c r="E307" s="12" t="s">
        <v>8835</v>
      </c>
      <c r="F307" s="6" t="str">
        <f t="shared" si="21"/>
        <v>module=emja</v>
      </c>
      <c r="G307" s="3" t="s">
        <v>114</v>
      </c>
    </row>
    <row r="308" spans="1:7" ht="30" customHeight="1">
      <c r="A308" s="3" t="s">
        <v>4900</v>
      </c>
      <c r="B308" s="3" t="s">
        <v>3</v>
      </c>
      <c r="C308" s="3" t="s">
        <v>5223</v>
      </c>
      <c r="D308" s="3" t="s">
        <v>5223</v>
      </c>
      <c r="E308" s="12" t="s">
        <v>8836</v>
      </c>
      <c r="F308" s="6" t="str">
        <f t="shared" si="21"/>
        <v>module=emja</v>
      </c>
      <c r="G308" s="3" t="s">
        <v>114</v>
      </c>
    </row>
    <row r="309" spans="1:7" ht="30" customHeight="1">
      <c r="A309" s="3" t="s">
        <v>4900</v>
      </c>
      <c r="B309" s="3" t="s">
        <v>3</v>
      </c>
      <c r="C309" s="3" t="s">
        <v>5224</v>
      </c>
      <c r="D309" s="3" t="s">
        <v>5224</v>
      </c>
      <c r="E309" s="12" t="s">
        <v>8837</v>
      </c>
      <c r="F309" s="6" t="str">
        <f t="shared" si="21"/>
        <v>module=emja</v>
      </c>
      <c r="G309" s="3" t="s">
        <v>114</v>
      </c>
    </row>
    <row r="310" spans="1:7" ht="30" customHeight="1">
      <c r="A310" s="3" t="s">
        <v>4900</v>
      </c>
      <c r="B310" s="3" t="s">
        <v>3</v>
      </c>
      <c r="C310" s="3" t="s">
        <v>5225</v>
      </c>
      <c r="D310" s="3" t="s">
        <v>5225</v>
      </c>
      <c r="E310" s="12" t="s">
        <v>8838</v>
      </c>
      <c r="F310" s="6" t="str">
        <f t="shared" si="21"/>
        <v>module=emja</v>
      </c>
      <c r="G310" s="3" t="s">
        <v>114</v>
      </c>
    </row>
    <row r="311" spans="1:7" ht="30" customHeight="1">
      <c r="A311" s="3" t="s">
        <v>4900</v>
      </c>
      <c r="B311" s="3" t="s">
        <v>3</v>
      </c>
      <c r="C311" s="3" t="s">
        <v>5226</v>
      </c>
      <c r="D311" s="3" t="s">
        <v>5226</v>
      </c>
      <c r="E311" s="12" t="s">
        <v>8839</v>
      </c>
      <c r="F311" s="6" t="str">
        <f t="shared" si="21"/>
        <v>module=emja</v>
      </c>
      <c r="G311" s="3" t="s">
        <v>114</v>
      </c>
    </row>
    <row r="312" spans="1:7" ht="30" customHeight="1">
      <c r="A312" s="3" t="s">
        <v>4900</v>
      </c>
      <c r="B312" s="3" t="s">
        <v>3</v>
      </c>
      <c r="C312" s="3" t="s">
        <v>5227</v>
      </c>
      <c r="D312" s="3" t="s">
        <v>5227</v>
      </c>
      <c r="E312" s="12" t="s">
        <v>8840</v>
      </c>
      <c r="F312" s="6" t="str">
        <f t="shared" si="21"/>
        <v>module=emja</v>
      </c>
      <c r="G312" s="3" t="s">
        <v>114</v>
      </c>
    </row>
    <row r="313" spans="1:7" ht="30" customHeight="1">
      <c r="A313" s="3" t="s">
        <v>4900</v>
      </c>
      <c r="B313" s="3" t="s">
        <v>3</v>
      </c>
      <c r="C313" s="3" t="s">
        <v>5228</v>
      </c>
      <c r="D313" s="3" t="s">
        <v>5228</v>
      </c>
      <c r="E313" s="12" t="s">
        <v>8841</v>
      </c>
      <c r="F313" s="6" t="str">
        <f t="shared" si="21"/>
        <v>module=emja</v>
      </c>
      <c r="G313" s="3" t="s">
        <v>114</v>
      </c>
    </row>
    <row r="314" spans="1:7" ht="30" customHeight="1">
      <c r="A314" s="3" t="s">
        <v>4900</v>
      </c>
      <c r="B314" s="3" t="s">
        <v>3</v>
      </c>
      <c r="C314" s="3" t="s">
        <v>5229</v>
      </c>
      <c r="D314" s="3" t="s">
        <v>5229</v>
      </c>
      <c r="E314" s="12" t="s">
        <v>8842</v>
      </c>
      <c r="F314" s="6" t="str">
        <f t="shared" si="21"/>
        <v>module=emja</v>
      </c>
      <c r="G314" s="3" t="s">
        <v>114</v>
      </c>
    </row>
    <row r="315" spans="1:7" ht="30" customHeight="1">
      <c r="A315" s="3" t="s">
        <v>4900</v>
      </c>
      <c r="B315" s="3" t="s">
        <v>3</v>
      </c>
      <c r="C315" s="3" t="s">
        <v>5230</v>
      </c>
      <c r="D315" s="3" t="s">
        <v>5230</v>
      </c>
      <c r="E315" s="12" t="s">
        <v>8843</v>
      </c>
      <c r="F315" s="6" t="str">
        <f t="shared" si="21"/>
        <v>module=emja</v>
      </c>
      <c r="G315" s="3" t="s">
        <v>114</v>
      </c>
    </row>
    <row r="316" spans="1:7" ht="30" customHeight="1">
      <c r="A316" s="3" t="s">
        <v>4900</v>
      </c>
      <c r="B316" s="3" t="s">
        <v>3</v>
      </c>
      <c r="C316" s="3" t="s">
        <v>5231</v>
      </c>
      <c r="D316" s="3" t="s">
        <v>5231</v>
      </c>
      <c r="E316" s="12" t="s">
        <v>8844</v>
      </c>
      <c r="F316" s="6" t="str">
        <f t="shared" si="21"/>
        <v>module=emja</v>
      </c>
      <c r="G316" s="3" t="s">
        <v>114</v>
      </c>
    </row>
    <row r="317" spans="1:7" ht="30" customHeight="1">
      <c r="A317" s="3" t="s">
        <v>4900</v>
      </c>
      <c r="B317" s="3" t="s">
        <v>3</v>
      </c>
      <c r="C317" s="3" t="s">
        <v>5232</v>
      </c>
      <c r="D317" s="3" t="s">
        <v>5232</v>
      </c>
      <c r="E317" s="12" t="s">
        <v>8845</v>
      </c>
      <c r="F317" s="6" t="str">
        <f t="shared" si="21"/>
        <v>module=emja</v>
      </c>
      <c r="G317" s="3" t="s">
        <v>114</v>
      </c>
    </row>
    <row r="318" spans="1:7" ht="30" customHeight="1">
      <c r="A318" s="3" t="s">
        <v>4900</v>
      </c>
      <c r="B318" s="3" t="s">
        <v>3</v>
      </c>
      <c r="C318" s="3" t="s">
        <v>5233</v>
      </c>
      <c r="D318" s="3" t="s">
        <v>5233</v>
      </c>
      <c r="E318" s="12" t="s">
        <v>8846</v>
      </c>
      <c r="F318" s="6" t="str">
        <f t="shared" si="21"/>
        <v>module=emja</v>
      </c>
      <c r="G318" s="3" t="s">
        <v>114</v>
      </c>
    </row>
    <row r="319" spans="1:7" ht="30" customHeight="1">
      <c r="A319" s="3" t="s">
        <v>2816</v>
      </c>
      <c r="B319" s="3" t="s">
        <v>3</v>
      </c>
      <c r="C319" s="3" t="s">
        <v>5234</v>
      </c>
      <c r="D319" s="3" t="s">
        <v>5234</v>
      </c>
      <c r="E319" s="12" t="s">
        <v>8847</v>
      </c>
      <c r="F319" s="6" t="str">
        <f t="shared" ref="F319:F382" si="22">HYPERLINK("http://www.ssc.wisc.edu/wlsresearch/documentation/waves/?wave=wls92&amp;module=emjc","module=emjc")</f>
        <v>module=emjc</v>
      </c>
      <c r="G319" s="3" t="s">
        <v>114</v>
      </c>
    </row>
    <row r="320" spans="1:7" ht="30" customHeight="1">
      <c r="A320" s="3" t="s">
        <v>2816</v>
      </c>
      <c r="B320" s="3" t="s">
        <v>3</v>
      </c>
      <c r="C320" s="3" t="s">
        <v>5235</v>
      </c>
      <c r="D320" s="3" t="s">
        <v>5235</v>
      </c>
      <c r="E320" s="12" t="s">
        <v>8848</v>
      </c>
      <c r="F320" s="6" t="str">
        <f t="shared" si="22"/>
        <v>module=emjc</v>
      </c>
      <c r="G320" s="3" t="s">
        <v>114</v>
      </c>
    </row>
    <row r="321" spans="1:7" ht="30" customHeight="1">
      <c r="A321" s="3" t="s">
        <v>2816</v>
      </c>
      <c r="B321" s="3" t="s">
        <v>3</v>
      </c>
      <c r="C321" s="3" t="s">
        <v>5236</v>
      </c>
      <c r="D321" s="3" t="s">
        <v>5236</v>
      </c>
      <c r="E321" s="12" t="s">
        <v>8849</v>
      </c>
      <c r="F321" s="6" t="str">
        <f t="shared" si="22"/>
        <v>module=emjc</v>
      </c>
      <c r="G321" s="3" t="s">
        <v>114</v>
      </c>
    </row>
    <row r="322" spans="1:7" ht="30" customHeight="1">
      <c r="A322" s="3" t="s">
        <v>2816</v>
      </c>
      <c r="B322" s="3" t="s">
        <v>3</v>
      </c>
      <c r="C322" s="3" t="s">
        <v>5237</v>
      </c>
      <c r="D322" s="3" t="s">
        <v>5237</v>
      </c>
      <c r="E322" s="12" t="s">
        <v>8850</v>
      </c>
      <c r="F322" s="6" t="str">
        <f t="shared" si="22"/>
        <v>module=emjc</v>
      </c>
      <c r="G322" s="3" t="s">
        <v>114</v>
      </c>
    </row>
    <row r="323" spans="1:7" ht="30" customHeight="1">
      <c r="A323" s="3" t="s">
        <v>2816</v>
      </c>
      <c r="B323" s="3" t="s">
        <v>3</v>
      </c>
      <c r="C323" s="3" t="s">
        <v>5238</v>
      </c>
      <c r="D323" s="3" t="s">
        <v>5238</v>
      </c>
      <c r="E323" s="12" t="s">
        <v>8851</v>
      </c>
      <c r="F323" s="6" t="str">
        <f t="shared" si="22"/>
        <v>module=emjc</v>
      </c>
      <c r="G323" s="3" t="s">
        <v>114</v>
      </c>
    </row>
    <row r="324" spans="1:7" ht="30" customHeight="1">
      <c r="A324" s="3" t="s">
        <v>2816</v>
      </c>
      <c r="B324" s="3" t="s">
        <v>3</v>
      </c>
      <c r="C324" s="3" t="s">
        <v>5239</v>
      </c>
      <c r="D324" s="3" t="s">
        <v>5239</v>
      </c>
      <c r="E324" s="12" t="s">
        <v>8852</v>
      </c>
      <c r="F324" s="6" t="str">
        <f t="shared" si="22"/>
        <v>module=emjc</v>
      </c>
      <c r="G324" s="3" t="s">
        <v>114</v>
      </c>
    </row>
    <row r="325" spans="1:7" ht="30" customHeight="1">
      <c r="A325" s="3" t="s">
        <v>2816</v>
      </c>
      <c r="B325" s="3" t="s">
        <v>3</v>
      </c>
      <c r="C325" s="3" t="s">
        <v>5240</v>
      </c>
      <c r="D325" s="3" t="s">
        <v>5240</v>
      </c>
      <c r="E325" s="12" t="s">
        <v>8853</v>
      </c>
      <c r="F325" s="6" t="str">
        <f t="shared" si="22"/>
        <v>module=emjc</v>
      </c>
      <c r="G325" s="3" t="s">
        <v>114</v>
      </c>
    </row>
    <row r="326" spans="1:7" ht="30" customHeight="1">
      <c r="A326" s="3" t="s">
        <v>2816</v>
      </c>
      <c r="B326" s="3" t="s">
        <v>3</v>
      </c>
      <c r="C326" s="3" t="s">
        <v>5241</v>
      </c>
      <c r="D326" s="3" t="s">
        <v>5241</v>
      </c>
      <c r="E326" s="12" t="s">
        <v>8854</v>
      </c>
      <c r="F326" s="6" t="str">
        <f t="shared" si="22"/>
        <v>module=emjc</v>
      </c>
      <c r="G326" s="3" t="s">
        <v>114</v>
      </c>
    </row>
    <row r="327" spans="1:7" ht="30" customHeight="1">
      <c r="A327" s="3" t="s">
        <v>2816</v>
      </c>
      <c r="B327" s="3" t="s">
        <v>3</v>
      </c>
      <c r="C327" s="3" t="s">
        <v>5242</v>
      </c>
      <c r="D327" s="3" t="s">
        <v>5242</v>
      </c>
      <c r="E327" s="12" t="s">
        <v>8855</v>
      </c>
      <c r="F327" s="6" t="str">
        <f t="shared" si="22"/>
        <v>module=emjc</v>
      </c>
      <c r="G327" s="3" t="s">
        <v>114</v>
      </c>
    </row>
    <row r="328" spans="1:7" ht="30" customHeight="1">
      <c r="A328" s="3" t="s">
        <v>2816</v>
      </c>
      <c r="B328" s="3" t="s">
        <v>3</v>
      </c>
      <c r="C328" s="3" t="s">
        <v>5243</v>
      </c>
      <c r="D328" s="3" t="s">
        <v>5243</v>
      </c>
      <c r="E328" s="12" t="s">
        <v>8856</v>
      </c>
      <c r="F328" s="6" t="str">
        <f t="shared" si="22"/>
        <v>module=emjc</v>
      </c>
      <c r="G328" s="3" t="s">
        <v>114</v>
      </c>
    </row>
    <row r="329" spans="1:7" ht="30" customHeight="1">
      <c r="A329" s="3" t="s">
        <v>2816</v>
      </c>
      <c r="B329" s="3" t="s">
        <v>3</v>
      </c>
      <c r="C329" s="3" t="s">
        <v>5244</v>
      </c>
      <c r="D329" s="3" t="s">
        <v>5244</v>
      </c>
      <c r="E329" s="12" t="s">
        <v>8857</v>
      </c>
      <c r="F329" s="6" t="str">
        <f t="shared" si="22"/>
        <v>module=emjc</v>
      </c>
      <c r="G329" s="3" t="s">
        <v>114</v>
      </c>
    </row>
    <row r="330" spans="1:7" ht="30" customHeight="1">
      <c r="A330" s="3" t="s">
        <v>2816</v>
      </c>
      <c r="B330" s="3" t="s">
        <v>3</v>
      </c>
      <c r="C330" s="3" t="s">
        <v>5245</v>
      </c>
      <c r="D330" s="3" t="s">
        <v>5245</v>
      </c>
      <c r="E330" s="12" t="s">
        <v>8858</v>
      </c>
      <c r="F330" s="6" t="str">
        <f t="shared" si="22"/>
        <v>module=emjc</v>
      </c>
      <c r="G330" s="3" t="s">
        <v>114</v>
      </c>
    </row>
    <row r="331" spans="1:7" ht="30" customHeight="1">
      <c r="A331" s="3" t="s">
        <v>2816</v>
      </c>
      <c r="B331" s="3" t="s">
        <v>3</v>
      </c>
      <c r="C331" s="3" t="s">
        <v>5246</v>
      </c>
      <c r="D331" s="3" t="s">
        <v>5246</v>
      </c>
      <c r="E331" s="12" t="s">
        <v>8859</v>
      </c>
      <c r="F331" s="6" t="str">
        <f t="shared" si="22"/>
        <v>module=emjc</v>
      </c>
      <c r="G331" s="3" t="s">
        <v>114</v>
      </c>
    </row>
    <row r="332" spans="1:7" ht="30" customHeight="1">
      <c r="A332" s="3" t="s">
        <v>2816</v>
      </c>
      <c r="B332" s="3" t="s">
        <v>3</v>
      </c>
      <c r="C332" s="3" t="s">
        <v>5247</v>
      </c>
      <c r="D332" s="3" t="s">
        <v>5247</v>
      </c>
      <c r="E332" s="12" t="s">
        <v>8860</v>
      </c>
      <c r="F332" s="6" t="str">
        <f t="shared" si="22"/>
        <v>module=emjc</v>
      </c>
      <c r="G332" s="3" t="s">
        <v>114</v>
      </c>
    </row>
    <row r="333" spans="1:7" ht="30" customHeight="1">
      <c r="A333" s="3" t="s">
        <v>2816</v>
      </c>
      <c r="B333" s="3" t="s">
        <v>3</v>
      </c>
      <c r="C333" s="3" t="s">
        <v>5248</v>
      </c>
      <c r="D333" s="3" t="s">
        <v>5248</v>
      </c>
      <c r="E333" s="12" t="s">
        <v>8861</v>
      </c>
      <c r="F333" s="6" t="str">
        <f t="shared" si="22"/>
        <v>module=emjc</v>
      </c>
      <c r="G333" s="3" t="s">
        <v>114</v>
      </c>
    </row>
    <row r="334" spans="1:7" ht="30" customHeight="1">
      <c r="A334" s="3" t="s">
        <v>2816</v>
      </c>
      <c r="B334" s="3" t="s">
        <v>3</v>
      </c>
      <c r="C334" s="3" t="s">
        <v>5249</v>
      </c>
      <c r="D334" s="3" t="s">
        <v>5249</v>
      </c>
      <c r="E334" s="12" t="s">
        <v>8862</v>
      </c>
      <c r="F334" s="6" t="str">
        <f t="shared" si="22"/>
        <v>module=emjc</v>
      </c>
      <c r="G334" s="3" t="s">
        <v>114</v>
      </c>
    </row>
    <row r="335" spans="1:7" ht="30" customHeight="1">
      <c r="A335" s="3" t="s">
        <v>2816</v>
      </c>
      <c r="B335" s="3" t="s">
        <v>3</v>
      </c>
      <c r="C335" s="3" t="s">
        <v>5250</v>
      </c>
      <c r="D335" s="3" t="s">
        <v>5250</v>
      </c>
      <c r="E335" s="12" t="s">
        <v>8863</v>
      </c>
      <c r="F335" s="6" t="str">
        <f t="shared" si="22"/>
        <v>module=emjc</v>
      </c>
      <c r="G335" s="3" t="s">
        <v>114</v>
      </c>
    </row>
    <row r="336" spans="1:7" ht="30" customHeight="1">
      <c r="A336" s="3" t="s">
        <v>2816</v>
      </c>
      <c r="B336" s="3" t="s">
        <v>3</v>
      </c>
      <c r="C336" s="3" t="s">
        <v>5251</v>
      </c>
      <c r="D336" s="3" t="s">
        <v>5251</v>
      </c>
      <c r="E336" s="12" t="s">
        <v>8864</v>
      </c>
      <c r="F336" s="6" t="str">
        <f t="shared" si="22"/>
        <v>module=emjc</v>
      </c>
      <c r="G336" s="3" t="s">
        <v>114</v>
      </c>
    </row>
    <row r="337" spans="1:7" ht="30" customHeight="1">
      <c r="A337" s="3" t="s">
        <v>2816</v>
      </c>
      <c r="B337" s="3" t="s">
        <v>3</v>
      </c>
      <c r="C337" s="3" t="s">
        <v>5252</v>
      </c>
      <c r="D337" s="3" t="s">
        <v>5252</v>
      </c>
      <c r="E337" s="12" t="s">
        <v>8865</v>
      </c>
      <c r="F337" s="6" t="str">
        <f t="shared" si="22"/>
        <v>module=emjc</v>
      </c>
      <c r="G337" s="3" t="s">
        <v>114</v>
      </c>
    </row>
    <row r="338" spans="1:7" ht="30" customHeight="1">
      <c r="A338" s="3" t="s">
        <v>2816</v>
      </c>
      <c r="B338" s="3" t="s">
        <v>3</v>
      </c>
      <c r="C338" s="3" t="s">
        <v>5253</v>
      </c>
      <c r="D338" s="3" t="s">
        <v>5253</v>
      </c>
      <c r="E338" s="12" t="s">
        <v>8866</v>
      </c>
      <c r="F338" s="6" t="str">
        <f t="shared" si="22"/>
        <v>module=emjc</v>
      </c>
      <c r="G338" s="3" t="s">
        <v>114</v>
      </c>
    </row>
    <row r="339" spans="1:7" ht="30" customHeight="1">
      <c r="A339" s="3" t="s">
        <v>2816</v>
      </c>
      <c r="B339" s="3" t="s">
        <v>3</v>
      </c>
      <c r="C339" s="3" t="s">
        <v>5254</v>
      </c>
      <c r="D339" s="3" t="s">
        <v>5254</v>
      </c>
      <c r="E339" s="12" t="s">
        <v>8867</v>
      </c>
      <c r="F339" s="6" t="str">
        <f t="shared" si="22"/>
        <v>module=emjc</v>
      </c>
      <c r="G339" s="3" t="s">
        <v>114</v>
      </c>
    </row>
    <row r="340" spans="1:7" ht="30" customHeight="1">
      <c r="A340" s="3" t="s">
        <v>2816</v>
      </c>
      <c r="B340" s="3" t="s">
        <v>3</v>
      </c>
      <c r="C340" s="3" t="s">
        <v>5255</v>
      </c>
      <c r="D340" s="3" t="s">
        <v>5255</v>
      </c>
      <c r="E340" s="12" t="s">
        <v>8868</v>
      </c>
      <c r="F340" s="6" t="str">
        <f t="shared" si="22"/>
        <v>module=emjc</v>
      </c>
      <c r="G340" s="3" t="s">
        <v>114</v>
      </c>
    </row>
    <row r="341" spans="1:7" ht="30" customHeight="1">
      <c r="A341" s="3" t="s">
        <v>2816</v>
      </c>
      <c r="B341" s="3" t="s">
        <v>3</v>
      </c>
      <c r="C341" s="3" t="s">
        <v>5256</v>
      </c>
      <c r="D341" s="3" t="s">
        <v>5256</v>
      </c>
      <c r="E341" s="12" t="s">
        <v>8869</v>
      </c>
      <c r="F341" s="6" t="str">
        <f t="shared" si="22"/>
        <v>module=emjc</v>
      </c>
      <c r="G341" s="3" t="s">
        <v>114</v>
      </c>
    </row>
    <row r="342" spans="1:7" ht="30" customHeight="1">
      <c r="A342" s="3" t="s">
        <v>2816</v>
      </c>
      <c r="B342" s="3" t="s">
        <v>3</v>
      </c>
      <c r="C342" s="3" t="s">
        <v>5257</v>
      </c>
      <c r="D342" s="3" t="s">
        <v>5257</v>
      </c>
      <c r="E342" s="12" t="s">
        <v>8870</v>
      </c>
      <c r="F342" s="6" t="str">
        <f t="shared" si="22"/>
        <v>module=emjc</v>
      </c>
      <c r="G342" s="3" t="s">
        <v>114</v>
      </c>
    </row>
    <row r="343" spans="1:7" ht="30" customHeight="1">
      <c r="A343" s="3" t="s">
        <v>2816</v>
      </c>
      <c r="B343" s="3" t="s">
        <v>3</v>
      </c>
      <c r="C343" s="3" t="s">
        <v>5258</v>
      </c>
      <c r="D343" s="3" t="s">
        <v>5258</v>
      </c>
      <c r="E343" s="12" t="s">
        <v>8871</v>
      </c>
      <c r="F343" s="6" t="str">
        <f t="shared" si="22"/>
        <v>module=emjc</v>
      </c>
      <c r="G343" s="3" t="s">
        <v>114</v>
      </c>
    </row>
    <row r="344" spans="1:7" ht="30" customHeight="1">
      <c r="A344" s="3" t="s">
        <v>2816</v>
      </c>
      <c r="B344" s="3" t="s">
        <v>3</v>
      </c>
      <c r="C344" s="3" t="s">
        <v>5259</v>
      </c>
      <c r="D344" s="3" t="s">
        <v>5259</v>
      </c>
      <c r="E344" s="12" t="s">
        <v>8872</v>
      </c>
      <c r="F344" s="6" t="str">
        <f t="shared" si="22"/>
        <v>module=emjc</v>
      </c>
      <c r="G344" s="3" t="s">
        <v>114</v>
      </c>
    </row>
    <row r="345" spans="1:7" ht="30" customHeight="1">
      <c r="A345" s="3" t="s">
        <v>2816</v>
      </c>
      <c r="B345" s="3" t="s">
        <v>3</v>
      </c>
      <c r="C345" s="3" t="s">
        <v>5260</v>
      </c>
      <c r="D345" s="3" t="s">
        <v>5260</v>
      </c>
      <c r="E345" s="12" t="s">
        <v>8873</v>
      </c>
      <c r="F345" s="6" t="str">
        <f t="shared" si="22"/>
        <v>module=emjc</v>
      </c>
      <c r="G345" s="3" t="s">
        <v>114</v>
      </c>
    </row>
    <row r="346" spans="1:7" ht="30" customHeight="1">
      <c r="A346" s="3" t="s">
        <v>2816</v>
      </c>
      <c r="B346" s="3" t="s">
        <v>3</v>
      </c>
      <c r="C346" s="3" t="s">
        <v>5261</v>
      </c>
      <c r="D346" s="3" t="s">
        <v>5261</v>
      </c>
      <c r="E346" s="12" t="s">
        <v>8874</v>
      </c>
      <c r="F346" s="6" t="str">
        <f t="shared" si="22"/>
        <v>module=emjc</v>
      </c>
      <c r="G346" s="3" t="s">
        <v>114</v>
      </c>
    </row>
    <row r="347" spans="1:7" ht="30" customHeight="1">
      <c r="A347" s="3" t="s">
        <v>2816</v>
      </c>
      <c r="B347" s="3" t="s">
        <v>3</v>
      </c>
      <c r="C347" s="3" t="s">
        <v>5262</v>
      </c>
      <c r="D347" s="3" t="s">
        <v>5262</v>
      </c>
      <c r="E347" s="12" t="s">
        <v>8875</v>
      </c>
      <c r="F347" s="6" t="str">
        <f t="shared" si="22"/>
        <v>module=emjc</v>
      </c>
      <c r="G347" s="3" t="s">
        <v>114</v>
      </c>
    </row>
    <row r="348" spans="1:7" ht="30" customHeight="1">
      <c r="A348" s="3" t="s">
        <v>2816</v>
      </c>
      <c r="B348" s="3" t="s">
        <v>3</v>
      </c>
      <c r="C348" s="3" t="s">
        <v>5263</v>
      </c>
      <c r="D348" s="3" t="s">
        <v>5263</v>
      </c>
      <c r="E348" s="12" t="s">
        <v>8876</v>
      </c>
      <c r="F348" s="6" t="str">
        <f t="shared" si="22"/>
        <v>module=emjc</v>
      </c>
      <c r="G348" s="3" t="s">
        <v>114</v>
      </c>
    </row>
    <row r="349" spans="1:7" ht="30" customHeight="1">
      <c r="A349" s="3" t="s">
        <v>2816</v>
      </c>
      <c r="B349" s="3" t="s">
        <v>3</v>
      </c>
      <c r="C349" s="3" t="s">
        <v>5264</v>
      </c>
      <c r="D349" s="3" t="s">
        <v>5264</v>
      </c>
      <c r="E349" s="12" t="s">
        <v>8877</v>
      </c>
      <c r="F349" s="6" t="str">
        <f t="shared" si="22"/>
        <v>module=emjc</v>
      </c>
      <c r="G349" s="3" t="s">
        <v>114</v>
      </c>
    </row>
    <row r="350" spans="1:7" ht="30" customHeight="1">
      <c r="A350" s="3" t="s">
        <v>2816</v>
      </c>
      <c r="B350" s="3" t="s">
        <v>3</v>
      </c>
      <c r="C350" s="3" t="s">
        <v>5265</v>
      </c>
      <c r="D350" s="3" t="s">
        <v>5265</v>
      </c>
      <c r="E350" s="12" t="s">
        <v>8878</v>
      </c>
      <c r="F350" s="6" t="str">
        <f t="shared" si="22"/>
        <v>module=emjc</v>
      </c>
      <c r="G350" s="3" t="s">
        <v>114</v>
      </c>
    </row>
    <row r="351" spans="1:7" ht="30" customHeight="1">
      <c r="A351" s="3" t="s">
        <v>2816</v>
      </c>
      <c r="B351" s="3" t="s">
        <v>3</v>
      </c>
      <c r="C351" s="3" t="s">
        <v>5266</v>
      </c>
      <c r="D351" s="3" t="s">
        <v>5266</v>
      </c>
      <c r="E351" s="12" t="s">
        <v>8879</v>
      </c>
      <c r="F351" s="6" t="str">
        <f t="shared" si="22"/>
        <v>module=emjc</v>
      </c>
      <c r="G351" s="3" t="s">
        <v>114</v>
      </c>
    </row>
    <row r="352" spans="1:7" ht="30" customHeight="1">
      <c r="A352" s="3" t="s">
        <v>2816</v>
      </c>
      <c r="B352" s="3" t="s">
        <v>3</v>
      </c>
      <c r="C352" s="3" t="s">
        <v>5267</v>
      </c>
      <c r="D352" s="3" t="s">
        <v>5267</v>
      </c>
      <c r="E352" s="12" t="s">
        <v>8880</v>
      </c>
      <c r="F352" s="6" t="str">
        <f t="shared" si="22"/>
        <v>module=emjc</v>
      </c>
      <c r="G352" s="3" t="s">
        <v>114</v>
      </c>
    </row>
    <row r="353" spans="1:7" ht="30" customHeight="1">
      <c r="A353" s="3" t="s">
        <v>2816</v>
      </c>
      <c r="B353" s="3" t="s">
        <v>3</v>
      </c>
      <c r="C353" s="3" t="s">
        <v>5268</v>
      </c>
      <c r="D353" s="3" t="s">
        <v>5268</v>
      </c>
      <c r="E353" s="12" t="s">
        <v>8881</v>
      </c>
      <c r="F353" s="6" t="str">
        <f t="shared" si="22"/>
        <v>module=emjc</v>
      </c>
      <c r="G353" s="3" t="s">
        <v>114</v>
      </c>
    </row>
    <row r="354" spans="1:7" ht="30" customHeight="1">
      <c r="A354" s="3" t="s">
        <v>2816</v>
      </c>
      <c r="B354" s="3" t="s">
        <v>3</v>
      </c>
      <c r="C354" s="3" t="s">
        <v>5269</v>
      </c>
      <c r="D354" s="3" t="s">
        <v>5269</v>
      </c>
      <c r="E354" s="12" t="s">
        <v>8882</v>
      </c>
      <c r="F354" s="6" t="str">
        <f t="shared" si="22"/>
        <v>module=emjc</v>
      </c>
      <c r="G354" s="3" t="s">
        <v>114</v>
      </c>
    </row>
    <row r="355" spans="1:7" ht="30" customHeight="1">
      <c r="A355" s="3" t="s">
        <v>2816</v>
      </c>
      <c r="B355" s="3" t="s">
        <v>3</v>
      </c>
      <c r="C355" s="3" t="s">
        <v>5270</v>
      </c>
      <c r="D355" s="3" t="s">
        <v>5270</v>
      </c>
      <c r="E355" s="12" t="s">
        <v>8883</v>
      </c>
      <c r="F355" s="6" t="str">
        <f t="shared" si="22"/>
        <v>module=emjc</v>
      </c>
      <c r="G355" s="3" t="s">
        <v>114</v>
      </c>
    </row>
    <row r="356" spans="1:7" ht="30" customHeight="1">
      <c r="A356" s="3" t="s">
        <v>2816</v>
      </c>
      <c r="B356" s="3" t="s">
        <v>3</v>
      </c>
      <c r="C356" s="3" t="s">
        <v>5271</v>
      </c>
      <c r="D356" s="3" t="s">
        <v>5271</v>
      </c>
      <c r="E356" s="12" t="s">
        <v>8884</v>
      </c>
      <c r="F356" s="6" t="str">
        <f t="shared" si="22"/>
        <v>module=emjc</v>
      </c>
      <c r="G356" s="3" t="s">
        <v>114</v>
      </c>
    </row>
    <row r="357" spans="1:7" ht="30" customHeight="1">
      <c r="A357" s="3" t="s">
        <v>2816</v>
      </c>
      <c r="B357" s="3" t="s">
        <v>3</v>
      </c>
      <c r="C357" s="3" t="s">
        <v>5272</v>
      </c>
      <c r="D357" s="3" t="s">
        <v>5272</v>
      </c>
      <c r="E357" s="12" t="s">
        <v>8885</v>
      </c>
      <c r="F357" s="6" t="str">
        <f t="shared" si="22"/>
        <v>module=emjc</v>
      </c>
      <c r="G357" s="3" t="s">
        <v>114</v>
      </c>
    </row>
    <row r="358" spans="1:7" ht="30" customHeight="1">
      <c r="A358" s="3" t="s">
        <v>2816</v>
      </c>
      <c r="B358" s="3" t="s">
        <v>3</v>
      </c>
      <c r="C358" s="3" t="s">
        <v>5273</v>
      </c>
      <c r="D358" s="3" t="s">
        <v>5273</v>
      </c>
      <c r="E358" s="12" t="s">
        <v>8886</v>
      </c>
      <c r="F358" s="6" t="str">
        <f t="shared" si="22"/>
        <v>module=emjc</v>
      </c>
      <c r="G358" s="3" t="s">
        <v>114</v>
      </c>
    </row>
    <row r="359" spans="1:7" ht="30" customHeight="1">
      <c r="A359" s="3" t="s">
        <v>2816</v>
      </c>
      <c r="B359" s="3" t="s">
        <v>3</v>
      </c>
      <c r="C359" s="3" t="s">
        <v>5274</v>
      </c>
      <c r="D359" s="3" t="s">
        <v>5274</v>
      </c>
      <c r="E359" s="12" t="s">
        <v>8887</v>
      </c>
      <c r="F359" s="6" t="str">
        <f t="shared" si="22"/>
        <v>module=emjc</v>
      </c>
      <c r="G359" s="3" t="s">
        <v>114</v>
      </c>
    </row>
    <row r="360" spans="1:7" ht="30" customHeight="1">
      <c r="A360" s="3" t="s">
        <v>2816</v>
      </c>
      <c r="B360" s="3" t="s">
        <v>3</v>
      </c>
      <c r="C360" s="3" t="s">
        <v>5275</v>
      </c>
      <c r="D360" s="3" t="s">
        <v>5275</v>
      </c>
      <c r="E360" s="12" t="s">
        <v>8888</v>
      </c>
      <c r="F360" s="6" t="str">
        <f t="shared" si="22"/>
        <v>module=emjc</v>
      </c>
      <c r="G360" s="3" t="s">
        <v>114</v>
      </c>
    </row>
    <row r="361" spans="1:7" ht="30" customHeight="1">
      <c r="A361" s="3" t="s">
        <v>2816</v>
      </c>
      <c r="B361" s="3" t="s">
        <v>3</v>
      </c>
      <c r="C361" s="3" t="s">
        <v>5276</v>
      </c>
      <c r="D361" s="3" t="s">
        <v>5276</v>
      </c>
      <c r="E361" s="12" t="s">
        <v>8889</v>
      </c>
      <c r="F361" s="6" t="str">
        <f t="shared" si="22"/>
        <v>module=emjc</v>
      </c>
      <c r="G361" s="3" t="s">
        <v>114</v>
      </c>
    </row>
    <row r="362" spans="1:7" ht="30" customHeight="1">
      <c r="A362" s="3" t="s">
        <v>2816</v>
      </c>
      <c r="B362" s="3" t="s">
        <v>3</v>
      </c>
      <c r="C362" s="3" t="s">
        <v>5277</v>
      </c>
      <c r="D362" s="3" t="s">
        <v>5277</v>
      </c>
      <c r="E362" s="12" t="s">
        <v>8890</v>
      </c>
      <c r="F362" s="6" t="str">
        <f t="shared" si="22"/>
        <v>module=emjc</v>
      </c>
      <c r="G362" s="3" t="s">
        <v>114</v>
      </c>
    </row>
    <row r="363" spans="1:7" ht="30" customHeight="1">
      <c r="A363" s="3" t="s">
        <v>2816</v>
      </c>
      <c r="B363" s="3" t="s">
        <v>3</v>
      </c>
      <c r="C363" s="3" t="s">
        <v>5278</v>
      </c>
      <c r="D363" s="3" t="s">
        <v>5278</v>
      </c>
      <c r="E363" s="12" t="s">
        <v>8891</v>
      </c>
      <c r="F363" s="6" t="str">
        <f t="shared" si="22"/>
        <v>module=emjc</v>
      </c>
      <c r="G363" s="3" t="s">
        <v>114</v>
      </c>
    </row>
    <row r="364" spans="1:7" ht="30" customHeight="1">
      <c r="A364" s="3" t="s">
        <v>2816</v>
      </c>
      <c r="B364" s="3" t="s">
        <v>3</v>
      </c>
      <c r="C364" s="3" t="s">
        <v>5279</v>
      </c>
      <c r="D364" s="3" t="s">
        <v>5279</v>
      </c>
      <c r="E364" s="12" t="s">
        <v>8892</v>
      </c>
      <c r="F364" s="6" t="str">
        <f t="shared" si="22"/>
        <v>module=emjc</v>
      </c>
      <c r="G364" s="3" t="s">
        <v>114</v>
      </c>
    </row>
    <row r="365" spans="1:7" ht="30" customHeight="1">
      <c r="A365" s="3" t="s">
        <v>2816</v>
      </c>
      <c r="B365" s="3" t="s">
        <v>3</v>
      </c>
      <c r="C365" s="3" t="s">
        <v>5280</v>
      </c>
      <c r="D365" s="3" t="s">
        <v>5280</v>
      </c>
      <c r="E365" s="12" t="s">
        <v>8893</v>
      </c>
      <c r="F365" s="6" t="str">
        <f t="shared" si="22"/>
        <v>module=emjc</v>
      </c>
      <c r="G365" s="3" t="s">
        <v>114</v>
      </c>
    </row>
    <row r="366" spans="1:7" ht="30" customHeight="1">
      <c r="A366" s="3" t="s">
        <v>2816</v>
      </c>
      <c r="B366" s="3" t="s">
        <v>3</v>
      </c>
      <c r="C366" s="3" t="s">
        <v>5281</v>
      </c>
      <c r="D366" s="3" t="s">
        <v>5281</v>
      </c>
      <c r="E366" s="12" t="s">
        <v>8894</v>
      </c>
      <c r="F366" s="6" t="str">
        <f t="shared" si="22"/>
        <v>module=emjc</v>
      </c>
      <c r="G366" s="3" t="s">
        <v>114</v>
      </c>
    </row>
    <row r="367" spans="1:7" ht="30" customHeight="1">
      <c r="A367" s="3" t="s">
        <v>2816</v>
      </c>
      <c r="B367" s="3" t="s">
        <v>3</v>
      </c>
      <c r="C367" s="3" t="s">
        <v>5282</v>
      </c>
      <c r="D367" s="3" t="s">
        <v>5282</v>
      </c>
      <c r="E367" s="12" t="s">
        <v>8895</v>
      </c>
      <c r="F367" s="6" t="str">
        <f t="shared" si="22"/>
        <v>module=emjc</v>
      </c>
      <c r="G367" s="3" t="s">
        <v>114</v>
      </c>
    </row>
    <row r="368" spans="1:7" ht="30" customHeight="1">
      <c r="A368" s="3" t="s">
        <v>2816</v>
      </c>
      <c r="B368" s="3" t="s">
        <v>3</v>
      </c>
      <c r="C368" s="3" t="s">
        <v>5283</v>
      </c>
      <c r="D368" s="3" t="s">
        <v>5283</v>
      </c>
      <c r="E368" s="12" t="s">
        <v>8896</v>
      </c>
      <c r="F368" s="6" t="str">
        <f t="shared" si="22"/>
        <v>module=emjc</v>
      </c>
      <c r="G368" s="3" t="s">
        <v>114</v>
      </c>
    </row>
    <row r="369" spans="1:7" ht="30" customHeight="1">
      <c r="A369" s="3" t="s">
        <v>2816</v>
      </c>
      <c r="B369" s="3" t="s">
        <v>3</v>
      </c>
      <c r="C369" s="3" t="s">
        <v>5284</v>
      </c>
      <c r="D369" s="3" t="s">
        <v>5284</v>
      </c>
      <c r="E369" s="12" t="s">
        <v>8897</v>
      </c>
      <c r="F369" s="6" t="str">
        <f t="shared" si="22"/>
        <v>module=emjc</v>
      </c>
      <c r="G369" s="3" t="s">
        <v>114</v>
      </c>
    </row>
    <row r="370" spans="1:7" ht="30" customHeight="1">
      <c r="A370" s="3" t="s">
        <v>2816</v>
      </c>
      <c r="B370" s="3" t="s">
        <v>3</v>
      </c>
      <c r="C370" s="3" t="s">
        <v>5285</v>
      </c>
      <c r="D370" s="3" t="s">
        <v>5285</v>
      </c>
      <c r="E370" s="12" t="s">
        <v>8898</v>
      </c>
      <c r="F370" s="6" t="str">
        <f t="shared" si="22"/>
        <v>module=emjc</v>
      </c>
      <c r="G370" s="3" t="s">
        <v>114</v>
      </c>
    </row>
    <row r="371" spans="1:7" ht="30" customHeight="1">
      <c r="A371" s="3" t="s">
        <v>2816</v>
      </c>
      <c r="B371" s="3" t="s">
        <v>3</v>
      </c>
      <c r="C371" s="3" t="s">
        <v>5286</v>
      </c>
      <c r="D371" s="3" t="s">
        <v>5286</v>
      </c>
      <c r="E371" s="12" t="s">
        <v>8899</v>
      </c>
      <c r="F371" s="6" t="str">
        <f t="shared" si="22"/>
        <v>module=emjc</v>
      </c>
      <c r="G371" s="3" t="s">
        <v>114</v>
      </c>
    </row>
    <row r="372" spans="1:7" ht="30" customHeight="1">
      <c r="A372" s="3" t="s">
        <v>2816</v>
      </c>
      <c r="B372" s="3" t="s">
        <v>3</v>
      </c>
      <c r="C372" s="3" t="s">
        <v>5287</v>
      </c>
      <c r="D372" s="3" t="s">
        <v>5287</v>
      </c>
      <c r="E372" s="12" t="s">
        <v>8900</v>
      </c>
      <c r="F372" s="6" t="str">
        <f t="shared" si="22"/>
        <v>module=emjc</v>
      </c>
      <c r="G372" s="3" t="s">
        <v>114</v>
      </c>
    </row>
    <row r="373" spans="1:7" ht="30" customHeight="1">
      <c r="A373" s="3" t="s">
        <v>2816</v>
      </c>
      <c r="B373" s="3" t="s">
        <v>3</v>
      </c>
      <c r="C373" s="3" t="s">
        <v>5288</v>
      </c>
      <c r="D373" s="3" t="s">
        <v>5288</v>
      </c>
      <c r="E373" s="12" t="s">
        <v>8901</v>
      </c>
      <c r="F373" s="6" t="str">
        <f t="shared" si="22"/>
        <v>module=emjc</v>
      </c>
      <c r="G373" s="3" t="s">
        <v>114</v>
      </c>
    </row>
    <row r="374" spans="1:7" ht="30" customHeight="1">
      <c r="A374" s="3" t="s">
        <v>2816</v>
      </c>
      <c r="B374" s="3" t="s">
        <v>3</v>
      </c>
      <c r="C374" s="3" t="s">
        <v>5289</v>
      </c>
      <c r="D374" s="3" t="s">
        <v>5289</v>
      </c>
      <c r="E374" s="12" t="s">
        <v>8902</v>
      </c>
      <c r="F374" s="6" t="str">
        <f t="shared" si="22"/>
        <v>module=emjc</v>
      </c>
      <c r="G374" s="3" t="s">
        <v>114</v>
      </c>
    </row>
    <row r="375" spans="1:7" ht="30" customHeight="1">
      <c r="A375" s="3" t="s">
        <v>2816</v>
      </c>
      <c r="B375" s="3" t="s">
        <v>3</v>
      </c>
      <c r="C375" s="3" t="s">
        <v>5290</v>
      </c>
      <c r="D375" s="3" t="s">
        <v>5290</v>
      </c>
      <c r="E375" s="12" t="s">
        <v>8903</v>
      </c>
      <c r="F375" s="6" t="str">
        <f t="shared" si="22"/>
        <v>module=emjc</v>
      </c>
      <c r="G375" s="3" t="s">
        <v>114</v>
      </c>
    </row>
    <row r="376" spans="1:7" ht="30" customHeight="1">
      <c r="A376" s="3" t="s">
        <v>2816</v>
      </c>
      <c r="B376" s="3" t="s">
        <v>3</v>
      </c>
      <c r="C376" s="3" t="s">
        <v>5291</v>
      </c>
      <c r="D376" s="3" t="s">
        <v>5291</v>
      </c>
      <c r="E376" s="12" t="s">
        <v>8904</v>
      </c>
      <c r="F376" s="6" t="str">
        <f t="shared" si="22"/>
        <v>module=emjc</v>
      </c>
      <c r="G376" s="3" t="s">
        <v>114</v>
      </c>
    </row>
    <row r="377" spans="1:7" ht="30" customHeight="1">
      <c r="A377" s="3" t="s">
        <v>2816</v>
      </c>
      <c r="B377" s="3" t="s">
        <v>3</v>
      </c>
      <c r="C377" s="3" t="s">
        <v>5292</v>
      </c>
      <c r="D377" s="3" t="s">
        <v>5292</v>
      </c>
      <c r="E377" s="12" t="s">
        <v>8905</v>
      </c>
      <c r="F377" s="6" t="str">
        <f t="shared" si="22"/>
        <v>module=emjc</v>
      </c>
      <c r="G377" s="3" t="s">
        <v>114</v>
      </c>
    </row>
    <row r="378" spans="1:7" ht="30" customHeight="1">
      <c r="A378" s="3" t="s">
        <v>2816</v>
      </c>
      <c r="B378" s="3" t="s">
        <v>3</v>
      </c>
      <c r="C378" s="3" t="s">
        <v>5293</v>
      </c>
      <c r="D378" s="3" t="s">
        <v>5293</v>
      </c>
      <c r="E378" s="12" t="s">
        <v>8906</v>
      </c>
      <c r="F378" s="6" t="str">
        <f t="shared" si="22"/>
        <v>module=emjc</v>
      </c>
      <c r="G378" s="3" t="s">
        <v>114</v>
      </c>
    </row>
    <row r="379" spans="1:7" ht="30" customHeight="1">
      <c r="A379" s="3" t="s">
        <v>2816</v>
      </c>
      <c r="B379" s="3" t="s">
        <v>3</v>
      </c>
      <c r="C379" s="3" t="s">
        <v>5294</v>
      </c>
      <c r="D379" s="3" t="s">
        <v>5294</v>
      </c>
      <c r="E379" s="12" t="s">
        <v>8907</v>
      </c>
      <c r="F379" s="6" t="str">
        <f t="shared" si="22"/>
        <v>module=emjc</v>
      </c>
      <c r="G379" s="3" t="s">
        <v>114</v>
      </c>
    </row>
    <row r="380" spans="1:7" ht="30" customHeight="1">
      <c r="A380" s="3" t="s">
        <v>2816</v>
      </c>
      <c r="B380" s="3" t="s">
        <v>3</v>
      </c>
      <c r="C380" s="3" t="s">
        <v>5295</v>
      </c>
      <c r="D380" s="3" t="s">
        <v>5295</v>
      </c>
      <c r="E380" s="12" t="s">
        <v>8908</v>
      </c>
      <c r="F380" s="6" t="str">
        <f t="shared" si="22"/>
        <v>module=emjc</v>
      </c>
      <c r="G380" s="3" t="s">
        <v>114</v>
      </c>
    </row>
    <row r="381" spans="1:7" ht="30" customHeight="1">
      <c r="A381" s="3" t="s">
        <v>2816</v>
      </c>
      <c r="B381" s="3" t="s">
        <v>3</v>
      </c>
      <c r="C381" s="3" t="s">
        <v>5296</v>
      </c>
      <c r="D381" s="3" t="s">
        <v>5296</v>
      </c>
      <c r="E381" s="12" t="s">
        <v>8909</v>
      </c>
      <c r="F381" s="6" t="str">
        <f t="shared" si="22"/>
        <v>module=emjc</v>
      </c>
      <c r="G381" s="3" t="s">
        <v>114</v>
      </c>
    </row>
    <row r="382" spans="1:7" ht="30" customHeight="1">
      <c r="A382" s="3" t="s">
        <v>2816</v>
      </c>
      <c r="B382" s="3" t="s">
        <v>3</v>
      </c>
      <c r="C382" s="3" t="s">
        <v>5297</v>
      </c>
      <c r="D382" s="3" t="s">
        <v>5297</v>
      </c>
      <c r="E382" s="12" t="s">
        <v>8910</v>
      </c>
      <c r="F382" s="6" t="str">
        <f t="shared" si="22"/>
        <v>module=emjc</v>
      </c>
      <c r="G382" s="3" t="s">
        <v>114</v>
      </c>
    </row>
    <row r="383" spans="1:7" ht="30" customHeight="1">
      <c r="A383" s="3" t="s">
        <v>2816</v>
      </c>
      <c r="B383" s="3" t="s">
        <v>3</v>
      </c>
      <c r="C383" s="3" t="s">
        <v>5298</v>
      </c>
      <c r="D383" s="3" t="s">
        <v>5298</v>
      </c>
      <c r="E383" s="12" t="s">
        <v>8911</v>
      </c>
      <c r="F383" s="6" t="str">
        <f t="shared" ref="F383:F446" si="23">HYPERLINK("http://www.ssc.wisc.edu/wlsresearch/documentation/waves/?wave=wls92&amp;module=emjc","module=emjc")</f>
        <v>module=emjc</v>
      </c>
      <c r="G383" s="3" t="s">
        <v>114</v>
      </c>
    </row>
    <row r="384" spans="1:7" ht="30" customHeight="1">
      <c r="A384" s="3" t="s">
        <v>2816</v>
      </c>
      <c r="B384" s="3" t="s">
        <v>3</v>
      </c>
      <c r="C384" s="3" t="s">
        <v>5299</v>
      </c>
      <c r="D384" s="3" t="s">
        <v>5299</v>
      </c>
      <c r="E384" s="12" t="s">
        <v>8912</v>
      </c>
      <c r="F384" s="6" t="str">
        <f t="shared" si="23"/>
        <v>module=emjc</v>
      </c>
      <c r="G384" s="3" t="s">
        <v>114</v>
      </c>
    </row>
    <row r="385" spans="1:7" ht="30" customHeight="1">
      <c r="A385" s="3" t="s">
        <v>2816</v>
      </c>
      <c r="B385" s="3" t="s">
        <v>3</v>
      </c>
      <c r="C385" s="3" t="s">
        <v>5300</v>
      </c>
      <c r="D385" s="3" t="s">
        <v>5300</v>
      </c>
      <c r="E385" s="12" t="s">
        <v>8913</v>
      </c>
      <c r="F385" s="6" t="str">
        <f t="shared" si="23"/>
        <v>module=emjc</v>
      </c>
      <c r="G385" s="3" t="s">
        <v>114</v>
      </c>
    </row>
    <row r="386" spans="1:7" ht="30" customHeight="1">
      <c r="A386" s="3" t="s">
        <v>2816</v>
      </c>
      <c r="B386" s="3" t="s">
        <v>3</v>
      </c>
      <c r="C386" s="3" t="s">
        <v>5301</v>
      </c>
      <c r="D386" s="3" t="s">
        <v>5301</v>
      </c>
      <c r="E386" s="12" t="s">
        <v>8914</v>
      </c>
      <c r="F386" s="6" t="str">
        <f t="shared" si="23"/>
        <v>module=emjc</v>
      </c>
      <c r="G386" s="3" t="s">
        <v>114</v>
      </c>
    </row>
    <row r="387" spans="1:7" ht="30" customHeight="1">
      <c r="A387" s="3" t="s">
        <v>2816</v>
      </c>
      <c r="B387" s="3" t="s">
        <v>3</v>
      </c>
      <c r="C387" s="3" t="s">
        <v>5302</v>
      </c>
      <c r="D387" s="3" t="s">
        <v>5302</v>
      </c>
      <c r="E387" s="12" t="s">
        <v>8915</v>
      </c>
      <c r="F387" s="6" t="str">
        <f t="shared" si="23"/>
        <v>module=emjc</v>
      </c>
      <c r="G387" s="3" t="s">
        <v>114</v>
      </c>
    </row>
    <row r="388" spans="1:7" ht="30" customHeight="1">
      <c r="A388" s="3" t="s">
        <v>2816</v>
      </c>
      <c r="B388" s="3" t="s">
        <v>3</v>
      </c>
      <c r="C388" s="3" t="s">
        <v>5303</v>
      </c>
      <c r="D388" s="3" t="s">
        <v>5303</v>
      </c>
      <c r="E388" s="12" t="s">
        <v>8916</v>
      </c>
      <c r="F388" s="6" t="str">
        <f t="shared" si="23"/>
        <v>module=emjc</v>
      </c>
      <c r="G388" s="3" t="s">
        <v>114</v>
      </c>
    </row>
    <row r="389" spans="1:7" ht="30" customHeight="1">
      <c r="A389" s="3" t="s">
        <v>2816</v>
      </c>
      <c r="B389" s="3" t="s">
        <v>3</v>
      </c>
      <c r="C389" s="3" t="s">
        <v>5304</v>
      </c>
      <c r="D389" s="3" t="s">
        <v>5304</v>
      </c>
      <c r="E389" s="12" t="s">
        <v>8917</v>
      </c>
      <c r="F389" s="6" t="str">
        <f t="shared" si="23"/>
        <v>module=emjc</v>
      </c>
      <c r="G389" s="3" t="s">
        <v>114</v>
      </c>
    </row>
    <row r="390" spans="1:7" ht="30" customHeight="1">
      <c r="A390" s="3" t="s">
        <v>2816</v>
      </c>
      <c r="B390" s="3" t="s">
        <v>3</v>
      </c>
      <c r="C390" s="3" t="s">
        <v>5305</v>
      </c>
      <c r="D390" s="3" t="s">
        <v>5305</v>
      </c>
      <c r="E390" s="12" t="s">
        <v>8918</v>
      </c>
      <c r="F390" s="6" t="str">
        <f t="shared" si="23"/>
        <v>module=emjc</v>
      </c>
      <c r="G390" s="3" t="s">
        <v>114</v>
      </c>
    </row>
    <row r="391" spans="1:7" ht="30" customHeight="1">
      <c r="A391" s="3" t="s">
        <v>2816</v>
      </c>
      <c r="B391" s="3" t="s">
        <v>3</v>
      </c>
      <c r="C391" s="3" t="s">
        <v>5306</v>
      </c>
      <c r="D391" s="3" t="s">
        <v>5306</v>
      </c>
      <c r="E391" s="12" t="s">
        <v>8919</v>
      </c>
      <c r="F391" s="6" t="str">
        <f t="shared" si="23"/>
        <v>module=emjc</v>
      </c>
      <c r="G391" s="3" t="s">
        <v>114</v>
      </c>
    </row>
    <row r="392" spans="1:7" ht="30" customHeight="1">
      <c r="A392" s="3" t="s">
        <v>2816</v>
      </c>
      <c r="B392" s="3" t="s">
        <v>3</v>
      </c>
      <c r="C392" s="3" t="s">
        <v>5307</v>
      </c>
      <c r="D392" s="3" t="s">
        <v>5307</v>
      </c>
      <c r="E392" s="12" t="s">
        <v>8920</v>
      </c>
      <c r="F392" s="6" t="str">
        <f t="shared" si="23"/>
        <v>module=emjc</v>
      </c>
      <c r="G392" s="3" t="s">
        <v>114</v>
      </c>
    </row>
    <row r="393" spans="1:7" ht="30" customHeight="1">
      <c r="A393" s="3" t="s">
        <v>2816</v>
      </c>
      <c r="B393" s="3" t="s">
        <v>3</v>
      </c>
      <c r="C393" s="3" t="s">
        <v>5308</v>
      </c>
      <c r="D393" s="3" t="s">
        <v>5308</v>
      </c>
      <c r="E393" s="12" t="s">
        <v>8921</v>
      </c>
      <c r="F393" s="6" t="str">
        <f t="shared" si="23"/>
        <v>module=emjc</v>
      </c>
      <c r="G393" s="3" t="s">
        <v>114</v>
      </c>
    </row>
    <row r="394" spans="1:7" ht="30" customHeight="1">
      <c r="A394" s="3" t="s">
        <v>2816</v>
      </c>
      <c r="B394" s="3" t="s">
        <v>3</v>
      </c>
      <c r="C394" s="3" t="s">
        <v>5309</v>
      </c>
      <c r="D394" s="3" t="s">
        <v>5309</v>
      </c>
      <c r="E394" s="12" t="s">
        <v>8922</v>
      </c>
      <c r="F394" s="6" t="str">
        <f t="shared" si="23"/>
        <v>module=emjc</v>
      </c>
      <c r="G394" s="3" t="s">
        <v>114</v>
      </c>
    </row>
    <row r="395" spans="1:7" ht="30" customHeight="1">
      <c r="A395" s="3" t="s">
        <v>2816</v>
      </c>
      <c r="B395" s="3" t="s">
        <v>3</v>
      </c>
      <c r="C395" s="3" t="s">
        <v>5310</v>
      </c>
      <c r="D395" s="3" t="s">
        <v>5310</v>
      </c>
      <c r="E395" s="12" t="s">
        <v>8923</v>
      </c>
      <c r="F395" s="6" t="str">
        <f t="shared" si="23"/>
        <v>module=emjc</v>
      </c>
      <c r="G395" s="3" t="s">
        <v>114</v>
      </c>
    </row>
    <row r="396" spans="1:7" ht="30" customHeight="1">
      <c r="A396" s="3" t="s">
        <v>2816</v>
      </c>
      <c r="B396" s="3" t="s">
        <v>3</v>
      </c>
      <c r="C396" s="3" t="s">
        <v>5311</v>
      </c>
      <c r="D396" s="3" t="s">
        <v>5311</v>
      </c>
      <c r="E396" s="12" t="s">
        <v>8924</v>
      </c>
      <c r="F396" s="6" t="str">
        <f t="shared" si="23"/>
        <v>module=emjc</v>
      </c>
      <c r="G396" s="3" t="s">
        <v>114</v>
      </c>
    </row>
    <row r="397" spans="1:7" ht="30" customHeight="1">
      <c r="A397" s="3" t="s">
        <v>2816</v>
      </c>
      <c r="B397" s="3" t="s">
        <v>3</v>
      </c>
      <c r="C397" s="3" t="s">
        <v>5312</v>
      </c>
      <c r="D397" s="3" t="s">
        <v>5312</v>
      </c>
      <c r="E397" s="12" t="s">
        <v>8925</v>
      </c>
      <c r="F397" s="6" t="str">
        <f t="shared" si="23"/>
        <v>module=emjc</v>
      </c>
      <c r="G397" s="3" t="s">
        <v>114</v>
      </c>
    </row>
    <row r="398" spans="1:7" ht="30" customHeight="1">
      <c r="A398" s="3" t="s">
        <v>2816</v>
      </c>
      <c r="B398" s="3" t="s">
        <v>3</v>
      </c>
      <c r="C398" s="3" t="s">
        <v>5313</v>
      </c>
      <c r="D398" s="3" t="s">
        <v>5313</v>
      </c>
      <c r="E398" s="12" t="s">
        <v>8926</v>
      </c>
      <c r="F398" s="6" t="str">
        <f t="shared" si="23"/>
        <v>module=emjc</v>
      </c>
      <c r="G398" s="3" t="s">
        <v>114</v>
      </c>
    </row>
    <row r="399" spans="1:7" ht="30" customHeight="1">
      <c r="A399" s="3" t="s">
        <v>2816</v>
      </c>
      <c r="B399" s="3" t="s">
        <v>3</v>
      </c>
      <c r="C399" s="3" t="s">
        <v>5314</v>
      </c>
      <c r="D399" s="3" t="s">
        <v>5314</v>
      </c>
      <c r="E399" s="12" t="s">
        <v>8927</v>
      </c>
      <c r="F399" s="6" t="str">
        <f t="shared" si="23"/>
        <v>module=emjc</v>
      </c>
      <c r="G399" s="3" t="s">
        <v>114</v>
      </c>
    </row>
    <row r="400" spans="1:7" ht="30" customHeight="1">
      <c r="A400" s="3" t="s">
        <v>2816</v>
      </c>
      <c r="B400" s="3" t="s">
        <v>3</v>
      </c>
      <c r="C400" s="3" t="s">
        <v>5315</v>
      </c>
      <c r="D400" s="3" t="s">
        <v>5315</v>
      </c>
      <c r="E400" s="12" t="s">
        <v>8928</v>
      </c>
      <c r="F400" s="6" t="str">
        <f t="shared" si="23"/>
        <v>module=emjc</v>
      </c>
      <c r="G400" s="3" t="s">
        <v>114</v>
      </c>
    </row>
    <row r="401" spans="1:7" ht="30" customHeight="1">
      <c r="A401" s="3" t="s">
        <v>2816</v>
      </c>
      <c r="B401" s="3" t="s">
        <v>3</v>
      </c>
      <c r="C401" s="3" t="s">
        <v>5316</v>
      </c>
      <c r="D401" s="3" t="s">
        <v>5316</v>
      </c>
      <c r="E401" s="12" t="s">
        <v>8929</v>
      </c>
      <c r="F401" s="6" t="str">
        <f t="shared" si="23"/>
        <v>module=emjc</v>
      </c>
      <c r="G401" s="3" t="s">
        <v>114</v>
      </c>
    </row>
    <row r="402" spans="1:7" ht="30" customHeight="1">
      <c r="A402" s="3" t="s">
        <v>2816</v>
      </c>
      <c r="B402" s="3" t="s">
        <v>3</v>
      </c>
      <c r="C402" s="3" t="s">
        <v>5317</v>
      </c>
      <c r="D402" s="3" t="s">
        <v>5317</v>
      </c>
      <c r="E402" s="12" t="s">
        <v>8930</v>
      </c>
      <c r="F402" s="6" t="str">
        <f t="shared" si="23"/>
        <v>module=emjc</v>
      </c>
      <c r="G402" s="3" t="s">
        <v>114</v>
      </c>
    </row>
    <row r="403" spans="1:7" ht="30" customHeight="1">
      <c r="A403" s="3" t="s">
        <v>2816</v>
      </c>
      <c r="B403" s="3" t="s">
        <v>3</v>
      </c>
      <c r="C403" s="3" t="s">
        <v>5318</v>
      </c>
      <c r="D403" s="3" t="s">
        <v>5318</v>
      </c>
      <c r="E403" s="12" t="s">
        <v>8931</v>
      </c>
      <c r="F403" s="6" t="str">
        <f t="shared" si="23"/>
        <v>module=emjc</v>
      </c>
      <c r="G403" s="3" t="s">
        <v>114</v>
      </c>
    </row>
    <row r="404" spans="1:7" ht="30" customHeight="1">
      <c r="A404" s="3" t="s">
        <v>2816</v>
      </c>
      <c r="B404" s="3" t="s">
        <v>3</v>
      </c>
      <c r="C404" s="3" t="s">
        <v>5319</v>
      </c>
      <c r="D404" s="3" t="s">
        <v>5319</v>
      </c>
      <c r="E404" s="12" t="s">
        <v>8932</v>
      </c>
      <c r="F404" s="6" t="str">
        <f t="shared" si="23"/>
        <v>module=emjc</v>
      </c>
      <c r="G404" s="3" t="s">
        <v>114</v>
      </c>
    </row>
    <row r="405" spans="1:7" ht="30" customHeight="1">
      <c r="A405" s="3" t="s">
        <v>2816</v>
      </c>
      <c r="B405" s="3" t="s">
        <v>3</v>
      </c>
      <c r="C405" s="3" t="s">
        <v>5320</v>
      </c>
      <c r="D405" s="3" t="s">
        <v>5320</v>
      </c>
      <c r="E405" s="12" t="s">
        <v>8933</v>
      </c>
      <c r="F405" s="6" t="str">
        <f t="shared" si="23"/>
        <v>module=emjc</v>
      </c>
      <c r="G405" s="3" t="s">
        <v>114</v>
      </c>
    </row>
    <row r="406" spans="1:7" ht="30" customHeight="1">
      <c r="A406" s="3" t="s">
        <v>2816</v>
      </c>
      <c r="B406" s="3" t="s">
        <v>3</v>
      </c>
      <c r="C406" s="3" t="s">
        <v>5321</v>
      </c>
      <c r="D406" s="3" t="s">
        <v>5321</v>
      </c>
      <c r="E406" s="12" t="s">
        <v>8934</v>
      </c>
      <c r="F406" s="6" t="str">
        <f t="shared" si="23"/>
        <v>module=emjc</v>
      </c>
      <c r="G406" s="3" t="s">
        <v>114</v>
      </c>
    </row>
    <row r="407" spans="1:7" ht="30" customHeight="1">
      <c r="A407" s="3" t="s">
        <v>2816</v>
      </c>
      <c r="B407" s="3" t="s">
        <v>3</v>
      </c>
      <c r="C407" s="3" t="s">
        <v>5322</v>
      </c>
      <c r="D407" s="3" t="s">
        <v>5322</v>
      </c>
      <c r="E407" s="12" t="s">
        <v>8935</v>
      </c>
      <c r="F407" s="6" t="str">
        <f t="shared" si="23"/>
        <v>module=emjc</v>
      </c>
      <c r="G407" s="3" t="s">
        <v>114</v>
      </c>
    </row>
    <row r="408" spans="1:7" ht="30" customHeight="1">
      <c r="A408" s="3" t="s">
        <v>2816</v>
      </c>
      <c r="B408" s="3" t="s">
        <v>3</v>
      </c>
      <c r="C408" s="3" t="s">
        <v>5323</v>
      </c>
      <c r="D408" s="3" t="s">
        <v>5323</v>
      </c>
      <c r="E408" s="12" t="s">
        <v>8936</v>
      </c>
      <c r="F408" s="6" t="str">
        <f t="shared" si="23"/>
        <v>module=emjc</v>
      </c>
      <c r="G408" s="3" t="s">
        <v>114</v>
      </c>
    </row>
    <row r="409" spans="1:7" ht="30" customHeight="1">
      <c r="A409" s="3" t="s">
        <v>2816</v>
      </c>
      <c r="B409" s="3" t="s">
        <v>3</v>
      </c>
      <c r="C409" s="3" t="s">
        <v>5324</v>
      </c>
      <c r="D409" s="3" t="s">
        <v>5324</v>
      </c>
      <c r="E409" s="12" t="s">
        <v>8937</v>
      </c>
      <c r="F409" s="6" t="str">
        <f t="shared" si="23"/>
        <v>module=emjc</v>
      </c>
      <c r="G409" s="3" t="s">
        <v>114</v>
      </c>
    </row>
    <row r="410" spans="1:7" ht="30" customHeight="1">
      <c r="A410" s="3" t="s">
        <v>2816</v>
      </c>
      <c r="B410" s="3" t="s">
        <v>3</v>
      </c>
      <c r="C410" s="3" t="s">
        <v>5325</v>
      </c>
      <c r="D410" s="3" t="s">
        <v>5325</v>
      </c>
      <c r="E410" s="12" t="s">
        <v>8938</v>
      </c>
      <c r="F410" s="6" t="str">
        <f t="shared" si="23"/>
        <v>module=emjc</v>
      </c>
      <c r="G410" s="3" t="s">
        <v>114</v>
      </c>
    </row>
    <row r="411" spans="1:7" ht="30" customHeight="1">
      <c r="A411" s="3" t="s">
        <v>2816</v>
      </c>
      <c r="B411" s="3" t="s">
        <v>3</v>
      </c>
      <c r="C411" s="3" t="s">
        <v>5326</v>
      </c>
      <c r="D411" s="3" t="s">
        <v>5326</v>
      </c>
      <c r="E411" s="12" t="s">
        <v>8939</v>
      </c>
      <c r="F411" s="6" t="str">
        <f t="shared" si="23"/>
        <v>module=emjc</v>
      </c>
      <c r="G411" s="3" t="s">
        <v>114</v>
      </c>
    </row>
    <row r="412" spans="1:7" ht="30" customHeight="1">
      <c r="A412" s="3" t="s">
        <v>2816</v>
      </c>
      <c r="B412" s="3" t="s">
        <v>3</v>
      </c>
      <c r="C412" s="3" t="s">
        <v>5327</v>
      </c>
      <c r="D412" s="3" t="s">
        <v>5327</v>
      </c>
      <c r="E412" s="12" t="s">
        <v>8940</v>
      </c>
      <c r="F412" s="6" t="str">
        <f t="shared" si="23"/>
        <v>module=emjc</v>
      </c>
      <c r="G412" s="3" t="s">
        <v>114</v>
      </c>
    </row>
    <row r="413" spans="1:7" ht="30" customHeight="1">
      <c r="A413" s="3" t="s">
        <v>2816</v>
      </c>
      <c r="B413" s="3" t="s">
        <v>3</v>
      </c>
      <c r="C413" s="3" t="s">
        <v>5328</v>
      </c>
      <c r="D413" s="3" t="s">
        <v>5328</v>
      </c>
      <c r="E413" s="12" t="s">
        <v>8941</v>
      </c>
      <c r="F413" s="6" t="str">
        <f t="shared" si="23"/>
        <v>module=emjc</v>
      </c>
      <c r="G413" s="3" t="s">
        <v>114</v>
      </c>
    </row>
    <row r="414" spans="1:7" ht="30" customHeight="1">
      <c r="A414" s="3" t="s">
        <v>2816</v>
      </c>
      <c r="B414" s="3" t="s">
        <v>3</v>
      </c>
      <c r="C414" s="3" t="s">
        <v>5329</v>
      </c>
      <c r="D414" s="3" t="s">
        <v>5329</v>
      </c>
      <c r="E414" s="12" t="s">
        <v>8942</v>
      </c>
      <c r="F414" s="6" t="str">
        <f t="shared" si="23"/>
        <v>module=emjc</v>
      </c>
      <c r="G414" s="3" t="s">
        <v>114</v>
      </c>
    </row>
    <row r="415" spans="1:7" ht="30" customHeight="1">
      <c r="A415" s="3" t="s">
        <v>2816</v>
      </c>
      <c r="B415" s="3" t="s">
        <v>3</v>
      </c>
      <c r="C415" s="3" t="s">
        <v>5330</v>
      </c>
      <c r="D415" s="3" t="s">
        <v>5330</v>
      </c>
      <c r="E415" s="12" t="s">
        <v>8943</v>
      </c>
      <c r="F415" s="6" t="str">
        <f t="shared" si="23"/>
        <v>module=emjc</v>
      </c>
      <c r="G415" s="3" t="s">
        <v>114</v>
      </c>
    </row>
    <row r="416" spans="1:7" ht="30" customHeight="1">
      <c r="A416" s="3" t="s">
        <v>2816</v>
      </c>
      <c r="B416" s="3" t="s">
        <v>3</v>
      </c>
      <c r="C416" s="3" t="s">
        <v>5331</v>
      </c>
      <c r="D416" s="3" t="s">
        <v>5331</v>
      </c>
      <c r="E416" s="12" t="s">
        <v>8944</v>
      </c>
      <c r="F416" s="6" t="str">
        <f t="shared" si="23"/>
        <v>module=emjc</v>
      </c>
      <c r="G416" s="3" t="s">
        <v>114</v>
      </c>
    </row>
    <row r="417" spans="1:7" ht="30" customHeight="1">
      <c r="A417" s="3" t="s">
        <v>2816</v>
      </c>
      <c r="B417" s="3" t="s">
        <v>3</v>
      </c>
      <c r="C417" s="3" t="s">
        <v>5332</v>
      </c>
      <c r="D417" s="3" t="s">
        <v>5332</v>
      </c>
      <c r="E417" s="12" t="s">
        <v>8945</v>
      </c>
      <c r="F417" s="6" t="str">
        <f t="shared" si="23"/>
        <v>module=emjc</v>
      </c>
      <c r="G417" s="3" t="s">
        <v>114</v>
      </c>
    </row>
    <row r="418" spans="1:7" ht="30" customHeight="1">
      <c r="A418" s="3" t="s">
        <v>2816</v>
      </c>
      <c r="B418" s="3" t="s">
        <v>3</v>
      </c>
      <c r="C418" s="3" t="s">
        <v>5333</v>
      </c>
      <c r="D418" s="3" t="s">
        <v>5333</v>
      </c>
      <c r="E418" s="12" t="s">
        <v>8946</v>
      </c>
      <c r="F418" s="6" t="str">
        <f t="shared" si="23"/>
        <v>module=emjc</v>
      </c>
      <c r="G418" s="3" t="s">
        <v>114</v>
      </c>
    </row>
    <row r="419" spans="1:7" ht="30" customHeight="1">
      <c r="A419" s="3" t="s">
        <v>2816</v>
      </c>
      <c r="B419" s="3" t="s">
        <v>3</v>
      </c>
      <c r="C419" s="3" t="s">
        <v>5334</v>
      </c>
      <c r="D419" s="3" t="s">
        <v>5334</v>
      </c>
      <c r="E419" s="12" t="s">
        <v>8947</v>
      </c>
      <c r="F419" s="6" t="str">
        <f t="shared" si="23"/>
        <v>module=emjc</v>
      </c>
      <c r="G419" s="3" t="s">
        <v>114</v>
      </c>
    </row>
    <row r="420" spans="1:7" ht="30" customHeight="1">
      <c r="A420" s="3" t="s">
        <v>2816</v>
      </c>
      <c r="B420" s="3" t="s">
        <v>3</v>
      </c>
      <c r="C420" s="3" t="s">
        <v>5335</v>
      </c>
      <c r="D420" s="3" t="s">
        <v>5335</v>
      </c>
      <c r="E420" s="12" t="s">
        <v>8948</v>
      </c>
      <c r="F420" s="6" t="str">
        <f t="shared" si="23"/>
        <v>module=emjc</v>
      </c>
      <c r="G420" s="3" t="s">
        <v>114</v>
      </c>
    </row>
    <row r="421" spans="1:7" ht="30" customHeight="1">
      <c r="A421" s="3" t="s">
        <v>2816</v>
      </c>
      <c r="B421" s="3" t="s">
        <v>3</v>
      </c>
      <c r="C421" s="3" t="s">
        <v>5336</v>
      </c>
      <c r="D421" s="3" t="s">
        <v>5336</v>
      </c>
      <c r="E421" s="12" t="s">
        <v>8949</v>
      </c>
      <c r="F421" s="6" t="str">
        <f t="shared" si="23"/>
        <v>module=emjc</v>
      </c>
      <c r="G421" s="3" t="s">
        <v>114</v>
      </c>
    </row>
    <row r="422" spans="1:7" ht="30" customHeight="1">
      <c r="A422" s="3" t="s">
        <v>2816</v>
      </c>
      <c r="B422" s="3" t="s">
        <v>3</v>
      </c>
      <c r="C422" s="3" t="s">
        <v>5337</v>
      </c>
      <c r="D422" s="3" t="s">
        <v>5337</v>
      </c>
      <c r="E422" s="12" t="s">
        <v>8950</v>
      </c>
      <c r="F422" s="6" t="str">
        <f t="shared" si="23"/>
        <v>module=emjc</v>
      </c>
      <c r="G422" s="3" t="s">
        <v>114</v>
      </c>
    </row>
    <row r="423" spans="1:7" ht="30" customHeight="1">
      <c r="A423" s="3" t="s">
        <v>2816</v>
      </c>
      <c r="B423" s="3" t="s">
        <v>3</v>
      </c>
      <c r="C423" s="3" t="s">
        <v>5338</v>
      </c>
      <c r="D423" s="3" t="s">
        <v>5338</v>
      </c>
      <c r="E423" s="12" t="s">
        <v>8951</v>
      </c>
      <c r="F423" s="6" t="str">
        <f t="shared" si="23"/>
        <v>module=emjc</v>
      </c>
      <c r="G423" s="3" t="s">
        <v>114</v>
      </c>
    </row>
    <row r="424" spans="1:7" ht="30" customHeight="1">
      <c r="A424" s="3" t="s">
        <v>2816</v>
      </c>
      <c r="B424" s="3" t="s">
        <v>3</v>
      </c>
      <c r="C424" s="3" t="s">
        <v>5339</v>
      </c>
      <c r="D424" s="3" t="s">
        <v>5339</v>
      </c>
      <c r="E424" s="12" t="s">
        <v>8952</v>
      </c>
      <c r="F424" s="6" t="str">
        <f t="shared" si="23"/>
        <v>module=emjc</v>
      </c>
      <c r="G424" s="3" t="s">
        <v>114</v>
      </c>
    </row>
    <row r="425" spans="1:7" ht="30" customHeight="1">
      <c r="A425" s="3" t="s">
        <v>2816</v>
      </c>
      <c r="B425" s="3" t="s">
        <v>3</v>
      </c>
      <c r="C425" s="3" t="s">
        <v>5340</v>
      </c>
      <c r="D425" s="3" t="s">
        <v>5340</v>
      </c>
      <c r="E425" s="12" t="s">
        <v>8953</v>
      </c>
      <c r="F425" s="6" t="str">
        <f t="shared" si="23"/>
        <v>module=emjc</v>
      </c>
      <c r="G425" s="3" t="s">
        <v>114</v>
      </c>
    </row>
    <row r="426" spans="1:7" ht="30" customHeight="1">
      <c r="A426" s="3" t="s">
        <v>2816</v>
      </c>
      <c r="B426" s="3" t="s">
        <v>3</v>
      </c>
      <c r="C426" s="3" t="s">
        <v>5341</v>
      </c>
      <c r="D426" s="3" t="s">
        <v>5341</v>
      </c>
      <c r="E426" s="12" t="s">
        <v>8954</v>
      </c>
      <c r="F426" s="6" t="str">
        <f t="shared" si="23"/>
        <v>module=emjc</v>
      </c>
      <c r="G426" s="3" t="s">
        <v>114</v>
      </c>
    </row>
    <row r="427" spans="1:7" ht="30" customHeight="1">
      <c r="A427" s="3" t="s">
        <v>2816</v>
      </c>
      <c r="B427" s="3" t="s">
        <v>3</v>
      </c>
      <c r="C427" s="3" t="s">
        <v>5342</v>
      </c>
      <c r="D427" s="3" t="s">
        <v>5342</v>
      </c>
      <c r="E427" s="12" t="s">
        <v>8955</v>
      </c>
      <c r="F427" s="6" t="str">
        <f t="shared" si="23"/>
        <v>module=emjc</v>
      </c>
      <c r="G427" s="3" t="s">
        <v>114</v>
      </c>
    </row>
    <row r="428" spans="1:7" ht="30" customHeight="1">
      <c r="A428" s="3" t="s">
        <v>2816</v>
      </c>
      <c r="B428" s="3" t="s">
        <v>3</v>
      </c>
      <c r="C428" s="3" t="s">
        <v>5343</v>
      </c>
      <c r="D428" s="3" t="s">
        <v>5343</v>
      </c>
      <c r="E428" s="12" t="s">
        <v>8956</v>
      </c>
      <c r="F428" s="6" t="str">
        <f t="shared" si="23"/>
        <v>module=emjc</v>
      </c>
      <c r="G428" s="3" t="s">
        <v>114</v>
      </c>
    </row>
    <row r="429" spans="1:7" ht="30" customHeight="1">
      <c r="A429" s="3" t="s">
        <v>2816</v>
      </c>
      <c r="B429" s="3" t="s">
        <v>3</v>
      </c>
      <c r="C429" s="3" t="s">
        <v>5344</v>
      </c>
      <c r="D429" s="3" t="s">
        <v>5344</v>
      </c>
      <c r="E429" s="12" t="s">
        <v>8957</v>
      </c>
      <c r="F429" s="6" t="str">
        <f t="shared" si="23"/>
        <v>module=emjc</v>
      </c>
      <c r="G429" s="3" t="s">
        <v>114</v>
      </c>
    </row>
    <row r="430" spans="1:7" ht="30" customHeight="1">
      <c r="A430" s="3" t="s">
        <v>2816</v>
      </c>
      <c r="B430" s="3" t="s">
        <v>3</v>
      </c>
      <c r="C430" s="3" t="s">
        <v>5345</v>
      </c>
      <c r="D430" s="3" t="s">
        <v>5345</v>
      </c>
      <c r="E430" s="12" t="s">
        <v>8958</v>
      </c>
      <c r="F430" s="6" t="str">
        <f t="shared" si="23"/>
        <v>module=emjc</v>
      </c>
      <c r="G430" s="3" t="s">
        <v>114</v>
      </c>
    </row>
    <row r="431" spans="1:7" ht="30" customHeight="1">
      <c r="A431" s="3" t="s">
        <v>2816</v>
      </c>
      <c r="B431" s="3" t="s">
        <v>3</v>
      </c>
      <c r="C431" s="3" t="s">
        <v>5346</v>
      </c>
      <c r="D431" s="3" t="s">
        <v>5346</v>
      </c>
      <c r="E431" s="12" t="s">
        <v>8959</v>
      </c>
      <c r="F431" s="6" t="str">
        <f t="shared" si="23"/>
        <v>module=emjc</v>
      </c>
      <c r="G431" s="3" t="s">
        <v>114</v>
      </c>
    </row>
    <row r="432" spans="1:7" ht="30" customHeight="1">
      <c r="A432" s="3" t="s">
        <v>2816</v>
      </c>
      <c r="B432" s="3" t="s">
        <v>3</v>
      </c>
      <c r="C432" s="3" t="s">
        <v>5347</v>
      </c>
      <c r="D432" s="3" t="s">
        <v>5347</v>
      </c>
      <c r="E432" s="12" t="s">
        <v>8960</v>
      </c>
      <c r="F432" s="6" t="str">
        <f t="shared" si="23"/>
        <v>module=emjc</v>
      </c>
      <c r="G432" s="3" t="s">
        <v>114</v>
      </c>
    </row>
    <row r="433" spans="1:7" ht="30" customHeight="1">
      <c r="A433" s="3" t="s">
        <v>2816</v>
      </c>
      <c r="B433" s="3" t="s">
        <v>3</v>
      </c>
      <c r="C433" s="3" t="s">
        <v>5348</v>
      </c>
      <c r="D433" s="3" t="s">
        <v>5348</v>
      </c>
      <c r="E433" s="12" t="s">
        <v>8961</v>
      </c>
      <c r="F433" s="6" t="str">
        <f t="shared" si="23"/>
        <v>module=emjc</v>
      </c>
      <c r="G433" s="3" t="s">
        <v>114</v>
      </c>
    </row>
    <row r="434" spans="1:7" ht="30" customHeight="1">
      <c r="A434" s="3" t="s">
        <v>2816</v>
      </c>
      <c r="B434" s="3" t="s">
        <v>3</v>
      </c>
      <c r="C434" s="3" t="s">
        <v>5349</v>
      </c>
      <c r="D434" s="3" t="s">
        <v>5349</v>
      </c>
      <c r="E434" s="12" t="s">
        <v>8962</v>
      </c>
      <c r="F434" s="6" t="str">
        <f t="shared" si="23"/>
        <v>module=emjc</v>
      </c>
      <c r="G434" s="3" t="s">
        <v>114</v>
      </c>
    </row>
    <row r="435" spans="1:7" ht="30" customHeight="1">
      <c r="A435" s="3" t="s">
        <v>2816</v>
      </c>
      <c r="B435" s="3" t="s">
        <v>3</v>
      </c>
      <c r="C435" s="3" t="s">
        <v>5350</v>
      </c>
      <c r="D435" s="3" t="s">
        <v>5350</v>
      </c>
      <c r="E435" s="12" t="s">
        <v>8963</v>
      </c>
      <c r="F435" s="6" t="str">
        <f t="shared" si="23"/>
        <v>module=emjc</v>
      </c>
      <c r="G435" s="3" t="s">
        <v>114</v>
      </c>
    </row>
    <row r="436" spans="1:7" ht="30" customHeight="1">
      <c r="A436" s="3" t="s">
        <v>2816</v>
      </c>
      <c r="B436" s="3" t="s">
        <v>3</v>
      </c>
      <c r="C436" s="3" t="s">
        <v>5351</v>
      </c>
      <c r="D436" s="3" t="s">
        <v>5351</v>
      </c>
      <c r="E436" s="12" t="s">
        <v>8964</v>
      </c>
      <c r="F436" s="6" t="str">
        <f t="shared" si="23"/>
        <v>module=emjc</v>
      </c>
      <c r="G436" s="3" t="s">
        <v>114</v>
      </c>
    </row>
    <row r="437" spans="1:7" ht="30" customHeight="1">
      <c r="A437" s="3" t="s">
        <v>2816</v>
      </c>
      <c r="B437" s="3" t="s">
        <v>3</v>
      </c>
      <c r="C437" s="3" t="s">
        <v>5352</v>
      </c>
      <c r="D437" s="3" t="s">
        <v>5352</v>
      </c>
      <c r="E437" s="12" t="s">
        <v>8965</v>
      </c>
      <c r="F437" s="6" t="str">
        <f t="shared" si="23"/>
        <v>module=emjc</v>
      </c>
      <c r="G437" s="3" t="s">
        <v>114</v>
      </c>
    </row>
    <row r="438" spans="1:7" ht="30" customHeight="1">
      <c r="A438" s="3" t="s">
        <v>2816</v>
      </c>
      <c r="B438" s="3" t="s">
        <v>3</v>
      </c>
      <c r="C438" s="3" t="s">
        <v>5353</v>
      </c>
      <c r="D438" s="3" t="s">
        <v>5353</v>
      </c>
      <c r="E438" s="12" t="s">
        <v>8966</v>
      </c>
      <c r="F438" s="6" t="str">
        <f t="shared" si="23"/>
        <v>module=emjc</v>
      </c>
      <c r="G438" s="3" t="s">
        <v>114</v>
      </c>
    </row>
    <row r="439" spans="1:7" ht="30" customHeight="1">
      <c r="A439" s="3" t="s">
        <v>2816</v>
      </c>
      <c r="B439" s="3" t="s">
        <v>3</v>
      </c>
      <c r="C439" s="3" t="s">
        <v>5354</v>
      </c>
      <c r="D439" s="3" t="s">
        <v>5354</v>
      </c>
      <c r="E439" s="12" t="s">
        <v>8967</v>
      </c>
      <c r="F439" s="6" t="str">
        <f t="shared" si="23"/>
        <v>module=emjc</v>
      </c>
      <c r="G439" s="3" t="s">
        <v>114</v>
      </c>
    </row>
    <row r="440" spans="1:7" ht="30" customHeight="1">
      <c r="A440" s="3" t="s">
        <v>2816</v>
      </c>
      <c r="B440" s="3" t="s">
        <v>3</v>
      </c>
      <c r="C440" s="3" t="s">
        <v>5355</v>
      </c>
      <c r="D440" s="3" t="s">
        <v>5355</v>
      </c>
      <c r="E440" s="12" t="s">
        <v>8968</v>
      </c>
      <c r="F440" s="6" t="str">
        <f t="shared" si="23"/>
        <v>module=emjc</v>
      </c>
      <c r="G440" s="3" t="s">
        <v>114</v>
      </c>
    </row>
    <row r="441" spans="1:7" ht="30" customHeight="1">
      <c r="A441" s="3" t="s">
        <v>2816</v>
      </c>
      <c r="B441" s="3" t="s">
        <v>3</v>
      </c>
      <c r="C441" s="3" t="s">
        <v>5356</v>
      </c>
      <c r="D441" s="3" t="s">
        <v>5356</v>
      </c>
      <c r="E441" s="12" t="s">
        <v>8969</v>
      </c>
      <c r="F441" s="6" t="str">
        <f t="shared" si="23"/>
        <v>module=emjc</v>
      </c>
      <c r="G441" s="3" t="s">
        <v>114</v>
      </c>
    </row>
    <row r="442" spans="1:7" ht="30" customHeight="1">
      <c r="A442" s="3" t="s">
        <v>2816</v>
      </c>
      <c r="B442" s="3" t="s">
        <v>3</v>
      </c>
      <c r="C442" s="3" t="s">
        <v>5357</v>
      </c>
      <c r="D442" s="3" t="s">
        <v>5357</v>
      </c>
      <c r="E442" s="12" t="s">
        <v>8970</v>
      </c>
      <c r="F442" s="6" t="str">
        <f t="shared" si="23"/>
        <v>module=emjc</v>
      </c>
      <c r="G442" s="3" t="s">
        <v>114</v>
      </c>
    </row>
    <row r="443" spans="1:7" ht="30" customHeight="1">
      <c r="A443" s="3" t="s">
        <v>2816</v>
      </c>
      <c r="B443" s="3" t="s">
        <v>3</v>
      </c>
      <c r="C443" s="3" t="s">
        <v>5358</v>
      </c>
      <c r="D443" s="3" t="s">
        <v>5358</v>
      </c>
      <c r="E443" s="12" t="s">
        <v>8971</v>
      </c>
      <c r="F443" s="6" t="str">
        <f t="shared" si="23"/>
        <v>module=emjc</v>
      </c>
      <c r="G443" s="3" t="s">
        <v>114</v>
      </c>
    </row>
    <row r="444" spans="1:7" ht="30" customHeight="1">
      <c r="A444" s="3" t="s">
        <v>2816</v>
      </c>
      <c r="B444" s="3" t="s">
        <v>3</v>
      </c>
      <c r="C444" s="3" t="s">
        <v>5359</v>
      </c>
      <c r="D444" s="3" t="s">
        <v>5359</v>
      </c>
      <c r="E444" s="12" t="s">
        <v>8972</v>
      </c>
      <c r="F444" s="6" t="str">
        <f t="shared" si="23"/>
        <v>module=emjc</v>
      </c>
      <c r="G444" s="3" t="s">
        <v>114</v>
      </c>
    </row>
    <row r="445" spans="1:7" ht="30" customHeight="1">
      <c r="A445" s="3" t="s">
        <v>2816</v>
      </c>
      <c r="B445" s="3" t="s">
        <v>3</v>
      </c>
      <c r="C445" s="3" t="s">
        <v>5360</v>
      </c>
      <c r="D445" s="3" t="s">
        <v>5360</v>
      </c>
      <c r="E445" s="12" t="s">
        <v>8973</v>
      </c>
      <c r="F445" s="6" t="str">
        <f t="shared" si="23"/>
        <v>module=emjc</v>
      </c>
      <c r="G445" s="3" t="s">
        <v>114</v>
      </c>
    </row>
    <row r="446" spans="1:7" ht="30" customHeight="1">
      <c r="A446" s="3" t="s">
        <v>2816</v>
      </c>
      <c r="B446" s="3" t="s">
        <v>3</v>
      </c>
      <c r="C446" s="3" t="s">
        <v>5361</v>
      </c>
      <c r="D446" s="3" t="s">
        <v>5361</v>
      </c>
      <c r="E446" s="12" t="s">
        <v>8974</v>
      </c>
      <c r="F446" s="6" t="str">
        <f t="shared" si="23"/>
        <v>module=emjc</v>
      </c>
      <c r="G446" s="3" t="s">
        <v>114</v>
      </c>
    </row>
    <row r="447" spans="1:7" ht="30" customHeight="1">
      <c r="A447" s="3" t="s">
        <v>2816</v>
      </c>
      <c r="B447" s="3" t="s">
        <v>3</v>
      </c>
      <c r="C447" s="3" t="s">
        <v>5362</v>
      </c>
      <c r="D447" s="3" t="s">
        <v>5362</v>
      </c>
      <c r="E447" s="12" t="s">
        <v>8975</v>
      </c>
      <c r="F447" s="6" t="str">
        <f t="shared" ref="F447:F510" si="24">HYPERLINK("http://www.ssc.wisc.edu/wlsresearch/documentation/waves/?wave=wls92&amp;module=emjc","module=emjc")</f>
        <v>module=emjc</v>
      </c>
      <c r="G447" s="3" t="s">
        <v>114</v>
      </c>
    </row>
    <row r="448" spans="1:7" ht="30" customHeight="1">
      <c r="A448" s="3" t="s">
        <v>2816</v>
      </c>
      <c r="B448" s="3" t="s">
        <v>3</v>
      </c>
      <c r="C448" s="3" t="s">
        <v>5363</v>
      </c>
      <c r="D448" s="3" t="s">
        <v>5363</v>
      </c>
      <c r="E448" s="12" t="s">
        <v>8976</v>
      </c>
      <c r="F448" s="6" t="str">
        <f t="shared" si="24"/>
        <v>module=emjc</v>
      </c>
      <c r="G448" s="3" t="s">
        <v>114</v>
      </c>
    </row>
    <row r="449" spans="1:7" ht="30" customHeight="1">
      <c r="A449" s="3" t="s">
        <v>2816</v>
      </c>
      <c r="B449" s="3" t="s">
        <v>3</v>
      </c>
      <c r="C449" s="3" t="s">
        <v>5364</v>
      </c>
      <c r="D449" s="3" t="s">
        <v>5364</v>
      </c>
      <c r="E449" s="12" t="s">
        <v>8977</v>
      </c>
      <c r="F449" s="6" t="str">
        <f t="shared" si="24"/>
        <v>module=emjc</v>
      </c>
      <c r="G449" s="3" t="s">
        <v>114</v>
      </c>
    </row>
    <row r="450" spans="1:7" ht="30" customHeight="1">
      <c r="A450" s="3" t="s">
        <v>2816</v>
      </c>
      <c r="B450" s="3" t="s">
        <v>3</v>
      </c>
      <c r="C450" s="3" t="s">
        <v>5365</v>
      </c>
      <c r="D450" s="3" t="s">
        <v>5365</v>
      </c>
      <c r="E450" s="12" t="s">
        <v>8978</v>
      </c>
      <c r="F450" s="6" t="str">
        <f t="shared" si="24"/>
        <v>module=emjc</v>
      </c>
      <c r="G450" s="3" t="s">
        <v>114</v>
      </c>
    </row>
    <row r="451" spans="1:7" ht="30" customHeight="1">
      <c r="A451" s="3" t="s">
        <v>2816</v>
      </c>
      <c r="B451" s="3" t="s">
        <v>3</v>
      </c>
      <c r="C451" s="3" t="s">
        <v>5366</v>
      </c>
      <c r="D451" s="3" t="s">
        <v>5366</v>
      </c>
      <c r="E451" s="12" t="s">
        <v>8979</v>
      </c>
      <c r="F451" s="6" t="str">
        <f t="shared" si="24"/>
        <v>module=emjc</v>
      </c>
      <c r="G451" s="3" t="s">
        <v>114</v>
      </c>
    </row>
    <row r="452" spans="1:7" ht="30" customHeight="1">
      <c r="A452" s="3" t="s">
        <v>2816</v>
      </c>
      <c r="B452" s="3" t="s">
        <v>3</v>
      </c>
      <c r="C452" s="3" t="s">
        <v>5367</v>
      </c>
      <c r="D452" s="3" t="s">
        <v>5367</v>
      </c>
      <c r="E452" s="12" t="s">
        <v>8980</v>
      </c>
      <c r="F452" s="6" t="str">
        <f t="shared" si="24"/>
        <v>module=emjc</v>
      </c>
      <c r="G452" s="3" t="s">
        <v>114</v>
      </c>
    </row>
    <row r="453" spans="1:7" ht="30" customHeight="1">
      <c r="A453" s="3" t="s">
        <v>2816</v>
      </c>
      <c r="B453" s="3" t="s">
        <v>3</v>
      </c>
      <c r="C453" s="3" t="s">
        <v>5368</v>
      </c>
      <c r="D453" s="3" t="s">
        <v>5368</v>
      </c>
      <c r="E453" s="12" t="s">
        <v>8981</v>
      </c>
      <c r="F453" s="6" t="str">
        <f t="shared" si="24"/>
        <v>module=emjc</v>
      </c>
      <c r="G453" s="3" t="s">
        <v>114</v>
      </c>
    </row>
    <row r="454" spans="1:7" ht="30" customHeight="1">
      <c r="A454" s="3" t="s">
        <v>2816</v>
      </c>
      <c r="B454" s="3" t="s">
        <v>3</v>
      </c>
      <c r="C454" s="3" t="s">
        <v>5369</v>
      </c>
      <c r="D454" s="3" t="s">
        <v>5369</v>
      </c>
      <c r="E454" s="12" t="s">
        <v>8982</v>
      </c>
      <c r="F454" s="6" t="str">
        <f t="shared" si="24"/>
        <v>module=emjc</v>
      </c>
      <c r="G454" s="3" t="s">
        <v>114</v>
      </c>
    </row>
    <row r="455" spans="1:7" ht="30" customHeight="1">
      <c r="A455" s="3" t="s">
        <v>2816</v>
      </c>
      <c r="B455" s="3" t="s">
        <v>3</v>
      </c>
      <c r="C455" s="3" t="s">
        <v>5370</v>
      </c>
      <c r="D455" s="3" t="s">
        <v>5370</v>
      </c>
      <c r="E455" s="12" t="s">
        <v>8983</v>
      </c>
      <c r="F455" s="6" t="str">
        <f t="shared" si="24"/>
        <v>module=emjc</v>
      </c>
      <c r="G455" s="3" t="s">
        <v>114</v>
      </c>
    </row>
    <row r="456" spans="1:7" ht="30" customHeight="1">
      <c r="A456" s="3" t="s">
        <v>2816</v>
      </c>
      <c r="B456" s="3" t="s">
        <v>3</v>
      </c>
      <c r="C456" s="3" t="s">
        <v>5371</v>
      </c>
      <c r="D456" s="3" t="s">
        <v>5371</v>
      </c>
      <c r="E456" s="12" t="s">
        <v>8984</v>
      </c>
      <c r="F456" s="6" t="str">
        <f t="shared" si="24"/>
        <v>module=emjc</v>
      </c>
      <c r="G456" s="3" t="s">
        <v>114</v>
      </c>
    </row>
    <row r="457" spans="1:7" ht="30" customHeight="1">
      <c r="A457" s="3" t="s">
        <v>2816</v>
      </c>
      <c r="B457" s="3" t="s">
        <v>3</v>
      </c>
      <c r="C457" s="3" t="s">
        <v>5372</v>
      </c>
      <c r="D457" s="3" t="s">
        <v>5372</v>
      </c>
      <c r="E457" s="12" t="s">
        <v>8985</v>
      </c>
      <c r="F457" s="6" t="str">
        <f t="shared" si="24"/>
        <v>module=emjc</v>
      </c>
      <c r="G457" s="3" t="s">
        <v>114</v>
      </c>
    </row>
    <row r="458" spans="1:7" ht="30" customHeight="1">
      <c r="A458" s="3" t="s">
        <v>2816</v>
      </c>
      <c r="B458" s="3" t="s">
        <v>3</v>
      </c>
      <c r="C458" s="3" t="s">
        <v>5373</v>
      </c>
      <c r="D458" s="3" t="s">
        <v>5373</v>
      </c>
      <c r="E458" s="12" t="s">
        <v>8962</v>
      </c>
      <c r="F458" s="6" t="str">
        <f t="shared" si="24"/>
        <v>module=emjc</v>
      </c>
      <c r="G458" s="3" t="s">
        <v>114</v>
      </c>
    </row>
    <row r="459" spans="1:7" ht="30" customHeight="1">
      <c r="A459" s="3" t="s">
        <v>2816</v>
      </c>
      <c r="B459" s="3" t="s">
        <v>3</v>
      </c>
      <c r="C459" s="3" t="s">
        <v>5374</v>
      </c>
      <c r="D459" s="3" t="s">
        <v>5374</v>
      </c>
      <c r="E459" s="12" t="s">
        <v>8986</v>
      </c>
      <c r="F459" s="6" t="str">
        <f t="shared" si="24"/>
        <v>module=emjc</v>
      </c>
      <c r="G459" s="3" t="s">
        <v>114</v>
      </c>
    </row>
    <row r="460" spans="1:7" ht="30" customHeight="1">
      <c r="A460" s="3" t="s">
        <v>2816</v>
      </c>
      <c r="B460" s="3" t="s">
        <v>3</v>
      </c>
      <c r="C460" s="3" t="s">
        <v>5375</v>
      </c>
      <c r="D460" s="3" t="s">
        <v>5375</v>
      </c>
      <c r="E460" s="12" t="s">
        <v>8987</v>
      </c>
      <c r="F460" s="6" t="str">
        <f t="shared" si="24"/>
        <v>module=emjc</v>
      </c>
      <c r="G460" s="3" t="s">
        <v>114</v>
      </c>
    </row>
    <row r="461" spans="1:7" ht="30" customHeight="1">
      <c r="A461" s="3" t="s">
        <v>2816</v>
      </c>
      <c r="B461" s="3" t="s">
        <v>3</v>
      </c>
      <c r="C461" s="3" t="s">
        <v>5376</v>
      </c>
      <c r="D461" s="3" t="s">
        <v>5376</v>
      </c>
      <c r="E461" s="12" t="s">
        <v>8988</v>
      </c>
      <c r="F461" s="6" t="str">
        <f t="shared" si="24"/>
        <v>module=emjc</v>
      </c>
      <c r="G461" s="3" t="s">
        <v>114</v>
      </c>
    </row>
    <row r="462" spans="1:7" ht="30" customHeight="1">
      <c r="A462" s="3" t="s">
        <v>2816</v>
      </c>
      <c r="B462" s="3" t="s">
        <v>3</v>
      </c>
      <c r="C462" s="3" t="s">
        <v>5377</v>
      </c>
      <c r="D462" s="3" t="s">
        <v>5377</v>
      </c>
      <c r="E462" s="12" t="s">
        <v>8989</v>
      </c>
      <c r="F462" s="6" t="str">
        <f t="shared" si="24"/>
        <v>module=emjc</v>
      </c>
      <c r="G462" s="3" t="s">
        <v>114</v>
      </c>
    </row>
    <row r="463" spans="1:7" ht="30" customHeight="1">
      <c r="A463" s="3" t="s">
        <v>2816</v>
      </c>
      <c r="B463" s="3" t="s">
        <v>3</v>
      </c>
      <c r="C463" s="3" t="s">
        <v>5378</v>
      </c>
      <c r="D463" s="3" t="s">
        <v>5378</v>
      </c>
      <c r="E463" s="12" t="s">
        <v>8990</v>
      </c>
      <c r="F463" s="6" t="str">
        <f t="shared" si="24"/>
        <v>module=emjc</v>
      </c>
      <c r="G463" s="3" t="s">
        <v>114</v>
      </c>
    </row>
    <row r="464" spans="1:7" ht="30" customHeight="1">
      <c r="A464" s="3" t="s">
        <v>2816</v>
      </c>
      <c r="B464" s="3" t="s">
        <v>3</v>
      </c>
      <c r="C464" s="3" t="s">
        <v>5379</v>
      </c>
      <c r="D464" s="3" t="s">
        <v>5379</v>
      </c>
      <c r="E464" s="12" t="s">
        <v>8991</v>
      </c>
      <c r="F464" s="6" t="str">
        <f t="shared" si="24"/>
        <v>module=emjc</v>
      </c>
      <c r="G464" s="3" t="s">
        <v>114</v>
      </c>
    </row>
    <row r="465" spans="1:7" ht="30" customHeight="1">
      <c r="A465" s="3" t="s">
        <v>2816</v>
      </c>
      <c r="B465" s="3" t="s">
        <v>3</v>
      </c>
      <c r="C465" s="3" t="s">
        <v>5380</v>
      </c>
      <c r="D465" s="3" t="s">
        <v>5380</v>
      </c>
      <c r="E465" s="12" t="s">
        <v>8992</v>
      </c>
      <c r="F465" s="6" t="str">
        <f t="shared" si="24"/>
        <v>module=emjc</v>
      </c>
      <c r="G465" s="3" t="s">
        <v>114</v>
      </c>
    </row>
    <row r="466" spans="1:7" ht="30" customHeight="1">
      <c r="A466" s="3" t="s">
        <v>2816</v>
      </c>
      <c r="B466" s="3" t="s">
        <v>3</v>
      </c>
      <c r="C466" s="3" t="s">
        <v>5381</v>
      </c>
      <c r="D466" s="3" t="s">
        <v>5381</v>
      </c>
      <c r="E466" s="12" t="s">
        <v>8993</v>
      </c>
      <c r="F466" s="6" t="str">
        <f t="shared" si="24"/>
        <v>module=emjc</v>
      </c>
      <c r="G466" s="3" t="s">
        <v>114</v>
      </c>
    </row>
    <row r="467" spans="1:7" ht="30" customHeight="1">
      <c r="A467" s="3" t="s">
        <v>2816</v>
      </c>
      <c r="B467" s="3" t="s">
        <v>3</v>
      </c>
      <c r="C467" s="3" t="s">
        <v>5382</v>
      </c>
      <c r="D467" s="3" t="s">
        <v>5382</v>
      </c>
      <c r="E467" s="12" t="s">
        <v>8994</v>
      </c>
      <c r="F467" s="6" t="str">
        <f t="shared" si="24"/>
        <v>module=emjc</v>
      </c>
      <c r="G467" s="3" t="s">
        <v>114</v>
      </c>
    </row>
    <row r="468" spans="1:7" ht="30" customHeight="1">
      <c r="A468" s="3" t="s">
        <v>2816</v>
      </c>
      <c r="B468" s="3" t="s">
        <v>3</v>
      </c>
      <c r="C468" s="3" t="s">
        <v>5383</v>
      </c>
      <c r="D468" s="3" t="s">
        <v>5383</v>
      </c>
      <c r="E468" s="12" t="s">
        <v>8945</v>
      </c>
      <c r="F468" s="6" t="str">
        <f t="shared" si="24"/>
        <v>module=emjc</v>
      </c>
      <c r="G468" s="3" t="s">
        <v>114</v>
      </c>
    </row>
    <row r="469" spans="1:7" ht="30" customHeight="1">
      <c r="A469" s="3" t="s">
        <v>2816</v>
      </c>
      <c r="B469" s="3" t="s">
        <v>3</v>
      </c>
      <c r="C469" s="3" t="s">
        <v>5384</v>
      </c>
      <c r="D469" s="3" t="s">
        <v>5384</v>
      </c>
      <c r="E469" s="12" t="s">
        <v>8946</v>
      </c>
      <c r="F469" s="6" t="str">
        <f t="shared" si="24"/>
        <v>module=emjc</v>
      </c>
      <c r="G469" s="3" t="s">
        <v>114</v>
      </c>
    </row>
    <row r="470" spans="1:7" ht="30" customHeight="1">
      <c r="A470" s="3" t="s">
        <v>2816</v>
      </c>
      <c r="B470" s="3" t="s">
        <v>3</v>
      </c>
      <c r="C470" s="3" t="s">
        <v>5385</v>
      </c>
      <c r="D470" s="3" t="s">
        <v>5385</v>
      </c>
      <c r="E470" s="12" t="s">
        <v>8995</v>
      </c>
      <c r="F470" s="6" t="str">
        <f t="shared" si="24"/>
        <v>module=emjc</v>
      </c>
      <c r="G470" s="3" t="s">
        <v>114</v>
      </c>
    </row>
    <row r="471" spans="1:7" ht="30" customHeight="1">
      <c r="A471" s="3" t="s">
        <v>2816</v>
      </c>
      <c r="B471" s="3" t="s">
        <v>3</v>
      </c>
      <c r="C471" s="3" t="s">
        <v>5386</v>
      </c>
      <c r="D471" s="3" t="s">
        <v>5386</v>
      </c>
      <c r="E471" s="12" t="s">
        <v>8996</v>
      </c>
      <c r="F471" s="6" t="str">
        <f t="shared" si="24"/>
        <v>module=emjc</v>
      </c>
      <c r="G471" s="3" t="s">
        <v>114</v>
      </c>
    </row>
    <row r="472" spans="1:7" ht="30" customHeight="1">
      <c r="A472" s="3" t="s">
        <v>2816</v>
      </c>
      <c r="B472" s="3" t="s">
        <v>3</v>
      </c>
      <c r="C472" s="3" t="s">
        <v>5387</v>
      </c>
      <c r="D472" s="3" t="s">
        <v>5387</v>
      </c>
      <c r="E472" s="12" t="s">
        <v>8997</v>
      </c>
      <c r="F472" s="6" t="str">
        <f t="shared" si="24"/>
        <v>module=emjc</v>
      </c>
      <c r="G472" s="3" t="s">
        <v>114</v>
      </c>
    </row>
    <row r="473" spans="1:7" ht="30" customHeight="1">
      <c r="A473" s="3" t="s">
        <v>2816</v>
      </c>
      <c r="B473" s="3" t="s">
        <v>3</v>
      </c>
      <c r="C473" s="3" t="s">
        <v>5388</v>
      </c>
      <c r="D473" s="3" t="s">
        <v>5388</v>
      </c>
      <c r="E473" s="12" t="s">
        <v>8998</v>
      </c>
      <c r="F473" s="6" t="str">
        <f t="shared" si="24"/>
        <v>module=emjc</v>
      </c>
      <c r="G473" s="3" t="s">
        <v>114</v>
      </c>
    </row>
    <row r="474" spans="1:7" ht="30" customHeight="1">
      <c r="A474" s="3" t="s">
        <v>2816</v>
      </c>
      <c r="B474" s="3" t="s">
        <v>3</v>
      </c>
      <c r="C474" s="3" t="s">
        <v>5389</v>
      </c>
      <c r="D474" s="3" t="s">
        <v>5389</v>
      </c>
      <c r="E474" s="12" t="s">
        <v>8999</v>
      </c>
      <c r="F474" s="6" t="str">
        <f t="shared" si="24"/>
        <v>module=emjc</v>
      </c>
      <c r="G474" s="3" t="s">
        <v>114</v>
      </c>
    </row>
    <row r="475" spans="1:7" ht="30" customHeight="1">
      <c r="A475" s="3" t="s">
        <v>2816</v>
      </c>
      <c r="B475" s="3" t="s">
        <v>3</v>
      </c>
      <c r="C475" s="3" t="s">
        <v>5390</v>
      </c>
      <c r="D475" s="3" t="s">
        <v>5390</v>
      </c>
      <c r="E475" s="12" t="s">
        <v>9000</v>
      </c>
      <c r="F475" s="6" t="str">
        <f t="shared" si="24"/>
        <v>module=emjc</v>
      </c>
      <c r="G475" s="3" t="s">
        <v>114</v>
      </c>
    </row>
    <row r="476" spans="1:7" ht="30" customHeight="1">
      <c r="A476" s="3" t="s">
        <v>2816</v>
      </c>
      <c r="B476" s="3" t="s">
        <v>3</v>
      </c>
      <c r="C476" s="3" t="s">
        <v>5391</v>
      </c>
      <c r="D476" s="3" t="s">
        <v>5391</v>
      </c>
      <c r="E476" s="12" t="s">
        <v>9001</v>
      </c>
      <c r="F476" s="6" t="str">
        <f t="shared" si="24"/>
        <v>module=emjc</v>
      </c>
      <c r="G476" s="3" t="s">
        <v>114</v>
      </c>
    </row>
    <row r="477" spans="1:7" ht="30" customHeight="1">
      <c r="A477" s="3" t="s">
        <v>2816</v>
      </c>
      <c r="B477" s="3" t="s">
        <v>3</v>
      </c>
      <c r="C477" s="3" t="s">
        <v>5392</v>
      </c>
      <c r="D477" s="3" t="s">
        <v>5392</v>
      </c>
      <c r="E477" s="12" t="s">
        <v>9002</v>
      </c>
      <c r="F477" s="6" t="str">
        <f t="shared" si="24"/>
        <v>module=emjc</v>
      </c>
      <c r="G477" s="3" t="s">
        <v>114</v>
      </c>
    </row>
    <row r="478" spans="1:7" ht="30" customHeight="1">
      <c r="A478" s="3" t="s">
        <v>2816</v>
      </c>
      <c r="B478" s="3" t="s">
        <v>3</v>
      </c>
      <c r="C478" s="3" t="s">
        <v>5393</v>
      </c>
      <c r="D478" s="3" t="s">
        <v>5393</v>
      </c>
      <c r="E478" s="12" t="s">
        <v>9003</v>
      </c>
      <c r="F478" s="6" t="str">
        <f t="shared" si="24"/>
        <v>module=emjc</v>
      </c>
      <c r="G478" s="3" t="s">
        <v>114</v>
      </c>
    </row>
    <row r="479" spans="1:7" ht="30" customHeight="1">
      <c r="A479" s="3" t="s">
        <v>2816</v>
      </c>
      <c r="B479" s="3" t="s">
        <v>3</v>
      </c>
      <c r="C479" s="3" t="s">
        <v>5394</v>
      </c>
      <c r="D479" s="3" t="s">
        <v>5394</v>
      </c>
      <c r="E479" s="12" t="s">
        <v>9004</v>
      </c>
      <c r="F479" s="6" t="str">
        <f t="shared" si="24"/>
        <v>module=emjc</v>
      </c>
      <c r="G479" s="3" t="s">
        <v>114</v>
      </c>
    </row>
    <row r="480" spans="1:7" ht="30" customHeight="1">
      <c r="A480" s="3" t="s">
        <v>2816</v>
      </c>
      <c r="B480" s="3" t="s">
        <v>3</v>
      </c>
      <c r="C480" s="3" t="s">
        <v>5395</v>
      </c>
      <c r="D480" s="3" t="s">
        <v>5395</v>
      </c>
      <c r="E480" s="12" t="s">
        <v>9005</v>
      </c>
      <c r="F480" s="6" t="str">
        <f t="shared" si="24"/>
        <v>module=emjc</v>
      </c>
      <c r="G480" s="3" t="s">
        <v>114</v>
      </c>
    </row>
    <row r="481" spans="1:7" ht="30" customHeight="1">
      <c r="A481" s="3" t="s">
        <v>2816</v>
      </c>
      <c r="B481" s="3" t="s">
        <v>3</v>
      </c>
      <c r="C481" s="3" t="s">
        <v>5396</v>
      </c>
      <c r="D481" s="3" t="s">
        <v>5396</v>
      </c>
      <c r="E481" s="12" t="s">
        <v>9006</v>
      </c>
      <c r="F481" s="6" t="str">
        <f t="shared" si="24"/>
        <v>module=emjc</v>
      </c>
      <c r="G481" s="3" t="s">
        <v>114</v>
      </c>
    </row>
    <row r="482" spans="1:7" ht="30" customHeight="1">
      <c r="A482" s="3" t="s">
        <v>2816</v>
      </c>
      <c r="B482" s="3" t="s">
        <v>3</v>
      </c>
      <c r="C482" s="3" t="s">
        <v>5397</v>
      </c>
      <c r="D482" s="3" t="s">
        <v>5397</v>
      </c>
      <c r="E482" s="12" t="s">
        <v>9007</v>
      </c>
      <c r="F482" s="6" t="str">
        <f t="shared" si="24"/>
        <v>module=emjc</v>
      </c>
      <c r="G482" s="3" t="s">
        <v>114</v>
      </c>
    </row>
    <row r="483" spans="1:7" ht="30" customHeight="1">
      <c r="A483" s="3" t="s">
        <v>2816</v>
      </c>
      <c r="B483" s="3" t="s">
        <v>3</v>
      </c>
      <c r="C483" s="3" t="s">
        <v>5398</v>
      </c>
      <c r="D483" s="3" t="s">
        <v>5398</v>
      </c>
      <c r="E483" s="12" t="s">
        <v>9008</v>
      </c>
      <c r="F483" s="6" t="str">
        <f t="shared" si="24"/>
        <v>module=emjc</v>
      </c>
      <c r="G483" s="3" t="s">
        <v>114</v>
      </c>
    </row>
    <row r="484" spans="1:7" ht="30" customHeight="1">
      <c r="A484" s="3" t="s">
        <v>2816</v>
      </c>
      <c r="B484" s="3" t="s">
        <v>3</v>
      </c>
      <c r="C484" s="3" t="s">
        <v>5399</v>
      </c>
      <c r="D484" s="3" t="s">
        <v>5399</v>
      </c>
      <c r="E484" s="12" t="s">
        <v>9009</v>
      </c>
      <c r="F484" s="6" t="str">
        <f t="shared" si="24"/>
        <v>module=emjc</v>
      </c>
      <c r="G484" s="3" t="s">
        <v>114</v>
      </c>
    </row>
    <row r="485" spans="1:7" ht="30" customHeight="1">
      <c r="A485" s="3" t="s">
        <v>2816</v>
      </c>
      <c r="B485" s="3" t="s">
        <v>3</v>
      </c>
      <c r="C485" s="3" t="s">
        <v>5400</v>
      </c>
      <c r="D485" s="3" t="s">
        <v>5400</v>
      </c>
      <c r="E485" s="12" t="s">
        <v>9010</v>
      </c>
      <c r="F485" s="6" t="str">
        <f t="shared" si="24"/>
        <v>module=emjc</v>
      </c>
      <c r="G485" s="3" t="s">
        <v>114</v>
      </c>
    </row>
    <row r="486" spans="1:7" ht="30" customHeight="1">
      <c r="A486" s="3" t="s">
        <v>2816</v>
      </c>
      <c r="B486" s="3" t="s">
        <v>3</v>
      </c>
      <c r="C486" s="3" t="s">
        <v>5401</v>
      </c>
      <c r="D486" s="3" t="s">
        <v>5401</v>
      </c>
      <c r="E486" s="12" t="s">
        <v>9011</v>
      </c>
      <c r="F486" s="6" t="str">
        <f t="shared" si="24"/>
        <v>module=emjc</v>
      </c>
      <c r="G486" s="3" t="s">
        <v>114</v>
      </c>
    </row>
    <row r="487" spans="1:7" ht="30" customHeight="1">
      <c r="A487" s="3" t="s">
        <v>2816</v>
      </c>
      <c r="B487" s="3" t="s">
        <v>3</v>
      </c>
      <c r="C487" s="3" t="s">
        <v>5402</v>
      </c>
      <c r="D487" s="3" t="s">
        <v>5402</v>
      </c>
      <c r="E487" s="12" t="s">
        <v>9012</v>
      </c>
      <c r="F487" s="6" t="str">
        <f t="shared" si="24"/>
        <v>module=emjc</v>
      </c>
      <c r="G487" s="3" t="s">
        <v>114</v>
      </c>
    </row>
    <row r="488" spans="1:7" ht="30" customHeight="1">
      <c r="A488" s="3" t="s">
        <v>2816</v>
      </c>
      <c r="B488" s="3" t="s">
        <v>3</v>
      </c>
      <c r="C488" s="3" t="s">
        <v>5403</v>
      </c>
      <c r="D488" s="3" t="s">
        <v>5403</v>
      </c>
      <c r="E488" s="12" t="s">
        <v>9013</v>
      </c>
      <c r="F488" s="6" t="str">
        <f t="shared" si="24"/>
        <v>module=emjc</v>
      </c>
      <c r="G488" s="3" t="s">
        <v>114</v>
      </c>
    </row>
    <row r="489" spans="1:7" ht="30" customHeight="1">
      <c r="A489" s="3" t="s">
        <v>2816</v>
      </c>
      <c r="B489" s="3" t="s">
        <v>3</v>
      </c>
      <c r="C489" s="3" t="s">
        <v>5404</v>
      </c>
      <c r="D489" s="3" t="s">
        <v>5404</v>
      </c>
      <c r="E489" s="12" t="s">
        <v>9014</v>
      </c>
      <c r="F489" s="6" t="str">
        <f t="shared" si="24"/>
        <v>module=emjc</v>
      </c>
      <c r="G489" s="3" t="s">
        <v>114</v>
      </c>
    </row>
    <row r="490" spans="1:7" ht="30" customHeight="1">
      <c r="A490" s="3" t="s">
        <v>2816</v>
      </c>
      <c r="B490" s="3" t="s">
        <v>3</v>
      </c>
      <c r="C490" s="3" t="s">
        <v>5405</v>
      </c>
      <c r="D490" s="3" t="s">
        <v>5405</v>
      </c>
      <c r="E490" s="12" t="s">
        <v>9015</v>
      </c>
      <c r="F490" s="6" t="str">
        <f t="shared" si="24"/>
        <v>module=emjc</v>
      </c>
      <c r="G490" s="3" t="s">
        <v>114</v>
      </c>
    </row>
    <row r="491" spans="1:7" ht="30" customHeight="1">
      <c r="A491" s="3" t="s">
        <v>2816</v>
      </c>
      <c r="B491" s="3" t="s">
        <v>3</v>
      </c>
      <c r="C491" s="3" t="s">
        <v>5406</v>
      </c>
      <c r="D491" s="3" t="s">
        <v>5406</v>
      </c>
      <c r="E491" s="12" t="s">
        <v>9016</v>
      </c>
      <c r="F491" s="6" t="str">
        <f t="shared" si="24"/>
        <v>module=emjc</v>
      </c>
      <c r="G491" s="3" t="s">
        <v>114</v>
      </c>
    </row>
    <row r="492" spans="1:7" ht="30" customHeight="1">
      <c r="A492" s="3" t="s">
        <v>2816</v>
      </c>
      <c r="B492" s="3" t="s">
        <v>3</v>
      </c>
      <c r="C492" s="3" t="s">
        <v>5407</v>
      </c>
      <c r="D492" s="3" t="s">
        <v>5407</v>
      </c>
      <c r="E492" s="12" t="s">
        <v>9017</v>
      </c>
      <c r="F492" s="6" t="str">
        <f t="shared" si="24"/>
        <v>module=emjc</v>
      </c>
      <c r="G492" s="3" t="s">
        <v>114</v>
      </c>
    </row>
    <row r="493" spans="1:7" ht="30" customHeight="1">
      <c r="A493" s="3" t="s">
        <v>2816</v>
      </c>
      <c r="B493" s="3" t="s">
        <v>3</v>
      </c>
      <c r="C493" s="3" t="s">
        <v>5408</v>
      </c>
      <c r="D493" s="3" t="s">
        <v>5408</v>
      </c>
      <c r="E493" s="12" t="s">
        <v>9018</v>
      </c>
      <c r="F493" s="6" t="str">
        <f t="shared" si="24"/>
        <v>module=emjc</v>
      </c>
      <c r="G493" s="3" t="s">
        <v>114</v>
      </c>
    </row>
    <row r="494" spans="1:7" ht="30" customHeight="1">
      <c r="A494" s="3" t="s">
        <v>2816</v>
      </c>
      <c r="B494" s="3" t="s">
        <v>3</v>
      </c>
      <c r="C494" s="3" t="s">
        <v>5409</v>
      </c>
      <c r="D494" s="3" t="s">
        <v>5409</v>
      </c>
      <c r="E494" s="12" t="s">
        <v>9019</v>
      </c>
      <c r="F494" s="6" t="str">
        <f t="shared" si="24"/>
        <v>module=emjc</v>
      </c>
      <c r="G494" s="3" t="s">
        <v>114</v>
      </c>
    </row>
    <row r="495" spans="1:7" ht="30" customHeight="1">
      <c r="A495" s="3" t="s">
        <v>2816</v>
      </c>
      <c r="B495" s="3" t="s">
        <v>3</v>
      </c>
      <c r="C495" s="3" t="s">
        <v>5410</v>
      </c>
      <c r="D495" s="3" t="s">
        <v>5410</v>
      </c>
      <c r="E495" s="12" t="s">
        <v>9020</v>
      </c>
      <c r="F495" s="6" t="str">
        <f t="shared" si="24"/>
        <v>module=emjc</v>
      </c>
      <c r="G495" s="3" t="s">
        <v>114</v>
      </c>
    </row>
    <row r="496" spans="1:7" ht="30" customHeight="1">
      <c r="A496" s="3" t="s">
        <v>2816</v>
      </c>
      <c r="B496" s="3" t="s">
        <v>3</v>
      </c>
      <c r="C496" s="3" t="s">
        <v>5411</v>
      </c>
      <c r="D496" s="3" t="s">
        <v>5411</v>
      </c>
      <c r="E496" s="12" t="s">
        <v>9021</v>
      </c>
      <c r="F496" s="6" t="str">
        <f t="shared" si="24"/>
        <v>module=emjc</v>
      </c>
      <c r="G496" s="3" t="s">
        <v>114</v>
      </c>
    </row>
    <row r="497" spans="1:7" ht="30" customHeight="1">
      <c r="A497" s="3" t="s">
        <v>2816</v>
      </c>
      <c r="B497" s="3" t="s">
        <v>3</v>
      </c>
      <c r="C497" s="3" t="s">
        <v>5412</v>
      </c>
      <c r="D497" s="3" t="s">
        <v>5412</v>
      </c>
      <c r="E497" s="12" t="s">
        <v>9022</v>
      </c>
      <c r="F497" s="6" t="str">
        <f t="shared" si="24"/>
        <v>module=emjc</v>
      </c>
      <c r="G497" s="3" t="s">
        <v>114</v>
      </c>
    </row>
    <row r="498" spans="1:7" ht="30" customHeight="1">
      <c r="A498" s="3" t="s">
        <v>2816</v>
      </c>
      <c r="B498" s="3" t="s">
        <v>3</v>
      </c>
      <c r="C498" s="3" t="s">
        <v>5413</v>
      </c>
      <c r="D498" s="3" t="s">
        <v>5413</v>
      </c>
      <c r="E498" s="12" t="s">
        <v>9023</v>
      </c>
      <c r="F498" s="6" t="str">
        <f t="shared" si="24"/>
        <v>module=emjc</v>
      </c>
      <c r="G498" s="3" t="s">
        <v>114</v>
      </c>
    </row>
    <row r="499" spans="1:7" ht="30" customHeight="1">
      <c r="A499" s="3" t="s">
        <v>2816</v>
      </c>
      <c r="B499" s="3" t="s">
        <v>3</v>
      </c>
      <c r="C499" s="3" t="s">
        <v>5414</v>
      </c>
      <c r="D499" s="3" t="s">
        <v>5414</v>
      </c>
      <c r="E499" s="12" t="s">
        <v>9024</v>
      </c>
      <c r="F499" s="6" t="str">
        <f t="shared" si="24"/>
        <v>module=emjc</v>
      </c>
      <c r="G499" s="3" t="s">
        <v>114</v>
      </c>
    </row>
    <row r="500" spans="1:7" ht="30" customHeight="1">
      <c r="A500" s="3" t="s">
        <v>2816</v>
      </c>
      <c r="B500" s="3" t="s">
        <v>3</v>
      </c>
      <c r="C500" s="3" t="s">
        <v>5415</v>
      </c>
      <c r="D500" s="3" t="s">
        <v>5415</v>
      </c>
      <c r="E500" s="12" t="s">
        <v>9025</v>
      </c>
      <c r="F500" s="6" t="str">
        <f t="shared" si="24"/>
        <v>module=emjc</v>
      </c>
      <c r="G500" s="3" t="s">
        <v>114</v>
      </c>
    </row>
    <row r="501" spans="1:7" ht="30" customHeight="1">
      <c r="A501" s="3" t="s">
        <v>2816</v>
      </c>
      <c r="B501" s="3" t="s">
        <v>3</v>
      </c>
      <c r="C501" s="3" t="s">
        <v>5416</v>
      </c>
      <c r="D501" s="3" t="s">
        <v>5416</v>
      </c>
      <c r="E501" s="12" t="s">
        <v>9026</v>
      </c>
      <c r="F501" s="6" t="str">
        <f t="shared" si="24"/>
        <v>module=emjc</v>
      </c>
      <c r="G501" s="3" t="s">
        <v>114</v>
      </c>
    </row>
    <row r="502" spans="1:7" ht="30" customHeight="1">
      <c r="A502" s="3" t="s">
        <v>2816</v>
      </c>
      <c r="B502" s="3" t="s">
        <v>3</v>
      </c>
      <c r="C502" s="3" t="s">
        <v>5417</v>
      </c>
      <c r="D502" s="3" t="s">
        <v>5417</v>
      </c>
      <c r="E502" s="12" t="s">
        <v>9027</v>
      </c>
      <c r="F502" s="6" t="str">
        <f t="shared" si="24"/>
        <v>module=emjc</v>
      </c>
      <c r="G502" s="3" t="s">
        <v>114</v>
      </c>
    </row>
    <row r="503" spans="1:7" ht="30" customHeight="1">
      <c r="A503" s="3" t="s">
        <v>2816</v>
      </c>
      <c r="B503" s="3" t="s">
        <v>3</v>
      </c>
      <c r="C503" s="3" t="s">
        <v>5418</v>
      </c>
      <c r="D503" s="3" t="s">
        <v>5418</v>
      </c>
      <c r="E503" s="12" t="s">
        <v>9028</v>
      </c>
      <c r="F503" s="6" t="str">
        <f t="shared" si="24"/>
        <v>module=emjc</v>
      </c>
      <c r="G503" s="3" t="s">
        <v>114</v>
      </c>
    </row>
    <row r="504" spans="1:7" ht="30" customHeight="1">
      <c r="A504" s="3" t="s">
        <v>2816</v>
      </c>
      <c r="B504" s="3" t="s">
        <v>3</v>
      </c>
      <c r="C504" s="3" t="s">
        <v>5419</v>
      </c>
      <c r="D504" s="3" t="s">
        <v>5419</v>
      </c>
      <c r="E504" s="12" t="s">
        <v>9029</v>
      </c>
      <c r="F504" s="6" t="str">
        <f t="shared" si="24"/>
        <v>module=emjc</v>
      </c>
      <c r="G504" s="3" t="s">
        <v>114</v>
      </c>
    </row>
    <row r="505" spans="1:7" ht="30" customHeight="1">
      <c r="A505" s="3" t="s">
        <v>2816</v>
      </c>
      <c r="B505" s="3" t="s">
        <v>3</v>
      </c>
      <c r="C505" s="3" t="s">
        <v>5420</v>
      </c>
      <c r="D505" s="3" t="s">
        <v>5420</v>
      </c>
      <c r="E505" s="12" t="s">
        <v>9030</v>
      </c>
      <c r="F505" s="6" t="str">
        <f t="shared" si="24"/>
        <v>module=emjc</v>
      </c>
      <c r="G505" s="3" t="s">
        <v>114</v>
      </c>
    </row>
    <row r="506" spans="1:7" ht="30" customHeight="1">
      <c r="A506" s="3" t="s">
        <v>2816</v>
      </c>
      <c r="B506" s="3" t="s">
        <v>3</v>
      </c>
      <c r="C506" s="3" t="s">
        <v>5421</v>
      </c>
      <c r="D506" s="3" t="s">
        <v>5421</v>
      </c>
      <c r="E506" s="12" t="s">
        <v>9031</v>
      </c>
      <c r="F506" s="6" t="str">
        <f t="shared" si="24"/>
        <v>module=emjc</v>
      </c>
      <c r="G506" s="3" t="s">
        <v>114</v>
      </c>
    </row>
    <row r="507" spans="1:7" ht="30" customHeight="1">
      <c r="A507" s="3" t="s">
        <v>2816</v>
      </c>
      <c r="B507" s="3" t="s">
        <v>3</v>
      </c>
      <c r="C507" s="3" t="s">
        <v>5422</v>
      </c>
      <c r="D507" s="3" t="s">
        <v>5422</v>
      </c>
      <c r="E507" s="12" t="s">
        <v>9032</v>
      </c>
      <c r="F507" s="6" t="str">
        <f t="shared" si="24"/>
        <v>module=emjc</v>
      </c>
      <c r="G507" s="3" t="s">
        <v>114</v>
      </c>
    </row>
    <row r="508" spans="1:7" ht="30" customHeight="1">
      <c r="A508" s="3" t="s">
        <v>2816</v>
      </c>
      <c r="B508" s="3" t="s">
        <v>3</v>
      </c>
      <c r="C508" s="3" t="s">
        <v>5423</v>
      </c>
      <c r="D508" s="3" t="s">
        <v>5423</v>
      </c>
      <c r="E508" s="12" t="s">
        <v>9033</v>
      </c>
      <c r="F508" s="6" t="str">
        <f t="shared" si="24"/>
        <v>module=emjc</v>
      </c>
      <c r="G508" s="3" t="s">
        <v>114</v>
      </c>
    </row>
    <row r="509" spans="1:7" ht="30" customHeight="1">
      <c r="A509" s="3" t="s">
        <v>2816</v>
      </c>
      <c r="B509" s="3" t="s">
        <v>3</v>
      </c>
      <c r="C509" s="3" t="s">
        <v>5424</v>
      </c>
      <c r="D509" s="3" t="s">
        <v>5424</v>
      </c>
      <c r="E509" s="12" t="s">
        <v>9034</v>
      </c>
      <c r="F509" s="6" t="str">
        <f t="shared" si="24"/>
        <v>module=emjc</v>
      </c>
      <c r="G509" s="3" t="s">
        <v>114</v>
      </c>
    </row>
    <row r="510" spans="1:7" ht="30" customHeight="1">
      <c r="A510" s="3" t="s">
        <v>2816</v>
      </c>
      <c r="B510" s="3" t="s">
        <v>3</v>
      </c>
      <c r="C510" s="3" t="s">
        <v>5425</v>
      </c>
      <c r="D510" s="3" t="s">
        <v>5425</v>
      </c>
      <c r="E510" s="12" t="s">
        <v>9035</v>
      </c>
      <c r="F510" s="6" t="str">
        <f t="shared" si="24"/>
        <v>module=emjc</v>
      </c>
      <c r="G510" s="3" t="s">
        <v>114</v>
      </c>
    </row>
    <row r="511" spans="1:7" ht="30" customHeight="1">
      <c r="A511" s="3" t="s">
        <v>2816</v>
      </c>
      <c r="B511" s="3" t="s">
        <v>3</v>
      </c>
      <c r="C511" s="3" t="s">
        <v>5426</v>
      </c>
      <c r="D511" s="3" t="s">
        <v>5426</v>
      </c>
      <c r="E511" s="12" t="s">
        <v>9036</v>
      </c>
      <c r="F511" s="6" t="str">
        <f t="shared" ref="F511:F576" si="25">HYPERLINK("http://www.ssc.wisc.edu/wlsresearch/documentation/waves/?wave=wls92&amp;module=emjc","module=emjc")</f>
        <v>module=emjc</v>
      </c>
      <c r="G511" s="3" t="s">
        <v>114</v>
      </c>
    </row>
    <row r="512" spans="1:7" ht="30" customHeight="1">
      <c r="A512" s="3" t="s">
        <v>2816</v>
      </c>
      <c r="B512" s="3" t="s">
        <v>3</v>
      </c>
      <c r="C512" s="3" t="s">
        <v>5427</v>
      </c>
      <c r="D512" s="3" t="s">
        <v>5427</v>
      </c>
      <c r="E512" s="12" t="s">
        <v>9037</v>
      </c>
      <c r="F512" s="6" t="str">
        <f t="shared" si="25"/>
        <v>module=emjc</v>
      </c>
      <c r="G512" s="3" t="s">
        <v>114</v>
      </c>
    </row>
    <row r="513" spans="1:7" ht="30" customHeight="1">
      <c r="A513" s="3" t="s">
        <v>2816</v>
      </c>
      <c r="B513" s="3" t="s">
        <v>3</v>
      </c>
      <c r="C513" s="3" t="s">
        <v>5428</v>
      </c>
      <c r="D513" s="3" t="s">
        <v>5428</v>
      </c>
      <c r="E513" s="12" t="s">
        <v>9038</v>
      </c>
      <c r="F513" s="6" t="str">
        <f t="shared" si="25"/>
        <v>module=emjc</v>
      </c>
      <c r="G513" s="3" t="s">
        <v>114</v>
      </c>
    </row>
    <row r="514" spans="1:7" ht="30" customHeight="1">
      <c r="A514" s="3" t="s">
        <v>2816</v>
      </c>
      <c r="B514" s="3" t="s">
        <v>3</v>
      </c>
      <c r="C514" s="3" t="s">
        <v>5429</v>
      </c>
      <c r="D514" s="3" t="s">
        <v>5429</v>
      </c>
      <c r="E514" s="12" t="s">
        <v>9039</v>
      </c>
      <c r="F514" s="6" t="str">
        <f t="shared" si="25"/>
        <v>module=emjc</v>
      </c>
      <c r="G514" s="3" t="s">
        <v>114</v>
      </c>
    </row>
    <row r="515" spans="1:7" ht="30" customHeight="1">
      <c r="A515" s="3" t="s">
        <v>2816</v>
      </c>
      <c r="B515" s="3" t="s">
        <v>3</v>
      </c>
      <c r="C515" s="3" t="s">
        <v>5430</v>
      </c>
      <c r="D515" s="3" t="s">
        <v>5430</v>
      </c>
      <c r="E515" s="12" t="s">
        <v>9040</v>
      </c>
      <c r="F515" s="6" t="str">
        <f t="shared" si="25"/>
        <v>module=emjc</v>
      </c>
      <c r="G515" s="3" t="s">
        <v>114</v>
      </c>
    </row>
    <row r="516" spans="1:7" ht="30" customHeight="1">
      <c r="A516" s="3" t="s">
        <v>2816</v>
      </c>
      <c r="B516" s="3" t="s">
        <v>3</v>
      </c>
      <c r="C516" s="3" t="s">
        <v>5431</v>
      </c>
      <c r="D516" s="3" t="s">
        <v>5431</v>
      </c>
      <c r="E516" s="12" t="s">
        <v>9041</v>
      </c>
      <c r="F516" s="6" t="str">
        <f t="shared" si="25"/>
        <v>module=emjc</v>
      </c>
      <c r="G516" s="3" t="s">
        <v>114</v>
      </c>
    </row>
    <row r="517" spans="1:7" ht="30" customHeight="1">
      <c r="A517" s="3" t="s">
        <v>2816</v>
      </c>
      <c r="B517" s="3" t="s">
        <v>3</v>
      </c>
      <c r="C517" s="3" t="s">
        <v>5432</v>
      </c>
      <c r="D517" s="3" t="s">
        <v>5432</v>
      </c>
      <c r="E517" s="12" t="s">
        <v>9042</v>
      </c>
      <c r="F517" s="6" t="str">
        <f t="shared" si="25"/>
        <v>module=emjc</v>
      </c>
      <c r="G517" s="3" t="s">
        <v>114</v>
      </c>
    </row>
    <row r="518" spans="1:7" ht="30" customHeight="1">
      <c r="A518" s="3" t="s">
        <v>2816</v>
      </c>
      <c r="B518" s="3" t="s">
        <v>3</v>
      </c>
      <c r="C518" s="3" t="s">
        <v>5433</v>
      </c>
      <c r="D518" s="3" t="s">
        <v>5433</v>
      </c>
      <c r="E518" s="12" t="s">
        <v>9043</v>
      </c>
      <c r="F518" s="6" t="str">
        <f t="shared" si="25"/>
        <v>module=emjc</v>
      </c>
      <c r="G518" s="3" t="s">
        <v>114</v>
      </c>
    </row>
    <row r="519" spans="1:7" ht="30" customHeight="1">
      <c r="A519" s="3" t="s">
        <v>2816</v>
      </c>
      <c r="B519" s="3" t="s">
        <v>3</v>
      </c>
      <c r="C519" s="3" t="s">
        <v>5434</v>
      </c>
      <c r="D519" s="3" t="s">
        <v>5434</v>
      </c>
      <c r="E519" s="12" t="s">
        <v>9044</v>
      </c>
      <c r="F519" s="6" t="str">
        <f t="shared" si="25"/>
        <v>module=emjc</v>
      </c>
      <c r="G519" s="3" t="s">
        <v>114</v>
      </c>
    </row>
    <row r="520" spans="1:7" ht="30" customHeight="1">
      <c r="A520" s="3" t="s">
        <v>2816</v>
      </c>
      <c r="B520" s="3" t="s">
        <v>3</v>
      </c>
      <c r="C520" s="3" t="s">
        <v>5435</v>
      </c>
      <c r="D520" s="3" t="s">
        <v>5435</v>
      </c>
      <c r="E520" s="12" t="s">
        <v>9045</v>
      </c>
      <c r="F520" s="6" t="str">
        <f t="shared" si="25"/>
        <v>module=emjc</v>
      </c>
      <c r="G520" s="3" t="s">
        <v>114</v>
      </c>
    </row>
    <row r="521" spans="1:7" ht="30" customHeight="1">
      <c r="A521" s="3" t="s">
        <v>2816</v>
      </c>
      <c r="B521" s="3" t="s">
        <v>3</v>
      </c>
      <c r="C521" s="3" t="s">
        <v>5436</v>
      </c>
      <c r="D521" s="3" t="s">
        <v>5436</v>
      </c>
      <c r="E521" s="12" t="s">
        <v>9046</v>
      </c>
      <c r="F521" s="6" t="str">
        <f t="shared" si="25"/>
        <v>module=emjc</v>
      </c>
      <c r="G521" s="3" t="s">
        <v>114</v>
      </c>
    </row>
    <row r="522" spans="1:7" ht="30" customHeight="1">
      <c r="A522" s="3" t="s">
        <v>2816</v>
      </c>
      <c r="B522" s="3" t="s">
        <v>3</v>
      </c>
      <c r="C522" s="3" t="s">
        <v>5437</v>
      </c>
      <c r="D522" s="3" t="s">
        <v>5437</v>
      </c>
      <c r="E522" s="12" t="s">
        <v>9047</v>
      </c>
      <c r="F522" s="6" t="str">
        <f t="shared" si="25"/>
        <v>module=emjc</v>
      </c>
      <c r="G522" s="3" t="s">
        <v>114</v>
      </c>
    </row>
    <row r="523" spans="1:7" ht="30" customHeight="1">
      <c r="A523" s="3" t="s">
        <v>2816</v>
      </c>
      <c r="B523" s="3" t="s">
        <v>3</v>
      </c>
      <c r="C523" s="3" t="s">
        <v>5438</v>
      </c>
      <c r="D523" s="3" t="s">
        <v>5438</v>
      </c>
      <c r="E523" s="12" t="s">
        <v>9048</v>
      </c>
      <c r="F523" s="6" t="str">
        <f t="shared" si="25"/>
        <v>module=emjc</v>
      </c>
      <c r="G523" s="3" t="s">
        <v>114</v>
      </c>
    </row>
    <row r="524" spans="1:7" ht="30" customHeight="1">
      <c r="A524" s="3" t="s">
        <v>2816</v>
      </c>
      <c r="B524" s="3" t="s">
        <v>3</v>
      </c>
      <c r="C524" s="3" t="s">
        <v>5439</v>
      </c>
      <c r="D524" s="3" t="s">
        <v>5439</v>
      </c>
      <c r="E524" s="12" t="s">
        <v>9049</v>
      </c>
      <c r="F524" s="6" t="str">
        <f t="shared" si="25"/>
        <v>module=emjc</v>
      </c>
      <c r="G524" s="3" t="s">
        <v>114</v>
      </c>
    </row>
    <row r="525" spans="1:7" ht="30" customHeight="1">
      <c r="A525" s="3" t="s">
        <v>2816</v>
      </c>
      <c r="B525" s="3" t="s">
        <v>3</v>
      </c>
      <c r="C525" s="3" t="s">
        <v>5440</v>
      </c>
      <c r="D525" s="3" t="s">
        <v>5440</v>
      </c>
      <c r="E525" s="12" t="s">
        <v>9050</v>
      </c>
      <c r="F525" s="6" t="str">
        <f t="shared" si="25"/>
        <v>module=emjc</v>
      </c>
      <c r="G525" s="3" t="s">
        <v>114</v>
      </c>
    </row>
    <row r="526" spans="1:7" ht="30" customHeight="1">
      <c r="A526" s="3" t="s">
        <v>2816</v>
      </c>
      <c r="B526" s="3" t="s">
        <v>3</v>
      </c>
      <c r="C526" s="3" t="s">
        <v>5441</v>
      </c>
      <c r="D526" s="3" t="s">
        <v>5441</v>
      </c>
      <c r="E526" s="12" t="s">
        <v>9051</v>
      </c>
      <c r="F526" s="6" t="str">
        <f t="shared" si="25"/>
        <v>module=emjc</v>
      </c>
      <c r="G526" s="3" t="s">
        <v>114</v>
      </c>
    </row>
    <row r="527" spans="1:7" ht="30" customHeight="1">
      <c r="A527" s="3" t="s">
        <v>2816</v>
      </c>
      <c r="B527" s="3" t="s">
        <v>3</v>
      </c>
      <c r="C527" s="3" t="s">
        <v>5442</v>
      </c>
      <c r="D527" s="3" t="s">
        <v>5442</v>
      </c>
      <c r="E527" s="12" t="s">
        <v>9052</v>
      </c>
      <c r="F527" s="6" t="str">
        <f t="shared" si="25"/>
        <v>module=emjc</v>
      </c>
      <c r="G527" s="3" t="s">
        <v>114</v>
      </c>
    </row>
    <row r="528" spans="1:7" ht="30" customHeight="1">
      <c r="A528" s="3" t="s">
        <v>2816</v>
      </c>
      <c r="B528" s="3" t="s">
        <v>3</v>
      </c>
      <c r="C528" s="3" t="s">
        <v>5443</v>
      </c>
      <c r="D528" s="3" t="s">
        <v>5443</v>
      </c>
      <c r="E528" s="12" t="s">
        <v>9053</v>
      </c>
      <c r="F528" s="6" t="str">
        <f t="shared" si="25"/>
        <v>module=emjc</v>
      </c>
      <c r="G528" s="3" t="s">
        <v>114</v>
      </c>
    </row>
    <row r="529" spans="1:7" ht="30" customHeight="1">
      <c r="A529" s="3" t="s">
        <v>2816</v>
      </c>
      <c r="B529" s="3" t="s">
        <v>3</v>
      </c>
      <c r="C529" s="3" t="s">
        <v>5444</v>
      </c>
      <c r="D529" s="3" t="s">
        <v>5444</v>
      </c>
      <c r="E529" s="12" t="s">
        <v>9054</v>
      </c>
      <c r="F529" s="6" t="str">
        <f t="shared" si="25"/>
        <v>module=emjc</v>
      </c>
      <c r="G529" s="3" t="s">
        <v>114</v>
      </c>
    </row>
    <row r="530" spans="1:7" ht="30" customHeight="1">
      <c r="A530" s="3" t="s">
        <v>2816</v>
      </c>
      <c r="B530" s="3" t="s">
        <v>3</v>
      </c>
      <c r="C530" s="3" t="s">
        <v>5445</v>
      </c>
      <c r="D530" s="3" t="s">
        <v>5445</v>
      </c>
      <c r="E530" s="12" t="s">
        <v>9055</v>
      </c>
      <c r="F530" s="6" t="str">
        <f t="shared" si="25"/>
        <v>module=emjc</v>
      </c>
      <c r="G530" s="3" t="s">
        <v>114</v>
      </c>
    </row>
    <row r="531" spans="1:7" ht="30" customHeight="1">
      <c r="A531" s="3" t="s">
        <v>2816</v>
      </c>
      <c r="B531" s="3" t="s">
        <v>3</v>
      </c>
      <c r="C531" s="3" t="s">
        <v>5446</v>
      </c>
      <c r="D531" s="3" t="s">
        <v>5446</v>
      </c>
      <c r="E531" s="12" t="s">
        <v>9056</v>
      </c>
      <c r="F531" s="6" t="str">
        <f t="shared" si="25"/>
        <v>module=emjc</v>
      </c>
      <c r="G531" s="3" t="s">
        <v>114</v>
      </c>
    </row>
    <row r="532" spans="1:7" ht="30" customHeight="1">
      <c r="A532" s="3" t="s">
        <v>2816</v>
      </c>
      <c r="B532" s="3" t="s">
        <v>3</v>
      </c>
      <c r="C532" s="3" t="s">
        <v>5447</v>
      </c>
      <c r="D532" s="3" t="s">
        <v>5447</v>
      </c>
      <c r="E532" s="12" t="s">
        <v>9057</v>
      </c>
      <c r="F532" s="6" t="str">
        <f t="shared" si="25"/>
        <v>module=emjc</v>
      </c>
      <c r="G532" s="3" t="s">
        <v>114</v>
      </c>
    </row>
    <row r="533" spans="1:7" ht="30" customHeight="1">
      <c r="A533" s="3" t="s">
        <v>2816</v>
      </c>
      <c r="B533" s="3" t="s">
        <v>3</v>
      </c>
      <c r="C533" s="3" t="s">
        <v>5448</v>
      </c>
      <c r="D533" s="3" t="s">
        <v>5448</v>
      </c>
      <c r="E533" s="12" t="s">
        <v>9058</v>
      </c>
      <c r="F533" s="6" t="str">
        <f t="shared" si="25"/>
        <v>module=emjc</v>
      </c>
      <c r="G533" s="3" t="s">
        <v>114</v>
      </c>
    </row>
    <row r="534" spans="1:7" ht="30" customHeight="1">
      <c r="A534" s="3" t="s">
        <v>2816</v>
      </c>
      <c r="B534" s="3" t="s">
        <v>3</v>
      </c>
      <c r="C534" s="3" t="s">
        <v>5449</v>
      </c>
      <c r="D534" s="3" t="s">
        <v>5449</v>
      </c>
      <c r="E534" s="12" t="s">
        <v>9059</v>
      </c>
      <c r="F534" s="6" t="str">
        <f t="shared" si="25"/>
        <v>module=emjc</v>
      </c>
      <c r="G534" s="3" t="s">
        <v>114</v>
      </c>
    </row>
    <row r="535" spans="1:7" ht="30" customHeight="1">
      <c r="A535" s="3" t="s">
        <v>2816</v>
      </c>
      <c r="B535" s="3" t="s">
        <v>3</v>
      </c>
      <c r="C535" s="3" t="s">
        <v>5450</v>
      </c>
      <c r="D535" s="3" t="s">
        <v>5450</v>
      </c>
      <c r="E535" s="12" t="s">
        <v>9060</v>
      </c>
      <c r="F535" s="6" t="str">
        <f t="shared" si="25"/>
        <v>module=emjc</v>
      </c>
      <c r="G535" s="3" t="s">
        <v>114</v>
      </c>
    </row>
    <row r="536" spans="1:7" ht="30" customHeight="1">
      <c r="A536" s="3" t="s">
        <v>2816</v>
      </c>
      <c r="B536" s="3" t="s">
        <v>3</v>
      </c>
      <c r="C536" s="3" t="s">
        <v>5451</v>
      </c>
      <c r="D536" s="3" t="s">
        <v>5451</v>
      </c>
      <c r="E536" s="12" t="s">
        <v>9061</v>
      </c>
      <c r="F536" s="6" t="str">
        <f t="shared" si="25"/>
        <v>module=emjc</v>
      </c>
      <c r="G536" s="3" t="s">
        <v>114</v>
      </c>
    </row>
    <row r="537" spans="1:7" ht="30" customHeight="1">
      <c r="A537" s="3" t="s">
        <v>2816</v>
      </c>
      <c r="B537" s="3" t="s">
        <v>3</v>
      </c>
      <c r="C537" s="3" t="s">
        <v>5452</v>
      </c>
      <c r="D537" s="3" t="s">
        <v>5452</v>
      </c>
      <c r="E537" s="12" t="s">
        <v>9062</v>
      </c>
      <c r="F537" s="6" t="str">
        <f t="shared" si="25"/>
        <v>module=emjc</v>
      </c>
      <c r="G537" s="3" t="s">
        <v>114</v>
      </c>
    </row>
    <row r="538" spans="1:7" ht="30" customHeight="1">
      <c r="A538" s="3" t="s">
        <v>2816</v>
      </c>
      <c r="B538" s="3" t="s">
        <v>3</v>
      </c>
      <c r="C538" s="3" t="s">
        <v>5453</v>
      </c>
      <c r="D538" s="3" t="s">
        <v>5453</v>
      </c>
      <c r="E538" s="12" t="s">
        <v>9063</v>
      </c>
      <c r="F538" s="6" t="str">
        <f t="shared" si="25"/>
        <v>module=emjc</v>
      </c>
      <c r="G538" s="3" t="s">
        <v>114</v>
      </c>
    </row>
    <row r="539" spans="1:7" ht="30" customHeight="1">
      <c r="A539" s="3" t="s">
        <v>2816</v>
      </c>
      <c r="B539" s="3" t="s">
        <v>3</v>
      </c>
      <c r="C539" s="3" t="s">
        <v>5454</v>
      </c>
      <c r="D539" s="3" t="s">
        <v>5454</v>
      </c>
      <c r="E539" s="12" t="s">
        <v>9064</v>
      </c>
      <c r="F539" s="6" t="str">
        <f t="shared" si="25"/>
        <v>module=emjc</v>
      </c>
      <c r="G539" s="3" t="s">
        <v>114</v>
      </c>
    </row>
    <row r="540" spans="1:7" ht="30" customHeight="1">
      <c r="A540" s="3" t="s">
        <v>2816</v>
      </c>
      <c r="B540" s="3" t="s">
        <v>3</v>
      </c>
      <c r="C540" s="3" t="s">
        <v>5455</v>
      </c>
      <c r="D540" s="3" t="s">
        <v>5455</v>
      </c>
      <c r="E540" s="12" t="s">
        <v>9065</v>
      </c>
      <c r="F540" s="6" t="str">
        <f t="shared" si="25"/>
        <v>module=emjc</v>
      </c>
      <c r="G540" s="3" t="s">
        <v>114</v>
      </c>
    </row>
    <row r="541" spans="1:7" ht="30" customHeight="1">
      <c r="A541" s="3" t="s">
        <v>2816</v>
      </c>
      <c r="B541" s="3" t="s">
        <v>3</v>
      </c>
      <c r="C541" s="3" t="s">
        <v>5456</v>
      </c>
      <c r="D541" s="3" t="s">
        <v>5456</v>
      </c>
      <c r="E541" s="12" t="s">
        <v>9066</v>
      </c>
      <c r="F541" s="6" t="str">
        <f t="shared" si="25"/>
        <v>module=emjc</v>
      </c>
      <c r="G541" s="3" t="s">
        <v>114</v>
      </c>
    </row>
    <row r="542" spans="1:7" ht="30" customHeight="1">
      <c r="A542" s="3" t="s">
        <v>2816</v>
      </c>
      <c r="B542" s="3" t="s">
        <v>3</v>
      </c>
      <c r="C542" s="3" t="s">
        <v>5457</v>
      </c>
      <c r="D542" s="3" t="s">
        <v>5457</v>
      </c>
      <c r="E542" s="12" t="s">
        <v>9067</v>
      </c>
      <c r="F542" s="6" t="str">
        <f t="shared" si="25"/>
        <v>module=emjc</v>
      </c>
      <c r="G542" s="3" t="s">
        <v>114</v>
      </c>
    </row>
    <row r="543" spans="1:7" ht="30" customHeight="1">
      <c r="A543" s="3" t="s">
        <v>2816</v>
      </c>
      <c r="B543" s="3" t="s">
        <v>3</v>
      </c>
      <c r="C543" s="3" t="s">
        <v>5458</v>
      </c>
      <c r="D543" s="3" t="s">
        <v>5458</v>
      </c>
      <c r="E543" s="12" t="s">
        <v>9068</v>
      </c>
      <c r="F543" s="6" t="str">
        <f t="shared" si="25"/>
        <v>module=emjc</v>
      </c>
      <c r="G543" s="3" t="s">
        <v>114</v>
      </c>
    </row>
    <row r="544" spans="1:7" ht="30" customHeight="1">
      <c r="A544" s="3" t="s">
        <v>2816</v>
      </c>
      <c r="B544" s="3" t="s">
        <v>3</v>
      </c>
      <c r="C544" s="3" t="s">
        <v>5459</v>
      </c>
      <c r="D544" s="3" t="s">
        <v>5459</v>
      </c>
      <c r="E544" s="12" t="s">
        <v>9069</v>
      </c>
      <c r="F544" s="6" t="str">
        <f t="shared" si="25"/>
        <v>module=emjc</v>
      </c>
      <c r="G544" s="3" t="s">
        <v>114</v>
      </c>
    </row>
    <row r="545" spans="1:7" ht="30" customHeight="1">
      <c r="A545" s="3" t="s">
        <v>2816</v>
      </c>
      <c r="B545" s="3" t="s">
        <v>3</v>
      </c>
      <c r="C545" s="3" t="s">
        <v>5460</v>
      </c>
      <c r="D545" s="3" t="s">
        <v>5460</v>
      </c>
      <c r="E545" s="12" t="s">
        <v>9070</v>
      </c>
      <c r="F545" s="6" t="str">
        <f t="shared" si="25"/>
        <v>module=emjc</v>
      </c>
      <c r="G545" s="3" t="s">
        <v>114</v>
      </c>
    </row>
    <row r="546" spans="1:7" ht="30" customHeight="1">
      <c r="A546" s="3" t="s">
        <v>2816</v>
      </c>
      <c r="B546" s="3" t="s">
        <v>3</v>
      </c>
      <c r="C546" s="3" t="s">
        <v>5461</v>
      </c>
      <c r="D546" s="3" t="s">
        <v>5461</v>
      </c>
      <c r="E546" s="12" t="s">
        <v>9071</v>
      </c>
      <c r="F546" s="6" t="str">
        <f t="shared" si="25"/>
        <v>module=emjc</v>
      </c>
      <c r="G546" s="3" t="s">
        <v>114</v>
      </c>
    </row>
    <row r="547" spans="1:7" ht="30" customHeight="1">
      <c r="A547" s="3" t="s">
        <v>2816</v>
      </c>
      <c r="B547" s="3" t="s">
        <v>3</v>
      </c>
      <c r="C547" s="3" t="s">
        <v>5462</v>
      </c>
      <c r="D547" s="3" t="s">
        <v>5462</v>
      </c>
      <c r="E547" s="12" t="s">
        <v>9072</v>
      </c>
      <c r="F547" s="6" t="str">
        <f t="shared" si="25"/>
        <v>module=emjc</v>
      </c>
      <c r="G547" s="3" t="s">
        <v>114</v>
      </c>
    </row>
    <row r="548" spans="1:7" ht="30" customHeight="1">
      <c r="A548" s="3" t="s">
        <v>2816</v>
      </c>
      <c r="B548" s="3" t="s">
        <v>3</v>
      </c>
      <c r="C548" s="3" t="s">
        <v>5463</v>
      </c>
      <c r="D548" s="3" t="s">
        <v>5463</v>
      </c>
      <c r="E548" s="12" t="s">
        <v>9073</v>
      </c>
      <c r="F548" s="6" t="str">
        <f t="shared" si="25"/>
        <v>module=emjc</v>
      </c>
      <c r="G548" s="3" t="s">
        <v>114</v>
      </c>
    </row>
    <row r="549" spans="1:7" ht="30" customHeight="1">
      <c r="A549" s="3" t="s">
        <v>2816</v>
      </c>
      <c r="B549" s="3" t="s">
        <v>3</v>
      </c>
      <c r="C549" s="3" t="s">
        <v>5464</v>
      </c>
      <c r="D549" s="3" t="s">
        <v>5464</v>
      </c>
      <c r="E549" s="12" t="s">
        <v>9074</v>
      </c>
      <c r="F549" s="6" t="str">
        <f t="shared" si="25"/>
        <v>module=emjc</v>
      </c>
      <c r="G549" s="3" t="s">
        <v>114</v>
      </c>
    </row>
    <row r="550" spans="1:7" ht="30" customHeight="1">
      <c r="A550" s="3" t="s">
        <v>2816</v>
      </c>
      <c r="B550" s="3" t="s">
        <v>3</v>
      </c>
      <c r="C550" s="3" t="s">
        <v>5465</v>
      </c>
      <c r="D550" s="3" t="s">
        <v>5465</v>
      </c>
      <c r="E550" s="12" t="s">
        <v>9075</v>
      </c>
      <c r="F550" s="6" t="str">
        <f t="shared" si="25"/>
        <v>module=emjc</v>
      </c>
      <c r="G550" s="3" t="s">
        <v>114</v>
      </c>
    </row>
    <row r="551" spans="1:7" ht="30" customHeight="1">
      <c r="A551" s="3" t="s">
        <v>2816</v>
      </c>
      <c r="B551" s="3" t="s">
        <v>3</v>
      </c>
      <c r="C551" s="3" t="s">
        <v>5466</v>
      </c>
      <c r="D551" s="3" t="s">
        <v>5466</v>
      </c>
      <c r="E551" s="12" t="s">
        <v>9076</v>
      </c>
      <c r="F551" s="6" t="str">
        <f t="shared" si="25"/>
        <v>module=emjc</v>
      </c>
      <c r="G551" s="3" t="s">
        <v>114</v>
      </c>
    </row>
    <row r="552" spans="1:7" ht="30" customHeight="1">
      <c r="A552" s="3" t="s">
        <v>2816</v>
      </c>
      <c r="B552" s="3" t="s">
        <v>3</v>
      </c>
      <c r="C552" s="3" t="s">
        <v>5467</v>
      </c>
      <c r="D552" s="3" t="s">
        <v>5467</v>
      </c>
      <c r="E552" s="12" t="s">
        <v>9077</v>
      </c>
      <c r="F552" s="6" t="str">
        <f t="shared" si="25"/>
        <v>module=emjc</v>
      </c>
      <c r="G552" s="3" t="s">
        <v>114</v>
      </c>
    </row>
    <row r="553" spans="1:7" ht="30" customHeight="1">
      <c r="A553" s="3" t="s">
        <v>2816</v>
      </c>
      <c r="B553" s="3" t="s">
        <v>3</v>
      </c>
      <c r="C553" s="3" t="s">
        <v>5468</v>
      </c>
      <c r="D553" s="3" t="s">
        <v>5468</v>
      </c>
      <c r="E553" s="12" t="s">
        <v>9078</v>
      </c>
      <c r="F553" s="6" t="str">
        <f t="shared" si="25"/>
        <v>module=emjc</v>
      </c>
      <c r="G553" s="3" t="s">
        <v>114</v>
      </c>
    </row>
    <row r="554" spans="1:7" ht="30" customHeight="1">
      <c r="A554" s="3" t="s">
        <v>2816</v>
      </c>
      <c r="B554" s="3" t="s">
        <v>3</v>
      </c>
      <c r="C554" s="3" t="s">
        <v>5469</v>
      </c>
      <c r="D554" s="3" t="s">
        <v>5469</v>
      </c>
      <c r="E554" s="12" t="s">
        <v>9079</v>
      </c>
      <c r="F554" s="6" t="str">
        <f t="shared" si="25"/>
        <v>module=emjc</v>
      </c>
      <c r="G554" s="3" t="s">
        <v>114</v>
      </c>
    </row>
    <row r="555" spans="1:7" ht="30" customHeight="1">
      <c r="A555" s="3" t="s">
        <v>2816</v>
      </c>
      <c r="B555" s="3" t="s">
        <v>3</v>
      </c>
      <c r="C555" s="3" t="s">
        <v>5470</v>
      </c>
      <c r="D555" s="3" t="s">
        <v>5470</v>
      </c>
      <c r="E555" s="12" t="s">
        <v>9080</v>
      </c>
      <c r="F555" s="6" t="str">
        <f t="shared" si="25"/>
        <v>module=emjc</v>
      </c>
      <c r="G555" s="3" t="s">
        <v>114</v>
      </c>
    </row>
    <row r="556" spans="1:7" ht="30" customHeight="1">
      <c r="A556" s="3" t="s">
        <v>2816</v>
      </c>
      <c r="B556" s="3" t="s">
        <v>3</v>
      </c>
      <c r="C556" s="3" t="s">
        <v>5471</v>
      </c>
      <c r="D556" s="3" t="s">
        <v>5471</v>
      </c>
      <c r="E556" s="12" t="s">
        <v>9081</v>
      </c>
      <c r="F556" s="6" t="str">
        <f t="shared" si="25"/>
        <v>module=emjc</v>
      </c>
      <c r="G556" s="3" t="s">
        <v>114</v>
      </c>
    </row>
    <row r="557" spans="1:7" ht="30" customHeight="1">
      <c r="A557" s="3" t="s">
        <v>2816</v>
      </c>
      <c r="B557" s="3" t="s">
        <v>3</v>
      </c>
      <c r="C557" s="3" t="s">
        <v>5472</v>
      </c>
      <c r="D557" s="3" t="s">
        <v>5472</v>
      </c>
      <c r="E557" s="12" t="s">
        <v>9082</v>
      </c>
      <c r="F557" s="6" t="str">
        <f t="shared" si="25"/>
        <v>module=emjc</v>
      </c>
      <c r="G557" s="3" t="s">
        <v>114</v>
      </c>
    </row>
    <row r="558" spans="1:7" ht="30" customHeight="1">
      <c r="A558" s="3" t="s">
        <v>2816</v>
      </c>
      <c r="B558" s="3" t="s">
        <v>3</v>
      </c>
      <c r="C558" s="3" t="s">
        <v>5473</v>
      </c>
      <c r="D558" s="3" t="s">
        <v>5473</v>
      </c>
      <c r="E558" s="12" t="s">
        <v>9083</v>
      </c>
      <c r="F558" s="6" t="str">
        <f t="shared" si="25"/>
        <v>module=emjc</v>
      </c>
      <c r="G558" s="3" t="s">
        <v>114</v>
      </c>
    </row>
    <row r="559" spans="1:7" ht="30" customHeight="1">
      <c r="A559" s="3" t="s">
        <v>2816</v>
      </c>
      <c r="B559" s="3" t="s">
        <v>3</v>
      </c>
      <c r="C559" s="3" t="s">
        <v>5474</v>
      </c>
      <c r="D559" s="3" t="s">
        <v>5474</v>
      </c>
      <c r="E559" s="12" t="s">
        <v>9084</v>
      </c>
      <c r="F559" s="6" t="str">
        <f t="shared" si="25"/>
        <v>module=emjc</v>
      </c>
      <c r="G559" s="3" t="s">
        <v>114</v>
      </c>
    </row>
    <row r="560" spans="1:7" ht="30" customHeight="1">
      <c r="A560" s="3" t="s">
        <v>2816</v>
      </c>
      <c r="B560" s="3" t="s">
        <v>3</v>
      </c>
      <c r="C560" s="3" t="s">
        <v>5475</v>
      </c>
      <c r="D560" s="3" t="s">
        <v>5475</v>
      </c>
      <c r="E560" s="12" t="s">
        <v>9085</v>
      </c>
      <c r="F560" s="6" t="str">
        <f t="shared" si="25"/>
        <v>module=emjc</v>
      </c>
      <c r="G560" s="3" t="s">
        <v>114</v>
      </c>
    </row>
    <row r="561" spans="1:7" ht="30" customHeight="1">
      <c r="A561" s="3" t="s">
        <v>2816</v>
      </c>
      <c r="B561" s="3" t="s">
        <v>3</v>
      </c>
      <c r="C561" s="3" t="s">
        <v>5476</v>
      </c>
      <c r="D561" s="3" t="s">
        <v>5476</v>
      </c>
      <c r="E561" s="12" t="s">
        <v>9086</v>
      </c>
      <c r="F561" s="6" t="str">
        <f t="shared" si="25"/>
        <v>module=emjc</v>
      </c>
      <c r="G561" s="3" t="s">
        <v>114</v>
      </c>
    </row>
    <row r="562" spans="1:7" ht="30" customHeight="1">
      <c r="A562" s="3" t="s">
        <v>2816</v>
      </c>
      <c r="B562" s="3" t="s">
        <v>3</v>
      </c>
      <c r="C562" s="3" t="s">
        <v>5477</v>
      </c>
      <c r="D562" s="3" t="s">
        <v>5477</v>
      </c>
      <c r="E562" s="12" t="s">
        <v>9087</v>
      </c>
      <c r="F562" s="6" t="str">
        <f t="shared" si="25"/>
        <v>module=emjc</v>
      </c>
      <c r="G562" s="3" t="s">
        <v>114</v>
      </c>
    </row>
    <row r="563" spans="1:7" ht="30" customHeight="1">
      <c r="A563" s="3" t="s">
        <v>2816</v>
      </c>
      <c r="B563" s="3" t="s">
        <v>3</v>
      </c>
      <c r="C563" s="3" t="s">
        <v>5478</v>
      </c>
      <c r="D563" s="3" t="s">
        <v>5478</v>
      </c>
      <c r="E563" s="12" t="s">
        <v>9088</v>
      </c>
      <c r="F563" s="6" t="str">
        <f t="shared" si="25"/>
        <v>module=emjc</v>
      </c>
      <c r="G563" s="3" t="s">
        <v>114</v>
      </c>
    </row>
    <row r="564" spans="1:7" ht="30" customHeight="1">
      <c r="A564" s="3" t="s">
        <v>2816</v>
      </c>
      <c r="B564" s="3" t="s">
        <v>3</v>
      </c>
      <c r="C564" s="3" t="s">
        <v>5479</v>
      </c>
      <c r="D564" s="3" t="s">
        <v>5479</v>
      </c>
      <c r="E564" s="12" t="s">
        <v>9089</v>
      </c>
      <c r="F564" s="6" t="str">
        <f t="shared" si="25"/>
        <v>module=emjc</v>
      </c>
      <c r="G564" s="3" t="s">
        <v>114</v>
      </c>
    </row>
    <row r="565" spans="1:7" ht="30" customHeight="1">
      <c r="A565" s="3" t="s">
        <v>2816</v>
      </c>
      <c r="B565" s="3" t="s">
        <v>3</v>
      </c>
      <c r="C565" s="3" t="s">
        <v>5480</v>
      </c>
      <c r="D565" s="3" t="s">
        <v>5480</v>
      </c>
      <c r="E565" s="12" t="s">
        <v>9090</v>
      </c>
      <c r="F565" s="6" t="str">
        <f t="shared" si="25"/>
        <v>module=emjc</v>
      </c>
      <c r="G565" s="3" t="s">
        <v>114</v>
      </c>
    </row>
    <row r="566" spans="1:7" ht="30" customHeight="1">
      <c r="A566" s="3" t="s">
        <v>2816</v>
      </c>
      <c r="B566" s="3" t="s">
        <v>3</v>
      </c>
      <c r="C566" s="3" t="s">
        <v>5481</v>
      </c>
      <c r="D566" s="3" t="s">
        <v>5481</v>
      </c>
      <c r="E566" s="12" t="s">
        <v>9091</v>
      </c>
      <c r="F566" s="6" t="str">
        <f t="shared" si="25"/>
        <v>module=emjc</v>
      </c>
      <c r="G566" s="3" t="s">
        <v>114</v>
      </c>
    </row>
    <row r="567" spans="1:7" ht="30" customHeight="1">
      <c r="A567" s="3" t="s">
        <v>2816</v>
      </c>
      <c r="B567" s="3" t="s">
        <v>3</v>
      </c>
      <c r="C567" s="3" t="s">
        <v>5482</v>
      </c>
      <c r="D567" s="3" t="s">
        <v>5482</v>
      </c>
      <c r="E567" s="12" t="s">
        <v>9092</v>
      </c>
      <c r="F567" s="6" t="str">
        <f t="shared" si="25"/>
        <v>module=emjc</v>
      </c>
      <c r="G567" s="3" t="s">
        <v>114</v>
      </c>
    </row>
    <row r="568" spans="1:7" ht="30" customHeight="1">
      <c r="A568" s="3" t="s">
        <v>2816</v>
      </c>
      <c r="B568" s="3" t="s">
        <v>3</v>
      </c>
      <c r="C568" s="3" t="s">
        <v>5483</v>
      </c>
      <c r="D568" s="3" t="s">
        <v>5483</v>
      </c>
      <c r="E568" s="12" t="s">
        <v>9093</v>
      </c>
      <c r="F568" s="6" t="str">
        <f t="shared" si="25"/>
        <v>module=emjc</v>
      </c>
      <c r="G568" s="3" t="s">
        <v>114</v>
      </c>
    </row>
    <row r="569" spans="1:7" ht="30" customHeight="1">
      <c r="A569" s="3" t="s">
        <v>2816</v>
      </c>
      <c r="B569" s="3" t="s">
        <v>3</v>
      </c>
      <c r="C569" s="3" t="s">
        <v>5484</v>
      </c>
      <c r="D569" s="3" t="s">
        <v>5484</v>
      </c>
      <c r="E569" s="12" t="s">
        <v>9094</v>
      </c>
      <c r="F569" s="6" t="str">
        <f t="shared" si="25"/>
        <v>module=emjc</v>
      </c>
      <c r="G569" s="3" t="s">
        <v>114</v>
      </c>
    </row>
    <row r="570" spans="1:7" ht="30" customHeight="1">
      <c r="A570" s="3" t="s">
        <v>2816</v>
      </c>
      <c r="B570" s="3" t="s">
        <v>3</v>
      </c>
      <c r="C570" s="3" t="s">
        <v>5485</v>
      </c>
      <c r="D570" s="3" t="s">
        <v>5485</v>
      </c>
      <c r="E570" s="12" t="s">
        <v>9095</v>
      </c>
      <c r="F570" s="6" t="str">
        <f t="shared" si="25"/>
        <v>module=emjc</v>
      </c>
      <c r="G570" s="3" t="s">
        <v>114</v>
      </c>
    </row>
    <row r="571" spans="1:7" ht="30" customHeight="1">
      <c r="A571" s="3" t="s">
        <v>2816</v>
      </c>
      <c r="B571" s="3" t="s">
        <v>3</v>
      </c>
      <c r="C571" s="3" t="s">
        <v>5486</v>
      </c>
      <c r="D571" s="3" t="s">
        <v>5486</v>
      </c>
      <c r="E571" s="12" t="s">
        <v>9096</v>
      </c>
      <c r="F571" s="6" t="str">
        <f t="shared" si="25"/>
        <v>module=emjc</v>
      </c>
      <c r="G571" s="3" t="s">
        <v>114</v>
      </c>
    </row>
    <row r="572" spans="1:7" ht="30" customHeight="1">
      <c r="A572" s="3" t="s">
        <v>2816</v>
      </c>
      <c r="B572" s="3" t="s">
        <v>3</v>
      </c>
      <c r="C572" s="3" t="s">
        <v>5487</v>
      </c>
      <c r="D572" s="3" t="s">
        <v>5487</v>
      </c>
      <c r="E572" s="12" t="s">
        <v>9097</v>
      </c>
      <c r="F572" s="6" t="str">
        <f t="shared" si="25"/>
        <v>module=emjc</v>
      </c>
      <c r="G572" s="3" t="s">
        <v>114</v>
      </c>
    </row>
    <row r="573" spans="1:7" ht="30" customHeight="1">
      <c r="A573" s="3" t="s">
        <v>2816</v>
      </c>
      <c r="B573" s="3" t="s">
        <v>3</v>
      </c>
      <c r="C573" s="3" t="s">
        <v>5488</v>
      </c>
      <c r="D573" s="3" t="s">
        <v>5488</v>
      </c>
      <c r="E573" s="12" t="s">
        <v>9098</v>
      </c>
      <c r="F573" s="6" t="str">
        <f t="shared" si="25"/>
        <v>module=emjc</v>
      </c>
      <c r="G573" s="3" t="s">
        <v>114</v>
      </c>
    </row>
    <row r="574" spans="1:7" ht="30" customHeight="1">
      <c r="A574" s="3" t="s">
        <v>2816</v>
      </c>
      <c r="B574" s="3" t="s">
        <v>3</v>
      </c>
      <c r="C574" s="3" t="s">
        <v>5489</v>
      </c>
      <c r="D574" s="3" t="s">
        <v>5489</v>
      </c>
      <c r="E574" s="12" t="s">
        <v>9099</v>
      </c>
      <c r="F574" s="6" t="str">
        <f t="shared" si="25"/>
        <v>module=emjc</v>
      </c>
      <c r="G574" s="3" t="s">
        <v>114</v>
      </c>
    </row>
    <row r="575" spans="1:7" ht="30" customHeight="1">
      <c r="A575" s="3" t="s">
        <v>2816</v>
      </c>
      <c r="B575" s="3" t="s">
        <v>3</v>
      </c>
      <c r="C575" s="3" t="s">
        <v>5490</v>
      </c>
      <c r="D575" s="3" t="s">
        <v>5490</v>
      </c>
      <c r="E575" s="12" t="s">
        <v>9100</v>
      </c>
      <c r="F575" s="6" t="str">
        <f t="shared" si="25"/>
        <v>module=emjc</v>
      </c>
      <c r="G575" s="3" t="s">
        <v>114</v>
      </c>
    </row>
    <row r="576" spans="1:7" ht="30" customHeight="1">
      <c r="A576" s="3" t="s">
        <v>2816</v>
      </c>
      <c r="B576" s="3" t="s">
        <v>3</v>
      </c>
      <c r="C576" s="3" t="s">
        <v>5491</v>
      </c>
      <c r="D576" s="3" t="s">
        <v>5491</v>
      </c>
      <c r="E576" s="12" t="s">
        <v>9101</v>
      </c>
      <c r="F576" s="6" t="str">
        <f t="shared" si="25"/>
        <v>module=emjc</v>
      </c>
      <c r="G576" s="3" t="s">
        <v>114</v>
      </c>
    </row>
    <row r="577" spans="1:7" ht="30" customHeight="1">
      <c r="A577" s="3" t="s">
        <v>4901</v>
      </c>
      <c r="B577" s="3" t="s">
        <v>3</v>
      </c>
      <c r="C577" s="3" t="s">
        <v>5492</v>
      </c>
      <c r="D577" s="3" t="s">
        <v>5492</v>
      </c>
      <c r="E577" s="12" t="s">
        <v>9102</v>
      </c>
      <c r="F577" s="6" t="str">
        <f t="shared" ref="F577:F588" si="26">HYPERLINK("http://www.ssc.wisc.edu/wlsresearch/documentation/waves/?wave=wls92&amp;module=emjs","module=emjs")</f>
        <v>module=emjs</v>
      </c>
      <c r="G577" s="3" t="s">
        <v>114</v>
      </c>
    </row>
    <row r="578" spans="1:7" ht="30" customHeight="1">
      <c r="A578" s="3" t="s">
        <v>4901</v>
      </c>
      <c r="B578" s="3" t="s">
        <v>3</v>
      </c>
      <c r="C578" s="3" t="s">
        <v>5493</v>
      </c>
      <c r="D578" s="3" t="s">
        <v>5493</v>
      </c>
      <c r="E578" s="12" t="s">
        <v>9103</v>
      </c>
      <c r="F578" s="6" t="str">
        <f t="shared" si="26"/>
        <v>module=emjs</v>
      </c>
      <c r="G578" s="3" t="s">
        <v>114</v>
      </c>
    </row>
    <row r="579" spans="1:7" ht="30" customHeight="1">
      <c r="A579" s="3" t="s">
        <v>4901</v>
      </c>
      <c r="B579" s="3" t="s">
        <v>3</v>
      </c>
      <c r="C579" s="3" t="s">
        <v>5494</v>
      </c>
      <c r="D579" s="3" t="s">
        <v>5494</v>
      </c>
      <c r="E579" s="12" t="s">
        <v>9104</v>
      </c>
      <c r="F579" s="6" t="str">
        <f t="shared" si="26"/>
        <v>module=emjs</v>
      </c>
      <c r="G579" s="3" t="s">
        <v>114</v>
      </c>
    </row>
    <row r="580" spans="1:7" ht="30" customHeight="1">
      <c r="A580" s="3" t="s">
        <v>4901</v>
      </c>
      <c r="B580" s="3" t="s">
        <v>3</v>
      </c>
      <c r="C580" s="3" t="s">
        <v>5495</v>
      </c>
      <c r="D580" s="3" t="s">
        <v>5495</v>
      </c>
      <c r="E580" s="12" t="s">
        <v>9105</v>
      </c>
      <c r="F580" s="6" t="str">
        <f t="shared" si="26"/>
        <v>module=emjs</v>
      </c>
      <c r="G580" s="3" t="s">
        <v>114</v>
      </c>
    </row>
    <row r="581" spans="1:7" ht="30" customHeight="1">
      <c r="A581" s="3" t="s">
        <v>4901</v>
      </c>
      <c r="B581" s="3" t="s">
        <v>3</v>
      </c>
      <c r="C581" s="3" t="s">
        <v>5496</v>
      </c>
      <c r="D581" s="3" t="s">
        <v>5496</v>
      </c>
      <c r="E581" s="12" t="s">
        <v>9106</v>
      </c>
      <c r="F581" s="6" t="str">
        <f t="shared" si="26"/>
        <v>module=emjs</v>
      </c>
      <c r="G581" s="3" t="s">
        <v>114</v>
      </c>
    </row>
    <row r="582" spans="1:7" ht="30" customHeight="1">
      <c r="A582" s="3" t="s">
        <v>4901</v>
      </c>
      <c r="B582" s="3" t="s">
        <v>3</v>
      </c>
      <c r="C582" s="3" t="s">
        <v>5497</v>
      </c>
      <c r="D582" s="3" t="s">
        <v>5497</v>
      </c>
      <c r="E582" s="12" t="s">
        <v>9107</v>
      </c>
      <c r="F582" s="6" t="str">
        <f t="shared" si="26"/>
        <v>module=emjs</v>
      </c>
      <c r="G582" s="3" t="s">
        <v>114</v>
      </c>
    </row>
    <row r="583" spans="1:7" ht="30" customHeight="1">
      <c r="A583" s="3" t="s">
        <v>4901</v>
      </c>
      <c r="B583" s="3" t="s">
        <v>3</v>
      </c>
      <c r="C583" s="3" t="s">
        <v>5498</v>
      </c>
      <c r="D583" s="3" t="s">
        <v>5498</v>
      </c>
      <c r="E583" s="12" t="s">
        <v>9108</v>
      </c>
      <c r="F583" s="6" t="str">
        <f t="shared" si="26"/>
        <v>module=emjs</v>
      </c>
      <c r="G583" s="3" t="s">
        <v>114</v>
      </c>
    </row>
    <row r="584" spans="1:7" ht="30" customHeight="1">
      <c r="A584" s="3" t="s">
        <v>4901</v>
      </c>
      <c r="B584" s="3" t="s">
        <v>3</v>
      </c>
      <c r="C584" s="3" t="s">
        <v>5499</v>
      </c>
      <c r="D584" s="3" t="s">
        <v>5499</v>
      </c>
      <c r="E584" s="12" t="s">
        <v>9109</v>
      </c>
      <c r="F584" s="6" t="str">
        <f t="shared" si="26"/>
        <v>module=emjs</v>
      </c>
      <c r="G584" s="3" t="s">
        <v>114</v>
      </c>
    </row>
    <row r="585" spans="1:7" ht="30" customHeight="1">
      <c r="A585" s="3" t="s">
        <v>4901</v>
      </c>
      <c r="B585" s="3" t="s">
        <v>3</v>
      </c>
      <c r="C585" s="3" t="s">
        <v>5500</v>
      </c>
      <c r="D585" s="3" t="s">
        <v>5500</v>
      </c>
      <c r="E585" s="12" t="s">
        <v>9110</v>
      </c>
      <c r="F585" s="6" t="str">
        <f t="shared" si="26"/>
        <v>module=emjs</v>
      </c>
      <c r="G585" s="3" t="s">
        <v>114</v>
      </c>
    </row>
    <row r="586" spans="1:7" ht="30" customHeight="1">
      <c r="A586" s="3" t="s">
        <v>4901</v>
      </c>
      <c r="B586" s="3" t="s">
        <v>3</v>
      </c>
      <c r="C586" s="3" t="s">
        <v>5501</v>
      </c>
      <c r="D586" s="3" t="s">
        <v>5501</v>
      </c>
      <c r="E586" s="12" t="s">
        <v>9111</v>
      </c>
      <c r="F586" s="6" t="str">
        <f t="shared" si="26"/>
        <v>module=emjs</v>
      </c>
      <c r="G586" s="3" t="s">
        <v>114</v>
      </c>
    </row>
    <row r="587" spans="1:7" ht="30" customHeight="1">
      <c r="A587" s="3" t="s">
        <v>4901</v>
      </c>
      <c r="B587" s="3" t="s">
        <v>3</v>
      </c>
      <c r="C587" s="3" t="s">
        <v>5502</v>
      </c>
      <c r="D587" s="3" t="s">
        <v>5502</v>
      </c>
      <c r="E587" s="12" t="s">
        <v>9112</v>
      </c>
      <c r="F587" s="6" t="str">
        <f t="shared" si="26"/>
        <v>module=emjs</v>
      </c>
      <c r="G587" s="3" t="s">
        <v>114</v>
      </c>
    </row>
    <row r="588" spans="1:7" ht="30" customHeight="1">
      <c r="A588" s="3" t="s">
        <v>4901</v>
      </c>
      <c r="B588" s="3" t="s">
        <v>3</v>
      </c>
      <c r="C588" s="3" t="s">
        <v>5503</v>
      </c>
      <c r="D588" s="3" t="s">
        <v>5503</v>
      </c>
      <c r="E588" s="12" t="s">
        <v>9113</v>
      </c>
      <c r="F588" s="6" t="str">
        <f t="shared" si="26"/>
        <v>module=emjs</v>
      </c>
      <c r="G588" s="3" t="s">
        <v>114</v>
      </c>
    </row>
    <row r="589" spans="1:7" ht="30" customHeight="1">
      <c r="A589" s="3" t="s">
        <v>4902</v>
      </c>
      <c r="B589" s="3" t="s">
        <v>2</v>
      </c>
      <c r="C589" s="3" t="s">
        <v>5504</v>
      </c>
      <c r="D589" s="3" t="s">
        <v>7507</v>
      </c>
      <c r="E589" s="12" t="s">
        <v>9114</v>
      </c>
      <c r="F589" s="6" t="str">
        <f t="shared" ref="F589:F622" si="27">HYPERLINK("http://www.ssc.wisc.edu/wlsresearch/documentation/waves/?wave=wls92&amp;module=futr","module=futr")</f>
        <v>module=futr</v>
      </c>
      <c r="G589" s="6" t="str">
        <f t="shared" ref="G589:G621" si="28">HYPERLINK("http://www.ssc.wisc.edu/wlsresearch/documentation/waves/?wave=wls94&amp;module=xfutr","module=xfutr")</f>
        <v>module=xfutr</v>
      </c>
    </row>
    <row r="590" spans="1:7" ht="30" customHeight="1">
      <c r="A590" s="3" t="s">
        <v>4902</v>
      </c>
      <c r="B590" s="3" t="s">
        <v>2</v>
      </c>
      <c r="C590" s="3" t="s">
        <v>5505</v>
      </c>
      <c r="D590" s="3" t="s">
        <v>7508</v>
      </c>
      <c r="E590" s="12" t="s">
        <v>9115</v>
      </c>
      <c r="F590" s="6" t="str">
        <f t="shared" si="27"/>
        <v>module=futr</v>
      </c>
      <c r="G590" s="6" t="str">
        <f t="shared" si="28"/>
        <v>module=xfutr</v>
      </c>
    </row>
    <row r="591" spans="1:7" ht="30" customHeight="1">
      <c r="A591" s="3" t="s">
        <v>4902</v>
      </c>
      <c r="B591" s="3" t="s">
        <v>2</v>
      </c>
      <c r="C591" s="3" t="s">
        <v>5506</v>
      </c>
      <c r="D591" s="3" t="s">
        <v>7509</v>
      </c>
      <c r="E591" s="12" t="s">
        <v>9116</v>
      </c>
      <c r="F591" s="6" t="str">
        <f t="shared" si="27"/>
        <v>module=futr</v>
      </c>
      <c r="G591" s="6" t="str">
        <f t="shared" si="28"/>
        <v>module=xfutr</v>
      </c>
    </row>
    <row r="592" spans="1:7" ht="30" customHeight="1">
      <c r="A592" s="3" t="s">
        <v>4902</v>
      </c>
      <c r="B592" s="3" t="s">
        <v>2</v>
      </c>
      <c r="C592" s="3" t="s">
        <v>5507</v>
      </c>
      <c r="D592" s="3" t="s">
        <v>7510</v>
      </c>
      <c r="E592" s="12" t="s">
        <v>9117</v>
      </c>
      <c r="F592" s="6" t="str">
        <f t="shared" si="27"/>
        <v>module=futr</v>
      </c>
      <c r="G592" s="6" t="str">
        <f t="shared" si="28"/>
        <v>module=xfutr</v>
      </c>
    </row>
    <row r="593" spans="1:7" ht="30" customHeight="1">
      <c r="A593" s="3" t="s">
        <v>4902</v>
      </c>
      <c r="B593" s="3" t="s">
        <v>2</v>
      </c>
      <c r="C593" s="3" t="s">
        <v>5508</v>
      </c>
      <c r="D593" s="3" t="s">
        <v>7511</v>
      </c>
      <c r="E593" s="12" t="s">
        <v>9118</v>
      </c>
      <c r="F593" s="6" t="str">
        <f t="shared" si="27"/>
        <v>module=futr</v>
      </c>
      <c r="G593" s="6" t="str">
        <f t="shared" si="28"/>
        <v>module=xfutr</v>
      </c>
    </row>
    <row r="594" spans="1:7" ht="30" customHeight="1">
      <c r="A594" s="3" t="s">
        <v>4902</v>
      </c>
      <c r="B594" s="3" t="s">
        <v>2</v>
      </c>
      <c r="C594" s="3" t="s">
        <v>5509</v>
      </c>
      <c r="D594" s="3" t="s">
        <v>7512</v>
      </c>
      <c r="E594" s="12" t="s">
        <v>9119</v>
      </c>
      <c r="F594" s="6" t="str">
        <f t="shared" si="27"/>
        <v>module=futr</v>
      </c>
      <c r="G594" s="6" t="str">
        <f t="shared" si="28"/>
        <v>module=xfutr</v>
      </c>
    </row>
    <row r="595" spans="1:7" ht="30" customHeight="1">
      <c r="A595" s="3" t="s">
        <v>4902</v>
      </c>
      <c r="B595" s="3" t="s">
        <v>2</v>
      </c>
      <c r="C595" s="3" t="s">
        <v>5510</v>
      </c>
      <c r="D595" s="3" t="s">
        <v>7513</v>
      </c>
      <c r="E595" s="12" t="s">
        <v>9120</v>
      </c>
      <c r="F595" s="6" t="str">
        <f t="shared" si="27"/>
        <v>module=futr</v>
      </c>
      <c r="G595" s="6" t="str">
        <f t="shared" si="28"/>
        <v>module=xfutr</v>
      </c>
    </row>
    <row r="596" spans="1:7" ht="30" customHeight="1">
      <c r="A596" s="3" t="s">
        <v>4902</v>
      </c>
      <c r="B596" s="3" t="s">
        <v>2</v>
      </c>
      <c r="C596" s="3" t="s">
        <v>5511</v>
      </c>
      <c r="D596" s="3" t="s">
        <v>7514</v>
      </c>
      <c r="E596" s="12" t="s">
        <v>9121</v>
      </c>
      <c r="F596" s="6" t="str">
        <f t="shared" si="27"/>
        <v>module=futr</v>
      </c>
      <c r="G596" s="6" t="str">
        <f t="shared" si="28"/>
        <v>module=xfutr</v>
      </c>
    </row>
    <row r="597" spans="1:7" ht="30" customHeight="1">
      <c r="A597" s="3" t="s">
        <v>4902</v>
      </c>
      <c r="B597" s="3" t="s">
        <v>2</v>
      </c>
      <c r="C597" s="3" t="s">
        <v>5512</v>
      </c>
      <c r="D597" s="3" t="s">
        <v>7515</v>
      </c>
      <c r="E597" s="12" t="s">
        <v>9122</v>
      </c>
      <c r="F597" s="6" t="str">
        <f t="shared" si="27"/>
        <v>module=futr</v>
      </c>
      <c r="G597" s="6" t="str">
        <f t="shared" si="28"/>
        <v>module=xfutr</v>
      </c>
    </row>
    <row r="598" spans="1:7" ht="30" customHeight="1">
      <c r="A598" s="3" t="s">
        <v>4902</v>
      </c>
      <c r="B598" s="3" t="s">
        <v>2</v>
      </c>
      <c r="C598" s="3" t="s">
        <v>5513</v>
      </c>
      <c r="D598" s="3" t="s">
        <v>7516</v>
      </c>
      <c r="E598" s="12" t="s">
        <v>9123</v>
      </c>
      <c r="F598" s="6" t="str">
        <f t="shared" si="27"/>
        <v>module=futr</v>
      </c>
      <c r="G598" s="6" t="str">
        <f t="shared" si="28"/>
        <v>module=xfutr</v>
      </c>
    </row>
    <row r="599" spans="1:7" ht="30" customHeight="1">
      <c r="A599" s="3" t="s">
        <v>4902</v>
      </c>
      <c r="B599" s="3" t="s">
        <v>2</v>
      </c>
      <c r="C599" s="3" t="s">
        <v>5514</v>
      </c>
      <c r="D599" s="3" t="s">
        <v>7517</v>
      </c>
      <c r="E599" s="12" t="s">
        <v>9124</v>
      </c>
      <c r="F599" s="6" t="str">
        <f t="shared" si="27"/>
        <v>module=futr</v>
      </c>
      <c r="G599" s="6" t="str">
        <f t="shared" si="28"/>
        <v>module=xfutr</v>
      </c>
    </row>
    <row r="600" spans="1:7" ht="30" customHeight="1">
      <c r="A600" s="3" t="s">
        <v>4902</v>
      </c>
      <c r="B600" s="3" t="s">
        <v>2</v>
      </c>
      <c r="C600" s="3" t="s">
        <v>5515</v>
      </c>
      <c r="D600" s="3" t="s">
        <v>7518</v>
      </c>
      <c r="E600" s="12" t="s">
        <v>9125</v>
      </c>
      <c r="F600" s="6" t="str">
        <f t="shared" si="27"/>
        <v>module=futr</v>
      </c>
      <c r="G600" s="6" t="str">
        <f t="shared" si="28"/>
        <v>module=xfutr</v>
      </c>
    </row>
    <row r="601" spans="1:7" ht="30" customHeight="1">
      <c r="A601" s="3" t="s">
        <v>4902</v>
      </c>
      <c r="B601" s="3" t="s">
        <v>2</v>
      </c>
      <c r="C601" s="3" t="s">
        <v>5516</v>
      </c>
      <c r="D601" s="3" t="s">
        <v>7519</v>
      </c>
      <c r="E601" s="12" t="s">
        <v>9126</v>
      </c>
      <c r="F601" s="6" t="str">
        <f t="shared" si="27"/>
        <v>module=futr</v>
      </c>
      <c r="G601" s="6" t="str">
        <f t="shared" si="28"/>
        <v>module=xfutr</v>
      </c>
    </row>
    <row r="602" spans="1:7" ht="30" customHeight="1">
      <c r="A602" s="3" t="s">
        <v>4902</v>
      </c>
      <c r="B602" s="3" t="s">
        <v>2</v>
      </c>
      <c r="C602" s="3" t="s">
        <v>5517</v>
      </c>
      <c r="D602" s="3" t="s">
        <v>7520</v>
      </c>
      <c r="E602" s="12" t="s">
        <v>9127</v>
      </c>
      <c r="F602" s="6" t="str">
        <f t="shared" si="27"/>
        <v>module=futr</v>
      </c>
      <c r="G602" s="6" t="str">
        <f t="shared" si="28"/>
        <v>module=xfutr</v>
      </c>
    </row>
    <row r="603" spans="1:7" ht="30" customHeight="1">
      <c r="A603" s="3" t="s">
        <v>4902</v>
      </c>
      <c r="B603" s="3" t="s">
        <v>2</v>
      </c>
      <c r="C603" s="3" t="s">
        <v>5518</v>
      </c>
      <c r="D603" s="3" t="s">
        <v>7521</v>
      </c>
      <c r="E603" s="12" t="s">
        <v>9128</v>
      </c>
      <c r="F603" s="6" t="str">
        <f t="shared" si="27"/>
        <v>module=futr</v>
      </c>
      <c r="G603" s="6" t="str">
        <f t="shared" si="28"/>
        <v>module=xfutr</v>
      </c>
    </row>
    <row r="604" spans="1:7" ht="30" customHeight="1">
      <c r="A604" s="3" t="s">
        <v>4902</v>
      </c>
      <c r="B604" s="3" t="s">
        <v>2</v>
      </c>
      <c r="C604" s="3" t="s">
        <v>5519</v>
      </c>
      <c r="D604" s="3" t="s">
        <v>7522</v>
      </c>
      <c r="E604" s="12" t="s">
        <v>9129</v>
      </c>
      <c r="F604" s="6" t="str">
        <f t="shared" si="27"/>
        <v>module=futr</v>
      </c>
      <c r="G604" s="6" t="str">
        <f t="shared" si="28"/>
        <v>module=xfutr</v>
      </c>
    </row>
    <row r="605" spans="1:7" ht="30" customHeight="1">
      <c r="A605" s="3" t="s">
        <v>4902</v>
      </c>
      <c r="B605" s="3" t="s">
        <v>2</v>
      </c>
      <c r="C605" s="3" t="s">
        <v>5520</v>
      </c>
      <c r="D605" s="3" t="s">
        <v>7523</v>
      </c>
      <c r="E605" s="12" t="s">
        <v>9130</v>
      </c>
      <c r="F605" s="6" t="str">
        <f t="shared" si="27"/>
        <v>module=futr</v>
      </c>
      <c r="G605" s="6" t="str">
        <f t="shared" si="28"/>
        <v>module=xfutr</v>
      </c>
    </row>
    <row r="606" spans="1:7" ht="30" customHeight="1">
      <c r="A606" s="3" t="s">
        <v>4902</v>
      </c>
      <c r="B606" s="3" t="s">
        <v>2</v>
      </c>
      <c r="C606" s="3" t="s">
        <v>5521</v>
      </c>
      <c r="D606" s="3" t="s">
        <v>7524</v>
      </c>
      <c r="E606" s="12" t="s">
        <v>9131</v>
      </c>
      <c r="F606" s="6" t="str">
        <f t="shared" si="27"/>
        <v>module=futr</v>
      </c>
      <c r="G606" s="6" t="str">
        <f t="shared" si="28"/>
        <v>module=xfutr</v>
      </c>
    </row>
    <row r="607" spans="1:7" ht="30" customHeight="1">
      <c r="A607" s="3" t="s">
        <v>4902</v>
      </c>
      <c r="B607" s="3" t="s">
        <v>2</v>
      </c>
      <c r="C607" s="3" t="s">
        <v>5522</v>
      </c>
      <c r="D607" s="3" t="s">
        <v>7525</v>
      </c>
      <c r="E607" s="12" t="s">
        <v>9132</v>
      </c>
      <c r="F607" s="6" t="str">
        <f t="shared" si="27"/>
        <v>module=futr</v>
      </c>
      <c r="G607" s="6" t="str">
        <f t="shared" si="28"/>
        <v>module=xfutr</v>
      </c>
    </row>
    <row r="608" spans="1:7" ht="30" customHeight="1">
      <c r="A608" s="3" t="s">
        <v>4902</v>
      </c>
      <c r="B608" s="3" t="s">
        <v>2</v>
      </c>
      <c r="C608" s="3" t="s">
        <v>5523</v>
      </c>
      <c r="D608" s="3" t="s">
        <v>7526</v>
      </c>
      <c r="E608" s="12" t="s">
        <v>9133</v>
      </c>
      <c r="F608" s="6" t="str">
        <f t="shared" si="27"/>
        <v>module=futr</v>
      </c>
      <c r="G608" s="6" t="str">
        <f t="shared" si="28"/>
        <v>module=xfutr</v>
      </c>
    </row>
    <row r="609" spans="1:7" ht="30" customHeight="1">
      <c r="A609" s="3" t="s">
        <v>4902</v>
      </c>
      <c r="B609" s="3" t="s">
        <v>2</v>
      </c>
      <c r="C609" s="3" t="s">
        <v>5524</v>
      </c>
      <c r="D609" s="3" t="s">
        <v>7527</v>
      </c>
      <c r="E609" s="12" t="s">
        <v>9134</v>
      </c>
      <c r="F609" s="6" t="str">
        <f t="shared" si="27"/>
        <v>module=futr</v>
      </c>
      <c r="G609" s="6" t="str">
        <f t="shared" si="28"/>
        <v>module=xfutr</v>
      </c>
    </row>
    <row r="610" spans="1:7" ht="30" customHeight="1">
      <c r="A610" s="3" t="s">
        <v>4902</v>
      </c>
      <c r="B610" s="3" t="s">
        <v>2</v>
      </c>
      <c r="C610" s="3" t="s">
        <v>5525</v>
      </c>
      <c r="D610" s="3" t="s">
        <v>7528</v>
      </c>
      <c r="E610" s="12" t="s">
        <v>9135</v>
      </c>
      <c r="F610" s="6" t="str">
        <f t="shared" si="27"/>
        <v>module=futr</v>
      </c>
      <c r="G610" s="6" t="str">
        <f t="shared" si="28"/>
        <v>module=xfutr</v>
      </c>
    </row>
    <row r="611" spans="1:7" ht="30" customHeight="1">
      <c r="A611" s="3" t="s">
        <v>4902</v>
      </c>
      <c r="B611" s="3" t="s">
        <v>2</v>
      </c>
      <c r="C611" s="3" t="s">
        <v>5526</v>
      </c>
      <c r="D611" s="3" t="s">
        <v>7529</v>
      </c>
      <c r="E611" s="12" t="s">
        <v>9136</v>
      </c>
      <c r="F611" s="6" t="str">
        <f t="shared" si="27"/>
        <v>module=futr</v>
      </c>
      <c r="G611" s="6" t="str">
        <f t="shared" si="28"/>
        <v>module=xfutr</v>
      </c>
    </row>
    <row r="612" spans="1:7" ht="30" customHeight="1">
      <c r="A612" s="3" t="s">
        <v>4902</v>
      </c>
      <c r="B612" s="3" t="s">
        <v>2</v>
      </c>
      <c r="C612" s="3" t="s">
        <v>5527</v>
      </c>
      <c r="D612" s="3" t="s">
        <v>7530</v>
      </c>
      <c r="E612" s="12" t="s">
        <v>9137</v>
      </c>
      <c r="F612" s="6" t="str">
        <f t="shared" si="27"/>
        <v>module=futr</v>
      </c>
      <c r="G612" s="6" t="str">
        <f t="shared" si="28"/>
        <v>module=xfutr</v>
      </c>
    </row>
    <row r="613" spans="1:7" ht="30" customHeight="1">
      <c r="A613" s="3" t="s">
        <v>4902</v>
      </c>
      <c r="B613" s="3" t="s">
        <v>2</v>
      </c>
      <c r="C613" s="3" t="s">
        <v>5528</v>
      </c>
      <c r="D613" s="3" t="s">
        <v>7531</v>
      </c>
      <c r="E613" s="12" t="s">
        <v>9138</v>
      </c>
      <c r="F613" s="6" t="str">
        <f t="shared" si="27"/>
        <v>module=futr</v>
      </c>
      <c r="G613" s="6" t="str">
        <f t="shared" si="28"/>
        <v>module=xfutr</v>
      </c>
    </row>
    <row r="614" spans="1:7" ht="30" customHeight="1">
      <c r="A614" s="3" t="s">
        <v>4902</v>
      </c>
      <c r="B614" s="3" t="s">
        <v>2</v>
      </c>
      <c r="C614" s="3" t="s">
        <v>5529</v>
      </c>
      <c r="D614" s="3" t="s">
        <v>7532</v>
      </c>
      <c r="E614" s="12" t="s">
        <v>9139</v>
      </c>
      <c r="F614" s="6" t="str">
        <f t="shared" si="27"/>
        <v>module=futr</v>
      </c>
      <c r="G614" s="6" t="str">
        <f t="shared" si="28"/>
        <v>module=xfutr</v>
      </c>
    </row>
    <row r="615" spans="1:7" ht="30" customHeight="1">
      <c r="A615" s="3" t="s">
        <v>4902</v>
      </c>
      <c r="B615" s="3" t="s">
        <v>2</v>
      </c>
      <c r="C615" s="3" t="s">
        <v>5530</v>
      </c>
      <c r="D615" s="3" t="s">
        <v>7533</v>
      </c>
      <c r="E615" s="12" t="s">
        <v>9140</v>
      </c>
      <c r="F615" s="6" t="str">
        <f t="shared" si="27"/>
        <v>module=futr</v>
      </c>
      <c r="G615" s="6" t="str">
        <f t="shared" si="28"/>
        <v>module=xfutr</v>
      </c>
    </row>
    <row r="616" spans="1:7" ht="30" customHeight="1">
      <c r="A616" s="3" t="s">
        <v>4902</v>
      </c>
      <c r="B616" s="3" t="s">
        <v>2</v>
      </c>
      <c r="C616" s="3" t="s">
        <v>5531</v>
      </c>
      <c r="D616" s="3" t="s">
        <v>7534</v>
      </c>
      <c r="E616" s="12" t="s">
        <v>9141</v>
      </c>
      <c r="F616" s="6" t="str">
        <f t="shared" si="27"/>
        <v>module=futr</v>
      </c>
      <c r="G616" s="6" t="str">
        <f t="shared" si="28"/>
        <v>module=xfutr</v>
      </c>
    </row>
    <row r="617" spans="1:7" ht="30" customHeight="1">
      <c r="A617" s="3" t="s">
        <v>4902</v>
      </c>
      <c r="B617" s="3" t="s">
        <v>2</v>
      </c>
      <c r="C617" s="3" t="s">
        <v>5532</v>
      </c>
      <c r="D617" s="3" t="s">
        <v>7535</v>
      </c>
      <c r="E617" s="12" t="s">
        <v>9142</v>
      </c>
      <c r="F617" s="6" t="str">
        <f t="shared" si="27"/>
        <v>module=futr</v>
      </c>
      <c r="G617" s="6" t="str">
        <f t="shared" si="28"/>
        <v>module=xfutr</v>
      </c>
    </row>
    <row r="618" spans="1:7" ht="30" customHeight="1">
      <c r="A618" s="3" t="s">
        <v>4902</v>
      </c>
      <c r="B618" s="3" t="s">
        <v>2</v>
      </c>
      <c r="C618" s="3" t="s">
        <v>5533</v>
      </c>
      <c r="D618" s="3" t="s">
        <v>7536</v>
      </c>
      <c r="E618" s="12" t="s">
        <v>9143</v>
      </c>
      <c r="F618" s="6" t="str">
        <f t="shared" si="27"/>
        <v>module=futr</v>
      </c>
      <c r="G618" s="6" t="str">
        <f t="shared" si="28"/>
        <v>module=xfutr</v>
      </c>
    </row>
    <row r="619" spans="1:7" ht="30" customHeight="1">
      <c r="A619" s="3" t="s">
        <v>4902</v>
      </c>
      <c r="B619" s="3" t="s">
        <v>2</v>
      </c>
      <c r="C619" s="3" t="s">
        <v>5534</v>
      </c>
      <c r="D619" s="3" t="s">
        <v>7537</v>
      </c>
      <c r="E619" s="12" t="s">
        <v>9144</v>
      </c>
      <c r="F619" s="6" t="str">
        <f t="shared" si="27"/>
        <v>module=futr</v>
      </c>
      <c r="G619" s="6" t="str">
        <f t="shared" si="28"/>
        <v>module=xfutr</v>
      </c>
    </row>
    <row r="620" spans="1:7" ht="30" customHeight="1">
      <c r="A620" s="3" t="s">
        <v>4902</v>
      </c>
      <c r="B620" s="3" t="s">
        <v>2</v>
      </c>
      <c r="C620" s="3" t="s">
        <v>5535</v>
      </c>
      <c r="D620" s="3" t="s">
        <v>7538</v>
      </c>
      <c r="E620" s="12" t="s">
        <v>9145</v>
      </c>
      <c r="F620" s="6" t="str">
        <f t="shared" si="27"/>
        <v>module=futr</v>
      </c>
      <c r="G620" s="6" t="str">
        <f t="shared" si="28"/>
        <v>module=xfutr</v>
      </c>
    </row>
    <row r="621" spans="1:7" ht="30" customHeight="1">
      <c r="A621" s="3" t="s">
        <v>4902</v>
      </c>
      <c r="B621" s="3" t="s">
        <v>2</v>
      </c>
      <c r="C621" s="3" t="s">
        <v>5536</v>
      </c>
      <c r="D621" s="3" t="s">
        <v>7539</v>
      </c>
      <c r="E621" s="12" t="s">
        <v>9146</v>
      </c>
      <c r="F621" s="6" t="str">
        <f t="shared" si="27"/>
        <v>module=futr</v>
      </c>
      <c r="G621" s="6" t="str">
        <f t="shared" si="28"/>
        <v>module=xfutr</v>
      </c>
    </row>
    <row r="622" spans="1:7" ht="30" customHeight="1">
      <c r="A622" s="3" t="s">
        <v>4902</v>
      </c>
      <c r="B622" s="3" t="s">
        <v>3</v>
      </c>
      <c r="C622" s="3" t="s">
        <v>5537</v>
      </c>
      <c r="D622" s="3" t="s">
        <v>5537</v>
      </c>
      <c r="E622" s="12" t="s">
        <v>9147</v>
      </c>
      <c r="F622" s="6" t="str">
        <f t="shared" si="27"/>
        <v>module=futr</v>
      </c>
      <c r="G622" s="3" t="s">
        <v>114</v>
      </c>
    </row>
    <row r="623" spans="1:7" ht="30" customHeight="1">
      <c r="A623" s="3" t="s">
        <v>4902</v>
      </c>
      <c r="B623" s="3" t="s">
        <v>4</v>
      </c>
      <c r="C623" s="3" t="s">
        <v>5538</v>
      </c>
      <c r="D623" s="3" t="s">
        <v>5538</v>
      </c>
      <c r="E623" s="12" t="s">
        <v>9147</v>
      </c>
      <c r="F623" s="3" t="s">
        <v>114</v>
      </c>
      <c r="G623" s="6" t="str">
        <f>HYPERLINK("http://www.ssc.wisc.edu/wlsresearch/documentation/waves/?wave=wls94&amp;module=xfutr","module=xfutr")</f>
        <v>module=xfutr</v>
      </c>
    </row>
    <row r="624" spans="1:7" ht="30" customHeight="1">
      <c r="A624" s="3" t="s">
        <v>4903</v>
      </c>
      <c r="B624" s="3" t="s">
        <v>2</v>
      </c>
      <c r="C624" s="3" t="s">
        <v>5539</v>
      </c>
      <c r="D624" s="3" t="s">
        <v>7540</v>
      </c>
      <c r="E624" s="12" t="s">
        <v>9148</v>
      </c>
      <c r="F624" s="6" t="str">
        <f t="shared" ref="F624:F629" si="29">HYPERLINK("http://www.ssc.wisc.edu/wlsresearch/documentation/waves/?wave=wls92&amp;module=hlin","module=hlin")</f>
        <v>module=hlin</v>
      </c>
      <c r="G624" s="6" t="str">
        <f>HYPERLINK("http://www.ssc.wisc.edu/wlsresearch/documentation/waves/?wave=wls94&amp;module=xhlin","module=xhlin")</f>
        <v>module=xhlin</v>
      </c>
    </row>
    <row r="625" spans="1:7" ht="30" customHeight="1">
      <c r="A625" s="3" t="s">
        <v>4903</v>
      </c>
      <c r="B625" s="3" t="s">
        <v>2</v>
      </c>
      <c r="C625" s="3" t="s">
        <v>5540</v>
      </c>
      <c r="D625" s="3" t="s">
        <v>7541</v>
      </c>
      <c r="E625" s="12" t="s">
        <v>9149</v>
      </c>
      <c r="F625" s="6" t="str">
        <f t="shared" si="29"/>
        <v>module=hlin</v>
      </c>
      <c r="G625" s="6" t="str">
        <f>HYPERLINK("http://www.ssc.wisc.edu/wlsresearch/documentation/waves/?wave=wls94&amp;module=xhlin","module=xhlin")</f>
        <v>module=xhlin</v>
      </c>
    </row>
    <row r="626" spans="1:7" ht="30" customHeight="1">
      <c r="A626" s="3" t="s">
        <v>4903</v>
      </c>
      <c r="B626" s="3" t="s">
        <v>2</v>
      </c>
      <c r="C626" s="3" t="s">
        <v>5541</v>
      </c>
      <c r="D626" s="3" t="s">
        <v>7542</v>
      </c>
      <c r="E626" s="12" t="s">
        <v>9150</v>
      </c>
      <c r="F626" s="6" t="str">
        <f t="shared" si="29"/>
        <v>module=hlin</v>
      </c>
      <c r="G626" s="6" t="str">
        <f>HYPERLINK("http://www.ssc.wisc.edu/wlsresearch/documentation/waves/?wave=wls94&amp;module=xhlin","module=xhlin")</f>
        <v>module=xhlin</v>
      </c>
    </row>
    <row r="627" spans="1:7" ht="30" customHeight="1">
      <c r="A627" s="3" t="s">
        <v>4903</v>
      </c>
      <c r="B627" s="3" t="s">
        <v>2</v>
      </c>
      <c r="C627" s="3" t="s">
        <v>5542</v>
      </c>
      <c r="D627" s="3" t="s">
        <v>7543</v>
      </c>
      <c r="E627" s="12" t="s">
        <v>9151</v>
      </c>
      <c r="F627" s="6" t="str">
        <f t="shared" si="29"/>
        <v>module=hlin</v>
      </c>
      <c r="G627" s="6" t="str">
        <f>HYPERLINK("http://www.ssc.wisc.edu/wlsresearch/documentation/waves/?wave=wls94&amp;module=xhlin","module=xhlin")</f>
        <v>module=xhlin</v>
      </c>
    </row>
    <row r="628" spans="1:7" ht="30" customHeight="1">
      <c r="A628" s="3" t="s">
        <v>4903</v>
      </c>
      <c r="B628" s="3" t="s">
        <v>2</v>
      </c>
      <c r="C628" s="3" t="s">
        <v>5543</v>
      </c>
      <c r="D628" s="3" t="s">
        <v>7544</v>
      </c>
      <c r="E628" s="12" t="s">
        <v>9152</v>
      </c>
      <c r="F628" s="6" t="str">
        <f t="shared" si="29"/>
        <v>module=hlin</v>
      </c>
      <c r="G628" s="6" t="str">
        <f>HYPERLINK("http://www.ssc.wisc.edu/wlsresearch/documentation/waves/?wave=wls94&amp;module=xhlin","module=xhlin")</f>
        <v>module=xhlin</v>
      </c>
    </row>
    <row r="629" spans="1:7" ht="30" customHeight="1">
      <c r="A629" s="3" t="s">
        <v>4903</v>
      </c>
      <c r="B629" s="3" t="s">
        <v>3</v>
      </c>
      <c r="C629" s="3" t="s">
        <v>5544</v>
      </c>
      <c r="D629" s="3" t="s">
        <v>5544</v>
      </c>
      <c r="E629" s="12" t="s">
        <v>9153</v>
      </c>
      <c r="F629" s="6" t="str">
        <f t="shared" si="29"/>
        <v>module=hlin</v>
      </c>
      <c r="G629" s="3" t="s">
        <v>114</v>
      </c>
    </row>
    <row r="630" spans="1:7" ht="30" customHeight="1">
      <c r="A630" s="3" t="s">
        <v>4903</v>
      </c>
      <c r="B630" s="3" t="s">
        <v>4</v>
      </c>
      <c r="C630" s="3" t="s">
        <v>5545</v>
      </c>
      <c r="D630" s="3" t="s">
        <v>5545</v>
      </c>
      <c r="E630" s="12" t="s">
        <v>9154</v>
      </c>
      <c r="F630" s="3" t="s">
        <v>114</v>
      </c>
      <c r="G630" s="6" t="str">
        <f>HYPERLINK("http://www.ssc.wisc.edu/wlsresearch/documentation/waves/?wave=wls94&amp;module=xhlin","module=xhlin")</f>
        <v>module=xhlin</v>
      </c>
    </row>
    <row r="631" spans="1:7" ht="30" customHeight="1">
      <c r="A631" s="3" t="s">
        <v>4903</v>
      </c>
      <c r="B631" s="3" t="s">
        <v>4</v>
      </c>
      <c r="C631" s="3" t="s">
        <v>5546</v>
      </c>
      <c r="D631" s="3" t="s">
        <v>5546</v>
      </c>
      <c r="E631" s="12" t="s">
        <v>9155</v>
      </c>
      <c r="F631" s="3" t="s">
        <v>114</v>
      </c>
      <c r="G631" s="6" t="str">
        <f>HYPERLINK("http://www.ssc.wisc.edu/wlsresearch/documentation/waves/?wave=wls94&amp;module=xhlin","module=xhlin")</f>
        <v>module=xhlin</v>
      </c>
    </row>
    <row r="632" spans="1:7" ht="30" customHeight="1">
      <c r="A632" s="3" t="s">
        <v>4903</v>
      </c>
      <c r="B632" s="3" t="s">
        <v>4</v>
      </c>
      <c r="C632" s="3" t="s">
        <v>5547</v>
      </c>
      <c r="D632" s="3" t="s">
        <v>5547</v>
      </c>
      <c r="E632" s="12" t="s">
        <v>9156</v>
      </c>
      <c r="F632" s="3" t="s">
        <v>114</v>
      </c>
      <c r="G632" s="6" t="str">
        <f>HYPERLINK("http://www.ssc.wisc.edu/wlsresearch/documentation/waves/?wave=wls94&amp;module=xhlin","module=xhlin")</f>
        <v>module=xhlin</v>
      </c>
    </row>
    <row r="633" spans="1:7" ht="30" customHeight="1">
      <c r="A633" s="3" t="s">
        <v>4903</v>
      </c>
      <c r="B633" s="3" t="s">
        <v>4</v>
      </c>
      <c r="C633" s="3" t="s">
        <v>5548</v>
      </c>
      <c r="D633" s="3" t="s">
        <v>5548</v>
      </c>
      <c r="E633" s="12" t="s">
        <v>9157</v>
      </c>
      <c r="F633" s="3" t="s">
        <v>114</v>
      </c>
      <c r="G633" s="6" t="str">
        <f>HYPERLINK("http://www.ssc.wisc.edu/wlsresearch/documentation/waves/?wave=wls94&amp;module=xhlin","module=xhlin")</f>
        <v>module=xhlin</v>
      </c>
    </row>
    <row r="634" spans="1:7" ht="30" customHeight="1">
      <c r="A634" s="3" t="s">
        <v>4904</v>
      </c>
      <c r="B634" s="3" t="s">
        <v>2</v>
      </c>
      <c r="C634" s="3" t="s">
        <v>5549</v>
      </c>
      <c r="D634" s="3" t="s">
        <v>7545</v>
      </c>
      <c r="E634" s="12" t="s">
        <v>9158</v>
      </c>
      <c r="F634" s="6" t="str">
        <f t="shared" ref="F634:F673" si="30">HYPERLINK("http://www.ssc.wisc.edu/wlsresearch/documentation/waves/?wave=wls92&amp;module=hper","module=hper")</f>
        <v>module=hper</v>
      </c>
      <c r="G634" s="6" t="str">
        <f t="shared" ref="G634:G673" si="31">HYPERLINK("http://www.ssc.wisc.edu/wlsresearch/documentation/waves/?wave=wls94&amp;module=xhper","module=xhper")</f>
        <v>module=xhper</v>
      </c>
    </row>
    <row r="635" spans="1:7" ht="30" customHeight="1">
      <c r="A635" s="3" t="s">
        <v>4904</v>
      </c>
      <c r="B635" s="3" t="s">
        <v>2</v>
      </c>
      <c r="C635" s="3" t="s">
        <v>5550</v>
      </c>
      <c r="D635" s="3" t="s">
        <v>7546</v>
      </c>
      <c r="E635" s="12" t="s">
        <v>9159</v>
      </c>
      <c r="F635" s="6" t="str">
        <f t="shared" si="30"/>
        <v>module=hper</v>
      </c>
      <c r="G635" s="6" t="str">
        <f t="shared" si="31"/>
        <v>module=xhper</v>
      </c>
    </row>
    <row r="636" spans="1:7" ht="30" customHeight="1">
      <c r="A636" s="3" t="s">
        <v>4904</v>
      </c>
      <c r="B636" s="3" t="s">
        <v>2</v>
      </c>
      <c r="C636" s="3" t="s">
        <v>5551</v>
      </c>
      <c r="D636" s="3" t="s">
        <v>7547</v>
      </c>
      <c r="E636" s="12" t="s">
        <v>9160</v>
      </c>
      <c r="F636" s="6" t="str">
        <f t="shared" si="30"/>
        <v>module=hper</v>
      </c>
      <c r="G636" s="6" t="str">
        <f t="shared" si="31"/>
        <v>module=xhper</v>
      </c>
    </row>
    <row r="637" spans="1:7" ht="30" customHeight="1">
      <c r="A637" s="3" t="s">
        <v>4904</v>
      </c>
      <c r="B637" s="3" t="s">
        <v>2</v>
      </c>
      <c r="C637" s="3" t="s">
        <v>5552</v>
      </c>
      <c r="D637" s="3" t="s">
        <v>7548</v>
      </c>
      <c r="E637" s="12" t="s">
        <v>9161</v>
      </c>
      <c r="F637" s="6" t="str">
        <f t="shared" si="30"/>
        <v>module=hper</v>
      </c>
      <c r="G637" s="6" t="str">
        <f t="shared" si="31"/>
        <v>module=xhper</v>
      </c>
    </row>
    <row r="638" spans="1:7" ht="30" customHeight="1">
      <c r="A638" s="3" t="s">
        <v>4904</v>
      </c>
      <c r="B638" s="3" t="s">
        <v>2</v>
      </c>
      <c r="C638" s="3" t="s">
        <v>5553</v>
      </c>
      <c r="D638" s="3" t="s">
        <v>7549</v>
      </c>
      <c r="E638" s="12" t="s">
        <v>9162</v>
      </c>
      <c r="F638" s="6" t="str">
        <f t="shared" si="30"/>
        <v>module=hper</v>
      </c>
      <c r="G638" s="6" t="str">
        <f t="shared" si="31"/>
        <v>module=xhper</v>
      </c>
    </row>
    <row r="639" spans="1:7" ht="30" customHeight="1">
      <c r="A639" s="3" t="s">
        <v>4904</v>
      </c>
      <c r="B639" s="3" t="s">
        <v>2</v>
      </c>
      <c r="C639" s="3" t="s">
        <v>5554</v>
      </c>
      <c r="D639" s="3" t="s">
        <v>7550</v>
      </c>
      <c r="E639" s="12" t="s">
        <v>9163</v>
      </c>
      <c r="F639" s="6" t="str">
        <f t="shared" si="30"/>
        <v>module=hper</v>
      </c>
      <c r="G639" s="6" t="str">
        <f t="shared" si="31"/>
        <v>module=xhper</v>
      </c>
    </row>
    <row r="640" spans="1:7" ht="30" customHeight="1">
      <c r="A640" s="3" t="s">
        <v>4904</v>
      </c>
      <c r="B640" s="3" t="s">
        <v>2</v>
      </c>
      <c r="C640" s="3" t="s">
        <v>5555</v>
      </c>
      <c r="D640" s="3" t="s">
        <v>7551</v>
      </c>
      <c r="E640" s="12" t="s">
        <v>9164</v>
      </c>
      <c r="F640" s="6" t="str">
        <f t="shared" si="30"/>
        <v>module=hper</v>
      </c>
      <c r="G640" s="6" t="str">
        <f t="shared" si="31"/>
        <v>module=xhper</v>
      </c>
    </row>
    <row r="641" spans="1:7" ht="30" customHeight="1">
      <c r="A641" s="3" t="s">
        <v>4904</v>
      </c>
      <c r="B641" s="3" t="s">
        <v>2</v>
      </c>
      <c r="C641" s="3" t="s">
        <v>5556</v>
      </c>
      <c r="D641" s="3" t="s">
        <v>7552</v>
      </c>
      <c r="E641" s="12" t="s">
        <v>9165</v>
      </c>
      <c r="F641" s="6" t="str">
        <f t="shared" si="30"/>
        <v>module=hper</v>
      </c>
      <c r="G641" s="6" t="str">
        <f t="shared" si="31"/>
        <v>module=xhper</v>
      </c>
    </row>
    <row r="642" spans="1:7" ht="30" customHeight="1">
      <c r="A642" s="3" t="s">
        <v>4904</v>
      </c>
      <c r="B642" s="3" t="s">
        <v>2</v>
      </c>
      <c r="C642" s="3" t="s">
        <v>5557</v>
      </c>
      <c r="D642" s="3" t="s">
        <v>7553</v>
      </c>
      <c r="E642" s="12" t="s">
        <v>9166</v>
      </c>
      <c r="F642" s="6" t="str">
        <f t="shared" si="30"/>
        <v>module=hper</v>
      </c>
      <c r="G642" s="6" t="str">
        <f t="shared" si="31"/>
        <v>module=xhper</v>
      </c>
    </row>
    <row r="643" spans="1:7" ht="30" customHeight="1">
      <c r="A643" s="3" t="s">
        <v>4904</v>
      </c>
      <c r="B643" s="3" t="s">
        <v>2</v>
      </c>
      <c r="C643" s="3" t="s">
        <v>5558</v>
      </c>
      <c r="D643" s="3" t="s">
        <v>7554</v>
      </c>
      <c r="E643" s="12" t="s">
        <v>9167</v>
      </c>
      <c r="F643" s="6" t="str">
        <f t="shared" si="30"/>
        <v>module=hper</v>
      </c>
      <c r="G643" s="6" t="str">
        <f t="shared" si="31"/>
        <v>module=xhper</v>
      </c>
    </row>
    <row r="644" spans="1:7" ht="30" customHeight="1">
      <c r="A644" s="3" t="s">
        <v>4904</v>
      </c>
      <c r="B644" s="3" t="s">
        <v>2</v>
      </c>
      <c r="C644" s="3" t="s">
        <v>5559</v>
      </c>
      <c r="D644" s="3" t="s">
        <v>7555</v>
      </c>
      <c r="E644" s="12" t="s">
        <v>9168</v>
      </c>
      <c r="F644" s="6" t="str">
        <f t="shared" si="30"/>
        <v>module=hper</v>
      </c>
      <c r="G644" s="6" t="str">
        <f t="shared" si="31"/>
        <v>module=xhper</v>
      </c>
    </row>
    <row r="645" spans="1:7" ht="30" customHeight="1">
      <c r="A645" s="3" t="s">
        <v>4904</v>
      </c>
      <c r="B645" s="3" t="s">
        <v>2</v>
      </c>
      <c r="C645" s="3" t="s">
        <v>5560</v>
      </c>
      <c r="D645" s="3" t="s">
        <v>7556</v>
      </c>
      <c r="E645" s="12" t="s">
        <v>9169</v>
      </c>
      <c r="F645" s="6" t="str">
        <f t="shared" si="30"/>
        <v>module=hper</v>
      </c>
      <c r="G645" s="6" t="str">
        <f t="shared" si="31"/>
        <v>module=xhper</v>
      </c>
    </row>
    <row r="646" spans="1:7" ht="30" customHeight="1">
      <c r="A646" s="3" t="s">
        <v>4904</v>
      </c>
      <c r="B646" s="3" t="s">
        <v>2</v>
      </c>
      <c r="C646" s="3" t="s">
        <v>5561</v>
      </c>
      <c r="D646" s="3" t="s">
        <v>7557</v>
      </c>
      <c r="E646" s="12" t="s">
        <v>9170</v>
      </c>
      <c r="F646" s="6" t="str">
        <f t="shared" si="30"/>
        <v>module=hper</v>
      </c>
      <c r="G646" s="6" t="str">
        <f t="shared" si="31"/>
        <v>module=xhper</v>
      </c>
    </row>
    <row r="647" spans="1:7" ht="30" customHeight="1">
      <c r="A647" s="3" t="s">
        <v>4904</v>
      </c>
      <c r="B647" s="3" t="s">
        <v>2</v>
      </c>
      <c r="C647" s="3" t="s">
        <v>5562</v>
      </c>
      <c r="D647" s="3" t="s">
        <v>7558</v>
      </c>
      <c r="E647" s="12" t="s">
        <v>9171</v>
      </c>
      <c r="F647" s="6" t="str">
        <f t="shared" si="30"/>
        <v>module=hper</v>
      </c>
      <c r="G647" s="6" t="str">
        <f t="shared" si="31"/>
        <v>module=xhper</v>
      </c>
    </row>
    <row r="648" spans="1:7" ht="30" customHeight="1">
      <c r="A648" s="3" t="s">
        <v>4904</v>
      </c>
      <c r="B648" s="3" t="s">
        <v>2</v>
      </c>
      <c r="C648" s="3" t="s">
        <v>5563</v>
      </c>
      <c r="D648" s="3" t="s">
        <v>7559</v>
      </c>
      <c r="E648" s="12" t="s">
        <v>9172</v>
      </c>
      <c r="F648" s="6" t="str">
        <f t="shared" si="30"/>
        <v>module=hper</v>
      </c>
      <c r="G648" s="6" t="str">
        <f t="shared" si="31"/>
        <v>module=xhper</v>
      </c>
    </row>
    <row r="649" spans="1:7" ht="30" customHeight="1">
      <c r="A649" s="3" t="s">
        <v>4904</v>
      </c>
      <c r="B649" s="3" t="s">
        <v>2</v>
      </c>
      <c r="C649" s="3" t="s">
        <v>5564</v>
      </c>
      <c r="D649" s="3" t="s">
        <v>7560</v>
      </c>
      <c r="E649" s="12" t="s">
        <v>9173</v>
      </c>
      <c r="F649" s="6" t="str">
        <f t="shared" si="30"/>
        <v>module=hper</v>
      </c>
      <c r="G649" s="6" t="str">
        <f t="shared" si="31"/>
        <v>module=xhper</v>
      </c>
    </row>
    <row r="650" spans="1:7" ht="30" customHeight="1">
      <c r="A650" s="3" t="s">
        <v>4904</v>
      </c>
      <c r="B650" s="3" t="s">
        <v>2</v>
      </c>
      <c r="C650" s="3" t="s">
        <v>5565</v>
      </c>
      <c r="D650" s="3" t="s">
        <v>7561</v>
      </c>
      <c r="E650" s="12" t="s">
        <v>9174</v>
      </c>
      <c r="F650" s="6" t="str">
        <f t="shared" si="30"/>
        <v>module=hper</v>
      </c>
      <c r="G650" s="6" t="str">
        <f t="shared" si="31"/>
        <v>module=xhper</v>
      </c>
    </row>
    <row r="651" spans="1:7" ht="30" customHeight="1">
      <c r="A651" s="3" t="s">
        <v>4904</v>
      </c>
      <c r="B651" s="3" t="s">
        <v>2</v>
      </c>
      <c r="C651" s="3" t="s">
        <v>5566</v>
      </c>
      <c r="D651" s="3" t="s">
        <v>7562</v>
      </c>
      <c r="E651" s="12" t="s">
        <v>9175</v>
      </c>
      <c r="F651" s="6" t="str">
        <f t="shared" si="30"/>
        <v>module=hper</v>
      </c>
      <c r="G651" s="6" t="str">
        <f t="shared" si="31"/>
        <v>module=xhper</v>
      </c>
    </row>
    <row r="652" spans="1:7" ht="30" customHeight="1">
      <c r="A652" s="3" t="s">
        <v>4904</v>
      </c>
      <c r="B652" s="3" t="s">
        <v>2</v>
      </c>
      <c r="C652" s="3" t="s">
        <v>5567</v>
      </c>
      <c r="D652" s="3" t="s">
        <v>7563</v>
      </c>
      <c r="E652" s="12" t="s">
        <v>9176</v>
      </c>
      <c r="F652" s="6" t="str">
        <f t="shared" si="30"/>
        <v>module=hper</v>
      </c>
      <c r="G652" s="6" t="str">
        <f t="shared" si="31"/>
        <v>module=xhper</v>
      </c>
    </row>
    <row r="653" spans="1:7" ht="30" customHeight="1">
      <c r="A653" s="3" t="s">
        <v>4904</v>
      </c>
      <c r="B653" s="3" t="s">
        <v>2</v>
      </c>
      <c r="C653" s="3" t="s">
        <v>5568</v>
      </c>
      <c r="D653" s="3" t="s">
        <v>7564</v>
      </c>
      <c r="E653" s="12" t="s">
        <v>9177</v>
      </c>
      <c r="F653" s="6" t="str">
        <f t="shared" si="30"/>
        <v>module=hper</v>
      </c>
      <c r="G653" s="6" t="str">
        <f t="shared" si="31"/>
        <v>module=xhper</v>
      </c>
    </row>
    <row r="654" spans="1:7" ht="30" customHeight="1">
      <c r="A654" s="3" t="s">
        <v>4904</v>
      </c>
      <c r="B654" s="3" t="s">
        <v>2</v>
      </c>
      <c r="C654" s="3" t="s">
        <v>5569</v>
      </c>
      <c r="D654" s="3" t="s">
        <v>7565</v>
      </c>
      <c r="E654" s="12" t="s">
        <v>9178</v>
      </c>
      <c r="F654" s="6" t="str">
        <f t="shared" si="30"/>
        <v>module=hper</v>
      </c>
      <c r="G654" s="6" t="str">
        <f t="shared" si="31"/>
        <v>module=xhper</v>
      </c>
    </row>
    <row r="655" spans="1:7" ht="30" customHeight="1">
      <c r="A655" s="3" t="s">
        <v>4904</v>
      </c>
      <c r="B655" s="3" t="s">
        <v>2</v>
      </c>
      <c r="C655" s="3" t="s">
        <v>5570</v>
      </c>
      <c r="D655" s="3" t="s">
        <v>7566</v>
      </c>
      <c r="E655" s="12" t="s">
        <v>9179</v>
      </c>
      <c r="F655" s="6" t="str">
        <f t="shared" si="30"/>
        <v>module=hper</v>
      </c>
      <c r="G655" s="6" t="str">
        <f t="shared" si="31"/>
        <v>module=xhper</v>
      </c>
    </row>
    <row r="656" spans="1:7" ht="30" customHeight="1">
      <c r="A656" s="3" t="s">
        <v>4904</v>
      </c>
      <c r="B656" s="3" t="s">
        <v>2</v>
      </c>
      <c r="C656" s="3" t="s">
        <v>5571</v>
      </c>
      <c r="D656" s="3" t="s">
        <v>7567</v>
      </c>
      <c r="E656" s="12" t="s">
        <v>9180</v>
      </c>
      <c r="F656" s="6" t="str">
        <f t="shared" si="30"/>
        <v>module=hper</v>
      </c>
      <c r="G656" s="6" t="str">
        <f t="shared" si="31"/>
        <v>module=xhper</v>
      </c>
    </row>
    <row r="657" spans="1:7" ht="30" customHeight="1">
      <c r="A657" s="3" t="s">
        <v>4904</v>
      </c>
      <c r="B657" s="3" t="s">
        <v>2</v>
      </c>
      <c r="C657" s="3" t="s">
        <v>5572</v>
      </c>
      <c r="D657" s="3" t="s">
        <v>7568</v>
      </c>
      <c r="E657" s="12" t="s">
        <v>9181</v>
      </c>
      <c r="F657" s="6" t="str">
        <f t="shared" si="30"/>
        <v>module=hper</v>
      </c>
      <c r="G657" s="6" t="str">
        <f t="shared" si="31"/>
        <v>module=xhper</v>
      </c>
    </row>
    <row r="658" spans="1:7" ht="30" customHeight="1">
      <c r="A658" s="3" t="s">
        <v>4904</v>
      </c>
      <c r="B658" s="3" t="s">
        <v>2</v>
      </c>
      <c r="C658" s="3" t="s">
        <v>5573</v>
      </c>
      <c r="D658" s="3" t="s">
        <v>7569</v>
      </c>
      <c r="E658" s="12" t="s">
        <v>9182</v>
      </c>
      <c r="F658" s="6" t="str">
        <f t="shared" si="30"/>
        <v>module=hper</v>
      </c>
      <c r="G658" s="6" t="str">
        <f t="shared" si="31"/>
        <v>module=xhper</v>
      </c>
    </row>
    <row r="659" spans="1:7" ht="30" customHeight="1">
      <c r="A659" s="3" t="s">
        <v>4904</v>
      </c>
      <c r="B659" s="3" t="s">
        <v>2</v>
      </c>
      <c r="C659" s="3" t="s">
        <v>5574</v>
      </c>
      <c r="D659" s="3" t="s">
        <v>7570</v>
      </c>
      <c r="E659" s="12" t="s">
        <v>9183</v>
      </c>
      <c r="F659" s="6" t="str">
        <f t="shared" si="30"/>
        <v>module=hper</v>
      </c>
      <c r="G659" s="6" t="str">
        <f t="shared" si="31"/>
        <v>module=xhper</v>
      </c>
    </row>
    <row r="660" spans="1:7" ht="30" customHeight="1">
      <c r="A660" s="3" t="s">
        <v>4904</v>
      </c>
      <c r="B660" s="3" t="s">
        <v>2</v>
      </c>
      <c r="C660" s="3" t="s">
        <v>5575</v>
      </c>
      <c r="D660" s="3" t="s">
        <v>7571</v>
      </c>
      <c r="E660" s="12" t="s">
        <v>9184</v>
      </c>
      <c r="F660" s="6" t="str">
        <f t="shared" si="30"/>
        <v>module=hper</v>
      </c>
      <c r="G660" s="6" t="str">
        <f t="shared" si="31"/>
        <v>module=xhper</v>
      </c>
    </row>
    <row r="661" spans="1:7" ht="30" customHeight="1">
      <c r="A661" s="3" t="s">
        <v>4904</v>
      </c>
      <c r="B661" s="3" t="s">
        <v>2</v>
      </c>
      <c r="C661" s="3" t="s">
        <v>5576</v>
      </c>
      <c r="D661" s="3" t="s">
        <v>7572</v>
      </c>
      <c r="E661" s="12" t="s">
        <v>9185</v>
      </c>
      <c r="F661" s="6" t="str">
        <f t="shared" si="30"/>
        <v>module=hper</v>
      </c>
      <c r="G661" s="6" t="str">
        <f t="shared" si="31"/>
        <v>module=xhper</v>
      </c>
    </row>
    <row r="662" spans="1:7" ht="30" customHeight="1">
      <c r="A662" s="3" t="s">
        <v>4904</v>
      </c>
      <c r="B662" s="3" t="s">
        <v>2</v>
      </c>
      <c r="C662" s="3" t="s">
        <v>5577</v>
      </c>
      <c r="D662" s="3" t="s">
        <v>7573</v>
      </c>
      <c r="E662" s="12" t="s">
        <v>9186</v>
      </c>
      <c r="F662" s="6" t="str">
        <f t="shared" si="30"/>
        <v>module=hper</v>
      </c>
      <c r="G662" s="6" t="str">
        <f t="shared" si="31"/>
        <v>module=xhper</v>
      </c>
    </row>
    <row r="663" spans="1:7" ht="30" customHeight="1">
      <c r="A663" s="3" t="s">
        <v>4904</v>
      </c>
      <c r="B663" s="3" t="s">
        <v>2</v>
      </c>
      <c r="C663" s="3" t="s">
        <v>5578</v>
      </c>
      <c r="D663" s="3" t="s">
        <v>7574</v>
      </c>
      <c r="E663" s="12" t="s">
        <v>9187</v>
      </c>
      <c r="F663" s="6" t="str">
        <f t="shared" si="30"/>
        <v>module=hper</v>
      </c>
      <c r="G663" s="6" t="str">
        <f t="shared" si="31"/>
        <v>module=xhper</v>
      </c>
    </row>
    <row r="664" spans="1:7" ht="30" customHeight="1">
      <c r="A664" s="3" t="s">
        <v>4904</v>
      </c>
      <c r="B664" s="3" t="s">
        <v>2</v>
      </c>
      <c r="C664" s="3" t="s">
        <v>5579</v>
      </c>
      <c r="D664" s="3" t="s">
        <v>7575</v>
      </c>
      <c r="E664" s="12" t="s">
        <v>9188</v>
      </c>
      <c r="F664" s="6" t="str">
        <f t="shared" si="30"/>
        <v>module=hper</v>
      </c>
      <c r="G664" s="6" t="str">
        <f t="shared" si="31"/>
        <v>module=xhper</v>
      </c>
    </row>
    <row r="665" spans="1:7" ht="30" customHeight="1">
      <c r="A665" s="3" t="s">
        <v>4904</v>
      </c>
      <c r="B665" s="3" t="s">
        <v>2</v>
      </c>
      <c r="C665" s="3" t="s">
        <v>5580</v>
      </c>
      <c r="D665" s="3" t="s">
        <v>7576</v>
      </c>
      <c r="E665" s="12" t="s">
        <v>9189</v>
      </c>
      <c r="F665" s="6" t="str">
        <f t="shared" si="30"/>
        <v>module=hper</v>
      </c>
      <c r="G665" s="6" t="str">
        <f t="shared" si="31"/>
        <v>module=xhper</v>
      </c>
    </row>
    <row r="666" spans="1:7" ht="30" customHeight="1">
      <c r="A666" s="3" t="s">
        <v>4904</v>
      </c>
      <c r="B666" s="3" t="s">
        <v>2</v>
      </c>
      <c r="C666" s="3" t="s">
        <v>5581</v>
      </c>
      <c r="D666" s="3" t="s">
        <v>7577</v>
      </c>
      <c r="E666" s="12" t="s">
        <v>9190</v>
      </c>
      <c r="F666" s="6" t="str">
        <f t="shared" si="30"/>
        <v>module=hper</v>
      </c>
      <c r="G666" s="6" t="str">
        <f t="shared" si="31"/>
        <v>module=xhper</v>
      </c>
    </row>
    <row r="667" spans="1:7" ht="30" customHeight="1">
      <c r="A667" s="3" t="s">
        <v>4904</v>
      </c>
      <c r="B667" s="3" t="s">
        <v>2</v>
      </c>
      <c r="C667" s="3" t="s">
        <v>5582</v>
      </c>
      <c r="D667" s="3" t="s">
        <v>7578</v>
      </c>
      <c r="E667" s="12" t="s">
        <v>9191</v>
      </c>
      <c r="F667" s="6" t="str">
        <f t="shared" si="30"/>
        <v>module=hper</v>
      </c>
      <c r="G667" s="6" t="str">
        <f t="shared" si="31"/>
        <v>module=xhper</v>
      </c>
    </row>
    <row r="668" spans="1:7" ht="30" customHeight="1">
      <c r="A668" s="3" t="s">
        <v>4904</v>
      </c>
      <c r="B668" s="3" t="s">
        <v>2</v>
      </c>
      <c r="C668" s="3" t="s">
        <v>5583</v>
      </c>
      <c r="D668" s="3" t="s">
        <v>7579</v>
      </c>
      <c r="E668" s="12" t="s">
        <v>9192</v>
      </c>
      <c r="F668" s="6" t="str">
        <f t="shared" si="30"/>
        <v>module=hper</v>
      </c>
      <c r="G668" s="6" t="str">
        <f t="shared" si="31"/>
        <v>module=xhper</v>
      </c>
    </row>
    <row r="669" spans="1:7" ht="30" customHeight="1">
      <c r="A669" s="3" t="s">
        <v>4904</v>
      </c>
      <c r="B669" s="3" t="s">
        <v>2</v>
      </c>
      <c r="C669" s="3" t="s">
        <v>5584</v>
      </c>
      <c r="D669" s="3" t="s">
        <v>7580</v>
      </c>
      <c r="E669" s="12" t="s">
        <v>9193</v>
      </c>
      <c r="F669" s="6" t="str">
        <f t="shared" si="30"/>
        <v>module=hper</v>
      </c>
      <c r="G669" s="6" t="str">
        <f t="shared" si="31"/>
        <v>module=xhper</v>
      </c>
    </row>
    <row r="670" spans="1:7" ht="30" customHeight="1">
      <c r="A670" s="3" t="s">
        <v>4904</v>
      </c>
      <c r="B670" s="3" t="s">
        <v>2</v>
      </c>
      <c r="C670" s="3" t="s">
        <v>5585</v>
      </c>
      <c r="D670" s="3" t="s">
        <v>7581</v>
      </c>
      <c r="E670" s="12" t="s">
        <v>9194</v>
      </c>
      <c r="F670" s="6" t="str">
        <f t="shared" si="30"/>
        <v>module=hper</v>
      </c>
      <c r="G670" s="6" t="str">
        <f t="shared" si="31"/>
        <v>module=xhper</v>
      </c>
    </row>
    <row r="671" spans="1:7" ht="30" customHeight="1">
      <c r="A671" s="3" t="s">
        <v>4904</v>
      </c>
      <c r="B671" s="3" t="s">
        <v>2</v>
      </c>
      <c r="C671" s="3" t="s">
        <v>5586</v>
      </c>
      <c r="D671" s="3" t="s">
        <v>7582</v>
      </c>
      <c r="E671" s="12" t="s">
        <v>9195</v>
      </c>
      <c r="F671" s="6" t="str">
        <f t="shared" si="30"/>
        <v>module=hper</v>
      </c>
      <c r="G671" s="6" t="str">
        <f t="shared" si="31"/>
        <v>module=xhper</v>
      </c>
    </row>
    <row r="672" spans="1:7" ht="30" customHeight="1">
      <c r="A672" s="3" t="s">
        <v>4904</v>
      </c>
      <c r="B672" s="3" t="s">
        <v>2</v>
      </c>
      <c r="C672" s="3" t="s">
        <v>5587</v>
      </c>
      <c r="D672" s="3" t="s">
        <v>7583</v>
      </c>
      <c r="E672" s="12" t="s">
        <v>9196</v>
      </c>
      <c r="F672" s="6" t="str">
        <f t="shared" si="30"/>
        <v>module=hper</v>
      </c>
      <c r="G672" s="6" t="str">
        <f t="shared" si="31"/>
        <v>module=xhper</v>
      </c>
    </row>
    <row r="673" spans="1:7" ht="30" customHeight="1">
      <c r="A673" s="3" t="s">
        <v>4904</v>
      </c>
      <c r="B673" s="3" t="s">
        <v>2</v>
      </c>
      <c r="C673" s="3" t="s">
        <v>5588</v>
      </c>
      <c r="D673" s="3" t="s">
        <v>7584</v>
      </c>
      <c r="E673" s="12" t="s">
        <v>9197</v>
      </c>
      <c r="F673" s="6" t="str">
        <f t="shared" si="30"/>
        <v>module=hper</v>
      </c>
      <c r="G673" s="6" t="str">
        <f t="shared" si="31"/>
        <v>module=xhper</v>
      </c>
    </row>
    <row r="674" spans="1:7" ht="30" customHeight="1">
      <c r="A674" s="3" t="s">
        <v>4905</v>
      </c>
      <c r="B674" s="3" t="s">
        <v>2</v>
      </c>
      <c r="C674" s="3" t="s">
        <v>5589</v>
      </c>
      <c r="D674" s="3" t="s">
        <v>7585</v>
      </c>
      <c r="E674" s="12" t="s">
        <v>9198</v>
      </c>
      <c r="F674" s="6" t="str">
        <f t="shared" ref="F674:F705" si="32">HYPERLINK("http://www.ssc.wisc.edu/wlsresearch/documentation/waves/?wave=wls92&amp;module=intr","module=intr")</f>
        <v>module=intr</v>
      </c>
      <c r="G674" s="6" t="str">
        <f t="shared" ref="G674:G705" si="33">HYPERLINK("http://www.ssc.wisc.edu/wlsresearch/documentation/waves/?wave=wls94&amp;module=xintr","module=xintr")</f>
        <v>module=xintr</v>
      </c>
    </row>
    <row r="675" spans="1:7" ht="30" customHeight="1">
      <c r="A675" s="3" t="s">
        <v>4905</v>
      </c>
      <c r="B675" s="3" t="s">
        <v>2</v>
      </c>
      <c r="C675" s="3" t="s">
        <v>5590</v>
      </c>
      <c r="D675" s="3" t="s">
        <v>7586</v>
      </c>
      <c r="E675" s="12" t="s">
        <v>9199</v>
      </c>
      <c r="F675" s="6" t="str">
        <f t="shared" si="32"/>
        <v>module=intr</v>
      </c>
      <c r="G675" s="6" t="str">
        <f t="shared" si="33"/>
        <v>module=xintr</v>
      </c>
    </row>
    <row r="676" spans="1:7" ht="30" customHeight="1">
      <c r="A676" s="3" t="s">
        <v>4905</v>
      </c>
      <c r="B676" s="3" t="s">
        <v>2</v>
      </c>
      <c r="C676" s="3" t="s">
        <v>5591</v>
      </c>
      <c r="D676" s="3" t="s">
        <v>7587</v>
      </c>
      <c r="E676" s="12" t="s">
        <v>9200</v>
      </c>
      <c r="F676" s="6" t="str">
        <f t="shared" si="32"/>
        <v>module=intr</v>
      </c>
      <c r="G676" s="6" t="str">
        <f t="shared" si="33"/>
        <v>module=xintr</v>
      </c>
    </row>
    <row r="677" spans="1:7" ht="30" customHeight="1">
      <c r="A677" s="3" t="s">
        <v>4905</v>
      </c>
      <c r="B677" s="3" t="s">
        <v>2</v>
      </c>
      <c r="C677" s="3" t="s">
        <v>5592</v>
      </c>
      <c r="D677" s="3" t="s">
        <v>7588</v>
      </c>
      <c r="E677" s="12" t="s">
        <v>9201</v>
      </c>
      <c r="F677" s="6" t="str">
        <f t="shared" si="32"/>
        <v>module=intr</v>
      </c>
      <c r="G677" s="6" t="str">
        <f t="shared" si="33"/>
        <v>module=xintr</v>
      </c>
    </row>
    <row r="678" spans="1:7" ht="30" customHeight="1">
      <c r="A678" s="3" t="s">
        <v>4905</v>
      </c>
      <c r="B678" s="3" t="s">
        <v>2</v>
      </c>
      <c r="C678" s="3" t="s">
        <v>5593</v>
      </c>
      <c r="D678" s="3" t="s">
        <v>7589</v>
      </c>
      <c r="E678" s="12" t="s">
        <v>9202</v>
      </c>
      <c r="F678" s="6" t="str">
        <f t="shared" si="32"/>
        <v>module=intr</v>
      </c>
      <c r="G678" s="6" t="str">
        <f t="shared" si="33"/>
        <v>module=xintr</v>
      </c>
    </row>
    <row r="679" spans="1:7" ht="30" customHeight="1">
      <c r="A679" s="3" t="s">
        <v>4905</v>
      </c>
      <c r="B679" s="3" t="s">
        <v>2</v>
      </c>
      <c r="C679" s="3" t="s">
        <v>5594</v>
      </c>
      <c r="D679" s="3" t="s">
        <v>7590</v>
      </c>
      <c r="E679" s="12" t="s">
        <v>9203</v>
      </c>
      <c r="F679" s="6" t="str">
        <f t="shared" si="32"/>
        <v>module=intr</v>
      </c>
      <c r="G679" s="6" t="str">
        <f t="shared" si="33"/>
        <v>module=xintr</v>
      </c>
    </row>
    <row r="680" spans="1:7" ht="30" customHeight="1">
      <c r="A680" s="3" t="s">
        <v>4905</v>
      </c>
      <c r="B680" s="3" t="s">
        <v>2</v>
      </c>
      <c r="C680" s="3" t="s">
        <v>5595</v>
      </c>
      <c r="D680" s="3" t="s">
        <v>7591</v>
      </c>
      <c r="E680" s="12" t="s">
        <v>9204</v>
      </c>
      <c r="F680" s="6" t="str">
        <f t="shared" si="32"/>
        <v>module=intr</v>
      </c>
      <c r="G680" s="6" t="str">
        <f t="shared" si="33"/>
        <v>module=xintr</v>
      </c>
    </row>
    <row r="681" spans="1:7" ht="30" customHeight="1">
      <c r="A681" s="3" t="s">
        <v>4905</v>
      </c>
      <c r="B681" s="3" t="s">
        <v>2</v>
      </c>
      <c r="C681" s="3" t="s">
        <v>5596</v>
      </c>
      <c r="D681" s="3" t="s">
        <v>7592</v>
      </c>
      <c r="E681" s="12" t="s">
        <v>9205</v>
      </c>
      <c r="F681" s="6" t="str">
        <f t="shared" si="32"/>
        <v>module=intr</v>
      </c>
      <c r="G681" s="6" t="str">
        <f t="shared" si="33"/>
        <v>module=xintr</v>
      </c>
    </row>
    <row r="682" spans="1:7" ht="30" customHeight="1">
      <c r="A682" s="3" t="s">
        <v>4905</v>
      </c>
      <c r="B682" s="3" t="s">
        <v>2</v>
      </c>
      <c r="C682" s="3" t="s">
        <v>5597</v>
      </c>
      <c r="D682" s="3" t="s">
        <v>7593</v>
      </c>
      <c r="E682" s="12" t="s">
        <v>9206</v>
      </c>
      <c r="F682" s="6" t="str">
        <f t="shared" si="32"/>
        <v>module=intr</v>
      </c>
      <c r="G682" s="6" t="str">
        <f t="shared" si="33"/>
        <v>module=xintr</v>
      </c>
    </row>
    <row r="683" spans="1:7" ht="30" customHeight="1">
      <c r="A683" s="3" t="s">
        <v>4905</v>
      </c>
      <c r="B683" s="3" t="s">
        <v>2</v>
      </c>
      <c r="C683" s="3" t="s">
        <v>5598</v>
      </c>
      <c r="D683" s="3" t="s">
        <v>7594</v>
      </c>
      <c r="E683" s="12" t="s">
        <v>9207</v>
      </c>
      <c r="F683" s="6" t="str">
        <f t="shared" si="32"/>
        <v>module=intr</v>
      </c>
      <c r="G683" s="6" t="str">
        <f t="shared" si="33"/>
        <v>module=xintr</v>
      </c>
    </row>
    <row r="684" spans="1:7" ht="30" customHeight="1">
      <c r="A684" s="3" t="s">
        <v>4905</v>
      </c>
      <c r="B684" s="3" t="s">
        <v>2</v>
      </c>
      <c r="C684" s="3" t="s">
        <v>5599</v>
      </c>
      <c r="D684" s="3" t="s">
        <v>7595</v>
      </c>
      <c r="E684" s="12" t="s">
        <v>9208</v>
      </c>
      <c r="F684" s="6" t="str">
        <f t="shared" si="32"/>
        <v>module=intr</v>
      </c>
      <c r="G684" s="6" t="str">
        <f t="shared" si="33"/>
        <v>module=xintr</v>
      </c>
    </row>
    <row r="685" spans="1:7" ht="30" customHeight="1">
      <c r="A685" s="3" t="s">
        <v>4905</v>
      </c>
      <c r="B685" s="3" t="s">
        <v>2</v>
      </c>
      <c r="C685" s="3" t="s">
        <v>5600</v>
      </c>
      <c r="D685" s="3" t="s">
        <v>7596</v>
      </c>
      <c r="E685" s="12" t="s">
        <v>9209</v>
      </c>
      <c r="F685" s="6" t="str">
        <f t="shared" si="32"/>
        <v>module=intr</v>
      </c>
      <c r="G685" s="6" t="str">
        <f t="shared" si="33"/>
        <v>module=xintr</v>
      </c>
    </row>
    <row r="686" spans="1:7" ht="30" customHeight="1">
      <c r="A686" s="3" t="s">
        <v>4905</v>
      </c>
      <c r="B686" s="3" t="s">
        <v>2</v>
      </c>
      <c r="C686" s="3" t="s">
        <v>5601</v>
      </c>
      <c r="D686" s="3" t="s">
        <v>7597</v>
      </c>
      <c r="E686" s="12" t="s">
        <v>9210</v>
      </c>
      <c r="F686" s="6" t="str">
        <f t="shared" si="32"/>
        <v>module=intr</v>
      </c>
      <c r="G686" s="6" t="str">
        <f t="shared" si="33"/>
        <v>module=xintr</v>
      </c>
    </row>
    <row r="687" spans="1:7" ht="30" customHeight="1">
      <c r="A687" s="3" t="s">
        <v>4905</v>
      </c>
      <c r="B687" s="3" t="s">
        <v>2</v>
      </c>
      <c r="C687" s="3" t="s">
        <v>5602</v>
      </c>
      <c r="D687" s="3" t="s">
        <v>7598</v>
      </c>
      <c r="E687" s="12" t="s">
        <v>9211</v>
      </c>
      <c r="F687" s="6" t="str">
        <f t="shared" si="32"/>
        <v>module=intr</v>
      </c>
      <c r="G687" s="6" t="str">
        <f t="shared" si="33"/>
        <v>module=xintr</v>
      </c>
    </row>
    <row r="688" spans="1:7" ht="30" customHeight="1">
      <c r="A688" s="3" t="s">
        <v>4905</v>
      </c>
      <c r="B688" s="3" t="s">
        <v>2</v>
      </c>
      <c r="C688" s="3" t="s">
        <v>5603</v>
      </c>
      <c r="D688" s="3" t="s">
        <v>7599</v>
      </c>
      <c r="E688" s="12" t="s">
        <v>9212</v>
      </c>
      <c r="F688" s="6" t="str">
        <f t="shared" si="32"/>
        <v>module=intr</v>
      </c>
      <c r="G688" s="6" t="str">
        <f t="shared" si="33"/>
        <v>module=xintr</v>
      </c>
    </row>
    <row r="689" spans="1:7" ht="30" customHeight="1">
      <c r="A689" s="3" t="s">
        <v>4905</v>
      </c>
      <c r="B689" s="3" t="s">
        <v>2</v>
      </c>
      <c r="C689" s="3" t="s">
        <v>5604</v>
      </c>
      <c r="D689" s="3" t="s">
        <v>7600</v>
      </c>
      <c r="E689" s="12" t="s">
        <v>9213</v>
      </c>
      <c r="F689" s="6" t="str">
        <f t="shared" si="32"/>
        <v>module=intr</v>
      </c>
      <c r="G689" s="6" t="str">
        <f t="shared" si="33"/>
        <v>module=xintr</v>
      </c>
    </row>
    <row r="690" spans="1:7" ht="30" customHeight="1">
      <c r="A690" s="3" t="s">
        <v>4905</v>
      </c>
      <c r="B690" s="3" t="s">
        <v>2</v>
      </c>
      <c r="C690" s="3" t="s">
        <v>5605</v>
      </c>
      <c r="D690" s="3" t="s">
        <v>7601</v>
      </c>
      <c r="E690" s="12" t="s">
        <v>9214</v>
      </c>
      <c r="F690" s="6" t="str">
        <f t="shared" si="32"/>
        <v>module=intr</v>
      </c>
      <c r="G690" s="6" t="str">
        <f t="shared" si="33"/>
        <v>module=xintr</v>
      </c>
    </row>
    <row r="691" spans="1:7" ht="30" customHeight="1">
      <c r="A691" s="3" t="s">
        <v>4905</v>
      </c>
      <c r="B691" s="3" t="s">
        <v>2</v>
      </c>
      <c r="C691" s="3" t="s">
        <v>5606</v>
      </c>
      <c r="D691" s="3" t="s">
        <v>7602</v>
      </c>
      <c r="E691" s="12" t="s">
        <v>9215</v>
      </c>
      <c r="F691" s="6" t="str">
        <f t="shared" si="32"/>
        <v>module=intr</v>
      </c>
      <c r="G691" s="6" t="str">
        <f t="shared" si="33"/>
        <v>module=xintr</v>
      </c>
    </row>
    <row r="692" spans="1:7" ht="30" customHeight="1">
      <c r="A692" s="3" t="s">
        <v>4905</v>
      </c>
      <c r="B692" s="3" t="s">
        <v>2</v>
      </c>
      <c r="C692" s="3" t="s">
        <v>5607</v>
      </c>
      <c r="D692" s="3" t="s">
        <v>7603</v>
      </c>
      <c r="E692" s="12" t="s">
        <v>9216</v>
      </c>
      <c r="F692" s="6" t="str">
        <f t="shared" si="32"/>
        <v>module=intr</v>
      </c>
      <c r="G692" s="6" t="str">
        <f t="shared" si="33"/>
        <v>module=xintr</v>
      </c>
    </row>
    <row r="693" spans="1:7" ht="30" customHeight="1">
      <c r="A693" s="3" t="s">
        <v>4905</v>
      </c>
      <c r="B693" s="3" t="s">
        <v>2</v>
      </c>
      <c r="C693" s="3" t="s">
        <v>5608</v>
      </c>
      <c r="D693" s="3" t="s">
        <v>7604</v>
      </c>
      <c r="E693" s="12" t="s">
        <v>9217</v>
      </c>
      <c r="F693" s="6" t="str">
        <f t="shared" si="32"/>
        <v>module=intr</v>
      </c>
      <c r="G693" s="6" t="str">
        <f t="shared" si="33"/>
        <v>module=xintr</v>
      </c>
    </row>
    <row r="694" spans="1:7" ht="30" customHeight="1">
      <c r="A694" s="3" t="s">
        <v>4905</v>
      </c>
      <c r="B694" s="3" t="s">
        <v>2</v>
      </c>
      <c r="C694" s="3" t="s">
        <v>5609</v>
      </c>
      <c r="D694" s="3" t="s">
        <v>7605</v>
      </c>
      <c r="E694" s="12" t="s">
        <v>9218</v>
      </c>
      <c r="F694" s="6" t="str">
        <f t="shared" si="32"/>
        <v>module=intr</v>
      </c>
      <c r="G694" s="6" t="str">
        <f t="shared" si="33"/>
        <v>module=xintr</v>
      </c>
    </row>
    <row r="695" spans="1:7" ht="30" customHeight="1">
      <c r="A695" s="3" t="s">
        <v>4905</v>
      </c>
      <c r="B695" s="3" t="s">
        <v>2</v>
      </c>
      <c r="C695" s="3" t="s">
        <v>5610</v>
      </c>
      <c r="D695" s="3" t="s">
        <v>7606</v>
      </c>
      <c r="E695" s="12" t="s">
        <v>9219</v>
      </c>
      <c r="F695" s="6" t="str">
        <f t="shared" si="32"/>
        <v>module=intr</v>
      </c>
      <c r="G695" s="6" t="str">
        <f t="shared" si="33"/>
        <v>module=xintr</v>
      </c>
    </row>
    <row r="696" spans="1:7" ht="30" customHeight="1">
      <c r="A696" s="3" t="s">
        <v>4905</v>
      </c>
      <c r="B696" s="3" t="s">
        <v>2</v>
      </c>
      <c r="C696" s="3" t="s">
        <v>5611</v>
      </c>
      <c r="D696" s="3" t="s">
        <v>7607</v>
      </c>
      <c r="E696" s="12" t="s">
        <v>9220</v>
      </c>
      <c r="F696" s="6" t="str">
        <f t="shared" si="32"/>
        <v>module=intr</v>
      </c>
      <c r="G696" s="6" t="str">
        <f t="shared" si="33"/>
        <v>module=xintr</v>
      </c>
    </row>
    <row r="697" spans="1:7" ht="30" customHeight="1">
      <c r="A697" s="3" t="s">
        <v>4905</v>
      </c>
      <c r="B697" s="3" t="s">
        <v>2</v>
      </c>
      <c r="C697" s="3" t="s">
        <v>5612</v>
      </c>
      <c r="D697" s="3" t="s">
        <v>7608</v>
      </c>
      <c r="E697" s="12" t="s">
        <v>9221</v>
      </c>
      <c r="F697" s="6" t="str">
        <f t="shared" si="32"/>
        <v>module=intr</v>
      </c>
      <c r="G697" s="6" t="str">
        <f t="shared" si="33"/>
        <v>module=xintr</v>
      </c>
    </row>
    <row r="698" spans="1:7" ht="30" customHeight="1">
      <c r="A698" s="3" t="s">
        <v>4905</v>
      </c>
      <c r="B698" s="3" t="s">
        <v>2</v>
      </c>
      <c r="C698" s="3" t="s">
        <v>5613</v>
      </c>
      <c r="D698" s="3" t="s">
        <v>7609</v>
      </c>
      <c r="E698" s="12" t="s">
        <v>9222</v>
      </c>
      <c r="F698" s="6" t="str">
        <f t="shared" si="32"/>
        <v>module=intr</v>
      </c>
      <c r="G698" s="6" t="str">
        <f t="shared" si="33"/>
        <v>module=xintr</v>
      </c>
    </row>
    <row r="699" spans="1:7" ht="30" customHeight="1">
      <c r="A699" s="3" t="s">
        <v>4905</v>
      </c>
      <c r="B699" s="3" t="s">
        <v>2</v>
      </c>
      <c r="C699" s="3" t="s">
        <v>5614</v>
      </c>
      <c r="D699" s="3" t="s">
        <v>7610</v>
      </c>
      <c r="E699" s="12" t="s">
        <v>9223</v>
      </c>
      <c r="F699" s="6" t="str">
        <f t="shared" si="32"/>
        <v>module=intr</v>
      </c>
      <c r="G699" s="6" t="str">
        <f t="shared" si="33"/>
        <v>module=xintr</v>
      </c>
    </row>
    <row r="700" spans="1:7" ht="30" customHeight="1">
      <c r="A700" s="3" t="s">
        <v>4905</v>
      </c>
      <c r="B700" s="3" t="s">
        <v>2</v>
      </c>
      <c r="C700" s="3" t="s">
        <v>5615</v>
      </c>
      <c r="D700" s="3" t="s">
        <v>7611</v>
      </c>
      <c r="E700" s="12" t="s">
        <v>9224</v>
      </c>
      <c r="F700" s="6" t="str">
        <f t="shared" si="32"/>
        <v>module=intr</v>
      </c>
      <c r="G700" s="6" t="str">
        <f t="shared" si="33"/>
        <v>module=xintr</v>
      </c>
    </row>
    <row r="701" spans="1:7" ht="30" customHeight="1">
      <c r="A701" s="3" t="s">
        <v>4905</v>
      </c>
      <c r="B701" s="3" t="s">
        <v>2</v>
      </c>
      <c r="C701" s="3" t="s">
        <v>5616</v>
      </c>
      <c r="D701" s="3" t="s">
        <v>7612</v>
      </c>
      <c r="E701" s="12" t="s">
        <v>9225</v>
      </c>
      <c r="F701" s="6" t="str">
        <f t="shared" si="32"/>
        <v>module=intr</v>
      </c>
      <c r="G701" s="6" t="str">
        <f t="shared" si="33"/>
        <v>module=xintr</v>
      </c>
    </row>
    <row r="702" spans="1:7" ht="30" customHeight="1">
      <c r="A702" s="3" t="s">
        <v>4905</v>
      </c>
      <c r="B702" s="3" t="s">
        <v>2</v>
      </c>
      <c r="C702" s="3" t="s">
        <v>5617</v>
      </c>
      <c r="D702" s="3" t="s">
        <v>7613</v>
      </c>
      <c r="E702" s="12" t="s">
        <v>9226</v>
      </c>
      <c r="F702" s="6" t="str">
        <f t="shared" si="32"/>
        <v>module=intr</v>
      </c>
      <c r="G702" s="6" t="str">
        <f t="shared" si="33"/>
        <v>module=xintr</v>
      </c>
    </row>
    <row r="703" spans="1:7" ht="30" customHeight="1">
      <c r="A703" s="3" t="s">
        <v>4905</v>
      </c>
      <c r="B703" s="3" t="s">
        <v>2</v>
      </c>
      <c r="C703" s="3" t="s">
        <v>5618</v>
      </c>
      <c r="D703" s="3" t="s">
        <v>7614</v>
      </c>
      <c r="E703" s="12" t="s">
        <v>9227</v>
      </c>
      <c r="F703" s="6" t="str">
        <f t="shared" si="32"/>
        <v>module=intr</v>
      </c>
      <c r="G703" s="6" t="str">
        <f t="shared" si="33"/>
        <v>module=xintr</v>
      </c>
    </row>
    <row r="704" spans="1:7" ht="30" customHeight="1">
      <c r="A704" s="3" t="s">
        <v>4905</v>
      </c>
      <c r="B704" s="3" t="s">
        <v>2</v>
      </c>
      <c r="C704" s="3" t="s">
        <v>5619</v>
      </c>
      <c r="D704" s="3" t="s">
        <v>7615</v>
      </c>
      <c r="E704" s="12" t="s">
        <v>9228</v>
      </c>
      <c r="F704" s="6" t="str">
        <f t="shared" si="32"/>
        <v>module=intr</v>
      </c>
      <c r="G704" s="6" t="str">
        <f t="shared" si="33"/>
        <v>module=xintr</v>
      </c>
    </row>
    <row r="705" spans="1:7" ht="30" customHeight="1">
      <c r="A705" s="3" t="s">
        <v>4905</v>
      </c>
      <c r="B705" s="3" t="s">
        <v>2</v>
      </c>
      <c r="C705" s="3" t="s">
        <v>5620</v>
      </c>
      <c r="D705" s="3" t="s">
        <v>7616</v>
      </c>
      <c r="E705" s="12" t="s">
        <v>9229</v>
      </c>
      <c r="F705" s="6" t="str">
        <f t="shared" si="32"/>
        <v>module=intr</v>
      </c>
      <c r="G705" s="6" t="str">
        <f t="shared" si="33"/>
        <v>module=xintr</v>
      </c>
    </row>
    <row r="706" spans="1:7" ht="30" customHeight="1">
      <c r="A706" s="3" t="s">
        <v>4905</v>
      </c>
      <c r="B706" s="3" t="s">
        <v>2</v>
      </c>
      <c r="C706" s="3" t="s">
        <v>5621</v>
      </c>
      <c r="D706" s="3" t="s">
        <v>7617</v>
      </c>
      <c r="E706" s="12" t="s">
        <v>9230</v>
      </c>
      <c r="F706" s="6" t="str">
        <f t="shared" ref="F706:F737" si="34">HYPERLINK("http://www.ssc.wisc.edu/wlsresearch/documentation/waves/?wave=wls92&amp;module=intr","module=intr")</f>
        <v>module=intr</v>
      </c>
      <c r="G706" s="6" t="str">
        <f t="shared" ref="G706:G737" si="35">HYPERLINK("http://www.ssc.wisc.edu/wlsresearch/documentation/waves/?wave=wls94&amp;module=xintr","module=xintr")</f>
        <v>module=xintr</v>
      </c>
    </row>
    <row r="707" spans="1:7" ht="30" customHeight="1">
      <c r="A707" s="3" t="s">
        <v>4905</v>
      </c>
      <c r="B707" s="3" t="s">
        <v>2</v>
      </c>
      <c r="C707" s="3" t="s">
        <v>5622</v>
      </c>
      <c r="D707" s="3" t="s">
        <v>7618</v>
      </c>
      <c r="E707" s="12" t="s">
        <v>9231</v>
      </c>
      <c r="F707" s="6" t="str">
        <f t="shared" si="34"/>
        <v>module=intr</v>
      </c>
      <c r="G707" s="6" t="str">
        <f t="shared" si="35"/>
        <v>module=xintr</v>
      </c>
    </row>
    <row r="708" spans="1:7" ht="30" customHeight="1">
      <c r="A708" s="3" t="s">
        <v>4905</v>
      </c>
      <c r="B708" s="3" t="s">
        <v>2</v>
      </c>
      <c r="C708" s="3" t="s">
        <v>5623</v>
      </c>
      <c r="D708" s="3" t="s">
        <v>7619</v>
      </c>
      <c r="E708" s="12" t="s">
        <v>9232</v>
      </c>
      <c r="F708" s="6" t="str">
        <f t="shared" si="34"/>
        <v>module=intr</v>
      </c>
      <c r="G708" s="6" t="str">
        <f t="shared" si="35"/>
        <v>module=xintr</v>
      </c>
    </row>
    <row r="709" spans="1:7" ht="30" customHeight="1">
      <c r="A709" s="3" t="s">
        <v>4905</v>
      </c>
      <c r="B709" s="3" t="s">
        <v>2</v>
      </c>
      <c r="C709" s="3" t="s">
        <v>5624</v>
      </c>
      <c r="D709" s="3" t="s">
        <v>7620</v>
      </c>
      <c r="E709" s="12" t="s">
        <v>9233</v>
      </c>
      <c r="F709" s="6" t="str">
        <f t="shared" si="34"/>
        <v>module=intr</v>
      </c>
      <c r="G709" s="6" t="str">
        <f t="shared" si="35"/>
        <v>module=xintr</v>
      </c>
    </row>
    <row r="710" spans="1:7" ht="30" customHeight="1">
      <c r="A710" s="3" t="s">
        <v>4905</v>
      </c>
      <c r="B710" s="3" t="s">
        <v>2</v>
      </c>
      <c r="C710" s="3" t="s">
        <v>5625</v>
      </c>
      <c r="D710" s="3" t="s">
        <v>7621</v>
      </c>
      <c r="E710" s="12" t="s">
        <v>9230</v>
      </c>
      <c r="F710" s="6" t="str">
        <f t="shared" si="34"/>
        <v>module=intr</v>
      </c>
      <c r="G710" s="6" t="str">
        <f t="shared" si="35"/>
        <v>module=xintr</v>
      </c>
    </row>
    <row r="711" spans="1:7" ht="30" customHeight="1">
      <c r="A711" s="3" t="s">
        <v>4905</v>
      </c>
      <c r="B711" s="3" t="s">
        <v>2</v>
      </c>
      <c r="C711" s="3" t="s">
        <v>5626</v>
      </c>
      <c r="D711" s="3" t="s">
        <v>7622</v>
      </c>
      <c r="E711" s="12" t="s">
        <v>9234</v>
      </c>
      <c r="F711" s="6" t="str">
        <f t="shared" si="34"/>
        <v>module=intr</v>
      </c>
      <c r="G711" s="6" t="str">
        <f t="shared" si="35"/>
        <v>module=xintr</v>
      </c>
    </row>
    <row r="712" spans="1:7" ht="30" customHeight="1">
      <c r="A712" s="3" t="s">
        <v>4905</v>
      </c>
      <c r="B712" s="3" t="s">
        <v>2</v>
      </c>
      <c r="C712" s="3" t="s">
        <v>5627</v>
      </c>
      <c r="D712" s="3" t="s">
        <v>7623</v>
      </c>
      <c r="E712" s="12" t="s">
        <v>9235</v>
      </c>
      <c r="F712" s="6" t="str">
        <f t="shared" si="34"/>
        <v>module=intr</v>
      </c>
      <c r="G712" s="6" t="str">
        <f t="shared" si="35"/>
        <v>module=xintr</v>
      </c>
    </row>
    <row r="713" spans="1:7" ht="30" customHeight="1">
      <c r="A713" s="3" t="s">
        <v>4905</v>
      </c>
      <c r="B713" s="3" t="s">
        <v>2</v>
      </c>
      <c r="C713" s="3" t="s">
        <v>5628</v>
      </c>
      <c r="D713" s="3" t="s">
        <v>7624</v>
      </c>
      <c r="E713" s="12" t="s">
        <v>9235</v>
      </c>
      <c r="F713" s="6" t="str">
        <f t="shared" si="34"/>
        <v>module=intr</v>
      </c>
      <c r="G713" s="6" t="str">
        <f t="shared" si="35"/>
        <v>module=xintr</v>
      </c>
    </row>
    <row r="714" spans="1:7" ht="30" customHeight="1">
      <c r="A714" s="3" t="s">
        <v>4905</v>
      </c>
      <c r="B714" s="3" t="s">
        <v>2</v>
      </c>
      <c r="C714" s="3" t="s">
        <v>5629</v>
      </c>
      <c r="D714" s="3" t="s">
        <v>7625</v>
      </c>
      <c r="E714" s="12" t="s">
        <v>9236</v>
      </c>
      <c r="F714" s="6" t="str">
        <f t="shared" si="34"/>
        <v>module=intr</v>
      </c>
      <c r="G714" s="6" t="str">
        <f t="shared" si="35"/>
        <v>module=xintr</v>
      </c>
    </row>
    <row r="715" spans="1:7" ht="30" customHeight="1">
      <c r="A715" s="3" t="s">
        <v>4905</v>
      </c>
      <c r="B715" s="3" t="s">
        <v>2</v>
      </c>
      <c r="C715" s="3" t="s">
        <v>5630</v>
      </c>
      <c r="D715" s="3" t="s">
        <v>7626</v>
      </c>
      <c r="E715" s="12" t="s">
        <v>9237</v>
      </c>
      <c r="F715" s="6" t="str">
        <f t="shared" si="34"/>
        <v>module=intr</v>
      </c>
      <c r="G715" s="6" t="str">
        <f t="shared" si="35"/>
        <v>module=xintr</v>
      </c>
    </row>
    <row r="716" spans="1:7" ht="30" customHeight="1">
      <c r="A716" s="3" t="s">
        <v>4905</v>
      </c>
      <c r="B716" s="3" t="s">
        <v>2</v>
      </c>
      <c r="C716" s="3" t="s">
        <v>5631</v>
      </c>
      <c r="D716" s="3" t="s">
        <v>7627</v>
      </c>
      <c r="E716" s="12" t="s">
        <v>9238</v>
      </c>
      <c r="F716" s="6" t="str">
        <f t="shared" si="34"/>
        <v>module=intr</v>
      </c>
      <c r="G716" s="6" t="str">
        <f t="shared" si="35"/>
        <v>module=xintr</v>
      </c>
    </row>
    <row r="717" spans="1:7" ht="30" customHeight="1">
      <c r="A717" s="3" t="s">
        <v>4905</v>
      </c>
      <c r="B717" s="3" t="s">
        <v>2</v>
      </c>
      <c r="C717" s="3" t="s">
        <v>5632</v>
      </c>
      <c r="D717" s="3" t="s">
        <v>7628</v>
      </c>
      <c r="E717" s="12" t="s">
        <v>9239</v>
      </c>
      <c r="F717" s="6" t="str">
        <f t="shared" si="34"/>
        <v>module=intr</v>
      </c>
      <c r="G717" s="6" t="str">
        <f t="shared" si="35"/>
        <v>module=xintr</v>
      </c>
    </row>
    <row r="718" spans="1:7" ht="30" customHeight="1">
      <c r="A718" s="3" t="s">
        <v>4905</v>
      </c>
      <c r="B718" s="3" t="s">
        <v>2</v>
      </c>
      <c r="C718" s="3" t="s">
        <v>5633</v>
      </c>
      <c r="D718" s="3" t="s">
        <v>7629</v>
      </c>
      <c r="E718" s="12" t="s">
        <v>9240</v>
      </c>
      <c r="F718" s="6" t="str">
        <f t="shared" si="34"/>
        <v>module=intr</v>
      </c>
      <c r="G718" s="6" t="str">
        <f t="shared" si="35"/>
        <v>module=xintr</v>
      </c>
    </row>
    <row r="719" spans="1:7" ht="30" customHeight="1">
      <c r="A719" s="3" t="s">
        <v>4905</v>
      </c>
      <c r="B719" s="3" t="s">
        <v>2</v>
      </c>
      <c r="C719" s="3" t="s">
        <v>5634</v>
      </c>
      <c r="D719" s="3" t="s">
        <v>7630</v>
      </c>
      <c r="E719" s="12" t="s">
        <v>9241</v>
      </c>
      <c r="F719" s="6" t="str">
        <f t="shared" si="34"/>
        <v>module=intr</v>
      </c>
      <c r="G719" s="6" t="str">
        <f t="shared" si="35"/>
        <v>module=xintr</v>
      </c>
    </row>
    <row r="720" spans="1:7" ht="30" customHeight="1">
      <c r="A720" s="3" t="s">
        <v>4905</v>
      </c>
      <c r="B720" s="3" t="s">
        <v>2</v>
      </c>
      <c r="C720" s="3" t="s">
        <v>5635</v>
      </c>
      <c r="D720" s="3" t="s">
        <v>7631</v>
      </c>
      <c r="E720" s="12" t="s">
        <v>9242</v>
      </c>
      <c r="F720" s="6" t="str">
        <f t="shared" si="34"/>
        <v>module=intr</v>
      </c>
      <c r="G720" s="6" t="str">
        <f t="shared" si="35"/>
        <v>module=xintr</v>
      </c>
    </row>
    <row r="721" spans="1:7" ht="30" customHeight="1">
      <c r="A721" s="3" t="s">
        <v>4905</v>
      </c>
      <c r="B721" s="3" t="s">
        <v>2</v>
      </c>
      <c r="C721" s="3" t="s">
        <v>5636</v>
      </c>
      <c r="D721" s="3" t="s">
        <v>7632</v>
      </c>
      <c r="E721" s="12" t="s">
        <v>9243</v>
      </c>
      <c r="F721" s="6" t="str">
        <f t="shared" si="34"/>
        <v>module=intr</v>
      </c>
      <c r="G721" s="6" t="str">
        <f t="shared" si="35"/>
        <v>module=xintr</v>
      </c>
    </row>
    <row r="722" spans="1:7" ht="30" customHeight="1">
      <c r="A722" s="3" t="s">
        <v>4905</v>
      </c>
      <c r="B722" s="3" t="s">
        <v>2</v>
      </c>
      <c r="C722" s="3" t="s">
        <v>5637</v>
      </c>
      <c r="D722" s="3" t="s">
        <v>7633</v>
      </c>
      <c r="E722" s="12" t="s">
        <v>9244</v>
      </c>
      <c r="F722" s="6" t="str">
        <f t="shared" si="34"/>
        <v>module=intr</v>
      </c>
      <c r="G722" s="6" t="str">
        <f t="shared" si="35"/>
        <v>module=xintr</v>
      </c>
    </row>
    <row r="723" spans="1:7" ht="30" customHeight="1">
      <c r="A723" s="3" t="s">
        <v>4905</v>
      </c>
      <c r="B723" s="3" t="s">
        <v>2</v>
      </c>
      <c r="C723" s="3" t="s">
        <v>5638</v>
      </c>
      <c r="D723" s="3" t="s">
        <v>7634</v>
      </c>
      <c r="E723" s="12" t="s">
        <v>9245</v>
      </c>
      <c r="F723" s="6" t="str">
        <f t="shared" si="34"/>
        <v>module=intr</v>
      </c>
      <c r="G723" s="6" t="str">
        <f t="shared" si="35"/>
        <v>module=xintr</v>
      </c>
    </row>
    <row r="724" spans="1:7" ht="30" customHeight="1">
      <c r="A724" s="3" t="s">
        <v>4905</v>
      </c>
      <c r="B724" s="3" t="s">
        <v>2</v>
      </c>
      <c r="C724" s="3" t="s">
        <v>5639</v>
      </c>
      <c r="D724" s="3" t="s">
        <v>7635</v>
      </c>
      <c r="E724" s="12" t="s">
        <v>9246</v>
      </c>
      <c r="F724" s="6" t="str">
        <f t="shared" si="34"/>
        <v>module=intr</v>
      </c>
      <c r="G724" s="6" t="str">
        <f t="shared" si="35"/>
        <v>module=xintr</v>
      </c>
    </row>
    <row r="725" spans="1:7" ht="30" customHeight="1">
      <c r="A725" s="3" t="s">
        <v>4905</v>
      </c>
      <c r="B725" s="3" t="s">
        <v>2</v>
      </c>
      <c r="C725" s="3" t="s">
        <v>5640</v>
      </c>
      <c r="D725" s="3" t="s">
        <v>7636</v>
      </c>
      <c r="E725" s="12" t="s">
        <v>9247</v>
      </c>
      <c r="F725" s="6" t="str">
        <f t="shared" si="34"/>
        <v>module=intr</v>
      </c>
      <c r="G725" s="6" t="str">
        <f t="shared" si="35"/>
        <v>module=xintr</v>
      </c>
    </row>
    <row r="726" spans="1:7" ht="30" customHeight="1">
      <c r="A726" s="3" t="s">
        <v>4905</v>
      </c>
      <c r="B726" s="3" t="s">
        <v>2</v>
      </c>
      <c r="C726" s="3" t="s">
        <v>5641</v>
      </c>
      <c r="D726" s="3" t="s">
        <v>7637</v>
      </c>
      <c r="E726" s="12" t="s">
        <v>9248</v>
      </c>
      <c r="F726" s="6" t="str">
        <f t="shared" si="34"/>
        <v>module=intr</v>
      </c>
      <c r="G726" s="6" t="str">
        <f t="shared" si="35"/>
        <v>module=xintr</v>
      </c>
    </row>
    <row r="727" spans="1:7" ht="30" customHeight="1">
      <c r="A727" s="3" t="s">
        <v>4905</v>
      </c>
      <c r="B727" s="3" t="s">
        <v>2</v>
      </c>
      <c r="C727" s="3" t="s">
        <v>5642</v>
      </c>
      <c r="D727" s="3" t="s">
        <v>7638</v>
      </c>
      <c r="E727" s="12" t="s">
        <v>9249</v>
      </c>
      <c r="F727" s="6" t="str">
        <f t="shared" si="34"/>
        <v>module=intr</v>
      </c>
      <c r="G727" s="6" t="str">
        <f t="shared" si="35"/>
        <v>module=xintr</v>
      </c>
    </row>
    <row r="728" spans="1:7" ht="30" customHeight="1">
      <c r="A728" s="3" t="s">
        <v>4905</v>
      </c>
      <c r="B728" s="3" t="s">
        <v>2</v>
      </c>
      <c r="C728" s="3" t="s">
        <v>5643</v>
      </c>
      <c r="D728" s="3" t="s">
        <v>7639</v>
      </c>
      <c r="E728" s="12" t="s">
        <v>9250</v>
      </c>
      <c r="F728" s="6" t="str">
        <f t="shared" si="34"/>
        <v>module=intr</v>
      </c>
      <c r="G728" s="6" t="str">
        <f t="shared" si="35"/>
        <v>module=xintr</v>
      </c>
    </row>
    <row r="729" spans="1:7" ht="30" customHeight="1">
      <c r="A729" s="3" t="s">
        <v>4905</v>
      </c>
      <c r="B729" s="3" t="s">
        <v>2</v>
      </c>
      <c r="C729" s="3" t="s">
        <v>5644</v>
      </c>
      <c r="D729" s="3" t="s">
        <v>7640</v>
      </c>
      <c r="E729" s="12" t="s">
        <v>9251</v>
      </c>
      <c r="F729" s="6" t="str">
        <f t="shared" si="34"/>
        <v>module=intr</v>
      </c>
      <c r="G729" s="6" t="str">
        <f t="shared" si="35"/>
        <v>module=xintr</v>
      </c>
    </row>
    <row r="730" spans="1:7" ht="30" customHeight="1">
      <c r="A730" s="3" t="s">
        <v>4905</v>
      </c>
      <c r="B730" s="3" t="s">
        <v>2</v>
      </c>
      <c r="C730" s="3" t="s">
        <v>5645</v>
      </c>
      <c r="D730" s="3" t="s">
        <v>7641</v>
      </c>
      <c r="E730" s="12" t="s">
        <v>9252</v>
      </c>
      <c r="F730" s="6" t="str">
        <f t="shared" si="34"/>
        <v>module=intr</v>
      </c>
      <c r="G730" s="6" t="str">
        <f t="shared" si="35"/>
        <v>module=xintr</v>
      </c>
    </row>
    <row r="731" spans="1:7" ht="30" customHeight="1">
      <c r="A731" s="3" t="s">
        <v>4905</v>
      </c>
      <c r="B731" s="3" t="s">
        <v>2</v>
      </c>
      <c r="C731" s="3" t="s">
        <v>5646</v>
      </c>
      <c r="D731" s="3" t="s">
        <v>7642</v>
      </c>
      <c r="E731" s="12" t="s">
        <v>9253</v>
      </c>
      <c r="F731" s="6" t="str">
        <f t="shared" si="34"/>
        <v>module=intr</v>
      </c>
      <c r="G731" s="6" t="str">
        <f t="shared" si="35"/>
        <v>module=xintr</v>
      </c>
    </row>
    <row r="732" spans="1:7" ht="30" customHeight="1">
      <c r="A732" s="3" t="s">
        <v>4905</v>
      </c>
      <c r="B732" s="3" t="s">
        <v>2</v>
      </c>
      <c r="C732" s="3" t="s">
        <v>5647</v>
      </c>
      <c r="D732" s="3" t="s">
        <v>7643</v>
      </c>
      <c r="E732" s="12" t="s">
        <v>9254</v>
      </c>
      <c r="F732" s="6" t="str">
        <f t="shared" si="34"/>
        <v>module=intr</v>
      </c>
      <c r="G732" s="6" t="str">
        <f t="shared" si="35"/>
        <v>module=xintr</v>
      </c>
    </row>
    <row r="733" spans="1:7" ht="30" customHeight="1">
      <c r="A733" s="3" t="s">
        <v>4905</v>
      </c>
      <c r="B733" s="3" t="s">
        <v>2</v>
      </c>
      <c r="C733" s="3" t="s">
        <v>5648</v>
      </c>
      <c r="D733" s="3" t="s">
        <v>7644</v>
      </c>
      <c r="E733" s="12" t="s">
        <v>9255</v>
      </c>
      <c r="F733" s="6" t="str">
        <f t="shared" si="34"/>
        <v>module=intr</v>
      </c>
      <c r="G733" s="6" t="str">
        <f t="shared" si="35"/>
        <v>module=xintr</v>
      </c>
    </row>
    <row r="734" spans="1:7" ht="30" customHeight="1">
      <c r="A734" s="3" t="s">
        <v>4905</v>
      </c>
      <c r="B734" s="3" t="s">
        <v>2</v>
      </c>
      <c r="C734" s="3" t="s">
        <v>5649</v>
      </c>
      <c r="D734" s="3" t="s">
        <v>7645</v>
      </c>
      <c r="E734" s="12" t="s">
        <v>9250</v>
      </c>
      <c r="F734" s="6" t="str">
        <f t="shared" si="34"/>
        <v>module=intr</v>
      </c>
      <c r="G734" s="6" t="str">
        <f t="shared" si="35"/>
        <v>module=xintr</v>
      </c>
    </row>
    <row r="735" spans="1:7" ht="30" customHeight="1">
      <c r="A735" s="3" t="s">
        <v>4905</v>
      </c>
      <c r="B735" s="3" t="s">
        <v>2</v>
      </c>
      <c r="C735" s="3" t="s">
        <v>5650</v>
      </c>
      <c r="D735" s="3" t="s">
        <v>7646</v>
      </c>
      <c r="E735" s="12" t="s">
        <v>9256</v>
      </c>
      <c r="F735" s="6" t="str">
        <f t="shared" si="34"/>
        <v>module=intr</v>
      </c>
      <c r="G735" s="6" t="str">
        <f t="shared" si="35"/>
        <v>module=xintr</v>
      </c>
    </row>
    <row r="736" spans="1:7" ht="30" customHeight="1">
      <c r="A736" s="3" t="s">
        <v>4905</v>
      </c>
      <c r="B736" s="3" t="s">
        <v>2</v>
      </c>
      <c r="C736" s="3" t="s">
        <v>5651</v>
      </c>
      <c r="D736" s="3" t="s">
        <v>7647</v>
      </c>
      <c r="E736" s="12" t="s">
        <v>9257</v>
      </c>
      <c r="F736" s="6" t="str">
        <f t="shared" si="34"/>
        <v>module=intr</v>
      </c>
      <c r="G736" s="6" t="str">
        <f t="shared" si="35"/>
        <v>module=xintr</v>
      </c>
    </row>
    <row r="737" spans="1:7" ht="30" customHeight="1">
      <c r="A737" s="3" t="s">
        <v>4905</v>
      </c>
      <c r="B737" s="3" t="s">
        <v>2</v>
      </c>
      <c r="C737" s="3" t="s">
        <v>5652</v>
      </c>
      <c r="D737" s="3" t="s">
        <v>7648</v>
      </c>
      <c r="E737" s="12" t="s">
        <v>9258</v>
      </c>
      <c r="F737" s="6" t="str">
        <f t="shared" si="34"/>
        <v>module=intr</v>
      </c>
      <c r="G737" s="6" t="str">
        <f t="shared" si="35"/>
        <v>module=xintr</v>
      </c>
    </row>
    <row r="738" spans="1:7" ht="30" customHeight="1">
      <c r="A738" s="3" t="s">
        <v>4905</v>
      </c>
      <c r="B738" s="3" t="s">
        <v>2</v>
      </c>
      <c r="C738" s="3" t="s">
        <v>5653</v>
      </c>
      <c r="D738" s="3" t="s">
        <v>7649</v>
      </c>
      <c r="E738" s="12" t="s">
        <v>9259</v>
      </c>
      <c r="F738" s="6" t="str">
        <f t="shared" ref="F738:F769" si="36">HYPERLINK("http://www.ssc.wisc.edu/wlsresearch/documentation/waves/?wave=wls92&amp;module=intr","module=intr")</f>
        <v>module=intr</v>
      </c>
      <c r="G738" s="6" t="str">
        <f t="shared" ref="G738:G769" si="37">HYPERLINK("http://www.ssc.wisc.edu/wlsresearch/documentation/waves/?wave=wls94&amp;module=xintr","module=xintr")</f>
        <v>module=xintr</v>
      </c>
    </row>
    <row r="739" spans="1:7" ht="30" customHeight="1">
      <c r="A739" s="3" t="s">
        <v>4905</v>
      </c>
      <c r="B739" s="3" t="s">
        <v>2</v>
      </c>
      <c r="C739" s="3" t="s">
        <v>5654</v>
      </c>
      <c r="D739" s="3" t="s">
        <v>7650</v>
      </c>
      <c r="E739" s="12" t="s">
        <v>9260</v>
      </c>
      <c r="F739" s="6" t="str">
        <f t="shared" si="36"/>
        <v>module=intr</v>
      </c>
      <c r="G739" s="6" t="str">
        <f t="shared" si="37"/>
        <v>module=xintr</v>
      </c>
    </row>
    <row r="740" spans="1:7" ht="30" customHeight="1">
      <c r="A740" s="3" t="s">
        <v>4905</v>
      </c>
      <c r="B740" s="3" t="s">
        <v>2</v>
      </c>
      <c r="C740" s="3" t="s">
        <v>5655</v>
      </c>
      <c r="D740" s="3" t="s">
        <v>7651</v>
      </c>
      <c r="E740" s="12" t="s">
        <v>9261</v>
      </c>
      <c r="F740" s="6" t="str">
        <f t="shared" si="36"/>
        <v>module=intr</v>
      </c>
      <c r="G740" s="6" t="str">
        <f t="shared" si="37"/>
        <v>module=xintr</v>
      </c>
    </row>
    <row r="741" spans="1:7" ht="30" customHeight="1">
      <c r="A741" s="3" t="s">
        <v>4905</v>
      </c>
      <c r="B741" s="3" t="s">
        <v>2</v>
      </c>
      <c r="C741" s="3" t="s">
        <v>5656</v>
      </c>
      <c r="D741" s="3" t="s">
        <v>7652</v>
      </c>
      <c r="E741" s="12" t="s">
        <v>9262</v>
      </c>
      <c r="F741" s="6" t="str">
        <f t="shared" si="36"/>
        <v>module=intr</v>
      </c>
      <c r="G741" s="6" t="str">
        <f t="shared" si="37"/>
        <v>module=xintr</v>
      </c>
    </row>
    <row r="742" spans="1:7" ht="30" customHeight="1">
      <c r="A742" s="3" t="s">
        <v>4905</v>
      </c>
      <c r="B742" s="3" t="s">
        <v>2</v>
      </c>
      <c r="C742" s="3" t="s">
        <v>5657</v>
      </c>
      <c r="D742" s="3" t="s">
        <v>7653</v>
      </c>
      <c r="E742" s="12" t="s">
        <v>9263</v>
      </c>
      <c r="F742" s="6" t="str">
        <f t="shared" si="36"/>
        <v>module=intr</v>
      </c>
      <c r="G742" s="6" t="str">
        <f t="shared" si="37"/>
        <v>module=xintr</v>
      </c>
    </row>
    <row r="743" spans="1:7" ht="30" customHeight="1">
      <c r="A743" s="3" t="s">
        <v>4905</v>
      </c>
      <c r="B743" s="3" t="s">
        <v>2</v>
      </c>
      <c r="C743" s="3" t="s">
        <v>5658</v>
      </c>
      <c r="D743" s="3" t="s">
        <v>7654</v>
      </c>
      <c r="E743" s="12" t="s">
        <v>9264</v>
      </c>
      <c r="F743" s="6" t="str">
        <f t="shared" si="36"/>
        <v>module=intr</v>
      </c>
      <c r="G743" s="6" t="str">
        <f t="shared" si="37"/>
        <v>module=xintr</v>
      </c>
    </row>
    <row r="744" spans="1:7" ht="30" customHeight="1">
      <c r="A744" s="3" t="s">
        <v>4905</v>
      </c>
      <c r="B744" s="3" t="s">
        <v>2</v>
      </c>
      <c r="C744" s="3" t="s">
        <v>5659</v>
      </c>
      <c r="D744" s="3" t="s">
        <v>7655</v>
      </c>
      <c r="E744" s="12" t="s">
        <v>9265</v>
      </c>
      <c r="F744" s="6" t="str">
        <f t="shared" si="36"/>
        <v>module=intr</v>
      </c>
      <c r="G744" s="6" t="str">
        <f t="shared" si="37"/>
        <v>module=xintr</v>
      </c>
    </row>
    <row r="745" spans="1:7" ht="30" customHeight="1">
      <c r="A745" s="3" t="s">
        <v>4905</v>
      </c>
      <c r="B745" s="3" t="s">
        <v>2</v>
      </c>
      <c r="C745" s="3" t="s">
        <v>5660</v>
      </c>
      <c r="D745" s="3" t="s">
        <v>7656</v>
      </c>
      <c r="E745" s="12" t="s">
        <v>9266</v>
      </c>
      <c r="F745" s="6" t="str">
        <f t="shared" si="36"/>
        <v>module=intr</v>
      </c>
      <c r="G745" s="6" t="str">
        <f t="shared" si="37"/>
        <v>module=xintr</v>
      </c>
    </row>
    <row r="746" spans="1:7" ht="30" customHeight="1">
      <c r="A746" s="3" t="s">
        <v>4905</v>
      </c>
      <c r="B746" s="3" t="s">
        <v>2</v>
      </c>
      <c r="C746" s="3" t="s">
        <v>5661</v>
      </c>
      <c r="D746" s="3" t="s">
        <v>7657</v>
      </c>
      <c r="E746" s="12" t="s">
        <v>9267</v>
      </c>
      <c r="F746" s="6" t="str">
        <f t="shared" si="36"/>
        <v>module=intr</v>
      </c>
      <c r="G746" s="6" t="str">
        <f t="shared" si="37"/>
        <v>module=xintr</v>
      </c>
    </row>
    <row r="747" spans="1:7" ht="30" customHeight="1">
      <c r="A747" s="3" t="s">
        <v>4905</v>
      </c>
      <c r="B747" s="3" t="s">
        <v>2</v>
      </c>
      <c r="C747" s="3" t="s">
        <v>5662</v>
      </c>
      <c r="D747" s="3" t="s">
        <v>7658</v>
      </c>
      <c r="E747" s="12" t="s">
        <v>9268</v>
      </c>
      <c r="F747" s="6" t="str">
        <f t="shared" si="36"/>
        <v>module=intr</v>
      </c>
      <c r="G747" s="6" t="str">
        <f t="shared" si="37"/>
        <v>module=xintr</v>
      </c>
    </row>
    <row r="748" spans="1:7" ht="30" customHeight="1">
      <c r="A748" s="3" t="s">
        <v>4905</v>
      </c>
      <c r="B748" s="3" t="s">
        <v>2</v>
      </c>
      <c r="C748" s="3" t="s">
        <v>5663</v>
      </c>
      <c r="D748" s="3" t="s">
        <v>7659</v>
      </c>
      <c r="E748" s="12" t="s">
        <v>9269</v>
      </c>
      <c r="F748" s="6" t="str">
        <f t="shared" si="36"/>
        <v>module=intr</v>
      </c>
      <c r="G748" s="6" t="str">
        <f t="shared" si="37"/>
        <v>module=xintr</v>
      </c>
    </row>
    <row r="749" spans="1:7" ht="30" customHeight="1">
      <c r="A749" s="3" t="s">
        <v>4905</v>
      </c>
      <c r="B749" s="3" t="s">
        <v>2</v>
      </c>
      <c r="C749" s="3" t="s">
        <v>5664</v>
      </c>
      <c r="D749" s="3" t="s">
        <v>7660</v>
      </c>
      <c r="E749" s="12" t="s">
        <v>9270</v>
      </c>
      <c r="F749" s="6" t="str">
        <f t="shared" si="36"/>
        <v>module=intr</v>
      </c>
      <c r="G749" s="6" t="str">
        <f t="shared" si="37"/>
        <v>module=xintr</v>
      </c>
    </row>
    <row r="750" spans="1:7" ht="30" customHeight="1">
      <c r="A750" s="3" t="s">
        <v>4905</v>
      </c>
      <c r="B750" s="3" t="s">
        <v>2</v>
      </c>
      <c r="C750" s="3" t="s">
        <v>5665</v>
      </c>
      <c r="D750" s="3" t="s">
        <v>7661</v>
      </c>
      <c r="E750" s="12" t="s">
        <v>9271</v>
      </c>
      <c r="F750" s="6" t="str">
        <f t="shared" si="36"/>
        <v>module=intr</v>
      </c>
      <c r="G750" s="6" t="str">
        <f t="shared" si="37"/>
        <v>module=xintr</v>
      </c>
    </row>
    <row r="751" spans="1:7" ht="30" customHeight="1">
      <c r="A751" s="3" t="s">
        <v>4905</v>
      </c>
      <c r="B751" s="3" t="s">
        <v>2</v>
      </c>
      <c r="C751" s="3" t="s">
        <v>5666</v>
      </c>
      <c r="D751" s="3" t="s">
        <v>7662</v>
      </c>
      <c r="E751" s="12" t="s">
        <v>9272</v>
      </c>
      <c r="F751" s="6" t="str">
        <f t="shared" si="36"/>
        <v>module=intr</v>
      </c>
      <c r="G751" s="6" t="str">
        <f t="shared" si="37"/>
        <v>module=xintr</v>
      </c>
    </row>
    <row r="752" spans="1:7" ht="30" customHeight="1">
      <c r="A752" s="3" t="s">
        <v>4905</v>
      </c>
      <c r="B752" s="3" t="s">
        <v>2</v>
      </c>
      <c r="C752" s="3" t="s">
        <v>5667</v>
      </c>
      <c r="D752" s="3" t="s">
        <v>7663</v>
      </c>
      <c r="E752" s="12" t="s">
        <v>9273</v>
      </c>
      <c r="F752" s="6" t="str">
        <f t="shared" si="36"/>
        <v>module=intr</v>
      </c>
      <c r="G752" s="6" t="str">
        <f t="shared" si="37"/>
        <v>module=xintr</v>
      </c>
    </row>
    <row r="753" spans="1:7" ht="30" customHeight="1">
      <c r="A753" s="3" t="s">
        <v>4905</v>
      </c>
      <c r="B753" s="3" t="s">
        <v>2</v>
      </c>
      <c r="C753" s="3" t="s">
        <v>5668</v>
      </c>
      <c r="D753" s="3" t="s">
        <v>7664</v>
      </c>
      <c r="E753" s="12" t="s">
        <v>9274</v>
      </c>
      <c r="F753" s="6" t="str">
        <f t="shared" si="36"/>
        <v>module=intr</v>
      </c>
      <c r="G753" s="6" t="str">
        <f t="shared" si="37"/>
        <v>module=xintr</v>
      </c>
    </row>
    <row r="754" spans="1:7" ht="30" customHeight="1">
      <c r="A754" s="3" t="s">
        <v>4905</v>
      </c>
      <c r="B754" s="3" t="s">
        <v>2</v>
      </c>
      <c r="C754" s="3" t="s">
        <v>5669</v>
      </c>
      <c r="D754" s="3" t="s">
        <v>7665</v>
      </c>
      <c r="E754" s="12" t="s">
        <v>9275</v>
      </c>
      <c r="F754" s="6" t="str">
        <f t="shared" si="36"/>
        <v>module=intr</v>
      </c>
      <c r="G754" s="6" t="str">
        <f t="shared" si="37"/>
        <v>module=xintr</v>
      </c>
    </row>
    <row r="755" spans="1:7" ht="30" customHeight="1">
      <c r="A755" s="3" t="s">
        <v>4905</v>
      </c>
      <c r="B755" s="3" t="s">
        <v>2</v>
      </c>
      <c r="C755" s="3" t="s">
        <v>5670</v>
      </c>
      <c r="D755" s="3" t="s">
        <v>7666</v>
      </c>
      <c r="E755" s="12" t="s">
        <v>9276</v>
      </c>
      <c r="F755" s="6" t="str">
        <f t="shared" si="36"/>
        <v>module=intr</v>
      </c>
      <c r="G755" s="6" t="str">
        <f t="shared" si="37"/>
        <v>module=xintr</v>
      </c>
    </row>
    <row r="756" spans="1:7" ht="30" customHeight="1">
      <c r="A756" s="3" t="s">
        <v>4905</v>
      </c>
      <c r="B756" s="3" t="s">
        <v>2</v>
      </c>
      <c r="C756" s="3" t="s">
        <v>5671</v>
      </c>
      <c r="D756" s="3" t="s">
        <v>7667</v>
      </c>
      <c r="E756" s="12" t="s">
        <v>9277</v>
      </c>
      <c r="F756" s="6" t="str">
        <f t="shared" si="36"/>
        <v>module=intr</v>
      </c>
      <c r="G756" s="6" t="str">
        <f t="shared" si="37"/>
        <v>module=xintr</v>
      </c>
    </row>
    <row r="757" spans="1:7" ht="30" customHeight="1">
      <c r="A757" s="3" t="s">
        <v>4905</v>
      </c>
      <c r="B757" s="3" t="s">
        <v>2</v>
      </c>
      <c r="C757" s="3" t="s">
        <v>5672</v>
      </c>
      <c r="D757" s="3" t="s">
        <v>7668</v>
      </c>
      <c r="E757" s="12" t="s">
        <v>9278</v>
      </c>
      <c r="F757" s="6" t="str">
        <f t="shared" si="36"/>
        <v>module=intr</v>
      </c>
      <c r="G757" s="6" t="str">
        <f t="shared" si="37"/>
        <v>module=xintr</v>
      </c>
    </row>
    <row r="758" spans="1:7" ht="30" customHeight="1">
      <c r="A758" s="3" t="s">
        <v>4905</v>
      </c>
      <c r="B758" s="3" t="s">
        <v>2</v>
      </c>
      <c r="C758" s="3" t="s">
        <v>5673</v>
      </c>
      <c r="D758" s="3" t="s">
        <v>7669</v>
      </c>
      <c r="E758" s="12" t="s">
        <v>9279</v>
      </c>
      <c r="F758" s="6" t="str">
        <f t="shared" si="36"/>
        <v>module=intr</v>
      </c>
      <c r="G758" s="6" t="str">
        <f t="shared" si="37"/>
        <v>module=xintr</v>
      </c>
    </row>
    <row r="759" spans="1:7" ht="30" customHeight="1">
      <c r="A759" s="3" t="s">
        <v>4905</v>
      </c>
      <c r="B759" s="3" t="s">
        <v>2</v>
      </c>
      <c r="C759" s="3" t="s">
        <v>5674</v>
      </c>
      <c r="D759" s="3" t="s">
        <v>7670</v>
      </c>
      <c r="E759" s="12" t="s">
        <v>9280</v>
      </c>
      <c r="F759" s="6" t="str">
        <f t="shared" si="36"/>
        <v>module=intr</v>
      </c>
      <c r="G759" s="6" t="str">
        <f t="shared" si="37"/>
        <v>module=xintr</v>
      </c>
    </row>
    <row r="760" spans="1:7" ht="30" customHeight="1">
      <c r="A760" s="3" t="s">
        <v>4905</v>
      </c>
      <c r="B760" s="3" t="s">
        <v>2</v>
      </c>
      <c r="C760" s="3" t="s">
        <v>5675</v>
      </c>
      <c r="D760" s="3" t="s">
        <v>7671</v>
      </c>
      <c r="E760" s="12" t="s">
        <v>9281</v>
      </c>
      <c r="F760" s="6" t="str">
        <f t="shared" si="36"/>
        <v>module=intr</v>
      </c>
      <c r="G760" s="6" t="str">
        <f t="shared" si="37"/>
        <v>module=xintr</v>
      </c>
    </row>
    <row r="761" spans="1:7" ht="30" customHeight="1">
      <c r="A761" s="3" t="s">
        <v>4905</v>
      </c>
      <c r="B761" s="3" t="s">
        <v>2</v>
      </c>
      <c r="C761" s="3" t="s">
        <v>5676</v>
      </c>
      <c r="D761" s="3" t="s">
        <v>7672</v>
      </c>
      <c r="E761" s="12" t="s">
        <v>9282</v>
      </c>
      <c r="F761" s="6" t="str">
        <f t="shared" si="36"/>
        <v>module=intr</v>
      </c>
      <c r="G761" s="6" t="str">
        <f t="shared" si="37"/>
        <v>module=xintr</v>
      </c>
    </row>
    <row r="762" spans="1:7" ht="30" customHeight="1">
      <c r="A762" s="3" t="s">
        <v>4905</v>
      </c>
      <c r="B762" s="3" t="s">
        <v>2</v>
      </c>
      <c r="C762" s="3" t="s">
        <v>5677</v>
      </c>
      <c r="D762" s="3" t="s">
        <v>7673</v>
      </c>
      <c r="E762" s="12" t="s">
        <v>9283</v>
      </c>
      <c r="F762" s="6" t="str">
        <f t="shared" si="36"/>
        <v>module=intr</v>
      </c>
      <c r="G762" s="6" t="str">
        <f t="shared" si="37"/>
        <v>module=xintr</v>
      </c>
    </row>
    <row r="763" spans="1:7" ht="30" customHeight="1">
      <c r="A763" s="3" t="s">
        <v>4905</v>
      </c>
      <c r="B763" s="3" t="s">
        <v>2</v>
      </c>
      <c r="C763" s="3" t="s">
        <v>5678</v>
      </c>
      <c r="D763" s="3" t="s">
        <v>7674</v>
      </c>
      <c r="E763" s="12" t="s">
        <v>9284</v>
      </c>
      <c r="F763" s="6" t="str">
        <f t="shared" si="36"/>
        <v>module=intr</v>
      </c>
      <c r="G763" s="6" t="str">
        <f t="shared" si="37"/>
        <v>module=xintr</v>
      </c>
    </row>
    <row r="764" spans="1:7" ht="30" customHeight="1">
      <c r="A764" s="3" t="s">
        <v>4905</v>
      </c>
      <c r="B764" s="3" t="s">
        <v>2</v>
      </c>
      <c r="C764" s="3" t="s">
        <v>5679</v>
      </c>
      <c r="D764" s="3" t="s">
        <v>7675</v>
      </c>
      <c r="E764" s="12" t="s">
        <v>9279</v>
      </c>
      <c r="F764" s="6" t="str">
        <f t="shared" si="36"/>
        <v>module=intr</v>
      </c>
      <c r="G764" s="6" t="str">
        <f t="shared" si="37"/>
        <v>module=xintr</v>
      </c>
    </row>
    <row r="765" spans="1:7" ht="30" customHeight="1">
      <c r="A765" s="3" t="s">
        <v>4905</v>
      </c>
      <c r="B765" s="3" t="s">
        <v>2</v>
      </c>
      <c r="C765" s="3" t="s">
        <v>5680</v>
      </c>
      <c r="D765" s="3" t="s">
        <v>7676</v>
      </c>
      <c r="E765" s="12" t="s">
        <v>9285</v>
      </c>
      <c r="F765" s="6" t="str">
        <f t="shared" si="36"/>
        <v>module=intr</v>
      </c>
      <c r="G765" s="6" t="str">
        <f t="shared" si="37"/>
        <v>module=xintr</v>
      </c>
    </row>
    <row r="766" spans="1:7" ht="30" customHeight="1">
      <c r="A766" s="3" t="s">
        <v>4905</v>
      </c>
      <c r="B766" s="3" t="s">
        <v>2</v>
      </c>
      <c r="C766" s="3" t="s">
        <v>5681</v>
      </c>
      <c r="D766" s="3" t="s">
        <v>7677</v>
      </c>
      <c r="E766" s="12" t="s">
        <v>9286</v>
      </c>
      <c r="F766" s="6" t="str">
        <f t="shared" si="36"/>
        <v>module=intr</v>
      </c>
      <c r="G766" s="6" t="str">
        <f t="shared" si="37"/>
        <v>module=xintr</v>
      </c>
    </row>
    <row r="767" spans="1:7" ht="30" customHeight="1">
      <c r="A767" s="3" t="s">
        <v>4905</v>
      </c>
      <c r="B767" s="3" t="s">
        <v>2</v>
      </c>
      <c r="C767" s="3" t="s">
        <v>5682</v>
      </c>
      <c r="D767" s="3" t="s">
        <v>7678</v>
      </c>
      <c r="E767" s="12" t="s">
        <v>9287</v>
      </c>
      <c r="F767" s="6" t="str">
        <f t="shared" si="36"/>
        <v>module=intr</v>
      </c>
      <c r="G767" s="6" t="str">
        <f t="shared" si="37"/>
        <v>module=xintr</v>
      </c>
    </row>
    <row r="768" spans="1:7" ht="30" customHeight="1">
      <c r="A768" s="3" t="s">
        <v>4905</v>
      </c>
      <c r="B768" s="3" t="s">
        <v>2</v>
      </c>
      <c r="C768" s="3" t="s">
        <v>5683</v>
      </c>
      <c r="D768" s="3" t="s">
        <v>7679</v>
      </c>
      <c r="E768" s="12" t="s">
        <v>9288</v>
      </c>
      <c r="F768" s="6" t="str">
        <f t="shared" si="36"/>
        <v>module=intr</v>
      </c>
      <c r="G768" s="6" t="str">
        <f t="shared" si="37"/>
        <v>module=xintr</v>
      </c>
    </row>
    <row r="769" spans="1:7" ht="30" customHeight="1">
      <c r="A769" s="3" t="s">
        <v>4905</v>
      </c>
      <c r="B769" s="3" t="s">
        <v>2</v>
      </c>
      <c r="C769" s="3" t="s">
        <v>5684</v>
      </c>
      <c r="D769" s="3" t="s">
        <v>7680</v>
      </c>
      <c r="E769" s="12" t="s">
        <v>9289</v>
      </c>
      <c r="F769" s="6" t="str">
        <f t="shared" si="36"/>
        <v>module=intr</v>
      </c>
      <c r="G769" s="6" t="str">
        <f t="shared" si="37"/>
        <v>module=xintr</v>
      </c>
    </row>
    <row r="770" spans="1:7" ht="30" customHeight="1">
      <c r="A770" s="3" t="s">
        <v>4905</v>
      </c>
      <c r="B770" s="3" t="s">
        <v>2</v>
      </c>
      <c r="C770" s="3" t="s">
        <v>5685</v>
      </c>
      <c r="D770" s="3" t="s">
        <v>7681</v>
      </c>
      <c r="E770" s="12" t="s">
        <v>9290</v>
      </c>
      <c r="F770" s="6" t="str">
        <f t="shared" ref="F770:F801" si="38">HYPERLINK("http://www.ssc.wisc.edu/wlsresearch/documentation/waves/?wave=wls92&amp;module=intr","module=intr")</f>
        <v>module=intr</v>
      </c>
      <c r="G770" s="6" t="str">
        <f t="shared" ref="G770:G801" si="39">HYPERLINK("http://www.ssc.wisc.edu/wlsresearch/documentation/waves/?wave=wls94&amp;module=xintr","module=xintr")</f>
        <v>module=xintr</v>
      </c>
    </row>
    <row r="771" spans="1:7" ht="30" customHeight="1">
      <c r="A771" s="3" t="s">
        <v>4905</v>
      </c>
      <c r="B771" s="3" t="s">
        <v>2</v>
      </c>
      <c r="C771" s="3" t="s">
        <v>5686</v>
      </c>
      <c r="D771" s="3" t="s">
        <v>7682</v>
      </c>
      <c r="E771" s="12" t="s">
        <v>9291</v>
      </c>
      <c r="F771" s="6" t="str">
        <f t="shared" si="38"/>
        <v>module=intr</v>
      </c>
      <c r="G771" s="6" t="str">
        <f t="shared" si="39"/>
        <v>module=xintr</v>
      </c>
    </row>
    <row r="772" spans="1:7" ht="30" customHeight="1">
      <c r="A772" s="3" t="s">
        <v>4905</v>
      </c>
      <c r="B772" s="3" t="s">
        <v>2</v>
      </c>
      <c r="C772" s="3" t="s">
        <v>5687</v>
      </c>
      <c r="D772" s="3" t="s">
        <v>7683</v>
      </c>
      <c r="E772" s="12" t="s">
        <v>9292</v>
      </c>
      <c r="F772" s="6" t="str">
        <f t="shared" si="38"/>
        <v>module=intr</v>
      </c>
      <c r="G772" s="6" t="str">
        <f t="shared" si="39"/>
        <v>module=xintr</v>
      </c>
    </row>
    <row r="773" spans="1:7" ht="30" customHeight="1">
      <c r="A773" s="3" t="s">
        <v>4905</v>
      </c>
      <c r="B773" s="3" t="s">
        <v>2</v>
      </c>
      <c r="C773" s="3" t="s">
        <v>5688</v>
      </c>
      <c r="D773" s="3" t="s">
        <v>7684</v>
      </c>
      <c r="E773" s="12" t="s">
        <v>9293</v>
      </c>
      <c r="F773" s="6" t="str">
        <f t="shared" si="38"/>
        <v>module=intr</v>
      </c>
      <c r="G773" s="6" t="str">
        <f t="shared" si="39"/>
        <v>module=xintr</v>
      </c>
    </row>
    <row r="774" spans="1:7" ht="30" customHeight="1">
      <c r="A774" s="3" t="s">
        <v>4905</v>
      </c>
      <c r="B774" s="3" t="s">
        <v>2</v>
      </c>
      <c r="C774" s="3" t="s">
        <v>5689</v>
      </c>
      <c r="D774" s="3" t="s">
        <v>7685</v>
      </c>
      <c r="E774" s="12" t="s">
        <v>9294</v>
      </c>
      <c r="F774" s="6" t="str">
        <f t="shared" si="38"/>
        <v>module=intr</v>
      </c>
      <c r="G774" s="6" t="str">
        <f t="shared" si="39"/>
        <v>module=xintr</v>
      </c>
    </row>
    <row r="775" spans="1:7" ht="30" customHeight="1">
      <c r="A775" s="3" t="s">
        <v>4905</v>
      </c>
      <c r="B775" s="3" t="s">
        <v>2</v>
      </c>
      <c r="C775" s="3" t="s">
        <v>5690</v>
      </c>
      <c r="D775" s="3" t="s">
        <v>7686</v>
      </c>
      <c r="E775" s="12" t="s">
        <v>9295</v>
      </c>
      <c r="F775" s="6" t="str">
        <f t="shared" si="38"/>
        <v>module=intr</v>
      </c>
      <c r="G775" s="6" t="str">
        <f t="shared" si="39"/>
        <v>module=xintr</v>
      </c>
    </row>
    <row r="776" spans="1:7" ht="30" customHeight="1">
      <c r="A776" s="3" t="s">
        <v>4905</v>
      </c>
      <c r="B776" s="3" t="s">
        <v>2</v>
      </c>
      <c r="C776" s="3" t="s">
        <v>5691</v>
      </c>
      <c r="D776" s="3" t="s">
        <v>7687</v>
      </c>
      <c r="E776" s="12" t="s">
        <v>9296</v>
      </c>
      <c r="F776" s="6" t="str">
        <f t="shared" si="38"/>
        <v>module=intr</v>
      </c>
      <c r="G776" s="6" t="str">
        <f t="shared" si="39"/>
        <v>module=xintr</v>
      </c>
    </row>
    <row r="777" spans="1:7" ht="30" customHeight="1">
      <c r="A777" s="3" t="s">
        <v>4905</v>
      </c>
      <c r="B777" s="3" t="s">
        <v>2</v>
      </c>
      <c r="C777" s="3" t="s">
        <v>5692</v>
      </c>
      <c r="D777" s="3" t="s">
        <v>7688</v>
      </c>
      <c r="E777" s="12" t="s">
        <v>9297</v>
      </c>
      <c r="F777" s="6" t="str">
        <f t="shared" si="38"/>
        <v>module=intr</v>
      </c>
      <c r="G777" s="6" t="str">
        <f t="shared" si="39"/>
        <v>module=xintr</v>
      </c>
    </row>
    <row r="778" spans="1:7" ht="30" customHeight="1">
      <c r="A778" s="3" t="s">
        <v>4905</v>
      </c>
      <c r="B778" s="3" t="s">
        <v>2</v>
      </c>
      <c r="C778" s="3" t="s">
        <v>5693</v>
      </c>
      <c r="D778" s="3" t="s">
        <v>7689</v>
      </c>
      <c r="E778" s="12" t="s">
        <v>9298</v>
      </c>
      <c r="F778" s="6" t="str">
        <f t="shared" si="38"/>
        <v>module=intr</v>
      </c>
      <c r="G778" s="6" t="str">
        <f t="shared" si="39"/>
        <v>module=xintr</v>
      </c>
    </row>
    <row r="779" spans="1:7" ht="30" customHeight="1">
      <c r="A779" s="3" t="s">
        <v>4905</v>
      </c>
      <c r="B779" s="3" t="s">
        <v>2</v>
      </c>
      <c r="C779" s="3" t="s">
        <v>5694</v>
      </c>
      <c r="D779" s="3" t="s">
        <v>7690</v>
      </c>
      <c r="E779" s="12" t="s">
        <v>9299</v>
      </c>
      <c r="F779" s="6" t="str">
        <f t="shared" si="38"/>
        <v>module=intr</v>
      </c>
      <c r="G779" s="6" t="str">
        <f t="shared" si="39"/>
        <v>module=xintr</v>
      </c>
    </row>
    <row r="780" spans="1:7" ht="30" customHeight="1">
      <c r="A780" s="3" t="s">
        <v>4905</v>
      </c>
      <c r="B780" s="3" t="s">
        <v>2</v>
      </c>
      <c r="C780" s="3" t="s">
        <v>5695</v>
      </c>
      <c r="D780" s="3" t="s">
        <v>7691</v>
      </c>
      <c r="E780" s="12" t="s">
        <v>9300</v>
      </c>
      <c r="F780" s="6" t="str">
        <f t="shared" si="38"/>
        <v>module=intr</v>
      </c>
      <c r="G780" s="6" t="str">
        <f t="shared" si="39"/>
        <v>module=xintr</v>
      </c>
    </row>
    <row r="781" spans="1:7" ht="30" customHeight="1">
      <c r="A781" s="3" t="s">
        <v>4905</v>
      </c>
      <c r="B781" s="3" t="s">
        <v>2</v>
      </c>
      <c r="C781" s="3" t="s">
        <v>5696</v>
      </c>
      <c r="D781" s="3" t="s">
        <v>7692</v>
      </c>
      <c r="E781" s="12" t="s">
        <v>9301</v>
      </c>
      <c r="F781" s="6" t="str">
        <f t="shared" si="38"/>
        <v>module=intr</v>
      </c>
      <c r="G781" s="6" t="str">
        <f t="shared" si="39"/>
        <v>module=xintr</v>
      </c>
    </row>
    <row r="782" spans="1:7" ht="30" customHeight="1">
      <c r="A782" s="3" t="s">
        <v>4905</v>
      </c>
      <c r="B782" s="3" t="s">
        <v>2</v>
      </c>
      <c r="C782" s="3" t="s">
        <v>5697</v>
      </c>
      <c r="D782" s="3" t="s">
        <v>7693</v>
      </c>
      <c r="E782" s="12" t="s">
        <v>9302</v>
      </c>
      <c r="F782" s="6" t="str">
        <f t="shared" si="38"/>
        <v>module=intr</v>
      </c>
      <c r="G782" s="6" t="str">
        <f t="shared" si="39"/>
        <v>module=xintr</v>
      </c>
    </row>
    <row r="783" spans="1:7" ht="30" customHeight="1">
      <c r="A783" s="3" t="s">
        <v>4905</v>
      </c>
      <c r="B783" s="3" t="s">
        <v>2</v>
      </c>
      <c r="C783" s="3" t="s">
        <v>5698</v>
      </c>
      <c r="D783" s="3" t="s">
        <v>7694</v>
      </c>
      <c r="E783" s="12" t="s">
        <v>9303</v>
      </c>
      <c r="F783" s="6" t="str">
        <f t="shared" si="38"/>
        <v>module=intr</v>
      </c>
      <c r="G783" s="6" t="str">
        <f t="shared" si="39"/>
        <v>module=xintr</v>
      </c>
    </row>
    <row r="784" spans="1:7" ht="30" customHeight="1">
      <c r="A784" s="3" t="s">
        <v>4905</v>
      </c>
      <c r="B784" s="3" t="s">
        <v>2</v>
      </c>
      <c r="C784" s="3" t="s">
        <v>5699</v>
      </c>
      <c r="D784" s="3" t="s">
        <v>7695</v>
      </c>
      <c r="E784" s="12" t="s">
        <v>9304</v>
      </c>
      <c r="F784" s="6" t="str">
        <f t="shared" si="38"/>
        <v>module=intr</v>
      </c>
      <c r="G784" s="6" t="str">
        <f t="shared" si="39"/>
        <v>module=xintr</v>
      </c>
    </row>
    <row r="785" spans="1:7" ht="30" customHeight="1">
      <c r="A785" s="3" t="s">
        <v>4905</v>
      </c>
      <c r="B785" s="3" t="s">
        <v>2</v>
      </c>
      <c r="C785" s="3" t="s">
        <v>5700</v>
      </c>
      <c r="D785" s="3" t="s">
        <v>7696</v>
      </c>
      <c r="E785" s="12" t="s">
        <v>9305</v>
      </c>
      <c r="F785" s="6" t="str">
        <f t="shared" si="38"/>
        <v>module=intr</v>
      </c>
      <c r="G785" s="6" t="str">
        <f t="shared" si="39"/>
        <v>module=xintr</v>
      </c>
    </row>
    <row r="786" spans="1:7" ht="30" customHeight="1">
      <c r="A786" s="3" t="s">
        <v>4905</v>
      </c>
      <c r="B786" s="3" t="s">
        <v>2</v>
      </c>
      <c r="C786" s="3" t="s">
        <v>5701</v>
      </c>
      <c r="D786" s="3" t="s">
        <v>7697</v>
      </c>
      <c r="E786" s="12" t="s">
        <v>9306</v>
      </c>
      <c r="F786" s="6" t="str">
        <f t="shared" si="38"/>
        <v>module=intr</v>
      </c>
      <c r="G786" s="6" t="str">
        <f t="shared" si="39"/>
        <v>module=xintr</v>
      </c>
    </row>
    <row r="787" spans="1:7" ht="30" customHeight="1">
      <c r="A787" s="3" t="s">
        <v>4905</v>
      </c>
      <c r="B787" s="3" t="s">
        <v>2</v>
      </c>
      <c r="C787" s="3" t="s">
        <v>5702</v>
      </c>
      <c r="D787" s="3" t="s">
        <v>7698</v>
      </c>
      <c r="E787" s="12" t="s">
        <v>9307</v>
      </c>
      <c r="F787" s="6" t="str">
        <f t="shared" si="38"/>
        <v>module=intr</v>
      </c>
      <c r="G787" s="6" t="str">
        <f t="shared" si="39"/>
        <v>module=xintr</v>
      </c>
    </row>
    <row r="788" spans="1:7" ht="30" customHeight="1">
      <c r="A788" s="3" t="s">
        <v>4905</v>
      </c>
      <c r="B788" s="3" t="s">
        <v>2</v>
      </c>
      <c r="C788" s="3" t="s">
        <v>5703</v>
      </c>
      <c r="D788" s="3" t="s">
        <v>7699</v>
      </c>
      <c r="E788" s="12" t="s">
        <v>9308</v>
      </c>
      <c r="F788" s="6" t="str">
        <f t="shared" si="38"/>
        <v>module=intr</v>
      </c>
      <c r="G788" s="6" t="str">
        <f t="shared" si="39"/>
        <v>module=xintr</v>
      </c>
    </row>
    <row r="789" spans="1:7" ht="30" customHeight="1">
      <c r="A789" s="3" t="s">
        <v>4905</v>
      </c>
      <c r="B789" s="3" t="s">
        <v>2</v>
      </c>
      <c r="C789" s="3" t="s">
        <v>5704</v>
      </c>
      <c r="D789" s="3" t="s">
        <v>7700</v>
      </c>
      <c r="E789" s="12" t="s">
        <v>9309</v>
      </c>
      <c r="F789" s="6" t="str">
        <f t="shared" si="38"/>
        <v>module=intr</v>
      </c>
      <c r="G789" s="6" t="str">
        <f t="shared" si="39"/>
        <v>module=xintr</v>
      </c>
    </row>
    <row r="790" spans="1:7" ht="30" customHeight="1">
      <c r="A790" s="3" t="s">
        <v>4905</v>
      </c>
      <c r="B790" s="3" t="s">
        <v>2</v>
      </c>
      <c r="C790" s="3" t="s">
        <v>5705</v>
      </c>
      <c r="D790" s="3" t="s">
        <v>7701</v>
      </c>
      <c r="E790" s="12" t="s">
        <v>9310</v>
      </c>
      <c r="F790" s="6" t="str">
        <f t="shared" si="38"/>
        <v>module=intr</v>
      </c>
      <c r="G790" s="6" t="str">
        <f t="shared" si="39"/>
        <v>module=xintr</v>
      </c>
    </row>
    <row r="791" spans="1:7" ht="30" customHeight="1">
      <c r="A791" s="3" t="s">
        <v>4905</v>
      </c>
      <c r="B791" s="3" t="s">
        <v>2</v>
      </c>
      <c r="C791" s="3" t="s">
        <v>5706</v>
      </c>
      <c r="D791" s="3" t="s">
        <v>7702</v>
      </c>
      <c r="E791" s="12" t="s">
        <v>9311</v>
      </c>
      <c r="F791" s="6" t="str">
        <f t="shared" si="38"/>
        <v>module=intr</v>
      </c>
      <c r="G791" s="6" t="str">
        <f t="shared" si="39"/>
        <v>module=xintr</v>
      </c>
    </row>
    <row r="792" spans="1:7" ht="30" customHeight="1">
      <c r="A792" s="3" t="s">
        <v>4905</v>
      </c>
      <c r="B792" s="3" t="s">
        <v>2</v>
      </c>
      <c r="C792" s="3" t="s">
        <v>5707</v>
      </c>
      <c r="D792" s="3" t="s">
        <v>7703</v>
      </c>
      <c r="E792" s="12" t="s">
        <v>9312</v>
      </c>
      <c r="F792" s="6" t="str">
        <f t="shared" si="38"/>
        <v>module=intr</v>
      </c>
      <c r="G792" s="6" t="str">
        <f t="shared" si="39"/>
        <v>module=xintr</v>
      </c>
    </row>
    <row r="793" spans="1:7" ht="30" customHeight="1">
      <c r="A793" s="3" t="s">
        <v>4905</v>
      </c>
      <c r="B793" s="3" t="s">
        <v>2</v>
      </c>
      <c r="C793" s="3" t="s">
        <v>5708</v>
      </c>
      <c r="D793" s="3" t="s">
        <v>7704</v>
      </c>
      <c r="E793" s="12" t="s">
        <v>9313</v>
      </c>
      <c r="F793" s="6" t="str">
        <f t="shared" si="38"/>
        <v>module=intr</v>
      </c>
      <c r="G793" s="6" t="str">
        <f t="shared" si="39"/>
        <v>module=xintr</v>
      </c>
    </row>
    <row r="794" spans="1:7" ht="30" customHeight="1">
      <c r="A794" s="3" t="s">
        <v>4905</v>
      </c>
      <c r="B794" s="3" t="s">
        <v>2</v>
      </c>
      <c r="C794" s="3" t="s">
        <v>5709</v>
      </c>
      <c r="D794" s="3" t="s">
        <v>7705</v>
      </c>
      <c r="E794" s="12" t="s">
        <v>9314</v>
      </c>
      <c r="F794" s="6" t="str">
        <f t="shared" si="38"/>
        <v>module=intr</v>
      </c>
      <c r="G794" s="6" t="str">
        <f t="shared" si="39"/>
        <v>module=xintr</v>
      </c>
    </row>
    <row r="795" spans="1:7" ht="30" customHeight="1">
      <c r="A795" s="3" t="s">
        <v>4905</v>
      </c>
      <c r="B795" s="3" t="s">
        <v>2</v>
      </c>
      <c r="C795" s="3" t="s">
        <v>5710</v>
      </c>
      <c r="D795" s="3" t="s">
        <v>7706</v>
      </c>
      <c r="E795" s="12" t="s">
        <v>9315</v>
      </c>
      <c r="F795" s="6" t="str">
        <f t="shared" si="38"/>
        <v>module=intr</v>
      </c>
      <c r="G795" s="6" t="str">
        <f t="shared" si="39"/>
        <v>module=xintr</v>
      </c>
    </row>
    <row r="796" spans="1:7" ht="30" customHeight="1">
      <c r="A796" s="3" t="s">
        <v>4905</v>
      </c>
      <c r="B796" s="3" t="s">
        <v>2</v>
      </c>
      <c r="C796" s="3" t="s">
        <v>5711</v>
      </c>
      <c r="D796" s="3" t="s">
        <v>7707</v>
      </c>
      <c r="E796" s="12" t="s">
        <v>9316</v>
      </c>
      <c r="F796" s="6" t="str">
        <f t="shared" si="38"/>
        <v>module=intr</v>
      </c>
      <c r="G796" s="6" t="str">
        <f t="shared" si="39"/>
        <v>module=xintr</v>
      </c>
    </row>
    <row r="797" spans="1:7" ht="30" customHeight="1">
      <c r="A797" s="3" t="s">
        <v>4905</v>
      </c>
      <c r="B797" s="3" t="s">
        <v>2</v>
      </c>
      <c r="C797" s="3" t="s">
        <v>5712</v>
      </c>
      <c r="D797" s="3" t="s">
        <v>7708</v>
      </c>
      <c r="E797" s="12" t="s">
        <v>9317</v>
      </c>
      <c r="F797" s="6" t="str">
        <f t="shared" si="38"/>
        <v>module=intr</v>
      </c>
      <c r="G797" s="6" t="str">
        <f t="shared" si="39"/>
        <v>module=xintr</v>
      </c>
    </row>
    <row r="798" spans="1:7" ht="30" customHeight="1">
      <c r="A798" s="3" t="s">
        <v>4905</v>
      </c>
      <c r="B798" s="3" t="s">
        <v>2</v>
      </c>
      <c r="C798" s="3" t="s">
        <v>5713</v>
      </c>
      <c r="D798" s="3" t="s">
        <v>7709</v>
      </c>
      <c r="E798" s="12" t="s">
        <v>9318</v>
      </c>
      <c r="F798" s="6" t="str">
        <f t="shared" si="38"/>
        <v>module=intr</v>
      </c>
      <c r="G798" s="6" t="str">
        <f t="shared" si="39"/>
        <v>module=xintr</v>
      </c>
    </row>
    <row r="799" spans="1:7" ht="30" customHeight="1">
      <c r="A799" s="3" t="s">
        <v>4905</v>
      </c>
      <c r="B799" s="3" t="s">
        <v>2</v>
      </c>
      <c r="C799" s="3" t="s">
        <v>5714</v>
      </c>
      <c r="D799" s="3" t="s">
        <v>7710</v>
      </c>
      <c r="E799" s="12" t="s">
        <v>9319</v>
      </c>
      <c r="F799" s="6" t="str">
        <f t="shared" si="38"/>
        <v>module=intr</v>
      </c>
      <c r="G799" s="6" t="str">
        <f t="shared" si="39"/>
        <v>module=xintr</v>
      </c>
    </row>
    <row r="800" spans="1:7" ht="30" customHeight="1">
      <c r="A800" s="3" t="s">
        <v>4905</v>
      </c>
      <c r="B800" s="3" t="s">
        <v>2</v>
      </c>
      <c r="C800" s="3" t="s">
        <v>5715</v>
      </c>
      <c r="D800" s="3" t="s">
        <v>7711</v>
      </c>
      <c r="E800" s="12" t="s">
        <v>9320</v>
      </c>
      <c r="F800" s="6" t="str">
        <f t="shared" si="38"/>
        <v>module=intr</v>
      </c>
      <c r="G800" s="6" t="str">
        <f t="shared" si="39"/>
        <v>module=xintr</v>
      </c>
    </row>
    <row r="801" spans="1:7" ht="30" customHeight="1">
      <c r="A801" s="3" t="s">
        <v>4905</v>
      </c>
      <c r="B801" s="3" t="s">
        <v>2</v>
      </c>
      <c r="C801" s="3" t="s">
        <v>5716</v>
      </c>
      <c r="D801" s="3" t="s">
        <v>7712</v>
      </c>
      <c r="E801" s="12" t="s">
        <v>9321</v>
      </c>
      <c r="F801" s="6" t="str">
        <f t="shared" si="38"/>
        <v>module=intr</v>
      </c>
      <c r="G801" s="6" t="str">
        <f t="shared" si="39"/>
        <v>module=xintr</v>
      </c>
    </row>
    <row r="802" spans="1:7" ht="30" customHeight="1">
      <c r="A802" s="3" t="s">
        <v>4905</v>
      </c>
      <c r="B802" s="3" t="s">
        <v>2</v>
      </c>
      <c r="C802" s="3" t="s">
        <v>5717</v>
      </c>
      <c r="D802" s="3" t="s">
        <v>7713</v>
      </c>
      <c r="E802" s="12" t="s">
        <v>9322</v>
      </c>
      <c r="F802" s="6" t="str">
        <f t="shared" ref="F802:F825" si="40">HYPERLINK("http://www.ssc.wisc.edu/wlsresearch/documentation/waves/?wave=wls92&amp;module=intr","module=intr")</f>
        <v>module=intr</v>
      </c>
      <c r="G802" s="6" t="str">
        <f t="shared" ref="G802:G825" si="41">HYPERLINK("http://www.ssc.wisc.edu/wlsresearch/documentation/waves/?wave=wls94&amp;module=xintr","module=xintr")</f>
        <v>module=xintr</v>
      </c>
    </row>
    <row r="803" spans="1:7" ht="30" customHeight="1">
      <c r="A803" s="3" t="s">
        <v>4905</v>
      </c>
      <c r="B803" s="3" t="s">
        <v>2</v>
      </c>
      <c r="C803" s="3" t="s">
        <v>5718</v>
      </c>
      <c r="D803" s="3" t="s">
        <v>7714</v>
      </c>
      <c r="E803" s="12" t="s">
        <v>9323</v>
      </c>
      <c r="F803" s="6" t="str">
        <f t="shared" si="40"/>
        <v>module=intr</v>
      </c>
      <c r="G803" s="6" t="str">
        <f t="shared" si="41"/>
        <v>module=xintr</v>
      </c>
    </row>
    <row r="804" spans="1:7" ht="30" customHeight="1">
      <c r="A804" s="3" t="s">
        <v>4905</v>
      </c>
      <c r="B804" s="3" t="s">
        <v>2</v>
      </c>
      <c r="C804" s="3" t="s">
        <v>5719</v>
      </c>
      <c r="D804" s="3" t="s">
        <v>7715</v>
      </c>
      <c r="E804" s="12" t="s">
        <v>9324</v>
      </c>
      <c r="F804" s="6" t="str">
        <f t="shared" si="40"/>
        <v>module=intr</v>
      </c>
      <c r="G804" s="6" t="str">
        <f t="shared" si="41"/>
        <v>module=xintr</v>
      </c>
    </row>
    <row r="805" spans="1:7" ht="30" customHeight="1">
      <c r="A805" s="3" t="s">
        <v>4905</v>
      </c>
      <c r="B805" s="3" t="s">
        <v>2</v>
      </c>
      <c r="C805" s="3" t="s">
        <v>5720</v>
      </c>
      <c r="D805" s="3" t="s">
        <v>7716</v>
      </c>
      <c r="E805" s="12" t="s">
        <v>9325</v>
      </c>
      <c r="F805" s="6" t="str">
        <f t="shared" si="40"/>
        <v>module=intr</v>
      </c>
      <c r="G805" s="6" t="str">
        <f t="shared" si="41"/>
        <v>module=xintr</v>
      </c>
    </row>
    <row r="806" spans="1:7" ht="30" customHeight="1">
      <c r="A806" s="3" t="s">
        <v>4905</v>
      </c>
      <c r="B806" s="3" t="s">
        <v>2</v>
      </c>
      <c r="C806" s="3" t="s">
        <v>5721</v>
      </c>
      <c r="D806" s="3" t="s">
        <v>7717</v>
      </c>
      <c r="E806" s="12" t="s">
        <v>9326</v>
      </c>
      <c r="F806" s="6" t="str">
        <f t="shared" si="40"/>
        <v>module=intr</v>
      </c>
      <c r="G806" s="6" t="str">
        <f t="shared" si="41"/>
        <v>module=xintr</v>
      </c>
    </row>
    <row r="807" spans="1:7" ht="30" customHeight="1">
      <c r="A807" s="3" t="s">
        <v>4905</v>
      </c>
      <c r="B807" s="3" t="s">
        <v>2</v>
      </c>
      <c r="C807" s="3" t="s">
        <v>5722</v>
      </c>
      <c r="D807" s="3" t="s">
        <v>7718</v>
      </c>
      <c r="E807" s="12" t="s">
        <v>9327</v>
      </c>
      <c r="F807" s="6" t="str">
        <f t="shared" si="40"/>
        <v>module=intr</v>
      </c>
      <c r="G807" s="6" t="str">
        <f t="shared" si="41"/>
        <v>module=xintr</v>
      </c>
    </row>
    <row r="808" spans="1:7" ht="30" customHeight="1">
      <c r="A808" s="3" t="s">
        <v>4905</v>
      </c>
      <c r="B808" s="3" t="s">
        <v>2</v>
      </c>
      <c r="C808" s="3" t="s">
        <v>5723</v>
      </c>
      <c r="D808" s="3" t="s">
        <v>7719</v>
      </c>
      <c r="E808" s="12" t="s">
        <v>9328</v>
      </c>
      <c r="F808" s="6" t="str">
        <f t="shared" si="40"/>
        <v>module=intr</v>
      </c>
      <c r="G808" s="6" t="str">
        <f t="shared" si="41"/>
        <v>module=xintr</v>
      </c>
    </row>
    <row r="809" spans="1:7" ht="30" customHeight="1">
      <c r="A809" s="3" t="s">
        <v>4905</v>
      </c>
      <c r="B809" s="3" t="s">
        <v>2</v>
      </c>
      <c r="C809" s="3" t="s">
        <v>5724</v>
      </c>
      <c r="D809" s="3" t="s">
        <v>7720</v>
      </c>
      <c r="E809" s="12" t="s">
        <v>9329</v>
      </c>
      <c r="F809" s="6" t="str">
        <f t="shared" si="40"/>
        <v>module=intr</v>
      </c>
      <c r="G809" s="6" t="str">
        <f t="shared" si="41"/>
        <v>module=xintr</v>
      </c>
    </row>
    <row r="810" spans="1:7" ht="30" customHeight="1">
      <c r="A810" s="3" t="s">
        <v>4905</v>
      </c>
      <c r="B810" s="3" t="s">
        <v>2</v>
      </c>
      <c r="C810" s="3" t="s">
        <v>5725</v>
      </c>
      <c r="D810" s="3" t="s">
        <v>7721</v>
      </c>
      <c r="E810" s="12" t="s">
        <v>9330</v>
      </c>
      <c r="F810" s="6" t="str">
        <f t="shared" si="40"/>
        <v>module=intr</v>
      </c>
      <c r="G810" s="6" t="str">
        <f t="shared" si="41"/>
        <v>module=xintr</v>
      </c>
    </row>
    <row r="811" spans="1:7" ht="30" customHeight="1">
      <c r="A811" s="3" t="s">
        <v>4905</v>
      </c>
      <c r="B811" s="3" t="s">
        <v>2</v>
      </c>
      <c r="C811" s="3" t="s">
        <v>5726</v>
      </c>
      <c r="D811" s="3" t="s">
        <v>7722</v>
      </c>
      <c r="E811" s="12" t="s">
        <v>9331</v>
      </c>
      <c r="F811" s="6" t="str">
        <f t="shared" si="40"/>
        <v>module=intr</v>
      </c>
      <c r="G811" s="6" t="str">
        <f t="shared" si="41"/>
        <v>module=xintr</v>
      </c>
    </row>
    <row r="812" spans="1:7" ht="30" customHeight="1">
      <c r="A812" s="3" t="s">
        <v>4905</v>
      </c>
      <c r="B812" s="3" t="s">
        <v>2</v>
      </c>
      <c r="C812" s="3" t="s">
        <v>5727</v>
      </c>
      <c r="D812" s="3" t="s">
        <v>7723</v>
      </c>
      <c r="E812" s="12" t="s">
        <v>9332</v>
      </c>
      <c r="F812" s="6" t="str">
        <f t="shared" si="40"/>
        <v>module=intr</v>
      </c>
      <c r="G812" s="6" t="str">
        <f t="shared" si="41"/>
        <v>module=xintr</v>
      </c>
    </row>
    <row r="813" spans="1:7" ht="30" customHeight="1">
      <c r="A813" s="3" t="s">
        <v>4905</v>
      </c>
      <c r="B813" s="3" t="s">
        <v>2</v>
      </c>
      <c r="C813" s="3" t="s">
        <v>5728</v>
      </c>
      <c r="D813" s="3" t="s">
        <v>7724</v>
      </c>
      <c r="E813" s="12" t="s">
        <v>9333</v>
      </c>
      <c r="F813" s="6" t="str">
        <f t="shared" si="40"/>
        <v>module=intr</v>
      </c>
      <c r="G813" s="6" t="str">
        <f t="shared" si="41"/>
        <v>module=xintr</v>
      </c>
    </row>
    <row r="814" spans="1:7" ht="30" customHeight="1">
      <c r="A814" s="3" t="s">
        <v>4905</v>
      </c>
      <c r="B814" s="3" t="s">
        <v>2</v>
      </c>
      <c r="C814" s="3" t="s">
        <v>5729</v>
      </c>
      <c r="D814" s="3" t="s">
        <v>7725</v>
      </c>
      <c r="E814" s="12" t="s">
        <v>9334</v>
      </c>
      <c r="F814" s="6" t="str">
        <f t="shared" si="40"/>
        <v>module=intr</v>
      </c>
      <c r="G814" s="6" t="str">
        <f t="shared" si="41"/>
        <v>module=xintr</v>
      </c>
    </row>
    <row r="815" spans="1:7" ht="30" customHeight="1">
      <c r="A815" s="3" t="s">
        <v>4905</v>
      </c>
      <c r="B815" s="3" t="s">
        <v>2</v>
      </c>
      <c r="C815" s="3" t="s">
        <v>5730</v>
      </c>
      <c r="D815" s="3" t="s">
        <v>7726</v>
      </c>
      <c r="E815" s="12" t="s">
        <v>9335</v>
      </c>
      <c r="F815" s="6" t="str">
        <f t="shared" si="40"/>
        <v>module=intr</v>
      </c>
      <c r="G815" s="6" t="str">
        <f t="shared" si="41"/>
        <v>module=xintr</v>
      </c>
    </row>
    <row r="816" spans="1:7" ht="30" customHeight="1">
      <c r="A816" s="3" t="s">
        <v>4905</v>
      </c>
      <c r="B816" s="3" t="s">
        <v>2</v>
      </c>
      <c r="C816" s="3" t="s">
        <v>5731</v>
      </c>
      <c r="D816" s="3" t="s">
        <v>7727</v>
      </c>
      <c r="E816" s="12" t="s">
        <v>9336</v>
      </c>
      <c r="F816" s="6" t="str">
        <f t="shared" si="40"/>
        <v>module=intr</v>
      </c>
      <c r="G816" s="6" t="str">
        <f t="shared" si="41"/>
        <v>module=xintr</v>
      </c>
    </row>
    <row r="817" spans="1:7" ht="30" customHeight="1">
      <c r="A817" s="3" t="s">
        <v>4905</v>
      </c>
      <c r="B817" s="3" t="s">
        <v>2</v>
      </c>
      <c r="C817" s="3" t="s">
        <v>5732</v>
      </c>
      <c r="D817" s="3" t="s">
        <v>7728</v>
      </c>
      <c r="E817" s="12" t="s">
        <v>9337</v>
      </c>
      <c r="F817" s="6" t="str">
        <f t="shared" si="40"/>
        <v>module=intr</v>
      </c>
      <c r="G817" s="6" t="str">
        <f t="shared" si="41"/>
        <v>module=xintr</v>
      </c>
    </row>
    <row r="818" spans="1:7" ht="30" customHeight="1">
      <c r="A818" s="3" t="s">
        <v>4905</v>
      </c>
      <c r="B818" s="3" t="s">
        <v>2</v>
      </c>
      <c r="C818" s="3" t="s">
        <v>5733</v>
      </c>
      <c r="D818" s="3" t="s">
        <v>7729</v>
      </c>
      <c r="E818" s="12" t="s">
        <v>9338</v>
      </c>
      <c r="F818" s="6" t="str">
        <f t="shared" si="40"/>
        <v>module=intr</v>
      </c>
      <c r="G818" s="6" t="str">
        <f t="shared" si="41"/>
        <v>module=xintr</v>
      </c>
    </row>
    <row r="819" spans="1:7" ht="30" customHeight="1">
      <c r="A819" s="3" t="s">
        <v>4905</v>
      </c>
      <c r="B819" s="3" t="s">
        <v>2</v>
      </c>
      <c r="C819" s="3" t="s">
        <v>5734</v>
      </c>
      <c r="D819" s="3" t="s">
        <v>7730</v>
      </c>
      <c r="E819" s="12" t="s">
        <v>9339</v>
      </c>
      <c r="F819" s="6" t="str">
        <f t="shared" si="40"/>
        <v>module=intr</v>
      </c>
      <c r="G819" s="6" t="str">
        <f t="shared" si="41"/>
        <v>module=xintr</v>
      </c>
    </row>
    <row r="820" spans="1:7" ht="30" customHeight="1">
      <c r="A820" s="3" t="s">
        <v>4905</v>
      </c>
      <c r="B820" s="3" t="s">
        <v>2</v>
      </c>
      <c r="C820" s="3" t="s">
        <v>5735</v>
      </c>
      <c r="D820" s="3" t="s">
        <v>7731</v>
      </c>
      <c r="E820" s="12" t="s">
        <v>9340</v>
      </c>
      <c r="F820" s="6" t="str">
        <f t="shared" si="40"/>
        <v>module=intr</v>
      </c>
      <c r="G820" s="6" t="str">
        <f t="shared" si="41"/>
        <v>module=xintr</v>
      </c>
    </row>
    <row r="821" spans="1:7" ht="30" customHeight="1">
      <c r="A821" s="3" t="s">
        <v>4905</v>
      </c>
      <c r="B821" s="3" t="s">
        <v>2</v>
      </c>
      <c r="C821" s="3" t="s">
        <v>5736</v>
      </c>
      <c r="D821" s="3" t="s">
        <v>7732</v>
      </c>
      <c r="E821" s="12" t="s">
        <v>9341</v>
      </c>
      <c r="F821" s="6" t="str">
        <f t="shared" si="40"/>
        <v>module=intr</v>
      </c>
      <c r="G821" s="6" t="str">
        <f t="shared" si="41"/>
        <v>module=xintr</v>
      </c>
    </row>
    <row r="822" spans="1:7" ht="30" customHeight="1">
      <c r="A822" s="3" t="s">
        <v>4905</v>
      </c>
      <c r="B822" s="3" t="s">
        <v>2</v>
      </c>
      <c r="C822" s="3" t="s">
        <v>5737</v>
      </c>
      <c r="D822" s="3" t="s">
        <v>7733</v>
      </c>
      <c r="E822" s="12" t="s">
        <v>9342</v>
      </c>
      <c r="F822" s="6" t="str">
        <f t="shared" si="40"/>
        <v>module=intr</v>
      </c>
      <c r="G822" s="6" t="str">
        <f t="shared" si="41"/>
        <v>module=xintr</v>
      </c>
    </row>
    <row r="823" spans="1:7" ht="30" customHeight="1">
      <c r="A823" s="3" t="s">
        <v>4905</v>
      </c>
      <c r="B823" s="3" t="s">
        <v>2</v>
      </c>
      <c r="C823" s="3" t="s">
        <v>5738</v>
      </c>
      <c r="D823" s="3" t="s">
        <v>7734</v>
      </c>
      <c r="E823" s="12" t="s">
        <v>9343</v>
      </c>
      <c r="F823" s="6" t="str">
        <f t="shared" si="40"/>
        <v>module=intr</v>
      </c>
      <c r="G823" s="6" t="str">
        <f t="shared" si="41"/>
        <v>module=xintr</v>
      </c>
    </row>
    <row r="824" spans="1:7" ht="30" customHeight="1">
      <c r="A824" s="3" t="s">
        <v>4905</v>
      </c>
      <c r="B824" s="3" t="s">
        <v>2</v>
      </c>
      <c r="C824" s="3" t="s">
        <v>5739</v>
      </c>
      <c r="D824" s="3" t="s">
        <v>7735</v>
      </c>
      <c r="E824" s="12" t="s">
        <v>9344</v>
      </c>
      <c r="F824" s="6" t="str">
        <f t="shared" si="40"/>
        <v>module=intr</v>
      </c>
      <c r="G824" s="6" t="str">
        <f t="shared" si="41"/>
        <v>module=xintr</v>
      </c>
    </row>
    <row r="825" spans="1:7" ht="30" customHeight="1">
      <c r="A825" s="3" t="s">
        <v>4905</v>
      </c>
      <c r="B825" s="3" t="s">
        <v>2</v>
      </c>
      <c r="C825" s="3" t="s">
        <v>5740</v>
      </c>
      <c r="D825" s="3" t="s">
        <v>7736</v>
      </c>
      <c r="E825" s="12" t="s">
        <v>9345</v>
      </c>
      <c r="F825" s="6" t="str">
        <f t="shared" si="40"/>
        <v>module=intr</v>
      </c>
      <c r="G825" s="6" t="str">
        <f t="shared" si="41"/>
        <v>module=xintr</v>
      </c>
    </row>
    <row r="826" spans="1:7" ht="30" customHeight="1">
      <c r="A826" s="3" t="s">
        <v>2945</v>
      </c>
      <c r="B826" s="3" t="s">
        <v>2</v>
      </c>
      <c r="C826" s="3" t="s">
        <v>5741</v>
      </c>
      <c r="D826" s="3" t="s">
        <v>7737</v>
      </c>
      <c r="E826" s="12" t="s">
        <v>9346</v>
      </c>
      <c r="F826" s="6" t="str">
        <f t="shared" ref="F826:F857" si="42">HYPERLINK("http://www.ssc.wisc.edu/wlsresearch/documentation/waves/?wave=wls92&amp;module=jobc","module=jobc")</f>
        <v>module=jobc</v>
      </c>
      <c r="G826" s="6" t="str">
        <f t="shared" ref="G826:G857" si="43">HYPERLINK("http://www.ssc.wisc.edu/wlsresearch/documentation/waves/?wave=wls94&amp;module=xjobc","module=xjobc")</f>
        <v>module=xjobc</v>
      </c>
    </row>
    <row r="827" spans="1:7" ht="30" customHeight="1">
      <c r="A827" s="3" t="s">
        <v>2945</v>
      </c>
      <c r="B827" s="3" t="s">
        <v>2</v>
      </c>
      <c r="C827" s="3" t="s">
        <v>5742</v>
      </c>
      <c r="D827" s="3" t="s">
        <v>7738</v>
      </c>
      <c r="E827" s="12" t="s">
        <v>9347</v>
      </c>
      <c r="F827" s="6" t="str">
        <f t="shared" si="42"/>
        <v>module=jobc</v>
      </c>
      <c r="G827" s="6" t="str">
        <f t="shared" si="43"/>
        <v>module=xjobc</v>
      </c>
    </row>
    <row r="828" spans="1:7" ht="30" customHeight="1">
      <c r="A828" s="3" t="s">
        <v>2945</v>
      </c>
      <c r="B828" s="3" t="s">
        <v>2</v>
      </c>
      <c r="C828" s="3" t="s">
        <v>5743</v>
      </c>
      <c r="D828" s="3" t="s">
        <v>7739</v>
      </c>
      <c r="E828" s="12" t="s">
        <v>9348</v>
      </c>
      <c r="F828" s="6" t="str">
        <f t="shared" si="42"/>
        <v>module=jobc</v>
      </c>
      <c r="G828" s="6" t="str">
        <f t="shared" si="43"/>
        <v>module=xjobc</v>
      </c>
    </row>
    <row r="829" spans="1:7" ht="30" customHeight="1">
      <c r="A829" s="3" t="s">
        <v>2945</v>
      </c>
      <c r="B829" s="3" t="s">
        <v>2</v>
      </c>
      <c r="C829" s="3" t="s">
        <v>5744</v>
      </c>
      <c r="D829" s="3" t="s">
        <v>7740</v>
      </c>
      <c r="E829" s="12" t="s">
        <v>9349</v>
      </c>
      <c r="F829" s="6" t="str">
        <f t="shared" si="42"/>
        <v>module=jobc</v>
      </c>
      <c r="G829" s="6" t="str">
        <f t="shared" si="43"/>
        <v>module=xjobc</v>
      </c>
    </row>
    <row r="830" spans="1:7" ht="30" customHeight="1">
      <c r="A830" s="3" t="s">
        <v>2945</v>
      </c>
      <c r="B830" s="3" t="s">
        <v>2</v>
      </c>
      <c r="C830" s="3" t="s">
        <v>5745</v>
      </c>
      <c r="D830" s="3" t="s">
        <v>7741</v>
      </c>
      <c r="E830" s="12" t="s">
        <v>9350</v>
      </c>
      <c r="F830" s="6" t="str">
        <f t="shared" si="42"/>
        <v>module=jobc</v>
      </c>
      <c r="G830" s="6" t="str">
        <f t="shared" si="43"/>
        <v>module=xjobc</v>
      </c>
    </row>
    <row r="831" spans="1:7" ht="30" customHeight="1">
      <c r="A831" s="3" t="s">
        <v>2945</v>
      </c>
      <c r="B831" s="3" t="s">
        <v>2</v>
      </c>
      <c r="C831" s="3" t="s">
        <v>5746</v>
      </c>
      <c r="D831" s="3" t="s">
        <v>7742</v>
      </c>
      <c r="E831" s="12" t="s">
        <v>9351</v>
      </c>
      <c r="F831" s="6" t="str">
        <f t="shared" si="42"/>
        <v>module=jobc</v>
      </c>
      <c r="G831" s="6" t="str">
        <f t="shared" si="43"/>
        <v>module=xjobc</v>
      </c>
    </row>
    <row r="832" spans="1:7" ht="30" customHeight="1">
      <c r="A832" s="3" t="s">
        <v>2945</v>
      </c>
      <c r="B832" s="3" t="s">
        <v>2</v>
      </c>
      <c r="C832" s="3" t="s">
        <v>5747</v>
      </c>
      <c r="D832" s="3" t="s">
        <v>7743</v>
      </c>
      <c r="E832" s="12" t="s">
        <v>9352</v>
      </c>
      <c r="F832" s="6" t="str">
        <f t="shared" si="42"/>
        <v>module=jobc</v>
      </c>
      <c r="G832" s="6" t="str">
        <f t="shared" si="43"/>
        <v>module=xjobc</v>
      </c>
    </row>
    <row r="833" spans="1:7" ht="30" customHeight="1">
      <c r="A833" s="3" t="s">
        <v>2945</v>
      </c>
      <c r="B833" s="3" t="s">
        <v>2</v>
      </c>
      <c r="C833" s="3" t="s">
        <v>5748</v>
      </c>
      <c r="D833" s="3" t="s">
        <v>7744</v>
      </c>
      <c r="E833" s="12" t="s">
        <v>9353</v>
      </c>
      <c r="F833" s="6" t="str">
        <f t="shared" si="42"/>
        <v>module=jobc</v>
      </c>
      <c r="G833" s="6" t="str">
        <f t="shared" si="43"/>
        <v>module=xjobc</v>
      </c>
    </row>
    <row r="834" spans="1:7" ht="30" customHeight="1">
      <c r="A834" s="3" t="s">
        <v>2945</v>
      </c>
      <c r="B834" s="3" t="s">
        <v>2</v>
      </c>
      <c r="C834" s="3" t="s">
        <v>5749</v>
      </c>
      <c r="D834" s="3" t="s">
        <v>7745</v>
      </c>
      <c r="E834" s="12" t="s">
        <v>9354</v>
      </c>
      <c r="F834" s="6" t="str">
        <f t="shared" si="42"/>
        <v>module=jobc</v>
      </c>
      <c r="G834" s="6" t="str">
        <f t="shared" si="43"/>
        <v>module=xjobc</v>
      </c>
    </row>
    <row r="835" spans="1:7" ht="30" customHeight="1">
      <c r="A835" s="3" t="s">
        <v>2945</v>
      </c>
      <c r="B835" s="3" t="s">
        <v>2</v>
      </c>
      <c r="C835" s="3" t="s">
        <v>5750</v>
      </c>
      <c r="D835" s="3" t="s">
        <v>7746</v>
      </c>
      <c r="E835" s="12" t="s">
        <v>9355</v>
      </c>
      <c r="F835" s="6" t="str">
        <f t="shared" si="42"/>
        <v>module=jobc</v>
      </c>
      <c r="G835" s="6" t="str">
        <f t="shared" si="43"/>
        <v>module=xjobc</v>
      </c>
    </row>
    <row r="836" spans="1:7" ht="30" customHeight="1">
      <c r="A836" s="3" t="s">
        <v>2945</v>
      </c>
      <c r="B836" s="3" t="s">
        <v>2</v>
      </c>
      <c r="C836" s="3" t="s">
        <v>5751</v>
      </c>
      <c r="D836" s="3" t="s">
        <v>7747</v>
      </c>
      <c r="E836" s="12" t="s">
        <v>9356</v>
      </c>
      <c r="F836" s="6" t="str">
        <f t="shared" si="42"/>
        <v>module=jobc</v>
      </c>
      <c r="G836" s="6" t="str">
        <f t="shared" si="43"/>
        <v>module=xjobc</v>
      </c>
    </row>
    <row r="837" spans="1:7" ht="30" customHeight="1">
      <c r="A837" s="3" t="s">
        <v>2945</v>
      </c>
      <c r="B837" s="3" t="s">
        <v>2</v>
      </c>
      <c r="C837" s="3" t="s">
        <v>5752</v>
      </c>
      <c r="D837" s="3" t="s">
        <v>7748</v>
      </c>
      <c r="E837" s="12" t="s">
        <v>9357</v>
      </c>
      <c r="F837" s="6" t="str">
        <f t="shared" si="42"/>
        <v>module=jobc</v>
      </c>
      <c r="G837" s="6" t="str">
        <f t="shared" si="43"/>
        <v>module=xjobc</v>
      </c>
    </row>
    <row r="838" spans="1:7" ht="30" customHeight="1">
      <c r="A838" s="3" t="s">
        <v>2945</v>
      </c>
      <c r="B838" s="3" t="s">
        <v>2</v>
      </c>
      <c r="C838" s="3" t="s">
        <v>5753</v>
      </c>
      <c r="D838" s="3" t="s">
        <v>7749</v>
      </c>
      <c r="E838" s="12" t="s">
        <v>9358</v>
      </c>
      <c r="F838" s="6" t="str">
        <f t="shared" si="42"/>
        <v>module=jobc</v>
      </c>
      <c r="G838" s="6" t="str">
        <f t="shared" si="43"/>
        <v>module=xjobc</v>
      </c>
    </row>
    <row r="839" spans="1:7" ht="30" customHeight="1">
      <c r="A839" s="3" t="s">
        <v>2945</v>
      </c>
      <c r="B839" s="3" t="s">
        <v>2</v>
      </c>
      <c r="C839" s="3" t="s">
        <v>5754</v>
      </c>
      <c r="D839" s="3" t="s">
        <v>7750</v>
      </c>
      <c r="E839" s="12" t="s">
        <v>9359</v>
      </c>
      <c r="F839" s="6" t="str">
        <f t="shared" si="42"/>
        <v>module=jobc</v>
      </c>
      <c r="G839" s="6" t="str">
        <f t="shared" si="43"/>
        <v>module=xjobc</v>
      </c>
    </row>
    <row r="840" spans="1:7" ht="30" customHeight="1">
      <c r="A840" s="3" t="s">
        <v>2945</v>
      </c>
      <c r="B840" s="3" t="s">
        <v>2</v>
      </c>
      <c r="C840" s="3" t="s">
        <v>5755</v>
      </c>
      <c r="D840" s="3" t="s">
        <v>7751</v>
      </c>
      <c r="E840" s="12" t="s">
        <v>9360</v>
      </c>
      <c r="F840" s="6" t="str">
        <f t="shared" si="42"/>
        <v>module=jobc</v>
      </c>
      <c r="G840" s="6" t="str">
        <f t="shared" si="43"/>
        <v>module=xjobc</v>
      </c>
    </row>
    <row r="841" spans="1:7" ht="30" customHeight="1">
      <c r="A841" s="3" t="s">
        <v>2945</v>
      </c>
      <c r="B841" s="3" t="s">
        <v>2</v>
      </c>
      <c r="C841" s="3" t="s">
        <v>5756</v>
      </c>
      <c r="D841" s="3" t="s">
        <v>7752</v>
      </c>
      <c r="E841" s="12" t="s">
        <v>9361</v>
      </c>
      <c r="F841" s="6" t="str">
        <f t="shared" si="42"/>
        <v>module=jobc</v>
      </c>
      <c r="G841" s="6" t="str">
        <f t="shared" si="43"/>
        <v>module=xjobc</v>
      </c>
    </row>
    <row r="842" spans="1:7" ht="30" customHeight="1">
      <c r="A842" s="3" t="s">
        <v>2945</v>
      </c>
      <c r="B842" s="3" t="s">
        <v>2</v>
      </c>
      <c r="C842" s="3" t="s">
        <v>5757</v>
      </c>
      <c r="D842" s="3" t="s">
        <v>7753</v>
      </c>
      <c r="E842" s="12" t="s">
        <v>9362</v>
      </c>
      <c r="F842" s="6" t="str">
        <f t="shared" si="42"/>
        <v>module=jobc</v>
      </c>
      <c r="G842" s="6" t="str">
        <f t="shared" si="43"/>
        <v>module=xjobc</v>
      </c>
    </row>
    <row r="843" spans="1:7" ht="30" customHeight="1">
      <c r="A843" s="3" t="s">
        <v>2945</v>
      </c>
      <c r="B843" s="3" t="s">
        <v>2</v>
      </c>
      <c r="C843" s="3" t="s">
        <v>5758</v>
      </c>
      <c r="D843" s="3" t="s">
        <v>7754</v>
      </c>
      <c r="E843" s="12" t="s">
        <v>9363</v>
      </c>
      <c r="F843" s="6" t="str">
        <f t="shared" si="42"/>
        <v>module=jobc</v>
      </c>
      <c r="G843" s="6" t="str">
        <f t="shared" si="43"/>
        <v>module=xjobc</v>
      </c>
    </row>
    <row r="844" spans="1:7" ht="30" customHeight="1">
      <c r="A844" s="3" t="s">
        <v>2945</v>
      </c>
      <c r="B844" s="3" t="s">
        <v>2</v>
      </c>
      <c r="C844" s="3" t="s">
        <v>5759</v>
      </c>
      <c r="D844" s="3" t="s">
        <v>7755</v>
      </c>
      <c r="E844" s="12" t="s">
        <v>9364</v>
      </c>
      <c r="F844" s="6" t="str">
        <f t="shared" si="42"/>
        <v>module=jobc</v>
      </c>
      <c r="G844" s="6" t="str">
        <f t="shared" si="43"/>
        <v>module=xjobc</v>
      </c>
    </row>
    <row r="845" spans="1:7" ht="30" customHeight="1">
      <c r="A845" s="3" t="s">
        <v>2945</v>
      </c>
      <c r="B845" s="3" t="s">
        <v>2</v>
      </c>
      <c r="C845" s="3" t="s">
        <v>5760</v>
      </c>
      <c r="D845" s="3" t="s">
        <v>7756</v>
      </c>
      <c r="E845" s="12" t="s">
        <v>9365</v>
      </c>
      <c r="F845" s="6" t="str">
        <f t="shared" si="42"/>
        <v>module=jobc</v>
      </c>
      <c r="G845" s="6" t="str">
        <f t="shared" si="43"/>
        <v>module=xjobc</v>
      </c>
    </row>
    <row r="846" spans="1:7" ht="30" customHeight="1">
      <c r="A846" s="3" t="s">
        <v>2945</v>
      </c>
      <c r="B846" s="3" t="s">
        <v>2</v>
      </c>
      <c r="C846" s="3" t="s">
        <v>5761</v>
      </c>
      <c r="D846" s="3" t="s">
        <v>7757</v>
      </c>
      <c r="E846" s="12" t="s">
        <v>9366</v>
      </c>
      <c r="F846" s="6" t="str">
        <f t="shared" si="42"/>
        <v>module=jobc</v>
      </c>
      <c r="G846" s="6" t="str">
        <f t="shared" si="43"/>
        <v>module=xjobc</v>
      </c>
    </row>
    <row r="847" spans="1:7" ht="30" customHeight="1">
      <c r="A847" s="3" t="s">
        <v>2945</v>
      </c>
      <c r="B847" s="3" t="s">
        <v>2</v>
      </c>
      <c r="C847" s="3" t="s">
        <v>5762</v>
      </c>
      <c r="D847" s="3" t="s">
        <v>7758</v>
      </c>
      <c r="E847" s="12" t="s">
        <v>9367</v>
      </c>
      <c r="F847" s="6" t="str">
        <f t="shared" si="42"/>
        <v>module=jobc</v>
      </c>
      <c r="G847" s="6" t="str">
        <f t="shared" si="43"/>
        <v>module=xjobc</v>
      </c>
    </row>
    <row r="848" spans="1:7" ht="30" customHeight="1">
      <c r="A848" s="3" t="s">
        <v>2945</v>
      </c>
      <c r="B848" s="3" t="s">
        <v>2</v>
      </c>
      <c r="C848" s="3" t="s">
        <v>5763</v>
      </c>
      <c r="D848" s="3" t="s">
        <v>7759</v>
      </c>
      <c r="E848" s="12" t="s">
        <v>9368</v>
      </c>
      <c r="F848" s="6" t="str">
        <f t="shared" si="42"/>
        <v>module=jobc</v>
      </c>
      <c r="G848" s="6" t="str">
        <f t="shared" si="43"/>
        <v>module=xjobc</v>
      </c>
    </row>
    <row r="849" spans="1:7" ht="30" customHeight="1">
      <c r="A849" s="3" t="s">
        <v>2945</v>
      </c>
      <c r="B849" s="3" t="s">
        <v>2</v>
      </c>
      <c r="C849" s="3" t="s">
        <v>5764</v>
      </c>
      <c r="D849" s="3" t="s">
        <v>7760</v>
      </c>
      <c r="E849" s="12" t="s">
        <v>9369</v>
      </c>
      <c r="F849" s="6" t="str">
        <f t="shared" si="42"/>
        <v>module=jobc</v>
      </c>
      <c r="G849" s="6" t="str">
        <f t="shared" si="43"/>
        <v>module=xjobc</v>
      </c>
    </row>
    <row r="850" spans="1:7" ht="30" customHeight="1">
      <c r="A850" s="3" t="s">
        <v>2945</v>
      </c>
      <c r="B850" s="3" t="s">
        <v>2</v>
      </c>
      <c r="C850" s="3" t="s">
        <v>5765</v>
      </c>
      <c r="D850" s="3" t="s">
        <v>7761</v>
      </c>
      <c r="E850" s="12" t="s">
        <v>9370</v>
      </c>
      <c r="F850" s="6" t="str">
        <f t="shared" si="42"/>
        <v>module=jobc</v>
      </c>
      <c r="G850" s="6" t="str">
        <f t="shared" si="43"/>
        <v>module=xjobc</v>
      </c>
    </row>
    <row r="851" spans="1:7" ht="30" customHeight="1">
      <c r="A851" s="3" t="s">
        <v>2945</v>
      </c>
      <c r="B851" s="3" t="s">
        <v>2</v>
      </c>
      <c r="C851" s="3" t="s">
        <v>5766</v>
      </c>
      <c r="D851" s="3" t="s">
        <v>7762</v>
      </c>
      <c r="E851" s="12" t="s">
        <v>9371</v>
      </c>
      <c r="F851" s="6" t="str">
        <f t="shared" si="42"/>
        <v>module=jobc</v>
      </c>
      <c r="G851" s="6" t="str">
        <f t="shared" si="43"/>
        <v>module=xjobc</v>
      </c>
    </row>
    <row r="852" spans="1:7" ht="30" customHeight="1">
      <c r="A852" s="3" t="s">
        <v>2945</v>
      </c>
      <c r="B852" s="3" t="s">
        <v>2</v>
      </c>
      <c r="C852" s="3" t="s">
        <v>5767</v>
      </c>
      <c r="D852" s="3" t="s">
        <v>7763</v>
      </c>
      <c r="E852" s="12" t="s">
        <v>9372</v>
      </c>
      <c r="F852" s="6" t="str">
        <f t="shared" si="42"/>
        <v>module=jobc</v>
      </c>
      <c r="G852" s="6" t="str">
        <f t="shared" si="43"/>
        <v>module=xjobc</v>
      </c>
    </row>
    <row r="853" spans="1:7" ht="30" customHeight="1">
      <c r="A853" s="3" t="s">
        <v>2945</v>
      </c>
      <c r="B853" s="3" t="s">
        <v>2</v>
      </c>
      <c r="C853" s="3" t="s">
        <v>5768</v>
      </c>
      <c r="D853" s="3" t="s">
        <v>7764</v>
      </c>
      <c r="E853" s="12" t="s">
        <v>9373</v>
      </c>
      <c r="F853" s="6" t="str">
        <f t="shared" si="42"/>
        <v>module=jobc</v>
      </c>
      <c r="G853" s="6" t="str">
        <f t="shared" si="43"/>
        <v>module=xjobc</v>
      </c>
    </row>
    <row r="854" spans="1:7" ht="30" customHeight="1">
      <c r="A854" s="3" t="s">
        <v>2945</v>
      </c>
      <c r="B854" s="3" t="s">
        <v>2</v>
      </c>
      <c r="C854" s="3" t="s">
        <v>5769</v>
      </c>
      <c r="D854" s="3" t="s">
        <v>7765</v>
      </c>
      <c r="E854" s="12" t="s">
        <v>9374</v>
      </c>
      <c r="F854" s="6" t="str">
        <f t="shared" si="42"/>
        <v>module=jobc</v>
      </c>
      <c r="G854" s="6" t="str">
        <f t="shared" si="43"/>
        <v>module=xjobc</v>
      </c>
    </row>
    <row r="855" spans="1:7" ht="30" customHeight="1">
      <c r="A855" s="3" t="s">
        <v>2945</v>
      </c>
      <c r="B855" s="3" t="s">
        <v>2</v>
      </c>
      <c r="C855" s="3" t="s">
        <v>5770</v>
      </c>
      <c r="D855" s="3" t="s">
        <v>7766</v>
      </c>
      <c r="E855" s="12" t="s">
        <v>9375</v>
      </c>
      <c r="F855" s="6" t="str">
        <f t="shared" si="42"/>
        <v>module=jobc</v>
      </c>
      <c r="G855" s="6" t="str">
        <f t="shared" si="43"/>
        <v>module=xjobc</v>
      </c>
    </row>
    <row r="856" spans="1:7" ht="30" customHeight="1">
      <c r="A856" s="3" t="s">
        <v>2945</v>
      </c>
      <c r="B856" s="3" t="s">
        <v>2</v>
      </c>
      <c r="C856" s="3" t="s">
        <v>5771</v>
      </c>
      <c r="D856" s="3" t="s">
        <v>7767</v>
      </c>
      <c r="E856" s="12" t="s">
        <v>9376</v>
      </c>
      <c r="F856" s="6" t="str">
        <f t="shared" si="42"/>
        <v>module=jobc</v>
      </c>
      <c r="G856" s="6" t="str">
        <f t="shared" si="43"/>
        <v>module=xjobc</v>
      </c>
    </row>
    <row r="857" spans="1:7" ht="30" customHeight="1">
      <c r="A857" s="3" t="s">
        <v>2945</v>
      </c>
      <c r="B857" s="3" t="s">
        <v>2</v>
      </c>
      <c r="C857" s="3" t="s">
        <v>5772</v>
      </c>
      <c r="D857" s="3" t="s">
        <v>7768</v>
      </c>
      <c r="E857" s="12" t="s">
        <v>9377</v>
      </c>
      <c r="F857" s="6" t="str">
        <f t="shared" si="42"/>
        <v>module=jobc</v>
      </c>
      <c r="G857" s="6" t="str">
        <f t="shared" si="43"/>
        <v>module=xjobc</v>
      </c>
    </row>
    <row r="858" spans="1:7" ht="30" customHeight="1">
      <c r="A858" s="3" t="s">
        <v>2945</v>
      </c>
      <c r="B858" s="3" t="s">
        <v>2</v>
      </c>
      <c r="C858" s="3" t="s">
        <v>5773</v>
      </c>
      <c r="D858" s="3" t="s">
        <v>7769</v>
      </c>
      <c r="E858" s="12" t="s">
        <v>9378</v>
      </c>
      <c r="F858" s="6" t="str">
        <f t="shared" ref="F858:F890" si="44">HYPERLINK("http://www.ssc.wisc.edu/wlsresearch/documentation/waves/?wave=wls92&amp;module=jobc","module=jobc")</f>
        <v>module=jobc</v>
      </c>
      <c r="G858" s="6" t="str">
        <f t="shared" ref="G858:G889" si="45">HYPERLINK("http://www.ssc.wisc.edu/wlsresearch/documentation/waves/?wave=wls94&amp;module=xjobc","module=xjobc")</f>
        <v>module=xjobc</v>
      </c>
    </row>
    <row r="859" spans="1:7" ht="30" customHeight="1">
      <c r="A859" s="3" t="s">
        <v>2945</v>
      </c>
      <c r="B859" s="3" t="s">
        <v>2</v>
      </c>
      <c r="C859" s="3" t="s">
        <v>5774</v>
      </c>
      <c r="D859" s="3" t="s">
        <v>7770</v>
      </c>
      <c r="E859" s="12" t="s">
        <v>9379</v>
      </c>
      <c r="F859" s="6" t="str">
        <f t="shared" si="44"/>
        <v>module=jobc</v>
      </c>
      <c r="G859" s="6" t="str">
        <f t="shared" si="45"/>
        <v>module=xjobc</v>
      </c>
    </row>
    <row r="860" spans="1:7" ht="30" customHeight="1">
      <c r="A860" s="3" t="s">
        <v>2945</v>
      </c>
      <c r="B860" s="3" t="s">
        <v>2</v>
      </c>
      <c r="C860" s="3" t="s">
        <v>5775</v>
      </c>
      <c r="D860" s="3" t="s">
        <v>7771</v>
      </c>
      <c r="E860" s="12" t="s">
        <v>9380</v>
      </c>
      <c r="F860" s="6" t="str">
        <f t="shared" si="44"/>
        <v>module=jobc</v>
      </c>
      <c r="G860" s="6" t="str">
        <f t="shared" si="45"/>
        <v>module=xjobc</v>
      </c>
    </row>
    <row r="861" spans="1:7" ht="30" customHeight="1">
      <c r="A861" s="3" t="s">
        <v>2945</v>
      </c>
      <c r="B861" s="3" t="s">
        <v>2</v>
      </c>
      <c r="C861" s="3" t="s">
        <v>5776</v>
      </c>
      <c r="D861" s="3" t="s">
        <v>7772</v>
      </c>
      <c r="E861" s="12" t="s">
        <v>9381</v>
      </c>
      <c r="F861" s="6" t="str">
        <f t="shared" si="44"/>
        <v>module=jobc</v>
      </c>
      <c r="G861" s="6" t="str">
        <f t="shared" si="45"/>
        <v>module=xjobc</v>
      </c>
    </row>
    <row r="862" spans="1:7" ht="30" customHeight="1">
      <c r="A862" s="3" t="s">
        <v>2945</v>
      </c>
      <c r="B862" s="3" t="s">
        <v>2</v>
      </c>
      <c r="C862" s="3" t="s">
        <v>5777</v>
      </c>
      <c r="D862" s="3" t="s">
        <v>7773</v>
      </c>
      <c r="E862" s="12" t="s">
        <v>9382</v>
      </c>
      <c r="F862" s="6" t="str">
        <f t="shared" si="44"/>
        <v>module=jobc</v>
      </c>
      <c r="G862" s="6" t="str">
        <f t="shared" si="45"/>
        <v>module=xjobc</v>
      </c>
    </row>
    <row r="863" spans="1:7" ht="30" customHeight="1">
      <c r="A863" s="3" t="s">
        <v>2945</v>
      </c>
      <c r="B863" s="3" t="s">
        <v>2</v>
      </c>
      <c r="C863" s="3" t="s">
        <v>5778</v>
      </c>
      <c r="D863" s="3" t="s">
        <v>7774</v>
      </c>
      <c r="E863" s="12" t="s">
        <v>9383</v>
      </c>
      <c r="F863" s="6" t="str">
        <f t="shared" si="44"/>
        <v>module=jobc</v>
      </c>
      <c r="G863" s="6" t="str">
        <f t="shared" si="45"/>
        <v>module=xjobc</v>
      </c>
    </row>
    <row r="864" spans="1:7" ht="30" customHeight="1">
      <c r="A864" s="3" t="s">
        <v>2945</v>
      </c>
      <c r="B864" s="3" t="s">
        <v>2</v>
      </c>
      <c r="C864" s="3" t="s">
        <v>5779</v>
      </c>
      <c r="D864" s="3" t="s">
        <v>7775</v>
      </c>
      <c r="E864" s="12" t="s">
        <v>9384</v>
      </c>
      <c r="F864" s="6" t="str">
        <f t="shared" si="44"/>
        <v>module=jobc</v>
      </c>
      <c r="G864" s="6" t="str">
        <f t="shared" si="45"/>
        <v>module=xjobc</v>
      </c>
    </row>
    <row r="865" spans="1:7" ht="30" customHeight="1">
      <c r="A865" s="3" t="s">
        <v>2945</v>
      </c>
      <c r="B865" s="3" t="s">
        <v>2</v>
      </c>
      <c r="C865" s="3" t="s">
        <v>5780</v>
      </c>
      <c r="D865" s="3" t="s">
        <v>7776</v>
      </c>
      <c r="E865" s="12" t="s">
        <v>9385</v>
      </c>
      <c r="F865" s="6" t="str">
        <f t="shared" si="44"/>
        <v>module=jobc</v>
      </c>
      <c r="G865" s="6" t="str">
        <f t="shared" si="45"/>
        <v>module=xjobc</v>
      </c>
    </row>
    <row r="866" spans="1:7" ht="30" customHeight="1">
      <c r="A866" s="3" t="s">
        <v>2945</v>
      </c>
      <c r="B866" s="3" t="s">
        <v>2</v>
      </c>
      <c r="C866" s="3" t="s">
        <v>5781</v>
      </c>
      <c r="D866" s="3" t="s">
        <v>7777</v>
      </c>
      <c r="E866" s="12" t="s">
        <v>9386</v>
      </c>
      <c r="F866" s="6" t="str">
        <f t="shared" si="44"/>
        <v>module=jobc</v>
      </c>
      <c r="G866" s="6" t="str">
        <f t="shared" si="45"/>
        <v>module=xjobc</v>
      </c>
    </row>
    <row r="867" spans="1:7" ht="30" customHeight="1">
      <c r="A867" s="3" t="s">
        <v>2945</v>
      </c>
      <c r="B867" s="3" t="s">
        <v>2</v>
      </c>
      <c r="C867" s="3" t="s">
        <v>5782</v>
      </c>
      <c r="D867" s="3" t="s">
        <v>7778</v>
      </c>
      <c r="E867" s="12" t="s">
        <v>9387</v>
      </c>
      <c r="F867" s="6" t="str">
        <f t="shared" si="44"/>
        <v>module=jobc</v>
      </c>
      <c r="G867" s="6" t="str">
        <f t="shared" si="45"/>
        <v>module=xjobc</v>
      </c>
    </row>
    <row r="868" spans="1:7" ht="30" customHeight="1">
      <c r="A868" s="3" t="s">
        <v>2945</v>
      </c>
      <c r="B868" s="3" t="s">
        <v>2</v>
      </c>
      <c r="C868" s="3" t="s">
        <v>5783</v>
      </c>
      <c r="D868" s="3" t="s">
        <v>7779</v>
      </c>
      <c r="E868" s="12" t="s">
        <v>9388</v>
      </c>
      <c r="F868" s="6" t="str">
        <f t="shared" si="44"/>
        <v>module=jobc</v>
      </c>
      <c r="G868" s="6" t="str">
        <f t="shared" si="45"/>
        <v>module=xjobc</v>
      </c>
    </row>
    <row r="869" spans="1:7" ht="30" customHeight="1">
      <c r="A869" s="3" t="s">
        <v>2945</v>
      </c>
      <c r="B869" s="3" t="s">
        <v>2</v>
      </c>
      <c r="C869" s="3" t="s">
        <v>5784</v>
      </c>
      <c r="D869" s="3" t="s">
        <v>7780</v>
      </c>
      <c r="E869" s="12" t="s">
        <v>9389</v>
      </c>
      <c r="F869" s="6" t="str">
        <f t="shared" si="44"/>
        <v>module=jobc</v>
      </c>
      <c r="G869" s="6" t="str">
        <f t="shared" si="45"/>
        <v>module=xjobc</v>
      </c>
    </row>
    <row r="870" spans="1:7" ht="30" customHeight="1">
      <c r="A870" s="3" t="s">
        <v>2945</v>
      </c>
      <c r="B870" s="3" t="s">
        <v>2</v>
      </c>
      <c r="C870" s="3" t="s">
        <v>5785</v>
      </c>
      <c r="D870" s="3" t="s">
        <v>7781</v>
      </c>
      <c r="E870" s="12" t="s">
        <v>9390</v>
      </c>
      <c r="F870" s="6" t="str">
        <f t="shared" si="44"/>
        <v>module=jobc</v>
      </c>
      <c r="G870" s="6" t="str">
        <f t="shared" si="45"/>
        <v>module=xjobc</v>
      </c>
    </row>
    <row r="871" spans="1:7" ht="30" customHeight="1">
      <c r="A871" s="3" t="s">
        <v>2945</v>
      </c>
      <c r="B871" s="3" t="s">
        <v>2</v>
      </c>
      <c r="C871" s="3" t="s">
        <v>5786</v>
      </c>
      <c r="D871" s="3" t="s">
        <v>7782</v>
      </c>
      <c r="E871" s="12" t="s">
        <v>9391</v>
      </c>
      <c r="F871" s="6" t="str">
        <f t="shared" si="44"/>
        <v>module=jobc</v>
      </c>
      <c r="G871" s="6" t="str">
        <f t="shared" si="45"/>
        <v>module=xjobc</v>
      </c>
    </row>
    <row r="872" spans="1:7" ht="30" customHeight="1">
      <c r="A872" s="3" t="s">
        <v>2945</v>
      </c>
      <c r="B872" s="3" t="s">
        <v>2</v>
      </c>
      <c r="C872" s="3" t="s">
        <v>5787</v>
      </c>
      <c r="D872" s="3" t="s">
        <v>7783</v>
      </c>
      <c r="E872" s="12" t="s">
        <v>9392</v>
      </c>
      <c r="F872" s="6" t="str">
        <f t="shared" si="44"/>
        <v>module=jobc</v>
      </c>
      <c r="G872" s="6" t="str">
        <f t="shared" si="45"/>
        <v>module=xjobc</v>
      </c>
    </row>
    <row r="873" spans="1:7" ht="30" customHeight="1">
      <c r="A873" s="3" t="s">
        <v>2945</v>
      </c>
      <c r="B873" s="3" t="s">
        <v>2</v>
      </c>
      <c r="C873" s="3" t="s">
        <v>5788</v>
      </c>
      <c r="D873" s="3" t="s">
        <v>7784</v>
      </c>
      <c r="E873" s="12" t="s">
        <v>9393</v>
      </c>
      <c r="F873" s="6" t="str">
        <f t="shared" si="44"/>
        <v>module=jobc</v>
      </c>
      <c r="G873" s="6" t="str">
        <f t="shared" si="45"/>
        <v>module=xjobc</v>
      </c>
    </row>
    <row r="874" spans="1:7" ht="30" customHeight="1">
      <c r="A874" s="3" t="s">
        <v>2945</v>
      </c>
      <c r="B874" s="3" t="s">
        <v>2</v>
      </c>
      <c r="C874" s="3" t="s">
        <v>5789</v>
      </c>
      <c r="D874" s="3" t="s">
        <v>7785</v>
      </c>
      <c r="E874" s="12" t="s">
        <v>9394</v>
      </c>
      <c r="F874" s="6" t="str">
        <f t="shared" si="44"/>
        <v>module=jobc</v>
      </c>
      <c r="G874" s="6" t="str">
        <f t="shared" si="45"/>
        <v>module=xjobc</v>
      </c>
    </row>
    <row r="875" spans="1:7" ht="30" customHeight="1">
      <c r="A875" s="3" t="s">
        <v>2945</v>
      </c>
      <c r="B875" s="3" t="s">
        <v>2</v>
      </c>
      <c r="C875" s="3" t="s">
        <v>5790</v>
      </c>
      <c r="D875" s="3" t="s">
        <v>7786</v>
      </c>
      <c r="E875" s="12" t="s">
        <v>9395</v>
      </c>
      <c r="F875" s="6" t="str">
        <f t="shared" si="44"/>
        <v>module=jobc</v>
      </c>
      <c r="G875" s="6" t="str">
        <f t="shared" si="45"/>
        <v>module=xjobc</v>
      </c>
    </row>
    <row r="876" spans="1:7" ht="30" customHeight="1">
      <c r="A876" s="3" t="s">
        <v>2945</v>
      </c>
      <c r="B876" s="3" t="s">
        <v>2</v>
      </c>
      <c r="C876" s="3" t="s">
        <v>5791</v>
      </c>
      <c r="D876" s="3" t="s">
        <v>7787</v>
      </c>
      <c r="E876" s="12" t="s">
        <v>9396</v>
      </c>
      <c r="F876" s="6" t="str">
        <f t="shared" si="44"/>
        <v>module=jobc</v>
      </c>
      <c r="G876" s="6" t="str">
        <f t="shared" si="45"/>
        <v>module=xjobc</v>
      </c>
    </row>
    <row r="877" spans="1:7" ht="30" customHeight="1">
      <c r="A877" s="3" t="s">
        <v>2945</v>
      </c>
      <c r="B877" s="3" t="s">
        <v>2</v>
      </c>
      <c r="C877" s="3" t="s">
        <v>5792</v>
      </c>
      <c r="D877" s="3" t="s">
        <v>7788</v>
      </c>
      <c r="E877" s="12" t="s">
        <v>9397</v>
      </c>
      <c r="F877" s="6" t="str">
        <f t="shared" si="44"/>
        <v>module=jobc</v>
      </c>
      <c r="G877" s="6" t="str">
        <f t="shared" si="45"/>
        <v>module=xjobc</v>
      </c>
    </row>
    <row r="878" spans="1:7" ht="30" customHeight="1">
      <c r="A878" s="3" t="s">
        <v>2945</v>
      </c>
      <c r="B878" s="3" t="s">
        <v>2</v>
      </c>
      <c r="C878" s="3" t="s">
        <v>5793</v>
      </c>
      <c r="D878" s="3" t="s">
        <v>7789</v>
      </c>
      <c r="E878" s="12" t="s">
        <v>9398</v>
      </c>
      <c r="F878" s="6" t="str">
        <f t="shared" si="44"/>
        <v>module=jobc</v>
      </c>
      <c r="G878" s="6" t="str">
        <f t="shared" si="45"/>
        <v>module=xjobc</v>
      </c>
    </row>
    <row r="879" spans="1:7" ht="30" customHeight="1">
      <c r="A879" s="3" t="s">
        <v>2945</v>
      </c>
      <c r="B879" s="3" t="s">
        <v>2</v>
      </c>
      <c r="C879" s="3" t="s">
        <v>5794</v>
      </c>
      <c r="D879" s="3" t="s">
        <v>7790</v>
      </c>
      <c r="E879" s="12" t="s">
        <v>9399</v>
      </c>
      <c r="F879" s="6" t="str">
        <f t="shared" si="44"/>
        <v>module=jobc</v>
      </c>
      <c r="G879" s="6" t="str">
        <f t="shared" si="45"/>
        <v>module=xjobc</v>
      </c>
    </row>
    <row r="880" spans="1:7" ht="30" customHeight="1">
      <c r="A880" s="3" t="s">
        <v>2945</v>
      </c>
      <c r="B880" s="3" t="s">
        <v>2</v>
      </c>
      <c r="C880" s="3" t="s">
        <v>5795</v>
      </c>
      <c r="D880" s="3" t="s">
        <v>7791</v>
      </c>
      <c r="E880" s="12" t="s">
        <v>9400</v>
      </c>
      <c r="F880" s="6" t="str">
        <f t="shared" si="44"/>
        <v>module=jobc</v>
      </c>
      <c r="G880" s="6" t="str">
        <f t="shared" si="45"/>
        <v>module=xjobc</v>
      </c>
    </row>
    <row r="881" spans="1:7" ht="30" customHeight="1">
      <c r="A881" s="3" t="s">
        <v>2945</v>
      </c>
      <c r="B881" s="3" t="s">
        <v>2</v>
      </c>
      <c r="C881" s="3" t="s">
        <v>5796</v>
      </c>
      <c r="D881" s="3" t="s">
        <v>7792</v>
      </c>
      <c r="E881" s="12" t="s">
        <v>9401</v>
      </c>
      <c r="F881" s="6" t="str">
        <f t="shared" si="44"/>
        <v>module=jobc</v>
      </c>
      <c r="G881" s="6" t="str">
        <f t="shared" si="45"/>
        <v>module=xjobc</v>
      </c>
    </row>
    <row r="882" spans="1:7" ht="30" customHeight="1">
      <c r="A882" s="3" t="s">
        <v>2945</v>
      </c>
      <c r="B882" s="3" t="s">
        <v>2</v>
      </c>
      <c r="C882" s="3" t="s">
        <v>5797</v>
      </c>
      <c r="D882" s="3" t="s">
        <v>7793</v>
      </c>
      <c r="E882" s="12" t="s">
        <v>9402</v>
      </c>
      <c r="F882" s="6" t="str">
        <f t="shared" si="44"/>
        <v>module=jobc</v>
      </c>
      <c r="G882" s="6" t="str">
        <f t="shared" si="45"/>
        <v>module=xjobc</v>
      </c>
    </row>
    <row r="883" spans="1:7" ht="30" customHeight="1">
      <c r="A883" s="3" t="s">
        <v>2945</v>
      </c>
      <c r="B883" s="3" t="s">
        <v>2</v>
      </c>
      <c r="C883" s="3" t="s">
        <v>5798</v>
      </c>
      <c r="D883" s="3" t="s">
        <v>7794</v>
      </c>
      <c r="E883" s="12" t="s">
        <v>9403</v>
      </c>
      <c r="F883" s="6" t="str">
        <f t="shared" si="44"/>
        <v>module=jobc</v>
      </c>
      <c r="G883" s="6" t="str">
        <f t="shared" si="45"/>
        <v>module=xjobc</v>
      </c>
    </row>
    <row r="884" spans="1:7" ht="30" customHeight="1">
      <c r="A884" s="3" t="s">
        <v>2945</v>
      </c>
      <c r="B884" s="3" t="s">
        <v>2</v>
      </c>
      <c r="C884" s="3" t="s">
        <v>5799</v>
      </c>
      <c r="D884" s="3" t="s">
        <v>7795</v>
      </c>
      <c r="E884" s="12" t="s">
        <v>9404</v>
      </c>
      <c r="F884" s="6" t="str">
        <f t="shared" si="44"/>
        <v>module=jobc</v>
      </c>
      <c r="G884" s="6" t="str">
        <f t="shared" si="45"/>
        <v>module=xjobc</v>
      </c>
    </row>
    <row r="885" spans="1:7" ht="30" customHeight="1">
      <c r="A885" s="3" t="s">
        <v>2945</v>
      </c>
      <c r="B885" s="3" t="s">
        <v>2</v>
      </c>
      <c r="C885" s="3" t="s">
        <v>5800</v>
      </c>
      <c r="D885" s="3" t="s">
        <v>7796</v>
      </c>
      <c r="E885" s="12" t="s">
        <v>9405</v>
      </c>
      <c r="F885" s="6" t="str">
        <f t="shared" si="44"/>
        <v>module=jobc</v>
      </c>
      <c r="G885" s="6" t="str">
        <f t="shared" si="45"/>
        <v>module=xjobc</v>
      </c>
    </row>
    <row r="886" spans="1:7" ht="30" customHeight="1">
      <c r="A886" s="3" t="s">
        <v>2945</v>
      </c>
      <c r="B886" s="3" t="s">
        <v>2</v>
      </c>
      <c r="C886" s="3" t="s">
        <v>5801</v>
      </c>
      <c r="D886" s="3" t="s">
        <v>7797</v>
      </c>
      <c r="E886" s="12" t="s">
        <v>9406</v>
      </c>
      <c r="F886" s="6" t="str">
        <f t="shared" si="44"/>
        <v>module=jobc</v>
      </c>
      <c r="G886" s="6" t="str">
        <f t="shared" si="45"/>
        <v>module=xjobc</v>
      </c>
    </row>
    <row r="887" spans="1:7" ht="30" customHeight="1">
      <c r="A887" s="3" t="s">
        <v>2945</v>
      </c>
      <c r="B887" s="3" t="s">
        <v>2</v>
      </c>
      <c r="C887" s="3" t="s">
        <v>5802</v>
      </c>
      <c r="D887" s="3" t="s">
        <v>7798</v>
      </c>
      <c r="E887" s="12" t="s">
        <v>9407</v>
      </c>
      <c r="F887" s="6" t="str">
        <f t="shared" si="44"/>
        <v>module=jobc</v>
      </c>
      <c r="G887" s="6" t="str">
        <f t="shared" si="45"/>
        <v>module=xjobc</v>
      </c>
    </row>
    <row r="888" spans="1:7" ht="30" customHeight="1">
      <c r="A888" s="3" t="s">
        <v>2945</v>
      </c>
      <c r="B888" s="3" t="s">
        <v>2</v>
      </c>
      <c r="C888" s="3" t="s">
        <v>5803</v>
      </c>
      <c r="D888" s="3" t="s">
        <v>7799</v>
      </c>
      <c r="E888" s="12" t="s">
        <v>9408</v>
      </c>
      <c r="F888" s="6" t="str">
        <f t="shared" si="44"/>
        <v>module=jobc</v>
      </c>
      <c r="G888" s="6" t="str">
        <f t="shared" si="45"/>
        <v>module=xjobc</v>
      </c>
    </row>
    <row r="889" spans="1:7" ht="30" customHeight="1">
      <c r="A889" s="3" t="s">
        <v>2945</v>
      </c>
      <c r="B889" s="3" t="s">
        <v>2</v>
      </c>
      <c r="C889" s="3" t="s">
        <v>5804</v>
      </c>
      <c r="D889" s="3" t="s">
        <v>7800</v>
      </c>
      <c r="E889" s="12" t="s">
        <v>9409</v>
      </c>
      <c r="F889" s="6" t="str">
        <f t="shared" si="44"/>
        <v>module=jobc</v>
      </c>
      <c r="G889" s="6" t="str">
        <f t="shared" si="45"/>
        <v>module=xjobc</v>
      </c>
    </row>
    <row r="890" spans="1:7" ht="30" customHeight="1">
      <c r="A890" s="3" t="s">
        <v>2945</v>
      </c>
      <c r="B890" s="3" t="s">
        <v>3</v>
      </c>
      <c r="C890" s="3" t="s">
        <v>5805</v>
      </c>
      <c r="D890" s="3" t="s">
        <v>5805</v>
      </c>
      <c r="E890" s="12" t="s">
        <v>9410</v>
      </c>
      <c r="F890" s="6" t="str">
        <f t="shared" si="44"/>
        <v>module=jobc</v>
      </c>
      <c r="G890" s="3" t="s">
        <v>114</v>
      </c>
    </row>
    <row r="891" spans="1:7" ht="30" customHeight="1">
      <c r="A891" s="3" t="s">
        <v>2945</v>
      </c>
      <c r="B891" s="3" t="s">
        <v>4</v>
      </c>
      <c r="C891" s="3" t="s">
        <v>5806</v>
      </c>
      <c r="D891" s="3" t="s">
        <v>5806</v>
      </c>
      <c r="E891" s="12" t="s">
        <v>9411</v>
      </c>
      <c r="F891" s="3" t="s">
        <v>114</v>
      </c>
      <c r="G891" s="6" t="str">
        <f t="shared" ref="G891:G912" si="46">HYPERLINK("http://www.ssc.wisc.edu/wlsresearch/documentation/waves/?wave=wls94&amp;module=xjobc","module=xjobc")</f>
        <v>module=xjobc</v>
      </c>
    </row>
    <row r="892" spans="1:7" ht="30" customHeight="1">
      <c r="A892" s="3" t="s">
        <v>2945</v>
      </c>
      <c r="B892" s="3" t="s">
        <v>4</v>
      </c>
      <c r="C892" s="3" t="s">
        <v>5807</v>
      </c>
      <c r="D892" s="3" t="s">
        <v>5807</v>
      </c>
      <c r="E892" s="12" t="s">
        <v>9412</v>
      </c>
      <c r="F892" s="3" t="s">
        <v>114</v>
      </c>
      <c r="G892" s="6" t="str">
        <f t="shared" si="46"/>
        <v>module=xjobc</v>
      </c>
    </row>
    <row r="893" spans="1:7" ht="30" customHeight="1">
      <c r="A893" s="3" t="s">
        <v>2945</v>
      </c>
      <c r="B893" s="3" t="s">
        <v>4</v>
      </c>
      <c r="C893" s="3" t="s">
        <v>5808</v>
      </c>
      <c r="D893" s="3" t="s">
        <v>5808</v>
      </c>
      <c r="E893" s="12" t="s">
        <v>9413</v>
      </c>
      <c r="F893" s="3" t="s">
        <v>114</v>
      </c>
      <c r="G893" s="6" t="str">
        <f t="shared" si="46"/>
        <v>module=xjobc</v>
      </c>
    </row>
    <row r="894" spans="1:7" ht="30" customHeight="1">
      <c r="A894" s="3" t="s">
        <v>2945</v>
      </c>
      <c r="B894" s="3" t="s">
        <v>4</v>
      </c>
      <c r="C894" s="3" t="s">
        <v>5809</v>
      </c>
      <c r="D894" s="3" t="s">
        <v>5809</v>
      </c>
      <c r="E894" s="12" t="s">
        <v>9414</v>
      </c>
      <c r="F894" s="3" t="s">
        <v>114</v>
      </c>
      <c r="G894" s="6" t="str">
        <f t="shared" si="46"/>
        <v>module=xjobc</v>
      </c>
    </row>
    <row r="895" spans="1:7" ht="30" customHeight="1">
      <c r="A895" s="3" t="s">
        <v>2945</v>
      </c>
      <c r="B895" s="3" t="s">
        <v>4</v>
      </c>
      <c r="C895" s="3" t="s">
        <v>5810</v>
      </c>
      <c r="D895" s="3" t="s">
        <v>5810</v>
      </c>
      <c r="E895" s="12" t="s">
        <v>9415</v>
      </c>
      <c r="F895" s="3" t="s">
        <v>114</v>
      </c>
      <c r="G895" s="6" t="str">
        <f t="shared" si="46"/>
        <v>module=xjobc</v>
      </c>
    </row>
    <row r="896" spans="1:7" ht="30" customHeight="1">
      <c r="A896" s="3" t="s">
        <v>2945</v>
      </c>
      <c r="B896" s="3" t="s">
        <v>4</v>
      </c>
      <c r="C896" s="3" t="s">
        <v>5811</v>
      </c>
      <c r="D896" s="3" t="s">
        <v>5811</v>
      </c>
      <c r="E896" s="12" t="s">
        <v>9416</v>
      </c>
      <c r="F896" s="3" t="s">
        <v>114</v>
      </c>
      <c r="G896" s="6" t="str">
        <f t="shared" si="46"/>
        <v>module=xjobc</v>
      </c>
    </row>
    <row r="897" spans="1:7" ht="30" customHeight="1">
      <c r="A897" s="3" t="s">
        <v>2945</v>
      </c>
      <c r="B897" s="3" t="s">
        <v>4</v>
      </c>
      <c r="C897" s="3" t="s">
        <v>5812</v>
      </c>
      <c r="D897" s="3" t="s">
        <v>5812</v>
      </c>
      <c r="E897" s="12" t="s">
        <v>9417</v>
      </c>
      <c r="F897" s="3" t="s">
        <v>114</v>
      </c>
      <c r="G897" s="6" t="str">
        <f t="shared" si="46"/>
        <v>module=xjobc</v>
      </c>
    </row>
    <row r="898" spans="1:7" ht="30" customHeight="1">
      <c r="A898" s="3" t="s">
        <v>2945</v>
      </c>
      <c r="B898" s="3" t="s">
        <v>4</v>
      </c>
      <c r="C898" s="3" t="s">
        <v>5813</v>
      </c>
      <c r="D898" s="3" t="s">
        <v>5813</v>
      </c>
      <c r="E898" s="12" t="s">
        <v>9418</v>
      </c>
      <c r="F898" s="3" t="s">
        <v>114</v>
      </c>
      <c r="G898" s="6" t="str">
        <f t="shared" si="46"/>
        <v>module=xjobc</v>
      </c>
    </row>
    <row r="899" spans="1:7" ht="30" customHeight="1">
      <c r="A899" s="3" t="s">
        <v>2945</v>
      </c>
      <c r="B899" s="3" t="s">
        <v>4</v>
      </c>
      <c r="C899" s="3" t="s">
        <v>5814</v>
      </c>
      <c r="D899" s="3" t="s">
        <v>5814</v>
      </c>
      <c r="E899" s="12" t="s">
        <v>9419</v>
      </c>
      <c r="F899" s="3" t="s">
        <v>114</v>
      </c>
      <c r="G899" s="6" t="str">
        <f t="shared" si="46"/>
        <v>module=xjobc</v>
      </c>
    </row>
    <row r="900" spans="1:7" ht="30" customHeight="1">
      <c r="A900" s="3" t="s">
        <v>2945</v>
      </c>
      <c r="B900" s="3" t="s">
        <v>4</v>
      </c>
      <c r="C900" s="3" t="s">
        <v>5815</v>
      </c>
      <c r="D900" s="3" t="s">
        <v>5815</v>
      </c>
      <c r="E900" s="12" t="s">
        <v>9420</v>
      </c>
      <c r="F900" s="3" t="s">
        <v>114</v>
      </c>
      <c r="G900" s="6" t="str">
        <f t="shared" si="46"/>
        <v>module=xjobc</v>
      </c>
    </row>
    <row r="901" spans="1:7" ht="30" customHeight="1">
      <c r="A901" s="3" t="s">
        <v>2945</v>
      </c>
      <c r="B901" s="3" t="s">
        <v>4</v>
      </c>
      <c r="C901" s="3" t="s">
        <v>5816</v>
      </c>
      <c r="D901" s="3" t="s">
        <v>5816</v>
      </c>
      <c r="E901" s="12" t="s">
        <v>9421</v>
      </c>
      <c r="F901" s="3" t="s">
        <v>114</v>
      </c>
      <c r="G901" s="6" t="str">
        <f t="shared" si="46"/>
        <v>module=xjobc</v>
      </c>
    </row>
    <row r="902" spans="1:7" ht="30" customHeight="1">
      <c r="A902" s="3" t="s">
        <v>2945</v>
      </c>
      <c r="B902" s="3" t="s">
        <v>4</v>
      </c>
      <c r="C902" s="3" t="s">
        <v>5817</v>
      </c>
      <c r="D902" s="3" t="s">
        <v>5817</v>
      </c>
      <c r="E902" s="12" t="s">
        <v>9422</v>
      </c>
      <c r="F902" s="3" t="s">
        <v>114</v>
      </c>
      <c r="G902" s="6" t="str">
        <f t="shared" si="46"/>
        <v>module=xjobc</v>
      </c>
    </row>
    <row r="903" spans="1:7" ht="30" customHeight="1">
      <c r="A903" s="3" t="s">
        <v>2945</v>
      </c>
      <c r="B903" s="3" t="s">
        <v>4</v>
      </c>
      <c r="C903" s="3" t="s">
        <v>5818</v>
      </c>
      <c r="D903" s="3" t="s">
        <v>5818</v>
      </c>
      <c r="E903" s="12" t="s">
        <v>9423</v>
      </c>
      <c r="F903" s="3" t="s">
        <v>114</v>
      </c>
      <c r="G903" s="6" t="str">
        <f t="shared" si="46"/>
        <v>module=xjobc</v>
      </c>
    </row>
    <row r="904" spans="1:7" ht="30" customHeight="1">
      <c r="A904" s="3" t="s">
        <v>2945</v>
      </c>
      <c r="B904" s="3" t="s">
        <v>4</v>
      </c>
      <c r="C904" s="3" t="s">
        <v>5819</v>
      </c>
      <c r="D904" s="3" t="s">
        <v>5819</v>
      </c>
      <c r="E904" s="12" t="s">
        <v>9424</v>
      </c>
      <c r="F904" s="3" t="s">
        <v>114</v>
      </c>
      <c r="G904" s="6" t="str">
        <f t="shared" si="46"/>
        <v>module=xjobc</v>
      </c>
    </row>
    <row r="905" spans="1:7" ht="30" customHeight="1">
      <c r="A905" s="3" t="s">
        <v>2945</v>
      </c>
      <c r="B905" s="3" t="s">
        <v>4</v>
      </c>
      <c r="C905" s="3" t="s">
        <v>5820</v>
      </c>
      <c r="D905" s="3" t="s">
        <v>5820</v>
      </c>
      <c r="E905" s="12" t="s">
        <v>9425</v>
      </c>
      <c r="F905" s="3" t="s">
        <v>114</v>
      </c>
      <c r="G905" s="6" t="str">
        <f t="shared" si="46"/>
        <v>module=xjobc</v>
      </c>
    </row>
    <row r="906" spans="1:7" ht="30" customHeight="1">
      <c r="A906" s="3" t="s">
        <v>2945</v>
      </c>
      <c r="B906" s="3" t="s">
        <v>4</v>
      </c>
      <c r="C906" s="3" t="s">
        <v>5821</v>
      </c>
      <c r="D906" s="3" t="s">
        <v>5821</v>
      </c>
      <c r="E906" s="12" t="s">
        <v>9426</v>
      </c>
      <c r="F906" s="3" t="s">
        <v>114</v>
      </c>
      <c r="G906" s="6" t="str">
        <f t="shared" si="46"/>
        <v>module=xjobc</v>
      </c>
    </row>
    <row r="907" spans="1:7" ht="30" customHeight="1">
      <c r="A907" s="3" t="s">
        <v>2945</v>
      </c>
      <c r="B907" s="3" t="s">
        <v>4</v>
      </c>
      <c r="C907" s="3" t="s">
        <v>5822</v>
      </c>
      <c r="D907" s="3" t="s">
        <v>5822</v>
      </c>
      <c r="E907" s="12" t="s">
        <v>9427</v>
      </c>
      <c r="F907" s="3" t="s">
        <v>114</v>
      </c>
      <c r="G907" s="6" t="str">
        <f t="shared" si="46"/>
        <v>module=xjobc</v>
      </c>
    </row>
    <row r="908" spans="1:7" ht="30" customHeight="1">
      <c r="A908" s="3" t="s">
        <v>2945</v>
      </c>
      <c r="B908" s="3" t="s">
        <v>4</v>
      </c>
      <c r="C908" s="3" t="s">
        <v>5823</v>
      </c>
      <c r="D908" s="3" t="s">
        <v>5823</v>
      </c>
      <c r="E908" s="12" t="s">
        <v>9428</v>
      </c>
      <c r="F908" s="3" t="s">
        <v>114</v>
      </c>
      <c r="G908" s="6" t="str">
        <f t="shared" si="46"/>
        <v>module=xjobc</v>
      </c>
    </row>
    <row r="909" spans="1:7" ht="30" customHeight="1">
      <c r="A909" s="3" t="s">
        <v>2945</v>
      </c>
      <c r="B909" s="3" t="s">
        <v>4</v>
      </c>
      <c r="C909" s="3" t="s">
        <v>5824</v>
      </c>
      <c r="D909" s="3" t="s">
        <v>5824</v>
      </c>
      <c r="E909" s="12" t="s">
        <v>9429</v>
      </c>
      <c r="F909" s="3" t="s">
        <v>114</v>
      </c>
      <c r="G909" s="6" t="str">
        <f t="shared" si="46"/>
        <v>module=xjobc</v>
      </c>
    </row>
    <row r="910" spans="1:7" ht="30" customHeight="1">
      <c r="A910" s="3" t="s">
        <v>2945</v>
      </c>
      <c r="B910" s="3" t="s">
        <v>4</v>
      </c>
      <c r="C910" s="3" t="s">
        <v>5825</v>
      </c>
      <c r="D910" s="3" t="s">
        <v>5825</v>
      </c>
      <c r="E910" s="12" t="s">
        <v>9430</v>
      </c>
      <c r="F910" s="3" t="s">
        <v>114</v>
      </c>
      <c r="G910" s="6" t="str">
        <f t="shared" si="46"/>
        <v>module=xjobc</v>
      </c>
    </row>
    <row r="911" spans="1:7" ht="30" customHeight="1">
      <c r="A911" s="3" t="s">
        <v>2945</v>
      </c>
      <c r="B911" s="3" t="s">
        <v>4</v>
      </c>
      <c r="C911" s="3" t="s">
        <v>5826</v>
      </c>
      <c r="D911" s="3" t="s">
        <v>5826</v>
      </c>
      <c r="E911" s="12" t="s">
        <v>9431</v>
      </c>
      <c r="F911" s="3" t="s">
        <v>114</v>
      </c>
      <c r="G911" s="6" t="str">
        <f t="shared" si="46"/>
        <v>module=xjobc</v>
      </c>
    </row>
    <row r="912" spans="1:7" ht="30" customHeight="1">
      <c r="A912" s="3" t="s">
        <v>2945</v>
      </c>
      <c r="B912" s="3" t="s">
        <v>4</v>
      </c>
      <c r="C912" s="3" t="s">
        <v>5827</v>
      </c>
      <c r="D912" s="3" t="s">
        <v>5827</v>
      </c>
      <c r="E912" s="12" t="s">
        <v>9432</v>
      </c>
      <c r="F912" s="3" t="s">
        <v>114</v>
      </c>
      <c r="G912" s="6" t="str">
        <f t="shared" si="46"/>
        <v>module=xjobc</v>
      </c>
    </row>
    <row r="913" spans="1:7" ht="30" customHeight="1">
      <c r="A913" s="3" t="s">
        <v>4906</v>
      </c>
      <c r="B913" s="3" t="s">
        <v>2</v>
      </c>
      <c r="C913" s="3" t="s">
        <v>5828</v>
      </c>
      <c r="D913" s="3" t="s">
        <v>7801</v>
      </c>
      <c r="E913" s="12" t="s">
        <v>9433</v>
      </c>
      <c r="F913" s="6" t="str">
        <f t="shared" ref="F913:F976" si="47">HYPERLINK("http://www.ssc.wisc.edu/wlsresearch/documentation/waves/?wave=wls92&amp;module=kros","module=kros")</f>
        <v>module=kros</v>
      </c>
      <c r="G913" s="6" t="str">
        <f t="shared" ref="G913:G944" si="48">HYPERLINK("http://www.ssc.wisc.edu/wlsresearch/documentation/waves/?wave=wls94&amp;module=xkros","module=xkros")</f>
        <v>module=xkros</v>
      </c>
    </row>
    <row r="914" spans="1:7" ht="30" customHeight="1">
      <c r="A914" s="3" t="s">
        <v>4906</v>
      </c>
      <c r="B914" s="3" t="s">
        <v>2</v>
      </c>
      <c r="C914" s="3" t="s">
        <v>5829</v>
      </c>
      <c r="D914" s="3" t="s">
        <v>7802</v>
      </c>
      <c r="E914" s="12" t="s">
        <v>9434</v>
      </c>
      <c r="F914" s="6" t="str">
        <f t="shared" si="47"/>
        <v>module=kros</v>
      </c>
      <c r="G914" s="6" t="str">
        <f t="shared" si="48"/>
        <v>module=xkros</v>
      </c>
    </row>
    <row r="915" spans="1:7" ht="30" customHeight="1">
      <c r="A915" s="3" t="s">
        <v>4906</v>
      </c>
      <c r="B915" s="3" t="s">
        <v>2</v>
      </c>
      <c r="C915" s="3" t="s">
        <v>5830</v>
      </c>
      <c r="D915" s="3" t="s">
        <v>7803</v>
      </c>
      <c r="E915" s="12" t="s">
        <v>9435</v>
      </c>
      <c r="F915" s="6" t="str">
        <f t="shared" si="47"/>
        <v>module=kros</v>
      </c>
      <c r="G915" s="6" t="str">
        <f t="shared" si="48"/>
        <v>module=xkros</v>
      </c>
    </row>
    <row r="916" spans="1:7" ht="30" customHeight="1">
      <c r="A916" s="3" t="s">
        <v>4906</v>
      </c>
      <c r="B916" s="3" t="s">
        <v>2</v>
      </c>
      <c r="C916" s="3" t="s">
        <v>5831</v>
      </c>
      <c r="D916" s="3" t="s">
        <v>7804</v>
      </c>
      <c r="E916" s="12" t="s">
        <v>9436</v>
      </c>
      <c r="F916" s="6" t="str">
        <f t="shared" si="47"/>
        <v>module=kros</v>
      </c>
      <c r="G916" s="6" t="str">
        <f t="shared" si="48"/>
        <v>module=xkros</v>
      </c>
    </row>
    <row r="917" spans="1:7" ht="30" customHeight="1">
      <c r="A917" s="3" t="s">
        <v>4906</v>
      </c>
      <c r="B917" s="3" t="s">
        <v>2</v>
      </c>
      <c r="C917" s="3" t="s">
        <v>5832</v>
      </c>
      <c r="D917" s="3" t="s">
        <v>7805</v>
      </c>
      <c r="E917" s="12" t="s">
        <v>9437</v>
      </c>
      <c r="F917" s="6" t="str">
        <f t="shared" si="47"/>
        <v>module=kros</v>
      </c>
      <c r="G917" s="6" t="str">
        <f t="shared" si="48"/>
        <v>module=xkros</v>
      </c>
    </row>
    <row r="918" spans="1:7" ht="30" customHeight="1">
      <c r="A918" s="3" t="s">
        <v>4906</v>
      </c>
      <c r="B918" s="3" t="s">
        <v>2</v>
      </c>
      <c r="C918" s="3" t="s">
        <v>5833</v>
      </c>
      <c r="D918" s="3" t="s">
        <v>7806</v>
      </c>
      <c r="E918" s="12" t="s">
        <v>9438</v>
      </c>
      <c r="F918" s="6" t="str">
        <f t="shared" si="47"/>
        <v>module=kros</v>
      </c>
      <c r="G918" s="6" t="str">
        <f t="shared" si="48"/>
        <v>module=xkros</v>
      </c>
    </row>
    <row r="919" spans="1:7" ht="30" customHeight="1">
      <c r="A919" s="3" t="s">
        <v>4906</v>
      </c>
      <c r="B919" s="3" t="s">
        <v>2</v>
      </c>
      <c r="C919" s="3" t="s">
        <v>5834</v>
      </c>
      <c r="D919" s="3" t="s">
        <v>7807</v>
      </c>
      <c r="E919" s="12" t="s">
        <v>9439</v>
      </c>
      <c r="F919" s="6" t="str">
        <f t="shared" si="47"/>
        <v>module=kros</v>
      </c>
      <c r="G919" s="6" t="str">
        <f t="shared" si="48"/>
        <v>module=xkros</v>
      </c>
    </row>
    <row r="920" spans="1:7" ht="30" customHeight="1">
      <c r="A920" s="3" t="s">
        <v>4906</v>
      </c>
      <c r="B920" s="3" t="s">
        <v>2</v>
      </c>
      <c r="C920" s="3" t="s">
        <v>5835</v>
      </c>
      <c r="D920" s="3" t="s">
        <v>7808</v>
      </c>
      <c r="E920" s="12" t="s">
        <v>9440</v>
      </c>
      <c r="F920" s="6" t="str">
        <f t="shared" si="47"/>
        <v>module=kros</v>
      </c>
      <c r="G920" s="6" t="str">
        <f t="shared" si="48"/>
        <v>module=xkros</v>
      </c>
    </row>
    <row r="921" spans="1:7" ht="30" customHeight="1">
      <c r="A921" s="3" t="s">
        <v>4906</v>
      </c>
      <c r="B921" s="3" t="s">
        <v>2</v>
      </c>
      <c r="C921" s="3" t="s">
        <v>5836</v>
      </c>
      <c r="D921" s="3" t="s">
        <v>7809</v>
      </c>
      <c r="E921" s="12" t="s">
        <v>9441</v>
      </c>
      <c r="F921" s="6" t="str">
        <f t="shared" si="47"/>
        <v>module=kros</v>
      </c>
      <c r="G921" s="6" t="str">
        <f t="shared" si="48"/>
        <v>module=xkros</v>
      </c>
    </row>
    <row r="922" spans="1:7" ht="30" customHeight="1">
      <c r="A922" s="3" t="s">
        <v>4906</v>
      </c>
      <c r="B922" s="3" t="s">
        <v>2</v>
      </c>
      <c r="C922" s="3" t="s">
        <v>5837</v>
      </c>
      <c r="D922" s="3" t="s">
        <v>7810</v>
      </c>
      <c r="E922" s="12" t="s">
        <v>9442</v>
      </c>
      <c r="F922" s="6" t="str">
        <f t="shared" si="47"/>
        <v>module=kros</v>
      </c>
      <c r="G922" s="6" t="str">
        <f t="shared" si="48"/>
        <v>module=xkros</v>
      </c>
    </row>
    <row r="923" spans="1:7" ht="30" customHeight="1">
      <c r="A923" s="3" t="s">
        <v>4906</v>
      </c>
      <c r="B923" s="3" t="s">
        <v>2</v>
      </c>
      <c r="C923" s="3" t="s">
        <v>5838</v>
      </c>
      <c r="D923" s="3" t="s">
        <v>7811</v>
      </c>
      <c r="E923" s="12" t="s">
        <v>9443</v>
      </c>
      <c r="F923" s="6" t="str">
        <f t="shared" si="47"/>
        <v>module=kros</v>
      </c>
      <c r="G923" s="6" t="str">
        <f t="shared" si="48"/>
        <v>module=xkros</v>
      </c>
    </row>
    <row r="924" spans="1:7" ht="30" customHeight="1">
      <c r="A924" s="3" t="s">
        <v>4906</v>
      </c>
      <c r="B924" s="3" t="s">
        <v>2</v>
      </c>
      <c r="C924" s="3" t="s">
        <v>5839</v>
      </c>
      <c r="D924" s="3" t="s">
        <v>7812</v>
      </c>
      <c r="E924" s="12" t="s">
        <v>9444</v>
      </c>
      <c r="F924" s="6" t="str">
        <f t="shared" si="47"/>
        <v>module=kros</v>
      </c>
      <c r="G924" s="6" t="str">
        <f t="shared" si="48"/>
        <v>module=xkros</v>
      </c>
    </row>
    <row r="925" spans="1:7" ht="30" customHeight="1">
      <c r="A925" s="3" t="s">
        <v>4906</v>
      </c>
      <c r="B925" s="3" t="s">
        <v>2</v>
      </c>
      <c r="C925" s="3" t="s">
        <v>5840</v>
      </c>
      <c r="D925" s="3" t="s">
        <v>7813</v>
      </c>
      <c r="E925" s="12" t="s">
        <v>9445</v>
      </c>
      <c r="F925" s="6" t="str">
        <f t="shared" si="47"/>
        <v>module=kros</v>
      </c>
      <c r="G925" s="6" t="str">
        <f t="shared" si="48"/>
        <v>module=xkros</v>
      </c>
    </row>
    <row r="926" spans="1:7" ht="30" customHeight="1">
      <c r="A926" s="3" t="s">
        <v>4906</v>
      </c>
      <c r="B926" s="3" t="s">
        <v>2</v>
      </c>
      <c r="C926" s="3" t="s">
        <v>5841</v>
      </c>
      <c r="D926" s="3" t="s">
        <v>7814</v>
      </c>
      <c r="E926" s="12" t="s">
        <v>9446</v>
      </c>
      <c r="F926" s="6" t="str">
        <f t="shared" si="47"/>
        <v>module=kros</v>
      </c>
      <c r="G926" s="6" t="str">
        <f t="shared" si="48"/>
        <v>module=xkros</v>
      </c>
    </row>
    <row r="927" spans="1:7" ht="30" customHeight="1">
      <c r="A927" s="3" t="s">
        <v>4906</v>
      </c>
      <c r="B927" s="3" t="s">
        <v>2</v>
      </c>
      <c r="C927" s="3" t="s">
        <v>5842</v>
      </c>
      <c r="D927" s="3" t="s">
        <v>7815</v>
      </c>
      <c r="E927" s="12" t="s">
        <v>9447</v>
      </c>
      <c r="F927" s="6" t="str">
        <f t="shared" si="47"/>
        <v>module=kros</v>
      </c>
      <c r="G927" s="6" t="str">
        <f t="shared" si="48"/>
        <v>module=xkros</v>
      </c>
    </row>
    <row r="928" spans="1:7" ht="30" customHeight="1">
      <c r="A928" s="3" t="s">
        <v>4906</v>
      </c>
      <c r="B928" s="3" t="s">
        <v>2</v>
      </c>
      <c r="C928" s="3" t="s">
        <v>5843</v>
      </c>
      <c r="D928" s="3" t="s">
        <v>7816</v>
      </c>
      <c r="E928" s="12" t="s">
        <v>9448</v>
      </c>
      <c r="F928" s="6" t="str">
        <f t="shared" si="47"/>
        <v>module=kros</v>
      </c>
      <c r="G928" s="6" t="str">
        <f t="shared" si="48"/>
        <v>module=xkros</v>
      </c>
    </row>
    <row r="929" spans="1:7" ht="30" customHeight="1">
      <c r="A929" s="3" t="s">
        <v>4906</v>
      </c>
      <c r="B929" s="3" t="s">
        <v>2</v>
      </c>
      <c r="C929" s="3" t="s">
        <v>5844</v>
      </c>
      <c r="D929" s="3" t="s">
        <v>7817</v>
      </c>
      <c r="E929" s="12" t="s">
        <v>9449</v>
      </c>
      <c r="F929" s="6" t="str">
        <f t="shared" si="47"/>
        <v>module=kros</v>
      </c>
      <c r="G929" s="6" t="str">
        <f t="shared" si="48"/>
        <v>module=xkros</v>
      </c>
    </row>
    <row r="930" spans="1:7" ht="30" customHeight="1">
      <c r="A930" s="3" t="s">
        <v>4906</v>
      </c>
      <c r="B930" s="3" t="s">
        <v>2</v>
      </c>
      <c r="C930" s="3" t="s">
        <v>5845</v>
      </c>
      <c r="D930" s="3" t="s">
        <v>7818</v>
      </c>
      <c r="E930" s="12" t="s">
        <v>9450</v>
      </c>
      <c r="F930" s="6" t="str">
        <f t="shared" si="47"/>
        <v>module=kros</v>
      </c>
      <c r="G930" s="6" t="str">
        <f t="shared" si="48"/>
        <v>module=xkros</v>
      </c>
    </row>
    <row r="931" spans="1:7" ht="30" customHeight="1">
      <c r="A931" s="3" t="s">
        <v>4906</v>
      </c>
      <c r="B931" s="3" t="s">
        <v>2</v>
      </c>
      <c r="C931" s="3" t="s">
        <v>5846</v>
      </c>
      <c r="D931" s="3" t="s">
        <v>7819</v>
      </c>
      <c r="E931" s="12" t="s">
        <v>9451</v>
      </c>
      <c r="F931" s="6" t="str">
        <f t="shared" si="47"/>
        <v>module=kros</v>
      </c>
      <c r="G931" s="6" t="str">
        <f t="shared" si="48"/>
        <v>module=xkros</v>
      </c>
    </row>
    <row r="932" spans="1:7" ht="30" customHeight="1">
      <c r="A932" s="3" t="s">
        <v>4906</v>
      </c>
      <c r="B932" s="3" t="s">
        <v>2</v>
      </c>
      <c r="C932" s="3" t="s">
        <v>5847</v>
      </c>
      <c r="D932" s="3" t="s">
        <v>7820</v>
      </c>
      <c r="E932" s="12" t="s">
        <v>9452</v>
      </c>
      <c r="F932" s="6" t="str">
        <f t="shared" si="47"/>
        <v>module=kros</v>
      </c>
      <c r="G932" s="6" t="str">
        <f t="shared" si="48"/>
        <v>module=xkros</v>
      </c>
    </row>
    <row r="933" spans="1:7" ht="30" customHeight="1">
      <c r="A933" s="3" t="s">
        <v>4906</v>
      </c>
      <c r="B933" s="3" t="s">
        <v>2</v>
      </c>
      <c r="C933" s="3" t="s">
        <v>5848</v>
      </c>
      <c r="D933" s="3" t="s">
        <v>7821</v>
      </c>
      <c r="E933" s="12" t="s">
        <v>9453</v>
      </c>
      <c r="F933" s="6" t="str">
        <f t="shared" si="47"/>
        <v>module=kros</v>
      </c>
      <c r="G933" s="6" t="str">
        <f t="shared" si="48"/>
        <v>module=xkros</v>
      </c>
    </row>
    <row r="934" spans="1:7" ht="30" customHeight="1">
      <c r="A934" s="3" t="s">
        <v>4906</v>
      </c>
      <c r="B934" s="3" t="s">
        <v>2</v>
      </c>
      <c r="C934" s="3" t="s">
        <v>5849</v>
      </c>
      <c r="D934" s="3" t="s">
        <v>7822</v>
      </c>
      <c r="E934" s="12" t="s">
        <v>9454</v>
      </c>
      <c r="F934" s="6" t="str">
        <f t="shared" si="47"/>
        <v>module=kros</v>
      </c>
      <c r="G934" s="6" t="str">
        <f t="shared" si="48"/>
        <v>module=xkros</v>
      </c>
    </row>
    <row r="935" spans="1:7" ht="30" customHeight="1">
      <c r="A935" s="3" t="s">
        <v>4906</v>
      </c>
      <c r="B935" s="3" t="s">
        <v>2</v>
      </c>
      <c r="C935" s="3" t="s">
        <v>5850</v>
      </c>
      <c r="D935" s="3" t="s">
        <v>7823</v>
      </c>
      <c r="E935" s="12" t="s">
        <v>9455</v>
      </c>
      <c r="F935" s="6" t="str">
        <f t="shared" si="47"/>
        <v>module=kros</v>
      </c>
      <c r="G935" s="6" t="str">
        <f t="shared" si="48"/>
        <v>module=xkros</v>
      </c>
    </row>
    <row r="936" spans="1:7" ht="30" customHeight="1">
      <c r="A936" s="3" t="s">
        <v>4906</v>
      </c>
      <c r="B936" s="3" t="s">
        <v>2</v>
      </c>
      <c r="C936" s="3" t="s">
        <v>5851</v>
      </c>
      <c r="D936" s="3" t="s">
        <v>7824</v>
      </c>
      <c r="E936" s="12" t="s">
        <v>9456</v>
      </c>
      <c r="F936" s="6" t="str">
        <f t="shared" si="47"/>
        <v>module=kros</v>
      </c>
      <c r="G936" s="6" t="str">
        <f t="shared" si="48"/>
        <v>module=xkros</v>
      </c>
    </row>
    <row r="937" spans="1:7" ht="30" customHeight="1">
      <c r="A937" s="3" t="s">
        <v>4906</v>
      </c>
      <c r="B937" s="3" t="s">
        <v>2</v>
      </c>
      <c r="C937" s="3" t="s">
        <v>5852</v>
      </c>
      <c r="D937" s="3" t="s">
        <v>7825</v>
      </c>
      <c r="E937" s="12" t="s">
        <v>9457</v>
      </c>
      <c r="F937" s="6" t="str">
        <f t="shared" si="47"/>
        <v>module=kros</v>
      </c>
      <c r="G937" s="6" t="str">
        <f t="shared" si="48"/>
        <v>module=xkros</v>
      </c>
    </row>
    <row r="938" spans="1:7" ht="30" customHeight="1">
      <c r="A938" s="3" t="s">
        <v>4906</v>
      </c>
      <c r="B938" s="3" t="s">
        <v>2</v>
      </c>
      <c r="C938" s="3" t="s">
        <v>5853</v>
      </c>
      <c r="D938" s="3" t="s">
        <v>7826</v>
      </c>
      <c r="E938" s="12" t="s">
        <v>9458</v>
      </c>
      <c r="F938" s="6" t="str">
        <f t="shared" si="47"/>
        <v>module=kros</v>
      </c>
      <c r="G938" s="6" t="str">
        <f t="shared" si="48"/>
        <v>module=xkros</v>
      </c>
    </row>
    <row r="939" spans="1:7" ht="30" customHeight="1">
      <c r="A939" s="3" t="s">
        <v>4906</v>
      </c>
      <c r="B939" s="3" t="s">
        <v>2</v>
      </c>
      <c r="C939" s="3" t="s">
        <v>5854</v>
      </c>
      <c r="D939" s="3" t="s">
        <v>7827</v>
      </c>
      <c r="E939" s="12" t="s">
        <v>9459</v>
      </c>
      <c r="F939" s="6" t="str">
        <f t="shared" si="47"/>
        <v>module=kros</v>
      </c>
      <c r="G939" s="6" t="str">
        <f t="shared" si="48"/>
        <v>module=xkros</v>
      </c>
    </row>
    <row r="940" spans="1:7" ht="30" customHeight="1">
      <c r="A940" s="3" t="s">
        <v>4906</v>
      </c>
      <c r="B940" s="3" t="s">
        <v>2</v>
      </c>
      <c r="C940" s="3" t="s">
        <v>5855</v>
      </c>
      <c r="D940" s="3" t="s">
        <v>7828</v>
      </c>
      <c r="E940" s="12" t="s">
        <v>9460</v>
      </c>
      <c r="F940" s="6" t="str">
        <f t="shared" si="47"/>
        <v>module=kros</v>
      </c>
      <c r="G940" s="6" t="str">
        <f t="shared" si="48"/>
        <v>module=xkros</v>
      </c>
    </row>
    <row r="941" spans="1:7" ht="30" customHeight="1">
      <c r="A941" s="3" t="s">
        <v>4906</v>
      </c>
      <c r="B941" s="3" t="s">
        <v>2</v>
      </c>
      <c r="C941" s="3" t="s">
        <v>5856</v>
      </c>
      <c r="D941" s="3" t="s">
        <v>7829</v>
      </c>
      <c r="E941" s="12" t="s">
        <v>9461</v>
      </c>
      <c r="F941" s="6" t="str">
        <f t="shared" si="47"/>
        <v>module=kros</v>
      </c>
      <c r="G941" s="6" t="str">
        <f t="shared" si="48"/>
        <v>module=xkros</v>
      </c>
    </row>
    <row r="942" spans="1:7" ht="30" customHeight="1">
      <c r="A942" s="3" t="s">
        <v>4906</v>
      </c>
      <c r="B942" s="3" t="s">
        <v>2</v>
      </c>
      <c r="C942" s="3" t="s">
        <v>5857</v>
      </c>
      <c r="D942" s="3" t="s">
        <v>7830</v>
      </c>
      <c r="E942" s="12" t="s">
        <v>9462</v>
      </c>
      <c r="F942" s="6" t="str">
        <f t="shared" si="47"/>
        <v>module=kros</v>
      </c>
      <c r="G942" s="6" t="str">
        <f t="shared" si="48"/>
        <v>module=xkros</v>
      </c>
    </row>
    <row r="943" spans="1:7" ht="30" customHeight="1">
      <c r="A943" s="3" t="s">
        <v>4906</v>
      </c>
      <c r="B943" s="3" t="s">
        <v>2</v>
      </c>
      <c r="C943" s="3" t="s">
        <v>5858</v>
      </c>
      <c r="D943" s="3" t="s">
        <v>7831</v>
      </c>
      <c r="E943" s="12" t="s">
        <v>9463</v>
      </c>
      <c r="F943" s="6" t="str">
        <f t="shared" si="47"/>
        <v>module=kros</v>
      </c>
      <c r="G943" s="6" t="str">
        <f t="shared" si="48"/>
        <v>module=xkros</v>
      </c>
    </row>
    <row r="944" spans="1:7" ht="30" customHeight="1">
      <c r="A944" s="3" t="s">
        <v>4906</v>
      </c>
      <c r="B944" s="3" t="s">
        <v>2</v>
      </c>
      <c r="C944" s="3" t="s">
        <v>5859</v>
      </c>
      <c r="D944" s="3" t="s">
        <v>7832</v>
      </c>
      <c r="E944" s="12" t="s">
        <v>9464</v>
      </c>
      <c r="F944" s="6" t="str">
        <f t="shared" si="47"/>
        <v>module=kros</v>
      </c>
      <c r="G944" s="6" t="str">
        <f t="shared" si="48"/>
        <v>module=xkros</v>
      </c>
    </row>
    <row r="945" spans="1:7" ht="30" customHeight="1">
      <c r="A945" s="3" t="s">
        <v>4906</v>
      </c>
      <c r="B945" s="3" t="s">
        <v>2</v>
      </c>
      <c r="C945" s="3" t="s">
        <v>5860</v>
      </c>
      <c r="D945" s="3" t="s">
        <v>7833</v>
      </c>
      <c r="E945" s="12" t="s">
        <v>9465</v>
      </c>
      <c r="F945" s="6" t="str">
        <f t="shared" si="47"/>
        <v>module=kros</v>
      </c>
      <c r="G945" s="6" t="str">
        <f t="shared" ref="G945:G976" si="49">HYPERLINK("http://www.ssc.wisc.edu/wlsresearch/documentation/waves/?wave=wls94&amp;module=xkros","module=xkros")</f>
        <v>module=xkros</v>
      </c>
    </row>
    <row r="946" spans="1:7" ht="30" customHeight="1">
      <c r="A946" s="3" t="s">
        <v>4906</v>
      </c>
      <c r="B946" s="3" t="s">
        <v>2</v>
      </c>
      <c r="C946" s="3" t="s">
        <v>5861</v>
      </c>
      <c r="D946" s="3" t="s">
        <v>7834</v>
      </c>
      <c r="E946" s="12" t="s">
        <v>9466</v>
      </c>
      <c r="F946" s="6" t="str">
        <f t="shared" si="47"/>
        <v>module=kros</v>
      </c>
      <c r="G946" s="6" t="str">
        <f t="shared" si="49"/>
        <v>module=xkros</v>
      </c>
    </row>
    <row r="947" spans="1:7" ht="30" customHeight="1">
      <c r="A947" s="3" t="s">
        <v>4906</v>
      </c>
      <c r="B947" s="3" t="s">
        <v>2</v>
      </c>
      <c r="C947" s="3" t="s">
        <v>5862</v>
      </c>
      <c r="D947" s="3" t="s">
        <v>7835</v>
      </c>
      <c r="E947" s="12" t="s">
        <v>9467</v>
      </c>
      <c r="F947" s="6" t="str">
        <f t="shared" si="47"/>
        <v>module=kros</v>
      </c>
      <c r="G947" s="6" t="str">
        <f t="shared" si="49"/>
        <v>module=xkros</v>
      </c>
    </row>
    <row r="948" spans="1:7" ht="30" customHeight="1">
      <c r="A948" s="3" t="s">
        <v>4906</v>
      </c>
      <c r="B948" s="3" t="s">
        <v>2</v>
      </c>
      <c r="C948" s="3" t="s">
        <v>5863</v>
      </c>
      <c r="D948" s="3" t="s">
        <v>7836</v>
      </c>
      <c r="E948" s="12" t="s">
        <v>9468</v>
      </c>
      <c r="F948" s="6" t="str">
        <f t="shared" si="47"/>
        <v>module=kros</v>
      </c>
      <c r="G948" s="6" t="str">
        <f t="shared" si="49"/>
        <v>module=xkros</v>
      </c>
    </row>
    <row r="949" spans="1:7" ht="30" customHeight="1">
      <c r="A949" s="3" t="s">
        <v>4906</v>
      </c>
      <c r="B949" s="3" t="s">
        <v>2</v>
      </c>
      <c r="C949" s="3" t="s">
        <v>5864</v>
      </c>
      <c r="D949" s="3" t="s">
        <v>7837</v>
      </c>
      <c r="E949" s="12" t="s">
        <v>9469</v>
      </c>
      <c r="F949" s="6" t="str">
        <f t="shared" si="47"/>
        <v>module=kros</v>
      </c>
      <c r="G949" s="6" t="str">
        <f t="shared" si="49"/>
        <v>module=xkros</v>
      </c>
    </row>
    <row r="950" spans="1:7" ht="30" customHeight="1">
      <c r="A950" s="3" t="s">
        <v>4906</v>
      </c>
      <c r="B950" s="3" t="s">
        <v>2</v>
      </c>
      <c r="C950" s="3" t="s">
        <v>5865</v>
      </c>
      <c r="D950" s="3" t="s">
        <v>7838</v>
      </c>
      <c r="E950" s="12" t="s">
        <v>9470</v>
      </c>
      <c r="F950" s="6" t="str">
        <f t="shared" si="47"/>
        <v>module=kros</v>
      </c>
      <c r="G950" s="6" t="str">
        <f t="shared" si="49"/>
        <v>module=xkros</v>
      </c>
    </row>
    <row r="951" spans="1:7" ht="30" customHeight="1">
      <c r="A951" s="3" t="s">
        <v>4906</v>
      </c>
      <c r="B951" s="3" t="s">
        <v>2</v>
      </c>
      <c r="C951" s="3" t="s">
        <v>5866</v>
      </c>
      <c r="D951" s="3" t="s">
        <v>7839</v>
      </c>
      <c r="E951" s="12" t="s">
        <v>9471</v>
      </c>
      <c r="F951" s="6" t="str">
        <f t="shared" si="47"/>
        <v>module=kros</v>
      </c>
      <c r="G951" s="6" t="str">
        <f t="shared" si="49"/>
        <v>module=xkros</v>
      </c>
    </row>
    <row r="952" spans="1:7" ht="30" customHeight="1">
      <c r="A952" s="3" t="s">
        <v>4906</v>
      </c>
      <c r="B952" s="3" t="s">
        <v>2</v>
      </c>
      <c r="C952" s="3" t="s">
        <v>5867</v>
      </c>
      <c r="D952" s="3" t="s">
        <v>7840</v>
      </c>
      <c r="E952" s="12" t="s">
        <v>9472</v>
      </c>
      <c r="F952" s="6" t="str">
        <f t="shared" si="47"/>
        <v>module=kros</v>
      </c>
      <c r="G952" s="6" t="str">
        <f t="shared" si="49"/>
        <v>module=xkros</v>
      </c>
    </row>
    <row r="953" spans="1:7" ht="30" customHeight="1">
      <c r="A953" s="3" t="s">
        <v>4906</v>
      </c>
      <c r="B953" s="3" t="s">
        <v>2</v>
      </c>
      <c r="C953" s="3" t="s">
        <v>5868</v>
      </c>
      <c r="D953" s="3" t="s">
        <v>7841</v>
      </c>
      <c r="E953" s="12" t="s">
        <v>9473</v>
      </c>
      <c r="F953" s="6" t="str">
        <f t="shared" si="47"/>
        <v>module=kros</v>
      </c>
      <c r="G953" s="6" t="str">
        <f t="shared" si="49"/>
        <v>module=xkros</v>
      </c>
    </row>
    <row r="954" spans="1:7" ht="30" customHeight="1">
      <c r="A954" s="3" t="s">
        <v>4906</v>
      </c>
      <c r="B954" s="3" t="s">
        <v>2</v>
      </c>
      <c r="C954" s="3" t="s">
        <v>5869</v>
      </c>
      <c r="D954" s="3" t="s">
        <v>7842</v>
      </c>
      <c r="E954" s="12" t="s">
        <v>9474</v>
      </c>
      <c r="F954" s="6" t="str">
        <f t="shared" si="47"/>
        <v>module=kros</v>
      </c>
      <c r="G954" s="6" t="str">
        <f t="shared" si="49"/>
        <v>module=xkros</v>
      </c>
    </row>
    <row r="955" spans="1:7" ht="30" customHeight="1">
      <c r="A955" s="3" t="s">
        <v>4906</v>
      </c>
      <c r="B955" s="3" t="s">
        <v>2</v>
      </c>
      <c r="C955" s="3" t="s">
        <v>5870</v>
      </c>
      <c r="D955" s="3" t="s">
        <v>7843</v>
      </c>
      <c r="E955" s="12" t="s">
        <v>9475</v>
      </c>
      <c r="F955" s="6" t="str">
        <f t="shared" si="47"/>
        <v>module=kros</v>
      </c>
      <c r="G955" s="6" t="str">
        <f t="shared" si="49"/>
        <v>module=xkros</v>
      </c>
    </row>
    <row r="956" spans="1:7" ht="30" customHeight="1">
      <c r="A956" s="3" t="s">
        <v>4906</v>
      </c>
      <c r="B956" s="3" t="s">
        <v>2</v>
      </c>
      <c r="C956" s="3" t="s">
        <v>5871</v>
      </c>
      <c r="D956" s="3" t="s">
        <v>7844</v>
      </c>
      <c r="E956" s="12" t="s">
        <v>9476</v>
      </c>
      <c r="F956" s="6" t="str">
        <f t="shared" si="47"/>
        <v>module=kros</v>
      </c>
      <c r="G956" s="6" t="str">
        <f t="shared" si="49"/>
        <v>module=xkros</v>
      </c>
    </row>
    <row r="957" spans="1:7" ht="30" customHeight="1">
      <c r="A957" s="3" t="s">
        <v>4906</v>
      </c>
      <c r="B957" s="3" t="s">
        <v>2</v>
      </c>
      <c r="C957" s="3" t="s">
        <v>5872</v>
      </c>
      <c r="D957" s="3" t="s">
        <v>7845</v>
      </c>
      <c r="E957" s="12" t="s">
        <v>9477</v>
      </c>
      <c r="F957" s="6" t="str">
        <f t="shared" si="47"/>
        <v>module=kros</v>
      </c>
      <c r="G957" s="6" t="str">
        <f t="shared" si="49"/>
        <v>module=xkros</v>
      </c>
    </row>
    <row r="958" spans="1:7" ht="30" customHeight="1">
      <c r="A958" s="3" t="s">
        <v>4906</v>
      </c>
      <c r="B958" s="3" t="s">
        <v>2</v>
      </c>
      <c r="C958" s="3" t="s">
        <v>5873</v>
      </c>
      <c r="D958" s="3" t="s">
        <v>7846</v>
      </c>
      <c r="E958" s="12" t="s">
        <v>9478</v>
      </c>
      <c r="F958" s="6" t="str">
        <f t="shared" si="47"/>
        <v>module=kros</v>
      </c>
      <c r="G958" s="6" t="str">
        <f t="shared" si="49"/>
        <v>module=xkros</v>
      </c>
    </row>
    <row r="959" spans="1:7" ht="30" customHeight="1">
      <c r="A959" s="3" t="s">
        <v>4906</v>
      </c>
      <c r="B959" s="3" t="s">
        <v>2</v>
      </c>
      <c r="C959" s="3" t="s">
        <v>5874</v>
      </c>
      <c r="D959" s="3" t="s">
        <v>7847</v>
      </c>
      <c r="E959" s="12" t="s">
        <v>9479</v>
      </c>
      <c r="F959" s="6" t="str">
        <f t="shared" si="47"/>
        <v>module=kros</v>
      </c>
      <c r="G959" s="6" t="str">
        <f t="shared" si="49"/>
        <v>module=xkros</v>
      </c>
    </row>
    <row r="960" spans="1:7" ht="30" customHeight="1">
      <c r="A960" s="3" t="s">
        <v>4906</v>
      </c>
      <c r="B960" s="3" t="s">
        <v>2</v>
      </c>
      <c r="C960" s="3" t="s">
        <v>5875</v>
      </c>
      <c r="D960" s="3" t="s">
        <v>7848</v>
      </c>
      <c r="E960" s="12" t="s">
        <v>9480</v>
      </c>
      <c r="F960" s="6" t="str">
        <f t="shared" si="47"/>
        <v>module=kros</v>
      </c>
      <c r="G960" s="6" t="str">
        <f t="shared" si="49"/>
        <v>module=xkros</v>
      </c>
    </row>
    <row r="961" spans="1:7" ht="30" customHeight="1">
      <c r="A961" s="3" t="s">
        <v>4906</v>
      </c>
      <c r="B961" s="3" t="s">
        <v>2</v>
      </c>
      <c r="C961" s="3" t="s">
        <v>5876</v>
      </c>
      <c r="D961" s="3" t="s">
        <v>7849</v>
      </c>
      <c r="E961" s="12" t="s">
        <v>9481</v>
      </c>
      <c r="F961" s="6" t="str">
        <f t="shared" si="47"/>
        <v>module=kros</v>
      </c>
      <c r="G961" s="6" t="str">
        <f t="shared" si="49"/>
        <v>module=xkros</v>
      </c>
    </row>
    <row r="962" spans="1:7" ht="30" customHeight="1">
      <c r="A962" s="3" t="s">
        <v>4906</v>
      </c>
      <c r="B962" s="3" t="s">
        <v>2</v>
      </c>
      <c r="C962" s="3" t="s">
        <v>5877</v>
      </c>
      <c r="D962" s="3" t="s">
        <v>7850</v>
      </c>
      <c r="E962" s="12" t="s">
        <v>9482</v>
      </c>
      <c r="F962" s="6" t="str">
        <f t="shared" si="47"/>
        <v>module=kros</v>
      </c>
      <c r="G962" s="6" t="str">
        <f t="shared" si="49"/>
        <v>module=xkros</v>
      </c>
    </row>
    <row r="963" spans="1:7" ht="30" customHeight="1">
      <c r="A963" s="3" t="s">
        <v>4906</v>
      </c>
      <c r="B963" s="3" t="s">
        <v>2</v>
      </c>
      <c r="C963" s="3" t="s">
        <v>5878</v>
      </c>
      <c r="D963" s="3" t="s">
        <v>7851</v>
      </c>
      <c r="E963" s="12" t="s">
        <v>9483</v>
      </c>
      <c r="F963" s="6" t="str">
        <f t="shared" si="47"/>
        <v>module=kros</v>
      </c>
      <c r="G963" s="6" t="str">
        <f t="shared" si="49"/>
        <v>module=xkros</v>
      </c>
    </row>
    <row r="964" spans="1:7" ht="30" customHeight="1">
      <c r="A964" s="3" t="s">
        <v>4906</v>
      </c>
      <c r="B964" s="3" t="s">
        <v>2</v>
      </c>
      <c r="C964" s="3" t="s">
        <v>5879</v>
      </c>
      <c r="D964" s="3" t="s">
        <v>7852</v>
      </c>
      <c r="E964" s="12" t="s">
        <v>9484</v>
      </c>
      <c r="F964" s="6" t="str">
        <f t="shared" si="47"/>
        <v>module=kros</v>
      </c>
      <c r="G964" s="6" t="str">
        <f t="shared" si="49"/>
        <v>module=xkros</v>
      </c>
    </row>
    <row r="965" spans="1:7" ht="30" customHeight="1">
      <c r="A965" s="3" t="s">
        <v>4906</v>
      </c>
      <c r="B965" s="3" t="s">
        <v>2</v>
      </c>
      <c r="C965" s="3" t="s">
        <v>5880</v>
      </c>
      <c r="D965" s="3" t="s">
        <v>7853</v>
      </c>
      <c r="E965" s="12" t="s">
        <v>9485</v>
      </c>
      <c r="F965" s="6" t="str">
        <f t="shared" si="47"/>
        <v>module=kros</v>
      </c>
      <c r="G965" s="6" t="str">
        <f t="shared" si="49"/>
        <v>module=xkros</v>
      </c>
    </row>
    <row r="966" spans="1:7" ht="30" customHeight="1">
      <c r="A966" s="3" t="s">
        <v>4906</v>
      </c>
      <c r="B966" s="3" t="s">
        <v>2</v>
      </c>
      <c r="C966" s="3" t="s">
        <v>5881</v>
      </c>
      <c r="D966" s="3" t="s">
        <v>7854</v>
      </c>
      <c r="E966" s="12" t="s">
        <v>9486</v>
      </c>
      <c r="F966" s="6" t="str">
        <f t="shared" si="47"/>
        <v>module=kros</v>
      </c>
      <c r="G966" s="6" t="str">
        <f t="shared" si="49"/>
        <v>module=xkros</v>
      </c>
    </row>
    <row r="967" spans="1:7" ht="30" customHeight="1">
      <c r="A967" s="3" t="s">
        <v>4906</v>
      </c>
      <c r="B967" s="3" t="s">
        <v>2</v>
      </c>
      <c r="C967" s="3" t="s">
        <v>5882</v>
      </c>
      <c r="D967" s="3" t="s">
        <v>7855</v>
      </c>
      <c r="E967" s="12" t="s">
        <v>9487</v>
      </c>
      <c r="F967" s="6" t="str">
        <f t="shared" si="47"/>
        <v>module=kros</v>
      </c>
      <c r="G967" s="6" t="str">
        <f t="shared" si="49"/>
        <v>module=xkros</v>
      </c>
    </row>
    <row r="968" spans="1:7" ht="30" customHeight="1">
      <c r="A968" s="3" t="s">
        <v>4906</v>
      </c>
      <c r="B968" s="3" t="s">
        <v>2</v>
      </c>
      <c r="C968" s="3" t="s">
        <v>5883</v>
      </c>
      <c r="D968" s="3" t="s">
        <v>7856</v>
      </c>
      <c r="E968" s="12" t="s">
        <v>9488</v>
      </c>
      <c r="F968" s="6" t="str">
        <f t="shared" si="47"/>
        <v>module=kros</v>
      </c>
      <c r="G968" s="6" t="str">
        <f t="shared" si="49"/>
        <v>module=xkros</v>
      </c>
    </row>
    <row r="969" spans="1:7" ht="30" customHeight="1">
      <c r="A969" s="3" t="s">
        <v>4906</v>
      </c>
      <c r="B969" s="3" t="s">
        <v>2</v>
      </c>
      <c r="C969" s="3" t="s">
        <v>5884</v>
      </c>
      <c r="D969" s="3" t="s">
        <v>7857</v>
      </c>
      <c r="E969" s="12" t="s">
        <v>9489</v>
      </c>
      <c r="F969" s="6" t="str">
        <f t="shared" si="47"/>
        <v>module=kros</v>
      </c>
      <c r="G969" s="6" t="str">
        <f t="shared" si="49"/>
        <v>module=xkros</v>
      </c>
    </row>
    <row r="970" spans="1:7" ht="30" customHeight="1">
      <c r="A970" s="3" t="s">
        <v>4906</v>
      </c>
      <c r="B970" s="3" t="s">
        <v>2</v>
      </c>
      <c r="C970" s="3" t="s">
        <v>5885</v>
      </c>
      <c r="D970" s="3" t="s">
        <v>7858</v>
      </c>
      <c r="E970" s="12" t="s">
        <v>9490</v>
      </c>
      <c r="F970" s="6" t="str">
        <f t="shared" si="47"/>
        <v>module=kros</v>
      </c>
      <c r="G970" s="6" t="str">
        <f t="shared" si="49"/>
        <v>module=xkros</v>
      </c>
    </row>
    <row r="971" spans="1:7" ht="30" customHeight="1">
      <c r="A971" s="3" t="s">
        <v>4906</v>
      </c>
      <c r="B971" s="3" t="s">
        <v>2</v>
      </c>
      <c r="C971" s="3" t="s">
        <v>5886</v>
      </c>
      <c r="D971" s="3" t="s">
        <v>7859</v>
      </c>
      <c r="E971" s="12" t="s">
        <v>9491</v>
      </c>
      <c r="F971" s="6" t="str">
        <f t="shared" si="47"/>
        <v>module=kros</v>
      </c>
      <c r="G971" s="6" t="str">
        <f t="shared" si="49"/>
        <v>module=xkros</v>
      </c>
    </row>
    <row r="972" spans="1:7" ht="30" customHeight="1">
      <c r="A972" s="3" t="s">
        <v>4906</v>
      </c>
      <c r="B972" s="3" t="s">
        <v>2</v>
      </c>
      <c r="C972" s="3" t="s">
        <v>5887</v>
      </c>
      <c r="D972" s="3" t="s">
        <v>7860</v>
      </c>
      <c r="E972" s="12" t="s">
        <v>9492</v>
      </c>
      <c r="F972" s="6" t="str">
        <f t="shared" si="47"/>
        <v>module=kros</v>
      </c>
      <c r="G972" s="6" t="str">
        <f t="shared" si="49"/>
        <v>module=xkros</v>
      </c>
    </row>
    <row r="973" spans="1:7" ht="30" customHeight="1">
      <c r="A973" s="3" t="s">
        <v>4906</v>
      </c>
      <c r="B973" s="3" t="s">
        <v>2</v>
      </c>
      <c r="C973" s="3" t="s">
        <v>5888</v>
      </c>
      <c r="D973" s="3" t="s">
        <v>7861</v>
      </c>
      <c r="E973" s="12" t="s">
        <v>9493</v>
      </c>
      <c r="F973" s="6" t="str">
        <f t="shared" si="47"/>
        <v>module=kros</v>
      </c>
      <c r="G973" s="6" t="str">
        <f t="shared" si="49"/>
        <v>module=xkros</v>
      </c>
    </row>
    <row r="974" spans="1:7" ht="30" customHeight="1">
      <c r="A974" s="3" t="s">
        <v>4906</v>
      </c>
      <c r="B974" s="3" t="s">
        <v>2</v>
      </c>
      <c r="C974" s="3" t="s">
        <v>5889</v>
      </c>
      <c r="D974" s="3" t="s">
        <v>7862</v>
      </c>
      <c r="E974" s="12" t="s">
        <v>9494</v>
      </c>
      <c r="F974" s="6" t="str">
        <f t="shared" si="47"/>
        <v>module=kros</v>
      </c>
      <c r="G974" s="6" t="str">
        <f t="shared" si="49"/>
        <v>module=xkros</v>
      </c>
    </row>
    <row r="975" spans="1:7" ht="30" customHeight="1">
      <c r="A975" s="3" t="s">
        <v>4906</v>
      </c>
      <c r="B975" s="3" t="s">
        <v>2</v>
      </c>
      <c r="C975" s="3" t="s">
        <v>5890</v>
      </c>
      <c r="D975" s="3" t="s">
        <v>7863</v>
      </c>
      <c r="E975" s="12" t="s">
        <v>9495</v>
      </c>
      <c r="F975" s="6" t="str">
        <f t="shared" si="47"/>
        <v>module=kros</v>
      </c>
      <c r="G975" s="6" t="str">
        <f t="shared" si="49"/>
        <v>module=xkros</v>
      </c>
    </row>
    <row r="976" spans="1:7" ht="30" customHeight="1">
      <c r="A976" s="3" t="s">
        <v>4906</v>
      </c>
      <c r="B976" s="3" t="s">
        <v>2</v>
      </c>
      <c r="C976" s="3" t="s">
        <v>5891</v>
      </c>
      <c r="D976" s="3" t="s">
        <v>7864</v>
      </c>
      <c r="E976" s="12" t="s">
        <v>9496</v>
      </c>
      <c r="F976" s="6" t="str">
        <f t="shared" si="47"/>
        <v>module=kros</v>
      </c>
      <c r="G976" s="6" t="str">
        <f t="shared" si="49"/>
        <v>module=xkros</v>
      </c>
    </row>
    <row r="977" spans="1:7" ht="30" customHeight="1">
      <c r="A977" s="3" t="s">
        <v>4906</v>
      </c>
      <c r="B977" s="3" t="s">
        <v>2</v>
      </c>
      <c r="C977" s="3" t="s">
        <v>5892</v>
      </c>
      <c r="D977" s="3" t="s">
        <v>7865</v>
      </c>
      <c r="E977" s="12" t="s">
        <v>9497</v>
      </c>
      <c r="F977" s="6" t="str">
        <f t="shared" ref="F977:F1040" si="50">HYPERLINK("http://www.ssc.wisc.edu/wlsresearch/documentation/waves/?wave=wls92&amp;module=kros","module=kros")</f>
        <v>module=kros</v>
      </c>
      <c r="G977" s="6" t="str">
        <f t="shared" ref="G977:G1008" si="51">HYPERLINK("http://www.ssc.wisc.edu/wlsresearch/documentation/waves/?wave=wls94&amp;module=xkros","module=xkros")</f>
        <v>module=xkros</v>
      </c>
    </row>
    <row r="978" spans="1:7" ht="30" customHeight="1">
      <c r="A978" s="3" t="s">
        <v>4906</v>
      </c>
      <c r="B978" s="3" t="s">
        <v>2</v>
      </c>
      <c r="C978" s="3" t="s">
        <v>5893</v>
      </c>
      <c r="D978" s="3" t="s">
        <v>7866</v>
      </c>
      <c r="E978" s="12" t="s">
        <v>9498</v>
      </c>
      <c r="F978" s="6" t="str">
        <f t="shared" si="50"/>
        <v>module=kros</v>
      </c>
      <c r="G978" s="6" t="str">
        <f t="shared" si="51"/>
        <v>module=xkros</v>
      </c>
    </row>
    <row r="979" spans="1:7" ht="30" customHeight="1">
      <c r="A979" s="3" t="s">
        <v>4906</v>
      </c>
      <c r="B979" s="3" t="s">
        <v>2</v>
      </c>
      <c r="C979" s="3" t="s">
        <v>5894</v>
      </c>
      <c r="D979" s="3" t="s">
        <v>7867</v>
      </c>
      <c r="E979" s="12" t="s">
        <v>9499</v>
      </c>
      <c r="F979" s="6" t="str">
        <f t="shared" si="50"/>
        <v>module=kros</v>
      </c>
      <c r="G979" s="6" t="str">
        <f t="shared" si="51"/>
        <v>module=xkros</v>
      </c>
    </row>
    <row r="980" spans="1:7" ht="30" customHeight="1">
      <c r="A980" s="3" t="s">
        <v>4906</v>
      </c>
      <c r="B980" s="3" t="s">
        <v>2</v>
      </c>
      <c r="C980" s="3" t="s">
        <v>5895</v>
      </c>
      <c r="D980" s="3" t="s">
        <v>7868</v>
      </c>
      <c r="E980" s="12" t="s">
        <v>9500</v>
      </c>
      <c r="F980" s="6" t="str">
        <f t="shared" si="50"/>
        <v>module=kros</v>
      </c>
      <c r="G980" s="6" t="str">
        <f t="shared" si="51"/>
        <v>module=xkros</v>
      </c>
    </row>
    <row r="981" spans="1:7" ht="30" customHeight="1">
      <c r="A981" s="3" t="s">
        <v>4906</v>
      </c>
      <c r="B981" s="3" t="s">
        <v>2</v>
      </c>
      <c r="C981" s="3" t="s">
        <v>5896</v>
      </c>
      <c r="D981" s="3" t="s">
        <v>7869</v>
      </c>
      <c r="E981" s="12" t="s">
        <v>9501</v>
      </c>
      <c r="F981" s="6" t="str">
        <f t="shared" si="50"/>
        <v>module=kros</v>
      </c>
      <c r="G981" s="6" t="str">
        <f t="shared" si="51"/>
        <v>module=xkros</v>
      </c>
    </row>
    <row r="982" spans="1:7" ht="30" customHeight="1">
      <c r="A982" s="3" t="s">
        <v>4906</v>
      </c>
      <c r="B982" s="3" t="s">
        <v>2</v>
      </c>
      <c r="C982" s="3" t="s">
        <v>5897</v>
      </c>
      <c r="D982" s="3" t="s">
        <v>7870</v>
      </c>
      <c r="E982" s="12" t="s">
        <v>9502</v>
      </c>
      <c r="F982" s="6" t="str">
        <f t="shared" si="50"/>
        <v>module=kros</v>
      </c>
      <c r="G982" s="6" t="str">
        <f t="shared" si="51"/>
        <v>module=xkros</v>
      </c>
    </row>
    <row r="983" spans="1:7" ht="30" customHeight="1">
      <c r="A983" s="3" t="s">
        <v>4906</v>
      </c>
      <c r="B983" s="3" t="s">
        <v>2</v>
      </c>
      <c r="C983" s="3" t="s">
        <v>5898</v>
      </c>
      <c r="D983" s="3" t="s">
        <v>7871</v>
      </c>
      <c r="E983" s="12" t="s">
        <v>9503</v>
      </c>
      <c r="F983" s="6" t="str">
        <f t="shared" si="50"/>
        <v>module=kros</v>
      </c>
      <c r="G983" s="6" t="str">
        <f t="shared" si="51"/>
        <v>module=xkros</v>
      </c>
    </row>
    <row r="984" spans="1:7" ht="30" customHeight="1">
      <c r="A984" s="3" t="s">
        <v>4906</v>
      </c>
      <c r="B984" s="3" t="s">
        <v>2</v>
      </c>
      <c r="C984" s="3" t="s">
        <v>5899</v>
      </c>
      <c r="D984" s="3" t="s">
        <v>7872</v>
      </c>
      <c r="E984" s="12" t="s">
        <v>9504</v>
      </c>
      <c r="F984" s="6" t="str">
        <f t="shared" si="50"/>
        <v>module=kros</v>
      </c>
      <c r="G984" s="6" t="str">
        <f t="shared" si="51"/>
        <v>module=xkros</v>
      </c>
    </row>
    <row r="985" spans="1:7" ht="30" customHeight="1">
      <c r="A985" s="3" t="s">
        <v>4906</v>
      </c>
      <c r="B985" s="3" t="s">
        <v>2</v>
      </c>
      <c r="C985" s="3" t="s">
        <v>5900</v>
      </c>
      <c r="D985" s="3" t="s">
        <v>7873</v>
      </c>
      <c r="E985" s="12" t="s">
        <v>9505</v>
      </c>
      <c r="F985" s="6" t="str">
        <f t="shared" si="50"/>
        <v>module=kros</v>
      </c>
      <c r="G985" s="6" t="str">
        <f t="shared" si="51"/>
        <v>module=xkros</v>
      </c>
    </row>
    <row r="986" spans="1:7" ht="30" customHeight="1">
      <c r="A986" s="3" t="s">
        <v>4906</v>
      </c>
      <c r="B986" s="3" t="s">
        <v>2</v>
      </c>
      <c r="C986" s="3" t="s">
        <v>5901</v>
      </c>
      <c r="D986" s="3" t="s">
        <v>7874</v>
      </c>
      <c r="E986" s="12" t="s">
        <v>9506</v>
      </c>
      <c r="F986" s="6" t="str">
        <f t="shared" si="50"/>
        <v>module=kros</v>
      </c>
      <c r="G986" s="6" t="str">
        <f t="shared" si="51"/>
        <v>module=xkros</v>
      </c>
    </row>
    <row r="987" spans="1:7" ht="30" customHeight="1">
      <c r="A987" s="3" t="s">
        <v>4906</v>
      </c>
      <c r="B987" s="3" t="s">
        <v>2</v>
      </c>
      <c r="C987" s="3" t="s">
        <v>5902</v>
      </c>
      <c r="D987" s="3" t="s">
        <v>7875</v>
      </c>
      <c r="E987" s="12" t="s">
        <v>9507</v>
      </c>
      <c r="F987" s="6" t="str">
        <f t="shared" si="50"/>
        <v>module=kros</v>
      </c>
      <c r="G987" s="6" t="str">
        <f t="shared" si="51"/>
        <v>module=xkros</v>
      </c>
    </row>
    <row r="988" spans="1:7" ht="30" customHeight="1">
      <c r="A988" s="3" t="s">
        <v>4906</v>
      </c>
      <c r="B988" s="3" t="s">
        <v>2</v>
      </c>
      <c r="C988" s="3" t="s">
        <v>5903</v>
      </c>
      <c r="D988" s="3" t="s">
        <v>7876</v>
      </c>
      <c r="E988" s="12" t="s">
        <v>9508</v>
      </c>
      <c r="F988" s="6" t="str">
        <f t="shared" si="50"/>
        <v>module=kros</v>
      </c>
      <c r="G988" s="6" t="str">
        <f t="shared" si="51"/>
        <v>module=xkros</v>
      </c>
    </row>
    <row r="989" spans="1:7" ht="30" customHeight="1">
      <c r="A989" s="3" t="s">
        <v>4906</v>
      </c>
      <c r="B989" s="3" t="s">
        <v>2</v>
      </c>
      <c r="C989" s="3" t="s">
        <v>5904</v>
      </c>
      <c r="D989" s="3" t="s">
        <v>7877</v>
      </c>
      <c r="E989" s="12" t="s">
        <v>9509</v>
      </c>
      <c r="F989" s="6" t="str">
        <f t="shared" si="50"/>
        <v>module=kros</v>
      </c>
      <c r="G989" s="6" t="str">
        <f t="shared" si="51"/>
        <v>module=xkros</v>
      </c>
    </row>
    <row r="990" spans="1:7" ht="30" customHeight="1">
      <c r="A990" s="3" t="s">
        <v>4906</v>
      </c>
      <c r="B990" s="3" t="s">
        <v>2</v>
      </c>
      <c r="C990" s="3" t="s">
        <v>5905</v>
      </c>
      <c r="D990" s="3" t="s">
        <v>7878</v>
      </c>
      <c r="E990" s="12" t="s">
        <v>9510</v>
      </c>
      <c r="F990" s="6" t="str">
        <f t="shared" si="50"/>
        <v>module=kros</v>
      </c>
      <c r="G990" s="6" t="str">
        <f t="shared" si="51"/>
        <v>module=xkros</v>
      </c>
    </row>
    <row r="991" spans="1:7" ht="30" customHeight="1">
      <c r="A991" s="3" t="s">
        <v>4906</v>
      </c>
      <c r="B991" s="3" t="s">
        <v>2</v>
      </c>
      <c r="C991" s="3" t="s">
        <v>5906</v>
      </c>
      <c r="D991" s="3" t="s">
        <v>7879</v>
      </c>
      <c r="E991" s="12" t="s">
        <v>9511</v>
      </c>
      <c r="F991" s="6" t="str">
        <f t="shared" si="50"/>
        <v>module=kros</v>
      </c>
      <c r="G991" s="6" t="str">
        <f t="shared" si="51"/>
        <v>module=xkros</v>
      </c>
    </row>
    <row r="992" spans="1:7" ht="30" customHeight="1">
      <c r="A992" s="3" t="s">
        <v>4906</v>
      </c>
      <c r="B992" s="3" t="s">
        <v>2</v>
      </c>
      <c r="C992" s="3" t="s">
        <v>5907</v>
      </c>
      <c r="D992" s="3" t="s">
        <v>7880</v>
      </c>
      <c r="E992" s="12" t="s">
        <v>9512</v>
      </c>
      <c r="F992" s="6" t="str">
        <f t="shared" si="50"/>
        <v>module=kros</v>
      </c>
      <c r="G992" s="6" t="str">
        <f t="shared" si="51"/>
        <v>module=xkros</v>
      </c>
    </row>
    <row r="993" spans="1:7" ht="30" customHeight="1">
      <c r="A993" s="3" t="s">
        <v>4906</v>
      </c>
      <c r="B993" s="3" t="s">
        <v>2</v>
      </c>
      <c r="C993" s="3" t="s">
        <v>5908</v>
      </c>
      <c r="D993" s="3" t="s">
        <v>7881</v>
      </c>
      <c r="E993" s="12" t="s">
        <v>9513</v>
      </c>
      <c r="F993" s="6" t="str">
        <f t="shared" si="50"/>
        <v>module=kros</v>
      </c>
      <c r="G993" s="6" t="str">
        <f t="shared" si="51"/>
        <v>module=xkros</v>
      </c>
    </row>
    <row r="994" spans="1:7" ht="30" customHeight="1">
      <c r="A994" s="3" t="s">
        <v>4906</v>
      </c>
      <c r="B994" s="3" t="s">
        <v>2</v>
      </c>
      <c r="C994" s="3" t="s">
        <v>5909</v>
      </c>
      <c r="D994" s="3" t="s">
        <v>7882</v>
      </c>
      <c r="E994" s="12" t="s">
        <v>9514</v>
      </c>
      <c r="F994" s="6" t="str">
        <f t="shared" si="50"/>
        <v>module=kros</v>
      </c>
      <c r="G994" s="6" t="str">
        <f t="shared" si="51"/>
        <v>module=xkros</v>
      </c>
    </row>
    <row r="995" spans="1:7" ht="30" customHeight="1">
      <c r="A995" s="3" t="s">
        <v>4906</v>
      </c>
      <c r="B995" s="3" t="s">
        <v>2</v>
      </c>
      <c r="C995" s="3" t="s">
        <v>5910</v>
      </c>
      <c r="D995" s="3" t="s">
        <v>7883</v>
      </c>
      <c r="E995" s="12" t="s">
        <v>9515</v>
      </c>
      <c r="F995" s="6" t="str">
        <f t="shared" si="50"/>
        <v>module=kros</v>
      </c>
      <c r="G995" s="6" t="str">
        <f t="shared" si="51"/>
        <v>module=xkros</v>
      </c>
    </row>
    <row r="996" spans="1:7" ht="30" customHeight="1">
      <c r="A996" s="3" t="s">
        <v>4906</v>
      </c>
      <c r="B996" s="3" t="s">
        <v>2</v>
      </c>
      <c r="C996" s="3" t="s">
        <v>5911</v>
      </c>
      <c r="D996" s="3" t="s">
        <v>7884</v>
      </c>
      <c r="E996" s="12" t="s">
        <v>9516</v>
      </c>
      <c r="F996" s="6" t="str">
        <f t="shared" si="50"/>
        <v>module=kros</v>
      </c>
      <c r="G996" s="6" t="str">
        <f t="shared" si="51"/>
        <v>module=xkros</v>
      </c>
    </row>
    <row r="997" spans="1:7" ht="30" customHeight="1">
      <c r="A997" s="3" t="s">
        <v>4906</v>
      </c>
      <c r="B997" s="3" t="s">
        <v>2</v>
      </c>
      <c r="C997" s="3" t="s">
        <v>5912</v>
      </c>
      <c r="D997" s="3" t="s">
        <v>7885</v>
      </c>
      <c r="E997" s="12" t="s">
        <v>9517</v>
      </c>
      <c r="F997" s="6" t="str">
        <f t="shared" si="50"/>
        <v>module=kros</v>
      </c>
      <c r="G997" s="6" t="str">
        <f t="shared" si="51"/>
        <v>module=xkros</v>
      </c>
    </row>
    <row r="998" spans="1:7" ht="30" customHeight="1">
      <c r="A998" s="3" t="s">
        <v>4906</v>
      </c>
      <c r="B998" s="3" t="s">
        <v>2</v>
      </c>
      <c r="C998" s="3" t="s">
        <v>5913</v>
      </c>
      <c r="D998" s="3" t="s">
        <v>7886</v>
      </c>
      <c r="E998" s="12" t="s">
        <v>9518</v>
      </c>
      <c r="F998" s="6" t="str">
        <f t="shared" si="50"/>
        <v>module=kros</v>
      </c>
      <c r="G998" s="6" t="str">
        <f t="shared" si="51"/>
        <v>module=xkros</v>
      </c>
    </row>
    <row r="999" spans="1:7" ht="30" customHeight="1">
      <c r="A999" s="3" t="s">
        <v>4906</v>
      </c>
      <c r="B999" s="3" t="s">
        <v>2</v>
      </c>
      <c r="C999" s="3" t="s">
        <v>5914</v>
      </c>
      <c r="D999" s="3" t="s">
        <v>7887</v>
      </c>
      <c r="E999" s="12" t="s">
        <v>9519</v>
      </c>
      <c r="F999" s="6" t="str">
        <f t="shared" si="50"/>
        <v>module=kros</v>
      </c>
      <c r="G999" s="6" t="str">
        <f t="shared" si="51"/>
        <v>module=xkros</v>
      </c>
    </row>
    <row r="1000" spans="1:7" ht="30" customHeight="1">
      <c r="A1000" s="3" t="s">
        <v>4906</v>
      </c>
      <c r="B1000" s="3" t="s">
        <v>2</v>
      </c>
      <c r="C1000" s="3" t="s">
        <v>5915</v>
      </c>
      <c r="D1000" s="3" t="s">
        <v>7888</v>
      </c>
      <c r="E1000" s="12" t="s">
        <v>9520</v>
      </c>
      <c r="F1000" s="6" t="str">
        <f t="shared" si="50"/>
        <v>module=kros</v>
      </c>
      <c r="G1000" s="6" t="str">
        <f t="shared" si="51"/>
        <v>module=xkros</v>
      </c>
    </row>
    <row r="1001" spans="1:7" ht="30" customHeight="1">
      <c r="A1001" s="3" t="s">
        <v>4906</v>
      </c>
      <c r="B1001" s="3" t="s">
        <v>2</v>
      </c>
      <c r="C1001" s="3" t="s">
        <v>5916</v>
      </c>
      <c r="D1001" s="3" t="s">
        <v>7889</v>
      </c>
      <c r="E1001" s="12" t="s">
        <v>9521</v>
      </c>
      <c r="F1001" s="6" t="str">
        <f t="shared" si="50"/>
        <v>module=kros</v>
      </c>
      <c r="G1001" s="6" t="str">
        <f t="shared" si="51"/>
        <v>module=xkros</v>
      </c>
    </row>
    <row r="1002" spans="1:7" ht="30" customHeight="1">
      <c r="A1002" s="3" t="s">
        <v>4906</v>
      </c>
      <c r="B1002" s="3" t="s">
        <v>2</v>
      </c>
      <c r="C1002" s="3" t="s">
        <v>5917</v>
      </c>
      <c r="D1002" s="3" t="s">
        <v>7890</v>
      </c>
      <c r="E1002" s="12" t="s">
        <v>9522</v>
      </c>
      <c r="F1002" s="6" t="str">
        <f t="shared" si="50"/>
        <v>module=kros</v>
      </c>
      <c r="G1002" s="6" t="str">
        <f t="shared" si="51"/>
        <v>module=xkros</v>
      </c>
    </row>
    <row r="1003" spans="1:7" ht="30" customHeight="1">
      <c r="A1003" s="3" t="s">
        <v>4906</v>
      </c>
      <c r="B1003" s="3" t="s">
        <v>2</v>
      </c>
      <c r="C1003" s="3" t="s">
        <v>5918</v>
      </c>
      <c r="D1003" s="3" t="s">
        <v>7891</v>
      </c>
      <c r="E1003" s="12" t="s">
        <v>9523</v>
      </c>
      <c r="F1003" s="6" t="str">
        <f t="shared" si="50"/>
        <v>module=kros</v>
      </c>
      <c r="G1003" s="6" t="str">
        <f t="shared" si="51"/>
        <v>module=xkros</v>
      </c>
    </row>
    <row r="1004" spans="1:7" ht="30" customHeight="1">
      <c r="A1004" s="3" t="s">
        <v>4906</v>
      </c>
      <c r="B1004" s="3" t="s">
        <v>2</v>
      </c>
      <c r="C1004" s="3" t="s">
        <v>5919</v>
      </c>
      <c r="D1004" s="3" t="s">
        <v>7892</v>
      </c>
      <c r="E1004" s="12" t="s">
        <v>9524</v>
      </c>
      <c r="F1004" s="6" t="str">
        <f t="shared" si="50"/>
        <v>module=kros</v>
      </c>
      <c r="G1004" s="6" t="str">
        <f t="shared" si="51"/>
        <v>module=xkros</v>
      </c>
    </row>
    <row r="1005" spans="1:7" ht="30" customHeight="1">
      <c r="A1005" s="3" t="s">
        <v>4906</v>
      </c>
      <c r="B1005" s="3" t="s">
        <v>2</v>
      </c>
      <c r="C1005" s="3" t="s">
        <v>5920</v>
      </c>
      <c r="D1005" s="3" t="s">
        <v>7893</v>
      </c>
      <c r="E1005" s="12" t="s">
        <v>9525</v>
      </c>
      <c r="F1005" s="6" t="str">
        <f t="shared" si="50"/>
        <v>module=kros</v>
      </c>
      <c r="G1005" s="6" t="str">
        <f t="shared" si="51"/>
        <v>module=xkros</v>
      </c>
    </row>
    <row r="1006" spans="1:7" ht="30" customHeight="1">
      <c r="A1006" s="3" t="s">
        <v>4906</v>
      </c>
      <c r="B1006" s="3" t="s">
        <v>2</v>
      </c>
      <c r="C1006" s="3" t="s">
        <v>5921</v>
      </c>
      <c r="D1006" s="3" t="s">
        <v>7894</v>
      </c>
      <c r="E1006" s="12" t="s">
        <v>9526</v>
      </c>
      <c r="F1006" s="6" t="str">
        <f t="shared" si="50"/>
        <v>module=kros</v>
      </c>
      <c r="G1006" s="6" t="str">
        <f t="shared" si="51"/>
        <v>module=xkros</v>
      </c>
    </row>
    <row r="1007" spans="1:7" ht="30" customHeight="1">
      <c r="A1007" s="3" t="s">
        <v>4906</v>
      </c>
      <c r="B1007" s="3" t="s">
        <v>2</v>
      </c>
      <c r="C1007" s="3" t="s">
        <v>5922</v>
      </c>
      <c r="D1007" s="3" t="s">
        <v>7895</v>
      </c>
      <c r="E1007" s="12" t="s">
        <v>9527</v>
      </c>
      <c r="F1007" s="6" t="str">
        <f t="shared" si="50"/>
        <v>module=kros</v>
      </c>
      <c r="G1007" s="6" t="str">
        <f t="shared" si="51"/>
        <v>module=xkros</v>
      </c>
    </row>
    <row r="1008" spans="1:7" ht="30" customHeight="1">
      <c r="A1008" s="3" t="s">
        <v>4906</v>
      </c>
      <c r="B1008" s="3" t="s">
        <v>2</v>
      </c>
      <c r="C1008" s="3" t="s">
        <v>5923</v>
      </c>
      <c r="D1008" s="3" t="s">
        <v>7896</v>
      </c>
      <c r="E1008" s="12" t="s">
        <v>9528</v>
      </c>
      <c r="F1008" s="6" t="str">
        <f t="shared" si="50"/>
        <v>module=kros</v>
      </c>
      <c r="G1008" s="6" t="str">
        <f t="shared" si="51"/>
        <v>module=xkros</v>
      </c>
    </row>
    <row r="1009" spans="1:7" ht="30" customHeight="1">
      <c r="A1009" s="3" t="s">
        <v>4906</v>
      </c>
      <c r="B1009" s="3" t="s">
        <v>2</v>
      </c>
      <c r="C1009" s="3" t="s">
        <v>5924</v>
      </c>
      <c r="D1009" s="3" t="s">
        <v>7897</v>
      </c>
      <c r="E1009" s="12" t="s">
        <v>9529</v>
      </c>
      <c r="F1009" s="6" t="str">
        <f t="shared" si="50"/>
        <v>module=kros</v>
      </c>
      <c r="G1009" s="6" t="str">
        <f t="shared" ref="G1009:G1040" si="52">HYPERLINK("http://www.ssc.wisc.edu/wlsresearch/documentation/waves/?wave=wls94&amp;module=xkros","module=xkros")</f>
        <v>module=xkros</v>
      </c>
    </row>
    <row r="1010" spans="1:7" ht="30" customHeight="1">
      <c r="A1010" s="3" t="s">
        <v>4906</v>
      </c>
      <c r="B1010" s="3" t="s">
        <v>2</v>
      </c>
      <c r="C1010" s="3" t="s">
        <v>5925</v>
      </c>
      <c r="D1010" s="3" t="s">
        <v>7898</v>
      </c>
      <c r="E1010" s="12" t="s">
        <v>9530</v>
      </c>
      <c r="F1010" s="6" t="str">
        <f t="shared" si="50"/>
        <v>module=kros</v>
      </c>
      <c r="G1010" s="6" t="str">
        <f t="shared" si="52"/>
        <v>module=xkros</v>
      </c>
    </row>
    <row r="1011" spans="1:7" ht="30" customHeight="1">
      <c r="A1011" s="3" t="s">
        <v>4906</v>
      </c>
      <c r="B1011" s="3" t="s">
        <v>2</v>
      </c>
      <c r="C1011" s="3" t="s">
        <v>5926</v>
      </c>
      <c r="D1011" s="3" t="s">
        <v>7899</v>
      </c>
      <c r="E1011" s="12" t="s">
        <v>9531</v>
      </c>
      <c r="F1011" s="6" t="str">
        <f t="shared" si="50"/>
        <v>module=kros</v>
      </c>
      <c r="G1011" s="6" t="str">
        <f t="shared" si="52"/>
        <v>module=xkros</v>
      </c>
    </row>
    <row r="1012" spans="1:7" ht="30" customHeight="1">
      <c r="A1012" s="3" t="s">
        <v>4906</v>
      </c>
      <c r="B1012" s="3" t="s">
        <v>2</v>
      </c>
      <c r="C1012" s="3" t="s">
        <v>5927</v>
      </c>
      <c r="D1012" s="3" t="s">
        <v>7900</v>
      </c>
      <c r="E1012" s="12" t="s">
        <v>9532</v>
      </c>
      <c r="F1012" s="6" t="str">
        <f t="shared" si="50"/>
        <v>module=kros</v>
      </c>
      <c r="G1012" s="6" t="str">
        <f t="shared" si="52"/>
        <v>module=xkros</v>
      </c>
    </row>
    <row r="1013" spans="1:7" ht="30" customHeight="1">
      <c r="A1013" s="3" t="s">
        <v>4906</v>
      </c>
      <c r="B1013" s="3" t="s">
        <v>2</v>
      </c>
      <c r="C1013" s="3" t="s">
        <v>5928</v>
      </c>
      <c r="D1013" s="3" t="s">
        <v>7901</v>
      </c>
      <c r="E1013" s="12" t="s">
        <v>9533</v>
      </c>
      <c r="F1013" s="6" t="str">
        <f t="shared" si="50"/>
        <v>module=kros</v>
      </c>
      <c r="G1013" s="6" t="str">
        <f t="shared" si="52"/>
        <v>module=xkros</v>
      </c>
    </row>
    <row r="1014" spans="1:7" ht="30" customHeight="1">
      <c r="A1014" s="3" t="s">
        <v>4906</v>
      </c>
      <c r="B1014" s="3" t="s">
        <v>2</v>
      </c>
      <c r="C1014" s="3" t="s">
        <v>5929</v>
      </c>
      <c r="D1014" s="3" t="s">
        <v>7902</v>
      </c>
      <c r="E1014" s="12" t="s">
        <v>9534</v>
      </c>
      <c r="F1014" s="6" t="str">
        <f t="shared" si="50"/>
        <v>module=kros</v>
      </c>
      <c r="G1014" s="6" t="str">
        <f t="shared" si="52"/>
        <v>module=xkros</v>
      </c>
    </row>
    <row r="1015" spans="1:7" ht="30" customHeight="1">
      <c r="A1015" s="3" t="s">
        <v>4906</v>
      </c>
      <c r="B1015" s="3" t="s">
        <v>2</v>
      </c>
      <c r="C1015" s="3" t="s">
        <v>5930</v>
      </c>
      <c r="D1015" s="3" t="s">
        <v>7903</v>
      </c>
      <c r="E1015" s="12" t="s">
        <v>9535</v>
      </c>
      <c r="F1015" s="6" t="str">
        <f t="shared" si="50"/>
        <v>module=kros</v>
      </c>
      <c r="G1015" s="6" t="str">
        <f t="shared" si="52"/>
        <v>module=xkros</v>
      </c>
    </row>
    <row r="1016" spans="1:7" ht="30" customHeight="1">
      <c r="A1016" s="3" t="s">
        <v>4906</v>
      </c>
      <c r="B1016" s="3" t="s">
        <v>2</v>
      </c>
      <c r="C1016" s="3" t="s">
        <v>5931</v>
      </c>
      <c r="D1016" s="3" t="s">
        <v>7904</v>
      </c>
      <c r="E1016" s="12" t="s">
        <v>9536</v>
      </c>
      <c r="F1016" s="6" t="str">
        <f t="shared" si="50"/>
        <v>module=kros</v>
      </c>
      <c r="G1016" s="6" t="str">
        <f t="shared" si="52"/>
        <v>module=xkros</v>
      </c>
    </row>
    <row r="1017" spans="1:7" ht="30" customHeight="1">
      <c r="A1017" s="3" t="s">
        <v>4906</v>
      </c>
      <c r="B1017" s="3" t="s">
        <v>2</v>
      </c>
      <c r="C1017" s="3" t="s">
        <v>5932</v>
      </c>
      <c r="D1017" s="3" t="s">
        <v>7905</v>
      </c>
      <c r="E1017" s="12" t="s">
        <v>9537</v>
      </c>
      <c r="F1017" s="6" t="str">
        <f t="shared" si="50"/>
        <v>module=kros</v>
      </c>
      <c r="G1017" s="6" t="str">
        <f t="shared" si="52"/>
        <v>module=xkros</v>
      </c>
    </row>
    <row r="1018" spans="1:7" ht="30" customHeight="1">
      <c r="A1018" s="3" t="s">
        <v>4906</v>
      </c>
      <c r="B1018" s="3" t="s">
        <v>2</v>
      </c>
      <c r="C1018" s="3" t="s">
        <v>5933</v>
      </c>
      <c r="D1018" s="3" t="s">
        <v>7906</v>
      </c>
      <c r="E1018" s="12" t="s">
        <v>9538</v>
      </c>
      <c r="F1018" s="6" t="str">
        <f t="shared" si="50"/>
        <v>module=kros</v>
      </c>
      <c r="G1018" s="6" t="str">
        <f t="shared" si="52"/>
        <v>module=xkros</v>
      </c>
    </row>
    <row r="1019" spans="1:7" ht="30" customHeight="1">
      <c r="A1019" s="3" t="s">
        <v>4906</v>
      </c>
      <c r="B1019" s="3" t="s">
        <v>2</v>
      </c>
      <c r="C1019" s="3" t="s">
        <v>5934</v>
      </c>
      <c r="D1019" s="3" t="s">
        <v>7907</v>
      </c>
      <c r="E1019" s="12" t="s">
        <v>9539</v>
      </c>
      <c r="F1019" s="6" t="str">
        <f t="shared" si="50"/>
        <v>module=kros</v>
      </c>
      <c r="G1019" s="6" t="str">
        <f t="shared" si="52"/>
        <v>module=xkros</v>
      </c>
    </row>
    <row r="1020" spans="1:7" ht="30" customHeight="1">
      <c r="A1020" s="3" t="s">
        <v>4906</v>
      </c>
      <c r="B1020" s="3" t="s">
        <v>2</v>
      </c>
      <c r="C1020" s="3" t="s">
        <v>5935</v>
      </c>
      <c r="D1020" s="3" t="s">
        <v>7908</v>
      </c>
      <c r="E1020" s="12" t="s">
        <v>9540</v>
      </c>
      <c r="F1020" s="6" t="str">
        <f t="shared" si="50"/>
        <v>module=kros</v>
      </c>
      <c r="G1020" s="6" t="str">
        <f t="shared" si="52"/>
        <v>module=xkros</v>
      </c>
    </row>
    <row r="1021" spans="1:7" ht="30" customHeight="1">
      <c r="A1021" s="3" t="s">
        <v>4906</v>
      </c>
      <c r="B1021" s="3" t="s">
        <v>2</v>
      </c>
      <c r="C1021" s="3" t="s">
        <v>5936</v>
      </c>
      <c r="D1021" s="3" t="s">
        <v>7909</v>
      </c>
      <c r="E1021" s="12" t="s">
        <v>9541</v>
      </c>
      <c r="F1021" s="6" t="str">
        <f t="shared" si="50"/>
        <v>module=kros</v>
      </c>
      <c r="G1021" s="6" t="str">
        <f t="shared" si="52"/>
        <v>module=xkros</v>
      </c>
    </row>
    <row r="1022" spans="1:7" ht="30" customHeight="1">
      <c r="A1022" s="3" t="s">
        <v>4906</v>
      </c>
      <c r="B1022" s="3" t="s">
        <v>2</v>
      </c>
      <c r="C1022" s="3" t="s">
        <v>5937</v>
      </c>
      <c r="D1022" s="3" t="s">
        <v>7910</v>
      </c>
      <c r="E1022" s="12" t="s">
        <v>9542</v>
      </c>
      <c r="F1022" s="6" t="str">
        <f t="shared" si="50"/>
        <v>module=kros</v>
      </c>
      <c r="G1022" s="6" t="str">
        <f t="shared" si="52"/>
        <v>module=xkros</v>
      </c>
    </row>
    <row r="1023" spans="1:7" ht="30" customHeight="1">
      <c r="A1023" s="3" t="s">
        <v>4906</v>
      </c>
      <c r="B1023" s="3" t="s">
        <v>2</v>
      </c>
      <c r="C1023" s="3" t="s">
        <v>5938</v>
      </c>
      <c r="D1023" s="3" t="s">
        <v>7911</v>
      </c>
      <c r="E1023" s="12" t="s">
        <v>9543</v>
      </c>
      <c r="F1023" s="6" t="str">
        <f t="shared" si="50"/>
        <v>module=kros</v>
      </c>
      <c r="G1023" s="6" t="str">
        <f t="shared" si="52"/>
        <v>module=xkros</v>
      </c>
    </row>
    <row r="1024" spans="1:7" ht="30" customHeight="1">
      <c r="A1024" s="3" t="s">
        <v>4906</v>
      </c>
      <c r="B1024" s="3" t="s">
        <v>2</v>
      </c>
      <c r="C1024" s="3" t="s">
        <v>5939</v>
      </c>
      <c r="D1024" s="3" t="s">
        <v>7912</v>
      </c>
      <c r="E1024" s="12" t="s">
        <v>9544</v>
      </c>
      <c r="F1024" s="6" t="str">
        <f t="shared" si="50"/>
        <v>module=kros</v>
      </c>
      <c r="G1024" s="6" t="str">
        <f t="shared" si="52"/>
        <v>module=xkros</v>
      </c>
    </row>
    <row r="1025" spans="1:7" ht="30" customHeight="1">
      <c r="A1025" s="3" t="s">
        <v>4906</v>
      </c>
      <c r="B1025" s="3" t="s">
        <v>2</v>
      </c>
      <c r="C1025" s="3" t="s">
        <v>5940</v>
      </c>
      <c r="D1025" s="3" t="s">
        <v>7913</v>
      </c>
      <c r="E1025" s="12" t="s">
        <v>9545</v>
      </c>
      <c r="F1025" s="6" t="str">
        <f t="shared" si="50"/>
        <v>module=kros</v>
      </c>
      <c r="G1025" s="6" t="str">
        <f t="shared" si="52"/>
        <v>module=xkros</v>
      </c>
    </row>
    <row r="1026" spans="1:7" ht="30" customHeight="1">
      <c r="A1026" s="3" t="s">
        <v>4906</v>
      </c>
      <c r="B1026" s="3" t="s">
        <v>2</v>
      </c>
      <c r="C1026" s="3" t="s">
        <v>5941</v>
      </c>
      <c r="D1026" s="3" t="s">
        <v>7914</v>
      </c>
      <c r="E1026" s="12" t="s">
        <v>9546</v>
      </c>
      <c r="F1026" s="6" t="str">
        <f t="shared" si="50"/>
        <v>module=kros</v>
      </c>
      <c r="G1026" s="6" t="str">
        <f t="shared" si="52"/>
        <v>module=xkros</v>
      </c>
    </row>
    <row r="1027" spans="1:7" ht="30" customHeight="1">
      <c r="A1027" s="3" t="s">
        <v>4906</v>
      </c>
      <c r="B1027" s="3" t="s">
        <v>2</v>
      </c>
      <c r="C1027" s="3" t="s">
        <v>5942</v>
      </c>
      <c r="D1027" s="3" t="s">
        <v>7915</v>
      </c>
      <c r="E1027" s="12" t="s">
        <v>9547</v>
      </c>
      <c r="F1027" s="6" t="str">
        <f t="shared" si="50"/>
        <v>module=kros</v>
      </c>
      <c r="G1027" s="6" t="str">
        <f t="shared" si="52"/>
        <v>module=xkros</v>
      </c>
    </row>
    <row r="1028" spans="1:7" ht="30" customHeight="1">
      <c r="A1028" s="3" t="s">
        <v>4906</v>
      </c>
      <c r="B1028" s="3" t="s">
        <v>2</v>
      </c>
      <c r="C1028" s="3" t="s">
        <v>5943</v>
      </c>
      <c r="D1028" s="3" t="s">
        <v>7916</v>
      </c>
      <c r="E1028" s="12" t="s">
        <v>9548</v>
      </c>
      <c r="F1028" s="6" t="str">
        <f t="shared" si="50"/>
        <v>module=kros</v>
      </c>
      <c r="G1028" s="6" t="str">
        <f t="shared" si="52"/>
        <v>module=xkros</v>
      </c>
    </row>
    <row r="1029" spans="1:7" ht="30" customHeight="1">
      <c r="A1029" s="3" t="s">
        <v>4906</v>
      </c>
      <c r="B1029" s="3" t="s">
        <v>2</v>
      </c>
      <c r="C1029" s="3" t="s">
        <v>5944</v>
      </c>
      <c r="D1029" s="3" t="s">
        <v>7917</v>
      </c>
      <c r="E1029" s="12" t="s">
        <v>9549</v>
      </c>
      <c r="F1029" s="6" t="str">
        <f t="shared" si="50"/>
        <v>module=kros</v>
      </c>
      <c r="G1029" s="6" t="str">
        <f t="shared" si="52"/>
        <v>module=xkros</v>
      </c>
    </row>
    <row r="1030" spans="1:7" ht="30" customHeight="1">
      <c r="A1030" s="3" t="s">
        <v>4906</v>
      </c>
      <c r="B1030" s="3" t="s">
        <v>2</v>
      </c>
      <c r="C1030" s="3" t="s">
        <v>5945</v>
      </c>
      <c r="D1030" s="3" t="s">
        <v>7918</v>
      </c>
      <c r="E1030" s="12" t="s">
        <v>9550</v>
      </c>
      <c r="F1030" s="6" t="str">
        <f t="shared" si="50"/>
        <v>module=kros</v>
      </c>
      <c r="G1030" s="6" t="str">
        <f t="shared" si="52"/>
        <v>module=xkros</v>
      </c>
    </row>
    <row r="1031" spans="1:7" ht="30" customHeight="1">
      <c r="A1031" s="3" t="s">
        <v>4906</v>
      </c>
      <c r="B1031" s="3" t="s">
        <v>2</v>
      </c>
      <c r="C1031" s="3" t="s">
        <v>5946</v>
      </c>
      <c r="D1031" s="3" t="s">
        <v>7919</v>
      </c>
      <c r="E1031" s="12" t="s">
        <v>9551</v>
      </c>
      <c r="F1031" s="6" t="str">
        <f t="shared" si="50"/>
        <v>module=kros</v>
      </c>
      <c r="G1031" s="6" t="str">
        <f t="shared" si="52"/>
        <v>module=xkros</v>
      </c>
    </row>
    <row r="1032" spans="1:7" ht="30" customHeight="1">
      <c r="A1032" s="3" t="s">
        <v>4906</v>
      </c>
      <c r="B1032" s="3" t="s">
        <v>2</v>
      </c>
      <c r="C1032" s="3" t="s">
        <v>5947</v>
      </c>
      <c r="D1032" s="3" t="s">
        <v>7920</v>
      </c>
      <c r="E1032" s="12" t="s">
        <v>9552</v>
      </c>
      <c r="F1032" s="6" t="str">
        <f t="shared" si="50"/>
        <v>module=kros</v>
      </c>
      <c r="G1032" s="6" t="str">
        <f t="shared" si="52"/>
        <v>module=xkros</v>
      </c>
    </row>
    <row r="1033" spans="1:7" ht="30" customHeight="1">
      <c r="A1033" s="3" t="s">
        <v>4906</v>
      </c>
      <c r="B1033" s="3" t="s">
        <v>2</v>
      </c>
      <c r="C1033" s="3" t="s">
        <v>5948</v>
      </c>
      <c r="D1033" s="3" t="s">
        <v>7921</v>
      </c>
      <c r="E1033" s="12" t="s">
        <v>9553</v>
      </c>
      <c r="F1033" s="6" t="str">
        <f t="shared" si="50"/>
        <v>module=kros</v>
      </c>
      <c r="G1033" s="6" t="str">
        <f t="shared" si="52"/>
        <v>module=xkros</v>
      </c>
    </row>
    <row r="1034" spans="1:7" ht="30" customHeight="1">
      <c r="A1034" s="3" t="s">
        <v>4906</v>
      </c>
      <c r="B1034" s="3" t="s">
        <v>2</v>
      </c>
      <c r="C1034" s="3" t="s">
        <v>5949</v>
      </c>
      <c r="D1034" s="3" t="s">
        <v>7922</v>
      </c>
      <c r="E1034" s="12" t="s">
        <v>9554</v>
      </c>
      <c r="F1034" s="6" t="str">
        <f t="shared" si="50"/>
        <v>module=kros</v>
      </c>
      <c r="G1034" s="6" t="str">
        <f t="shared" si="52"/>
        <v>module=xkros</v>
      </c>
    </row>
    <row r="1035" spans="1:7" ht="30" customHeight="1">
      <c r="A1035" s="3" t="s">
        <v>4906</v>
      </c>
      <c r="B1035" s="3" t="s">
        <v>2</v>
      </c>
      <c r="C1035" s="3" t="s">
        <v>5950</v>
      </c>
      <c r="D1035" s="3" t="s">
        <v>7923</v>
      </c>
      <c r="E1035" s="12" t="s">
        <v>9555</v>
      </c>
      <c r="F1035" s="6" t="str">
        <f t="shared" si="50"/>
        <v>module=kros</v>
      </c>
      <c r="G1035" s="6" t="str">
        <f t="shared" si="52"/>
        <v>module=xkros</v>
      </c>
    </row>
    <row r="1036" spans="1:7" ht="30" customHeight="1">
      <c r="A1036" s="3" t="s">
        <v>4906</v>
      </c>
      <c r="B1036" s="3" t="s">
        <v>2</v>
      </c>
      <c r="C1036" s="3" t="s">
        <v>5951</v>
      </c>
      <c r="D1036" s="3" t="s">
        <v>7924</v>
      </c>
      <c r="E1036" s="12" t="s">
        <v>9556</v>
      </c>
      <c r="F1036" s="6" t="str">
        <f t="shared" si="50"/>
        <v>module=kros</v>
      </c>
      <c r="G1036" s="6" t="str">
        <f t="shared" si="52"/>
        <v>module=xkros</v>
      </c>
    </row>
    <row r="1037" spans="1:7" ht="30" customHeight="1">
      <c r="A1037" s="3" t="s">
        <v>4906</v>
      </c>
      <c r="B1037" s="3" t="s">
        <v>2</v>
      </c>
      <c r="C1037" s="3" t="s">
        <v>5952</v>
      </c>
      <c r="D1037" s="3" t="s">
        <v>7925</v>
      </c>
      <c r="E1037" s="12" t="s">
        <v>9557</v>
      </c>
      <c r="F1037" s="6" t="str">
        <f t="shared" si="50"/>
        <v>module=kros</v>
      </c>
      <c r="G1037" s="6" t="str">
        <f t="shared" si="52"/>
        <v>module=xkros</v>
      </c>
    </row>
    <row r="1038" spans="1:7" ht="30" customHeight="1">
      <c r="A1038" s="3" t="s">
        <v>4906</v>
      </c>
      <c r="B1038" s="3" t="s">
        <v>2</v>
      </c>
      <c r="C1038" s="3" t="s">
        <v>5953</v>
      </c>
      <c r="D1038" s="3" t="s">
        <v>7926</v>
      </c>
      <c r="E1038" s="12" t="s">
        <v>9558</v>
      </c>
      <c r="F1038" s="6" t="str">
        <f t="shared" si="50"/>
        <v>module=kros</v>
      </c>
      <c r="G1038" s="6" t="str">
        <f t="shared" si="52"/>
        <v>module=xkros</v>
      </c>
    </row>
    <row r="1039" spans="1:7" ht="30" customHeight="1">
      <c r="A1039" s="3" t="s">
        <v>4906</v>
      </c>
      <c r="B1039" s="3" t="s">
        <v>2</v>
      </c>
      <c r="C1039" s="3" t="s">
        <v>5954</v>
      </c>
      <c r="D1039" s="3" t="s">
        <v>7927</v>
      </c>
      <c r="E1039" s="12" t="s">
        <v>9559</v>
      </c>
      <c r="F1039" s="6" t="str">
        <f t="shared" si="50"/>
        <v>module=kros</v>
      </c>
      <c r="G1039" s="6" t="str">
        <f t="shared" si="52"/>
        <v>module=xkros</v>
      </c>
    </row>
    <row r="1040" spans="1:7" ht="30" customHeight="1">
      <c r="A1040" s="3" t="s">
        <v>4906</v>
      </c>
      <c r="B1040" s="3" t="s">
        <v>2</v>
      </c>
      <c r="C1040" s="3" t="s">
        <v>5955</v>
      </c>
      <c r="D1040" s="3" t="s">
        <v>7928</v>
      </c>
      <c r="E1040" s="12" t="s">
        <v>9560</v>
      </c>
      <c r="F1040" s="6" t="str">
        <f t="shared" si="50"/>
        <v>module=kros</v>
      </c>
      <c r="G1040" s="6" t="str">
        <f t="shared" si="52"/>
        <v>module=xkros</v>
      </c>
    </row>
    <row r="1041" spans="1:7" ht="30" customHeight="1">
      <c r="A1041" s="3" t="s">
        <v>4906</v>
      </c>
      <c r="B1041" s="3" t="s">
        <v>2</v>
      </c>
      <c r="C1041" s="3" t="s">
        <v>5956</v>
      </c>
      <c r="D1041" s="3" t="s">
        <v>7929</v>
      </c>
      <c r="E1041" s="12" t="s">
        <v>9561</v>
      </c>
      <c r="F1041" s="6" t="str">
        <f t="shared" ref="F1041:F1104" si="53">HYPERLINK("http://www.ssc.wisc.edu/wlsresearch/documentation/waves/?wave=wls92&amp;module=kros","module=kros")</f>
        <v>module=kros</v>
      </c>
      <c r="G1041" s="6" t="str">
        <f t="shared" ref="G1041:G1060" si="54">HYPERLINK("http://www.ssc.wisc.edu/wlsresearch/documentation/waves/?wave=wls94&amp;module=xkros","module=xkros")</f>
        <v>module=xkros</v>
      </c>
    </row>
    <row r="1042" spans="1:7" ht="30" customHeight="1">
      <c r="A1042" s="3" t="s">
        <v>4906</v>
      </c>
      <c r="B1042" s="3" t="s">
        <v>2</v>
      </c>
      <c r="C1042" s="3" t="s">
        <v>5957</v>
      </c>
      <c r="D1042" s="3" t="s">
        <v>7930</v>
      </c>
      <c r="E1042" s="12" t="s">
        <v>9562</v>
      </c>
      <c r="F1042" s="6" t="str">
        <f t="shared" si="53"/>
        <v>module=kros</v>
      </c>
      <c r="G1042" s="6" t="str">
        <f t="shared" si="54"/>
        <v>module=xkros</v>
      </c>
    </row>
    <row r="1043" spans="1:7" ht="30" customHeight="1">
      <c r="A1043" s="3" t="s">
        <v>4906</v>
      </c>
      <c r="B1043" s="3" t="s">
        <v>2</v>
      </c>
      <c r="C1043" s="3" t="s">
        <v>5958</v>
      </c>
      <c r="D1043" s="3" t="s">
        <v>7931</v>
      </c>
      <c r="E1043" s="12" t="s">
        <v>9563</v>
      </c>
      <c r="F1043" s="6" t="str">
        <f t="shared" si="53"/>
        <v>module=kros</v>
      </c>
      <c r="G1043" s="6" t="str">
        <f t="shared" si="54"/>
        <v>module=xkros</v>
      </c>
    </row>
    <row r="1044" spans="1:7" ht="30" customHeight="1">
      <c r="A1044" s="3" t="s">
        <v>4906</v>
      </c>
      <c r="B1044" s="3" t="s">
        <v>2</v>
      </c>
      <c r="C1044" s="3" t="s">
        <v>5959</v>
      </c>
      <c r="D1044" s="3" t="s">
        <v>7932</v>
      </c>
      <c r="E1044" s="12" t="s">
        <v>9564</v>
      </c>
      <c r="F1044" s="6" t="str">
        <f t="shared" si="53"/>
        <v>module=kros</v>
      </c>
      <c r="G1044" s="6" t="str">
        <f t="shared" si="54"/>
        <v>module=xkros</v>
      </c>
    </row>
    <row r="1045" spans="1:7" ht="30" customHeight="1">
      <c r="A1045" s="3" t="s">
        <v>4906</v>
      </c>
      <c r="B1045" s="3" t="s">
        <v>2</v>
      </c>
      <c r="C1045" s="3" t="s">
        <v>5960</v>
      </c>
      <c r="D1045" s="3" t="s">
        <v>7933</v>
      </c>
      <c r="E1045" s="12" t="s">
        <v>9565</v>
      </c>
      <c r="F1045" s="6" t="str">
        <f t="shared" si="53"/>
        <v>module=kros</v>
      </c>
      <c r="G1045" s="6" t="str">
        <f t="shared" si="54"/>
        <v>module=xkros</v>
      </c>
    </row>
    <row r="1046" spans="1:7" ht="30" customHeight="1">
      <c r="A1046" s="3" t="s">
        <v>4906</v>
      </c>
      <c r="B1046" s="3" t="s">
        <v>2</v>
      </c>
      <c r="C1046" s="3" t="s">
        <v>5961</v>
      </c>
      <c r="D1046" s="3" t="s">
        <v>7934</v>
      </c>
      <c r="E1046" s="12" t="s">
        <v>9566</v>
      </c>
      <c r="F1046" s="6" t="str">
        <f t="shared" si="53"/>
        <v>module=kros</v>
      </c>
      <c r="G1046" s="6" t="str">
        <f t="shared" si="54"/>
        <v>module=xkros</v>
      </c>
    </row>
    <row r="1047" spans="1:7" ht="30" customHeight="1">
      <c r="A1047" s="3" t="s">
        <v>4906</v>
      </c>
      <c r="B1047" s="3" t="s">
        <v>2</v>
      </c>
      <c r="C1047" s="3" t="s">
        <v>5962</v>
      </c>
      <c r="D1047" s="3" t="s">
        <v>7935</v>
      </c>
      <c r="E1047" s="12" t="s">
        <v>9567</v>
      </c>
      <c r="F1047" s="6" t="str">
        <f t="shared" si="53"/>
        <v>module=kros</v>
      </c>
      <c r="G1047" s="6" t="str">
        <f t="shared" si="54"/>
        <v>module=xkros</v>
      </c>
    </row>
    <row r="1048" spans="1:7" ht="30" customHeight="1">
      <c r="A1048" s="3" t="s">
        <v>4906</v>
      </c>
      <c r="B1048" s="3" t="s">
        <v>2</v>
      </c>
      <c r="C1048" s="3" t="s">
        <v>5963</v>
      </c>
      <c r="D1048" s="3" t="s">
        <v>7936</v>
      </c>
      <c r="E1048" s="12" t="s">
        <v>9568</v>
      </c>
      <c r="F1048" s="6" t="str">
        <f t="shared" si="53"/>
        <v>module=kros</v>
      </c>
      <c r="G1048" s="6" t="str">
        <f t="shared" si="54"/>
        <v>module=xkros</v>
      </c>
    </row>
    <row r="1049" spans="1:7" ht="30" customHeight="1">
      <c r="A1049" s="3" t="s">
        <v>4906</v>
      </c>
      <c r="B1049" s="3" t="s">
        <v>2</v>
      </c>
      <c r="C1049" s="3" t="s">
        <v>5964</v>
      </c>
      <c r="D1049" s="3" t="s">
        <v>7937</v>
      </c>
      <c r="E1049" s="12" t="s">
        <v>9569</v>
      </c>
      <c r="F1049" s="6" t="str">
        <f t="shared" si="53"/>
        <v>module=kros</v>
      </c>
      <c r="G1049" s="6" t="str">
        <f t="shared" si="54"/>
        <v>module=xkros</v>
      </c>
    </row>
    <row r="1050" spans="1:7" ht="30" customHeight="1">
      <c r="A1050" s="3" t="s">
        <v>4906</v>
      </c>
      <c r="B1050" s="3" t="s">
        <v>2</v>
      </c>
      <c r="C1050" s="3" t="s">
        <v>5965</v>
      </c>
      <c r="D1050" s="3" t="s">
        <v>7938</v>
      </c>
      <c r="E1050" s="12" t="s">
        <v>9570</v>
      </c>
      <c r="F1050" s="6" t="str">
        <f t="shared" si="53"/>
        <v>module=kros</v>
      </c>
      <c r="G1050" s="6" t="str">
        <f t="shared" si="54"/>
        <v>module=xkros</v>
      </c>
    </row>
    <row r="1051" spans="1:7" ht="30" customHeight="1">
      <c r="A1051" s="3" t="s">
        <v>4906</v>
      </c>
      <c r="B1051" s="3" t="s">
        <v>2</v>
      </c>
      <c r="C1051" s="3" t="s">
        <v>5966</v>
      </c>
      <c r="D1051" s="3" t="s">
        <v>7939</v>
      </c>
      <c r="E1051" s="12" t="s">
        <v>9571</v>
      </c>
      <c r="F1051" s="6" t="str">
        <f t="shared" si="53"/>
        <v>module=kros</v>
      </c>
      <c r="G1051" s="6" t="str">
        <f t="shared" si="54"/>
        <v>module=xkros</v>
      </c>
    </row>
    <row r="1052" spans="1:7" ht="30" customHeight="1">
      <c r="A1052" s="3" t="s">
        <v>4906</v>
      </c>
      <c r="B1052" s="3" t="s">
        <v>2</v>
      </c>
      <c r="C1052" s="3" t="s">
        <v>5967</v>
      </c>
      <c r="D1052" s="3" t="s">
        <v>7940</v>
      </c>
      <c r="E1052" s="12" t="s">
        <v>9572</v>
      </c>
      <c r="F1052" s="6" t="str">
        <f t="shared" si="53"/>
        <v>module=kros</v>
      </c>
      <c r="G1052" s="6" t="str">
        <f t="shared" si="54"/>
        <v>module=xkros</v>
      </c>
    </row>
    <row r="1053" spans="1:7" ht="30" customHeight="1">
      <c r="A1053" s="3" t="s">
        <v>4906</v>
      </c>
      <c r="B1053" s="3" t="s">
        <v>2</v>
      </c>
      <c r="C1053" s="3" t="s">
        <v>5968</v>
      </c>
      <c r="D1053" s="3" t="s">
        <v>7941</v>
      </c>
      <c r="E1053" s="12" t="s">
        <v>9573</v>
      </c>
      <c r="F1053" s="6" t="str">
        <f t="shared" si="53"/>
        <v>module=kros</v>
      </c>
      <c r="G1053" s="6" t="str">
        <f t="shared" si="54"/>
        <v>module=xkros</v>
      </c>
    </row>
    <row r="1054" spans="1:7" ht="30" customHeight="1">
      <c r="A1054" s="3" t="s">
        <v>4906</v>
      </c>
      <c r="B1054" s="3" t="s">
        <v>2</v>
      </c>
      <c r="C1054" s="3" t="s">
        <v>5969</v>
      </c>
      <c r="D1054" s="3" t="s">
        <v>7942</v>
      </c>
      <c r="E1054" s="12" t="s">
        <v>9574</v>
      </c>
      <c r="F1054" s="6" t="str">
        <f t="shared" si="53"/>
        <v>module=kros</v>
      </c>
      <c r="G1054" s="6" t="str">
        <f t="shared" si="54"/>
        <v>module=xkros</v>
      </c>
    </row>
    <row r="1055" spans="1:7" ht="30" customHeight="1">
      <c r="A1055" s="3" t="s">
        <v>4906</v>
      </c>
      <c r="B1055" s="3" t="s">
        <v>2</v>
      </c>
      <c r="C1055" s="3" t="s">
        <v>5970</v>
      </c>
      <c r="D1055" s="3" t="s">
        <v>7943</v>
      </c>
      <c r="E1055" s="12" t="s">
        <v>9575</v>
      </c>
      <c r="F1055" s="6" t="str">
        <f t="shared" si="53"/>
        <v>module=kros</v>
      </c>
      <c r="G1055" s="6" t="str">
        <f t="shared" si="54"/>
        <v>module=xkros</v>
      </c>
    </row>
    <row r="1056" spans="1:7" ht="30" customHeight="1">
      <c r="A1056" s="3" t="s">
        <v>4906</v>
      </c>
      <c r="B1056" s="3" t="s">
        <v>2</v>
      </c>
      <c r="C1056" s="3" t="s">
        <v>5971</v>
      </c>
      <c r="D1056" s="3" t="s">
        <v>7944</v>
      </c>
      <c r="E1056" s="12" t="s">
        <v>9576</v>
      </c>
      <c r="F1056" s="6" t="str">
        <f t="shared" si="53"/>
        <v>module=kros</v>
      </c>
      <c r="G1056" s="6" t="str">
        <f t="shared" si="54"/>
        <v>module=xkros</v>
      </c>
    </row>
    <row r="1057" spans="1:7" ht="30" customHeight="1">
      <c r="A1057" s="3" t="s">
        <v>4906</v>
      </c>
      <c r="B1057" s="3" t="s">
        <v>2</v>
      </c>
      <c r="C1057" s="3" t="s">
        <v>5972</v>
      </c>
      <c r="D1057" s="3" t="s">
        <v>7945</v>
      </c>
      <c r="E1057" s="12" t="s">
        <v>9577</v>
      </c>
      <c r="F1057" s="6" t="str">
        <f t="shared" si="53"/>
        <v>module=kros</v>
      </c>
      <c r="G1057" s="6" t="str">
        <f t="shared" si="54"/>
        <v>module=xkros</v>
      </c>
    </row>
    <row r="1058" spans="1:7" ht="30" customHeight="1">
      <c r="A1058" s="3" t="s">
        <v>4906</v>
      </c>
      <c r="B1058" s="3" t="s">
        <v>2</v>
      </c>
      <c r="C1058" s="3" t="s">
        <v>5973</v>
      </c>
      <c r="D1058" s="3" t="s">
        <v>7946</v>
      </c>
      <c r="E1058" s="12" t="s">
        <v>9578</v>
      </c>
      <c r="F1058" s="6" t="str">
        <f t="shared" si="53"/>
        <v>module=kros</v>
      </c>
      <c r="G1058" s="6" t="str">
        <f t="shared" si="54"/>
        <v>module=xkros</v>
      </c>
    </row>
    <row r="1059" spans="1:7" ht="30" customHeight="1">
      <c r="A1059" s="3" t="s">
        <v>4906</v>
      </c>
      <c r="B1059" s="3" t="s">
        <v>2</v>
      </c>
      <c r="C1059" s="3" t="s">
        <v>5974</v>
      </c>
      <c r="D1059" s="3" t="s">
        <v>7947</v>
      </c>
      <c r="E1059" s="12" t="s">
        <v>9579</v>
      </c>
      <c r="F1059" s="6" t="str">
        <f t="shared" si="53"/>
        <v>module=kros</v>
      </c>
      <c r="G1059" s="6" t="str">
        <f t="shared" si="54"/>
        <v>module=xkros</v>
      </c>
    </row>
    <row r="1060" spans="1:7" ht="30" customHeight="1">
      <c r="A1060" s="3" t="s">
        <v>4906</v>
      </c>
      <c r="B1060" s="3" t="s">
        <v>2</v>
      </c>
      <c r="C1060" s="3" t="s">
        <v>5975</v>
      </c>
      <c r="D1060" s="3" t="s">
        <v>7948</v>
      </c>
      <c r="E1060" s="12" t="s">
        <v>9580</v>
      </c>
      <c r="F1060" s="6" t="str">
        <f t="shared" si="53"/>
        <v>module=kros</v>
      </c>
      <c r="G1060" s="6" t="str">
        <f t="shared" si="54"/>
        <v>module=xkros</v>
      </c>
    </row>
    <row r="1061" spans="1:7" ht="30" customHeight="1">
      <c r="A1061" s="3" t="s">
        <v>4906</v>
      </c>
      <c r="B1061" s="3" t="s">
        <v>2</v>
      </c>
      <c r="C1061" s="3" t="s">
        <v>5976</v>
      </c>
      <c r="D1061" s="3" t="s">
        <v>7949</v>
      </c>
      <c r="E1061" s="12" t="s">
        <v>9581</v>
      </c>
      <c r="F1061" s="6" t="str">
        <f t="shared" si="53"/>
        <v>module=kros</v>
      </c>
      <c r="G1061" s="6" t="str">
        <f>HYPERLINK("http://www.ssc.wisc.edu/wlsresearch/documentation/waves/?wave=wls94&amp;module=xskid","module=xskid")</f>
        <v>module=xskid</v>
      </c>
    </row>
    <row r="1062" spans="1:7" ht="30" customHeight="1">
      <c r="A1062" s="3" t="s">
        <v>4906</v>
      </c>
      <c r="B1062" s="3" t="s">
        <v>2</v>
      </c>
      <c r="C1062" s="3" t="s">
        <v>5977</v>
      </c>
      <c r="D1062" s="3" t="s">
        <v>7950</v>
      </c>
      <c r="E1062" s="12" t="s">
        <v>9582</v>
      </c>
      <c r="F1062" s="6" t="str">
        <f t="shared" si="53"/>
        <v>module=kros</v>
      </c>
      <c r="G1062" s="6" t="str">
        <f>HYPERLINK("http://www.ssc.wisc.edu/wlsresearch/documentation/waves/?wave=wls94&amp;module=xskid","module=xskid")</f>
        <v>module=xskid</v>
      </c>
    </row>
    <row r="1063" spans="1:7" ht="30" customHeight="1">
      <c r="A1063" s="3" t="s">
        <v>4906</v>
      </c>
      <c r="B1063" s="3" t="s">
        <v>2</v>
      </c>
      <c r="C1063" s="3" t="s">
        <v>5978</v>
      </c>
      <c r="D1063" s="3" t="s">
        <v>7951</v>
      </c>
      <c r="E1063" s="12" t="s">
        <v>9583</v>
      </c>
      <c r="F1063" s="6" t="str">
        <f t="shared" si="53"/>
        <v>module=kros</v>
      </c>
      <c r="G1063" s="6" t="str">
        <f>HYPERLINK("http://www.ssc.wisc.edu/wlsresearch/documentation/waves/?wave=wls94&amp;module=xskid","module=xskid")</f>
        <v>module=xskid</v>
      </c>
    </row>
    <row r="1064" spans="1:7" ht="30" customHeight="1">
      <c r="A1064" s="3" t="s">
        <v>4906</v>
      </c>
      <c r="B1064" s="3" t="s">
        <v>2</v>
      </c>
      <c r="C1064" s="3" t="s">
        <v>5979</v>
      </c>
      <c r="D1064" s="3" t="s">
        <v>7952</v>
      </c>
      <c r="E1064" s="12" t="s">
        <v>9584</v>
      </c>
      <c r="F1064" s="6" t="str">
        <f t="shared" si="53"/>
        <v>module=kros</v>
      </c>
      <c r="G1064" s="6" t="str">
        <f>HYPERLINK("http://www.ssc.wisc.edu/wlsresearch/documentation/waves/?wave=wls94&amp;module=xskid","module=xskid")</f>
        <v>module=xskid</v>
      </c>
    </row>
    <row r="1065" spans="1:7" ht="30" customHeight="1">
      <c r="A1065" s="3" t="s">
        <v>4906</v>
      </c>
      <c r="B1065" s="3" t="s">
        <v>2</v>
      </c>
      <c r="C1065" s="3" t="s">
        <v>5980</v>
      </c>
      <c r="D1065" s="3" t="s">
        <v>7953</v>
      </c>
      <c r="E1065" s="12" t="s">
        <v>9585</v>
      </c>
      <c r="F1065" s="6" t="str">
        <f t="shared" si="53"/>
        <v>module=kros</v>
      </c>
      <c r="G1065" s="6" t="str">
        <f>HYPERLINK("http://www.ssc.wisc.edu/wlsresearch/documentation/waves/?wave=wls94&amp;module=xkros","module=xkros")</f>
        <v>module=xkros</v>
      </c>
    </row>
    <row r="1066" spans="1:7" ht="30" customHeight="1">
      <c r="A1066" s="3" t="s">
        <v>4906</v>
      </c>
      <c r="B1066" s="3" t="s">
        <v>2</v>
      </c>
      <c r="C1066" s="3" t="s">
        <v>5981</v>
      </c>
      <c r="D1066" s="3" t="s">
        <v>7954</v>
      </c>
      <c r="E1066" s="12" t="s">
        <v>9586</v>
      </c>
      <c r="F1066" s="6" t="str">
        <f t="shared" si="53"/>
        <v>module=kros</v>
      </c>
      <c r="G1066" s="6" t="str">
        <f>HYPERLINK("http://www.ssc.wisc.edu/wlsresearch/documentation/waves/?wave=wls94&amp;module=xkros","module=xkros")</f>
        <v>module=xkros</v>
      </c>
    </row>
    <row r="1067" spans="1:7" ht="30" customHeight="1">
      <c r="A1067" s="3" t="s">
        <v>4906</v>
      </c>
      <c r="B1067" s="3" t="s">
        <v>3</v>
      </c>
      <c r="C1067" s="3" t="s">
        <v>5982</v>
      </c>
      <c r="D1067" s="3" t="s">
        <v>5982</v>
      </c>
      <c r="E1067" s="12" t="s">
        <v>9587</v>
      </c>
      <c r="F1067" s="6" t="str">
        <f t="shared" si="53"/>
        <v>module=kros</v>
      </c>
      <c r="G1067" s="3" t="s">
        <v>114</v>
      </c>
    </row>
    <row r="1068" spans="1:7" ht="30" customHeight="1">
      <c r="A1068" s="3" t="s">
        <v>4906</v>
      </c>
      <c r="B1068" s="3" t="s">
        <v>3</v>
      </c>
      <c r="C1068" s="3" t="s">
        <v>5983</v>
      </c>
      <c r="D1068" s="3" t="s">
        <v>5983</v>
      </c>
      <c r="E1068" s="12" t="s">
        <v>9588</v>
      </c>
      <c r="F1068" s="6" t="str">
        <f t="shared" si="53"/>
        <v>module=kros</v>
      </c>
      <c r="G1068" s="3" t="s">
        <v>114</v>
      </c>
    </row>
    <row r="1069" spans="1:7" ht="30" customHeight="1">
      <c r="A1069" s="3" t="s">
        <v>4906</v>
      </c>
      <c r="B1069" s="3" t="s">
        <v>3</v>
      </c>
      <c r="C1069" s="3" t="s">
        <v>5984</v>
      </c>
      <c r="D1069" s="3" t="s">
        <v>5984</v>
      </c>
      <c r="E1069" s="12" t="s">
        <v>9589</v>
      </c>
      <c r="F1069" s="6" t="str">
        <f t="shared" si="53"/>
        <v>module=kros</v>
      </c>
      <c r="G1069" s="3" t="s">
        <v>114</v>
      </c>
    </row>
    <row r="1070" spans="1:7" ht="30" customHeight="1">
      <c r="A1070" s="3" t="s">
        <v>4906</v>
      </c>
      <c r="B1070" s="3" t="s">
        <v>3</v>
      </c>
      <c r="C1070" s="3" t="s">
        <v>5985</v>
      </c>
      <c r="D1070" s="3" t="s">
        <v>5985</v>
      </c>
      <c r="E1070" s="12" t="s">
        <v>9590</v>
      </c>
      <c r="F1070" s="6" t="str">
        <f t="shared" si="53"/>
        <v>module=kros</v>
      </c>
      <c r="G1070" s="3" t="s">
        <v>114</v>
      </c>
    </row>
    <row r="1071" spans="1:7" ht="30" customHeight="1">
      <c r="A1071" s="3" t="s">
        <v>4906</v>
      </c>
      <c r="B1071" s="3" t="s">
        <v>3</v>
      </c>
      <c r="C1071" s="3" t="s">
        <v>5986</v>
      </c>
      <c r="D1071" s="3" t="s">
        <v>5986</v>
      </c>
      <c r="E1071" s="12" t="s">
        <v>9591</v>
      </c>
      <c r="F1071" s="6" t="str">
        <f t="shared" si="53"/>
        <v>module=kros</v>
      </c>
      <c r="G1071" s="3" t="s">
        <v>114</v>
      </c>
    </row>
    <row r="1072" spans="1:7" ht="30" customHeight="1">
      <c r="A1072" s="3" t="s">
        <v>4906</v>
      </c>
      <c r="B1072" s="3" t="s">
        <v>3</v>
      </c>
      <c r="C1072" s="3" t="s">
        <v>5987</v>
      </c>
      <c r="D1072" s="3" t="s">
        <v>5987</v>
      </c>
      <c r="E1072" s="12" t="s">
        <v>9592</v>
      </c>
      <c r="F1072" s="6" t="str">
        <f t="shared" si="53"/>
        <v>module=kros</v>
      </c>
      <c r="G1072" s="3" t="s">
        <v>114</v>
      </c>
    </row>
    <row r="1073" spans="1:7" ht="30" customHeight="1">
      <c r="A1073" s="3" t="s">
        <v>4906</v>
      </c>
      <c r="B1073" s="3" t="s">
        <v>3</v>
      </c>
      <c r="C1073" s="3" t="s">
        <v>5988</v>
      </c>
      <c r="D1073" s="3" t="s">
        <v>5988</v>
      </c>
      <c r="E1073" s="12" t="s">
        <v>9593</v>
      </c>
      <c r="F1073" s="6" t="str">
        <f t="shared" si="53"/>
        <v>module=kros</v>
      </c>
      <c r="G1073" s="3" t="s">
        <v>114</v>
      </c>
    </row>
    <row r="1074" spans="1:7" ht="30" customHeight="1">
      <c r="A1074" s="3" t="s">
        <v>4906</v>
      </c>
      <c r="B1074" s="3" t="s">
        <v>3</v>
      </c>
      <c r="C1074" s="3" t="s">
        <v>5989</v>
      </c>
      <c r="D1074" s="3" t="s">
        <v>5989</v>
      </c>
      <c r="E1074" s="12" t="s">
        <v>9594</v>
      </c>
      <c r="F1074" s="6" t="str">
        <f t="shared" si="53"/>
        <v>module=kros</v>
      </c>
      <c r="G1074" s="3" t="s">
        <v>114</v>
      </c>
    </row>
    <row r="1075" spans="1:7" ht="30" customHeight="1">
      <c r="A1075" s="3" t="s">
        <v>4906</v>
      </c>
      <c r="B1075" s="3" t="s">
        <v>3</v>
      </c>
      <c r="C1075" s="3" t="s">
        <v>5990</v>
      </c>
      <c r="D1075" s="3" t="s">
        <v>5990</v>
      </c>
      <c r="E1075" s="12" t="s">
        <v>9595</v>
      </c>
      <c r="F1075" s="6" t="str">
        <f t="shared" si="53"/>
        <v>module=kros</v>
      </c>
      <c r="G1075" s="3" t="s">
        <v>114</v>
      </c>
    </row>
    <row r="1076" spans="1:7" ht="30" customHeight="1">
      <c r="A1076" s="3" t="s">
        <v>4906</v>
      </c>
      <c r="B1076" s="3" t="s">
        <v>3</v>
      </c>
      <c r="C1076" s="3" t="s">
        <v>5991</v>
      </c>
      <c r="D1076" s="3" t="s">
        <v>5991</v>
      </c>
      <c r="E1076" s="12" t="s">
        <v>9596</v>
      </c>
      <c r="F1076" s="6" t="str">
        <f t="shared" si="53"/>
        <v>module=kros</v>
      </c>
      <c r="G1076" s="3" t="s">
        <v>114</v>
      </c>
    </row>
    <row r="1077" spans="1:7" ht="30" customHeight="1">
      <c r="A1077" s="3" t="s">
        <v>4906</v>
      </c>
      <c r="B1077" s="3" t="s">
        <v>3</v>
      </c>
      <c r="C1077" s="3" t="s">
        <v>5992</v>
      </c>
      <c r="D1077" s="3" t="s">
        <v>5992</v>
      </c>
      <c r="E1077" s="12" t="s">
        <v>9597</v>
      </c>
      <c r="F1077" s="6" t="str">
        <f t="shared" si="53"/>
        <v>module=kros</v>
      </c>
      <c r="G1077" s="3" t="s">
        <v>114</v>
      </c>
    </row>
    <row r="1078" spans="1:7" ht="30" customHeight="1">
      <c r="A1078" s="3" t="s">
        <v>4906</v>
      </c>
      <c r="B1078" s="3" t="s">
        <v>3</v>
      </c>
      <c r="C1078" s="3" t="s">
        <v>5993</v>
      </c>
      <c r="D1078" s="3" t="s">
        <v>5993</v>
      </c>
      <c r="E1078" s="12" t="s">
        <v>9598</v>
      </c>
      <c r="F1078" s="6" t="str">
        <f t="shared" si="53"/>
        <v>module=kros</v>
      </c>
      <c r="G1078" s="3" t="s">
        <v>114</v>
      </c>
    </row>
    <row r="1079" spans="1:7" ht="30" customHeight="1">
      <c r="A1079" s="3" t="s">
        <v>4906</v>
      </c>
      <c r="B1079" s="3" t="s">
        <v>3</v>
      </c>
      <c r="C1079" s="3" t="s">
        <v>5994</v>
      </c>
      <c r="D1079" s="3" t="s">
        <v>5994</v>
      </c>
      <c r="E1079" s="12" t="s">
        <v>9599</v>
      </c>
      <c r="F1079" s="6" t="str">
        <f t="shared" si="53"/>
        <v>module=kros</v>
      </c>
      <c r="G1079" s="3" t="s">
        <v>114</v>
      </c>
    </row>
    <row r="1080" spans="1:7" ht="30" customHeight="1">
      <c r="A1080" s="3" t="s">
        <v>4906</v>
      </c>
      <c r="B1080" s="3" t="s">
        <v>3</v>
      </c>
      <c r="C1080" s="3" t="s">
        <v>5995</v>
      </c>
      <c r="D1080" s="3" t="s">
        <v>5995</v>
      </c>
      <c r="E1080" s="12" t="s">
        <v>9600</v>
      </c>
      <c r="F1080" s="6" t="str">
        <f t="shared" si="53"/>
        <v>module=kros</v>
      </c>
      <c r="G1080" s="3" t="s">
        <v>114</v>
      </c>
    </row>
    <row r="1081" spans="1:7" ht="30" customHeight="1">
      <c r="A1081" s="3" t="s">
        <v>4906</v>
      </c>
      <c r="B1081" s="3" t="s">
        <v>3</v>
      </c>
      <c r="C1081" s="3" t="s">
        <v>5996</v>
      </c>
      <c r="D1081" s="3" t="s">
        <v>5996</v>
      </c>
      <c r="E1081" s="12" t="s">
        <v>9601</v>
      </c>
      <c r="F1081" s="6" t="str">
        <f t="shared" si="53"/>
        <v>module=kros</v>
      </c>
      <c r="G1081" s="3" t="s">
        <v>114</v>
      </c>
    </row>
    <row r="1082" spans="1:7" ht="30" customHeight="1">
      <c r="A1082" s="3" t="s">
        <v>4906</v>
      </c>
      <c r="B1082" s="3" t="s">
        <v>3</v>
      </c>
      <c r="C1082" s="3" t="s">
        <v>5997</v>
      </c>
      <c r="D1082" s="3" t="s">
        <v>5997</v>
      </c>
      <c r="E1082" s="12" t="s">
        <v>9602</v>
      </c>
      <c r="F1082" s="6" t="str">
        <f t="shared" si="53"/>
        <v>module=kros</v>
      </c>
      <c r="G1082" s="3" t="s">
        <v>114</v>
      </c>
    </row>
    <row r="1083" spans="1:7" ht="30" customHeight="1">
      <c r="A1083" s="3" t="s">
        <v>4906</v>
      </c>
      <c r="B1083" s="3" t="s">
        <v>3</v>
      </c>
      <c r="C1083" s="3" t="s">
        <v>5998</v>
      </c>
      <c r="D1083" s="3" t="s">
        <v>5998</v>
      </c>
      <c r="E1083" s="12" t="s">
        <v>9603</v>
      </c>
      <c r="F1083" s="6" t="str">
        <f t="shared" si="53"/>
        <v>module=kros</v>
      </c>
      <c r="G1083" s="3" t="s">
        <v>114</v>
      </c>
    </row>
    <row r="1084" spans="1:7" ht="30" customHeight="1">
      <c r="A1084" s="3" t="s">
        <v>4906</v>
      </c>
      <c r="B1084" s="3" t="s">
        <v>3</v>
      </c>
      <c r="C1084" s="3" t="s">
        <v>5999</v>
      </c>
      <c r="D1084" s="3" t="s">
        <v>5999</v>
      </c>
      <c r="E1084" s="12" t="s">
        <v>9604</v>
      </c>
      <c r="F1084" s="6" t="str">
        <f t="shared" si="53"/>
        <v>module=kros</v>
      </c>
      <c r="G1084" s="3" t="s">
        <v>114</v>
      </c>
    </row>
    <row r="1085" spans="1:7" ht="30" customHeight="1">
      <c r="A1085" s="3" t="s">
        <v>4906</v>
      </c>
      <c r="B1085" s="3" t="s">
        <v>3</v>
      </c>
      <c r="C1085" s="3" t="s">
        <v>6000</v>
      </c>
      <c r="D1085" s="3" t="s">
        <v>6000</v>
      </c>
      <c r="E1085" s="12" t="s">
        <v>9605</v>
      </c>
      <c r="F1085" s="6" t="str">
        <f t="shared" si="53"/>
        <v>module=kros</v>
      </c>
      <c r="G1085" s="3" t="s">
        <v>114</v>
      </c>
    </row>
    <row r="1086" spans="1:7" ht="30" customHeight="1">
      <c r="A1086" s="3" t="s">
        <v>4906</v>
      </c>
      <c r="B1086" s="3" t="s">
        <v>3</v>
      </c>
      <c r="C1086" s="3" t="s">
        <v>6001</v>
      </c>
      <c r="D1086" s="3" t="s">
        <v>6001</v>
      </c>
      <c r="E1086" s="12" t="s">
        <v>9606</v>
      </c>
      <c r="F1086" s="6" t="str">
        <f t="shared" si="53"/>
        <v>module=kros</v>
      </c>
      <c r="G1086" s="3" t="s">
        <v>114</v>
      </c>
    </row>
    <row r="1087" spans="1:7" ht="30" customHeight="1">
      <c r="A1087" s="3" t="s">
        <v>4906</v>
      </c>
      <c r="B1087" s="3" t="s">
        <v>3</v>
      </c>
      <c r="C1087" s="3" t="s">
        <v>6002</v>
      </c>
      <c r="D1087" s="3" t="s">
        <v>6002</v>
      </c>
      <c r="E1087" s="12" t="s">
        <v>9607</v>
      </c>
      <c r="F1087" s="6" t="str">
        <f t="shared" si="53"/>
        <v>module=kros</v>
      </c>
      <c r="G1087" s="3" t="s">
        <v>114</v>
      </c>
    </row>
    <row r="1088" spans="1:7" ht="30" customHeight="1">
      <c r="A1088" s="3" t="s">
        <v>4906</v>
      </c>
      <c r="B1088" s="3" t="s">
        <v>3</v>
      </c>
      <c r="C1088" s="3" t="s">
        <v>6003</v>
      </c>
      <c r="D1088" s="3" t="s">
        <v>6003</v>
      </c>
      <c r="E1088" s="12" t="s">
        <v>9608</v>
      </c>
      <c r="F1088" s="6" t="str">
        <f t="shared" si="53"/>
        <v>module=kros</v>
      </c>
      <c r="G1088" s="3" t="s">
        <v>114</v>
      </c>
    </row>
    <row r="1089" spans="1:7" ht="30" customHeight="1">
      <c r="A1089" s="3" t="s">
        <v>4906</v>
      </c>
      <c r="B1089" s="3" t="s">
        <v>3</v>
      </c>
      <c r="C1089" s="3" t="s">
        <v>6004</v>
      </c>
      <c r="D1089" s="3" t="s">
        <v>6004</v>
      </c>
      <c r="E1089" s="12" t="s">
        <v>9609</v>
      </c>
      <c r="F1089" s="6" t="str">
        <f t="shared" si="53"/>
        <v>module=kros</v>
      </c>
      <c r="G1089" s="3" t="s">
        <v>114</v>
      </c>
    </row>
    <row r="1090" spans="1:7" ht="30" customHeight="1">
      <c r="A1090" s="3" t="s">
        <v>4906</v>
      </c>
      <c r="B1090" s="3" t="s">
        <v>3</v>
      </c>
      <c r="C1090" s="3" t="s">
        <v>6005</v>
      </c>
      <c r="D1090" s="3" t="s">
        <v>6005</v>
      </c>
      <c r="E1090" s="12" t="s">
        <v>9610</v>
      </c>
      <c r="F1090" s="6" t="str">
        <f t="shared" si="53"/>
        <v>module=kros</v>
      </c>
      <c r="G1090" s="3" t="s">
        <v>114</v>
      </c>
    </row>
    <row r="1091" spans="1:7" ht="30" customHeight="1">
      <c r="A1091" s="3" t="s">
        <v>4906</v>
      </c>
      <c r="B1091" s="3" t="s">
        <v>3</v>
      </c>
      <c r="C1091" s="3" t="s">
        <v>6006</v>
      </c>
      <c r="D1091" s="3" t="s">
        <v>6006</v>
      </c>
      <c r="E1091" s="12" t="s">
        <v>9611</v>
      </c>
      <c r="F1091" s="6" t="str">
        <f t="shared" si="53"/>
        <v>module=kros</v>
      </c>
      <c r="G1091" s="3" t="s">
        <v>114</v>
      </c>
    </row>
    <row r="1092" spans="1:7" ht="30" customHeight="1">
      <c r="A1092" s="3" t="s">
        <v>4906</v>
      </c>
      <c r="B1092" s="3" t="s">
        <v>3</v>
      </c>
      <c r="C1092" s="3" t="s">
        <v>6007</v>
      </c>
      <c r="D1092" s="3" t="s">
        <v>6007</v>
      </c>
      <c r="E1092" s="12" t="s">
        <v>9612</v>
      </c>
      <c r="F1092" s="6" t="str">
        <f t="shared" si="53"/>
        <v>module=kros</v>
      </c>
      <c r="G1092" s="3" t="s">
        <v>114</v>
      </c>
    </row>
    <row r="1093" spans="1:7" ht="30" customHeight="1">
      <c r="A1093" s="3" t="s">
        <v>4906</v>
      </c>
      <c r="B1093" s="3" t="s">
        <v>3</v>
      </c>
      <c r="C1093" s="3" t="s">
        <v>6008</v>
      </c>
      <c r="D1093" s="3" t="s">
        <v>6008</v>
      </c>
      <c r="E1093" s="12" t="s">
        <v>9613</v>
      </c>
      <c r="F1093" s="6" t="str">
        <f t="shared" si="53"/>
        <v>module=kros</v>
      </c>
      <c r="G1093" s="3" t="s">
        <v>114</v>
      </c>
    </row>
    <row r="1094" spans="1:7" ht="30" customHeight="1">
      <c r="A1094" s="3" t="s">
        <v>4906</v>
      </c>
      <c r="B1094" s="3" t="s">
        <v>3</v>
      </c>
      <c r="C1094" s="3" t="s">
        <v>6009</v>
      </c>
      <c r="D1094" s="3" t="s">
        <v>6009</v>
      </c>
      <c r="E1094" s="12" t="s">
        <v>9614</v>
      </c>
      <c r="F1094" s="6" t="str">
        <f t="shared" si="53"/>
        <v>module=kros</v>
      </c>
      <c r="G1094" s="3" t="s">
        <v>114</v>
      </c>
    </row>
    <row r="1095" spans="1:7" ht="30" customHeight="1">
      <c r="A1095" s="3" t="s">
        <v>4906</v>
      </c>
      <c r="B1095" s="3" t="s">
        <v>3</v>
      </c>
      <c r="C1095" s="3" t="s">
        <v>6010</v>
      </c>
      <c r="D1095" s="3" t="s">
        <v>6010</v>
      </c>
      <c r="E1095" s="12" t="s">
        <v>9615</v>
      </c>
      <c r="F1095" s="6" t="str">
        <f t="shared" si="53"/>
        <v>module=kros</v>
      </c>
      <c r="G1095" s="3" t="s">
        <v>114</v>
      </c>
    </row>
    <row r="1096" spans="1:7" ht="30" customHeight="1">
      <c r="A1096" s="3" t="s">
        <v>4906</v>
      </c>
      <c r="B1096" s="3" t="s">
        <v>3</v>
      </c>
      <c r="C1096" s="3" t="s">
        <v>6011</v>
      </c>
      <c r="D1096" s="3" t="s">
        <v>6011</v>
      </c>
      <c r="E1096" s="12" t="s">
        <v>9616</v>
      </c>
      <c r="F1096" s="6" t="str">
        <f t="shared" si="53"/>
        <v>module=kros</v>
      </c>
      <c r="G1096" s="3" t="s">
        <v>114</v>
      </c>
    </row>
    <row r="1097" spans="1:7" ht="30" customHeight="1">
      <c r="A1097" s="3" t="s">
        <v>4906</v>
      </c>
      <c r="B1097" s="3" t="s">
        <v>3</v>
      </c>
      <c r="C1097" s="3" t="s">
        <v>6012</v>
      </c>
      <c r="D1097" s="3" t="s">
        <v>6012</v>
      </c>
      <c r="E1097" s="12" t="s">
        <v>9617</v>
      </c>
      <c r="F1097" s="6" t="str">
        <f t="shared" si="53"/>
        <v>module=kros</v>
      </c>
      <c r="G1097" s="3" t="s">
        <v>114</v>
      </c>
    </row>
    <row r="1098" spans="1:7" ht="30" customHeight="1">
      <c r="A1098" s="3" t="s">
        <v>4906</v>
      </c>
      <c r="B1098" s="3" t="s">
        <v>3</v>
      </c>
      <c r="C1098" s="3" t="s">
        <v>6013</v>
      </c>
      <c r="D1098" s="3" t="s">
        <v>6013</v>
      </c>
      <c r="E1098" s="12" t="s">
        <v>9618</v>
      </c>
      <c r="F1098" s="6" t="str">
        <f t="shared" si="53"/>
        <v>module=kros</v>
      </c>
      <c r="G1098" s="3" t="s">
        <v>114</v>
      </c>
    </row>
    <row r="1099" spans="1:7" ht="30" customHeight="1">
      <c r="A1099" s="3" t="s">
        <v>4906</v>
      </c>
      <c r="B1099" s="3" t="s">
        <v>3</v>
      </c>
      <c r="C1099" s="3" t="s">
        <v>6014</v>
      </c>
      <c r="D1099" s="3" t="s">
        <v>6014</v>
      </c>
      <c r="E1099" s="12" t="s">
        <v>9619</v>
      </c>
      <c r="F1099" s="6" t="str">
        <f t="shared" si="53"/>
        <v>module=kros</v>
      </c>
      <c r="G1099" s="3" t="s">
        <v>114</v>
      </c>
    </row>
    <row r="1100" spans="1:7" ht="30" customHeight="1">
      <c r="A1100" s="3" t="s">
        <v>4906</v>
      </c>
      <c r="B1100" s="3" t="s">
        <v>3</v>
      </c>
      <c r="C1100" s="3" t="s">
        <v>6015</v>
      </c>
      <c r="D1100" s="3" t="s">
        <v>6015</v>
      </c>
      <c r="E1100" s="12" t="s">
        <v>9620</v>
      </c>
      <c r="F1100" s="6" t="str">
        <f t="shared" si="53"/>
        <v>module=kros</v>
      </c>
      <c r="G1100" s="3" t="s">
        <v>114</v>
      </c>
    </row>
    <row r="1101" spans="1:7" ht="30" customHeight="1">
      <c r="A1101" s="3" t="s">
        <v>4906</v>
      </c>
      <c r="B1101" s="3" t="s">
        <v>3</v>
      </c>
      <c r="C1101" s="3" t="s">
        <v>6016</v>
      </c>
      <c r="D1101" s="3" t="s">
        <v>6016</v>
      </c>
      <c r="E1101" s="12" t="s">
        <v>9621</v>
      </c>
      <c r="F1101" s="6" t="str">
        <f t="shared" si="53"/>
        <v>module=kros</v>
      </c>
      <c r="G1101" s="3" t="s">
        <v>114</v>
      </c>
    </row>
    <row r="1102" spans="1:7" ht="30" customHeight="1">
      <c r="A1102" s="3" t="s">
        <v>4906</v>
      </c>
      <c r="B1102" s="3" t="s">
        <v>3</v>
      </c>
      <c r="C1102" s="3" t="s">
        <v>6017</v>
      </c>
      <c r="D1102" s="3" t="s">
        <v>6017</v>
      </c>
      <c r="E1102" s="12" t="s">
        <v>9622</v>
      </c>
      <c r="F1102" s="6" t="str">
        <f t="shared" si="53"/>
        <v>module=kros</v>
      </c>
      <c r="G1102" s="3" t="s">
        <v>114</v>
      </c>
    </row>
    <row r="1103" spans="1:7" ht="30" customHeight="1">
      <c r="A1103" s="3" t="s">
        <v>4906</v>
      </c>
      <c r="B1103" s="3" t="s">
        <v>3</v>
      </c>
      <c r="C1103" s="3" t="s">
        <v>6018</v>
      </c>
      <c r="D1103" s="3" t="s">
        <v>6018</v>
      </c>
      <c r="E1103" s="12" t="s">
        <v>9623</v>
      </c>
      <c r="F1103" s="6" t="str">
        <f t="shared" si="53"/>
        <v>module=kros</v>
      </c>
      <c r="G1103" s="3" t="s">
        <v>114</v>
      </c>
    </row>
    <row r="1104" spans="1:7" ht="30" customHeight="1">
      <c r="A1104" s="3" t="s">
        <v>4906</v>
      </c>
      <c r="B1104" s="3" t="s">
        <v>3</v>
      </c>
      <c r="C1104" s="3" t="s">
        <v>6019</v>
      </c>
      <c r="D1104" s="3" t="s">
        <v>6019</v>
      </c>
      <c r="E1104" s="12" t="s">
        <v>9624</v>
      </c>
      <c r="F1104" s="6" t="str">
        <f t="shared" si="53"/>
        <v>module=kros</v>
      </c>
      <c r="G1104" s="3" t="s">
        <v>114</v>
      </c>
    </row>
    <row r="1105" spans="1:7" ht="30" customHeight="1">
      <c r="A1105" s="3" t="s">
        <v>4906</v>
      </c>
      <c r="B1105" s="3" t="s">
        <v>3</v>
      </c>
      <c r="C1105" s="3" t="s">
        <v>6020</v>
      </c>
      <c r="D1105" s="3" t="s">
        <v>6020</v>
      </c>
      <c r="E1105" s="12" t="s">
        <v>9625</v>
      </c>
      <c r="F1105" s="6" t="str">
        <f t="shared" ref="F1105:F1143" si="55">HYPERLINK("http://www.ssc.wisc.edu/wlsresearch/documentation/waves/?wave=wls92&amp;module=kros","module=kros")</f>
        <v>module=kros</v>
      </c>
      <c r="G1105" s="3" t="s">
        <v>114</v>
      </c>
    </row>
    <row r="1106" spans="1:7" ht="30" customHeight="1">
      <c r="A1106" s="3" t="s">
        <v>4906</v>
      </c>
      <c r="B1106" s="3" t="s">
        <v>3</v>
      </c>
      <c r="C1106" s="3" t="s">
        <v>6021</v>
      </c>
      <c r="D1106" s="3" t="s">
        <v>6021</v>
      </c>
      <c r="E1106" s="12" t="s">
        <v>9626</v>
      </c>
      <c r="F1106" s="6" t="str">
        <f t="shared" si="55"/>
        <v>module=kros</v>
      </c>
      <c r="G1106" s="3" t="s">
        <v>114</v>
      </c>
    </row>
    <row r="1107" spans="1:7" ht="30" customHeight="1">
      <c r="A1107" s="3" t="s">
        <v>4906</v>
      </c>
      <c r="B1107" s="3" t="s">
        <v>3</v>
      </c>
      <c r="C1107" s="3" t="s">
        <v>6022</v>
      </c>
      <c r="D1107" s="3" t="s">
        <v>6022</v>
      </c>
      <c r="E1107" s="12" t="s">
        <v>9627</v>
      </c>
      <c r="F1107" s="6" t="str">
        <f t="shared" si="55"/>
        <v>module=kros</v>
      </c>
      <c r="G1107" s="3" t="s">
        <v>114</v>
      </c>
    </row>
    <row r="1108" spans="1:7" ht="30" customHeight="1">
      <c r="A1108" s="3" t="s">
        <v>4906</v>
      </c>
      <c r="B1108" s="3" t="s">
        <v>3</v>
      </c>
      <c r="C1108" s="3" t="s">
        <v>6023</v>
      </c>
      <c r="D1108" s="3" t="s">
        <v>6023</v>
      </c>
      <c r="E1108" s="12" t="s">
        <v>9628</v>
      </c>
      <c r="F1108" s="6" t="str">
        <f t="shared" si="55"/>
        <v>module=kros</v>
      </c>
      <c r="G1108" s="3" t="s">
        <v>114</v>
      </c>
    </row>
    <row r="1109" spans="1:7" ht="30" customHeight="1">
      <c r="A1109" s="3" t="s">
        <v>4906</v>
      </c>
      <c r="B1109" s="3" t="s">
        <v>3</v>
      </c>
      <c r="C1109" s="3" t="s">
        <v>6024</v>
      </c>
      <c r="D1109" s="3" t="s">
        <v>6024</v>
      </c>
      <c r="E1109" s="12" t="s">
        <v>9629</v>
      </c>
      <c r="F1109" s="6" t="str">
        <f t="shared" si="55"/>
        <v>module=kros</v>
      </c>
      <c r="G1109" s="3" t="s">
        <v>114</v>
      </c>
    </row>
    <row r="1110" spans="1:7" ht="30" customHeight="1">
      <c r="A1110" s="3" t="s">
        <v>4906</v>
      </c>
      <c r="B1110" s="3" t="s">
        <v>3</v>
      </c>
      <c r="C1110" s="3" t="s">
        <v>6025</v>
      </c>
      <c r="D1110" s="3" t="s">
        <v>6025</v>
      </c>
      <c r="E1110" s="12" t="s">
        <v>9630</v>
      </c>
      <c r="F1110" s="6" t="str">
        <f t="shared" si="55"/>
        <v>module=kros</v>
      </c>
      <c r="G1110" s="3" t="s">
        <v>114</v>
      </c>
    </row>
    <row r="1111" spans="1:7" ht="30" customHeight="1">
      <c r="A1111" s="3" t="s">
        <v>4906</v>
      </c>
      <c r="B1111" s="3" t="s">
        <v>3</v>
      </c>
      <c r="C1111" s="3" t="s">
        <v>6026</v>
      </c>
      <c r="D1111" s="3" t="s">
        <v>6026</v>
      </c>
      <c r="E1111" s="12" t="s">
        <v>9631</v>
      </c>
      <c r="F1111" s="6" t="str">
        <f t="shared" si="55"/>
        <v>module=kros</v>
      </c>
      <c r="G1111" s="3" t="s">
        <v>114</v>
      </c>
    </row>
    <row r="1112" spans="1:7" ht="30" customHeight="1">
      <c r="A1112" s="3" t="s">
        <v>4906</v>
      </c>
      <c r="B1112" s="3" t="s">
        <v>3</v>
      </c>
      <c r="C1112" s="3" t="s">
        <v>6027</v>
      </c>
      <c r="D1112" s="3" t="s">
        <v>6027</v>
      </c>
      <c r="E1112" s="12" t="s">
        <v>9632</v>
      </c>
      <c r="F1112" s="6" t="str">
        <f t="shared" si="55"/>
        <v>module=kros</v>
      </c>
      <c r="G1112" s="3" t="s">
        <v>114</v>
      </c>
    </row>
    <row r="1113" spans="1:7" ht="30" customHeight="1">
      <c r="A1113" s="3" t="s">
        <v>4906</v>
      </c>
      <c r="B1113" s="3" t="s">
        <v>3</v>
      </c>
      <c r="C1113" s="3" t="s">
        <v>6028</v>
      </c>
      <c r="D1113" s="3" t="s">
        <v>6028</v>
      </c>
      <c r="E1113" s="12" t="s">
        <v>9633</v>
      </c>
      <c r="F1113" s="6" t="str">
        <f t="shared" si="55"/>
        <v>module=kros</v>
      </c>
      <c r="G1113" s="3" t="s">
        <v>114</v>
      </c>
    </row>
    <row r="1114" spans="1:7" ht="30" customHeight="1">
      <c r="A1114" s="3" t="s">
        <v>4906</v>
      </c>
      <c r="B1114" s="3" t="s">
        <v>3</v>
      </c>
      <c r="C1114" s="3" t="s">
        <v>6029</v>
      </c>
      <c r="D1114" s="3" t="s">
        <v>6029</v>
      </c>
      <c r="E1114" s="12" t="s">
        <v>9634</v>
      </c>
      <c r="F1114" s="6" t="str">
        <f t="shared" si="55"/>
        <v>module=kros</v>
      </c>
      <c r="G1114" s="3" t="s">
        <v>114</v>
      </c>
    </row>
    <row r="1115" spans="1:7" ht="30" customHeight="1">
      <c r="A1115" s="3" t="s">
        <v>4906</v>
      </c>
      <c r="B1115" s="3" t="s">
        <v>3</v>
      </c>
      <c r="C1115" s="3" t="s">
        <v>6030</v>
      </c>
      <c r="D1115" s="3" t="s">
        <v>6030</v>
      </c>
      <c r="E1115" s="12" t="s">
        <v>9635</v>
      </c>
      <c r="F1115" s="6" t="str">
        <f t="shared" si="55"/>
        <v>module=kros</v>
      </c>
      <c r="G1115" s="3" t="s">
        <v>114</v>
      </c>
    </row>
    <row r="1116" spans="1:7" ht="30" customHeight="1">
      <c r="A1116" s="3" t="s">
        <v>4906</v>
      </c>
      <c r="B1116" s="3" t="s">
        <v>3</v>
      </c>
      <c r="C1116" s="3" t="s">
        <v>6031</v>
      </c>
      <c r="D1116" s="3" t="s">
        <v>6031</v>
      </c>
      <c r="E1116" s="12" t="s">
        <v>9636</v>
      </c>
      <c r="F1116" s="6" t="str">
        <f t="shared" si="55"/>
        <v>module=kros</v>
      </c>
      <c r="G1116" s="3" t="s">
        <v>114</v>
      </c>
    </row>
    <row r="1117" spans="1:7" ht="30" customHeight="1">
      <c r="A1117" s="3" t="s">
        <v>4906</v>
      </c>
      <c r="B1117" s="3" t="s">
        <v>3</v>
      </c>
      <c r="C1117" s="3" t="s">
        <v>6032</v>
      </c>
      <c r="D1117" s="3" t="s">
        <v>6032</v>
      </c>
      <c r="E1117" s="12" t="s">
        <v>9637</v>
      </c>
      <c r="F1117" s="6" t="str">
        <f t="shared" si="55"/>
        <v>module=kros</v>
      </c>
      <c r="G1117" s="3" t="s">
        <v>114</v>
      </c>
    </row>
    <row r="1118" spans="1:7" ht="30" customHeight="1">
      <c r="A1118" s="3" t="s">
        <v>4906</v>
      </c>
      <c r="B1118" s="3" t="s">
        <v>3</v>
      </c>
      <c r="C1118" s="3" t="s">
        <v>6033</v>
      </c>
      <c r="D1118" s="3" t="s">
        <v>6033</v>
      </c>
      <c r="E1118" s="12" t="s">
        <v>9638</v>
      </c>
      <c r="F1118" s="6" t="str">
        <f t="shared" si="55"/>
        <v>module=kros</v>
      </c>
      <c r="G1118" s="3" t="s">
        <v>114</v>
      </c>
    </row>
    <row r="1119" spans="1:7" ht="30" customHeight="1">
      <c r="A1119" s="3" t="s">
        <v>4906</v>
      </c>
      <c r="B1119" s="3" t="s">
        <v>3</v>
      </c>
      <c r="C1119" s="3" t="s">
        <v>6034</v>
      </c>
      <c r="D1119" s="3" t="s">
        <v>6034</v>
      </c>
      <c r="E1119" s="12" t="s">
        <v>9639</v>
      </c>
      <c r="F1119" s="6" t="str">
        <f t="shared" si="55"/>
        <v>module=kros</v>
      </c>
      <c r="G1119" s="3" t="s">
        <v>114</v>
      </c>
    </row>
    <row r="1120" spans="1:7" ht="30" customHeight="1">
      <c r="A1120" s="3" t="s">
        <v>4906</v>
      </c>
      <c r="B1120" s="3" t="s">
        <v>3</v>
      </c>
      <c r="C1120" s="3" t="s">
        <v>6035</v>
      </c>
      <c r="D1120" s="3" t="s">
        <v>6035</v>
      </c>
      <c r="E1120" s="12" t="s">
        <v>9640</v>
      </c>
      <c r="F1120" s="6" t="str">
        <f t="shared" si="55"/>
        <v>module=kros</v>
      </c>
      <c r="G1120" s="3" t="s">
        <v>114</v>
      </c>
    </row>
    <row r="1121" spans="1:7" ht="30" customHeight="1">
      <c r="A1121" s="3" t="s">
        <v>4906</v>
      </c>
      <c r="B1121" s="3" t="s">
        <v>3</v>
      </c>
      <c r="C1121" s="3" t="s">
        <v>6036</v>
      </c>
      <c r="D1121" s="3" t="s">
        <v>6036</v>
      </c>
      <c r="E1121" s="12" t="s">
        <v>9641</v>
      </c>
      <c r="F1121" s="6" t="str">
        <f t="shared" si="55"/>
        <v>module=kros</v>
      </c>
      <c r="G1121" s="3" t="s">
        <v>114</v>
      </c>
    </row>
    <row r="1122" spans="1:7" ht="30" customHeight="1">
      <c r="A1122" s="3" t="s">
        <v>4906</v>
      </c>
      <c r="B1122" s="3" t="s">
        <v>3</v>
      </c>
      <c r="C1122" s="3" t="s">
        <v>6037</v>
      </c>
      <c r="D1122" s="3" t="s">
        <v>6037</v>
      </c>
      <c r="E1122" s="12" t="s">
        <v>9642</v>
      </c>
      <c r="F1122" s="6" t="str">
        <f t="shared" si="55"/>
        <v>module=kros</v>
      </c>
      <c r="G1122" s="3" t="s">
        <v>114</v>
      </c>
    </row>
    <row r="1123" spans="1:7" ht="30" customHeight="1">
      <c r="A1123" s="3" t="s">
        <v>4906</v>
      </c>
      <c r="B1123" s="3" t="s">
        <v>3</v>
      </c>
      <c r="C1123" s="3" t="s">
        <v>6038</v>
      </c>
      <c r="D1123" s="3" t="s">
        <v>6038</v>
      </c>
      <c r="E1123" s="12" t="s">
        <v>9643</v>
      </c>
      <c r="F1123" s="6" t="str">
        <f t="shared" si="55"/>
        <v>module=kros</v>
      </c>
      <c r="G1123" s="3" t="s">
        <v>114</v>
      </c>
    </row>
    <row r="1124" spans="1:7" ht="30" customHeight="1">
      <c r="A1124" s="3" t="s">
        <v>4906</v>
      </c>
      <c r="B1124" s="3" t="s">
        <v>3</v>
      </c>
      <c r="C1124" s="3" t="s">
        <v>6039</v>
      </c>
      <c r="D1124" s="3" t="s">
        <v>6039</v>
      </c>
      <c r="E1124" s="12" t="s">
        <v>9644</v>
      </c>
      <c r="F1124" s="6" t="str">
        <f t="shared" si="55"/>
        <v>module=kros</v>
      </c>
      <c r="G1124" s="3" t="s">
        <v>114</v>
      </c>
    </row>
    <row r="1125" spans="1:7" ht="30" customHeight="1">
      <c r="A1125" s="3" t="s">
        <v>4906</v>
      </c>
      <c r="B1125" s="3" t="s">
        <v>3</v>
      </c>
      <c r="C1125" s="3" t="s">
        <v>6040</v>
      </c>
      <c r="D1125" s="3" t="s">
        <v>6040</v>
      </c>
      <c r="E1125" s="12" t="s">
        <v>9645</v>
      </c>
      <c r="F1125" s="6" t="str">
        <f t="shared" si="55"/>
        <v>module=kros</v>
      </c>
      <c r="G1125" s="3" t="s">
        <v>114</v>
      </c>
    </row>
    <row r="1126" spans="1:7" ht="30" customHeight="1">
      <c r="A1126" s="3" t="s">
        <v>4906</v>
      </c>
      <c r="B1126" s="3" t="s">
        <v>3</v>
      </c>
      <c r="C1126" s="3" t="s">
        <v>6041</v>
      </c>
      <c r="D1126" s="3" t="s">
        <v>6041</v>
      </c>
      <c r="E1126" s="12" t="s">
        <v>9646</v>
      </c>
      <c r="F1126" s="6" t="str">
        <f t="shared" si="55"/>
        <v>module=kros</v>
      </c>
      <c r="G1126" s="3" t="s">
        <v>114</v>
      </c>
    </row>
    <row r="1127" spans="1:7" ht="30" customHeight="1">
      <c r="A1127" s="3" t="s">
        <v>4906</v>
      </c>
      <c r="B1127" s="3" t="s">
        <v>3</v>
      </c>
      <c r="C1127" s="3" t="s">
        <v>6042</v>
      </c>
      <c r="D1127" s="3" t="s">
        <v>6042</v>
      </c>
      <c r="E1127" s="12" t="s">
        <v>9647</v>
      </c>
      <c r="F1127" s="6" t="str">
        <f t="shared" si="55"/>
        <v>module=kros</v>
      </c>
      <c r="G1127" s="3" t="s">
        <v>114</v>
      </c>
    </row>
    <row r="1128" spans="1:7" ht="30" customHeight="1">
      <c r="A1128" s="3" t="s">
        <v>4906</v>
      </c>
      <c r="B1128" s="3" t="s">
        <v>3</v>
      </c>
      <c r="C1128" s="3" t="s">
        <v>6043</v>
      </c>
      <c r="D1128" s="3" t="s">
        <v>6043</v>
      </c>
      <c r="E1128" s="12" t="s">
        <v>9648</v>
      </c>
      <c r="F1128" s="6" t="str">
        <f t="shared" si="55"/>
        <v>module=kros</v>
      </c>
      <c r="G1128" s="3" t="s">
        <v>114</v>
      </c>
    </row>
    <row r="1129" spans="1:7" ht="30" customHeight="1">
      <c r="A1129" s="3" t="s">
        <v>4906</v>
      </c>
      <c r="B1129" s="3" t="s">
        <v>3</v>
      </c>
      <c r="C1129" s="3" t="s">
        <v>6044</v>
      </c>
      <c r="D1129" s="3" t="s">
        <v>6044</v>
      </c>
      <c r="E1129" s="12" t="s">
        <v>9649</v>
      </c>
      <c r="F1129" s="6" t="str">
        <f t="shared" si="55"/>
        <v>module=kros</v>
      </c>
      <c r="G1129" s="3" t="s">
        <v>114</v>
      </c>
    </row>
    <row r="1130" spans="1:7" ht="30" customHeight="1">
      <c r="A1130" s="3" t="s">
        <v>4906</v>
      </c>
      <c r="B1130" s="3" t="s">
        <v>3</v>
      </c>
      <c r="C1130" s="3" t="s">
        <v>6045</v>
      </c>
      <c r="D1130" s="3" t="s">
        <v>6045</v>
      </c>
      <c r="E1130" s="12" t="s">
        <v>9650</v>
      </c>
      <c r="F1130" s="6" t="str">
        <f t="shared" si="55"/>
        <v>module=kros</v>
      </c>
      <c r="G1130" s="3" t="s">
        <v>114</v>
      </c>
    </row>
    <row r="1131" spans="1:7" ht="30" customHeight="1">
      <c r="A1131" s="3" t="s">
        <v>4906</v>
      </c>
      <c r="B1131" s="3" t="s">
        <v>3</v>
      </c>
      <c r="C1131" s="3" t="s">
        <v>6046</v>
      </c>
      <c r="D1131" s="3" t="s">
        <v>6046</v>
      </c>
      <c r="E1131" s="12" t="s">
        <v>9651</v>
      </c>
      <c r="F1131" s="6" t="str">
        <f t="shared" si="55"/>
        <v>module=kros</v>
      </c>
      <c r="G1131" s="3" t="s">
        <v>114</v>
      </c>
    </row>
    <row r="1132" spans="1:7" ht="30" customHeight="1">
      <c r="A1132" s="3" t="s">
        <v>4906</v>
      </c>
      <c r="B1132" s="3" t="s">
        <v>3</v>
      </c>
      <c r="C1132" s="3" t="s">
        <v>6047</v>
      </c>
      <c r="D1132" s="3" t="s">
        <v>6047</v>
      </c>
      <c r="E1132" s="12" t="s">
        <v>9652</v>
      </c>
      <c r="F1132" s="6" t="str">
        <f t="shared" si="55"/>
        <v>module=kros</v>
      </c>
      <c r="G1132" s="3" t="s">
        <v>114</v>
      </c>
    </row>
    <row r="1133" spans="1:7" ht="30" customHeight="1">
      <c r="A1133" s="3" t="s">
        <v>4906</v>
      </c>
      <c r="B1133" s="3" t="s">
        <v>3</v>
      </c>
      <c r="C1133" s="3" t="s">
        <v>6048</v>
      </c>
      <c r="D1133" s="3" t="s">
        <v>6048</v>
      </c>
      <c r="E1133" s="12" t="s">
        <v>9653</v>
      </c>
      <c r="F1133" s="6" t="str">
        <f t="shared" si="55"/>
        <v>module=kros</v>
      </c>
      <c r="G1133" s="3" t="s">
        <v>114</v>
      </c>
    </row>
    <row r="1134" spans="1:7" ht="30" customHeight="1">
      <c r="A1134" s="3" t="s">
        <v>4906</v>
      </c>
      <c r="B1134" s="3" t="s">
        <v>3</v>
      </c>
      <c r="C1134" s="3" t="s">
        <v>6049</v>
      </c>
      <c r="D1134" s="3" t="s">
        <v>6049</v>
      </c>
      <c r="E1134" s="12" t="s">
        <v>9654</v>
      </c>
      <c r="F1134" s="6" t="str">
        <f t="shared" si="55"/>
        <v>module=kros</v>
      </c>
      <c r="G1134" s="3" t="s">
        <v>114</v>
      </c>
    </row>
    <row r="1135" spans="1:7" ht="30" customHeight="1">
      <c r="A1135" s="3" t="s">
        <v>4906</v>
      </c>
      <c r="B1135" s="3" t="s">
        <v>3</v>
      </c>
      <c r="C1135" s="3" t="s">
        <v>6050</v>
      </c>
      <c r="D1135" s="3" t="s">
        <v>6050</v>
      </c>
      <c r="E1135" s="12" t="s">
        <v>9655</v>
      </c>
      <c r="F1135" s="6" t="str">
        <f t="shared" si="55"/>
        <v>module=kros</v>
      </c>
      <c r="G1135" s="3" t="s">
        <v>114</v>
      </c>
    </row>
    <row r="1136" spans="1:7" ht="30" customHeight="1">
      <c r="A1136" s="3" t="s">
        <v>4906</v>
      </c>
      <c r="B1136" s="3" t="s">
        <v>3</v>
      </c>
      <c r="C1136" s="3" t="s">
        <v>6051</v>
      </c>
      <c r="D1136" s="3" t="s">
        <v>6051</v>
      </c>
      <c r="E1136" s="12" t="s">
        <v>9656</v>
      </c>
      <c r="F1136" s="6" t="str">
        <f t="shared" si="55"/>
        <v>module=kros</v>
      </c>
      <c r="G1136" s="3" t="s">
        <v>114</v>
      </c>
    </row>
    <row r="1137" spans="1:7" ht="30" customHeight="1">
      <c r="A1137" s="3" t="s">
        <v>4906</v>
      </c>
      <c r="B1137" s="3" t="s">
        <v>3</v>
      </c>
      <c r="C1137" s="3" t="s">
        <v>6052</v>
      </c>
      <c r="D1137" s="3" t="s">
        <v>6052</v>
      </c>
      <c r="E1137" s="12" t="s">
        <v>9657</v>
      </c>
      <c r="F1137" s="6" t="str">
        <f t="shared" si="55"/>
        <v>module=kros</v>
      </c>
      <c r="G1137" s="3" t="s">
        <v>114</v>
      </c>
    </row>
    <row r="1138" spans="1:7" ht="30" customHeight="1">
      <c r="A1138" s="3" t="s">
        <v>4906</v>
      </c>
      <c r="B1138" s="3" t="s">
        <v>3</v>
      </c>
      <c r="C1138" s="3" t="s">
        <v>6053</v>
      </c>
      <c r="D1138" s="3" t="s">
        <v>6053</v>
      </c>
      <c r="E1138" s="12" t="s">
        <v>9658</v>
      </c>
      <c r="F1138" s="6" t="str">
        <f t="shared" si="55"/>
        <v>module=kros</v>
      </c>
      <c r="G1138" s="3" t="s">
        <v>114</v>
      </c>
    </row>
    <row r="1139" spans="1:7" ht="30" customHeight="1">
      <c r="A1139" s="3" t="s">
        <v>4906</v>
      </c>
      <c r="B1139" s="3" t="s">
        <v>3</v>
      </c>
      <c r="C1139" s="3" t="s">
        <v>6054</v>
      </c>
      <c r="D1139" s="3" t="s">
        <v>6054</v>
      </c>
      <c r="E1139" s="12" t="s">
        <v>9659</v>
      </c>
      <c r="F1139" s="6" t="str">
        <f t="shared" si="55"/>
        <v>module=kros</v>
      </c>
      <c r="G1139" s="3" t="s">
        <v>114</v>
      </c>
    </row>
    <row r="1140" spans="1:7" ht="30" customHeight="1">
      <c r="A1140" s="3" t="s">
        <v>4906</v>
      </c>
      <c r="B1140" s="3" t="s">
        <v>3</v>
      </c>
      <c r="C1140" s="3" t="s">
        <v>6055</v>
      </c>
      <c r="D1140" s="3" t="s">
        <v>6055</v>
      </c>
      <c r="E1140" s="12" t="s">
        <v>9660</v>
      </c>
      <c r="F1140" s="6" t="str">
        <f t="shared" si="55"/>
        <v>module=kros</v>
      </c>
      <c r="G1140" s="3" t="s">
        <v>114</v>
      </c>
    </row>
    <row r="1141" spans="1:7" ht="30" customHeight="1">
      <c r="A1141" s="3" t="s">
        <v>4906</v>
      </c>
      <c r="B1141" s="3" t="s">
        <v>3</v>
      </c>
      <c r="C1141" s="3" t="s">
        <v>6056</v>
      </c>
      <c r="D1141" s="3" t="s">
        <v>6056</v>
      </c>
      <c r="E1141" s="12" t="s">
        <v>9661</v>
      </c>
      <c r="F1141" s="6" t="str">
        <f t="shared" si="55"/>
        <v>module=kros</v>
      </c>
      <c r="G1141" s="3" t="s">
        <v>114</v>
      </c>
    </row>
    <row r="1142" spans="1:7" ht="30" customHeight="1">
      <c r="A1142" s="3" t="s">
        <v>4906</v>
      </c>
      <c r="B1142" s="3" t="s">
        <v>3</v>
      </c>
      <c r="C1142" s="3" t="s">
        <v>6057</v>
      </c>
      <c r="D1142" s="3" t="s">
        <v>6057</v>
      </c>
      <c r="E1142" s="12" t="s">
        <v>9662</v>
      </c>
      <c r="F1142" s="6" t="str">
        <f t="shared" si="55"/>
        <v>module=kros</v>
      </c>
      <c r="G1142" s="3" t="s">
        <v>114</v>
      </c>
    </row>
    <row r="1143" spans="1:7" ht="30" customHeight="1">
      <c r="A1143" s="3" t="s">
        <v>4906</v>
      </c>
      <c r="B1143" s="3" t="s">
        <v>3</v>
      </c>
      <c r="C1143" s="3" t="s">
        <v>6058</v>
      </c>
      <c r="D1143" s="3" t="s">
        <v>6058</v>
      </c>
      <c r="E1143" s="12" t="s">
        <v>9663</v>
      </c>
      <c r="F1143" s="6" t="str">
        <f t="shared" si="55"/>
        <v>module=kros</v>
      </c>
      <c r="G1143" s="3" t="s">
        <v>114</v>
      </c>
    </row>
    <row r="1144" spans="1:7" ht="30" customHeight="1">
      <c r="A1144" s="3" t="s">
        <v>4906</v>
      </c>
      <c r="B1144" s="3" t="s">
        <v>4</v>
      </c>
      <c r="C1144" s="3" t="s">
        <v>6059</v>
      </c>
      <c r="D1144" s="3" t="s">
        <v>6059</v>
      </c>
      <c r="E1144" s="12" t="s">
        <v>9664</v>
      </c>
      <c r="F1144" s="3" t="s">
        <v>114</v>
      </c>
      <c r="G1144" s="6" t="str">
        <f>HYPERLINK("http://www.ssc.wisc.edu/wlsresearch/documentation/waves/?wave=wls94&amp;module=xskid","module=xskid")</f>
        <v>module=xskid</v>
      </c>
    </row>
    <row r="1145" spans="1:7" ht="30" customHeight="1">
      <c r="A1145" s="3" t="s">
        <v>4906</v>
      </c>
      <c r="B1145" s="3" t="s">
        <v>4</v>
      </c>
      <c r="C1145" s="3" t="s">
        <v>6060</v>
      </c>
      <c r="D1145" s="3" t="s">
        <v>6060</v>
      </c>
      <c r="E1145" s="12" t="s">
        <v>9665</v>
      </c>
      <c r="F1145" s="3" t="s">
        <v>114</v>
      </c>
      <c r="G1145" s="6" t="str">
        <f>HYPERLINK("http://www.ssc.wisc.edu/wlsresearch/documentation/waves/?wave=wls94&amp;module=xskid","module=xskid")</f>
        <v>module=xskid</v>
      </c>
    </row>
    <row r="1146" spans="1:7" ht="30" customHeight="1">
      <c r="A1146" s="3" t="s">
        <v>2817</v>
      </c>
      <c r="B1146" s="3" t="s">
        <v>2</v>
      </c>
      <c r="C1146" s="3" t="s">
        <v>6061</v>
      </c>
      <c r="D1146" s="3" t="s">
        <v>7955</v>
      </c>
      <c r="E1146" s="12" t="s">
        <v>9666</v>
      </c>
      <c r="F1146" s="6" t="str">
        <f t="shared" ref="F1146:F1177" si="56">HYPERLINK("http://www.ssc.wisc.edu/wlsresearch/documentation/waves/?wave=wls92&amp;module=marr","module=marr")</f>
        <v>module=marr</v>
      </c>
      <c r="G1146" s="6" t="str">
        <f t="shared" ref="G1146:G1177" si="57">HYPERLINK("http://www.ssc.wisc.edu/wlsresearch/documentation/waves/?wave=wls94&amp;module=xmarr","module=xmarr")</f>
        <v>module=xmarr</v>
      </c>
    </row>
    <row r="1147" spans="1:7" ht="30" customHeight="1">
      <c r="A1147" s="3" t="s">
        <v>2817</v>
      </c>
      <c r="B1147" s="3" t="s">
        <v>2</v>
      </c>
      <c r="C1147" s="3" t="s">
        <v>6062</v>
      </c>
      <c r="D1147" s="3" t="s">
        <v>7956</v>
      </c>
      <c r="E1147" s="12" t="s">
        <v>9667</v>
      </c>
      <c r="F1147" s="6" t="str">
        <f t="shared" si="56"/>
        <v>module=marr</v>
      </c>
      <c r="G1147" s="6" t="str">
        <f t="shared" si="57"/>
        <v>module=xmarr</v>
      </c>
    </row>
    <row r="1148" spans="1:7" ht="30" customHeight="1">
      <c r="A1148" s="3" t="s">
        <v>2817</v>
      </c>
      <c r="B1148" s="3" t="s">
        <v>2</v>
      </c>
      <c r="C1148" s="3" t="s">
        <v>6063</v>
      </c>
      <c r="D1148" s="3" t="s">
        <v>7957</v>
      </c>
      <c r="E1148" s="12" t="s">
        <v>9668</v>
      </c>
      <c r="F1148" s="6" t="str">
        <f t="shared" si="56"/>
        <v>module=marr</v>
      </c>
      <c r="G1148" s="6" t="str">
        <f t="shared" si="57"/>
        <v>module=xmarr</v>
      </c>
    </row>
    <row r="1149" spans="1:7" ht="30" customHeight="1">
      <c r="A1149" s="3" t="s">
        <v>2817</v>
      </c>
      <c r="B1149" s="3" t="s">
        <v>2</v>
      </c>
      <c r="C1149" s="3" t="s">
        <v>6064</v>
      </c>
      <c r="D1149" s="3" t="s">
        <v>7958</v>
      </c>
      <c r="E1149" s="12" t="s">
        <v>9669</v>
      </c>
      <c r="F1149" s="6" t="str">
        <f t="shared" si="56"/>
        <v>module=marr</v>
      </c>
      <c r="G1149" s="6" t="str">
        <f t="shared" si="57"/>
        <v>module=xmarr</v>
      </c>
    </row>
    <row r="1150" spans="1:7" ht="30" customHeight="1">
      <c r="A1150" s="3" t="s">
        <v>2817</v>
      </c>
      <c r="B1150" s="3" t="s">
        <v>2</v>
      </c>
      <c r="C1150" s="3" t="s">
        <v>6065</v>
      </c>
      <c r="D1150" s="3" t="s">
        <v>7959</v>
      </c>
      <c r="E1150" s="12" t="s">
        <v>9670</v>
      </c>
      <c r="F1150" s="6" t="str">
        <f t="shared" si="56"/>
        <v>module=marr</v>
      </c>
      <c r="G1150" s="6" t="str">
        <f t="shared" si="57"/>
        <v>module=xmarr</v>
      </c>
    </row>
    <row r="1151" spans="1:7" ht="30" customHeight="1">
      <c r="A1151" s="3" t="s">
        <v>2817</v>
      </c>
      <c r="B1151" s="3" t="s">
        <v>2</v>
      </c>
      <c r="C1151" s="3" t="s">
        <v>6066</v>
      </c>
      <c r="D1151" s="3" t="s">
        <v>7960</v>
      </c>
      <c r="E1151" s="12" t="s">
        <v>9671</v>
      </c>
      <c r="F1151" s="6" t="str">
        <f t="shared" si="56"/>
        <v>module=marr</v>
      </c>
      <c r="G1151" s="6" t="str">
        <f t="shared" si="57"/>
        <v>module=xmarr</v>
      </c>
    </row>
    <row r="1152" spans="1:7" ht="30" customHeight="1">
      <c r="A1152" s="3" t="s">
        <v>2817</v>
      </c>
      <c r="B1152" s="3" t="s">
        <v>2</v>
      </c>
      <c r="C1152" s="3" t="s">
        <v>6067</v>
      </c>
      <c r="D1152" s="3" t="s">
        <v>7961</v>
      </c>
      <c r="E1152" s="12" t="s">
        <v>9672</v>
      </c>
      <c r="F1152" s="6" t="str">
        <f t="shared" si="56"/>
        <v>module=marr</v>
      </c>
      <c r="G1152" s="6" t="str">
        <f t="shared" si="57"/>
        <v>module=xmarr</v>
      </c>
    </row>
    <row r="1153" spans="1:7" ht="30" customHeight="1">
      <c r="A1153" s="3" t="s">
        <v>2817</v>
      </c>
      <c r="B1153" s="3" t="s">
        <v>2</v>
      </c>
      <c r="C1153" s="3" t="s">
        <v>6068</v>
      </c>
      <c r="D1153" s="3" t="s">
        <v>7962</v>
      </c>
      <c r="E1153" s="12" t="s">
        <v>9673</v>
      </c>
      <c r="F1153" s="6" t="str">
        <f t="shared" si="56"/>
        <v>module=marr</v>
      </c>
      <c r="G1153" s="6" t="str">
        <f t="shared" si="57"/>
        <v>module=xmarr</v>
      </c>
    </row>
    <row r="1154" spans="1:7" ht="30" customHeight="1">
      <c r="A1154" s="3" t="s">
        <v>2817</v>
      </c>
      <c r="B1154" s="3" t="s">
        <v>2</v>
      </c>
      <c r="C1154" s="3" t="s">
        <v>6069</v>
      </c>
      <c r="D1154" s="3" t="s">
        <v>7963</v>
      </c>
      <c r="E1154" s="12" t="s">
        <v>9674</v>
      </c>
      <c r="F1154" s="6" t="str">
        <f t="shared" si="56"/>
        <v>module=marr</v>
      </c>
      <c r="G1154" s="6" t="str">
        <f t="shared" si="57"/>
        <v>module=xmarr</v>
      </c>
    </row>
    <row r="1155" spans="1:7" ht="30" customHeight="1">
      <c r="A1155" s="3" t="s">
        <v>2817</v>
      </c>
      <c r="B1155" s="3" t="s">
        <v>2</v>
      </c>
      <c r="C1155" s="3" t="s">
        <v>6070</v>
      </c>
      <c r="D1155" s="3" t="s">
        <v>7964</v>
      </c>
      <c r="E1155" s="12" t="s">
        <v>9675</v>
      </c>
      <c r="F1155" s="6" t="str">
        <f t="shared" si="56"/>
        <v>module=marr</v>
      </c>
      <c r="G1155" s="6" t="str">
        <f t="shared" si="57"/>
        <v>module=xmarr</v>
      </c>
    </row>
    <row r="1156" spans="1:7" ht="30" customHeight="1">
      <c r="A1156" s="3" t="s">
        <v>2817</v>
      </c>
      <c r="B1156" s="3" t="s">
        <v>2</v>
      </c>
      <c r="C1156" s="3" t="s">
        <v>6071</v>
      </c>
      <c r="D1156" s="3" t="s">
        <v>7965</v>
      </c>
      <c r="E1156" s="12" t="s">
        <v>9676</v>
      </c>
      <c r="F1156" s="6" t="str">
        <f t="shared" si="56"/>
        <v>module=marr</v>
      </c>
      <c r="G1156" s="6" t="str">
        <f t="shared" si="57"/>
        <v>module=xmarr</v>
      </c>
    </row>
    <row r="1157" spans="1:7" ht="30" customHeight="1">
      <c r="A1157" s="3" t="s">
        <v>2817</v>
      </c>
      <c r="B1157" s="3" t="s">
        <v>2</v>
      </c>
      <c r="C1157" s="3" t="s">
        <v>6072</v>
      </c>
      <c r="D1157" s="3" t="s">
        <v>7966</v>
      </c>
      <c r="E1157" s="12" t="s">
        <v>9677</v>
      </c>
      <c r="F1157" s="6" t="str">
        <f t="shared" si="56"/>
        <v>module=marr</v>
      </c>
      <c r="G1157" s="6" t="str">
        <f t="shared" si="57"/>
        <v>module=xmarr</v>
      </c>
    </row>
    <row r="1158" spans="1:7" ht="30" customHeight="1">
      <c r="A1158" s="3" t="s">
        <v>2817</v>
      </c>
      <c r="B1158" s="3" t="s">
        <v>2</v>
      </c>
      <c r="C1158" s="3" t="s">
        <v>6073</v>
      </c>
      <c r="D1158" s="3" t="s">
        <v>7967</v>
      </c>
      <c r="E1158" s="12" t="s">
        <v>9678</v>
      </c>
      <c r="F1158" s="6" t="str">
        <f t="shared" si="56"/>
        <v>module=marr</v>
      </c>
      <c r="G1158" s="6" t="str">
        <f t="shared" si="57"/>
        <v>module=xmarr</v>
      </c>
    </row>
    <row r="1159" spans="1:7" ht="30" customHeight="1">
      <c r="A1159" s="3" t="s">
        <v>2817</v>
      </c>
      <c r="B1159" s="3" t="s">
        <v>2</v>
      </c>
      <c r="C1159" s="3" t="s">
        <v>6074</v>
      </c>
      <c r="D1159" s="3" t="s">
        <v>7968</v>
      </c>
      <c r="E1159" s="12" t="s">
        <v>9679</v>
      </c>
      <c r="F1159" s="6" t="str">
        <f t="shared" si="56"/>
        <v>module=marr</v>
      </c>
      <c r="G1159" s="6" t="str">
        <f t="shared" si="57"/>
        <v>module=xmarr</v>
      </c>
    </row>
    <row r="1160" spans="1:7" ht="30" customHeight="1">
      <c r="A1160" s="3" t="s">
        <v>2817</v>
      </c>
      <c r="B1160" s="3" t="s">
        <v>2</v>
      </c>
      <c r="C1160" s="3" t="s">
        <v>6075</v>
      </c>
      <c r="D1160" s="3" t="s">
        <v>7969</v>
      </c>
      <c r="E1160" s="12" t="s">
        <v>9680</v>
      </c>
      <c r="F1160" s="6" t="str">
        <f t="shared" si="56"/>
        <v>module=marr</v>
      </c>
      <c r="G1160" s="6" t="str">
        <f t="shared" si="57"/>
        <v>module=xmarr</v>
      </c>
    </row>
    <row r="1161" spans="1:7" ht="30" customHeight="1">
      <c r="A1161" s="3" t="s">
        <v>2817</v>
      </c>
      <c r="B1161" s="3" t="s">
        <v>2</v>
      </c>
      <c r="C1161" s="3" t="s">
        <v>6076</v>
      </c>
      <c r="D1161" s="3" t="s">
        <v>7970</v>
      </c>
      <c r="E1161" s="12" t="s">
        <v>9681</v>
      </c>
      <c r="F1161" s="6" t="str">
        <f t="shared" si="56"/>
        <v>module=marr</v>
      </c>
      <c r="G1161" s="6" t="str">
        <f t="shared" si="57"/>
        <v>module=xmarr</v>
      </c>
    </row>
    <row r="1162" spans="1:7" ht="30" customHeight="1">
      <c r="A1162" s="3" t="s">
        <v>2817</v>
      </c>
      <c r="B1162" s="3" t="s">
        <v>2</v>
      </c>
      <c r="C1162" s="3" t="s">
        <v>6077</v>
      </c>
      <c r="D1162" s="3" t="s">
        <v>7971</v>
      </c>
      <c r="E1162" s="12" t="s">
        <v>9682</v>
      </c>
      <c r="F1162" s="6" t="str">
        <f t="shared" si="56"/>
        <v>module=marr</v>
      </c>
      <c r="G1162" s="6" t="str">
        <f t="shared" si="57"/>
        <v>module=xmarr</v>
      </c>
    </row>
    <row r="1163" spans="1:7" ht="30" customHeight="1">
      <c r="A1163" s="3" t="s">
        <v>2817</v>
      </c>
      <c r="B1163" s="3" t="s">
        <v>2</v>
      </c>
      <c r="C1163" s="3" t="s">
        <v>6078</v>
      </c>
      <c r="D1163" s="3" t="s">
        <v>7972</v>
      </c>
      <c r="E1163" s="12" t="s">
        <v>9683</v>
      </c>
      <c r="F1163" s="6" t="str">
        <f t="shared" si="56"/>
        <v>module=marr</v>
      </c>
      <c r="G1163" s="6" t="str">
        <f t="shared" si="57"/>
        <v>module=xmarr</v>
      </c>
    </row>
    <row r="1164" spans="1:7" ht="30" customHeight="1">
      <c r="A1164" s="3" t="s">
        <v>2817</v>
      </c>
      <c r="B1164" s="3" t="s">
        <v>2</v>
      </c>
      <c r="C1164" s="3" t="s">
        <v>6079</v>
      </c>
      <c r="D1164" s="3" t="s">
        <v>7973</v>
      </c>
      <c r="E1164" s="12" t="s">
        <v>9684</v>
      </c>
      <c r="F1164" s="6" t="str">
        <f t="shared" si="56"/>
        <v>module=marr</v>
      </c>
      <c r="G1164" s="6" t="str">
        <f t="shared" si="57"/>
        <v>module=xmarr</v>
      </c>
    </row>
    <row r="1165" spans="1:7" ht="30" customHeight="1">
      <c r="A1165" s="3" t="s">
        <v>2817</v>
      </c>
      <c r="B1165" s="3" t="s">
        <v>2</v>
      </c>
      <c r="C1165" s="3" t="s">
        <v>6080</v>
      </c>
      <c r="D1165" s="3" t="s">
        <v>7974</v>
      </c>
      <c r="E1165" s="12" t="s">
        <v>9685</v>
      </c>
      <c r="F1165" s="6" t="str">
        <f t="shared" si="56"/>
        <v>module=marr</v>
      </c>
      <c r="G1165" s="6" t="str">
        <f t="shared" si="57"/>
        <v>module=xmarr</v>
      </c>
    </row>
    <row r="1166" spans="1:7" ht="30" customHeight="1">
      <c r="A1166" s="3" t="s">
        <v>2817</v>
      </c>
      <c r="B1166" s="3" t="s">
        <v>2</v>
      </c>
      <c r="C1166" s="3" t="s">
        <v>6081</v>
      </c>
      <c r="D1166" s="3" t="s">
        <v>7975</v>
      </c>
      <c r="E1166" s="12" t="s">
        <v>9686</v>
      </c>
      <c r="F1166" s="6" t="str">
        <f t="shared" si="56"/>
        <v>module=marr</v>
      </c>
      <c r="G1166" s="6" t="str">
        <f t="shared" si="57"/>
        <v>module=xmarr</v>
      </c>
    </row>
    <row r="1167" spans="1:7" ht="30" customHeight="1">
      <c r="A1167" s="3" t="s">
        <v>2817</v>
      </c>
      <c r="B1167" s="3" t="s">
        <v>2</v>
      </c>
      <c r="C1167" s="3" t="s">
        <v>6082</v>
      </c>
      <c r="D1167" s="3" t="s">
        <v>7976</v>
      </c>
      <c r="E1167" s="12" t="s">
        <v>9687</v>
      </c>
      <c r="F1167" s="6" t="str">
        <f t="shared" si="56"/>
        <v>module=marr</v>
      </c>
      <c r="G1167" s="6" t="str">
        <f t="shared" si="57"/>
        <v>module=xmarr</v>
      </c>
    </row>
    <row r="1168" spans="1:7" ht="30" customHeight="1">
      <c r="A1168" s="3" t="s">
        <v>2817</v>
      </c>
      <c r="B1168" s="3" t="s">
        <v>2</v>
      </c>
      <c r="C1168" s="3" t="s">
        <v>6083</v>
      </c>
      <c r="D1168" s="3" t="s">
        <v>7977</v>
      </c>
      <c r="E1168" s="12" t="s">
        <v>9688</v>
      </c>
      <c r="F1168" s="6" t="str">
        <f t="shared" si="56"/>
        <v>module=marr</v>
      </c>
      <c r="G1168" s="6" t="str">
        <f t="shared" si="57"/>
        <v>module=xmarr</v>
      </c>
    </row>
    <row r="1169" spans="1:7" ht="30" customHeight="1">
      <c r="A1169" s="3" t="s">
        <v>2817</v>
      </c>
      <c r="B1169" s="3" t="s">
        <v>2</v>
      </c>
      <c r="C1169" s="3" t="s">
        <v>6084</v>
      </c>
      <c r="D1169" s="3" t="s">
        <v>7978</v>
      </c>
      <c r="E1169" s="12" t="s">
        <v>9689</v>
      </c>
      <c r="F1169" s="6" t="str">
        <f t="shared" si="56"/>
        <v>module=marr</v>
      </c>
      <c r="G1169" s="6" t="str">
        <f t="shared" si="57"/>
        <v>module=xmarr</v>
      </c>
    </row>
    <row r="1170" spans="1:7" ht="30" customHeight="1">
      <c r="A1170" s="3" t="s">
        <v>2817</v>
      </c>
      <c r="B1170" s="3" t="s">
        <v>2</v>
      </c>
      <c r="C1170" s="3" t="s">
        <v>6085</v>
      </c>
      <c r="D1170" s="3" t="s">
        <v>7979</v>
      </c>
      <c r="E1170" s="12" t="s">
        <v>9690</v>
      </c>
      <c r="F1170" s="6" t="str">
        <f t="shared" si="56"/>
        <v>module=marr</v>
      </c>
      <c r="G1170" s="6" t="str">
        <f t="shared" si="57"/>
        <v>module=xmarr</v>
      </c>
    </row>
    <row r="1171" spans="1:7" ht="30" customHeight="1">
      <c r="A1171" s="3" t="s">
        <v>2817</v>
      </c>
      <c r="B1171" s="3" t="s">
        <v>2</v>
      </c>
      <c r="C1171" s="3" t="s">
        <v>6086</v>
      </c>
      <c r="D1171" s="3" t="s">
        <v>7980</v>
      </c>
      <c r="E1171" s="12" t="s">
        <v>9691</v>
      </c>
      <c r="F1171" s="6" t="str">
        <f t="shared" si="56"/>
        <v>module=marr</v>
      </c>
      <c r="G1171" s="6" t="str">
        <f t="shared" si="57"/>
        <v>module=xmarr</v>
      </c>
    </row>
    <row r="1172" spans="1:7" ht="30" customHeight="1">
      <c r="A1172" s="3" t="s">
        <v>2817</v>
      </c>
      <c r="B1172" s="3" t="s">
        <v>2</v>
      </c>
      <c r="C1172" s="3" t="s">
        <v>6087</v>
      </c>
      <c r="D1172" s="3" t="s">
        <v>7981</v>
      </c>
      <c r="E1172" s="12" t="s">
        <v>9692</v>
      </c>
      <c r="F1172" s="6" t="str">
        <f t="shared" si="56"/>
        <v>module=marr</v>
      </c>
      <c r="G1172" s="6" t="str">
        <f t="shared" si="57"/>
        <v>module=xmarr</v>
      </c>
    </row>
    <row r="1173" spans="1:7" ht="30" customHeight="1">
      <c r="A1173" s="3" t="s">
        <v>2817</v>
      </c>
      <c r="B1173" s="3" t="s">
        <v>2</v>
      </c>
      <c r="C1173" s="3" t="s">
        <v>6088</v>
      </c>
      <c r="D1173" s="3" t="s">
        <v>7982</v>
      </c>
      <c r="E1173" s="12" t="s">
        <v>9693</v>
      </c>
      <c r="F1173" s="6" t="str">
        <f t="shared" si="56"/>
        <v>module=marr</v>
      </c>
      <c r="G1173" s="6" t="str">
        <f t="shared" si="57"/>
        <v>module=xmarr</v>
      </c>
    </row>
    <row r="1174" spans="1:7" ht="30" customHeight="1">
      <c r="A1174" s="3" t="s">
        <v>2817</v>
      </c>
      <c r="B1174" s="3" t="s">
        <v>2</v>
      </c>
      <c r="C1174" s="3" t="s">
        <v>6089</v>
      </c>
      <c r="D1174" s="3" t="s">
        <v>7983</v>
      </c>
      <c r="E1174" s="12" t="s">
        <v>9694</v>
      </c>
      <c r="F1174" s="6" t="str">
        <f t="shared" si="56"/>
        <v>module=marr</v>
      </c>
      <c r="G1174" s="6" t="str">
        <f t="shared" si="57"/>
        <v>module=xmarr</v>
      </c>
    </row>
    <row r="1175" spans="1:7" ht="30" customHeight="1">
      <c r="A1175" s="3" t="s">
        <v>2817</v>
      </c>
      <c r="B1175" s="3" t="s">
        <v>2</v>
      </c>
      <c r="C1175" s="3" t="s">
        <v>6090</v>
      </c>
      <c r="D1175" s="3" t="s">
        <v>7984</v>
      </c>
      <c r="E1175" s="12" t="s">
        <v>9695</v>
      </c>
      <c r="F1175" s="6" t="str">
        <f t="shared" si="56"/>
        <v>module=marr</v>
      </c>
      <c r="G1175" s="6" t="str">
        <f t="shared" si="57"/>
        <v>module=xmarr</v>
      </c>
    </row>
    <row r="1176" spans="1:7" ht="30" customHeight="1">
      <c r="A1176" s="3" t="s">
        <v>2817</v>
      </c>
      <c r="B1176" s="3" t="s">
        <v>2</v>
      </c>
      <c r="C1176" s="3" t="s">
        <v>6091</v>
      </c>
      <c r="D1176" s="3" t="s">
        <v>7985</v>
      </c>
      <c r="E1176" s="12" t="s">
        <v>9696</v>
      </c>
      <c r="F1176" s="6" t="str">
        <f t="shared" si="56"/>
        <v>module=marr</v>
      </c>
      <c r="G1176" s="6" t="str">
        <f t="shared" si="57"/>
        <v>module=xmarr</v>
      </c>
    </row>
    <row r="1177" spans="1:7" ht="30" customHeight="1">
      <c r="A1177" s="3" t="s">
        <v>2817</v>
      </c>
      <c r="B1177" s="3" t="s">
        <v>2</v>
      </c>
      <c r="C1177" s="3" t="s">
        <v>6092</v>
      </c>
      <c r="D1177" s="3" t="s">
        <v>7986</v>
      </c>
      <c r="E1177" s="12" t="s">
        <v>9697</v>
      </c>
      <c r="F1177" s="6" t="str">
        <f t="shared" si="56"/>
        <v>module=marr</v>
      </c>
      <c r="G1177" s="6" t="str">
        <f t="shared" si="57"/>
        <v>module=xmarr</v>
      </c>
    </row>
    <row r="1178" spans="1:7" ht="30" customHeight="1">
      <c r="A1178" s="3" t="s">
        <v>2817</v>
      </c>
      <c r="B1178" s="3" t="s">
        <v>2</v>
      </c>
      <c r="C1178" s="3" t="s">
        <v>6093</v>
      </c>
      <c r="D1178" s="3" t="s">
        <v>7987</v>
      </c>
      <c r="E1178" s="12" t="s">
        <v>9698</v>
      </c>
      <c r="F1178" s="6" t="str">
        <f t="shared" ref="F1178:F1209" si="58">HYPERLINK("http://www.ssc.wisc.edu/wlsresearch/documentation/waves/?wave=wls92&amp;module=marr","module=marr")</f>
        <v>module=marr</v>
      </c>
      <c r="G1178" s="6" t="str">
        <f t="shared" ref="G1178:G1209" si="59">HYPERLINK("http://www.ssc.wisc.edu/wlsresearch/documentation/waves/?wave=wls94&amp;module=xmarr","module=xmarr")</f>
        <v>module=xmarr</v>
      </c>
    </row>
    <row r="1179" spans="1:7" ht="30" customHeight="1">
      <c r="A1179" s="3" t="s">
        <v>2817</v>
      </c>
      <c r="B1179" s="3" t="s">
        <v>2</v>
      </c>
      <c r="C1179" s="3" t="s">
        <v>6094</v>
      </c>
      <c r="D1179" s="3" t="s">
        <v>7988</v>
      </c>
      <c r="E1179" s="12" t="s">
        <v>9699</v>
      </c>
      <c r="F1179" s="6" t="str">
        <f t="shared" si="58"/>
        <v>module=marr</v>
      </c>
      <c r="G1179" s="6" t="str">
        <f t="shared" si="59"/>
        <v>module=xmarr</v>
      </c>
    </row>
    <row r="1180" spans="1:7" ht="30" customHeight="1">
      <c r="A1180" s="3" t="s">
        <v>2817</v>
      </c>
      <c r="B1180" s="3" t="s">
        <v>2</v>
      </c>
      <c r="C1180" s="3" t="s">
        <v>6095</v>
      </c>
      <c r="D1180" s="3" t="s">
        <v>7989</v>
      </c>
      <c r="E1180" s="12" t="s">
        <v>9700</v>
      </c>
      <c r="F1180" s="6" t="str">
        <f t="shared" si="58"/>
        <v>module=marr</v>
      </c>
      <c r="G1180" s="6" t="str">
        <f t="shared" si="59"/>
        <v>module=xmarr</v>
      </c>
    </row>
    <row r="1181" spans="1:7" ht="30" customHeight="1">
      <c r="A1181" s="3" t="s">
        <v>2817</v>
      </c>
      <c r="B1181" s="3" t="s">
        <v>2</v>
      </c>
      <c r="C1181" s="3" t="s">
        <v>6096</v>
      </c>
      <c r="D1181" s="3" t="s">
        <v>7990</v>
      </c>
      <c r="E1181" s="12" t="s">
        <v>9701</v>
      </c>
      <c r="F1181" s="6" t="str">
        <f t="shared" si="58"/>
        <v>module=marr</v>
      </c>
      <c r="G1181" s="6" t="str">
        <f t="shared" si="59"/>
        <v>module=xmarr</v>
      </c>
    </row>
    <row r="1182" spans="1:7" ht="30" customHeight="1">
      <c r="A1182" s="3" t="s">
        <v>2817</v>
      </c>
      <c r="B1182" s="3" t="s">
        <v>2</v>
      </c>
      <c r="C1182" s="3" t="s">
        <v>6097</v>
      </c>
      <c r="D1182" s="3" t="s">
        <v>7991</v>
      </c>
      <c r="E1182" s="12" t="s">
        <v>9702</v>
      </c>
      <c r="F1182" s="6" t="str">
        <f t="shared" si="58"/>
        <v>module=marr</v>
      </c>
      <c r="G1182" s="6" t="str">
        <f t="shared" si="59"/>
        <v>module=xmarr</v>
      </c>
    </row>
    <row r="1183" spans="1:7" ht="30" customHeight="1">
      <c r="A1183" s="3" t="s">
        <v>2817</v>
      </c>
      <c r="B1183" s="3" t="s">
        <v>2</v>
      </c>
      <c r="C1183" s="3" t="s">
        <v>6098</v>
      </c>
      <c r="D1183" s="3" t="s">
        <v>7992</v>
      </c>
      <c r="E1183" s="12" t="s">
        <v>9703</v>
      </c>
      <c r="F1183" s="6" t="str">
        <f t="shared" si="58"/>
        <v>module=marr</v>
      </c>
      <c r="G1183" s="6" t="str">
        <f t="shared" si="59"/>
        <v>module=xmarr</v>
      </c>
    </row>
    <row r="1184" spans="1:7" ht="30" customHeight="1">
      <c r="A1184" s="3" t="s">
        <v>2817</v>
      </c>
      <c r="B1184" s="3" t="s">
        <v>2</v>
      </c>
      <c r="C1184" s="3" t="s">
        <v>6099</v>
      </c>
      <c r="D1184" s="3" t="s">
        <v>7993</v>
      </c>
      <c r="E1184" s="12" t="s">
        <v>9704</v>
      </c>
      <c r="F1184" s="6" t="str">
        <f t="shared" si="58"/>
        <v>module=marr</v>
      </c>
      <c r="G1184" s="6" t="str">
        <f t="shared" si="59"/>
        <v>module=xmarr</v>
      </c>
    </row>
    <row r="1185" spans="1:7" ht="30" customHeight="1">
      <c r="A1185" s="3" t="s">
        <v>2817</v>
      </c>
      <c r="B1185" s="3" t="s">
        <v>2</v>
      </c>
      <c r="C1185" s="3" t="s">
        <v>6100</v>
      </c>
      <c r="D1185" s="3" t="s">
        <v>7994</v>
      </c>
      <c r="E1185" s="12" t="s">
        <v>9705</v>
      </c>
      <c r="F1185" s="6" t="str">
        <f t="shared" si="58"/>
        <v>module=marr</v>
      </c>
      <c r="G1185" s="6" t="str">
        <f t="shared" si="59"/>
        <v>module=xmarr</v>
      </c>
    </row>
    <row r="1186" spans="1:7" ht="30" customHeight="1">
      <c r="A1186" s="3" t="s">
        <v>2817</v>
      </c>
      <c r="B1186" s="3" t="s">
        <v>2</v>
      </c>
      <c r="C1186" s="3" t="s">
        <v>6101</v>
      </c>
      <c r="D1186" s="3" t="s">
        <v>7995</v>
      </c>
      <c r="E1186" s="12" t="s">
        <v>9706</v>
      </c>
      <c r="F1186" s="6" t="str">
        <f t="shared" si="58"/>
        <v>module=marr</v>
      </c>
      <c r="G1186" s="6" t="str">
        <f t="shared" si="59"/>
        <v>module=xmarr</v>
      </c>
    </row>
    <row r="1187" spans="1:7" ht="30" customHeight="1">
      <c r="A1187" s="3" t="s">
        <v>2817</v>
      </c>
      <c r="B1187" s="3" t="s">
        <v>2</v>
      </c>
      <c r="C1187" s="3" t="s">
        <v>6102</v>
      </c>
      <c r="D1187" s="3" t="s">
        <v>7996</v>
      </c>
      <c r="E1187" s="12" t="s">
        <v>9707</v>
      </c>
      <c r="F1187" s="6" t="str">
        <f t="shared" si="58"/>
        <v>module=marr</v>
      </c>
      <c r="G1187" s="6" t="str">
        <f t="shared" si="59"/>
        <v>module=xmarr</v>
      </c>
    </row>
    <row r="1188" spans="1:7" ht="30" customHeight="1">
      <c r="A1188" s="3" t="s">
        <v>2817</v>
      </c>
      <c r="B1188" s="3" t="s">
        <v>2</v>
      </c>
      <c r="C1188" s="3" t="s">
        <v>6103</v>
      </c>
      <c r="D1188" s="3" t="s">
        <v>7997</v>
      </c>
      <c r="E1188" s="12" t="s">
        <v>9708</v>
      </c>
      <c r="F1188" s="6" t="str">
        <f t="shared" si="58"/>
        <v>module=marr</v>
      </c>
      <c r="G1188" s="6" t="str">
        <f t="shared" si="59"/>
        <v>module=xmarr</v>
      </c>
    </row>
    <row r="1189" spans="1:7" ht="30" customHeight="1">
      <c r="A1189" s="3" t="s">
        <v>2817</v>
      </c>
      <c r="B1189" s="3" t="s">
        <v>2</v>
      </c>
      <c r="C1189" s="3" t="s">
        <v>6104</v>
      </c>
      <c r="D1189" s="3" t="s">
        <v>7998</v>
      </c>
      <c r="E1189" s="12" t="s">
        <v>9709</v>
      </c>
      <c r="F1189" s="6" t="str">
        <f t="shared" si="58"/>
        <v>module=marr</v>
      </c>
      <c r="G1189" s="6" t="str">
        <f t="shared" si="59"/>
        <v>module=xmarr</v>
      </c>
    </row>
    <row r="1190" spans="1:7" ht="30" customHeight="1">
      <c r="A1190" s="3" t="s">
        <v>2817</v>
      </c>
      <c r="B1190" s="3" t="s">
        <v>2</v>
      </c>
      <c r="C1190" s="3" t="s">
        <v>6105</v>
      </c>
      <c r="D1190" s="3" t="s">
        <v>7999</v>
      </c>
      <c r="E1190" s="12" t="s">
        <v>9710</v>
      </c>
      <c r="F1190" s="6" t="str">
        <f t="shared" si="58"/>
        <v>module=marr</v>
      </c>
      <c r="G1190" s="6" t="str">
        <f t="shared" si="59"/>
        <v>module=xmarr</v>
      </c>
    </row>
    <row r="1191" spans="1:7" ht="30" customHeight="1">
      <c r="A1191" s="3" t="s">
        <v>2817</v>
      </c>
      <c r="B1191" s="3" t="s">
        <v>2</v>
      </c>
      <c r="C1191" s="3" t="s">
        <v>6106</v>
      </c>
      <c r="D1191" s="3" t="s">
        <v>8000</v>
      </c>
      <c r="E1191" s="12" t="s">
        <v>9711</v>
      </c>
      <c r="F1191" s="6" t="str">
        <f t="shared" si="58"/>
        <v>module=marr</v>
      </c>
      <c r="G1191" s="6" t="str">
        <f t="shared" si="59"/>
        <v>module=xmarr</v>
      </c>
    </row>
    <row r="1192" spans="1:7" ht="30" customHeight="1">
      <c r="A1192" s="3" t="s">
        <v>2817</v>
      </c>
      <c r="B1192" s="3" t="s">
        <v>2</v>
      </c>
      <c r="C1192" s="3" t="s">
        <v>6107</v>
      </c>
      <c r="D1192" s="3" t="s">
        <v>8001</v>
      </c>
      <c r="E1192" s="12" t="s">
        <v>9712</v>
      </c>
      <c r="F1192" s="6" t="str">
        <f t="shared" si="58"/>
        <v>module=marr</v>
      </c>
      <c r="G1192" s="6" t="str">
        <f t="shared" si="59"/>
        <v>module=xmarr</v>
      </c>
    </row>
    <row r="1193" spans="1:7" ht="30" customHeight="1">
      <c r="A1193" s="3" t="s">
        <v>2817</v>
      </c>
      <c r="B1193" s="3" t="s">
        <v>2</v>
      </c>
      <c r="C1193" s="3" t="s">
        <v>6108</v>
      </c>
      <c r="D1193" s="3" t="s">
        <v>8002</v>
      </c>
      <c r="E1193" s="12" t="s">
        <v>9713</v>
      </c>
      <c r="F1193" s="6" t="str">
        <f t="shared" si="58"/>
        <v>module=marr</v>
      </c>
      <c r="G1193" s="6" t="str">
        <f t="shared" si="59"/>
        <v>module=xmarr</v>
      </c>
    </row>
    <row r="1194" spans="1:7" ht="30" customHeight="1">
      <c r="A1194" s="3" t="s">
        <v>2817</v>
      </c>
      <c r="B1194" s="3" t="s">
        <v>2</v>
      </c>
      <c r="C1194" s="3" t="s">
        <v>6109</v>
      </c>
      <c r="D1194" s="3" t="s">
        <v>8003</v>
      </c>
      <c r="E1194" s="12" t="s">
        <v>9714</v>
      </c>
      <c r="F1194" s="6" t="str">
        <f t="shared" si="58"/>
        <v>module=marr</v>
      </c>
      <c r="G1194" s="6" t="str">
        <f t="shared" si="59"/>
        <v>module=xmarr</v>
      </c>
    </row>
    <row r="1195" spans="1:7" ht="30" customHeight="1">
      <c r="A1195" s="3" t="s">
        <v>2817</v>
      </c>
      <c r="B1195" s="3" t="s">
        <v>2</v>
      </c>
      <c r="C1195" s="3" t="s">
        <v>6110</v>
      </c>
      <c r="D1195" s="3" t="s">
        <v>8004</v>
      </c>
      <c r="E1195" s="12" t="s">
        <v>9715</v>
      </c>
      <c r="F1195" s="6" t="str">
        <f t="shared" si="58"/>
        <v>module=marr</v>
      </c>
      <c r="G1195" s="6" t="str">
        <f t="shared" si="59"/>
        <v>module=xmarr</v>
      </c>
    </row>
    <row r="1196" spans="1:7" ht="30" customHeight="1">
      <c r="A1196" s="3" t="s">
        <v>2817</v>
      </c>
      <c r="B1196" s="3" t="s">
        <v>2</v>
      </c>
      <c r="C1196" s="3" t="s">
        <v>6111</v>
      </c>
      <c r="D1196" s="3" t="s">
        <v>8005</v>
      </c>
      <c r="E1196" s="12" t="s">
        <v>9716</v>
      </c>
      <c r="F1196" s="6" t="str">
        <f t="shared" si="58"/>
        <v>module=marr</v>
      </c>
      <c r="G1196" s="6" t="str">
        <f t="shared" si="59"/>
        <v>module=xmarr</v>
      </c>
    </row>
    <row r="1197" spans="1:7" ht="30" customHeight="1">
      <c r="A1197" s="3" t="s">
        <v>2817</v>
      </c>
      <c r="B1197" s="3" t="s">
        <v>2</v>
      </c>
      <c r="C1197" s="3" t="s">
        <v>6112</v>
      </c>
      <c r="D1197" s="3" t="s">
        <v>8006</v>
      </c>
      <c r="E1197" s="12" t="s">
        <v>9717</v>
      </c>
      <c r="F1197" s="6" t="str">
        <f t="shared" si="58"/>
        <v>module=marr</v>
      </c>
      <c r="G1197" s="6" t="str">
        <f t="shared" si="59"/>
        <v>module=xmarr</v>
      </c>
    </row>
    <row r="1198" spans="1:7" ht="30" customHeight="1">
      <c r="A1198" s="3" t="s">
        <v>2817</v>
      </c>
      <c r="B1198" s="3" t="s">
        <v>2</v>
      </c>
      <c r="C1198" s="3" t="s">
        <v>6113</v>
      </c>
      <c r="D1198" s="3" t="s">
        <v>8007</v>
      </c>
      <c r="E1198" s="12" t="s">
        <v>9718</v>
      </c>
      <c r="F1198" s="6" t="str">
        <f t="shared" si="58"/>
        <v>module=marr</v>
      </c>
      <c r="G1198" s="6" t="str">
        <f t="shared" si="59"/>
        <v>module=xmarr</v>
      </c>
    </row>
    <row r="1199" spans="1:7" ht="30" customHeight="1">
      <c r="A1199" s="3" t="s">
        <v>2817</v>
      </c>
      <c r="B1199" s="3" t="s">
        <v>2</v>
      </c>
      <c r="C1199" s="3" t="s">
        <v>6114</v>
      </c>
      <c r="D1199" s="3" t="s">
        <v>8008</v>
      </c>
      <c r="E1199" s="12" t="s">
        <v>9719</v>
      </c>
      <c r="F1199" s="6" t="str">
        <f t="shared" si="58"/>
        <v>module=marr</v>
      </c>
      <c r="G1199" s="6" t="str">
        <f t="shared" si="59"/>
        <v>module=xmarr</v>
      </c>
    </row>
    <row r="1200" spans="1:7" ht="30" customHeight="1">
      <c r="A1200" s="3" t="s">
        <v>2817</v>
      </c>
      <c r="B1200" s="3" t="s">
        <v>2</v>
      </c>
      <c r="C1200" s="3" t="s">
        <v>6115</v>
      </c>
      <c r="D1200" s="3" t="s">
        <v>8009</v>
      </c>
      <c r="E1200" s="12" t="s">
        <v>9720</v>
      </c>
      <c r="F1200" s="6" t="str">
        <f t="shared" si="58"/>
        <v>module=marr</v>
      </c>
      <c r="G1200" s="6" t="str">
        <f t="shared" si="59"/>
        <v>module=xmarr</v>
      </c>
    </row>
    <row r="1201" spans="1:7" ht="30" customHeight="1">
      <c r="A1201" s="3" t="s">
        <v>2817</v>
      </c>
      <c r="B1201" s="3" t="s">
        <v>2</v>
      </c>
      <c r="C1201" s="3" t="s">
        <v>6116</v>
      </c>
      <c r="D1201" s="3" t="s">
        <v>8010</v>
      </c>
      <c r="E1201" s="12" t="s">
        <v>9721</v>
      </c>
      <c r="F1201" s="6" t="str">
        <f t="shared" si="58"/>
        <v>module=marr</v>
      </c>
      <c r="G1201" s="6" t="str">
        <f t="shared" si="59"/>
        <v>module=xmarr</v>
      </c>
    </row>
    <row r="1202" spans="1:7" ht="30" customHeight="1">
      <c r="A1202" s="3" t="s">
        <v>2817</v>
      </c>
      <c r="B1202" s="3" t="s">
        <v>2</v>
      </c>
      <c r="C1202" s="3" t="s">
        <v>6117</v>
      </c>
      <c r="D1202" s="3" t="s">
        <v>8011</v>
      </c>
      <c r="E1202" s="12" t="s">
        <v>9722</v>
      </c>
      <c r="F1202" s="6" t="str">
        <f t="shared" si="58"/>
        <v>module=marr</v>
      </c>
      <c r="G1202" s="6" t="str">
        <f t="shared" si="59"/>
        <v>module=xmarr</v>
      </c>
    </row>
    <row r="1203" spans="1:7" ht="30" customHeight="1">
      <c r="A1203" s="3" t="s">
        <v>2817</v>
      </c>
      <c r="B1203" s="3" t="s">
        <v>2</v>
      </c>
      <c r="C1203" s="3" t="s">
        <v>6118</v>
      </c>
      <c r="D1203" s="3" t="s">
        <v>8012</v>
      </c>
      <c r="E1203" s="12" t="s">
        <v>9723</v>
      </c>
      <c r="F1203" s="6" t="str">
        <f t="shared" si="58"/>
        <v>module=marr</v>
      </c>
      <c r="G1203" s="6" t="str">
        <f t="shared" si="59"/>
        <v>module=xmarr</v>
      </c>
    </row>
    <row r="1204" spans="1:7" ht="30" customHeight="1">
      <c r="A1204" s="3" t="s">
        <v>2817</v>
      </c>
      <c r="B1204" s="3" t="s">
        <v>2</v>
      </c>
      <c r="C1204" s="3" t="s">
        <v>6119</v>
      </c>
      <c r="D1204" s="3" t="s">
        <v>8013</v>
      </c>
      <c r="E1204" s="12" t="s">
        <v>9724</v>
      </c>
      <c r="F1204" s="6" t="str">
        <f t="shared" si="58"/>
        <v>module=marr</v>
      </c>
      <c r="G1204" s="6" t="str">
        <f t="shared" si="59"/>
        <v>module=xmarr</v>
      </c>
    </row>
    <row r="1205" spans="1:7" ht="30" customHeight="1">
      <c r="A1205" s="3" t="s">
        <v>2817</v>
      </c>
      <c r="B1205" s="3" t="s">
        <v>2</v>
      </c>
      <c r="C1205" s="3" t="s">
        <v>6120</v>
      </c>
      <c r="D1205" s="3" t="s">
        <v>8014</v>
      </c>
      <c r="E1205" s="12" t="s">
        <v>9725</v>
      </c>
      <c r="F1205" s="6" t="str">
        <f t="shared" si="58"/>
        <v>module=marr</v>
      </c>
      <c r="G1205" s="6" t="str">
        <f t="shared" si="59"/>
        <v>module=xmarr</v>
      </c>
    </row>
    <row r="1206" spans="1:7" ht="30" customHeight="1">
      <c r="A1206" s="3" t="s">
        <v>2817</v>
      </c>
      <c r="B1206" s="3" t="s">
        <v>2</v>
      </c>
      <c r="C1206" s="3" t="s">
        <v>6121</v>
      </c>
      <c r="D1206" s="3" t="s">
        <v>8015</v>
      </c>
      <c r="E1206" s="12" t="s">
        <v>9726</v>
      </c>
      <c r="F1206" s="6" t="str">
        <f t="shared" si="58"/>
        <v>module=marr</v>
      </c>
      <c r="G1206" s="6" t="str">
        <f t="shared" si="59"/>
        <v>module=xmarr</v>
      </c>
    </row>
    <row r="1207" spans="1:7" ht="30" customHeight="1">
      <c r="A1207" s="3" t="s">
        <v>2817</v>
      </c>
      <c r="B1207" s="3" t="s">
        <v>2</v>
      </c>
      <c r="C1207" s="3" t="s">
        <v>6122</v>
      </c>
      <c r="D1207" s="3" t="s">
        <v>8016</v>
      </c>
      <c r="E1207" s="12" t="s">
        <v>9727</v>
      </c>
      <c r="F1207" s="6" t="str">
        <f t="shared" si="58"/>
        <v>module=marr</v>
      </c>
      <c r="G1207" s="6" t="str">
        <f t="shared" si="59"/>
        <v>module=xmarr</v>
      </c>
    </row>
    <row r="1208" spans="1:7" ht="30" customHeight="1">
      <c r="A1208" s="3" t="s">
        <v>2817</v>
      </c>
      <c r="B1208" s="3" t="s">
        <v>2</v>
      </c>
      <c r="C1208" s="3" t="s">
        <v>6123</v>
      </c>
      <c r="D1208" s="3" t="s">
        <v>8017</v>
      </c>
      <c r="E1208" s="12" t="s">
        <v>9728</v>
      </c>
      <c r="F1208" s="6" t="str">
        <f t="shared" si="58"/>
        <v>module=marr</v>
      </c>
      <c r="G1208" s="6" t="str">
        <f t="shared" si="59"/>
        <v>module=xmarr</v>
      </c>
    </row>
    <row r="1209" spans="1:7" ht="30" customHeight="1">
      <c r="A1209" s="3" t="s">
        <v>2817</v>
      </c>
      <c r="B1209" s="3" t="s">
        <v>2</v>
      </c>
      <c r="C1209" s="3" t="s">
        <v>6124</v>
      </c>
      <c r="D1209" s="3" t="s">
        <v>8018</v>
      </c>
      <c r="E1209" s="12" t="s">
        <v>9729</v>
      </c>
      <c r="F1209" s="6" t="str">
        <f t="shared" si="58"/>
        <v>module=marr</v>
      </c>
      <c r="G1209" s="6" t="str">
        <f t="shared" si="59"/>
        <v>module=xmarr</v>
      </c>
    </row>
    <row r="1210" spans="1:7" ht="30" customHeight="1">
      <c r="A1210" s="3" t="s">
        <v>2817</v>
      </c>
      <c r="B1210" s="3" t="s">
        <v>2</v>
      </c>
      <c r="C1210" s="3" t="s">
        <v>6125</v>
      </c>
      <c r="D1210" s="3" t="s">
        <v>8019</v>
      </c>
      <c r="E1210" s="12" t="s">
        <v>9730</v>
      </c>
      <c r="F1210" s="6" t="str">
        <f t="shared" ref="F1210:F1229" si="60">HYPERLINK("http://www.ssc.wisc.edu/wlsresearch/documentation/waves/?wave=wls92&amp;module=marr","module=marr")</f>
        <v>module=marr</v>
      </c>
      <c r="G1210" s="6" t="str">
        <f t="shared" ref="G1210:G1228" si="61">HYPERLINK("http://www.ssc.wisc.edu/wlsresearch/documentation/waves/?wave=wls94&amp;module=xmarr","module=xmarr")</f>
        <v>module=xmarr</v>
      </c>
    </row>
    <row r="1211" spans="1:7" ht="30" customHeight="1">
      <c r="A1211" s="3" t="s">
        <v>2817</v>
      </c>
      <c r="B1211" s="3" t="s">
        <v>2</v>
      </c>
      <c r="C1211" s="3" t="s">
        <v>6126</v>
      </c>
      <c r="D1211" s="3" t="s">
        <v>8020</v>
      </c>
      <c r="E1211" s="12" t="s">
        <v>9731</v>
      </c>
      <c r="F1211" s="6" t="str">
        <f t="shared" si="60"/>
        <v>module=marr</v>
      </c>
      <c r="G1211" s="6" t="str">
        <f t="shared" si="61"/>
        <v>module=xmarr</v>
      </c>
    </row>
    <row r="1212" spans="1:7" ht="30" customHeight="1">
      <c r="A1212" s="3" t="s">
        <v>2817</v>
      </c>
      <c r="B1212" s="3" t="s">
        <v>2</v>
      </c>
      <c r="C1212" s="3" t="s">
        <v>6127</v>
      </c>
      <c r="D1212" s="3" t="s">
        <v>8021</v>
      </c>
      <c r="E1212" s="12" t="s">
        <v>9732</v>
      </c>
      <c r="F1212" s="6" t="str">
        <f t="shared" si="60"/>
        <v>module=marr</v>
      </c>
      <c r="G1212" s="6" t="str">
        <f t="shared" si="61"/>
        <v>module=xmarr</v>
      </c>
    </row>
    <row r="1213" spans="1:7" ht="30" customHeight="1">
      <c r="A1213" s="3" t="s">
        <v>2817</v>
      </c>
      <c r="B1213" s="3" t="s">
        <v>2</v>
      </c>
      <c r="C1213" s="3" t="s">
        <v>6128</v>
      </c>
      <c r="D1213" s="3" t="s">
        <v>8022</v>
      </c>
      <c r="E1213" s="12" t="s">
        <v>9733</v>
      </c>
      <c r="F1213" s="6" t="str">
        <f t="shared" si="60"/>
        <v>module=marr</v>
      </c>
      <c r="G1213" s="6" t="str">
        <f t="shared" si="61"/>
        <v>module=xmarr</v>
      </c>
    </row>
    <row r="1214" spans="1:7" ht="30" customHeight="1">
      <c r="A1214" s="3" t="s">
        <v>2817</v>
      </c>
      <c r="B1214" s="3" t="s">
        <v>2</v>
      </c>
      <c r="C1214" s="3" t="s">
        <v>6129</v>
      </c>
      <c r="D1214" s="3" t="s">
        <v>8023</v>
      </c>
      <c r="E1214" s="12" t="s">
        <v>9734</v>
      </c>
      <c r="F1214" s="6" t="str">
        <f t="shared" si="60"/>
        <v>module=marr</v>
      </c>
      <c r="G1214" s="6" t="str">
        <f t="shared" si="61"/>
        <v>module=xmarr</v>
      </c>
    </row>
    <row r="1215" spans="1:7" ht="30" customHeight="1">
      <c r="A1215" s="3" t="s">
        <v>2817</v>
      </c>
      <c r="B1215" s="3" t="s">
        <v>2</v>
      </c>
      <c r="C1215" s="3" t="s">
        <v>6130</v>
      </c>
      <c r="D1215" s="3" t="s">
        <v>8024</v>
      </c>
      <c r="E1215" s="12" t="s">
        <v>9735</v>
      </c>
      <c r="F1215" s="6" t="str">
        <f t="shared" si="60"/>
        <v>module=marr</v>
      </c>
      <c r="G1215" s="6" t="str">
        <f t="shared" si="61"/>
        <v>module=xmarr</v>
      </c>
    </row>
    <row r="1216" spans="1:7" ht="30" customHeight="1">
      <c r="A1216" s="3" t="s">
        <v>2817</v>
      </c>
      <c r="B1216" s="3" t="s">
        <v>2</v>
      </c>
      <c r="C1216" s="3" t="s">
        <v>6131</v>
      </c>
      <c r="D1216" s="3" t="s">
        <v>8025</v>
      </c>
      <c r="E1216" s="12" t="s">
        <v>9736</v>
      </c>
      <c r="F1216" s="6" t="str">
        <f t="shared" si="60"/>
        <v>module=marr</v>
      </c>
      <c r="G1216" s="6" t="str">
        <f t="shared" si="61"/>
        <v>module=xmarr</v>
      </c>
    </row>
    <row r="1217" spans="1:7" ht="30" customHeight="1">
      <c r="A1217" s="3" t="s">
        <v>2817</v>
      </c>
      <c r="B1217" s="3" t="s">
        <v>2</v>
      </c>
      <c r="C1217" s="3" t="s">
        <v>6132</v>
      </c>
      <c r="D1217" s="3" t="s">
        <v>8026</v>
      </c>
      <c r="E1217" s="12" t="s">
        <v>9737</v>
      </c>
      <c r="F1217" s="6" t="str">
        <f t="shared" si="60"/>
        <v>module=marr</v>
      </c>
      <c r="G1217" s="6" t="str">
        <f t="shared" si="61"/>
        <v>module=xmarr</v>
      </c>
    </row>
    <row r="1218" spans="1:7" ht="30" customHeight="1">
      <c r="A1218" s="3" t="s">
        <v>2817</v>
      </c>
      <c r="B1218" s="3" t="s">
        <v>2</v>
      </c>
      <c r="C1218" s="3" t="s">
        <v>6133</v>
      </c>
      <c r="D1218" s="3" t="s">
        <v>8027</v>
      </c>
      <c r="E1218" s="12" t="s">
        <v>9738</v>
      </c>
      <c r="F1218" s="6" t="str">
        <f t="shared" si="60"/>
        <v>module=marr</v>
      </c>
      <c r="G1218" s="6" t="str">
        <f t="shared" si="61"/>
        <v>module=xmarr</v>
      </c>
    </row>
    <row r="1219" spans="1:7" ht="30" customHeight="1">
      <c r="A1219" s="3" t="s">
        <v>2817</v>
      </c>
      <c r="B1219" s="3" t="s">
        <v>2</v>
      </c>
      <c r="C1219" s="3" t="s">
        <v>6134</v>
      </c>
      <c r="D1219" s="3" t="s">
        <v>8028</v>
      </c>
      <c r="E1219" s="12" t="s">
        <v>9739</v>
      </c>
      <c r="F1219" s="6" t="str">
        <f t="shared" si="60"/>
        <v>module=marr</v>
      </c>
      <c r="G1219" s="6" t="str">
        <f t="shared" si="61"/>
        <v>module=xmarr</v>
      </c>
    </row>
    <row r="1220" spans="1:7" ht="30" customHeight="1">
      <c r="A1220" s="3" t="s">
        <v>2817</v>
      </c>
      <c r="B1220" s="3" t="s">
        <v>2</v>
      </c>
      <c r="C1220" s="3" t="s">
        <v>6135</v>
      </c>
      <c r="D1220" s="3" t="s">
        <v>8029</v>
      </c>
      <c r="E1220" s="12" t="s">
        <v>9740</v>
      </c>
      <c r="F1220" s="6" t="str">
        <f t="shared" si="60"/>
        <v>module=marr</v>
      </c>
      <c r="G1220" s="6" t="str">
        <f t="shared" si="61"/>
        <v>module=xmarr</v>
      </c>
    </row>
    <row r="1221" spans="1:7" ht="30" customHeight="1">
      <c r="A1221" s="3" t="s">
        <v>2817</v>
      </c>
      <c r="B1221" s="3" t="s">
        <v>2</v>
      </c>
      <c r="C1221" s="3" t="s">
        <v>6136</v>
      </c>
      <c r="D1221" s="3" t="s">
        <v>8030</v>
      </c>
      <c r="E1221" s="12" t="s">
        <v>9741</v>
      </c>
      <c r="F1221" s="6" t="str">
        <f t="shared" si="60"/>
        <v>module=marr</v>
      </c>
      <c r="G1221" s="6" t="str">
        <f t="shared" si="61"/>
        <v>module=xmarr</v>
      </c>
    </row>
    <row r="1222" spans="1:7" ht="30" customHeight="1">
      <c r="A1222" s="3" t="s">
        <v>2817</v>
      </c>
      <c r="B1222" s="3" t="s">
        <v>2</v>
      </c>
      <c r="C1222" s="3" t="s">
        <v>6137</v>
      </c>
      <c r="D1222" s="3" t="s">
        <v>8031</v>
      </c>
      <c r="E1222" s="12" t="s">
        <v>9742</v>
      </c>
      <c r="F1222" s="6" t="str">
        <f t="shared" si="60"/>
        <v>module=marr</v>
      </c>
      <c r="G1222" s="6" t="str">
        <f t="shared" si="61"/>
        <v>module=xmarr</v>
      </c>
    </row>
    <row r="1223" spans="1:7" ht="30" customHeight="1">
      <c r="A1223" s="3" t="s">
        <v>2817</v>
      </c>
      <c r="B1223" s="3" t="s">
        <v>2</v>
      </c>
      <c r="C1223" s="3" t="s">
        <v>6138</v>
      </c>
      <c r="D1223" s="3" t="s">
        <v>8032</v>
      </c>
      <c r="E1223" s="12" t="s">
        <v>9743</v>
      </c>
      <c r="F1223" s="6" t="str">
        <f t="shared" si="60"/>
        <v>module=marr</v>
      </c>
      <c r="G1223" s="6" t="str">
        <f t="shared" si="61"/>
        <v>module=xmarr</v>
      </c>
    </row>
    <row r="1224" spans="1:7" ht="30" customHeight="1">
      <c r="A1224" s="3" t="s">
        <v>2817</v>
      </c>
      <c r="B1224" s="3" t="s">
        <v>2</v>
      </c>
      <c r="C1224" s="3" t="s">
        <v>6139</v>
      </c>
      <c r="D1224" s="3" t="s">
        <v>8033</v>
      </c>
      <c r="E1224" s="12" t="s">
        <v>9744</v>
      </c>
      <c r="F1224" s="6" t="str">
        <f t="shared" si="60"/>
        <v>module=marr</v>
      </c>
      <c r="G1224" s="6" t="str">
        <f t="shared" si="61"/>
        <v>module=xmarr</v>
      </c>
    </row>
    <row r="1225" spans="1:7" ht="30" customHeight="1">
      <c r="A1225" s="3" t="s">
        <v>2817</v>
      </c>
      <c r="B1225" s="3" t="s">
        <v>2</v>
      </c>
      <c r="C1225" s="3" t="s">
        <v>6140</v>
      </c>
      <c r="D1225" s="3" t="s">
        <v>8034</v>
      </c>
      <c r="E1225" s="12" t="s">
        <v>9745</v>
      </c>
      <c r="F1225" s="6" t="str">
        <f t="shared" si="60"/>
        <v>module=marr</v>
      </c>
      <c r="G1225" s="6" t="str">
        <f t="shared" si="61"/>
        <v>module=xmarr</v>
      </c>
    </row>
    <row r="1226" spans="1:7" ht="30" customHeight="1">
      <c r="A1226" s="3" t="s">
        <v>2817</v>
      </c>
      <c r="B1226" s="3" t="s">
        <v>2</v>
      </c>
      <c r="C1226" s="3" t="s">
        <v>6141</v>
      </c>
      <c r="D1226" s="3" t="s">
        <v>8035</v>
      </c>
      <c r="E1226" s="12" t="s">
        <v>9746</v>
      </c>
      <c r="F1226" s="6" t="str">
        <f t="shared" si="60"/>
        <v>module=marr</v>
      </c>
      <c r="G1226" s="6" t="str">
        <f t="shared" si="61"/>
        <v>module=xmarr</v>
      </c>
    </row>
    <row r="1227" spans="1:7" ht="30" customHeight="1">
      <c r="A1227" s="3" t="s">
        <v>2817</v>
      </c>
      <c r="B1227" s="3" t="s">
        <v>2</v>
      </c>
      <c r="C1227" s="3" t="s">
        <v>6142</v>
      </c>
      <c r="D1227" s="3" t="s">
        <v>8036</v>
      </c>
      <c r="E1227" s="12" t="s">
        <v>9747</v>
      </c>
      <c r="F1227" s="6" t="str">
        <f t="shared" si="60"/>
        <v>module=marr</v>
      </c>
      <c r="G1227" s="6" t="str">
        <f t="shared" si="61"/>
        <v>module=xmarr</v>
      </c>
    </row>
    <row r="1228" spans="1:7" ht="30" customHeight="1">
      <c r="A1228" s="3" t="s">
        <v>2817</v>
      </c>
      <c r="B1228" s="3" t="s">
        <v>2</v>
      </c>
      <c r="C1228" s="3" t="s">
        <v>6143</v>
      </c>
      <c r="D1228" s="3" t="s">
        <v>8037</v>
      </c>
      <c r="E1228" s="12" t="s">
        <v>9748</v>
      </c>
      <c r="F1228" s="6" t="str">
        <f t="shared" si="60"/>
        <v>module=marr</v>
      </c>
      <c r="G1228" s="6" t="str">
        <f t="shared" si="61"/>
        <v>module=xmarr</v>
      </c>
    </row>
    <row r="1229" spans="1:7" ht="30" customHeight="1">
      <c r="A1229" s="3" t="s">
        <v>2817</v>
      </c>
      <c r="B1229" s="3" t="s">
        <v>3</v>
      </c>
      <c r="C1229" s="3" t="s">
        <v>6144</v>
      </c>
      <c r="D1229" s="3" t="s">
        <v>6144</v>
      </c>
      <c r="E1229" s="12" t="s">
        <v>9749</v>
      </c>
      <c r="F1229" s="6" t="str">
        <f t="shared" si="60"/>
        <v>module=marr</v>
      </c>
      <c r="G1229" s="3" t="s">
        <v>114</v>
      </c>
    </row>
    <row r="1230" spans="1:7" ht="30" customHeight="1">
      <c r="A1230" s="3" t="s">
        <v>2817</v>
      </c>
      <c r="B1230" s="3" t="s">
        <v>4</v>
      </c>
      <c r="C1230" s="3" t="s">
        <v>6145</v>
      </c>
      <c r="D1230" s="3" t="s">
        <v>6145</v>
      </c>
      <c r="E1230" s="12" t="s">
        <v>9750</v>
      </c>
      <c r="F1230" s="3" t="s">
        <v>114</v>
      </c>
      <c r="G1230" s="6" t="str">
        <f>HYPERLINK("http://www.ssc.wisc.edu/wlsresearch/documentation/waves/?wave=wls94&amp;module=xmarr","module=xmarr")</f>
        <v>module=xmarr</v>
      </c>
    </row>
    <row r="1231" spans="1:7" ht="30" customHeight="1">
      <c r="A1231" s="3" t="s">
        <v>2817</v>
      </c>
      <c r="B1231" s="3" t="s">
        <v>4</v>
      </c>
      <c r="C1231" s="3" t="s">
        <v>6146</v>
      </c>
      <c r="D1231" s="3" t="s">
        <v>6146</v>
      </c>
      <c r="E1231" s="12" t="s">
        <v>9751</v>
      </c>
      <c r="F1231" s="3" t="s">
        <v>114</v>
      </c>
      <c r="G1231" s="6" t="str">
        <f>HYPERLINK("http://www.ssc.wisc.edu/wlsresearch/documentation/waves/?wave=wls94&amp;module=xmarr","module=xmarr")</f>
        <v>module=xmarr</v>
      </c>
    </row>
    <row r="1232" spans="1:7" ht="30" customHeight="1">
      <c r="A1232" s="3" t="s">
        <v>4907</v>
      </c>
      <c r="B1232" s="3" t="s">
        <v>2</v>
      </c>
      <c r="C1232" s="3" t="s">
        <v>6147</v>
      </c>
      <c r="D1232" s="3" t="s">
        <v>8038</v>
      </c>
      <c r="E1232" s="12" t="s">
        <v>9752</v>
      </c>
      <c r="F1232" s="6" t="str">
        <f t="shared" ref="F1232:F1263" si="62">HYPERLINK("http://www.ssc.wisc.edu/wlsresearch/documentation/waves/?wave=wls92&amp;module=oinc","module=oinc")</f>
        <v>module=oinc</v>
      </c>
      <c r="G1232" s="6" t="str">
        <f t="shared" ref="G1232:G1237" si="63">HYPERLINK("http://www.ssc.wisc.edu/wlsresearch/documentation/waves/?wave=wls94&amp;module=xoinc","module=xoinc")</f>
        <v>module=xoinc</v>
      </c>
    </row>
    <row r="1233" spans="1:7" ht="30" customHeight="1">
      <c r="A1233" s="3" t="s">
        <v>4907</v>
      </c>
      <c r="B1233" s="3" t="s">
        <v>2</v>
      </c>
      <c r="C1233" s="3" t="s">
        <v>6148</v>
      </c>
      <c r="D1233" s="3" t="s">
        <v>8039</v>
      </c>
      <c r="E1233" s="12" t="s">
        <v>9753</v>
      </c>
      <c r="F1233" s="6" t="str">
        <f t="shared" si="62"/>
        <v>module=oinc</v>
      </c>
      <c r="G1233" s="6" t="str">
        <f t="shared" si="63"/>
        <v>module=xoinc</v>
      </c>
    </row>
    <row r="1234" spans="1:7" ht="30" customHeight="1">
      <c r="A1234" s="3" t="s">
        <v>4907</v>
      </c>
      <c r="B1234" s="3" t="s">
        <v>2</v>
      </c>
      <c r="C1234" s="3" t="s">
        <v>6149</v>
      </c>
      <c r="D1234" s="3" t="s">
        <v>8040</v>
      </c>
      <c r="E1234" s="12" t="s">
        <v>9754</v>
      </c>
      <c r="F1234" s="6" t="str">
        <f t="shared" si="62"/>
        <v>module=oinc</v>
      </c>
      <c r="G1234" s="6" t="str">
        <f t="shared" si="63"/>
        <v>module=xoinc</v>
      </c>
    </row>
    <row r="1235" spans="1:7" ht="30" customHeight="1">
      <c r="A1235" s="3" t="s">
        <v>4907</v>
      </c>
      <c r="B1235" s="3" t="s">
        <v>2</v>
      </c>
      <c r="C1235" s="3" t="s">
        <v>6150</v>
      </c>
      <c r="D1235" s="3" t="s">
        <v>8041</v>
      </c>
      <c r="E1235" s="12" t="s">
        <v>9755</v>
      </c>
      <c r="F1235" s="6" t="str">
        <f t="shared" si="62"/>
        <v>module=oinc</v>
      </c>
      <c r="G1235" s="6" t="str">
        <f t="shared" si="63"/>
        <v>module=xoinc</v>
      </c>
    </row>
    <row r="1236" spans="1:7" ht="30" customHeight="1">
      <c r="A1236" s="3" t="s">
        <v>4907</v>
      </c>
      <c r="B1236" s="3" t="s">
        <v>2</v>
      </c>
      <c r="C1236" s="3" t="s">
        <v>6151</v>
      </c>
      <c r="D1236" s="3" t="s">
        <v>8042</v>
      </c>
      <c r="E1236" s="12" t="s">
        <v>9756</v>
      </c>
      <c r="F1236" s="6" t="str">
        <f t="shared" si="62"/>
        <v>module=oinc</v>
      </c>
      <c r="G1236" s="6" t="str">
        <f t="shared" si="63"/>
        <v>module=xoinc</v>
      </c>
    </row>
    <row r="1237" spans="1:7" ht="30" customHeight="1">
      <c r="A1237" s="3" t="s">
        <v>4907</v>
      </c>
      <c r="B1237" s="3" t="s">
        <v>2</v>
      </c>
      <c r="C1237" s="3" t="s">
        <v>6152</v>
      </c>
      <c r="D1237" s="3" t="s">
        <v>8043</v>
      </c>
      <c r="E1237" s="12" t="s">
        <v>9757</v>
      </c>
      <c r="F1237" s="6" t="str">
        <f t="shared" si="62"/>
        <v>module=oinc</v>
      </c>
      <c r="G1237" s="6" t="str">
        <f t="shared" si="63"/>
        <v>module=xoinc</v>
      </c>
    </row>
    <row r="1238" spans="1:7" ht="30" customHeight="1">
      <c r="A1238" s="3" t="s">
        <v>4907</v>
      </c>
      <c r="B1238" s="3" t="s">
        <v>3</v>
      </c>
      <c r="C1238" s="3" t="s">
        <v>6153</v>
      </c>
      <c r="D1238" s="3" t="s">
        <v>6153</v>
      </c>
      <c r="E1238" s="12" t="s">
        <v>9758</v>
      </c>
      <c r="F1238" s="6" t="str">
        <f t="shared" si="62"/>
        <v>module=oinc</v>
      </c>
      <c r="G1238" s="3" t="s">
        <v>114</v>
      </c>
    </row>
    <row r="1239" spans="1:7" ht="30" customHeight="1">
      <c r="A1239" s="3" t="s">
        <v>4907</v>
      </c>
      <c r="B1239" s="3" t="s">
        <v>3</v>
      </c>
      <c r="C1239" s="3" t="s">
        <v>6154</v>
      </c>
      <c r="D1239" s="3" t="s">
        <v>6154</v>
      </c>
      <c r="E1239" s="12" t="s">
        <v>9759</v>
      </c>
      <c r="F1239" s="6" t="str">
        <f t="shared" si="62"/>
        <v>module=oinc</v>
      </c>
      <c r="G1239" s="3" t="s">
        <v>114</v>
      </c>
    </row>
    <row r="1240" spans="1:7" ht="30" customHeight="1">
      <c r="A1240" s="3" t="s">
        <v>4907</v>
      </c>
      <c r="B1240" s="3" t="s">
        <v>3</v>
      </c>
      <c r="C1240" s="3" t="s">
        <v>6155</v>
      </c>
      <c r="D1240" s="3" t="s">
        <v>6155</v>
      </c>
      <c r="E1240" s="12" t="s">
        <v>9760</v>
      </c>
      <c r="F1240" s="6" t="str">
        <f t="shared" si="62"/>
        <v>module=oinc</v>
      </c>
      <c r="G1240" s="3" t="s">
        <v>114</v>
      </c>
    </row>
    <row r="1241" spans="1:7" ht="30" customHeight="1">
      <c r="A1241" s="3" t="s">
        <v>4907</v>
      </c>
      <c r="B1241" s="3" t="s">
        <v>3</v>
      </c>
      <c r="C1241" s="3" t="s">
        <v>6156</v>
      </c>
      <c r="D1241" s="3" t="s">
        <v>6156</v>
      </c>
      <c r="E1241" s="12" t="s">
        <v>9761</v>
      </c>
      <c r="F1241" s="6" t="str">
        <f t="shared" si="62"/>
        <v>module=oinc</v>
      </c>
      <c r="G1241" s="3" t="s">
        <v>114</v>
      </c>
    </row>
    <row r="1242" spans="1:7" ht="30" customHeight="1">
      <c r="A1242" s="3" t="s">
        <v>4907</v>
      </c>
      <c r="B1242" s="3" t="s">
        <v>3</v>
      </c>
      <c r="C1242" s="3" t="s">
        <v>6157</v>
      </c>
      <c r="D1242" s="3" t="s">
        <v>6157</v>
      </c>
      <c r="E1242" s="12" t="s">
        <v>9762</v>
      </c>
      <c r="F1242" s="6" t="str">
        <f t="shared" si="62"/>
        <v>module=oinc</v>
      </c>
      <c r="G1242" s="3" t="s">
        <v>114</v>
      </c>
    </row>
    <row r="1243" spans="1:7" ht="30" customHeight="1">
      <c r="A1243" s="3" t="s">
        <v>4907</v>
      </c>
      <c r="B1243" s="3" t="s">
        <v>3</v>
      </c>
      <c r="C1243" s="3" t="s">
        <v>6158</v>
      </c>
      <c r="D1243" s="3" t="s">
        <v>6158</v>
      </c>
      <c r="E1243" s="12" t="s">
        <v>9763</v>
      </c>
      <c r="F1243" s="6" t="str">
        <f t="shared" si="62"/>
        <v>module=oinc</v>
      </c>
      <c r="G1243" s="3" t="s">
        <v>114</v>
      </c>
    </row>
    <row r="1244" spans="1:7" ht="30" customHeight="1">
      <c r="A1244" s="3" t="s">
        <v>4907</v>
      </c>
      <c r="B1244" s="3" t="s">
        <v>3</v>
      </c>
      <c r="C1244" s="3" t="s">
        <v>6159</v>
      </c>
      <c r="D1244" s="3" t="s">
        <v>6159</v>
      </c>
      <c r="E1244" s="12" t="s">
        <v>9764</v>
      </c>
      <c r="F1244" s="6" t="str">
        <f t="shared" si="62"/>
        <v>module=oinc</v>
      </c>
      <c r="G1244" s="3" t="s">
        <v>114</v>
      </c>
    </row>
    <row r="1245" spans="1:7" ht="30" customHeight="1">
      <c r="A1245" s="3" t="s">
        <v>4907</v>
      </c>
      <c r="B1245" s="3" t="s">
        <v>3</v>
      </c>
      <c r="C1245" s="3" t="s">
        <v>6160</v>
      </c>
      <c r="D1245" s="3" t="s">
        <v>6160</v>
      </c>
      <c r="E1245" s="12" t="s">
        <v>9765</v>
      </c>
      <c r="F1245" s="6" t="str">
        <f t="shared" si="62"/>
        <v>module=oinc</v>
      </c>
      <c r="G1245" s="3" t="s">
        <v>114</v>
      </c>
    </row>
    <row r="1246" spans="1:7" ht="30" customHeight="1">
      <c r="A1246" s="3" t="s">
        <v>4907</v>
      </c>
      <c r="B1246" s="3" t="s">
        <v>3</v>
      </c>
      <c r="C1246" s="3" t="s">
        <v>6161</v>
      </c>
      <c r="D1246" s="3" t="s">
        <v>6161</v>
      </c>
      <c r="E1246" s="12" t="s">
        <v>9766</v>
      </c>
      <c r="F1246" s="6" t="str">
        <f t="shared" si="62"/>
        <v>module=oinc</v>
      </c>
      <c r="G1246" s="3" t="s">
        <v>114</v>
      </c>
    </row>
    <row r="1247" spans="1:7" ht="30" customHeight="1">
      <c r="A1247" s="3" t="s">
        <v>4907</v>
      </c>
      <c r="B1247" s="3" t="s">
        <v>3</v>
      </c>
      <c r="C1247" s="3" t="s">
        <v>6162</v>
      </c>
      <c r="D1247" s="3" t="s">
        <v>6162</v>
      </c>
      <c r="E1247" s="12" t="s">
        <v>9767</v>
      </c>
      <c r="F1247" s="6" t="str">
        <f t="shared" si="62"/>
        <v>module=oinc</v>
      </c>
      <c r="G1247" s="3" t="s">
        <v>114</v>
      </c>
    </row>
    <row r="1248" spans="1:7" ht="30" customHeight="1">
      <c r="A1248" s="3" t="s">
        <v>4907</v>
      </c>
      <c r="B1248" s="3" t="s">
        <v>3</v>
      </c>
      <c r="C1248" s="3" t="s">
        <v>6163</v>
      </c>
      <c r="D1248" s="3" t="s">
        <v>6163</v>
      </c>
      <c r="E1248" s="12" t="s">
        <v>9768</v>
      </c>
      <c r="F1248" s="6" t="str">
        <f t="shared" si="62"/>
        <v>module=oinc</v>
      </c>
      <c r="G1248" s="3" t="s">
        <v>114</v>
      </c>
    </row>
    <row r="1249" spans="1:7" ht="30" customHeight="1">
      <c r="A1249" s="3" t="s">
        <v>4907</v>
      </c>
      <c r="B1249" s="3" t="s">
        <v>3</v>
      </c>
      <c r="C1249" s="3" t="s">
        <v>6164</v>
      </c>
      <c r="D1249" s="3" t="s">
        <v>6164</v>
      </c>
      <c r="E1249" s="12" t="s">
        <v>9769</v>
      </c>
      <c r="F1249" s="6" t="str">
        <f t="shared" si="62"/>
        <v>module=oinc</v>
      </c>
      <c r="G1249" s="3" t="s">
        <v>114</v>
      </c>
    </row>
    <row r="1250" spans="1:7" ht="30" customHeight="1">
      <c r="A1250" s="3" t="s">
        <v>4907</v>
      </c>
      <c r="B1250" s="3" t="s">
        <v>3</v>
      </c>
      <c r="C1250" s="3" t="s">
        <v>6165</v>
      </c>
      <c r="D1250" s="3" t="s">
        <v>6165</v>
      </c>
      <c r="E1250" s="12" t="s">
        <v>9770</v>
      </c>
      <c r="F1250" s="6" t="str">
        <f t="shared" si="62"/>
        <v>module=oinc</v>
      </c>
      <c r="G1250" s="3" t="s">
        <v>114</v>
      </c>
    </row>
    <row r="1251" spans="1:7" ht="30" customHeight="1">
      <c r="A1251" s="3" t="s">
        <v>4907</v>
      </c>
      <c r="B1251" s="3" t="s">
        <v>3</v>
      </c>
      <c r="C1251" s="3" t="s">
        <v>6166</v>
      </c>
      <c r="D1251" s="3" t="s">
        <v>6166</v>
      </c>
      <c r="E1251" s="12" t="s">
        <v>9771</v>
      </c>
      <c r="F1251" s="6" t="str">
        <f t="shared" si="62"/>
        <v>module=oinc</v>
      </c>
      <c r="G1251" s="3" t="s">
        <v>114</v>
      </c>
    </row>
    <row r="1252" spans="1:7" ht="30" customHeight="1">
      <c r="A1252" s="3" t="s">
        <v>4907</v>
      </c>
      <c r="B1252" s="3" t="s">
        <v>3</v>
      </c>
      <c r="C1252" s="3" t="s">
        <v>6167</v>
      </c>
      <c r="D1252" s="3" t="s">
        <v>6167</v>
      </c>
      <c r="E1252" s="12" t="s">
        <v>9772</v>
      </c>
      <c r="F1252" s="6" t="str">
        <f t="shared" si="62"/>
        <v>module=oinc</v>
      </c>
      <c r="G1252" s="3" t="s">
        <v>114</v>
      </c>
    </row>
    <row r="1253" spans="1:7" ht="30" customHeight="1">
      <c r="A1253" s="3" t="s">
        <v>4907</v>
      </c>
      <c r="B1253" s="3" t="s">
        <v>3</v>
      </c>
      <c r="C1253" s="3" t="s">
        <v>6168</v>
      </c>
      <c r="D1253" s="3" t="s">
        <v>6168</v>
      </c>
      <c r="E1253" s="12" t="s">
        <v>9773</v>
      </c>
      <c r="F1253" s="6" t="str">
        <f t="shared" si="62"/>
        <v>module=oinc</v>
      </c>
      <c r="G1253" s="3" t="s">
        <v>114</v>
      </c>
    </row>
    <row r="1254" spans="1:7" ht="30" customHeight="1">
      <c r="A1254" s="3" t="s">
        <v>4907</v>
      </c>
      <c r="B1254" s="3" t="s">
        <v>3</v>
      </c>
      <c r="C1254" s="3" t="s">
        <v>6169</v>
      </c>
      <c r="D1254" s="3" t="s">
        <v>6169</v>
      </c>
      <c r="E1254" s="12" t="s">
        <v>9774</v>
      </c>
      <c r="F1254" s="6" t="str">
        <f t="shared" si="62"/>
        <v>module=oinc</v>
      </c>
      <c r="G1254" s="3" t="s">
        <v>114</v>
      </c>
    </row>
    <row r="1255" spans="1:7" ht="30" customHeight="1">
      <c r="A1255" s="3" t="s">
        <v>4907</v>
      </c>
      <c r="B1255" s="3" t="s">
        <v>3</v>
      </c>
      <c r="C1255" s="3" t="s">
        <v>6170</v>
      </c>
      <c r="D1255" s="3" t="s">
        <v>6170</v>
      </c>
      <c r="E1255" s="12" t="s">
        <v>9775</v>
      </c>
      <c r="F1255" s="6" t="str">
        <f t="shared" si="62"/>
        <v>module=oinc</v>
      </c>
      <c r="G1255" s="3" t="s">
        <v>114</v>
      </c>
    </row>
    <row r="1256" spans="1:7" ht="30" customHeight="1">
      <c r="A1256" s="3" t="s">
        <v>4907</v>
      </c>
      <c r="B1256" s="3" t="s">
        <v>3</v>
      </c>
      <c r="C1256" s="3" t="s">
        <v>6171</v>
      </c>
      <c r="D1256" s="3" t="s">
        <v>6171</v>
      </c>
      <c r="E1256" s="12" t="s">
        <v>9776</v>
      </c>
      <c r="F1256" s="6" t="str">
        <f t="shared" si="62"/>
        <v>module=oinc</v>
      </c>
      <c r="G1256" s="3" t="s">
        <v>114</v>
      </c>
    </row>
    <row r="1257" spans="1:7" ht="30" customHeight="1">
      <c r="A1257" s="3" t="s">
        <v>4907</v>
      </c>
      <c r="B1257" s="3" t="s">
        <v>3</v>
      </c>
      <c r="C1257" s="3" t="s">
        <v>6172</v>
      </c>
      <c r="D1257" s="3" t="s">
        <v>6172</v>
      </c>
      <c r="E1257" s="12" t="s">
        <v>9777</v>
      </c>
      <c r="F1257" s="6" t="str">
        <f t="shared" si="62"/>
        <v>module=oinc</v>
      </c>
      <c r="G1257" s="3" t="s">
        <v>114</v>
      </c>
    </row>
    <row r="1258" spans="1:7" ht="30" customHeight="1">
      <c r="A1258" s="3" t="s">
        <v>4907</v>
      </c>
      <c r="B1258" s="3" t="s">
        <v>3</v>
      </c>
      <c r="C1258" s="3" t="s">
        <v>6173</v>
      </c>
      <c r="D1258" s="3" t="s">
        <v>6173</v>
      </c>
      <c r="E1258" s="12" t="s">
        <v>9778</v>
      </c>
      <c r="F1258" s="6" t="str">
        <f t="shared" si="62"/>
        <v>module=oinc</v>
      </c>
      <c r="G1258" s="3" t="s">
        <v>114</v>
      </c>
    </row>
    <row r="1259" spans="1:7" ht="30" customHeight="1">
      <c r="A1259" s="3" t="s">
        <v>4907</v>
      </c>
      <c r="B1259" s="3" t="s">
        <v>3</v>
      </c>
      <c r="C1259" s="3" t="s">
        <v>6174</v>
      </c>
      <c r="D1259" s="3" t="s">
        <v>6174</v>
      </c>
      <c r="E1259" s="12" t="s">
        <v>9779</v>
      </c>
      <c r="F1259" s="6" t="str">
        <f t="shared" si="62"/>
        <v>module=oinc</v>
      </c>
      <c r="G1259" s="3" t="s">
        <v>114</v>
      </c>
    </row>
    <row r="1260" spans="1:7" ht="30" customHeight="1">
      <c r="A1260" s="3" t="s">
        <v>4907</v>
      </c>
      <c r="B1260" s="3" t="s">
        <v>3</v>
      </c>
      <c r="C1260" s="3" t="s">
        <v>6175</v>
      </c>
      <c r="D1260" s="3" t="s">
        <v>6175</v>
      </c>
      <c r="E1260" s="12" t="s">
        <v>9780</v>
      </c>
      <c r="F1260" s="6" t="str">
        <f t="shared" si="62"/>
        <v>module=oinc</v>
      </c>
      <c r="G1260" s="3" t="s">
        <v>114</v>
      </c>
    </row>
    <row r="1261" spans="1:7" ht="30" customHeight="1">
      <c r="A1261" s="3" t="s">
        <v>4907</v>
      </c>
      <c r="B1261" s="3" t="s">
        <v>3</v>
      </c>
      <c r="C1261" s="3" t="s">
        <v>6176</v>
      </c>
      <c r="D1261" s="3" t="s">
        <v>6176</v>
      </c>
      <c r="E1261" s="12" t="s">
        <v>9781</v>
      </c>
      <c r="F1261" s="6" t="str">
        <f t="shared" si="62"/>
        <v>module=oinc</v>
      </c>
      <c r="G1261" s="3" t="s">
        <v>114</v>
      </c>
    </row>
    <row r="1262" spans="1:7" ht="30" customHeight="1">
      <c r="A1262" s="3" t="s">
        <v>4907</v>
      </c>
      <c r="B1262" s="3" t="s">
        <v>3</v>
      </c>
      <c r="C1262" s="3" t="s">
        <v>6177</v>
      </c>
      <c r="D1262" s="3" t="s">
        <v>6177</v>
      </c>
      <c r="E1262" s="12" t="s">
        <v>9782</v>
      </c>
      <c r="F1262" s="6" t="str">
        <f t="shared" si="62"/>
        <v>module=oinc</v>
      </c>
      <c r="G1262" s="3" t="s">
        <v>114</v>
      </c>
    </row>
    <row r="1263" spans="1:7" ht="30" customHeight="1">
      <c r="A1263" s="3" t="s">
        <v>4907</v>
      </c>
      <c r="B1263" s="3" t="s">
        <v>3</v>
      </c>
      <c r="C1263" s="3" t="s">
        <v>6178</v>
      </c>
      <c r="D1263" s="3" t="s">
        <v>6178</v>
      </c>
      <c r="E1263" s="12" t="s">
        <v>9783</v>
      </c>
      <c r="F1263" s="6" t="str">
        <f t="shared" si="62"/>
        <v>module=oinc</v>
      </c>
      <c r="G1263" s="3" t="s">
        <v>114</v>
      </c>
    </row>
    <row r="1264" spans="1:7" ht="30" customHeight="1">
      <c r="A1264" s="3" t="s">
        <v>4907</v>
      </c>
      <c r="B1264" s="3" t="s">
        <v>3</v>
      </c>
      <c r="C1264" s="3" t="s">
        <v>6179</v>
      </c>
      <c r="D1264" s="3" t="s">
        <v>6179</v>
      </c>
      <c r="E1264" s="12" t="s">
        <v>9784</v>
      </c>
      <c r="F1264" s="6" t="str">
        <f t="shared" ref="F1264:F1295" si="64">HYPERLINK("http://www.ssc.wisc.edu/wlsresearch/documentation/waves/?wave=wls92&amp;module=oinc","module=oinc")</f>
        <v>module=oinc</v>
      </c>
      <c r="G1264" s="3" t="s">
        <v>114</v>
      </c>
    </row>
    <row r="1265" spans="1:7" ht="30" customHeight="1">
      <c r="A1265" s="3" t="s">
        <v>4907</v>
      </c>
      <c r="B1265" s="3" t="s">
        <v>3</v>
      </c>
      <c r="C1265" s="3" t="s">
        <v>6180</v>
      </c>
      <c r="D1265" s="3" t="s">
        <v>6180</v>
      </c>
      <c r="E1265" s="12" t="s">
        <v>9785</v>
      </c>
      <c r="F1265" s="6" t="str">
        <f t="shared" si="64"/>
        <v>module=oinc</v>
      </c>
      <c r="G1265" s="3" t="s">
        <v>114</v>
      </c>
    </row>
    <row r="1266" spans="1:7" ht="30" customHeight="1">
      <c r="A1266" s="3" t="s">
        <v>4907</v>
      </c>
      <c r="B1266" s="3" t="s">
        <v>3</v>
      </c>
      <c r="C1266" s="3" t="s">
        <v>6181</v>
      </c>
      <c r="D1266" s="3" t="s">
        <v>6181</v>
      </c>
      <c r="E1266" s="12" t="s">
        <v>9786</v>
      </c>
      <c r="F1266" s="6" t="str">
        <f t="shared" si="64"/>
        <v>module=oinc</v>
      </c>
      <c r="G1266" s="3" t="s">
        <v>114</v>
      </c>
    </row>
    <row r="1267" spans="1:7" ht="30" customHeight="1">
      <c r="A1267" s="3" t="s">
        <v>4907</v>
      </c>
      <c r="B1267" s="3" t="s">
        <v>3</v>
      </c>
      <c r="C1267" s="3" t="s">
        <v>6182</v>
      </c>
      <c r="D1267" s="3" t="s">
        <v>6182</v>
      </c>
      <c r="E1267" s="12" t="s">
        <v>9787</v>
      </c>
      <c r="F1267" s="6" t="str">
        <f t="shared" si="64"/>
        <v>module=oinc</v>
      </c>
      <c r="G1267" s="3" t="s">
        <v>114</v>
      </c>
    </row>
    <row r="1268" spans="1:7" ht="30" customHeight="1">
      <c r="A1268" s="3" t="s">
        <v>4907</v>
      </c>
      <c r="B1268" s="3" t="s">
        <v>3</v>
      </c>
      <c r="C1268" s="3" t="s">
        <v>6183</v>
      </c>
      <c r="D1268" s="3" t="s">
        <v>6183</v>
      </c>
      <c r="E1268" s="12" t="s">
        <v>9788</v>
      </c>
      <c r="F1268" s="6" t="str">
        <f t="shared" si="64"/>
        <v>module=oinc</v>
      </c>
      <c r="G1268" s="3" t="s">
        <v>114</v>
      </c>
    </row>
    <row r="1269" spans="1:7" ht="30" customHeight="1">
      <c r="A1269" s="3" t="s">
        <v>4907</v>
      </c>
      <c r="B1269" s="3" t="s">
        <v>3</v>
      </c>
      <c r="C1269" s="3" t="s">
        <v>6184</v>
      </c>
      <c r="D1269" s="3" t="s">
        <v>6184</v>
      </c>
      <c r="E1269" s="12" t="s">
        <v>9789</v>
      </c>
      <c r="F1269" s="6" t="str">
        <f t="shared" si="64"/>
        <v>module=oinc</v>
      </c>
      <c r="G1269" s="3" t="s">
        <v>114</v>
      </c>
    </row>
    <row r="1270" spans="1:7" ht="30" customHeight="1">
      <c r="A1270" s="3" t="s">
        <v>4907</v>
      </c>
      <c r="B1270" s="3" t="s">
        <v>3</v>
      </c>
      <c r="C1270" s="3" t="s">
        <v>6185</v>
      </c>
      <c r="D1270" s="3" t="s">
        <v>6185</v>
      </c>
      <c r="E1270" s="12" t="s">
        <v>9790</v>
      </c>
      <c r="F1270" s="6" t="str">
        <f t="shared" si="64"/>
        <v>module=oinc</v>
      </c>
      <c r="G1270" s="3" t="s">
        <v>114</v>
      </c>
    </row>
    <row r="1271" spans="1:7" ht="30" customHeight="1">
      <c r="A1271" s="3" t="s">
        <v>4907</v>
      </c>
      <c r="B1271" s="3" t="s">
        <v>3</v>
      </c>
      <c r="C1271" s="3" t="s">
        <v>6186</v>
      </c>
      <c r="D1271" s="3" t="s">
        <v>6186</v>
      </c>
      <c r="E1271" s="12" t="s">
        <v>9791</v>
      </c>
      <c r="F1271" s="6" t="str">
        <f t="shared" si="64"/>
        <v>module=oinc</v>
      </c>
      <c r="G1271" s="3" t="s">
        <v>114</v>
      </c>
    </row>
    <row r="1272" spans="1:7" ht="30" customHeight="1">
      <c r="A1272" s="3" t="s">
        <v>4907</v>
      </c>
      <c r="B1272" s="3" t="s">
        <v>3</v>
      </c>
      <c r="C1272" s="3" t="s">
        <v>6187</v>
      </c>
      <c r="D1272" s="3" t="s">
        <v>6187</v>
      </c>
      <c r="E1272" s="12" t="s">
        <v>9792</v>
      </c>
      <c r="F1272" s="6" t="str">
        <f t="shared" si="64"/>
        <v>module=oinc</v>
      </c>
      <c r="G1272" s="3" t="s">
        <v>114</v>
      </c>
    </row>
    <row r="1273" spans="1:7" ht="30" customHeight="1">
      <c r="A1273" s="3" t="s">
        <v>4907</v>
      </c>
      <c r="B1273" s="3" t="s">
        <v>3</v>
      </c>
      <c r="C1273" s="3" t="s">
        <v>6188</v>
      </c>
      <c r="D1273" s="3" t="s">
        <v>6188</v>
      </c>
      <c r="E1273" s="12" t="s">
        <v>9793</v>
      </c>
      <c r="F1273" s="6" t="str">
        <f t="shared" si="64"/>
        <v>module=oinc</v>
      </c>
      <c r="G1273" s="3" t="s">
        <v>114</v>
      </c>
    </row>
    <row r="1274" spans="1:7" ht="30" customHeight="1">
      <c r="A1274" s="3" t="s">
        <v>4907</v>
      </c>
      <c r="B1274" s="3" t="s">
        <v>3</v>
      </c>
      <c r="C1274" s="3" t="s">
        <v>6189</v>
      </c>
      <c r="D1274" s="3" t="s">
        <v>6189</v>
      </c>
      <c r="E1274" s="12" t="s">
        <v>9794</v>
      </c>
      <c r="F1274" s="6" t="str">
        <f t="shared" si="64"/>
        <v>module=oinc</v>
      </c>
      <c r="G1274" s="3" t="s">
        <v>114</v>
      </c>
    </row>
    <row r="1275" spans="1:7" ht="30" customHeight="1">
      <c r="A1275" s="3" t="s">
        <v>4907</v>
      </c>
      <c r="B1275" s="3" t="s">
        <v>3</v>
      </c>
      <c r="C1275" s="3" t="s">
        <v>6190</v>
      </c>
      <c r="D1275" s="3" t="s">
        <v>6190</v>
      </c>
      <c r="E1275" s="12" t="s">
        <v>9795</v>
      </c>
      <c r="F1275" s="6" t="str">
        <f t="shared" si="64"/>
        <v>module=oinc</v>
      </c>
      <c r="G1275" s="3" t="s">
        <v>114</v>
      </c>
    </row>
    <row r="1276" spans="1:7" ht="30" customHeight="1">
      <c r="A1276" s="3" t="s">
        <v>4907</v>
      </c>
      <c r="B1276" s="3" t="s">
        <v>3</v>
      </c>
      <c r="C1276" s="3" t="s">
        <v>6191</v>
      </c>
      <c r="D1276" s="3" t="s">
        <v>6191</v>
      </c>
      <c r="E1276" s="12" t="s">
        <v>9796</v>
      </c>
      <c r="F1276" s="6" t="str">
        <f t="shared" si="64"/>
        <v>module=oinc</v>
      </c>
      <c r="G1276" s="3" t="s">
        <v>114</v>
      </c>
    </row>
    <row r="1277" spans="1:7" ht="30" customHeight="1">
      <c r="A1277" s="3" t="s">
        <v>4907</v>
      </c>
      <c r="B1277" s="3" t="s">
        <v>3</v>
      </c>
      <c r="C1277" s="3" t="s">
        <v>6192</v>
      </c>
      <c r="D1277" s="3" t="s">
        <v>6192</v>
      </c>
      <c r="E1277" s="12" t="s">
        <v>9797</v>
      </c>
      <c r="F1277" s="6" t="str">
        <f t="shared" si="64"/>
        <v>module=oinc</v>
      </c>
      <c r="G1277" s="3" t="s">
        <v>114</v>
      </c>
    </row>
    <row r="1278" spans="1:7" ht="30" customHeight="1">
      <c r="A1278" s="3" t="s">
        <v>4907</v>
      </c>
      <c r="B1278" s="3" t="s">
        <v>3</v>
      </c>
      <c r="C1278" s="3" t="s">
        <v>6193</v>
      </c>
      <c r="D1278" s="3" t="s">
        <v>6193</v>
      </c>
      <c r="E1278" s="12" t="s">
        <v>9798</v>
      </c>
      <c r="F1278" s="6" t="str">
        <f t="shared" si="64"/>
        <v>module=oinc</v>
      </c>
      <c r="G1278" s="3" t="s">
        <v>114</v>
      </c>
    </row>
    <row r="1279" spans="1:7" ht="30" customHeight="1">
      <c r="A1279" s="3" t="s">
        <v>4907</v>
      </c>
      <c r="B1279" s="3" t="s">
        <v>3</v>
      </c>
      <c r="C1279" s="3" t="s">
        <v>6194</v>
      </c>
      <c r="D1279" s="3" t="s">
        <v>6194</v>
      </c>
      <c r="E1279" s="12" t="s">
        <v>9799</v>
      </c>
      <c r="F1279" s="6" t="str">
        <f t="shared" si="64"/>
        <v>module=oinc</v>
      </c>
      <c r="G1279" s="3" t="s">
        <v>114</v>
      </c>
    </row>
    <row r="1280" spans="1:7" ht="30" customHeight="1">
      <c r="A1280" s="3" t="s">
        <v>4907</v>
      </c>
      <c r="B1280" s="3" t="s">
        <v>3</v>
      </c>
      <c r="C1280" s="3" t="s">
        <v>6195</v>
      </c>
      <c r="D1280" s="3" t="s">
        <v>6195</v>
      </c>
      <c r="E1280" s="12" t="s">
        <v>9800</v>
      </c>
      <c r="F1280" s="6" t="str">
        <f t="shared" si="64"/>
        <v>module=oinc</v>
      </c>
      <c r="G1280" s="3" t="s">
        <v>114</v>
      </c>
    </row>
    <row r="1281" spans="1:7" ht="30" customHeight="1">
      <c r="A1281" s="3" t="s">
        <v>4907</v>
      </c>
      <c r="B1281" s="3" t="s">
        <v>3</v>
      </c>
      <c r="C1281" s="3" t="s">
        <v>6196</v>
      </c>
      <c r="D1281" s="3" t="s">
        <v>6196</v>
      </c>
      <c r="E1281" s="12" t="s">
        <v>9801</v>
      </c>
      <c r="F1281" s="6" t="str">
        <f t="shared" si="64"/>
        <v>module=oinc</v>
      </c>
      <c r="G1281" s="3" t="s">
        <v>114</v>
      </c>
    </row>
    <row r="1282" spans="1:7" ht="30" customHeight="1">
      <c r="A1282" s="3" t="s">
        <v>4907</v>
      </c>
      <c r="B1282" s="3" t="s">
        <v>3</v>
      </c>
      <c r="C1282" s="3" t="s">
        <v>6197</v>
      </c>
      <c r="D1282" s="3" t="s">
        <v>6197</v>
      </c>
      <c r="E1282" s="12" t="s">
        <v>9802</v>
      </c>
      <c r="F1282" s="6" t="str">
        <f t="shared" si="64"/>
        <v>module=oinc</v>
      </c>
      <c r="G1282" s="3" t="s">
        <v>114</v>
      </c>
    </row>
    <row r="1283" spans="1:7" ht="30" customHeight="1">
      <c r="A1283" s="3" t="s">
        <v>4907</v>
      </c>
      <c r="B1283" s="3" t="s">
        <v>3</v>
      </c>
      <c r="C1283" s="3" t="s">
        <v>6198</v>
      </c>
      <c r="D1283" s="3" t="s">
        <v>6198</v>
      </c>
      <c r="E1283" s="12" t="s">
        <v>9803</v>
      </c>
      <c r="F1283" s="6" t="str">
        <f t="shared" si="64"/>
        <v>module=oinc</v>
      </c>
      <c r="G1283" s="3" t="s">
        <v>114</v>
      </c>
    </row>
    <row r="1284" spans="1:7" ht="30" customHeight="1">
      <c r="A1284" s="3" t="s">
        <v>4907</v>
      </c>
      <c r="B1284" s="3" t="s">
        <v>3</v>
      </c>
      <c r="C1284" s="3" t="s">
        <v>6199</v>
      </c>
      <c r="D1284" s="3" t="s">
        <v>6199</v>
      </c>
      <c r="E1284" s="12" t="s">
        <v>9804</v>
      </c>
      <c r="F1284" s="6" t="str">
        <f t="shared" si="64"/>
        <v>module=oinc</v>
      </c>
      <c r="G1284" s="3" t="s">
        <v>114</v>
      </c>
    </row>
    <row r="1285" spans="1:7" ht="30" customHeight="1">
      <c r="A1285" s="3" t="s">
        <v>4907</v>
      </c>
      <c r="B1285" s="3" t="s">
        <v>3</v>
      </c>
      <c r="C1285" s="3" t="s">
        <v>6200</v>
      </c>
      <c r="D1285" s="3" t="s">
        <v>6200</v>
      </c>
      <c r="E1285" s="12" t="s">
        <v>9805</v>
      </c>
      <c r="F1285" s="6" t="str">
        <f t="shared" si="64"/>
        <v>module=oinc</v>
      </c>
      <c r="G1285" s="3" t="s">
        <v>114</v>
      </c>
    </row>
    <row r="1286" spans="1:7" ht="30" customHeight="1">
      <c r="A1286" s="3" t="s">
        <v>4907</v>
      </c>
      <c r="B1286" s="3" t="s">
        <v>3</v>
      </c>
      <c r="C1286" s="3" t="s">
        <v>6201</v>
      </c>
      <c r="D1286" s="3" t="s">
        <v>6201</v>
      </c>
      <c r="E1286" s="12" t="s">
        <v>9806</v>
      </c>
      <c r="F1286" s="6" t="str">
        <f t="shared" si="64"/>
        <v>module=oinc</v>
      </c>
      <c r="G1286" s="3" t="s">
        <v>114</v>
      </c>
    </row>
    <row r="1287" spans="1:7" ht="30" customHeight="1">
      <c r="A1287" s="3" t="s">
        <v>4907</v>
      </c>
      <c r="B1287" s="3" t="s">
        <v>3</v>
      </c>
      <c r="C1287" s="3" t="s">
        <v>6202</v>
      </c>
      <c r="D1287" s="3" t="s">
        <v>6202</v>
      </c>
      <c r="E1287" s="12" t="s">
        <v>9807</v>
      </c>
      <c r="F1287" s="6" t="str">
        <f t="shared" si="64"/>
        <v>module=oinc</v>
      </c>
      <c r="G1287" s="3" t="s">
        <v>114</v>
      </c>
    </row>
    <row r="1288" spans="1:7" ht="30" customHeight="1">
      <c r="A1288" s="3" t="s">
        <v>4907</v>
      </c>
      <c r="B1288" s="3" t="s">
        <v>3</v>
      </c>
      <c r="C1288" s="3" t="s">
        <v>6203</v>
      </c>
      <c r="D1288" s="3" t="s">
        <v>6203</v>
      </c>
      <c r="E1288" s="12" t="s">
        <v>9808</v>
      </c>
      <c r="F1288" s="6" t="str">
        <f t="shared" si="64"/>
        <v>module=oinc</v>
      </c>
      <c r="G1288" s="3" t="s">
        <v>114</v>
      </c>
    </row>
    <row r="1289" spans="1:7" ht="30" customHeight="1">
      <c r="A1289" s="3" t="s">
        <v>4907</v>
      </c>
      <c r="B1289" s="3" t="s">
        <v>3</v>
      </c>
      <c r="C1289" s="3" t="s">
        <v>6204</v>
      </c>
      <c r="D1289" s="3" t="s">
        <v>6204</v>
      </c>
      <c r="E1289" s="12" t="s">
        <v>9809</v>
      </c>
      <c r="F1289" s="6" t="str">
        <f t="shared" si="64"/>
        <v>module=oinc</v>
      </c>
      <c r="G1289" s="3" t="s">
        <v>114</v>
      </c>
    </row>
    <row r="1290" spans="1:7" ht="30" customHeight="1">
      <c r="A1290" s="3" t="s">
        <v>4907</v>
      </c>
      <c r="B1290" s="3" t="s">
        <v>3</v>
      </c>
      <c r="C1290" s="3" t="s">
        <v>6205</v>
      </c>
      <c r="D1290" s="3" t="s">
        <v>6205</v>
      </c>
      <c r="E1290" s="12" t="s">
        <v>9810</v>
      </c>
      <c r="F1290" s="6" t="str">
        <f t="shared" si="64"/>
        <v>module=oinc</v>
      </c>
      <c r="G1290" s="3" t="s">
        <v>114</v>
      </c>
    </row>
    <row r="1291" spans="1:7" ht="30" customHeight="1">
      <c r="A1291" s="3" t="s">
        <v>4907</v>
      </c>
      <c r="B1291" s="3" t="s">
        <v>3</v>
      </c>
      <c r="C1291" s="3" t="s">
        <v>6206</v>
      </c>
      <c r="D1291" s="3" t="s">
        <v>6206</v>
      </c>
      <c r="E1291" s="12" t="s">
        <v>9811</v>
      </c>
      <c r="F1291" s="6" t="str">
        <f t="shared" si="64"/>
        <v>module=oinc</v>
      </c>
      <c r="G1291" s="3" t="s">
        <v>114</v>
      </c>
    </row>
    <row r="1292" spans="1:7" ht="30" customHeight="1">
      <c r="A1292" s="3" t="s">
        <v>4907</v>
      </c>
      <c r="B1292" s="3" t="s">
        <v>3</v>
      </c>
      <c r="C1292" s="3" t="s">
        <v>6207</v>
      </c>
      <c r="D1292" s="3" t="s">
        <v>6207</v>
      </c>
      <c r="E1292" s="12" t="s">
        <v>9812</v>
      </c>
      <c r="F1292" s="6" t="str">
        <f t="shared" si="64"/>
        <v>module=oinc</v>
      </c>
      <c r="G1292" s="3" t="s">
        <v>114</v>
      </c>
    </row>
    <row r="1293" spans="1:7" ht="30" customHeight="1">
      <c r="A1293" s="3" t="s">
        <v>4907</v>
      </c>
      <c r="B1293" s="3" t="s">
        <v>3</v>
      </c>
      <c r="C1293" s="3" t="s">
        <v>6208</v>
      </c>
      <c r="D1293" s="3" t="s">
        <v>6208</v>
      </c>
      <c r="E1293" s="12" t="s">
        <v>9813</v>
      </c>
      <c r="F1293" s="6" t="str">
        <f t="shared" si="64"/>
        <v>module=oinc</v>
      </c>
      <c r="G1293" s="3" t="s">
        <v>114</v>
      </c>
    </row>
    <row r="1294" spans="1:7" ht="30" customHeight="1">
      <c r="A1294" s="3" t="s">
        <v>4907</v>
      </c>
      <c r="B1294" s="3" t="s">
        <v>3</v>
      </c>
      <c r="C1294" s="3" t="s">
        <v>6209</v>
      </c>
      <c r="D1294" s="3" t="s">
        <v>6209</v>
      </c>
      <c r="E1294" s="12" t="s">
        <v>9814</v>
      </c>
      <c r="F1294" s="6" t="str">
        <f t="shared" si="64"/>
        <v>module=oinc</v>
      </c>
      <c r="G1294" s="3" t="s">
        <v>114</v>
      </c>
    </row>
    <row r="1295" spans="1:7" ht="30" customHeight="1">
      <c r="A1295" s="3" t="s">
        <v>4907</v>
      </c>
      <c r="B1295" s="3" t="s">
        <v>3</v>
      </c>
      <c r="C1295" s="3" t="s">
        <v>6210</v>
      </c>
      <c r="D1295" s="3" t="s">
        <v>6210</v>
      </c>
      <c r="E1295" s="12" t="s">
        <v>9815</v>
      </c>
      <c r="F1295" s="6" t="str">
        <f t="shared" si="64"/>
        <v>module=oinc</v>
      </c>
      <c r="G1295" s="3" t="s">
        <v>114</v>
      </c>
    </row>
    <row r="1296" spans="1:7" ht="30" customHeight="1">
      <c r="A1296" s="3" t="s">
        <v>4907</v>
      </c>
      <c r="B1296" s="3" t="s">
        <v>3</v>
      </c>
      <c r="C1296" s="3" t="s">
        <v>6211</v>
      </c>
      <c r="D1296" s="3" t="s">
        <v>6211</v>
      </c>
      <c r="E1296" s="12" t="s">
        <v>9816</v>
      </c>
      <c r="F1296" s="6" t="str">
        <f t="shared" ref="F1296:F1327" si="65">HYPERLINK("http://www.ssc.wisc.edu/wlsresearch/documentation/waves/?wave=wls92&amp;module=oinc","module=oinc")</f>
        <v>module=oinc</v>
      </c>
      <c r="G1296" s="3" t="s">
        <v>114</v>
      </c>
    </row>
    <row r="1297" spans="1:7" ht="30" customHeight="1">
      <c r="A1297" s="3" t="s">
        <v>4907</v>
      </c>
      <c r="B1297" s="3" t="s">
        <v>3</v>
      </c>
      <c r="C1297" s="3" t="s">
        <v>6212</v>
      </c>
      <c r="D1297" s="3" t="s">
        <v>6212</v>
      </c>
      <c r="E1297" s="12" t="s">
        <v>9817</v>
      </c>
      <c r="F1297" s="6" t="str">
        <f t="shared" si="65"/>
        <v>module=oinc</v>
      </c>
      <c r="G1297" s="3" t="s">
        <v>114</v>
      </c>
    </row>
    <row r="1298" spans="1:7" ht="30" customHeight="1">
      <c r="A1298" s="3" t="s">
        <v>4907</v>
      </c>
      <c r="B1298" s="3" t="s">
        <v>3</v>
      </c>
      <c r="C1298" s="3" t="s">
        <v>6213</v>
      </c>
      <c r="D1298" s="3" t="s">
        <v>6213</v>
      </c>
      <c r="E1298" s="12" t="s">
        <v>9818</v>
      </c>
      <c r="F1298" s="6" t="str">
        <f t="shared" si="65"/>
        <v>module=oinc</v>
      </c>
      <c r="G1298" s="3" t="s">
        <v>114</v>
      </c>
    </row>
    <row r="1299" spans="1:7" ht="30" customHeight="1">
      <c r="A1299" s="3" t="s">
        <v>4907</v>
      </c>
      <c r="B1299" s="3" t="s">
        <v>3</v>
      </c>
      <c r="C1299" s="3" t="s">
        <v>6214</v>
      </c>
      <c r="D1299" s="3" t="s">
        <v>6214</v>
      </c>
      <c r="E1299" s="12" t="s">
        <v>9819</v>
      </c>
      <c r="F1299" s="6" t="str">
        <f t="shared" si="65"/>
        <v>module=oinc</v>
      </c>
      <c r="G1299" s="3" t="s">
        <v>114</v>
      </c>
    </row>
    <row r="1300" spans="1:7" ht="30" customHeight="1">
      <c r="A1300" s="3" t="s">
        <v>4907</v>
      </c>
      <c r="B1300" s="3" t="s">
        <v>3</v>
      </c>
      <c r="C1300" s="3" t="s">
        <v>6215</v>
      </c>
      <c r="D1300" s="3" t="s">
        <v>6215</v>
      </c>
      <c r="E1300" s="12" t="s">
        <v>9820</v>
      </c>
      <c r="F1300" s="6" t="str">
        <f t="shared" si="65"/>
        <v>module=oinc</v>
      </c>
      <c r="G1300" s="3" t="s">
        <v>114</v>
      </c>
    </row>
    <row r="1301" spans="1:7" ht="30" customHeight="1">
      <c r="A1301" s="3" t="s">
        <v>4907</v>
      </c>
      <c r="B1301" s="3" t="s">
        <v>3</v>
      </c>
      <c r="C1301" s="3" t="s">
        <v>6216</v>
      </c>
      <c r="D1301" s="3" t="s">
        <v>6216</v>
      </c>
      <c r="E1301" s="12" t="s">
        <v>9821</v>
      </c>
      <c r="F1301" s="6" t="str">
        <f t="shared" si="65"/>
        <v>module=oinc</v>
      </c>
      <c r="G1301" s="3" t="s">
        <v>114</v>
      </c>
    </row>
    <row r="1302" spans="1:7" ht="30" customHeight="1">
      <c r="A1302" s="3" t="s">
        <v>4907</v>
      </c>
      <c r="B1302" s="3" t="s">
        <v>3</v>
      </c>
      <c r="C1302" s="3" t="s">
        <v>6217</v>
      </c>
      <c r="D1302" s="3" t="s">
        <v>6217</v>
      </c>
      <c r="E1302" s="12" t="s">
        <v>9822</v>
      </c>
      <c r="F1302" s="6" t="str">
        <f t="shared" si="65"/>
        <v>module=oinc</v>
      </c>
      <c r="G1302" s="3" t="s">
        <v>114</v>
      </c>
    </row>
    <row r="1303" spans="1:7" ht="30" customHeight="1">
      <c r="A1303" s="3" t="s">
        <v>4907</v>
      </c>
      <c r="B1303" s="3" t="s">
        <v>3</v>
      </c>
      <c r="C1303" s="3" t="s">
        <v>6218</v>
      </c>
      <c r="D1303" s="3" t="s">
        <v>6218</v>
      </c>
      <c r="E1303" s="12" t="s">
        <v>9823</v>
      </c>
      <c r="F1303" s="6" t="str">
        <f t="shared" si="65"/>
        <v>module=oinc</v>
      </c>
      <c r="G1303" s="3" t="s">
        <v>114</v>
      </c>
    </row>
    <row r="1304" spans="1:7" ht="30" customHeight="1">
      <c r="A1304" s="3" t="s">
        <v>4907</v>
      </c>
      <c r="B1304" s="3" t="s">
        <v>3</v>
      </c>
      <c r="C1304" s="3" t="s">
        <v>6219</v>
      </c>
      <c r="D1304" s="3" t="s">
        <v>6219</v>
      </c>
      <c r="E1304" s="12" t="s">
        <v>9824</v>
      </c>
      <c r="F1304" s="6" t="str">
        <f t="shared" si="65"/>
        <v>module=oinc</v>
      </c>
      <c r="G1304" s="3" t="s">
        <v>114</v>
      </c>
    </row>
    <row r="1305" spans="1:7" ht="30" customHeight="1">
      <c r="A1305" s="3" t="s">
        <v>4907</v>
      </c>
      <c r="B1305" s="3" t="s">
        <v>3</v>
      </c>
      <c r="C1305" s="3" t="s">
        <v>6220</v>
      </c>
      <c r="D1305" s="3" t="s">
        <v>6220</v>
      </c>
      <c r="E1305" s="12" t="s">
        <v>9825</v>
      </c>
      <c r="F1305" s="6" t="str">
        <f t="shared" si="65"/>
        <v>module=oinc</v>
      </c>
      <c r="G1305" s="3" t="s">
        <v>114</v>
      </c>
    </row>
    <row r="1306" spans="1:7" ht="30" customHeight="1">
      <c r="A1306" s="3" t="s">
        <v>4907</v>
      </c>
      <c r="B1306" s="3" t="s">
        <v>3</v>
      </c>
      <c r="C1306" s="3" t="s">
        <v>6221</v>
      </c>
      <c r="D1306" s="3" t="s">
        <v>6221</v>
      </c>
      <c r="E1306" s="12" t="s">
        <v>9826</v>
      </c>
      <c r="F1306" s="6" t="str">
        <f t="shared" si="65"/>
        <v>module=oinc</v>
      </c>
      <c r="G1306" s="3" t="s">
        <v>114</v>
      </c>
    </row>
    <row r="1307" spans="1:7" ht="30" customHeight="1">
      <c r="A1307" s="3" t="s">
        <v>4907</v>
      </c>
      <c r="B1307" s="3" t="s">
        <v>3</v>
      </c>
      <c r="C1307" s="3" t="s">
        <v>6222</v>
      </c>
      <c r="D1307" s="3" t="s">
        <v>6222</v>
      </c>
      <c r="E1307" s="12" t="s">
        <v>9827</v>
      </c>
      <c r="F1307" s="6" t="str">
        <f t="shared" si="65"/>
        <v>module=oinc</v>
      </c>
      <c r="G1307" s="3" t="s">
        <v>114</v>
      </c>
    </row>
    <row r="1308" spans="1:7" ht="30" customHeight="1">
      <c r="A1308" s="3" t="s">
        <v>4907</v>
      </c>
      <c r="B1308" s="3" t="s">
        <v>3</v>
      </c>
      <c r="C1308" s="3" t="s">
        <v>6223</v>
      </c>
      <c r="D1308" s="3" t="s">
        <v>6223</v>
      </c>
      <c r="E1308" s="12" t="s">
        <v>9828</v>
      </c>
      <c r="F1308" s="6" t="str">
        <f t="shared" si="65"/>
        <v>module=oinc</v>
      </c>
      <c r="G1308" s="3" t="s">
        <v>114</v>
      </c>
    </row>
    <row r="1309" spans="1:7" ht="30" customHeight="1">
      <c r="A1309" s="3" t="s">
        <v>4907</v>
      </c>
      <c r="B1309" s="3" t="s">
        <v>3</v>
      </c>
      <c r="C1309" s="3" t="s">
        <v>6224</v>
      </c>
      <c r="D1309" s="3" t="s">
        <v>6224</v>
      </c>
      <c r="E1309" s="12" t="s">
        <v>9829</v>
      </c>
      <c r="F1309" s="6" t="str">
        <f t="shared" si="65"/>
        <v>module=oinc</v>
      </c>
      <c r="G1309" s="3" t="s">
        <v>114</v>
      </c>
    </row>
    <row r="1310" spans="1:7" ht="30" customHeight="1">
      <c r="A1310" s="3" t="s">
        <v>4907</v>
      </c>
      <c r="B1310" s="3" t="s">
        <v>3</v>
      </c>
      <c r="C1310" s="3" t="s">
        <v>6225</v>
      </c>
      <c r="D1310" s="3" t="s">
        <v>6225</v>
      </c>
      <c r="E1310" s="12" t="s">
        <v>9830</v>
      </c>
      <c r="F1310" s="6" t="str">
        <f t="shared" si="65"/>
        <v>module=oinc</v>
      </c>
      <c r="G1310" s="3" t="s">
        <v>114</v>
      </c>
    </row>
    <row r="1311" spans="1:7" ht="30" customHeight="1">
      <c r="A1311" s="3" t="s">
        <v>4907</v>
      </c>
      <c r="B1311" s="3" t="s">
        <v>3</v>
      </c>
      <c r="C1311" s="3" t="s">
        <v>6226</v>
      </c>
      <c r="D1311" s="3" t="s">
        <v>6226</v>
      </c>
      <c r="E1311" s="12" t="s">
        <v>9831</v>
      </c>
      <c r="F1311" s="6" t="str">
        <f t="shared" si="65"/>
        <v>module=oinc</v>
      </c>
      <c r="G1311" s="3" t="s">
        <v>114</v>
      </c>
    </row>
    <row r="1312" spans="1:7" ht="30" customHeight="1">
      <c r="A1312" s="3" t="s">
        <v>4907</v>
      </c>
      <c r="B1312" s="3" t="s">
        <v>3</v>
      </c>
      <c r="C1312" s="3" t="s">
        <v>6227</v>
      </c>
      <c r="D1312" s="3" t="s">
        <v>6227</v>
      </c>
      <c r="E1312" s="12" t="s">
        <v>9832</v>
      </c>
      <c r="F1312" s="6" t="str">
        <f t="shared" si="65"/>
        <v>module=oinc</v>
      </c>
      <c r="G1312" s="3" t="s">
        <v>114</v>
      </c>
    </row>
    <row r="1313" spans="1:7" ht="30" customHeight="1">
      <c r="A1313" s="3" t="s">
        <v>4907</v>
      </c>
      <c r="B1313" s="3" t="s">
        <v>3</v>
      </c>
      <c r="C1313" s="3" t="s">
        <v>6228</v>
      </c>
      <c r="D1313" s="3" t="s">
        <v>6228</v>
      </c>
      <c r="E1313" s="12" t="s">
        <v>9833</v>
      </c>
      <c r="F1313" s="6" t="str">
        <f t="shared" si="65"/>
        <v>module=oinc</v>
      </c>
      <c r="G1313" s="3" t="s">
        <v>114</v>
      </c>
    </row>
    <row r="1314" spans="1:7" ht="30" customHeight="1">
      <c r="A1314" s="3" t="s">
        <v>4907</v>
      </c>
      <c r="B1314" s="3" t="s">
        <v>3</v>
      </c>
      <c r="C1314" s="3" t="s">
        <v>6229</v>
      </c>
      <c r="D1314" s="3" t="s">
        <v>6229</v>
      </c>
      <c r="E1314" s="12" t="s">
        <v>9834</v>
      </c>
      <c r="F1314" s="6" t="str">
        <f t="shared" si="65"/>
        <v>module=oinc</v>
      </c>
      <c r="G1314" s="3" t="s">
        <v>114</v>
      </c>
    </row>
    <row r="1315" spans="1:7" ht="30" customHeight="1">
      <c r="A1315" s="3" t="s">
        <v>4907</v>
      </c>
      <c r="B1315" s="3" t="s">
        <v>3</v>
      </c>
      <c r="C1315" s="3" t="s">
        <v>6230</v>
      </c>
      <c r="D1315" s="3" t="s">
        <v>6230</v>
      </c>
      <c r="E1315" s="12" t="s">
        <v>9835</v>
      </c>
      <c r="F1315" s="6" t="str">
        <f t="shared" si="65"/>
        <v>module=oinc</v>
      </c>
      <c r="G1315" s="3" t="s">
        <v>114</v>
      </c>
    </row>
    <row r="1316" spans="1:7" ht="30" customHeight="1">
      <c r="A1316" s="3" t="s">
        <v>4907</v>
      </c>
      <c r="B1316" s="3" t="s">
        <v>3</v>
      </c>
      <c r="C1316" s="3" t="s">
        <v>6231</v>
      </c>
      <c r="D1316" s="3" t="s">
        <v>6231</v>
      </c>
      <c r="E1316" s="12" t="s">
        <v>9836</v>
      </c>
      <c r="F1316" s="6" t="str">
        <f t="shared" si="65"/>
        <v>module=oinc</v>
      </c>
      <c r="G1316" s="3" t="s">
        <v>114</v>
      </c>
    </row>
    <row r="1317" spans="1:7" ht="30" customHeight="1">
      <c r="A1317" s="3" t="s">
        <v>4907</v>
      </c>
      <c r="B1317" s="3" t="s">
        <v>3</v>
      </c>
      <c r="C1317" s="3" t="s">
        <v>6232</v>
      </c>
      <c r="D1317" s="3" t="s">
        <v>6232</v>
      </c>
      <c r="E1317" s="12" t="s">
        <v>9837</v>
      </c>
      <c r="F1317" s="6" t="str">
        <f t="shared" si="65"/>
        <v>module=oinc</v>
      </c>
      <c r="G1317" s="3" t="s">
        <v>114</v>
      </c>
    </row>
    <row r="1318" spans="1:7" ht="30" customHeight="1">
      <c r="A1318" s="3" t="s">
        <v>4907</v>
      </c>
      <c r="B1318" s="3" t="s">
        <v>3</v>
      </c>
      <c r="C1318" s="3" t="s">
        <v>6233</v>
      </c>
      <c r="D1318" s="3" t="s">
        <v>6233</v>
      </c>
      <c r="E1318" s="12" t="s">
        <v>9838</v>
      </c>
      <c r="F1318" s="6" t="str">
        <f t="shared" si="65"/>
        <v>module=oinc</v>
      </c>
      <c r="G1318" s="3" t="s">
        <v>114</v>
      </c>
    </row>
    <row r="1319" spans="1:7" ht="30" customHeight="1">
      <c r="A1319" s="3" t="s">
        <v>4907</v>
      </c>
      <c r="B1319" s="3" t="s">
        <v>3</v>
      </c>
      <c r="C1319" s="3" t="s">
        <v>6234</v>
      </c>
      <c r="D1319" s="3" t="s">
        <v>6234</v>
      </c>
      <c r="E1319" s="12" t="s">
        <v>9839</v>
      </c>
      <c r="F1319" s="6" t="str">
        <f t="shared" si="65"/>
        <v>module=oinc</v>
      </c>
      <c r="G1319" s="3" t="s">
        <v>114</v>
      </c>
    </row>
    <row r="1320" spans="1:7" ht="30" customHeight="1">
      <c r="A1320" s="3" t="s">
        <v>4907</v>
      </c>
      <c r="B1320" s="3" t="s">
        <v>3</v>
      </c>
      <c r="C1320" s="3" t="s">
        <v>6235</v>
      </c>
      <c r="D1320" s="3" t="s">
        <v>6235</v>
      </c>
      <c r="E1320" s="12" t="s">
        <v>9840</v>
      </c>
      <c r="F1320" s="6" t="str">
        <f t="shared" si="65"/>
        <v>module=oinc</v>
      </c>
      <c r="G1320" s="3" t="s">
        <v>114</v>
      </c>
    </row>
    <row r="1321" spans="1:7" ht="30" customHeight="1">
      <c r="A1321" s="3" t="s">
        <v>4907</v>
      </c>
      <c r="B1321" s="3" t="s">
        <v>3</v>
      </c>
      <c r="C1321" s="3" t="s">
        <v>6236</v>
      </c>
      <c r="D1321" s="3" t="s">
        <v>6236</v>
      </c>
      <c r="E1321" s="12" t="s">
        <v>9841</v>
      </c>
      <c r="F1321" s="6" t="str">
        <f t="shared" si="65"/>
        <v>module=oinc</v>
      </c>
      <c r="G1321" s="3" t="s">
        <v>114</v>
      </c>
    </row>
    <row r="1322" spans="1:7" ht="30" customHeight="1">
      <c r="A1322" s="3" t="s">
        <v>4907</v>
      </c>
      <c r="B1322" s="3" t="s">
        <v>3</v>
      </c>
      <c r="C1322" s="3" t="s">
        <v>6237</v>
      </c>
      <c r="D1322" s="3" t="s">
        <v>6237</v>
      </c>
      <c r="E1322" s="12" t="s">
        <v>9842</v>
      </c>
      <c r="F1322" s="6" t="str">
        <f t="shared" si="65"/>
        <v>module=oinc</v>
      </c>
      <c r="G1322" s="3" t="s">
        <v>114</v>
      </c>
    </row>
    <row r="1323" spans="1:7" ht="30" customHeight="1">
      <c r="A1323" s="3" t="s">
        <v>4907</v>
      </c>
      <c r="B1323" s="3" t="s">
        <v>3</v>
      </c>
      <c r="C1323" s="3" t="s">
        <v>6238</v>
      </c>
      <c r="D1323" s="3" t="s">
        <v>6238</v>
      </c>
      <c r="E1323" s="12" t="s">
        <v>9843</v>
      </c>
      <c r="F1323" s="6" t="str">
        <f t="shared" si="65"/>
        <v>module=oinc</v>
      </c>
      <c r="G1323" s="3" t="s">
        <v>114</v>
      </c>
    </row>
    <row r="1324" spans="1:7" ht="30" customHeight="1">
      <c r="A1324" s="3" t="s">
        <v>4907</v>
      </c>
      <c r="B1324" s="3" t="s">
        <v>3</v>
      </c>
      <c r="C1324" s="3" t="s">
        <v>6239</v>
      </c>
      <c r="D1324" s="3" t="s">
        <v>6239</v>
      </c>
      <c r="E1324" s="12" t="s">
        <v>9844</v>
      </c>
      <c r="F1324" s="6" t="str">
        <f t="shared" si="65"/>
        <v>module=oinc</v>
      </c>
      <c r="G1324" s="3" t="s">
        <v>114</v>
      </c>
    </row>
    <row r="1325" spans="1:7" ht="30" customHeight="1">
      <c r="A1325" s="3" t="s">
        <v>4907</v>
      </c>
      <c r="B1325" s="3" t="s">
        <v>3</v>
      </c>
      <c r="C1325" s="3" t="s">
        <v>6240</v>
      </c>
      <c r="D1325" s="3" t="s">
        <v>6240</v>
      </c>
      <c r="E1325" s="12" t="s">
        <v>9845</v>
      </c>
      <c r="F1325" s="6" t="str">
        <f t="shared" si="65"/>
        <v>module=oinc</v>
      </c>
      <c r="G1325" s="3" t="s">
        <v>114</v>
      </c>
    </row>
    <row r="1326" spans="1:7" ht="30" customHeight="1">
      <c r="A1326" s="3" t="s">
        <v>4907</v>
      </c>
      <c r="B1326" s="3" t="s">
        <v>3</v>
      </c>
      <c r="C1326" s="3" t="s">
        <v>6241</v>
      </c>
      <c r="D1326" s="3" t="s">
        <v>6241</v>
      </c>
      <c r="E1326" s="12" t="s">
        <v>9846</v>
      </c>
      <c r="F1326" s="6" t="str">
        <f t="shared" si="65"/>
        <v>module=oinc</v>
      </c>
      <c r="G1326" s="3" t="s">
        <v>114</v>
      </c>
    </row>
    <row r="1327" spans="1:7" ht="30" customHeight="1">
      <c r="A1327" s="3" t="s">
        <v>4907</v>
      </c>
      <c r="B1327" s="3" t="s">
        <v>3</v>
      </c>
      <c r="C1327" s="3" t="s">
        <v>6242</v>
      </c>
      <c r="D1327" s="3" t="s">
        <v>6242</v>
      </c>
      <c r="E1327" s="12" t="s">
        <v>9847</v>
      </c>
      <c r="F1327" s="6" t="str">
        <f t="shared" si="65"/>
        <v>module=oinc</v>
      </c>
      <c r="G1327" s="3" t="s">
        <v>114</v>
      </c>
    </row>
    <row r="1328" spans="1:7" ht="30" customHeight="1">
      <c r="A1328" s="3" t="s">
        <v>4907</v>
      </c>
      <c r="B1328" s="3" t="s">
        <v>3</v>
      </c>
      <c r="C1328" s="3" t="s">
        <v>6243</v>
      </c>
      <c r="D1328" s="3" t="s">
        <v>6243</v>
      </c>
      <c r="E1328" s="12" t="s">
        <v>9848</v>
      </c>
      <c r="F1328" s="6" t="str">
        <f t="shared" ref="F1328:F1351" si="66">HYPERLINK("http://www.ssc.wisc.edu/wlsresearch/documentation/waves/?wave=wls92&amp;module=oinc","module=oinc")</f>
        <v>module=oinc</v>
      </c>
      <c r="G1328" s="3" t="s">
        <v>114</v>
      </c>
    </row>
    <row r="1329" spans="1:7" ht="30" customHeight="1">
      <c r="A1329" s="3" t="s">
        <v>4907</v>
      </c>
      <c r="B1329" s="3" t="s">
        <v>3</v>
      </c>
      <c r="C1329" s="3" t="s">
        <v>6244</v>
      </c>
      <c r="D1329" s="3" t="s">
        <v>6244</v>
      </c>
      <c r="E1329" s="12" t="s">
        <v>9849</v>
      </c>
      <c r="F1329" s="6" t="str">
        <f t="shared" si="66"/>
        <v>module=oinc</v>
      </c>
      <c r="G1329" s="3" t="s">
        <v>114</v>
      </c>
    </row>
    <row r="1330" spans="1:7" ht="30" customHeight="1">
      <c r="A1330" s="3" t="s">
        <v>4907</v>
      </c>
      <c r="B1330" s="3" t="s">
        <v>3</v>
      </c>
      <c r="C1330" s="3" t="s">
        <v>6245</v>
      </c>
      <c r="D1330" s="3" t="s">
        <v>6245</v>
      </c>
      <c r="E1330" s="12" t="s">
        <v>9850</v>
      </c>
      <c r="F1330" s="6" t="str">
        <f t="shared" si="66"/>
        <v>module=oinc</v>
      </c>
      <c r="G1330" s="3" t="s">
        <v>114</v>
      </c>
    </row>
    <row r="1331" spans="1:7" ht="30" customHeight="1">
      <c r="A1331" s="3" t="s">
        <v>4907</v>
      </c>
      <c r="B1331" s="3" t="s">
        <v>3</v>
      </c>
      <c r="C1331" s="3" t="s">
        <v>6246</v>
      </c>
      <c r="D1331" s="3" t="s">
        <v>6246</v>
      </c>
      <c r="E1331" s="12" t="s">
        <v>9851</v>
      </c>
      <c r="F1331" s="6" t="str">
        <f t="shared" si="66"/>
        <v>module=oinc</v>
      </c>
      <c r="G1331" s="3" t="s">
        <v>114</v>
      </c>
    </row>
    <row r="1332" spans="1:7" ht="30" customHeight="1">
      <c r="A1332" s="3" t="s">
        <v>4907</v>
      </c>
      <c r="B1332" s="3" t="s">
        <v>3</v>
      </c>
      <c r="C1332" s="3" t="s">
        <v>6247</v>
      </c>
      <c r="D1332" s="3" t="s">
        <v>6247</v>
      </c>
      <c r="E1332" s="12" t="s">
        <v>9852</v>
      </c>
      <c r="F1332" s="6" t="str">
        <f t="shared" si="66"/>
        <v>module=oinc</v>
      </c>
      <c r="G1332" s="3" t="s">
        <v>114</v>
      </c>
    </row>
    <row r="1333" spans="1:7" ht="30" customHeight="1">
      <c r="A1333" s="3" t="s">
        <v>4907</v>
      </c>
      <c r="B1333" s="3" t="s">
        <v>3</v>
      </c>
      <c r="C1333" s="3" t="s">
        <v>6248</v>
      </c>
      <c r="D1333" s="3" t="s">
        <v>6248</v>
      </c>
      <c r="E1333" s="12" t="s">
        <v>9853</v>
      </c>
      <c r="F1333" s="6" t="str">
        <f t="shared" si="66"/>
        <v>module=oinc</v>
      </c>
      <c r="G1333" s="3" t="s">
        <v>114</v>
      </c>
    </row>
    <row r="1334" spans="1:7" ht="30" customHeight="1">
      <c r="A1334" s="3" t="s">
        <v>4907</v>
      </c>
      <c r="B1334" s="3" t="s">
        <v>3</v>
      </c>
      <c r="C1334" s="3" t="s">
        <v>6249</v>
      </c>
      <c r="D1334" s="3" t="s">
        <v>6249</v>
      </c>
      <c r="E1334" s="12" t="s">
        <v>9854</v>
      </c>
      <c r="F1334" s="6" t="str">
        <f t="shared" si="66"/>
        <v>module=oinc</v>
      </c>
      <c r="G1334" s="3" t="s">
        <v>114</v>
      </c>
    </row>
    <row r="1335" spans="1:7" ht="30" customHeight="1">
      <c r="A1335" s="3" t="s">
        <v>4907</v>
      </c>
      <c r="B1335" s="3" t="s">
        <v>3</v>
      </c>
      <c r="C1335" s="3" t="s">
        <v>6250</v>
      </c>
      <c r="D1335" s="3" t="s">
        <v>6250</v>
      </c>
      <c r="E1335" s="12" t="s">
        <v>9855</v>
      </c>
      <c r="F1335" s="6" t="str">
        <f t="shared" si="66"/>
        <v>module=oinc</v>
      </c>
      <c r="G1335" s="3" t="s">
        <v>114</v>
      </c>
    </row>
    <row r="1336" spans="1:7" ht="30" customHeight="1">
      <c r="A1336" s="3" t="s">
        <v>4907</v>
      </c>
      <c r="B1336" s="3" t="s">
        <v>3</v>
      </c>
      <c r="C1336" s="3" t="s">
        <v>6251</v>
      </c>
      <c r="D1336" s="3" t="s">
        <v>6251</v>
      </c>
      <c r="E1336" s="12" t="s">
        <v>9856</v>
      </c>
      <c r="F1336" s="6" t="str">
        <f t="shared" si="66"/>
        <v>module=oinc</v>
      </c>
      <c r="G1336" s="3" t="s">
        <v>114</v>
      </c>
    </row>
    <row r="1337" spans="1:7" ht="30" customHeight="1">
      <c r="A1337" s="3" t="s">
        <v>4907</v>
      </c>
      <c r="B1337" s="3" t="s">
        <v>3</v>
      </c>
      <c r="C1337" s="3" t="s">
        <v>6252</v>
      </c>
      <c r="D1337" s="3" t="s">
        <v>6252</v>
      </c>
      <c r="E1337" s="12" t="s">
        <v>9857</v>
      </c>
      <c r="F1337" s="6" t="str">
        <f t="shared" si="66"/>
        <v>module=oinc</v>
      </c>
      <c r="G1337" s="3" t="s">
        <v>114</v>
      </c>
    </row>
    <row r="1338" spans="1:7" ht="30" customHeight="1">
      <c r="A1338" s="3" t="s">
        <v>4907</v>
      </c>
      <c r="B1338" s="3" t="s">
        <v>3</v>
      </c>
      <c r="C1338" s="3" t="s">
        <v>6253</v>
      </c>
      <c r="D1338" s="3" t="s">
        <v>6253</v>
      </c>
      <c r="E1338" s="12" t="s">
        <v>9858</v>
      </c>
      <c r="F1338" s="6" t="str">
        <f t="shared" si="66"/>
        <v>module=oinc</v>
      </c>
      <c r="G1338" s="3" t="s">
        <v>114</v>
      </c>
    </row>
    <row r="1339" spans="1:7" ht="30" customHeight="1">
      <c r="A1339" s="3" t="s">
        <v>4907</v>
      </c>
      <c r="B1339" s="3" t="s">
        <v>3</v>
      </c>
      <c r="C1339" s="3" t="s">
        <v>6254</v>
      </c>
      <c r="D1339" s="3" t="s">
        <v>6254</v>
      </c>
      <c r="E1339" s="12" t="s">
        <v>9859</v>
      </c>
      <c r="F1339" s="6" t="str">
        <f t="shared" si="66"/>
        <v>module=oinc</v>
      </c>
      <c r="G1339" s="3" t="s">
        <v>114</v>
      </c>
    </row>
    <row r="1340" spans="1:7" ht="30" customHeight="1">
      <c r="A1340" s="3" t="s">
        <v>4907</v>
      </c>
      <c r="B1340" s="3" t="s">
        <v>3</v>
      </c>
      <c r="C1340" s="3" t="s">
        <v>6255</v>
      </c>
      <c r="D1340" s="3" t="s">
        <v>6255</v>
      </c>
      <c r="E1340" s="12" t="s">
        <v>9860</v>
      </c>
      <c r="F1340" s="6" t="str">
        <f t="shared" si="66"/>
        <v>module=oinc</v>
      </c>
      <c r="G1340" s="3" t="s">
        <v>114</v>
      </c>
    </row>
    <row r="1341" spans="1:7" ht="30" customHeight="1">
      <c r="A1341" s="3" t="s">
        <v>4907</v>
      </c>
      <c r="B1341" s="3" t="s">
        <v>3</v>
      </c>
      <c r="C1341" s="3" t="s">
        <v>6256</v>
      </c>
      <c r="D1341" s="3" t="s">
        <v>6256</v>
      </c>
      <c r="E1341" s="12" t="s">
        <v>9861</v>
      </c>
      <c r="F1341" s="6" t="str">
        <f t="shared" si="66"/>
        <v>module=oinc</v>
      </c>
      <c r="G1341" s="3" t="s">
        <v>114</v>
      </c>
    </row>
    <row r="1342" spans="1:7" ht="30" customHeight="1">
      <c r="A1342" s="3" t="s">
        <v>4907</v>
      </c>
      <c r="B1342" s="3" t="s">
        <v>3</v>
      </c>
      <c r="C1342" s="3" t="s">
        <v>6257</v>
      </c>
      <c r="D1342" s="3" t="s">
        <v>6257</v>
      </c>
      <c r="E1342" s="12" t="s">
        <v>9862</v>
      </c>
      <c r="F1342" s="6" t="str">
        <f t="shared" si="66"/>
        <v>module=oinc</v>
      </c>
      <c r="G1342" s="3" t="s">
        <v>114</v>
      </c>
    </row>
    <row r="1343" spans="1:7" ht="30" customHeight="1">
      <c r="A1343" s="3" t="s">
        <v>4907</v>
      </c>
      <c r="B1343" s="3" t="s">
        <v>3</v>
      </c>
      <c r="C1343" s="3" t="s">
        <v>6258</v>
      </c>
      <c r="D1343" s="3" t="s">
        <v>6258</v>
      </c>
      <c r="E1343" s="12" t="s">
        <v>9863</v>
      </c>
      <c r="F1343" s="6" t="str">
        <f t="shared" si="66"/>
        <v>module=oinc</v>
      </c>
      <c r="G1343" s="3" t="s">
        <v>114</v>
      </c>
    </row>
    <row r="1344" spans="1:7" ht="30" customHeight="1">
      <c r="A1344" s="3" t="s">
        <v>4907</v>
      </c>
      <c r="B1344" s="3" t="s">
        <v>3</v>
      </c>
      <c r="C1344" s="3" t="s">
        <v>6259</v>
      </c>
      <c r="D1344" s="3" t="s">
        <v>6259</v>
      </c>
      <c r="E1344" s="12" t="s">
        <v>9864</v>
      </c>
      <c r="F1344" s="6" t="str">
        <f t="shared" si="66"/>
        <v>module=oinc</v>
      </c>
      <c r="G1344" s="3" t="s">
        <v>114</v>
      </c>
    </row>
    <row r="1345" spans="1:7" ht="30" customHeight="1">
      <c r="A1345" s="3" t="s">
        <v>4907</v>
      </c>
      <c r="B1345" s="3" t="s">
        <v>3</v>
      </c>
      <c r="C1345" s="3" t="s">
        <v>6260</v>
      </c>
      <c r="D1345" s="3" t="s">
        <v>6260</v>
      </c>
      <c r="E1345" s="12" t="s">
        <v>9865</v>
      </c>
      <c r="F1345" s="6" t="str">
        <f t="shared" si="66"/>
        <v>module=oinc</v>
      </c>
      <c r="G1345" s="3" t="s">
        <v>114</v>
      </c>
    </row>
    <row r="1346" spans="1:7" ht="30" customHeight="1">
      <c r="A1346" s="3" t="s">
        <v>4907</v>
      </c>
      <c r="B1346" s="3" t="s">
        <v>3</v>
      </c>
      <c r="C1346" s="3" t="s">
        <v>6261</v>
      </c>
      <c r="D1346" s="3" t="s">
        <v>6261</v>
      </c>
      <c r="E1346" s="12" t="s">
        <v>9866</v>
      </c>
      <c r="F1346" s="6" t="str">
        <f t="shared" si="66"/>
        <v>module=oinc</v>
      </c>
      <c r="G1346" s="3" t="s">
        <v>114</v>
      </c>
    </row>
    <row r="1347" spans="1:7" ht="30" customHeight="1">
      <c r="A1347" s="3" t="s">
        <v>4907</v>
      </c>
      <c r="B1347" s="3" t="s">
        <v>3</v>
      </c>
      <c r="C1347" s="3" t="s">
        <v>6262</v>
      </c>
      <c r="D1347" s="3" t="s">
        <v>6262</v>
      </c>
      <c r="E1347" s="12" t="s">
        <v>9867</v>
      </c>
      <c r="F1347" s="6" t="str">
        <f t="shared" si="66"/>
        <v>module=oinc</v>
      </c>
      <c r="G1347" s="3" t="s">
        <v>114</v>
      </c>
    </row>
    <row r="1348" spans="1:7" ht="30" customHeight="1">
      <c r="A1348" s="3" t="s">
        <v>4907</v>
      </c>
      <c r="B1348" s="3" t="s">
        <v>3</v>
      </c>
      <c r="C1348" s="3" t="s">
        <v>6263</v>
      </c>
      <c r="D1348" s="3" t="s">
        <v>6263</v>
      </c>
      <c r="E1348" s="12" t="s">
        <v>9868</v>
      </c>
      <c r="F1348" s="6" t="str">
        <f t="shared" si="66"/>
        <v>module=oinc</v>
      </c>
      <c r="G1348" s="3" t="s">
        <v>114</v>
      </c>
    </row>
    <row r="1349" spans="1:7" ht="30" customHeight="1">
      <c r="A1349" s="3" t="s">
        <v>4907</v>
      </c>
      <c r="B1349" s="3" t="s">
        <v>3</v>
      </c>
      <c r="C1349" s="3" t="s">
        <v>6264</v>
      </c>
      <c r="D1349" s="3" t="s">
        <v>6264</v>
      </c>
      <c r="E1349" s="12" t="s">
        <v>9869</v>
      </c>
      <c r="F1349" s="6" t="str">
        <f t="shared" si="66"/>
        <v>module=oinc</v>
      </c>
      <c r="G1349" s="3" t="s">
        <v>114</v>
      </c>
    </row>
    <row r="1350" spans="1:7" ht="30" customHeight="1">
      <c r="A1350" s="3" t="s">
        <v>4907</v>
      </c>
      <c r="B1350" s="3" t="s">
        <v>3</v>
      </c>
      <c r="C1350" s="3" t="s">
        <v>6265</v>
      </c>
      <c r="D1350" s="3" t="s">
        <v>6265</v>
      </c>
      <c r="E1350" s="12" t="s">
        <v>9870</v>
      </c>
      <c r="F1350" s="6" t="str">
        <f t="shared" si="66"/>
        <v>module=oinc</v>
      </c>
      <c r="G1350" s="3" t="s">
        <v>114</v>
      </c>
    </row>
    <row r="1351" spans="1:7" ht="30" customHeight="1">
      <c r="A1351" s="3" t="s">
        <v>4907</v>
      </c>
      <c r="B1351" s="3" t="s">
        <v>3</v>
      </c>
      <c r="C1351" s="3" t="s">
        <v>6266</v>
      </c>
      <c r="D1351" s="3" t="s">
        <v>6266</v>
      </c>
      <c r="E1351" s="12" t="s">
        <v>9871</v>
      </c>
      <c r="F1351" s="6" t="str">
        <f t="shared" si="66"/>
        <v>module=oinc</v>
      </c>
      <c r="G1351" s="3" t="s">
        <v>114</v>
      </c>
    </row>
    <row r="1352" spans="1:7" ht="30" customHeight="1">
      <c r="A1352" s="3" t="s">
        <v>4907</v>
      </c>
      <c r="B1352" s="3" t="s">
        <v>4</v>
      </c>
      <c r="C1352" s="3" t="s">
        <v>6267</v>
      </c>
      <c r="D1352" s="3" t="s">
        <v>6267</v>
      </c>
      <c r="E1352" s="12" t="s">
        <v>9872</v>
      </c>
      <c r="F1352" s="3" t="s">
        <v>114</v>
      </c>
      <c r="G1352" s="6" t="str">
        <f t="shared" ref="G1352:G1389" si="67">HYPERLINK("http://www.ssc.wisc.edu/wlsresearch/documentation/waves/?wave=wls94&amp;module=xoinc","module=xoinc")</f>
        <v>module=xoinc</v>
      </c>
    </row>
    <row r="1353" spans="1:7" ht="30" customHeight="1">
      <c r="A1353" s="3" t="s">
        <v>4907</v>
      </c>
      <c r="B1353" s="3" t="s">
        <v>4</v>
      </c>
      <c r="C1353" s="3" t="s">
        <v>6268</v>
      </c>
      <c r="D1353" s="3" t="s">
        <v>6268</v>
      </c>
      <c r="E1353" s="12" t="s">
        <v>9873</v>
      </c>
      <c r="F1353" s="3" t="s">
        <v>114</v>
      </c>
      <c r="G1353" s="6" t="str">
        <f t="shared" si="67"/>
        <v>module=xoinc</v>
      </c>
    </row>
    <row r="1354" spans="1:7" ht="30" customHeight="1">
      <c r="A1354" s="3" t="s">
        <v>4907</v>
      </c>
      <c r="B1354" s="3" t="s">
        <v>4</v>
      </c>
      <c r="C1354" s="3" t="s">
        <v>6269</v>
      </c>
      <c r="D1354" s="3" t="s">
        <v>6269</v>
      </c>
      <c r="E1354" s="12" t="s">
        <v>9874</v>
      </c>
      <c r="F1354" s="3" t="s">
        <v>114</v>
      </c>
      <c r="G1354" s="6" t="str">
        <f t="shared" si="67"/>
        <v>module=xoinc</v>
      </c>
    </row>
    <row r="1355" spans="1:7" ht="30" customHeight="1">
      <c r="A1355" s="3" t="s">
        <v>4907</v>
      </c>
      <c r="B1355" s="3" t="s">
        <v>4</v>
      </c>
      <c r="C1355" s="3" t="s">
        <v>6270</v>
      </c>
      <c r="D1355" s="3" t="s">
        <v>6270</v>
      </c>
      <c r="E1355" s="12" t="s">
        <v>9875</v>
      </c>
      <c r="F1355" s="3" t="s">
        <v>114</v>
      </c>
      <c r="G1355" s="6" t="str">
        <f t="shared" si="67"/>
        <v>module=xoinc</v>
      </c>
    </row>
    <row r="1356" spans="1:7" ht="30" customHeight="1">
      <c r="A1356" s="3" t="s">
        <v>4907</v>
      </c>
      <c r="B1356" s="3" t="s">
        <v>4</v>
      </c>
      <c r="C1356" s="3" t="s">
        <v>6271</v>
      </c>
      <c r="D1356" s="3" t="s">
        <v>6271</v>
      </c>
      <c r="E1356" s="12" t="s">
        <v>9876</v>
      </c>
      <c r="F1356" s="3" t="s">
        <v>114</v>
      </c>
      <c r="G1356" s="6" t="str">
        <f t="shared" si="67"/>
        <v>module=xoinc</v>
      </c>
    </row>
    <row r="1357" spans="1:7" ht="30" customHeight="1">
      <c r="A1357" s="3" t="s">
        <v>4907</v>
      </c>
      <c r="B1357" s="3" t="s">
        <v>4</v>
      </c>
      <c r="C1357" s="3" t="s">
        <v>6272</v>
      </c>
      <c r="D1357" s="3" t="s">
        <v>6272</v>
      </c>
      <c r="E1357" s="12" t="s">
        <v>9877</v>
      </c>
      <c r="F1357" s="3" t="s">
        <v>114</v>
      </c>
      <c r="G1357" s="6" t="str">
        <f t="shared" si="67"/>
        <v>module=xoinc</v>
      </c>
    </row>
    <row r="1358" spans="1:7" ht="30" customHeight="1">
      <c r="A1358" s="3" t="s">
        <v>4907</v>
      </c>
      <c r="B1358" s="3" t="s">
        <v>4</v>
      </c>
      <c r="C1358" s="3" t="s">
        <v>6273</v>
      </c>
      <c r="D1358" s="3" t="s">
        <v>6273</v>
      </c>
      <c r="E1358" s="12" t="s">
        <v>9878</v>
      </c>
      <c r="F1358" s="3" t="s">
        <v>114</v>
      </c>
      <c r="G1358" s="6" t="str">
        <f t="shared" si="67"/>
        <v>module=xoinc</v>
      </c>
    </row>
    <row r="1359" spans="1:7" ht="30" customHeight="1">
      <c r="A1359" s="3" t="s">
        <v>4907</v>
      </c>
      <c r="B1359" s="3" t="s">
        <v>4</v>
      </c>
      <c r="C1359" s="3" t="s">
        <v>6274</v>
      </c>
      <c r="D1359" s="3" t="s">
        <v>6274</v>
      </c>
      <c r="E1359" s="12" t="s">
        <v>9879</v>
      </c>
      <c r="F1359" s="3" t="s">
        <v>114</v>
      </c>
      <c r="G1359" s="6" t="str">
        <f t="shared" si="67"/>
        <v>module=xoinc</v>
      </c>
    </row>
    <row r="1360" spans="1:7" ht="30" customHeight="1">
      <c r="A1360" s="3" t="s">
        <v>4907</v>
      </c>
      <c r="B1360" s="3" t="s">
        <v>4</v>
      </c>
      <c r="C1360" s="3" t="s">
        <v>6275</v>
      </c>
      <c r="D1360" s="3" t="s">
        <v>6275</v>
      </c>
      <c r="E1360" s="12" t="s">
        <v>9880</v>
      </c>
      <c r="F1360" s="3" t="s">
        <v>114</v>
      </c>
      <c r="G1360" s="6" t="str">
        <f t="shared" si="67"/>
        <v>module=xoinc</v>
      </c>
    </row>
    <row r="1361" spans="1:7" ht="30" customHeight="1">
      <c r="A1361" s="3" t="s">
        <v>4907</v>
      </c>
      <c r="B1361" s="3" t="s">
        <v>4</v>
      </c>
      <c r="C1361" s="3" t="s">
        <v>6276</v>
      </c>
      <c r="D1361" s="3" t="s">
        <v>6276</v>
      </c>
      <c r="E1361" s="12" t="s">
        <v>9881</v>
      </c>
      <c r="F1361" s="3" t="s">
        <v>114</v>
      </c>
      <c r="G1361" s="6" t="str">
        <f t="shared" si="67"/>
        <v>module=xoinc</v>
      </c>
    </row>
    <row r="1362" spans="1:7" ht="30" customHeight="1">
      <c r="A1362" s="3" t="s">
        <v>4907</v>
      </c>
      <c r="B1362" s="3" t="s">
        <v>4</v>
      </c>
      <c r="C1362" s="3" t="s">
        <v>6277</v>
      </c>
      <c r="D1362" s="3" t="s">
        <v>6277</v>
      </c>
      <c r="E1362" s="12" t="s">
        <v>9882</v>
      </c>
      <c r="F1362" s="3" t="s">
        <v>114</v>
      </c>
      <c r="G1362" s="6" t="str">
        <f t="shared" si="67"/>
        <v>module=xoinc</v>
      </c>
    </row>
    <row r="1363" spans="1:7" ht="30" customHeight="1">
      <c r="A1363" s="3" t="s">
        <v>4907</v>
      </c>
      <c r="B1363" s="3" t="s">
        <v>4</v>
      </c>
      <c r="C1363" s="3" t="s">
        <v>6278</v>
      </c>
      <c r="D1363" s="3" t="s">
        <v>6278</v>
      </c>
      <c r="E1363" s="12" t="s">
        <v>9883</v>
      </c>
      <c r="F1363" s="3" t="s">
        <v>114</v>
      </c>
      <c r="G1363" s="6" t="str">
        <f t="shared" si="67"/>
        <v>module=xoinc</v>
      </c>
    </row>
    <row r="1364" spans="1:7" ht="30" customHeight="1">
      <c r="A1364" s="3" t="s">
        <v>4907</v>
      </c>
      <c r="B1364" s="3" t="s">
        <v>4</v>
      </c>
      <c r="C1364" s="3" t="s">
        <v>6279</v>
      </c>
      <c r="D1364" s="3" t="s">
        <v>6279</v>
      </c>
      <c r="E1364" s="12" t="s">
        <v>9884</v>
      </c>
      <c r="F1364" s="3" t="s">
        <v>114</v>
      </c>
      <c r="G1364" s="6" t="str">
        <f t="shared" si="67"/>
        <v>module=xoinc</v>
      </c>
    </row>
    <row r="1365" spans="1:7" ht="30" customHeight="1">
      <c r="A1365" s="3" t="s">
        <v>4907</v>
      </c>
      <c r="B1365" s="3" t="s">
        <v>4</v>
      </c>
      <c r="C1365" s="3" t="s">
        <v>6280</v>
      </c>
      <c r="D1365" s="3" t="s">
        <v>6280</v>
      </c>
      <c r="E1365" s="12" t="s">
        <v>9885</v>
      </c>
      <c r="F1365" s="3" t="s">
        <v>114</v>
      </c>
      <c r="G1365" s="6" t="str">
        <f t="shared" si="67"/>
        <v>module=xoinc</v>
      </c>
    </row>
    <row r="1366" spans="1:7" ht="30" customHeight="1">
      <c r="A1366" s="3" t="s">
        <v>4907</v>
      </c>
      <c r="B1366" s="3" t="s">
        <v>4</v>
      </c>
      <c r="C1366" s="3" t="s">
        <v>6281</v>
      </c>
      <c r="D1366" s="3" t="s">
        <v>6281</v>
      </c>
      <c r="E1366" s="12" t="s">
        <v>9886</v>
      </c>
      <c r="F1366" s="3" t="s">
        <v>114</v>
      </c>
      <c r="G1366" s="6" t="str">
        <f t="shared" si="67"/>
        <v>module=xoinc</v>
      </c>
    </row>
    <row r="1367" spans="1:7" ht="30" customHeight="1">
      <c r="A1367" s="3" t="s">
        <v>4907</v>
      </c>
      <c r="B1367" s="3" t="s">
        <v>4</v>
      </c>
      <c r="C1367" s="3" t="s">
        <v>6282</v>
      </c>
      <c r="D1367" s="3" t="s">
        <v>6282</v>
      </c>
      <c r="E1367" s="12" t="s">
        <v>9887</v>
      </c>
      <c r="F1367" s="3" t="s">
        <v>114</v>
      </c>
      <c r="G1367" s="6" t="str">
        <f t="shared" si="67"/>
        <v>module=xoinc</v>
      </c>
    </row>
    <row r="1368" spans="1:7" ht="30" customHeight="1">
      <c r="A1368" s="3" t="s">
        <v>4907</v>
      </c>
      <c r="B1368" s="3" t="s">
        <v>4</v>
      </c>
      <c r="C1368" s="3" t="s">
        <v>6283</v>
      </c>
      <c r="D1368" s="3" t="s">
        <v>6283</v>
      </c>
      <c r="E1368" s="12" t="s">
        <v>9888</v>
      </c>
      <c r="F1368" s="3" t="s">
        <v>114</v>
      </c>
      <c r="G1368" s="6" t="str">
        <f t="shared" si="67"/>
        <v>module=xoinc</v>
      </c>
    </row>
    <row r="1369" spans="1:7" ht="30" customHeight="1">
      <c r="A1369" s="3" t="s">
        <v>4907</v>
      </c>
      <c r="B1369" s="3" t="s">
        <v>4</v>
      </c>
      <c r="C1369" s="3" t="s">
        <v>6284</v>
      </c>
      <c r="D1369" s="3" t="s">
        <v>6284</v>
      </c>
      <c r="E1369" s="12" t="s">
        <v>9889</v>
      </c>
      <c r="F1369" s="3" t="s">
        <v>114</v>
      </c>
      <c r="G1369" s="6" t="str">
        <f t="shared" si="67"/>
        <v>module=xoinc</v>
      </c>
    </row>
    <row r="1370" spans="1:7" ht="30" customHeight="1">
      <c r="A1370" s="3" t="s">
        <v>4907</v>
      </c>
      <c r="B1370" s="3" t="s">
        <v>4</v>
      </c>
      <c r="C1370" s="3" t="s">
        <v>6285</v>
      </c>
      <c r="D1370" s="3" t="s">
        <v>6285</v>
      </c>
      <c r="E1370" s="12" t="s">
        <v>9890</v>
      </c>
      <c r="F1370" s="3" t="s">
        <v>114</v>
      </c>
      <c r="G1370" s="6" t="str">
        <f t="shared" si="67"/>
        <v>module=xoinc</v>
      </c>
    </row>
    <row r="1371" spans="1:7" ht="30" customHeight="1">
      <c r="A1371" s="3" t="s">
        <v>4907</v>
      </c>
      <c r="B1371" s="3" t="s">
        <v>4</v>
      </c>
      <c r="C1371" s="3" t="s">
        <v>6286</v>
      </c>
      <c r="D1371" s="3" t="s">
        <v>6286</v>
      </c>
      <c r="E1371" s="12" t="s">
        <v>9891</v>
      </c>
      <c r="F1371" s="3" t="s">
        <v>114</v>
      </c>
      <c r="G1371" s="6" t="str">
        <f t="shared" si="67"/>
        <v>module=xoinc</v>
      </c>
    </row>
    <row r="1372" spans="1:7" ht="30" customHeight="1">
      <c r="A1372" s="3" t="s">
        <v>4907</v>
      </c>
      <c r="B1372" s="3" t="s">
        <v>4</v>
      </c>
      <c r="C1372" s="3" t="s">
        <v>6287</v>
      </c>
      <c r="D1372" s="3" t="s">
        <v>6287</v>
      </c>
      <c r="E1372" s="12" t="s">
        <v>9892</v>
      </c>
      <c r="F1372" s="3" t="s">
        <v>114</v>
      </c>
      <c r="G1372" s="6" t="str">
        <f t="shared" si="67"/>
        <v>module=xoinc</v>
      </c>
    </row>
    <row r="1373" spans="1:7" ht="30" customHeight="1">
      <c r="A1373" s="3" t="s">
        <v>4907</v>
      </c>
      <c r="B1373" s="3" t="s">
        <v>4</v>
      </c>
      <c r="C1373" s="3" t="s">
        <v>6288</v>
      </c>
      <c r="D1373" s="3" t="s">
        <v>6288</v>
      </c>
      <c r="E1373" s="12" t="s">
        <v>9893</v>
      </c>
      <c r="F1373" s="3" t="s">
        <v>114</v>
      </c>
      <c r="G1373" s="6" t="str">
        <f t="shared" si="67"/>
        <v>module=xoinc</v>
      </c>
    </row>
    <row r="1374" spans="1:7" ht="30" customHeight="1">
      <c r="A1374" s="3" t="s">
        <v>4907</v>
      </c>
      <c r="B1374" s="3" t="s">
        <v>4</v>
      </c>
      <c r="C1374" s="3" t="s">
        <v>6289</v>
      </c>
      <c r="D1374" s="3" t="s">
        <v>6289</v>
      </c>
      <c r="E1374" s="12" t="s">
        <v>9894</v>
      </c>
      <c r="F1374" s="3" t="s">
        <v>114</v>
      </c>
      <c r="G1374" s="6" t="str">
        <f t="shared" si="67"/>
        <v>module=xoinc</v>
      </c>
    </row>
    <row r="1375" spans="1:7" ht="30" customHeight="1">
      <c r="A1375" s="3" t="s">
        <v>4907</v>
      </c>
      <c r="B1375" s="3" t="s">
        <v>4</v>
      </c>
      <c r="C1375" s="3" t="s">
        <v>6290</v>
      </c>
      <c r="D1375" s="3" t="s">
        <v>6290</v>
      </c>
      <c r="E1375" s="12" t="s">
        <v>9796</v>
      </c>
      <c r="F1375" s="3" t="s">
        <v>114</v>
      </c>
      <c r="G1375" s="6" t="str">
        <f t="shared" si="67"/>
        <v>module=xoinc</v>
      </c>
    </row>
    <row r="1376" spans="1:7" ht="30" customHeight="1">
      <c r="A1376" s="3" t="s">
        <v>4907</v>
      </c>
      <c r="B1376" s="3" t="s">
        <v>4</v>
      </c>
      <c r="C1376" s="3" t="s">
        <v>6291</v>
      </c>
      <c r="D1376" s="3" t="s">
        <v>6291</v>
      </c>
      <c r="E1376" s="12" t="s">
        <v>9797</v>
      </c>
      <c r="F1376" s="3" t="s">
        <v>114</v>
      </c>
      <c r="G1376" s="6" t="str">
        <f t="shared" si="67"/>
        <v>module=xoinc</v>
      </c>
    </row>
    <row r="1377" spans="1:7" ht="30" customHeight="1">
      <c r="A1377" s="3" t="s">
        <v>4907</v>
      </c>
      <c r="B1377" s="3" t="s">
        <v>4</v>
      </c>
      <c r="C1377" s="3" t="s">
        <v>6292</v>
      </c>
      <c r="D1377" s="3" t="s">
        <v>6292</v>
      </c>
      <c r="E1377" s="12" t="s">
        <v>9895</v>
      </c>
      <c r="F1377" s="3" t="s">
        <v>114</v>
      </c>
      <c r="G1377" s="6" t="str">
        <f t="shared" si="67"/>
        <v>module=xoinc</v>
      </c>
    </row>
    <row r="1378" spans="1:7" ht="30" customHeight="1">
      <c r="A1378" s="3" t="s">
        <v>4907</v>
      </c>
      <c r="B1378" s="3" t="s">
        <v>4</v>
      </c>
      <c r="C1378" s="3" t="s">
        <v>6293</v>
      </c>
      <c r="D1378" s="3" t="s">
        <v>6293</v>
      </c>
      <c r="E1378" s="12" t="s">
        <v>9896</v>
      </c>
      <c r="F1378" s="3" t="s">
        <v>114</v>
      </c>
      <c r="G1378" s="6" t="str">
        <f t="shared" si="67"/>
        <v>module=xoinc</v>
      </c>
    </row>
    <row r="1379" spans="1:7" ht="30" customHeight="1">
      <c r="A1379" s="3" t="s">
        <v>4907</v>
      </c>
      <c r="B1379" s="3" t="s">
        <v>4</v>
      </c>
      <c r="C1379" s="3" t="s">
        <v>6294</v>
      </c>
      <c r="D1379" s="3" t="s">
        <v>6294</v>
      </c>
      <c r="E1379" s="12" t="s">
        <v>9798</v>
      </c>
      <c r="F1379" s="3" t="s">
        <v>114</v>
      </c>
      <c r="G1379" s="6" t="str">
        <f t="shared" si="67"/>
        <v>module=xoinc</v>
      </c>
    </row>
    <row r="1380" spans="1:7" ht="30" customHeight="1">
      <c r="A1380" s="3" t="s">
        <v>4907</v>
      </c>
      <c r="B1380" s="3" t="s">
        <v>4</v>
      </c>
      <c r="C1380" s="3" t="s">
        <v>6295</v>
      </c>
      <c r="D1380" s="3" t="s">
        <v>6295</v>
      </c>
      <c r="E1380" s="12" t="s">
        <v>9799</v>
      </c>
      <c r="F1380" s="3" t="s">
        <v>114</v>
      </c>
      <c r="G1380" s="6" t="str">
        <f t="shared" si="67"/>
        <v>module=xoinc</v>
      </c>
    </row>
    <row r="1381" spans="1:7" ht="30" customHeight="1">
      <c r="A1381" s="3" t="s">
        <v>4907</v>
      </c>
      <c r="B1381" s="3" t="s">
        <v>4</v>
      </c>
      <c r="C1381" s="3" t="s">
        <v>6296</v>
      </c>
      <c r="D1381" s="3" t="s">
        <v>6296</v>
      </c>
      <c r="E1381" s="12" t="s">
        <v>9897</v>
      </c>
      <c r="F1381" s="3" t="s">
        <v>114</v>
      </c>
      <c r="G1381" s="6" t="str">
        <f t="shared" si="67"/>
        <v>module=xoinc</v>
      </c>
    </row>
    <row r="1382" spans="1:7" ht="30" customHeight="1">
      <c r="A1382" s="3" t="s">
        <v>4907</v>
      </c>
      <c r="B1382" s="3" t="s">
        <v>4</v>
      </c>
      <c r="C1382" s="3" t="s">
        <v>6297</v>
      </c>
      <c r="D1382" s="3" t="s">
        <v>6297</v>
      </c>
      <c r="E1382" s="12" t="s">
        <v>9896</v>
      </c>
      <c r="F1382" s="3" t="s">
        <v>114</v>
      </c>
      <c r="G1382" s="6" t="str">
        <f t="shared" si="67"/>
        <v>module=xoinc</v>
      </c>
    </row>
    <row r="1383" spans="1:7" ht="30" customHeight="1">
      <c r="A1383" s="3" t="s">
        <v>4907</v>
      </c>
      <c r="B1383" s="3" t="s">
        <v>4</v>
      </c>
      <c r="C1383" s="3" t="s">
        <v>6298</v>
      </c>
      <c r="D1383" s="3" t="s">
        <v>6298</v>
      </c>
      <c r="E1383" s="12" t="s">
        <v>9800</v>
      </c>
      <c r="F1383" s="3" t="s">
        <v>114</v>
      </c>
      <c r="G1383" s="6" t="str">
        <f t="shared" si="67"/>
        <v>module=xoinc</v>
      </c>
    </row>
    <row r="1384" spans="1:7" ht="30" customHeight="1">
      <c r="A1384" s="3" t="s">
        <v>4907</v>
      </c>
      <c r="B1384" s="3" t="s">
        <v>4</v>
      </c>
      <c r="C1384" s="3" t="s">
        <v>6299</v>
      </c>
      <c r="D1384" s="3" t="s">
        <v>6299</v>
      </c>
      <c r="E1384" s="12" t="s">
        <v>9801</v>
      </c>
      <c r="F1384" s="3" t="s">
        <v>114</v>
      </c>
      <c r="G1384" s="6" t="str">
        <f t="shared" si="67"/>
        <v>module=xoinc</v>
      </c>
    </row>
    <row r="1385" spans="1:7" ht="30" customHeight="1">
      <c r="A1385" s="3" t="s">
        <v>4907</v>
      </c>
      <c r="B1385" s="3" t="s">
        <v>4</v>
      </c>
      <c r="C1385" s="3" t="s">
        <v>6300</v>
      </c>
      <c r="D1385" s="3" t="s">
        <v>6300</v>
      </c>
      <c r="E1385" s="12" t="s">
        <v>9898</v>
      </c>
      <c r="F1385" s="3" t="s">
        <v>114</v>
      </c>
      <c r="G1385" s="6" t="str">
        <f t="shared" si="67"/>
        <v>module=xoinc</v>
      </c>
    </row>
    <row r="1386" spans="1:7" ht="30" customHeight="1">
      <c r="A1386" s="3" t="s">
        <v>4907</v>
      </c>
      <c r="B1386" s="3" t="s">
        <v>4</v>
      </c>
      <c r="C1386" s="3" t="s">
        <v>6301</v>
      </c>
      <c r="D1386" s="3" t="s">
        <v>6301</v>
      </c>
      <c r="E1386" s="12" t="s">
        <v>9802</v>
      </c>
      <c r="F1386" s="3" t="s">
        <v>114</v>
      </c>
      <c r="G1386" s="6" t="str">
        <f t="shared" si="67"/>
        <v>module=xoinc</v>
      </c>
    </row>
    <row r="1387" spans="1:7" ht="30" customHeight="1">
      <c r="A1387" s="3" t="s">
        <v>4907</v>
      </c>
      <c r="B1387" s="3" t="s">
        <v>4</v>
      </c>
      <c r="C1387" s="3" t="s">
        <v>6302</v>
      </c>
      <c r="D1387" s="3" t="s">
        <v>6302</v>
      </c>
      <c r="E1387" s="12" t="s">
        <v>9803</v>
      </c>
      <c r="F1387" s="3" t="s">
        <v>114</v>
      </c>
      <c r="G1387" s="6" t="str">
        <f t="shared" si="67"/>
        <v>module=xoinc</v>
      </c>
    </row>
    <row r="1388" spans="1:7" ht="30" customHeight="1">
      <c r="A1388" s="3" t="s">
        <v>4907</v>
      </c>
      <c r="B1388" s="3" t="s">
        <v>4</v>
      </c>
      <c r="C1388" s="3" t="s">
        <v>6303</v>
      </c>
      <c r="D1388" s="3" t="s">
        <v>6303</v>
      </c>
      <c r="E1388" s="12" t="s">
        <v>9899</v>
      </c>
      <c r="F1388" s="3" t="s">
        <v>114</v>
      </c>
      <c r="G1388" s="6" t="str">
        <f t="shared" si="67"/>
        <v>module=xoinc</v>
      </c>
    </row>
    <row r="1389" spans="1:7" ht="30" customHeight="1">
      <c r="A1389" s="3" t="s">
        <v>4907</v>
      </c>
      <c r="B1389" s="3" t="s">
        <v>4</v>
      </c>
      <c r="C1389" s="3" t="s">
        <v>6304</v>
      </c>
      <c r="D1389" s="3" t="s">
        <v>6304</v>
      </c>
      <c r="E1389" s="12" t="s">
        <v>9804</v>
      </c>
      <c r="F1389" s="3" t="s">
        <v>114</v>
      </c>
      <c r="G1389" s="6" t="str">
        <f t="shared" si="67"/>
        <v>module=xoinc</v>
      </c>
    </row>
    <row r="1390" spans="1:7" ht="30" customHeight="1">
      <c r="A1390" s="3" t="s">
        <v>4908</v>
      </c>
      <c r="B1390" s="3" t="s">
        <v>2</v>
      </c>
      <c r="C1390" s="3" t="s">
        <v>6305</v>
      </c>
      <c r="D1390" s="3" t="s">
        <v>8044</v>
      </c>
      <c r="E1390" s="12" t="s">
        <v>9900</v>
      </c>
      <c r="F1390" s="6" t="str">
        <f t="shared" ref="F1390:F1395" si="68">HYPERLINK("http://www.ssc.wisc.edu/wlsresearch/documentation/waves/?wave=wls92&amp;module=pens","module=pens")</f>
        <v>module=pens</v>
      </c>
      <c r="G1390" s="6" t="str">
        <f t="shared" ref="G1390:G1396" si="69">HYPERLINK("http://www.ssc.wisc.edu/wlsresearch/documentation/waves/?wave=wls94&amp;module=xpens","module=xpens")</f>
        <v>module=xpens</v>
      </c>
    </row>
    <row r="1391" spans="1:7" ht="30" customHeight="1">
      <c r="A1391" s="3" t="s">
        <v>4908</v>
      </c>
      <c r="B1391" s="3" t="s">
        <v>2</v>
      </c>
      <c r="C1391" s="3" t="s">
        <v>6306</v>
      </c>
      <c r="D1391" s="3" t="s">
        <v>8045</v>
      </c>
      <c r="E1391" s="12" t="s">
        <v>9901</v>
      </c>
      <c r="F1391" s="6" t="str">
        <f t="shared" si="68"/>
        <v>module=pens</v>
      </c>
      <c r="G1391" s="6" t="str">
        <f t="shared" si="69"/>
        <v>module=xpens</v>
      </c>
    </row>
    <row r="1392" spans="1:7" ht="30" customHeight="1">
      <c r="A1392" s="3" t="s">
        <v>4908</v>
      </c>
      <c r="B1392" s="3" t="s">
        <v>2</v>
      </c>
      <c r="C1392" s="3" t="s">
        <v>6307</v>
      </c>
      <c r="D1392" s="3" t="s">
        <v>8046</v>
      </c>
      <c r="E1392" s="12" t="s">
        <v>9902</v>
      </c>
      <c r="F1392" s="6" t="str">
        <f t="shared" si="68"/>
        <v>module=pens</v>
      </c>
      <c r="G1392" s="6" t="str">
        <f t="shared" si="69"/>
        <v>module=xpens</v>
      </c>
    </row>
    <row r="1393" spans="1:7" ht="30" customHeight="1">
      <c r="A1393" s="3" t="s">
        <v>4908</v>
      </c>
      <c r="B1393" s="3" t="s">
        <v>2</v>
      </c>
      <c r="C1393" s="3" t="s">
        <v>6308</v>
      </c>
      <c r="D1393" s="3" t="s">
        <v>8047</v>
      </c>
      <c r="E1393" s="12" t="s">
        <v>9903</v>
      </c>
      <c r="F1393" s="6" t="str">
        <f t="shared" si="68"/>
        <v>module=pens</v>
      </c>
      <c r="G1393" s="6" t="str">
        <f t="shared" si="69"/>
        <v>module=xpens</v>
      </c>
    </row>
    <row r="1394" spans="1:7" ht="30" customHeight="1">
      <c r="A1394" s="3" t="s">
        <v>4908</v>
      </c>
      <c r="B1394" s="3" t="s">
        <v>2</v>
      </c>
      <c r="C1394" s="3" t="s">
        <v>6309</v>
      </c>
      <c r="D1394" s="3" t="s">
        <v>8048</v>
      </c>
      <c r="E1394" s="12" t="s">
        <v>9904</v>
      </c>
      <c r="F1394" s="6" t="str">
        <f t="shared" si="68"/>
        <v>module=pens</v>
      </c>
      <c r="G1394" s="6" t="str">
        <f t="shared" si="69"/>
        <v>module=xpens</v>
      </c>
    </row>
    <row r="1395" spans="1:7" ht="30" customHeight="1">
      <c r="A1395" s="3" t="s">
        <v>4908</v>
      </c>
      <c r="B1395" s="3" t="s">
        <v>2</v>
      </c>
      <c r="C1395" s="3" t="s">
        <v>6310</v>
      </c>
      <c r="D1395" s="3" t="s">
        <v>8049</v>
      </c>
      <c r="E1395" s="12" t="s">
        <v>9905</v>
      </c>
      <c r="F1395" s="6" t="str">
        <f t="shared" si="68"/>
        <v>module=pens</v>
      </c>
      <c r="G1395" s="6" t="str">
        <f t="shared" si="69"/>
        <v>module=xpens</v>
      </c>
    </row>
    <row r="1396" spans="1:7" ht="30" customHeight="1">
      <c r="A1396" s="3" t="s">
        <v>4908</v>
      </c>
      <c r="B1396" s="3" t="s">
        <v>4</v>
      </c>
      <c r="C1396" s="3" t="s">
        <v>6311</v>
      </c>
      <c r="D1396" s="3" t="s">
        <v>6311</v>
      </c>
      <c r="E1396" s="12" t="s">
        <v>9906</v>
      </c>
      <c r="F1396" s="3" t="s">
        <v>114</v>
      </c>
      <c r="G1396" s="6" t="str">
        <f t="shared" si="69"/>
        <v>module=xpens</v>
      </c>
    </row>
    <row r="1397" spans="1:7" ht="30" customHeight="1">
      <c r="A1397" s="3" t="s">
        <v>4909</v>
      </c>
      <c r="B1397" s="3" t="s">
        <v>2</v>
      </c>
      <c r="C1397" s="3" t="s">
        <v>6312</v>
      </c>
      <c r="D1397" s="3" t="s">
        <v>8050</v>
      </c>
      <c r="E1397" s="12" t="s">
        <v>9907</v>
      </c>
      <c r="F1397" s="6" t="str">
        <f t="shared" ref="F1397:F1416" si="70">HYPERLINK("http://www.ssc.wisc.edu/wlsresearch/documentation/waves/?wave=wls92&amp;module=pers","module=pers")</f>
        <v>module=pers</v>
      </c>
      <c r="G1397" s="6" t="str">
        <f t="shared" ref="G1397:G1416" si="71">HYPERLINK("http://www.ssc.wisc.edu/wlsresearch/documentation/waves/?wave=wls94&amp;module=xpers","module=xpers")</f>
        <v>module=xpers</v>
      </c>
    </row>
    <row r="1398" spans="1:7" ht="30" customHeight="1">
      <c r="A1398" s="3" t="s">
        <v>4909</v>
      </c>
      <c r="B1398" s="3" t="s">
        <v>2</v>
      </c>
      <c r="C1398" s="3" t="s">
        <v>6313</v>
      </c>
      <c r="D1398" s="3" t="s">
        <v>8051</v>
      </c>
      <c r="E1398" s="12" t="s">
        <v>9908</v>
      </c>
      <c r="F1398" s="6" t="str">
        <f t="shared" si="70"/>
        <v>module=pers</v>
      </c>
      <c r="G1398" s="6" t="str">
        <f t="shared" si="71"/>
        <v>module=xpers</v>
      </c>
    </row>
    <row r="1399" spans="1:7" ht="30" customHeight="1">
      <c r="A1399" s="3" t="s">
        <v>4909</v>
      </c>
      <c r="B1399" s="3" t="s">
        <v>2</v>
      </c>
      <c r="C1399" s="3" t="s">
        <v>6314</v>
      </c>
      <c r="D1399" s="3" t="s">
        <v>8052</v>
      </c>
      <c r="E1399" s="12" t="s">
        <v>9909</v>
      </c>
      <c r="F1399" s="6" t="str">
        <f t="shared" si="70"/>
        <v>module=pers</v>
      </c>
      <c r="G1399" s="6" t="str">
        <f t="shared" si="71"/>
        <v>module=xpers</v>
      </c>
    </row>
    <row r="1400" spans="1:7" ht="30" customHeight="1">
      <c r="A1400" s="3" t="s">
        <v>4909</v>
      </c>
      <c r="B1400" s="3" t="s">
        <v>2</v>
      </c>
      <c r="C1400" s="3" t="s">
        <v>6315</v>
      </c>
      <c r="D1400" s="3" t="s">
        <v>8053</v>
      </c>
      <c r="E1400" s="12" t="s">
        <v>9910</v>
      </c>
      <c r="F1400" s="6" t="str">
        <f t="shared" si="70"/>
        <v>module=pers</v>
      </c>
      <c r="G1400" s="6" t="str">
        <f t="shared" si="71"/>
        <v>module=xpers</v>
      </c>
    </row>
    <row r="1401" spans="1:7" ht="30" customHeight="1">
      <c r="A1401" s="3" t="s">
        <v>4909</v>
      </c>
      <c r="B1401" s="3" t="s">
        <v>2</v>
      </c>
      <c r="C1401" s="3" t="s">
        <v>6316</v>
      </c>
      <c r="D1401" s="3" t="s">
        <v>8054</v>
      </c>
      <c r="E1401" s="12" t="s">
        <v>9911</v>
      </c>
      <c r="F1401" s="6" t="str">
        <f t="shared" si="70"/>
        <v>module=pers</v>
      </c>
      <c r="G1401" s="6" t="str">
        <f t="shared" si="71"/>
        <v>module=xpers</v>
      </c>
    </row>
    <row r="1402" spans="1:7" ht="30" customHeight="1">
      <c r="A1402" s="3" t="s">
        <v>4909</v>
      </c>
      <c r="B1402" s="3" t="s">
        <v>2</v>
      </c>
      <c r="C1402" s="3" t="s">
        <v>6317</v>
      </c>
      <c r="D1402" s="3" t="s">
        <v>8055</v>
      </c>
      <c r="E1402" s="12" t="s">
        <v>9912</v>
      </c>
      <c r="F1402" s="6" t="str">
        <f t="shared" si="70"/>
        <v>module=pers</v>
      </c>
      <c r="G1402" s="6" t="str">
        <f t="shared" si="71"/>
        <v>module=xpers</v>
      </c>
    </row>
    <row r="1403" spans="1:7" ht="30" customHeight="1">
      <c r="A1403" s="3" t="s">
        <v>4909</v>
      </c>
      <c r="B1403" s="3" t="s">
        <v>2</v>
      </c>
      <c r="C1403" s="3" t="s">
        <v>6318</v>
      </c>
      <c r="D1403" s="3" t="s">
        <v>8056</v>
      </c>
      <c r="E1403" s="12" t="s">
        <v>9913</v>
      </c>
      <c r="F1403" s="6" t="str">
        <f t="shared" si="70"/>
        <v>module=pers</v>
      </c>
      <c r="G1403" s="6" t="str">
        <f t="shared" si="71"/>
        <v>module=xpers</v>
      </c>
    </row>
    <row r="1404" spans="1:7" ht="30" customHeight="1">
      <c r="A1404" s="3" t="s">
        <v>4909</v>
      </c>
      <c r="B1404" s="3" t="s">
        <v>2</v>
      </c>
      <c r="C1404" s="3" t="s">
        <v>6319</v>
      </c>
      <c r="D1404" s="3" t="s">
        <v>8057</v>
      </c>
      <c r="E1404" s="12" t="s">
        <v>9914</v>
      </c>
      <c r="F1404" s="6" t="str">
        <f t="shared" si="70"/>
        <v>module=pers</v>
      </c>
      <c r="G1404" s="6" t="str">
        <f t="shared" si="71"/>
        <v>module=xpers</v>
      </c>
    </row>
    <row r="1405" spans="1:7" ht="30" customHeight="1">
      <c r="A1405" s="3" t="s">
        <v>4909</v>
      </c>
      <c r="B1405" s="3" t="s">
        <v>2</v>
      </c>
      <c r="C1405" s="3" t="s">
        <v>6320</v>
      </c>
      <c r="D1405" s="3" t="s">
        <v>8058</v>
      </c>
      <c r="E1405" s="12" t="s">
        <v>9915</v>
      </c>
      <c r="F1405" s="6" t="str">
        <f t="shared" si="70"/>
        <v>module=pers</v>
      </c>
      <c r="G1405" s="6" t="str">
        <f t="shared" si="71"/>
        <v>module=xpers</v>
      </c>
    </row>
    <row r="1406" spans="1:7" ht="30" customHeight="1">
      <c r="A1406" s="3" t="s">
        <v>4909</v>
      </c>
      <c r="B1406" s="3" t="s">
        <v>2</v>
      </c>
      <c r="C1406" s="3" t="s">
        <v>6321</v>
      </c>
      <c r="D1406" s="3" t="s">
        <v>8059</v>
      </c>
      <c r="E1406" s="12" t="s">
        <v>9916</v>
      </c>
      <c r="F1406" s="6" t="str">
        <f t="shared" si="70"/>
        <v>module=pers</v>
      </c>
      <c r="G1406" s="6" t="str">
        <f t="shared" si="71"/>
        <v>module=xpers</v>
      </c>
    </row>
    <row r="1407" spans="1:7" ht="30" customHeight="1">
      <c r="A1407" s="3" t="s">
        <v>4909</v>
      </c>
      <c r="B1407" s="3" t="s">
        <v>2</v>
      </c>
      <c r="C1407" s="3" t="s">
        <v>6322</v>
      </c>
      <c r="D1407" s="3" t="s">
        <v>8060</v>
      </c>
      <c r="E1407" s="12" t="s">
        <v>9917</v>
      </c>
      <c r="F1407" s="6" t="str">
        <f t="shared" si="70"/>
        <v>module=pers</v>
      </c>
      <c r="G1407" s="6" t="str">
        <f t="shared" si="71"/>
        <v>module=xpers</v>
      </c>
    </row>
    <row r="1408" spans="1:7" ht="30" customHeight="1">
      <c r="A1408" s="3" t="s">
        <v>4909</v>
      </c>
      <c r="B1408" s="3" t="s">
        <v>2</v>
      </c>
      <c r="C1408" s="3" t="s">
        <v>6323</v>
      </c>
      <c r="D1408" s="3" t="s">
        <v>8061</v>
      </c>
      <c r="E1408" s="12" t="s">
        <v>9918</v>
      </c>
      <c r="F1408" s="6" t="str">
        <f t="shared" si="70"/>
        <v>module=pers</v>
      </c>
      <c r="G1408" s="6" t="str">
        <f t="shared" si="71"/>
        <v>module=xpers</v>
      </c>
    </row>
    <row r="1409" spans="1:7" ht="30" customHeight="1">
      <c r="A1409" s="3" t="s">
        <v>4909</v>
      </c>
      <c r="B1409" s="3" t="s">
        <v>2</v>
      </c>
      <c r="C1409" s="3" t="s">
        <v>6324</v>
      </c>
      <c r="D1409" s="3" t="s">
        <v>8062</v>
      </c>
      <c r="E1409" s="12" t="s">
        <v>9919</v>
      </c>
      <c r="F1409" s="6" t="str">
        <f t="shared" si="70"/>
        <v>module=pers</v>
      </c>
      <c r="G1409" s="6" t="str">
        <f t="shared" si="71"/>
        <v>module=xpers</v>
      </c>
    </row>
    <row r="1410" spans="1:7" ht="30" customHeight="1">
      <c r="A1410" s="3" t="s">
        <v>4909</v>
      </c>
      <c r="B1410" s="3" t="s">
        <v>2</v>
      </c>
      <c r="C1410" s="3" t="s">
        <v>6325</v>
      </c>
      <c r="D1410" s="3" t="s">
        <v>8063</v>
      </c>
      <c r="E1410" s="12" t="s">
        <v>9920</v>
      </c>
      <c r="F1410" s="6" t="str">
        <f t="shared" si="70"/>
        <v>module=pers</v>
      </c>
      <c r="G1410" s="6" t="str">
        <f t="shared" si="71"/>
        <v>module=xpers</v>
      </c>
    </row>
    <row r="1411" spans="1:7" ht="30" customHeight="1">
      <c r="A1411" s="3" t="s">
        <v>4909</v>
      </c>
      <c r="B1411" s="3" t="s">
        <v>2</v>
      </c>
      <c r="C1411" s="3" t="s">
        <v>6326</v>
      </c>
      <c r="D1411" s="3" t="s">
        <v>8064</v>
      </c>
      <c r="E1411" s="12" t="s">
        <v>9921</v>
      </c>
      <c r="F1411" s="6" t="str">
        <f t="shared" si="70"/>
        <v>module=pers</v>
      </c>
      <c r="G1411" s="6" t="str">
        <f t="shared" si="71"/>
        <v>module=xpers</v>
      </c>
    </row>
    <row r="1412" spans="1:7" ht="30" customHeight="1">
      <c r="A1412" s="3" t="s">
        <v>4909</v>
      </c>
      <c r="B1412" s="3" t="s">
        <v>2</v>
      </c>
      <c r="C1412" s="3" t="s">
        <v>6327</v>
      </c>
      <c r="D1412" s="3" t="s">
        <v>8065</v>
      </c>
      <c r="E1412" s="12" t="s">
        <v>9922</v>
      </c>
      <c r="F1412" s="6" t="str">
        <f t="shared" si="70"/>
        <v>module=pers</v>
      </c>
      <c r="G1412" s="6" t="str">
        <f t="shared" si="71"/>
        <v>module=xpers</v>
      </c>
    </row>
    <row r="1413" spans="1:7" ht="30" customHeight="1">
      <c r="A1413" s="3" t="s">
        <v>4909</v>
      </c>
      <c r="B1413" s="3" t="s">
        <v>2</v>
      </c>
      <c r="C1413" s="3" t="s">
        <v>6328</v>
      </c>
      <c r="D1413" s="3" t="s">
        <v>8066</v>
      </c>
      <c r="E1413" s="12" t="s">
        <v>9923</v>
      </c>
      <c r="F1413" s="6" t="str">
        <f t="shared" si="70"/>
        <v>module=pers</v>
      </c>
      <c r="G1413" s="6" t="str">
        <f t="shared" si="71"/>
        <v>module=xpers</v>
      </c>
    </row>
    <row r="1414" spans="1:7" ht="30" customHeight="1">
      <c r="A1414" s="3" t="s">
        <v>4909</v>
      </c>
      <c r="B1414" s="3" t="s">
        <v>2</v>
      </c>
      <c r="C1414" s="3" t="s">
        <v>6329</v>
      </c>
      <c r="D1414" s="3" t="s">
        <v>8067</v>
      </c>
      <c r="E1414" s="12" t="s">
        <v>9924</v>
      </c>
      <c r="F1414" s="6" t="str">
        <f t="shared" si="70"/>
        <v>module=pers</v>
      </c>
      <c r="G1414" s="6" t="str">
        <f t="shared" si="71"/>
        <v>module=xpers</v>
      </c>
    </row>
    <row r="1415" spans="1:7" ht="30" customHeight="1">
      <c r="A1415" s="3" t="s">
        <v>4909</v>
      </c>
      <c r="B1415" s="3" t="s">
        <v>2</v>
      </c>
      <c r="C1415" s="3" t="s">
        <v>6330</v>
      </c>
      <c r="D1415" s="3" t="s">
        <v>8068</v>
      </c>
      <c r="E1415" s="12" t="s">
        <v>9925</v>
      </c>
      <c r="F1415" s="6" t="str">
        <f t="shared" si="70"/>
        <v>module=pers</v>
      </c>
      <c r="G1415" s="6" t="str">
        <f t="shared" si="71"/>
        <v>module=xpers</v>
      </c>
    </row>
    <row r="1416" spans="1:7" ht="30" customHeight="1">
      <c r="A1416" s="3" t="s">
        <v>4909</v>
      </c>
      <c r="B1416" s="3" t="s">
        <v>2</v>
      </c>
      <c r="C1416" s="3" t="s">
        <v>6331</v>
      </c>
      <c r="D1416" s="3" t="s">
        <v>8069</v>
      </c>
      <c r="E1416" s="12" t="s">
        <v>9926</v>
      </c>
      <c r="F1416" s="6" t="str">
        <f t="shared" si="70"/>
        <v>module=pers</v>
      </c>
      <c r="G1416" s="6" t="str">
        <f t="shared" si="71"/>
        <v>module=xpers</v>
      </c>
    </row>
    <row r="1417" spans="1:7" ht="30" customHeight="1">
      <c r="A1417" s="3" t="s">
        <v>4910</v>
      </c>
      <c r="B1417" s="3" t="s">
        <v>2</v>
      </c>
      <c r="C1417" s="3" t="s">
        <v>6332</v>
      </c>
      <c r="D1417" s="3" t="s">
        <v>8070</v>
      </c>
      <c r="E1417" s="12" t="s">
        <v>9927</v>
      </c>
      <c r="F1417" s="6" t="str">
        <f t="shared" ref="F1417:F1450" si="72">HYPERLINK("http://www.ssc.wisc.edu/wlsresearch/documentation/waves/?wave=wls92&amp;module=pinc","module=pinc")</f>
        <v>module=pinc</v>
      </c>
      <c r="G1417" s="6" t="str">
        <f t="shared" ref="G1417:G1433" si="73">HYPERLINK("http://www.ssc.wisc.edu/wlsresearch/documentation/waves/?wave=wls94&amp;module=xpinc","module=xpinc")</f>
        <v>module=xpinc</v>
      </c>
    </row>
    <row r="1418" spans="1:7" ht="30" customHeight="1">
      <c r="A1418" s="3" t="s">
        <v>4910</v>
      </c>
      <c r="B1418" s="3" t="s">
        <v>2</v>
      </c>
      <c r="C1418" s="3" t="s">
        <v>6333</v>
      </c>
      <c r="D1418" s="3" t="s">
        <v>8071</v>
      </c>
      <c r="E1418" s="12" t="s">
        <v>9928</v>
      </c>
      <c r="F1418" s="6" t="str">
        <f t="shared" si="72"/>
        <v>module=pinc</v>
      </c>
      <c r="G1418" s="6" t="str">
        <f t="shared" si="73"/>
        <v>module=xpinc</v>
      </c>
    </row>
    <row r="1419" spans="1:7" ht="30" customHeight="1">
      <c r="A1419" s="3" t="s">
        <v>4910</v>
      </c>
      <c r="B1419" s="3" t="s">
        <v>2</v>
      </c>
      <c r="C1419" s="3" t="s">
        <v>6334</v>
      </c>
      <c r="D1419" s="3" t="s">
        <v>8072</v>
      </c>
      <c r="E1419" s="12" t="s">
        <v>9929</v>
      </c>
      <c r="F1419" s="6" t="str">
        <f t="shared" si="72"/>
        <v>module=pinc</v>
      </c>
      <c r="G1419" s="6" t="str">
        <f t="shared" si="73"/>
        <v>module=xpinc</v>
      </c>
    </row>
    <row r="1420" spans="1:7" ht="30" customHeight="1">
      <c r="A1420" s="3" t="s">
        <v>4910</v>
      </c>
      <c r="B1420" s="3" t="s">
        <v>2</v>
      </c>
      <c r="C1420" s="3" t="s">
        <v>6335</v>
      </c>
      <c r="D1420" s="3" t="s">
        <v>8073</v>
      </c>
      <c r="E1420" s="12" t="s">
        <v>9930</v>
      </c>
      <c r="F1420" s="6" t="str">
        <f t="shared" si="72"/>
        <v>module=pinc</v>
      </c>
      <c r="G1420" s="6" t="str">
        <f t="shared" si="73"/>
        <v>module=xpinc</v>
      </c>
    </row>
    <row r="1421" spans="1:7" ht="30" customHeight="1">
      <c r="A1421" s="3" t="s">
        <v>4910</v>
      </c>
      <c r="B1421" s="3" t="s">
        <v>2</v>
      </c>
      <c r="C1421" s="3" t="s">
        <v>6336</v>
      </c>
      <c r="D1421" s="3" t="s">
        <v>8074</v>
      </c>
      <c r="E1421" s="12" t="s">
        <v>9931</v>
      </c>
      <c r="F1421" s="6" t="str">
        <f t="shared" si="72"/>
        <v>module=pinc</v>
      </c>
      <c r="G1421" s="6" t="str">
        <f t="shared" si="73"/>
        <v>module=xpinc</v>
      </c>
    </row>
    <row r="1422" spans="1:7" ht="30" customHeight="1">
      <c r="A1422" s="3" t="s">
        <v>4910</v>
      </c>
      <c r="B1422" s="3" t="s">
        <v>2</v>
      </c>
      <c r="C1422" s="3" t="s">
        <v>6337</v>
      </c>
      <c r="D1422" s="3" t="s">
        <v>8075</v>
      </c>
      <c r="E1422" s="12" t="s">
        <v>9932</v>
      </c>
      <c r="F1422" s="6" t="str">
        <f t="shared" si="72"/>
        <v>module=pinc</v>
      </c>
      <c r="G1422" s="6" t="str">
        <f t="shared" si="73"/>
        <v>module=xpinc</v>
      </c>
    </row>
    <row r="1423" spans="1:7" ht="30" customHeight="1">
      <c r="A1423" s="3" t="s">
        <v>4910</v>
      </c>
      <c r="B1423" s="3" t="s">
        <v>2</v>
      </c>
      <c r="C1423" s="3" t="s">
        <v>6338</v>
      </c>
      <c r="D1423" s="3" t="s">
        <v>8076</v>
      </c>
      <c r="E1423" s="12" t="s">
        <v>9933</v>
      </c>
      <c r="F1423" s="6" t="str">
        <f t="shared" si="72"/>
        <v>module=pinc</v>
      </c>
      <c r="G1423" s="6" t="str">
        <f t="shared" si="73"/>
        <v>module=xpinc</v>
      </c>
    </row>
    <row r="1424" spans="1:7" ht="30" customHeight="1">
      <c r="A1424" s="3" t="s">
        <v>4910</v>
      </c>
      <c r="B1424" s="3" t="s">
        <v>2</v>
      </c>
      <c r="C1424" s="3" t="s">
        <v>6339</v>
      </c>
      <c r="D1424" s="3" t="s">
        <v>8077</v>
      </c>
      <c r="E1424" s="12" t="s">
        <v>9934</v>
      </c>
      <c r="F1424" s="6" t="str">
        <f t="shared" si="72"/>
        <v>module=pinc</v>
      </c>
      <c r="G1424" s="6" t="str">
        <f t="shared" si="73"/>
        <v>module=xpinc</v>
      </c>
    </row>
    <row r="1425" spans="1:7" ht="30" customHeight="1">
      <c r="A1425" s="3" t="s">
        <v>4910</v>
      </c>
      <c r="B1425" s="3" t="s">
        <v>2</v>
      </c>
      <c r="C1425" s="3" t="s">
        <v>6340</v>
      </c>
      <c r="D1425" s="3" t="s">
        <v>8078</v>
      </c>
      <c r="E1425" s="12" t="s">
        <v>9935</v>
      </c>
      <c r="F1425" s="6" t="str">
        <f t="shared" si="72"/>
        <v>module=pinc</v>
      </c>
      <c r="G1425" s="6" t="str">
        <f t="shared" si="73"/>
        <v>module=xpinc</v>
      </c>
    </row>
    <row r="1426" spans="1:7" ht="30" customHeight="1">
      <c r="A1426" s="3" t="s">
        <v>4910</v>
      </c>
      <c r="B1426" s="3" t="s">
        <v>2</v>
      </c>
      <c r="C1426" s="3" t="s">
        <v>6341</v>
      </c>
      <c r="D1426" s="3" t="s">
        <v>8079</v>
      </c>
      <c r="E1426" s="12" t="s">
        <v>9936</v>
      </c>
      <c r="F1426" s="6" t="str">
        <f t="shared" si="72"/>
        <v>module=pinc</v>
      </c>
      <c r="G1426" s="6" t="str">
        <f t="shared" si="73"/>
        <v>module=xpinc</v>
      </c>
    </row>
    <row r="1427" spans="1:7" ht="30" customHeight="1">
      <c r="A1427" s="3" t="s">
        <v>4910</v>
      </c>
      <c r="B1427" s="3" t="s">
        <v>2</v>
      </c>
      <c r="C1427" s="3" t="s">
        <v>6342</v>
      </c>
      <c r="D1427" s="3" t="s">
        <v>8080</v>
      </c>
      <c r="E1427" s="12" t="s">
        <v>9937</v>
      </c>
      <c r="F1427" s="6" t="str">
        <f t="shared" si="72"/>
        <v>module=pinc</v>
      </c>
      <c r="G1427" s="6" t="str">
        <f t="shared" si="73"/>
        <v>module=xpinc</v>
      </c>
    </row>
    <row r="1428" spans="1:7" ht="30" customHeight="1">
      <c r="A1428" s="3" t="s">
        <v>4910</v>
      </c>
      <c r="B1428" s="3" t="s">
        <v>2</v>
      </c>
      <c r="C1428" s="3" t="s">
        <v>6343</v>
      </c>
      <c r="D1428" s="3" t="s">
        <v>8081</v>
      </c>
      <c r="E1428" s="12" t="s">
        <v>9938</v>
      </c>
      <c r="F1428" s="6" t="str">
        <f t="shared" si="72"/>
        <v>module=pinc</v>
      </c>
      <c r="G1428" s="6" t="str">
        <f t="shared" si="73"/>
        <v>module=xpinc</v>
      </c>
    </row>
    <row r="1429" spans="1:7" ht="30" customHeight="1">
      <c r="A1429" s="3" t="s">
        <v>4910</v>
      </c>
      <c r="B1429" s="3" t="s">
        <v>2</v>
      </c>
      <c r="C1429" s="3" t="s">
        <v>6344</v>
      </c>
      <c r="D1429" s="3" t="s">
        <v>8082</v>
      </c>
      <c r="E1429" s="12" t="s">
        <v>9939</v>
      </c>
      <c r="F1429" s="6" t="str">
        <f t="shared" si="72"/>
        <v>module=pinc</v>
      </c>
      <c r="G1429" s="6" t="str">
        <f t="shared" si="73"/>
        <v>module=xpinc</v>
      </c>
    </row>
    <row r="1430" spans="1:7" ht="30" customHeight="1">
      <c r="A1430" s="3" t="s">
        <v>4910</v>
      </c>
      <c r="B1430" s="3" t="s">
        <v>2</v>
      </c>
      <c r="C1430" s="3" t="s">
        <v>6345</v>
      </c>
      <c r="D1430" s="3" t="s">
        <v>8083</v>
      </c>
      <c r="E1430" s="12" t="s">
        <v>9940</v>
      </c>
      <c r="F1430" s="6" t="str">
        <f t="shared" si="72"/>
        <v>module=pinc</v>
      </c>
      <c r="G1430" s="6" t="str">
        <f t="shared" si="73"/>
        <v>module=xpinc</v>
      </c>
    </row>
    <row r="1431" spans="1:7" ht="30" customHeight="1">
      <c r="A1431" s="3" t="s">
        <v>4910</v>
      </c>
      <c r="B1431" s="3" t="s">
        <v>2</v>
      </c>
      <c r="C1431" s="3" t="s">
        <v>6346</v>
      </c>
      <c r="D1431" s="3" t="s">
        <v>8084</v>
      </c>
      <c r="E1431" s="12" t="s">
        <v>9941</v>
      </c>
      <c r="F1431" s="6" t="str">
        <f t="shared" si="72"/>
        <v>module=pinc</v>
      </c>
      <c r="G1431" s="6" t="str">
        <f t="shared" si="73"/>
        <v>module=xpinc</v>
      </c>
    </row>
    <row r="1432" spans="1:7" ht="30" customHeight="1">
      <c r="A1432" s="3" t="s">
        <v>4910</v>
      </c>
      <c r="B1432" s="3" t="s">
        <v>2</v>
      </c>
      <c r="C1432" s="3" t="s">
        <v>6347</v>
      </c>
      <c r="D1432" s="3" t="s">
        <v>8085</v>
      </c>
      <c r="E1432" s="12" t="s">
        <v>9942</v>
      </c>
      <c r="F1432" s="6" t="str">
        <f t="shared" si="72"/>
        <v>module=pinc</v>
      </c>
      <c r="G1432" s="6" t="str">
        <f t="shared" si="73"/>
        <v>module=xpinc</v>
      </c>
    </row>
    <row r="1433" spans="1:7" ht="30" customHeight="1">
      <c r="A1433" s="3" t="s">
        <v>4910</v>
      </c>
      <c r="B1433" s="3" t="s">
        <v>2</v>
      </c>
      <c r="C1433" s="3" t="s">
        <v>6348</v>
      </c>
      <c r="D1433" s="3" t="s">
        <v>8086</v>
      </c>
      <c r="E1433" s="12" t="s">
        <v>9943</v>
      </c>
      <c r="F1433" s="6" t="str">
        <f t="shared" si="72"/>
        <v>module=pinc</v>
      </c>
      <c r="G1433" s="6" t="str">
        <f t="shared" si="73"/>
        <v>module=xpinc</v>
      </c>
    </row>
    <row r="1434" spans="1:7" ht="30" customHeight="1">
      <c r="A1434" s="3" t="s">
        <v>4910</v>
      </c>
      <c r="B1434" s="3" t="s">
        <v>3</v>
      </c>
      <c r="C1434" s="3" t="s">
        <v>6349</v>
      </c>
      <c r="D1434" s="3" t="s">
        <v>6349</v>
      </c>
      <c r="E1434" s="12" t="s">
        <v>9928</v>
      </c>
      <c r="F1434" s="6" t="str">
        <f t="shared" si="72"/>
        <v>module=pinc</v>
      </c>
      <c r="G1434" s="3" t="s">
        <v>114</v>
      </c>
    </row>
    <row r="1435" spans="1:7" ht="30" customHeight="1">
      <c r="A1435" s="3" t="s">
        <v>4910</v>
      </c>
      <c r="B1435" s="3" t="s">
        <v>3</v>
      </c>
      <c r="C1435" s="3" t="s">
        <v>6350</v>
      </c>
      <c r="D1435" s="3" t="s">
        <v>6350</v>
      </c>
      <c r="E1435" s="12" t="s">
        <v>9944</v>
      </c>
      <c r="F1435" s="6" t="str">
        <f t="shared" si="72"/>
        <v>module=pinc</v>
      </c>
      <c r="G1435" s="3" t="s">
        <v>114</v>
      </c>
    </row>
    <row r="1436" spans="1:7" ht="30" customHeight="1">
      <c r="A1436" s="3" t="s">
        <v>4910</v>
      </c>
      <c r="B1436" s="3" t="s">
        <v>3</v>
      </c>
      <c r="C1436" s="3" t="s">
        <v>6351</v>
      </c>
      <c r="D1436" s="3" t="s">
        <v>6351</v>
      </c>
      <c r="E1436" s="12" t="s">
        <v>9945</v>
      </c>
      <c r="F1436" s="6" t="str">
        <f t="shared" si="72"/>
        <v>module=pinc</v>
      </c>
      <c r="G1436" s="3" t="s">
        <v>114</v>
      </c>
    </row>
    <row r="1437" spans="1:7" ht="30" customHeight="1">
      <c r="A1437" s="3" t="s">
        <v>4910</v>
      </c>
      <c r="B1437" s="3" t="s">
        <v>3</v>
      </c>
      <c r="C1437" s="3" t="s">
        <v>6352</v>
      </c>
      <c r="D1437" s="3" t="s">
        <v>6352</v>
      </c>
      <c r="E1437" s="12" t="s">
        <v>9946</v>
      </c>
      <c r="F1437" s="6" t="str">
        <f t="shared" si="72"/>
        <v>module=pinc</v>
      </c>
      <c r="G1437" s="3" t="s">
        <v>114</v>
      </c>
    </row>
    <row r="1438" spans="1:7" ht="30" customHeight="1">
      <c r="A1438" s="3" t="s">
        <v>4910</v>
      </c>
      <c r="B1438" s="3" t="s">
        <v>3</v>
      </c>
      <c r="C1438" s="3" t="s">
        <v>6353</v>
      </c>
      <c r="D1438" s="3" t="s">
        <v>6353</v>
      </c>
      <c r="E1438" s="12" t="s">
        <v>9947</v>
      </c>
      <c r="F1438" s="6" t="str">
        <f t="shared" si="72"/>
        <v>module=pinc</v>
      </c>
      <c r="G1438" s="3" t="s">
        <v>114</v>
      </c>
    </row>
    <row r="1439" spans="1:7" ht="30" customHeight="1">
      <c r="A1439" s="3" t="s">
        <v>4910</v>
      </c>
      <c r="B1439" s="3" t="s">
        <v>3</v>
      </c>
      <c r="C1439" s="3" t="s">
        <v>6354</v>
      </c>
      <c r="D1439" s="3" t="s">
        <v>6354</v>
      </c>
      <c r="E1439" s="12" t="s">
        <v>9948</v>
      </c>
      <c r="F1439" s="6" t="str">
        <f t="shared" si="72"/>
        <v>module=pinc</v>
      </c>
      <c r="G1439" s="3" t="s">
        <v>114</v>
      </c>
    </row>
    <row r="1440" spans="1:7" ht="30" customHeight="1">
      <c r="A1440" s="3" t="s">
        <v>4910</v>
      </c>
      <c r="B1440" s="3" t="s">
        <v>3</v>
      </c>
      <c r="C1440" s="3" t="s">
        <v>6355</v>
      </c>
      <c r="D1440" s="3" t="s">
        <v>6355</v>
      </c>
      <c r="E1440" s="12" t="s">
        <v>9949</v>
      </c>
      <c r="F1440" s="6" t="str">
        <f t="shared" si="72"/>
        <v>module=pinc</v>
      </c>
      <c r="G1440" s="3" t="s">
        <v>114</v>
      </c>
    </row>
    <row r="1441" spans="1:7" ht="30" customHeight="1">
      <c r="A1441" s="3" t="s">
        <v>4910</v>
      </c>
      <c r="B1441" s="3" t="s">
        <v>3</v>
      </c>
      <c r="C1441" s="3" t="s">
        <v>6356</v>
      </c>
      <c r="D1441" s="3" t="s">
        <v>6356</v>
      </c>
      <c r="E1441" s="12" t="s">
        <v>9950</v>
      </c>
      <c r="F1441" s="6" t="str">
        <f t="shared" si="72"/>
        <v>module=pinc</v>
      </c>
      <c r="G1441" s="3" t="s">
        <v>114</v>
      </c>
    </row>
    <row r="1442" spans="1:7" ht="30" customHeight="1">
      <c r="A1442" s="3" t="s">
        <v>4910</v>
      </c>
      <c r="B1442" s="3" t="s">
        <v>3</v>
      </c>
      <c r="C1442" s="3" t="s">
        <v>6357</v>
      </c>
      <c r="D1442" s="3" t="s">
        <v>6357</v>
      </c>
      <c r="E1442" s="12" t="s">
        <v>9951</v>
      </c>
      <c r="F1442" s="6" t="str">
        <f t="shared" si="72"/>
        <v>module=pinc</v>
      </c>
      <c r="G1442" s="3" t="s">
        <v>114</v>
      </c>
    </row>
    <row r="1443" spans="1:7" ht="30" customHeight="1">
      <c r="A1443" s="3" t="s">
        <v>4910</v>
      </c>
      <c r="B1443" s="3" t="s">
        <v>3</v>
      </c>
      <c r="C1443" s="3" t="s">
        <v>6358</v>
      </c>
      <c r="D1443" s="3" t="s">
        <v>6358</v>
      </c>
      <c r="E1443" s="12" t="s">
        <v>9952</v>
      </c>
      <c r="F1443" s="6" t="str">
        <f t="shared" si="72"/>
        <v>module=pinc</v>
      </c>
      <c r="G1443" s="3" t="s">
        <v>114</v>
      </c>
    </row>
    <row r="1444" spans="1:7" ht="30" customHeight="1">
      <c r="A1444" s="3" t="s">
        <v>4910</v>
      </c>
      <c r="B1444" s="3" t="s">
        <v>3</v>
      </c>
      <c r="C1444" s="3" t="s">
        <v>6359</v>
      </c>
      <c r="D1444" s="3" t="s">
        <v>6359</v>
      </c>
      <c r="E1444" s="12" t="s">
        <v>9953</v>
      </c>
      <c r="F1444" s="6" t="str">
        <f t="shared" si="72"/>
        <v>module=pinc</v>
      </c>
      <c r="G1444" s="3" t="s">
        <v>114</v>
      </c>
    </row>
    <row r="1445" spans="1:7" ht="30" customHeight="1">
      <c r="A1445" s="3" t="s">
        <v>4910</v>
      </c>
      <c r="B1445" s="3" t="s">
        <v>3</v>
      </c>
      <c r="C1445" s="3" t="s">
        <v>6360</v>
      </c>
      <c r="D1445" s="3" t="s">
        <v>6360</v>
      </c>
      <c r="E1445" s="12" t="s">
        <v>9954</v>
      </c>
      <c r="F1445" s="6" t="str">
        <f t="shared" si="72"/>
        <v>module=pinc</v>
      </c>
      <c r="G1445" s="3" t="s">
        <v>114</v>
      </c>
    </row>
    <row r="1446" spans="1:7" ht="30" customHeight="1">
      <c r="A1446" s="3" t="s">
        <v>4910</v>
      </c>
      <c r="B1446" s="3" t="s">
        <v>3</v>
      </c>
      <c r="C1446" s="3" t="s">
        <v>6361</v>
      </c>
      <c r="D1446" s="3" t="s">
        <v>6361</v>
      </c>
      <c r="E1446" s="12" t="s">
        <v>9955</v>
      </c>
      <c r="F1446" s="6" t="str">
        <f t="shared" si="72"/>
        <v>module=pinc</v>
      </c>
      <c r="G1446" s="3" t="s">
        <v>114</v>
      </c>
    </row>
    <row r="1447" spans="1:7" ht="30" customHeight="1">
      <c r="A1447" s="3" t="s">
        <v>4910</v>
      </c>
      <c r="B1447" s="3" t="s">
        <v>3</v>
      </c>
      <c r="C1447" s="3" t="s">
        <v>6362</v>
      </c>
      <c r="D1447" s="3" t="s">
        <v>6362</v>
      </c>
      <c r="E1447" s="12" t="s">
        <v>9956</v>
      </c>
      <c r="F1447" s="6" t="str">
        <f t="shared" si="72"/>
        <v>module=pinc</v>
      </c>
      <c r="G1447" s="3" t="s">
        <v>114</v>
      </c>
    </row>
    <row r="1448" spans="1:7" ht="30" customHeight="1">
      <c r="A1448" s="3" t="s">
        <v>4910</v>
      </c>
      <c r="B1448" s="3" t="s">
        <v>3</v>
      </c>
      <c r="C1448" s="3" t="s">
        <v>6363</v>
      </c>
      <c r="D1448" s="3" t="s">
        <v>6363</v>
      </c>
      <c r="E1448" s="12" t="s">
        <v>9957</v>
      </c>
      <c r="F1448" s="6" t="str">
        <f t="shared" si="72"/>
        <v>module=pinc</v>
      </c>
      <c r="G1448" s="3" t="s">
        <v>114</v>
      </c>
    </row>
    <row r="1449" spans="1:7" ht="30" customHeight="1">
      <c r="A1449" s="3" t="s">
        <v>4910</v>
      </c>
      <c r="B1449" s="3" t="s">
        <v>3</v>
      </c>
      <c r="C1449" s="3" t="s">
        <v>6364</v>
      </c>
      <c r="D1449" s="3" t="s">
        <v>6364</v>
      </c>
      <c r="E1449" s="12" t="s">
        <v>9958</v>
      </c>
      <c r="F1449" s="6" t="str">
        <f t="shared" si="72"/>
        <v>module=pinc</v>
      </c>
      <c r="G1449" s="3" t="s">
        <v>114</v>
      </c>
    </row>
    <row r="1450" spans="1:7" ht="30" customHeight="1">
      <c r="A1450" s="3" t="s">
        <v>4910</v>
      </c>
      <c r="B1450" s="3" t="s">
        <v>3</v>
      </c>
      <c r="C1450" s="3" t="s">
        <v>6365</v>
      </c>
      <c r="D1450" s="3" t="s">
        <v>6365</v>
      </c>
      <c r="E1450" s="12" t="s">
        <v>9959</v>
      </c>
      <c r="F1450" s="6" t="str">
        <f t="shared" si="72"/>
        <v>module=pinc</v>
      </c>
      <c r="G1450" s="3" t="s">
        <v>114</v>
      </c>
    </row>
    <row r="1451" spans="1:7" ht="30" customHeight="1">
      <c r="A1451" s="3" t="s">
        <v>4911</v>
      </c>
      <c r="B1451" s="3" t="s">
        <v>2</v>
      </c>
      <c r="C1451" s="3" t="s">
        <v>6366</v>
      </c>
      <c r="D1451" s="3" t="s">
        <v>8087</v>
      </c>
      <c r="E1451" s="12" t="s">
        <v>9960</v>
      </c>
      <c r="F1451" s="6" t="str">
        <f t="shared" ref="F1451:F1478" si="74">HYPERLINK("http://www.ssc.wisc.edu/wlsresearch/documentation/waves/?wave=wls92&amp;module=psyb","module=psyb")</f>
        <v>module=psyb</v>
      </c>
      <c r="G1451" s="6" t="str">
        <f t="shared" ref="G1451:G1478" si="75">HYPERLINK("http://www.ssc.wisc.edu/wlsresearch/documentation/waves/?wave=wls94&amp;module=xpsyb","module=xpsyb")</f>
        <v>module=xpsyb</v>
      </c>
    </row>
    <row r="1452" spans="1:7" ht="30" customHeight="1">
      <c r="A1452" s="3" t="s">
        <v>4911</v>
      </c>
      <c r="B1452" s="3" t="s">
        <v>2</v>
      </c>
      <c r="C1452" s="3" t="s">
        <v>6367</v>
      </c>
      <c r="D1452" s="3" t="s">
        <v>8088</v>
      </c>
      <c r="E1452" s="12" t="s">
        <v>9961</v>
      </c>
      <c r="F1452" s="6" t="str">
        <f t="shared" si="74"/>
        <v>module=psyb</v>
      </c>
      <c r="G1452" s="6" t="str">
        <f t="shared" si="75"/>
        <v>module=xpsyb</v>
      </c>
    </row>
    <row r="1453" spans="1:7" ht="30" customHeight="1">
      <c r="A1453" s="3" t="s">
        <v>4911</v>
      </c>
      <c r="B1453" s="3" t="s">
        <v>2</v>
      </c>
      <c r="C1453" s="3" t="s">
        <v>6368</v>
      </c>
      <c r="D1453" s="3" t="s">
        <v>8089</v>
      </c>
      <c r="E1453" s="12" t="s">
        <v>9962</v>
      </c>
      <c r="F1453" s="6" t="str">
        <f t="shared" si="74"/>
        <v>module=psyb</v>
      </c>
      <c r="G1453" s="6" t="str">
        <f t="shared" si="75"/>
        <v>module=xpsyb</v>
      </c>
    </row>
    <row r="1454" spans="1:7" ht="30" customHeight="1">
      <c r="A1454" s="3" t="s">
        <v>4911</v>
      </c>
      <c r="B1454" s="3" t="s">
        <v>2</v>
      </c>
      <c r="C1454" s="3" t="s">
        <v>6369</v>
      </c>
      <c r="D1454" s="3" t="s">
        <v>8090</v>
      </c>
      <c r="E1454" s="12" t="s">
        <v>9963</v>
      </c>
      <c r="F1454" s="6" t="str">
        <f t="shared" si="74"/>
        <v>module=psyb</v>
      </c>
      <c r="G1454" s="6" t="str">
        <f t="shared" si="75"/>
        <v>module=xpsyb</v>
      </c>
    </row>
    <row r="1455" spans="1:7" ht="30" customHeight="1">
      <c r="A1455" s="3" t="s">
        <v>4911</v>
      </c>
      <c r="B1455" s="3" t="s">
        <v>2</v>
      </c>
      <c r="C1455" s="3" t="s">
        <v>6370</v>
      </c>
      <c r="D1455" s="3" t="s">
        <v>8091</v>
      </c>
      <c r="E1455" s="12" t="s">
        <v>9964</v>
      </c>
      <c r="F1455" s="6" t="str">
        <f t="shared" si="74"/>
        <v>module=psyb</v>
      </c>
      <c r="G1455" s="6" t="str">
        <f t="shared" si="75"/>
        <v>module=xpsyb</v>
      </c>
    </row>
    <row r="1456" spans="1:7" ht="30" customHeight="1">
      <c r="A1456" s="3" t="s">
        <v>4911</v>
      </c>
      <c r="B1456" s="3" t="s">
        <v>2</v>
      </c>
      <c r="C1456" s="3" t="s">
        <v>6371</v>
      </c>
      <c r="D1456" s="3" t="s">
        <v>8092</v>
      </c>
      <c r="E1456" s="12" t="s">
        <v>9965</v>
      </c>
      <c r="F1456" s="6" t="str">
        <f t="shared" si="74"/>
        <v>module=psyb</v>
      </c>
      <c r="G1456" s="6" t="str">
        <f t="shared" si="75"/>
        <v>module=xpsyb</v>
      </c>
    </row>
    <row r="1457" spans="1:7" ht="30" customHeight="1">
      <c r="A1457" s="3" t="s">
        <v>4911</v>
      </c>
      <c r="B1457" s="3" t="s">
        <v>2</v>
      </c>
      <c r="C1457" s="3" t="s">
        <v>6372</v>
      </c>
      <c r="D1457" s="3" t="s">
        <v>8093</v>
      </c>
      <c r="E1457" s="12" t="s">
        <v>9966</v>
      </c>
      <c r="F1457" s="6" t="str">
        <f t="shared" si="74"/>
        <v>module=psyb</v>
      </c>
      <c r="G1457" s="6" t="str">
        <f t="shared" si="75"/>
        <v>module=xpsyb</v>
      </c>
    </row>
    <row r="1458" spans="1:7" ht="30" customHeight="1">
      <c r="A1458" s="3" t="s">
        <v>4911</v>
      </c>
      <c r="B1458" s="3" t="s">
        <v>2</v>
      </c>
      <c r="C1458" s="3" t="s">
        <v>6373</v>
      </c>
      <c r="D1458" s="3" t="s">
        <v>8094</v>
      </c>
      <c r="E1458" s="12" t="s">
        <v>9967</v>
      </c>
      <c r="F1458" s="6" t="str">
        <f t="shared" si="74"/>
        <v>module=psyb</v>
      </c>
      <c r="G1458" s="6" t="str">
        <f t="shared" si="75"/>
        <v>module=xpsyb</v>
      </c>
    </row>
    <row r="1459" spans="1:7" ht="30" customHeight="1">
      <c r="A1459" s="3" t="s">
        <v>4911</v>
      </c>
      <c r="B1459" s="3" t="s">
        <v>2</v>
      </c>
      <c r="C1459" s="3" t="s">
        <v>6374</v>
      </c>
      <c r="D1459" s="3" t="s">
        <v>8095</v>
      </c>
      <c r="E1459" s="12" t="s">
        <v>9968</v>
      </c>
      <c r="F1459" s="6" t="str">
        <f t="shared" si="74"/>
        <v>module=psyb</v>
      </c>
      <c r="G1459" s="6" t="str">
        <f t="shared" si="75"/>
        <v>module=xpsyb</v>
      </c>
    </row>
    <row r="1460" spans="1:7" ht="30" customHeight="1">
      <c r="A1460" s="3" t="s">
        <v>4911</v>
      </c>
      <c r="B1460" s="3" t="s">
        <v>2</v>
      </c>
      <c r="C1460" s="3" t="s">
        <v>6375</v>
      </c>
      <c r="D1460" s="3" t="s">
        <v>8096</v>
      </c>
      <c r="E1460" s="12" t="s">
        <v>9969</v>
      </c>
      <c r="F1460" s="6" t="str">
        <f t="shared" si="74"/>
        <v>module=psyb</v>
      </c>
      <c r="G1460" s="6" t="str">
        <f t="shared" si="75"/>
        <v>module=xpsyb</v>
      </c>
    </row>
    <row r="1461" spans="1:7" ht="30" customHeight="1">
      <c r="A1461" s="3" t="s">
        <v>4911</v>
      </c>
      <c r="B1461" s="3" t="s">
        <v>2</v>
      </c>
      <c r="C1461" s="3" t="s">
        <v>6376</v>
      </c>
      <c r="D1461" s="3" t="s">
        <v>8097</v>
      </c>
      <c r="E1461" s="12" t="s">
        <v>9970</v>
      </c>
      <c r="F1461" s="6" t="str">
        <f t="shared" si="74"/>
        <v>module=psyb</v>
      </c>
      <c r="G1461" s="6" t="str">
        <f t="shared" si="75"/>
        <v>module=xpsyb</v>
      </c>
    </row>
    <row r="1462" spans="1:7" ht="30" customHeight="1">
      <c r="A1462" s="3" t="s">
        <v>4911</v>
      </c>
      <c r="B1462" s="3" t="s">
        <v>2</v>
      </c>
      <c r="C1462" s="3" t="s">
        <v>6377</v>
      </c>
      <c r="D1462" s="3" t="s">
        <v>8098</v>
      </c>
      <c r="E1462" s="12" t="s">
        <v>9971</v>
      </c>
      <c r="F1462" s="6" t="str">
        <f t="shared" si="74"/>
        <v>module=psyb</v>
      </c>
      <c r="G1462" s="6" t="str">
        <f t="shared" si="75"/>
        <v>module=xpsyb</v>
      </c>
    </row>
    <row r="1463" spans="1:7" ht="30" customHeight="1">
      <c r="A1463" s="3" t="s">
        <v>4911</v>
      </c>
      <c r="B1463" s="3" t="s">
        <v>2</v>
      </c>
      <c r="C1463" s="3" t="s">
        <v>6378</v>
      </c>
      <c r="D1463" s="3" t="s">
        <v>8099</v>
      </c>
      <c r="E1463" s="12" t="s">
        <v>9972</v>
      </c>
      <c r="F1463" s="6" t="str">
        <f t="shared" si="74"/>
        <v>module=psyb</v>
      </c>
      <c r="G1463" s="6" t="str">
        <f t="shared" si="75"/>
        <v>module=xpsyb</v>
      </c>
    </row>
    <row r="1464" spans="1:7" ht="30" customHeight="1">
      <c r="A1464" s="3" t="s">
        <v>4911</v>
      </c>
      <c r="B1464" s="3" t="s">
        <v>2</v>
      </c>
      <c r="C1464" s="3" t="s">
        <v>6379</v>
      </c>
      <c r="D1464" s="3" t="s">
        <v>8100</v>
      </c>
      <c r="E1464" s="12" t="s">
        <v>9973</v>
      </c>
      <c r="F1464" s="6" t="str">
        <f t="shared" si="74"/>
        <v>module=psyb</v>
      </c>
      <c r="G1464" s="6" t="str">
        <f t="shared" si="75"/>
        <v>module=xpsyb</v>
      </c>
    </row>
    <row r="1465" spans="1:7" ht="30" customHeight="1">
      <c r="A1465" s="3" t="s">
        <v>4911</v>
      </c>
      <c r="B1465" s="3" t="s">
        <v>2</v>
      </c>
      <c r="C1465" s="3" t="s">
        <v>6380</v>
      </c>
      <c r="D1465" s="3" t="s">
        <v>8101</v>
      </c>
      <c r="E1465" s="12" t="s">
        <v>9974</v>
      </c>
      <c r="F1465" s="6" t="str">
        <f t="shared" si="74"/>
        <v>module=psyb</v>
      </c>
      <c r="G1465" s="6" t="str">
        <f t="shared" si="75"/>
        <v>module=xpsyb</v>
      </c>
    </row>
    <row r="1466" spans="1:7" ht="30" customHeight="1">
      <c r="A1466" s="3" t="s">
        <v>4911</v>
      </c>
      <c r="B1466" s="3" t="s">
        <v>2</v>
      </c>
      <c r="C1466" s="3" t="s">
        <v>6381</v>
      </c>
      <c r="D1466" s="3" t="s">
        <v>8102</v>
      </c>
      <c r="E1466" s="12" t="s">
        <v>9975</v>
      </c>
      <c r="F1466" s="6" t="str">
        <f t="shared" si="74"/>
        <v>module=psyb</v>
      </c>
      <c r="G1466" s="6" t="str">
        <f t="shared" si="75"/>
        <v>module=xpsyb</v>
      </c>
    </row>
    <row r="1467" spans="1:7" ht="30" customHeight="1">
      <c r="A1467" s="3" t="s">
        <v>4911</v>
      </c>
      <c r="B1467" s="3" t="s">
        <v>2</v>
      </c>
      <c r="C1467" s="3" t="s">
        <v>6382</v>
      </c>
      <c r="D1467" s="3" t="s">
        <v>8103</v>
      </c>
      <c r="E1467" s="12" t="s">
        <v>9976</v>
      </c>
      <c r="F1467" s="6" t="str">
        <f t="shared" si="74"/>
        <v>module=psyb</v>
      </c>
      <c r="G1467" s="6" t="str">
        <f t="shared" si="75"/>
        <v>module=xpsyb</v>
      </c>
    </row>
    <row r="1468" spans="1:7" ht="30" customHeight="1">
      <c r="A1468" s="3" t="s">
        <v>4911</v>
      </c>
      <c r="B1468" s="3" t="s">
        <v>2</v>
      </c>
      <c r="C1468" s="3" t="s">
        <v>6383</v>
      </c>
      <c r="D1468" s="3" t="s">
        <v>8104</v>
      </c>
      <c r="E1468" s="12" t="s">
        <v>9977</v>
      </c>
      <c r="F1468" s="6" t="str">
        <f t="shared" si="74"/>
        <v>module=psyb</v>
      </c>
      <c r="G1468" s="6" t="str">
        <f t="shared" si="75"/>
        <v>module=xpsyb</v>
      </c>
    </row>
    <row r="1469" spans="1:7" ht="30" customHeight="1">
      <c r="A1469" s="3" t="s">
        <v>4911</v>
      </c>
      <c r="B1469" s="3" t="s">
        <v>2</v>
      </c>
      <c r="C1469" s="3" t="s">
        <v>6384</v>
      </c>
      <c r="D1469" s="3" t="s">
        <v>8105</v>
      </c>
      <c r="E1469" s="12" t="s">
        <v>9978</v>
      </c>
      <c r="F1469" s="6" t="str">
        <f t="shared" si="74"/>
        <v>module=psyb</v>
      </c>
      <c r="G1469" s="6" t="str">
        <f t="shared" si="75"/>
        <v>module=xpsyb</v>
      </c>
    </row>
    <row r="1470" spans="1:7" ht="30" customHeight="1">
      <c r="A1470" s="3" t="s">
        <v>4911</v>
      </c>
      <c r="B1470" s="3" t="s">
        <v>2</v>
      </c>
      <c r="C1470" s="3" t="s">
        <v>6385</v>
      </c>
      <c r="D1470" s="3" t="s">
        <v>8106</v>
      </c>
      <c r="E1470" s="12" t="s">
        <v>9979</v>
      </c>
      <c r="F1470" s="6" t="str">
        <f t="shared" si="74"/>
        <v>module=psyb</v>
      </c>
      <c r="G1470" s="6" t="str">
        <f t="shared" si="75"/>
        <v>module=xpsyb</v>
      </c>
    </row>
    <row r="1471" spans="1:7" ht="30" customHeight="1">
      <c r="A1471" s="3" t="s">
        <v>4911</v>
      </c>
      <c r="B1471" s="3" t="s">
        <v>2</v>
      </c>
      <c r="C1471" s="3" t="s">
        <v>6386</v>
      </c>
      <c r="D1471" s="3" t="s">
        <v>8107</v>
      </c>
      <c r="E1471" s="12" t="s">
        <v>9980</v>
      </c>
      <c r="F1471" s="6" t="str">
        <f t="shared" si="74"/>
        <v>module=psyb</v>
      </c>
      <c r="G1471" s="6" t="str">
        <f t="shared" si="75"/>
        <v>module=xpsyb</v>
      </c>
    </row>
    <row r="1472" spans="1:7" ht="30" customHeight="1">
      <c r="A1472" s="3" t="s">
        <v>4911</v>
      </c>
      <c r="B1472" s="3" t="s">
        <v>2</v>
      </c>
      <c r="C1472" s="3" t="s">
        <v>6387</v>
      </c>
      <c r="D1472" s="3" t="s">
        <v>8108</v>
      </c>
      <c r="E1472" s="12" t="s">
        <v>9981</v>
      </c>
      <c r="F1472" s="6" t="str">
        <f t="shared" si="74"/>
        <v>module=psyb</v>
      </c>
      <c r="G1472" s="6" t="str">
        <f t="shared" si="75"/>
        <v>module=xpsyb</v>
      </c>
    </row>
    <row r="1473" spans="1:7" ht="30" customHeight="1">
      <c r="A1473" s="3" t="s">
        <v>4911</v>
      </c>
      <c r="B1473" s="3" t="s">
        <v>2</v>
      </c>
      <c r="C1473" s="3" t="s">
        <v>6388</v>
      </c>
      <c r="D1473" s="3" t="s">
        <v>8109</v>
      </c>
      <c r="E1473" s="12" t="s">
        <v>9982</v>
      </c>
      <c r="F1473" s="6" t="str">
        <f t="shared" si="74"/>
        <v>module=psyb</v>
      </c>
      <c r="G1473" s="6" t="str">
        <f t="shared" si="75"/>
        <v>module=xpsyb</v>
      </c>
    </row>
    <row r="1474" spans="1:7" ht="30" customHeight="1">
      <c r="A1474" s="3" t="s">
        <v>4911</v>
      </c>
      <c r="B1474" s="3" t="s">
        <v>2</v>
      </c>
      <c r="C1474" s="3" t="s">
        <v>6389</v>
      </c>
      <c r="D1474" s="3" t="s">
        <v>8110</v>
      </c>
      <c r="E1474" s="12" t="s">
        <v>9983</v>
      </c>
      <c r="F1474" s="6" t="str">
        <f t="shared" si="74"/>
        <v>module=psyb</v>
      </c>
      <c r="G1474" s="6" t="str">
        <f t="shared" si="75"/>
        <v>module=xpsyb</v>
      </c>
    </row>
    <row r="1475" spans="1:7" ht="30" customHeight="1">
      <c r="A1475" s="3" t="s">
        <v>4911</v>
      </c>
      <c r="B1475" s="3" t="s">
        <v>2</v>
      </c>
      <c r="C1475" s="3" t="s">
        <v>6390</v>
      </c>
      <c r="D1475" s="3" t="s">
        <v>8111</v>
      </c>
      <c r="E1475" s="12" t="s">
        <v>9984</v>
      </c>
      <c r="F1475" s="6" t="str">
        <f t="shared" si="74"/>
        <v>module=psyb</v>
      </c>
      <c r="G1475" s="6" t="str">
        <f t="shared" si="75"/>
        <v>module=xpsyb</v>
      </c>
    </row>
    <row r="1476" spans="1:7" ht="30" customHeight="1">
      <c r="A1476" s="3" t="s">
        <v>4911</v>
      </c>
      <c r="B1476" s="3" t="s">
        <v>2</v>
      </c>
      <c r="C1476" s="3" t="s">
        <v>6391</v>
      </c>
      <c r="D1476" s="3" t="s">
        <v>8112</v>
      </c>
      <c r="E1476" s="12" t="s">
        <v>9985</v>
      </c>
      <c r="F1476" s="6" t="str">
        <f t="shared" si="74"/>
        <v>module=psyb</v>
      </c>
      <c r="G1476" s="6" t="str">
        <f t="shared" si="75"/>
        <v>module=xpsyb</v>
      </c>
    </row>
    <row r="1477" spans="1:7" ht="30" customHeight="1">
      <c r="A1477" s="3" t="s">
        <v>4911</v>
      </c>
      <c r="B1477" s="3" t="s">
        <v>2</v>
      </c>
      <c r="C1477" s="3" t="s">
        <v>6392</v>
      </c>
      <c r="D1477" s="3" t="s">
        <v>8113</v>
      </c>
      <c r="E1477" s="12" t="s">
        <v>9986</v>
      </c>
      <c r="F1477" s="6" t="str">
        <f t="shared" si="74"/>
        <v>module=psyb</v>
      </c>
      <c r="G1477" s="6" t="str">
        <f t="shared" si="75"/>
        <v>module=xpsyb</v>
      </c>
    </row>
    <row r="1478" spans="1:7" ht="30" customHeight="1">
      <c r="A1478" s="3" t="s">
        <v>4911</v>
      </c>
      <c r="B1478" s="3" t="s">
        <v>2</v>
      </c>
      <c r="C1478" s="3" t="s">
        <v>6393</v>
      </c>
      <c r="D1478" s="3" t="s">
        <v>8114</v>
      </c>
      <c r="E1478" s="12" t="s">
        <v>9987</v>
      </c>
      <c r="F1478" s="6" t="str">
        <f t="shared" si="74"/>
        <v>module=psyb</v>
      </c>
      <c r="G1478" s="6" t="str">
        <f t="shared" si="75"/>
        <v>module=xpsyb</v>
      </c>
    </row>
    <row r="1479" spans="1:7" ht="30" customHeight="1">
      <c r="A1479" s="3" t="s">
        <v>2955</v>
      </c>
      <c r="B1479" s="3" t="s">
        <v>2</v>
      </c>
      <c r="C1479" s="3" t="s">
        <v>6394</v>
      </c>
      <c r="D1479" s="3" t="s">
        <v>8115</v>
      </c>
      <c r="E1479" s="12" t="s">
        <v>9988</v>
      </c>
      <c r="F1479" s="6" t="str">
        <f t="shared" ref="F1479:F1486" si="76">HYPERLINK("http://www.ssc.wisc.edu/wlsresearch/documentation/waves/?wave=wls92&amp;module=reli","module=reli")</f>
        <v>module=reli</v>
      </c>
      <c r="G1479" s="6" t="str">
        <f>HYPERLINK("http://www.ssc.wisc.edu/wlsresearch/documentation/waves/?wave=wls94&amp;module=xreli","module=xreli")</f>
        <v>module=xreli</v>
      </c>
    </row>
    <row r="1480" spans="1:7" ht="30" customHeight="1">
      <c r="A1480" s="3" t="s">
        <v>2955</v>
      </c>
      <c r="B1480" s="3" t="s">
        <v>2</v>
      </c>
      <c r="C1480" s="3" t="s">
        <v>6395</v>
      </c>
      <c r="D1480" s="3" t="s">
        <v>8116</v>
      </c>
      <c r="E1480" s="12" t="s">
        <v>9989</v>
      </c>
      <c r="F1480" s="6" t="str">
        <f t="shared" si="76"/>
        <v>module=reli</v>
      </c>
      <c r="G1480" s="6" t="str">
        <f>HYPERLINK("http://www.ssc.wisc.edu/wlsresearch/documentation/waves/?wave=wls94&amp;module=xreli","module=xreli")</f>
        <v>module=xreli</v>
      </c>
    </row>
    <row r="1481" spans="1:7" ht="30" customHeight="1">
      <c r="A1481" s="3" t="s">
        <v>2955</v>
      </c>
      <c r="B1481" s="3" t="s">
        <v>2</v>
      </c>
      <c r="C1481" s="3" t="s">
        <v>6396</v>
      </c>
      <c r="D1481" s="3" t="s">
        <v>8117</v>
      </c>
      <c r="E1481" s="12" t="s">
        <v>9990</v>
      </c>
      <c r="F1481" s="6" t="str">
        <f t="shared" si="76"/>
        <v>module=reli</v>
      </c>
      <c r="G1481" s="6" t="str">
        <f>HYPERLINK("http://www.ssc.wisc.edu/wlsresearch/documentation/waves/?wave=wls94&amp;module=xreli","module=xreli")</f>
        <v>module=xreli</v>
      </c>
    </row>
    <row r="1482" spans="1:7" ht="30" customHeight="1">
      <c r="A1482" s="3" t="s">
        <v>2955</v>
      </c>
      <c r="B1482" s="3" t="s">
        <v>2</v>
      </c>
      <c r="C1482" s="3" t="s">
        <v>6397</v>
      </c>
      <c r="D1482" s="3" t="s">
        <v>8118</v>
      </c>
      <c r="E1482" s="12" t="s">
        <v>9991</v>
      </c>
      <c r="F1482" s="6" t="str">
        <f t="shared" si="76"/>
        <v>module=reli</v>
      </c>
      <c r="G1482" s="6" t="str">
        <f>HYPERLINK("http://www.ssc.wisc.edu/wlsresearch/documentation/waves/?wave=wls94&amp;module=xreli","module=xreli")</f>
        <v>module=xreli</v>
      </c>
    </row>
    <row r="1483" spans="1:7" ht="30" customHeight="1">
      <c r="A1483" s="3" t="s">
        <v>2955</v>
      </c>
      <c r="B1483" s="3" t="s">
        <v>3</v>
      </c>
      <c r="C1483" s="3" t="s">
        <v>6398</v>
      </c>
      <c r="D1483" s="3" t="s">
        <v>6398</v>
      </c>
      <c r="E1483" s="12" t="s">
        <v>9992</v>
      </c>
      <c r="F1483" s="6" t="str">
        <f t="shared" si="76"/>
        <v>module=reli</v>
      </c>
      <c r="G1483" s="3" t="s">
        <v>114</v>
      </c>
    </row>
    <row r="1484" spans="1:7" ht="30" customHeight="1">
      <c r="A1484" s="3" t="s">
        <v>2955</v>
      </c>
      <c r="B1484" s="3" t="s">
        <v>3</v>
      </c>
      <c r="C1484" s="3" t="s">
        <v>6399</v>
      </c>
      <c r="D1484" s="3" t="s">
        <v>6399</v>
      </c>
      <c r="E1484" s="12" t="s">
        <v>9993</v>
      </c>
      <c r="F1484" s="6" t="str">
        <f t="shared" si="76"/>
        <v>module=reli</v>
      </c>
      <c r="G1484" s="3" t="s">
        <v>114</v>
      </c>
    </row>
    <row r="1485" spans="1:7" ht="30" customHeight="1">
      <c r="A1485" s="3" t="s">
        <v>2955</v>
      </c>
      <c r="B1485" s="3" t="s">
        <v>3</v>
      </c>
      <c r="C1485" s="3" t="s">
        <v>6400</v>
      </c>
      <c r="D1485" s="3" t="s">
        <v>6400</v>
      </c>
      <c r="E1485" s="12" t="s">
        <v>9994</v>
      </c>
      <c r="F1485" s="6" t="str">
        <f t="shared" si="76"/>
        <v>module=reli</v>
      </c>
      <c r="G1485" s="3" t="s">
        <v>114</v>
      </c>
    </row>
    <row r="1486" spans="1:7" ht="30" customHeight="1">
      <c r="A1486" s="3" t="s">
        <v>2955</v>
      </c>
      <c r="B1486" s="3" t="s">
        <v>3</v>
      </c>
      <c r="C1486" s="3" t="s">
        <v>6401</v>
      </c>
      <c r="D1486" s="3" t="s">
        <v>6401</v>
      </c>
      <c r="E1486" s="12" t="s">
        <v>9995</v>
      </c>
      <c r="F1486" s="6" t="str">
        <f t="shared" si="76"/>
        <v>module=reli</v>
      </c>
      <c r="G1486" s="3" t="s">
        <v>114</v>
      </c>
    </row>
    <row r="1487" spans="1:7" ht="30" customHeight="1">
      <c r="A1487" s="3" t="s">
        <v>2952</v>
      </c>
      <c r="B1487" s="3" t="s">
        <v>3</v>
      </c>
      <c r="C1487" s="3" t="s">
        <v>6402</v>
      </c>
      <c r="D1487" s="3" t="s">
        <v>6402</v>
      </c>
      <c r="E1487" s="12" t="s">
        <v>9996</v>
      </c>
      <c r="F1487" s="6" t="str">
        <f t="shared" ref="F1487:F1518" si="77">HYPERLINK("http://www.ssc.wisc.edu/wlsresearch/documentation/waves/?wave=wls92&amp;module=rskid","module=rskid")</f>
        <v>module=rskid</v>
      </c>
      <c r="G1487" s="3" t="s">
        <v>114</v>
      </c>
    </row>
    <row r="1488" spans="1:7" ht="30" customHeight="1">
      <c r="A1488" s="3" t="s">
        <v>2952</v>
      </c>
      <c r="B1488" s="3" t="s">
        <v>3</v>
      </c>
      <c r="C1488" s="3" t="s">
        <v>6403</v>
      </c>
      <c r="D1488" s="3" t="s">
        <v>6403</v>
      </c>
      <c r="E1488" s="12" t="s">
        <v>9997</v>
      </c>
      <c r="F1488" s="6" t="str">
        <f t="shared" si="77"/>
        <v>module=rskid</v>
      </c>
      <c r="G1488" s="3" t="s">
        <v>114</v>
      </c>
    </row>
    <row r="1489" spans="1:7" ht="30" customHeight="1">
      <c r="A1489" s="3" t="s">
        <v>2952</v>
      </c>
      <c r="B1489" s="3" t="s">
        <v>3</v>
      </c>
      <c r="C1489" s="3" t="s">
        <v>6404</v>
      </c>
      <c r="D1489" s="3" t="s">
        <v>6404</v>
      </c>
      <c r="E1489" s="12" t="s">
        <v>9998</v>
      </c>
      <c r="F1489" s="6" t="str">
        <f t="shared" si="77"/>
        <v>module=rskid</v>
      </c>
      <c r="G1489" s="3" t="s">
        <v>114</v>
      </c>
    </row>
    <row r="1490" spans="1:7" ht="30" customHeight="1">
      <c r="A1490" s="3" t="s">
        <v>2952</v>
      </c>
      <c r="B1490" s="3" t="s">
        <v>3</v>
      </c>
      <c r="C1490" s="3" t="s">
        <v>6405</v>
      </c>
      <c r="D1490" s="3" t="s">
        <v>6405</v>
      </c>
      <c r="E1490" s="12" t="s">
        <v>9999</v>
      </c>
      <c r="F1490" s="6" t="str">
        <f t="shared" si="77"/>
        <v>module=rskid</v>
      </c>
      <c r="G1490" s="3" t="s">
        <v>114</v>
      </c>
    </row>
    <row r="1491" spans="1:7" ht="30" customHeight="1">
      <c r="A1491" s="3" t="s">
        <v>2952</v>
      </c>
      <c r="B1491" s="3" t="s">
        <v>3</v>
      </c>
      <c r="C1491" s="3" t="s">
        <v>6406</v>
      </c>
      <c r="D1491" s="3" t="s">
        <v>6406</v>
      </c>
      <c r="E1491" s="12" t="s">
        <v>10000</v>
      </c>
      <c r="F1491" s="6" t="str">
        <f t="shared" si="77"/>
        <v>module=rskid</v>
      </c>
      <c r="G1491" s="3" t="s">
        <v>114</v>
      </c>
    </row>
    <row r="1492" spans="1:7" ht="30" customHeight="1">
      <c r="A1492" s="3" t="s">
        <v>2952</v>
      </c>
      <c r="B1492" s="3" t="s">
        <v>3</v>
      </c>
      <c r="C1492" s="3" t="s">
        <v>6407</v>
      </c>
      <c r="D1492" s="3" t="s">
        <v>6407</v>
      </c>
      <c r="E1492" s="12" t="s">
        <v>10001</v>
      </c>
      <c r="F1492" s="6" t="str">
        <f t="shared" si="77"/>
        <v>module=rskid</v>
      </c>
      <c r="G1492" s="3" t="s">
        <v>114</v>
      </c>
    </row>
    <row r="1493" spans="1:7" ht="30" customHeight="1">
      <c r="A1493" s="3" t="s">
        <v>2952</v>
      </c>
      <c r="B1493" s="3" t="s">
        <v>3</v>
      </c>
      <c r="C1493" s="3" t="s">
        <v>6408</v>
      </c>
      <c r="D1493" s="3" t="s">
        <v>6408</v>
      </c>
      <c r="E1493" s="12" t="s">
        <v>10002</v>
      </c>
      <c r="F1493" s="6" t="str">
        <f t="shared" si="77"/>
        <v>module=rskid</v>
      </c>
      <c r="G1493" s="3" t="s">
        <v>114</v>
      </c>
    </row>
    <row r="1494" spans="1:7" ht="30" customHeight="1">
      <c r="A1494" s="3" t="s">
        <v>2952</v>
      </c>
      <c r="B1494" s="3" t="s">
        <v>3</v>
      </c>
      <c r="C1494" s="3" t="s">
        <v>6409</v>
      </c>
      <c r="D1494" s="3" t="s">
        <v>6409</v>
      </c>
      <c r="E1494" s="12" t="s">
        <v>10003</v>
      </c>
      <c r="F1494" s="6" t="str">
        <f t="shared" si="77"/>
        <v>module=rskid</v>
      </c>
      <c r="G1494" s="3" t="s">
        <v>114</v>
      </c>
    </row>
    <row r="1495" spans="1:7" ht="30" customHeight="1">
      <c r="A1495" s="3" t="s">
        <v>2952</v>
      </c>
      <c r="B1495" s="3" t="s">
        <v>3</v>
      </c>
      <c r="C1495" s="3" t="s">
        <v>6410</v>
      </c>
      <c r="D1495" s="3" t="s">
        <v>6410</v>
      </c>
      <c r="E1495" s="12" t="s">
        <v>10004</v>
      </c>
      <c r="F1495" s="6" t="str">
        <f t="shared" si="77"/>
        <v>module=rskid</v>
      </c>
      <c r="G1495" s="3" t="s">
        <v>114</v>
      </c>
    </row>
    <row r="1496" spans="1:7" ht="30" customHeight="1">
      <c r="A1496" s="3" t="s">
        <v>2952</v>
      </c>
      <c r="B1496" s="3" t="s">
        <v>3</v>
      </c>
      <c r="C1496" s="3" t="s">
        <v>6411</v>
      </c>
      <c r="D1496" s="3" t="s">
        <v>6411</v>
      </c>
      <c r="E1496" s="12" t="s">
        <v>10005</v>
      </c>
      <c r="F1496" s="6" t="str">
        <f t="shared" si="77"/>
        <v>module=rskid</v>
      </c>
      <c r="G1496" s="3" t="s">
        <v>114</v>
      </c>
    </row>
    <row r="1497" spans="1:7" ht="30" customHeight="1">
      <c r="A1497" s="3" t="s">
        <v>2952</v>
      </c>
      <c r="B1497" s="3" t="s">
        <v>3</v>
      </c>
      <c r="C1497" s="3" t="s">
        <v>6412</v>
      </c>
      <c r="D1497" s="3" t="s">
        <v>6412</v>
      </c>
      <c r="E1497" s="12" t="s">
        <v>10006</v>
      </c>
      <c r="F1497" s="6" t="str">
        <f t="shared" si="77"/>
        <v>module=rskid</v>
      </c>
      <c r="G1497" s="3" t="s">
        <v>114</v>
      </c>
    </row>
    <row r="1498" spans="1:7" ht="30" customHeight="1">
      <c r="A1498" s="3" t="s">
        <v>2952</v>
      </c>
      <c r="B1498" s="3" t="s">
        <v>3</v>
      </c>
      <c r="C1498" s="3" t="s">
        <v>6413</v>
      </c>
      <c r="D1498" s="3" t="s">
        <v>6413</v>
      </c>
      <c r="E1498" s="12" t="s">
        <v>10007</v>
      </c>
      <c r="F1498" s="6" t="str">
        <f t="shared" si="77"/>
        <v>module=rskid</v>
      </c>
      <c r="G1498" s="3" t="s">
        <v>114</v>
      </c>
    </row>
    <row r="1499" spans="1:7" ht="30" customHeight="1">
      <c r="A1499" s="3" t="s">
        <v>2952</v>
      </c>
      <c r="B1499" s="3" t="s">
        <v>3</v>
      </c>
      <c r="C1499" s="3" t="s">
        <v>6414</v>
      </c>
      <c r="D1499" s="3" t="s">
        <v>6414</v>
      </c>
      <c r="E1499" s="12" t="s">
        <v>10008</v>
      </c>
      <c r="F1499" s="6" t="str">
        <f t="shared" si="77"/>
        <v>module=rskid</v>
      </c>
      <c r="G1499" s="3" t="s">
        <v>114</v>
      </c>
    </row>
    <row r="1500" spans="1:7" ht="30" customHeight="1">
      <c r="A1500" s="3" t="s">
        <v>2952</v>
      </c>
      <c r="B1500" s="3" t="s">
        <v>3</v>
      </c>
      <c r="C1500" s="3" t="s">
        <v>6415</v>
      </c>
      <c r="D1500" s="3" t="s">
        <v>6415</v>
      </c>
      <c r="E1500" s="12" t="s">
        <v>10009</v>
      </c>
      <c r="F1500" s="6" t="str">
        <f t="shared" si="77"/>
        <v>module=rskid</v>
      </c>
      <c r="G1500" s="3" t="s">
        <v>114</v>
      </c>
    </row>
    <row r="1501" spans="1:7" ht="30" customHeight="1">
      <c r="A1501" s="3" t="s">
        <v>2952</v>
      </c>
      <c r="B1501" s="3" t="s">
        <v>3</v>
      </c>
      <c r="C1501" s="3" t="s">
        <v>6416</v>
      </c>
      <c r="D1501" s="3" t="s">
        <v>6416</v>
      </c>
      <c r="E1501" s="12" t="s">
        <v>10010</v>
      </c>
      <c r="F1501" s="6" t="str">
        <f t="shared" si="77"/>
        <v>module=rskid</v>
      </c>
      <c r="G1501" s="3" t="s">
        <v>114</v>
      </c>
    </row>
    <row r="1502" spans="1:7" ht="30" customHeight="1">
      <c r="A1502" s="3" t="s">
        <v>2952</v>
      </c>
      <c r="B1502" s="3" t="s">
        <v>3</v>
      </c>
      <c r="C1502" s="3" t="s">
        <v>6417</v>
      </c>
      <c r="D1502" s="3" t="s">
        <v>6417</v>
      </c>
      <c r="E1502" s="12" t="s">
        <v>10011</v>
      </c>
      <c r="F1502" s="6" t="str">
        <f t="shared" si="77"/>
        <v>module=rskid</v>
      </c>
      <c r="G1502" s="3" t="s">
        <v>114</v>
      </c>
    </row>
    <row r="1503" spans="1:7" ht="30" customHeight="1">
      <c r="A1503" s="3" t="s">
        <v>2952</v>
      </c>
      <c r="B1503" s="3" t="s">
        <v>3</v>
      </c>
      <c r="C1503" s="3" t="s">
        <v>6418</v>
      </c>
      <c r="D1503" s="3" t="s">
        <v>6418</v>
      </c>
      <c r="E1503" s="12" t="s">
        <v>10012</v>
      </c>
      <c r="F1503" s="6" t="str">
        <f t="shared" si="77"/>
        <v>module=rskid</v>
      </c>
      <c r="G1503" s="3" t="s">
        <v>114</v>
      </c>
    </row>
    <row r="1504" spans="1:7" ht="30" customHeight="1">
      <c r="A1504" s="3" t="s">
        <v>2952</v>
      </c>
      <c r="B1504" s="3" t="s">
        <v>3</v>
      </c>
      <c r="C1504" s="3" t="s">
        <v>6419</v>
      </c>
      <c r="D1504" s="3" t="s">
        <v>6419</v>
      </c>
      <c r="E1504" s="12" t="s">
        <v>10013</v>
      </c>
      <c r="F1504" s="6" t="str">
        <f t="shared" si="77"/>
        <v>module=rskid</v>
      </c>
      <c r="G1504" s="3" t="s">
        <v>114</v>
      </c>
    </row>
    <row r="1505" spans="1:7" ht="30" customHeight="1">
      <c r="A1505" s="3" t="s">
        <v>2952</v>
      </c>
      <c r="B1505" s="3" t="s">
        <v>3</v>
      </c>
      <c r="C1505" s="3" t="s">
        <v>6420</v>
      </c>
      <c r="D1505" s="3" t="s">
        <v>6420</v>
      </c>
      <c r="E1505" s="12" t="s">
        <v>10014</v>
      </c>
      <c r="F1505" s="6" t="str">
        <f t="shared" si="77"/>
        <v>module=rskid</v>
      </c>
      <c r="G1505" s="3" t="s">
        <v>114</v>
      </c>
    </row>
    <row r="1506" spans="1:7" ht="30" customHeight="1">
      <c r="A1506" s="3" t="s">
        <v>2952</v>
      </c>
      <c r="B1506" s="3" t="s">
        <v>3</v>
      </c>
      <c r="C1506" s="3" t="s">
        <v>6421</v>
      </c>
      <c r="D1506" s="3" t="s">
        <v>6421</v>
      </c>
      <c r="E1506" s="12" t="s">
        <v>10015</v>
      </c>
      <c r="F1506" s="6" t="str">
        <f t="shared" si="77"/>
        <v>module=rskid</v>
      </c>
      <c r="G1506" s="3" t="s">
        <v>114</v>
      </c>
    </row>
    <row r="1507" spans="1:7" ht="30" customHeight="1">
      <c r="A1507" s="3" t="s">
        <v>2952</v>
      </c>
      <c r="B1507" s="3" t="s">
        <v>3</v>
      </c>
      <c r="C1507" s="3" t="s">
        <v>6422</v>
      </c>
      <c r="D1507" s="3" t="s">
        <v>6422</v>
      </c>
      <c r="E1507" s="12" t="s">
        <v>10016</v>
      </c>
      <c r="F1507" s="6" t="str">
        <f t="shared" si="77"/>
        <v>module=rskid</v>
      </c>
      <c r="G1507" s="3" t="s">
        <v>114</v>
      </c>
    </row>
    <row r="1508" spans="1:7" ht="30" customHeight="1">
      <c r="A1508" s="3" t="s">
        <v>2952</v>
      </c>
      <c r="B1508" s="3" t="s">
        <v>3</v>
      </c>
      <c r="C1508" s="3" t="s">
        <v>6423</v>
      </c>
      <c r="D1508" s="3" t="s">
        <v>6423</v>
      </c>
      <c r="E1508" s="12" t="s">
        <v>10017</v>
      </c>
      <c r="F1508" s="6" t="str">
        <f t="shared" si="77"/>
        <v>module=rskid</v>
      </c>
      <c r="G1508" s="3" t="s">
        <v>114</v>
      </c>
    </row>
    <row r="1509" spans="1:7" ht="30" customHeight="1">
      <c r="A1509" s="3" t="s">
        <v>2952</v>
      </c>
      <c r="B1509" s="3" t="s">
        <v>3</v>
      </c>
      <c r="C1509" s="3" t="s">
        <v>6424</v>
      </c>
      <c r="D1509" s="3" t="s">
        <v>6424</v>
      </c>
      <c r="E1509" s="12" t="s">
        <v>10018</v>
      </c>
      <c r="F1509" s="6" t="str">
        <f t="shared" si="77"/>
        <v>module=rskid</v>
      </c>
      <c r="G1509" s="3" t="s">
        <v>114</v>
      </c>
    </row>
    <row r="1510" spans="1:7" ht="30" customHeight="1">
      <c r="A1510" s="3" t="s">
        <v>2952</v>
      </c>
      <c r="B1510" s="3" t="s">
        <v>3</v>
      </c>
      <c r="C1510" s="3" t="s">
        <v>6425</v>
      </c>
      <c r="D1510" s="3" t="s">
        <v>6425</v>
      </c>
      <c r="E1510" s="12" t="s">
        <v>10019</v>
      </c>
      <c r="F1510" s="6" t="str">
        <f t="shared" si="77"/>
        <v>module=rskid</v>
      </c>
      <c r="G1510" s="3" t="s">
        <v>114</v>
      </c>
    </row>
    <row r="1511" spans="1:7" ht="30" customHeight="1">
      <c r="A1511" s="3" t="s">
        <v>2952</v>
      </c>
      <c r="B1511" s="3" t="s">
        <v>3</v>
      </c>
      <c r="C1511" s="3" t="s">
        <v>6426</v>
      </c>
      <c r="D1511" s="3" t="s">
        <v>6426</v>
      </c>
      <c r="E1511" s="12" t="s">
        <v>10020</v>
      </c>
      <c r="F1511" s="6" t="str">
        <f t="shared" si="77"/>
        <v>module=rskid</v>
      </c>
      <c r="G1511" s="3" t="s">
        <v>114</v>
      </c>
    </row>
    <row r="1512" spans="1:7" ht="30" customHeight="1">
      <c r="A1512" s="3" t="s">
        <v>2952</v>
      </c>
      <c r="B1512" s="3" t="s">
        <v>3</v>
      </c>
      <c r="C1512" s="3" t="s">
        <v>6427</v>
      </c>
      <c r="D1512" s="3" t="s">
        <v>6427</v>
      </c>
      <c r="E1512" s="12" t="s">
        <v>10021</v>
      </c>
      <c r="F1512" s="6" t="str">
        <f t="shared" si="77"/>
        <v>module=rskid</v>
      </c>
      <c r="G1512" s="3" t="s">
        <v>114</v>
      </c>
    </row>
    <row r="1513" spans="1:7" ht="30" customHeight="1">
      <c r="A1513" s="3" t="s">
        <v>2952</v>
      </c>
      <c r="B1513" s="3" t="s">
        <v>3</v>
      </c>
      <c r="C1513" s="3" t="s">
        <v>6428</v>
      </c>
      <c r="D1513" s="3" t="s">
        <v>6428</v>
      </c>
      <c r="E1513" s="12" t="s">
        <v>10022</v>
      </c>
      <c r="F1513" s="6" t="str">
        <f t="shared" si="77"/>
        <v>module=rskid</v>
      </c>
      <c r="G1513" s="3" t="s">
        <v>114</v>
      </c>
    </row>
    <row r="1514" spans="1:7" ht="30" customHeight="1">
      <c r="A1514" s="3" t="s">
        <v>2952</v>
      </c>
      <c r="B1514" s="3" t="s">
        <v>3</v>
      </c>
      <c r="C1514" s="3" t="s">
        <v>6429</v>
      </c>
      <c r="D1514" s="3" t="s">
        <v>6429</v>
      </c>
      <c r="E1514" s="12" t="s">
        <v>10023</v>
      </c>
      <c r="F1514" s="6" t="str">
        <f t="shared" si="77"/>
        <v>module=rskid</v>
      </c>
      <c r="G1514" s="3" t="s">
        <v>114</v>
      </c>
    </row>
    <row r="1515" spans="1:7" ht="30" customHeight="1">
      <c r="A1515" s="3" t="s">
        <v>2952</v>
      </c>
      <c r="B1515" s="3" t="s">
        <v>3</v>
      </c>
      <c r="C1515" s="3" t="s">
        <v>6430</v>
      </c>
      <c r="D1515" s="3" t="s">
        <v>6430</v>
      </c>
      <c r="E1515" s="12" t="s">
        <v>10024</v>
      </c>
      <c r="F1515" s="6" t="str">
        <f t="shared" si="77"/>
        <v>module=rskid</v>
      </c>
      <c r="G1515" s="3" t="s">
        <v>114</v>
      </c>
    </row>
    <row r="1516" spans="1:7" ht="30" customHeight="1">
      <c r="A1516" s="3" t="s">
        <v>2952</v>
      </c>
      <c r="B1516" s="3" t="s">
        <v>3</v>
      </c>
      <c r="C1516" s="3" t="s">
        <v>6431</v>
      </c>
      <c r="D1516" s="3" t="s">
        <v>6431</v>
      </c>
      <c r="E1516" s="12" t="s">
        <v>10025</v>
      </c>
      <c r="F1516" s="6" t="str">
        <f t="shared" si="77"/>
        <v>module=rskid</v>
      </c>
      <c r="G1516" s="3" t="s">
        <v>114</v>
      </c>
    </row>
    <row r="1517" spans="1:7" ht="30" customHeight="1">
      <c r="A1517" s="3" t="s">
        <v>2952</v>
      </c>
      <c r="B1517" s="3" t="s">
        <v>3</v>
      </c>
      <c r="C1517" s="3" t="s">
        <v>6432</v>
      </c>
      <c r="D1517" s="3" t="s">
        <v>6432</v>
      </c>
      <c r="E1517" s="12" t="s">
        <v>10026</v>
      </c>
      <c r="F1517" s="6" t="str">
        <f t="shared" si="77"/>
        <v>module=rskid</v>
      </c>
      <c r="G1517" s="3" t="s">
        <v>114</v>
      </c>
    </row>
    <row r="1518" spans="1:7" ht="30" customHeight="1">
      <c r="A1518" s="3" t="s">
        <v>2952</v>
      </c>
      <c r="B1518" s="3" t="s">
        <v>3</v>
      </c>
      <c r="C1518" s="3" t="s">
        <v>6433</v>
      </c>
      <c r="D1518" s="3" t="s">
        <v>6433</v>
      </c>
      <c r="E1518" s="12" t="s">
        <v>10027</v>
      </c>
      <c r="F1518" s="6" t="str">
        <f t="shared" si="77"/>
        <v>module=rskid</v>
      </c>
      <c r="G1518" s="3" t="s">
        <v>114</v>
      </c>
    </row>
    <row r="1519" spans="1:7" ht="30" customHeight="1">
      <c r="A1519" s="3" t="s">
        <v>2952</v>
      </c>
      <c r="B1519" s="3" t="s">
        <v>3</v>
      </c>
      <c r="C1519" s="3" t="s">
        <v>6434</v>
      </c>
      <c r="D1519" s="3" t="s">
        <v>6434</v>
      </c>
      <c r="E1519" s="12" t="s">
        <v>10028</v>
      </c>
      <c r="F1519" s="6" t="str">
        <f t="shared" ref="F1519:F1538" si="78">HYPERLINK("http://www.ssc.wisc.edu/wlsresearch/documentation/waves/?wave=wls92&amp;module=rskid","module=rskid")</f>
        <v>module=rskid</v>
      </c>
      <c r="G1519" s="3" t="s">
        <v>114</v>
      </c>
    </row>
    <row r="1520" spans="1:7" ht="30" customHeight="1">
      <c r="A1520" s="3" t="s">
        <v>2952</v>
      </c>
      <c r="B1520" s="3" t="s">
        <v>3</v>
      </c>
      <c r="C1520" s="3" t="s">
        <v>6435</v>
      </c>
      <c r="D1520" s="3" t="s">
        <v>6435</v>
      </c>
      <c r="E1520" s="12" t="s">
        <v>10029</v>
      </c>
      <c r="F1520" s="6" t="str">
        <f t="shared" si="78"/>
        <v>module=rskid</v>
      </c>
      <c r="G1520" s="3" t="s">
        <v>114</v>
      </c>
    </row>
    <row r="1521" spans="1:7" ht="30" customHeight="1">
      <c r="A1521" s="3" t="s">
        <v>2952</v>
      </c>
      <c r="B1521" s="3" t="s">
        <v>3</v>
      </c>
      <c r="C1521" s="3" t="s">
        <v>6436</v>
      </c>
      <c r="D1521" s="3" t="s">
        <v>6436</v>
      </c>
      <c r="E1521" s="12" t="s">
        <v>10030</v>
      </c>
      <c r="F1521" s="6" t="str">
        <f t="shared" si="78"/>
        <v>module=rskid</v>
      </c>
      <c r="G1521" s="3" t="s">
        <v>114</v>
      </c>
    </row>
    <row r="1522" spans="1:7" ht="30" customHeight="1">
      <c r="A1522" s="3" t="s">
        <v>2952</v>
      </c>
      <c r="B1522" s="3" t="s">
        <v>3</v>
      </c>
      <c r="C1522" s="3" t="s">
        <v>6437</v>
      </c>
      <c r="D1522" s="3" t="s">
        <v>6437</v>
      </c>
      <c r="E1522" s="12" t="s">
        <v>10031</v>
      </c>
      <c r="F1522" s="6" t="str">
        <f t="shared" si="78"/>
        <v>module=rskid</v>
      </c>
      <c r="G1522" s="3" t="s">
        <v>114</v>
      </c>
    </row>
    <row r="1523" spans="1:7" ht="30" customHeight="1">
      <c r="A1523" s="3" t="s">
        <v>2952</v>
      </c>
      <c r="B1523" s="3" t="s">
        <v>3</v>
      </c>
      <c r="C1523" s="3" t="s">
        <v>6438</v>
      </c>
      <c r="D1523" s="3" t="s">
        <v>6438</v>
      </c>
      <c r="E1523" s="12" t="s">
        <v>10032</v>
      </c>
      <c r="F1523" s="6" t="str">
        <f t="shared" si="78"/>
        <v>module=rskid</v>
      </c>
      <c r="G1523" s="3" t="s">
        <v>114</v>
      </c>
    </row>
    <row r="1524" spans="1:7" ht="30" customHeight="1">
      <c r="A1524" s="3" t="s">
        <v>2952</v>
      </c>
      <c r="B1524" s="3" t="s">
        <v>3</v>
      </c>
      <c r="C1524" s="3" t="s">
        <v>6439</v>
      </c>
      <c r="D1524" s="3" t="s">
        <v>6439</v>
      </c>
      <c r="E1524" s="12" t="s">
        <v>10033</v>
      </c>
      <c r="F1524" s="6" t="str">
        <f t="shared" si="78"/>
        <v>module=rskid</v>
      </c>
      <c r="G1524" s="3" t="s">
        <v>114</v>
      </c>
    </row>
    <row r="1525" spans="1:7" ht="30" customHeight="1">
      <c r="A1525" s="3" t="s">
        <v>2952</v>
      </c>
      <c r="B1525" s="3" t="s">
        <v>3</v>
      </c>
      <c r="C1525" s="3" t="s">
        <v>6440</v>
      </c>
      <c r="D1525" s="3" t="s">
        <v>6440</v>
      </c>
      <c r="E1525" s="12" t="s">
        <v>10034</v>
      </c>
      <c r="F1525" s="6" t="str">
        <f t="shared" si="78"/>
        <v>module=rskid</v>
      </c>
      <c r="G1525" s="3" t="s">
        <v>114</v>
      </c>
    </row>
    <row r="1526" spans="1:7" ht="30" customHeight="1">
      <c r="A1526" s="3" t="s">
        <v>2952</v>
      </c>
      <c r="B1526" s="3" t="s">
        <v>3</v>
      </c>
      <c r="C1526" s="3" t="s">
        <v>6441</v>
      </c>
      <c r="D1526" s="3" t="s">
        <v>6441</v>
      </c>
      <c r="E1526" s="12" t="s">
        <v>10035</v>
      </c>
      <c r="F1526" s="6" t="str">
        <f t="shared" si="78"/>
        <v>module=rskid</v>
      </c>
      <c r="G1526" s="3" t="s">
        <v>114</v>
      </c>
    </row>
    <row r="1527" spans="1:7" ht="30" customHeight="1">
      <c r="A1527" s="3" t="s">
        <v>2952</v>
      </c>
      <c r="B1527" s="3" t="s">
        <v>3</v>
      </c>
      <c r="C1527" s="3" t="s">
        <v>6442</v>
      </c>
      <c r="D1527" s="3" t="s">
        <v>6442</v>
      </c>
      <c r="E1527" s="12" t="s">
        <v>10036</v>
      </c>
      <c r="F1527" s="6" t="str">
        <f t="shared" si="78"/>
        <v>module=rskid</v>
      </c>
      <c r="G1527" s="3" t="s">
        <v>114</v>
      </c>
    </row>
    <row r="1528" spans="1:7" ht="30" customHeight="1">
      <c r="A1528" s="3" t="s">
        <v>2952</v>
      </c>
      <c r="B1528" s="3" t="s">
        <v>3</v>
      </c>
      <c r="C1528" s="3" t="s">
        <v>6443</v>
      </c>
      <c r="D1528" s="3" t="s">
        <v>6443</v>
      </c>
      <c r="E1528" s="12" t="s">
        <v>10037</v>
      </c>
      <c r="F1528" s="6" t="str">
        <f t="shared" si="78"/>
        <v>module=rskid</v>
      </c>
      <c r="G1528" s="3" t="s">
        <v>114</v>
      </c>
    </row>
    <row r="1529" spans="1:7" ht="30" customHeight="1">
      <c r="A1529" s="3" t="s">
        <v>2952</v>
      </c>
      <c r="B1529" s="3" t="s">
        <v>3</v>
      </c>
      <c r="C1529" s="3" t="s">
        <v>6444</v>
      </c>
      <c r="D1529" s="3" t="s">
        <v>6444</v>
      </c>
      <c r="E1529" s="12" t="s">
        <v>10038</v>
      </c>
      <c r="F1529" s="6" t="str">
        <f t="shared" si="78"/>
        <v>module=rskid</v>
      </c>
      <c r="G1529" s="3" t="s">
        <v>114</v>
      </c>
    </row>
    <row r="1530" spans="1:7" ht="30" customHeight="1">
      <c r="A1530" s="3" t="s">
        <v>2952</v>
      </c>
      <c r="B1530" s="3" t="s">
        <v>3</v>
      </c>
      <c r="C1530" s="3" t="s">
        <v>6445</v>
      </c>
      <c r="D1530" s="3" t="s">
        <v>6445</v>
      </c>
      <c r="E1530" s="12" t="s">
        <v>10039</v>
      </c>
      <c r="F1530" s="6" t="str">
        <f t="shared" si="78"/>
        <v>module=rskid</v>
      </c>
      <c r="G1530" s="3" t="s">
        <v>114</v>
      </c>
    </row>
    <row r="1531" spans="1:7" ht="30" customHeight="1">
      <c r="A1531" s="3" t="s">
        <v>2952</v>
      </c>
      <c r="B1531" s="3" t="s">
        <v>3</v>
      </c>
      <c r="C1531" s="3" t="s">
        <v>6446</v>
      </c>
      <c r="D1531" s="3" t="s">
        <v>6446</v>
      </c>
      <c r="E1531" s="12" t="s">
        <v>10040</v>
      </c>
      <c r="F1531" s="6" t="str">
        <f t="shared" si="78"/>
        <v>module=rskid</v>
      </c>
      <c r="G1531" s="3" t="s">
        <v>114</v>
      </c>
    </row>
    <row r="1532" spans="1:7" ht="30" customHeight="1">
      <c r="A1532" s="3" t="s">
        <v>2952</v>
      </c>
      <c r="B1532" s="3" t="s">
        <v>3</v>
      </c>
      <c r="C1532" s="3" t="s">
        <v>6447</v>
      </c>
      <c r="D1532" s="3" t="s">
        <v>6447</v>
      </c>
      <c r="E1532" s="12" t="s">
        <v>10041</v>
      </c>
      <c r="F1532" s="6" t="str">
        <f t="shared" si="78"/>
        <v>module=rskid</v>
      </c>
      <c r="G1532" s="3" t="s">
        <v>114</v>
      </c>
    </row>
    <row r="1533" spans="1:7" ht="30" customHeight="1">
      <c r="A1533" s="3" t="s">
        <v>2952</v>
      </c>
      <c r="B1533" s="3" t="s">
        <v>3</v>
      </c>
      <c r="C1533" s="3" t="s">
        <v>6448</v>
      </c>
      <c r="D1533" s="3" t="s">
        <v>6448</v>
      </c>
      <c r="E1533" s="12" t="s">
        <v>10042</v>
      </c>
      <c r="F1533" s="6" t="str">
        <f t="shared" si="78"/>
        <v>module=rskid</v>
      </c>
      <c r="G1533" s="3" t="s">
        <v>114</v>
      </c>
    </row>
    <row r="1534" spans="1:7" ht="30" customHeight="1">
      <c r="A1534" s="3" t="s">
        <v>2952</v>
      </c>
      <c r="B1534" s="3" t="s">
        <v>3</v>
      </c>
      <c r="C1534" s="3" t="s">
        <v>6449</v>
      </c>
      <c r="D1534" s="3" t="s">
        <v>6449</v>
      </c>
      <c r="E1534" s="12" t="s">
        <v>10043</v>
      </c>
      <c r="F1534" s="6" t="str">
        <f t="shared" si="78"/>
        <v>module=rskid</v>
      </c>
      <c r="G1534" s="3" t="s">
        <v>114</v>
      </c>
    </row>
    <row r="1535" spans="1:7" ht="30" customHeight="1">
      <c r="A1535" s="3" t="s">
        <v>2952</v>
      </c>
      <c r="B1535" s="3" t="s">
        <v>3</v>
      </c>
      <c r="C1535" s="3" t="s">
        <v>6450</v>
      </c>
      <c r="D1535" s="3" t="s">
        <v>6450</v>
      </c>
      <c r="E1535" s="12" t="s">
        <v>10044</v>
      </c>
      <c r="F1535" s="6" t="str">
        <f t="shared" si="78"/>
        <v>module=rskid</v>
      </c>
      <c r="G1535" s="3" t="s">
        <v>114</v>
      </c>
    </row>
    <row r="1536" spans="1:7" ht="30" customHeight="1">
      <c r="A1536" s="3" t="s">
        <v>2952</v>
      </c>
      <c r="B1536" s="3" t="s">
        <v>3</v>
      </c>
      <c r="C1536" s="3" t="s">
        <v>6451</v>
      </c>
      <c r="D1536" s="3" t="s">
        <v>6451</v>
      </c>
      <c r="E1536" s="12" t="s">
        <v>10045</v>
      </c>
      <c r="F1536" s="6" t="str">
        <f t="shared" si="78"/>
        <v>module=rskid</v>
      </c>
      <c r="G1536" s="3" t="s">
        <v>114</v>
      </c>
    </row>
    <row r="1537" spans="1:7" ht="30" customHeight="1">
      <c r="A1537" s="3" t="s">
        <v>2952</v>
      </c>
      <c r="B1537" s="3" t="s">
        <v>3</v>
      </c>
      <c r="C1537" s="3" t="s">
        <v>6452</v>
      </c>
      <c r="D1537" s="3" t="s">
        <v>6452</v>
      </c>
      <c r="E1537" s="12" t="s">
        <v>10046</v>
      </c>
      <c r="F1537" s="6" t="str">
        <f t="shared" si="78"/>
        <v>module=rskid</v>
      </c>
      <c r="G1537" s="3" t="s">
        <v>114</v>
      </c>
    </row>
    <row r="1538" spans="1:7" ht="30" customHeight="1">
      <c r="A1538" s="3" t="s">
        <v>2952</v>
      </c>
      <c r="B1538" s="3" t="s">
        <v>3</v>
      </c>
      <c r="C1538" s="3" t="s">
        <v>6453</v>
      </c>
      <c r="D1538" s="3" t="s">
        <v>6453</v>
      </c>
      <c r="E1538" s="12" t="s">
        <v>10047</v>
      </c>
      <c r="F1538" s="6" t="str">
        <f t="shared" si="78"/>
        <v>module=rskid</v>
      </c>
      <c r="G1538" s="3" t="s">
        <v>114</v>
      </c>
    </row>
    <row r="1539" spans="1:7" ht="30" customHeight="1">
      <c r="A1539" s="3" t="s">
        <v>2949</v>
      </c>
      <c r="B1539" s="3" t="s">
        <v>2</v>
      </c>
      <c r="C1539" s="3" t="s">
        <v>6454</v>
      </c>
      <c r="D1539" s="3" t="s">
        <v>8119</v>
      </c>
      <c r="E1539" s="12" t="s">
        <v>10048</v>
      </c>
      <c r="F1539" s="6" t="str">
        <f t="shared" ref="F1539:F1570" si="79">HYPERLINK("http://www.ssc.wisc.edu/wlsresearch/documentation/waves/?wave=wls92&amp;module=rssib","module=rssib")</f>
        <v>module=rssib</v>
      </c>
      <c r="G1539" s="6" t="str">
        <f t="shared" ref="G1539:G1570" si="80">HYPERLINK("http://www.ssc.wisc.edu/wlsresearch/documentation/waves/?wave=wls94&amp;module=xssib","module=xssib")</f>
        <v>module=xssib</v>
      </c>
    </row>
    <row r="1540" spans="1:7" ht="30" customHeight="1">
      <c r="A1540" s="3" t="s">
        <v>2949</v>
      </c>
      <c r="B1540" s="3" t="s">
        <v>2</v>
      </c>
      <c r="C1540" s="3" t="s">
        <v>6455</v>
      </c>
      <c r="D1540" s="3" t="s">
        <v>8120</v>
      </c>
      <c r="E1540" s="12" t="s">
        <v>10049</v>
      </c>
      <c r="F1540" s="6" t="str">
        <f t="shared" si="79"/>
        <v>module=rssib</v>
      </c>
      <c r="G1540" s="6" t="str">
        <f t="shared" si="80"/>
        <v>module=xssib</v>
      </c>
    </row>
    <row r="1541" spans="1:7" ht="30" customHeight="1">
      <c r="A1541" s="3" t="s">
        <v>2949</v>
      </c>
      <c r="B1541" s="3" t="s">
        <v>2</v>
      </c>
      <c r="C1541" s="3" t="s">
        <v>6456</v>
      </c>
      <c r="D1541" s="3" t="s">
        <v>8121</v>
      </c>
      <c r="E1541" s="12" t="s">
        <v>10050</v>
      </c>
      <c r="F1541" s="6" t="str">
        <f t="shared" si="79"/>
        <v>module=rssib</v>
      </c>
      <c r="G1541" s="6" t="str">
        <f t="shared" si="80"/>
        <v>module=xssib</v>
      </c>
    </row>
    <row r="1542" spans="1:7" ht="30" customHeight="1">
      <c r="A1542" s="3" t="s">
        <v>2949</v>
      </c>
      <c r="B1542" s="3" t="s">
        <v>2</v>
      </c>
      <c r="C1542" s="3" t="s">
        <v>6457</v>
      </c>
      <c r="D1542" s="3" t="s">
        <v>8122</v>
      </c>
      <c r="E1542" s="12" t="s">
        <v>10051</v>
      </c>
      <c r="F1542" s="6" t="str">
        <f t="shared" si="79"/>
        <v>module=rssib</v>
      </c>
      <c r="G1542" s="6" t="str">
        <f t="shared" si="80"/>
        <v>module=xssib</v>
      </c>
    </row>
    <row r="1543" spans="1:7" ht="30" customHeight="1">
      <c r="A1543" s="3" t="s">
        <v>2949</v>
      </c>
      <c r="B1543" s="3" t="s">
        <v>2</v>
      </c>
      <c r="C1543" s="3" t="s">
        <v>6458</v>
      </c>
      <c r="D1543" s="3" t="s">
        <v>8123</v>
      </c>
      <c r="E1543" s="12" t="s">
        <v>10052</v>
      </c>
      <c r="F1543" s="6" t="str">
        <f t="shared" si="79"/>
        <v>module=rssib</v>
      </c>
      <c r="G1543" s="6" t="str">
        <f t="shared" si="80"/>
        <v>module=xssib</v>
      </c>
    </row>
    <row r="1544" spans="1:7" ht="30" customHeight="1">
      <c r="A1544" s="3" t="s">
        <v>2949</v>
      </c>
      <c r="B1544" s="3" t="s">
        <v>2</v>
      </c>
      <c r="C1544" s="3" t="s">
        <v>6459</v>
      </c>
      <c r="D1544" s="3" t="s">
        <v>8124</v>
      </c>
      <c r="E1544" s="12" t="s">
        <v>10053</v>
      </c>
      <c r="F1544" s="6" t="str">
        <f t="shared" si="79"/>
        <v>module=rssib</v>
      </c>
      <c r="G1544" s="6" t="str">
        <f t="shared" si="80"/>
        <v>module=xssib</v>
      </c>
    </row>
    <row r="1545" spans="1:7" ht="30" customHeight="1">
      <c r="A1545" s="3" t="s">
        <v>2949</v>
      </c>
      <c r="B1545" s="3" t="s">
        <v>2</v>
      </c>
      <c r="C1545" s="3" t="s">
        <v>6460</v>
      </c>
      <c r="D1545" s="3" t="s">
        <v>8125</v>
      </c>
      <c r="E1545" s="12" t="s">
        <v>10054</v>
      </c>
      <c r="F1545" s="6" t="str">
        <f t="shared" si="79"/>
        <v>module=rssib</v>
      </c>
      <c r="G1545" s="6" t="str">
        <f t="shared" si="80"/>
        <v>module=xssib</v>
      </c>
    </row>
    <row r="1546" spans="1:7" ht="30" customHeight="1">
      <c r="A1546" s="3" t="s">
        <v>2949</v>
      </c>
      <c r="B1546" s="3" t="s">
        <v>2</v>
      </c>
      <c r="C1546" s="3" t="s">
        <v>6461</v>
      </c>
      <c r="D1546" s="3" t="s">
        <v>8126</v>
      </c>
      <c r="E1546" s="12" t="s">
        <v>10055</v>
      </c>
      <c r="F1546" s="6" t="str">
        <f t="shared" si="79"/>
        <v>module=rssib</v>
      </c>
      <c r="G1546" s="6" t="str">
        <f t="shared" si="80"/>
        <v>module=xssib</v>
      </c>
    </row>
    <row r="1547" spans="1:7" ht="30" customHeight="1">
      <c r="A1547" s="3" t="s">
        <v>2949</v>
      </c>
      <c r="B1547" s="3" t="s">
        <v>2</v>
      </c>
      <c r="C1547" s="3" t="s">
        <v>6462</v>
      </c>
      <c r="D1547" s="3" t="s">
        <v>8127</v>
      </c>
      <c r="E1547" s="12" t="s">
        <v>10056</v>
      </c>
      <c r="F1547" s="6" t="str">
        <f t="shared" si="79"/>
        <v>module=rssib</v>
      </c>
      <c r="G1547" s="6" t="str">
        <f t="shared" si="80"/>
        <v>module=xssib</v>
      </c>
    </row>
    <row r="1548" spans="1:7" ht="30" customHeight="1">
      <c r="A1548" s="3" t="s">
        <v>2949</v>
      </c>
      <c r="B1548" s="3" t="s">
        <v>2</v>
      </c>
      <c r="C1548" s="3" t="s">
        <v>6463</v>
      </c>
      <c r="D1548" s="3" t="s">
        <v>8128</v>
      </c>
      <c r="E1548" s="12" t="s">
        <v>10057</v>
      </c>
      <c r="F1548" s="6" t="str">
        <f t="shared" si="79"/>
        <v>module=rssib</v>
      </c>
      <c r="G1548" s="6" t="str">
        <f t="shared" si="80"/>
        <v>module=xssib</v>
      </c>
    </row>
    <row r="1549" spans="1:7" ht="30" customHeight="1">
      <c r="A1549" s="3" t="s">
        <v>2949</v>
      </c>
      <c r="B1549" s="3" t="s">
        <v>2</v>
      </c>
      <c r="C1549" s="3" t="s">
        <v>6464</v>
      </c>
      <c r="D1549" s="3" t="s">
        <v>8129</v>
      </c>
      <c r="E1549" s="12" t="s">
        <v>10058</v>
      </c>
      <c r="F1549" s="6" t="str">
        <f t="shared" si="79"/>
        <v>module=rssib</v>
      </c>
      <c r="G1549" s="6" t="str">
        <f t="shared" si="80"/>
        <v>module=xssib</v>
      </c>
    </row>
    <row r="1550" spans="1:7" ht="30" customHeight="1">
      <c r="A1550" s="3" t="s">
        <v>2949</v>
      </c>
      <c r="B1550" s="3" t="s">
        <v>2</v>
      </c>
      <c r="C1550" s="3" t="s">
        <v>6465</v>
      </c>
      <c r="D1550" s="3" t="s">
        <v>8130</v>
      </c>
      <c r="E1550" s="12" t="s">
        <v>10059</v>
      </c>
      <c r="F1550" s="6" t="str">
        <f t="shared" si="79"/>
        <v>module=rssib</v>
      </c>
      <c r="G1550" s="6" t="str">
        <f t="shared" si="80"/>
        <v>module=xssib</v>
      </c>
    </row>
    <row r="1551" spans="1:7" ht="30" customHeight="1">
      <c r="A1551" s="3" t="s">
        <v>2949</v>
      </c>
      <c r="B1551" s="3" t="s">
        <v>2</v>
      </c>
      <c r="C1551" s="3" t="s">
        <v>6466</v>
      </c>
      <c r="D1551" s="3" t="s">
        <v>8131</v>
      </c>
      <c r="E1551" s="12" t="s">
        <v>10060</v>
      </c>
      <c r="F1551" s="6" t="str">
        <f t="shared" si="79"/>
        <v>module=rssib</v>
      </c>
      <c r="G1551" s="6" t="str">
        <f t="shared" si="80"/>
        <v>module=xssib</v>
      </c>
    </row>
    <row r="1552" spans="1:7" ht="30" customHeight="1">
      <c r="A1552" s="3" t="s">
        <v>2949</v>
      </c>
      <c r="B1552" s="3" t="s">
        <v>2</v>
      </c>
      <c r="C1552" s="3" t="s">
        <v>6467</v>
      </c>
      <c r="D1552" s="3" t="s">
        <v>8132</v>
      </c>
      <c r="E1552" s="12" t="s">
        <v>10061</v>
      </c>
      <c r="F1552" s="6" t="str">
        <f t="shared" si="79"/>
        <v>module=rssib</v>
      </c>
      <c r="G1552" s="6" t="str">
        <f t="shared" si="80"/>
        <v>module=xssib</v>
      </c>
    </row>
    <row r="1553" spans="1:7" ht="30" customHeight="1">
      <c r="A1553" s="3" t="s">
        <v>2949</v>
      </c>
      <c r="B1553" s="3" t="s">
        <v>2</v>
      </c>
      <c r="C1553" s="3" t="s">
        <v>6468</v>
      </c>
      <c r="D1553" s="3" t="s">
        <v>8133</v>
      </c>
      <c r="E1553" s="12" t="s">
        <v>10062</v>
      </c>
      <c r="F1553" s="6" t="str">
        <f t="shared" si="79"/>
        <v>module=rssib</v>
      </c>
      <c r="G1553" s="6" t="str">
        <f t="shared" si="80"/>
        <v>module=xssib</v>
      </c>
    </row>
    <row r="1554" spans="1:7" ht="30" customHeight="1">
      <c r="A1554" s="3" t="s">
        <v>2949</v>
      </c>
      <c r="B1554" s="3" t="s">
        <v>2</v>
      </c>
      <c r="C1554" s="3" t="s">
        <v>6469</v>
      </c>
      <c r="D1554" s="3" t="s">
        <v>8134</v>
      </c>
      <c r="E1554" s="12" t="s">
        <v>10063</v>
      </c>
      <c r="F1554" s="6" t="str">
        <f t="shared" si="79"/>
        <v>module=rssib</v>
      </c>
      <c r="G1554" s="6" t="str">
        <f t="shared" si="80"/>
        <v>module=xssib</v>
      </c>
    </row>
    <row r="1555" spans="1:7" ht="30" customHeight="1">
      <c r="A1555" s="3" t="s">
        <v>2949</v>
      </c>
      <c r="B1555" s="3" t="s">
        <v>2</v>
      </c>
      <c r="C1555" s="3" t="s">
        <v>6470</v>
      </c>
      <c r="D1555" s="3" t="s">
        <v>8135</v>
      </c>
      <c r="E1555" s="12" t="s">
        <v>10064</v>
      </c>
      <c r="F1555" s="6" t="str">
        <f t="shared" si="79"/>
        <v>module=rssib</v>
      </c>
      <c r="G1555" s="6" t="str">
        <f t="shared" si="80"/>
        <v>module=xssib</v>
      </c>
    </row>
    <row r="1556" spans="1:7" ht="30" customHeight="1">
      <c r="A1556" s="3" t="s">
        <v>2949</v>
      </c>
      <c r="B1556" s="3" t="s">
        <v>2</v>
      </c>
      <c r="C1556" s="3" t="s">
        <v>6471</v>
      </c>
      <c r="D1556" s="3" t="s">
        <v>8136</v>
      </c>
      <c r="E1556" s="12" t="s">
        <v>10065</v>
      </c>
      <c r="F1556" s="6" t="str">
        <f t="shared" si="79"/>
        <v>module=rssib</v>
      </c>
      <c r="G1556" s="6" t="str">
        <f t="shared" si="80"/>
        <v>module=xssib</v>
      </c>
    </row>
    <row r="1557" spans="1:7" ht="30" customHeight="1">
      <c r="A1557" s="3" t="s">
        <v>2949</v>
      </c>
      <c r="B1557" s="3" t="s">
        <v>2</v>
      </c>
      <c r="C1557" s="3" t="s">
        <v>6472</v>
      </c>
      <c r="D1557" s="3" t="s">
        <v>8137</v>
      </c>
      <c r="E1557" s="12" t="s">
        <v>10066</v>
      </c>
      <c r="F1557" s="6" t="str">
        <f t="shared" si="79"/>
        <v>module=rssib</v>
      </c>
      <c r="G1557" s="6" t="str">
        <f t="shared" si="80"/>
        <v>module=xssib</v>
      </c>
    </row>
    <row r="1558" spans="1:7" ht="30" customHeight="1">
      <c r="A1558" s="3" t="s">
        <v>2949</v>
      </c>
      <c r="B1558" s="3" t="s">
        <v>2</v>
      </c>
      <c r="C1558" s="3" t="s">
        <v>6473</v>
      </c>
      <c r="D1558" s="3" t="s">
        <v>8138</v>
      </c>
      <c r="E1558" s="12" t="s">
        <v>10067</v>
      </c>
      <c r="F1558" s="6" t="str">
        <f t="shared" si="79"/>
        <v>module=rssib</v>
      </c>
      <c r="G1558" s="6" t="str">
        <f t="shared" si="80"/>
        <v>module=xssib</v>
      </c>
    </row>
    <row r="1559" spans="1:7" ht="30" customHeight="1">
      <c r="A1559" s="3" t="s">
        <v>2949</v>
      </c>
      <c r="B1559" s="3" t="s">
        <v>2</v>
      </c>
      <c r="C1559" s="3" t="s">
        <v>6474</v>
      </c>
      <c r="D1559" s="3" t="s">
        <v>8139</v>
      </c>
      <c r="E1559" s="12" t="s">
        <v>10068</v>
      </c>
      <c r="F1559" s="6" t="str">
        <f t="shared" si="79"/>
        <v>module=rssib</v>
      </c>
      <c r="G1559" s="6" t="str">
        <f t="shared" si="80"/>
        <v>module=xssib</v>
      </c>
    </row>
    <row r="1560" spans="1:7" ht="30" customHeight="1">
      <c r="A1560" s="3" t="s">
        <v>2949</v>
      </c>
      <c r="B1560" s="3" t="s">
        <v>2</v>
      </c>
      <c r="C1560" s="3" t="s">
        <v>6475</v>
      </c>
      <c r="D1560" s="3" t="s">
        <v>8140</v>
      </c>
      <c r="E1560" s="12" t="s">
        <v>10069</v>
      </c>
      <c r="F1560" s="6" t="str">
        <f t="shared" si="79"/>
        <v>module=rssib</v>
      </c>
      <c r="G1560" s="6" t="str">
        <f t="shared" si="80"/>
        <v>module=xssib</v>
      </c>
    </row>
    <row r="1561" spans="1:7" ht="30" customHeight="1">
      <c r="A1561" s="3" t="s">
        <v>2949</v>
      </c>
      <c r="B1561" s="3" t="s">
        <v>2</v>
      </c>
      <c r="C1561" s="3" t="s">
        <v>6476</v>
      </c>
      <c r="D1561" s="3" t="s">
        <v>8141</v>
      </c>
      <c r="E1561" s="12" t="s">
        <v>10070</v>
      </c>
      <c r="F1561" s="6" t="str">
        <f t="shared" si="79"/>
        <v>module=rssib</v>
      </c>
      <c r="G1561" s="6" t="str">
        <f t="shared" si="80"/>
        <v>module=xssib</v>
      </c>
    </row>
    <row r="1562" spans="1:7" ht="30" customHeight="1">
      <c r="A1562" s="3" t="s">
        <v>2949</v>
      </c>
      <c r="B1562" s="3" t="s">
        <v>2</v>
      </c>
      <c r="C1562" s="3" t="s">
        <v>6477</v>
      </c>
      <c r="D1562" s="3" t="s">
        <v>8142</v>
      </c>
      <c r="E1562" s="12" t="s">
        <v>10071</v>
      </c>
      <c r="F1562" s="6" t="str">
        <f t="shared" si="79"/>
        <v>module=rssib</v>
      </c>
      <c r="G1562" s="6" t="str">
        <f t="shared" si="80"/>
        <v>module=xssib</v>
      </c>
    </row>
    <row r="1563" spans="1:7" ht="30" customHeight="1">
      <c r="A1563" s="3" t="s">
        <v>2949</v>
      </c>
      <c r="B1563" s="3" t="s">
        <v>2</v>
      </c>
      <c r="C1563" s="3" t="s">
        <v>6478</v>
      </c>
      <c r="D1563" s="3" t="s">
        <v>8143</v>
      </c>
      <c r="E1563" s="12" t="s">
        <v>10072</v>
      </c>
      <c r="F1563" s="6" t="str">
        <f t="shared" si="79"/>
        <v>module=rssib</v>
      </c>
      <c r="G1563" s="6" t="str">
        <f t="shared" si="80"/>
        <v>module=xssib</v>
      </c>
    </row>
    <row r="1564" spans="1:7" ht="30" customHeight="1">
      <c r="A1564" s="3" t="s">
        <v>2949</v>
      </c>
      <c r="B1564" s="3" t="s">
        <v>2</v>
      </c>
      <c r="C1564" s="3" t="s">
        <v>6479</v>
      </c>
      <c r="D1564" s="3" t="s">
        <v>8144</v>
      </c>
      <c r="E1564" s="12" t="s">
        <v>10073</v>
      </c>
      <c r="F1564" s="6" t="str">
        <f t="shared" si="79"/>
        <v>module=rssib</v>
      </c>
      <c r="G1564" s="6" t="str">
        <f t="shared" si="80"/>
        <v>module=xssib</v>
      </c>
    </row>
    <row r="1565" spans="1:7" ht="30" customHeight="1">
      <c r="A1565" s="3" t="s">
        <v>2949</v>
      </c>
      <c r="B1565" s="3" t="s">
        <v>2</v>
      </c>
      <c r="C1565" s="3" t="s">
        <v>6480</v>
      </c>
      <c r="D1565" s="3" t="s">
        <v>8145</v>
      </c>
      <c r="E1565" s="12" t="s">
        <v>10074</v>
      </c>
      <c r="F1565" s="6" t="str">
        <f t="shared" si="79"/>
        <v>module=rssib</v>
      </c>
      <c r="G1565" s="6" t="str">
        <f t="shared" si="80"/>
        <v>module=xssib</v>
      </c>
    </row>
    <row r="1566" spans="1:7" ht="30" customHeight="1">
      <c r="A1566" s="3" t="s">
        <v>2949</v>
      </c>
      <c r="B1566" s="3" t="s">
        <v>2</v>
      </c>
      <c r="C1566" s="3" t="s">
        <v>6481</v>
      </c>
      <c r="D1566" s="3" t="s">
        <v>8146</v>
      </c>
      <c r="E1566" s="12" t="s">
        <v>10075</v>
      </c>
      <c r="F1566" s="6" t="str">
        <f t="shared" si="79"/>
        <v>module=rssib</v>
      </c>
      <c r="G1566" s="6" t="str">
        <f t="shared" si="80"/>
        <v>module=xssib</v>
      </c>
    </row>
    <row r="1567" spans="1:7" ht="30" customHeight="1">
      <c r="A1567" s="3" t="s">
        <v>2949</v>
      </c>
      <c r="B1567" s="3" t="s">
        <v>2</v>
      </c>
      <c r="C1567" s="3" t="s">
        <v>6482</v>
      </c>
      <c r="D1567" s="3" t="s">
        <v>8147</v>
      </c>
      <c r="E1567" s="12" t="s">
        <v>10076</v>
      </c>
      <c r="F1567" s="6" t="str">
        <f t="shared" si="79"/>
        <v>module=rssib</v>
      </c>
      <c r="G1567" s="6" t="str">
        <f t="shared" si="80"/>
        <v>module=xssib</v>
      </c>
    </row>
    <row r="1568" spans="1:7" ht="30" customHeight="1">
      <c r="A1568" s="3" t="s">
        <v>2949</v>
      </c>
      <c r="B1568" s="3" t="s">
        <v>2</v>
      </c>
      <c r="C1568" s="3" t="s">
        <v>6483</v>
      </c>
      <c r="D1568" s="3" t="s">
        <v>8148</v>
      </c>
      <c r="E1568" s="12" t="s">
        <v>10077</v>
      </c>
      <c r="F1568" s="6" t="str">
        <f t="shared" si="79"/>
        <v>module=rssib</v>
      </c>
      <c r="G1568" s="6" t="str">
        <f t="shared" si="80"/>
        <v>module=xssib</v>
      </c>
    </row>
    <row r="1569" spans="1:7" ht="30" customHeight="1">
      <c r="A1569" s="3" t="s">
        <v>2949</v>
      </c>
      <c r="B1569" s="3" t="s">
        <v>2</v>
      </c>
      <c r="C1569" s="3" t="s">
        <v>6484</v>
      </c>
      <c r="D1569" s="3" t="s">
        <v>8149</v>
      </c>
      <c r="E1569" s="12" t="s">
        <v>10078</v>
      </c>
      <c r="F1569" s="6" t="str">
        <f t="shared" si="79"/>
        <v>module=rssib</v>
      </c>
      <c r="G1569" s="6" t="str">
        <f t="shared" si="80"/>
        <v>module=xssib</v>
      </c>
    </row>
    <row r="1570" spans="1:7" ht="30" customHeight="1">
      <c r="A1570" s="3" t="s">
        <v>2949</v>
      </c>
      <c r="B1570" s="3" t="s">
        <v>2</v>
      </c>
      <c r="C1570" s="3" t="s">
        <v>6485</v>
      </c>
      <c r="D1570" s="3" t="s">
        <v>8150</v>
      </c>
      <c r="E1570" s="12" t="s">
        <v>10079</v>
      </c>
      <c r="F1570" s="6" t="str">
        <f t="shared" si="79"/>
        <v>module=rssib</v>
      </c>
      <c r="G1570" s="6" t="str">
        <f t="shared" si="80"/>
        <v>module=xssib</v>
      </c>
    </row>
    <row r="1571" spans="1:7" ht="30" customHeight="1">
      <c r="A1571" s="3" t="s">
        <v>2949</v>
      </c>
      <c r="B1571" s="3" t="s">
        <v>2</v>
      </c>
      <c r="C1571" s="3" t="s">
        <v>6486</v>
      </c>
      <c r="D1571" s="3" t="s">
        <v>8151</v>
      </c>
      <c r="E1571" s="12" t="s">
        <v>10080</v>
      </c>
      <c r="F1571" s="6" t="str">
        <f t="shared" ref="F1571:F1603" si="81">HYPERLINK("http://www.ssc.wisc.edu/wlsresearch/documentation/waves/?wave=wls92&amp;module=rssib","module=rssib")</f>
        <v>module=rssib</v>
      </c>
      <c r="G1571" s="6" t="str">
        <f t="shared" ref="G1571:G1593" si="82">HYPERLINK("http://www.ssc.wisc.edu/wlsresearch/documentation/waves/?wave=wls94&amp;module=xssib","module=xssib")</f>
        <v>module=xssib</v>
      </c>
    </row>
    <row r="1572" spans="1:7" ht="30" customHeight="1">
      <c r="A1572" s="3" t="s">
        <v>2949</v>
      </c>
      <c r="B1572" s="3" t="s">
        <v>2</v>
      </c>
      <c r="C1572" s="3" t="s">
        <v>6487</v>
      </c>
      <c r="D1572" s="3" t="s">
        <v>8152</v>
      </c>
      <c r="E1572" s="12" t="s">
        <v>10081</v>
      </c>
      <c r="F1572" s="6" t="str">
        <f t="shared" si="81"/>
        <v>module=rssib</v>
      </c>
      <c r="G1572" s="6" t="str">
        <f t="shared" si="82"/>
        <v>module=xssib</v>
      </c>
    </row>
    <row r="1573" spans="1:7" ht="30" customHeight="1">
      <c r="A1573" s="3" t="s">
        <v>2949</v>
      </c>
      <c r="B1573" s="3" t="s">
        <v>2</v>
      </c>
      <c r="C1573" s="3" t="s">
        <v>6488</v>
      </c>
      <c r="D1573" s="3" t="s">
        <v>8153</v>
      </c>
      <c r="E1573" s="12" t="s">
        <v>10082</v>
      </c>
      <c r="F1573" s="6" t="str">
        <f t="shared" si="81"/>
        <v>module=rssib</v>
      </c>
      <c r="G1573" s="6" t="str">
        <f t="shared" si="82"/>
        <v>module=xssib</v>
      </c>
    </row>
    <row r="1574" spans="1:7" ht="30" customHeight="1">
      <c r="A1574" s="3" t="s">
        <v>2949</v>
      </c>
      <c r="B1574" s="3" t="s">
        <v>2</v>
      </c>
      <c r="C1574" s="3" t="s">
        <v>6489</v>
      </c>
      <c r="D1574" s="3" t="s">
        <v>8154</v>
      </c>
      <c r="E1574" s="12" t="s">
        <v>10083</v>
      </c>
      <c r="F1574" s="6" t="str">
        <f t="shared" si="81"/>
        <v>module=rssib</v>
      </c>
      <c r="G1574" s="6" t="str">
        <f t="shared" si="82"/>
        <v>module=xssib</v>
      </c>
    </row>
    <row r="1575" spans="1:7" ht="30" customHeight="1">
      <c r="A1575" s="3" t="s">
        <v>2949</v>
      </c>
      <c r="B1575" s="3" t="s">
        <v>2</v>
      </c>
      <c r="C1575" s="3" t="s">
        <v>6490</v>
      </c>
      <c r="D1575" s="3" t="s">
        <v>8155</v>
      </c>
      <c r="E1575" s="12" t="s">
        <v>10084</v>
      </c>
      <c r="F1575" s="6" t="str">
        <f t="shared" si="81"/>
        <v>module=rssib</v>
      </c>
      <c r="G1575" s="6" t="str">
        <f t="shared" si="82"/>
        <v>module=xssib</v>
      </c>
    </row>
    <row r="1576" spans="1:7" ht="30" customHeight="1">
      <c r="A1576" s="3" t="s">
        <v>2949</v>
      </c>
      <c r="B1576" s="3" t="s">
        <v>2</v>
      </c>
      <c r="C1576" s="3" t="s">
        <v>6491</v>
      </c>
      <c r="D1576" s="3" t="s">
        <v>8156</v>
      </c>
      <c r="E1576" s="12" t="s">
        <v>10085</v>
      </c>
      <c r="F1576" s="6" t="str">
        <f t="shared" si="81"/>
        <v>module=rssib</v>
      </c>
      <c r="G1576" s="6" t="str">
        <f t="shared" si="82"/>
        <v>module=xssib</v>
      </c>
    </row>
    <row r="1577" spans="1:7" ht="30" customHeight="1">
      <c r="A1577" s="3" t="s">
        <v>2949</v>
      </c>
      <c r="B1577" s="3" t="s">
        <v>2</v>
      </c>
      <c r="C1577" s="3" t="s">
        <v>6492</v>
      </c>
      <c r="D1577" s="3" t="s">
        <v>8157</v>
      </c>
      <c r="E1577" s="12" t="s">
        <v>10086</v>
      </c>
      <c r="F1577" s="6" t="str">
        <f t="shared" si="81"/>
        <v>module=rssib</v>
      </c>
      <c r="G1577" s="6" t="str">
        <f t="shared" si="82"/>
        <v>module=xssib</v>
      </c>
    </row>
    <row r="1578" spans="1:7" ht="30" customHeight="1">
      <c r="A1578" s="3" t="s">
        <v>2949</v>
      </c>
      <c r="B1578" s="3" t="s">
        <v>2</v>
      </c>
      <c r="C1578" s="3" t="s">
        <v>6493</v>
      </c>
      <c r="D1578" s="3" t="s">
        <v>8158</v>
      </c>
      <c r="E1578" s="12" t="s">
        <v>10087</v>
      </c>
      <c r="F1578" s="6" t="str">
        <f t="shared" si="81"/>
        <v>module=rssib</v>
      </c>
      <c r="G1578" s="6" t="str">
        <f t="shared" si="82"/>
        <v>module=xssib</v>
      </c>
    </row>
    <row r="1579" spans="1:7" ht="30" customHeight="1">
      <c r="A1579" s="3" t="s">
        <v>2949</v>
      </c>
      <c r="B1579" s="3" t="s">
        <v>2</v>
      </c>
      <c r="C1579" s="3" t="s">
        <v>6494</v>
      </c>
      <c r="D1579" s="3" t="s">
        <v>8159</v>
      </c>
      <c r="E1579" s="12" t="s">
        <v>10088</v>
      </c>
      <c r="F1579" s="6" t="str">
        <f t="shared" si="81"/>
        <v>module=rssib</v>
      </c>
      <c r="G1579" s="6" t="str">
        <f t="shared" si="82"/>
        <v>module=xssib</v>
      </c>
    </row>
    <row r="1580" spans="1:7" ht="30" customHeight="1">
      <c r="A1580" s="3" t="s">
        <v>2949</v>
      </c>
      <c r="B1580" s="3" t="s">
        <v>2</v>
      </c>
      <c r="C1580" s="3" t="s">
        <v>6495</v>
      </c>
      <c r="D1580" s="3" t="s">
        <v>8160</v>
      </c>
      <c r="E1580" s="12" t="s">
        <v>10089</v>
      </c>
      <c r="F1580" s="6" t="str">
        <f t="shared" si="81"/>
        <v>module=rssib</v>
      </c>
      <c r="G1580" s="6" t="str">
        <f t="shared" si="82"/>
        <v>module=xssib</v>
      </c>
    </row>
    <row r="1581" spans="1:7" ht="30" customHeight="1">
      <c r="A1581" s="3" t="s">
        <v>2949</v>
      </c>
      <c r="B1581" s="3" t="s">
        <v>2</v>
      </c>
      <c r="C1581" s="3" t="s">
        <v>6496</v>
      </c>
      <c r="D1581" s="3" t="s">
        <v>8161</v>
      </c>
      <c r="E1581" s="12" t="s">
        <v>10090</v>
      </c>
      <c r="F1581" s="6" t="str">
        <f t="shared" si="81"/>
        <v>module=rssib</v>
      </c>
      <c r="G1581" s="6" t="str">
        <f t="shared" si="82"/>
        <v>module=xssib</v>
      </c>
    </row>
    <row r="1582" spans="1:7" ht="30" customHeight="1">
      <c r="A1582" s="3" t="s">
        <v>2949</v>
      </c>
      <c r="B1582" s="3" t="s">
        <v>2</v>
      </c>
      <c r="C1582" s="3" t="s">
        <v>6497</v>
      </c>
      <c r="D1582" s="3" t="s">
        <v>8162</v>
      </c>
      <c r="E1582" s="12" t="s">
        <v>10091</v>
      </c>
      <c r="F1582" s="6" t="str">
        <f t="shared" si="81"/>
        <v>module=rssib</v>
      </c>
      <c r="G1582" s="6" t="str">
        <f t="shared" si="82"/>
        <v>module=xssib</v>
      </c>
    </row>
    <row r="1583" spans="1:7" ht="30" customHeight="1">
      <c r="A1583" s="3" t="s">
        <v>2949</v>
      </c>
      <c r="B1583" s="3" t="s">
        <v>2</v>
      </c>
      <c r="C1583" s="3" t="s">
        <v>6498</v>
      </c>
      <c r="D1583" s="3" t="s">
        <v>8163</v>
      </c>
      <c r="E1583" s="12" t="s">
        <v>10092</v>
      </c>
      <c r="F1583" s="6" t="str">
        <f t="shared" si="81"/>
        <v>module=rssib</v>
      </c>
      <c r="G1583" s="6" t="str">
        <f t="shared" si="82"/>
        <v>module=xssib</v>
      </c>
    </row>
    <row r="1584" spans="1:7" ht="30" customHeight="1">
      <c r="A1584" s="3" t="s">
        <v>2949</v>
      </c>
      <c r="B1584" s="3" t="s">
        <v>2</v>
      </c>
      <c r="C1584" s="3" t="s">
        <v>6499</v>
      </c>
      <c r="D1584" s="3" t="s">
        <v>8164</v>
      </c>
      <c r="E1584" s="12" t="s">
        <v>10093</v>
      </c>
      <c r="F1584" s="6" t="str">
        <f t="shared" si="81"/>
        <v>module=rssib</v>
      </c>
      <c r="G1584" s="6" t="str">
        <f t="shared" si="82"/>
        <v>module=xssib</v>
      </c>
    </row>
    <row r="1585" spans="1:7" ht="30" customHeight="1">
      <c r="A1585" s="3" t="s">
        <v>2949</v>
      </c>
      <c r="B1585" s="3" t="s">
        <v>2</v>
      </c>
      <c r="C1585" s="3" t="s">
        <v>6500</v>
      </c>
      <c r="D1585" s="3" t="s">
        <v>8165</v>
      </c>
      <c r="E1585" s="12" t="s">
        <v>10094</v>
      </c>
      <c r="F1585" s="6" t="str">
        <f t="shared" si="81"/>
        <v>module=rssib</v>
      </c>
      <c r="G1585" s="6" t="str">
        <f t="shared" si="82"/>
        <v>module=xssib</v>
      </c>
    </row>
    <row r="1586" spans="1:7" ht="30" customHeight="1">
      <c r="A1586" s="3" t="s">
        <v>2949</v>
      </c>
      <c r="B1586" s="3" t="s">
        <v>2</v>
      </c>
      <c r="C1586" s="3" t="s">
        <v>6501</v>
      </c>
      <c r="D1586" s="3" t="s">
        <v>8166</v>
      </c>
      <c r="E1586" s="12" t="s">
        <v>10095</v>
      </c>
      <c r="F1586" s="6" t="str">
        <f t="shared" si="81"/>
        <v>module=rssib</v>
      </c>
      <c r="G1586" s="6" t="str">
        <f t="shared" si="82"/>
        <v>module=xssib</v>
      </c>
    </row>
    <row r="1587" spans="1:7" ht="30" customHeight="1">
      <c r="A1587" s="3" t="s">
        <v>2949</v>
      </c>
      <c r="B1587" s="3" t="s">
        <v>2</v>
      </c>
      <c r="C1587" s="3" t="s">
        <v>6502</v>
      </c>
      <c r="D1587" s="3" t="s">
        <v>8167</v>
      </c>
      <c r="E1587" s="12" t="s">
        <v>10096</v>
      </c>
      <c r="F1587" s="6" t="str">
        <f t="shared" si="81"/>
        <v>module=rssib</v>
      </c>
      <c r="G1587" s="6" t="str">
        <f t="shared" si="82"/>
        <v>module=xssib</v>
      </c>
    </row>
    <row r="1588" spans="1:7" ht="30" customHeight="1">
      <c r="A1588" s="3" t="s">
        <v>2949</v>
      </c>
      <c r="B1588" s="3" t="s">
        <v>2</v>
      </c>
      <c r="C1588" s="3" t="s">
        <v>6503</v>
      </c>
      <c r="D1588" s="3" t="s">
        <v>8168</v>
      </c>
      <c r="E1588" s="12" t="s">
        <v>10097</v>
      </c>
      <c r="F1588" s="6" t="str">
        <f t="shared" si="81"/>
        <v>module=rssib</v>
      </c>
      <c r="G1588" s="6" t="str">
        <f t="shared" si="82"/>
        <v>module=xssib</v>
      </c>
    </row>
    <row r="1589" spans="1:7" ht="30" customHeight="1">
      <c r="A1589" s="3" t="s">
        <v>2949</v>
      </c>
      <c r="B1589" s="3" t="s">
        <v>2</v>
      </c>
      <c r="C1589" s="3" t="s">
        <v>6504</v>
      </c>
      <c r="D1589" s="3" t="s">
        <v>8169</v>
      </c>
      <c r="E1589" s="12" t="s">
        <v>10098</v>
      </c>
      <c r="F1589" s="6" t="str">
        <f t="shared" si="81"/>
        <v>module=rssib</v>
      </c>
      <c r="G1589" s="6" t="str">
        <f t="shared" si="82"/>
        <v>module=xssib</v>
      </c>
    </row>
    <row r="1590" spans="1:7" ht="30" customHeight="1">
      <c r="A1590" s="3" t="s">
        <v>2949</v>
      </c>
      <c r="B1590" s="3" t="s">
        <v>2</v>
      </c>
      <c r="C1590" s="3" t="s">
        <v>6505</v>
      </c>
      <c r="D1590" s="3" t="s">
        <v>8170</v>
      </c>
      <c r="E1590" s="12" t="s">
        <v>10099</v>
      </c>
      <c r="F1590" s="6" t="str">
        <f t="shared" si="81"/>
        <v>module=rssib</v>
      </c>
      <c r="G1590" s="6" t="str">
        <f t="shared" si="82"/>
        <v>module=xssib</v>
      </c>
    </row>
    <row r="1591" spans="1:7" ht="30" customHeight="1">
      <c r="A1591" s="3" t="s">
        <v>2949</v>
      </c>
      <c r="B1591" s="3" t="s">
        <v>2</v>
      </c>
      <c r="C1591" s="3" t="s">
        <v>6506</v>
      </c>
      <c r="D1591" s="3" t="s">
        <v>8171</v>
      </c>
      <c r="E1591" s="12" t="s">
        <v>10100</v>
      </c>
      <c r="F1591" s="6" t="str">
        <f t="shared" si="81"/>
        <v>module=rssib</v>
      </c>
      <c r="G1591" s="6" t="str">
        <f t="shared" si="82"/>
        <v>module=xssib</v>
      </c>
    </row>
    <row r="1592" spans="1:7" ht="30" customHeight="1">
      <c r="A1592" s="3" t="s">
        <v>2949</v>
      </c>
      <c r="B1592" s="3" t="s">
        <v>2</v>
      </c>
      <c r="C1592" s="3" t="s">
        <v>6507</v>
      </c>
      <c r="D1592" s="3" t="s">
        <v>8172</v>
      </c>
      <c r="E1592" s="12" t="s">
        <v>10101</v>
      </c>
      <c r="F1592" s="6" t="str">
        <f t="shared" si="81"/>
        <v>module=rssib</v>
      </c>
      <c r="G1592" s="6" t="str">
        <f t="shared" si="82"/>
        <v>module=xssib</v>
      </c>
    </row>
    <row r="1593" spans="1:7" ht="30" customHeight="1">
      <c r="A1593" s="3" t="s">
        <v>2949</v>
      </c>
      <c r="B1593" s="3" t="s">
        <v>2</v>
      </c>
      <c r="C1593" s="3" t="s">
        <v>6508</v>
      </c>
      <c r="D1593" s="3" t="s">
        <v>8173</v>
      </c>
      <c r="E1593" s="12" t="s">
        <v>10102</v>
      </c>
      <c r="F1593" s="6" t="str">
        <f t="shared" si="81"/>
        <v>module=rssib</v>
      </c>
      <c r="G1593" s="6" t="str">
        <f t="shared" si="82"/>
        <v>module=xssib</v>
      </c>
    </row>
    <row r="1594" spans="1:7" ht="30" customHeight="1">
      <c r="A1594" s="3" t="s">
        <v>2949</v>
      </c>
      <c r="B1594" s="3" t="s">
        <v>3</v>
      </c>
      <c r="C1594" s="3" t="s">
        <v>6509</v>
      </c>
      <c r="D1594" s="3" t="s">
        <v>6509</v>
      </c>
      <c r="E1594" s="12" t="s">
        <v>10103</v>
      </c>
      <c r="F1594" s="6" t="str">
        <f t="shared" si="81"/>
        <v>module=rssib</v>
      </c>
      <c r="G1594" s="3" t="s">
        <v>114</v>
      </c>
    </row>
    <row r="1595" spans="1:7" ht="30" customHeight="1">
      <c r="A1595" s="3" t="s">
        <v>2949</v>
      </c>
      <c r="B1595" s="3" t="s">
        <v>3</v>
      </c>
      <c r="C1595" s="3" t="s">
        <v>6510</v>
      </c>
      <c r="D1595" s="3" t="s">
        <v>6510</v>
      </c>
      <c r="E1595" s="12" t="s">
        <v>10104</v>
      </c>
      <c r="F1595" s="6" t="str">
        <f t="shared" si="81"/>
        <v>module=rssib</v>
      </c>
      <c r="G1595" s="3" t="s">
        <v>114</v>
      </c>
    </row>
    <row r="1596" spans="1:7" ht="30" customHeight="1">
      <c r="A1596" s="3" t="s">
        <v>2949</v>
      </c>
      <c r="B1596" s="3" t="s">
        <v>3</v>
      </c>
      <c r="C1596" s="3" t="s">
        <v>6511</v>
      </c>
      <c r="D1596" s="3" t="s">
        <v>6511</v>
      </c>
      <c r="E1596" s="12" t="s">
        <v>10105</v>
      </c>
      <c r="F1596" s="6" t="str">
        <f t="shared" si="81"/>
        <v>module=rssib</v>
      </c>
      <c r="G1596" s="3" t="s">
        <v>114</v>
      </c>
    </row>
    <row r="1597" spans="1:7" ht="30" customHeight="1">
      <c r="A1597" s="3" t="s">
        <v>2949</v>
      </c>
      <c r="B1597" s="3" t="s">
        <v>3</v>
      </c>
      <c r="C1597" s="3" t="s">
        <v>6512</v>
      </c>
      <c r="D1597" s="3" t="s">
        <v>6512</v>
      </c>
      <c r="E1597" s="12" t="s">
        <v>10106</v>
      </c>
      <c r="F1597" s="6" t="str">
        <f t="shared" si="81"/>
        <v>module=rssib</v>
      </c>
      <c r="G1597" s="3" t="s">
        <v>114</v>
      </c>
    </row>
    <row r="1598" spans="1:7" ht="30" customHeight="1">
      <c r="A1598" s="3" t="s">
        <v>2949</v>
      </c>
      <c r="B1598" s="3" t="s">
        <v>3</v>
      </c>
      <c r="C1598" s="3" t="s">
        <v>6513</v>
      </c>
      <c r="D1598" s="3" t="s">
        <v>6513</v>
      </c>
      <c r="E1598" s="12" t="s">
        <v>10107</v>
      </c>
      <c r="F1598" s="6" t="str">
        <f t="shared" si="81"/>
        <v>module=rssib</v>
      </c>
      <c r="G1598" s="3" t="s">
        <v>114</v>
      </c>
    </row>
    <row r="1599" spans="1:7" ht="30" customHeight="1">
      <c r="A1599" s="3" t="s">
        <v>2949</v>
      </c>
      <c r="B1599" s="3" t="s">
        <v>3</v>
      </c>
      <c r="C1599" s="3" t="s">
        <v>6514</v>
      </c>
      <c r="D1599" s="3" t="s">
        <v>6514</v>
      </c>
      <c r="E1599" s="12" t="s">
        <v>10108</v>
      </c>
      <c r="F1599" s="6" t="str">
        <f t="shared" si="81"/>
        <v>module=rssib</v>
      </c>
      <c r="G1599" s="3" t="s">
        <v>114</v>
      </c>
    </row>
    <row r="1600" spans="1:7" ht="30" customHeight="1">
      <c r="A1600" s="3" t="s">
        <v>2949</v>
      </c>
      <c r="B1600" s="3" t="s">
        <v>3</v>
      </c>
      <c r="C1600" s="3" t="s">
        <v>6515</v>
      </c>
      <c r="D1600" s="3" t="s">
        <v>6515</v>
      </c>
      <c r="E1600" s="12" t="s">
        <v>10109</v>
      </c>
      <c r="F1600" s="6" t="str">
        <f t="shared" si="81"/>
        <v>module=rssib</v>
      </c>
      <c r="G1600" s="3" t="s">
        <v>114</v>
      </c>
    </row>
    <row r="1601" spans="1:7" ht="30" customHeight="1">
      <c r="A1601" s="3" t="s">
        <v>2949</v>
      </c>
      <c r="B1601" s="3" t="s">
        <v>3</v>
      </c>
      <c r="C1601" s="3" t="s">
        <v>6516</v>
      </c>
      <c r="D1601" s="3" t="s">
        <v>6516</v>
      </c>
      <c r="E1601" s="12" t="s">
        <v>10110</v>
      </c>
      <c r="F1601" s="6" t="str">
        <f t="shared" si="81"/>
        <v>module=rssib</v>
      </c>
      <c r="G1601" s="3" t="s">
        <v>114</v>
      </c>
    </row>
    <row r="1602" spans="1:7" ht="30" customHeight="1">
      <c r="A1602" s="3" t="s">
        <v>2949</v>
      </c>
      <c r="B1602" s="3" t="s">
        <v>3</v>
      </c>
      <c r="C1602" s="3" t="s">
        <v>6517</v>
      </c>
      <c r="D1602" s="3" t="s">
        <v>6517</v>
      </c>
      <c r="E1602" s="12" t="s">
        <v>10111</v>
      </c>
      <c r="F1602" s="6" t="str">
        <f t="shared" si="81"/>
        <v>module=rssib</v>
      </c>
      <c r="G1602" s="3" t="s">
        <v>114</v>
      </c>
    </row>
    <row r="1603" spans="1:7" ht="30" customHeight="1">
      <c r="A1603" s="3" t="s">
        <v>2949</v>
      </c>
      <c r="B1603" s="3" t="s">
        <v>3</v>
      </c>
      <c r="C1603" s="3" t="s">
        <v>6518</v>
      </c>
      <c r="D1603" s="3" t="s">
        <v>6518</v>
      </c>
      <c r="E1603" s="12" t="s">
        <v>10112</v>
      </c>
      <c r="F1603" s="6" t="str">
        <f t="shared" si="81"/>
        <v>module=rssib</v>
      </c>
      <c r="G1603" s="3" t="s">
        <v>114</v>
      </c>
    </row>
    <row r="1604" spans="1:7" ht="30" customHeight="1">
      <c r="A1604" s="3" t="s">
        <v>2949</v>
      </c>
      <c r="B1604" s="3" t="s">
        <v>4</v>
      </c>
      <c r="C1604" s="3" t="s">
        <v>6519</v>
      </c>
      <c r="D1604" s="3" t="s">
        <v>6519</v>
      </c>
      <c r="E1604" s="12" t="s">
        <v>10113</v>
      </c>
      <c r="F1604" s="3" t="s">
        <v>114</v>
      </c>
      <c r="G1604" s="6" t="str">
        <f>HYPERLINK("http://www.ssc.wisc.edu/wlsresearch/documentation/waves/?wave=wls94&amp;module=xssib","module=xssib")</f>
        <v>module=xssib</v>
      </c>
    </row>
    <row r="1605" spans="1:7" ht="30" customHeight="1">
      <c r="A1605" s="3" t="s">
        <v>2949</v>
      </c>
      <c r="B1605" s="3" t="s">
        <v>4</v>
      </c>
      <c r="C1605" s="3" t="s">
        <v>6520</v>
      </c>
      <c r="D1605" s="3" t="s">
        <v>6520</v>
      </c>
      <c r="E1605" s="12" t="s">
        <v>10114</v>
      </c>
      <c r="F1605" s="3" t="s">
        <v>114</v>
      </c>
      <c r="G1605" s="6" t="str">
        <f>HYPERLINK("http://www.ssc.wisc.edu/wlsresearch/documentation/waves/?wave=wls94&amp;module=xssib","module=xssib")</f>
        <v>module=xssib</v>
      </c>
    </row>
    <row r="1606" spans="1:7" ht="30" customHeight="1">
      <c r="A1606" s="3" t="s">
        <v>4912</v>
      </c>
      <c r="B1606" s="3" t="s">
        <v>2</v>
      </c>
      <c r="C1606" s="3" t="s">
        <v>6521</v>
      </c>
      <c r="D1606" s="3" t="s">
        <v>8174</v>
      </c>
      <c r="E1606" s="12" t="s">
        <v>10115</v>
      </c>
      <c r="F1606" s="6" t="str">
        <f t="shared" ref="F1606:F1637" si="83">HYPERLINK("http://www.ssc.wisc.edu/wlsresearch/documentation/waves/?wave=wls92&amp;module=mhlth","module=mhlth")</f>
        <v>module=mhlth</v>
      </c>
      <c r="G1606" s="6" t="str">
        <f t="shared" ref="G1606:G1637" si="84">HYPERLINK("http://www.ssc.wisc.edu/wlsresearch/documentation/waves/?wave=wls94&amp;module=xmhlth","module=xmhlth")</f>
        <v>module=xmhlth</v>
      </c>
    </row>
    <row r="1607" spans="1:7" ht="30" customHeight="1">
      <c r="A1607" s="3" t="s">
        <v>4912</v>
      </c>
      <c r="B1607" s="3" t="s">
        <v>2</v>
      </c>
      <c r="C1607" s="3" t="s">
        <v>6522</v>
      </c>
      <c r="D1607" s="3" t="s">
        <v>8175</v>
      </c>
      <c r="E1607" s="12" t="s">
        <v>10116</v>
      </c>
      <c r="F1607" s="6" t="str">
        <f t="shared" si="83"/>
        <v>module=mhlth</v>
      </c>
      <c r="G1607" s="6" t="str">
        <f t="shared" si="84"/>
        <v>module=xmhlth</v>
      </c>
    </row>
    <row r="1608" spans="1:7" ht="30" customHeight="1">
      <c r="A1608" s="3" t="s">
        <v>4912</v>
      </c>
      <c r="B1608" s="3" t="s">
        <v>2</v>
      </c>
      <c r="C1608" s="3" t="s">
        <v>6523</v>
      </c>
      <c r="D1608" s="3" t="s">
        <v>8176</v>
      </c>
      <c r="E1608" s="12" t="s">
        <v>10117</v>
      </c>
      <c r="F1608" s="6" t="str">
        <f t="shared" si="83"/>
        <v>module=mhlth</v>
      </c>
      <c r="G1608" s="6" t="str">
        <f t="shared" si="84"/>
        <v>module=xmhlth</v>
      </c>
    </row>
    <row r="1609" spans="1:7" ht="30" customHeight="1">
      <c r="A1609" s="3" t="s">
        <v>4912</v>
      </c>
      <c r="B1609" s="3" t="s">
        <v>2</v>
      </c>
      <c r="C1609" s="3" t="s">
        <v>6524</v>
      </c>
      <c r="D1609" s="3" t="s">
        <v>8177</v>
      </c>
      <c r="E1609" s="12" t="s">
        <v>10118</v>
      </c>
      <c r="F1609" s="6" t="str">
        <f t="shared" si="83"/>
        <v>module=mhlth</v>
      </c>
      <c r="G1609" s="6" t="str">
        <f t="shared" si="84"/>
        <v>module=xmhlth</v>
      </c>
    </row>
    <row r="1610" spans="1:7" ht="30" customHeight="1">
      <c r="A1610" s="3" t="s">
        <v>4912</v>
      </c>
      <c r="B1610" s="3" t="s">
        <v>2</v>
      </c>
      <c r="C1610" s="3" t="s">
        <v>6525</v>
      </c>
      <c r="D1610" s="3" t="s">
        <v>8178</v>
      </c>
      <c r="E1610" s="12" t="s">
        <v>10119</v>
      </c>
      <c r="F1610" s="6" t="str">
        <f t="shared" si="83"/>
        <v>module=mhlth</v>
      </c>
      <c r="G1610" s="6" t="str">
        <f t="shared" si="84"/>
        <v>module=xmhlth</v>
      </c>
    </row>
    <row r="1611" spans="1:7" ht="30" customHeight="1">
      <c r="A1611" s="3" t="s">
        <v>4912</v>
      </c>
      <c r="B1611" s="3" t="s">
        <v>2</v>
      </c>
      <c r="C1611" s="3" t="s">
        <v>6526</v>
      </c>
      <c r="D1611" s="3" t="s">
        <v>8179</v>
      </c>
      <c r="E1611" s="12" t="s">
        <v>10120</v>
      </c>
      <c r="F1611" s="6" t="str">
        <f t="shared" si="83"/>
        <v>module=mhlth</v>
      </c>
      <c r="G1611" s="6" t="str">
        <f t="shared" si="84"/>
        <v>module=xmhlth</v>
      </c>
    </row>
    <row r="1612" spans="1:7" ht="30" customHeight="1">
      <c r="A1612" s="3" t="s">
        <v>4912</v>
      </c>
      <c r="B1612" s="3" t="s">
        <v>2</v>
      </c>
      <c r="C1612" s="3" t="s">
        <v>6527</v>
      </c>
      <c r="D1612" s="3" t="s">
        <v>8180</v>
      </c>
      <c r="E1612" s="12" t="s">
        <v>10121</v>
      </c>
      <c r="F1612" s="6" t="str">
        <f t="shared" si="83"/>
        <v>module=mhlth</v>
      </c>
      <c r="G1612" s="6" t="str">
        <f t="shared" si="84"/>
        <v>module=xmhlth</v>
      </c>
    </row>
    <row r="1613" spans="1:7" ht="30" customHeight="1">
      <c r="A1613" s="3" t="s">
        <v>4912</v>
      </c>
      <c r="B1613" s="3" t="s">
        <v>2</v>
      </c>
      <c r="C1613" s="3" t="s">
        <v>6528</v>
      </c>
      <c r="D1613" s="3" t="s">
        <v>8181</v>
      </c>
      <c r="E1613" s="12" t="s">
        <v>10122</v>
      </c>
      <c r="F1613" s="6" t="str">
        <f t="shared" si="83"/>
        <v>module=mhlth</v>
      </c>
      <c r="G1613" s="6" t="str">
        <f t="shared" si="84"/>
        <v>module=xmhlth</v>
      </c>
    </row>
    <row r="1614" spans="1:7" ht="30" customHeight="1">
      <c r="A1614" s="3" t="s">
        <v>4912</v>
      </c>
      <c r="B1614" s="3" t="s">
        <v>2</v>
      </c>
      <c r="C1614" s="3" t="s">
        <v>6529</v>
      </c>
      <c r="D1614" s="3" t="s">
        <v>8182</v>
      </c>
      <c r="E1614" s="12" t="s">
        <v>10123</v>
      </c>
      <c r="F1614" s="6" t="str">
        <f t="shared" si="83"/>
        <v>module=mhlth</v>
      </c>
      <c r="G1614" s="6" t="str">
        <f t="shared" si="84"/>
        <v>module=xmhlth</v>
      </c>
    </row>
    <row r="1615" spans="1:7" ht="30" customHeight="1">
      <c r="A1615" s="3" t="s">
        <v>4912</v>
      </c>
      <c r="B1615" s="3" t="s">
        <v>2</v>
      </c>
      <c r="C1615" s="3" t="s">
        <v>6530</v>
      </c>
      <c r="D1615" s="3" t="s">
        <v>8183</v>
      </c>
      <c r="E1615" s="12" t="s">
        <v>10124</v>
      </c>
      <c r="F1615" s="6" t="str">
        <f t="shared" si="83"/>
        <v>module=mhlth</v>
      </c>
      <c r="G1615" s="6" t="str">
        <f t="shared" si="84"/>
        <v>module=xmhlth</v>
      </c>
    </row>
    <row r="1616" spans="1:7" ht="30" customHeight="1">
      <c r="A1616" s="3" t="s">
        <v>4912</v>
      </c>
      <c r="B1616" s="3" t="s">
        <v>2</v>
      </c>
      <c r="C1616" s="3" t="s">
        <v>6531</v>
      </c>
      <c r="D1616" s="3" t="s">
        <v>8184</v>
      </c>
      <c r="E1616" s="12" t="s">
        <v>10125</v>
      </c>
      <c r="F1616" s="6" t="str">
        <f t="shared" si="83"/>
        <v>module=mhlth</v>
      </c>
      <c r="G1616" s="6" t="str">
        <f t="shared" si="84"/>
        <v>module=xmhlth</v>
      </c>
    </row>
    <row r="1617" spans="1:7" ht="30" customHeight="1">
      <c r="A1617" s="3" t="s">
        <v>4912</v>
      </c>
      <c r="B1617" s="3" t="s">
        <v>2</v>
      </c>
      <c r="C1617" s="3" t="s">
        <v>6532</v>
      </c>
      <c r="D1617" s="3" t="s">
        <v>8185</v>
      </c>
      <c r="E1617" s="12" t="s">
        <v>10126</v>
      </c>
      <c r="F1617" s="6" t="str">
        <f t="shared" si="83"/>
        <v>module=mhlth</v>
      </c>
      <c r="G1617" s="6" t="str">
        <f t="shared" si="84"/>
        <v>module=xmhlth</v>
      </c>
    </row>
    <row r="1618" spans="1:7" ht="30" customHeight="1">
      <c r="A1618" s="3" t="s">
        <v>4912</v>
      </c>
      <c r="B1618" s="3" t="s">
        <v>2</v>
      </c>
      <c r="C1618" s="3" t="s">
        <v>6533</v>
      </c>
      <c r="D1618" s="3" t="s">
        <v>8186</v>
      </c>
      <c r="E1618" s="12" t="s">
        <v>10127</v>
      </c>
      <c r="F1618" s="6" t="str">
        <f t="shared" si="83"/>
        <v>module=mhlth</v>
      </c>
      <c r="G1618" s="6" t="str">
        <f t="shared" si="84"/>
        <v>module=xmhlth</v>
      </c>
    </row>
    <row r="1619" spans="1:7" ht="30" customHeight="1">
      <c r="A1619" s="3" t="s">
        <v>4912</v>
      </c>
      <c r="B1619" s="3" t="s">
        <v>2</v>
      </c>
      <c r="C1619" s="3" t="s">
        <v>6534</v>
      </c>
      <c r="D1619" s="3" t="s">
        <v>8187</v>
      </c>
      <c r="E1619" s="12" t="s">
        <v>10128</v>
      </c>
      <c r="F1619" s="6" t="str">
        <f t="shared" si="83"/>
        <v>module=mhlth</v>
      </c>
      <c r="G1619" s="6" t="str">
        <f t="shared" si="84"/>
        <v>module=xmhlth</v>
      </c>
    </row>
    <row r="1620" spans="1:7" ht="30" customHeight="1">
      <c r="A1620" s="3" t="s">
        <v>4912</v>
      </c>
      <c r="B1620" s="3" t="s">
        <v>2</v>
      </c>
      <c r="C1620" s="3" t="s">
        <v>6535</v>
      </c>
      <c r="D1620" s="3" t="s">
        <v>8188</v>
      </c>
      <c r="E1620" s="12" t="s">
        <v>10129</v>
      </c>
      <c r="F1620" s="6" t="str">
        <f t="shared" si="83"/>
        <v>module=mhlth</v>
      </c>
      <c r="G1620" s="6" t="str">
        <f t="shared" si="84"/>
        <v>module=xmhlth</v>
      </c>
    </row>
    <row r="1621" spans="1:7" ht="30" customHeight="1">
      <c r="A1621" s="3" t="s">
        <v>4912</v>
      </c>
      <c r="B1621" s="3" t="s">
        <v>2</v>
      </c>
      <c r="C1621" s="3" t="s">
        <v>6536</v>
      </c>
      <c r="D1621" s="3" t="s">
        <v>8189</v>
      </c>
      <c r="E1621" s="12" t="s">
        <v>10130</v>
      </c>
      <c r="F1621" s="6" t="str">
        <f t="shared" si="83"/>
        <v>module=mhlth</v>
      </c>
      <c r="G1621" s="6" t="str">
        <f t="shared" si="84"/>
        <v>module=xmhlth</v>
      </c>
    </row>
    <row r="1622" spans="1:7" ht="30" customHeight="1">
      <c r="A1622" s="3" t="s">
        <v>4912</v>
      </c>
      <c r="B1622" s="3" t="s">
        <v>2</v>
      </c>
      <c r="C1622" s="3" t="s">
        <v>6537</v>
      </c>
      <c r="D1622" s="3" t="s">
        <v>8190</v>
      </c>
      <c r="E1622" s="12" t="s">
        <v>10131</v>
      </c>
      <c r="F1622" s="6" t="str">
        <f t="shared" si="83"/>
        <v>module=mhlth</v>
      </c>
      <c r="G1622" s="6" t="str">
        <f t="shared" si="84"/>
        <v>module=xmhlth</v>
      </c>
    </row>
    <row r="1623" spans="1:7" ht="30" customHeight="1">
      <c r="A1623" s="3" t="s">
        <v>4912</v>
      </c>
      <c r="B1623" s="3" t="s">
        <v>2</v>
      </c>
      <c r="C1623" s="3" t="s">
        <v>6538</v>
      </c>
      <c r="D1623" s="3" t="s">
        <v>8191</v>
      </c>
      <c r="E1623" s="12" t="s">
        <v>10132</v>
      </c>
      <c r="F1623" s="6" t="str">
        <f t="shared" si="83"/>
        <v>module=mhlth</v>
      </c>
      <c r="G1623" s="6" t="str">
        <f t="shared" si="84"/>
        <v>module=xmhlth</v>
      </c>
    </row>
    <row r="1624" spans="1:7" ht="30" customHeight="1">
      <c r="A1624" s="3" t="s">
        <v>4912</v>
      </c>
      <c r="B1624" s="3" t="s">
        <v>2</v>
      </c>
      <c r="C1624" s="3" t="s">
        <v>6539</v>
      </c>
      <c r="D1624" s="3" t="s">
        <v>8192</v>
      </c>
      <c r="E1624" s="12" t="s">
        <v>10133</v>
      </c>
      <c r="F1624" s="6" t="str">
        <f t="shared" si="83"/>
        <v>module=mhlth</v>
      </c>
      <c r="G1624" s="6" t="str">
        <f t="shared" si="84"/>
        <v>module=xmhlth</v>
      </c>
    </row>
    <row r="1625" spans="1:7" ht="30" customHeight="1">
      <c r="A1625" s="3" t="s">
        <v>4912</v>
      </c>
      <c r="B1625" s="3" t="s">
        <v>2</v>
      </c>
      <c r="C1625" s="3" t="s">
        <v>6540</v>
      </c>
      <c r="D1625" s="3" t="s">
        <v>8193</v>
      </c>
      <c r="E1625" s="12" t="s">
        <v>10134</v>
      </c>
      <c r="F1625" s="6" t="str">
        <f t="shared" si="83"/>
        <v>module=mhlth</v>
      </c>
      <c r="G1625" s="6" t="str">
        <f t="shared" si="84"/>
        <v>module=xmhlth</v>
      </c>
    </row>
    <row r="1626" spans="1:7" ht="30" customHeight="1">
      <c r="A1626" s="3" t="s">
        <v>4912</v>
      </c>
      <c r="B1626" s="3" t="s">
        <v>2</v>
      </c>
      <c r="C1626" s="3" t="s">
        <v>6541</v>
      </c>
      <c r="D1626" s="3" t="s">
        <v>8194</v>
      </c>
      <c r="E1626" s="12" t="s">
        <v>10135</v>
      </c>
      <c r="F1626" s="6" t="str">
        <f t="shared" si="83"/>
        <v>module=mhlth</v>
      </c>
      <c r="G1626" s="6" t="str">
        <f t="shared" si="84"/>
        <v>module=xmhlth</v>
      </c>
    </row>
    <row r="1627" spans="1:7" ht="30" customHeight="1">
      <c r="A1627" s="3" t="s">
        <v>4912</v>
      </c>
      <c r="B1627" s="3" t="s">
        <v>2</v>
      </c>
      <c r="C1627" s="3" t="s">
        <v>6542</v>
      </c>
      <c r="D1627" s="3" t="s">
        <v>8195</v>
      </c>
      <c r="E1627" s="12" t="s">
        <v>10136</v>
      </c>
      <c r="F1627" s="6" t="str">
        <f t="shared" si="83"/>
        <v>module=mhlth</v>
      </c>
      <c r="G1627" s="6" t="str">
        <f t="shared" si="84"/>
        <v>module=xmhlth</v>
      </c>
    </row>
    <row r="1628" spans="1:7" ht="30" customHeight="1">
      <c r="A1628" s="3" t="s">
        <v>4912</v>
      </c>
      <c r="B1628" s="3" t="s">
        <v>2</v>
      </c>
      <c r="C1628" s="3" t="s">
        <v>6543</v>
      </c>
      <c r="D1628" s="3" t="s">
        <v>8196</v>
      </c>
      <c r="E1628" s="12" t="s">
        <v>10137</v>
      </c>
      <c r="F1628" s="6" t="str">
        <f t="shared" si="83"/>
        <v>module=mhlth</v>
      </c>
      <c r="G1628" s="6" t="str">
        <f t="shared" si="84"/>
        <v>module=xmhlth</v>
      </c>
    </row>
    <row r="1629" spans="1:7" ht="30" customHeight="1">
      <c r="A1629" s="3" t="s">
        <v>4912</v>
      </c>
      <c r="B1629" s="3" t="s">
        <v>2</v>
      </c>
      <c r="C1629" s="3" t="s">
        <v>6544</v>
      </c>
      <c r="D1629" s="3" t="s">
        <v>8197</v>
      </c>
      <c r="E1629" s="12" t="s">
        <v>10138</v>
      </c>
      <c r="F1629" s="6" t="str">
        <f t="shared" si="83"/>
        <v>module=mhlth</v>
      </c>
      <c r="G1629" s="6" t="str">
        <f t="shared" si="84"/>
        <v>module=xmhlth</v>
      </c>
    </row>
    <row r="1630" spans="1:7" ht="30" customHeight="1">
      <c r="A1630" s="3" t="s">
        <v>4912</v>
      </c>
      <c r="B1630" s="3" t="s">
        <v>2</v>
      </c>
      <c r="C1630" s="3" t="s">
        <v>6545</v>
      </c>
      <c r="D1630" s="3" t="s">
        <v>8198</v>
      </c>
      <c r="E1630" s="12" t="s">
        <v>10139</v>
      </c>
      <c r="F1630" s="6" t="str">
        <f t="shared" si="83"/>
        <v>module=mhlth</v>
      </c>
      <c r="G1630" s="6" t="str">
        <f t="shared" si="84"/>
        <v>module=xmhlth</v>
      </c>
    </row>
    <row r="1631" spans="1:7" ht="30" customHeight="1">
      <c r="A1631" s="3" t="s">
        <v>4912</v>
      </c>
      <c r="B1631" s="3" t="s">
        <v>2</v>
      </c>
      <c r="C1631" s="3" t="s">
        <v>6546</v>
      </c>
      <c r="D1631" s="3" t="s">
        <v>8199</v>
      </c>
      <c r="E1631" s="12" t="s">
        <v>10140</v>
      </c>
      <c r="F1631" s="6" t="str">
        <f t="shared" si="83"/>
        <v>module=mhlth</v>
      </c>
      <c r="G1631" s="6" t="str">
        <f t="shared" si="84"/>
        <v>module=xmhlth</v>
      </c>
    </row>
    <row r="1632" spans="1:7" ht="30" customHeight="1">
      <c r="A1632" s="3" t="s">
        <v>4912</v>
      </c>
      <c r="B1632" s="3" t="s">
        <v>2</v>
      </c>
      <c r="C1632" s="3" t="s">
        <v>6547</v>
      </c>
      <c r="D1632" s="3" t="s">
        <v>8200</v>
      </c>
      <c r="E1632" s="12" t="s">
        <v>10141</v>
      </c>
      <c r="F1632" s="6" t="str">
        <f t="shared" si="83"/>
        <v>module=mhlth</v>
      </c>
      <c r="G1632" s="6" t="str">
        <f t="shared" si="84"/>
        <v>module=xmhlth</v>
      </c>
    </row>
    <row r="1633" spans="1:7" ht="30" customHeight="1">
      <c r="A1633" s="3" t="s">
        <v>4912</v>
      </c>
      <c r="B1633" s="3" t="s">
        <v>2</v>
      </c>
      <c r="C1633" s="3" t="s">
        <v>6548</v>
      </c>
      <c r="D1633" s="3" t="s">
        <v>8201</v>
      </c>
      <c r="E1633" s="12" t="s">
        <v>10142</v>
      </c>
      <c r="F1633" s="6" t="str">
        <f t="shared" si="83"/>
        <v>module=mhlth</v>
      </c>
      <c r="G1633" s="6" t="str">
        <f t="shared" si="84"/>
        <v>module=xmhlth</v>
      </c>
    </row>
    <row r="1634" spans="1:7" ht="30" customHeight="1">
      <c r="A1634" s="3" t="s">
        <v>4912</v>
      </c>
      <c r="B1634" s="3" t="s">
        <v>2</v>
      </c>
      <c r="C1634" s="3" t="s">
        <v>6549</v>
      </c>
      <c r="D1634" s="3" t="s">
        <v>8202</v>
      </c>
      <c r="E1634" s="12" t="s">
        <v>10143</v>
      </c>
      <c r="F1634" s="6" t="str">
        <f t="shared" si="83"/>
        <v>module=mhlth</v>
      </c>
      <c r="G1634" s="6" t="str">
        <f t="shared" si="84"/>
        <v>module=xmhlth</v>
      </c>
    </row>
    <row r="1635" spans="1:7" ht="30" customHeight="1">
      <c r="A1635" s="3" t="s">
        <v>4912</v>
      </c>
      <c r="B1635" s="3" t="s">
        <v>2</v>
      </c>
      <c r="C1635" s="3" t="s">
        <v>6550</v>
      </c>
      <c r="D1635" s="3" t="s">
        <v>8203</v>
      </c>
      <c r="E1635" s="12" t="s">
        <v>10144</v>
      </c>
      <c r="F1635" s="6" t="str">
        <f t="shared" si="83"/>
        <v>module=mhlth</v>
      </c>
      <c r="G1635" s="6" t="str">
        <f t="shared" si="84"/>
        <v>module=xmhlth</v>
      </c>
    </row>
    <row r="1636" spans="1:7" ht="30" customHeight="1">
      <c r="A1636" s="3" t="s">
        <v>4912</v>
      </c>
      <c r="B1636" s="3" t="s">
        <v>2</v>
      </c>
      <c r="C1636" s="3" t="s">
        <v>6551</v>
      </c>
      <c r="D1636" s="3" t="s">
        <v>8204</v>
      </c>
      <c r="E1636" s="12" t="s">
        <v>10145</v>
      </c>
      <c r="F1636" s="6" t="str">
        <f t="shared" si="83"/>
        <v>module=mhlth</v>
      </c>
      <c r="G1636" s="6" t="str">
        <f t="shared" si="84"/>
        <v>module=xmhlth</v>
      </c>
    </row>
    <row r="1637" spans="1:7" ht="30" customHeight="1">
      <c r="A1637" s="3" t="s">
        <v>4912</v>
      </c>
      <c r="B1637" s="3" t="s">
        <v>2</v>
      </c>
      <c r="C1637" s="3" t="s">
        <v>6552</v>
      </c>
      <c r="D1637" s="3" t="s">
        <v>8205</v>
      </c>
      <c r="E1637" s="12" t="s">
        <v>10146</v>
      </c>
      <c r="F1637" s="6" t="str">
        <f t="shared" si="83"/>
        <v>module=mhlth</v>
      </c>
      <c r="G1637" s="6" t="str">
        <f t="shared" si="84"/>
        <v>module=xmhlth</v>
      </c>
    </row>
    <row r="1638" spans="1:7" ht="30" customHeight="1">
      <c r="A1638" s="3" t="s">
        <v>4912</v>
      </c>
      <c r="B1638" s="3" t="s">
        <v>2</v>
      </c>
      <c r="C1638" s="3" t="s">
        <v>6553</v>
      </c>
      <c r="D1638" s="3" t="s">
        <v>8206</v>
      </c>
      <c r="E1638" s="12" t="s">
        <v>10147</v>
      </c>
      <c r="F1638" s="6" t="str">
        <f t="shared" ref="F1638:F1669" si="85">HYPERLINK("http://www.ssc.wisc.edu/wlsresearch/documentation/waves/?wave=wls92&amp;module=mhlth","module=mhlth")</f>
        <v>module=mhlth</v>
      </c>
      <c r="G1638" s="6" t="str">
        <f t="shared" ref="G1638:G1669" si="86">HYPERLINK("http://www.ssc.wisc.edu/wlsresearch/documentation/waves/?wave=wls94&amp;module=xmhlth","module=xmhlth")</f>
        <v>module=xmhlth</v>
      </c>
    </row>
    <row r="1639" spans="1:7" ht="30" customHeight="1">
      <c r="A1639" s="3" t="s">
        <v>4912</v>
      </c>
      <c r="B1639" s="3" t="s">
        <v>2</v>
      </c>
      <c r="C1639" s="3" t="s">
        <v>6554</v>
      </c>
      <c r="D1639" s="3" t="s">
        <v>8207</v>
      </c>
      <c r="E1639" s="12" t="s">
        <v>10148</v>
      </c>
      <c r="F1639" s="6" t="str">
        <f t="shared" si="85"/>
        <v>module=mhlth</v>
      </c>
      <c r="G1639" s="6" t="str">
        <f t="shared" si="86"/>
        <v>module=xmhlth</v>
      </c>
    </row>
    <row r="1640" spans="1:7" ht="30" customHeight="1">
      <c r="A1640" s="3" t="s">
        <v>4912</v>
      </c>
      <c r="B1640" s="3" t="s">
        <v>2</v>
      </c>
      <c r="C1640" s="3" t="s">
        <v>6555</v>
      </c>
      <c r="D1640" s="3" t="s">
        <v>8208</v>
      </c>
      <c r="E1640" s="12" t="s">
        <v>10149</v>
      </c>
      <c r="F1640" s="6" t="str">
        <f t="shared" si="85"/>
        <v>module=mhlth</v>
      </c>
      <c r="G1640" s="6" t="str">
        <f t="shared" si="86"/>
        <v>module=xmhlth</v>
      </c>
    </row>
    <row r="1641" spans="1:7" ht="30" customHeight="1">
      <c r="A1641" s="3" t="s">
        <v>4912</v>
      </c>
      <c r="B1641" s="3" t="s">
        <v>2</v>
      </c>
      <c r="C1641" s="3" t="s">
        <v>6556</v>
      </c>
      <c r="D1641" s="3" t="s">
        <v>8209</v>
      </c>
      <c r="E1641" s="12" t="s">
        <v>10150</v>
      </c>
      <c r="F1641" s="6" t="str">
        <f t="shared" si="85"/>
        <v>module=mhlth</v>
      </c>
      <c r="G1641" s="6" t="str">
        <f t="shared" si="86"/>
        <v>module=xmhlth</v>
      </c>
    </row>
    <row r="1642" spans="1:7" ht="30" customHeight="1">
      <c r="A1642" s="3" t="s">
        <v>4912</v>
      </c>
      <c r="B1642" s="3" t="s">
        <v>2</v>
      </c>
      <c r="C1642" s="3" t="s">
        <v>6557</v>
      </c>
      <c r="D1642" s="3" t="s">
        <v>8210</v>
      </c>
      <c r="E1642" s="12" t="s">
        <v>10151</v>
      </c>
      <c r="F1642" s="6" t="str">
        <f t="shared" si="85"/>
        <v>module=mhlth</v>
      </c>
      <c r="G1642" s="6" t="str">
        <f t="shared" si="86"/>
        <v>module=xmhlth</v>
      </c>
    </row>
    <row r="1643" spans="1:7" ht="30" customHeight="1">
      <c r="A1643" s="3" t="s">
        <v>4912</v>
      </c>
      <c r="B1643" s="3" t="s">
        <v>2</v>
      </c>
      <c r="C1643" s="3" t="s">
        <v>6558</v>
      </c>
      <c r="D1643" s="3" t="s">
        <v>8211</v>
      </c>
      <c r="E1643" s="12" t="s">
        <v>10152</v>
      </c>
      <c r="F1643" s="6" t="str">
        <f t="shared" si="85"/>
        <v>module=mhlth</v>
      </c>
      <c r="G1643" s="6" t="str">
        <f t="shared" si="86"/>
        <v>module=xmhlth</v>
      </c>
    </row>
    <row r="1644" spans="1:7" ht="30" customHeight="1">
      <c r="A1644" s="3" t="s">
        <v>4912</v>
      </c>
      <c r="B1644" s="3" t="s">
        <v>2</v>
      </c>
      <c r="C1644" s="3" t="s">
        <v>6559</v>
      </c>
      <c r="D1644" s="3" t="s">
        <v>8212</v>
      </c>
      <c r="E1644" s="12" t="s">
        <v>10153</v>
      </c>
      <c r="F1644" s="6" t="str">
        <f t="shared" si="85"/>
        <v>module=mhlth</v>
      </c>
      <c r="G1644" s="6" t="str">
        <f t="shared" si="86"/>
        <v>module=xmhlth</v>
      </c>
    </row>
    <row r="1645" spans="1:7" ht="30" customHeight="1">
      <c r="A1645" s="3" t="s">
        <v>4912</v>
      </c>
      <c r="B1645" s="3" t="s">
        <v>2</v>
      </c>
      <c r="C1645" s="3" t="s">
        <v>6560</v>
      </c>
      <c r="D1645" s="3" t="s">
        <v>8213</v>
      </c>
      <c r="E1645" s="12" t="s">
        <v>10154</v>
      </c>
      <c r="F1645" s="6" t="str">
        <f t="shared" si="85"/>
        <v>module=mhlth</v>
      </c>
      <c r="G1645" s="6" t="str">
        <f t="shared" si="86"/>
        <v>module=xmhlth</v>
      </c>
    </row>
    <row r="1646" spans="1:7" ht="30" customHeight="1">
      <c r="A1646" s="3" t="s">
        <v>4912</v>
      </c>
      <c r="B1646" s="3" t="s">
        <v>2</v>
      </c>
      <c r="C1646" s="3" t="s">
        <v>6561</v>
      </c>
      <c r="D1646" s="3" t="s">
        <v>8214</v>
      </c>
      <c r="E1646" s="12" t="s">
        <v>10155</v>
      </c>
      <c r="F1646" s="6" t="str">
        <f t="shared" si="85"/>
        <v>module=mhlth</v>
      </c>
      <c r="G1646" s="6" t="str">
        <f t="shared" si="86"/>
        <v>module=xmhlth</v>
      </c>
    </row>
    <row r="1647" spans="1:7" ht="30" customHeight="1">
      <c r="A1647" s="3" t="s">
        <v>4912</v>
      </c>
      <c r="B1647" s="3" t="s">
        <v>2</v>
      </c>
      <c r="C1647" s="3" t="s">
        <v>6562</v>
      </c>
      <c r="D1647" s="3" t="s">
        <v>8215</v>
      </c>
      <c r="E1647" s="12" t="s">
        <v>10156</v>
      </c>
      <c r="F1647" s="6" t="str">
        <f t="shared" si="85"/>
        <v>module=mhlth</v>
      </c>
      <c r="G1647" s="6" t="str">
        <f t="shared" si="86"/>
        <v>module=xmhlth</v>
      </c>
    </row>
    <row r="1648" spans="1:7" ht="30" customHeight="1">
      <c r="A1648" s="3" t="s">
        <v>4912</v>
      </c>
      <c r="B1648" s="3" t="s">
        <v>2</v>
      </c>
      <c r="C1648" s="3" t="s">
        <v>6563</v>
      </c>
      <c r="D1648" s="3" t="s">
        <v>8216</v>
      </c>
      <c r="E1648" s="12" t="s">
        <v>10157</v>
      </c>
      <c r="F1648" s="6" t="str">
        <f t="shared" si="85"/>
        <v>module=mhlth</v>
      </c>
      <c r="G1648" s="6" t="str">
        <f t="shared" si="86"/>
        <v>module=xmhlth</v>
      </c>
    </row>
    <row r="1649" spans="1:7" ht="30" customHeight="1">
      <c r="A1649" s="3" t="s">
        <v>4912</v>
      </c>
      <c r="B1649" s="3" t="s">
        <v>2</v>
      </c>
      <c r="C1649" s="3" t="s">
        <v>6564</v>
      </c>
      <c r="D1649" s="3" t="s">
        <v>8217</v>
      </c>
      <c r="E1649" s="12" t="s">
        <v>10158</v>
      </c>
      <c r="F1649" s="6" t="str">
        <f t="shared" si="85"/>
        <v>module=mhlth</v>
      </c>
      <c r="G1649" s="6" t="str">
        <f t="shared" si="86"/>
        <v>module=xmhlth</v>
      </c>
    </row>
    <row r="1650" spans="1:7" ht="30" customHeight="1">
      <c r="A1650" s="3" t="s">
        <v>4912</v>
      </c>
      <c r="B1650" s="3" t="s">
        <v>2</v>
      </c>
      <c r="C1650" s="3" t="s">
        <v>6565</v>
      </c>
      <c r="D1650" s="3" t="s">
        <v>8218</v>
      </c>
      <c r="E1650" s="12" t="s">
        <v>10159</v>
      </c>
      <c r="F1650" s="6" t="str">
        <f t="shared" si="85"/>
        <v>module=mhlth</v>
      </c>
      <c r="G1650" s="6" t="str">
        <f t="shared" si="86"/>
        <v>module=xmhlth</v>
      </c>
    </row>
    <row r="1651" spans="1:7" ht="30" customHeight="1">
      <c r="A1651" s="3" t="s">
        <v>4912</v>
      </c>
      <c r="B1651" s="3" t="s">
        <v>2</v>
      </c>
      <c r="C1651" s="3" t="s">
        <v>6566</v>
      </c>
      <c r="D1651" s="3" t="s">
        <v>8219</v>
      </c>
      <c r="E1651" s="12" t="s">
        <v>10160</v>
      </c>
      <c r="F1651" s="6" t="str">
        <f t="shared" si="85"/>
        <v>module=mhlth</v>
      </c>
      <c r="G1651" s="6" t="str">
        <f t="shared" si="86"/>
        <v>module=xmhlth</v>
      </c>
    </row>
    <row r="1652" spans="1:7" ht="30" customHeight="1">
      <c r="A1652" s="3" t="s">
        <v>4912</v>
      </c>
      <c r="B1652" s="3" t="s">
        <v>2</v>
      </c>
      <c r="C1652" s="3" t="s">
        <v>6567</v>
      </c>
      <c r="D1652" s="3" t="s">
        <v>8220</v>
      </c>
      <c r="E1652" s="12" t="s">
        <v>10161</v>
      </c>
      <c r="F1652" s="6" t="str">
        <f t="shared" si="85"/>
        <v>module=mhlth</v>
      </c>
      <c r="G1652" s="6" t="str">
        <f t="shared" si="86"/>
        <v>module=xmhlth</v>
      </c>
    </row>
    <row r="1653" spans="1:7" ht="30" customHeight="1">
      <c r="A1653" s="3" t="s">
        <v>4912</v>
      </c>
      <c r="B1653" s="3" t="s">
        <v>2</v>
      </c>
      <c r="C1653" s="3" t="s">
        <v>6568</v>
      </c>
      <c r="D1653" s="3" t="s">
        <v>8221</v>
      </c>
      <c r="E1653" s="12" t="s">
        <v>10162</v>
      </c>
      <c r="F1653" s="6" t="str">
        <f t="shared" si="85"/>
        <v>module=mhlth</v>
      </c>
      <c r="G1653" s="6" t="str">
        <f t="shared" si="86"/>
        <v>module=xmhlth</v>
      </c>
    </row>
    <row r="1654" spans="1:7" ht="30" customHeight="1">
      <c r="A1654" s="3" t="s">
        <v>4912</v>
      </c>
      <c r="B1654" s="3" t="s">
        <v>2</v>
      </c>
      <c r="C1654" s="3" t="s">
        <v>6569</v>
      </c>
      <c r="D1654" s="3" t="s">
        <v>8222</v>
      </c>
      <c r="E1654" s="12" t="s">
        <v>10163</v>
      </c>
      <c r="F1654" s="6" t="str">
        <f t="shared" si="85"/>
        <v>module=mhlth</v>
      </c>
      <c r="G1654" s="6" t="str">
        <f t="shared" si="86"/>
        <v>module=xmhlth</v>
      </c>
    </row>
    <row r="1655" spans="1:7" ht="30" customHeight="1">
      <c r="A1655" s="3" t="s">
        <v>4912</v>
      </c>
      <c r="B1655" s="3" t="s">
        <v>2</v>
      </c>
      <c r="C1655" s="3" t="s">
        <v>6570</v>
      </c>
      <c r="D1655" s="3" t="s">
        <v>8223</v>
      </c>
      <c r="E1655" s="12" t="s">
        <v>10164</v>
      </c>
      <c r="F1655" s="6" t="str">
        <f t="shared" si="85"/>
        <v>module=mhlth</v>
      </c>
      <c r="G1655" s="6" t="str">
        <f t="shared" si="86"/>
        <v>module=xmhlth</v>
      </c>
    </row>
    <row r="1656" spans="1:7" ht="30" customHeight="1">
      <c r="A1656" s="3" t="s">
        <v>4912</v>
      </c>
      <c r="B1656" s="3" t="s">
        <v>2</v>
      </c>
      <c r="C1656" s="3" t="s">
        <v>6571</v>
      </c>
      <c r="D1656" s="3" t="s">
        <v>8224</v>
      </c>
      <c r="E1656" s="12" t="s">
        <v>10165</v>
      </c>
      <c r="F1656" s="6" t="str">
        <f t="shared" si="85"/>
        <v>module=mhlth</v>
      </c>
      <c r="G1656" s="6" t="str">
        <f t="shared" si="86"/>
        <v>module=xmhlth</v>
      </c>
    </row>
    <row r="1657" spans="1:7" ht="30" customHeight="1">
      <c r="A1657" s="3" t="s">
        <v>4912</v>
      </c>
      <c r="B1657" s="3" t="s">
        <v>2</v>
      </c>
      <c r="C1657" s="3" t="s">
        <v>6572</v>
      </c>
      <c r="D1657" s="3" t="s">
        <v>8225</v>
      </c>
      <c r="E1657" s="12" t="s">
        <v>10166</v>
      </c>
      <c r="F1657" s="6" t="str">
        <f t="shared" si="85"/>
        <v>module=mhlth</v>
      </c>
      <c r="G1657" s="6" t="str">
        <f t="shared" si="86"/>
        <v>module=xmhlth</v>
      </c>
    </row>
    <row r="1658" spans="1:7" ht="30" customHeight="1">
      <c r="A1658" s="3" t="s">
        <v>4912</v>
      </c>
      <c r="B1658" s="3" t="s">
        <v>2</v>
      </c>
      <c r="C1658" s="3" t="s">
        <v>6573</v>
      </c>
      <c r="D1658" s="3" t="s">
        <v>8226</v>
      </c>
      <c r="E1658" s="12" t="s">
        <v>10167</v>
      </c>
      <c r="F1658" s="6" t="str">
        <f t="shared" si="85"/>
        <v>module=mhlth</v>
      </c>
      <c r="G1658" s="6" t="str">
        <f t="shared" si="86"/>
        <v>module=xmhlth</v>
      </c>
    </row>
    <row r="1659" spans="1:7" ht="30" customHeight="1">
      <c r="A1659" s="3" t="s">
        <v>4912</v>
      </c>
      <c r="B1659" s="3" t="s">
        <v>2</v>
      </c>
      <c r="C1659" s="3" t="s">
        <v>6574</v>
      </c>
      <c r="D1659" s="3" t="s">
        <v>8227</v>
      </c>
      <c r="E1659" s="12" t="s">
        <v>10168</v>
      </c>
      <c r="F1659" s="6" t="str">
        <f t="shared" si="85"/>
        <v>module=mhlth</v>
      </c>
      <c r="G1659" s="6" t="str">
        <f t="shared" si="86"/>
        <v>module=xmhlth</v>
      </c>
    </row>
    <row r="1660" spans="1:7" ht="30" customHeight="1">
      <c r="A1660" s="3" t="s">
        <v>4912</v>
      </c>
      <c r="B1660" s="3" t="s">
        <v>2</v>
      </c>
      <c r="C1660" s="3" t="s">
        <v>6575</v>
      </c>
      <c r="D1660" s="3" t="s">
        <v>8228</v>
      </c>
      <c r="E1660" s="12" t="s">
        <v>10169</v>
      </c>
      <c r="F1660" s="6" t="str">
        <f t="shared" si="85"/>
        <v>module=mhlth</v>
      </c>
      <c r="G1660" s="6" t="str">
        <f t="shared" si="86"/>
        <v>module=xmhlth</v>
      </c>
    </row>
    <row r="1661" spans="1:7" ht="30" customHeight="1">
      <c r="A1661" s="3" t="s">
        <v>4912</v>
      </c>
      <c r="B1661" s="3" t="s">
        <v>2</v>
      </c>
      <c r="C1661" s="3" t="s">
        <v>6576</v>
      </c>
      <c r="D1661" s="3" t="s">
        <v>8229</v>
      </c>
      <c r="E1661" s="12" t="s">
        <v>10170</v>
      </c>
      <c r="F1661" s="6" t="str">
        <f t="shared" si="85"/>
        <v>module=mhlth</v>
      </c>
      <c r="G1661" s="6" t="str">
        <f t="shared" si="86"/>
        <v>module=xmhlth</v>
      </c>
    </row>
    <row r="1662" spans="1:7" ht="30" customHeight="1">
      <c r="A1662" s="3" t="s">
        <v>4912</v>
      </c>
      <c r="B1662" s="3" t="s">
        <v>2</v>
      </c>
      <c r="C1662" s="3" t="s">
        <v>6577</v>
      </c>
      <c r="D1662" s="3" t="s">
        <v>8230</v>
      </c>
      <c r="E1662" s="12" t="s">
        <v>10171</v>
      </c>
      <c r="F1662" s="6" t="str">
        <f t="shared" si="85"/>
        <v>module=mhlth</v>
      </c>
      <c r="G1662" s="6" t="str">
        <f t="shared" si="86"/>
        <v>module=xmhlth</v>
      </c>
    </row>
    <row r="1663" spans="1:7" ht="30" customHeight="1">
      <c r="A1663" s="3" t="s">
        <v>4912</v>
      </c>
      <c r="B1663" s="3" t="s">
        <v>2</v>
      </c>
      <c r="C1663" s="3" t="s">
        <v>6578</v>
      </c>
      <c r="D1663" s="3" t="s">
        <v>8231</v>
      </c>
      <c r="E1663" s="12" t="s">
        <v>10172</v>
      </c>
      <c r="F1663" s="6" t="str">
        <f t="shared" si="85"/>
        <v>module=mhlth</v>
      </c>
      <c r="G1663" s="6" t="str">
        <f t="shared" si="86"/>
        <v>module=xmhlth</v>
      </c>
    </row>
    <row r="1664" spans="1:7" ht="30" customHeight="1">
      <c r="A1664" s="3" t="s">
        <v>4912</v>
      </c>
      <c r="B1664" s="3" t="s">
        <v>2</v>
      </c>
      <c r="C1664" s="3" t="s">
        <v>6579</v>
      </c>
      <c r="D1664" s="3" t="s">
        <v>8232</v>
      </c>
      <c r="E1664" s="12" t="s">
        <v>10173</v>
      </c>
      <c r="F1664" s="6" t="str">
        <f t="shared" si="85"/>
        <v>module=mhlth</v>
      </c>
      <c r="G1664" s="6" t="str">
        <f t="shared" si="86"/>
        <v>module=xmhlth</v>
      </c>
    </row>
    <row r="1665" spans="1:7" ht="30" customHeight="1">
      <c r="A1665" s="3" t="s">
        <v>4912</v>
      </c>
      <c r="B1665" s="3" t="s">
        <v>2</v>
      </c>
      <c r="C1665" s="3" t="s">
        <v>6580</v>
      </c>
      <c r="D1665" s="3" t="s">
        <v>8233</v>
      </c>
      <c r="E1665" s="12" t="s">
        <v>10174</v>
      </c>
      <c r="F1665" s="6" t="str">
        <f t="shared" si="85"/>
        <v>module=mhlth</v>
      </c>
      <c r="G1665" s="6" t="str">
        <f t="shared" si="86"/>
        <v>module=xmhlth</v>
      </c>
    </row>
    <row r="1666" spans="1:7" ht="30" customHeight="1">
      <c r="A1666" s="3" t="s">
        <v>4912</v>
      </c>
      <c r="B1666" s="3" t="s">
        <v>2</v>
      </c>
      <c r="C1666" s="3" t="s">
        <v>6581</v>
      </c>
      <c r="D1666" s="3" t="s">
        <v>8234</v>
      </c>
      <c r="E1666" s="12" t="s">
        <v>10175</v>
      </c>
      <c r="F1666" s="6" t="str">
        <f t="shared" si="85"/>
        <v>module=mhlth</v>
      </c>
      <c r="G1666" s="6" t="str">
        <f t="shared" si="86"/>
        <v>module=xmhlth</v>
      </c>
    </row>
    <row r="1667" spans="1:7" ht="30" customHeight="1">
      <c r="A1667" s="3" t="s">
        <v>4912</v>
      </c>
      <c r="B1667" s="3" t="s">
        <v>2</v>
      </c>
      <c r="C1667" s="3" t="s">
        <v>6582</v>
      </c>
      <c r="D1667" s="3" t="s">
        <v>8235</v>
      </c>
      <c r="E1667" s="12" t="s">
        <v>10176</v>
      </c>
      <c r="F1667" s="6" t="str">
        <f t="shared" si="85"/>
        <v>module=mhlth</v>
      </c>
      <c r="G1667" s="6" t="str">
        <f t="shared" si="86"/>
        <v>module=xmhlth</v>
      </c>
    </row>
    <row r="1668" spans="1:7" ht="30" customHeight="1">
      <c r="A1668" s="3" t="s">
        <v>4912</v>
      </c>
      <c r="B1668" s="3" t="s">
        <v>2</v>
      </c>
      <c r="C1668" s="3" t="s">
        <v>6583</v>
      </c>
      <c r="D1668" s="3" t="s">
        <v>8236</v>
      </c>
      <c r="E1668" s="12" t="s">
        <v>10177</v>
      </c>
      <c r="F1668" s="6" t="str">
        <f t="shared" si="85"/>
        <v>module=mhlth</v>
      </c>
      <c r="G1668" s="6" t="str">
        <f t="shared" si="86"/>
        <v>module=xmhlth</v>
      </c>
    </row>
    <row r="1669" spans="1:7" ht="30" customHeight="1">
      <c r="A1669" s="3" t="s">
        <v>4912</v>
      </c>
      <c r="B1669" s="3" t="s">
        <v>2</v>
      </c>
      <c r="C1669" s="3" t="s">
        <v>6584</v>
      </c>
      <c r="D1669" s="3" t="s">
        <v>8237</v>
      </c>
      <c r="E1669" s="12" t="s">
        <v>10178</v>
      </c>
      <c r="F1669" s="6" t="str">
        <f t="shared" si="85"/>
        <v>module=mhlth</v>
      </c>
      <c r="G1669" s="6" t="str">
        <f t="shared" si="86"/>
        <v>module=xmhlth</v>
      </c>
    </row>
    <row r="1670" spans="1:7" ht="30" customHeight="1">
      <c r="A1670" s="3" t="s">
        <v>4912</v>
      </c>
      <c r="B1670" s="3" t="s">
        <v>2</v>
      </c>
      <c r="C1670" s="3" t="s">
        <v>6585</v>
      </c>
      <c r="D1670" s="3" t="s">
        <v>8238</v>
      </c>
      <c r="E1670" s="12" t="s">
        <v>10179</v>
      </c>
      <c r="F1670" s="6" t="str">
        <f t="shared" ref="F1670:F1701" si="87">HYPERLINK("http://www.ssc.wisc.edu/wlsresearch/documentation/waves/?wave=wls92&amp;module=mhlth","module=mhlth")</f>
        <v>module=mhlth</v>
      </c>
      <c r="G1670" s="6" t="str">
        <f t="shared" ref="G1670:G1678" si="88">HYPERLINK("http://www.ssc.wisc.edu/wlsresearch/documentation/waves/?wave=wls94&amp;module=xmhlth","module=xmhlth")</f>
        <v>module=xmhlth</v>
      </c>
    </row>
    <row r="1671" spans="1:7" ht="30" customHeight="1">
      <c r="A1671" s="3" t="s">
        <v>4912</v>
      </c>
      <c r="B1671" s="3" t="s">
        <v>2</v>
      </c>
      <c r="C1671" s="3" t="s">
        <v>6586</v>
      </c>
      <c r="D1671" s="3" t="s">
        <v>8239</v>
      </c>
      <c r="E1671" s="12" t="s">
        <v>10180</v>
      </c>
      <c r="F1671" s="6" t="str">
        <f t="shared" si="87"/>
        <v>module=mhlth</v>
      </c>
      <c r="G1671" s="6" t="str">
        <f t="shared" si="88"/>
        <v>module=xmhlth</v>
      </c>
    </row>
    <row r="1672" spans="1:7" ht="30" customHeight="1">
      <c r="A1672" s="3" t="s">
        <v>4912</v>
      </c>
      <c r="B1672" s="3" t="s">
        <v>2</v>
      </c>
      <c r="C1672" s="3" t="s">
        <v>6587</v>
      </c>
      <c r="D1672" s="3" t="s">
        <v>8240</v>
      </c>
      <c r="E1672" s="12" t="s">
        <v>10181</v>
      </c>
      <c r="F1672" s="6" t="str">
        <f t="shared" si="87"/>
        <v>module=mhlth</v>
      </c>
      <c r="G1672" s="6" t="str">
        <f t="shared" si="88"/>
        <v>module=xmhlth</v>
      </c>
    </row>
    <row r="1673" spans="1:7" ht="30" customHeight="1">
      <c r="A1673" s="3" t="s">
        <v>4912</v>
      </c>
      <c r="B1673" s="3" t="s">
        <v>2</v>
      </c>
      <c r="C1673" s="3" t="s">
        <v>6588</v>
      </c>
      <c r="D1673" s="3" t="s">
        <v>8241</v>
      </c>
      <c r="E1673" s="12" t="s">
        <v>10182</v>
      </c>
      <c r="F1673" s="6" t="str">
        <f t="shared" si="87"/>
        <v>module=mhlth</v>
      </c>
      <c r="G1673" s="6" t="str">
        <f t="shared" si="88"/>
        <v>module=xmhlth</v>
      </c>
    </row>
    <row r="1674" spans="1:7" ht="30" customHeight="1">
      <c r="A1674" s="3" t="s">
        <v>4912</v>
      </c>
      <c r="B1674" s="3" t="s">
        <v>2</v>
      </c>
      <c r="C1674" s="3" t="s">
        <v>6589</v>
      </c>
      <c r="D1674" s="3" t="s">
        <v>8242</v>
      </c>
      <c r="E1674" s="12" t="s">
        <v>10183</v>
      </c>
      <c r="F1674" s="6" t="str">
        <f t="shared" si="87"/>
        <v>module=mhlth</v>
      </c>
      <c r="G1674" s="6" t="str">
        <f t="shared" si="88"/>
        <v>module=xmhlth</v>
      </c>
    </row>
    <row r="1675" spans="1:7" ht="30" customHeight="1">
      <c r="A1675" s="3" t="s">
        <v>4912</v>
      </c>
      <c r="B1675" s="3" t="s">
        <v>2</v>
      </c>
      <c r="C1675" s="3" t="s">
        <v>6590</v>
      </c>
      <c r="D1675" s="3" t="s">
        <v>8243</v>
      </c>
      <c r="E1675" s="12" t="s">
        <v>10184</v>
      </c>
      <c r="F1675" s="6" t="str">
        <f t="shared" si="87"/>
        <v>module=mhlth</v>
      </c>
      <c r="G1675" s="6" t="str">
        <f t="shared" si="88"/>
        <v>module=xmhlth</v>
      </c>
    </row>
    <row r="1676" spans="1:7" ht="30" customHeight="1">
      <c r="A1676" s="3" t="s">
        <v>4912</v>
      </c>
      <c r="B1676" s="3" t="s">
        <v>2</v>
      </c>
      <c r="C1676" s="3" t="s">
        <v>6591</v>
      </c>
      <c r="D1676" s="3" t="s">
        <v>8244</v>
      </c>
      <c r="E1676" s="12" t="s">
        <v>10185</v>
      </c>
      <c r="F1676" s="6" t="str">
        <f t="shared" si="87"/>
        <v>module=mhlth</v>
      </c>
      <c r="G1676" s="6" t="str">
        <f t="shared" si="88"/>
        <v>module=xmhlth</v>
      </c>
    </row>
    <row r="1677" spans="1:7" ht="30" customHeight="1">
      <c r="A1677" s="3" t="s">
        <v>4912</v>
      </c>
      <c r="B1677" s="3" t="s">
        <v>2</v>
      </c>
      <c r="C1677" s="3" t="s">
        <v>6592</v>
      </c>
      <c r="D1677" s="3" t="s">
        <v>8245</v>
      </c>
      <c r="E1677" s="12" t="s">
        <v>10186</v>
      </c>
      <c r="F1677" s="6" t="str">
        <f t="shared" si="87"/>
        <v>module=mhlth</v>
      </c>
      <c r="G1677" s="6" t="str">
        <f t="shared" si="88"/>
        <v>module=xmhlth</v>
      </c>
    </row>
    <row r="1678" spans="1:7" ht="30" customHeight="1">
      <c r="A1678" s="3" t="s">
        <v>4912</v>
      </c>
      <c r="B1678" s="3" t="s">
        <v>2</v>
      </c>
      <c r="C1678" s="3" t="s">
        <v>6593</v>
      </c>
      <c r="D1678" s="3" t="s">
        <v>8246</v>
      </c>
      <c r="E1678" s="12" t="s">
        <v>10187</v>
      </c>
      <c r="F1678" s="6" t="str">
        <f t="shared" si="87"/>
        <v>module=mhlth</v>
      </c>
      <c r="G1678" s="6" t="str">
        <f t="shared" si="88"/>
        <v>module=xmhlth</v>
      </c>
    </row>
    <row r="1679" spans="1:7" ht="30" customHeight="1">
      <c r="A1679" s="3" t="s">
        <v>4912</v>
      </c>
      <c r="B1679" s="3" t="s">
        <v>3</v>
      </c>
      <c r="C1679" s="3" t="s">
        <v>6594</v>
      </c>
      <c r="D1679" s="3" t="s">
        <v>6594</v>
      </c>
      <c r="E1679" s="12" t="s">
        <v>10188</v>
      </c>
      <c r="F1679" s="6" t="str">
        <f t="shared" si="87"/>
        <v>module=mhlth</v>
      </c>
      <c r="G1679" s="3" t="s">
        <v>114</v>
      </c>
    </row>
    <row r="1680" spans="1:7" ht="30" customHeight="1">
      <c r="A1680" s="3" t="s">
        <v>4912</v>
      </c>
      <c r="B1680" s="3" t="s">
        <v>3</v>
      </c>
      <c r="C1680" s="3" t="s">
        <v>6595</v>
      </c>
      <c r="D1680" s="3" t="s">
        <v>6595</v>
      </c>
      <c r="E1680" s="12" t="s">
        <v>10189</v>
      </c>
      <c r="F1680" s="6" t="str">
        <f t="shared" si="87"/>
        <v>module=mhlth</v>
      </c>
      <c r="G1680" s="3" t="s">
        <v>114</v>
      </c>
    </row>
    <row r="1681" spans="1:7" ht="30" customHeight="1">
      <c r="A1681" s="3" t="s">
        <v>4912</v>
      </c>
      <c r="B1681" s="3" t="s">
        <v>3</v>
      </c>
      <c r="C1681" s="3" t="s">
        <v>6596</v>
      </c>
      <c r="D1681" s="3" t="s">
        <v>6596</v>
      </c>
      <c r="E1681" s="12" t="s">
        <v>10190</v>
      </c>
      <c r="F1681" s="6" t="str">
        <f t="shared" si="87"/>
        <v>module=mhlth</v>
      </c>
      <c r="G1681" s="3" t="s">
        <v>114</v>
      </c>
    </row>
    <row r="1682" spans="1:7" ht="30" customHeight="1">
      <c r="A1682" s="3" t="s">
        <v>4912</v>
      </c>
      <c r="B1682" s="3" t="s">
        <v>3</v>
      </c>
      <c r="C1682" s="3" t="s">
        <v>6597</v>
      </c>
      <c r="D1682" s="3" t="s">
        <v>6597</v>
      </c>
      <c r="E1682" s="12" t="s">
        <v>10191</v>
      </c>
      <c r="F1682" s="6" t="str">
        <f t="shared" si="87"/>
        <v>module=mhlth</v>
      </c>
      <c r="G1682" s="3" t="s">
        <v>114</v>
      </c>
    </row>
    <row r="1683" spans="1:7" ht="30" customHeight="1">
      <c r="A1683" s="3" t="s">
        <v>4912</v>
      </c>
      <c r="B1683" s="3" t="s">
        <v>3</v>
      </c>
      <c r="C1683" s="3" t="s">
        <v>6598</v>
      </c>
      <c r="D1683" s="3" t="s">
        <v>6598</v>
      </c>
      <c r="E1683" s="12" t="s">
        <v>10192</v>
      </c>
      <c r="F1683" s="6" t="str">
        <f t="shared" si="87"/>
        <v>module=mhlth</v>
      </c>
      <c r="G1683" s="3" t="s">
        <v>114</v>
      </c>
    </row>
    <row r="1684" spans="1:7" ht="30" customHeight="1">
      <c r="A1684" s="3" t="s">
        <v>4912</v>
      </c>
      <c r="B1684" s="3" t="s">
        <v>3</v>
      </c>
      <c r="C1684" s="3" t="s">
        <v>6599</v>
      </c>
      <c r="D1684" s="3" t="s">
        <v>6599</v>
      </c>
      <c r="E1684" s="12" t="s">
        <v>10193</v>
      </c>
      <c r="F1684" s="6" t="str">
        <f t="shared" si="87"/>
        <v>module=mhlth</v>
      </c>
      <c r="G1684" s="3" t="s">
        <v>114</v>
      </c>
    </row>
    <row r="1685" spans="1:7" ht="30" customHeight="1">
      <c r="A1685" s="3" t="s">
        <v>4912</v>
      </c>
      <c r="B1685" s="3" t="s">
        <v>3</v>
      </c>
      <c r="C1685" s="3" t="s">
        <v>6600</v>
      </c>
      <c r="D1685" s="3" t="s">
        <v>6600</v>
      </c>
      <c r="E1685" s="12" t="s">
        <v>10194</v>
      </c>
      <c r="F1685" s="6" t="str">
        <f t="shared" si="87"/>
        <v>module=mhlth</v>
      </c>
      <c r="G1685" s="3" t="s">
        <v>114</v>
      </c>
    </row>
    <row r="1686" spans="1:7" ht="30" customHeight="1">
      <c r="A1686" s="3" t="s">
        <v>4912</v>
      </c>
      <c r="B1686" s="3" t="s">
        <v>3</v>
      </c>
      <c r="C1686" s="3" t="s">
        <v>6601</v>
      </c>
      <c r="D1686" s="3" t="s">
        <v>6601</v>
      </c>
      <c r="E1686" s="12" t="s">
        <v>10195</v>
      </c>
      <c r="F1686" s="6" t="str">
        <f t="shared" si="87"/>
        <v>module=mhlth</v>
      </c>
      <c r="G1686" s="3" t="s">
        <v>114</v>
      </c>
    </row>
    <row r="1687" spans="1:7" ht="30" customHeight="1">
      <c r="A1687" s="3" t="s">
        <v>4912</v>
      </c>
      <c r="B1687" s="3" t="s">
        <v>3</v>
      </c>
      <c r="C1687" s="3" t="s">
        <v>6602</v>
      </c>
      <c r="D1687" s="3" t="s">
        <v>6602</v>
      </c>
      <c r="E1687" s="12" t="s">
        <v>10196</v>
      </c>
      <c r="F1687" s="6" t="str">
        <f t="shared" si="87"/>
        <v>module=mhlth</v>
      </c>
      <c r="G1687" s="3" t="s">
        <v>114</v>
      </c>
    </row>
    <row r="1688" spans="1:7" ht="30" customHeight="1">
      <c r="A1688" s="3" t="s">
        <v>4912</v>
      </c>
      <c r="B1688" s="3" t="s">
        <v>3</v>
      </c>
      <c r="C1688" s="3" t="s">
        <v>6603</v>
      </c>
      <c r="D1688" s="3" t="s">
        <v>6603</v>
      </c>
      <c r="E1688" s="12" t="s">
        <v>10197</v>
      </c>
      <c r="F1688" s="6" t="str">
        <f t="shared" si="87"/>
        <v>module=mhlth</v>
      </c>
      <c r="G1688" s="3" t="s">
        <v>114</v>
      </c>
    </row>
    <row r="1689" spans="1:7" ht="30" customHeight="1">
      <c r="A1689" s="3" t="s">
        <v>4912</v>
      </c>
      <c r="B1689" s="3" t="s">
        <v>3</v>
      </c>
      <c r="C1689" s="3" t="s">
        <v>6604</v>
      </c>
      <c r="D1689" s="3" t="s">
        <v>6604</v>
      </c>
      <c r="E1689" s="12" t="s">
        <v>10198</v>
      </c>
      <c r="F1689" s="6" t="str">
        <f t="shared" si="87"/>
        <v>module=mhlth</v>
      </c>
      <c r="G1689" s="3" t="s">
        <v>114</v>
      </c>
    </row>
    <row r="1690" spans="1:7" ht="30" customHeight="1">
      <c r="A1690" s="3" t="s">
        <v>4912</v>
      </c>
      <c r="B1690" s="3" t="s">
        <v>3</v>
      </c>
      <c r="C1690" s="3" t="s">
        <v>6605</v>
      </c>
      <c r="D1690" s="3" t="s">
        <v>6605</v>
      </c>
      <c r="E1690" s="12" t="s">
        <v>10199</v>
      </c>
      <c r="F1690" s="6" t="str">
        <f t="shared" si="87"/>
        <v>module=mhlth</v>
      </c>
      <c r="G1690" s="3" t="s">
        <v>114</v>
      </c>
    </row>
    <row r="1691" spans="1:7" ht="30" customHeight="1">
      <c r="A1691" s="3" t="s">
        <v>4912</v>
      </c>
      <c r="B1691" s="3" t="s">
        <v>3</v>
      </c>
      <c r="C1691" s="3" t="s">
        <v>6606</v>
      </c>
      <c r="D1691" s="3" t="s">
        <v>6606</v>
      </c>
      <c r="E1691" s="12" t="s">
        <v>10200</v>
      </c>
      <c r="F1691" s="6" t="str">
        <f t="shared" si="87"/>
        <v>module=mhlth</v>
      </c>
      <c r="G1691" s="3" t="s">
        <v>114</v>
      </c>
    </row>
    <row r="1692" spans="1:7" ht="30" customHeight="1">
      <c r="A1692" s="3" t="s">
        <v>4912</v>
      </c>
      <c r="B1692" s="3" t="s">
        <v>3</v>
      </c>
      <c r="C1692" s="3" t="s">
        <v>6607</v>
      </c>
      <c r="D1692" s="3" t="s">
        <v>6607</v>
      </c>
      <c r="E1692" s="12" t="s">
        <v>10201</v>
      </c>
      <c r="F1692" s="6" t="str">
        <f t="shared" si="87"/>
        <v>module=mhlth</v>
      </c>
      <c r="G1692" s="3" t="s">
        <v>114</v>
      </c>
    </row>
    <row r="1693" spans="1:7" ht="30" customHeight="1">
      <c r="A1693" s="3" t="s">
        <v>4912</v>
      </c>
      <c r="B1693" s="3" t="s">
        <v>3</v>
      </c>
      <c r="C1693" s="3" t="s">
        <v>6608</v>
      </c>
      <c r="D1693" s="3" t="s">
        <v>6608</v>
      </c>
      <c r="E1693" s="12" t="s">
        <v>10202</v>
      </c>
      <c r="F1693" s="6" t="str">
        <f t="shared" si="87"/>
        <v>module=mhlth</v>
      </c>
      <c r="G1693" s="3" t="s">
        <v>114</v>
      </c>
    </row>
    <row r="1694" spans="1:7" ht="30" customHeight="1">
      <c r="A1694" s="3" t="s">
        <v>4912</v>
      </c>
      <c r="B1694" s="3" t="s">
        <v>3</v>
      </c>
      <c r="C1694" s="3" t="s">
        <v>6609</v>
      </c>
      <c r="D1694" s="3" t="s">
        <v>6609</v>
      </c>
      <c r="E1694" s="12" t="s">
        <v>10203</v>
      </c>
      <c r="F1694" s="6" t="str">
        <f t="shared" si="87"/>
        <v>module=mhlth</v>
      </c>
      <c r="G1694" s="3" t="s">
        <v>114</v>
      </c>
    </row>
    <row r="1695" spans="1:7" ht="30" customHeight="1">
      <c r="A1695" s="3" t="s">
        <v>4912</v>
      </c>
      <c r="B1695" s="3" t="s">
        <v>3</v>
      </c>
      <c r="C1695" s="3" t="s">
        <v>6610</v>
      </c>
      <c r="D1695" s="3" t="s">
        <v>6610</v>
      </c>
      <c r="E1695" s="12" t="s">
        <v>10204</v>
      </c>
      <c r="F1695" s="6" t="str">
        <f t="shared" si="87"/>
        <v>module=mhlth</v>
      </c>
      <c r="G1695" s="3" t="s">
        <v>114</v>
      </c>
    </row>
    <row r="1696" spans="1:7" ht="30" customHeight="1">
      <c r="A1696" s="3" t="s">
        <v>4912</v>
      </c>
      <c r="B1696" s="3" t="s">
        <v>3</v>
      </c>
      <c r="C1696" s="3" t="s">
        <v>6611</v>
      </c>
      <c r="D1696" s="3" t="s">
        <v>6611</v>
      </c>
      <c r="E1696" s="12" t="s">
        <v>10205</v>
      </c>
      <c r="F1696" s="6" t="str">
        <f t="shared" si="87"/>
        <v>module=mhlth</v>
      </c>
      <c r="G1696" s="3" t="s">
        <v>114</v>
      </c>
    </row>
    <row r="1697" spans="1:7" ht="30" customHeight="1">
      <c r="A1697" s="3" t="s">
        <v>4912</v>
      </c>
      <c r="B1697" s="3" t="s">
        <v>3</v>
      </c>
      <c r="C1697" s="3" t="s">
        <v>6612</v>
      </c>
      <c r="D1697" s="3" t="s">
        <v>6612</v>
      </c>
      <c r="E1697" s="12" t="s">
        <v>10206</v>
      </c>
      <c r="F1697" s="6" t="str">
        <f t="shared" si="87"/>
        <v>module=mhlth</v>
      </c>
      <c r="G1697" s="3" t="s">
        <v>114</v>
      </c>
    </row>
    <row r="1698" spans="1:7" ht="30" customHeight="1">
      <c r="A1698" s="3" t="s">
        <v>4912</v>
      </c>
      <c r="B1698" s="3" t="s">
        <v>3</v>
      </c>
      <c r="C1698" s="3" t="s">
        <v>6613</v>
      </c>
      <c r="D1698" s="3" t="s">
        <v>6613</v>
      </c>
      <c r="E1698" s="12" t="s">
        <v>10207</v>
      </c>
      <c r="F1698" s="6" t="str">
        <f t="shared" si="87"/>
        <v>module=mhlth</v>
      </c>
      <c r="G1698" s="3" t="s">
        <v>114</v>
      </c>
    </row>
    <row r="1699" spans="1:7" ht="30" customHeight="1">
      <c r="A1699" s="3" t="s">
        <v>4912</v>
      </c>
      <c r="B1699" s="3" t="s">
        <v>3</v>
      </c>
      <c r="C1699" s="3" t="s">
        <v>6614</v>
      </c>
      <c r="D1699" s="3" t="s">
        <v>6614</v>
      </c>
      <c r="E1699" s="12" t="s">
        <v>10208</v>
      </c>
      <c r="F1699" s="6" t="str">
        <f t="shared" si="87"/>
        <v>module=mhlth</v>
      </c>
      <c r="G1699" s="3" t="s">
        <v>114</v>
      </c>
    </row>
    <row r="1700" spans="1:7" ht="30" customHeight="1">
      <c r="A1700" s="3" t="s">
        <v>4912</v>
      </c>
      <c r="B1700" s="3" t="s">
        <v>3</v>
      </c>
      <c r="C1700" s="3" t="s">
        <v>6615</v>
      </c>
      <c r="D1700" s="3" t="s">
        <v>6615</v>
      </c>
      <c r="E1700" s="12" t="s">
        <v>10209</v>
      </c>
      <c r="F1700" s="6" t="str">
        <f t="shared" si="87"/>
        <v>module=mhlth</v>
      </c>
      <c r="G1700" s="3" t="s">
        <v>114</v>
      </c>
    </row>
    <row r="1701" spans="1:7" ht="30" customHeight="1">
      <c r="A1701" s="3" t="s">
        <v>4912</v>
      </c>
      <c r="B1701" s="3" t="s">
        <v>3</v>
      </c>
      <c r="C1701" s="3" t="s">
        <v>6616</v>
      </c>
      <c r="D1701" s="3" t="s">
        <v>6616</v>
      </c>
      <c r="E1701" s="12" t="s">
        <v>10210</v>
      </c>
      <c r="F1701" s="6" t="str">
        <f t="shared" si="87"/>
        <v>module=mhlth</v>
      </c>
      <c r="G1701" s="3" t="s">
        <v>114</v>
      </c>
    </row>
    <row r="1702" spans="1:7" ht="30" customHeight="1">
      <c r="A1702" s="3" t="s">
        <v>4912</v>
      </c>
      <c r="B1702" s="3" t="s">
        <v>3</v>
      </c>
      <c r="C1702" s="3" t="s">
        <v>6617</v>
      </c>
      <c r="D1702" s="3" t="s">
        <v>6617</v>
      </c>
      <c r="E1702" s="12" t="s">
        <v>10211</v>
      </c>
      <c r="F1702" s="6" t="str">
        <f t="shared" ref="F1702:F1725" si="89">HYPERLINK("http://www.ssc.wisc.edu/wlsresearch/documentation/waves/?wave=wls92&amp;module=mhlth","module=mhlth")</f>
        <v>module=mhlth</v>
      </c>
      <c r="G1702" s="3" t="s">
        <v>114</v>
      </c>
    </row>
    <row r="1703" spans="1:7" ht="30" customHeight="1">
      <c r="A1703" s="3" t="s">
        <v>4912</v>
      </c>
      <c r="B1703" s="3" t="s">
        <v>3</v>
      </c>
      <c r="C1703" s="3" t="s">
        <v>6618</v>
      </c>
      <c r="D1703" s="3" t="s">
        <v>6618</v>
      </c>
      <c r="E1703" s="12" t="s">
        <v>10212</v>
      </c>
      <c r="F1703" s="6" t="str">
        <f t="shared" si="89"/>
        <v>module=mhlth</v>
      </c>
      <c r="G1703" s="3" t="s">
        <v>114</v>
      </c>
    </row>
    <row r="1704" spans="1:7" ht="30" customHeight="1">
      <c r="A1704" s="3" t="s">
        <v>4912</v>
      </c>
      <c r="B1704" s="3" t="s">
        <v>3</v>
      </c>
      <c r="C1704" s="3" t="s">
        <v>6619</v>
      </c>
      <c r="D1704" s="3" t="s">
        <v>6619</v>
      </c>
      <c r="E1704" s="12" t="s">
        <v>10213</v>
      </c>
      <c r="F1704" s="6" t="str">
        <f t="shared" si="89"/>
        <v>module=mhlth</v>
      </c>
      <c r="G1704" s="3" t="s">
        <v>114</v>
      </c>
    </row>
    <row r="1705" spans="1:7" ht="30" customHeight="1">
      <c r="A1705" s="3" t="s">
        <v>4912</v>
      </c>
      <c r="B1705" s="3" t="s">
        <v>3</v>
      </c>
      <c r="C1705" s="3" t="s">
        <v>6620</v>
      </c>
      <c r="D1705" s="3" t="s">
        <v>6620</v>
      </c>
      <c r="E1705" s="12" t="s">
        <v>10214</v>
      </c>
      <c r="F1705" s="6" t="str">
        <f t="shared" si="89"/>
        <v>module=mhlth</v>
      </c>
      <c r="G1705" s="3" t="s">
        <v>114</v>
      </c>
    </row>
    <row r="1706" spans="1:7" ht="30" customHeight="1">
      <c r="A1706" s="3" t="s">
        <v>4912</v>
      </c>
      <c r="B1706" s="3" t="s">
        <v>3</v>
      </c>
      <c r="C1706" s="3" t="s">
        <v>6621</v>
      </c>
      <c r="D1706" s="3" t="s">
        <v>6621</v>
      </c>
      <c r="E1706" s="12" t="s">
        <v>10215</v>
      </c>
      <c r="F1706" s="6" t="str">
        <f t="shared" si="89"/>
        <v>module=mhlth</v>
      </c>
      <c r="G1706" s="3" t="s">
        <v>114</v>
      </c>
    </row>
    <row r="1707" spans="1:7" ht="30" customHeight="1">
      <c r="A1707" s="3" t="s">
        <v>4912</v>
      </c>
      <c r="B1707" s="3" t="s">
        <v>3</v>
      </c>
      <c r="C1707" s="3" t="s">
        <v>6622</v>
      </c>
      <c r="D1707" s="3" t="s">
        <v>6622</v>
      </c>
      <c r="E1707" s="12" t="s">
        <v>10216</v>
      </c>
      <c r="F1707" s="6" t="str">
        <f t="shared" si="89"/>
        <v>module=mhlth</v>
      </c>
      <c r="G1707" s="3" t="s">
        <v>114</v>
      </c>
    </row>
    <row r="1708" spans="1:7" ht="30" customHeight="1">
      <c r="A1708" s="3" t="s">
        <v>4912</v>
      </c>
      <c r="B1708" s="3" t="s">
        <v>3</v>
      </c>
      <c r="C1708" s="3" t="s">
        <v>6623</v>
      </c>
      <c r="D1708" s="3" t="s">
        <v>6623</v>
      </c>
      <c r="E1708" s="12" t="s">
        <v>10217</v>
      </c>
      <c r="F1708" s="6" t="str">
        <f t="shared" si="89"/>
        <v>module=mhlth</v>
      </c>
      <c r="G1708" s="3" t="s">
        <v>114</v>
      </c>
    </row>
    <row r="1709" spans="1:7" ht="30" customHeight="1">
      <c r="A1709" s="3" t="s">
        <v>4912</v>
      </c>
      <c r="B1709" s="3" t="s">
        <v>3</v>
      </c>
      <c r="C1709" s="3" t="s">
        <v>6624</v>
      </c>
      <c r="D1709" s="3" t="s">
        <v>6624</v>
      </c>
      <c r="E1709" s="12" t="s">
        <v>10218</v>
      </c>
      <c r="F1709" s="6" t="str">
        <f t="shared" si="89"/>
        <v>module=mhlth</v>
      </c>
      <c r="G1709" s="3" t="s">
        <v>114</v>
      </c>
    </row>
    <row r="1710" spans="1:7" ht="30" customHeight="1">
      <c r="A1710" s="3" t="s">
        <v>4912</v>
      </c>
      <c r="B1710" s="3" t="s">
        <v>3</v>
      </c>
      <c r="C1710" s="3" t="s">
        <v>6625</v>
      </c>
      <c r="D1710" s="3" t="s">
        <v>6625</v>
      </c>
      <c r="E1710" s="12" t="s">
        <v>10219</v>
      </c>
      <c r="F1710" s="6" t="str">
        <f t="shared" si="89"/>
        <v>module=mhlth</v>
      </c>
      <c r="G1710" s="3" t="s">
        <v>114</v>
      </c>
    </row>
    <row r="1711" spans="1:7" ht="30" customHeight="1">
      <c r="A1711" s="3" t="s">
        <v>4912</v>
      </c>
      <c r="B1711" s="3" t="s">
        <v>3</v>
      </c>
      <c r="C1711" s="3" t="s">
        <v>6626</v>
      </c>
      <c r="D1711" s="3" t="s">
        <v>6626</v>
      </c>
      <c r="E1711" s="12" t="s">
        <v>10220</v>
      </c>
      <c r="F1711" s="6" t="str">
        <f t="shared" si="89"/>
        <v>module=mhlth</v>
      </c>
      <c r="G1711" s="3" t="s">
        <v>114</v>
      </c>
    </row>
    <row r="1712" spans="1:7" ht="30" customHeight="1">
      <c r="A1712" s="3" t="s">
        <v>4912</v>
      </c>
      <c r="B1712" s="3" t="s">
        <v>3</v>
      </c>
      <c r="C1712" s="3" t="s">
        <v>6627</v>
      </c>
      <c r="D1712" s="3" t="s">
        <v>6627</v>
      </c>
      <c r="E1712" s="12" t="s">
        <v>10221</v>
      </c>
      <c r="F1712" s="6" t="str">
        <f t="shared" si="89"/>
        <v>module=mhlth</v>
      </c>
      <c r="G1712" s="3" t="s">
        <v>114</v>
      </c>
    </row>
    <row r="1713" spans="1:7" ht="30" customHeight="1">
      <c r="A1713" s="3" t="s">
        <v>4912</v>
      </c>
      <c r="B1713" s="3" t="s">
        <v>3</v>
      </c>
      <c r="C1713" s="3" t="s">
        <v>6628</v>
      </c>
      <c r="D1713" s="3" t="s">
        <v>6628</v>
      </c>
      <c r="E1713" s="12" t="s">
        <v>10222</v>
      </c>
      <c r="F1713" s="6" t="str">
        <f t="shared" si="89"/>
        <v>module=mhlth</v>
      </c>
      <c r="G1713" s="3" t="s">
        <v>114</v>
      </c>
    </row>
    <row r="1714" spans="1:7" ht="30" customHeight="1">
      <c r="A1714" s="3" t="s">
        <v>4912</v>
      </c>
      <c r="B1714" s="3" t="s">
        <v>3</v>
      </c>
      <c r="C1714" s="3" t="s">
        <v>6629</v>
      </c>
      <c r="D1714" s="3" t="s">
        <v>6629</v>
      </c>
      <c r="E1714" s="12" t="s">
        <v>10223</v>
      </c>
      <c r="F1714" s="6" t="str">
        <f t="shared" si="89"/>
        <v>module=mhlth</v>
      </c>
      <c r="G1714" s="3" t="s">
        <v>114</v>
      </c>
    </row>
    <row r="1715" spans="1:7" ht="30" customHeight="1">
      <c r="A1715" s="3" t="s">
        <v>4912</v>
      </c>
      <c r="B1715" s="3" t="s">
        <v>3</v>
      </c>
      <c r="C1715" s="3" t="s">
        <v>6630</v>
      </c>
      <c r="D1715" s="3" t="s">
        <v>6630</v>
      </c>
      <c r="E1715" s="12" t="s">
        <v>10224</v>
      </c>
      <c r="F1715" s="6" t="str">
        <f t="shared" si="89"/>
        <v>module=mhlth</v>
      </c>
      <c r="G1715" s="3" t="s">
        <v>114</v>
      </c>
    </row>
    <row r="1716" spans="1:7" ht="30" customHeight="1">
      <c r="A1716" s="3" t="s">
        <v>4912</v>
      </c>
      <c r="B1716" s="3" t="s">
        <v>3</v>
      </c>
      <c r="C1716" s="3" t="s">
        <v>6631</v>
      </c>
      <c r="D1716" s="3" t="s">
        <v>6631</v>
      </c>
      <c r="E1716" s="12" t="s">
        <v>10225</v>
      </c>
      <c r="F1716" s="6" t="str">
        <f t="shared" si="89"/>
        <v>module=mhlth</v>
      </c>
      <c r="G1716" s="3" t="s">
        <v>114</v>
      </c>
    </row>
    <row r="1717" spans="1:7" ht="30" customHeight="1">
      <c r="A1717" s="3" t="s">
        <v>4912</v>
      </c>
      <c r="B1717" s="3" t="s">
        <v>3</v>
      </c>
      <c r="C1717" s="3" t="s">
        <v>6632</v>
      </c>
      <c r="D1717" s="3" t="s">
        <v>6632</v>
      </c>
      <c r="E1717" s="12" t="s">
        <v>10226</v>
      </c>
      <c r="F1717" s="6" t="str">
        <f t="shared" si="89"/>
        <v>module=mhlth</v>
      </c>
      <c r="G1717" s="3" t="s">
        <v>114</v>
      </c>
    </row>
    <row r="1718" spans="1:7" ht="30" customHeight="1">
      <c r="A1718" s="3" t="s">
        <v>4912</v>
      </c>
      <c r="B1718" s="3" t="s">
        <v>3</v>
      </c>
      <c r="C1718" s="3" t="s">
        <v>6633</v>
      </c>
      <c r="D1718" s="3" t="s">
        <v>6633</v>
      </c>
      <c r="E1718" s="12" t="s">
        <v>10227</v>
      </c>
      <c r="F1718" s="6" t="str">
        <f t="shared" si="89"/>
        <v>module=mhlth</v>
      </c>
      <c r="G1718" s="3" t="s">
        <v>114</v>
      </c>
    </row>
    <row r="1719" spans="1:7" ht="30" customHeight="1">
      <c r="A1719" s="3" t="s">
        <v>4912</v>
      </c>
      <c r="B1719" s="3" t="s">
        <v>3</v>
      </c>
      <c r="C1719" s="3" t="s">
        <v>6634</v>
      </c>
      <c r="D1719" s="3" t="s">
        <v>6634</v>
      </c>
      <c r="E1719" s="12" t="s">
        <v>10228</v>
      </c>
      <c r="F1719" s="6" t="str">
        <f t="shared" si="89"/>
        <v>module=mhlth</v>
      </c>
      <c r="G1719" s="3" t="s">
        <v>114</v>
      </c>
    </row>
    <row r="1720" spans="1:7" ht="30" customHeight="1">
      <c r="A1720" s="3" t="s">
        <v>4912</v>
      </c>
      <c r="B1720" s="3" t="s">
        <v>3</v>
      </c>
      <c r="C1720" s="3" t="s">
        <v>6635</v>
      </c>
      <c r="D1720" s="3" t="s">
        <v>6635</v>
      </c>
      <c r="E1720" s="12" t="s">
        <v>10229</v>
      </c>
      <c r="F1720" s="6" t="str">
        <f t="shared" si="89"/>
        <v>module=mhlth</v>
      </c>
      <c r="G1720" s="3" t="s">
        <v>114</v>
      </c>
    </row>
    <row r="1721" spans="1:7" ht="30" customHeight="1">
      <c r="A1721" s="3" t="s">
        <v>4912</v>
      </c>
      <c r="B1721" s="3" t="s">
        <v>3</v>
      </c>
      <c r="C1721" s="3" t="s">
        <v>6636</v>
      </c>
      <c r="D1721" s="3" t="s">
        <v>6636</v>
      </c>
      <c r="E1721" s="12" t="s">
        <v>10230</v>
      </c>
      <c r="F1721" s="6" t="str">
        <f t="shared" si="89"/>
        <v>module=mhlth</v>
      </c>
      <c r="G1721" s="3" t="s">
        <v>114</v>
      </c>
    </row>
    <row r="1722" spans="1:7" ht="30" customHeight="1">
      <c r="A1722" s="3" t="s">
        <v>4912</v>
      </c>
      <c r="B1722" s="3" t="s">
        <v>3</v>
      </c>
      <c r="C1722" s="3" t="s">
        <v>6637</v>
      </c>
      <c r="D1722" s="3" t="s">
        <v>6637</v>
      </c>
      <c r="E1722" s="12" t="s">
        <v>10231</v>
      </c>
      <c r="F1722" s="6" t="str">
        <f t="shared" si="89"/>
        <v>module=mhlth</v>
      </c>
      <c r="G1722" s="3" t="s">
        <v>114</v>
      </c>
    </row>
    <row r="1723" spans="1:7" ht="30" customHeight="1">
      <c r="A1723" s="3" t="s">
        <v>4912</v>
      </c>
      <c r="B1723" s="3" t="s">
        <v>3</v>
      </c>
      <c r="C1723" s="3" t="s">
        <v>6638</v>
      </c>
      <c r="D1723" s="3" t="s">
        <v>6638</v>
      </c>
      <c r="E1723" s="12" t="s">
        <v>10232</v>
      </c>
      <c r="F1723" s="6" t="str">
        <f t="shared" si="89"/>
        <v>module=mhlth</v>
      </c>
      <c r="G1723" s="3" t="s">
        <v>114</v>
      </c>
    </row>
    <row r="1724" spans="1:7" ht="30" customHeight="1">
      <c r="A1724" s="3" t="s">
        <v>4912</v>
      </c>
      <c r="B1724" s="3" t="s">
        <v>3</v>
      </c>
      <c r="C1724" s="3" t="s">
        <v>6639</v>
      </c>
      <c r="D1724" s="3" t="s">
        <v>6639</v>
      </c>
      <c r="E1724" s="12" t="s">
        <v>10233</v>
      </c>
      <c r="F1724" s="6" t="str">
        <f t="shared" si="89"/>
        <v>module=mhlth</v>
      </c>
      <c r="G1724" s="3" t="s">
        <v>114</v>
      </c>
    </row>
    <row r="1725" spans="1:7" ht="30" customHeight="1">
      <c r="A1725" s="3" t="s">
        <v>4912</v>
      </c>
      <c r="B1725" s="3" t="s">
        <v>3</v>
      </c>
      <c r="C1725" s="3" t="s">
        <v>6640</v>
      </c>
      <c r="D1725" s="3" t="s">
        <v>6640</v>
      </c>
      <c r="E1725" s="12" t="s">
        <v>10234</v>
      </c>
      <c r="F1725" s="6" t="str">
        <f t="shared" si="89"/>
        <v>module=mhlth</v>
      </c>
      <c r="G1725" s="3" t="s">
        <v>114</v>
      </c>
    </row>
    <row r="1726" spans="1:7" ht="30" customHeight="1">
      <c r="A1726" s="3" t="s">
        <v>4912</v>
      </c>
      <c r="B1726" s="3" t="s">
        <v>4</v>
      </c>
      <c r="C1726" s="3" t="s">
        <v>6641</v>
      </c>
      <c r="D1726" s="3" t="s">
        <v>6641</v>
      </c>
      <c r="E1726" s="12" t="s">
        <v>10235</v>
      </c>
      <c r="F1726" s="3" t="s">
        <v>114</v>
      </c>
      <c r="G1726" s="6" t="str">
        <f t="shared" ref="G1726:G1757" si="90">HYPERLINK("http://www.ssc.wisc.edu/wlsresearch/documentation/waves/?wave=wls94&amp;module=xmhlth","module=xmhlth")</f>
        <v>module=xmhlth</v>
      </c>
    </row>
    <row r="1727" spans="1:7" ht="30" customHeight="1">
      <c r="A1727" s="3" t="s">
        <v>4912</v>
      </c>
      <c r="B1727" s="3" t="s">
        <v>4</v>
      </c>
      <c r="C1727" s="3" t="s">
        <v>6642</v>
      </c>
      <c r="D1727" s="3" t="s">
        <v>6642</v>
      </c>
      <c r="E1727" s="12" t="s">
        <v>10236</v>
      </c>
      <c r="F1727" s="3" t="s">
        <v>114</v>
      </c>
      <c r="G1727" s="6" t="str">
        <f t="shared" si="90"/>
        <v>module=xmhlth</v>
      </c>
    </row>
    <row r="1728" spans="1:7" ht="30" customHeight="1">
      <c r="A1728" s="3" t="s">
        <v>4912</v>
      </c>
      <c r="B1728" s="3" t="s">
        <v>4</v>
      </c>
      <c r="C1728" s="3" t="s">
        <v>6643</v>
      </c>
      <c r="D1728" s="3" t="s">
        <v>6643</v>
      </c>
      <c r="E1728" s="12" t="s">
        <v>10237</v>
      </c>
      <c r="F1728" s="3" t="s">
        <v>114</v>
      </c>
      <c r="G1728" s="6" t="str">
        <f t="shared" si="90"/>
        <v>module=xmhlth</v>
      </c>
    </row>
    <row r="1729" spans="1:7" ht="30" customHeight="1">
      <c r="A1729" s="3" t="s">
        <v>4912</v>
      </c>
      <c r="B1729" s="3" t="s">
        <v>4</v>
      </c>
      <c r="C1729" s="3" t="s">
        <v>6644</v>
      </c>
      <c r="D1729" s="3" t="s">
        <v>6644</v>
      </c>
      <c r="E1729" s="12" t="s">
        <v>10238</v>
      </c>
      <c r="F1729" s="3" t="s">
        <v>114</v>
      </c>
      <c r="G1729" s="6" t="str">
        <f t="shared" si="90"/>
        <v>module=xmhlth</v>
      </c>
    </row>
    <row r="1730" spans="1:7" ht="30" customHeight="1">
      <c r="A1730" s="3" t="s">
        <v>4912</v>
      </c>
      <c r="B1730" s="3" t="s">
        <v>4</v>
      </c>
      <c r="C1730" s="3" t="s">
        <v>6645</v>
      </c>
      <c r="D1730" s="3" t="s">
        <v>6645</v>
      </c>
      <c r="E1730" s="12" t="s">
        <v>10239</v>
      </c>
      <c r="F1730" s="3" t="s">
        <v>114</v>
      </c>
      <c r="G1730" s="6" t="str">
        <f t="shared" si="90"/>
        <v>module=xmhlth</v>
      </c>
    </row>
    <row r="1731" spans="1:7" ht="30" customHeight="1">
      <c r="A1731" s="3" t="s">
        <v>4912</v>
      </c>
      <c r="B1731" s="3" t="s">
        <v>4</v>
      </c>
      <c r="C1731" s="3" t="s">
        <v>6646</v>
      </c>
      <c r="D1731" s="3" t="s">
        <v>6646</v>
      </c>
      <c r="E1731" s="12" t="s">
        <v>10240</v>
      </c>
      <c r="F1731" s="3" t="s">
        <v>114</v>
      </c>
      <c r="G1731" s="6" t="str">
        <f t="shared" si="90"/>
        <v>module=xmhlth</v>
      </c>
    </row>
    <row r="1732" spans="1:7" ht="30" customHeight="1">
      <c r="A1732" s="3" t="s">
        <v>4912</v>
      </c>
      <c r="B1732" s="3" t="s">
        <v>4</v>
      </c>
      <c r="C1732" s="3" t="s">
        <v>6647</v>
      </c>
      <c r="D1732" s="3" t="s">
        <v>6647</v>
      </c>
      <c r="E1732" s="12" t="s">
        <v>10241</v>
      </c>
      <c r="F1732" s="3" t="s">
        <v>114</v>
      </c>
      <c r="G1732" s="6" t="str">
        <f t="shared" si="90"/>
        <v>module=xmhlth</v>
      </c>
    </row>
    <row r="1733" spans="1:7" ht="30" customHeight="1">
      <c r="A1733" s="3" t="s">
        <v>4912</v>
      </c>
      <c r="B1733" s="3" t="s">
        <v>4</v>
      </c>
      <c r="C1733" s="3" t="s">
        <v>6648</v>
      </c>
      <c r="D1733" s="3" t="s">
        <v>6648</v>
      </c>
      <c r="E1733" s="12" t="s">
        <v>10242</v>
      </c>
      <c r="F1733" s="3" t="s">
        <v>114</v>
      </c>
      <c r="G1733" s="6" t="str">
        <f t="shared" si="90"/>
        <v>module=xmhlth</v>
      </c>
    </row>
    <row r="1734" spans="1:7" ht="30" customHeight="1">
      <c r="A1734" s="3" t="s">
        <v>4912</v>
      </c>
      <c r="B1734" s="3" t="s">
        <v>4</v>
      </c>
      <c r="C1734" s="3" t="s">
        <v>6649</v>
      </c>
      <c r="D1734" s="3" t="s">
        <v>6649</v>
      </c>
      <c r="E1734" s="12" t="s">
        <v>10243</v>
      </c>
      <c r="F1734" s="3" t="s">
        <v>114</v>
      </c>
      <c r="G1734" s="6" t="str">
        <f t="shared" si="90"/>
        <v>module=xmhlth</v>
      </c>
    </row>
    <row r="1735" spans="1:7" ht="30" customHeight="1">
      <c r="A1735" s="3" t="s">
        <v>4912</v>
      </c>
      <c r="B1735" s="3" t="s">
        <v>4</v>
      </c>
      <c r="C1735" s="3" t="s">
        <v>6650</v>
      </c>
      <c r="D1735" s="3" t="s">
        <v>6650</v>
      </c>
      <c r="E1735" s="12" t="s">
        <v>10244</v>
      </c>
      <c r="F1735" s="3" t="s">
        <v>114</v>
      </c>
      <c r="G1735" s="6" t="str">
        <f t="shared" si="90"/>
        <v>module=xmhlth</v>
      </c>
    </row>
    <row r="1736" spans="1:7" ht="30" customHeight="1">
      <c r="A1736" s="3" t="s">
        <v>4912</v>
      </c>
      <c r="B1736" s="3" t="s">
        <v>4</v>
      </c>
      <c r="C1736" s="3" t="s">
        <v>6651</v>
      </c>
      <c r="D1736" s="3" t="s">
        <v>6651</v>
      </c>
      <c r="E1736" s="12" t="s">
        <v>10245</v>
      </c>
      <c r="F1736" s="3" t="s">
        <v>114</v>
      </c>
      <c r="G1736" s="6" t="str">
        <f t="shared" si="90"/>
        <v>module=xmhlth</v>
      </c>
    </row>
    <row r="1737" spans="1:7" ht="30" customHeight="1">
      <c r="A1737" s="3" t="s">
        <v>4912</v>
      </c>
      <c r="B1737" s="3" t="s">
        <v>4</v>
      </c>
      <c r="C1737" s="3" t="s">
        <v>6652</v>
      </c>
      <c r="D1737" s="3" t="s">
        <v>6652</v>
      </c>
      <c r="E1737" s="12" t="s">
        <v>10246</v>
      </c>
      <c r="F1737" s="3" t="s">
        <v>114</v>
      </c>
      <c r="G1737" s="6" t="str">
        <f t="shared" si="90"/>
        <v>module=xmhlth</v>
      </c>
    </row>
    <row r="1738" spans="1:7" ht="30" customHeight="1">
      <c r="A1738" s="3" t="s">
        <v>4912</v>
      </c>
      <c r="B1738" s="3" t="s">
        <v>4</v>
      </c>
      <c r="C1738" s="3" t="s">
        <v>6653</v>
      </c>
      <c r="D1738" s="3" t="s">
        <v>6653</v>
      </c>
      <c r="E1738" s="12" t="s">
        <v>10247</v>
      </c>
      <c r="F1738" s="3" t="s">
        <v>114</v>
      </c>
      <c r="G1738" s="6" t="str">
        <f t="shared" si="90"/>
        <v>module=xmhlth</v>
      </c>
    </row>
    <row r="1739" spans="1:7" ht="30" customHeight="1">
      <c r="A1739" s="3" t="s">
        <v>4912</v>
      </c>
      <c r="B1739" s="3" t="s">
        <v>4</v>
      </c>
      <c r="C1739" s="3" t="s">
        <v>6654</v>
      </c>
      <c r="D1739" s="3" t="s">
        <v>6654</v>
      </c>
      <c r="E1739" s="12" t="s">
        <v>10248</v>
      </c>
      <c r="F1739" s="3" t="s">
        <v>114</v>
      </c>
      <c r="G1739" s="6" t="str">
        <f t="shared" si="90"/>
        <v>module=xmhlth</v>
      </c>
    </row>
    <row r="1740" spans="1:7" ht="30" customHeight="1">
      <c r="A1740" s="3" t="s">
        <v>4912</v>
      </c>
      <c r="B1740" s="3" t="s">
        <v>4</v>
      </c>
      <c r="C1740" s="3" t="s">
        <v>6655</v>
      </c>
      <c r="D1740" s="3" t="s">
        <v>6655</v>
      </c>
      <c r="E1740" s="12" t="s">
        <v>10249</v>
      </c>
      <c r="F1740" s="3" t="s">
        <v>114</v>
      </c>
      <c r="G1740" s="6" t="str">
        <f t="shared" si="90"/>
        <v>module=xmhlth</v>
      </c>
    </row>
    <row r="1741" spans="1:7" ht="30" customHeight="1">
      <c r="A1741" s="3" t="s">
        <v>4912</v>
      </c>
      <c r="B1741" s="3" t="s">
        <v>4</v>
      </c>
      <c r="C1741" s="3" t="s">
        <v>6656</v>
      </c>
      <c r="D1741" s="3" t="s">
        <v>6656</v>
      </c>
      <c r="E1741" s="12" t="s">
        <v>10250</v>
      </c>
      <c r="F1741" s="3" t="s">
        <v>114</v>
      </c>
      <c r="G1741" s="6" t="str">
        <f t="shared" si="90"/>
        <v>module=xmhlth</v>
      </c>
    </row>
    <row r="1742" spans="1:7" ht="30" customHeight="1">
      <c r="A1742" s="3" t="s">
        <v>4912</v>
      </c>
      <c r="B1742" s="3" t="s">
        <v>4</v>
      </c>
      <c r="C1742" s="3" t="s">
        <v>6657</v>
      </c>
      <c r="D1742" s="3" t="s">
        <v>6657</v>
      </c>
      <c r="E1742" s="12" t="s">
        <v>10251</v>
      </c>
      <c r="F1742" s="3" t="s">
        <v>114</v>
      </c>
      <c r="G1742" s="6" t="str">
        <f t="shared" si="90"/>
        <v>module=xmhlth</v>
      </c>
    </row>
    <row r="1743" spans="1:7" ht="30" customHeight="1">
      <c r="A1743" s="3" t="s">
        <v>4912</v>
      </c>
      <c r="B1743" s="3" t="s">
        <v>4</v>
      </c>
      <c r="C1743" s="3" t="s">
        <v>6658</v>
      </c>
      <c r="D1743" s="3" t="s">
        <v>6658</v>
      </c>
      <c r="E1743" s="12" t="s">
        <v>10252</v>
      </c>
      <c r="F1743" s="3" t="s">
        <v>114</v>
      </c>
      <c r="G1743" s="6" t="str">
        <f t="shared" si="90"/>
        <v>module=xmhlth</v>
      </c>
    </row>
    <row r="1744" spans="1:7" ht="30" customHeight="1">
      <c r="A1744" s="3" t="s">
        <v>4912</v>
      </c>
      <c r="B1744" s="3" t="s">
        <v>4</v>
      </c>
      <c r="C1744" s="3" t="s">
        <v>6659</v>
      </c>
      <c r="D1744" s="3" t="s">
        <v>6659</v>
      </c>
      <c r="E1744" s="12" t="s">
        <v>10253</v>
      </c>
      <c r="F1744" s="3" t="s">
        <v>114</v>
      </c>
      <c r="G1744" s="6" t="str">
        <f t="shared" si="90"/>
        <v>module=xmhlth</v>
      </c>
    </row>
    <row r="1745" spans="1:7" ht="30" customHeight="1">
      <c r="A1745" s="3" t="s">
        <v>4912</v>
      </c>
      <c r="B1745" s="3" t="s">
        <v>4</v>
      </c>
      <c r="C1745" s="3" t="s">
        <v>6660</v>
      </c>
      <c r="D1745" s="3" t="s">
        <v>6660</v>
      </c>
      <c r="E1745" s="12" t="s">
        <v>10254</v>
      </c>
      <c r="F1745" s="3" t="s">
        <v>114</v>
      </c>
      <c r="G1745" s="6" t="str">
        <f t="shared" si="90"/>
        <v>module=xmhlth</v>
      </c>
    </row>
    <row r="1746" spans="1:7" ht="30" customHeight="1">
      <c r="A1746" s="3" t="s">
        <v>4912</v>
      </c>
      <c r="B1746" s="3" t="s">
        <v>4</v>
      </c>
      <c r="C1746" s="3" t="s">
        <v>6661</v>
      </c>
      <c r="D1746" s="3" t="s">
        <v>6661</v>
      </c>
      <c r="E1746" s="12" t="s">
        <v>10255</v>
      </c>
      <c r="F1746" s="3" t="s">
        <v>114</v>
      </c>
      <c r="G1746" s="6" t="str">
        <f t="shared" si="90"/>
        <v>module=xmhlth</v>
      </c>
    </row>
    <row r="1747" spans="1:7" ht="30" customHeight="1">
      <c r="A1747" s="3" t="s">
        <v>4912</v>
      </c>
      <c r="B1747" s="3" t="s">
        <v>4</v>
      </c>
      <c r="C1747" s="3" t="s">
        <v>6662</v>
      </c>
      <c r="D1747" s="3" t="s">
        <v>6662</v>
      </c>
      <c r="E1747" s="12" t="s">
        <v>10256</v>
      </c>
      <c r="F1747" s="3" t="s">
        <v>114</v>
      </c>
      <c r="G1747" s="6" t="str">
        <f t="shared" si="90"/>
        <v>module=xmhlth</v>
      </c>
    </row>
    <row r="1748" spans="1:7" ht="30" customHeight="1">
      <c r="A1748" s="3" t="s">
        <v>4912</v>
      </c>
      <c r="B1748" s="3" t="s">
        <v>4</v>
      </c>
      <c r="C1748" s="3" t="s">
        <v>6663</v>
      </c>
      <c r="D1748" s="3" t="s">
        <v>6663</v>
      </c>
      <c r="E1748" s="12" t="s">
        <v>10257</v>
      </c>
      <c r="F1748" s="3" t="s">
        <v>114</v>
      </c>
      <c r="G1748" s="6" t="str">
        <f t="shared" si="90"/>
        <v>module=xmhlth</v>
      </c>
    </row>
    <row r="1749" spans="1:7" ht="30" customHeight="1">
      <c r="A1749" s="3" t="s">
        <v>4912</v>
      </c>
      <c r="B1749" s="3" t="s">
        <v>4</v>
      </c>
      <c r="C1749" s="3" t="s">
        <v>6664</v>
      </c>
      <c r="D1749" s="3" t="s">
        <v>6664</v>
      </c>
      <c r="E1749" s="12" t="s">
        <v>10258</v>
      </c>
      <c r="F1749" s="3" t="s">
        <v>114</v>
      </c>
      <c r="G1749" s="6" t="str">
        <f t="shared" si="90"/>
        <v>module=xmhlth</v>
      </c>
    </row>
    <row r="1750" spans="1:7" ht="30" customHeight="1">
      <c r="A1750" s="3" t="s">
        <v>4912</v>
      </c>
      <c r="B1750" s="3" t="s">
        <v>4</v>
      </c>
      <c r="C1750" s="3" t="s">
        <v>6665</v>
      </c>
      <c r="D1750" s="3" t="s">
        <v>6665</v>
      </c>
      <c r="E1750" s="12" t="s">
        <v>10259</v>
      </c>
      <c r="F1750" s="3" t="s">
        <v>114</v>
      </c>
      <c r="G1750" s="6" t="str">
        <f t="shared" si="90"/>
        <v>module=xmhlth</v>
      </c>
    </row>
    <row r="1751" spans="1:7" ht="30" customHeight="1">
      <c r="A1751" s="3" t="s">
        <v>4912</v>
      </c>
      <c r="B1751" s="3" t="s">
        <v>4</v>
      </c>
      <c r="C1751" s="3" t="s">
        <v>6666</v>
      </c>
      <c r="D1751" s="3" t="s">
        <v>6666</v>
      </c>
      <c r="E1751" s="12" t="s">
        <v>10260</v>
      </c>
      <c r="F1751" s="3" t="s">
        <v>114</v>
      </c>
      <c r="G1751" s="6" t="str">
        <f t="shared" si="90"/>
        <v>module=xmhlth</v>
      </c>
    </row>
    <row r="1752" spans="1:7" ht="30" customHeight="1">
      <c r="A1752" s="3" t="s">
        <v>4912</v>
      </c>
      <c r="B1752" s="3" t="s">
        <v>4</v>
      </c>
      <c r="C1752" s="3" t="s">
        <v>6667</v>
      </c>
      <c r="D1752" s="3" t="s">
        <v>6667</v>
      </c>
      <c r="E1752" s="12" t="s">
        <v>10188</v>
      </c>
      <c r="F1752" s="3" t="s">
        <v>114</v>
      </c>
      <c r="G1752" s="6" t="str">
        <f t="shared" si="90"/>
        <v>module=xmhlth</v>
      </c>
    </row>
    <row r="1753" spans="1:7" ht="30" customHeight="1">
      <c r="A1753" s="3" t="s">
        <v>4912</v>
      </c>
      <c r="B1753" s="3" t="s">
        <v>4</v>
      </c>
      <c r="C1753" s="3" t="s">
        <v>6668</v>
      </c>
      <c r="D1753" s="3" t="s">
        <v>6668</v>
      </c>
      <c r="E1753" s="12" t="s">
        <v>10189</v>
      </c>
      <c r="F1753" s="3" t="s">
        <v>114</v>
      </c>
      <c r="G1753" s="6" t="str">
        <f t="shared" si="90"/>
        <v>module=xmhlth</v>
      </c>
    </row>
    <row r="1754" spans="1:7" ht="30" customHeight="1">
      <c r="A1754" s="3" t="s">
        <v>4912</v>
      </c>
      <c r="B1754" s="3" t="s">
        <v>4</v>
      </c>
      <c r="C1754" s="3" t="s">
        <v>6669</v>
      </c>
      <c r="D1754" s="3" t="s">
        <v>6669</v>
      </c>
      <c r="E1754" s="12" t="s">
        <v>10261</v>
      </c>
      <c r="F1754" s="3" t="s">
        <v>114</v>
      </c>
      <c r="G1754" s="6" t="str">
        <f t="shared" si="90"/>
        <v>module=xmhlth</v>
      </c>
    </row>
    <row r="1755" spans="1:7" ht="30" customHeight="1">
      <c r="A1755" s="3" t="s">
        <v>4912</v>
      </c>
      <c r="B1755" s="3" t="s">
        <v>4</v>
      </c>
      <c r="C1755" s="3" t="s">
        <v>6670</v>
      </c>
      <c r="D1755" s="3" t="s">
        <v>6670</v>
      </c>
      <c r="E1755" s="12" t="s">
        <v>10262</v>
      </c>
      <c r="F1755" s="3" t="s">
        <v>114</v>
      </c>
      <c r="G1755" s="6" t="str">
        <f t="shared" si="90"/>
        <v>module=xmhlth</v>
      </c>
    </row>
    <row r="1756" spans="1:7" ht="30" customHeight="1">
      <c r="A1756" s="3" t="s">
        <v>4912</v>
      </c>
      <c r="B1756" s="3" t="s">
        <v>4</v>
      </c>
      <c r="C1756" s="3" t="s">
        <v>6671</v>
      </c>
      <c r="D1756" s="3" t="s">
        <v>6671</v>
      </c>
      <c r="E1756" s="12" t="s">
        <v>10263</v>
      </c>
      <c r="F1756" s="3" t="s">
        <v>114</v>
      </c>
      <c r="G1756" s="6" t="str">
        <f t="shared" si="90"/>
        <v>module=xmhlth</v>
      </c>
    </row>
    <row r="1757" spans="1:7" ht="30" customHeight="1">
      <c r="A1757" s="3" t="s">
        <v>4912</v>
      </c>
      <c r="B1757" s="3" t="s">
        <v>4</v>
      </c>
      <c r="C1757" s="3" t="s">
        <v>6672</v>
      </c>
      <c r="D1757" s="3" t="s">
        <v>6672</v>
      </c>
      <c r="E1757" s="12" t="s">
        <v>10190</v>
      </c>
      <c r="F1757" s="3" t="s">
        <v>114</v>
      </c>
      <c r="G1757" s="6" t="str">
        <f t="shared" si="90"/>
        <v>module=xmhlth</v>
      </c>
    </row>
    <row r="1758" spans="1:7" ht="30" customHeight="1">
      <c r="A1758" s="3" t="s">
        <v>4912</v>
      </c>
      <c r="B1758" s="3" t="s">
        <v>4</v>
      </c>
      <c r="C1758" s="3" t="s">
        <v>6673</v>
      </c>
      <c r="D1758" s="3" t="s">
        <v>6673</v>
      </c>
      <c r="E1758" s="12" t="s">
        <v>10192</v>
      </c>
      <c r="F1758" s="3" t="s">
        <v>114</v>
      </c>
      <c r="G1758" s="6" t="str">
        <f t="shared" ref="G1758:G1789" si="91">HYPERLINK("http://www.ssc.wisc.edu/wlsresearch/documentation/waves/?wave=wls94&amp;module=xmhlth","module=xmhlth")</f>
        <v>module=xmhlth</v>
      </c>
    </row>
    <row r="1759" spans="1:7" ht="30" customHeight="1">
      <c r="A1759" s="3" t="s">
        <v>4912</v>
      </c>
      <c r="B1759" s="3" t="s">
        <v>4</v>
      </c>
      <c r="C1759" s="3" t="s">
        <v>6674</v>
      </c>
      <c r="D1759" s="3" t="s">
        <v>6674</v>
      </c>
      <c r="E1759" s="12" t="s">
        <v>10264</v>
      </c>
      <c r="F1759" s="3" t="s">
        <v>114</v>
      </c>
      <c r="G1759" s="6" t="str">
        <f t="shared" si="91"/>
        <v>module=xmhlth</v>
      </c>
    </row>
    <row r="1760" spans="1:7" ht="30" customHeight="1">
      <c r="A1760" s="3" t="s">
        <v>4912</v>
      </c>
      <c r="B1760" s="3" t="s">
        <v>4</v>
      </c>
      <c r="C1760" s="3" t="s">
        <v>6675</v>
      </c>
      <c r="D1760" s="3" t="s">
        <v>6675</v>
      </c>
      <c r="E1760" s="12" t="s">
        <v>10265</v>
      </c>
      <c r="F1760" s="3" t="s">
        <v>114</v>
      </c>
      <c r="G1760" s="6" t="str">
        <f t="shared" si="91"/>
        <v>module=xmhlth</v>
      </c>
    </row>
    <row r="1761" spans="1:7" ht="30" customHeight="1">
      <c r="A1761" s="3" t="s">
        <v>4912</v>
      </c>
      <c r="B1761" s="3" t="s">
        <v>4</v>
      </c>
      <c r="C1761" s="3" t="s">
        <v>6676</v>
      </c>
      <c r="D1761" s="3" t="s">
        <v>6676</v>
      </c>
      <c r="E1761" s="12" t="s">
        <v>10266</v>
      </c>
      <c r="F1761" s="3" t="s">
        <v>114</v>
      </c>
      <c r="G1761" s="6" t="str">
        <f t="shared" si="91"/>
        <v>module=xmhlth</v>
      </c>
    </row>
    <row r="1762" spans="1:7" ht="30" customHeight="1">
      <c r="A1762" s="3" t="s">
        <v>4912</v>
      </c>
      <c r="B1762" s="3" t="s">
        <v>4</v>
      </c>
      <c r="C1762" s="3" t="s">
        <v>6677</v>
      </c>
      <c r="D1762" s="3" t="s">
        <v>6677</v>
      </c>
      <c r="E1762" s="12" t="s">
        <v>10267</v>
      </c>
      <c r="F1762" s="3" t="s">
        <v>114</v>
      </c>
      <c r="G1762" s="6" t="str">
        <f t="shared" si="91"/>
        <v>module=xmhlth</v>
      </c>
    </row>
    <row r="1763" spans="1:7" ht="30" customHeight="1">
      <c r="A1763" s="3" t="s">
        <v>4912</v>
      </c>
      <c r="B1763" s="3" t="s">
        <v>4</v>
      </c>
      <c r="C1763" s="3" t="s">
        <v>6678</v>
      </c>
      <c r="D1763" s="3" t="s">
        <v>6678</v>
      </c>
      <c r="E1763" s="12" t="s">
        <v>10268</v>
      </c>
      <c r="F1763" s="3" t="s">
        <v>114</v>
      </c>
      <c r="G1763" s="6" t="str">
        <f t="shared" si="91"/>
        <v>module=xmhlth</v>
      </c>
    </row>
    <row r="1764" spans="1:7" ht="30" customHeight="1">
      <c r="A1764" s="3" t="s">
        <v>4912</v>
      </c>
      <c r="B1764" s="3" t="s">
        <v>4</v>
      </c>
      <c r="C1764" s="3" t="s">
        <v>6679</v>
      </c>
      <c r="D1764" s="3" t="s">
        <v>6679</v>
      </c>
      <c r="E1764" s="12" t="s">
        <v>10269</v>
      </c>
      <c r="F1764" s="3" t="s">
        <v>114</v>
      </c>
      <c r="G1764" s="6" t="str">
        <f t="shared" si="91"/>
        <v>module=xmhlth</v>
      </c>
    </row>
    <row r="1765" spans="1:7" ht="30" customHeight="1">
      <c r="A1765" s="3" t="s">
        <v>4912</v>
      </c>
      <c r="B1765" s="3" t="s">
        <v>4</v>
      </c>
      <c r="C1765" s="3" t="s">
        <v>6680</v>
      </c>
      <c r="D1765" s="3" t="s">
        <v>6680</v>
      </c>
      <c r="E1765" s="12" t="s">
        <v>10270</v>
      </c>
      <c r="F1765" s="3" t="s">
        <v>114</v>
      </c>
      <c r="G1765" s="6" t="str">
        <f t="shared" si="91"/>
        <v>module=xmhlth</v>
      </c>
    </row>
    <row r="1766" spans="1:7" ht="30" customHeight="1">
      <c r="A1766" s="3" t="s">
        <v>4912</v>
      </c>
      <c r="B1766" s="3" t="s">
        <v>4</v>
      </c>
      <c r="C1766" s="3" t="s">
        <v>6681</v>
      </c>
      <c r="D1766" s="3" t="s">
        <v>6681</v>
      </c>
      <c r="E1766" s="12" t="s">
        <v>10271</v>
      </c>
      <c r="F1766" s="3" t="s">
        <v>114</v>
      </c>
      <c r="G1766" s="6" t="str">
        <f t="shared" si="91"/>
        <v>module=xmhlth</v>
      </c>
    </row>
    <row r="1767" spans="1:7" ht="30" customHeight="1">
      <c r="A1767" s="3" t="s">
        <v>4912</v>
      </c>
      <c r="B1767" s="3" t="s">
        <v>4</v>
      </c>
      <c r="C1767" s="3" t="s">
        <v>6682</v>
      </c>
      <c r="D1767" s="3" t="s">
        <v>6682</v>
      </c>
      <c r="E1767" s="12" t="s">
        <v>10272</v>
      </c>
      <c r="F1767" s="3" t="s">
        <v>114</v>
      </c>
      <c r="G1767" s="6" t="str">
        <f t="shared" si="91"/>
        <v>module=xmhlth</v>
      </c>
    </row>
    <row r="1768" spans="1:7" ht="30" customHeight="1">
      <c r="A1768" s="3" t="s">
        <v>4912</v>
      </c>
      <c r="B1768" s="3" t="s">
        <v>4</v>
      </c>
      <c r="C1768" s="3" t="s">
        <v>6683</v>
      </c>
      <c r="D1768" s="3" t="s">
        <v>6683</v>
      </c>
      <c r="E1768" s="12" t="s">
        <v>10273</v>
      </c>
      <c r="F1768" s="3" t="s">
        <v>114</v>
      </c>
      <c r="G1768" s="6" t="str">
        <f t="shared" si="91"/>
        <v>module=xmhlth</v>
      </c>
    </row>
    <row r="1769" spans="1:7" ht="30" customHeight="1">
      <c r="A1769" s="3" t="s">
        <v>4912</v>
      </c>
      <c r="B1769" s="3" t="s">
        <v>4</v>
      </c>
      <c r="C1769" s="3" t="s">
        <v>6684</v>
      </c>
      <c r="D1769" s="3" t="s">
        <v>6684</v>
      </c>
      <c r="E1769" s="12" t="s">
        <v>10274</v>
      </c>
      <c r="F1769" s="3" t="s">
        <v>114</v>
      </c>
      <c r="G1769" s="6" t="str">
        <f t="shared" si="91"/>
        <v>module=xmhlth</v>
      </c>
    </row>
    <row r="1770" spans="1:7" ht="30" customHeight="1">
      <c r="A1770" s="3" t="s">
        <v>4912</v>
      </c>
      <c r="B1770" s="3" t="s">
        <v>4</v>
      </c>
      <c r="C1770" s="3" t="s">
        <v>6685</v>
      </c>
      <c r="D1770" s="3" t="s">
        <v>6685</v>
      </c>
      <c r="E1770" s="12" t="s">
        <v>10275</v>
      </c>
      <c r="F1770" s="3" t="s">
        <v>114</v>
      </c>
      <c r="G1770" s="6" t="str">
        <f t="shared" si="91"/>
        <v>module=xmhlth</v>
      </c>
    </row>
    <row r="1771" spans="1:7" ht="30" customHeight="1">
      <c r="A1771" s="3" t="s">
        <v>4912</v>
      </c>
      <c r="B1771" s="3" t="s">
        <v>4</v>
      </c>
      <c r="C1771" s="3" t="s">
        <v>6686</v>
      </c>
      <c r="D1771" s="3" t="s">
        <v>6686</v>
      </c>
      <c r="E1771" s="12" t="s">
        <v>10276</v>
      </c>
      <c r="F1771" s="3" t="s">
        <v>114</v>
      </c>
      <c r="G1771" s="6" t="str">
        <f t="shared" si="91"/>
        <v>module=xmhlth</v>
      </c>
    </row>
    <row r="1772" spans="1:7" ht="30" customHeight="1">
      <c r="A1772" s="3" t="s">
        <v>4912</v>
      </c>
      <c r="B1772" s="3" t="s">
        <v>4</v>
      </c>
      <c r="C1772" s="3" t="s">
        <v>6687</v>
      </c>
      <c r="D1772" s="3" t="s">
        <v>6687</v>
      </c>
      <c r="E1772" s="12" t="s">
        <v>10277</v>
      </c>
      <c r="F1772" s="3" t="s">
        <v>114</v>
      </c>
      <c r="G1772" s="6" t="str">
        <f t="shared" si="91"/>
        <v>module=xmhlth</v>
      </c>
    </row>
    <row r="1773" spans="1:7" ht="30" customHeight="1">
      <c r="A1773" s="3" t="s">
        <v>4912</v>
      </c>
      <c r="B1773" s="3" t="s">
        <v>4</v>
      </c>
      <c r="C1773" s="3" t="s">
        <v>6688</v>
      </c>
      <c r="D1773" s="3" t="s">
        <v>6688</v>
      </c>
      <c r="E1773" s="12" t="s">
        <v>10278</v>
      </c>
      <c r="F1773" s="3" t="s">
        <v>114</v>
      </c>
      <c r="G1773" s="6" t="str">
        <f t="shared" si="91"/>
        <v>module=xmhlth</v>
      </c>
    </row>
    <row r="1774" spans="1:7" ht="30" customHeight="1">
      <c r="A1774" s="3" t="s">
        <v>4912</v>
      </c>
      <c r="B1774" s="3" t="s">
        <v>4</v>
      </c>
      <c r="C1774" s="3" t="s">
        <v>6689</v>
      </c>
      <c r="D1774" s="3" t="s">
        <v>6689</v>
      </c>
      <c r="E1774" s="12" t="s">
        <v>10279</v>
      </c>
      <c r="F1774" s="3" t="s">
        <v>114</v>
      </c>
      <c r="G1774" s="6" t="str">
        <f t="shared" si="91"/>
        <v>module=xmhlth</v>
      </c>
    </row>
    <row r="1775" spans="1:7" ht="30" customHeight="1">
      <c r="A1775" s="3" t="s">
        <v>4912</v>
      </c>
      <c r="B1775" s="3" t="s">
        <v>4</v>
      </c>
      <c r="C1775" s="3" t="s">
        <v>6690</v>
      </c>
      <c r="D1775" s="3" t="s">
        <v>6690</v>
      </c>
      <c r="E1775" s="12" t="s">
        <v>10280</v>
      </c>
      <c r="F1775" s="3" t="s">
        <v>114</v>
      </c>
      <c r="G1775" s="6" t="str">
        <f t="shared" si="91"/>
        <v>module=xmhlth</v>
      </c>
    </row>
    <row r="1776" spans="1:7" ht="30" customHeight="1">
      <c r="A1776" s="3" t="s">
        <v>4912</v>
      </c>
      <c r="B1776" s="3" t="s">
        <v>4</v>
      </c>
      <c r="C1776" s="3" t="s">
        <v>6691</v>
      </c>
      <c r="D1776" s="3" t="s">
        <v>6691</v>
      </c>
      <c r="E1776" s="12" t="s">
        <v>10281</v>
      </c>
      <c r="F1776" s="3" t="s">
        <v>114</v>
      </c>
      <c r="G1776" s="6" t="str">
        <f t="shared" si="91"/>
        <v>module=xmhlth</v>
      </c>
    </row>
    <row r="1777" spans="1:7" ht="30" customHeight="1">
      <c r="A1777" s="3" t="s">
        <v>4912</v>
      </c>
      <c r="B1777" s="3" t="s">
        <v>4</v>
      </c>
      <c r="C1777" s="3" t="s">
        <v>6692</v>
      </c>
      <c r="D1777" s="3" t="s">
        <v>6692</v>
      </c>
      <c r="E1777" s="12" t="s">
        <v>10282</v>
      </c>
      <c r="F1777" s="3" t="s">
        <v>114</v>
      </c>
      <c r="G1777" s="6" t="str">
        <f t="shared" si="91"/>
        <v>module=xmhlth</v>
      </c>
    </row>
    <row r="1778" spans="1:7" ht="30" customHeight="1">
      <c r="A1778" s="3" t="s">
        <v>4912</v>
      </c>
      <c r="B1778" s="3" t="s">
        <v>4</v>
      </c>
      <c r="C1778" s="3" t="s">
        <v>6693</v>
      </c>
      <c r="D1778" s="3" t="s">
        <v>6693</v>
      </c>
      <c r="E1778" s="12" t="s">
        <v>10283</v>
      </c>
      <c r="F1778" s="3" t="s">
        <v>114</v>
      </c>
      <c r="G1778" s="6" t="str">
        <f t="shared" si="91"/>
        <v>module=xmhlth</v>
      </c>
    </row>
    <row r="1779" spans="1:7" ht="30" customHeight="1">
      <c r="A1779" s="3" t="s">
        <v>4912</v>
      </c>
      <c r="B1779" s="3" t="s">
        <v>4</v>
      </c>
      <c r="C1779" s="3" t="s">
        <v>6694</v>
      </c>
      <c r="D1779" s="3" t="s">
        <v>6694</v>
      </c>
      <c r="E1779" s="12" t="s">
        <v>10284</v>
      </c>
      <c r="F1779" s="3" t="s">
        <v>114</v>
      </c>
      <c r="G1779" s="6" t="str">
        <f t="shared" si="91"/>
        <v>module=xmhlth</v>
      </c>
    </row>
    <row r="1780" spans="1:7" ht="30" customHeight="1">
      <c r="A1780" s="3" t="s">
        <v>4912</v>
      </c>
      <c r="B1780" s="3" t="s">
        <v>4</v>
      </c>
      <c r="C1780" s="3" t="s">
        <v>6695</v>
      </c>
      <c r="D1780" s="3" t="s">
        <v>6695</v>
      </c>
      <c r="E1780" s="12" t="s">
        <v>10285</v>
      </c>
      <c r="F1780" s="3" t="s">
        <v>114</v>
      </c>
      <c r="G1780" s="6" t="str">
        <f t="shared" si="91"/>
        <v>module=xmhlth</v>
      </c>
    </row>
    <row r="1781" spans="1:7" ht="30" customHeight="1">
      <c r="A1781" s="3" t="s">
        <v>4912</v>
      </c>
      <c r="B1781" s="3" t="s">
        <v>4</v>
      </c>
      <c r="C1781" s="3" t="s">
        <v>6696</v>
      </c>
      <c r="D1781" s="3" t="s">
        <v>6696</v>
      </c>
      <c r="E1781" s="12" t="s">
        <v>10286</v>
      </c>
      <c r="F1781" s="3" t="s">
        <v>114</v>
      </c>
      <c r="G1781" s="6" t="str">
        <f t="shared" si="91"/>
        <v>module=xmhlth</v>
      </c>
    </row>
    <row r="1782" spans="1:7" ht="30" customHeight="1">
      <c r="A1782" s="3" t="s">
        <v>4912</v>
      </c>
      <c r="B1782" s="3" t="s">
        <v>4</v>
      </c>
      <c r="C1782" s="3" t="s">
        <v>6697</v>
      </c>
      <c r="D1782" s="3" t="s">
        <v>6697</v>
      </c>
      <c r="E1782" s="12" t="s">
        <v>10287</v>
      </c>
      <c r="F1782" s="3" t="s">
        <v>114</v>
      </c>
      <c r="G1782" s="6" t="str">
        <f t="shared" si="91"/>
        <v>module=xmhlth</v>
      </c>
    </row>
    <row r="1783" spans="1:7" ht="30" customHeight="1">
      <c r="A1783" s="3" t="s">
        <v>4912</v>
      </c>
      <c r="B1783" s="3" t="s">
        <v>4</v>
      </c>
      <c r="C1783" s="3" t="s">
        <v>6698</v>
      </c>
      <c r="D1783" s="3" t="s">
        <v>6698</v>
      </c>
      <c r="E1783" s="12" t="s">
        <v>10288</v>
      </c>
      <c r="F1783" s="3" t="s">
        <v>114</v>
      </c>
      <c r="G1783" s="6" t="str">
        <f t="shared" si="91"/>
        <v>module=xmhlth</v>
      </c>
    </row>
    <row r="1784" spans="1:7" ht="30" customHeight="1">
      <c r="A1784" s="3" t="s">
        <v>4912</v>
      </c>
      <c r="B1784" s="3" t="s">
        <v>4</v>
      </c>
      <c r="C1784" s="3" t="s">
        <v>6699</v>
      </c>
      <c r="D1784" s="3" t="s">
        <v>6699</v>
      </c>
      <c r="E1784" s="12" t="s">
        <v>10289</v>
      </c>
      <c r="F1784" s="3" t="s">
        <v>114</v>
      </c>
      <c r="G1784" s="6" t="str">
        <f t="shared" si="91"/>
        <v>module=xmhlth</v>
      </c>
    </row>
    <row r="1785" spans="1:7" ht="30" customHeight="1">
      <c r="A1785" s="3" t="s">
        <v>4912</v>
      </c>
      <c r="B1785" s="3" t="s">
        <v>4</v>
      </c>
      <c r="C1785" s="3" t="s">
        <v>6700</v>
      </c>
      <c r="D1785" s="3" t="s">
        <v>6700</v>
      </c>
      <c r="E1785" s="12" t="s">
        <v>10290</v>
      </c>
      <c r="F1785" s="3" t="s">
        <v>114</v>
      </c>
      <c r="G1785" s="6" t="str">
        <f t="shared" si="91"/>
        <v>module=xmhlth</v>
      </c>
    </row>
    <row r="1786" spans="1:7" ht="30" customHeight="1">
      <c r="A1786" s="3" t="s">
        <v>4912</v>
      </c>
      <c r="B1786" s="3" t="s">
        <v>4</v>
      </c>
      <c r="C1786" s="3" t="s">
        <v>6701</v>
      </c>
      <c r="D1786" s="3" t="s">
        <v>6701</v>
      </c>
      <c r="E1786" s="12" t="s">
        <v>10291</v>
      </c>
      <c r="F1786" s="3" t="s">
        <v>114</v>
      </c>
      <c r="G1786" s="6" t="str">
        <f t="shared" si="91"/>
        <v>module=xmhlth</v>
      </c>
    </row>
    <row r="1787" spans="1:7" ht="30" customHeight="1">
      <c r="A1787" s="3" t="s">
        <v>4912</v>
      </c>
      <c r="B1787" s="3" t="s">
        <v>4</v>
      </c>
      <c r="C1787" s="3" t="s">
        <v>6702</v>
      </c>
      <c r="D1787" s="3" t="s">
        <v>6702</v>
      </c>
      <c r="E1787" s="12" t="s">
        <v>10292</v>
      </c>
      <c r="F1787" s="3" t="s">
        <v>114</v>
      </c>
      <c r="G1787" s="6" t="str">
        <f t="shared" si="91"/>
        <v>module=xmhlth</v>
      </c>
    </row>
    <row r="1788" spans="1:7" ht="30" customHeight="1">
      <c r="A1788" s="3" t="s">
        <v>4912</v>
      </c>
      <c r="B1788" s="3" t="s">
        <v>4</v>
      </c>
      <c r="C1788" s="3" t="s">
        <v>6703</v>
      </c>
      <c r="D1788" s="3" t="s">
        <v>6703</v>
      </c>
      <c r="E1788" s="12" t="s">
        <v>10293</v>
      </c>
      <c r="F1788" s="3" t="s">
        <v>114</v>
      </c>
      <c r="G1788" s="6" t="str">
        <f t="shared" si="91"/>
        <v>module=xmhlth</v>
      </c>
    </row>
    <row r="1789" spans="1:7" ht="30" customHeight="1">
      <c r="A1789" s="3" t="s">
        <v>4912</v>
      </c>
      <c r="B1789" s="3" t="s">
        <v>4</v>
      </c>
      <c r="C1789" s="3" t="s">
        <v>6704</v>
      </c>
      <c r="D1789" s="3" t="s">
        <v>6704</v>
      </c>
      <c r="E1789" s="12" t="s">
        <v>10294</v>
      </c>
      <c r="F1789" s="3" t="s">
        <v>114</v>
      </c>
      <c r="G1789" s="6" t="str">
        <f t="shared" si="91"/>
        <v>module=xmhlth</v>
      </c>
    </row>
    <row r="1790" spans="1:7" ht="30" customHeight="1">
      <c r="A1790" s="3" t="s">
        <v>4912</v>
      </c>
      <c r="B1790" s="3" t="s">
        <v>4</v>
      </c>
      <c r="C1790" s="3" t="s">
        <v>6705</v>
      </c>
      <c r="D1790" s="3" t="s">
        <v>6705</v>
      </c>
      <c r="E1790" s="12" t="s">
        <v>10295</v>
      </c>
      <c r="F1790" s="3" t="s">
        <v>114</v>
      </c>
      <c r="G1790" s="6" t="str">
        <f t="shared" ref="G1790:G1795" si="92">HYPERLINK("http://www.ssc.wisc.edu/wlsresearch/documentation/waves/?wave=wls94&amp;module=xmhlth","module=xmhlth")</f>
        <v>module=xmhlth</v>
      </c>
    </row>
    <row r="1791" spans="1:7" ht="30" customHeight="1">
      <c r="A1791" s="3" t="s">
        <v>4912</v>
      </c>
      <c r="B1791" s="3" t="s">
        <v>4</v>
      </c>
      <c r="C1791" s="3" t="s">
        <v>6706</v>
      </c>
      <c r="D1791" s="3" t="s">
        <v>6706</v>
      </c>
      <c r="E1791" s="12" t="s">
        <v>10296</v>
      </c>
      <c r="F1791" s="3" t="s">
        <v>114</v>
      </c>
      <c r="G1791" s="6" t="str">
        <f t="shared" si="92"/>
        <v>module=xmhlth</v>
      </c>
    </row>
    <row r="1792" spans="1:7" ht="30" customHeight="1">
      <c r="A1792" s="3" t="s">
        <v>4912</v>
      </c>
      <c r="B1792" s="3" t="s">
        <v>4</v>
      </c>
      <c r="C1792" s="3" t="s">
        <v>6707</v>
      </c>
      <c r="D1792" s="3" t="s">
        <v>6707</v>
      </c>
      <c r="E1792" s="12" t="s">
        <v>10297</v>
      </c>
      <c r="F1792" s="3" t="s">
        <v>114</v>
      </c>
      <c r="G1792" s="6" t="str">
        <f t="shared" si="92"/>
        <v>module=xmhlth</v>
      </c>
    </row>
    <row r="1793" spans="1:7" ht="30" customHeight="1">
      <c r="A1793" s="3" t="s">
        <v>4912</v>
      </c>
      <c r="B1793" s="3" t="s">
        <v>4</v>
      </c>
      <c r="C1793" s="3" t="s">
        <v>6708</v>
      </c>
      <c r="D1793" s="3" t="s">
        <v>6708</v>
      </c>
      <c r="E1793" s="12" t="s">
        <v>10298</v>
      </c>
      <c r="F1793" s="3" t="s">
        <v>114</v>
      </c>
      <c r="G1793" s="6" t="str">
        <f t="shared" si="92"/>
        <v>module=xmhlth</v>
      </c>
    </row>
    <row r="1794" spans="1:7" ht="30" customHeight="1">
      <c r="A1794" s="3" t="s">
        <v>4912</v>
      </c>
      <c r="B1794" s="3" t="s">
        <v>4</v>
      </c>
      <c r="C1794" s="3" t="s">
        <v>6709</v>
      </c>
      <c r="D1794" s="3" t="s">
        <v>6709</v>
      </c>
      <c r="E1794" s="12" t="s">
        <v>10299</v>
      </c>
      <c r="F1794" s="3" t="s">
        <v>114</v>
      </c>
      <c r="G1794" s="6" t="str">
        <f t="shared" si="92"/>
        <v>module=xmhlth</v>
      </c>
    </row>
    <row r="1795" spans="1:7" ht="30" customHeight="1">
      <c r="A1795" s="3" t="s">
        <v>4912</v>
      </c>
      <c r="B1795" s="3" t="s">
        <v>4</v>
      </c>
      <c r="C1795" s="3" t="s">
        <v>6710</v>
      </c>
      <c r="D1795" s="3" t="s">
        <v>6710</v>
      </c>
      <c r="E1795" s="12" t="s">
        <v>10300</v>
      </c>
      <c r="F1795" s="3" t="s">
        <v>114</v>
      </c>
      <c r="G1795" s="6" t="str">
        <f t="shared" si="92"/>
        <v>module=xmhlth</v>
      </c>
    </row>
    <row r="1796" spans="1:7" ht="30" customHeight="1">
      <c r="A1796" s="3" t="s">
        <v>4913</v>
      </c>
      <c r="B1796" s="3" t="s">
        <v>2</v>
      </c>
      <c r="C1796" s="3" t="s">
        <v>6711</v>
      </c>
      <c r="D1796" s="3" t="s">
        <v>8247</v>
      </c>
      <c r="E1796" s="12" t="s">
        <v>10301</v>
      </c>
      <c r="F1796" s="6" t="str">
        <f t="shared" ref="F1796:F1827" si="93">HYPERLINK("http://www.ssc.wisc.edu/wlsresearch/documentation/waves/?wave=wls92&amp;module=mmeno","module=mmeno")</f>
        <v>module=mmeno</v>
      </c>
      <c r="G1796" s="6" t="str">
        <f t="shared" ref="G1796:G1822" si="94">HYPERLINK("http://www.ssc.wisc.edu/wlsresearch/documentation/waves/?wave=wls94&amp;module=xmmeno","module=xmmeno")</f>
        <v>module=xmmeno</v>
      </c>
    </row>
    <row r="1797" spans="1:7" ht="30" customHeight="1">
      <c r="A1797" s="3" t="s">
        <v>4913</v>
      </c>
      <c r="B1797" s="3" t="s">
        <v>2</v>
      </c>
      <c r="C1797" s="3" t="s">
        <v>6712</v>
      </c>
      <c r="D1797" s="3" t="s">
        <v>8248</v>
      </c>
      <c r="E1797" s="12" t="s">
        <v>10302</v>
      </c>
      <c r="F1797" s="6" t="str">
        <f t="shared" si="93"/>
        <v>module=mmeno</v>
      </c>
      <c r="G1797" s="6" t="str">
        <f t="shared" si="94"/>
        <v>module=xmmeno</v>
      </c>
    </row>
    <row r="1798" spans="1:7" ht="30" customHeight="1">
      <c r="A1798" s="3" t="s">
        <v>4913</v>
      </c>
      <c r="B1798" s="3" t="s">
        <v>2</v>
      </c>
      <c r="C1798" s="3" t="s">
        <v>6713</v>
      </c>
      <c r="D1798" s="3" t="s">
        <v>8249</v>
      </c>
      <c r="E1798" s="12" t="s">
        <v>10303</v>
      </c>
      <c r="F1798" s="6" t="str">
        <f t="shared" si="93"/>
        <v>module=mmeno</v>
      </c>
      <c r="G1798" s="6" t="str">
        <f t="shared" si="94"/>
        <v>module=xmmeno</v>
      </c>
    </row>
    <row r="1799" spans="1:7" ht="30" customHeight="1">
      <c r="A1799" s="3" t="s">
        <v>4913</v>
      </c>
      <c r="B1799" s="3" t="s">
        <v>2</v>
      </c>
      <c r="C1799" s="3" t="s">
        <v>6714</v>
      </c>
      <c r="D1799" s="3" t="s">
        <v>8250</v>
      </c>
      <c r="E1799" s="12" t="s">
        <v>10304</v>
      </c>
      <c r="F1799" s="6" t="str">
        <f t="shared" si="93"/>
        <v>module=mmeno</v>
      </c>
      <c r="G1799" s="6" t="str">
        <f t="shared" si="94"/>
        <v>module=xmmeno</v>
      </c>
    </row>
    <row r="1800" spans="1:7" ht="30" customHeight="1">
      <c r="A1800" s="3" t="s">
        <v>4913</v>
      </c>
      <c r="B1800" s="3" t="s">
        <v>2</v>
      </c>
      <c r="C1800" s="3" t="s">
        <v>6715</v>
      </c>
      <c r="D1800" s="3" t="s">
        <v>8251</v>
      </c>
      <c r="E1800" s="12" t="s">
        <v>10305</v>
      </c>
      <c r="F1800" s="6" t="str">
        <f t="shared" si="93"/>
        <v>module=mmeno</v>
      </c>
      <c r="G1800" s="6" t="str">
        <f t="shared" si="94"/>
        <v>module=xmmeno</v>
      </c>
    </row>
    <row r="1801" spans="1:7" ht="30" customHeight="1">
      <c r="A1801" s="3" t="s">
        <v>4913</v>
      </c>
      <c r="B1801" s="3" t="s">
        <v>2</v>
      </c>
      <c r="C1801" s="3" t="s">
        <v>6716</v>
      </c>
      <c r="D1801" s="3" t="s">
        <v>8252</v>
      </c>
      <c r="E1801" s="12" t="s">
        <v>10306</v>
      </c>
      <c r="F1801" s="6" t="str">
        <f t="shared" si="93"/>
        <v>module=mmeno</v>
      </c>
      <c r="G1801" s="6" t="str">
        <f t="shared" si="94"/>
        <v>module=xmmeno</v>
      </c>
    </row>
    <row r="1802" spans="1:7" ht="30" customHeight="1">
      <c r="A1802" s="3" t="s">
        <v>4913</v>
      </c>
      <c r="B1802" s="3" t="s">
        <v>2</v>
      </c>
      <c r="C1802" s="3" t="s">
        <v>6717</v>
      </c>
      <c r="D1802" s="3" t="s">
        <v>8253</v>
      </c>
      <c r="E1802" s="12" t="s">
        <v>10307</v>
      </c>
      <c r="F1802" s="6" t="str">
        <f t="shared" si="93"/>
        <v>module=mmeno</v>
      </c>
      <c r="G1802" s="6" t="str">
        <f t="shared" si="94"/>
        <v>module=xmmeno</v>
      </c>
    </row>
    <row r="1803" spans="1:7" ht="30" customHeight="1">
      <c r="A1803" s="3" t="s">
        <v>4913</v>
      </c>
      <c r="B1803" s="3" t="s">
        <v>2</v>
      </c>
      <c r="C1803" s="3" t="s">
        <v>6718</v>
      </c>
      <c r="D1803" s="3" t="s">
        <v>8254</v>
      </c>
      <c r="E1803" s="12" t="s">
        <v>10308</v>
      </c>
      <c r="F1803" s="6" t="str">
        <f t="shared" si="93"/>
        <v>module=mmeno</v>
      </c>
      <c r="G1803" s="6" t="str">
        <f t="shared" si="94"/>
        <v>module=xmmeno</v>
      </c>
    </row>
    <row r="1804" spans="1:7" ht="30" customHeight="1">
      <c r="A1804" s="3" t="s">
        <v>4913</v>
      </c>
      <c r="B1804" s="3" t="s">
        <v>2</v>
      </c>
      <c r="C1804" s="3" t="s">
        <v>6719</v>
      </c>
      <c r="D1804" s="3" t="s">
        <v>8255</v>
      </c>
      <c r="E1804" s="12" t="s">
        <v>10309</v>
      </c>
      <c r="F1804" s="6" t="str">
        <f t="shared" si="93"/>
        <v>module=mmeno</v>
      </c>
      <c r="G1804" s="6" t="str">
        <f t="shared" si="94"/>
        <v>module=xmmeno</v>
      </c>
    </row>
    <row r="1805" spans="1:7" ht="30" customHeight="1">
      <c r="A1805" s="3" t="s">
        <v>4913</v>
      </c>
      <c r="B1805" s="3" t="s">
        <v>2</v>
      </c>
      <c r="C1805" s="3" t="s">
        <v>6720</v>
      </c>
      <c r="D1805" s="3" t="s">
        <v>8256</v>
      </c>
      <c r="E1805" s="12" t="s">
        <v>10310</v>
      </c>
      <c r="F1805" s="6" t="str">
        <f t="shared" si="93"/>
        <v>module=mmeno</v>
      </c>
      <c r="G1805" s="6" t="str">
        <f t="shared" si="94"/>
        <v>module=xmmeno</v>
      </c>
    </row>
    <row r="1806" spans="1:7" ht="30" customHeight="1">
      <c r="A1806" s="3" t="s">
        <v>4913</v>
      </c>
      <c r="B1806" s="3" t="s">
        <v>2</v>
      </c>
      <c r="C1806" s="3" t="s">
        <v>6721</v>
      </c>
      <c r="D1806" s="3" t="s">
        <v>8257</v>
      </c>
      <c r="E1806" s="12" t="s">
        <v>10311</v>
      </c>
      <c r="F1806" s="6" t="str">
        <f t="shared" si="93"/>
        <v>module=mmeno</v>
      </c>
      <c r="G1806" s="6" t="str">
        <f t="shared" si="94"/>
        <v>module=xmmeno</v>
      </c>
    </row>
    <row r="1807" spans="1:7" ht="30" customHeight="1">
      <c r="A1807" s="3" t="s">
        <v>4913</v>
      </c>
      <c r="B1807" s="3" t="s">
        <v>2</v>
      </c>
      <c r="C1807" s="3" t="s">
        <v>6722</v>
      </c>
      <c r="D1807" s="3" t="s">
        <v>8258</v>
      </c>
      <c r="E1807" s="12" t="s">
        <v>10312</v>
      </c>
      <c r="F1807" s="6" t="str">
        <f t="shared" si="93"/>
        <v>module=mmeno</v>
      </c>
      <c r="G1807" s="6" t="str">
        <f t="shared" si="94"/>
        <v>module=xmmeno</v>
      </c>
    </row>
    <row r="1808" spans="1:7" ht="30" customHeight="1">
      <c r="A1808" s="3" t="s">
        <v>4913</v>
      </c>
      <c r="B1808" s="3" t="s">
        <v>2</v>
      </c>
      <c r="C1808" s="3" t="s">
        <v>6723</v>
      </c>
      <c r="D1808" s="3" t="s">
        <v>8259</v>
      </c>
      <c r="E1808" s="12" t="s">
        <v>10313</v>
      </c>
      <c r="F1808" s="6" t="str">
        <f t="shared" si="93"/>
        <v>module=mmeno</v>
      </c>
      <c r="G1808" s="6" t="str">
        <f t="shared" si="94"/>
        <v>module=xmmeno</v>
      </c>
    </row>
    <row r="1809" spans="1:7" ht="30" customHeight="1">
      <c r="A1809" s="3" t="s">
        <v>4913</v>
      </c>
      <c r="B1809" s="3" t="s">
        <v>2</v>
      </c>
      <c r="C1809" s="3" t="s">
        <v>6724</v>
      </c>
      <c r="D1809" s="3" t="s">
        <v>8260</v>
      </c>
      <c r="E1809" s="12" t="s">
        <v>10314</v>
      </c>
      <c r="F1809" s="6" t="str">
        <f t="shared" si="93"/>
        <v>module=mmeno</v>
      </c>
      <c r="G1809" s="6" t="str">
        <f t="shared" si="94"/>
        <v>module=xmmeno</v>
      </c>
    </row>
    <row r="1810" spans="1:7" ht="30" customHeight="1">
      <c r="A1810" s="3" t="s">
        <v>4913</v>
      </c>
      <c r="B1810" s="3" t="s">
        <v>2</v>
      </c>
      <c r="C1810" s="3" t="s">
        <v>6725</v>
      </c>
      <c r="D1810" s="3" t="s">
        <v>8261</v>
      </c>
      <c r="E1810" s="12" t="s">
        <v>10315</v>
      </c>
      <c r="F1810" s="6" t="str">
        <f t="shared" si="93"/>
        <v>module=mmeno</v>
      </c>
      <c r="G1810" s="6" t="str">
        <f t="shared" si="94"/>
        <v>module=xmmeno</v>
      </c>
    </row>
    <row r="1811" spans="1:7" ht="30" customHeight="1">
      <c r="A1811" s="3" t="s">
        <v>4913</v>
      </c>
      <c r="B1811" s="3" t="s">
        <v>2</v>
      </c>
      <c r="C1811" s="3" t="s">
        <v>6726</v>
      </c>
      <c r="D1811" s="3" t="s">
        <v>8262</v>
      </c>
      <c r="E1811" s="12" t="s">
        <v>10316</v>
      </c>
      <c r="F1811" s="6" t="str">
        <f t="shared" si="93"/>
        <v>module=mmeno</v>
      </c>
      <c r="G1811" s="6" t="str">
        <f t="shared" si="94"/>
        <v>module=xmmeno</v>
      </c>
    </row>
    <row r="1812" spans="1:7" ht="30" customHeight="1">
      <c r="A1812" s="3" t="s">
        <v>4913</v>
      </c>
      <c r="B1812" s="3" t="s">
        <v>2</v>
      </c>
      <c r="C1812" s="3" t="s">
        <v>6727</v>
      </c>
      <c r="D1812" s="3" t="s">
        <v>8263</v>
      </c>
      <c r="E1812" s="12" t="s">
        <v>10317</v>
      </c>
      <c r="F1812" s="6" t="str">
        <f t="shared" si="93"/>
        <v>module=mmeno</v>
      </c>
      <c r="G1812" s="6" t="str">
        <f t="shared" si="94"/>
        <v>module=xmmeno</v>
      </c>
    </row>
    <row r="1813" spans="1:7" ht="30" customHeight="1">
      <c r="A1813" s="3" t="s">
        <v>4913</v>
      </c>
      <c r="B1813" s="3" t="s">
        <v>2</v>
      </c>
      <c r="C1813" s="3" t="s">
        <v>6728</v>
      </c>
      <c r="D1813" s="3" t="s">
        <v>8264</v>
      </c>
      <c r="E1813" s="12" t="s">
        <v>10318</v>
      </c>
      <c r="F1813" s="6" t="str">
        <f t="shared" si="93"/>
        <v>module=mmeno</v>
      </c>
      <c r="G1813" s="6" t="str">
        <f t="shared" si="94"/>
        <v>module=xmmeno</v>
      </c>
    </row>
    <row r="1814" spans="1:7" ht="30" customHeight="1">
      <c r="A1814" s="3" t="s">
        <v>4913</v>
      </c>
      <c r="B1814" s="3" t="s">
        <v>2</v>
      </c>
      <c r="C1814" s="3" t="s">
        <v>6729</v>
      </c>
      <c r="D1814" s="3" t="s">
        <v>8265</v>
      </c>
      <c r="E1814" s="12" t="s">
        <v>10319</v>
      </c>
      <c r="F1814" s="6" t="str">
        <f t="shared" si="93"/>
        <v>module=mmeno</v>
      </c>
      <c r="G1814" s="6" t="str">
        <f t="shared" si="94"/>
        <v>module=xmmeno</v>
      </c>
    </row>
    <row r="1815" spans="1:7" ht="30" customHeight="1">
      <c r="A1815" s="3" t="s">
        <v>4913</v>
      </c>
      <c r="B1815" s="3" t="s">
        <v>2</v>
      </c>
      <c r="C1815" s="3" t="s">
        <v>6730</v>
      </c>
      <c r="D1815" s="3" t="s">
        <v>8266</v>
      </c>
      <c r="E1815" s="12" t="s">
        <v>10320</v>
      </c>
      <c r="F1815" s="6" t="str">
        <f t="shared" si="93"/>
        <v>module=mmeno</v>
      </c>
      <c r="G1815" s="6" t="str">
        <f t="shared" si="94"/>
        <v>module=xmmeno</v>
      </c>
    </row>
    <row r="1816" spans="1:7" ht="30" customHeight="1">
      <c r="A1816" s="3" t="s">
        <v>4913</v>
      </c>
      <c r="B1816" s="3" t="s">
        <v>2</v>
      </c>
      <c r="C1816" s="3" t="s">
        <v>6731</v>
      </c>
      <c r="D1816" s="3" t="s">
        <v>8267</v>
      </c>
      <c r="E1816" s="12" t="s">
        <v>10321</v>
      </c>
      <c r="F1816" s="6" t="str">
        <f t="shared" si="93"/>
        <v>module=mmeno</v>
      </c>
      <c r="G1816" s="6" t="str">
        <f t="shared" si="94"/>
        <v>module=xmmeno</v>
      </c>
    </row>
    <row r="1817" spans="1:7" ht="30" customHeight="1">
      <c r="A1817" s="3" t="s">
        <v>4913</v>
      </c>
      <c r="B1817" s="3" t="s">
        <v>2</v>
      </c>
      <c r="C1817" s="3" t="s">
        <v>6732</v>
      </c>
      <c r="D1817" s="3" t="s">
        <v>8268</v>
      </c>
      <c r="E1817" s="12" t="s">
        <v>10322</v>
      </c>
      <c r="F1817" s="6" t="str">
        <f t="shared" si="93"/>
        <v>module=mmeno</v>
      </c>
      <c r="G1817" s="6" t="str">
        <f t="shared" si="94"/>
        <v>module=xmmeno</v>
      </c>
    </row>
    <row r="1818" spans="1:7" ht="30" customHeight="1">
      <c r="A1818" s="3" t="s">
        <v>4913</v>
      </c>
      <c r="B1818" s="3" t="s">
        <v>2</v>
      </c>
      <c r="C1818" s="3" t="s">
        <v>6733</v>
      </c>
      <c r="D1818" s="3" t="s">
        <v>8269</v>
      </c>
      <c r="E1818" s="12" t="s">
        <v>10323</v>
      </c>
      <c r="F1818" s="6" t="str">
        <f t="shared" si="93"/>
        <v>module=mmeno</v>
      </c>
      <c r="G1818" s="6" t="str">
        <f t="shared" si="94"/>
        <v>module=xmmeno</v>
      </c>
    </row>
    <row r="1819" spans="1:7" ht="30" customHeight="1">
      <c r="A1819" s="3" t="s">
        <v>4913</v>
      </c>
      <c r="B1819" s="3" t="s">
        <v>2</v>
      </c>
      <c r="C1819" s="3" t="s">
        <v>6734</v>
      </c>
      <c r="D1819" s="3" t="s">
        <v>8270</v>
      </c>
      <c r="E1819" s="12" t="s">
        <v>10324</v>
      </c>
      <c r="F1819" s="6" t="str">
        <f t="shared" si="93"/>
        <v>module=mmeno</v>
      </c>
      <c r="G1819" s="6" t="str">
        <f t="shared" si="94"/>
        <v>module=xmmeno</v>
      </c>
    </row>
    <row r="1820" spans="1:7" ht="30" customHeight="1">
      <c r="A1820" s="3" t="s">
        <v>4913</v>
      </c>
      <c r="B1820" s="3" t="s">
        <v>2</v>
      </c>
      <c r="C1820" s="3" t="s">
        <v>6735</v>
      </c>
      <c r="D1820" s="3" t="s">
        <v>8271</v>
      </c>
      <c r="E1820" s="12" t="s">
        <v>10325</v>
      </c>
      <c r="F1820" s="6" t="str">
        <f t="shared" si="93"/>
        <v>module=mmeno</v>
      </c>
      <c r="G1820" s="6" t="str">
        <f t="shared" si="94"/>
        <v>module=xmmeno</v>
      </c>
    </row>
    <row r="1821" spans="1:7" ht="30" customHeight="1">
      <c r="A1821" s="3" t="s">
        <v>4913</v>
      </c>
      <c r="B1821" s="3" t="s">
        <v>2</v>
      </c>
      <c r="C1821" s="3" t="s">
        <v>6736</v>
      </c>
      <c r="D1821" s="3" t="s">
        <v>8272</v>
      </c>
      <c r="E1821" s="12" t="s">
        <v>10326</v>
      </c>
      <c r="F1821" s="6" t="str">
        <f t="shared" si="93"/>
        <v>module=mmeno</v>
      </c>
      <c r="G1821" s="6" t="str">
        <f t="shared" si="94"/>
        <v>module=xmmeno</v>
      </c>
    </row>
    <row r="1822" spans="1:7" ht="30" customHeight="1">
      <c r="A1822" s="3" t="s">
        <v>4913</v>
      </c>
      <c r="B1822" s="3" t="s">
        <v>2</v>
      </c>
      <c r="C1822" s="3" t="s">
        <v>6737</v>
      </c>
      <c r="D1822" s="3" t="s">
        <v>8273</v>
      </c>
      <c r="E1822" s="12" t="s">
        <v>10327</v>
      </c>
      <c r="F1822" s="6" t="str">
        <f t="shared" si="93"/>
        <v>module=mmeno</v>
      </c>
      <c r="G1822" s="6" t="str">
        <f t="shared" si="94"/>
        <v>module=xmmeno</v>
      </c>
    </row>
    <row r="1823" spans="1:7" ht="30" customHeight="1">
      <c r="A1823" s="3" t="s">
        <v>4913</v>
      </c>
      <c r="B1823" s="3" t="s">
        <v>3</v>
      </c>
      <c r="C1823" s="3" t="s">
        <v>6738</v>
      </c>
      <c r="D1823" s="3" t="s">
        <v>6738</v>
      </c>
      <c r="E1823" s="12" t="s">
        <v>10328</v>
      </c>
      <c r="F1823" s="6" t="str">
        <f t="shared" si="93"/>
        <v>module=mmeno</v>
      </c>
      <c r="G1823" s="3" t="s">
        <v>114</v>
      </c>
    </row>
    <row r="1824" spans="1:7" ht="30" customHeight="1">
      <c r="A1824" s="3" t="s">
        <v>4913</v>
      </c>
      <c r="B1824" s="3" t="s">
        <v>3</v>
      </c>
      <c r="C1824" s="3" t="s">
        <v>6739</v>
      </c>
      <c r="D1824" s="3" t="s">
        <v>6739</v>
      </c>
      <c r="E1824" s="12" t="s">
        <v>10329</v>
      </c>
      <c r="F1824" s="6" t="str">
        <f t="shared" si="93"/>
        <v>module=mmeno</v>
      </c>
      <c r="G1824" s="3" t="s">
        <v>114</v>
      </c>
    </row>
    <row r="1825" spans="1:7" ht="30" customHeight="1">
      <c r="A1825" s="3" t="s">
        <v>4913</v>
      </c>
      <c r="B1825" s="3" t="s">
        <v>3</v>
      </c>
      <c r="C1825" s="3" t="s">
        <v>6740</v>
      </c>
      <c r="D1825" s="3" t="s">
        <v>6740</v>
      </c>
      <c r="E1825" s="12" t="s">
        <v>10330</v>
      </c>
      <c r="F1825" s="6" t="str">
        <f t="shared" si="93"/>
        <v>module=mmeno</v>
      </c>
      <c r="G1825" s="3" t="s">
        <v>114</v>
      </c>
    </row>
    <row r="1826" spans="1:7" ht="30" customHeight="1">
      <c r="A1826" s="3" t="s">
        <v>4913</v>
      </c>
      <c r="B1826" s="3" t="s">
        <v>3</v>
      </c>
      <c r="C1826" s="3" t="s">
        <v>6741</v>
      </c>
      <c r="D1826" s="3" t="s">
        <v>6741</v>
      </c>
      <c r="E1826" s="12" t="s">
        <v>10331</v>
      </c>
      <c r="F1826" s="6" t="str">
        <f t="shared" si="93"/>
        <v>module=mmeno</v>
      </c>
      <c r="G1826" s="3" t="s">
        <v>114</v>
      </c>
    </row>
    <row r="1827" spans="1:7" ht="30" customHeight="1">
      <c r="A1827" s="3" t="s">
        <v>4913</v>
      </c>
      <c r="B1827" s="3" t="s">
        <v>3</v>
      </c>
      <c r="C1827" s="3" t="s">
        <v>6742</v>
      </c>
      <c r="D1827" s="3" t="s">
        <v>6742</v>
      </c>
      <c r="E1827" s="12" t="s">
        <v>10332</v>
      </c>
      <c r="F1827" s="6" t="str">
        <f t="shared" si="93"/>
        <v>module=mmeno</v>
      </c>
      <c r="G1827" s="3" t="s">
        <v>114</v>
      </c>
    </row>
    <row r="1828" spans="1:7" ht="30" customHeight="1">
      <c r="A1828" s="3" t="s">
        <v>4913</v>
      </c>
      <c r="B1828" s="3" t="s">
        <v>3</v>
      </c>
      <c r="C1828" s="3" t="s">
        <v>6743</v>
      </c>
      <c r="D1828" s="3" t="s">
        <v>6743</v>
      </c>
      <c r="E1828" s="12" t="s">
        <v>10333</v>
      </c>
      <c r="F1828" s="6" t="str">
        <f t="shared" ref="F1828:F1858" si="95">HYPERLINK("http://www.ssc.wisc.edu/wlsresearch/documentation/waves/?wave=wls92&amp;module=mmeno","module=mmeno")</f>
        <v>module=mmeno</v>
      </c>
      <c r="G1828" s="3" t="s">
        <v>114</v>
      </c>
    </row>
    <row r="1829" spans="1:7" ht="30" customHeight="1">
      <c r="A1829" s="3" t="s">
        <v>4913</v>
      </c>
      <c r="B1829" s="3" t="s">
        <v>3</v>
      </c>
      <c r="C1829" s="3" t="s">
        <v>6744</v>
      </c>
      <c r="D1829" s="3" t="s">
        <v>6744</v>
      </c>
      <c r="E1829" s="12" t="s">
        <v>10334</v>
      </c>
      <c r="F1829" s="6" t="str">
        <f t="shared" si="95"/>
        <v>module=mmeno</v>
      </c>
      <c r="G1829" s="3" t="s">
        <v>114</v>
      </c>
    </row>
    <row r="1830" spans="1:7" ht="30" customHeight="1">
      <c r="A1830" s="3" t="s">
        <v>4913</v>
      </c>
      <c r="B1830" s="3" t="s">
        <v>3</v>
      </c>
      <c r="C1830" s="3" t="s">
        <v>6745</v>
      </c>
      <c r="D1830" s="3" t="s">
        <v>6745</v>
      </c>
      <c r="E1830" s="12" t="s">
        <v>10335</v>
      </c>
      <c r="F1830" s="6" t="str">
        <f t="shared" si="95"/>
        <v>module=mmeno</v>
      </c>
      <c r="G1830" s="3" t="s">
        <v>114</v>
      </c>
    </row>
    <row r="1831" spans="1:7" ht="30" customHeight="1">
      <c r="A1831" s="3" t="s">
        <v>4913</v>
      </c>
      <c r="B1831" s="3" t="s">
        <v>3</v>
      </c>
      <c r="C1831" s="3" t="s">
        <v>6746</v>
      </c>
      <c r="D1831" s="3" t="s">
        <v>6746</v>
      </c>
      <c r="E1831" s="12" t="s">
        <v>10336</v>
      </c>
      <c r="F1831" s="6" t="str">
        <f t="shared" si="95"/>
        <v>module=mmeno</v>
      </c>
      <c r="G1831" s="3" t="s">
        <v>114</v>
      </c>
    </row>
    <row r="1832" spans="1:7" ht="30" customHeight="1">
      <c r="A1832" s="3" t="s">
        <v>4913</v>
      </c>
      <c r="B1832" s="3" t="s">
        <v>3</v>
      </c>
      <c r="C1832" s="3" t="s">
        <v>6747</v>
      </c>
      <c r="D1832" s="3" t="s">
        <v>6747</v>
      </c>
      <c r="E1832" s="12" t="s">
        <v>10337</v>
      </c>
      <c r="F1832" s="6" t="str">
        <f t="shared" si="95"/>
        <v>module=mmeno</v>
      </c>
      <c r="G1832" s="3" t="s">
        <v>114</v>
      </c>
    </row>
    <row r="1833" spans="1:7" ht="30" customHeight="1">
      <c r="A1833" s="3" t="s">
        <v>4913</v>
      </c>
      <c r="B1833" s="3" t="s">
        <v>3</v>
      </c>
      <c r="C1833" s="3" t="s">
        <v>6748</v>
      </c>
      <c r="D1833" s="3" t="s">
        <v>6748</v>
      </c>
      <c r="E1833" s="12" t="s">
        <v>10338</v>
      </c>
      <c r="F1833" s="6" t="str">
        <f t="shared" si="95"/>
        <v>module=mmeno</v>
      </c>
      <c r="G1833" s="3" t="s">
        <v>114</v>
      </c>
    </row>
    <row r="1834" spans="1:7" ht="30" customHeight="1">
      <c r="A1834" s="3" t="s">
        <v>4913</v>
      </c>
      <c r="B1834" s="3" t="s">
        <v>3</v>
      </c>
      <c r="C1834" s="3" t="s">
        <v>6749</v>
      </c>
      <c r="D1834" s="3" t="s">
        <v>6749</v>
      </c>
      <c r="E1834" s="12" t="s">
        <v>10339</v>
      </c>
      <c r="F1834" s="6" t="str">
        <f t="shared" si="95"/>
        <v>module=mmeno</v>
      </c>
      <c r="G1834" s="3" t="s">
        <v>114</v>
      </c>
    </row>
    <row r="1835" spans="1:7" ht="30" customHeight="1">
      <c r="A1835" s="3" t="s">
        <v>4913</v>
      </c>
      <c r="B1835" s="3" t="s">
        <v>3</v>
      </c>
      <c r="C1835" s="3" t="s">
        <v>6750</v>
      </c>
      <c r="D1835" s="3" t="s">
        <v>6750</v>
      </c>
      <c r="E1835" s="12" t="s">
        <v>10340</v>
      </c>
      <c r="F1835" s="6" t="str">
        <f t="shared" si="95"/>
        <v>module=mmeno</v>
      </c>
      <c r="G1835" s="3" t="s">
        <v>114</v>
      </c>
    </row>
    <row r="1836" spans="1:7" ht="30" customHeight="1">
      <c r="A1836" s="3" t="s">
        <v>4913</v>
      </c>
      <c r="B1836" s="3" t="s">
        <v>3</v>
      </c>
      <c r="C1836" s="3" t="s">
        <v>6751</v>
      </c>
      <c r="D1836" s="3" t="s">
        <v>6751</v>
      </c>
      <c r="E1836" s="12" t="s">
        <v>10341</v>
      </c>
      <c r="F1836" s="6" t="str">
        <f t="shared" si="95"/>
        <v>module=mmeno</v>
      </c>
      <c r="G1836" s="3" t="s">
        <v>114</v>
      </c>
    </row>
    <row r="1837" spans="1:7" ht="30" customHeight="1">
      <c r="A1837" s="3" t="s">
        <v>4913</v>
      </c>
      <c r="B1837" s="3" t="s">
        <v>3</v>
      </c>
      <c r="C1837" s="3" t="s">
        <v>6752</v>
      </c>
      <c r="D1837" s="3" t="s">
        <v>6752</v>
      </c>
      <c r="E1837" s="12" t="s">
        <v>10342</v>
      </c>
      <c r="F1837" s="6" t="str">
        <f t="shared" si="95"/>
        <v>module=mmeno</v>
      </c>
      <c r="G1837" s="3" t="s">
        <v>114</v>
      </c>
    </row>
    <row r="1838" spans="1:7" ht="30" customHeight="1">
      <c r="A1838" s="3" t="s">
        <v>4913</v>
      </c>
      <c r="B1838" s="3" t="s">
        <v>3</v>
      </c>
      <c r="C1838" s="3" t="s">
        <v>6753</v>
      </c>
      <c r="D1838" s="3" t="s">
        <v>6753</v>
      </c>
      <c r="E1838" s="12" t="s">
        <v>10343</v>
      </c>
      <c r="F1838" s="6" t="str">
        <f t="shared" si="95"/>
        <v>module=mmeno</v>
      </c>
      <c r="G1838" s="3" t="s">
        <v>114</v>
      </c>
    </row>
    <row r="1839" spans="1:7" ht="30" customHeight="1">
      <c r="A1839" s="3" t="s">
        <v>4913</v>
      </c>
      <c r="B1839" s="3" t="s">
        <v>3</v>
      </c>
      <c r="C1839" s="3" t="s">
        <v>6754</v>
      </c>
      <c r="D1839" s="3" t="s">
        <v>6754</v>
      </c>
      <c r="E1839" s="12" t="s">
        <v>10344</v>
      </c>
      <c r="F1839" s="6" t="str">
        <f t="shared" si="95"/>
        <v>module=mmeno</v>
      </c>
      <c r="G1839" s="3" t="s">
        <v>114</v>
      </c>
    </row>
    <row r="1840" spans="1:7" ht="30" customHeight="1">
      <c r="A1840" s="3" t="s">
        <v>4913</v>
      </c>
      <c r="B1840" s="3" t="s">
        <v>3</v>
      </c>
      <c r="C1840" s="3" t="s">
        <v>6755</v>
      </c>
      <c r="D1840" s="3" t="s">
        <v>6755</v>
      </c>
      <c r="E1840" s="12" t="s">
        <v>10345</v>
      </c>
      <c r="F1840" s="6" t="str">
        <f t="shared" si="95"/>
        <v>module=mmeno</v>
      </c>
      <c r="G1840" s="3" t="s">
        <v>114</v>
      </c>
    </row>
    <row r="1841" spans="1:7" ht="30" customHeight="1">
      <c r="A1841" s="3" t="s">
        <v>4913</v>
      </c>
      <c r="B1841" s="3" t="s">
        <v>3</v>
      </c>
      <c r="C1841" s="3" t="s">
        <v>6756</v>
      </c>
      <c r="D1841" s="3" t="s">
        <v>6756</v>
      </c>
      <c r="E1841" s="12" t="s">
        <v>10346</v>
      </c>
      <c r="F1841" s="6" t="str">
        <f t="shared" si="95"/>
        <v>module=mmeno</v>
      </c>
      <c r="G1841" s="3" t="s">
        <v>114</v>
      </c>
    </row>
    <row r="1842" spans="1:7" ht="30" customHeight="1">
      <c r="A1842" s="3" t="s">
        <v>4913</v>
      </c>
      <c r="B1842" s="3" t="s">
        <v>3</v>
      </c>
      <c r="C1842" s="3" t="s">
        <v>6757</v>
      </c>
      <c r="D1842" s="3" t="s">
        <v>6757</v>
      </c>
      <c r="E1842" s="12" t="s">
        <v>10347</v>
      </c>
      <c r="F1842" s="6" t="str">
        <f t="shared" si="95"/>
        <v>module=mmeno</v>
      </c>
      <c r="G1842" s="3" t="s">
        <v>114</v>
      </c>
    </row>
    <row r="1843" spans="1:7" ht="30" customHeight="1">
      <c r="A1843" s="3" t="s">
        <v>4913</v>
      </c>
      <c r="B1843" s="3" t="s">
        <v>3</v>
      </c>
      <c r="C1843" s="3" t="s">
        <v>6758</v>
      </c>
      <c r="D1843" s="3" t="s">
        <v>6758</v>
      </c>
      <c r="E1843" s="12" t="s">
        <v>10348</v>
      </c>
      <c r="F1843" s="6" t="str">
        <f t="shared" si="95"/>
        <v>module=mmeno</v>
      </c>
      <c r="G1843" s="3" t="s">
        <v>114</v>
      </c>
    </row>
    <row r="1844" spans="1:7" ht="30" customHeight="1">
      <c r="A1844" s="3" t="s">
        <v>4913</v>
      </c>
      <c r="B1844" s="3" t="s">
        <v>3</v>
      </c>
      <c r="C1844" s="3" t="s">
        <v>6759</v>
      </c>
      <c r="D1844" s="3" t="s">
        <v>6759</v>
      </c>
      <c r="E1844" s="12" t="s">
        <v>10349</v>
      </c>
      <c r="F1844" s="6" t="str">
        <f t="shared" si="95"/>
        <v>module=mmeno</v>
      </c>
      <c r="G1844" s="3" t="s">
        <v>114</v>
      </c>
    </row>
    <row r="1845" spans="1:7" ht="30" customHeight="1">
      <c r="A1845" s="3" t="s">
        <v>4913</v>
      </c>
      <c r="B1845" s="3" t="s">
        <v>3</v>
      </c>
      <c r="C1845" s="3" t="s">
        <v>6760</v>
      </c>
      <c r="D1845" s="3" t="s">
        <v>6760</v>
      </c>
      <c r="E1845" s="12" t="s">
        <v>10350</v>
      </c>
      <c r="F1845" s="6" t="str">
        <f t="shared" si="95"/>
        <v>module=mmeno</v>
      </c>
      <c r="G1845" s="3" t="s">
        <v>114</v>
      </c>
    </row>
    <row r="1846" spans="1:7" ht="30" customHeight="1">
      <c r="A1846" s="3" t="s">
        <v>4913</v>
      </c>
      <c r="B1846" s="3" t="s">
        <v>3</v>
      </c>
      <c r="C1846" s="3" t="s">
        <v>6761</v>
      </c>
      <c r="D1846" s="3" t="s">
        <v>6761</v>
      </c>
      <c r="E1846" s="12" t="s">
        <v>10351</v>
      </c>
      <c r="F1846" s="6" t="str">
        <f t="shared" si="95"/>
        <v>module=mmeno</v>
      </c>
      <c r="G1846" s="3" t="s">
        <v>114</v>
      </c>
    </row>
    <row r="1847" spans="1:7" ht="30" customHeight="1">
      <c r="A1847" s="3" t="s">
        <v>4913</v>
      </c>
      <c r="B1847" s="3" t="s">
        <v>3</v>
      </c>
      <c r="C1847" s="3" t="s">
        <v>6762</v>
      </c>
      <c r="D1847" s="3" t="s">
        <v>6762</v>
      </c>
      <c r="E1847" s="12" t="s">
        <v>10352</v>
      </c>
      <c r="F1847" s="6" t="str">
        <f t="shared" si="95"/>
        <v>module=mmeno</v>
      </c>
      <c r="G1847" s="3" t="s">
        <v>114</v>
      </c>
    </row>
    <row r="1848" spans="1:7" ht="30" customHeight="1">
      <c r="A1848" s="3" t="s">
        <v>4913</v>
      </c>
      <c r="B1848" s="3" t="s">
        <v>3</v>
      </c>
      <c r="C1848" s="3" t="s">
        <v>6763</v>
      </c>
      <c r="D1848" s="3" t="s">
        <v>6763</v>
      </c>
      <c r="E1848" s="12" t="s">
        <v>10353</v>
      </c>
      <c r="F1848" s="6" t="str">
        <f t="shared" si="95"/>
        <v>module=mmeno</v>
      </c>
      <c r="G1848" s="3" t="s">
        <v>114</v>
      </c>
    </row>
    <row r="1849" spans="1:7" ht="30" customHeight="1">
      <c r="A1849" s="3" t="s">
        <v>4913</v>
      </c>
      <c r="B1849" s="3" t="s">
        <v>3</v>
      </c>
      <c r="C1849" s="3" t="s">
        <v>6764</v>
      </c>
      <c r="D1849" s="3" t="s">
        <v>6764</v>
      </c>
      <c r="E1849" s="12" t="s">
        <v>10354</v>
      </c>
      <c r="F1849" s="6" t="str">
        <f t="shared" si="95"/>
        <v>module=mmeno</v>
      </c>
      <c r="G1849" s="3" t="s">
        <v>114</v>
      </c>
    </row>
    <row r="1850" spans="1:7" ht="30" customHeight="1">
      <c r="A1850" s="3" t="s">
        <v>4913</v>
      </c>
      <c r="B1850" s="3" t="s">
        <v>3</v>
      </c>
      <c r="C1850" s="3" t="s">
        <v>6765</v>
      </c>
      <c r="D1850" s="3" t="s">
        <v>6765</v>
      </c>
      <c r="E1850" s="12" t="s">
        <v>10355</v>
      </c>
      <c r="F1850" s="6" t="str">
        <f t="shared" si="95"/>
        <v>module=mmeno</v>
      </c>
      <c r="G1850" s="3" t="s">
        <v>114</v>
      </c>
    </row>
    <row r="1851" spans="1:7" ht="30" customHeight="1">
      <c r="A1851" s="3" t="s">
        <v>4913</v>
      </c>
      <c r="B1851" s="3" t="s">
        <v>3</v>
      </c>
      <c r="C1851" s="3" t="s">
        <v>6766</v>
      </c>
      <c r="D1851" s="3" t="s">
        <v>6766</v>
      </c>
      <c r="E1851" s="12" t="s">
        <v>10356</v>
      </c>
      <c r="F1851" s="6" t="str">
        <f t="shared" si="95"/>
        <v>module=mmeno</v>
      </c>
      <c r="G1851" s="3" t="s">
        <v>114</v>
      </c>
    </row>
    <row r="1852" spans="1:7" ht="30" customHeight="1">
      <c r="A1852" s="3" t="s">
        <v>4913</v>
      </c>
      <c r="B1852" s="3" t="s">
        <v>3</v>
      </c>
      <c r="C1852" s="3" t="s">
        <v>6767</v>
      </c>
      <c r="D1852" s="3" t="s">
        <v>6767</v>
      </c>
      <c r="E1852" s="12" t="s">
        <v>10357</v>
      </c>
      <c r="F1852" s="6" t="str">
        <f t="shared" si="95"/>
        <v>module=mmeno</v>
      </c>
      <c r="G1852" s="3" t="s">
        <v>114</v>
      </c>
    </row>
    <row r="1853" spans="1:7" ht="30" customHeight="1">
      <c r="A1853" s="3" t="s">
        <v>4913</v>
      </c>
      <c r="B1853" s="3" t="s">
        <v>3</v>
      </c>
      <c r="C1853" s="3" t="s">
        <v>6768</v>
      </c>
      <c r="D1853" s="3" t="s">
        <v>6768</v>
      </c>
      <c r="E1853" s="12" t="s">
        <v>10358</v>
      </c>
      <c r="F1853" s="6" t="str">
        <f t="shared" si="95"/>
        <v>module=mmeno</v>
      </c>
      <c r="G1853" s="3" t="s">
        <v>114</v>
      </c>
    </row>
    <row r="1854" spans="1:7" ht="30" customHeight="1">
      <c r="A1854" s="3" t="s">
        <v>4913</v>
      </c>
      <c r="B1854" s="3" t="s">
        <v>3</v>
      </c>
      <c r="C1854" s="3" t="s">
        <v>6769</v>
      </c>
      <c r="D1854" s="3" t="s">
        <v>6769</v>
      </c>
      <c r="E1854" s="12" t="s">
        <v>10359</v>
      </c>
      <c r="F1854" s="6" t="str">
        <f t="shared" si="95"/>
        <v>module=mmeno</v>
      </c>
      <c r="G1854" s="3" t="s">
        <v>114</v>
      </c>
    </row>
    <row r="1855" spans="1:7" ht="30" customHeight="1">
      <c r="A1855" s="3" t="s">
        <v>4913</v>
      </c>
      <c r="B1855" s="3" t="s">
        <v>3</v>
      </c>
      <c r="C1855" s="3" t="s">
        <v>6770</v>
      </c>
      <c r="D1855" s="3" t="s">
        <v>6770</v>
      </c>
      <c r="E1855" s="12" t="s">
        <v>10360</v>
      </c>
      <c r="F1855" s="6" t="str">
        <f t="shared" si="95"/>
        <v>module=mmeno</v>
      </c>
      <c r="G1855" s="3" t="s">
        <v>114</v>
      </c>
    </row>
    <row r="1856" spans="1:7" ht="30" customHeight="1">
      <c r="A1856" s="3" t="s">
        <v>4913</v>
      </c>
      <c r="B1856" s="3" t="s">
        <v>3</v>
      </c>
      <c r="C1856" s="3" t="s">
        <v>6771</v>
      </c>
      <c r="D1856" s="3" t="s">
        <v>6771</v>
      </c>
      <c r="E1856" s="12" t="s">
        <v>10361</v>
      </c>
      <c r="F1856" s="6" t="str">
        <f t="shared" si="95"/>
        <v>module=mmeno</v>
      </c>
      <c r="G1856" s="3" t="s">
        <v>114</v>
      </c>
    </row>
    <row r="1857" spans="1:7" ht="30" customHeight="1">
      <c r="A1857" s="3" t="s">
        <v>4913</v>
      </c>
      <c r="B1857" s="3" t="s">
        <v>3</v>
      </c>
      <c r="C1857" s="3" t="s">
        <v>6772</v>
      </c>
      <c r="D1857" s="3" t="s">
        <v>6772</v>
      </c>
      <c r="E1857" s="12" t="s">
        <v>10362</v>
      </c>
      <c r="F1857" s="6" t="str">
        <f t="shared" si="95"/>
        <v>module=mmeno</v>
      </c>
      <c r="G1857" s="3" t="s">
        <v>114</v>
      </c>
    </row>
    <row r="1858" spans="1:7" ht="30" customHeight="1">
      <c r="A1858" s="3" t="s">
        <v>4913</v>
      </c>
      <c r="B1858" s="3" t="s">
        <v>3</v>
      </c>
      <c r="C1858" s="3" t="s">
        <v>6773</v>
      </c>
      <c r="D1858" s="3" t="s">
        <v>6773</v>
      </c>
      <c r="E1858" s="12" t="s">
        <v>10363</v>
      </c>
      <c r="F1858" s="6" t="str">
        <f t="shared" si="95"/>
        <v>module=mmeno</v>
      </c>
      <c r="G1858" s="3" t="s">
        <v>114</v>
      </c>
    </row>
    <row r="1859" spans="1:7" ht="30" customHeight="1">
      <c r="A1859" s="3" t="s">
        <v>4913</v>
      </c>
      <c r="B1859" s="3" t="s">
        <v>4</v>
      </c>
      <c r="C1859" s="3" t="s">
        <v>6774</v>
      </c>
      <c r="D1859" s="3" t="s">
        <v>6774</v>
      </c>
      <c r="E1859" s="12" t="s">
        <v>10364</v>
      </c>
      <c r="F1859" s="3" t="s">
        <v>114</v>
      </c>
      <c r="G1859" s="6" t="str">
        <f t="shared" ref="G1859:G1890" si="96">HYPERLINK("http://www.ssc.wisc.edu/wlsresearch/documentation/waves/?wave=wls94&amp;module=xmmeno","module=xmmeno")</f>
        <v>module=xmmeno</v>
      </c>
    </row>
    <row r="1860" spans="1:7" ht="30" customHeight="1">
      <c r="A1860" s="3" t="s">
        <v>4913</v>
      </c>
      <c r="B1860" s="3" t="s">
        <v>4</v>
      </c>
      <c r="C1860" s="3" t="s">
        <v>6775</v>
      </c>
      <c r="D1860" s="3" t="s">
        <v>6775</v>
      </c>
      <c r="E1860" s="12" t="s">
        <v>10365</v>
      </c>
      <c r="F1860" s="3" t="s">
        <v>114</v>
      </c>
      <c r="G1860" s="6" t="str">
        <f t="shared" si="96"/>
        <v>module=xmmeno</v>
      </c>
    </row>
    <row r="1861" spans="1:7" ht="30" customHeight="1">
      <c r="A1861" s="3" t="s">
        <v>4913</v>
      </c>
      <c r="B1861" s="3" t="s">
        <v>4</v>
      </c>
      <c r="C1861" s="3" t="s">
        <v>6776</v>
      </c>
      <c r="D1861" s="3" t="s">
        <v>6776</v>
      </c>
      <c r="E1861" s="12" t="s">
        <v>10366</v>
      </c>
      <c r="F1861" s="3" t="s">
        <v>114</v>
      </c>
      <c r="G1861" s="6" t="str">
        <f t="shared" si="96"/>
        <v>module=xmmeno</v>
      </c>
    </row>
    <row r="1862" spans="1:7" ht="30" customHeight="1">
      <c r="A1862" s="3" t="s">
        <v>4913</v>
      </c>
      <c r="B1862" s="3" t="s">
        <v>4</v>
      </c>
      <c r="C1862" s="3" t="s">
        <v>6777</v>
      </c>
      <c r="D1862" s="3" t="s">
        <v>6777</v>
      </c>
      <c r="E1862" s="12" t="s">
        <v>10367</v>
      </c>
      <c r="F1862" s="3" t="s">
        <v>114</v>
      </c>
      <c r="G1862" s="6" t="str">
        <f t="shared" si="96"/>
        <v>module=xmmeno</v>
      </c>
    </row>
    <row r="1863" spans="1:7" ht="30" customHeight="1">
      <c r="A1863" s="3" t="s">
        <v>4913</v>
      </c>
      <c r="B1863" s="3" t="s">
        <v>4</v>
      </c>
      <c r="C1863" s="3" t="s">
        <v>6778</v>
      </c>
      <c r="D1863" s="3" t="s">
        <v>6778</v>
      </c>
      <c r="E1863" s="12" t="s">
        <v>10368</v>
      </c>
      <c r="F1863" s="3" t="s">
        <v>114</v>
      </c>
      <c r="G1863" s="6" t="str">
        <f t="shared" si="96"/>
        <v>module=xmmeno</v>
      </c>
    </row>
    <row r="1864" spans="1:7" ht="30" customHeight="1">
      <c r="A1864" s="3" t="s">
        <v>4913</v>
      </c>
      <c r="B1864" s="3" t="s">
        <v>4</v>
      </c>
      <c r="C1864" s="3" t="s">
        <v>6779</v>
      </c>
      <c r="D1864" s="3" t="s">
        <v>6779</v>
      </c>
      <c r="E1864" s="12" t="s">
        <v>10369</v>
      </c>
      <c r="F1864" s="3" t="s">
        <v>114</v>
      </c>
      <c r="G1864" s="6" t="str">
        <f t="shared" si="96"/>
        <v>module=xmmeno</v>
      </c>
    </row>
    <row r="1865" spans="1:7" ht="30" customHeight="1">
      <c r="A1865" s="3" t="s">
        <v>4913</v>
      </c>
      <c r="B1865" s="3" t="s">
        <v>4</v>
      </c>
      <c r="C1865" s="3" t="s">
        <v>6780</v>
      </c>
      <c r="D1865" s="3" t="s">
        <v>6780</v>
      </c>
      <c r="E1865" s="12" t="s">
        <v>10370</v>
      </c>
      <c r="F1865" s="3" t="s">
        <v>114</v>
      </c>
      <c r="G1865" s="6" t="str">
        <f t="shared" si="96"/>
        <v>module=xmmeno</v>
      </c>
    </row>
    <row r="1866" spans="1:7" ht="30" customHeight="1">
      <c r="A1866" s="3" t="s">
        <v>4913</v>
      </c>
      <c r="B1866" s="3" t="s">
        <v>4</v>
      </c>
      <c r="C1866" s="3" t="s">
        <v>6781</v>
      </c>
      <c r="D1866" s="3" t="s">
        <v>6781</v>
      </c>
      <c r="E1866" s="12" t="s">
        <v>10371</v>
      </c>
      <c r="F1866" s="3" t="s">
        <v>114</v>
      </c>
      <c r="G1866" s="6" t="str">
        <f t="shared" si="96"/>
        <v>module=xmmeno</v>
      </c>
    </row>
    <row r="1867" spans="1:7" ht="30" customHeight="1">
      <c r="A1867" s="3" t="s">
        <v>4913</v>
      </c>
      <c r="B1867" s="3" t="s">
        <v>4</v>
      </c>
      <c r="C1867" s="3" t="s">
        <v>6782</v>
      </c>
      <c r="D1867" s="3" t="s">
        <v>6782</v>
      </c>
      <c r="E1867" s="12" t="s">
        <v>10372</v>
      </c>
      <c r="F1867" s="3" t="s">
        <v>114</v>
      </c>
      <c r="G1867" s="6" t="str">
        <f t="shared" si="96"/>
        <v>module=xmmeno</v>
      </c>
    </row>
    <row r="1868" spans="1:7" ht="30" customHeight="1">
      <c r="A1868" s="3" t="s">
        <v>4913</v>
      </c>
      <c r="B1868" s="3" t="s">
        <v>4</v>
      </c>
      <c r="C1868" s="3" t="s">
        <v>6783</v>
      </c>
      <c r="D1868" s="3" t="s">
        <v>6783</v>
      </c>
      <c r="E1868" s="12" t="s">
        <v>10373</v>
      </c>
      <c r="F1868" s="3" t="s">
        <v>114</v>
      </c>
      <c r="G1868" s="6" t="str">
        <f t="shared" si="96"/>
        <v>module=xmmeno</v>
      </c>
    </row>
    <row r="1869" spans="1:7" ht="30" customHeight="1">
      <c r="A1869" s="3" t="s">
        <v>4913</v>
      </c>
      <c r="B1869" s="3" t="s">
        <v>4</v>
      </c>
      <c r="C1869" s="3" t="s">
        <v>6784</v>
      </c>
      <c r="D1869" s="3" t="s">
        <v>6784</v>
      </c>
      <c r="E1869" s="12" t="s">
        <v>10374</v>
      </c>
      <c r="F1869" s="3" t="s">
        <v>114</v>
      </c>
      <c r="G1869" s="6" t="str">
        <f t="shared" si="96"/>
        <v>module=xmmeno</v>
      </c>
    </row>
    <row r="1870" spans="1:7" ht="30" customHeight="1">
      <c r="A1870" s="3" t="s">
        <v>4913</v>
      </c>
      <c r="B1870" s="3" t="s">
        <v>4</v>
      </c>
      <c r="C1870" s="3" t="s">
        <v>6785</v>
      </c>
      <c r="D1870" s="3" t="s">
        <v>6785</v>
      </c>
      <c r="E1870" s="12" t="s">
        <v>10375</v>
      </c>
      <c r="F1870" s="3" t="s">
        <v>114</v>
      </c>
      <c r="G1870" s="6" t="str">
        <f t="shared" si="96"/>
        <v>module=xmmeno</v>
      </c>
    </row>
    <row r="1871" spans="1:7" ht="30" customHeight="1">
      <c r="A1871" s="3" t="s">
        <v>4913</v>
      </c>
      <c r="B1871" s="3" t="s">
        <v>4</v>
      </c>
      <c r="C1871" s="3" t="s">
        <v>6786</v>
      </c>
      <c r="D1871" s="3" t="s">
        <v>6786</v>
      </c>
      <c r="E1871" s="12" t="s">
        <v>10376</v>
      </c>
      <c r="F1871" s="3" t="s">
        <v>114</v>
      </c>
      <c r="G1871" s="6" t="str">
        <f t="shared" si="96"/>
        <v>module=xmmeno</v>
      </c>
    </row>
    <row r="1872" spans="1:7" ht="30" customHeight="1">
      <c r="A1872" s="3" t="s">
        <v>4913</v>
      </c>
      <c r="B1872" s="3" t="s">
        <v>4</v>
      </c>
      <c r="C1872" s="3" t="s">
        <v>6787</v>
      </c>
      <c r="D1872" s="3" t="s">
        <v>6787</v>
      </c>
      <c r="E1872" s="12" t="s">
        <v>10377</v>
      </c>
      <c r="F1872" s="3" t="s">
        <v>114</v>
      </c>
      <c r="G1872" s="6" t="str">
        <f t="shared" si="96"/>
        <v>module=xmmeno</v>
      </c>
    </row>
    <row r="1873" spans="1:7" ht="30" customHeight="1">
      <c r="A1873" s="3" t="s">
        <v>4913</v>
      </c>
      <c r="B1873" s="3" t="s">
        <v>4</v>
      </c>
      <c r="C1873" s="3" t="s">
        <v>6788</v>
      </c>
      <c r="D1873" s="3" t="s">
        <v>6788</v>
      </c>
      <c r="E1873" s="12" t="s">
        <v>10378</v>
      </c>
      <c r="F1873" s="3" t="s">
        <v>114</v>
      </c>
      <c r="G1873" s="6" t="str">
        <f t="shared" si="96"/>
        <v>module=xmmeno</v>
      </c>
    </row>
    <row r="1874" spans="1:7" ht="30" customHeight="1">
      <c r="A1874" s="3" t="s">
        <v>4913</v>
      </c>
      <c r="B1874" s="3" t="s">
        <v>4</v>
      </c>
      <c r="C1874" s="3" t="s">
        <v>6789</v>
      </c>
      <c r="D1874" s="3" t="s">
        <v>6789</v>
      </c>
      <c r="E1874" s="12" t="s">
        <v>10379</v>
      </c>
      <c r="F1874" s="3" t="s">
        <v>114</v>
      </c>
      <c r="G1874" s="6" t="str">
        <f t="shared" si="96"/>
        <v>module=xmmeno</v>
      </c>
    </row>
    <row r="1875" spans="1:7" ht="30" customHeight="1">
      <c r="A1875" s="3" t="s">
        <v>4913</v>
      </c>
      <c r="B1875" s="3" t="s">
        <v>4</v>
      </c>
      <c r="C1875" s="3" t="s">
        <v>6790</v>
      </c>
      <c r="D1875" s="3" t="s">
        <v>6790</v>
      </c>
      <c r="E1875" s="12" t="s">
        <v>10380</v>
      </c>
      <c r="F1875" s="3" t="s">
        <v>114</v>
      </c>
      <c r="G1875" s="6" t="str">
        <f t="shared" si="96"/>
        <v>module=xmmeno</v>
      </c>
    </row>
    <row r="1876" spans="1:7" ht="30" customHeight="1">
      <c r="A1876" s="3" t="s">
        <v>4913</v>
      </c>
      <c r="B1876" s="3" t="s">
        <v>4</v>
      </c>
      <c r="C1876" s="3" t="s">
        <v>6791</v>
      </c>
      <c r="D1876" s="3" t="s">
        <v>6791</v>
      </c>
      <c r="E1876" s="12" t="s">
        <v>10381</v>
      </c>
      <c r="F1876" s="3" t="s">
        <v>114</v>
      </c>
      <c r="G1876" s="6" t="str">
        <f t="shared" si="96"/>
        <v>module=xmmeno</v>
      </c>
    </row>
    <row r="1877" spans="1:7" ht="30" customHeight="1">
      <c r="A1877" s="3" t="s">
        <v>4913</v>
      </c>
      <c r="B1877" s="3" t="s">
        <v>4</v>
      </c>
      <c r="C1877" s="3" t="s">
        <v>6792</v>
      </c>
      <c r="D1877" s="3" t="s">
        <v>6792</v>
      </c>
      <c r="E1877" s="12" t="s">
        <v>10382</v>
      </c>
      <c r="F1877" s="3" t="s">
        <v>114</v>
      </c>
      <c r="G1877" s="6" t="str">
        <f t="shared" si="96"/>
        <v>module=xmmeno</v>
      </c>
    </row>
    <row r="1878" spans="1:7" ht="30" customHeight="1">
      <c r="A1878" s="3" t="s">
        <v>4913</v>
      </c>
      <c r="B1878" s="3" t="s">
        <v>4</v>
      </c>
      <c r="C1878" s="3" t="s">
        <v>6793</v>
      </c>
      <c r="D1878" s="3" t="s">
        <v>6793</v>
      </c>
      <c r="E1878" s="12" t="s">
        <v>10383</v>
      </c>
      <c r="F1878" s="3" t="s">
        <v>114</v>
      </c>
      <c r="G1878" s="6" t="str">
        <f t="shared" si="96"/>
        <v>module=xmmeno</v>
      </c>
    </row>
    <row r="1879" spans="1:7" ht="30" customHeight="1">
      <c r="A1879" s="3" t="s">
        <v>4913</v>
      </c>
      <c r="B1879" s="3" t="s">
        <v>4</v>
      </c>
      <c r="C1879" s="3" t="s">
        <v>6794</v>
      </c>
      <c r="D1879" s="3" t="s">
        <v>6794</v>
      </c>
      <c r="E1879" s="12" t="s">
        <v>10384</v>
      </c>
      <c r="F1879" s="3" t="s">
        <v>114</v>
      </c>
      <c r="G1879" s="6" t="str">
        <f t="shared" si="96"/>
        <v>module=xmmeno</v>
      </c>
    </row>
    <row r="1880" spans="1:7" ht="30" customHeight="1">
      <c r="A1880" s="3" t="s">
        <v>4913</v>
      </c>
      <c r="B1880" s="3" t="s">
        <v>4</v>
      </c>
      <c r="C1880" s="3" t="s">
        <v>6795</v>
      </c>
      <c r="D1880" s="3" t="s">
        <v>6795</v>
      </c>
      <c r="E1880" s="12" t="s">
        <v>10385</v>
      </c>
      <c r="F1880" s="3" t="s">
        <v>114</v>
      </c>
      <c r="G1880" s="6" t="str">
        <f t="shared" si="96"/>
        <v>module=xmmeno</v>
      </c>
    </row>
    <row r="1881" spans="1:7" ht="30" customHeight="1">
      <c r="A1881" s="3" t="s">
        <v>4913</v>
      </c>
      <c r="B1881" s="3" t="s">
        <v>4</v>
      </c>
      <c r="C1881" s="3" t="s">
        <v>6796</v>
      </c>
      <c r="D1881" s="3" t="s">
        <v>6796</v>
      </c>
      <c r="E1881" s="12" t="s">
        <v>10386</v>
      </c>
      <c r="F1881" s="3" t="s">
        <v>114</v>
      </c>
      <c r="G1881" s="6" t="str">
        <f t="shared" si="96"/>
        <v>module=xmmeno</v>
      </c>
    </row>
    <row r="1882" spans="1:7" ht="30" customHeight="1">
      <c r="A1882" s="3" t="s">
        <v>4913</v>
      </c>
      <c r="B1882" s="3" t="s">
        <v>4</v>
      </c>
      <c r="C1882" s="3" t="s">
        <v>6797</v>
      </c>
      <c r="D1882" s="3" t="s">
        <v>6797</v>
      </c>
      <c r="E1882" s="12" t="s">
        <v>10387</v>
      </c>
      <c r="F1882" s="3" t="s">
        <v>114</v>
      </c>
      <c r="G1882" s="6" t="str">
        <f t="shared" si="96"/>
        <v>module=xmmeno</v>
      </c>
    </row>
    <row r="1883" spans="1:7" ht="30" customHeight="1">
      <c r="A1883" s="3" t="s">
        <v>4913</v>
      </c>
      <c r="B1883" s="3" t="s">
        <v>4</v>
      </c>
      <c r="C1883" s="3" t="s">
        <v>6798</v>
      </c>
      <c r="D1883" s="3" t="s">
        <v>6798</v>
      </c>
      <c r="E1883" s="12" t="s">
        <v>10388</v>
      </c>
      <c r="F1883" s="3" t="s">
        <v>114</v>
      </c>
      <c r="G1883" s="6" t="str">
        <f t="shared" si="96"/>
        <v>module=xmmeno</v>
      </c>
    </row>
    <row r="1884" spans="1:7" ht="30" customHeight="1">
      <c r="A1884" s="3" t="s">
        <v>4913</v>
      </c>
      <c r="B1884" s="3" t="s">
        <v>4</v>
      </c>
      <c r="C1884" s="3" t="s">
        <v>6799</v>
      </c>
      <c r="D1884" s="3" t="s">
        <v>6799</v>
      </c>
      <c r="E1884" s="12" t="s">
        <v>10389</v>
      </c>
      <c r="F1884" s="3" t="s">
        <v>114</v>
      </c>
      <c r="G1884" s="6" t="str">
        <f t="shared" si="96"/>
        <v>module=xmmeno</v>
      </c>
    </row>
    <row r="1885" spans="1:7" ht="30" customHeight="1">
      <c r="A1885" s="3" t="s">
        <v>4913</v>
      </c>
      <c r="B1885" s="3" t="s">
        <v>4</v>
      </c>
      <c r="C1885" s="3" t="s">
        <v>6800</v>
      </c>
      <c r="D1885" s="3" t="s">
        <v>6800</v>
      </c>
      <c r="E1885" s="12" t="s">
        <v>10390</v>
      </c>
      <c r="F1885" s="3" t="s">
        <v>114</v>
      </c>
      <c r="G1885" s="6" t="str">
        <f t="shared" si="96"/>
        <v>module=xmmeno</v>
      </c>
    </row>
    <row r="1886" spans="1:7" ht="30" customHeight="1">
      <c r="A1886" s="3" t="s">
        <v>4913</v>
      </c>
      <c r="B1886" s="3" t="s">
        <v>4</v>
      </c>
      <c r="C1886" s="3" t="s">
        <v>6801</v>
      </c>
      <c r="D1886" s="3" t="s">
        <v>6801</v>
      </c>
      <c r="E1886" s="12" t="s">
        <v>10391</v>
      </c>
      <c r="F1886" s="3" t="s">
        <v>114</v>
      </c>
      <c r="G1886" s="6" t="str">
        <f t="shared" si="96"/>
        <v>module=xmmeno</v>
      </c>
    </row>
    <row r="1887" spans="1:7" ht="30" customHeight="1">
      <c r="A1887" s="3" t="s">
        <v>4913</v>
      </c>
      <c r="B1887" s="3" t="s">
        <v>4</v>
      </c>
      <c r="C1887" s="3" t="s">
        <v>6802</v>
      </c>
      <c r="D1887" s="3" t="s">
        <v>6802</v>
      </c>
      <c r="E1887" s="12" t="s">
        <v>10392</v>
      </c>
      <c r="F1887" s="3" t="s">
        <v>114</v>
      </c>
      <c r="G1887" s="6" t="str">
        <f t="shared" si="96"/>
        <v>module=xmmeno</v>
      </c>
    </row>
    <row r="1888" spans="1:7" ht="30" customHeight="1">
      <c r="A1888" s="3" t="s">
        <v>4913</v>
      </c>
      <c r="B1888" s="3" t="s">
        <v>4</v>
      </c>
      <c r="C1888" s="3" t="s">
        <v>6803</v>
      </c>
      <c r="D1888" s="3" t="s">
        <v>6803</v>
      </c>
      <c r="E1888" s="12" t="s">
        <v>10393</v>
      </c>
      <c r="F1888" s="3" t="s">
        <v>114</v>
      </c>
      <c r="G1888" s="6" t="str">
        <f t="shared" si="96"/>
        <v>module=xmmeno</v>
      </c>
    </row>
    <row r="1889" spans="1:7" ht="30" customHeight="1">
      <c r="A1889" s="3" t="s">
        <v>4913</v>
      </c>
      <c r="B1889" s="3" t="s">
        <v>4</v>
      </c>
      <c r="C1889" s="3" t="s">
        <v>6804</v>
      </c>
      <c r="D1889" s="3" t="s">
        <v>6804</v>
      </c>
      <c r="E1889" s="12" t="s">
        <v>10394</v>
      </c>
      <c r="F1889" s="3" t="s">
        <v>114</v>
      </c>
      <c r="G1889" s="6" t="str">
        <f t="shared" si="96"/>
        <v>module=xmmeno</v>
      </c>
    </row>
    <row r="1890" spans="1:7" ht="30" customHeight="1">
      <c r="A1890" s="3" t="s">
        <v>4913</v>
      </c>
      <c r="B1890" s="3" t="s">
        <v>4</v>
      </c>
      <c r="C1890" s="3" t="s">
        <v>6805</v>
      </c>
      <c r="D1890" s="3" t="s">
        <v>6805</v>
      </c>
      <c r="E1890" s="12" t="s">
        <v>10395</v>
      </c>
      <c r="F1890" s="3" t="s">
        <v>114</v>
      </c>
      <c r="G1890" s="6" t="str">
        <f t="shared" si="96"/>
        <v>module=xmmeno</v>
      </c>
    </row>
    <row r="1891" spans="1:7" ht="30" customHeight="1">
      <c r="A1891" s="3" t="s">
        <v>4913</v>
      </c>
      <c r="B1891" s="3" t="s">
        <v>4</v>
      </c>
      <c r="C1891" s="3" t="s">
        <v>6806</v>
      </c>
      <c r="D1891" s="3" t="s">
        <v>6806</v>
      </c>
      <c r="E1891" s="12" t="s">
        <v>10396</v>
      </c>
      <c r="F1891" s="3" t="s">
        <v>114</v>
      </c>
      <c r="G1891" s="6" t="str">
        <f t="shared" ref="G1891:G1922" si="97">HYPERLINK("http://www.ssc.wisc.edu/wlsresearch/documentation/waves/?wave=wls94&amp;module=xmmeno","module=xmmeno")</f>
        <v>module=xmmeno</v>
      </c>
    </row>
    <row r="1892" spans="1:7" ht="30" customHeight="1">
      <c r="A1892" s="3" t="s">
        <v>4913</v>
      </c>
      <c r="B1892" s="3" t="s">
        <v>4</v>
      </c>
      <c r="C1892" s="3" t="s">
        <v>6807</v>
      </c>
      <c r="D1892" s="3" t="s">
        <v>6807</v>
      </c>
      <c r="E1892" s="12" t="s">
        <v>10397</v>
      </c>
      <c r="F1892" s="3" t="s">
        <v>114</v>
      </c>
      <c r="G1892" s="6" t="str">
        <f t="shared" si="97"/>
        <v>module=xmmeno</v>
      </c>
    </row>
    <row r="1893" spans="1:7" ht="30" customHeight="1">
      <c r="A1893" s="3" t="s">
        <v>4913</v>
      </c>
      <c r="B1893" s="3" t="s">
        <v>4</v>
      </c>
      <c r="C1893" s="3" t="s">
        <v>6808</v>
      </c>
      <c r="D1893" s="3" t="s">
        <v>6808</v>
      </c>
      <c r="E1893" s="12" t="s">
        <v>10398</v>
      </c>
      <c r="F1893" s="3" t="s">
        <v>114</v>
      </c>
      <c r="G1893" s="6" t="str">
        <f t="shared" si="97"/>
        <v>module=xmmeno</v>
      </c>
    </row>
    <row r="1894" spans="1:7" ht="30" customHeight="1">
      <c r="A1894" s="3" t="s">
        <v>4913</v>
      </c>
      <c r="B1894" s="3" t="s">
        <v>4</v>
      </c>
      <c r="C1894" s="3" t="s">
        <v>6809</v>
      </c>
      <c r="D1894" s="3" t="s">
        <v>6809</v>
      </c>
      <c r="E1894" s="12" t="s">
        <v>10399</v>
      </c>
      <c r="F1894" s="3" t="s">
        <v>114</v>
      </c>
      <c r="G1894" s="6" t="str">
        <f t="shared" si="97"/>
        <v>module=xmmeno</v>
      </c>
    </row>
    <row r="1895" spans="1:7" ht="30" customHeight="1">
      <c r="A1895" s="3" t="s">
        <v>4913</v>
      </c>
      <c r="B1895" s="3" t="s">
        <v>4</v>
      </c>
      <c r="C1895" s="3" t="s">
        <v>6810</v>
      </c>
      <c r="D1895" s="3" t="s">
        <v>6810</v>
      </c>
      <c r="E1895" s="12" t="s">
        <v>10400</v>
      </c>
      <c r="F1895" s="3" t="s">
        <v>114</v>
      </c>
      <c r="G1895" s="6" t="str">
        <f t="shared" si="97"/>
        <v>module=xmmeno</v>
      </c>
    </row>
    <row r="1896" spans="1:7" ht="30" customHeight="1">
      <c r="A1896" s="3" t="s">
        <v>4913</v>
      </c>
      <c r="B1896" s="3" t="s">
        <v>4</v>
      </c>
      <c r="C1896" s="3" t="s">
        <v>6811</v>
      </c>
      <c r="D1896" s="3" t="s">
        <v>6811</v>
      </c>
      <c r="E1896" s="12" t="s">
        <v>10401</v>
      </c>
      <c r="F1896" s="3" t="s">
        <v>114</v>
      </c>
      <c r="G1896" s="6" t="str">
        <f t="shared" si="97"/>
        <v>module=xmmeno</v>
      </c>
    </row>
    <row r="1897" spans="1:7" ht="30" customHeight="1">
      <c r="A1897" s="3" t="s">
        <v>4913</v>
      </c>
      <c r="B1897" s="3" t="s">
        <v>4</v>
      </c>
      <c r="C1897" s="3" t="s">
        <v>6812</v>
      </c>
      <c r="D1897" s="3" t="s">
        <v>6812</v>
      </c>
      <c r="E1897" s="12" t="s">
        <v>10402</v>
      </c>
      <c r="F1897" s="3" t="s">
        <v>114</v>
      </c>
      <c r="G1897" s="6" t="str">
        <f t="shared" si="97"/>
        <v>module=xmmeno</v>
      </c>
    </row>
    <row r="1898" spans="1:7" ht="30" customHeight="1">
      <c r="A1898" s="3" t="s">
        <v>4913</v>
      </c>
      <c r="B1898" s="3" t="s">
        <v>4</v>
      </c>
      <c r="C1898" s="3" t="s">
        <v>6813</v>
      </c>
      <c r="D1898" s="3" t="s">
        <v>6813</v>
      </c>
      <c r="E1898" s="12" t="s">
        <v>10403</v>
      </c>
      <c r="F1898" s="3" t="s">
        <v>114</v>
      </c>
      <c r="G1898" s="6" t="str">
        <f t="shared" si="97"/>
        <v>module=xmmeno</v>
      </c>
    </row>
    <row r="1899" spans="1:7" ht="30" customHeight="1">
      <c r="A1899" s="3" t="s">
        <v>4913</v>
      </c>
      <c r="B1899" s="3" t="s">
        <v>4</v>
      </c>
      <c r="C1899" s="3" t="s">
        <v>6814</v>
      </c>
      <c r="D1899" s="3" t="s">
        <v>6814</v>
      </c>
      <c r="E1899" s="12" t="s">
        <v>10404</v>
      </c>
      <c r="F1899" s="3" t="s">
        <v>114</v>
      </c>
      <c r="G1899" s="6" t="str">
        <f t="shared" si="97"/>
        <v>module=xmmeno</v>
      </c>
    </row>
    <row r="1900" spans="1:7" ht="30" customHeight="1">
      <c r="A1900" s="3" t="s">
        <v>4913</v>
      </c>
      <c r="B1900" s="3" t="s">
        <v>4</v>
      </c>
      <c r="C1900" s="3" t="s">
        <v>6815</v>
      </c>
      <c r="D1900" s="3" t="s">
        <v>6815</v>
      </c>
      <c r="E1900" s="12" t="s">
        <v>10405</v>
      </c>
      <c r="F1900" s="3" t="s">
        <v>114</v>
      </c>
      <c r="G1900" s="6" t="str">
        <f t="shared" si="97"/>
        <v>module=xmmeno</v>
      </c>
    </row>
    <row r="1901" spans="1:7" ht="30" customHeight="1">
      <c r="A1901" s="3" t="s">
        <v>4913</v>
      </c>
      <c r="B1901" s="3" t="s">
        <v>4</v>
      </c>
      <c r="C1901" s="3" t="s">
        <v>6816</v>
      </c>
      <c r="D1901" s="3" t="s">
        <v>6816</v>
      </c>
      <c r="E1901" s="12" t="s">
        <v>10350</v>
      </c>
      <c r="F1901" s="3" t="s">
        <v>114</v>
      </c>
      <c r="G1901" s="6" t="str">
        <f t="shared" si="97"/>
        <v>module=xmmeno</v>
      </c>
    </row>
    <row r="1902" spans="1:7" ht="30" customHeight="1">
      <c r="A1902" s="3" t="s">
        <v>4913</v>
      </c>
      <c r="B1902" s="3" t="s">
        <v>4</v>
      </c>
      <c r="C1902" s="3" t="s">
        <v>6817</v>
      </c>
      <c r="D1902" s="3" t="s">
        <v>6817</v>
      </c>
      <c r="E1902" s="12" t="s">
        <v>10352</v>
      </c>
      <c r="F1902" s="3" t="s">
        <v>114</v>
      </c>
      <c r="G1902" s="6" t="str">
        <f t="shared" si="97"/>
        <v>module=xmmeno</v>
      </c>
    </row>
    <row r="1903" spans="1:7" ht="30" customHeight="1">
      <c r="A1903" s="3" t="s">
        <v>4913</v>
      </c>
      <c r="B1903" s="3" t="s">
        <v>4</v>
      </c>
      <c r="C1903" s="3" t="s">
        <v>6818</v>
      </c>
      <c r="D1903" s="3" t="s">
        <v>6818</v>
      </c>
      <c r="E1903" s="12" t="s">
        <v>10406</v>
      </c>
      <c r="F1903" s="3" t="s">
        <v>114</v>
      </c>
      <c r="G1903" s="6" t="str">
        <f t="shared" si="97"/>
        <v>module=xmmeno</v>
      </c>
    </row>
    <row r="1904" spans="1:7" ht="30" customHeight="1">
      <c r="A1904" s="3" t="s">
        <v>4913</v>
      </c>
      <c r="B1904" s="3" t="s">
        <v>4</v>
      </c>
      <c r="C1904" s="3" t="s">
        <v>6819</v>
      </c>
      <c r="D1904" s="3" t="s">
        <v>6819</v>
      </c>
      <c r="E1904" s="12" t="s">
        <v>10354</v>
      </c>
      <c r="F1904" s="3" t="s">
        <v>114</v>
      </c>
      <c r="G1904" s="6" t="str">
        <f t="shared" si="97"/>
        <v>module=xmmeno</v>
      </c>
    </row>
    <row r="1905" spans="1:7" ht="30" customHeight="1">
      <c r="A1905" s="3" t="s">
        <v>4913</v>
      </c>
      <c r="B1905" s="3" t="s">
        <v>4</v>
      </c>
      <c r="C1905" s="3" t="s">
        <v>6820</v>
      </c>
      <c r="D1905" s="3" t="s">
        <v>6820</v>
      </c>
      <c r="E1905" s="12" t="s">
        <v>10407</v>
      </c>
      <c r="F1905" s="3" t="s">
        <v>114</v>
      </c>
      <c r="G1905" s="6" t="str">
        <f t="shared" si="97"/>
        <v>module=xmmeno</v>
      </c>
    </row>
    <row r="1906" spans="1:7" ht="30" customHeight="1">
      <c r="A1906" s="3" t="s">
        <v>4913</v>
      </c>
      <c r="B1906" s="3" t="s">
        <v>4</v>
      </c>
      <c r="C1906" s="3" t="s">
        <v>6821</v>
      </c>
      <c r="D1906" s="3" t="s">
        <v>6821</v>
      </c>
      <c r="E1906" s="12" t="s">
        <v>10408</v>
      </c>
      <c r="F1906" s="3" t="s">
        <v>114</v>
      </c>
      <c r="G1906" s="6" t="str">
        <f t="shared" si="97"/>
        <v>module=xmmeno</v>
      </c>
    </row>
    <row r="1907" spans="1:7" ht="30" customHeight="1">
      <c r="A1907" s="3" t="s">
        <v>4913</v>
      </c>
      <c r="B1907" s="3" t="s">
        <v>4</v>
      </c>
      <c r="C1907" s="3" t="s">
        <v>6822</v>
      </c>
      <c r="D1907" s="3" t="s">
        <v>6822</v>
      </c>
      <c r="E1907" s="12" t="s">
        <v>10409</v>
      </c>
      <c r="F1907" s="3" t="s">
        <v>114</v>
      </c>
      <c r="G1907" s="6" t="str">
        <f t="shared" si="97"/>
        <v>module=xmmeno</v>
      </c>
    </row>
    <row r="1908" spans="1:7" ht="30" customHeight="1">
      <c r="A1908" s="3" t="s">
        <v>4913</v>
      </c>
      <c r="B1908" s="3" t="s">
        <v>4</v>
      </c>
      <c r="C1908" s="3" t="s">
        <v>6823</v>
      </c>
      <c r="D1908" s="3" t="s">
        <v>6823</v>
      </c>
      <c r="E1908" s="12" t="s">
        <v>10410</v>
      </c>
      <c r="F1908" s="3" t="s">
        <v>114</v>
      </c>
      <c r="G1908" s="6" t="str">
        <f t="shared" si="97"/>
        <v>module=xmmeno</v>
      </c>
    </row>
    <row r="1909" spans="1:7" ht="30" customHeight="1">
      <c r="A1909" s="3" t="s">
        <v>4913</v>
      </c>
      <c r="B1909" s="3" t="s">
        <v>4</v>
      </c>
      <c r="C1909" s="3" t="s">
        <v>6824</v>
      </c>
      <c r="D1909" s="3" t="s">
        <v>6824</v>
      </c>
      <c r="E1909" s="12" t="s">
        <v>10411</v>
      </c>
      <c r="F1909" s="3" t="s">
        <v>114</v>
      </c>
      <c r="G1909" s="6" t="str">
        <f t="shared" si="97"/>
        <v>module=xmmeno</v>
      </c>
    </row>
    <row r="1910" spans="1:7" ht="30" customHeight="1">
      <c r="A1910" s="3" t="s">
        <v>4913</v>
      </c>
      <c r="B1910" s="3" t="s">
        <v>4</v>
      </c>
      <c r="C1910" s="3" t="s">
        <v>6825</v>
      </c>
      <c r="D1910" s="3" t="s">
        <v>6825</v>
      </c>
      <c r="E1910" s="12" t="s">
        <v>10412</v>
      </c>
      <c r="F1910" s="3" t="s">
        <v>114</v>
      </c>
      <c r="G1910" s="6" t="str">
        <f t="shared" si="97"/>
        <v>module=xmmeno</v>
      </c>
    </row>
    <row r="1911" spans="1:7" ht="30" customHeight="1">
      <c r="A1911" s="3" t="s">
        <v>4913</v>
      </c>
      <c r="B1911" s="3" t="s">
        <v>4</v>
      </c>
      <c r="C1911" s="3" t="s">
        <v>6826</v>
      </c>
      <c r="D1911" s="3" t="s">
        <v>6826</v>
      </c>
      <c r="E1911" s="12" t="s">
        <v>10413</v>
      </c>
      <c r="F1911" s="3" t="s">
        <v>114</v>
      </c>
      <c r="G1911" s="6" t="str">
        <f t="shared" si="97"/>
        <v>module=xmmeno</v>
      </c>
    </row>
    <row r="1912" spans="1:7" ht="30" customHeight="1">
      <c r="A1912" s="3" t="s">
        <v>4913</v>
      </c>
      <c r="B1912" s="3" t="s">
        <v>4</v>
      </c>
      <c r="C1912" s="3" t="s">
        <v>6827</v>
      </c>
      <c r="D1912" s="3" t="s">
        <v>6827</v>
      </c>
      <c r="E1912" s="12" t="s">
        <v>10414</v>
      </c>
      <c r="F1912" s="3" t="s">
        <v>114</v>
      </c>
      <c r="G1912" s="6" t="str">
        <f t="shared" si="97"/>
        <v>module=xmmeno</v>
      </c>
    </row>
    <row r="1913" spans="1:7" ht="30" customHeight="1">
      <c r="A1913" s="3" t="s">
        <v>4913</v>
      </c>
      <c r="B1913" s="3" t="s">
        <v>4</v>
      </c>
      <c r="C1913" s="3" t="s">
        <v>6828</v>
      </c>
      <c r="D1913" s="3" t="s">
        <v>6828</v>
      </c>
      <c r="E1913" s="12" t="s">
        <v>10415</v>
      </c>
      <c r="F1913" s="3" t="s">
        <v>114</v>
      </c>
      <c r="G1913" s="6" t="str">
        <f t="shared" si="97"/>
        <v>module=xmmeno</v>
      </c>
    </row>
    <row r="1914" spans="1:7" ht="30" customHeight="1">
      <c r="A1914" s="3" t="s">
        <v>4913</v>
      </c>
      <c r="B1914" s="3" t="s">
        <v>4</v>
      </c>
      <c r="C1914" s="3" t="s">
        <v>6829</v>
      </c>
      <c r="D1914" s="3" t="s">
        <v>6829</v>
      </c>
      <c r="E1914" s="12" t="s">
        <v>10416</v>
      </c>
      <c r="F1914" s="3" t="s">
        <v>114</v>
      </c>
      <c r="G1914" s="6" t="str">
        <f t="shared" si="97"/>
        <v>module=xmmeno</v>
      </c>
    </row>
    <row r="1915" spans="1:7" ht="30" customHeight="1">
      <c r="A1915" s="3" t="s">
        <v>4913</v>
      </c>
      <c r="B1915" s="3" t="s">
        <v>4</v>
      </c>
      <c r="C1915" s="3" t="s">
        <v>6830</v>
      </c>
      <c r="D1915" s="3" t="s">
        <v>6830</v>
      </c>
      <c r="E1915" s="12" t="s">
        <v>10417</v>
      </c>
      <c r="F1915" s="3" t="s">
        <v>114</v>
      </c>
      <c r="G1915" s="6" t="str">
        <f t="shared" si="97"/>
        <v>module=xmmeno</v>
      </c>
    </row>
    <row r="1916" spans="1:7" ht="30" customHeight="1">
      <c r="A1916" s="3" t="s">
        <v>4913</v>
      </c>
      <c r="B1916" s="3" t="s">
        <v>4</v>
      </c>
      <c r="C1916" s="3" t="s">
        <v>6831</v>
      </c>
      <c r="D1916" s="3" t="s">
        <v>6831</v>
      </c>
      <c r="E1916" s="12" t="s">
        <v>10418</v>
      </c>
      <c r="F1916" s="3" t="s">
        <v>114</v>
      </c>
      <c r="G1916" s="6" t="str">
        <f t="shared" si="97"/>
        <v>module=xmmeno</v>
      </c>
    </row>
    <row r="1917" spans="1:7" ht="30" customHeight="1">
      <c r="A1917" s="3" t="s">
        <v>4913</v>
      </c>
      <c r="B1917" s="3" t="s">
        <v>4</v>
      </c>
      <c r="C1917" s="3" t="s">
        <v>6832</v>
      </c>
      <c r="D1917" s="3" t="s">
        <v>6832</v>
      </c>
      <c r="E1917" s="12" t="s">
        <v>10419</v>
      </c>
      <c r="F1917" s="3" t="s">
        <v>114</v>
      </c>
      <c r="G1917" s="6" t="str">
        <f t="shared" si="97"/>
        <v>module=xmmeno</v>
      </c>
    </row>
    <row r="1918" spans="1:7" ht="30" customHeight="1">
      <c r="A1918" s="3" t="s">
        <v>4913</v>
      </c>
      <c r="B1918" s="3" t="s">
        <v>4</v>
      </c>
      <c r="C1918" s="3" t="s">
        <v>6833</v>
      </c>
      <c r="D1918" s="3" t="s">
        <v>6833</v>
      </c>
      <c r="E1918" s="12" t="s">
        <v>10420</v>
      </c>
      <c r="F1918" s="3" t="s">
        <v>114</v>
      </c>
      <c r="G1918" s="6" t="str">
        <f t="shared" si="97"/>
        <v>module=xmmeno</v>
      </c>
    </row>
    <row r="1919" spans="1:7" ht="30" customHeight="1">
      <c r="A1919" s="3" t="s">
        <v>4913</v>
      </c>
      <c r="B1919" s="3" t="s">
        <v>4</v>
      </c>
      <c r="C1919" s="3" t="s">
        <v>6834</v>
      </c>
      <c r="D1919" s="3" t="s">
        <v>6834</v>
      </c>
      <c r="E1919" s="12" t="s">
        <v>10421</v>
      </c>
      <c r="F1919" s="3" t="s">
        <v>114</v>
      </c>
      <c r="G1919" s="6" t="str">
        <f t="shared" si="97"/>
        <v>module=xmmeno</v>
      </c>
    </row>
    <row r="1920" spans="1:7" ht="30" customHeight="1">
      <c r="A1920" s="3" t="s">
        <v>4913</v>
      </c>
      <c r="B1920" s="3" t="s">
        <v>4</v>
      </c>
      <c r="C1920" s="3" t="s">
        <v>6835</v>
      </c>
      <c r="D1920" s="3" t="s">
        <v>6835</v>
      </c>
      <c r="E1920" s="12" t="s">
        <v>10422</v>
      </c>
      <c r="F1920" s="3" t="s">
        <v>114</v>
      </c>
      <c r="G1920" s="6" t="str">
        <f t="shared" si="97"/>
        <v>module=xmmeno</v>
      </c>
    </row>
    <row r="1921" spans="1:7" ht="30" customHeight="1">
      <c r="A1921" s="3" t="s">
        <v>4913</v>
      </c>
      <c r="B1921" s="3" t="s">
        <v>4</v>
      </c>
      <c r="C1921" s="3" t="s">
        <v>6836</v>
      </c>
      <c r="D1921" s="3" t="s">
        <v>6836</v>
      </c>
      <c r="E1921" s="12" t="s">
        <v>10423</v>
      </c>
      <c r="F1921" s="3" t="s">
        <v>114</v>
      </c>
      <c r="G1921" s="6" t="str">
        <f t="shared" si="97"/>
        <v>module=xmmeno</v>
      </c>
    </row>
    <row r="1922" spans="1:7" ht="30" customHeight="1">
      <c r="A1922" s="3" t="s">
        <v>4913</v>
      </c>
      <c r="B1922" s="3" t="s">
        <v>4</v>
      </c>
      <c r="C1922" s="3" t="s">
        <v>6837</v>
      </c>
      <c r="D1922" s="3" t="s">
        <v>6837</v>
      </c>
      <c r="E1922" s="12" t="s">
        <v>10424</v>
      </c>
      <c r="F1922" s="3" t="s">
        <v>114</v>
      </c>
      <c r="G1922" s="6" t="str">
        <f t="shared" si="97"/>
        <v>module=xmmeno</v>
      </c>
    </row>
    <row r="1923" spans="1:7" ht="30" customHeight="1">
      <c r="A1923" s="3" t="s">
        <v>4913</v>
      </c>
      <c r="B1923" s="3" t="s">
        <v>4</v>
      </c>
      <c r="C1923" s="3" t="s">
        <v>6838</v>
      </c>
      <c r="D1923" s="3" t="s">
        <v>6838</v>
      </c>
      <c r="E1923" s="12" t="s">
        <v>10425</v>
      </c>
      <c r="F1923" s="3" t="s">
        <v>114</v>
      </c>
      <c r="G1923" s="6" t="str">
        <f t="shared" ref="G1923:G1944" si="98">HYPERLINK("http://www.ssc.wisc.edu/wlsresearch/documentation/waves/?wave=wls94&amp;module=xmmeno","module=xmmeno")</f>
        <v>module=xmmeno</v>
      </c>
    </row>
    <row r="1924" spans="1:7" ht="30" customHeight="1">
      <c r="A1924" s="3" t="s">
        <v>4913</v>
      </c>
      <c r="B1924" s="3" t="s">
        <v>4</v>
      </c>
      <c r="C1924" s="3" t="s">
        <v>6839</v>
      </c>
      <c r="D1924" s="3" t="s">
        <v>6839</v>
      </c>
      <c r="E1924" s="12" t="s">
        <v>10426</v>
      </c>
      <c r="F1924" s="3" t="s">
        <v>114</v>
      </c>
      <c r="G1924" s="6" t="str">
        <f t="shared" si="98"/>
        <v>module=xmmeno</v>
      </c>
    </row>
    <row r="1925" spans="1:7" ht="30" customHeight="1">
      <c r="A1925" s="3" t="s">
        <v>4913</v>
      </c>
      <c r="B1925" s="3" t="s">
        <v>4</v>
      </c>
      <c r="C1925" s="3" t="s">
        <v>6840</v>
      </c>
      <c r="D1925" s="3" t="s">
        <v>6840</v>
      </c>
      <c r="E1925" s="12" t="s">
        <v>10427</v>
      </c>
      <c r="F1925" s="3" t="s">
        <v>114</v>
      </c>
      <c r="G1925" s="6" t="str">
        <f t="shared" si="98"/>
        <v>module=xmmeno</v>
      </c>
    </row>
    <row r="1926" spans="1:7" ht="30" customHeight="1">
      <c r="A1926" s="3" t="s">
        <v>4913</v>
      </c>
      <c r="B1926" s="3" t="s">
        <v>4</v>
      </c>
      <c r="C1926" s="3" t="s">
        <v>6841</v>
      </c>
      <c r="D1926" s="3" t="s">
        <v>6841</v>
      </c>
      <c r="E1926" s="12" t="s">
        <v>10428</v>
      </c>
      <c r="F1926" s="3" t="s">
        <v>114</v>
      </c>
      <c r="G1926" s="6" t="str">
        <f t="shared" si="98"/>
        <v>module=xmmeno</v>
      </c>
    </row>
    <row r="1927" spans="1:7" ht="30" customHeight="1">
      <c r="A1927" s="3" t="s">
        <v>4913</v>
      </c>
      <c r="B1927" s="3" t="s">
        <v>4</v>
      </c>
      <c r="C1927" s="3" t="s">
        <v>6842</v>
      </c>
      <c r="D1927" s="3" t="s">
        <v>6842</v>
      </c>
      <c r="E1927" s="12" t="s">
        <v>10429</v>
      </c>
      <c r="F1927" s="3" t="s">
        <v>114</v>
      </c>
      <c r="G1927" s="6" t="str">
        <f t="shared" si="98"/>
        <v>module=xmmeno</v>
      </c>
    </row>
    <row r="1928" spans="1:7" ht="30" customHeight="1">
      <c r="A1928" s="3" t="s">
        <v>4913</v>
      </c>
      <c r="B1928" s="3" t="s">
        <v>4</v>
      </c>
      <c r="C1928" s="3" t="s">
        <v>6843</v>
      </c>
      <c r="D1928" s="3" t="s">
        <v>6843</v>
      </c>
      <c r="E1928" s="12" t="s">
        <v>10430</v>
      </c>
      <c r="F1928" s="3" t="s">
        <v>114</v>
      </c>
      <c r="G1928" s="6" t="str">
        <f t="shared" si="98"/>
        <v>module=xmmeno</v>
      </c>
    </row>
    <row r="1929" spans="1:7" ht="30" customHeight="1">
      <c r="A1929" s="3" t="s">
        <v>4913</v>
      </c>
      <c r="B1929" s="3" t="s">
        <v>4</v>
      </c>
      <c r="C1929" s="3" t="s">
        <v>6844</v>
      </c>
      <c r="D1929" s="3" t="s">
        <v>6844</v>
      </c>
      <c r="E1929" s="12" t="s">
        <v>10431</v>
      </c>
      <c r="F1929" s="3" t="s">
        <v>114</v>
      </c>
      <c r="G1929" s="6" t="str">
        <f t="shared" si="98"/>
        <v>module=xmmeno</v>
      </c>
    </row>
    <row r="1930" spans="1:7" ht="30" customHeight="1">
      <c r="A1930" s="3" t="s">
        <v>4913</v>
      </c>
      <c r="B1930" s="3" t="s">
        <v>4</v>
      </c>
      <c r="C1930" s="3" t="s">
        <v>6845</v>
      </c>
      <c r="D1930" s="3" t="s">
        <v>6845</v>
      </c>
      <c r="E1930" s="12" t="s">
        <v>10432</v>
      </c>
      <c r="F1930" s="3" t="s">
        <v>114</v>
      </c>
      <c r="G1930" s="6" t="str">
        <f t="shared" si="98"/>
        <v>module=xmmeno</v>
      </c>
    </row>
    <row r="1931" spans="1:7" ht="30" customHeight="1">
      <c r="A1931" s="3" t="s">
        <v>4913</v>
      </c>
      <c r="B1931" s="3" t="s">
        <v>4</v>
      </c>
      <c r="C1931" s="3" t="s">
        <v>6846</v>
      </c>
      <c r="D1931" s="3" t="s">
        <v>6846</v>
      </c>
      <c r="E1931" s="12" t="s">
        <v>10433</v>
      </c>
      <c r="F1931" s="3" t="s">
        <v>114</v>
      </c>
      <c r="G1931" s="6" t="str">
        <f t="shared" si="98"/>
        <v>module=xmmeno</v>
      </c>
    </row>
    <row r="1932" spans="1:7" ht="30" customHeight="1">
      <c r="A1932" s="3" t="s">
        <v>4913</v>
      </c>
      <c r="B1932" s="3" t="s">
        <v>4</v>
      </c>
      <c r="C1932" s="3" t="s">
        <v>6847</v>
      </c>
      <c r="D1932" s="3" t="s">
        <v>6847</v>
      </c>
      <c r="E1932" s="12" t="s">
        <v>10434</v>
      </c>
      <c r="F1932" s="3" t="s">
        <v>114</v>
      </c>
      <c r="G1932" s="6" t="str">
        <f t="shared" si="98"/>
        <v>module=xmmeno</v>
      </c>
    </row>
    <row r="1933" spans="1:7" ht="30" customHeight="1">
      <c r="A1933" s="3" t="s">
        <v>4913</v>
      </c>
      <c r="B1933" s="3" t="s">
        <v>4</v>
      </c>
      <c r="C1933" s="3" t="s">
        <v>6848</v>
      </c>
      <c r="D1933" s="3" t="s">
        <v>6848</v>
      </c>
      <c r="E1933" s="12" t="s">
        <v>10435</v>
      </c>
      <c r="F1933" s="3" t="s">
        <v>114</v>
      </c>
      <c r="G1933" s="6" t="str">
        <f t="shared" si="98"/>
        <v>module=xmmeno</v>
      </c>
    </row>
    <row r="1934" spans="1:7" ht="30" customHeight="1">
      <c r="A1934" s="3" t="s">
        <v>4913</v>
      </c>
      <c r="B1934" s="3" t="s">
        <v>4</v>
      </c>
      <c r="C1934" s="3" t="s">
        <v>6849</v>
      </c>
      <c r="D1934" s="3" t="s">
        <v>6849</v>
      </c>
      <c r="E1934" s="12" t="s">
        <v>10436</v>
      </c>
      <c r="F1934" s="3" t="s">
        <v>114</v>
      </c>
      <c r="G1934" s="6" t="str">
        <f t="shared" si="98"/>
        <v>module=xmmeno</v>
      </c>
    </row>
    <row r="1935" spans="1:7" ht="30" customHeight="1">
      <c r="A1935" s="3" t="s">
        <v>4913</v>
      </c>
      <c r="B1935" s="3" t="s">
        <v>4</v>
      </c>
      <c r="C1935" s="3" t="s">
        <v>6850</v>
      </c>
      <c r="D1935" s="3" t="s">
        <v>6850</v>
      </c>
      <c r="E1935" s="12" t="s">
        <v>10437</v>
      </c>
      <c r="F1935" s="3" t="s">
        <v>114</v>
      </c>
      <c r="G1935" s="6" t="str">
        <f t="shared" si="98"/>
        <v>module=xmmeno</v>
      </c>
    </row>
    <row r="1936" spans="1:7" ht="30" customHeight="1">
      <c r="A1936" s="3" t="s">
        <v>4913</v>
      </c>
      <c r="B1936" s="3" t="s">
        <v>4</v>
      </c>
      <c r="C1936" s="3" t="s">
        <v>6851</v>
      </c>
      <c r="D1936" s="3" t="s">
        <v>6851</v>
      </c>
      <c r="E1936" s="12" t="s">
        <v>10438</v>
      </c>
      <c r="F1936" s="3" t="s">
        <v>114</v>
      </c>
      <c r="G1936" s="6" t="str">
        <f t="shared" si="98"/>
        <v>module=xmmeno</v>
      </c>
    </row>
    <row r="1937" spans="1:7" ht="30" customHeight="1">
      <c r="A1937" s="3" t="s">
        <v>4913</v>
      </c>
      <c r="B1937" s="3" t="s">
        <v>4</v>
      </c>
      <c r="C1937" s="3" t="s">
        <v>6852</v>
      </c>
      <c r="D1937" s="3" t="s">
        <v>6852</v>
      </c>
      <c r="E1937" s="12" t="s">
        <v>10439</v>
      </c>
      <c r="F1937" s="3" t="s">
        <v>114</v>
      </c>
      <c r="G1937" s="6" t="str">
        <f t="shared" si="98"/>
        <v>module=xmmeno</v>
      </c>
    </row>
    <row r="1938" spans="1:7" ht="30" customHeight="1">
      <c r="A1938" s="3" t="s">
        <v>4913</v>
      </c>
      <c r="B1938" s="3" t="s">
        <v>4</v>
      </c>
      <c r="C1938" s="3" t="s">
        <v>6853</v>
      </c>
      <c r="D1938" s="3" t="s">
        <v>6853</v>
      </c>
      <c r="E1938" s="12" t="s">
        <v>10440</v>
      </c>
      <c r="F1938" s="3" t="s">
        <v>114</v>
      </c>
      <c r="G1938" s="6" t="str">
        <f t="shared" si="98"/>
        <v>module=xmmeno</v>
      </c>
    </row>
    <row r="1939" spans="1:7" ht="30" customHeight="1">
      <c r="A1939" s="3" t="s">
        <v>4913</v>
      </c>
      <c r="B1939" s="3" t="s">
        <v>4</v>
      </c>
      <c r="C1939" s="3" t="s">
        <v>6854</v>
      </c>
      <c r="D1939" s="3" t="s">
        <v>6854</v>
      </c>
      <c r="E1939" s="12" t="s">
        <v>10441</v>
      </c>
      <c r="F1939" s="3" t="s">
        <v>114</v>
      </c>
      <c r="G1939" s="6" t="str">
        <f t="shared" si="98"/>
        <v>module=xmmeno</v>
      </c>
    </row>
    <row r="1940" spans="1:7" ht="30" customHeight="1">
      <c r="A1940" s="3" t="s">
        <v>4913</v>
      </c>
      <c r="B1940" s="3" t="s">
        <v>4</v>
      </c>
      <c r="C1940" s="3" t="s">
        <v>6855</v>
      </c>
      <c r="D1940" s="3" t="s">
        <v>6855</v>
      </c>
      <c r="E1940" s="12" t="s">
        <v>10442</v>
      </c>
      <c r="F1940" s="3" t="s">
        <v>114</v>
      </c>
      <c r="G1940" s="6" t="str">
        <f t="shared" si="98"/>
        <v>module=xmmeno</v>
      </c>
    </row>
    <row r="1941" spans="1:7" ht="30" customHeight="1">
      <c r="A1941" s="3" t="s">
        <v>4913</v>
      </c>
      <c r="B1941" s="3" t="s">
        <v>4</v>
      </c>
      <c r="C1941" s="3" t="s">
        <v>6856</v>
      </c>
      <c r="D1941" s="3" t="s">
        <v>6856</v>
      </c>
      <c r="E1941" s="12" t="s">
        <v>10443</v>
      </c>
      <c r="F1941" s="3" t="s">
        <v>114</v>
      </c>
      <c r="G1941" s="6" t="str">
        <f t="shared" si="98"/>
        <v>module=xmmeno</v>
      </c>
    </row>
    <row r="1942" spans="1:7" ht="30" customHeight="1">
      <c r="A1942" s="3" t="s">
        <v>4913</v>
      </c>
      <c r="B1942" s="3" t="s">
        <v>4</v>
      </c>
      <c r="C1942" s="3" t="s">
        <v>6857</v>
      </c>
      <c r="D1942" s="3" t="s">
        <v>6857</v>
      </c>
      <c r="E1942" s="12" t="s">
        <v>10444</v>
      </c>
      <c r="F1942" s="3" t="s">
        <v>114</v>
      </c>
      <c r="G1942" s="6" t="str">
        <f t="shared" si="98"/>
        <v>module=xmmeno</v>
      </c>
    </row>
    <row r="1943" spans="1:7" ht="30" customHeight="1">
      <c r="A1943" s="3" t="s">
        <v>4913</v>
      </c>
      <c r="B1943" s="3" t="s">
        <v>4</v>
      </c>
      <c r="C1943" s="3" t="s">
        <v>6858</v>
      </c>
      <c r="D1943" s="3" t="s">
        <v>6858</v>
      </c>
      <c r="E1943" s="12" t="s">
        <v>10445</v>
      </c>
      <c r="F1943" s="3" t="s">
        <v>114</v>
      </c>
      <c r="G1943" s="6" t="str">
        <f t="shared" si="98"/>
        <v>module=xmmeno</v>
      </c>
    </row>
    <row r="1944" spans="1:7" ht="30" customHeight="1">
      <c r="A1944" s="3" t="s">
        <v>4913</v>
      </c>
      <c r="B1944" s="3" t="s">
        <v>4</v>
      </c>
      <c r="C1944" s="3" t="s">
        <v>6859</v>
      </c>
      <c r="D1944" s="3" t="s">
        <v>6859</v>
      </c>
      <c r="E1944" s="12" t="s">
        <v>10329</v>
      </c>
      <c r="F1944" s="3" t="s">
        <v>114</v>
      </c>
      <c r="G1944" s="6" t="str">
        <f t="shared" si="98"/>
        <v>module=xmmeno</v>
      </c>
    </row>
    <row r="1945" spans="1:7" ht="30" customHeight="1">
      <c r="A1945" s="3" t="s">
        <v>4909</v>
      </c>
      <c r="B1945" s="3" t="s">
        <v>2</v>
      </c>
      <c r="C1945" s="3" t="s">
        <v>6860</v>
      </c>
      <c r="D1945" s="3" t="s">
        <v>8274</v>
      </c>
      <c r="E1945" s="12" t="s">
        <v>10446</v>
      </c>
      <c r="F1945" s="6" t="str">
        <f t="shared" ref="F1945:F1988" si="99">HYPERLINK("http://www.ssc.wisc.edu/wlsresearch/documentation/waves/?wave=wls92&amp;module=mpers","module=mpers")</f>
        <v>module=mpers</v>
      </c>
      <c r="G1945" s="6" t="str">
        <f t="shared" ref="G1945:G1988" si="100">HYPERLINK("http://www.ssc.wisc.edu/wlsresearch/documentation/waves/?wave=wls94&amp;module=xmpers","module=xmpers")</f>
        <v>module=xmpers</v>
      </c>
    </row>
    <row r="1946" spans="1:7" ht="30" customHeight="1">
      <c r="A1946" s="3" t="s">
        <v>4909</v>
      </c>
      <c r="B1946" s="3" t="s">
        <v>2</v>
      </c>
      <c r="C1946" s="3" t="s">
        <v>6861</v>
      </c>
      <c r="D1946" s="3" t="s">
        <v>8275</v>
      </c>
      <c r="E1946" s="12" t="s">
        <v>10447</v>
      </c>
      <c r="F1946" s="6" t="str">
        <f t="shared" si="99"/>
        <v>module=mpers</v>
      </c>
      <c r="G1946" s="6" t="str">
        <f t="shared" si="100"/>
        <v>module=xmpers</v>
      </c>
    </row>
    <row r="1947" spans="1:7" ht="30" customHeight="1">
      <c r="A1947" s="3" t="s">
        <v>4909</v>
      </c>
      <c r="B1947" s="3" t="s">
        <v>2</v>
      </c>
      <c r="C1947" s="3" t="s">
        <v>6862</v>
      </c>
      <c r="D1947" s="3" t="s">
        <v>8276</v>
      </c>
      <c r="E1947" s="12" t="s">
        <v>10448</v>
      </c>
      <c r="F1947" s="6" t="str">
        <f t="shared" si="99"/>
        <v>module=mpers</v>
      </c>
      <c r="G1947" s="6" t="str">
        <f t="shared" si="100"/>
        <v>module=xmpers</v>
      </c>
    </row>
    <row r="1948" spans="1:7" ht="30" customHeight="1">
      <c r="A1948" s="3" t="s">
        <v>4909</v>
      </c>
      <c r="B1948" s="3" t="s">
        <v>2</v>
      </c>
      <c r="C1948" s="3" t="s">
        <v>6863</v>
      </c>
      <c r="D1948" s="3" t="s">
        <v>8277</v>
      </c>
      <c r="E1948" s="12" t="s">
        <v>10449</v>
      </c>
      <c r="F1948" s="6" t="str">
        <f t="shared" si="99"/>
        <v>module=mpers</v>
      </c>
      <c r="G1948" s="6" t="str">
        <f t="shared" si="100"/>
        <v>module=xmpers</v>
      </c>
    </row>
    <row r="1949" spans="1:7" ht="30" customHeight="1">
      <c r="A1949" s="3" t="s">
        <v>4909</v>
      </c>
      <c r="B1949" s="3" t="s">
        <v>2</v>
      </c>
      <c r="C1949" s="3" t="s">
        <v>6864</v>
      </c>
      <c r="D1949" s="3" t="s">
        <v>8278</v>
      </c>
      <c r="E1949" s="12" t="s">
        <v>10450</v>
      </c>
      <c r="F1949" s="6" t="str">
        <f t="shared" si="99"/>
        <v>module=mpers</v>
      </c>
      <c r="G1949" s="6" t="str">
        <f t="shared" si="100"/>
        <v>module=xmpers</v>
      </c>
    </row>
    <row r="1950" spans="1:7" ht="30" customHeight="1">
      <c r="A1950" s="3" t="s">
        <v>4909</v>
      </c>
      <c r="B1950" s="3" t="s">
        <v>2</v>
      </c>
      <c r="C1950" s="3" t="s">
        <v>6865</v>
      </c>
      <c r="D1950" s="3" t="s">
        <v>8279</v>
      </c>
      <c r="E1950" s="12" t="s">
        <v>10451</v>
      </c>
      <c r="F1950" s="6" t="str">
        <f t="shared" si="99"/>
        <v>module=mpers</v>
      </c>
      <c r="G1950" s="6" t="str">
        <f t="shared" si="100"/>
        <v>module=xmpers</v>
      </c>
    </row>
    <row r="1951" spans="1:7" ht="30" customHeight="1">
      <c r="A1951" s="3" t="s">
        <v>4909</v>
      </c>
      <c r="B1951" s="3" t="s">
        <v>2</v>
      </c>
      <c r="C1951" s="3" t="s">
        <v>6866</v>
      </c>
      <c r="D1951" s="3" t="s">
        <v>8280</v>
      </c>
      <c r="E1951" s="12" t="s">
        <v>9922</v>
      </c>
      <c r="F1951" s="6" t="str">
        <f t="shared" si="99"/>
        <v>module=mpers</v>
      </c>
      <c r="G1951" s="6" t="str">
        <f t="shared" si="100"/>
        <v>module=xmpers</v>
      </c>
    </row>
    <row r="1952" spans="1:7" ht="30" customHeight="1">
      <c r="A1952" s="3" t="s">
        <v>4909</v>
      </c>
      <c r="B1952" s="3" t="s">
        <v>2</v>
      </c>
      <c r="C1952" s="3" t="s">
        <v>6867</v>
      </c>
      <c r="D1952" s="3" t="s">
        <v>8281</v>
      </c>
      <c r="E1952" s="12" t="s">
        <v>10452</v>
      </c>
      <c r="F1952" s="6" t="str">
        <f t="shared" si="99"/>
        <v>module=mpers</v>
      </c>
      <c r="G1952" s="6" t="str">
        <f t="shared" si="100"/>
        <v>module=xmpers</v>
      </c>
    </row>
    <row r="1953" spans="1:7" ht="30" customHeight="1">
      <c r="A1953" s="3" t="s">
        <v>4909</v>
      </c>
      <c r="B1953" s="3" t="s">
        <v>2</v>
      </c>
      <c r="C1953" s="3" t="s">
        <v>6868</v>
      </c>
      <c r="D1953" s="3" t="s">
        <v>8282</v>
      </c>
      <c r="E1953" s="12" t="s">
        <v>10453</v>
      </c>
      <c r="F1953" s="6" t="str">
        <f t="shared" si="99"/>
        <v>module=mpers</v>
      </c>
      <c r="G1953" s="6" t="str">
        <f t="shared" si="100"/>
        <v>module=xmpers</v>
      </c>
    </row>
    <row r="1954" spans="1:7" ht="30" customHeight="1">
      <c r="A1954" s="3" t="s">
        <v>4909</v>
      </c>
      <c r="B1954" s="3" t="s">
        <v>2</v>
      </c>
      <c r="C1954" s="3" t="s">
        <v>6869</v>
      </c>
      <c r="D1954" s="3" t="s">
        <v>8283</v>
      </c>
      <c r="E1954" s="12" t="s">
        <v>10454</v>
      </c>
      <c r="F1954" s="6" t="str">
        <f t="shared" si="99"/>
        <v>module=mpers</v>
      </c>
      <c r="G1954" s="6" t="str">
        <f t="shared" si="100"/>
        <v>module=xmpers</v>
      </c>
    </row>
    <row r="1955" spans="1:7" ht="30" customHeight="1">
      <c r="A1955" s="3" t="s">
        <v>4909</v>
      </c>
      <c r="B1955" s="3" t="s">
        <v>2</v>
      </c>
      <c r="C1955" s="3" t="s">
        <v>6870</v>
      </c>
      <c r="D1955" s="3" t="s">
        <v>8284</v>
      </c>
      <c r="E1955" s="12" t="s">
        <v>10455</v>
      </c>
      <c r="F1955" s="6" t="str">
        <f t="shared" si="99"/>
        <v>module=mpers</v>
      </c>
      <c r="G1955" s="6" t="str">
        <f t="shared" si="100"/>
        <v>module=xmpers</v>
      </c>
    </row>
    <row r="1956" spans="1:7" ht="30" customHeight="1">
      <c r="A1956" s="3" t="s">
        <v>4909</v>
      </c>
      <c r="B1956" s="3" t="s">
        <v>2</v>
      </c>
      <c r="C1956" s="3" t="s">
        <v>6871</v>
      </c>
      <c r="D1956" s="3" t="s">
        <v>8285</v>
      </c>
      <c r="E1956" s="12" t="s">
        <v>10456</v>
      </c>
      <c r="F1956" s="6" t="str">
        <f t="shared" si="99"/>
        <v>module=mpers</v>
      </c>
      <c r="G1956" s="6" t="str">
        <f t="shared" si="100"/>
        <v>module=xmpers</v>
      </c>
    </row>
    <row r="1957" spans="1:7" ht="30" customHeight="1">
      <c r="A1957" s="3" t="s">
        <v>4909</v>
      </c>
      <c r="B1957" s="3" t="s">
        <v>2</v>
      </c>
      <c r="C1957" s="3" t="s">
        <v>6872</v>
      </c>
      <c r="D1957" s="3" t="s">
        <v>8286</v>
      </c>
      <c r="E1957" s="12" t="s">
        <v>9924</v>
      </c>
      <c r="F1957" s="6" t="str">
        <f t="shared" si="99"/>
        <v>module=mpers</v>
      </c>
      <c r="G1957" s="6" t="str">
        <f t="shared" si="100"/>
        <v>module=xmpers</v>
      </c>
    </row>
    <row r="1958" spans="1:7" ht="30" customHeight="1">
      <c r="A1958" s="3" t="s">
        <v>4909</v>
      </c>
      <c r="B1958" s="3" t="s">
        <v>2</v>
      </c>
      <c r="C1958" s="3" t="s">
        <v>6873</v>
      </c>
      <c r="D1958" s="3" t="s">
        <v>8287</v>
      </c>
      <c r="E1958" s="12" t="s">
        <v>10457</v>
      </c>
      <c r="F1958" s="6" t="str">
        <f t="shared" si="99"/>
        <v>module=mpers</v>
      </c>
      <c r="G1958" s="6" t="str">
        <f t="shared" si="100"/>
        <v>module=xmpers</v>
      </c>
    </row>
    <row r="1959" spans="1:7" ht="30" customHeight="1">
      <c r="A1959" s="3" t="s">
        <v>4909</v>
      </c>
      <c r="B1959" s="3" t="s">
        <v>2</v>
      </c>
      <c r="C1959" s="3" t="s">
        <v>6874</v>
      </c>
      <c r="D1959" s="3" t="s">
        <v>8288</v>
      </c>
      <c r="E1959" s="12" t="s">
        <v>10458</v>
      </c>
      <c r="F1959" s="6" t="str">
        <f t="shared" si="99"/>
        <v>module=mpers</v>
      </c>
      <c r="G1959" s="6" t="str">
        <f t="shared" si="100"/>
        <v>module=xmpers</v>
      </c>
    </row>
    <row r="1960" spans="1:7" ht="30" customHeight="1">
      <c r="A1960" s="3" t="s">
        <v>4909</v>
      </c>
      <c r="B1960" s="3" t="s">
        <v>2</v>
      </c>
      <c r="C1960" s="3" t="s">
        <v>6875</v>
      </c>
      <c r="D1960" s="3" t="s">
        <v>8289</v>
      </c>
      <c r="E1960" s="12" t="s">
        <v>10459</v>
      </c>
      <c r="F1960" s="6" t="str">
        <f t="shared" si="99"/>
        <v>module=mpers</v>
      </c>
      <c r="G1960" s="6" t="str">
        <f t="shared" si="100"/>
        <v>module=xmpers</v>
      </c>
    </row>
    <row r="1961" spans="1:7" ht="30" customHeight="1">
      <c r="A1961" s="3" t="s">
        <v>4909</v>
      </c>
      <c r="B1961" s="3" t="s">
        <v>2</v>
      </c>
      <c r="C1961" s="3" t="s">
        <v>6876</v>
      </c>
      <c r="D1961" s="3" t="s">
        <v>8290</v>
      </c>
      <c r="E1961" s="12" t="s">
        <v>10460</v>
      </c>
      <c r="F1961" s="6" t="str">
        <f t="shared" si="99"/>
        <v>module=mpers</v>
      </c>
      <c r="G1961" s="6" t="str">
        <f t="shared" si="100"/>
        <v>module=xmpers</v>
      </c>
    </row>
    <row r="1962" spans="1:7" ht="30" customHeight="1">
      <c r="A1962" s="3" t="s">
        <v>4909</v>
      </c>
      <c r="B1962" s="3" t="s">
        <v>2</v>
      </c>
      <c r="C1962" s="3" t="s">
        <v>6877</v>
      </c>
      <c r="D1962" s="3" t="s">
        <v>8291</v>
      </c>
      <c r="E1962" s="12" t="s">
        <v>10461</v>
      </c>
      <c r="F1962" s="6" t="str">
        <f t="shared" si="99"/>
        <v>module=mpers</v>
      </c>
      <c r="G1962" s="6" t="str">
        <f t="shared" si="100"/>
        <v>module=xmpers</v>
      </c>
    </row>
    <row r="1963" spans="1:7" ht="30" customHeight="1">
      <c r="A1963" s="3" t="s">
        <v>4909</v>
      </c>
      <c r="B1963" s="3" t="s">
        <v>2</v>
      </c>
      <c r="C1963" s="3" t="s">
        <v>6878</v>
      </c>
      <c r="D1963" s="3" t="s">
        <v>8292</v>
      </c>
      <c r="E1963" s="12" t="s">
        <v>10462</v>
      </c>
      <c r="F1963" s="6" t="str">
        <f t="shared" si="99"/>
        <v>module=mpers</v>
      </c>
      <c r="G1963" s="6" t="str">
        <f t="shared" si="100"/>
        <v>module=xmpers</v>
      </c>
    </row>
    <row r="1964" spans="1:7" ht="30" customHeight="1">
      <c r="A1964" s="3" t="s">
        <v>4909</v>
      </c>
      <c r="B1964" s="3" t="s">
        <v>2</v>
      </c>
      <c r="C1964" s="3" t="s">
        <v>6879</v>
      </c>
      <c r="D1964" s="3" t="s">
        <v>8293</v>
      </c>
      <c r="E1964" s="12" t="s">
        <v>10463</v>
      </c>
      <c r="F1964" s="6" t="str">
        <f t="shared" si="99"/>
        <v>module=mpers</v>
      </c>
      <c r="G1964" s="6" t="str">
        <f t="shared" si="100"/>
        <v>module=xmpers</v>
      </c>
    </row>
    <row r="1965" spans="1:7" ht="30" customHeight="1">
      <c r="A1965" s="3" t="s">
        <v>4909</v>
      </c>
      <c r="B1965" s="3" t="s">
        <v>2</v>
      </c>
      <c r="C1965" s="3" t="s">
        <v>6880</v>
      </c>
      <c r="D1965" s="3" t="s">
        <v>8294</v>
      </c>
      <c r="E1965" s="12" t="s">
        <v>10464</v>
      </c>
      <c r="F1965" s="6" t="str">
        <f t="shared" si="99"/>
        <v>module=mpers</v>
      </c>
      <c r="G1965" s="6" t="str">
        <f t="shared" si="100"/>
        <v>module=xmpers</v>
      </c>
    </row>
    <row r="1966" spans="1:7" ht="30" customHeight="1">
      <c r="A1966" s="3" t="s">
        <v>4909</v>
      </c>
      <c r="B1966" s="3" t="s">
        <v>2</v>
      </c>
      <c r="C1966" s="3" t="s">
        <v>6881</v>
      </c>
      <c r="D1966" s="3" t="s">
        <v>8295</v>
      </c>
      <c r="E1966" s="12" t="s">
        <v>10465</v>
      </c>
      <c r="F1966" s="6" t="str">
        <f t="shared" si="99"/>
        <v>module=mpers</v>
      </c>
      <c r="G1966" s="6" t="str">
        <f t="shared" si="100"/>
        <v>module=xmpers</v>
      </c>
    </row>
    <row r="1967" spans="1:7" ht="30" customHeight="1">
      <c r="A1967" s="3" t="s">
        <v>4909</v>
      </c>
      <c r="B1967" s="3" t="s">
        <v>2</v>
      </c>
      <c r="C1967" s="3" t="s">
        <v>6882</v>
      </c>
      <c r="D1967" s="3" t="s">
        <v>8296</v>
      </c>
      <c r="E1967" s="12" t="s">
        <v>10466</v>
      </c>
      <c r="F1967" s="6" t="str">
        <f t="shared" si="99"/>
        <v>module=mpers</v>
      </c>
      <c r="G1967" s="6" t="str">
        <f t="shared" si="100"/>
        <v>module=xmpers</v>
      </c>
    </row>
    <row r="1968" spans="1:7" ht="30" customHeight="1">
      <c r="A1968" s="3" t="s">
        <v>4909</v>
      </c>
      <c r="B1968" s="3" t="s">
        <v>2</v>
      </c>
      <c r="C1968" s="3" t="s">
        <v>6883</v>
      </c>
      <c r="D1968" s="3" t="s">
        <v>8297</v>
      </c>
      <c r="E1968" s="12" t="s">
        <v>10467</v>
      </c>
      <c r="F1968" s="6" t="str">
        <f t="shared" si="99"/>
        <v>module=mpers</v>
      </c>
      <c r="G1968" s="6" t="str">
        <f t="shared" si="100"/>
        <v>module=xmpers</v>
      </c>
    </row>
    <row r="1969" spans="1:7" ht="30" customHeight="1">
      <c r="A1969" s="3" t="s">
        <v>4909</v>
      </c>
      <c r="B1969" s="3" t="s">
        <v>2</v>
      </c>
      <c r="C1969" s="3" t="s">
        <v>6884</v>
      </c>
      <c r="D1969" s="3" t="s">
        <v>8298</v>
      </c>
      <c r="E1969" s="12" t="s">
        <v>10468</v>
      </c>
      <c r="F1969" s="6" t="str">
        <f t="shared" si="99"/>
        <v>module=mpers</v>
      </c>
      <c r="G1969" s="6" t="str">
        <f t="shared" si="100"/>
        <v>module=xmpers</v>
      </c>
    </row>
    <row r="1970" spans="1:7" ht="30" customHeight="1">
      <c r="A1970" s="3" t="s">
        <v>4909</v>
      </c>
      <c r="B1970" s="3" t="s">
        <v>2</v>
      </c>
      <c r="C1970" s="3" t="s">
        <v>6885</v>
      </c>
      <c r="D1970" s="3" t="s">
        <v>8299</v>
      </c>
      <c r="E1970" s="12" t="s">
        <v>10469</v>
      </c>
      <c r="F1970" s="6" t="str">
        <f t="shared" si="99"/>
        <v>module=mpers</v>
      </c>
      <c r="G1970" s="6" t="str">
        <f t="shared" si="100"/>
        <v>module=xmpers</v>
      </c>
    </row>
    <row r="1971" spans="1:7" ht="30" customHeight="1">
      <c r="A1971" s="3" t="s">
        <v>4909</v>
      </c>
      <c r="B1971" s="3" t="s">
        <v>2</v>
      </c>
      <c r="C1971" s="3" t="s">
        <v>6886</v>
      </c>
      <c r="D1971" s="3" t="s">
        <v>8300</v>
      </c>
      <c r="E1971" s="12" t="s">
        <v>9925</v>
      </c>
      <c r="F1971" s="6" t="str">
        <f t="shared" si="99"/>
        <v>module=mpers</v>
      </c>
      <c r="G1971" s="6" t="str">
        <f t="shared" si="100"/>
        <v>module=xmpers</v>
      </c>
    </row>
    <row r="1972" spans="1:7" ht="30" customHeight="1">
      <c r="A1972" s="3" t="s">
        <v>4909</v>
      </c>
      <c r="B1972" s="3" t="s">
        <v>2</v>
      </c>
      <c r="C1972" s="3" t="s">
        <v>6887</v>
      </c>
      <c r="D1972" s="3" t="s">
        <v>8301</v>
      </c>
      <c r="E1972" s="12" t="s">
        <v>10470</v>
      </c>
      <c r="F1972" s="6" t="str">
        <f t="shared" si="99"/>
        <v>module=mpers</v>
      </c>
      <c r="G1972" s="6" t="str">
        <f t="shared" si="100"/>
        <v>module=xmpers</v>
      </c>
    </row>
    <row r="1973" spans="1:7" ht="30" customHeight="1">
      <c r="A1973" s="3" t="s">
        <v>4909</v>
      </c>
      <c r="B1973" s="3" t="s">
        <v>2</v>
      </c>
      <c r="C1973" s="3" t="s">
        <v>6888</v>
      </c>
      <c r="D1973" s="3" t="s">
        <v>8302</v>
      </c>
      <c r="E1973" s="12" t="s">
        <v>10471</v>
      </c>
      <c r="F1973" s="6" t="str">
        <f t="shared" si="99"/>
        <v>module=mpers</v>
      </c>
      <c r="G1973" s="6" t="str">
        <f t="shared" si="100"/>
        <v>module=xmpers</v>
      </c>
    </row>
    <row r="1974" spans="1:7" ht="30" customHeight="1">
      <c r="A1974" s="3" t="s">
        <v>4909</v>
      </c>
      <c r="B1974" s="3" t="s">
        <v>2</v>
      </c>
      <c r="C1974" s="3" t="s">
        <v>6889</v>
      </c>
      <c r="D1974" s="3" t="s">
        <v>8303</v>
      </c>
      <c r="E1974" s="12" t="s">
        <v>10472</v>
      </c>
      <c r="F1974" s="6" t="str">
        <f t="shared" si="99"/>
        <v>module=mpers</v>
      </c>
      <c r="G1974" s="6" t="str">
        <f t="shared" si="100"/>
        <v>module=xmpers</v>
      </c>
    </row>
    <row r="1975" spans="1:7" ht="30" customHeight="1">
      <c r="A1975" s="3" t="s">
        <v>4909</v>
      </c>
      <c r="B1975" s="3" t="s">
        <v>2</v>
      </c>
      <c r="C1975" s="3" t="s">
        <v>6890</v>
      </c>
      <c r="D1975" s="3" t="s">
        <v>8304</v>
      </c>
      <c r="E1975" s="12" t="s">
        <v>10473</v>
      </c>
      <c r="F1975" s="6" t="str">
        <f t="shared" si="99"/>
        <v>module=mpers</v>
      </c>
      <c r="G1975" s="6" t="str">
        <f t="shared" si="100"/>
        <v>module=xmpers</v>
      </c>
    </row>
    <row r="1976" spans="1:7" ht="30" customHeight="1">
      <c r="A1976" s="3" t="s">
        <v>4909</v>
      </c>
      <c r="B1976" s="3" t="s">
        <v>2</v>
      </c>
      <c r="C1976" s="3" t="s">
        <v>6891</v>
      </c>
      <c r="D1976" s="3" t="s">
        <v>8305</v>
      </c>
      <c r="E1976" s="12" t="s">
        <v>10474</v>
      </c>
      <c r="F1976" s="6" t="str">
        <f t="shared" si="99"/>
        <v>module=mpers</v>
      </c>
      <c r="G1976" s="6" t="str">
        <f t="shared" si="100"/>
        <v>module=xmpers</v>
      </c>
    </row>
    <row r="1977" spans="1:7" ht="30" customHeight="1">
      <c r="A1977" s="3" t="s">
        <v>4909</v>
      </c>
      <c r="B1977" s="3" t="s">
        <v>2</v>
      </c>
      <c r="C1977" s="3" t="s">
        <v>6892</v>
      </c>
      <c r="D1977" s="3" t="s">
        <v>8306</v>
      </c>
      <c r="E1977" s="12" t="s">
        <v>9919</v>
      </c>
      <c r="F1977" s="6" t="str">
        <f t="shared" si="99"/>
        <v>module=mpers</v>
      </c>
      <c r="G1977" s="6" t="str">
        <f t="shared" si="100"/>
        <v>module=xmpers</v>
      </c>
    </row>
    <row r="1978" spans="1:7" ht="30" customHeight="1">
      <c r="A1978" s="3" t="s">
        <v>4909</v>
      </c>
      <c r="B1978" s="3" t="s">
        <v>2</v>
      </c>
      <c r="C1978" s="3" t="s">
        <v>6893</v>
      </c>
      <c r="D1978" s="3" t="s">
        <v>8307</v>
      </c>
      <c r="E1978" s="12" t="s">
        <v>10475</v>
      </c>
      <c r="F1978" s="6" t="str">
        <f t="shared" si="99"/>
        <v>module=mpers</v>
      </c>
      <c r="G1978" s="6" t="str">
        <f t="shared" si="100"/>
        <v>module=xmpers</v>
      </c>
    </row>
    <row r="1979" spans="1:7" ht="30" customHeight="1">
      <c r="A1979" s="3" t="s">
        <v>4909</v>
      </c>
      <c r="B1979" s="3" t="s">
        <v>2</v>
      </c>
      <c r="C1979" s="3" t="s">
        <v>6894</v>
      </c>
      <c r="D1979" s="3" t="s">
        <v>8308</v>
      </c>
      <c r="E1979" s="12" t="s">
        <v>10476</v>
      </c>
      <c r="F1979" s="6" t="str">
        <f t="shared" si="99"/>
        <v>module=mpers</v>
      </c>
      <c r="G1979" s="6" t="str">
        <f t="shared" si="100"/>
        <v>module=xmpers</v>
      </c>
    </row>
    <row r="1980" spans="1:7" ht="30" customHeight="1">
      <c r="A1980" s="3" t="s">
        <v>4909</v>
      </c>
      <c r="B1980" s="3" t="s">
        <v>2</v>
      </c>
      <c r="C1980" s="3" t="s">
        <v>6895</v>
      </c>
      <c r="D1980" s="3" t="s">
        <v>8309</v>
      </c>
      <c r="E1980" s="12" t="s">
        <v>10477</v>
      </c>
      <c r="F1980" s="6" t="str">
        <f t="shared" si="99"/>
        <v>module=mpers</v>
      </c>
      <c r="G1980" s="6" t="str">
        <f t="shared" si="100"/>
        <v>module=xmpers</v>
      </c>
    </row>
    <row r="1981" spans="1:7" ht="30" customHeight="1">
      <c r="A1981" s="3" t="s">
        <v>4909</v>
      </c>
      <c r="B1981" s="3" t="s">
        <v>2</v>
      </c>
      <c r="C1981" s="3" t="s">
        <v>6896</v>
      </c>
      <c r="D1981" s="3" t="s">
        <v>8310</v>
      </c>
      <c r="E1981" s="12" t="s">
        <v>10478</v>
      </c>
      <c r="F1981" s="6" t="str">
        <f t="shared" si="99"/>
        <v>module=mpers</v>
      </c>
      <c r="G1981" s="6" t="str">
        <f t="shared" si="100"/>
        <v>module=xmpers</v>
      </c>
    </row>
    <row r="1982" spans="1:7" ht="30" customHeight="1">
      <c r="A1982" s="3" t="s">
        <v>4909</v>
      </c>
      <c r="B1982" s="3" t="s">
        <v>2</v>
      </c>
      <c r="C1982" s="3" t="s">
        <v>6897</v>
      </c>
      <c r="D1982" s="3" t="s">
        <v>8311</v>
      </c>
      <c r="E1982" s="12" t="s">
        <v>10479</v>
      </c>
      <c r="F1982" s="6" t="str">
        <f t="shared" si="99"/>
        <v>module=mpers</v>
      </c>
      <c r="G1982" s="6" t="str">
        <f t="shared" si="100"/>
        <v>module=xmpers</v>
      </c>
    </row>
    <row r="1983" spans="1:7" ht="30" customHeight="1">
      <c r="A1983" s="3" t="s">
        <v>4909</v>
      </c>
      <c r="B1983" s="3" t="s">
        <v>2</v>
      </c>
      <c r="C1983" s="3" t="s">
        <v>6898</v>
      </c>
      <c r="D1983" s="3" t="s">
        <v>8312</v>
      </c>
      <c r="E1983" s="12" t="s">
        <v>10480</v>
      </c>
      <c r="F1983" s="6" t="str">
        <f t="shared" si="99"/>
        <v>module=mpers</v>
      </c>
      <c r="G1983" s="6" t="str">
        <f t="shared" si="100"/>
        <v>module=xmpers</v>
      </c>
    </row>
    <row r="1984" spans="1:7" ht="30" customHeight="1">
      <c r="A1984" s="3" t="s">
        <v>4909</v>
      </c>
      <c r="B1984" s="3" t="s">
        <v>2</v>
      </c>
      <c r="C1984" s="3" t="s">
        <v>6899</v>
      </c>
      <c r="D1984" s="3" t="s">
        <v>8313</v>
      </c>
      <c r="E1984" s="12" t="s">
        <v>9923</v>
      </c>
      <c r="F1984" s="6" t="str">
        <f t="shared" si="99"/>
        <v>module=mpers</v>
      </c>
      <c r="G1984" s="6" t="str">
        <f t="shared" si="100"/>
        <v>module=xmpers</v>
      </c>
    </row>
    <row r="1985" spans="1:7" ht="30" customHeight="1">
      <c r="A1985" s="3" t="s">
        <v>4909</v>
      </c>
      <c r="B1985" s="3" t="s">
        <v>2</v>
      </c>
      <c r="C1985" s="3" t="s">
        <v>6900</v>
      </c>
      <c r="D1985" s="3" t="s">
        <v>8314</v>
      </c>
      <c r="E1985" s="12" t="s">
        <v>10481</v>
      </c>
      <c r="F1985" s="6" t="str">
        <f t="shared" si="99"/>
        <v>module=mpers</v>
      </c>
      <c r="G1985" s="6" t="str">
        <f t="shared" si="100"/>
        <v>module=xmpers</v>
      </c>
    </row>
    <row r="1986" spans="1:7" ht="30" customHeight="1">
      <c r="A1986" s="3" t="s">
        <v>4909</v>
      </c>
      <c r="B1986" s="3" t="s">
        <v>2</v>
      </c>
      <c r="C1986" s="3" t="s">
        <v>6901</v>
      </c>
      <c r="D1986" s="3" t="s">
        <v>8315</v>
      </c>
      <c r="E1986" s="12" t="s">
        <v>10482</v>
      </c>
      <c r="F1986" s="6" t="str">
        <f t="shared" si="99"/>
        <v>module=mpers</v>
      </c>
      <c r="G1986" s="6" t="str">
        <f t="shared" si="100"/>
        <v>module=xmpers</v>
      </c>
    </row>
    <row r="1987" spans="1:7" ht="30" customHeight="1">
      <c r="A1987" s="3" t="s">
        <v>4909</v>
      </c>
      <c r="B1987" s="3" t="s">
        <v>2</v>
      </c>
      <c r="C1987" s="3" t="s">
        <v>6902</v>
      </c>
      <c r="D1987" s="3" t="s">
        <v>8316</v>
      </c>
      <c r="E1987" s="12" t="s">
        <v>10483</v>
      </c>
      <c r="F1987" s="6" t="str">
        <f t="shared" si="99"/>
        <v>module=mpers</v>
      </c>
      <c r="G1987" s="6" t="str">
        <f t="shared" si="100"/>
        <v>module=xmpers</v>
      </c>
    </row>
    <row r="1988" spans="1:7" ht="30" customHeight="1">
      <c r="A1988" s="3" t="s">
        <v>4909</v>
      </c>
      <c r="B1988" s="3" t="s">
        <v>2</v>
      </c>
      <c r="C1988" s="3" t="s">
        <v>6903</v>
      </c>
      <c r="D1988" s="3" t="s">
        <v>8317</v>
      </c>
      <c r="E1988" s="12" t="s">
        <v>10484</v>
      </c>
      <c r="F1988" s="6" t="str">
        <f t="shared" si="99"/>
        <v>module=mpers</v>
      </c>
      <c r="G1988" s="6" t="str">
        <f t="shared" si="100"/>
        <v>module=xmpers</v>
      </c>
    </row>
    <row r="1989" spans="1:7" ht="30" customHeight="1">
      <c r="A1989" s="3" t="s">
        <v>4914</v>
      </c>
      <c r="B1989" s="3" t="s">
        <v>2</v>
      </c>
      <c r="C1989" s="3" t="s">
        <v>6904</v>
      </c>
      <c r="D1989" s="3" t="s">
        <v>8318</v>
      </c>
      <c r="E1989" s="12" t="s">
        <v>10485</v>
      </c>
      <c r="F1989" s="6" t="str">
        <f t="shared" ref="F1989:F2015" si="101">HYPERLINK("http://www.ssc.wisc.edu/wlsresearch/documentation/waves/?wave=wls92&amp;module=mdepr","module=mdepr")</f>
        <v>module=mdepr</v>
      </c>
      <c r="G1989" s="6" t="str">
        <f t="shared" ref="G1989:G2010" si="102">HYPERLINK("http://www.ssc.wisc.edu/wlsresearch/documentation/waves/?wave=wls94&amp;module=xmdepr","module=xmdepr")</f>
        <v>module=xmdepr</v>
      </c>
    </row>
    <row r="1990" spans="1:7" ht="30" customHeight="1">
      <c r="A1990" s="3" t="s">
        <v>4914</v>
      </c>
      <c r="B1990" s="3" t="s">
        <v>2</v>
      </c>
      <c r="C1990" s="3" t="s">
        <v>6905</v>
      </c>
      <c r="D1990" s="3" t="s">
        <v>8319</v>
      </c>
      <c r="E1990" s="12" t="s">
        <v>10486</v>
      </c>
      <c r="F1990" s="6" t="str">
        <f t="shared" si="101"/>
        <v>module=mdepr</v>
      </c>
      <c r="G1990" s="6" t="str">
        <f t="shared" si="102"/>
        <v>module=xmdepr</v>
      </c>
    </row>
    <row r="1991" spans="1:7" ht="30" customHeight="1">
      <c r="A1991" s="3" t="s">
        <v>4914</v>
      </c>
      <c r="B1991" s="3" t="s">
        <v>2</v>
      </c>
      <c r="C1991" s="3" t="s">
        <v>6906</v>
      </c>
      <c r="D1991" s="3" t="s">
        <v>8320</v>
      </c>
      <c r="E1991" s="12" t="s">
        <v>10487</v>
      </c>
      <c r="F1991" s="6" t="str">
        <f t="shared" si="101"/>
        <v>module=mdepr</v>
      </c>
      <c r="G1991" s="6" t="str">
        <f t="shared" si="102"/>
        <v>module=xmdepr</v>
      </c>
    </row>
    <row r="1992" spans="1:7" ht="30" customHeight="1">
      <c r="A1992" s="3" t="s">
        <v>4914</v>
      </c>
      <c r="B1992" s="3" t="s">
        <v>2</v>
      </c>
      <c r="C1992" s="3" t="s">
        <v>6907</v>
      </c>
      <c r="D1992" s="3" t="s">
        <v>8321</v>
      </c>
      <c r="E1992" s="12" t="s">
        <v>10488</v>
      </c>
      <c r="F1992" s="6" t="str">
        <f t="shared" si="101"/>
        <v>module=mdepr</v>
      </c>
      <c r="G1992" s="6" t="str">
        <f t="shared" si="102"/>
        <v>module=xmdepr</v>
      </c>
    </row>
    <row r="1993" spans="1:7" ht="30" customHeight="1">
      <c r="A1993" s="3" t="s">
        <v>4914</v>
      </c>
      <c r="B1993" s="3" t="s">
        <v>2</v>
      </c>
      <c r="C1993" s="3" t="s">
        <v>6908</v>
      </c>
      <c r="D1993" s="3" t="s">
        <v>8322</v>
      </c>
      <c r="E1993" s="12" t="s">
        <v>10489</v>
      </c>
      <c r="F1993" s="6" t="str">
        <f t="shared" si="101"/>
        <v>module=mdepr</v>
      </c>
      <c r="G1993" s="6" t="str">
        <f t="shared" si="102"/>
        <v>module=xmdepr</v>
      </c>
    </row>
    <row r="1994" spans="1:7" ht="30" customHeight="1">
      <c r="A1994" s="3" t="s">
        <v>4914</v>
      </c>
      <c r="B1994" s="3" t="s">
        <v>2</v>
      </c>
      <c r="C1994" s="3" t="s">
        <v>6909</v>
      </c>
      <c r="D1994" s="3" t="s">
        <v>8323</v>
      </c>
      <c r="E1994" s="12" t="s">
        <v>10490</v>
      </c>
      <c r="F1994" s="6" t="str">
        <f t="shared" si="101"/>
        <v>module=mdepr</v>
      </c>
      <c r="G1994" s="6" t="str">
        <f t="shared" si="102"/>
        <v>module=xmdepr</v>
      </c>
    </row>
    <row r="1995" spans="1:7" ht="30" customHeight="1">
      <c r="A1995" s="3" t="s">
        <v>4914</v>
      </c>
      <c r="B1995" s="3" t="s">
        <v>2</v>
      </c>
      <c r="C1995" s="3" t="s">
        <v>6910</v>
      </c>
      <c r="D1995" s="3" t="s">
        <v>8324</v>
      </c>
      <c r="E1995" s="12" t="s">
        <v>10491</v>
      </c>
      <c r="F1995" s="6" t="str">
        <f t="shared" si="101"/>
        <v>module=mdepr</v>
      </c>
      <c r="G1995" s="6" t="str">
        <f t="shared" si="102"/>
        <v>module=xmdepr</v>
      </c>
    </row>
    <row r="1996" spans="1:7" ht="30" customHeight="1">
      <c r="A1996" s="3" t="s">
        <v>4914</v>
      </c>
      <c r="B1996" s="3" t="s">
        <v>2</v>
      </c>
      <c r="C1996" s="3" t="s">
        <v>6911</v>
      </c>
      <c r="D1996" s="3" t="s">
        <v>8325</v>
      </c>
      <c r="E1996" s="12" t="s">
        <v>10492</v>
      </c>
      <c r="F1996" s="6" t="str">
        <f t="shared" si="101"/>
        <v>module=mdepr</v>
      </c>
      <c r="G1996" s="6" t="str">
        <f t="shared" si="102"/>
        <v>module=xmdepr</v>
      </c>
    </row>
    <row r="1997" spans="1:7" ht="30" customHeight="1">
      <c r="A1997" s="3" t="s">
        <v>4914</v>
      </c>
      <c r="B1997" s="3" t="s">
        <v>2</v>
      </c>
      <c r="C1997" s="3" t="s">
        <v>6912</v>
      </c>
      <c r="D1997" s="3" t="s">
        <v>8326</v>
      </c>
      <c r="E1997" s="12" t="s">
        <v>10493</v>
      </c>
      <c r="F1997" s="6" t="str">
        <f t="shared" si="101"/>
        <v>module=mdepr</v>
      </c>
      <c r="G1997" s="6" t="str">
        <f t="shared" si="102"/>
        <v>module=xmdepr</v>
      </c>
    </row>
    <row r="1998" spans="1:7" ht="30" customHeight="1">
      <c r="A1998" s="3" t="s">
        <v>4914</v>
      </c>
      <c r="B1998" s="3" t="s">
        <v>2</v>
      </c>
      <c r="C1998" s="3" t="s">
        <v>6913</v>
      </c>
      <c r="D1998" s="3" t="s">
        <v>8327</v>
      </c>
      <c r="E1998" s="12" t="s">
        <v>10494</v>
      </c>
      <c r="F1998" s="6" t="str">
        <f t="shared" si="101"/>
        <v>module=mdepr</v>
      </c>
      <c r="G1998" s="6" t="str">
        <f t="shared" si="102"/>
        <v>module=xmdepr</v>
      </c>
    </row>
    <row r="1999" spans="1:7" ht="30" customHeight="1">
      <c r="A1999" s="3" t="s">
        <v>4914</v>
      </c>
      <c r="B1999" s="3" t="s">
        <v>2</v>
      </c>
      <c r="C1999" s="3" t="s">
        <v>6914</v>
      </c>
      <c r="D1999" s="3" t="s">
        <v>8328</v>
      </c>
      <c r="E1999" s="12" t="s">
        <v>10495</v>
      </c>
      <c r="F1999" s="6" t="str">
        <f t="shared" si="101"/>
        <v>module=mdepr</v>
      </c>
      <c r="G1999" s="6" t="str">
        <f t="shared" si="102"/>
        <v>module=xmdepr</v>
      </c>
    </row>
    <row r="2000" spans="1:7" ht="30" customHeight="1">
      <c r="A2000" s="3" t="s">
        <v>4914</v>
      </c>
      <c r="B2000" s="3" t="s">
        <v>2</v>
      </c>
      <c r="C2000" s="3" t="s">
        <v>6915</v>
      </c>
      <c r="D2000" s="3" t="s">
        <v>8329</v>
      </c>
      <c r="E2000" s="12" t="s">
        <v>10496</v>
      </c>
      <c r="F2000" s="6" t="str">
        <f t="shared" si="101"/>
        <v>module=mdepr</v>
      </c>
      <c r="G2000" s="6" t="str">
        <f t="shared" si="102"/>
        <v>module=xmdepr</v>
      </c>
    </row>
    <row r="2001" spans="1:7" ht="30" customHeight="1">
      <c r="A2001" s="3" t="s">
        <v>4914</v>
      </c>
      <c r="B2001" s="3" t="s">
        <v>2</v>
      </c>
      <c r="C2001" s="3" t="s">
        <v>6916</v>
      </c>
      <c r="D2001" s="3" t="s">
        <v>8330</v>
      </c>
      <c r="E2001" s="12" t="s">
        <v>10497</v>
      </c>
      <c r="F2001" s="6" t="str">
        <f t="shared" si="101"/>
        <v>module=mdepr</v>
      </c>
      <c r="G2001" s="6" t="str">
        <f t="shared" si="102"/>
        <v>module=xmdepr</v>
      </c>
    </row>
    <row r="2002" spans="1:7" ht="30" customHeight="1">
      <c r="A2002" s="3" t="s">
        <v>4914</v>
      </c>
      <c r="B2002" s="3" t="s">
        <v>2</v>
      </c>
      <c r="C2002" s="3" t="s">
        <v>6917</v>
      </c>
      <c r="D2002" s="3" t="s">
        <v>8331</v>
      </c>
      <c r="E2002" s="12" t="s">
        <v>10498</v>
      </c>
      <c r="F2002" s="6" t="str">
        <f t="shared" si="101"/>
        <v>module=mdepr</v>
      </c>
      <c r="G2002" s="6" t="str">
        <f t="shared" si="102"/>
        <v>module=xmdepr</v>
      </c>
    </row>
    <row r="2003" spans="1:7" ht="30" customHeight="1">
      <c r="A2003" s="3" t="s">
        <v>4914</v>
      </c>
      <c r="B2003" s="3" t="s">
        <v>2</v>
      </c>
      <c r="C2003" s="3" t="s">
        <v>6918</v>
      </c>
      <c r="D2003" s="3" t="s">
        <v>8332</v>
      </c>
      <c r="E2003" s="12" t="s">
        <v>10499</v>
      </c>
      <c r="F2003" s="6" t="str">
        <f t="shared" si="101"/>
        <v>module=mdepr</v>
      </c>
      <c r="G2003" s="6" t="str">
        <f t="shared" si="102"/>
        <v>module=xmdepr</v>
      </c>
    </row>
    <row r="2004" spans="1:7" ht="30" customHeight="1">
      <c r="A2004" s="3" t="s">
        <v>4914</v>
      </c>
      <c r="B2004" s="3" t="s">
        <v>2</v>
      </c>
      <c r="C2004" s="3" t="s">
        <v>6919</v>
      </c>
      <c r="D2004" s="3" t="s">
        <v>8333</v>
      </c>
      <c r="E2004" s="12" t="s">
        <v>10500</v>
      </c>
      <c r="F2004" s="6" t="str">
        <f t="shared" si="101"/>
        <v>module=mdepr</v>
      </c>
      <c r="G2004" s="6" t="str">
        <f t="shared" si="102"/>
        <v>module=xmdepr</v>
      </c>
    </row>
    <row r="2005" spans="1:7" ht="30" customHeight="1">
      <c r="A2005" s="3" t="s">
        <v>4914</v>
      </c>
      <c r="B2005" s="3" t="s">
        <v>2</v>
      </c>
      <c r="C2005" s="3" t="s">
        <v>6920</v>
      </c>
      <c r="D2005" s="3" t="s">
        <v>8334</v>
      </c>
      <c r="E2005" s="12" t="s">
        <v>10501</v>
      </c>
      <c r="F2005" s="6" t="str">
        <f t="shared" si="101"/>
        <v>module=mdepr</v>
      </c>
      <c r="G2005" s="6" t="str">
        <f t="shared" si="102"/>
        <v>module=xmdepr</v>
      </c>
    </row>
    <row r="2006" spans="1:7" ht="30" customHeight="1">
      <c r="A2006" s="3" t="s">
        <v>4914</v>
      </c>
      <c r="B2006" s="3" t="s">
        <v>2</v>
      </c>
      <c r="C2006" s="3" t="s">
        <v>6921</v>
      </c>
      <c r="D2006" s="3" t="s">
        <v>8335</v>
      </c>
      <c r="E2006" s="12" t="s">
        <v>10502</v>
      </c>
      <c r="F2006" s="6" t="str">
        <f t="shared" si="101"/>
        <v>module=mdepr</v>
      </c>
      <c r="G2006" s="6" t="str">
        <f t="shared" si="102"/>
        <v>module=xmdepr</v>
      </c>
    </row>
    <row r="2007" spans="1:7" ht="30" customHeight="1">
      <c r="A2007" s="3" t="s">
        <v>4914</v>
      </c>
      <c r="B2007" s="3" t="s">
        <v>2</v>
      </c>
      <c r="C2007" s="3" t="s">
        <v>6922</v>
      </c>
      <c r="D2007" s="3" t="s">
        <v>8336</v>
      </c>
      <c r="E2007" s="12" t="s">
        <v>10503</v>
      </c>
      <c r="F2007" s="6" t="str">
        <f t="shared" si="101"/>
        <v>module=mdepr</v>
      </c>
      <c r="G2007" s="6" t="str">
        <f t="shared" si="102"/>
        <v>module=xmdepr</v>
      </c>
    </row>
    <row r="2008" spans="1:7" ht="30" customHeight="1">
      <c r="A2008" s="3" t="s">
        <v>4914</v>
      </c>
      <c r="B2008" s="3" t="s">
        <v>2</v>
      </c>
      <c r="C2008" s="3" t="s">
        <v>6923</v>
      </c>
      <c r="D2008" s="3" t="s">
        <v>8337</v>
      </c>
      <c r="E2008" s="12" t="s">
        <v>10504</v>
      </c>
      <c r="F2008" s="6" t="str">
        <f t="shared" si="101"/>
        <v>module=mdepr</v>
      </c>
      <c r="G2008" s="6" t="str">
        <f t="shared" si="102"/>
        <v>module=xmdepr</v>
      </c>
    </row>
    <row r="2009" spans="1:7" ht="30" customHeight="1">
      <c r="A2009" s="3" t="s">
        <v>4914</v>
      </c>
      <c r="B2009" s="3" t="s">
        <v>2</v>
      </c>
      <c r="C2009" s="3" t="s">
        <v>6924</v>
      </c>
      <c r="D2009" s="3" t="s">
        <v>8338</v>
      </c>
      <c r="E2009" s="12" t="s">
        <v>10505</v>
      </c>
      <c r="F2009" s="6" t="str">
        <f t="shared" si="101"/>
        <v>module=mdepr</v>
      </c>
      <c r="G2009" s="6" t="str">
        <f t="shared" si="102"/>
        <v>module=xmdepr</v>
      </c>
    </row>
    <row r="2010" spans="1:7" ht="30" customHeight="1">
      <c r="A2010" s="3" t="s">
        <v>4914</v>
      </c>
      <c r="B2010" s="3" t="s">
        <v>2</v>
      </c>
      <c r="C2010" s="3" t="s">
        <v>6925</v>
      </c>
      <c r="D2010" s="3" t="s">
        <v>8339</v>
      </c>
      <c r="E2010" s="12" t="s">
        <v>10506</v>
      </c>
      <c r="F2010" s="6" t="str">
        <f t="shared" si="101"/>
        <v>module=mdepr</v>
      </c>
      <c r="G2010" s="6" t="str">
        <f t="shared" si="102"/>
        <v>module=xmdepr</v>
      </c>
    </row>
    <row r="2011" spans="1:7" ht="30" customHeight="1">
      <c r="A2011" s="3" t="s">
        <v>4914</v>
      </c>
      <c r="B2011" s="3" t="s">
        <v>3</v>
      </c>
      <c r="C2011" s="3" t="s">
        <v>6926</v>
      </c>
      <c r="D2011" s="3" t="s">
        <v>6926</v>
      </c>
      <c r="E2011" s="12" t="s">
        <v>10507</v>
      </c>
      <c r="F2011" s="6" t="str">
        <f t="shared" si="101"/>
        <v>module=mdepr</v>
      </c>
      <c r="G2011" s="3" t="s">
        <v>114</v>
      </c>
    </row>
    <row r="2012" spans="1:7" ht="30" customHeight="1">
      <c r="A2012" s="3" t="s">
        <v>4914</v>
      </c>
      <c r="B2012" s="3" t="s">
        <v>3</v>
      </c>
      <c r="C2012" s="3" t="s">
        <v>6927</v>
      </c>
      <c r="D2012" s="3" t="s">
        <v>6927</v>
      </c>
      <c r="E2012" s="12" t="s">
        <v>10508</v>
      </c>
      <c r="F2012" s="6" t="str">
        <f t="shared" si="101"/>
        <v>module=mdepr</v>
      </c>
      <c r="G2012" s="3" t="s">
        <v>114</v>
      </c>
    </row>
    <row r="2013" spans="1:7" ht="30" customHeight="1">
      <c r="A2013" s="3" t="s">
        <v>4914</v>
      </c>
      <c r="B2013" s="3" t="s">
        <v>3</v>
      </c>
      <c r="C2013" s="3" t="s">
        <v>6928</v>
      </c>
      <c r="D2013" s="3" t="s">
        <v>6928</v>
      </c>
      <c r="E2013" s="12" t="s">
        <v>10509</v>
      </c>
      <c r="F2013" s="6" t="str">
        <f t="shared" si="101"/>
        <v>module=mdepr</v>
      </c>
      <c r="G2013" s="3" t="s">
        <v>114</v>
      </c>
    </row>
    <row r="2014" spans="1:7" ht="30" customHeight="1">
      <c r="A2014" s="3" t="s">
        <v>4914</v>
      </c>
      <c r="B2014" s="3" t="s">
        <v>3</v>
      </c>
      <c r="C2014" s="3" t="s">
        <v>6929</v>
      </c>
      <c r="D2014" s="3" t="s">
        <v>6929</v>
      </c>
      <c r="E2014" s="12" t="s">
        <v>10510</v>
      </c>
      <c r="F2014" s="6" t="str">
        <f t="shared" si="101"/>
        <v>module=mdepr</v>
      </c>
      <c r="G2014" s="3" t="s">
        <v>114</v>
      </c>
    </row>
    <row r="2015" spans="1:7" ht="30" customHeight="1">
      <c r="A2015" s="3" t="s">
        <v>4914</v>
      </c>
      <c r="B2015" s="3" t="s">
        <v>3</v>
      </c>
      <c r="C2015" s="3" t="s">
        <v>6930</v>
      </c>
      <c r="D2015" s="3" t="s">
        <v>6930</v>
      </c>
      <c r="E2015" s="12" t="s">
        <v>10511</v>
      </c>
      <c r="F2015" s="6" t="str">
        <f t="shared" si="101"/>
        <v>module=mdepr</v>
      </c>
      <c r="G2015" s="3" t="s">
        <v>114</v>
      </c>
    </row>
    <row r="2016" spans="1:7" ht="30" customHeight="1">
      <c r="A2016" s="3" t="s">
        <v>4914</v>
      </c>
      <c r="B2016" s="3" t="s">
        <v>4</v>
      </c>
      <c r="C2016" s="3" t="s">
        <v>6931</v>
      </c>
      <c r="D2016" s="3" t="s">
        <v>6931</v>
      </c>
      <c r="E2016" s="12" t="s">
        <v>10512</v>
      </c>
      <c r="F2016" s="3" t="s">
        <v>114</v>
      </c>
      <c r="G2016" s="6" t="str">
        <f t="shared" ref="G2016:G2049" si="103">HYPERLINK("http://www.ssc.wisc.edu/wlsresearch/documentation/waves/?wave=wls94&amp;module=xmdepr","module=xmdepr")</f>
        <v>module=xmdepr</v>
      </c>
    </row>
    <row r="2017" spans="1:7" ht="30" customHeight="1">
      <c r="A2017" s="3" t="s">
        <v>4914</v>
      </c>
      <c r="B2017" s="3" t="s">
        <v>4</v>
      </c>
      <c r="C2017" s="3" t="s">
        <v>6932</v>
      </c>
      <c r="D2017" s="3" t="s">
        <v>6932</v>
      </c>
      <c r="E2017" s="12" t="s">
        <v>10513</v>
      </c>
      <c r="F2017" s="3" t="s">
        <v>114</v>
      </c>
      <c r="G2017" s="6" t="str">
        <f t="shared" si="103"/>
        <v>module=xmdepr</v>
      </c>
    </row>
    <row r="2018" spans="1:7" ht="30" customHeight="1">
      <c r="A2018" s="3" t="s">
        <v>4914</v>
      </c>
      <c r="B2018" s="3" t="s">
        <v>4</v>
      </c>
      <c r="C2018" s="3" t="s">
        <v>6933</v>
      </c>
      <c r="D2018" s="3" t="s">
        <v>6933</v>
      </c>
      <c r="E2018" s="12" t="s">
        <v>10514</v>
      </c>
      <c r="F2018" s="3" t="s">
        <v>114</v>
      </c>
      <c r="G2018" s="6" t="str">
        <f t="shared" si="103"/>
        <v>module=xmdepr</v>
      </c>
    </row>
    <row r="2019" spans="1:7" ht="30" customHeight="1">
      <c r="A2019" s="3" t="s">
        <v>4914</v>
      </c>
      <c r="B2019" s="3" t="s">
        <v>4</v>
      </c>
      <c r="C2019" s="3" t="s">
        <v>6934</v>
      </c>
      <c r="D2019" s="3" t="s">
        <v>6934</v>
      </c>
      <c r="E2019" s="12" t="s">
        <v>10515</v>
      </c>
      <c r="F2019" s="3" t="s">
        <v>114</v>
      </c>
      <c r="G2019" s="6" t="str">
        <f t="shared" si="103"/>
        <v>module=xmdepr</v>
      </c>
    </row>
    <row r="2020" spans="1:7" ht="30" customHeight="1">
      <c r="A2020" s="3" t="s">
        <v>4914</v>
      </c>
      <c r="B2020" s="3" t="s">
        <v>4</v>
      </c>
      <c r="C2020" s="3" t="s">
        <v>6935</v>
      </c>
      <c r="D2020" s="3" t="s">
        <v>6935</v>
      </c>
      <c r="E2020" s="12" t="s">
        <v>10516</v>
      </c>
      <c r="F2020" s="3" t="s">
        <v>114</v>
      </c>
      <c r="G2020" s="6" t="str">
        <f t="shared" si="103"/>
        <v>module=xmdepr</v>
      </c>
    </row>
    <row r="2021" spans="1:7" ht="30" customHeight="1">
      <c r="A2021" s="3" t="s">
        <v>4914</v>
      </c>
      <c r="B2021" s="3" t="s">
        <v>4</v>
      </c>
      <c r="C2021" s="3" t="s">
        <v>6936</v>
      </c>
      <c r="D2021" s="3" t="s">
        <v>6936</v>
      </c>
      <c r="E2021" s="12" t="s">
        <v>10517</v>
      </c>
      <c r="F2021" s="3" t="s">
        <v>114</v>
      </c>
      <c r="G2021" s="6" t="str">
        <f t="shared" si="103"/>
        <v>module=xmdepr</v>
      </c>
    </row>
    <row r="2022" spans="1:7" ht="30" customHeight="1">
      <c r="A2022" s="3" t="s">
        <v>4914</v>
      </c>
      <c r="B2022" s="3" t="s">
        <v>4</v>
      </c>
      <c r="C2022" s="3" t="s">
        <v>6937</v>
      </c>
      <c r="D2022" s="3" t="s">
        <v>6937</v>
      </c>
      <c r="E2022" s="12" t="s">
        <v>10518</v>
      </c>
      <c r="F2022" s="3" t="s">
        <v>114</v>
      </c>
      <c r="G2022" s="6" t="str">
        <f t="shared" si="103"/>
        <v>module=xmdepr</v>
      </c>
    </row>
    <row r="2023" spans="1:7" ht="30" customHeight="1">
      <c r="A2023" s="3" t="s">
        <v>4914</v>
      </c>
      <c r="B2023" s="3" t="s">
        <v>4</v>
      </c>
      <c r="C2023" s="3" t="s">
        <v>6938</v>
      </c>
      <c r="D2023" s="3" t="s">
        <v>6938</v>
      </c>
      <c r="E2023" s="12" t="s">
        <v>10519</v>
      </c>
      <c r="F2023" s="3" t="s">
        <v>114</v>
      </c>
      <c r="G2023" s="6" t="str">
        <f t="shared" si="103"/>
        <v>module=xmdepr</v>
      </c>
    </row>
    <row r="2024" spans="1:7" ht="30" customHeight="1">
      <c r="A2024" s="3" t="s">
        <v>4914</v>
      </c>
      <c r="B2024" s="3" t="s">
        <v>4</v>
      </c>
      <c r="C2024" s="3" t="s">
        <v>6939</v>
      </c>
      <c r="D2024" s="3" t="s">
        <v>6939</v>
      </c>
      <c r="E2024" s="12" t="s">
        <v>10520</v>
      </c>
      <c r="F2024" s="3" t="s">
        <v>114</v>
      </c>
      <c r="G2024" s="6" t="str">
        <f t="shared" si="103"/>
        <v>module=xmdepr</v>
      </c>
    </row>
    <row r="2025" spans="1:7" ht="30" customHeight="1">
      <c r="A2025" s="3" t="s">
        <v>4914</v>
      </c>
      <c r="B2025" s="3" t="s">
        <v>4</v>
      </c>
      <c r="C2025" s="3" t="s">
        <v>6940</v>
      </c>
      <c r="D2025" s="3" t="s">
        <v>6940</v>
      </c>
      <c r="E2025" s="12" t="s">
        <v>10521</v>
      </c>
      <c r="F2025" s="3" t="s">
        <v>114</v>
      </c>
      <c r="G2025" s="6" t="str">
        <f t="shared" si="103"/>
        <v>module=xmdepr</v>
      </c>
    </row>
    <row r="2026" spans="1:7" ht="30" customHeight="1">
      <c r="A2026" s="3" t="s">
        <v>4914</v>
      </c>
      <c r="B2026" s="3" t="s">
        <v>4</v>
      </c>
      <c r="C2026" s="3" t="s">
        <v>6941</v>
      </c>
      <c r="D2026" s="3" t="s">
        <v>6941</v>
      </c>
      <c r="E2026" s="12" t="s">
        <v>10522</v>
      </c>
      <c r="F2026" s="3" t="s">
        <v>114</v>
      </c>
      <c r="G2026" s="6" t="str">
        <f t="shared" si="103"/>
        <v>module=xmdepr</v>
      </c>
    </row>
    <row r="2027" spans="1:7" ht="30" customHeight="1">
      <c r="A2027" s="3" t="s">
        <v>4914</v>
      </c>
      <c r="B2027" s="3" t="s">
        <v>4</v>
      </c>
      <c r="C2027" s="3" t="s">
        <v>6942</v>
      </c>
      <c r="D2027" s="3" t="s">
        <v>6942</v>
      </c>
      <c r="E2027" s="12" t="s">
        <v>10523</v>
      </c>
      <c r="F2027" s="3" t="s">
        <v>114</v>
      </c>
      <c r="G2027" s="6" t="str">
        <f t="shared" si="103"/>
        <v>module=xmdepr</v>
      </c>
    </row>
    <row r="2028" spans="1:7" ht="30" customHeight="1">
      <c r="A2028" s="3" t="s">
        <v>4914</v>
      </c>
      <c r="B2028" s="3" t="s">
        <v>4</v>
      </c>
      <c r="C2028" s="3" t="s">
        <v>6943</v>
      </c>
      <c r="D2028" s="3" t="s">
        <v>6943</v>
      </c>
      <c r="E2028" s="12" t="s">
        <v>10524</v>
      </c>
      <c r="F2028" s="3" t="s">
        <v>114</v>
      </c>
      <c r="G2028" s="6" t="str">
        <f t="shared" si="103"/>
        <v>module=xmdepr</v>
      </c>
    </row>
    <row r="2029" spans="1:7" ht="30" customHeight="1">
      <c r="A2029" s="3" t="s">
        <v>4914</v>
      </c>
      <c r="B2029" s="3" t="s">
        <v>4</v>
      </c>
      <c r="C2029" s="3" t="s">
        <v>6944</v>
      </c>
      <c r="D2029" s="3" t="s">
        <v>6944</v>
      </c>
      <c r="E2029" s="12" t="s">
        <v>10525</v>
      </c>
      <c r="F2029" s="3" t="s">
        <v>114</v>
      </c>
      <c r="G2029" s="6" t="str">
        <f t="shared" si="103"/>
        <v>module=xmdepr</v>
      </c>
    </row>
    <row r="2030" spans="1:7" ht="30" customHeight="1">
      <c r="A2030" s="3" t="s">
        <v>4914</v>
      </c>
      <c r="B2030" s="3" t="s">
        <v>4</v>
      </c>
      <c r="C2030" s="3" t="s">
        <v>6945</v>
      </c>
      <c r="D2030" s="3" t="s">
        <v>6945</v>
      </c>
      <c r="E2030" s="12" t="s">
        <v>10526</v>
      </c>
      <c r="F2030" s="3" t="s">
        <v>114</v>
      </c>
      <c r="G2030" s="6" t="str">
        <f t="shared" si="103"/>
        <v>module=xmdepr</v>
      </c>
    </row>
    <row r="2031" spans="1:7" ht="30" customHeight="1">
      <c r="A2031" s="3" t="s">
        <v>4914</v>
      </c>
      <c r="B2031" s="3" t="s">
        <v>4</v>
      </c>
      <c r="C2031" s="3" t="s">
        <v>6946</v>
      </c>
      <c r="D2031" s="3" t="s">
        <v>6946</v>
      </c>
      <c r="E2031" s="12" t="s">
        <v>10527</v>
      </c>
      <c r="F2031" s="3" t="s">
        <v>114</v>
      </c>
      <c r="G2031" s="6" t="str">
        <f t="shared" si="103"/>
        <v>module=xmdepr</v>
      </c>
    </row>
    <row r="2032" spans="1:7" ht="30" customHeight="1">
      <c r="A2032" s="3" t="s">
        <v>4914</v>
      </c>
      <c r="B2032" s="3" t="s">
        <v>4</v>
      </c>
      <c r="C2032" s="3" t="s">
        <v>6947</v>
      </c>
      <c r="D2032" s="3" t="s">
        <v>6947</v>
      </c>
      <c r="E2032" s="12" t="s">
        <v>10528</v>
      </c>
      <c r="F2032" s="3" t="s">
        <v>114</v>
      </c>
      <c r="G2032" s="6" t="str">
        <f t="shared" si="103"/>
        <v>module=xmdepr</v>
      </c>
    </row>
    <row r="2033" spans="1:7" ht="30" customHeight="1">
      <c r="A2033" s="3" t="s">
        <v>4914</v>
      </c>
      <c r="B2033" s="3" t="s">
        <v>4</v>
      </c>
      <c r="C2033" s="3" t="s">
        <v>6948</v>
      </c>
      <c r="D2033" s="3" t="s">
        <v>6948</v>
      </c>
      <c r="E2033" s="12" t="s">
        <v>10529</v>
      </c>
      <c r="F2033" s="3" t="s">
        <v>114</v>
      </c>
      <c r="G2033" s="6" t="str">
        <f t="shared" si="103"/>
        <v>module=xmdepr</v>
      </c>
    </row>
    <row r="2034" spans="1:7" ht="30" customHeight="1">
      <c r="A2034" s="3" t="s">
        <v>4914</v>
      </c>
      <c r="B2034" s="3" t="s">
        <v>4</v>
      </c>
      <c r="C2034" s="3" t="s">
        <v>6949</v>
      </c>
      <c r="D2034" s="3" t="s">
        <v>6949</v>
      </c>
      <c r="E2034" s="12" t="s">
        <v>10530</v>
      </c>
      <c r="F2034" s="3" t="s">
        <v>114</v>
      </c>
      <c r="G2034" s="6" t="str">
        <f t="shared" si="103"/>
        <v>module=xmdepr</v>
      </c>
    </row>
    <row r="2035" spans="1:7" ht="30" customHeight="1">
      <c r="A2035" s="3" t="s">
        <v>4914</v>
      </c>
      <c r="B2035" s="3" t="s">
        <v>4</v>
      </c>
      <c r="C2035" s="3" t="s">
        <v>6950</v>
      </c>
      <c r="D2035" s="3" t="s">
        <v>6950</v>
      </c>
      <c r="E2035" s="12" t="s">
        <v>10531</v>
      </c>
      <c r="F2035" s="3" t="s">
        <v>114</v>
      </c>
      <c r="G2035" s="6" t="str">
        <f t="shared" si="103"/>
        <v>module=xmdepr</v>
      </c>
    </row>
    <row r="2036" spans="1:7" ht="30" customHeight="1">
      <c r="A2036" s="3" t="s">
        <v>4914</v>
      </c>
      <c r="B2036" s="3" t="s">
        <v>4</v>
      </c>
      <c r="C2036" s="3" t="s">
        <v>6951</v>
      </c>
      <c r="D2036" s="3" t="s">
        <v>6951</v>
      </c>
      <c r="E2036" s="12" t="s">
        <v>10532</v>
      </c>
      <c r="F2036" s="3" t="s">
        <v>114</v>
      </c>
      <c r="G2036" s="6" t="str">
        <f t="shared" si="103"/>
        <v>module=xmdepr</v>
      </c>
    </row>
    <row r="2037" spans="1:7" ht="30" customHeight="1">
      <c r="A2037" s="3" t="s">
        <v>4914</v>
      </c>
      <c r="B2037" s="3" t="s">
        <v>4</v>
      </c>
      <c r="C2037" s="3" t="s">
        <v>6952</v>
      </c>
      <c r="D2037" s="3" t="s">
        <v>6952</v>
      </c>
      <c r="E2037" s="12" t="s">
        <v>10533</v>
      </c>
      <c r="F2037" s="3" t="s">
        <v>114</v>
      </c>
      <c r="G2037" s="6" t="str">
        <f t="shared" si="103"/>
        <v>module=xmdepr</v>
      </c>
    </row>
    <row r="2038" spans="1:7" ht="30" customHeight="1">
      <c r="A2038" s="3" t="s">
        <v>4914</v>
      </c>
      <c r="B2038" s="3" t="s">
        <v>4</v>
      </c>
      <c r="C2038" s="3" t="s">
        <v>6953</v>
      </c>
      <c r="D2038" s="3" t="s">
        <v>6953</v>
      </c>
      <c r="E2038" s="12" t="s">
        <v>10534</v>
      </c>
      <c r="F2038" s="3" t="s">
        <v>114</v>
      </c>
      <c r="G2038" s="6" t="str">
        <f t="shared" si="103"/>
        <v>module=xmdepr</v>
      </c>
    </row>
    <row r="2039" spans="1:7" ht="30" customHeight="1">
      <c r="A2039" s="3" t="s">
        <v>4914</v>
      </c>
      <c r="B2039" s="3" t="s">
        <v>4</v>
      </c>
      <c r="C2039" s="3" t="s">
        <v>6954</v>
      </c>
      <c r="D2039" s="3" t="s">
        <v>6954</v>
      </c>
      <c r="E2039" s="12" t="s">
        <v>10535</v>
      </c>
      <c r="F2039" s="3" t="s">
        <v>114</v>
      </c>
      <c r="G2039" s="6" t="str">
        <f t="shared" si="103"/>
        <v>module=xmdepr</v>
      </c>
    </row>
    <row r="2040" spans="1:7" ht="30" customHeight="1">
      <c r="A2040" s="3" t="s">
        <v>4914</v>
      </c>
      <c r="B2040" s="3" t="s">
        <v>4</v>
      </c>
      <c r="C2040" s="3" t="s">
        <v>6955</v>
      </c>
      <c r="D2040" s="3" t="s">
        <v>6955</v>
      </c>
      <c r="E2040" s="12" t="s">
        <v>10536</v>
      </c>
      <c r="F2040" s="3" t="s">
        <v>114</v>
      </c>
      <c r="G2040" s="6" t="str">
        <f t="shared" si="103"/>
        <v>module=xmdepr</v>
      </c>
    </row>
    <row r="2041" spans="1:7" ht="30" customHeight="1">
      <c r="A2041" s="3" t="s">
        <v>4914</v>
      </c>
      <c r="B2041" s="3" t="s">
        <v>4</v>
      </c>
      <c r="C2041" s="3" t="s">
        <v>6956</v>
      </c>
      <c r="D2041" s="3" t="s">
        <v>6956</v>
      </c>
      <c r="E2041" s="12" t="s">
        <v>10537</v>
      </c>
      <c r="F2041" s="3" t="s">
        <v>114</v>
      </c>
      <c r="G2041" s="6" t="str">
        <f t="shared" si="103"/>
        <v>module=xmdepr</v>
      </c>
    </row>
    <row r="2042" spans="1:7" ht="30" customHeight="1">
      <c r="A2042" s="3" t="s">
        <v>4914</v>
      </c>
      <c r="B2042" s="3" t="s">
        <v>4</v>
      </c>
      <c r="C2042" s="3" t="s">
        <v>6957</v>
      </c>
      <c r="D2042" s="3" t="s">
        <v>6957</v>
      </c>
      <c r="E2042" s="12" t="s">
        <v>10538</v>
      </c>
      <c r="F2042" s="3" t="s">
        <v>114</v>
      </c>
      <c r="G2042" s="6" t="str">
        <f t="shared" si="103"/>
        <v>module=xmdepr</v>
      </c>
    </row>
    <row r="2043" spans="1:7" ht="30" customHeight="1">
      <c r="A2043" s="3" t="s">
        <v>4914</v>
      </c>
      <c r="B2043" s="3" t="s">
        <v>4</v>
      </c>
      <c r="C2043" s="3" t="s">
        <v>6958</v>
      </c>
      <c r="D2043" s="3" t="s">
        <v>6958</v>
      </c>
      <c r="E2043" s="12" t="s">
        <v>10539</v>
      </c>
      <c r="F2043" s="3" t="s">
        <v>114</v>
      </c>
      <c r="G2043" s="6" t="str">
        <f t="shared" si="103"/>
        <v>module=xmdepr</v>
      </c>
    </row>
    <row r="2044" spans="1:7" ht="30" customHeight="1">
      <c r="A2044" s="3" t="s">
        <v>4914</v>
      </c>
      <c r="B2044" s="3" t="s">
        <v>4</v>
      </c>
      <c r="C2044" s="3" t="s">
        <v>6959</v>
      </c>
      <c r="D2044" s="3" t="s">
        <v>6959</v>
      </c>
      <c r="E2044" s="12" t="s">
        <v>10540</v>
      </c>
      <c r="F2044" s="3" t="s">
        <v>114</v>
      </c>
      <c r="G2044" s="6" t="str">
        <f t="shared" si="103"/>
        <v>module=xmdepr</v>
      </c>
    </row>
    <row r="2045" spans="1:7" ht="30" customHeight="1">
      <c r="A2045" s="3" t="s">
        <v>4914</v>
      </c>
      <c r="B2045" s="3" t="s">
        <v>4</v>
      </c>
      <c r="C2045" s="3" t="s">
        <v>6960</v>
      </c>
      <c r="D2045" s="3" t="s">
        <v>6960</v>
      </c>
      <c r="E2045" s="12" t="s">
        <v>10541</v>
      </c>
      <c r="F2045" s="3" t="s">
        <v>114</v>
      </c>
      <c r="G2045" s="6" t="str">
        <f t="shared" si="103"/>
        <v>module=xmdepr</v>
      </c>
    </row>
    <row r="2046" spans="1:7" ht="30" customHeight="1">
      <c r="A2046" s="3" t="s">
        <v>4914</v>
      </c>
      <c r="B2046" s="3" t="s">
        <v>4</v>
      </c>
      <c r="C2046" s="3" t="s">
        <v>6961</v>
      </c>
      <c r="D2046" s="3" t="s">
        <v>6961</v>
      </c>
      <c r="E2046" s="12" t="s">
        <v>10542</v>
      </c>
      <c r="F2046" s="3" t="s">
        <v>114</v>
      </c>
      <c r="G2046" s="6" t="str">
        <f t="shared" si="103"/>
        <v>module=xmdepr</v>
      </c>
    </row>
    <row r="2047" spans="1:7" ht="30" customHeight="1">
      <c r="A2047" s="3" t="s">
        <v>4914</v>
      </c>
      <c r="B2047" s="3" t="s">
        <v>4</v>
      </c>
      <c r="C2047" s="3" t="s">
        <v>6962</v>
      </c>
      <c r="D2047" s="3" t="s">
        <v>6962</v>
      </c>
      <c r="E2047" s="12" t="s">
        <v>10543</v>
      </c>
      <c r="F2047" s="3" t="s">
        <v>114</v>
      </c>
      <c r="G2047" s="6" t="str">
        <f t="shared" si="103"/>
        <v>module=xmdepr</v>
      </c>
    </row>
    <row r="2048" spans="1:7" ht="30" customHeight="1">
      <c r="A2048" s="3" t="s">
        <v>4914</v>
      </c>
      <c r="B2048" s="3" t="s">
        <v>4</v>
      </c>
      <c r="C2048" s="3" t="s">
        <v>6963</v>
      </c>
      <c r="D2048" s="3" t="s">
        <v>6963</v>
      </c>
      <c r="E2048" s="12" t="s">
        <v>10544</v>
      </c>
      <c r="F2048" s="3" t="s">
        <v>114</v>
      </c>
      <c r="G2048" s="6" t="str">
        <f t="shared" si="103"/>
        <v>module=xmdepr</v>
      </c>
    </row>
    <row r="2049" spans="1:7" ht="30" customHeight="1">
      <c r="A2049" s="3" t="s">
        <v>4914</v>
      </c>
      <c r="B2049" s="3" t="s">
        <v>4</v>
      </c>
      <c r="C2049" s="3" t="s">
        <v>6964</v>
      </c>
      <c r="D2049" s="3" t="s">
        <v>6964</v>
      </c>
      <c r="E2049" s="12" t="s">
        <v>10545</v>
      </c>
      <c r="F2049" s="3" t="s">
        <v>114</v>
      </c>
      <c r="G2049" s="6" t="str">
        <f t="shared" si="103"/>
        <v>module=xmdepr</v>
      </c>
    </row>
    <row r="2050" spans="1:7" ht="30" customHeight="1">
      <c r="A2050" s="3" t="s">
        <v>4915</v>
      </c>
      <c r="B2050" s="3" t="s">
        <v>2</v>
      </c>
      <c r="C2050" s="3" t="s">
        <v>6965</v>
      </c>
      <c r="D2050" s="3" t="s">
        <v>8340</v>
      </c>
      <c r="E2050" s="12" t="s">
        <v>10546</v>
      </c>
      <c r="F2050" s="6" t="str">
        <f t="shared" ref="F2050:F2081" si="104">HYPERLINK("http://www.ssc.wisc.edu/wlsresearch/documentation/waves/?wave=wls92&amp;module=mpsyc","module=mpsyc")</f>
        <v>module=mpsyc</v>
      </c>
      <c r="G2050" s="6" t="str">
        <f t="shared" ref="G2050:G2081" si="105">HYPERLINK("http://www.ssc.wisc.edu/wlsresearch/documentation/waves/?wave=wls94&amp;module=xmpsyc","module=xmpsyc")</f>
        <v>module=xmpsyc</v>
      </c>
    </row>
    <row r="2051" spans="1:7" ht="30" customHeight="1">
      <c r="A2051" s="3" t="s">
        <v>4915</v>
      </c>
      <c r="B2051" s="3" t="s">
        <v>2</v>
      </c>
      <c r="C2051" s="3" t="s">
        <v>6966</v>
      </c>
      <c r="D2051" s="3" t="s">
        <v>8341</v>
      </c>
      <c r="E2051" s="12" t="s">
        <v>10547</v>
      </c>
      <c r="F2051" s="6" t="str">
        <f t="shared" si="104"/>
        <v>module=mpsyc</v>
      </c>
      <c r="G2051" s="6" t="str">
        <f t="shared" si="105"/>
        <v>module=xmpsyc</v>
      </c>
    </row>
    <row r="2052" spans="1:7" ht="30" customHeight="1">
      <c r="A2052" s="3" t="s">
        <v>4915</v>
      </c>
      <c r="B2052" s="3" t="s">
        <v>2</v>
      </c>
      <c r="C2052" s="3" t="s">
        <v>6967</v>
      </c>
      <c r="D2052" s="3" t="s">
        <v>8342</v>
      </c>
      <c r="E2052" s="12" t="s">
        <v>10548</v>
      </c>
      <c r="F2052" s="6" t="str">
        <f t="shared" si="104"/>
        <v>module=mpsyc</v>
      </c>
      <c r="G2052" s="6" t="str">
        <f t="shared" si="105"/>
        <v>module=xmpsyc</v>
      </c>
    </row>
    <row r="2053" spans="1:7" ht="30" customHeight="1">
      <c r="A2053" s="3" t="s">
        <v>4915</v>
      </c>
      <c r="B2053" s="3" t="s">
        <v>2</v>
      </c>
      <c r="C2053" s="3" t="s">
        <v>6968</v>
      </c>
      <c r="D2053" s="3" t="s">
        <v>8343</v>
      </c>
      <c r="E2053" s="12" t="s">
        <v>10549</v>
      </c>
      <c r="F2053" s="6" t="str">
        <f t="shared" si="104"/>
        <v>module=mpsyc</v>
      </c>
      <c r="G2053" s="6" t="str">
        <f t="shared" si="105"/>
        <v>module=xmpsyc</v>
      </c>
    </row>
    <row r="2054" spans="1:7" ht="30" customHeight="1">
      <c r="A2054" s="3" t="s">
        <v>4915</v>
      </c>
      <c r="B2054" s="3" t="s">
        <v>2</v>
      </c>
      <c r="C2054" s="3" t="s">
        <v>6969</v>
      </c>
      <c r="D2054" s="3" t="s">
        <v>8344</v>
      </c>
      <c r="E2054" s="12" t="s">
        <v>10550</v>
      </c>
      <c r="F2054" s="6" t="str">
        <f t="shared" si="104"/>
        <v>module=mpsyc</v>
      </c>
      <c r="G2054" s="6" t="str">
        <f t="shared" si="105"/>
        <v>module=xmpsyc</v>
      </c>
    </row>
    <row r="2055" spans="1:7" ht="30" customHeight="1">
      <c r="A2055" s="3" t="s">
        <v>4915</v>
      </c>
      <c r="B2055" s="3" t="s">
        <v>2</v>
      </c>
      <c r="C2055" s="3" t="s">
        <v>6970</v>
      </c>
      <c r="D2055" s="3" t="s">
        <v>8345</v>
      </c>
      <c r="E2055" s="12" t="s">
        <v>10551</v>
      </c>
      <c r="F2055" s="6" t="str">
        <f t="shared" si="104"/>
        <v>module=mpsyc</v>
      </c>
      <c r="G2055" s="6" t="str">
        <f t="shared" si="105"/>
        <v>module=xmpsyc</v>
      </c>
    </row>
    <row r="2056" spans="1:7" ht="30" customHeight="1">
      <c r="A2056" s="3" t="s">
        <v>4915</v>
      </c>
      <c r="B2056" s="3" t="s">
        <v>2</v>
      </c>
      <c r="C2056" s="3" t="s">
        <v>6971</v>
      </c>
      <c r="D2056" s="3" t="s">
        <v>8346</v>
      </c>
      <c r="E2056" s="12" t="s">
        <v>10552</v>
      </c>
      <c r="F2056" s="6" t="str">
        <f t="shared" si="104"/>
        <v>module=mpsyc</v>
      </c>
      <c r="G2056" s="6" t="str">
        <f t="shared" si="105"/>
        <v>module=xmpsyc</v>
      </c>
    </row>
    <row r="2057" spans="1:7" ht="30" customHeight="1">
      <c r="A2057" s="3" t="s">
        <v>4915</v>
      </c>
      <c r="B2057" s="3" t="s">
        <v>2</v>
      </c>
      <c r="C2057" s="3" t="s">
        <v>6972</v>
      </c>
      <c r="D2057" s="3" t="s">
        <v>8347</v>
      </c>
      <c r="E2057" s="12" t="s">
        <v>10553</v>
      </c>
      <c r="F2057" s="6" t="str">
        <f t="shared" si="104"/>
        <v>module=mpsyc</v>
      </c>
      <c r="G2057" s="6" t="str">
        <f t="shared" si="105"/>
        <v>module=xmpsyc</v>
      </c>
    </row>
    <row r="2058" spans="1:7" ht="30" customHeight="1">
      <c r="A2058" s="3" t="s">
        <v>4915</v>
      </c>
      <c r="B2058" s="3" t="s">
        <v>2</v>
      </c>
      <c r="C2058" s="3" t="s">
        <v>6973</v>
      </c>
      <c r="D2058" s="3" t="s">
        <v>8348</v>
      </c>
      <c r="E2058" s="12" t="s">
        <v>10554</v>
      </c>
      <c r="F2058" s="6" t="str">
        <f t="shared" si="104"/>
        <v>module=mpsyc</v>
      </c>
      <c r="G2058" s="6" t="str">
        <f t="shared" si="105"/>
        <v>module=xmpsyc</v>
      </c>
    </row>
    <row r="2059" spans="1:7" ht="30" customHeight="1">
      <c r="A2059" s="3" t="s">
        <v>4915</v>
      </c>
      <c r="B2059" s="3" t="s">
        <v>2</v>
      </c>
      <c r="C2059" s="3" t="s">
        <v>6974</v>
      </c>
      <c r="D2059" s="3" t="s">
        <v>8349</v>
      </c>
      <c r="E2059" s="12" t="s">
        <v>10555</v>
      </c>
      <c r="F2059" s="6" t="str">
        <f t="shared" si="104"/>
        <v>module=mpsyc</v>
      </c>
      <c r="G2059" s="6" t="str">
        <f t="shared" si="105"/>
        <v>module=xmpsyc</v>
      </c>
    </row>
    <row r="2060" spans="1:7" ht="30" customHeight="1">
      <c r="A2060" s="3" t="s">
        <v>4915</v>
      </c>
      <c r="B2060" s="3" t="s">
        <v>2</v>
      </c>
      <c r="C2060" s="3" t="s">
        <v>6975</v>
      </c>
      <c r="D2060" s="3" t="s">
        <v>8350</v>
      </c>
      <c r="E2060" s="12" t="s">
        <v>10556</v>
      </c>
      <c r="F2060" s="6" t="str">
        <f t="shared" si="104"/>
        <v>module=mpsyc</v>
      </c>
      <c r="G2060" s="6" t="str">
        <f t="shared" si="105"/>
        <v>module=xmpsyc</v>
      </c>
    </row>
    <row r="2061" spans="1:7" ht="30" customHeight="1">
      <c r="A2061" s="3" t="s">
        <v>4915</v>
      </c>
      <c r="B2061" s="3" t="s">
        <v>2</v>
      </c>
      <c r="C2061" s="3" t="s">
        <v>6976</v>
      </c>
      <c r="D2061" s="3" t="s">
        <v>8351</v>
      </c>
      <c r="E2061" s="12" t="s">
        <v>10557</v>
      </c>
      <c r="F2061" s="6" t="str">
        <f t="shared" si="104"/>
        <v>module=mpsyc</v>
      </c>
      <c r="G2061" s="6" t="str">
        <f t="shared" si="105"/>
        <v>module=xmpsyc</v>
      </c>
    </row>
    <row r="2062" spans="1:7" ht="30" customHeight="1">
      <c r="A2062" s="3" t="s">
        <v>4915</v>
      </c>
      <c r="B2062" s="3" t="s">
        <v>2</v>
      </c>
      <c r="C2062" s="3" t="s">
        <v>6977</v>
      </c>
      <c r="D2062" s="3" t="s">
        <v>8352</v>
      </c>
      <c r="E2062" s="12" t="s">
        <v>10558</v>
      </c>
      <c r="F2062" s="6" t="str">
        <f t="shared" si="104"/>
        <v>module=mpsyc</v>
      </c>
      <c r="G2062" s="6" t="str">
        <f t="shared" si="105"/>
        <v>module=xmpsyc</v>
      </c>
    </row>
    <row r="2063" spans="1:7" ht="30" customHeight="1">
      <c r="A2063" s="3" t="s">
        <v>4915</v>
      </c>
      <c r="B2063" s="3" t="s">
        <v>2</v>
      </c>
      <c r="C2063" s="3" t="s">
        <v>6978</v>
      </c>
      <c r="D2063" s="3" t="s">
        <v>8353</v>
      </c>
      <c r="E2063" s="12" t="s">
        <v>10559</v>
      </c>
      <c r="F2063" s="6" t="str">
        <f t="shared" si="104"/>
        <v>module=mpsyc</v>
      </c>
      <c r="G2063" s="6" t="str">
        <f t="shared" si="105"/>
        <v>module=xmpsyc</v>
      </c>
    </row>
    <row r="2064" spans="1:7" ht="30" customHeight="1">
      <c r="A2064" s="3" t="s">
        <v>4915</v>
      </c>
      <c r="B2064" s="3" t="s">
        <v>2</v>
      </c>
      <c r="C2064" s="3" t="s">
        <v>6979</v>
      </c>
      <c r="D2064" s="3" t="s">
        <v>8354</v>
      </c>
      <c r="E2064" s="12" t="s">
        <v>10560</v>
      </c>
      <c r="F2064" s="6" t="str">
        <f t="shared" si="104"/>
        <v>module=mpsyc</v>
      </c>
      <c r="G2064" s="6" t="str">
        <f t="shared" si="105"/>
        <v>module=xmpsyc</v>
      </c>
    </row>
    <row r="2065" spans="1:7" ht="30" customHeight="1">
      <c r="A2065" s="3" t="s">
        <v>4915</v>
      </c>
      <c r="B2065" s="3" t="s">
        <v>2</v>
      </c>
      <c r="C2065" s="3" t="s">
        <v>6980</v>
      </c>
      <c r="D2065" s="3" t="s">
        <v>8355</v>
      </c>
      <c r="E2065" s="12" t="s">
        <v>10561</v>
      </c>
      <c r="F2065" s="6" t="str">
        <f t="shared" si="104"/>
        <v>module=mpsyc</v>
      </c>
      <c r="G2065" s="6" t="str">
        <f t="shared" si="105"/>
        <v>module=xmpsyc</v>
      </c>
    </row>
    <row r="2066" spans="1:7" ht="30" customHeight="1">
      <c r="A2066" s="3" t="s">
        <v>4915</v>
      </c>
      <c r="B2066" s="3" t="s">
        <v>2</v>
      </c>
      <c r="C2066" s="3" t="s">
        <v>6981</v>
      </c>
      <c r="D2066" s="3" t="s">
        <v>8356</v>
      </c>
      <c r="E2066" s="12" t="s">
        <v>10562</v>
      </c>
      <c r="F2066" s="6" t="str">
        <f t="shared" si="104"/>
        <v>module=mpsyc</v>
      </c>
      <c r="G2066" s="6" t="str">
        <f t="shared" si="105"/>
        <v>module=xmpsyc</v>
      </c>
    </row>
    <row r="2067" spans="1:7" ht="30" customHeight="1">
      <c r="A2067" s="3" t="s">
        <v>4915</v>
      </c>
      <c r="B2067" s="3" t="s">
        <v>2</v>
      </c>
      <c r="C2067" s="3" t="s">
        <v>6982</v>
      </c>
      <c r="D2067" s="3" t="s">
        <v>8357</v>
      </c>
      <c r="E2067" s="12" t="s">
        <v>10563</v>
      </c>
      <c r="F2067" s="6" t="str">
        <f t="shared" si="104"/>
        <v>module=mpsyc</v>
      </c>
      <c r="G2067" s="6" t="str">
        <f t="shared" si="105"/>
        <v>module=xmpsyc</v>
      </c>
    </row>
    <row r="2068" spans="1:7" ht="30" customHeight="1">
      <c r="A2068" s="3" t="s">
        <v>4915</v>
      </c>
      <c r="B2068" s="3" t="s">
        <v>2</v>
      </c>
      <c r="C2068" s="3" t="s">
        <v>6983</v>
      </c>
      <c r="D2068" s="3" t="s">
        <v>8358</v>
      </c>
      <c r="E2068" s="12" t="s">
        <v>10564</v>
      </c>
      <c r="F2068" s="6" t="str">
        <f t="shared" si="104"/>
        <v>module=mpsyc</v>
      </c>
      <c r="G2068" s="6" t="str">
        <f t="shared" si="105"/>
        <v>module=xmpsyc</v>
      </c>
    </row>
    <row r="2069" spans="1:7" ht="30" customHeight="1">
      <c r="A2069" s="3" t="s">
        <v>4915</v>
      </c>
      <c r="B2069" s="3" t="s">
        <v>2</v>
      </c>
      <c r="C2069" s="3" t="s">
        <v>6984</v>
      </c>
      <c r="D2069" s="3" t="s">
        <v>8359</v>
      </c>
      <c r="E2069" s="12" t="s">
        <v>10565</v>
      </c>
      <c r="F2069" s="6" t="str">
        <f t="shared" si="104"/>
        <v>module=mpsyc</v>
      </c>
      <c r="G2069" s="6" t="str">
        <f t="shared" si="105"/>
        <v>module=xmpsyc</v>
      </c>
    </row>
    <row r="2070" spans="1:7" ht="30" customHeight="1">
      <c r="A2070" s="3" t="s">
        <v>4915</v>
      </c>
      <c r="B2070" s="3" t="s">
        <v>2</v>
      </c>
      <c r="C2070" s="3" t="s">
        <v>6985</v>
      </c>
      <c r="D2070" s="3" t="s">
        <v>8360</v>
      </c>
      <c r="E2070" s="12" t="s">
        <v>10566</v>
      </c>
      <c r="F2070" s="6" t="str">
        <f t="shared" si="104"/>
        <v>module=mpsyc</v>
      </c>
      <c r="G2070" s="6" t="str">
        <f t="shared" si="105"/>
        <v>module=xmpsyc</v>
      </c>
    </row>
    <row r="2071" spans="1:7" ht="30" customHeight="1">
      <c r="A2071" s="3" t="s">
        <v>4915</v>
      </c>
      <c r="B2071" s="3" t="s">
        <v>2</v>
      </c>
      <c r="C2071" s="3" t="s">
        <v>6986</v>
      </c>
      <c r="D2071" s="3" t="s">
        <v>8361</v>
      </c>
      <c r="E2071" s="12" t="s">
        <v>10567</v>
      </c>
      <c r="F2071" s="6" t="str">
        <f t="shared" si="104"/>
        <v>module=mpsyc</v>
      </c>
      <c r="G2071" s="6" t="str">
        <f t="shared" si="105"/>
        <v>module=xmpsyc</v>
      </c>
    </row>
    <row r="2072" spans="1:7" ht="30" customHeight="1">
      <c r="A2072" s="3" t="s">
        <v>4915</v>
      </c>
      <c r="B2072" s="3" t="s">
        <v>2</v>
      </c>
      <c r="C2072" s="3" t="s">
        <v>6987</v>
      </c>
      <c r="D2072" s="3" t="s">
        <v>8362</v>
      </c>
      <c r="E2072" s="12" t="s">
        <v>10568</v>
      </c>
      <c r="F2072" s="6" t="str">
        <f t="shared" si="104"/>
        <v>module=mpsyc</v>
      </c>
      <c r="G2072" s="6" t="str">
        <f t="shared" si="105"/>
        <v>module=xmpsyc</v>
      </c>
    </row>
    <row r="2073" spans="1:7" ht="30" customHeight="1">
      <c r="A2073" s="3" t="s">
        <v>4915</v>
      </c>
      <c r="B2073" s="3" t="s">
        <v>2</v>
      </c>
      <c r="C2073" s="3" t="s">
        <v>6988</v>
      </c>
      <c r="D2073" s="3" t="s">
        <v>8363</v>
      </c>
      <c r="E2073" s="12" t="s">
        <v>10569</v>
      </c>
      <c r="F2073" s="6" t="str">
        <f t="shared" si="104"/>
        <v>module=mpsyc</v>
      </c>
      <c r="G2073" s="6" t="str">
        <f t="shared" si="105"/>
        <v>module=xmpsyc</v>
      </c>
    </row>
    <row r="2074" spans="1:7" ht="30" customHeight="1">
      <c r="A2074" s="3" t="s">
        <v>4915</v>
      </c>
      <c r="B2074" s="3" t="s">
        <v>2</v>
      </c>
      <c r="C2074" s="3" t="s">
        <v>6989</v>
      </c>
      <c r="D2074" s="3" t="s">
        <v>8364</v>
      </c>
      <c r="E2074" s="12" t="s">
        <v>10570</v>
      </c>
      <c r="F2074" s="6" t="str">
        <f t="shared" si="104"/>
        <v>module=mpsyc</v>
      </c>
      <c r="G2074" s="6" t="str">
        <f t="shared" si="105"/>
        <v>module=xmpsyc</v>
      </c>
    </row>
    <row r="2075" spans="1:7" ht="30" customHeight="1">
      <c r="A2075" s="3" t="s">
        <v>4915</v>
      </c>
      <c r="B2075" s="3" t="s">
        <v>2</v>
      </c>
      <c r="C2075" s="3" t="s">
        <v>6990</v>
      </c>
      <c r="D2075" s="3" t="s">
        <v>8365</v>
      </c>
      <c r="E2075" s="12" t="s">
        <v>10571</v>
      </c>
      <c r="F2075" s="6" t="str">
        <f t="shared" si="104"/>
        <v>module=mpsyc</v>
      </c>
      <c r="G2075" s="6" t="str">
        <f t="shared" si="105"/>
        <v>module=xmpsyc</v>
      </c>
    </row>
    <row r="2076" spans="1:7" ht="30" customHeight="1">
      <c r="A2076" s="3" t="s">
        <v>4915</v>
      </c>
      <c r="B2076" s="3" t="s">
        <v>2</v>
      </c>
      <c r="C2076" s="3" t="s">
        <v>6991</v>
      </c>
      <c r="D2076" s="3" t="s">
        <v>8366</v>
      </c>
      <c r="E2076" s="12" t="s">
        <v>10572</v>
      </c>
      <c r="F2076" s="6" t="str">
        <f t="shared" si="104"/>
        <v>module=mpsyc</v>
      </c>
      <c r="G2076" s="6" t="str">
        <f t="shared" si="105"/>
        <v>module=xmpsyc</v>
      </c>
    </row>
    <row r="2077" spans="1:7" ht="30" customHeight="1">
      <c r="A2077" s="3" t="s">
        <v>4915</v>
      </c>
      <c r="B2077" s="3" t="s">
        <v>2</v>
      </c>
      <c r="C2077" s="3" t="s">
        <v>6992</v>
      </c>
      <c r="D2077" s="3" t="s">
        <v>8367</v>
      </c>
      <c r="E2077" s="12" t="s">
        <v>10573</v>
      </c>
      <c r="F2077" s="6" t="str">
        <f t="shared" si="104"/>
        <v>module=mpsyc</v>
      </c>
      <c r="G2077" s="6" t="str">
        <f t="shared" si="105"/>
        <v>module=xmpsyc</v>
      </c>
    </row>
    <row r="2078" spans="1:7" ht="30" customHeight="1">
      <c r="A2078" s="3" t="s">
        <v>4915</v>
      </c>
      <c r="B2078" s="3" t="s">
        <v>2</v>
      </c>
      <c r="C2078" s="3" t="s">
        <v>6993</v>
      </c>
      <c r="D2078" s="3" t="s">
        <v>8368</v>
      </c>
      <c r="E2078" s="12" t="s">
        <v>10574</v>
      </c>
      <c r="F2078" s="6" t="str">
        <f t="shared" si="104"/>
        <v>module=mpsyc</v>
      </c>
      <c r="G2078" s="6" t="str">
        <f t="shared" si="105"/>
        <v>module=xmpsyc</v>
      </c>
    </row>
    <row r="2079" spans="1:7" ht="30" customHeight="1">
      <c r="A2079" s="3" t="s">
        <v>4915</v>
      </c>
      <c r="B2079" s="3" t="s">
        <v>2</v>
      </c>
      <c r="C2079" s="3" t="s">
        <v>6994</v>
      </c>
      <c r="D2079" s="3" t="s">
        <v>8369</v>
      </c>
      <c r="E2079" s="12" t="s">
        <v>10575</v>
      </c>
      <c r="F2079" s="6" t="str">
        <f t="shared" si="104"/>
        <v>module=mpsyc</v>
      </c>
      <c r="G2079" s="6" t="str">
        <f t="shared" si="105"/>
        <v>module=xmpsyc</v>
      </c>
    </row>
    <row r="2080" spans="1:7" ht="30" customHeight="1">
      <c r="A2080" s="3" t="s">
        <v>4915</v>
      </c>
      <c r="B2080" s="3" t="s">
        <v>2</v>
      </c>
      <c r="C2080" s="3" t="s">
        <v>6995</v>
      </c>
      <c r="D2080" s="3" t="s">
        <v>8370</v>
      </c>
      <c r="E2080" s="12" t="s">
        <v>10576</v>
      </c>
      <c r="F2080" s="6" t="str">
        <f t="shared" si="104"/>
        <v>module=mpsyc</v>
      </c>
      <c r="G2080" s="6" t="str">
        <f t="shared" si="105"/>
        <v>module=xmpsyc</v>
      </c>
    </row>
    <row r="2081" spans="1:7" ht="30" customHeight="1">
      <c r="A2081" s="3" t="s">
        <v>4915</v>
      </c>
      <c r="B2081" s="3" t="s">
        <v>2</v>
      </c>
      <c r="C2081" s="3" t="s">
        <v>6996</v>
      </c>
      <c r="D2081" s="3" t="s">
        <v>8371</v>
      </c>
      <c r="E2081" s="12" t="s">
        <v>10577</v>
      </c>
      <c r="F2081" s="6" t="str">
        <f t="shared" si="104"/>
        <v>module=mpsyc</v>
      </c>
      <c r="G2081" s="6" t="str">
        <f t="shared" si="105"/>
        <v>module=xmpsyc</v>
      </c>
    </row>
    <row r="2082" spans="1:7" ht="30" customHeight="1">
      <c r="A2082" s="3" t="s">
        <v>4915</v>
      </c>
      <c r="B2082" s="3" t="s">
        <v>2</v>
      </c>
      <c r="C2082" s="3" t="s">
        <v>6997</v>
      </c>
      <c r="D2082" s="3" t="s">
        <v>8372</v>
      </c>
      <c r="E2082" s="12" t="s">
        <v>10578</v>
      </c>
      <c r="F2082" s="6" t="str">
        <f t="shared" ref="F2082:F2113" si="106">HYPERLINK("http://www.ssc.wisc.edu/wlsresearch/documentation/waves/?wave=wls92&amp;module=mpsyc","module=mpsyc")</f>
        <v>module=mpsyc</v>
      </c>
      <c r="G2082" s="6" t="str">
        <f t="shared" ref="G2082:G2113" si="107">HYPERLINK("http://www.ssc.wisc.edu/wlsresearch/documentation/waves/?wave=wls94&amp;module=xmpsyc","module=xmpsyc")</f>
        <v>module=xmpsyc</v>
      </c>
    </row>
    <row r="2083" spans="1:7" ht="30" customHeight="1">
      <c r="A2083" s="3" t="s">
        <v>4915</v>
      </c>
      <c r="B2083" s="3" t="s">
        <v>2</v>
      </c>
      <c r="C2083" s="3" t="s">
        <v>6998</v>
      </c>
      <c r="D2083" s="3" t="s">
        <v>8373</v>
      </c>
      <c r="E2083" s="12" t="s">
        <v>10579</v>
      </c>
      <c r="F2083" s="6" t="str">
        <f t="shared" si="106"/>
        <v>module=mpsyc</v>
      </c>
      <c r="G2083" s="6" t="str">
        <f t="shared" si="107"/>
        <v>module=xmpsyc</v>
      </c>
    </row>
    <row r="2084" spans="1:7" ht="30" customHeight="1">
      <c r="A2084" s="3" t="s">
        <v>4915</v>
      </c>
      <c r="B2084" s="3" t="s">
        <v>2</v>
      </c>
      <c r="C2084" s="3" t="s">
        <v>6999</v>
      </c>
      <c r="D2084" s="3" t="s">
        <v>8374</v>
      </c>
      <c r="E2084" s="12" t="s">
        <v>10580</v>
      </c>
      <c r="F2084" s="6" t="str">
        <f t="shared" si="106"/>
        <v>module=mpsyc</v>
      </c>
      <c r="G2084" s="6" t="str">
        <f t="shared" si="107"/>
        <v>module=xmpsyc</v>
      </c>
    </row>
    <row r="2085" spans="1:7" ht="30" customHeight="1">
      <c r="A2085" s="3" t="s">
        <v>4915</v>
      </c>
      <c r="B2085" s="3" t="s">
        <v>2</v>
      </c>
      <c r="C2085" s="3" t="s">
        <v>7000</v>
      </c>
      <c r="D2085" s="3" t="s">
        <v>8375</v>
      </c>
      <c r="E2085" s="12" t="s">
        <v>10581</v>
      </c>
      <c r="F2085" s="6" t="str">
        <f t="shared" si="106"/>
        <v>module=mpsyc</v>
      </c>
      <c r="G2085" s="6" t="str">
        <f t="shared" si="107"/>
        <v>module=xmpsyc</v>
      </c>
    </row>
    <row r="2086" spans="1:7" ht="30" customHeight="1">
      <c r="A2086" s="3" t="s">
        <v>4915</v>
      </c>
      <c r="B2086" s="3" t="s">
        <v>2</v>
      </c>
      <c r="C2086" s="3" t="s">
        <v>7001</v>
      </c>
      <c r="D2086" s="3" t="s">
        <v>8376</v>
      </c>
      <c r="E2086" s="12" t="s">
        <v>10582</v>
      </c>
      <c r="F2086" s="6" t="str">
        <f t="shared" si="106"/>
        <v>module=mpsyc</v>
      </c>
      <c r="G2086" s="6" t="str">
        <f t="shared" si="107"/>
        <v>module=xmpsyc</v>
      </c>
    </row>
    <row r="2087" spans="1:7" ht="30" customHeight="1">
      <c r="A2087" s="3" t="s">
        <v>4915</v>
      </c>
      <c r="B2087" s="3" t="s">
        <v>2</v>
      </c>
      <c r="C2087" s="3" t="s">
        <v>7002</v>
      </c>
      <c r="D2087" s="3" t="s">
        <v>8377</v>
      </c>
      <c r="E2087" s="12" t="s">
        <v>10583</v>
      </c>
      <c r="F2087" s="6" t="str">
        <f t="shared" si="106"/>
        <v>module=mpsyc</v>
      </c>
      <c r="G2087" s="6" t="str">
        <f t="shared" si="107"/>
        <v>module=xmpsyc</v>
      </c>
    </row>
    <row r="2088" spans="1:7" ht="30" customHeight="1">
      <c r="A2088" s="3" t="s">
        <v>4915</v>
      </c>
      <c r="B2088" s="3" t="s">
        <v>2</v>
      </c>
      <c r="C2088" s="3" t="s">
        <v>7003</v>
      </c>
      <c r="D2088" s="3" t="s">
        <v>8378</v>
      </c>
      <c r="E2088" s="12" t="s">
        <v>10584</v>
      </c>
      <c r="F2088" s="6" t="str">
        <f t="shared" si="106"/>
        <v>module=mpsyc</v>
      </c>
      <c r="G2088" s="6" t="str">
        <f t="shared" si="107"/>
        <v>module=xmpsyc</v>
      </c>
    </row>
    <row r="2089" spans="1:7" ht="30" customHeight="1">
      <c r="A2089" s="3" t="s">
        <v>4915</v>
      </c>
      <c r="B2089" s="3" t="s">
        <v>2</v>
      </c>
      <c r="C2089" s="3" t="s">
        <v>7004</v>
      </c>
      <c r="D2089" s="3" t="s">
        <v>8379</v>
      </c>
      <c r="E2089" s="12" t="s">
        <v>10585</v>
      </c>
      <c r="F2089" s="6" t="str">
        <f t="shared" si="106"/>
        <v>module=mpsyc</v>
      </c>
      <c r="G2089" s="6" t="str">
        <f t="shared" si="107"/>
        <v>module=xmpsyc</v>
      </c>
    </row>
    <row r="2090" spans="1:7" ht="30" customHeight="1">
      <c r="A2090" s="3" t="s">
        <v>4915</v>
      </c>
      <c r="B2090" s="3" t="s">
        <v>2</v>
      </c>
      <c r="C2090" s="3" t="s">
        <v>7005</v>
      </c>
      <c r="D2090" s="3" t="s">
        <v>8380</v>
      </c>
      <c r="E2090" s="12" t="s">
        <v>10586</v>
      </c>
      <c r="F2090" s="6" t="str">
        <f t="shared" si="106"/>
        <v>module=mpsyc</v>
      </c>
      <c r="G2090" s="6" t="str">
        <f t="shared" si="107"/>
        <v>module=xmpsyc</v>
      </c>
    </row>
    <row r="2091" spans="1:7" ht="30" customHeight="1">
      <c r="A2091" s="3" t="s">
        <v>4915</v>
      </c>
      <c r="B2091" s="3" t="s">
        <v>2</v>
      </c>
      <c r="C2091" s="3" t="s">
        <v>7006</v>
      </c>
      <c r="D2091" s="3" t="s">
        <v>8381</v>
      </c>
      <c r="E2091" s="12" t="s">
        <v>10587</v>
      </c>
      <c r="F2091" s="6" t="str">
        <f t="shared" si="106"/>
        <v>module=mpsyc</v>
      </c>
      <c r="G2091" s="6" t="str">
        <f t="shared" si="107"/>
        <v>module=xmpsyc</v>
      </c>
    </row>
    <row r="2092" spans="1:7" ht="30" customHeight="1">
      <c r="A2092" s="3" t="s">
        <v>4915</v>
      </c>
      <c r="B2092" s="3" t="s">
        <v>2</v>
      </c>
      <c r="C2092" s="3" t="s">
        <v>7007</v>
      </c>
      <c r="D2092" s="3" t="s">
        <v>8382</v>
      </c>
      <c r="E2092" s="12" t="s">
        <v>10588</v>
      </c>
      <c r="F2092" s="6" t="str">
        <f t="shared" si="106"/>
        <v>module=mpsyc</v>
      </c>
      <c r="G2092" s="6" t="str">
        <f t="shared" si="107"/>
        <v>module=xmpsyc</v>
      </c>
    </row>
    <row r="2093" spans="1:7" ht="30" customHeight="1">
      <c r="A2093" s="3" t="s">
        <v>4915</v>
      </c>
      <c r="B2093" s="3" t="s">
        <v>2</v>
      </c>
      <c r="C2093" s="3" t="s">
        <v>7008</v>
      </c>
      <c r="D2093" s="3" t="s">
        <v>8383</v>
      </c>
      <c r="E2093" s="12" t="s">
        <v>10589</v>
      </c>
      <c r="F2093" s="6" t="str">
        <f t="shared" si="106"/>
        <v>module=mpsyc</v>
      </c>
      <c r="G2093" s="6" t="str">
        <f t="shared" si="107"/>
        <v>module=xmpsyc</v>
      </c>
    </row>
    <row r="2094" spans="1:7" ht="30" customHeight="1">
      <c r="A2094" s="3" t="s">
        <v>4915</v>
      </c>
      <c r="B2094" s="3" t="s">
        <v>2</v>
      </c>
      <c r="C2094" s="3" t="s">
        <v>7009</v>
      </c>
      <c r="D2094" s="3" t="s">
        <v>8384</v>
      </c>
      <c r="E2094" s="12" t="s">
        <v>10590</v>
      </c>
      <c r="F2094" s="6" t="str">
        <f t="shared" si="106"/>
        <v>module=mpsyc</v>
      </c>
      <c r="G2094" s="6" t="str">
        <f t="shared" si="107"/>
        <v>module=xmpsyc</v>
      </c>
    </row>
    <row r="2095" spans="1:7" ht="30" customHeight="1">
      <c r="A2095" s="3" t="s">
        <v>4915</v>
      </c>
      <c r="B2095" s="3" t="s">
        <v>2</v>
      </c>
      <c r="C2095" s="3" t="s">
        <v>7010</v>
      </c>
      <c r="D2095" s="3" t="s">
        <v>8385</v>
      </c>
      <c r="E2095" s="12" t="s">
        <v>10591</v>
      </c>
      <c r="F2095" s="6" t="str">
        <f t="shared" si="106"/>
        <v>module=mpsyc</v>
      </c>
      <c r="G2095" s="6" t="str">
        <f t="shared" si="107"/>
        <v>module=xmpsyc</v>
      </c>
    </row>
    <row r="2096" spans="1:7" ht="30" customHeight="1">
      <c r="A2096" s="3" t="s">
        <v>4915</v>
      </c>
      <c r="B2096" s="3" t="s">
        <v>2</v>
      </c>
      <c r="C2096" s="3" t="s">
        <v>7011</v>
      </c>
      <c r="D2096" s="3" t="s">
        <v>8386</v>
      </c>
      <c r="E2096" s="12" t="s">
        <v>10592</v>
      </c>
      <c r="F2096" s="6" t="str">
        <f t="shared" si="106"/>
        <v>module=mpsyc</v>
      </c>
      <c r="G2096" s="6" t="str">
        <f t="shared" si="107"/>
        <v>module=xmpsyc</v>
      </c>
    </row>
    <row r="2097" spans="1:7" ht="30" customHeight="1">
      <c r="A2097" s="3" t="s">
        <v>4915</v>
      </c>
      <c r="B2097" s="3" t="s">
        <v>2</v>
      </c>
      <c r="C2097" s="3" t="s">
        <v>7012</v>
      </c>
      <c r="D2097" s="3" t="s">
        <v>8387</v>
      </c>
      <c r="E2097" s="12" t="s">
        <v>10593</v>
      </c>
      <c r="F2097" s="6" t="str">
        <f t="shared" si="106"/>
        <v>module=mpsyc</v>
      </c>
      <c r="G2097" s="6" t="str">
        <f t="shared" si="107"/>
        <v>module=xmpsyc</v>
      </c>
    </row>
    <row r="2098" spans="1:7" ht="30" customHeight="1">
      <c r="A2098" s="3" t="s">
        <v>4915</v>
      </c>
      <c r="B2098" s="3" t="s">
        <v>2</v>
      </c>
      <c r="C2098" s="3" t="s">
        <v>7013</v>
      </c>
      <c r="D2098" s="3" t="s">
        <v>8388</v>
      </c>
      <c r="E2098" s="12" t="s">
        <v>10594</v>
      </c>
      <c r="F2098" s="6" t="str">
        <f t="shared" si="106"/>
        <v>module=mpsyc</v>
      </c>
      <c r="G2098" s="6" t="str">
        <f t="shared" si="107"/>
        <v>module=xmpsyc</v>
      </c>
    </row>
    <row r="2099" spans="1:7" ht="30" customHeight="1">
      <c r="A2099" s="3" t="s">
        <v>4915</v>
      </c>
      <c r="B2099" s="3" t="s">
        <v>2</v>
      </c>
      <c r="C2099" s="3" t="s">
        <v>7014</v>
      </c>
      <c r="D2099" s="3" t="s">
        <v>8389</v>
      </c>
      <c r="E2099" s="12" t="s">
        <v>10595</v>
      </c>
      <c r="F2099" s="6" t="str">
        <f t="shared" si="106"/>
        <v>module=mpsyc</v>
      </c>
      <c r="G2099" s="6" t="str">
        <f t="shared" si="107"/>
        <v>module=xmpsyc</v>
      </c>
    </row>
    <row r="2100" spans="1:7" ht="30" customHeight="1">
      <c r="A2100" s="3" t="s">
        <v>4915</v>
      </c>
      <c r="B2100" s="3" t="s">
        <v>2</v>
      </c>
      <c r="C2100" s="3" t="s">
        <v>7015</v>
      </c>
      <c r="D2100" s="3" t="s">
        <v>8390</v>
      </c>
      <c r="E2100" s="12" t="s">
        <v>10596</v>
      </c>
      <c r="F2100" s="6" t="str">
        <f t="shared" si="106"/>
        <v>module=mpsyc</v>
      </c>
      <c r="G2100" s="6" t="str">
        <f t="shared" si="107"/>
        <v>module=xmpsyc</v>
      </c>
    </row>
    <row r="2101" spans="1:7" ht="30" customHeight="1">
      <c r="A2101" s="3" t="s">
        <v>4915</v>
      </c>
      <c r="B2101" s="3" t="s">
        <v>2</v>
      </c>
      <c r="C2101" s="3" t="s">
        <v>7016</v>
      </c>
      <c r="D2101" s="3" t="s">
        <v>8391</v>
      </c>
      <c r="E2101" s="12" t="s">
        <v>10597</v>
      </c>
      <c r="F2101" s="6" t="str">
        <f t="shared" si="106"/>
        <v>module=mpsyc</v>
      </c>
      <c r="G2101" s="6" t="str">
        <f t="shared" si="107"/>
        <v>module=xmpsyc</v>
      </c>
    </row>
    <row r="2102" spans="1:7" ht="30" customHeight="1">
      <c r="A2102" s="3" t="s">
        <v>4915</v>
      </c>
      <c r="B2102" s="3" t="s">
        <v>2</v>
      </c>
      <c r="C2102" s="3" t="s">
        <v>7017</v>
      </c>
      <c r="D2102" s="3" t="s">
        <v>8392</v>
      </c>
      <c r="E2102" s="12" t="s">
        <v>10598</v>
      </c>
      <c r="F2102" s="6" t="str">
        <f t="shared" si="106"/>
        <v>module=mpsyc</v>
      </c>
      <c r="G2102" s="6" t="str">
        <f t="shared" si="107"/>
        <v>module=xmpsyc</v>
      </c>
    </row>
    <row r="2103" spans="1:7" ht="30" customHeight="1">
      <c r="A2103" s="3" t="s">
        <v>4915</v>
      </c>
      <c r="B2103" s="3" t="s">
        <v>2</v>
      </c>
      <c r="C2103" s="3" t="s">
        <v>7018</v>
      </c>
      <c r="D2103" s="3" t="s">
        <v>8393</v>
      </c>
      <c r="E2103" s="12" t="s">
        <v>10599</v>
      </c>
      <c r="F2103" s="6" t="str">
        <f t="shared" si="106"/>
        <v>module=mpsyc</v>
      </c>
      <c r="G2103" s="6" t="str">
        <f t="shared" si="107"/>
        <v>module=xmpsyc</v>
      </c>
    </row>
    <row r="2104" spans="1:7" ht="30" customHeight="1">
      <c r="A2104" s="3" t="s">
        <v>4915</v>
      </c>
      <c r="B2104" s="3" t="s">
        <v>2</v>
      </c>
      <c r="C2104" s="3" t="s">
        <v>7019</v>
      </c>
      <c r="D2104" s="3" t="s">
        <v>8394</v>
      </c>
      <c r="E2104" s="12" t="s">
        <v>10600</v>
      </c>
      <c r="F2104" s="6" t="str">
        <f t="shared" si="106"/>
        <v>module=mpsyc</v>
      </c>
      <c r="G2104" s="6" t="str">
        <f t="shared" si="107"/>
        <v>module=xmpsyc</v>
      </c>
    </row>
    <row r="2105" spans="1:7" ht="30" customHeight="1">
      <c r="A2105" s="3" t="s">
        <v>4915</v>
      </c>
      <c r="B2105" s="3" t="s">
        <v>2</v>
      </c>
      <c r="C2105" s="3" t="s">
        <v>7020</v>
      </c>
      <c r="D2105" s="3" t="s">
        <v>8395</v>
      </c>
      <c r="E2105" s="12" t="s">
        <v>10601</v>
      </c>
      <c r="F2105" s="6" t="str">
        <f t="shared" si="106"/>
        <v>module=mpsyc</v>
      </c>
      <c r="G2105" s="6" t="str">
        <f t="shared" si="107"/>
        <v>module=xmpsyc</v>
      </c>
    </row>
    <row r="2106" spans="1:7" ht="30" customHeight="1">
      <c r="A2106" s="3" t="s">
        <v>4915</v>
      </c>
      <c r="B2106" s="3" t="s">
        <v>2</v>
      </c>
      <c r="C2106" s="3" t="s">
        <v>7021</v>
      </c>
      <c r="D2106" s="3" t="s">
        <v>8396</v>
      </c>
      <c r="E2106" s="12" t="s">
        <v>10602</v>
      </c>
      <c r="F2106" s="6" t="str">
        <f t="shared" si="106"/>
        <v>module=mpsyc</v>
      </c>
      <c r="G2106" s="6" t="str">
        <f t="shared" si="107"/>
        <v>module=xmpsyc</v>
      </c>
    </row>
    <row r="2107" spans="1:7" ht="30" customHeight="1">
      <c r="A2107" s="3" t="s">
        <v>4915</v>
      </c>
      <c r="B2107" s="3" t="s">
        <v>2</v>
      </c>
      <c r="C2107" s="3" t="s">
        <v>7022</v>
      </c>
      <c r="D2107" s="3" t="s">
        <v>8397</v>
      </c>
      <c r="E2107" s="12" t="s">
        <v>10603</v>
      </c>
      <c r="F2107" s="6" t="str">
        <f t="shared" si="106"/>
        <v>module=mpsyc</v>
      </c>
      <c r="G2107" s="6" t="str">
        <f t="shared" si="107"/>
        <v>module=xmpsyc</v>
      </c>
    </row>
    <row r="2108" spans="1:7" ht="30" customHeight="1">
      <c r="A2108" s="3" t="s">
        <v>4915</v>
      </c>
      <c r="B2108" s="3" t="s">
        <v>2</v>
      </c>
      <c r="C2108" s="3" t="s">
        <v>7023</v>
      </c>
      <c r="D2108" s="3" t="s">
        <v>8398</v>
      </c>
      <c r="E2108" s="12" t="s">
        <v>10604</v>
      </c>
      <c r="F2108" s="6" t="str">
        <f t="shared" si="106"/>
        <v>module=mpsyc</v>
      </c>
      <c r="G2108" s="6" t="str">
        <f t="shared" si="107"/>
        <v>module=xmpsyc</v>
      </c>
    </row>
    <row r="2109" spans="1:7" ht="30" customHeight="1">
      <c r="A2109" s="3" t="s">
        <v>4915</v>
      </c>
      <c r="B2109" s="3" t="s">
        <v>2</v>
      </c>
      <c r="C2109" s="3" t="s">
        <v>7024</v>
      </c>
      <c r="D2109" s="3" t="s">
        <v>8399</v>
      </c>
      <c r="E2109" s="12" t="s">
        <v>10605</v>
      </c>
      <c r="F2109" s="6" t="str">
        <f t="shared" si="106"/>
        <v>module=mpsyc</v>
      </c>
      <c r="G2109" s="6" t="str">
        <f t="shared" si="107"/>
        <v>module=xmpsyc</v>
      </c>
    </row>
    <row r="2110" spans="1:7" ht="30" customHeight="1">
      <c r="A2110" s="3" t="s">
        <v>4915</v>
      </c>
      <c r="B2110" s="3" t="s">
        <v>2</v>
      </c>
      <c r="C2110" s="3" t="s">
        <v>7025</v>
      </c>
      <c r="D2110" s="3" t="s">
        <v>8400</v>
      </c>
      <c r="E2110" s="12" t="s">
        <v>10606</v>
      </c>
      <c r="F2110" s="6" t="str">
        <f t="shared" si="106"/>
        <v>module=mpsyc</v>
      </c>
      <c r="G2110" s="6" t="str">
        <f t="shared" si="107"/>
        <v>module=xmpsyc</v>
      </c>
    </row>
    <row r="2111" spans="1:7" ht="30" customHeight="1">
      <c r="A2111" s="3" t="s">
        <v>4915</v>
      </c>
      <c r="B2111" s="3" t="s">
        <v>2</v>
      </c>
      <c r="C2111" s="3" t="s">
        <v>7026</v>
      </c>
      <c r="D2111" s="3" t="s">
        <v>8401</v>
      </c>
      <c r="E2111" s="12" t="s">
        <v>10607</v>
      </c>
      <c r="F2111" s="6" t="str">
        <f t="shared" si="106"/>
        <v>module=mpsyc</v>
      </c>
      <c r="G2111" s="6" t="str">
        <f t="shared" si="107"/>
        <v>module=xmpsyc</v>
      </c>
    </row>
    <row r="2112" spans="1:7" ht="30" customHeight="1">
      <c r="A2112" s="3" t="s">
        <v>4915</v>
      </c>
      <c r="B2112" s="3" t="s">
        <v>2</v>
      </c>
      <c r="C2112" s="3" t="s">
        <v>7027</v>
      </c>
      <c r="D2112" s="3" t="s">
        <v>8402</v>
      </c>
      <c r="E2112" s="12" t="s">
        <v>10608</v>
      </c>
      <c r="F2112" s="6" t="str">
        <f t="shared" si="106"/>
        <v>module=mpsyc</v>
      </c>
      <c r="G2112" s="6" t="str">
        <f t="shared" si="107"/>
        <v>module=xmpsyc</v>
      </c>
    </row>
    <row r="2113" spans="1:7" ht="30" customHeight="1">
      <c r="A2113" s="3" t="s">
        <v>4915</v>
      </c>
      <c r="B2113" s="3" t="s">
        <v>2</v>
      </c>
      <c r="C2113" s="3" t="s">
        <v>7028</v>
      </c>
      <c r="D2113" s="3" t="s">
        <v>8403</v>
      </c>
      <c r="E2113" s="12" t="s">
        <v>10609</v>
      </c>
      <c r="F2113" s="6" t="str">
        <f t="shared" si="106"/>
        <v>module=mpsyc</v>
      </c>
      <c r="G2113" s="6" t="str">
        <f t="shared" si="107"/>
        <v>module=xmpsyc</v>
      </c>
    </row>
    <row r="2114" spans="1:7" ht="30" customHeight="1">
      <c r="A2114" s="3" t="s">
        <v>4915</v>
      </c>
      <c r="B2114" s="3" t="s">
        <v>2</v>
      </c>
      <c r="C2114" s="3" t="s">
        <v>7029</v>
      </c>
      <c r="D2114" s="3" t="s">
        <v>8404</v>
      </c>
      <c r="E2114" s="12" t="s">
        <v>10610</v>
      </c>
      <c r="F2114" s="6" t="str">
        <f t="shared" ref="F2114:F2125" si="108">HYPERLINK("http://www.ssc.wisc.edu/wlsresearch/documentation/waves/?wave=wls92&amp;module=mpsyc","module=mpsyc")</f>
        <v>module=mpsyc</v>
      </c>
      <c r="G2114" s="6" t="str">
        <f t="shared" ref="G2114:G2125" si="109">HYPERLINK("http://www.ssc.wisc.edu/wlsresearch/documentation/waves/?wave=wls94&amp;module=xmpsyc","module=xmpsyc")</f>
        <v>module=xmpsyc</v>
      </c>
    </row>
    <row r="2115" spans="1:7" ht="30" customHeight="1">
      <c r="A2115" s="3" t="s">
        <v>4915</v>
      </c>
      <c r="B2115" s="3" t="s">
        <v>2</v>
      </c>
      <c r="C2115" s="3" t="s">
        <v>7030</v>
      </c>
      <c r="D2115" s="3" t="s">
        <v>8405</v>
      </c>
      <c r="E2115" s="12" t="s">
        <v>10611</v>
      </c>
      <c r="F2115" s="6" t="str">
        <f t="shared" si="108"/>
        <v>module=mpsyc</v>
      </c>
      <c r="G2115" s="6" t="str">
        <f t="shared" si="109"/>
        <v>module=xmpsyc</v>
      </c>
    </row>
    <row r="2116" spans="1:7" ht="30" customHeight="1">
      <c r="A2116" s="3" t="s">
        <v>4915</v>
      </c>
      <c r="B2116" s="3" t="s">
        <v>2</v>
      </c>
      <c r="C2116" s="3" t="s">
        <v>7031</v>
      </c>
      <c r="D2116" s="3" t="s">
        <v>8406</v>
      </c>
      <c r="E2116" s="12" t="s">
        <v>10612</v>
      </c>
      <c r="F2116" s="6" t="str">
        <f t="shared" si="108"/>
        <v>module=mpsyc</v>
      </c>
      <c r="G2116" s="6" t="str">
        <f t="shared" si="109"/>
        <v>module=xmpsyc</v>
      </c>
    </row>
    <row r="2117" spans="1:7" ht="30" customHeight="1">
      <c r="A2117" s="3" t="s">
        <v>4915</v>
      </c>
      <c r="B2117" s="3" t="s">
        <v>2</v>
      </c>
      <c r="C2117" s="3" t="s">
        <v>7032</v>
      </c>
      <c r="D2117" s="3" t="s">
        <v>8407</v>
      </c>
      <c r="E2117" s="12" t="s">
        <v>10613</v>
      </c>
      <c r="F2117" s="6" t="str">
        <f t="shared" si="108"/>
        <v>module=mpsyc</v>
      </c>
      <c r="G2117" s="6" t="str">
        <f t="shared" si="109"/>
        <v>module=xmpsyc</v>
      </c>
    </row>
    <row r="2118" spans="1:7" ht="30" customHeight="1">
      <c r="A2118" s="3" t="s">
        <v>4915</v>
      </c>
      <c r="B2118" s="3" t="s">
        <v>2</v>
      </c>
      <c r="C2118" s="3" t="s">
        <v>7033</v>
      </c>
      <c r="D2118" s="3" t="s">
        <v>8408</v>
      </c>
      <c r="E2118" s="12" t="s">
        <v>10614</v>
      </c>
      <c r="F2118" s="6" t="str">
        <f t="shared" si="108"/>
        <v>module=mpsyc</v>
      </c>
      <c r="G2118" s="6" t="str">
        <f t="shared" si="109"/>
        <v>module=xmpsyc</v>
      </c>
    </row>
    <row r="2119" spans="1:7" ht="30" customHeight="1">
      <c r="A2119" s="3" t="s">
        <v>4915</v>
      </c>
      <c r="B2119" s="3" t="s">
        <v>2</v>
      </c>
      <c r="C2119" s="3" t="s">
        <v>7034</v>
      </c>
      <c r="D2119" s="3" t="s">
        <v>8409</v>
      </c>
      <c r="E2119" s="12" t="s">
        <v>10615</v>
      </c>
      <c r="F2119" s="6" t="str">
        <f t="shared" si="108"/>
        <v>module=mpsyc</v>
      </c>
      <c r="G2119" s="6" t="str">
        <f t="shared" si="109"/>
        <v>module=xmpsyc</v>
      </c>
    </row>
    <row r="2120" spans="1:7" ht="30" customHeight="1">
      <c r="A2120" s="3" t="s">
        <v>4915</v>
      </c>
      <c r="B2120" s="3" t="s">
        <v>2</v>
      </c>
      <c r="C2120" s="3" t="s">
        <v>7035</v>
      </c>
      <c r="D2120" s="3" t="s">
        <v>8410</v>
      </c>
      <c r="E2120" s="12" t="s">
        <v>10616</v>
      </c>
      <c r="F2120" s="6" t="str">
        <f t="shared" si="108"/>
        <v>module=mpsyc</v>
      </c>
      <c r="G2120" s="6" t="str">
        <f t="shared" si="109"/>
        <v>module=xmpsyc</v>
      </c>
    </row>
    <row r="2121" spans="1:7" ht="30" customHeight="1">
      <c r="A2121" s="3" t="s">
        <v>4915</v>
      </c>
      <c r="B2121" s="3" t="s">
        <v>2</v>
      </c>
      <c r="C2121" s="3" t="s">
        <v>7036</v>
      </c>
      <c r="D2121" s="3" t="s">
        <v>8411</v>
      </c>
      <c r="E2121" s="12" t="s">
        <v>10617</v>
      </c>
      <c r="F2121" s="6" t="str">
        <f t="shared" si="108"/>
        <v>module=mpsyc</v>
      </c>
      <c r="G2121" s="6" t="str">
        <f t="shared" si="109"/>
        <v>module=xmpsyc</v>
      </c>
    </row>
    <row r="2122" spans="1:7" ht="30" customHeight="1">
      <c r="A2122" s="3" t="s">
        <v>4915</v>
      </c>
      <c r="B2122" s="3" t="s">
        <v>2</v>
      </c>
      <c r="C2122" s="3" t="s">
        <v>7037</v>
      </c>
      <c r="D2122" s="3" t="s">
        <v>8412</v>
      </c>
      <c r="E2122" s="12" t="s">
        <v>10618</v>
      </c>
      <c r="F2122" s="6" t="str">
        <f t="shared" si="108"/>
        <v>module=mpsyc</v>
      </c>
      <c r="G2122" s="6" t="str">
        <f t="shared" si="109"/>
        <v>module=xmpsyc</v>
      </c>
    </row>
    <row r="2123" spans="1:7" ht="30" customHeight="1">
      <c r="A2123" s="3" t="s">
        <v>4915</v>
      </c>
      <c r="B2123" s="3" t="s">
        <v>2</v>
      </c>
      <c r="C2123" s="3" t="s">
        <v>7038</v>
      </c>
      <c r="D2123" s="3" t="s">
        <v>8413</v>
      </c>
      <c r="E2123" s="12" t="s">
        <v>10619</v>
      </c>
      <c r="F2123" s="6" t="str">
        <f t="shared" si="108"/>
        <v>module=mpsyc</v>
      </c>
      <c r="G2123" s="6" t="str">
        <f t="shared" si="109"/>
        <v>module=xmpsyc</v>
      </c>
    </row>
    <row r="2124" spans="1:7" ht="30" customHeight="1">
      <c r="A2124" s="3" t="s">
        <v>4915</v>
      </c>
      <c r="B2124" s="3" t="s">
        <v>2</v>
      </c>
      <c r="C2124" s="3" t="s">
        <v>7039</v>
      </c>
      <c r="D2124" s="3" t="s">
        <v>8414</v>
      </c>
      <c r="E2124" s="12" t="s">
        <v>10620</v>
      </c>
      <c r="F2124" s="6" t="str">
        <f t="shared" si="108"/>
        <v>module=mpsyc</v>
      </c>
      <c r="G2124" s="6" t="str">
        <f t="shared" si="109"/>
        <v>module=xmpsyc</v>
      </c>
    </row>
    <row r="2125" spans="1:7" ht="30" customHeight="1">
      <c r="A2125" s="3" t="s">
        <v>4915</v>
      </c>
      <c r="B2125" s="3" t="s">
        <v>2</v>
      </c>
      <c r="C2125" s="3" t="s">
        <v>7040</v>
      </c>
      <c r="D2125" s="3" t="s">
        <v>8415</v>
      </c>
      <c r="E2125" s="12" t="s">
        <v>10621</v>
      </c>
      <c r="F2125" s="6" t="str">
        <f t="shared" si="108"/>
        <v>module=mpsyc</v>
      </c>
      <c r="G2125" s="6" t="str">
        <f t="shared" si="109"/>
        <v>module=xmpsyc</v>
      </c>
    </row>
    <row r="2126" spans="1:7" ht="30" customHeight="1">
      <c r="A2126" s="3" t="s">
        <v>2953</v>
      </c>
      <c r="B2126" s="3" t="s">
        <v>2</v>
      </c>
      <c r="C2126" s="3" t="s">
        <v>7041</v>
      </c>
      <c r="D2126" s="3" t="s">
        <v>8416</v>
      </c>
      <c r="E2126" s="12" t="s">
        <v>10622</v>
      </c>
      <c r="F2126" s="6" t="str">
        <f t="shared" ref="F2126:F2146" si="110">HYPERLINK("http://www.ssc.wisc.edu/wlsresearch/documentation/waves/?wave=wls92&amp;module=mwfam","module=mwfam")</f>
        <v>module=mwfam</v>
      </c>
      <c r="G2126" s="6" t="str">
        <f t="shared" ref="G2126:G2146" si="111">HYPERLINK("http://www.ssc.wisc.edu/wlsresearch/documentation/waves/?wave=wls94&amp;module=xmwfam","module=xmwfam")</f>
        <v>module=xmwfam</v>
      </c>
    </row>
    <row r="2127" spans="1:7" ht="30" customHeight="1">
      <c r="A2127" s="3" t="s">
        <v>2953</v>
      </c>
      <c r="B2127" s="3" t="s">
        <v>2</v>
      </c>
      <c r="C2127" s="3" t="s">
        <v>7042</v>
      </c>
      <c r="D2127" s="3" t="s">
        <v>8417</v>
      </c>
      <c r="E2127" s="12" t="s">
        <v>10623</v>
      </c>
      <c r="F2127" s="6" t="str">
        <f t="shared" si="110"/>
        <v>module=mwfam</v>
      </c>
      <c r="G2127" s="6" t="str">
        <f t="shared" si="111"/>
        <v>module=xmwfam</v>
      </c>
    </row>
    <row r="2128" spans="1:7" ht="30" customHeight="1">
      <c r="A2128" s="3" t="s">
        <v>2953</v>
      </c>
      <c r="B2128" s="3" t="s">
        <v>2</v>
      </c>
      <c r="C2128" s="3" t="s">
        <v>7043</v>
      </c>
      <c r="D2128" s="3" t="s">
        <v>8418</v>
      </c>
      <c r="E2128" s="12" t="s">
        <v>10624</v>
      </c>
      <c r="F2128" s="6" t="str">
        <f t="shared" si="110"/>
        <v>module=mwfam</v>
      </c>
      <c r="G2128" s="6" t="str">
        <f t="shared" si="111"/>
        <v>module=xmwfam</v>
      </c>
    </row>
    <row r="2129" spans="1:7" ht="30" customHeight="1">
      <c r="A2129" s="3" t="s">
        <v>2953</v>
      </c>
      <c r="B2129" s="3" t="s">
        <v>2</v>
      </c>
      <c r="C2129" s="3" t="s">
        <v>7044</v>
      </c>
      <c r="D2129" s="3" t="s">
        <v>8419</v>
      </c>
      <c r="E2129" s="12" t="s">
        <v>10625</v>
      </c>
      <c r="F2129" s="6" t="str">
        <f t="shared" si="110"/>
        <v>module=mwfam</v>
      </c>
      <c r="G2129" s="6" t="str">
        <f t="shared" si="111"/>
        <v>module=xmwfam</v>
      </c>
    </row>
    <row r="2130" spans="1:7" ht="30" customHeight="1">
      <c r="A2130" s="3" t="s">
        <v>2953</v>
      </c>
      <c r="B2130" s="3" t="s">
        <v>2</v>
      </c>
      <c r="C2130" s="3" t="s">
        <v>7045</v>
      </c>
      <c r="D2130" s="3" t="s">
        <v>8420</v>
      </c>
      <c r="E2130" s="12" t="s">
        <v>10626</v>
      </c>
      <c r="F2130" s="6" t="str">
        <f t="shared" si="110"/>
        <v>module=mwfam</v>
      </c>
      <c r="G2130" s="6" t="str">
        <f t="shared" si="111"/>
        <v>module=xmwfam</v>
      </c>
    </row>
    <row r="2131" spans="1:7" ht="30" customHeight="1">
      <c r="A2131" s="3" t="s">
        <v>2953</v>
      </c>
      <c r="B2131" s="3" t="s">
        <v>2</v>
      </c>
      <c r="C2131" s="3" t="s">
        <v>7046</v>
      </c>
      <c r="D2131" s="3" t="s">
        <v>8421</v>
      </c>
      <c r="E2131" s="12" t="s">
        <v>10627</v>
      </c>
      <c r="F2131" s="6" t="str">
        <f t="shared" si="110"/>
        <v>module=mwfam</v>
      </c>
      <c r="G2131" s="6" t="str">
        <f t="shared" si="111"/>
        <v>module=xmwfam</v>
      </c>
    </row>
    <row r="2132" spans="1:7" ht="30" customHeight="1">
      <c r="A2132" s="3" t="s">
        <v>2953</v>
      </c>
      <c r="B2132" s="3" t="s">
        <v>2</v>
      </c>
      <c r="C2132" s="3" t="s">
        <v>7047</v>
      </c>
      <c r="D2132" s="3" t="s">
        <v>8422</v>
      </c>
      <c r="E2132" s="12" t="s">
        <v>10628</v>
      </c>
      <c r="F2132" s="6" t="str">
        <f t="shared" si="110"/>
        <v>module=mwfam</v>
      </c>
      <c r="G2132" s="6" t="str">
        <f t="shared" si="111"/>
        <v>module=xmwfam</v>
      </c>
    </row>
    <row r="2133" spans="1:7" ht="30" customHeight="1">
      <c r="A2133" s="3" t="s">
        <v>2953</v>
      </c>
      <c r="B2133" s="3" t="s">
        <v>2</v>
      </c>
      <c r="C2133" s="3" t="s">
        <v>7048</v>
      </c>
      <c r="D2133" s="3" t="s">
        <v>8423</v>
      </c>
      <c r="E2133" s="12" t="s">
        <v>10629</v>
      </c>
      <c r="F2133" s="6" t="str">
        <f t="shared" si="110"/>
        <v>module=mwfam</v>
      </c>
      <c r="G2133" s="6" t="str">
        <f t="shared" si="111"/>
        <v>module=xmwfam</v>
      </c>
    </row>
    <row r="2134" spans="1:7" ht="30" customHeight="1">
      <c r="A2134" s="3" t="s">
        <v>2953</v>
      </c>
      <c r="B2134" s="3" t="s">
        <v>2</v>
      </c>
      <c r="C2134" s="3" t="s">
        <v>7049</v>
      </c>
      <c r="D2134" s="3" t="s">
        <v>8424</v>
      </c>
      <c r="E2134" s="12" t="s">
        <v>10630</v>
      </c>
      <c r="F2134" s="6" t="str">
        <f t="shared" si="110"/>
        <v>module=mwfam</v>
      </c>
      <c r="G2134" s="6" t="str">
        <f t="shared" si="111"/>
        <v>module=xmwfam</v>
      </c>
    </row>
    <row r="2135" spans="1:7" ht="30" customHeight="1">
      <c r="A2135" s="3" t="s">
        <v>2953</v>
      </c>
      <c r="B2135" s="3" t="s">
        <v>2</v>
      </c>
      <c r="C2135" s="3" t="s">
        <v>7050</v>
      </c>
      <c r="D2135" s="3" t="s">
        <v>8425</v>
      </c>
      <c r="E2135" s="12" t="s">
        <v>10631</v>
      </c>
      <c r="F2135" s="6" t="str">
        <f t="shared" si="110"/>
        <v>module=mwfam</v>
      </c>
      <c r="G2135" s="6" t="str">
        <f t="shared" si="111"/>
        <v>module=xmwfam</v>
      </c>
    </row>
    <row r="2136" spans="1:7" ht="30" customHeight="1">
      <c r="A2136" s="3" t="s">
        <v>2953</v>
      </c>
      <c r="B2136" s="3" t="s">
        <v>2</v>
      </c>
      <c r="C2136" s="3" t="s">
        <v>7051</v>
      </c>
      <c r="D2136" s="3" t="s">
        <v>8426</v>
      </c>
      <c r="E2136" s="12" t="s">
        <v>10632</v>
      </c>
      <c r="F2136" s="6" t="str">
        <f t="shared" si="110"/>
        <v>module=mwfam</v>
      </c>
      <c r="G2136" s="6" t="str">
        <f t="shared" si="111"/>
        <v>module=xmwfam</v>
      </c>
    </row>
    <row r="2137" spans="1:7" ht="30" customHeight="1">
      <c r="A2137" s="3" t="s">
        <v>2953</v>
      </c>
      <c r="B2137" s="3" t="s">
        <v>2</v>
      </c>
      <c r="C2137" s="3" t="s">
        <v>7052</v>
      </c>
      <c r="D2137" s="3" t="s">
        <v>8427</v>
      </c>
      <c r="E2137" s="12" t="s">
        <v>10633</v>
      </c>
      <c r="F2137" s="6" t="str">
        <f t="shared" si="110"/>
        <v>module=mwfam</v>
      </c>
      <c r="G2137" s="6" t="str">
        <f t="shared" si="111"/>
        <v>module=xmwfam</v>
      </c>
    </row>
    <row r="2138" spans="1:7" ht="30" customHeight="1">
      <c r="A2138" s="3" t="s">
        <v>2953</v>
      </c>
      <c r="B2138" s="3" t="s">
        <v>2</v>
      </c>
      <c r="C2138" s="3" t="s">
        <v>7053</v>
      </c>
      <c r="D2138" s="3" t="s">
        <v>8428</v>
      </c>
      <c r="E2138" s="12" t="s">
        <v>10634</v>
      </c>
      <c r="F2138" s="6" t="str">
        <f t="shared" si="110"/>
        <v>module=mwfam</v>
      </c>
      <c r="G2138" s="6" t="str">
        <f t="shared" si="111"/>
        <v>module=xmwfam</v>
      </c>
    </row>
    <row r="2139" spans="1:7" ht="30" customHeight="1">
      <c r="A2139" s="3" t="s">
        <v>2953</v>
      </c>
      <c r="B2139" s="3" t="s">
        <v>2</v>
      </c>
      <c r="C2139" s="3" t="s">
        <v>7054</v>
      </c>
      <c r="D2139" s="3" t="s">
        <v>8429</v>
      </c>
      <c r="E2139" s="12" t="s">
        <v>10635</v>
      </c>
      <c r="F2139" s="6" t="str">
        <f t="shared" si="110"/>
        <v>module=mwfam</v>
      </c>
      <c r="G2139" s="6" t="str">
        <f t="shared" si="111"/>
        <v>module=xmwfam</v>
      </c>
    </row>
    <row r="2140" spans="1:7" ht="30" customHeight="1">
      <c r="A2140" s="3" t="s">
        <v>2953</v>
      </c>
      <c r="B2140" s="3" t="s">
        <v>2</v>
      </c>
      <c r="C2140" s="3" t="s">
        <v>7055</v>
      </c>
      <c r="D2140" s="3" t="s">
        <v>8430</v>
      </c>
      <c r="E2140" s="12" t="s">
        <v>10636</v>
      </c>
      <c r="F2140" s="6" t="str">
        <f t="shared" si="110"/>
        <v>module=mwfam</v>
      </c>
      <c r="G2140" s="6" t="str">
        <f t="shared" si="111"/>
        <v>module=xmwfam</v>
      </c>
    </row>
    <row r="2141" spans="1:7" ht="30" customHeight="1">
      <c r="A2141" s="3" t="s">
        <v>2953</v>
      </c>
      <c r="B2141" s="3" t="s">
        <v>2</v>
      </c>
      <c r="C2141" s="3" t="s">
        <v>7056</v>
      </c>
      <c r="D2141" s="3" t="s">
        <v>8431</v>
      </c>
      <c r="E2141" s="12" t="s">
        <v>10637</v>
      </c>
      <c r="F2141" s="6" t="str">
        <f t="shared" si="110"/>
        <v>module=mwfam</v>
      </c>
      <c r="G2141" s="6" t="str">
        <f t="shared" si="111"/>
        <v>module=xmwfam</v>
      </c>
    </row>
    <row r="2142" spans="1:7" ht="30" customHeight="1">
      <c r="A2142" s="3" t="s">
        <v>2953</v>
      </c>
      <c r="B2142" s="3" t="s">
        <v>2</v>
      </c>
      <c r="C2142" s="3" t="s">
        <v>7057</v>
      </c>
      <c r="D2142" s="3" t="s">
        <v>8432</v>
      </c>
      <c r="E2142" s="12" t="s">
        <v>10638</v>
      </c>
      <c r="F2142" s="6" t="str">
        <f t="shared" si="110"/>
        <v>module=mwfam</v>
      </c>
      <c r="G2142" s="6" t="str">
        <f t="shared" si="111"/>
        <v>module=xmwfam</v>
      </c>
    </row>
    <row r="2143" spans="1:7" ht="30" customHeight="1">
      <c r="A2143" s="3" t="s">
        <v>2953</v>
      </c>
      <c r="B2143" s="3" t="s">
        <v>2</v>
      </c>
      <c r="C2143" s="3" t="s">
        <v>7058</v>
      </c>
      <c r="D2143" s="3" t="s">
        <v>8433</v>
      </c>
      <c r="E2143" s="12" t="s">
        <v>10639</v>
      </c>
      <c r="F2143" s="6" t="str">
        <f t="shared" si="110"/>
        <v>module=mwfam</v>
      </c>
      <c r="G2143" s="6" t="str">
        <f t="shared" si="111"/>
        <v>module=xmwfam</v>
      </c>
    </row>
    <row r="2144" spans="1:7" ht="30" customHeight="1">
      <c r="A2144" s="3" t="s">
        <v>2953</v>
      </c>
      <c r="B2144" s="3" t="s">
        <v>2</v>
      </c>
      <c r="C2144" s="3" t="s">
        <v>7059</v>
      </c>
      <c r="D2144" s="3" t="s">
        <v>8434</v>
      </c>
      <c r="E2144" s="12" t="s">
        <v>10640</v>
      </c>
      <c r="F2144" s="6" t="str">
        <f t="shared" si="110"/>
        <v>module=mwfam</v>
      </c>
      <c r="G2144" s="6" t="str">
        <f t="shared" si="111"/>
        <v>module=xmwfam</v>
      </c>
    </row>
    <row r="2145" spans="1:7" ht="30" customHeight="1">
      <c r="A2145" s="3" t="s">
        <v>2953</v>
      </c>
      <c r="B2145" s="3" t="s">
        <v>2</v>
      </c>
      <c r="C2145" s="3" t="s">
        <v>7060</v>
      </c>
      <c r="D2145" s="3" t="s">
        <v>8435</v>
      </c>
      <c r="E2145" s="12" t="s">
        <v>10641</v>
      </c>
      <c r="F2145" s="6" t="str">
        <f t="shared" si="110"/>
        <v>module=mwfam</v>
      </c>
      <c r="G2145" s="6" t="str">
        <f t="shared" si="111"/>
        <v>module=xmwfam</v>
      </c>
    </row>
    <row r="2146" spans="1:7" ht="30" customHeight="1">
      <c r="A2146" s="3" t="s">
        <v>2953</v>
      </c>
      <c r="B2146" s="3" t="s">
        <v>2</v>
      </c>
      <c r="C2146" s="3" t="s">
        <v>7061</v>
      </c>
      <c r="D2146" s="3" t="s">
        <v>8436</v>
      </c>
      <c r="E2146" s="12" t="s">
        <v>10642</v>
      </c>
      <c r="F2146" s="6" t="str">
        <f t="shared" si="110"/>
        <v>module=mwfam</v>
      </c>
      <c r="G2146" s="6" t="str">
        <f t="shared" si="111"/>
        <v>module=xmwfam</v>
      </c>
    </row>
    <row r="2147" spans="1:7" ht="30" customHeight="1">
      <c r="A2147" s="3" t="s">
        <v>4916</v>
      </c>
      <c r="B2147" s="3" t="s">
        <v>2</v>
      </c>
      <c r="C2147" s="3" t="s">
        <v>7062</v>
      </c>
      <c r="D2147" s="3" t="s">
        <v>8437</v>
      </c>
      <c r="E2147" s="12" t="s">
        <v>10643</v>
      </c>
      <c r="F2147" s="6" t="str">
        <f t="shared" ref="F2147:F2156" si="112">HYPERLINK("http://www.ssc.wisc.edu/wlsresearch/documentation/waves/?wave=wls92&amp;module=mjobc","module=mjobc")</f>
        <v>module=mjobc</v>
      </c>
      <c r="G2147" s="6" t="str">
        <f t="shared" ref="G2147:G2156" si="113">HYPERLINK("http://www.ssc.wisc.edu/wlsresearch/documentation/waves/?wave=wls94&amp;module=xmjobc","module=xmjobc")</f>
        <v>module=xmjobc</v>
      </c>
    </row>
    <row r="2148" spans="1:7" ht="30" customHeight="1">
      <c r="A2148" s="3" t="s">
        <v>4916</v>
      </c>
      <c r="B2148" s="3" t="s">
        <v>2</v>
      </c>
      <c r="C2148" s="3" t="s">
        <v>7063</v>
      </c>
      <c r="D2148" s="3" t="s">
        <v>8438</v>
      </c>
      <c r="E2148" s="12" t="s">
        <v>10644</v>
      </c>
      <c r="F2148" s="6" t="str">
        <f t="shared" si="112"/>
        <v>module=mjobc</v>
      </c>
      <c r="G2148" s="6" t="str">
        <f t="shared" si="113"/>
        <v>module=xmjobc</v>
      </c>
    </row>
    <row r="2149" spans="1:7" ht="30" customHeight="1">
      <c r="A2149" s="3" t="s">
        <v>4916</v>
      </c>
      <c r="B2149" s="3" t="s">
        <v>2</v>
      </c>
      <c r="C2149" s="3" t="s">
        <v>7064</v>
      </c>
      <c r="D2149" s="3" t="s">
        <v>8439</v>
      </c>
      <c r="E2149" s="12" t="s">
        <v>10645</v>
      </c>
      <c r="F2149" s="6" t="str">
        <f t="shared" si="112"/>
        <v>module=mjobc</v>
      </c>
      <c r="G2149" s="6" t="str">
        <f t="shared" si="113"/>
        <v>module=xmjobc</v>
      </c>
    </row>
    <row r="2150" spans="1:7" ht="30" customHeight="1">
      <c r="A2150" s="3" t="s">
        <v>4916</v>
      </c>
      <c r="B2150" s="3" t="s">
        <v>2</v>
      </c>
      <c r="C2150" s="3" t="s">
        <v>7065</v>
      </c>
      <c r="D2150" s="3" t="s">
        <v>8440</v>
      </c>
      <c r="E2150" s="12" t="s">
        <v>10645</v>
      </c>
      <c r="F2150" s="6" t="str">
        <f t="shared" si="112"/>
        <v>module=mjobc</v>
      </c>
      <c r="G2150" s="6" t="str">
        <f t="shared" si="113"/>
        <v>module=xmjobc</v>
      </c>
    </row>
    <row r="2151" spans="1:7" ht="30" customHeight="1">
      <c r="A2151" s="3" t="s">
        <v>4916</v>
      </c>
      <c r="B2151" s="3" t="s">
        <v>2</v>
      </c>
      <c r="C2151" s="3" t="s">
        <v>7066</v>
      </c>
      <c r="D2151" s="3" t="s">
        <v>8441</v>
      </c>
      <c r="E2151" s="12" t="s">
        <v>10646</v>
      </c>
      <c r="F2151" s="6" t="str">
        <f t="shared" si="112"/>
        <v>module=mjobc</v>
      </c>
      <c r="G2151" s="6" t="str">
        <f t="shared" si="113"/>
        <v>module=xmjobc</v>
      </c>
    </row>
    <row r="2152" spans="1:7" ht="30" customHeight="1">
      <c r="A2152" s="3" t="s">
        <v>4916</v>
      </c>
      <c r="B2152" s="3" t="s">
        <v>2</v>
      </c>
      <c r="C2152" s="3" t="s">
        <v>7067</v>
      </c>
      <c r="D2152" s="3" t="s">
        <v>8442</v>
      </c>
      <c r="E2152" s="12" t="s">
        <v>10647</v>
      </c>
      <c r="F2152" s="6" t="str">
        <f t="shared" si="112"/>
        <v>module=mjobc</v>
      </c>
      <c r="G2152" s="6" t="str">
        <f t="shared" si="113"/>
        <v>module=xmjobc</v>
      </c>
    </row>
    <row r="2153" spans="1:7" ht="30" customHeight="1">
      <c r="A2153" s="3" t="s">
        <v>4916</v>
      </c>
      <c r="B2153" s="3" t="s">
        <v>2</v>
      </c>
      <c r="C2153" s="3" t="s">
        <v>7068</v>
      </c>
      <c r="D2153" s="3" t="s">
        <v>8443</v>
      </c>
      <c r="E2153" s="12" t="s">
        <v>10648</v>
      </c>
      <c r="F2153" s="6" t="str">
        <f t="shared" si="112"/>
        <v>module=mjobc</v>
      </c>
      <c r="G2153" s="6" t="str">
        <f t="shared" si="113"/>
        <v>module=xmjobc</v>
      </c>
    </row>
    <row r="2154" spans="1:7" ht="30" customHeight="1">
      <c r="A2154" s="3" t="s">
        <v>4916</v>
      </c>
      <c r="B2154" s="3" t="s">
        <v>2</v>
      </c>
      <c r="C2154" s="3" t="s">
        <v>7069</v>
      </c>
      <c r="D2154" s="3" t="s">
        <v>8444</v>
      </c>
      <c r="E2154" s="12" t="s">
        <v>10649</v>
      </c>
      <c r="F2154" s="6" t="str">
        <f t="shared" si="112"/>
        <v>module=mjobc</v>
      </c>
      <c r="G2154" s="6" t="str">
        <f t="shared" si="113"/>
        <v>module=xmjobc</v>
      </c>
    </row>
    <row r="2155" spans="1:7" ht="30" customHeight="1">
      <c r="A2155" s="3" t="s">
        <v>4916</v>
      </c>
      <c r="B2155" s="3" t="s">
        <v>2</v>
      </c>
      <c r="C2155" s="3" t="s">
        <v>7070</v>
      </c>
      <c r="D2155" s="3" t="s">
        <v>8445</v>
      </c>
      <c r="E2155" s="12" t="s">
        <v>10650</v>
      </c>
      <c r="F2155" s="6" t="str">
        <f t="shared" si="112"/>
        <v>module=mjobc</v>
      </c>
      <c r="G2155" s="6" t="str">
        <f t="shared" si="113"/>
        <v>module=xmjobc</v>
      </c>
    </row>
    <row r="2156" spans="1:7" ht="30" customHeight="1">
      <c r="A2156" s="3" t="s">
        <v>4916</v>
      </c>
      <c r="B2156" s="3" t="s">
        <v>2</v>
      </c>
      <c r="C2156" s="3" t="s">
        <v>7071</v>
      </c>
      <c r="D2156" s="3" t="s">
        <v>8446</v>
      </c>
      <c r="E2156" s="12" t="s">
        <v>10651</v>
      </c>
      <c r="F2156" s="6" t="str">
        <f t="shared" si="112"/>
        <v>module=mjobc</v>
      </c>
      <c r="G2156" s="6" t="str">
        <f t="shared" si="113"/>
        <v>module=xmjobc</v>
      </c>
    </row>
    <row r="2157" spans="1:7" ht="30" customHeight="1">
      <c r="A2157" s="3" t="s">
        <v>4896</v>
      </c>
      <c r="B2157" s="3" t="s">
        <v>2</v>
      </c>
      <c r="C2157" s="3" t="s">
        <v>7072</v>
      </c>
      <c r="D2157" s="3" t="s">
        <v>8447</v>
      </c>
      <c r="E2157" s="12" t="s">
        <v>10652</v>
      </c>
      <c r="F2157" s="6" t="str">
        <f t="shared" ref="F2157:F2188" si="114">HYPERLINK("http://www.ssc.wisc.edu/wlsresearch/documentation/waves/?wave=wls92&amp;module=mcare","module=mcare")</f>
        <v>module=mcare</v>
      </c>
      <c r="G2157" s="6" t="str">
        <f t="shared" ref="G2157:G2188" si="115">HYPERLINK("http://www.ssc.wisc.edu/wlsresearch/documentation/waves/?wave=wls94&amp;module=xmcare","module=xmcare")</f>
        <v>module=xmcare</v>
      </c>
    </row>
    <row r="2158" spans="1:7" ht="30" customHeight="1">
      <c r="A2158" s="3" t="s">
        <v>4896</v>
      </c>
      <c r="B2158" s="3" t="s">
        <v>2</v>
      </c>
      <c r="C2158" s="3" t="s">
        <v>7073</v>
      </c>
      <c r="D2158" s="3" t="s">
        <v>8448</v>
      </c>
      <c r="E2158" s="12" t="s">
        <v>10653</v>
      </c>
      <c r="F2158" s="6" t="str">
        <f t="shared" si="114"/>
        <v>module=mcare</v>
      </c>
      <c r="G2158" s="6" t="str">
        <f t="shared" si="115"/>
        <v>module=xmcare</v>
      </c>
    </row>
    <row r="2159" spans="1:7" ht="30" customHeight="1">
      <c r="A2159" s="3" t="s">
        <v>4896</v>
      </c>
      <c r="B2159" s="3" t="s">
        <v>2</v>
      </c>
      <c r="C2159" s="3" t="s">
        <v>7074</v>
      </c>
      <c r="D2159" s="3" t="s">
        <v>8449</v>
      </c>
      <c r="E2159" s="12" t="s">
        <v>10654</v>
      </c>
      <c r="F2159" s="6" t="str">
        <f t="shared" si="114"/>
        <v>module=mcare</v>
      </c>
      <c r="G2159" s="6" t="str">
        <f t="shared" si="115"/>
        <v>module=xmcare</v>
      </c>
    </row>
    <row r="2160" spans="1:7" ht="30" customHeight="1">
      <c r="A2160" s="3" t="s">
        <v>4896</v>
      </c>
      <c r="B2160" s="3" t="s">
        <v>2</v>
      </c>
      <c r="C2160" s="3" t="s">
        <v>7075</v>
      </c>
      <c r="D2160" s="3" t="s">
        <v>8450</v>
      </c>
      <c r="E2160" s="12" t="s">
        <v>10655</v>
      </c>
      <c r="F2160" s="6" t="str">
        <f t="shared" si="114"/>
        <v>module=mcare</v>
      </c>
      <c r="G2160" s="6" t="str">
        <f t="shared" si="115"/>
        <v>module=xmcare</v>
      </c>
    </row>
    <row r="2161" spans="1:7" ht="30" customHeight="1">
      <c r="A2161" s="3" t="s">
        <v>4896</v>
      </c>
      <c r="B2161" s="3" t="s">
        <v>2</v>
      </c>
      <c r="C2161" s="3" t="s">
        <v>7076</v>
      </c>
      <c r="D2161" s="3" t="s">
        <v>8451</v>
      </c>
      <c r="E2161" s="12" t="s">
        <v>10656</v>
      </c>
      <c r="F2161" s="6" t="str">
        <f t="shared" si="114"/>
        <v>module=mcare</v>
      </c>
      <c r="G2161" s="6" t="str">
        <f t="shared" si="115"/>
        <v>module=xmcare</v>
      </c>
    </row>
    <row r="2162" spans="1:7" ht="30" customHeight="1">
      <c r="A2162" s="3" t="s">
        <v>4896</v>
      </c>
      <c r="B2162" s="3" t="s">
        <v>2</v>
      </c>
      <c r="C2162" s="3" t="s">
        <v>7077</v>
      </c>
      <c r="D2162" s="3" t="s">
        <v>8452</v>
      </c>
      <c r="E2162" s="12" t="s">
        <v>10657</v>
      </c>
      <c r="F2162" s="6" t="str">
        <f t="shared" si="114"/>
        <v>module=mcare</v>
      </c>
      <c r="G2162" s="6" t="str">
        <f t="shared" si="115"/>
        <v>module=xmcare</v>
      </c>
    </row>
    <row r="2163" spans="1:7" ht="30" customHeight="1">
      <c r="A2163" s="3" t="s">
        <v>4896</v>
      </c>
      <c r="B2163" s="3" t="s">
        <v>2</v>
      </c>
      <c r="C2163" s="3" t="s">
        <v>7078</v>
      </c>
      <c r="D2163" s="3" t="s">
        <v>8453</v>
      </c>
      <c r="E2163" s="12" t="s">
        <v>10658</v>
      </c>
      <c r="F2163" s="6" t="str">
        <f t="shared" si="114"/>
        <v>module=mcare</v>
      </c>
      <c r="G2163" s="6" t="str">
        <f t="shared" si="115"/>
        <v>module=xmcare</v>
      </c>
    </row>
    <row r="2164" spans="1:7" ht="30" customHeight="1">
      <c r="A2164" s="3" t="s">
        <v>4896</v>
      </c>
      <c r="B2164" s="3" t="s">
        <v>2</v>
      </c>
      <c r="C2164" s="3" t="s">
        <v>7079</v>
      </c>
      <c r="D2164" s="3" t="s">
        <v>8454</v>
      </c>
      <c r="E2164" s="12" t="s">
        <v>10659</v>
      </c>
      <c r="F2164" s="6" t="str">
        <f t="shared" si="114"/>
        <v>module=mcare</v>
      </c>
      <c r="G2164" s="6" t="str">
        <f t="shared" si="115"/>
        <v>module=xmcare</v>
      </c>
    </row>
    <row r="2165" spans="1:7" ht="30" customHeight="1">
      <c r="A2165" s="3" t="s">
        <v>4896</v>
      </c>
      <c r="B2165" s="3" t="s">
        <v>2</v>
      </c>
      <c r="C2165" s="3" t="s">
        <v>7080</v>
      </c>
      <c r="D2165" s="3" t="s">
        <v>8455</v>
      </c>
      <c r="E2165" s="12" t="s">
        <v>10660</v>
      </c>
      <c r="F2165" s="6" t="str">
        <f t="shared" si="114"/>
        <v>module=mcare</v>
      </c>
      <c r="G2165" s="6" t="str">
        <f t="shared" si="115"/>
        <v>module=xmcare</v>
      </c>
    </row>
    <row r="2166" spans="1:7" ht="30" customHeight="1">
      <c r="A2166" s="3" t="s">
        <v>4896</v>
      </c>
      <c r="B2166" s="3" t="s">
        <v>2</v>
      </c>
      <c r="C2166" s="3" t="s">
        <v>7081</v>
      </c>
      <c r="D2166" s="3" t="s">
        <v>8456</v>
      </c>
      <c r="E2166" s="12" t="s">
        <v>10661</v>
      </c>
      <c r="F2166" s="6" t="str">
        <f t="shared" si="114"/>
        <v>module=mcare</v>
      </c>
      <c r="G2166" s="6" t="str">
        <f t="shared" si="115"/>
        <v>module=xmcare</v>
      </c>
    </row>
    <row r="2167" spans="1:7" ht="30" customHeight="1">
      <c r="A2167" s="3" t="s">
        <v>4896</v>
      </c>
      <c r="B2167" s="3" t="s">
        <v>2</v>
      </c>
      <c r="C2167" s="3" t="s">
        <v>7082</v>
      </c>
      <c r="D2167" s="3" t="s">
        <v>8457</v>
      </c>
      <c r="E2167" s="12" t="s">
        <v>10662</v>
      </c>
      <c r="F2167" s="6" t="str">
        <f t="shared" si="114"/>
        <v>module=mcare</v>
      </c>
      <c r="G2167" s="6" t="str">
        <f t="shared" si="115"/>
        <v>module=xmcare</v>
      </c>
    </row>
    <row r="2168" spans="1:7" ht="30" customHeight="1">
      <c r="A2168" s="3" t="s">
        <v>4896</v>
      </c>
      <c r="B2168" s="3" t="s">
        <v>2</v>
      </c>
      <c r="C2168" s="3" t="s">
        <v>7083</v>
      </c>
      <c r="D2168" s="3" t="s">
        <v>8458</v>
      </c>
      <c r="E2168" s="12" t="s">
        <v>10663</v>
      </c>
      <c r="F2168" s="6" t="str">
        <f t="shared" si="114"/>
        <v>module=mcare</v>
      </c>
      <c r="G2168" s="6" t="str">
        <f t="shared" si="115"/>
        <v>module=xmcare</v>
      </c>
    </row>
    <row r="2169" spans="1:7" ht="30" customHeight="1">
      <c r="A2169" s="3" t="s">
        <v>4896</v>
      </c>
      <c r="B2169" s="3" t="s">
        <v>2</v>
      </c>
      <c r="C2169" s="3" t="s">
        <v>7084</v>
      </c>
      <c r="D2169" s="3" t="s">
        <v>8459</v>
      </c>
      <c r="E2169" s="12" t="s">
        <v>10664</v>
      </c>
      <c r="F2169" s="6" t="str">
        <f t="shared" si="114"/>
        <v>module=mcare</v>
      </c>
      <c r="G2169" s="6" t="str">
        <f t="shared" si="115"/>
        <v>module=xmcare</v>
      </c>
    </row>
    <row r="2170" spans="1:7" ht="30" customHeight="1">
      <c r="A2170" s="3" t="s">
        <v>4896</v>
      </c>
      <c r="B2170" s="3" t="s">
        <v>2</v>
      </c>
      <c r="C2170" s="3" t="s">
        <v>7085</v>
      </c>
      <c r="D2170" s="3" t="s">
        <v>8460</v>
      </c>
      <c r="E2170" s="12" t="s">
        <v>10665</v>
      </c>
      <c r="F2170" s="6" t="str">
        <f t="shared" si="114"/>
        <v>module=mcare</v>
      </c>
      <c r="G2170" s="6" t="str">
        <f t="shared" si="115"/>
        <v>module=xmcare</v>
      </c>
    </row>
    <row r="2171" spans="1:7" ht="30" customHeight="1">
      <c r="A2171" s="3" t="s">
        <v>4896</v>
      </c>
      <c r="B2171" s="3" t="s">
        <v>2</v>
      </c>
      <c r="C2171" s="3" t="s">
        <v>7086</v>
      </c>
      <c r="D2171" s="3" t="s">
        <v>8461</v>
      </c>
      <c r="E2171" s="12" t="s">
        <v>10666</v>
      </c>
      <c r="F2171" s="6" t="str">
        <f t="shared" si="114"/>
        <v>module=mcare</v>
      </c>
      <c r="G2171" s="6" t="str">
        <f t="shared" si="115"/>
        <v>module=xmcare</v>
      </c>
    </row>
    <row r="2172" spans="1:7" ht="30" customHeight="1">
      <c r="A2172" s="3" t="s">
        <v>4896</v>
      </c>
      <c r="B2172" s="3" t="s">
        <v>2</v>
      </c>
      <c r="C2172" s="3" t="s">
        <v>7087</v>
      </c>
      <c r="D2172" s="3" t="s">
        <v>8462</v>
      </c>
      <c r="E2172" s="12" t="s">
        <v>10667</v>
      </c>
      <c r="F2172" s="6" t="str">
        <f t="shared" si="114"/>
        <v>module=mcare</v>
      </c>
      <c r="G2172" s="6" t="str">
        <f t="shared" si="115"/>
        <v>module=xmcare</v>
      </c>
    </row>
    <row r="2173" spans="1:7" ht="30" customHeight="1">
      <c r="A2173" s="3" t="s">
        <v>4896</v>
      </c>
      <c r="B2173" s="3" t="s">
        <v>2</v>
      </c>
      <c r="C2173" s="3" t="s">
        <v>7088</v>
      </c>
      <c r="D2173" s="3" t="s">
        <v>8463</v>
      </c>
      <c r="E2173" s="12" t="s">
        <v>10668</v>
      </c>
      <c r="F2173" s="6" t="str">
        <f t="shared" si="114"/>
        <v>module=mcare</v>
      </c>
      <c r="G2173" s="6" t="str">
        <f t="shared" si="115"/>
        <v>module=xmcare</v>
      </c>
    </row>
    <row r="2174" spans="1:7" ht="30" customHeight="1">
      <c r="A2174" s="3" t="s">
        <v>4896</v>
      </c>
      <c r="B2174" s="3" t="s">
        <v>2</v>
      </c>
      <c r="C2174" s="3" t="s">
        <v>7089</v>
      </c>
      <c r="D2174" s="3" t="s">
        <v>8464</v>
      </c>
      <c r="E2174" s="12" t="s">
        <v>10669</v>
      </c>
      <c r="F2174" s="6" t="str">
        <f t="shared" si="114"/>
        <v>module=mcare</v>
      </c>
      <c r="G2174" s="6" t="str">
        <f t="shared" si="115"/>
        <v>module=xmcare</v>
      </c>
    </row>
    <row r="2175" spans="1:7" ht="30" customHeight="1">
      <c r="A2175" s="3" t="s">
        <v>4896</v>
      </c>
      <c r="B2175" s="3" t="s">
        <v>2</v>
      </c>
      <c r="C2175" s="3" t="s">
        <v>7090</v>
      </c>
      <c r="D2175" s="3" t="s">
        <v>8465</v>
      </c>
      <c r="E2175" s="12" t="s">
        <v>10670</v>
      </c>
      <c r="F2175" s="6" t="str">
        <f t="shared" si="114"/>
        <v>module=mcare</v>
      </c>
      <c r="G2175" s="6" t="str">
        <f t="shared" si="115"/>
        <v>module=xmcare</v>
      </c>
    </row>
    <row r="2176" spans="1:7" ht="30" customHeight="1">
      <c r="A2176" s="3" t="s">
        <v>4896</v>
      </c>
      <c r="B2176" s="3" t="s">
        <v>2</v>
      </c>
      <c r="C2176" s="3" t="s">
        <v>7091</v>
      </c>
      <c r="D2176" s="3" t="s">
        <v>8466</v>
      </c>
      <c r="E2176" s="12" t="s">
        <v>10671</v>
      </c>
      <c r="F2176" s="6" t="str">
        <f t="shared" si="114"/>
        <v>module=mcare</v>
      </c>
      <c r="G2176" s="6" t="str">
        <f t="shared" si="115"/>
        <v>module=xmcare</v>
      </c>
    </row>
    <row r="2177" spans="1:7" ht="30" customHeight="1">
      <c r="A2177" s="3" t="s">
        <v>4896</v>
      </c>
      <c r="B2177" s="3" t="s">
        <v>2</v>
      </c>
      <c r="C2177" s="3" t="s">
        <v>7092</v>
      </c>
      <c r="D2177" s="3" t="s">
        <v>8467</v>
      </c>
      <c r="E2177" s="12" t="s">
        <v>10672</v>
      </c>
      <c r="F2177" s="6" t="str">
        <f t="shared" si="114"/>
        <v>module=mcare</v>
      </c>
      <c r="G2177" s="6" t="str">
        <f t="shared" si="115"/>
        <v>module=xmcare</v>
      </c>
    </row>
    <row r="2178" spans="1:7" ht="30" customHeight="1">
      <c r="A2178" s="3" t="s">
        <v>4896</v>
      </c>
      <c r="B2178" s="3" t="s">
        <v>2</v>
      </c>
      <c r="C2178" s="3" t="s">
        <v>7093</v>
      </c>
      <c r="D2178" s="3" t="s">
        <v>8468</v>
      </c>
      <c r="E2178" s="12" t="s">
        <v>10673</v>
      </c>
      <c r="F2178" s="6" t="str">
        <f t="shared" si="114"/>
        <v>module=mcare</v>
      </c>
      <c r="G2178" s="6" t="str">
        <f t="shared" si="115"/>
        <v>module=xmcare</v>
      </c>
    </row>
    <row r="2179" spans="1:7" ht="30" customHeight="1">
      <c r="A2179" s="3" t="s">
        <v>4896</v>
      </c>
      <c r="B2179" s="3" t="s">
        <v>2</v>
      </c>
      <c r="C2179" s="3" t="s">
        <v>7094</v>
      </c>
      <c r="D2179" s="3" t="s">
        <v>8469</v>
      </c>
      <c r="E2179" s="12" t="s">
        <v>10674</v>
      </c>
      <c r="F2179" s="6" t="str">
        <f t="shared" si="114"/>
        <v>module=mcare</v>
      </c>
      <c r="G2179" s="6" t="str">
        <f t="shared" si="115"/>
        <v>module=xmcare</v>
      </c>
    </row>
    <row r="2180" spans="1:7" ht="30" customHeight="1">
      <c r="A2180" s="3" t="s">
        <v>4896</v>
      </c>
      <c r="B2180" s="3" t="s">
        <v>2</v>
      </c>
      <c r="C2180" s="3" t="s">
        <v>7095</v>
      </c>
      <c r="D2180" s="3" t="s">
        <v>8470</v>
      </c>
      <c r="E2180" s="12" t="s">
        <v>10675</v>
      </c>
      <c r="F2180" s="6" t="str">
        <f t="shared" si="114"/>
        <v>module=mcare</v>
      </c>
      <c r="G2180" s="6" t="str">
        <f t="shared" si="115"/>
        <v>module=xmcare</v>
      </c>
    </row>
    <row r="2181" spans="1:7" ht="30" customHeight="1">
      <c r="A2181" s="3" t="s">
        <v>4896</v>
      </c>
      <c r="B2181" s="3" t="s">
        <v>2</v>
      </c>
      <c r="C2181" s="3" t="s">
        <v>7096</v>
      </c>
      <c r="D2181" s="3" t="s">
        <v>8471</v>
      </c>
      <c r="E2181" s="12" t="s">
        <v>10676</v>
      </c>
      <c r="F2181" s="6" t="str">
        <f t="shared" si="114"/>
        <v>module=mcare</v>
      </c>
      <c r="G2181" s="6" t="str">
        <f t="shared" si="115"/>
        <v>module=xmcare</v>
      </c>
    </row>
    <row r="2182" spans="1:7" ht="30" customHeight="1">
      <c r="A2182" s="3" t="s">
        <v>4896</v>
      </c>
      <c r="B2182" s="3" t="s">
        <v>2</v>
      </c>
      <c r="C2182" s="3" t="s">
        <v>7097</v>
      </c>
      <c r="D2182" s="3" t="s">
        <v>8472</v>
      </c>
      <c r="E2182" s="12" t="s">
        <v>10677</v>
      </c>
      <c r="F2182" s="6" t="str">
        <f t="shared" si="114"/>
        <v>module=mcare</v>
      </c>
      <c r="G2182" s="6" t="str">
        <f t="shared" si="115"/>
        <v>module=xmcare</v>
      </c>
    </row>
    <row r="2183" spans="1:7" ht="30" customHeight="1">
      <c r="A2183" s="3" t="s">
        <v>4896</v>
      </c>
      <c r="B2183" s="3" t="s">
        <v>2</v>
      </c>
      <c r="C2183" s="3" t="s">
        <v>7098</v>
      </c>
      <c r="D2183" s="3" t="s">
        <v>8473</v>
      </c>
      <c r="E2183" s="12" t="s">
        <v>10678</v>
      </c>
      <c r="F2183" s="6" t="str">
        <f t="shared" si="114"/>
        <v>module=mcare</v>
      </c>
      <c r="G2183" s="6" t="str">
        <f t="shared" si="115"/>
        <v>module=xmcare</v>
      </c>
    </row>
    <row r="2184" spans="1:7" ht="30" customHeight="1">
      <c r="A2184" s="3" t="s">
        <v>4896</v>
      </c>
      <c r="B2184" s="3" t="s">
        <v>2</v>
      </c>
      <c r="C2184" s="3" t="s">
        <v>7099</v>
      </c>
      <c r="D2184" s="3" t="s">
        <v>8474</v>
      </c>
      <c r="E2184" s="12" t="s">
        <v>10679</v>
      </c>
      <c r="F2184" s="6" t="str">
        <f t="shared" si="114"/>
        <v>module=mcare</v>
      </c>
      <c r="G2184" s="6" t="str">
        <f t="shared" si="115"/>
        <v>module=xmcare</v>
      </c>
    </row>
    <row r="2185" spans="1:7" ht="30" customHeight="1">
      <c r="A2185" s="3" t="s">
        <v>4896</v>
      </c>
      <c r="B2185" s="3" t="s">
        <v>2</v>
      </c>
      <c r="C2185" s="3" t="s">
        <v>7100</v>
      </c>
      <c r="D2185" s="3" t="s">
        <v>8475</v>
      </c>
      <c r="E2185" s="12" t="s">
        <v>10680</v>
      </c>
      <c r="F2185" s="6" t="str">
        <f t="shared" si="114"/>
        <v>module=mcare</v>
      </c>
      <c r="G2185" s="6" t="str">
        <f t="shared" si="115"/>
        <v>module=xmcare</v>
      </c>
    </row>
    <row r="2186" spans="1:7" ht="30" customHeight="1">
      <c r="A2186" s="3" t="s">
        <v>4896</v>
      </c>
      <c r="B2186" s="3" t="s">
        <v>2</v>
      </c>
      <c r="C2186" s="3" t="s">
        <v>7101</v>
      </c>
      <c r="D2186" s="3" t="s">
        <v>8476</v>
      </c>
      <c r="E2186" s="12" t="s">
        <v>10681</v>
      </c>
      <c r="F2186" s="6" t="str">
        <f t="shared" si="114"/>
        <v>module=mcare</v>
      </c>
      <c r="G2186" s="6" t="str">
        <f t="shared" si="115"/>
        <v>module=xmcare</v>
      </c>
    </row>
    <row r="2187" spans="1:7" ht="30" customHeight="1">
      <c r="A2187" s="3" t="s">
        <v>4896</v>
      </c>
      <c r="B2187" s="3" t="s">
        <v>2</v>
      </c>
      <c r="C2187" s="3" t="s">
        <v>7102</v>
      </c>
      <c r="D2187" s="3" t="s">
        <v>8477</v>
      </c>
      <c r="E2187" s="12" t="s">
        <v>10682</v>
      </c>
      <c r="F2187" s="6" t="str">
        <f t="shared" si="114"/>
        <v>module=mcare</v>
      </c>
      <c r="G2187" s="6" t="str">
        <f t="shared" si="115"/>
        <v>module=xmcare</v>
      </c>
    </row>
    <row r="2188" spans="1:7" ht="30" customHeight="1">
      <c r="A2188" s="3" t="s">
        <v>4896</v>
      </c>
      <c r="B2188" s="3" t="s">
        <v>2</v>
      </c>
      <c r="C2188" s="3" t="s">
        <v>7103</v>
      </c>
      <c r="D2188" s="3" t="s">
        <v>8478</v>
      </c>
      <c r="E2188" s="12" t="s">
        <v>10683</v>
      </c>
      <c r="F2188" s="6" t="str">
        <f t="shared" si="114"/>
        <v>module=mcare</v>
      </c>
      <c r="G2188" s="6" t="str">
        <f t="shared" si="115"/>
        <v>module=xmcare</v>
      </c>
    </row>
    <row r="2189" spans="1:7" ht="30" customHeight="1">
      <c r="A2189" s="3" t="s">
        <v>4896</v>
      </c>
      <c r="B2189" s="3" t="s">
        <v>2</v>
      </c>
      <c r="C2189" s="3" t="s">
        <v>7104</v>
      </c>
      <c r="D2189" s="3" t="s">
        <v>8479</v>
      </c>
      <c r="E2189" s="12" t="s">
        <v>10684</v>
      </c>
      <c r="F2189" s="6" t="str">
        <f t="shared" ref="F2189:F2220" si="116">HYPERLINK("http://www.ssc.wisc.edu/wlsresearch/documentation/waves/?wave=wls92&amp;module=mcare","module=mcare")</f>
        <v>module=mcare</v>
      </c>
      <c r="G2189" s="6" t="str">
        <f t="shared" ref="G2189:G2224" si="117">HYPERLINK("http://www.ssc.wisc.edu/wlsresearch/documentation/waves/?wave=wls94&amp;module=xmcare","module=xmcare")</f>
        <v>module=xmcare</v>
      </c>
    </row>
    <row r="2190" spans="1:7" ht="30" customHeight="1">
      <c r="A2190" s="3" t="s">
        <v>4896</v>
      </c>
      <c r="B2190" s="3" t="s">
        <v>2</v>
      </c>
      <c r="C2190" s="3" t="s">
        <v>7105</v>
      </c>
      <c r="D2190" s="3" t="s">
        <v>8480</v>
      </c>
      <c r="E2190" s="12" t="s">
        <v>10685</v>
      </c>
      <c r="F2190" s="6" t="str">
        <f t="shared" si="116"/>
        <v>module=mcare</v>
      </c>
      <c r="G2190" s="6" t="str">
        <f t="shared" si="117"/>
        <v>module=xmcare</v>
      </c>
    </row>
    <row r="2191" spans="1:7" ht="30" customHeight="1">
      <c r="A2191" s="3" t="s">
        <v>4896</v>
      </c>
      <c r="B2191" s="3" t="s">
        <v>2</v>
      </c>
      <c r="C2191" s="3" t="s">
        <v>7106</v>
      </c>
      <c r="D2191" s="3" t="s">
        <v>8481</v>
      </c>
      <c r="E2191" s="12" t="s">
        <v>10686</v>
      </c>
      <c r="F2191" s="6" t="str">
        <f t="shared" si="116"/>
        <v>module=mcare</v>
      </c>
      <c r="G2191" s="6" t="str">
        <f t="shared" si="117"/>
        <v>module=xmcare</v>
      </c>
    </row>
    <row r="2192" spans="1:7" ht="30" customHeight="1">
      <c r="A2192" s="3" t="s">
        <v>4896</v>
      </c>
      <c r="B2192" s="3" t="s">
        <v>2</v>
      </c>
      <c r="C2192" s="3" t="s">
        <v>7107</v>
      </c>
      <c r="D2192" s="3" t="s">
        <v>8482</v>
      </c>
      <c r="E2192" s="12" t="s">
        <v>10687</v>
      </c>
      <c r="F2192" s="6" t="str">
        <f t="shared" si="116"/>
        <v>module=mcare</v>
      </c>
      <c r="G2192" s="6" t="str">
        <f t="shared" si="117"/>
        <v>module=xmcare</v>
      </c>
    </row>
    <row r="2193" spans="1:7" ht="30" customHeight="1">
      <c r="A2193" s="3" t="s">
        <v>4896</v>
      </c>
      <c r="B2193" s="3" t="s">
        <v>2</v>
      </c>
      <c r="C2193" s="3" t="s">
        <v>7108</v>
      </c>
      <c r="D2193" s="3" t="s">
        <v>8483</v>
      </c>
      <c r="E2193" s="12" t="s">
        <v>10688</v>
      </c>
      <c r="F2193" s="6" t="str">
        <f t="shared" si="116"/>
        <v>module=mcare</v>
      </c>
      <c r="G2193" s="6" t="str">
        <f t="shared" si="117"/>
        <v>module=xmcare</v>
      </c>
    </row>
    <row r="2194" spans="1:7" ht="30" customHeight="1">
      <c r="A2194" s="3" t="s">
        <v>4896</v>
      </c>
      <c r="B2194" s="3" t="s">
        <v>2</v>
      </c>
      <c r="C2194" s="3" t="s">
        <v>7109</v>
      </c>
      <c r="D2194" s="3" t="s">
        <v>8484</v>
      </c>
      <c r="E2194" s="12" t="s">
        <v>10689</v>
      </c>
      <c r="F2194" s="6" t="str">
        <f t="shared" si="116"/>
        <v>module=mcare</v>
      </c>
      <c r="G2194" s="6" t="str">
        <f t="shared" si="117"/>
        <v>module=xmcare</v>
      </c>
    </row>
    <row r="2195" spans="1:7" ht="30" customHeight="1">
      <c r="A2195" s="3" t="s">
        <v>4896</v>
      </c>
      <c r="B2195" s="3" t="s">
        <v>2</v>
      </c>
      <c r="C2195" s="3" t="s">
        <v>7110</v>
      </c>
      <c r="D2195" s="3" t="s">
        <v>8485</v>
      </c>
      <c r="E2195" s="12" t="s">
        <v>10690</v>
      </c>
      <c r="F2195" s="6" t="str">
        <f t="shared" si="116"/>
        <v>module=mcare</v>
      </c>
      <c r="G2195" s="6" t="str">
        <f t="shared" si="117"/>
        <v>module=xmcare</v>
      </c>
    </row>
    <row r="2196" spans="1:7" ht="30" customHeight="1">
      <c r="A2196" s="3" t="s">
        <v>4896</v>
      </c>
      <c r="B2196" s="3" t="s">
        <v>2</v>
      </c>
      <c r="C2196" s="3" t="s">
        <v>7111</v>
      </c>
      <c r="D2196" s="3" t="s">
        <v>8486</v>
      </c>
      <c r="E2196" s="12" t="s">
        <v>10691</v>
      </c>
      <c r="F2196" s="6" t="str">
        <f t="shared" si="116"/>
        <v>module=mcare</v>
      </c>
      <c r="G2196" s="6" t="str">
        <f t="shared" si="117"/>
        <v>module=xmcare</v>
      </c>
    </row>
    <row r="2197" spans="1:7" ht="30" customHeight="1">
      <c r="A2197" s="3" t="s">
        <v>4896</v>
      </c>
      <c r="B2197" s="3" t="s">
        <v>2</v>
      </c>
      <c r="C2197" s="3" t="s">
        <v>7112</v>
      </c>
      <c r="D2197" s="3" t="s">
        <v>8487</v>
      </c>
      <c r="E2197" s="12" t="s">
        <v>10692</v>
      </c>
      <c r="F2197" s="6" t="str">
        <f t="shared" si="116"/>
        <v>module=mcare</v>
      </c>
      <c r="G2197" s="6" t="str">
        <f t="shared" si="117"/>
        <v>module=xmcare</v>
      </c>
    </row>
    <row r="2198" spans="1:7" ht="30" customHeight="1">
      <c r="A2198" s="3" t="s">
        <v>4896</v>
      </c>
      <c r="B2198" s="3" t="s">
        <v>2</v>
      </c>
      <c r="C2198" s="3" t="s">
        <v>7113</v>
      </c>
      <c r="D2198" s="3" t="s">
        <v>8488</v>
      </c>
      <c r="E2198" s="12" t="s">
        <v>10693</v>
      </c>
      <c r="F2198" s="6" t="str">
        <f t="shared" si="116"/>
        <v>module=mcare</v>
      </c>
      <c r="G2198" s="6" t="str">
        <f t="shared" si="117"/>
        <v>module=xmcare</v>
      </c>
    </row>
    <row r="2199" spans="1:7" ht="30" customHeight="1">
      <c r="A2199" s="3" t="s">
        <v>4896</v>
      </c>
      <c r="B2199" s="3" t="s">
        <v>2</v>
      </c>
      <c r="C2199" s="3" t="s">
        <v>7114</v>
      </c>
      <c r="D2199" s="3" t="s">
        <v>8489</v>
      </c>
      <c r="E2199" s="12" t="s">
        <v>10694</v>
      </c>
      <c r="F2199" s="6" t="str">
        <f t="shared" si="116"/>
        <v>module=mcare</v>
      </c>
      <c r="G2199" s="6" t="str">
        <f t="shared" si="117"/>
        <v>module=xmcare</v>
      </c>
    </row>
    <row r="2200" spans="1:7" ht="30" customHeight="1">
      <c r="A2200" s="3" t="s">
        <v>4896</v>
      </c>
      <c r="B2200" s="3" t="s">
        <v>2</v>
      </c>
      <c r="C2200" s="3" t="s">
        <v>7115</v>
      </c>
      <c r="D2200" s="3" t="s">
        <v>8490</v>
      </c>
      <c r="E2200" s="12" t="s">
        <v>10695</v>
      </c>
      <c r="F2200" s="6" t="str">
        <f t="shared" si="116"/>
        <v>module=mcare</v>
      </c>
      <c r="G2200" s="6" t="str">
        <f t="shared" si="117"/>
        <v>module=xmcare</v>
      </c>
    </row>
    <row r="2201" spans="1:7" ht="30" customHeight="1">
      <c r="A2201" s="3" t="s">
        <v>4896</v>
      </c>
      <c r="B2201" s="3" t="s">
        <v>2</v>
      </c>
      <c r="C2201" s="3" t="s">
        <v>7116</v>
      </c>
      <c r="D2201" s="3" t="s">
        <v>8491</v>
      </c>
      <c r="E2201" s="12" t="s">
        <v>10696</v>
      </c>
      <c r="F2201" s="6" t="str">
        <f t="shared" si="116"/>
        <v>module=mcare</v>
      </c>
      <c r="G2201" s="6" t="str">
        <f t="shared" si="117"/>
        <v>module=xmcare</v>
      </c>
    </row>
    <row r="2202" spans="1:7" ht="30" customHeight="1">
      <c r="A2202" s="3" t="s">
        <v>4896</v>
      </c>
      <c r="B2202" s="3" t="s">
        <v>2</v>
      </c>
      <c r="C2202" s="3" t="s">
        <v>7117</v>
      </c>
      <c r="D2202" s="3" t="s">
        <v>8492</v>
      </c>
      <c r="E2202" s="12" t="s">
        <v>10697</v>
      </c>
      <c r="F2202" s="6" t="str">
        <f t="shared" si="116"/>
        <v>module=mcare</v>
      </c>
      <c r="G2202" s="6" t="str">
        <f t="shared" si="117"/>
        <v>module=xmcare</v>
      </c>
    </row>
    <row r="2203" spans="1:7" ht="30" customHeight="1">
      <c r="A2203" s="3" t="s">
        <v>4896</v>
      </c>
      <c r="B2203" s="3" t="s">
        <v>2</v>
      </c>
      <c r="C2203" s="3" t="s">
        <v>7118</v>
      </c>
      <c r="D2203" s="3" t="s">
        <v>8493</v>
      </c>
      <c r="E2203" s="12" t="s">
        <v>10698</v>
      </c>
      <c r="F2203" s="6" t="str">
        <f t="shared" si="116"/>
        <v>module=mcare</v>
      </c>
      <c r="G2203" s="6" t="str">
        <f t="shared" si="117"/>
        <v>module=xmcare</v>
      </c>
    </row>
    <row r="2204" spans="1:7" ht="30" customHeight="1">
      <c r="A2204" s="3" t="s">
        <v>4896</v>
      </c>
      <c r="B2204" s="3" t="s">
        <v>2</v>
      </c>
      <c r="C2204" s="3" t="s">
        <v>7119</v>
      </c>
      <c r="D2204" s="3" t="s">
        <v>8494</v>
      </c>
      <c r="E2204" s="12" t="s">
        <v>10699</v>
      </c>
      <c r="F2204" s="6" t="str">
        <f t="shared" si="116"/>
        <v>module=mcare</v>
      </c>
      <c r="G2204" s="6" t="str">
        <f t="shared" si="117"/>
        <v>module=xmcare</v>
      </c>
    </row>
    <row r="2205" spans="1:7" ht="30" customHeight="1">
      <c r="A2205" s="3" t="s">
        <v>4896</v>
      </c>
      <c r="B2205" s="3" t="s">
        <v>2</v>
      </c>
      <c r="C2205" s="3" t="s">
        <v>7120</v>
      </c>
      <c r="D2205" s="3" t="s">
        <v>8495</v>
      </c>
      <c r="E2205" s="12" t="s">
        <v>10700</v>
      </c>
      <c r="F2205" s="6" t="str">
        <f t="shared" si="116"/>
        <v>module=mcare</v>
      </c>
      <c r="G2205" s="6" t="str">
        <f t="shared" si="117"/>
        <v>module=xmcare</v>
      </c>
    </row>
    <row r="2206" spans="1:7" ht="30" customHeight="1">
      <c r="A2206" s="3" t="s">
        <v>4896</v>
      </c>
      <c r="B2206" s="3" t="s">
        <v>2</v>
      </c>
      <c r="C2206" s="3" t="s">
        <v>7121</v>
      </c>
      <c r="D2206" s="3" t="s">
        <v>8496</v>
      </c>
      <c r="E2206" s="12" t="s">
        <v>10701</v>
      </c>
      <c r="F2206" s="6" t="str">
        <f t="shared" si="116"/>
        <v>module=mcare</v>
      </c>
      <c r="G2206" s="6" t="str">
        <f t="shared" si="117"/>
        <v>module=xmcare</v>
      </c>
    </row>
    <row r="2207" spans="1:7" ht="30" customHeight="1">
      <c r="A2207" s="3" t="s">
        <v>4896</v>
      </c>
      <c r="B2207" s="3" t="s">
        <v>2</v>
      </c>
      <c r="C2207" s="3" t="s">
        <v>7122</v>
      </c>
      <c r="D2207" s="3" t="s">
        <v>8497</v>
      </c>
      <c r="E2207" s="12" t="s">
        <v>10702</v>
      </c>
      <c r="F2207" s="6" t="str">
        <f t="shared" si="116"/>
        <v>module=mcare</v>
      </c>
      <c r="G2207" s="6" t="str">
        <f t="shared" si="117"/>
        <v>module=xmcare</v>
      </c>
    </row>
    <row r="2208" spans="1:7" ht="30" customHeight="1">
      <c r="A2208" s="3" t="s">
        <v>4896</v>
      </c>
      <c r="B2208" s="3" t="s">
        <v>2</v>
      </c>
      <c r="C2208" s="3" t="s">
        <v>7123</v>
      </c>
      <c r="D2208" s="3" t="s">
        <v>8498</v>
      </c>
      <c r="E2208" s="12" t="s">
        <v>10703</v>
      </c>
      <c r="F2208" s="6" t="str">
        <f t="shared" si="116"/>
        <v>module=mcare</v>
      </c>
      <c r="G2208" s="6" t="str">
        <f t="shared" si="117"/>
        <v>module=xmcare</v>
      </c>
    </row>
    <row r="2209" spans="1:7" ht="30" customHeight="1">
      <c r="A2209" s="3" t="s">
        <v>4896</v>
      </c>
      <c r="B2209" s="3" t="s">
        <v>2</v>
      </c>
      <c r="C2209" s="3" t="s">
        <v>7124</v>
      </c>
      <c r="D2209" s="3" t="s">
        <v>8499</v>
      </c>
      <c r="E2209" s="12" t="s">
        <v>10704</v>
      </c>
      <c r="F2209" s="6" t="str">
        <f t="shared" si="116"/>
        <v>module=mcare</v>
      </c>
      <c r="G2209" s="6" t="str">
        <f t="shared" si="117"/>
        <v>module=xmcare</v>
      </c>
    </row>
    <row r="2210" spans="1:7" ht="30" customHeight="1">
      <c r="A2210" s="3" t="s">
        <v>4896</v>
      </c>
      <c r="B2210" s="3" t="s">
        <v>2</v>
      </c>
      <c r="C2210" s="3" t="s">
        <v>7125</v>
      </c>
      <c r="D2210" s="3" t="s">
        <v>8500</v>
      </c>
      <c r="E2210" s="12" t="s">
        <v>10705</v>
      </c>
      <c r="F2210" s="6" t="str">
        <f t="shared" si="116"/>
        <v>module=mcare</v>
      </c>
      <c r="G2210" s="6" t="str">
        <f t="shared" si="117"/>
        <v>module=xmcare</v>
      </c>
    </row>
    <row r="2211" spans="1:7" ht="30" customHeight="1">
      <c r="A2211" s="3" t="s">
        <v>4896</v>
      </c>
      <c r="B2211" s="3" t="s">
        <v>2</v>
      </c>
      <c r="C2211" s="3" t="s">
        <v>7126</v>
      </c>
      <c r="D2211" s="3" t="s">
        <v>8501</v>
      </c>
      <c r="E2211" s="12" t="s">
        <v>10706</v>
      </c>
      <c r="F2211" s="6" t="str">
        <f t="shared" si="116"/>
        <v>module=mcare</v>
      </c>
      <c r="G2211" s="6" t="str">
        <f t="shared" si="117"/>
        <v>module=xmcare</v>
      </c>
    </row>
    <row r="2212" spans="1:7" ht="30" customHeight="1">
      <c r="A2212" s="3" t="s">
        <v>4896</v>
      </c>
      <c r="B2212" s="3" t="s">
        <v>2</v>
      </c>
      <c r="C2212" s="3" t="s">
        <v>7127</v>
      </c>
      <c r="D2212" s="3" t="s">
        <v>8502</v>
      </c>
      <c r="E2212" s="12" t="s">
        <v>10707</v>
      </c>
      <c r="F2212" s="6" t="str">
        <f t="shared" si="116"/>
        <v>module=mcare</v>
      </c>
      <c r="G2212" s="6" t="str">
        <f t="shared" si="117"/>
        <v>module=xmcare</v>
      </c>
    </row>
    <row r="2213" spans="1:7" ht="30" customHeight="1">
      <c r="A2213" s="3" t="s">
        <v>4896</v>
      </c>
      <c r="B2213" s="3" t="s">
        <v>2</v>
      </c>
      <c r="C2213" s="3" t="s">
        <v>7128</v>
      </c>
      <c r="D2213" s="3" t="s">
        <v>8503</v>
      </c>
      <c r="E2213" s="12" t="s">
        <v>10708</v>
      </c>
      <c r="F2213" s="6" t="str">
        <f t="shared" si="116"/>
        <v>module=mcare</v>
      </c>
      <c r="G2213" s="6" t="str">
        <f t="shared" si="117"/>
        <v>module=xmcare</v>
      </c>
    </row>
    <row r="2214" spans="1:7" ht="30" customHeight="1">
      <c r="A2214" s="3" t="s">
        <v>4896</v>
      </c>
      <c r="B2214" s="3" t="s">
        <v>2</v>
      </c>
      <c r="C2214" s="3" t="s">
        <v>7129</v>
      </c>
      <c r="D2214" s="3" t="s">
        <v>8504</v>
      </c>
      <c r="E2214" s="12" t="s">
        <v>10709</v>
      </c>
      <c r="F2214" s="6" t="str">
        <f t="shared" si="116"/>
        <v>module=mcare</v>
      </c>
      <c r="G2214" s="6" t="str">
        <f t="shared" si="117"/>
        <v>module=xmcare</v>
      </c>
    </row>
    <row r="2215" spans="1:7" ht="30" customHeight="1">
      <c r="A2215" s="3" t="s">
        <v>4896</v>
      </c>
      <c r="B2215" s="3" t="s">
        <v>2</v>
      </c>
      <c r="C2215" s="3" t="s">
        <v>7130</v>
      </c>
      <c r="D2215" s="3" t="s">
        <v>8505</v>
      </c>
      <c r="E2215" s="12" t="s">
        <v>10710</v>
      </c>
      <c r="F2215" s="6" t="str">
        <f t="shared" si="116"/>
        <v>module=mcare</v>
      </c>
      <c r="G2215" s="6" t="str">
        <f t="shared" si="117"/>
        <v>module=xmcare</v>
      </c>
    </row>
    <row r="2216" spans="1:7" ht="30" customHeight="1">
      <c r="A2216" s="3" t="s">
        <v>4896</v>
      </c>
      <c r="B2216" s="3" t="s">
        <v>2</v>
      </c>
      <c r="C2216" s="3" t="s">
        <v>7131</v>
      </c>
      <c r="D2216" s="3" t="s">
        <v>8506</v>
      </c>
      <c r="E2216" s="12" t="s">
        <v>10711</v>
      </c>
      <c r="F2216" s="6" t="str">
        <f t="shared" si="116"/>
        <v>module=mcare</v>
      </c>
      <c r="G2216" s="6" t="str">
        <f t="shared" si="117"/>
        <v>module=xmcare</v>
      </c>
    </row>
    <row r="2217" spans="1:7" ht="30" customHeight="1">
      <c r="A2217" s="3" t="s">
        <v>4896</v>
      </c>
      <c r="B2217" s="3" t="s">
        <v>2</v>
      </c>
      <c r="C2217" s="3" t="s">
        <v>7132</v>
      </c>
      <c r="D2217" s="3" t="s">
        <v>8507</v>
      </c>
      <c r="E2217" s="12" t="s">
        <v>10712</v>
      </c>
      <c r="F2217" s="6" t="str">
        <f t="shared" si="116"/>
        <v>module=mcare</v>
      </c>
      <c r="G2217" s="6" t="str">
        <f t="shared" si="117"/>
        <v>module=xmcare</v>
      </c>
    </row>
    <row r="2218" spans="1:7" ht="30" customHeight="1">
      <c r="A2218" s="3" t="s">
        <v>4896</v>
      </c>
      <c r="B2218" s="3" t="s">
        <v>2</v>
      </c>
      <c r="C2218" s="3" t="s">
        <v>7133</v>
      </c>
      <c r="D2218" s="3" t="s">
        <v>8508</v>
      </c>
      <c r="E2218" s="12" t="s">
        <v>10713</v>
      </c>
      <c r="F2218" s="6" t="str">
        <f t="shared" si="116"/>
        <v>module=mcare</v>
      </c>
      <c r="G2218" s="6" t="str">
        <f t="shared" si="117"/>
        <v>module=xmcare</v>
      </c>
    </row>
    <row r="2219" spans="1:7" ht="30" customHeight="1">
      <c r="A2219" s="3" t="s">
        <v>4896</v>
      </c>
      <c r="B2219" s="3" t="s">
        <v>2</v>
      </c>
      <c r="C2219" s="3" t="s">
        <v>7134</v>
      </c>
      <c r="D2219" s="3" t="s">
        <v>8509</v>
      </c>
      <c r="E2219" s="12" t="s">
        <v>10714</v>
      </c>
      <c r="F2219" s="6" t="str">
        <f t="shared" si="116"/>
        <v>module=mcare</v>
      </c>
      <c r="G2219" s="6" t="str">
        <f t="shared" si="117"/>
        <v>module=xmcare</v>
      </c>
    </row>
    <row r="2220" spans="1:7" ht="30" customHeight="1">
      <c r="A2220" s="3" t="s">
        <v>4896</v>
      </c>
      <c r="B2220" s="3" t="s">
        <v>2</v>
      </c>
      <c r="C2220" s="3" t="s">
        <v>7135</v>
      </c>
      <c r="D2220" s="3" t="s">
        <v>8510</v>
      </c>
      <c r="E2220" s="12" t="s">
        <v>10715</v>
      </c>
      <c r="F2220" s="6" t="str">
        <f t="shared" si="116"/>
        <v>module=mcare</v>
      </c>
      <c r="G2220" s="6" t="str">
        <f t="shared" si="117"/>
        <v>module=xmcare</v>
      </c>
    </row>
    <row r="2221" spans="1:7" ht="30" customHeight="1">
      <c r="A2221" s="3" t="s">
        <v>4896</v>
      </c>
      <c r="B2221" s="3" t="s">
        <v>2</v>
      </c>
      <c r="C2221" s="3" t="s">
        <v>7136</v>
      </c>
      <c r="D2221" s="3" t="s">
        <v>8511</v>
      </c>
      <c r="E2221" s="12" t="s">
        <v>10716</v>
      </c>
      <c r="F2221" s="6" t="str">
        <f t="shared" ref="F2221:F2228" si="118">HYPERLINK("http://www.ssc.wisc.edu/wlsresearch/documentation/waves/?wave=wls92&amp;module=mcare","module=mcare")</f>
        <v>module=mcare</v>
      </c>
      <c r="G2221" s="6" t="str">
        <f t="shared" si="117"/>
        <v>module=xmcare</v>
      </c>
    </row>
    <row r="2222" spans="1:7" ht="30" customHeight="1">
      <c r="A2222" s="3" t="s">
        <v>4896</v>
      </c>
      <c r="B2222" s="3" t="s">
        <v>2</v>
      </c>
      <c r="C2222" s="3" t="s">
        <v>7137</v>
      </c>
      <c r="D2222" s="3" t="s">
        <v>8512</v>
      </c>
      <c r="E2222" s="12" t="s">
        <v>10717</v>
      </c>
      <c r="F2222" s="6" t="str">
        <f t="shared" si="118"/>
        <v>module=mcare</v>
      </c>
      <c r="G2222" s="6" t="str">
        <f t="shared" si="117"/>
        <v>module=xmcare</v>
      </c>
    </row>
    <row r="2223" spans="1:7" ht="30" customHeight="1">
      <c r="A2223" s="3" t="s">
        <v>4896</v>
      </c>
      <c r="B2223" s="3" t="s">
        <v>2</v>
      </c>
      <c r="C2223" s="3" t="s">
        <v>7138</v>
      </c>
      <c r="D2223" s="3" t="s">
        <v>8513</v>
      </c>
      <c r="E2223" s="12" t="s">
        <v>10718</v>
      </c>
      <c r="F2223" s="6" t="str">
        <f t="shared" si="118"/>
        <v>module=mcare</v>
      </c>
      <c r="G2223" s="6" t="str">
        <f t="shared" si="117"/>
        <v>module=xmcare</v>
      </c>
    </row>
    <row r="2224" spans="1:7" ht="30" customHeight="1">
      <c r="A2224" s="3" t="s">
        <v>4896</v>
      </c>
      <c r="B2224" s="3" t="s">
        <v>2</v>
      </c>
      <c r="C2224" s="3" t="s">
        <v>7139</v>
      </c>
      <c r="D2224" s="3" t="s">
        <v>8514</v>
      </c>
      <c r="E2224" s="12" t="s">
        <v>10719</v>
      </c>
      <c r="F2224" s="6" t="str">
        <f t="shared" si="118"/>
        <v>module=mcare</v>
      </c>
      <c r="G2224" s="6" t="str">
        <f t="shared" si="117"/>
        <v>module=xmcare</v>
      </c>
    </row>
    <row r="2225" spans="1:7" ht="30" customHeight="1">
      <c r="A2225" s="3" t="s">
        <v>4896</v>
      </c>
      <c r="B2225" s="3" t="s">
        <v>3</v>
      </c>
      <c r="C2225" s="3" t="s">
        <v>7140</v>
      </c>
      <c r="D2225" s="3" t="s">
        <v>7140</v>
      </c>
      <c r="E2225" s="12" t="s">
        <v>10720</v>
      </c>
      <c r="F2225" s="6" t="str">
        <f t="shared" si="118"/>
        <v>module=mcare</v>
      </c>
      <c r="G2225" s="3" t="s">
        <v>114</v>
      </c>
    </row>
    <row r="2226" spans="1:7" ht="30" customHeight="1">
      <c r="A2226" s="3" t="s">
        <v>4896</v>
      </c>
      <c r="B2226" s="3" t="s">
        <v>3</v>
      </c>
      <c r="C2226" s="3" t="s">
        <v>7141</v>
      </c>
      <c r="D2226" s="3" t="s">
        <v>7141</v>
      </c>
      <c r="E2226" s="12" t="s">
        <v>10721</v>
      </c>
      <c r="F2226" s="6" t="str">
        <f t="shared" si="118"/>
        <v>module=mcare</v>
      </c>
      <c r="G2226" s="3" t="s">
        <v>114</v>
      </c>
    </row>
    <row r="2227" spans="1:7" ht="30" customHeight="1">
      <c r="A2227" s="3" t="s">
        <v>4896</v>
      </c>
      <c r="B2227" s="3" t="s">
        <v>3</v>
      </c>
      <c r="C2227" s="3" t="s">
        <v>7142</v>
      </c>
      <c r="D2227" s="3" t="s">
        <v>7142</v>
      </c>
      <c r="E2227" s="12" t="s">
        <v>10722</v>
      </c>
      <c r="F2227" s="6" t="str">
        <f t="shared" si="118"/>
        <v>module=mcare</v>
      </c>
      <c r="G2227" s="3" t="s">
        <v>114</v>
      </c>
    </row>
    <row r="2228" spans="1:7" ht="30" customHeight="1">
      <c r="A2228" s="3" t="s">
        <v>4896</v>
      </c>
      <c r="B2228" s="3" t="s">
        <v>3</v>
      </c>
      <c r="C2228" s="3" t="s">
        <v>7143</v>
      </c>
      <c r="D2228" s="3" t="s">
        <v>7143</v>
      </c>
      <c r="E2228" s="12" t="s">
        <v>10723</v>
      </c>
      <c r="F2228" s="6" t="str">
        <f t="shared" si="118"/>
        <v>module=mcare</v>
      </c>
      <c r="G2228" s="3" t="s">
        <v>114</v>
      </c>
    </row>
    <row r="2229" spans="1:7" ht="30" customHeight="1">
      <c r="A2229" s="3" t="s">
        <v>2954</v>
      </c>
      <c r="B2229" s="3" t="s">
        <v>2</v>
      </c>
      <c r="C2229" s="3" t="s">
        <v>7144</v>
      </c>
      <c r="D2229" s="3" t="s">
        <v>8515</v>
      </c>
      <c r="E2229" s="12" t="s">
        <v>10724</v>
      </c>
      <c r="F2229" s="6" t="str">
        <f t="shared" ref="F2229:F2252" si="119">HYPERLINK("http://www.ssc.wisc.edu/wlsresearch/documentation/waves/?wave=wls92&amp;module=msocp","module=msocp")</f>
        <v>module=msocp</v>
      </c>
      <c r="G2229" s="6" t="str">
        <f t="shared" ref="G2229:G2252" si="120">HYPERLINK("http://www.ssc.wisc.edu/wlsresearch/documentation/waves/?wave=wls94&amp;module=xmsocp","module=xmsocp")</f>
        <v>module=xmsocp</v>
      </c>
    </row>
    <row r="2230" spans="1:7" ht="30" customHeight="1">
      <c r="A2230" s="3" t="s">
        <v>2954</v>
      </c>
      <c r="B2230" s="3" t="s">
        <v>2</v>
      </c>
      <c r="C2230" s="3" t="s">
        <v>7145</v>
      </c>
      <c r="D2230" s="3" t="s">
        <v>8516</v>
      </c>
      <c r="E2230" s="12" t="s">
        <v>10725</v>
      </c>
      <c r="F2230" s="6" t="str">
        <f t="shared" si="119"/>
        <v>module=msocp</v>
      </c>
      <c r="G2230" s="6" t="str">
        <f t="shared" si="120"/>
        <v>module=xmsocp</v>
      </c>
    </row>
    <row r="2231" spans="1:7" ht="30" customHeight="1">
      <c r="A2231" s="3" t="s">
        <v>2954</v>
      </c>
      <c r="B2231" s="3" t="s">
        <v>2</v>
      </c>
      <c r="C2231" s="3" t="s">
        <v>7146</v>
      </c>
      <c r="D2231" s="3" t="s">
        <v>8517</v>
      </c>
      <c r="E2231" s="12" t="s">
        <v>10726</v>
      </c>
      <c r="F2231" s="6" t="str">
        <f t="shared" si="119"/>
        <v>module=msocp</v>
      </c>
      <c r="G2231" s="6" t="str">
        <f t="shared" si="120"/>
        <v>module=xmsocp</v>
      </c>
    </row>
    <row r="2232" spans="1:7" ht="30" customHeight="1">
      <c r="A2232" s="3" t="s">
        <v>2954</v>
      </c>
      <c r="B2232" s="3" t="s">
        <v>2</v>
      </c>
      <c r="C2232" s="3" t="s">
        <v>7147</v>
      </c>
      <c r="D2232" s="3" t="s">
        <v>8518</v>
      </c>
      <c r="E2232" s="12" t="s">
        <v>10727</v>
      </c>
      <c r="F2232" s="6" t="str">
        <f t="shared" si="119"/>
        <v>module=msocp</v>
      </c>
      <c r="G2232" s="6" t="str">
        <f t="shared" si="120"/>
        <v>module=xmsocp</v>
      </c>
    </row>
    <row r="2233" spans="1:7" ht="30" customHeight="1">
      <c r="A2233" s="3" t="s">
        <v>2954</v>
      </c>
      <c r="B2233" s="3" t="s">
        <v>2</v>
      </c>
      <c r="C2233" s="3" t="s">
        <v>7148</v>
      </c>
      <c r="D2233" s="3" t="s">
        <v>8519</v>
      </c>
      <c r="E2233" s="12" t="s">
        <v>10728</v>
      </c>
      <c r="F2233" s="6" t="str">
        <f t="shared" si="119"/>
        <v>module=msocp</v>
      </c>
      <c r="G2233" s="6" t="str">
        <f t="shared" si="120"/>
        <v>module=xmsocp</v>
      </c>
    </row>
    <row r="2234" spans="1:7" ht="30" customHeight="1">
      <c r="A2234" s="3" t="s">
        <v>2954</v>
      </c>
      <c r="B2234" s="3" t="s">
        <v>2</v>
      </c>
      <c r="C2234" s="3" t="s">
        <v>7149</v>
      </c>
      <c r="D2234" s="3" t="s">
        <v>8520</v>
      </c>
      <c r="E2234" s="12" t="s">
        <v>10729</v>
      </c>
      <c r="F2234" s="6" t="str">
        <f t="shared" si="119"/>
        <v>module=msocp</v>
      </c>
      <c r="G2234" s="6" t="str">
        <f t="shared" si="120"/>
        <v>module=xmsocp</v>
      </c>
    </row>
    <row r="2235" spans="1:7" ht="30" customHeight="1">
      <c r="A2235" s="3" t="s">
        <v>2954</v>
      </c>
      <c r="B2235" s="3" t="s">
        <v>2</v>
      </c>
      <c r="C2235" s="3" t="s">
        <v>7150</v>
      </c>
      <c r="D2235" s="3" t="s">
        <v>8521</v>
      </c>
      <c r="E2235" s="12" t="s">
        <v>10730</v>
      </c>
      <c r="F2235" s="6" t="str">
        <f t="shared" si="119"/>
        <v>module=msocp</v>
      </c>
      <c r="G2235" s="6" t="str">
        <f t="shared" si="120"/>
        <v>module=xmsocp</v>
      </c>
    </row>
    <row r="2236" spans="1:7" ht="30" customHeight="1">
      <c r="A2236" s="3" t="s">
        <v>2954</v>
      </c>
      <c r="B2236" s="3" t="s">
        <v>2</v>
      </c>
      <c r="C2236" s="3" t="s">
        <v>7151</v>
      </c>
      <c r="D2236" s="3" t="s">
        <v>8522</v>
      </c>
      <c r="E2236" s="12" t="s">
        <v>10731</v>
      </c>
      <c r="F2236" s="6" t="str">
        <f t="shared" si="119"/>
        <v>module=msocp</v>
      </c>
      <c r="G2236" s="6" t="str">
        <f t="shared" si="120"/>
        <v>module=xmsocp</v>
      </c>
    </row>
    <row r="2237" spans="1:7" ht="30" customHeight="1">
      <c r="A2237" s="3" t="s">
        <v>2954</v>
      </c>
      <c r="B2237" s="3" t="s">
        <v>2</v>
      </c>
      <c r="C2237" s="3" t="s">
        <v>7152</v>
      </c>
      <c r="D2237" s="3" t="s">
        <v>8523</v>
      </c>
      <c r="E2237" s="12" t="s">
        <v>10732</v>
      </c>
      <c r="F2237" s="6" t="str">
        <f t="shared" si="119"/>
        <v>module=msocp</v>
      </c>
      <c r="G2237" s="6" t="str">
        <f t="shared" si="120"/>
        <v>module=xmsocp</v>
      </c>
    </row>
    <row r="2238" spans="1:7" ht="30" customHeight="1">
      <c r="A2238" s="3" t="s">
        <v>2954</v>
      </c>
      <c r="B2238" s="3" t="s">
        <v>2</v>
      </c>
      <c r="C2238" s="3" t="s">
        <v>7153</v>
      </c>
      <c r="D2238" s="3" t="s">
        <v>8524</v>
      </c>
      <c r="E2238" s="12" t="s">
        <v>10733</v>
      </c>
      <c r="F2238" s="6" t="str">
        <f t="shared" si="119"/>
        <v>module=msocp</v>
      </c>
      <c r="G2238" s="6" t="str">
        <f t="shared" si="120"/>
        <v>module=xmsocp</v>
      </c>
    </row>
    <row r="2239" spans="1:7" ht="30" customHeight="1">
      <c r="A2239" s="3" t="s">
        <v>2954</v>
      </c>
      <c r="B2239" s="3" t="s">
        <v>2</v>
      </c>
      <c r="C2239" s="3" t="s">
        <v>7154</v>
      </c>
      <c r="D2239" s="3" t="s">
        <v>8525</v>
      </c>
      <c r="E2239" s="12" t="s">
        <v>10734</v>
      </c>
      <c r="F2239" s="6" t="str">
        <f t="shared" si="119"/>
        <v>module=msocp</v>
      </c>
      <c r="G2239" s="6" t="str">
        <f t="shared" si="120"/>
        <v>module=xmsocp</v>
      </c>
    </row>
    <row r="2240" spans="1:7" ht="30" customHeight="1">
      <c r="A2240" s="3" t="s">
        <v>2954</v>
      </c>
      <c r="B2240" s="3" t="s">
        <v>2</v>
      </c>
      <c r="C2240" s="3" t="s">
        <v>7155</v>
      </c>
      <c r="D2240" s="3" t="s">
        <v>8526</v>
      </c>
      <c r="E2240" s="12" t="s">
        <v>10735</v>
      </c>
      <c r="F2240" s="6" t="str">
        <f t="shared" si="119"/>
        <v>module=msocp</v>
      </c>
      <c r="G2240" s="6" t="str">
        <f t="shared" si="120"/>
        <v>module=xmsocp</v>
      </c>
    </row>
    <row r="2241" spans="1:7" ht="30" customHeight="1">
      <c r="A2241" s="3" t="s">
        <v>2954</v>
      </c>
      <c r="B2241" s="3" t="s">
        <v>2</v>
      </c>
      <c r="C2241" s="3" t="s">
        <v>7156</v>
      </c>
      <c r="D2241" s="3" t="s">
        <v>8527</v>
      </c>
      <c r="E2241" s="12" t="s">
        <v>10736</v>
      </c>
      <c r="F2241" s="6" t="str">
        <f t="shared" si="119"/>
        <v>module=msocp</v>
      </c>
      <c r="G2241" s="6" t="str">
        <f t="shared" si="120"/>
        <v>module=xmsocp</v>
      </c>
    </row>
    <row r="2242" spans="1:7" ht="30" customHeight="1">
      <c r="A2242" s="3" t="s">
        <v>2954</v>
      </c>
      <c r="B2242" s="3" t="s">
        <v>2</v>
      </c>
      <c r="C2242" s="3" t="s">
        <v>7157</v>
      </c>
      <c r="D2242" s="3" t="s">
        <v>8528</v>
      </c>
      <c r="E2242" s="12" t="s">
        <v>10737</v>
      </c>
      <c r="F2242" s="6" t="str">
        <f t="shared" si="119"/>
        <v>module=msocp</v>
      </c>
      <c r="G2242" s="6" t="str">
        <f t="shared" si="120"/>
        <v>module=xmsocp</v>
      </c>
    </row>
    <row r="2243" spans="1:7" ht="30" customHeight="1">
      <c r="A2243" s="3" t="s">
        <v>2954</v>
      </c>
      <c r="B2243" s="3" t="s">
        <v>2</v>
      </c>
      <c r="C2243" s="3" t="s">
        <v>7158</v>
      </c>
      <c r="D2243" s="3" t="s">
        <v>8529</v>
      </c>
      <c r="E2243" s="12" t="s">
        <v>10738</v>
      </c>
      <c r="F2243" s="6" t="str">
        <f t="shared" si="119"/>
        <v>module=msocp</v>
      </c>
      <c r="G2243" s="6" t="str">
        <f t="shared" si="120"/>
        <v>module=xmsocp</v>
      </c>
    </row>
    <row r="2244" spans="1:7" ht="30" customHeight="1">
      <c r="A2244" s="3" t="s">
        <v>2954</v>
      </c>
      <c r="B2244" s="3" t="s">
        <v>2</v>
      </c>
      <c r="C2244" s="3" t="s">
        <v>7159</v>
      </c>
      <c r="D2244" s="3" t="s">
        <v>8530</v>
      </c>
      <c r="E2244" s="12" t="s">
        <v>10739</v>
      </c>
      <c r="F2244" s="6" t="str">
        <f t="shared" si="119"/>
        <v>module=msocp</v>
      </c>
      <c r="G2244" s="6" t="str">
        <f t="shared" si="120"/>
        <v>module=xmsocp</v>
      </c>
    </row>
    <row r="2245" spans="1:7" ht="30" customHeight="1">
      <c r="A2245" s="3" t="s">
        <v>2954</v>
      </c>
      <c r="B2245" s="3" t="s">
        <v>2</v>
      </c>
      <c r="C2245" s="3" t="s">
        <v>7160</v>
      </c>
      <c r="D2245" s="3" t="s">
        <v>8531</v>
      </c>
      <c r="E2245" s="12" t="s">
        <v>10740</v>
      </c>
      <c r="F2245" s="6" t="str">
        <f t="shared" si="119"/>
        <v>module=msocp</v>
      </c>
      <c r="G2245" s="6" t="str">
        <f t="shared" si="120"/>
        <v>module=xmsocp</v>
      </c>
    </row>
    <row r="2246" spans="1:7" ht="30" customHeight="1">
      <c r="A2246" s="3" t="s">
        <v>2954</v>
      </c>
      <c r="B2246" s="3" t="s">
        <v>2</v>
      </c>
      <c r="C2246" s="3" t="s">
        <v>7161</v>
      </c>
      <c r="D2246" s="3" t="s">
        <v>8532</v>
      </c>
      <c r="E2246" s="12" t="s">
        <v>10741</v>
      </c>
      <c r="F2246" s="6" t="str">
        <f t="shared" si="119"/>
        <v>module=msocp</v>
      </c>
      <c r="G2246" s="6" t="str">
        <f t="shared" si="120"/>
        <v>module=xmsocp</v>
      </c>
    </row>
    <row r="2247" spans="1:7" ht="30" customHeight="1">
      <c r="A2247" s="3" t="s">
        <v>2954</v>
      </c>
      <c r="B2247" s="3" t="s">
        <v>2</v>
      </c>
      <c r="C2247" s="3" t="s">
        <v>7162</v>
      </c>
      <c r="D2247" s="3" t="s">
        <v>8533</v>
      </c>
      <c r="E2247" s="12" t="s">
        <v>10742</v>
      </c>
      <c r="F2247" s="6" t="str">
        <f t="shared" si="119"/>
        <v>module=msocp</v>
      </c>
      <c r="G2247" s="6" t="str">
        <f t="shared" si="120"/>
        <v>module=xmsocp</v>
      </c>
    </row>
    <row r="2248" spans="1:7" ht="30" customHeight="1">
      <c r="A2248" s="3" t="s">
        <v>2954</v>
      </c>
      <c r="B2248" s="3" t="s">
        <v>2</v>
      </c>
      <c r="C2248" s="3" t="s">
        <v>7163</v>
      </c>
      <c r="D2248" s="3" t="s">
        <v>8534</v>
      </c>
      <c r="E2248" s="12" t="s">
        <v>10743</v>
      </c>
      <c r="F2248" s="6" t="str">
        <f t="shared" si="119"/>
        <v>module=msocp</v>
      </c>
      <c r="G2248" s="6" t="str">
        <f t="shared" si="120"/>
        <v>module=xmsocp</v>
      </c>
    </row>
    <row r="2249" spans="1:7" ht="30" customHeight="1">
      <c r="A2249" s="3" t="s">
        <v>2954</v>
      </c>
      <c r="B2249" s="3" t="s">
        <v>2</v>
      </c>
      <c r="C2249" s="3" t="s">
        <v>7164</v>
      </c>
      <c r="D2249" s="3" t="s">
        <v>8535</v>
      </c>
      <c r="E2249" s="12" t="s">
        <v>10744</v>
      </c>
      <c r="F2249" s="6" t="str">
        <f t="shared" si="119"/>
        <v>module=msocp</v>
      </c>
      <c r="G2249" s="6" t="str">
        <f t="shared" si="120"/>
        <v>module=xmsocp</v>
      </c>
    </row>
    <row r="2250" spans="1:7" ht="30" customHeight="1">
      <c r="A2250" s="3" t="s">
        <v>2954</v>
      </c>
      <c r="B2250" s="3" t="s">
        <v>2</v>
      </c>
      <c r="C2250" s="3" t="s">
        <v>7165</v>
      </c>
      <c r="D2250" s="3" t="s">
        <v>8536</v>
      </c>
      <c r="E2250" s="12" t="s">
        <v>10745</v>
      </c>
      <c r="F2250" s="6" t="str">
        <f t="shared" si="119"/>
        <v>module=msocp</v>
      </c>
      <c r="G2250" s="6" t="str">
        <f t="shared" si="120"/>
        <v>module=xmsocp</v>
      </c>
    </row>
    <row r="2251" spans="1:7" ht="30" customHeight="1">
      <c r="A2251" s="3" t="s">
        <v>2954</v>
      </c>
      <c r="B2251" s="3" t="s">
        <v>2</v>
      </c>
      <c r="C2251" s="3" t="s">
        <v>7166</v>
      </c>
      <c r="D2251" s="3" t="s">
        <v>8537</v>
      </c>
      <c r="E2251" s="12" t="s">
        <v>10746</v>
      </c>
      <c r="F2251" s="6" t="str">
        <f t="shared" si="119"/>
        <v>module=msocp</v>
      </c>
      <c r="G2251" s="6" t="str">
        <f t="shared" si="120"/>
        <v>module=xmsocp</v>
      </c>
    </row>
    <row r="2252" spans="1:7" ht="30" customHeight="1">
      <c r="A2252" s="3" t="s">
        <v>2954</v>
      </c>
      <c r="B2252" s="3" t="s">
        <v>2</v>
      </c>
      <c r="C2252" s="3" t="s">
        <v>7167</v>
      </c>
      <c r="D2252" s="3" t="s">
        <v>8538</v>
      </c>
      <c r="E2252" s="12" t="s">
        <v>10747</v>
      </c>
      <c r="F2252" s="6" t="str">
        <f t="shared" si="119"/>
        <v>module=msocp</v>
      </c>
      <c r="G2252" s="6" t="str">
        <f t="shared" si="120"/>
        <v>module=xmsocp</v>
      </c>
    </row>
    <row r="2253" spans="1:7" ht="30" customHeight="1">
      <c r="A2253" s="3" t="s">
        <v>4917</v>
      </c>
      <c r="B2253" s="3" t="s">
        <v>2</v>
      </c>
      <c r="C2253" s="3" t="s">
        <v>7168</v>
      </c>
      <c r="D2253" s="3" t="s">
        <v>8539</v>
      </c>
      <c r="E2253" s="12" t="s">
        <v>10748</v>
      </c>
      <c r="F2253" s="6" t="str">
        <f>HYPERLINK("http://www.ssc.wisc.edu/wlsresearch/documentation/waves/?wave=wls92&amp;module=minfo","module=minfo")</f>
        <v>module=minfo</v>
      </c>
      <c r="G2253" s="6" t="str">
        <f>HYPERLINK("http://www.ssc.wisc.edu/wlsresearch/documentation/waves/?wave=wls94&amp;module=xminfo","module=xminfo")</f>
        <v>module=xminfo</v>
      </c>
    </row>
    <row r="2254" spans="1:7" ht="30" customHeight="1">
      <c r="A2254" s="3" t="s">
        <v>4917</v>
      </c>
      <c r="B2254" s="3" t="s">
        <v>2</v>
      </c>
      <c r="C2254" s="3" t="s">
        <v>7169</v>
      </c>
      <c r="D2254" s="3" t="s">
        <v>8540</v>
      </c>
      <c r="E2254" s="12" t="s">
        <v>10749</v>
      </c>
      <c r="F2254" s="6" t="str">
        <f>HYPERLINK("http://www.ssc.wisc.edu/wlsresearch/documentation/waves/?wave=wls92&amp;module=minfo","module=minfo")</f>
        <v>module=minfo</v>
      </c>
      <c r="G2254" s="6" t="str">
        <f>HYPERLINK("http://www.ssc.wisc.edu/wlsresearch/documentation/waves/?wave=wls94&amp;module=xminfo","module=xminfo")</f>
        <v>module=xminfo</v>
      </c>
    </row>
    <row r="2255" spans="1:7" ht="30" customHeight="1">
      <c r="A2255" s="3" t="s">
        <v>2816</v>
      </c>
      <c r="B2255" s="3" t="s">
        <v>4</v>
      </c>
      <c r="C2255" s="3" t="s">
        <v>7170</v>
      </c>
      <c r="D2255" s="3" t="s">
        <v>7170</v>
      </c>
      <c r="E2255" s="12" t="s">
        <v>9105</v>
      </c>
      <c r="F2255" s="3" t="s">
        <v>114</v>
      </c>
      <c r="G2255" s="6" t="str">
        <f t="shared" ref="G2255:G2286" si="121">HYPERLINK("http://www.ssc.wisc.edu/wlsresearch/documentation/waves/?wave=wls94&amp;module=xempl","module=xempl")</f>
        <v>module=xempl</v>
      </c>
    </row>
    <row r="2256" spans="1:7" ht="30" customHeight="1">
      <c r="A2256" s="3" t="s">
        <v>2816</v>
      </c>
      <c r="B2256" s="3" t="s">
        <v>4</v>
      </c>
      <c r="C2256" s="3" t="s">
        <v>7171</v>
      </c>
      <c r="D2256" s="3" t="s">
        <v>7171</v>
      </c>
      <c r="E2256" s="12" t="s">
        <v>10750</v>
      </c>
      <c r="F2256" s="3" t="s">
        <v>114</v>
      </c>
      <c r="G2256" s="6" t="str">
        <f t="shared" si="121"/>
        <v>module=xempl</v>
      </c>
    </row>
    <row r="2257" spans="1:7" ht="30" customHeight="1">
      <c r="A2257" s="3" t="s">
        <v>2816</v>
      </c>
      <c r="B2257" s="3" t="s">
        <v>4</v>
      </c>
      <c r="C2257" s="3" t="s">
        <v>7172</v>
      </c>
      <c r="D2257" s="3" t="s">
        <v>7172</v>
      </c>
      <c r="E2257" s="12" t="s">
        <v>10751</v>
      </c>
      <c r="F2257" s="3" t="s">
        <v>114</v>
      </c>
      <c r="G2257" s="6" t="str">
        <f t="shared" si="121"/>
        <v>module=xempl</v>
      </c>
    </row>
    <row r="2258" spans="1:7" ht="30" customHeight="1">
      <c r="A2258" s="3" t="s">
        <v>2816</v>
      </c>
      <c r="B2258" s="3" t="s">
        <v>4</v>
      </c>
      <c r="C2258" s="3" t="s">
        <v>7173</v>
      </c>
      <c r="D2258" s="3" t="s">
        <v>7173</v>
      </c>
      <c r="E2258" s="12" t="s">
        <v>10752</v>
      </c>
      <c r="F2258" s="3" t="s">
        <v>114</v>
      </c>
      <c r="G2258" s="6" t="str">
        <f t="shared" si="121"/>
        <v>module=xempl</v>
      </c>
    </row>
    <row r="2259" spans="1:7" ht="30" customHeight="1">
      <c r="A2259" s="3" t="s">
        <v>2816</v>
      </c>
      <c r="B2259" s="3" t="s">
        <v>4</v>
      </c>
      <c r="C2259" s="3" t="s">
        <v>7174</v>
      </c>
      <c r="D2259" s="3" t="s">
        <v>7174</v>
      </c>
      <c r="E2259" s="12" t="s">
        <v>10753</v>
      </c>
      <c r="F2259" s="3" t="s">
        <v>114</v>
      </c>
      <c r="G2259" s="6" t="str">
        <f t="shared" si="121"/>
        <v>module=xempl</v>
      </c>
    </row>
    <row r="2260" spans="1:7" ht="30" customHeight="1">
      <c r="A2260" s="3" t="s">
        <v>2816</v>
      </c>
      <c r="B2260" s="3" t="s">
        <v>4</v>
      </c>
      <c r="C2260" s="3" t="s">
        <v>7175</v>
      </c>
      <c r="D2260" s="3" t="s">
        <v>7175</v>
      </c>
      <c r="E2260" s="12" t="s">
        <v>10754</v>
      </c>
      <c r="F2260" s="3" t="s">
        <v>114</v>
      </c>
      <c r="G2260" s="6" t="str">
        <f t="shared" si="121"/>
        <v>module=xempl</v>
      </c>
    </row>
    <row r="2261" spans="1:7" ht="30" customHeight="1">
      <c r="A2261" s="3" t="s">
        <v>2816</v>
      </c>
      <c r="B2261" s="3" t="s">
        <v>4</v>
      </c>
      <c r="C2261" s="3" t="s">
        <v>7176</v>
      </c>
      <c r="D2261" s="3" t="s">
        <v>7176</v>
      </c>
      <c r="E2261" s="12" t="s">
        <v>10755</v>
      </c>
      <c r="F2261" s="3" t="s">
        <v>114</v>
      </c>
      <c r="G2261" s="6" t="str">
        <f t="shared" si="121"/>
        <v>module=xempl</v>
      </c>
    </row>
    <row r="2262" spans="1:7" ht="30" customHeight="1">
      <c r="A2262" s="3" t="s">
        <v>2816</v>
      </c>
      <c r="B2262" s="3" t="s">
        <v>4</v>
      </c>
      <c r="C2262" s="3" t="s">
        <v>7177</v>
      </c>
      <c r="D2262" s="3" t="s">
        <v>7177</v>
      </c>
      <c r="E2262" s="12" t="s">
        <v>10756</v>
      </c>
      <c r="F2262" s="3" t="s">
        <v>114</v>
      </c>
      <c r="G2262" s="6" t="str">
        <f t="shared" si="121"/>
        <v>module=xempl</v>
      </c>
    </row>
    <row r="2263" spans="1:7" ht="30" customHeight="1">
      <c r="A2263" s="3" t="s">
        <v>2816</v>
      </c>
      <c r="B2263" s="3" t="s">
        <v>4</v>
      </c>
      <c r="C2263" s="3" t="s">
        <v>7178</v>
      </c>
      <c r="D2263" s="3" t="s">
        <v>7178</v>
      </c>
      <c r="E2263" s="12" t="s">
        <v>10757</v>
      </c>
      <c r="F2263" s="3" t="s">
        <v>114</v>
      </c>
      <c r="G2263" s="6" t="str">
        <f t="shared" si="121"/>
        <v>module=xempl</v>
      </c>
    </row>
    <row r="2264" spans="1:7" ht="30" customHeight="1">
      <c r="A2264" s="3" t="s">
        <v>2816</v>
      </c>
      <c r="B2264" s="3" t="s">
        <v>4</v>
      </c>
      <c r="C2264" s="3" t="s">
        <v>7179</v>
      </c>
      <c r="D2264" s="3" t="s">
        <v>7179</v>
      </c>
      <c r="E2264" s="12" t="s">
        <v>10758</v>
      </c>
      <c r="F2264" s="3" t="s">
        <v>114</v>
      </c>
      <c r="G2264" s="6" t="str">
        <f t="shared" si="121"/>
        <v>module=xempl</v>
      </c>
    </row>
    <row r="2265" spans="1:7" ht="30" customHeight="1">
      <c r="A2265" s="3" t="s">
        <v>2816</v>
      </c>
      <c r="B2265" s="3" t="s">
        <v>4</v>
      </c>
      <c r="C2265" s="3" t="s">
        <v>7180</v>
      </c>
      <c r="D2265" s="3" t="s">
        <v>7180</v>
      </c>
      <c r="E2265" s="12" t="s">
        <v>10759</v>
      </c>
      <c r="F2265" s="3" t="s">
        <v>114</v>
      </c>
      <c r="G2265" s="6" t="str">
        <f t="shared" si="121"/>
        <v>module=xempl</v>
      </c>
    </row>
    <row r="2266" spans="1:7" ht="30" customHeight="1">
      <c r="A2266" s="3" t="s">
        <v>2816</v>
      </c>
      <c r="B2266" s="3" t="s">
        <v>4</v>
      </c>
      <c r="C2266" s="3" t="s">
        <v>7181</v>
      </c>
      <c r="D2266" s="3" t="s">
        <v>7181</v>
      </c>
      <c r="E2266" s="12" t="s">
        <v>10760</v>
      </c>
      <c r="F2266" s="3" t="s">
        <v>114</v>
      </c>
      <c r="G2266" s="6" t="str">
        <f t="shared" si="121"/>
        <v>module=xempl</v>
      </c>
    </row>
    <row r="2267" spans="1:7" ht="30" customHeight="1">
      <c r="A2267" s="3" t="s">
        <v>2816</v>
      </c>
      <c r="B2267" s="3" t="s">
        <v>4</v>
      </c>
      <c r="C2267" s="3" t="s">
        <v>7182</v>
      </c>
      <c r="D2267" s="3" t="s">
        <v>7182</v>
      </c>
      <c r="E2267" s="12" t="s">
        <v>10761</v>
      </c>
      <c r="F2267" s="3" t="s">
        <v>114</v>
      </c>
      <c r="G2267" s="6" t="str">
        <f t="shared" si="121"/>
        <v>module=xempl</v>
      </c>
    </row>
    <row r="2268" spans="1:7" ht="30" customHeight="1">
      <c r="A2268" s="3" t="s">
        <v>2816</v>
      </c>
      <c r="B2268" s="3" t="s">
        <v>4</v>
      </c>
      <c r="C2268" s="3" t="s">
        <v>7183</v>
      </c>
      <c r="D2268" s="3" t="s">
        <v>7183</v>
      </c>
      <c r="E2268" s="12" t="s">
        <v>10762</v>
      </c>
      <c r="F2268" s="3" t="s">
        <v>114</v>
      </c>
      <c r="G2268" s="6" t="str">
        <f t="shared" si="121"/>
        <v>module=xempl</v>
      </c>
    </row>
    <row r="2269" spans="1:7" ht="30" customHeight="1">
      <c r="A2269" s="3" t="s">
        <v>2816</v>
      </c>
      <c r="B2269" s="3" t="s">
        <v>4</v>
      </c>
      <c r="C2269" s="3" t="s">
        <v>7184</v>
      </c>
      <c r="D2269" s="3" t="s">
        <v>7184</v>
      </c>
      <c r="E2269" s="12" t="s">
        <v>10763</v>
      </c>
      <c r="F2269" s="3" t="s">
        <v>114</v>
      </c>
      <c r="G2269" s="6" t="str">
        <f t="shared" si="121"/>
        <v>module=xempl</v>
      </c>
    </row>
    <row r="2270" spans="1:7" ht="30" customHeight="1">
      <c r="A2270" s="3" t="s">
        <v>2816</v>
      </c>
      <c r="B2270" s="3" t="s">
        <v>4</v>
      </c>
      <c r="C2270" s="3" t="s">
        <v>7185</v>
      </c>
      <c r="D2270" s="3" t="s">
        <v>7185</v>
      </c>
      <c r="E2270" s="12" t="s">
        <v>10764</v>
      </c>
      <c r="F2270" s="3" t="s">
        <v>114</v>
      </c>
      <c r="G2270" s="6" t="str">
        <f t="shared" si="121"/>
        <v>module=xempl</v>
      </c>
    </row>
    <row r="2271" spans="1:7" ht="30" customHeight="1">
      <c r="A2271" s="3" t="s">
        <v>2816</v>
      </c>
      <c r="B2271" s="3" t="s">
        <v>4</v>
      </c>
      <c r="C2271" s="3" t="s">
        <v>7186</v>
      </c>
      <c r="D2271" s="3" t="s">
        <v>7186</v>
      </c>
      <c r="E2271" s="12" t="s">
        <v>10765</v>
      </c>
      <c r="F2271" s="3" t="s">
        <v>114</v>
      </c>
      <c r="G2271" s="6" t="str">
        <f t="shared" si="121"/>
        <v>module=xempl</v>
      </c>
    </row>
    <row r="2272" spans="1:7" ht="30" customHeight="1">
      <c r="A2272" s="3" t="s">
        <v>2816</v>
      </c>
      <c r="B2272" s="3" t="s">
        <v>4</v>
      </c>
      <c r="C2272" s="3" t="s">
        <v>7187</v>
      </c>
      <c r="D2272" s="3" t="s">
        <v>7187</v>
      </c>
      <c r="E2272" s="12" t="s">
        <v>10766</v>
      </c>
      <c r="F2272" s="3" t="s">
        <v>114</v>
      </c>
      <c r="G2272" s="6" t="str">
        <f t="shared" si="121"/>
        <v>module=xempl</v>
      </c>
    </row>
    <row r="2273" spans="1:7" ht="30" customHeight="1">
      <c r="A2273" s="3" t="s">
        <v>2816</v>
      </c>
      <c r="B2273" s="3" t="s">
        <v>4</v>
      </c>
      <c r="C2273" s="3" t="s">
        <v>7188</v>
      </c>
      <c r="D2273" s="3" t="s">
        <v>7188</v>
      </c>
      <c r="E2273" s="12" t="s">
        <v>10767</v>
      </c>
      <c r="F2273" s="3" t="s">
        <v>114</v>
      </c>
      <c r="G2273" s="6" t="str">
        <f t="shared" si="121"/>
        <v>module=xempl</v>
      </c>
    </row>
    <row r="2274" spans="1:7" ht="30" customHeight="1">
      <c r="A2274" s="3" t="s">
        <v>2816</v>
      </c>
      <c r="B2274" s="3" t="s">
        <v>4</v>
      </c>
      <c r="C2274" s="3" t="s">
        <v>7189</v>
      </c>
      <c r="D2274" s="3" t="s">
        <v>7189</v>
      </c>
      <c r="E2274" s="12" t="s">
        <v>10768</v>
      </c>
      <c r="F2274" s="3" t="s">
        <v>114</v>
      </c>
      <c r="G2274" s="6" t="str">
        <f t="shared" si="121"/>
        <v>module=xempl</v>
      </c>
    </row>
    <row r="2275" spans="1:7" ht="30" customHeight="1">
      <c r="A2275" s="3" t="s">
        <v>2816</v>
      </c>
      <c r="B2275" s="3" t="s">
        <v>4</v>
      </c>
      <c r="C2275" s="3" t="s">
        <v>7190</v>
      </c>
      <c r="D2275" s="3" t="s">
        <v>7190</v>
      </c>
      <c r="E2275" s="12" t="s">
        <v>10769</v>
      </c>
      <c r="F2275" s="3" t="s">
        <v>114</v>
      </c>
      <c r="G2275" s="6" t="str">
        <f t="shared" si="121"/>
        <v>module=xempl</v>
      </c>
    </row>
    <row r="2276" spans="1:7" ht="30" customHeight="1">
      <c r="A2276" s="3" t="s">
        <v>2816</v>
      </c>
      <c r="B2276" s="3" t="s">
        <v>4</v>
      </c>
      <c r="C2276" s="3" t="s">
        <v>7191</v>
      </c>
      <c r="D2276" s="3" t="s">
        <v>7191</v>
      </c>
      <c r="E2276" s="12" t="s">
        <v>10770</v>
      </c>
      <c r="F2276" s="3" t="s">
        <v>114</v>
      </c>
      <c r="G2276" s="6" t="str">
        <f t="shared" si="121"/>
        <v>module=xempl</v>
      </c>
    </row>
    <row r="2277" spans="1:7" ht="30" customHeight="1">
      <c r="A2277" s="3" t="s">
        <v>2816</v>
      </c>
      <c r="B2277" s="3" t="s">
        <v>4</v>
      </c>
      <c r="C2277" s="3" t="s">
        <v>7192</v>
      </c>
      <c r="D2277" s="3" t="s">
        <v>7192</v>
      </c>
      <c r="E2277" s="12" t="s">
        <v>10771</v>
      </c>
      <c r="F2277" s="3" t="s">
        <v>114</v>
      </c>
      <c r="G2277" s="6" t="str">
        <f t="shared" si="121"/>
        <v>module=xempl</v>
      </c>
    </row>
    <row r="2278" spans="1:7" ht="30" customHeight="1">
      <c r="A2278" s="3" t="s">
        <v>2816</v>
      </c>
      <c r="B2278" s="3" t="s">
        <v>4</v>
      </c>
      <c r="C2278" s="3" t="s">
        <v>7193</v>
      </c>
      <c r="D2278" s="3" t="s">
        <v>7193</v>
      </c>
      <c r="E2278" s="12" t="s">
        <v>10772</v>
      </c>
      <c r="F2278" s="3" t="s">
        <v>114</v>
      </c>
      <c r="G2278" s="6" t="str">
        <f t="shared" si="121"/>
        <v>module=xempl</v>
      </c>
    </row>
    <row r="2279" spans="1:7" ht="30" customHeight="1">
      <c r="A2279" s="3" t="s">
        <v>2816</v>
      </c>
      <c r="B2279" s="3" t="s">
        <v>4</v>
      </c>
      <c r="C2279" s="3" t="s">
        <v>7194</v>
      </c>
      <c r="D2279" s="3" t="s">
        <v>7194</v>
      </c>
      <c r="E2279" s="12" t="s">
        <v>10773</v>
      </c>
      <c r="F2279" s="3" t="s">
        <v>114</v>
      </c>
      <c r="G2279" s="6" t="str">
        <f t="shared" si="121"/>
        <v>module=xempl</v>
      </c>
    </row>
    <row r="2280" spans="1:7" ht="30" customHeight="1">
      <c r="A2280" s="3" t="s">
        <v>2816</v>
      </c>
      <c r="B2280" s="3" t="s">
        <v>4</v>
      </c>
      <c r="C2280" s="3" t="s">
        <v>7195</v>
      </c>
      <c r="D2280" s="3" t="s">
        <v>7195</v>
      </c>
      <c r="E2280" s="12" t="s">
        <v>10774</v>
      </c>
      <c r="F2280" s="3" t="s">
        <v>114</v>
      </c>
      <c r="G2280" s="6" t="str">
        <f t="shared" si="121"/>
        <v>module=xempl</v>
      </c>
    </row>
    <row r="2281" spans="1:7" ht="30" customHeight="1">
      <c r="A2281" s="3" t="s">
        <v>2816</v>
      </c>
      <c r="B2281" s="3" t="s">
        <v>4</v>
      </c>
      <c r="C2281" s="3" t="s">
        <v>7196</v>
      </c>
      <c r="D2281" s="3" t="s">
        <v>7196</v>
      </c>
      <c r="E2281" s="12" t="s">
        <v>10775</v>
      </c>
      <c r="F2281" s="3" t="s">
        <v>114</v>
      </c>
      <c r="G2281" s="6" t="str">
        <f t="shared" si="121"/>
        <v>module=xempl</v>
      </c>
    </row>
    <row r="2282" spans="1:7" ht="30" customHeight="1">
      <c r="A2282" s="3" t="s">
        <v>2816</v>
      </c>
      <c r="B2282" s="3" t="s">
        <v>4</v>
      </c>
      <c r="C2282" s="3" t="s">
        <v>7197</v>
      </c>
      <c r="D2282" s="3" t="s">
        <v>7197</v>
      </c>
      <c r="E2282" s="12" t="s">
        <v>10776</v>
      </c>
      <c r="F2282" s="3" t="s">
        <v>114</v>
      </c>
      <c r="G2282" s="6" t="str">
        <f t="shared" si="121"/>
        <v>module=xempl</v>
      </c>
    </row>
    <row r="2283" spans="1:7" ht="30" customHeight="1">
      <c r="A2283" s="3" t="s">
        <v>2816</v>
      </c>
      <c r="B2283" s="3" t="s">
        <v>4</v>
      </c>
      <c r="C2283" s="3" t="s">
        <v>7198</v>
      </c>
      <c r="D2283" s="3" t="s">
        <v>7198</v>
      </c>
      <c r="E2283" s="12" t="s">
        <v>10777</v>
      </c>
      <c r="F2283" s="3" t="s">
        <v>114</v>
      </c>
      <c r="G2283" s="6" t="str">
        <f t="shared" si="121"/>
        <v>module=xempl</v>
      </c>
    </row>
    <row r="2284" spans="1:7" ht="30" customHeight="1">
      <c r="A2284" s="3" t="s">
        <v>2816</v>
      </c>
      <c r="B2284" s="3" t="s">
        <v>4</v>
      </c>
      <c r="C2284" s="3" t="s">
        <v>7199</v>
      </c>
      <c r="D2284" s="3" t="s">
        <v>7199</v>
      </c>
      <c r="E2284" s="12" t="s">
        <v>10778</v>
      </c>
      <c r="F2284" s="3" t="s">
        <v>114</v>
      </c>
      <c r="G2284" s="6" t="str">
        <f t="shared" si="121"/>
        <v>module=xempl</v>
      </c>
    </row>
    <row r="2285" spans="1:7" ht="30" customHeight="1">
      <c r="A2285" s="3" t="s">
        <v>2816</v>
      </c>
      <c r="B2285" s="3" t="s">
        <v>4</v>
      </c>
      <c r="C2285" s="3" t="s">
        <v>7200</v>
      </c>
      <c r="D2285" s="3" t="s">
        <v>7200</v>
      </c>
      <c r="E2285" s="12" t="s">
        <v>10779</v>
      </c>
      <c r="F2285" s="3" t="s">
        <v>114</v>
      </c>
      <c r="G2285" s="6" t="str">
        <f t="shared" si="121"/>
        <v>module=xempl</v>
      </c>
    </row>
    <row r="2286" spans="1:7" ht="30" customHeight="1">
      <c r="A2286" s="3" t="s">
        <v>2816</v>
      </c>
      <c r="B2286" s="3" t="s">
        <v>4</v>
      </c>
      <c r="C2286" s="3" t="s">
        <v>7201</v>
      </c>
      <c r="D2286" s="3" t="s">
        <v>7201</v>
      </c>
      <c r="E2286" s="12" t="s">
        <v>10780</v>
      </c>
      <c r="F2286" s="3" t="s">
        <v>114</v>
      </c>
      <c r="G2286" s="6" t="str">
        <f t="shared" si="121"/>
        <v>module=xempl</v>
      </c>
    </row>
    <row r="2287" spans="1:7" ht="30" customHeight="1">
      <c r="A2287" s="3" t="s">
        <v>2816</v>
      </c>
      <c r="B2287" s="3" t="s">
        <v>4</v>
      </c>
      <c r="C2287" s="3" t="s">
        <v>7202</v>
      </c>
      <c r="D2287" s="3" t="s">
        <v>7202</v>
      </c>
      <c r="E2287" s="12" t="s">
        <v>10781</v>
      </c>
      <c r="F2287" s="3" t="s">
        <v>114</v>
      </c>
      <c r="G2287" s="6" t="str">
        <f t="shared" ref="G2287:G2318" si="122">HYPERLINK("http://www.ssc.wisc.edu/wlsresearch/documentation/waves/?wave=wls94&amp;module=xempl","module=xempl")</f>
        <v>module=xempl</v>
      </c>
    </row>
    <row r="2288" spans="1:7" ht="30" customHeight="1">
      <c r="A2288" s="3" t="s">
        <v>2816</v>
      </c>
      <c r="B2288" s="3" t="s">
        <v>4</v>
      </c>
      <c r="C2288" s="3" t="s">
        <v>7203</v>
      </c>
      <c r="D2288" s="3" t="s">
        <v>7203</v>
      </c>
      <c r="E2288" s="12" t="s">
        <v>10782</v>
      </c>
      <c r="F2288" s="3" t="s">
        <v>114</v>
      </c>
      <c r="G2288" s="6" t="str">
        <f t="shared" si="122"/>
        <v>module=xempl</v>
      </c>
    </row>
    <row r="2289" spans="1:7" ht="30" customHeight="1">
      <c r="A2289" s="3" t="s">
        <v>2816</v>
      </c>
      <c r="B2289" s="3" t="s">
        <v>4</v>
      </c>
      <c r="C2289" s="3" t="s">
        <v>7204</v>
      </c>
      <c r="D2289" s="3" t="s">
        <v>7204</v>
      </c>
      <c r="E2289" s="12" t="s">
        <v>10783</v>
      </c>
      <c r="F2289" s="3" t="s">
        <v>114</v>
      </c>
      <c r="G2289" s="6" t="str">
        <f t="shared" si="122"/>
        <v>module=xempl</v>
      </c>
    </row>
    <row r="2290" spans="1:7" ht="30" customHeight="1">
      <c r="A2290" s="3" t="s">
        <v>2816</v>
      </c>
      <c r="B2290" s="3" t="s">
        <v>4</v>
      </c>
      <c r="C2290" s="3" t="s">
        <v>7205</v>
      </c>
      <c r="D2290" s="3" t="s">
        <v>7205</v>
      </c>
      <c r="E2290" s="12" t="s">
        <v>10784</v>
      </c>
      <c r="F2290" s="3" t="s">
        <v>114</v>
      </c>
      <c r="G2290" s="6" t="str">
        <f t="shared" si="122"/>
        <v>module=xempl</v>
      </c>
    </row>
    <row r="2291" spans="1:7" ht="30" customHeight="1">
      <c r="A2291" s="3" t="s">
        <v>2816</v>
      </c>
      <c r="B2291" s="3" t="s">
        <v>4</v>
      </c>
      <c r="C2291" s="3" t="s">
        <v>7206</v>
      </c>
      <c r="D2291" s="3" t="s">
        <v>7206</v>
      </c>
      <c r="E2291" s="12" t="s">
        <v>10785</v>
      </c>
      <c r="F2291" s="3" t="s">
        <v>114</v>
      </c>
      <c r="G2291" s="6" t="str">
        <f t="shared" si="122"/>
        <v>module=xempl</v>
      </c>
    </row>
    <row r="2292" spans="1:7" ht="30" customHeight="1">
      <c r="A2292" s="3" t="s">
        <v>2816</v>
      </c>
      <c r="B2292" s="3" t="s">
        <v>4</v>
      </c>
      <c r="C2292" s="3" t="s">
        <v>7207</v>
      </c>
      <c r="D2292" s="3" t="s">
        <v>7207</v>
      </c>
      <c r="E2292" s="12" t="s">
        <v>10786</v>
      </c>
      <c r="F2292" s="3" t="s">
        <v>114</v>
      </c>
      <c r="G2292" s="6" t="str">
        <f t="shared" si="122"/>
        <v>module=xempl</v>
      </c>
    </row>
    <row r="2293" spans="1:7" ht="30" customHeight="1">
      <c r="A2293" s="3" t="s">
        <v>2816</v>
      </c>
      <c r="B2293" s="3" t="s">
        <v>4</v>
      </c>
      <c r="C2293" s="3" t="s">
        <v>7208</v>
      </c>
      <c r="D2293" s="3" t="s">
        <v>7208</v>
      </c>
      <c r="E2293" s="12" t="s">
        <v>10787</v>
      </c>
      <c r="F2293" s="3" t="s">
        <v>114</v>
      </c>
      <c r="G2293" s="6" t="str">
        <f t="shared" si="122"/>
        <v>module=xempl</v>
      </c>
    </row>
    <row r="2294" spans="1:7" ht="30" customHeight="1">
      <c r="A2294" s="3" t="s">
        <v>2816</v>
      </c>
      <c r="B2294" s="3" t="s">
        <v>4</v>
      </c>
      <c r="C2294" s="3" t="s">
        <v>7209</v>
      </c>
      <c r="D2294" s="3" t="s">
        <v>7209</v>
      </c>
      <c r="E2294" s="12" t="s">
        <v>10788</v>
      </c>
      <c r="F2294" s="3" t="s">
        <v>114</v>
      </c>
      <c r="G2294" s="6" t="str">
        <f t="shared" si="122"/>
        <v>module=xempl</v>
      </c>
    </row>
    <row r="2295" spans="1:7" ht="30" customHeight="1">
      <c r="A2295" s="3" t="s">
        <v>2816</v>
      </c>
      <c r="B2295" s="3" t="s">
        <v>4</v>
      </c>
      <c r="C2295" s="3" t="s">
        <v>7210</v>
      </c>
      <c r="D2295" s="3" t="s">
        <v>7210</v>
      </c>
      <c r="E2295" s="12" t="s">
        <v>10789</v>
      </c>
      <c r="F2295" s="3" t="s">
        <v>114</v>
      </c>
      <c r="G2295" s="6" t="str">
        <f t="shared" si="122"/>
        <v>module=xempl</v>
      </c>
    </row>
    <row r="2296" spans="1:7" ht="30" customHeight="1">
      <c r="A2296" s="3" t="s">
        <v>2816</v>
      </c>
      <c r="B2296" s="3" t="s">
        <v>4</v>
      </c>
      <c r="C2296" s="3" t="s">
        <v>7211</v>
      </c>
      <c r="D2296" s="3" t="s">
        <v>7211</v>
      </c>
      <c r="E2296" s="12" t="s">
        <v>10790</v>
      </c>
      <c r="F2296" s="3" t="s">
        <v>114</v>
      </c>
      <c r="G2296" s="6" t="str">
        <f t="shared" si="122"/>
        <v>module=xempl</v>
      </c>
    </row>
    <row r="2297" spans="1:7" ht="30" customHeight="1">
      <c r="A2297" s="3" t="s">
        <v>2816</v>
      </c>
      <c r="B2297" s="3" t="s">
        <v>4</v>
      </c>
      <c r="C2297" s="3" t="s">
        <v>7212</v>
      </c>
      <c r="D2297" s="3" t="s">
        <v>7212</v>
      </c>
      <c r="E2297" s="12" t="s">
        <v>10791</v>
      </c>
      <c r="F2297" s="3" t="s">
        <v>114</v>
      </c>
      <c r="G2297" s="6" t="str">
        <f t="shared" si="122"/>
        <v>module=xempl</v>
      </c>
    </row>
    <row r="2298" spans="1:7" ht="30" customHeight="1">
      <c r="A2298" s="3" t="s">
        <v>2816</v>
      </c>
      <c r="B2298" s="3" t="s">
        <v>4</v>
      </c>
      <c r="C2298" s="3" t="s">
        <v>7213</v>
      </c>
      <c r="D2298" s="3" t="s">
        <v>7213</v>
      </c>
      <c r="E2298" s="12" t="s">
        <v>10792</v>
      </c>
      <c r="F2298" s="3" t="s">
        <v>114</v>
      </c>
      <c r="G2298" s="6" t="str">
        <f t="shared" si="122"/>
        <v>module=xempl</v>
      </c>
    </row>
    <row r="2299" spans="1:7" ht="30" customHeight="1">
      <c r="A2299" s="3" t="s">
        <v>2816</v>
      </c>
      <c r="B2299" s="3" t="s">
        <v>4</v>
      </c>
      <c r="C2299" s="3" t="s">
        <v>7214</v>
      </c>
      <c r="D2299" s="3" t="s">
        <v>7214</v>
      </c>
      <c r="E2299" s="12" t="s">
        <v>10793</v>
      </c>
      <c r="F2299" s="3" t="s">
        <v>114</v>
      </c>
      <c r="G2299" s="6" t="str">
        <f t="shared" si="122"/>
        <v>module=xempl</v>
      </c>
    </row>
    <row r="2300" spans="1:7" ht="30" customHeight="1">
      <c r="A2300" s="3" t="s">
        <v>2816</v>
      </c>
      <c r="B2300" s="3" t="s">
        <v>4</v>
      </c>
      <c r="C2300" s="3" t="s">
        <v>7215</v>
      </c>
      <c r="D2300" s="3" t="s">
        <v>7215</v>
      </c>
      <c r="E2300" s="12" t="s">
        <v>10794</v>
      </c>
      <c r="F2300" s="3" t="s">
        <v>114</v>
      </c>
      <c r="G2300" s="6" t="str">
        <f t="shared" si="122"/>
        <v>module=xempl</v>
      </c>
    </row>
    <row r="2301" spans="1:7" ht="30" customHeight="1">
      <c r="A2301" s="3" t="s">
        <v>2816</v>
      </c>
      <c r="B2301" s="3" t="s">
        <v>4</v>
      </c>
      <c r="C2301" s="3" t="s">
        <v>7216</v>
      </c>
      <c r="D2301" s="3" t="s">
        <v>7216</v>
      </c>
      <c r="E2301" s="12" t="s">
        <v>10795</v>
      </c>
      <c r="F2301" s="3" t="s">
        <v>114</v>
      </c>
      <c r="G2301" s="6" t="str">
        <f t="shared" si="122"/>
        <v>module=xempl</v>
      </c>
    </row>
    <row r="2302" spans="1:7" ht="30" customHeight="1">
      <c r="A2302" s="3" t="s">
        <v>2816</v>
      </c>
      <c r="B2302" s="3" t="s">
        <v>4</v>
      </c>
      <c r="C2302" s="3" t="s">
        <v>7217</v>
      </c>
      <c r="D2302" s="3" t="s">
        <v>7217</v>
      </c>
      <c r="E2302" s="12" t="s">
        <v>10796</v>
      </c>
      <c r="F2302" s="3" t="s">
        <v>114</v>
      </c>
      <c r="G2302" s="6" t="str">
        <f t="shared" si="122"/>
        <v>module=xempl</v>
      </c>
    </row>
    <row r="2303" spans="1:7" ht="30" customHeight="1">
      <c r="A2303" s="3" t="s">
        <v>2816</v>
      </c>
      <c r="B2303" s="3" t="s">
        <v>4</v>
      </c>
      <c r="C2303" s="3" t="s">
        <v>7218</v>
      </c>
      <c r="D2303" s="3" t="s">
        <v>7218</v>
      </c>
      <c r="E2303" s="12" t="s">
        <v>10797</v>
      </c>
      <c r="F2303" s="3" t="s">
        <v>114</v>
      </c>
      <c r="G2303" s="6" t="str">
        <f t="shared" si="122"/>
        <v>module=xempl</v>
      </c>
    </row>
    <row r="2304" spans="1:7" ht="30" customHeight="1">
      <c r="A2304" s="3" t="s">
        <v>2816</v>
      </c>
      <c r="B2304" s="3" t="s">
        <v>4</v>
      </c>
      <c r="C2304" s="3" t="s">
        <v>7219</v>
      </c>
      <c r="D2304" s="3" t="s">
        <v>7219</v>
      </c>
      <c r="E2304" s="12" t="s">
        <v>10798</v>
      </c>
      <c r="F2304" s="3" t="s">
        <v>114</v>
      </c>
      <c r="G2304" s="6" t="str">
        <f t="shared" si="122"/>
        <v>module=xempl</v>
      </c>
    </row>
    <row r="2305" spans="1:7" ht="30" customHeight="1">
      <c r="A2305" s="3" t="s">
        <v>2816</v>
      </c>
      <c r="B2305" s="3" t="s">
        <v>4</v>
      </c>
      <c r="C2305" s="3" t="s">
        <v>7220</v>
      </c>
      <c r="D2305" s="3" t="s">
        <v>7220</v>
      </c>
      <c r="E2305" s="12" t="s">
        <v>10799</v>
      </c>
      <c r="F2305" s="3" t="s">
        <v>114</v>
      </c>
      <c r="G2305" s="6" t="str">
        <f t="shared" si="122"/>
        <v>module=xempl</v>
      </c>
    </row>
    <row r="2306" spans="1:7" ht="30" customHeight="1">
      <c r="A2306" s="3" t="s">
        <v>2816</v>
      </c>
      <c r="B2306" s="3" t="s">
        <v>4</v>
      </c>
      <c r="C2306" s="3" t="s">
        <v>7221</v>
      </c>
      <c r="D2306" s="3" t="s">
        <v>7221</v>
      </c>
      <c r="E2306" s="12" t="s">
        <v>10800</v>
      </c>
      <c r="F2306" s="3" t="s">
        <v>114</v>
      </c>
      <c r="G2306" s="6" t="str">
        <f t="shared" si="122"/>
        <v>module=xempl</v>
      </c>
    </row>
    <row r="2307" spans="1:7" ht="30" customHeight="1">
      <c r="A2307" s="3" t="s">
        <v>2816</v>
      </c>
      <c r="B2307" s="3" t="s">
        <v>4</v>
      </c>
      <c r="C2307" s="3" t="s">
        <v>7222</v>
      </c>
      <c r="D2307" s="3" t="s">
        <v>7222</v>
      </c>
      <c r="E2307" s="12" t="s">
        <v>10801</v>
      </c>
      <c r="F2307" s="3" t="s">
        <v>114</v>
      </c>
      <c r="G2307" s="6" t="str">
        <f t="shared" si="122"/>
        <v>module=xempl</v>
      </c>
    </row>
    <row r="2308" spans="1:7" ht="30" customHeight="1">
      <c r="A2308" s="3" t="s">
        <v>2816</v>
      </c>
      <c r="B2308" s="3" t="s">
        <v>4</v>
      </c>
      <c r="C2308" s="3" t="s">
        <v>7223</v>
      </c>
      <c r="D2308" s="3" t="s">
        <v>7223</v>
      </c>
      <c r="E2308" s="12" t="s">
        <v>9056</v>
      </c>
      <c r="F2308" s="3" t="s">
        <v>114</v>
      </c>
      <c r="G2308" s="6" t="str">
        <f t="shared" si="122"/>
        <v>module=xempl</v>
      </c>
    </row>
    <row r="2309" spans="1:7" ht="30" customHeight="1">
      <c r="A2309" s="3" t="s">
        <v>2816</v>
      </c>
      <c r="B2309" s="3" t="s">
        <v>4</v>
      </c>
      <c r="C2309" s="3" t="s">
        <v>7224</v>
      </c>
      <c r="D2309" s="3" t="s">
        <v>7224</v>
      </c>
      <c r="E2309" s="12" t="s">
        <v>10802</v>
      </c>
      <c r="F2309" s="3" t="s">
        <v>114</v>
      </c>
      <c r="G2309" s="6" t="str">
        <f t="shared" si="122"/>
        <v>module=xempl</v>
      </c>
    </row>
    <row r="2310" spans="1:7" ht="30" customHeight="1">
      <c r="A2310" s="3" t="s">
        <v>2816</v>
      </c>
      <c r="B2310" s="3" t="s">
        <v>4</v>
      </c>
      <c r="C2310" s="3" t="s">
        <v>7225</v>
      </c>
      <c r="D2310" s="3" t="s">
        <v>7225</v>
      </c>
      <c r="E2310" s="12" t="s">
        <v>10803</v>
      </c>
      <c r="F2310" s="3" t="s">
        <v>114</v>
      </c>
      <c r="G2310" s="6" t="str">
        <f t="shared" si="122"/>
        <v>module=xempl</v>
      </c>
    </row>
    <row r="2311" spans="1:7" ht="30" customHeight="1">
      <c r="A2311" s="3" t="s">
        <v>2816</v>
      </c>
      <c r="B2311" s="3" t="s">
        <v>4</v>
      </c>
      <c r="C2311" s="3" t="s">
        <v>7226</v>
      </c>
      <c r="D2311" s="3" t="s">
        <v>7226</v>
      </c>
      <c r="E2311" s="12" t="s">
        <v>10804</v>
      </c>
      <c r="F2311" s="3" t="s">
        <v>114</v>
      </c>
      <c r="G2311" s="6" t="str">
        <f t="shared" si="122"/>
        <v>module=xempl</v>
      </c>
    </row>
    <row r="2312" spans="1:7" ht="30" customHeight="1">
      <c r="A2312" s="3" t="s">
        <v>2816</v>
      </c>
      <c r="B2312" s="3" t="s">
        <v>4</v>
      </c>
      <c r="C2312" s="3" t="s">
        <v>7227</v>
      </c>
      <c r="D2312" s="3" t="s">
        <v>7227</v>
      </c>
      <c r="E2312" s="12" t="s">
        <v>10805</v>
      </c>
      <c r="F2312" s="3" t="s">
        <v>114</v>
      </c>
      <c r="G2312" s="6" t="str">
        <f t="shared" si="122"/>
        <v>module=xempl</v>
      </c>
    </row>
    <row r="2313" spans="1:7" ht="30" customHeight="1">
      <c r="A2313" s="3" t="s">
        <v>2816</v>
      </c>
      <c r="B2313" s="3" t="s">
        <v>4</v>
      </c>
      <c r="C2313" s="3" t="s">
        <v>7228</v>
      </c>
      <c r="D2313" s="3" t="s">
        <v>7228</v>
      </c>
      <c r="E2313" s="12" t="s">
        <v>10806</v>
      </c>
      <c r="F2313" s="3" t="s">
        <v>114</v>
      </c>
      <c r="G2313" s="6" t="str">
        <f t="shared" si="122"/>
        <v>module=xempl</v>
      </c>
    </row>
    <row r="2314" spans="1:7" ht="30" customHeight="1">
      <c r="A2314" s="3" t="s">
        <v>2816</v>
      </c>
      <c r="B2314" s="3" t="s">
        <v>4</v>
      </c>
      <c r="C2314" s="3" t="s">
        <v>7229</v>
      </c>
      <c r="D2314" s="3" t="s">
        <v>7229</v>
      </c>
      <c r="E2314" s="12" t="s">
        <v>10807</v>
      </c>
      <c r="F2314" s="3" t="s">
        <v>114</v>
      </c>
      <c r="G2314" s="6" t="str">
        <f t="shared" si="122"/>
        <v>module=xempl</v>
      </c>
    </row>
    <row r="2315" spans="1:7" ht="30" customHeight="1">
      <c r="A2315" s="3" t="s">
        <v>2816</v>
      </c>
      <c r="B2315" s="3" t="s">
        <v>4</v>
      </c>
      <c r="C2315" s="3" t="s">
        <v>7230</v>
      </c>
      <c r="D2315" s="3" t="s">
        <v>7230</v>
      </c>
      <c r="E2315" s="12" t="s">
        <v>10808</v>
      </c>
      <c r="F2315" s="3" t="s">
        <v>114</v>
      </c>
      <c r="G2315" s="6" t="str">
        <f t="shared" si="122"/>
        <v>module=xempl</v>
      </c>
    </row>
    <row r="2316" spans="1:7" ht="30" customHeight="1">
      <c r="A2316" s="3" t="s">
        <v>2816</v>
      </c>
      <c r="B2316" s="3" t="s">
        <v>4</v>
      </c>
      <c r="C2316" s="3" t="s">
        <v>7231</v>
      </c>
      <c r="D2316" s="3" t="s">
        <v>7231</v>
      </c>
      <c r="E2316" s="12" t="s">
        <v>10809</v>
      </c>
      <c r="F2316" s="3" t="s">
        <v>114</v>
      </c>
      <c r="G2316" s="6" t="str">
        <f t="shared" si="122"/>
        <v>module=xempl</v>
      </c>
    </row>
    <row r="2317" spans="1:7" ht="30" customHeight="1">
      <c r="A2317" s="3" t="s">
        <v>2816</v>
      </c>
      <c r="B2317" s="3" t="s">
        <v>4</v>
      </c>
      <c r="C2317" s="3" t="s">
        <v>7232</v>
      </c>
      <c r="D2317" s="3" t="s">
        <v>7232</v>
      </c>
      <c r="E2317" s="12" t="s">
        <v>10810</v>
      </c>
      <c r="F2317" s="3" t="s">
        <v>114</v>
      </c>
      <c r="G2317" s="6" t="str">
        <f t="shared" si="122"/>
        <v>module=xempl</v>
      </c>
    </row>
    <row r="2318" spans="1:7" ht="30" customHeight="1">
      <c r="A2318" s="3" t="s">
        <v>2816</v>
      </c>
      <c r="B2318" s="3" t="s">
        <v>4</v>
      </c>
      <c r="C2318" s="3" t="s">
        <v>7233</v>
      </c>
      <c r="D2318" s="3" t="s">
        <v>7233</v>
      </c>
      <c r="E2318" s="12" t="s">
        <v>10811</v>
      </c>
      <c r="F2318" s="3" t="s">
        <v>114</v>
      </c>
      <c r="G2318" s="6" t="str">
        <f t="shared" si="122"/>
        <v>module=xempl</v>
      </c>
    </row>
    <row r="2319" spans="1:7" ht="30" customHeight="1">
      <c r="A2319" s="3" t="s">
        <v>2816</v>
      </c>
      <c r="B2319" s="3" t="s">
        <v>4</v>
      </c>
      <c r="C2319" s="3" t="s">
        <v>7234</v>
      </c>
      <c r="D2319" s="3" t="s">
        <v>7234</v>
      </c>
      <c r="E2319" s="12" t="s">
        <v>10812</v>
      </c>
      <c r="F2319" s="3" t="s">
        <v>114</v>
      </c>
      <c r="G2319" s="6" t="str">
        <f t="shared" ref="G2319:G2327" si="123">HYPERLINK("http://www.ssc.wisc.edu/wlsresearch/documentation/waves/?wave=wls94&amp;module=xempl","module=xempl")</f>
        <v>module=xempl</v>
      </c>
    </row>
    <row r="2320" spans="1:7" ht="30" customHeight="1">
      <c r="A2320" s="3" t="s">
        <v>2816</v>
      </c>
      <c r="B2320" s="3" t="s">
        <v>4</v>
      </c>
      <c r="C2320" s="3" t="s">
        <v>7235</v>
      </c>
      <c r="D2320" s="3" t="s">
        <v>7235</v>
      </c>
      <c r="E2320" s="12" t="s">
        <v>10813</v>
      </c>
      <c r="F2320" s="3" t="s">
        <v>114</v>
      </c>
      <c r="G2320" s="6" t="str">
        <f t="shared" si="123"/>
        <v>module=xempl</v>
      </c>
    </row>
    <row r="2321" spans="1:7" ht="30" customHeight="1">
      <c r="A2321" s="3" t="s">
        <v>2816</v>
      </c>
      <c r="B2321" s="3" t="s">
        <v>4</v>
      </c>
      <c r="C2321" s="3" t="s">
        <v>7236</v>
      </c>
      <c r="D2321" s="3" t="s">
        <v>7236</v>
      </c>
      <c r="E2321" s="12" t="s">
        <v>10814</v>
      </c>
      <c r="F2321" s="3" t="s">
        <v>114</v>
      </c>
      <c r="G2321" s="6" t="str">
        <f t="shared" si="123"/>
        <v>module=xempl</v>
      </c>
    </row>
    <row r="2322" spans="1:7" ht="30" customHeight="1">
      <c r="A2322" s="3" t="s">
        <v>2816</v>
      </c>
      <c r="B2322" s="3" t="s">
        <v>4</v>
      </c>
      <c r="C2322" s="3" t="s">
        <v>7237</v>
      </c>
      <c r="D2322" s="3" t="s">
        <v>7237</v>
      </c>
      <c r="E2322" s="12" t="s">
        <v>10815</v>
      </c>
      <c r="F2322" s="3" t="s">
        <v>114</v>
      </c>
      <c r="G2322" s="6" t="str">
        <f t="shared" si="123"/>
        <v>module=xempl</v>
      </c>
    </row>
    <row r="2323" spans="1:7" ht="30" customHeight="1">
      <c r="A2323" s="3" t="s">
        <v>2816</v>
      </c>
      <c r="B2323" s="3" t="s">
        <v>4</v>
      </c>
      <c r="C2323" s="3" t="s">
        <v>7238</v>
      </c>
      <c r="D2323" s="3" t="s">
        <v>7238</v>
      </c>
      <c r="E2323" s="12" t="s">
        <v>10816</v>
      </c>
      <c r="F2323" s="3" t="s">
        <v>114</v>
      </c>
      <c r="G2323" s="6" t="str">
        <f t="shared" si="123"/>
        <v>module=xempl</v>
      </c>
    </row>
    <row r="2324" spans="1:7" ht="30" customHeight="1">
      <c r="A2324" s="3" t="s">
        <v>2816</v>
      </c>
      <c r="B2324" s="3" t="s">
        <v>4</v>
      </c>
      <c r="C2324" s="3" t="s">
        <v>7239</v>
      </c>
      <c r="D2324" s="3" t="s">
        <v>7239</v>
      </c>
      <c r="E2324" s="12" t="s">
        <v>10817</v>
      </c>
      <c r="F2324" s="3" t="s">
        <v>114</v>
      </c>
      <c r="G2324" s="6" t="str">
        <f t="shared" si="123"/>
        <v>module=xempl</v>
      </c>
    </row>
    <row r="2325" spans="1:7" ht="30" customHeight="1">
      <c r="A2325" s="3" t="s">
        <v>2816</v>
      </c>
      <c r="B2325" s="3" t="s">
        <v>4</v>
      </c>
      <c r="C2325" s="3" t="s">
        <v>7240</v>
      </c>
      <c r="D2325" s="3" t="s">
        <v>7240</v>
      </c>
      <c r="E2325" s="12" t="s">
        <v>10818</v>
      </c>
      <c r="F2325" s="3" t="s">
        <v>114</v>
      </c>
      <c r="G2325" s="6" t="str">
        <f t="shared" si="123"/>
        <v>module=xempl</v>
      </c>
    </row>
    <row r="2326" spans="1:7" ht="30" customHeight="1">
      <c r="A2326" s="3" t="s">
        <v>2816</v>
      </c>
      <c r="B2326" s="3" t="s">
        <v>4</v>
      </c>
      <c r="C2326" s="3" t="s">
        <v>7241</v>
      </c>
      <c r="D2326" s="3" t="s">
        <v>7241</v>
      </c>
      <c r="E2326" s="12" t="s">
        <v>10819</v>
      </c>
      <c r="F2326" s="3" t="s">
        <v>114</v>
      </c>
      <c r="G2326" s="6" t="str">
        <f t="shared" si="123"/>
        <v>module=xempl</v>
      </c>
    </row>
    <row r="2327" spans="1:7" ht="30" customHeight="1">
      <c r="A2327" s="3" t="s">
        <v>2816</v>
      </c>
      <c r="B2327" s="3" t="s">
        <v>4</v>
      </c>
      <c r="C2327" s="3" t="s">
        <v>7242</v>
      </c>
      <c r="D2327" s="3" t="s">
        <v>7242</v>
      </c>
      <c r="E2327" s="12" t="s">
        <v>10820</v>
      </c>
      <c r="F2327" s="3" t="s">
        <v>114</v>
      </c>
      <c r="G2327" s="6" t="str">
        <f t="shared" si="123"/>
        <v>module=xempl</v>
      </c>
    </row>
    <row r="2328" spans="1:7" ht="30" customHeight="1">
      <c r="A2328" s="3" t="s">
        <v>4894</v>
      </c>
      <c r="B2328" s="3" t="s">
        <v>4</v>
      </c>
      <c r="C2328" s="3" t="s">
        <v>7243</v>
      </c>
      <c r="D2328" s="3" t="s">
        <v>7243</v>
      </c>
      <c r="E2328" s="12" t="s">
        <v>10821</v>
      </c>
      <c r="F2328" s="3" t="s">
        <v>114</v>
      </c>
      <c r="G2328" s="6" t="str">
        <f>HYPERLINK("http://www.ssc.wisc.edu/wlsresearch/documentation/waves/?wave=wls94&amp;module=xmsumm","module=xmsumm")</f>
        <v>module=xmsumm</v>
      </c>
    </row>
    <row r="2329" spans="1:7" ht="30" customHeight="1">
      <c r="A2329" s="3" t="s">
        <v>4894</v>
      </c>
      <c r="B2329" s="3" t="s">
        <v>4</v>
      </c>
      <c r="C2329" s="3" t="s">
        <v>7244</v>
      </c>
      <c r="D2329" s="3" t="s">
        <v>7244</v>
      </c>
      <c r="E2329" s="12" t="s">
        <v>10822</v>
      </c>
      <c r="F2329" s="3" t="s">
        <v>114</v>
      </c>
      <c r="G2329" s="6" t="str">
        <f>HYPERLINK("http://www.ssc.wisc.edu/wlsresearch/documentation/waves/?wave=wls94&amp;module=xmsumm","module=xmsumm")</f>
        <v>module=xmsumm</v>
      </c>
    </row>
    <row r="2330" spans="1:7" ht="30" customHeight="1">
      <c r="A2330" s="3" t="s">
        <v>4918</v>
      </c>
      <c r="B2330" s="3" t="s">
        <v>4</v>
      </c>
      <c r="C2330" s="3" t="s">
        <v>7245</v>
      </c>
      <c r="D2330" s="3" t="s">
        <v>7245</v>
      </c>
      <c r="E2330" s="12" t="s">
        <v>10823</v>
      </c>
      <c r="F2330" s="3" t="s">
        <v>114</v>
      </c>
      <c r="G2330" s="6" t="str">
        <f t="shared" ref="G2330:G2361" si="124">HYPERLINK("http://www.ssc.wisc.edu/wlsresearch/documentation/waves/?wave=wls94&amp;module=xmfamo","module=xmfamo")</f>
        <v>module=xmfamo</v>
      </c>
    </row>
    <row r="2331" spans="1:7" ht="30" customHeight="1">
      <c r="A2331" s="3" t="s">
        <v>4918</v>
      </c>
      <c r="B2331" s="3" t="s">
        <v>4</v>
      </c>
      <c r="C2331" s="3" t="s">
        <v>7246</v>
      </c>
      <c r="D2331" s="3" t="s">
        <v>7246</v>
      </c>
      <c r="E2331" s="12" t="s">
        <v>10824</v>
      </c>
      <c r="F2331" s="3" t="s">
        <v>114</v>
      </c>
      <c r="G2331" s="6" t="str">
        <f t="shared" si="124"/>
        <v>module=xmfamo</v>
      </c>
    </row>
    <row r="2332" spans="1:7" ht="30" customHeight="1">
      <c r="A2332" s="3" t="s">
        <v>4918</v>
      </c>
      <c r="B2332" s="3" t="s">
        <v>4</v>
      </c>
      <c r="C2332" s="3" t="s">
        <v>7247</v>
      </c>
      <c r="D2332" s="3" t="s">
        <v>7247</v>
      </c>
      <c r="E2332" s="12" t="s">
        <v>10825</v>
      </c>
      <c r="F2332" s="3" t="s">
        <v>114</v>
      </c>
      <c r="G2332" s="6" t="str">
        <f t="shared" si="124"/>
        <v>module=xmfamo</v>
      </c>
    </row>
    <row r="2333" spans="1:7" ht="30" customHeight="1">
      <c r="A2333" s="3" t="s">
        <v>4918</v>
      </c>
      <c r="B2333" s="3" t="s">
        <v>4</v>
      </c>
      <c r="C2333" s="3" t="s">
        <v>7248</v>
      </c>
      <c r="D2333" s="3" t="s">
        <v>7248</v>
      </c>
      <c r="E2333" s="12" t="s">
        <v>10826</v>
      </c>
      <c r="F2333" s="3" t="s">
        <v>114</v>
      </c>
      <c r="G2333" s="6" t="str">
        <f t="shared" si="124"/>
        <v>module=xmfamo</v>
      </c>
    </row>
    <row r="2334" spans="1:7" ht="30" customHeight="1">
      <c r="A2334" s="3" t="s">
        <v>4918</v>
      </c>
      <c r="B2334" s="3" t="s">
        <v>4</v>
      </c>
      <c r="C2334" s="3" t="s">
        <v>7249</v>
      </c>
      <c r="D2334" s="3" t="s">
        <v>7249</v>
      </c>
      <c r="E2334" s="12" t="s">
        <v>10827</v>
      </c>
      <c r="F2334" s="3" t="s">
        <v>114</v>
      </c>
      <c r="G2334" s="6" t="str">
        <f t="shared" si="124"/>
        <v>module=xmfamo</v>
      </c>
    </row>
    <row r="2335" spans="1:7" ht="30" customHeight="1">
      <c r="A2335" s="3" t="s">
        <v>4918</v>
      </c>
      <c r="B2335" s="3" t="s">
        <v>4</v>
      </c>
      <c r="C2335" s="3" t="s">
        <v>7250</v>
      </c>
      <c r="D2335" s="3" t="s">
        <v>7250</v>
      </c>
      <c r="E2335" s="12" t="s">
        <v>10828</v>
      </c>
      <c r="F2335" s="3" t="s">
        <v>114</v>
      </c>
      <c r="G2335" s="6" t="str">
        <f t="shared" si="124"/>
        <v>module=xmfamo</v>
      </c>
    </row>
    <row r="2336" spans="1:7" ht="30" customHeight="1">
      <c r="A2336" s="3" t="s">
        <v>4918</v>
      </c>
      <c r="B2336" s="3" t="s">
        <v>4</v>
      </c>
      <c r="C2336" s="3" t="s">
        <v>7251</v>
      </c>
      <c r="D2336" s="3" t="s">
        <v>7251</v>
      </c>
      <c r="E2336" s="12" t="s">
        <v>10829</v>
      </c>
      <c r="F2336" s="3" t="s">
        <v>114</v>
      </c>
      <c r="G2336" s="6" t="str">
        <f t="shared" si="124"/>
        <v>module=xmfamo</v>
      </c>
    </row>
    <row r="2337" spans="1:7" ht="30" customHeight="1">
      <c r="A2337" s="3" t="s">
        <v>4918</v>
      </c>
      <c r="B2337" s="3" t="s">
        <v>4</v>
      </c>
      <c r="C2337" s="3" t="s">
        <v>7252</v>
      </c>
      <c r="D2337" s="3" t="s">
        <v>7252</v>
      </c>
      <c r="E2337" s="12" t="s">
        <v>10830</v>
      </c>
      <c r="F2337" s="3" t="s">
        <v>114</v>
      </c>
      <c r="G2337" s="6" t="str">
        <f t="shared" si="124"/>
        <v>module=xmfamo</v>
      </c>
    </row>
    <row r="2338" spans="1:7" ht="30" customHeight="1">
      <c r="A2338" s="3" t="s">
        <v>4918</v>
      </c>
      <c r="B2338" s="3" t="s">
        <v>4</v>
      </c>
      <c r="C2338" s="3" t="s">
        <v>7253</v>
      </c>
      <c r="D2338" s="3" t="s">
        <v>7253</v>
      </c>
      <c r="E2338" s="12" t="s">
        <v>10831</v>
      </c>
      <c r="F2338" s="3" t="s">
        <v>114</v>
      </c>
      <c r="G2338" s="6" t="str">
        <f t="shared" si="124"/>
        <v>module=xmfamo</v>
      </c>
    </row>
    <row r="2339" spans="1:7" ht="30" customHeight="1">
      <c r="A2339" s="3" t="s">
        <v>4918</v>
      </c>
      <c r="B2339" s="3" t="s">
        <v>4</v>
      </c>
      <c r="C2339" s="3" t="s">
        <v>7254</v>
      </c>
      <c r="D2339" s="3" t="s">
        <v>7254</v>
      </c>
      <c r="E2339" s="12" t="s">
        <v>10832</v>
      </c>
      <c r="F2339" s="3" t="s">
        <v>114</v>
      </c>
      <c r="G2339" s="6" t="str">
        <f t="shared" si="124"/>
        <v>module=xmfamo</v>
      </c>
    </row>
    <row r="2340" spans="1:7" ht="30" customHeight="1">
      <c r="A2340" s="3" t="s">
        <v>4918</v>
      </c>
      <c r="B2340" s="3" t="s">
        <v>4</v>
      </c>
      <c r="C2340" s="3" t="s">
        <v>7255</v>
      </c>
      <c r="D2340" s="3" t="s">
        <v>7255</v>
      </c>
      <c r="E2340" s="12" t="s">
        <v>10833</v>
      </c>
      <c r="F2340" s="3" t="s">
        <v>114</v>
      </c>
      <c r="G2340" s="6" t="str">
        <f t="shared" si="124"/>
        <v>module=xmfamo</v>
      </c>
    </row>
    <row r="2341" spans="1:7" ht="30" customHeight="1">
      <c r="A2341" s="3" t="s">
        <v>4918</v>
      </c>
      <c r="B2341" s="3" t="s">
        <v>4</v>
      </c>
      <c r="C2341" s="3" t="s">
        <v>7256</v>
      </c>
      <c r="D2341" s="3" t="s">
        <v>7256</v>
      </c>
      <c r="E2341" s="12" t="s">
        <v>10834</v>
      </c>
      <c r="F2341" s="3" t="s">
        <v>114</v>
      </c>
      <c r="G2341" s="6" t="str">
        <f t="shared" si="124"/>
        <v>module=xmfamo</v>
      </c>
    </row>
    <row r="2342" spans="1:7" ht="30" customHeight="1">
      <c r="A2342" s="3" t="s">
        <v>4918</v>
      </c>
      <c r="B2342" s="3" t="s">
        <v>4</v>
      </c>
      <c r="C2342" s="3" t="s">
        <v>7257</v>
      </c>
      <c r="D2342" s="3" t="s">
        <v>7257</v>
      </c>
      <c r="E2342" s="12" t="s">
        <v>10835</v>
      </c>
      <c r="F2342" s="3" t="s">
        <v>114</v>
      </c>
      <c r="G2342" s="6" t="str">
        <f t="shared" si="124"/>
        <v>module=xmfamo</v>
      </c>
    </row>
    <row r="2343" spans="1:7" ht="30" customHeight="1">
      <c r="A2343" s="3" t="s">
        <v>4918</v>
      </c>
      <c r="B2343" s="3" t="s">
        <v>4</v>
      </c>
      <c r="C2343" s="3" t="s">
        <v>7258</v>
      </c>
      <c r="D2343" s="3" t="s">
        <v>7258</v>
      </c>
      <c r="E2343" s="12" t="s">
        <v>10836</v>
      </c>
      <c r="F2343" s="3" t="s">
        <v>114</v>
      </c>
      <c r="G2343" s="6" t="str">
        <f t="shared" si="124"/>
        <v>module=xmfamo</v>
      </c>
    </row>
    <row r="2344" spans="1:7" ht="30" customHeight="1">
      <c r="A2344" s="3" t="s">
        <v>4918</v>
      </c>
      <c r="B2344" s="3" t="s">
        <v>4</v>
      </c>
      <c r="C2344" s="3" t="s">
        <v>7259</v>
      </c>
      <c r="D2344" s="3" t="s">
        <v>7259</v>
      </c>
      <c r="E2344" s="12" t="s">
        <v>10837</v>
      </c>
      <c r="F2344" s="3" t="s">
        <v>114</v>
      </c>
      <c r="G2344" s="6" t="str">
        <f t="shared" si="124"/>
        <v>module=xmfamo</v>
      </c>
    </row>
    <row r="2345" spans="1:7" ht="30" customHeight="1">
      <c r="A2345" s="3" t="s">
        <v>4918</v>
      </c>
      <c r="B2345" s="3" t="s">
        <v>4</v>
      </c>
      <c r="C2345" s="3" t="s">
        <v>7260</v>
      </c>
      <c r="D2345" s="3" t="s">
        <v>7260</v>
      </c>
      <c r="E2345" s="12" t="s">
        <v>10838</v>
      </c>
      <c r="F2345" s="3" t="s">
        <v>114</v>
      </c>
      <c r="G2345" s="6" t="str">
        <f t="shared" si="124"/>
        <v>module=xmfamo</v>
      </c>
    </row>
    <row r="2346" spans="1:7" ht="30" customHeight="1">
      <c r="A2346" s="3" t="s">
        <v>4918</v>
      </c>
      <c r="B2346" s="3" t="s">
        <v>4</v>
      </c>
      <c r="C2346" s="3" t="s">
        <v>7261</v>
      </c>
      <c r="D2346" s="3" t="s">
        <v>7261</v>
      </c>
      <c r="E2346" s="12" t="s">
        <v>10839</v>
      </c>
      <c r="F2346" s="3" t="s">
        <v>114</v>
      </c>
      <c r="G2346" s="6" t="str">
        <f t="shared" si="124"/>
        <v>module=xmfamo</v>
      </c>
    </row>
    <row r="2347" spans="1:7" ht="30" customHeight="1">
      <c r="A2347" s="3" t="s">
        <v>4918</v>
      </c>
      <c r="B2347" s="3" t="s">
        <v>4</v>
      </c>
      <c r="C2347" s="3" t="s">
        <v>7262</v>
      </c>
      <c r="D2347" s="3" t="s">
        <v>7262</v>
      </c>
      <c r="E2347" s="12" t="s">
        <v>10840</v>
      </c>
      <c r="F2347" s="3" t="s">
        <v>114</v>
      </c>
      <c r="G2347" s="6" t="str">
        <f t="shared" si="124"/>
        <v>module=xmfamo</v>
      </c>
    </row>
    <row r="2348" spans="1:7" ht="30" customHeight="1">
      <c r="A2348" s="3" t="s">
        <v>4918</v>
      </c>
      <c r="B2348" s="3" t="s">
        <v>4</v>
      </c>
      <c r="C2348" s="3" t="s">
        <v>7263</v>
      </c>
      <c r="D2348" s="3" t="s">
        <v>7263</v>
      </c>
      <c r="E2348" s="12" t="s">
        <v>10841</v>
      </c>
      <c r="F2348" s="3" t="s">
        <v>114</v>
      </c>
      <c r="G2348" s="6" t="str">
        <f t="shared" si="124"/>
        <v>module=xmfamo</v>
      </c>
    </row>
    <row r="2349" spans="1:7" ht="30" customHeight="1">
      <c r="A2349" s="3" t="s">
        <v>4918</v>
      </c>
      <c r="B2349" s="3" t="s">
        <v>4</v>
      </c>
      <c r="C2349" s="3" t="s">
        <v>7264</v>
      </c>
      <c r="D2349" s="3" t="s">
        <v>7264</v>
      </c>
      <c r="E2349" s="12" t="s">
        <v>10842</v>
      </c>
      <c r="F2349" s="3" t="s">
        <v>114</v>
      </c>
      <c r="G2349" s="6" t="str">
        <f t="shared" si="124"/>
        <v>module=xmfamo</v>
      </c>
    </row>
    <row r="2350" spans="1:7" ht="30" customHeight="1">
      <c r="A2350" s="3" t="s">
        <v>4918</v>
      </c>
      <c r="B2350" s="3" t="s">
        <v>4</v>
      </c>
      <c r="C2350" s="3" t="s">
        <v>7265</v>
      </c>
      <c r="D2350" s="3" t="s">
        <v>7265</v>
      </c>
      <c r="E2350" s="12" t="s">
        <v>10843</v>
      </c>
      <c r="F2350" s="3" t="s">
        <v>114</v>
      </c>
      <c r="G2350" s="6" t="str">
        <f t="shared" si="124"/>
        <v>module=xmfamo</v>
      </c>
    </row>
    <row r="2351" spans="1:7" ht="30" customHeight="1">
      <c r="A2351" s="3" t="s">
        <v>4918</v>
      </c>
      <c r="B2351" s="3" t="s">
        <v>4</v>
      </c>
      <c r="C2351" s="3" t="s">
        <v>7266</v>
      </c>
      <c r="D2351" s="3" t="s">
        <v>7266</v>
      </c>
      <c r="E2351" s="12" t="s">
        <v>10844</v>
      </c>
      <c r="F2351" s="3" t="s">
        <v>114</v>
      </c>
      <c r="G2351" s="6" t="str">
        <f t="shared" si="124"/>
        <v>module=xmfamo</v>
      </c>
    </row>
    <row r="2352" spans="1:7" ht="30" customHeight="1">
      <c r="A2352" s="3" t="s">
        <v>4918</v>
      </c>
      <c r="B2352" s="3" t="s">
        <v>4</v>
      </c>
      <c r="C2352" s="3" t="s">
        <v>7267</v>
      </c>
      <c r="D2352" s="3" t="s">
        <v>7267</v>
      </c>
      <c r="E2352" s="12" t="s">
        <v>10845</v>
      </c>
      <c r="F2352" s="3" t="s">
        <v>114</v>
      </c>
      <c r="G2352" s="6" t="str">
        <f t="shared" si="124"/>
        <v>module=xmfamo</v>
      </c>
    </row>
    <row r="2353" spans="1:7" ht="30" customHeight="1">
      <c r="A2353" s="3" t="s">
        <v>4918</v>
      </c>
      <c r="B2353" s="3" t="s">
        <v>4</v>
      </c>
      <c r="C2353" s="3" t="s">
        <v>7268</v>
      </c>
      <c r="D2353" s="3" t="s">
        <v>7268</v>
      </c>
      <c r="E2353" s="12" t="s">
        <v>10846</v>
      </c>
      <c r="F2353" s="3" t="s">
        <v>114</v>
      </c>
      <c r="G2353" s="6" t="str">
        <f t="shared" si="124"/>
        <v>module=xmfamo</v>
      </c>
    </row>
    <row r="2354" spans="1:7" ht="30" customHeight="1">
      <c r="A2354" s="3" t="s">
        <v>4918</v>
      </c>
      <c r="B2354" s="3" t="s">
        <v>4</v>
      </c>
      <c r="C2354" s="3" t="s">
        <v>7269</v>
      </c>
      <c r="D2354" s="3" t="s">
        <v>7269</v>
      </c>
      <c r="E2354" s="12" t="s">
        <v>10847</v>
      </c>
      <c r="F2354" s="3" t="s">
        <v>114</v>
      </c>
      <c r="G2354" s="6" t="str">
        <f t="shared" si="124"/>
        <v>module=xmfamo</v>
      </c>
    </row>
    <row r="2355" spans="1:7" ht="30" customHeight="1">
      <c r="A2355" s="3" t="s">
        <v>4918</v>
      </c>
      <c r="B2355" s="3" t="s">
        <v>4</v>
      </c>
      <c r="C2355" s="3" t="s">
        <v>7270</v>
      </c>
      <c r="D2355" s="3" t="s">
        <v>7270</v>
      </c>
      <c r="E2355" s="12" t="s">
        <v>10848</v>
      </c>
      <c r="F2355" s="3" t="s">
        <v>114</v>
      </c>
      <c r="G2355" s="6" t="str">
        <f t="shared" si="124"/>
        <v>module=xmfamo</v>
      </c>
    </row>
    <row r="2356" spans="1:7" ht="30" customHeight="1">
      <c r="A2356" s="3" t="s">
        <v>4918</v>
      </c>
      <c r="B2356" s="3" t="s">
        <v>4</v>
      </c>
      <c r="C2356" s="3" t="s">
        <v>7271</v>
      </c>
      <c r="D2356" s="3" t="s">
        <v>7271</v>
      </c>
      <c r="E2356" s="12" t="s">
        <v>10849</v>
      </c>
      <c r="F2356" s="3" t="s">
        <v>114</v>
      </c>
      <c r="G2356" s="6" t="str">
        <f t="shared" si="124"/>
        <v>module=xmfamo</v>
      </c>
    </row>
    <row r="2357" spans="1:7" ht="30" customHeight="1">
      <c r="A2357" s="3" t="s">
        <v>4918</v>
      </c>
      <c r="B2357" s="3" t="s">
        <v>4</v>
      </c>
      <c r="C2357" s="3" t="s">
        <v>7272</v>
      </c>
      <c r="D2357" s="3" t="s">
        <v>7272</v>
      </c>
      <c r="E2357" s="12" t="s">
        <v>10850</v>
      </c>
      <c r="F2357" s="3" t="s">
        <v>114</v>
      </c>
      <c r="G2357" s="6" t="str">
        <f t="shared" si="124"/>
        <v>module=xmfamo</v>
      </c>
    </row>
    <row r="2358" spans="1:7" ht="30" customHeight="1">
      <c r="A2358" s="3" t="s">
        <v>4918</v>
      </c>
      <c r="B2358" s="3" t="s">
        <v>4</v>
      </c>
      <c r="C2358" s="3" t="s">
        <v>7273</v>
      </c>
      <c r="D2358" s="3" t="s">
        <v>7273</v>
      </c>
      <c r="E2358" s="12" t="s">
        <v>10851</v>
      </c>
      <c r="F2358" s="3" t="s">
        <v>114</v>
      </c>
      <c r="G2358" s="6" t="str">
        <f t="shared" si="124"/>
        <v>module=xmfamo</v>
      </c>
    </row>
    <row r="2359" spans="1:7" ht="30" customHeight="1">
      <c r="A2359" s="3" t="s">
        <v>4918</v>
      </c>
      <c r="B2359" s="3" t="s">
        <v>4</v>
      </c>
      <c r="C2359" s="3" t="s">
        <v>7274</v>
      </c>
      <c r="D2359" s="3" t="s">
        <v>7274</v>
      </c>
      <c r="E2359" s="12" t="s">
        <v>10852</v>
      </c>
      <c r="F2359" s="3" t="s">
        <v>114</v>
      </c>
      <c r="G2359" s="6" t="str">
        <f t="shared" si="124"/>
        <v>module=xmfamo</v>
      </c>
    </row>
    <row r="2360" spans="1:7" ht="30" customHeight="1">
      <c r="A2360" s="3" t="s">
        <v>4918</v>
      </c>
      <c r="B2360" s="3" t="s">
        <v>4</v>
      </c>
      <c r="C2360" s="3" t="s">
        <v>7275</v>
      </c>
      <c r="D2360" s="3" t="s">
        <v>7275</v>
      </c>
      <c r="E2360" s="12" t="s">
        <v>10853</v>
      </c>
      <c r="F2360" s="3" t="s">
        <v>114</v>
      </c>
      <c r="G2360" s="6" t="str">
        <f t="shared" si="124"/>
        <v>module=xmfamo</v>
      </c>
    </row>
    <row r="2361" spans="1:7" ht="30" customHeight="1">
      <c r="A2361" s="3" t="s">
        <v>4918</v>
      </c>
      <c r="B2361" s="3" t="s">
        <v>4</v>
      </c>
      <c r="C2361" s="3" t="s">
        <v>7276</v>
      </c>
      <c r="D2361" s="3" t="s">
        <v>7276</v>
      </c>
      <c r="E2361" s="12" t="s">
        <v>10854</v>
      </c>
      <c r="F2361" s="3" t="s">
        <v>114</v>
      </c>
      <c r="G2361" s="6" t="str">
        <f t="shared" si="124"/>
        <v>module=xmfamo</v>
      </c>
    </row>
    <row r="2362" spans="1:7" ht="30" customHeight="1">
      <c r="A2362" s="3" t="s">
        <v>4918</v>
      </c>
      <c r="B2362" s="3" t="s">
        <v>4</v>
      </c>
      <c r="C2362" s="3" t="s">
        <v>7277</v>
      </c>
      <c r="D2362" s="3" t="s">
        <v>7277</v>
      </c>
      <c r="E2362" s="12" t="s">
        <v>10855</v>
      </c>
      <c r="F2362" s="3" t="s">
        <v>114</v>
      </c>
      <c r="G2362" s="6" t="str">
        <f t="shared" ref="G2362:G2383" si="125">HYPERLINK("http://www.ssc.wisc.edu/wlsresearch/documentation/waves/?wave=wls94&amp;module=xmfamo","module=xmfamo")</f>
        <v>module=xmfamo</v>
      </c>
    </row>
    <row r="2363" spans="1:7" ht="30" customHeight="1">
      <c r="A2363" s="3" t="s">
        <v>4918</v>
      </c>
      <c r="B2363" s="3" t="s">
        <v>4</v>
      </c>
      <c r="C2363" s="3" t="s">
        <v>7278</v>
      </c>
      <c r="D2363" s="3" t="s">
        <v>7278</v>
      </c>
      <c r="E2363" s="12" t="s">
        <v>10856</v>
      </c>
      <c r="F2363" s="3" t="s">
        <v>114</v>
      </c>
      <c r="G2363" s="6" t="str">
        <f t="shared" si="125"/>
        <v>module=xmfamo</v>
      </c>
    </row>
    <row r="2364" spans="1:7" ht="30" customHeight="1">
      <c r="A2364" s="3" t="s">
        <v>4918</v>
      </c>
      <c r="B2364" s="3" t="s">
        <v>4</v>
      </c>
      <c r="C2364" s="3" t="s">
        <v>7279</v>
      </c>
      <c r="D2364" s="3" t="s">
        <v>7279</v>
      </c>
      <c r="E2364" s="12" t="s">
        <v>10857</v>
      </c>
      <c r="F2364" s="3" t="s">
        <v>114</v>
      </c>
      <c r="G2364" s="6" t="str">
        <f t="shared" si="125"/>
        <v>module=xmfamo</v>
      </c>
    </row>
    <row r="2365" spans="1:7" ht="30" customHeight="1">
      <c r="A2365" s="3" t="s">
        <v>4918</v>
      </c>
      <c r="B2365" s="3" t="s">
        <v>4</v>
      </c>
      <c r="C2365" s="3" t="s">
        <v>7280</v>
      </c>
      <c r="D2365" s="3" t="s">
        <v>7280</v>
      </c>
      <c r="E2365" s="12" t="s">
        <v>10858</v>
      </c>
      <c r="F2365" s="3" t="s">
        <v>114</v>
      </c>
      <c r="G2365" s="6" t="str">
        <f t="shared" si="125"/>
        <v>module=xmfamo</v>
      </c>
    </row>
    <row r="2366" spans="1:7" ht="30" customHeight="1">
      <c r="A2366" s="3" t="s">
        <v>4918</v>
      </c>
      <c r="B2366" s="3" t="s">
        <v>4</v>
      </c>
      <c r="C2366" s="3" t="s">
        <v>7281</v>
      </c>
      <c r="D2366" s="3" t="s">
        <v>7281</v>
      </c>
      <c r="E2366" s="12" t="s">
        <v>10859</v>
      </c>
      <c r="F2366" s="3" t="s">
        <v>114</v>
      </c>
      <c r="G2366" s="6" t="str">
        <f t="shared" si="125"/>
        <v>module=xmfamo</v>
      </c>
    </row>
    <row r="2367" spans="1:7" ht="30" customHeight="1">
      <c r="A2367" s="3" t="s">
        <v>4918</v>
      </c>
      <c r="B2367" s="3" t="s">
        <v>4</v>
      </c>
      <c r="C2367" s="3" t="s">
        <v>7282</v>
      </c>
      <c r="D2367" s="3" t="s">
        <v>7282</v>
      </c>
      <c r="E2367" s="12" t="s">
        <v>10860</v>
      </c>
      <c r="F2367" s="3" t="s">
        <v>114</v>
      </c>
      <c r="G2367" s="6" t="str">
        <f t="shared" si="125"/>
        <v>module=xmfamo</v>
      </c>
    </row>
    <row r="2368" spans="1:7" ht="30" customHeight="1">
      <c r="A2368" s="3" t="s">
        <v>4918</v>
      </c>
      <c r="B2368" s="3" t="s">
        <v>4</v>
      </c>
      <c r="C2368" s="3" t="s">
        <v>7283</v>
      </c>
      <c r="D2368" s="3" t="s">
        <v>7283</v>
      </c>
      <c r="E2368" s="12" t="s">
        <v>10861</v>
      </c>
      <c r="F2368" s="3" t="s">
        <v>114</v>
      </c>
      <c r="G2368" s="6" t="str">
        <f t="shared" si="125"/>
        <v>module=xmfamo</v>
      </c>
    </row>
    <row r="2369" spans="1:7" ht="30" customHeight="1">
      <c r="A2369" s="3" t="s">
        <v>4918</v>
      </c>
      <c r="B2369" s="3" t="s">
        <v>4</v>
      </c>
      <c r="C2369" s="3" t="s">
        <v>7284</v>
      </c>
      <c r="D2369" s="3" t="s">
        <v>7284</v>
      </c>
      <c r="E2369" s="12" t="s">
        <v>10862</v>
      </c>
      <c r="F2369" s="3" t="s">
        <v>114</v>
      </c>
      <c r="G2369" s="6" t="str">
        <f t="shared" si="125"/>
        <v>module=xmfamo</v>
      </c>
    </row>
    <row r="2370" spans="1:7" ht="30" customHeight="1">
      <c r="A2370" s="3" t="s">
        <v>4918</v>
      </c>
      <c r="B2370" s="3" t="s">
        <v>4</v>
      </c>
      <c r="C2370" s="3" t="s">
        <v>7285</v>
      </c>
      <c r="D2370" s="3" t="s">
        <v>7285</v>
      </c>
      <c r="E2370" s="12" t="s">
        <v>10863</v>
      </c>
      <c r="F2370" s="3" t="s">
        <v>114</v>
      </c>
      <c r="G2370" s="6" t="str">
        <f t="shared" si="125"/>
        <v>module=xmfamo</v>
      </c>
    </row>
    <row r="2371" spans="1:7" ht="30" customHeight="1">
      <c r="A2371" s="3" t="s">
        <v>4918</v>
      </c>
      <c r="B2371" s="3" t="s">
        <v>4</v>
      </c>
      <c r="C2371" s="3" t="s">
        <v>7286</v>
      </c>
      <c r="D2371" s="3" t="s">
        <v>7286</v>
      </c>
      <c r="E2371" s="12" t="s">
        <v>10864</v>
      </c>
      <c r="F2371" s="3" t="s">
        <v>114</v>
      </c>
      <c r="G2371" s="6" t="str">
        <f t="shared" si="125"/>
        <v>module=xmfamo</v>
      </c>
    </row>
    <row r="2372" spans="1:7" ht="30" customHeight="1">
      <c r="A2372" s="3" t="s">
        <v>4918</v>
      </c>
      <c r="B2372" s="3" t="s">
        <v>4</v>
      </c>
      <c r="C2372" s="3" t="s">
        <v>7287</v>
      </c>
      <c r="D2372" s="3" t="s">
        <v>7287</v>
      </c>
      <c r="E2372" s="12" t="s">
        <v>10865</v>
      </c>
      <c r="F2372" s="3" t="s">
        <v>114</v>
      </c>
      <c r="G2372" s="6" t="str">
        <f t="shared" si="125"/>
        <v>module=xmfamo</v>
      </c>
    </row>
    <row r="2373" spans="1:7" ht="30" customHeight="1">
      <c r="A2373" s="3" t="s">
        <v>4918</v>
      </c>
      <c r="B2373" s="3" t="s">
        <v>4</v>
      </c>
      <c r="C2373" s="3" t="s">
        <v>7288</v>
      </c>
      <c r="D2373" s="3" t="s">
        <v>7288</v>
      </c>
      <c r="E2373" s="12" t="s">
        <v>10866</v>
      </c>
      <c r="F2373" s="3" t="s">
        <v>114</v>
      </c>
      <c r="G2373" s="6" t="str">
        <f t="shared" si="125"/>
        <v>module=xmfamo</v>
      </c>
    </row>
    <row r="2374" spans="1:7" ht="30" customHeight="1">
      <c r="A2374" s="3" t="s">
        <v>4918</v>
      </c>
      <c r="B2374" s="3" t="s">
        <v>4</v>
      </c>
      <c r="C2374" s="3" t="s">
        <v>7289</v>
      </c>
      <c r="D2374" s="3" t="s">
        <v>7289</v>
      </c>
      <c r="E2374" s="12" t="s">
        <v>10867</v>
      </c>
      <c r="F2374" s="3" t="s">
        <v>114</v>
      </c>
      <c r="G2374" s="6" t="str">
        <f t="shared" si="125"/>
        <v>module=xmfamo</v>
      </c>
    </row>
    <row r="2375" spans="1:7" ht="30" customHeight="1">
      <c r="A2375" s="3" t="s">
        <v>4918</v>
      </c>
      <c r="B2375" s="3" t="s">
        <v>4</v>
      </c>
      <c r="C2375" s="3" t="s">
        <v>7290</v>
      </c>
      <c r="D2375" s="3" t="s">
        <v>7290</v>
      </c>
      <c r="E2375" s="12" t="s">
        <v>10868</v>
      </c>
      <c r="F2375" s="3" t="s">
        <v>114</v>
      </c>
      <c r="G2375" s="6" t="str">
        <f t="shared" si="125"/>
        <v>module=xmfamo</v>
      </c>
    </row>
    <row r="2376" spans="1:7" ht="30" customHeight="1">
      <c r="A2376" s="3" t="s">
        <v>4918</v>
      </c>
      <c r="B2376" s="3" t="s">
        <v>4</v>
      </c>
      <c r="C2376" s="3" t="s">
        <v>7291</v>
      </c>
      <c r="D2376" s="3" t="s">
        <v>7291</v>
      </c>
      <c r="E2376" s="12" t="s">
        <v>10869</v>
      </c>
      <c r="F2376" s="3" t="s">
        <v>114</v>
      </c>
      <c r="G2376" s="6" t="str">
        <f t="shared" si="125"/>
        <v>module=xmfamo</v>
      </c>
    </row>
    <row r="2377" spans="1:7" ht="30" customHeight="1">
      <c r="A2377" s="3" t="s">
        <v>4918</v>
      </c>
      <c r="B2377" s="3" t="s">
        <v>4</v>
      </c>
      <c r="C2377" s="3" t="s">
        <v>7292</v>
      </c>
      <c r="D2377" s="3" t="s">
        <v>7292</v>
      </c>
      <c r="E2377" s="12" t="s">
        <v>10870</v>
      </c>
      <c r="F2377" s="3" t="s">
        <v>114</v>
      </c>
      <c r="G2377" s="6" t="str">
        <f t="shared" si="125"/>
        <v>module=xmfamo</v>
      </c>
    </row>
    <row r="2378" spans="1:7" ht="30" customHeight="1">
      <c r="A2378" s="3" t="s">
        <v>4918</v>
      </c>
      <c r="B2378" s="3" t="s">
        <v>4</v>
      </c>
      <c r="C2378" s="3" t="s">
        <v>7293</v>
      </c>
      <c r="D2378" s="3" t="s">
        <v>7293</v>
      </c>
      <c r="E2378" s="12" t="s">
        <v>10871</v>
      </c>
      <c r="F2378" s="3" t="s">
        <v>114</v>
      </c>
      <c r="G2378" s="6" t="str">
        <f t="shared" si="125"/>
        <v>module=xmfamo</v>
      </c>
    </row>
    <row r="2379" spans="1:7" ht="30" customHeight="1">
      <c r="A2379" s="3" t="s">
        <v>4918</v>
      </c>
      <c r="B2379" s="3" t="s">
        <v>4</v>
      </c>
      <c r="C2379" s="3" t="s">
        <v>7294</v>
      </c>
      <c r="D2379" s="3" t="s">
        <v>7294</v>
      </c>
      <c r="E2379" s="12" t="s">
        <v>10872</v>
      </c>
      <c r="F2379" s="3" t="s">
        <v>114</v>
      </c>
      <c r="G2379" s="6" t="str">
        <f t="shared" si="125"/>
        <v>module=xmfamo</v>
      </c>
    </row>
    <row r="2380" spans="1:7" ht="30" customHeight="1">
      <c r="A2380" s="3" t="s">
        <v>4918</v>
      </c>
      <c r="B2380" s="3" t="s">
        <v>4</v>
      </c>
      <c r="C2380" s="3" t="s">
        <v>7295</v>
      </c>
      <c r="D2380" s="3" t="s">
        <v>7295</v>
      </c>
      <c r="E2380" s="12" t="s">
        <v>10873</v>
      </c>
      <c r="F2380" s="3" t="s">
        <v>114</v>
      </c>
      <c r="G2380" s="6" t="str">
        <f t="shared" si="125"/>
        <v>module=xmfamo</v>
      </c>
    </row>
    <row r="2381" spans="1:7" ht="30" customHeight="1">
      <c r="A2381" s="3" t="s">
        <v>4918</v>
      </c>
      <c r="B2381" s="3" t="s">
        <v>4</v>
      </c>
      <c r="C2381" s="3" t="s">
        <v>7296</v>
      </c>
      <c r="D2381" s="3" t="s">
        <v>7296</v>
      </c>
      <c r="E2381" s="12" t="s">
        <v>10874</v>
      </c>
      <c r="F2381" s="3" t="s">
        <v>114</v>
      </c>
      <c r="G2381" s="6" t="str">
        <f t="shared" si="125"/>
        <v>module=xmfamo</v>
      </c>
    </row>
    <row r="2382" spans="1:7" ht="30" customHeight="1">
      <c r="A2382" s="3" t="s">
        <v>4918</v>
      </c>
      <c r="B2382" s="3" t="s">
        <v>4</v>
      </c>
      <c r="C2382" s="3" t="s">
        <v>7297</v>
      </c>
      <c r="D2382" s="3" t="s">
        <v>7297</v>
      </c>
      <c r="E2382" s="12" t="s">
        <v>10875</v>
      </c>
      <c r="F2382" s="3" t="s">
        <v>114</v>
      </c>
      <c r="G2382" s="6" t="str">
        <f t="shared" si="125"/>
        <v>module=xmfamo</v>
      </c>
    </row>
    <row r="2383" spans="1:7" ht="30" customHeight="1">
      <c r="A2383" s="3" t="s">
        <v>4918</v>
      </c>
      <c r="B2383" s="3" t="s">
        <v>4</v>
      </c>
      <c r="C2383" s="3" t="s">
        <v>7298</v>
      </c>
      <c r="D2383" s="3" t="s">
        <v>7298</v>
      </c>
      <c r="E2383" s="12" t="s">
        <v>10876</v>
      </c>
      <c r="F2383" s="3" t="s">
        <v>114</v>
      </c>
      <c r="G2383" s="6" t="str">
        <f t="shared" si="125"/>
        <v>module=xmfamo</v>
      </c>
    </row>
  </sheetData>
  <autoFilter ref="A3:D3" xr:uid="{D799B320-9AE6-41FC-9C08-9C14C4227E2E}"/>
  <mergeCells count="1">
    <mergeCell ref="A1:E2"/>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4332"/>
  <sheetViews>
    <sheetView workbookViewId="0">
      <selection sqref="A1:E2"/>
    </sheetView>
  </sheetViews>
  <sheetFormatPr defaultRowHeight="30" customHeight="1"/>
  <cols>
    <col min="1" max="1" width="35.77734375" style="3" customWidth="1"/>
    <col min="2" max="3" width="20.77734375" style="3" customWidth="1"/>
    <col min="4" max="4" width="19.88671875" style="3" customWidth="1"/>
    <col min="5" max="5" width="80.77734375" style="12" customWidth="1"/>
    <col min="6" max="7" width="20.77734375" style="3" customWidth="1"/>
  </cols>
  <sheetData>
    <row r="1" spans="1:7" ht="15" customHeight="1">
      <c r="A1" s="18" t="s">
        <v>42711</v>
      </c>
      <c r="B1" s="18"/>
      <c r="C1" s="18"/>
      <c r="D1" s="18"/>
      <c r="E1" s="18"/>
    </row>
    <row r="2" spans="1:7" ht="15" customHeight="1">
      <c r="A2" s="18"/>
      <c r="B2" s="18"/>
      <c r="C2" s="18"/>
      <c r="D2" s="18"/>
      <c r="E2" s="18"/>
    </row>
    <row r="3" spans="1:7" ht="30" customHeight="1">
      <c r="A3" s="5" t="s">
        <v>0</v>
      </c>
      <c r="B3" s="5" t="s">
        <v>42716</v>
      </c>
      <c r="C3" s="5" t="s">
        <v>42717</v>
      </c>
      <c r="D3" s="4" t="s">
        <v>42718</v>
      </c>
      <c r="E3" s="5" t="s">
        <v>42719</v>
      </c>
      <c r="F3" s="5" t="s">
        <v>42720</v>
      </c>
      <c r="G3" s="5" t="s">
        <v>42721</v>
      </c>
    </row>
    <row r="4" spans="1:7" ht="30" customHeight="1">
      <c r="A4" s="3" t="s">
        <v>4894</v>
      </c>
      <c r="B4" s="3" t="s">
        <v>2</v>
      </c>
      <c r="C4" s="3" t="s">
        <v>10918</v>
      </c>
      <c r="D4" s="3" t="s">
        <v>15247</v>
      </c>
      <c r="E4" s="12" t="s">
        <v>18475</v>
      </c>
      <c r="F4" s="6" t="str">
        <f t="shared" ref="F4:F27" si="0">HYPERLINK("http://www.ssc.wisc.edu/wlsresearch/documentation/waves/?wave=grad2k&amp;module=gbeg1","module=gbeg1")</f>
        <v>module=gbeg1</v>
      </c>
      <c r="G4" s="6" t="str">
        <f t="shared" ref="G4:G21" si="1">HYPERLINK("http://www.ssc.wisc.edu/wlsresearch/documentation/waves/?wave=sib2k&amp;module=sbeg","module=sbeg")</f>
        <v>module=sbeg</v>
      </c>
    </row>
    <row r="5" spans="1:7" ht="30" customHeight="1">
      <c r="A5" s="3" t="s">
        <v>4894</v>
      </c>
      <c r="B5" s="3" t="s">
        <v>2</v>
      </c>
      <c r="C5" s="3" t="s">
        <v>10919</v>
      </c>
      <c r="D5" s="3" t="s">
        <v>15248</v>
      </c>
      <c r="E5" s="12" t="s">
        <v>18476</v>
      </c>
      <c r="F5" s="6" t="str">
        <f t="shared" si="0"/>
        <v>module=gbeg1</v>
      </c>
      <c r="G5" s="6" t="str">
        <f t="shared" si="1"/>
        <v>module=sbeg</v>
      </c>
    </row>
    <row r="6" spans="1:7" ht="30" customHeight="1">
      <c r="A6" s="3" t="s">
        <v>4894</v>
      </c>
      <c r="B6" s="3" t="s">
        <v>2</v>
      </c>
      <c r="C6" s="3" t="s">
        <v>10920</v>
      </c>
      <c r="D6" s="3" t="s">
        <v>15249</v>
      </c>
      <c r="E6" s="12" t="s">
        <v>18477</v>
      </c>
      <c r="F6" s="6" t="str">
        <f t="shared" si="0"/>
        <v>module=gbeg1</v>
      </c>
      <c r="G6" s="6" t="str">
        <f t="shared" si="1"/>
        <v>module=sbeg</v>
      </c>
    </row>
    <row r="7" spans="1:7" ht="30" customHeight="1">
      <c r="A7" s="3" t="s">
        <v>4894</v>
      </c>
      <c r="B7" s="3" t="s">
        <v>2</v>
      </c>
      <c r="C7" s="3" t="s">
        <v>10921</v>
      </c>
      <c r="D7" s="3" t="s">
        <v>15250</v>
      </c>
      <c r="E7" s="12" t="s">
        <v>18478</v>
      </c>
      <c r="F7" s="6" t="str">
        <f t="shared" si="0"/>
        <v>module=gbeg1</v>
      </c>
      <c r="G7" s="6" t="str">
        <f t="shared" si="1"/>
        <v>module=sbeg</v>
      </c>
    </row>
    <row r="8" spans="1:7" ht="30" customHeight="1">
      <c r="A8" s="3" t="s">
        <v>4894</v>
      </c>
      <c r="B8" s="3" t="s">
        <v>2</v>
      </c>
      <c r="C8" s="3" t="s">
        <v>10922</v>
      </c>
      <c r="D8" s="3" t="s">
        <v>15251</v>
      </c>
      <c r="E8" s="12" t="s">
        <v>18479</v>
      </c>
      <c r="F8" s="6" t="str">
        <f t="shared" si="0"/>
        <v>module=gbeg1</v>
      </c>
      <c r="G8" s="6" t="str">
        <f t="shared" si="1"/>
        <v>module=sbeg</v>
      </c>
    </row>
    <row r="9" spans="1:7" ht="30" customHeight="1">
      <c r="A9" s="3" t="s">
        <v>4894</v>
      </c>
      <c r="B9" s="3" t="s">
        <v>2</v>
      </c>
      <c r="C9" s="3" t="s">
        <v>10923</v>
      </c>
      <c r="D9" s="3" t="s">
        <v>15252</v>
      </c>
      <c r="E9" s="12" t="s">
        <v>18480</v>
      </c>
      <c r="F9" s="6" t="str">
        <f t="shared" si="0"/>
        <v>module=gbeg1</v>
      </c>
      <c r="G9" s="6" t="str">
        <f t="shared" si="1"/>
        <v>module=sbeg</v>
      </c>
    </row>
    <row r="10" spans="1:7" ht="30" customHeight="1">
      <c r="A10" s="3" t="s">
        <v>4894</v>
      </c>
      <c r="B10" s="3" t="s">
        <v>2</v>
      </c>
      <c r="C10" s="3" t="s">
        <v>10924</v>
      </c>
      <c r="D10" s="3" t="s">
        <v>15253</v>
      </c>
      <c r="E10" s="12" t="s">
        <v>18481</v>
      </c>
      <c r="F10" s="6" t="str">
        <f t="shared" si="0"/>
        <v>module=gbeg1</v>
      </c>
      <c r="G10" s="6" t="str">
        <f t="shared" si="1"/>
        <v>module=sbeg</v>
      </c>
    </row>
    <row r="11" spans="1:7" ht="30" customHeight="1">
      <c r="A11" s="3" t="s">
        <v>4894</v>
      </c>
      <c r="B11" s="3" t="s">
        <v>2</v>
      </c>
      <c r="C11" s="3" t="s">
        <v>10925</v>
      </c>
      <c r="D11" s="3" t="s">
        <v>15254</v>
      </c>
      <c r="E11" s="12" t="s">
        <v>18482</v>
      </c>
      <c r="F11" s="6" t="str">
        <f t="shared" si="0"/>
        <v>module=gbeg1</v>
      </c>
      <c r="G11" s="6" t="str">
        <f t="shared" si="1"/>
        <v>module=sbeg</v>
      </c>
    </row>
    <row r="12" spans="1:7" ht="30" customHeight="1">
      <c r="A12" s="3" t="s">
        <v>4894</v>
      </c>
      <c r="B12" s="3" t="s">
        <v>2</v>
      </c>
      <c r="C12" s="3" t="s">
        <v>10926</v>
      </c>
      <c r="D12" s="3" t="s">
        <v>15255</v>
      </c>
      <c r="E12" s="12" t="s">
        <v>18483</v>
      </c>
      <c r="F12" s="6" t="str">
        <f t="shared" si="0"/>
        <v>module=gbeg1</v>
      </c>
      <c r="G12" s="6" t="str">
        <f t="shared" si="1"/>
        <v>module=sbeg</v>
      </c>
    </row>
    <row r="13" spans="1:7" ht="30" customHeight="1">
      <c r="A13" s="3" t="s">
        <v>4894</v>
      </c>
      <c r="B13" s="3" t="s">
        <v>2</v>
      </c>
      <c r="C13" s="3" t="s">
        <v>10927</v>
      </c>
      <c r="D13" s="3" t="s">
        <v>15256</v>
      </c>
      <c r="E13" s="12" t="s">
        <v>18484</v>
      </c>
      <c r="F13" s="6" t="str">
        <f t="shared" si="0"/>
        <v>module=gbeg1</v>
      </c>
      <c r="G13" s="6" t="str">
        <f t="shared" si="1"/>
        <v>module=sbeg</v>
      </c>
    </row>
    <row r="14" spans="1:7" ht="30" customHeight="1">
      <c r="A14" s="3" t="s">
        <v>4894</v>
      </c>
      <c r="B14" s="3" t="s">
        <v>2</v>
      </c>
      <c r="C14" s="3" t="s">
        <v>10928</v>
      </c>
      <c r="D14" s="3" t="s">
        <v>15257</v>
      </c>
      <c r="E14" s="12" t="s">
        <v>18485</v>
      </c>
      <c r="F14" s="6" t="str">
        <f t="shared" si="0"/>
        <v>module=gbeg1</v>
      </c>
      <c r="G14" s="6" t="str">
        <f t="shared" si="1"/>
        <v>module=sbeg</v>
      </c>
    </row>
    <row r="15" spans="1:7" ht="30" customHeight="1">
      <c r="A15" s="3" t="s">
        <v>4894</v>
      </c>
      <c r="B15" s="3" t="s">
        <v>2</v>
      </c>
      <c r="C15" s="3" t="s">
        <v>10929</v>
      </c>
      <c r="D15" s="3" t="s">
        <v>15258</v>
      </c>
      <c r="E15" s="12" t="s">
        <v>18486</v>
      </c>
      <c r="F15" s="6" t="str">
        <f t="shared" si="0"/>
        <v>module=gbeg1</v>
      </c>
      <c r="G15" s="6" t="str">
        <f t="shared" si="1"/>
        <v>module=sbeg</v>
      </c>
    </row>
    <row r="16" spans="1:7" ht="30" customHeight="1">
      <c r="A16" s="3" t="s">
        <v>4894</v>
      </c>
      <c r="B16" s="3" t="s">
        <v>2</v>
      </c>
      <c r="C16" s="3" t="s">
        <v>10930</v>
      </c>
      <c r="D16" s="3" t="s">
        <v>15259</v>
      </c>
      <c r="E16" s="12" t="s">
        <v>18487</v>
      </c>
      <c r="F16" s="6" t="str">
        <f t="shared" si="0"/>
        <v>module=gbeg1</v>
      </c>
      <c r="G16" s="6" t="str">
        <f t="shared" si="1"/>
        <v>module=sbeg</v>
      </c>
    </row>
    <row r="17" spans="1:7" ht="30" customHeight="1">
      <c r="A17" s="3" t="s">
        <v>4894</v>
      </c>
      <c r="B17" s="3" t="s">
        <v>2</v>
      </c>
      <c r="C17" s="3" t="s">
        <v>10931</v>
      </c>
      <c r="D17" s="3" t="s">
        <v>15260</v>
      </c>
      <c r="E17" s="12" t="s">
        <v>18488</v>
      </c>
      <c r="F17" s="6" t="str">
        <f t="shared" si="0"/>
        <v>module=gbeg1</v>
      </c>
      <c r="G17" s="6" t="str">
        <f t="shared" si="1"/>
        <v>module=sbeg</v>
      </c>
    </row>
    <row r="18" spans="1:7" ht="30" customHeight="1">
      <c r="A18" s="3" t="s">
        <v>4894</v>
      </c>
      <c r="B18" s="3" t="s">
        <v>2</v>
      </c>
      <c r="C18" s="3" t="s">
        <v>10932</v>
      </c>
      <c r="D18" s="3" t="s">
        <v>15261</v>
      </c>
      <c r="E18" s="12" t="s">
        <v>18489</v>
      </c>
      <c r="F18" s="6" t="str">
        <f t="shared" si="0"/>
        <v>module=gbeg1</v>
      </c>
      <c r="G18" s="6" t="str">
        <f t="shared" si="1"/>
        <v>module=sbeg</v>
      </c>
    </row>
    <row r="19" spans="1:7" ht="30" customHeight="1">
      <c r="A19" s="3" t="s">
        <v>4894</v>
      </c>
      <c r="B19" s="3" t="s">
        <v>2</v>
      </c>
      <c r="C19" s="3" t="s">
        <v>10933</v>
      </c>
      <c r="D19" s="3" t="s">
        <v>15262</v>
      </c>
      <c r="E19" s="12" t="s">
        <v>18490</v>
      </c>
      <c r="F19" s="6" t="str">
        <f t="shared" si="0"/>
        <v>module=gbeg1</v>
      </c>
      <c r="G19" s="6" t="str">
        <f t="shared" si="1"/>
        <v>module=sbeg</v>
      </c>
    </row>
    <row r="20" spans="1:7" ht="30" customHeight="1">
      <c r="A20" s="3" t="s">
        <v>4894</v>
      </c>
      <c r="B20" s="3" t="s">
        <v>2</v>
      </c>
      <c r="C20" s="3" t="s">
        <v>10934</v>
      </c>
      <c r="D20" s="3" t="s">
        <v>15263</v>
      </c>
      <c r="E20" s="12" t="s">
        <v>18491</v>
      </c>
      <c r="F20" s="6" t="str">
        <f t="shared" si="0"/>
        <v>module=gbeg1</v>
      </c>
      <c r="G20" s="6" t="str">
        <f t="shared" si="1"/>
        <v>module=sbeg</v>
      </c>
    </row>
    <row r="21" spans="1:7" ht="30" customHeight="1">
      <c r="A21" s="3" t="s">
        <v>4894</v>
      </c>
      <c r="B21" s="3" t="s">
        <v>2</v>
      </c>
      <c r="C21" s="3" t="s">
        <v>10935</v>
      </c>
      <c r="D21" s="3" t="s">
        <v>15264</v>
      </c>
      <c r="E21" s="12" t="s">
        <v>18492</v>
      </c>
      <c r="F21" s="6" t="str">
        <f t="shared" si="0"/>
        <v>module=gbeg1</v>
      </c>
      <c r="G21" s="6" t="str">
        <f t="shared" si="1"/>
        <v>module=sbeg</v>
      </c>
    </row>
    <row r="22" spans="1:7" ht="30" customHeight="1">
      <c r="A22" s="3" t="s">
        <v>4894</v>
      </c>
      <c r="B22" s="3" t="s">
        <v>3</v>
      </c>
      <c r="C22" s="3" t="s">
        <v>10936</v>
      </c>
      <c r="D22" s="3" t="s">
        <v>10936</v>
      </c>
      <c r="E22" s="12" t="s">
        <v>18493</v>
      </c>
      <c r="F22" s="6" t="str">
        <f t="shared" si="0"/>
        <v>module=gbeg1</v>
      </c>
      <c r="G22" s="3" t="s">
        <v>114</v>
      </c>
    </row>
    <row r="23" spans="1:7" ht="30" customHeight="1">
      <c r="A23" s="3" t="s">
        <v>4894</v>
      </c>
      <c r="B23" s="3" t="s">
        <v>3</v>
      </c>
      <c r="C23" s="3" t="s">
        <v>10937</v>
      </c>
      <c r="D23" s="3" t="s">
        <v>10937</v>
      </c>
      <c r="E23" s="12" t="s">
        <v>18494</v>
      </c>
      <c r="F23" s="6" t="str">
        <f t="shared" si="0"/>
        <v>module=gbeg1</v>
      </c>
      <c r="G23" s="3" t="s">
        <v>114</v>
      </c>
    </row>
    <row r="24" spans="1:7" ht="30" customHeight="1">
      <c r="A24" s="3" t="s">
        <v>4894</v>
      </c>
      <c r="B24" s="3" t="s">
        <v>3</v>
      </c>
      <c r="C24" s="3" t="s">
        <v>10938</v>
      </c>
      <c r="D24" s="3" t="s">
        <v>10938</v>
      </c>
      <c r="E24" s="12" t="s">
        <v>18495</v>
      </c>
      <c r="F24" s="6" t="str">
        <f t="shared" si="0"/>
        <v>module=gbeg1</v>
      </c>
      <c r="G24" s="3" t="s">
        <v>114</v>
      </c>
    </row>
    <row r="25" spans="1:7" ht="30" customHeight="1">
      <c r="A25" s="3" t="s">
        <v>4894</v>
      </c>
      <c r="B25" s="3" t="s">
        <v>3</v>
      </c>
      <c r="C25" s="3" t="s">
        <v>10939</v>
      </c>
      <c r="D25" s="3" t="s">
        <v>10939</v>
      </c>
      <c r="E25" s="12" t="s">
        <v>18496</v>
      </c>
      <c r="F25" s="6" t="str">
        <f t="shared" si="0"/>
        <v>module=gbeg1</v>
      </c>
      <c r="G25" s="3" t="s">
        <v>114</v>
      </c>
    </row>
    <row r="26" spans="1:7" ht="30" customHeight="1">
      <c r="A26" s="3" t="s">
        <v>4894</v>
      </c>
      <c r="B26" s="3" t="s">
        <v>3</v>
      </c>
      <c r="C26" s="3" t="s">
        <v>10940</v>
      </c>
      <c r="D26" s="3" t="s">
        <v>10940</v>
      </c>
      <c r="E26" s="12" t="s">
        <v>18497</v>
      </c>
      <c r="F26" s="6" t="str">
        <f t="shared" si="0"/>
        <v>module=gbeg1</v>
      </c>
      <c r="G26" s="3" t="s">
        <v>114</v>
      </c>
    </row>
    <row r="27" spans="1:7" ht="30" customHeight="1">
      <c r="A27" s="3" t="s">
        <v>4894</v>
      </c>
      <c r="B27" s="3" t="s">
        <v>3</v>
      </c>
      <c r="C27" s="3" t="s">
        <v>10941</v>
      </c>
      <c r="D27" s="3" t="s">
        <v>10941</v>
      </c>
      <c r="E27" s="12" t="s">
        <v>18498</v>
      </c>
      <c r="F27" s="6" t="str">
        <f t="shared" si="0"/>
        <v>module=gbeg1</v>
      </c>
      <c r="G27" s="3" t="s">
        <v>114</v>
      </c>
    </row>
    <row r="28" spans="1:7" ht="30" customHeight="1">
      <c r="A28" s="3" t="s">
        <v>4894</v>
      </c>
      <c r="B28" s="3" t="s">
        <v>4</v>
      </c>
      <c r="C28" s="3" t="s">
        <v>10942</v>
      </c>
      <c r="D28" s="3" t="s">
        <v>10942</v>
      </c>
      <c r="E28" s="12" t="s">
        <v>18499</v>
      </c>
      <c r="F28" s="3" t="s">
        <v>114</v>
      </c>
      <c r="G28" s="6" t="str">
        <f>HYPERLINK("http://www.ssc.wisc.edu/wlsresearch/documentation/waves/?wave=sib2k&amp;module=sbeg","module=sbeg")</f>
        <v>module=sbeg</v>
      </c>
    </row>
    <row r="29" spans="1:7" ht="30" customHeight="1">
      <c r="A29" s="3" t="s">
        <v>4894</v>
      </c>
      <c r="B29" s="3" t="s">
        <v>4</v>
      </c>
      <c r="C29" s="3" t="s">
        <v>10943</v>
      </c>
      <c r="D29" s="3" t="s">
        <v>10943</v>
      </c>
      <c r="E29" s="12" t="s">
        <v>18494</v>
      </c>
      <c r="F29" s="3" t="s">
        <v>114</v>
      </c>
      <c r="G29" s="6" t="str">
        <f>HYPERLINK("http://www.ssc.wisc.edu/wlsresearch/documentation/waves/?wave=sib2k&amp;module=sbeg","module=sbeg")</f>
        <v>module=sbeg</v>
      </c>
    </row>
    <row r="30" spans="1:7" ht="30" customHeight="1">
      <c r="A30" s="3" t="s">
        <v>4894</v>
      </c>
      <c r="B30" s="3" t="s">
        <v>4</v>
      </c>
      <c r="C30" s="3" t="s">
        <v>10944</v>
      </c>
      <c r="D30" s="3" t="s">
        <v>10944</v>
      </c>
      <c r="E30" s="12" t="s">
        <v>18500</v>
      </c>
      <c r="F30" s="3" t="s">
        <v>114</v>
      </c>
      <c r="G30" s="6" t="str">
        <f>HYPERLINK("http://www.ssc.wisc.edu/wlsresearch/documentation/waves/?wave=sib2k&amp;module=sbeg","module=sbeg")</f>
        <v>module=sbeg</v>
      </c>
    </row>
    <row r="31" spans="1:7" ht="30" customHeight="1">
      <c r="A31" s="3" t="s">
        <v>10877</v>
      </c>
      <c r="B31" s="3" t="s">
        <v>3</v>
      </c>
      <c r="C31" s="3" t="s">
        <v>10945</v>
      </c>
      <c r="D31" s="3" t="s">
        <v>10945</v>
      </c>
      <c r="E31" s="12" t="s">
        <v>18501</v>
      </c>
      <c r="F31" s="6" t="str">
        <f t="shared" ref="F31:F39" si="2">HYPERLINK("http://www.ssc.wisc.edu/wlsresearch/documentation/waves/?wave=grad2k&amp;module=gbeg2","module=gbeg2")</f>
        <v>module=gbeg2</v>
      </c>
      <c r="G31" s="3" t="s">
        <v>114</v>
      </c>
    </row>
    <row r="32" spans="1:7" ht="30" customHeight="1">
      <c r="A32" s="3" t="s">
        <v>10877</v>
      </c>
      <c r="B32" s="3" t="s">
        <v>3</v>
      </c>
      <c r="C32" s="3" t="s">
        <v>10946</v>
      </c>
      <c r="D32" s="3" t="s">
        <v>10946</v>
      </c>
      <c r="E32" s="12" t="s">
        <v>18502</v>
      </c>
      <c r="F32" s="6" t="str">
        <f t="shared" si="2"/>
        <v>module=gbeg2</v>
      </c>
      <c r="G32" s="3" t="s">
        <v>114</v>
      </c>
    </row>
    <row r="33" spans="1:7" ht="30" customHeight="1">
      <c r="A33" s="3" t="s">
        <v>10877</v>
      </c>
      <c r="B33" s="3" t="s">
        <v>3</v>
      </c>
      <c r="C33" s="3" t="s">
        <v>10947</v>
      </c>
      <c r="D33" s="3" t="s">
        <v>10947</v>
      </c>
      <c r="E33" s="12" t="s">
        <v>18503</v>
      </c>
      <c r="F33" s="6" t="str">
        <f t="shared" si="2"/>
        <v>module=gbeg2</v>
      </c>
      <c r="G33" s="3" t="s">
        <v>114</v>
      </c>
    </row>
    <row r="34" spans="1:7" ht="30" customHeight="1">
      <c r="A34" s="3" t="s">
        <v>10877</v>
      </c>
      <c r="B34" s="3" t="s">
        <v>3</v>
      </c>
      <c r="C34" s="3" t="s">
        <v>10948</v>
      </c>
      <c r="D34" s="3" t="s">
        <v>10948</v>
      </c>
      <c r="E34" s="12" t="s">
        <v>18504</v>
      </c>
      <c r="F34" s="6" t="str">
        <f t="shared" si="2"/>
        <v>module=gbeg2</v>
      </c>
      <c r="G34" s="3" t="s">
        <v>114</v>
      </c>
    </row>
    <row r="35" spans="1:7" ht="30" customHeight="1">
      <c r="A35" s="3" t="s">
        <v>10877</v>
      </c>
      <c r="B35" s="3" t="s">
        <v>3</v>
      </c>
      <c r="C35" s="3" t="s">
        <v>10949</v>
      </c>
      <c r="D35" s="3" t="s">
        <v>10949</v>
      </c>
      <c r="E35" s="12" t="s">
        <v>18505</v>
      </c>
      <c r="F35" s="6" t="str">
        <f t="shared" si="2"/>
        <v>module=gbeg2</v>
      </c>
      <c r="G35" s="3" t="s">
        <v>114</v>
      </c>
    </row>
    <row r="36" spans="1:7" ht="30" customHeight="1">
      <c r="A36" s="3" t="s">
        <v>10877</v>
      </c>
      <c r="B36" s="3" t="s">
        <v>3</v>
      </c>
      <c r="C36" s="3" t="s">
        <v>10950</v>
      </c>
      <c r="D36" s="3" t="s">
        <v>10950</v>
      </c>
      <c r="E36" s="12" t="s">
        <v>18506</v>
      </c>
      <c r="F36" s="6" t="str">
        <f t="shared" si="2"/>
        <v>module=gbeg2</v>
      </c>
      <c r="G36" s="3" t="s">
        <v>114</v>
      </c>
    </row>
    <row r="37" spans="1:7" ht="30" customHeight="1">
      <c r="A37" s="3" t="s">
        <v>10877</v>
      </c>
      <c r="B37" s="3" t="s">
        <v>3</v>
      </c>
      <c r="C37" s="3" t="s">
        <v>10951</v>
      </c>
      <c r="D37" s="3" t="s">
        <v>10951</v>
      </c>
      <c r="E37" s="12" t="s">
        <v>18507</v>
      </c>
      <c r="F37" s="6" t="str">
        <f t="shared" si="2"/>
        <v>module=gbeg2</v>
      </c>
      <c r="G37" s="3" t="s">
        <v>114</v>
      </c>
    </row>
    <row r="38" spans="1:7" ht="30" customHeight="1">
      <c r="A38" s="3" t="s">
        <v>10877</v>
      </c>
      <c r="B38" s="3" t="s">
        <v>3</v>
      </c>
      <c r="C38" s="3" t="s">
        <v>10952</v>
      </c>
      <c r="D38" s="3" t="s">
        <v>10952</v>
      </c>
      <c r="E38" s="12" t="s">
        <v>18508</v>
      </c>
      <c r="F38" s="6" t="str">
        <f t="shared" si="2"/>
        <v>module=gbeg2</v>
      </c>
      <c r="G38" s="3" t="s">
        <v>114</v>
      </c>
    </row>
    <row r="39" spans="1:7" ht="30" customHeight="1">
      <c r="A39" s="3" t="s">
        <v>10877</v>
      </c>
      <c r="B39" s="3" t="s">
        <v>3</v>
      </c>
      <c r="C39" s="3" t="s">
        <v>10953</v>
      </c>
      <c r="D39" s="3" t="s">
        <v>10953</v>
      </c>
      <c r="E39" s="12" t="s">
        <v>18509</v>
      </c>
      <c r="F39" s="6" t="str">
        <f t="shared" si="2"/>
        <v>module=gbeg2</v>
      </c>
      <c r="G39" s="3" t="s">
        <v>114</v>
      </c>
    </row>
    <row r="40" spans="1:7" ht="30" customHeight="1">
      <c r="A40" s="3" t="s">
        <v>121</v>
      </c>
      <c r="B40" s="3" t="s">
        <v>2</v>
      </c>
      <c r="C40" s="3" t="s">
        <v>10954</v>
      </c>
      <c r="D40" s="3" t="s">
        <v>15265</v>
      </c>
      <c r="E40" s="12" t="s">
        <v>18510</v>
      </c>
      <c r="F40" s="6" t="str">
        <f t="shared" ref="F40:F58" si="3">HYPERLINK("http://www.ssc.wisc.edu/wlsresearch/documentation/waves/?wave=grad2k&amp;module=geduc","module=geduc")</f>
        <v>module=geduc</v>
      </c>
      <c r="G40" s="6" t="str">
        <f t="shared" ref="G40:G62" si="4">HYPERLINK("http://www.ssc.wisc.edu/wlsresearch/documentation/waves/?wave=sib2k&amp;module=seduc","module=seduc")</f>
        <v>module=seduc</v>
      </c>
    </row>
    <row r="41" spans="1:7" ht="30" customHeight="1">
      <c r="A41" s="3" t="s">
        <v>121</v>
      </c>
      <c r="B41" s="3" t="s">
        <v>2</v>
      </c>
      <c r="C41" s="3" t="s">
        <v>10955</v>
      </c>
      <c r="D41" s="3" t="s">
        <v>15266</v>
      </c>
      <c r="E41" s="12" t="s">
        <v>18511</v>
      </c>
      <c r="F41" s="6" t="str">
        <f t="shared" si="3"/>
        <v>module=geduc</v>
      </c>
      <c r="G41" s="6" t="str">
        <f t="shared" si="4"/>
        <v>module=seduc</v>
      </c>
    </row>
    <row r="42" spans="1:7" ht="30" customHeight="1">
      <c r="A42" s="3" t="s">
        <v>121</v>
      </c>
      <c r="B42" s="3" t="s">
        <v>2</v>
      </c>
      <c r="C42" s="3" t="s">
        <v>10956</v>
      </c>
      <c r="D42" s="3" t="s">
        <v>15267</v>
      </c>
      <c r="E42" s="12" t="s">
        <v>18512</v>
      </c>
      <c r="F42" s="6" t="str">
        <f t="shared" si="3"/>
        <v>module=geduc</v>
      </c>
      <c r="G42" s="6" t="str">
        <f t="shared" si="4"/>
        <v>module=seduc</v>
      </c>
    </row>
    <row r="43" spans="1:7" ht="30" customHeight="1">
      <c r="A43" s="3" t="s">
        <v>121</v>
      </c>
      <c r="B43" s="3" t="s">
        <v>2</v>
      </c>
      <c r="C43" s="3" t="s">
        <v>10957</v>
      </c>
      <c r="D43" s="3" t="s">
        <v>15268</v>
      </c>
      <c r="E43" s="12" t="s">
        <v>18513</v>
      </c>
      <c r="F43" s="6" t="str">
        <f t="shared" si="3"/>
        <v>module=geduc</v>
      </c>
      <c r="G43" s="6" t="str">
        <f t="shared" si="4"/>
        <v>module=seduc</v>
      </c>
    </row>
    <row r="44" spans="1:7" ht="30" customHeight="1">
      <c r="A44" s="3" t="s">
        <v>121</v>
      </c>
      <c r="B44" s="3" t="s">
        <v>2</v>
      </c>
      <c r="C44" s="3" t="s">
        <v>10958</v>
      </c>
      <c r="D44" s="3" t="s">
        <v>15269</v>
      </c>
      <c r="E44" s="12" t="s">
        <v>18514</v>
      </c>
      <c r="F44" s="6" t="str">
        <f t="shared" si="3"/>
        <v>module=geduc</v>
      </c>
      <c r="G44" s="6" t="str">
        <f t="shared" si="4"/>
        <v>module=seduc</v>
      </c>
    </row>
    <row r="45" spans="1:7" ht="30" customHeight="1">
      <c r="A45" s="3" t="s">
        <v>121</v>
      </c>
      <c r="B45" s="3" t="s">
        <v>2</v>
      </c>
      <c r="C45" s="3" t="s">
        <v>10959</v>
      </c>
      <c r="D45" s="3" t="s">
        <v>15270</v>
      </c>
      <c r="E45" s="12" t="s">
        <v>18515</v>
      </c>
      <c r="F45" s="6" t="str">
        <f t="shared" si="3"/>
        <v>module=geduc</v>
      </c>
      <c r="G45" s="6" t="str">
        <f t="shared" si="4"/>
        <v>module=seduc</v>
      </c>
    </row>
    <row r="46" spans="1:7" ht="30" customHeight="1">
      <c r="A46" s="3" t="s">
        <v>121</v>
      </c>
      <c r="B46" s="3" t="s">
        <v>2</v>
      </c>
      <c r="C46" s="3" t="s">
        <v>10960</v>
      </c>
      <c r="D46" s="3" t="s">
        <v>15271</v>
      </c>
      <c r="E46" s="12" t="s">
        <v>18516</v>
      </c>
      <c r="F46" s="6" t="str">
        <f t="shared" si="3"/>
        <v>module=geduc</v>
      </c>
      <c r="G46" s="6" t="str">
        <f t="shared" si="4"/>
        <v>module=seduc</v>
      </c>
    </row>
    <row r="47" spans="1:7" ht="30" customHeight="1">
      <c r="A47" s="3" t="s">
        <v>121</v>
      </c>
      <c r="B47" s="3" t="s">
        <v>2</v>
      </c>
      <c r="C47" s="3" t="s">
        <v>10961</v>
      </c>
      <c r="D47" s="3" t="s">
        <v>15272</v>
      </c>
      <c r="E47" s="12" t="s">
        <v>18517</v>
      </c>
      <c r="F47" s="6" t="str">
        <f t="shared" si="3"/>
        <v>module=geduc</v>
      </c>
      <c r="G47" s="6" t="str">
        <f t="shared" si="4"/>
        <v>module=seduc</v>
      </c>
    </row>
    <row r="48" spans="1:7" ht="30" customHeight="1">
      <c r="A48" s="3" t="s">
        <v>121</v>
      </c>
      <c r="B48" s="3" t="s">
        <v>2</v>
      </c>
      <c r="C48" s="3" t="s">
        <v>10962</v>
      </c>
      <c r="D48" s="3" t="s">
        <v>15273</v>
      </c>
      <c r="E48" s="12" t="s">
        <v>18518</v>
      </c>
      <c r="F48" s="6" t="str">
        <f t="shared" si="3"/>
        <v>module=geduc</v>
      </c>
      <c r="G48" s="6" t="str">
        <f t="shared" si="4"/>
        <v>module=seduc</v>
      </c>
    </row>
    <row r="49" spans="1:7" ht="30" customHeight="1">
      <c r="A49" s="3" t="s">
        <v>121</v>
      </c>
      <c r="B49" s="3" t="s">
        <v>2</v>
      </c>
      <c r="C49" s="3" t="s">
        <v>10963</v>
      </c>
      <c r="D49" s="3" t="s">
        <v>15274</v>
      </c>
      <c r="E49" s="12" t="s">
        <v>18519</v>
      </c>
      <c r="F49" s="6" t="str">
        <f t="shared" si="3"/>
        <v>module=geduc</v>
      </c>
      <c r="G49" s="6" t="str">
        <f t="shared" si="4"/>
        <v>module=seduc</v>
      </c>
    </row>
    <row r="50" spans="1:7" ht="30" customHeight="1">
      <c r="A50" s="3" t="s">
        <v>121</v>
      </c>
      <c r="B50" s="3" t="s">
        <v>2</v>
      </c>
      <c r="C50" s="3" t="s">
        <v>10964</v>
      </c>
      <c r="D50" s="3" t="s">
        <v>15275</v>
      </c>
      <c r="E50" s="12" t="s">
        <v>18520</v>
      </c>
      <c r="F50" s="6" t="str">
        <f t="shared" si="3"/>
        <v>module=geduc</v>
      </c>
      <c r="G50" s="6" t="str">
        <f t="shared" si="4"/>
        <v>module=seduc</v>
      </c>
    </row>
    <row r="51" spans="1:7" ht="30" customHeight="1">
      <c r="A51" s="3" t="s">
        <v>121</v>
      </c>
      <c r="B51" s="3" t="s">
        <v>2</v>
      </c>
      <c r="C51" s="3" t="s">
        <v>10965</v>
      </c>
      <c r="D51" s="3" t="s">
        <v>15276</v>
      </c>
      <c r="E51" s="12" t="s">
        <v>18521</v>
      </c>
      <c r="F51" s="6" t="str">
        <f t="shared" si="3"/>
        <v>module=geduc</v>
      </c>
      <c r="G51" s="6" t="str">
        <f t="shared" si="4"/>
        <v>module=seduc</v>
      </c>
    </row>
    <row r="52" spans="1:7" ht="30" customHeight="1">
      <c r="A52" s="3" t="s">
        <v>121</v>
      </c>
      <c r="B52" s="3" t="s">
        <v>2</v>
      </c>
      <c r="C52" s="3" t="s">
        <v>10966</v>
      </c>
      <c r="D52" s="3" t="s">
        <v>15277</v>
      </c>
      <c r="E52" s="12" t="s">
        <v>18522</v>
      </c>
      <c r="F52" s="6" t="str">
        <f t="shared" si="3"/>
        <v>module=geduc</v>
      </c>
      <c r="G52" s="6" t="str">
        <f t="shared" si="4"/>
        <v>module=seduc</v>
      </c>
    </row>
    <row r="53" spans="1:7" ht="30" customHeight="1">
      <c r="A53" s="3" t="s">
        <v>121</v>
      </c>
      <c r="B53" s="3" t="s">
        <v>2</v>
      </c>
      <c r="C53" s="3" t="s">
        <v>10967</v>
      </c>
      <c r="D53" s="3" t="s">
        <v>15278</v>
      </c>
      <c r="E53" s="12" t="s">
        <v>18523</v>
      </c>
      <c r="F53" s="6" t="str">
        <f t="shared" si="3"/>
        <v>module=geduc</v>
      </c>
      <c r="G53" s="6" t="str">
        <f t="shared" si="4"/>
        <v>module=seduc</v>
      </c>
    </row>
    <row r="54" spans="1:7" ht="30" customHeight="1">
      <c r="A54" s="3" t="s">
        <v>121</v>
      </c>
      <c r="B54" s="3" t="s">
        <v>2</v>
      </c>
      <c r="C54" s="3" t="s">
        <v>10968</v>
      </c>
      <c r="D54" s="3" t="s">
        <v>15279</v>
      </c>
      <c r="E54" s="12" t="s">
        <v>18524</v>
      </c>
      <c r="F54" s="6" t="str">
        <f t="shared" si="3"/>
        <v>module=geduc</v>
      </c>
      <c r="G54" s="6" t="str">
        <f t="shared" si="4"/>
        <v>module=seduc</v>
      </c>
    </row>
    <row r="55" spans="1:7" ht="30" customHeight="1">
      <c r="A55" s="3" t="s">
        <v>121</v>
      </c>
      <c r="B55" s="3" t="s">
        <v>2</v>
      </c>
      <c r="C55" s="3" t="s">
        <v>10969</v>
      </c>
      <c r="D55" s="3" t="s">
        <v>15280</v>
      </c>
      <c r="E55" s="12" t="s">
        <v>18525</v>
      </c>
      <c r="F55" s="6" t="str">
        <f t="shared" si="3"/>
        <v>module=geduc</v>
      </c>
      <c r="G55" s="6" t="str">
        <f t="shared" si="4"/>
        <v>module=seduc</v>
      </c>
    </row>
    <row r="56" spans="1:7" ht="30" customHeight="1">
      <c r="A56" s="3" t="s">
        <v>121</v>
      </c>
      <c r="B56" s="3" t="s">
        <v>2</v>
      </c>
      <c r="C56" s="3" t="s">
        <v>10970</v>
      </c>
      <c r="D56" s="3" t="s">
        <v>15281</v>
      </c>
      <c r="E56" s="12" t="s">
        <v>18526</v>
      </c>
      <c r="F56" s="6" t="str">
        <f t="shared" si="3"/>
        <v>module=geduc</v>
      </c>
      <c r="G56" s="6" t="str">
        <f t="shared" si="4"/>
        <v>module=seduc</v>
      </c>
    </row>
    <row r="57" spans="1:7" ht="30" customHeight="1">
      <c r="A57" s="3" t="s">
        <v>121</v>
      </c>
      <c r="B57" s="3" t="s">
        <v>2</v>
      </c>
      <c r="C57" s="3" t="s">
        <v>10971</v>
      </c>
      <c r="D57" s="3" t="s">
        <v>15282</v>
      </c>
      <c r="E57" s="12" t="s">
        <v>18527</v>
      </c>
      <c r="F57" s="6" t="str">
        <f t="shared" si="3"/>
        <v>module=geduc</v>
      </c>
      <c r="G57" s="6" t="str">
        <f t="shared" si="4"/>
        <v>module=seduc</v>
      </c>
    </row>
    <row r="58" spans="1:7" ht="30" customHeight="1">
      <c r="A58" s="3" t="s">
        <v>121</v>
      </c>
      <c r="B58" s="3" t="s">
        <v>2</v>
      </c>
      <c r="C58" s="3" t="s">
        <v>10972</v>
      </c>
      <c r="D58" s="3" t="s">
        <v>15283</v>
      </c>
      <c r="E58" s="12" t="s">
        <v>18528</v>
      </c>
      <c r="F58" s="6" t="str">
        <f t="shared" si="3"/>
        <v>module=geduc</v>
      </c>
      <c r="G58" s="6" t="str">
        <f t="shared" si="4"/>
        <v>module=seduc</v>
      </c>
    </row>
    <row r="59" spans="1:7" ht="30" customHeight="1">
      <c r="A59" s="3" t="s">
        <v>121</v>
      </c>
      <c r="B59" s="3" t="s">
        <v>4</v>
      </c>
      <c r="C59" s="3" t="s">
        <v>10973</v>
      </c>
      <c r="D59" s="3" t="s">
        <v>10973</v>
      </c>
      <c r="E59" s="12" t="s">
        <v>18529</v>
      </c>
      <c r="F59" s="3" t="s">
        <v>114</v>
      </c>
      <c r="G59" s="6" t="str">
        <f t="shared" si="4"/>
        <v>module=seduc</v>
      </c>
    </row>
    <row r="60" spans="1:7" ht="30" customHeight="1">
      <c r="A60" s="3" t="s">
        <v>121</v>
      </c>
      <c r="B60" s="3" t="s">
        <v>4</v>
      </c>
      <c r="C60" s="3" t="s">
        <v>10974</v>
      </c>
      <c r="D60" s="3" t="s">
        <v>10974</v>
      </c>
      <c r="E60" s="12" t="s">
        <v>18530</v>
      </c>
      <c r="F60" s="3" t="s">
        <v>114</v>
      </c>
      <c r="G60" s="6" t="str">
        <f t="shared" si="4"/>
        <v>module=seduc</v>
      </c>
    </row>
    <row r="61" spans="1:7" ht="30" customHeight="1">
      <c r="A61" s="3" t="s">
        <v>121</v>
      </c>
      <c r="B61" s="3" t="s">
        <v>4</v>
      </c>
      <c r="C61" s="3" t="s">
        <v>10975</v>
      </c>
      <c r="D61" s="3" t="s">
        <v>10975</v>
      </c>
      <c r="E61" s="12" t="s">
        <v>18531</v>
      </c>
      <c r="F61" s="3" t="s">
        <v>114</v>
      </c>
      <c r="G61" s="6" t="str">
        <f t="shared" si="4"/>
        <v>module=seduc</v>
      </c>
    </row>
    <row r="62" spans="1:7" ht="30" customHeight="1">
      <c r="A62" s="3" t="s">
        <v>121</v>
      </c>
      <c r="B62" s="3" t="s">
        <v>4</v>
      </c>
      <c r="C62" s="3" t="s">
        <v>10976</v>
      </c>
      <c r="D62" s="3" t="s">
        <v>10976</v>
      </c>
      <c r="E62" s="12" t="s">
        <v>18532</v>
      </c>
      <c r="F62" s="3" t="s">
        <v>114</v>
      </c>
      <c r="G62" s="6" t="str">
        <f t="shared" si="4"/>
        <v>module=seduc</v>
      </c>
    </row>
    <row r="63" spans="1:7" ht="30" customHeight="1">
      <c r="A63" s="3" t="s">
        <v>2817</v>
      </c>
      <c r="B63" s="3" t="s">
        <v>2</v>
      </c>
      <c r="C63" s="3" t="s">
        <v>10977</v>
      </c>
      <c r="D63" s="3" t="s">
        <v>15284</v>
      </c>
      <c r="E63" s="12" t="s">
        <v>18533</v>
      </c>
      <c r="F63" s="6" t="str">
        <f t="shared" ref="F63:F94" si="5">HYPERLINK("http://www.ssc.wisc.edu/wlsresearch/documentation/waves/?wave=grad2k&amp;module=gmarr","module=gmarr")</f>
        <v>module=gmarr</v>
      </c>
      <c r="G63" s="6" t="str">
        <f t="shared" ref="G63:G69" si="6">HYPERLINK("http://www.ssc.wisc.edu/wlsresearch/documentation/waves/?wave=sib2k&amp;module=smarr","module=smarr")</f>
        <v>module=smarr</v>
      </c>
    </row>
    <row r="64" spans="1:7" ht="30" customHeight="1">
      <c r="A64" s="3" t="s">
        <v>2817</v>
      </c>
      <c r="B64" s="3" t="s">
        <v>2</v>
      </c>
      <c r="C64" s="3" t="s">
        <v>10978</v>
      </c>
      <c r="D64" s="3" t="s">
        <v>15285</v>
      </c>
      <c r="E64" s="12" t="s">
        <v>18534</v>
      </c>
      <c r="F64" s="6" t="str">
        <f t="shared" si="5"/>
        <v>module=gmarr</v>
      </c>
      <c r="G64" s="6" t="str">
        <f t="shared" si="6"/>
        <v>module=smarr</v>
      </c>
    </row>
    <row r="65" spans="1:7" ht="30" customHeight="1">
      <c r="A65" s="3" t="s">
        <v>2817</v>
      </c>
      <c r="B65" s="3" t="s">
        <v>2</v>
      </c>
      <c r="C65" s="3" t="s">
        <v>10979</v>
      </c>
      <c r="D65" s="3" t="s">
        <v>15286</v>
      </c>
      <c r="E65" s="12" t="s">
        <v>18535</v>
      </c>
      <c r="F65" s="6" t="str">
        <f t="shared" si="5"/>
        <v>module=gmarr</v>
      </c>
      <c r="G65" s="6" t="str">
        <f t="shared" si="6"/>
        <v>module=smarr</v>
      </c>
    </row>
    <row r="66" spans="1:7" ht="30" customHeight="1">
      <c r="A66" s="3" t="s">
        <v>2817</v>
      </c>
      <c r="B66" s="3" t="s">
        <v>2</v>
      </c>
      <c r="C66" s="3" t="s">
        <v>10980</v>
      </c>
      <c r="D66" s="3" t="s">
        <v>15287</v>
      </c>
      <c r="E66" s="12" t="s">
        <v>18536</v>
      </c>
      <c r="F66" s="6" t="str">
        <f t="shared" si="5"/>
        <v>module=gmarr</v>
      </c>
      <c r="G66" s="6" t="str">
        <f t="shared" si="6"/>
        <v>module=smarr</v>
      </c>
    </row>
    <row r="67" spans="1:7" ht="30" customHeight="1">
      <c r="A67" s="3" t="s">
        <v>2817</v>
      </c>
      <c r="B67" s="3" t="s">
        <v>2</v>
      </c>
      <c r="C67" s="3" t="s">
        <v>10981</v>
      </c>
      <c r="D67" s="3" t="s">
        <v>15288</v>
      </c>
      <c r="E67" s="12" t="s">
        <v>18537</v>
      </c>
      <c r="F67" s="6" t="str">
        <f t="shared" si="5"/>
        <v>module=gmarr</v>
      </c>
      <c r="G67" s="6" t="str">
        <f t="shared" si="6"/>
        <v>module=smarr</v>
      </c>
    </row>
    <row r="68" spans="1:7" ht="30" customHeight="1">
      <c r="A68" s="3" t="s">
        <v>2817</v>
      </c>
      <c r="B68" s="3" t="s">
        <v>2</v>
      </c>
      <c r="C68" s="3" t="s">
        <v>10982</v>
      </c>
      <c r="D68" s="3" t="s">
        <v>15289</v>
      </c>
      <c r="E68" s="12" t="s">
        <v>18538</v>
      </c>
      <c r="F68" s="6" t="str">
        <f t="shared" si="5"/>
        <v>module=gmarr</v>
      </c>
      <c r="G68" s="6" t="str">
        <f t="shared" si="6"/>
        <v>module=smarr</v>
      </c>
    </row>
    <row r="69" spans="1:7" ht="30" customHeight="1">
      <c r="A69" s="3" t="s">
        <v>2817</v>
      </c>
      <c r="B69" s="3" t="s">
        <v>2</v>
      </c>
      <c r="C69" s="3" t="s">
        <v>10983</v>
      </c>
      <c r="D69" s="3" t="s">
        <v>15290</v>
      </c>
      <c r="E69" s="12" t="s">
        <v>18539</v>
      </c>
      <c r="F69" s="6" t="str">
        <f t="shared" si="5"/>
        <v>module=gmarr</v>
      </c>
      <c r="G69" s="6" t="str">
        <f t="shared" si="6"/>
        <v>module=smarr</v>
      </c>
    </row>
    <row r="70" spans="1:7" ht="30" customHeight="1">
      <c r="A70" s="3" t="s">
        <v>2817</v>
      </c>
      <c r="B70" s="3" t="s">
        <v>2</v>
      </c>
      <c r="C70" s="3" t="s">
        <v>10984</v>
      </c>
      <c r="D70" s="3" t="s">
        <v>15291</v>
      </c>
      <c r="E70" s="12" t="s">
        <v>18540</v>
      </c>
      <c r="F70" s="6" t="str">
        <f t="shared" si="5"/>
        <v>module=gmarr</v>
      </c>
      <c r="G70" s="6" t="str">
        <f>HYPERLINK("http://www.ssc.wisc.edu/wlsresearch/documentation/waves/?wave=grad2k&amp;module=gmarr","module=gmarr")</f>
        <v>module=gmarr</v>
      </c>
    </row>
    <row r="71" spans="1:7" ht="30" customHeight="1">
      <c r="A71" s="3" t="s">
        <v>2817</v>
      </c>
      <c r="B71" s="3" t="s">
        <v>2</v>
      </c>
      <c r="C71" s="3" t="s">
        <v>10985</v>
      </c>
      <c r="D71" s="3" t="s">
        <v>15292</v>
      </c>
      <c r="E71" s="12" t="s">
        <v>18541</v>
      </c>
      <c r="F71" s="6" t="str">
        <f t="shared" si="5"/>
        <v>module=gmarr</v>
      </c>
      <c r="G71" s="6" t="str">
        <f t="shared" ref="G71:G102" si="7">HYPERLINK("http://www.ssc.wisc.edu/wlsresearch/documentation/waves/?wave=sib2k&amp;module=smarr","module=smarr")</f>
        <v>module=smarr</v>
      </c>
    </row>
    <row r="72" spans="1:7" ht="30" customHeight="1">
      <c r="A72" s="3" t="s">
        <v>2817</v>
      </c>
      <c r="B72" s="3" t="s">
        <v>2</v>
      </c>
      <c r="C72" s="3" t="s">
        <v>10986</v>
      </c>
      <c r="D72" s="3" t="s">
        <v>15293</v>
      </c>
      <c r="E72" s="12" t="s">
        <v>18542</v>
      </c>
      <c r="F72" s="6" t="str">
        <f t="shared" si="5"/>
        <v>module=gmarr</v>
      </c>
      <c r="G72" s="6" t="str">
        <f t="shared" si="7"/>
        <v>module=smarr</v>
      </c>
    </row>
    <row r="73" spans="1:7" ht="30" customHeight="1">
      <c r="A73" s="3" t="s">
        <v>2817</v>
      </c>
      <c r="B73" s="3" t="s">
        <v>2</v>
      </c>
      <c r="C73" s="3" t="s">
        <v>10987</v>
      </c>
      <c r="D73" s="3" t="s">
        <v>15294</v>
      </c>
      <c r="E73" s="12" t="s">
        <v>18543</v>
      </c>
      <c r="F73" s="6" t="str">
        <f t="shared" si="5"/>
        <v>module=gmarr</v>
      </c>
      <c r="G73" s="6" t="str">
        <f t="shared" si="7"/>
        <v>module=smarr</v>
      </c>
    </row>
    <row r="74" spans="1:7" ht="30" customHeight="1">
      <c r="A74" s="3" t="s">
        <v>2817</v>
      </c>
      <c r="B74" s="3" t="s">
        <v>2</v>
      </c>
      <c r="C74" s="3" t="s">
        <v>10988</v>
      </c>
      <c r="D74" s="3" t="s">
        <v>15295</v>
      </c>
      <c r="E74" s="12" t="s">
        <v>18544</v>
      </c>
      <c r="F74" s="6" t="str">
        <f t="shared" si="5"/>
        <v>module=gmarr</v>
      </c>
      <c r="G74" s="6" t="str">
        <f t="shared" si="7"/>
        <v>module=smarr</v>
      </c>
    </row>
    <row r="75" spans="1:7" ht="30" customHeight="1">
      <c r="A75" s="3" t="s">
        <v>2817</v>
      </c>
      <c r="B75" s="3" t="s">
        <v>2</v>
      </c>
      <c r="C75" s="3" t="s">
        <v>10989</v>
      </c>
      <c r="D75" s="3" t="s">
        <v>15296</v>
      </c>
      <c r="E75" s="12" t="s">
        <v>18545</v>
      </c>
      <c r="F75" s="6" t="str">
        <f t="shared" si="5"/>
        <v>module=gmarr</v>
      </c>
      <c r="G75" s="6" t="str">
        <f t="shared" si="7"/>
        <v>module=smarr</v>
      </c>
    </row>
    <row r="76" spans="1:7" ht="30" customHeight="1">
      <c r="A76" s="3" t="s">
        <v>2817</v>
      </c>
      <c r="B76" s="3" t="s">
        <v>2</v>
      </c>
      <c r="C76" s="3" t="s">
        <v>10990</v>
      </c>
      <c r="D76" s="3" t="s">
        <v>15297</v>
      </c>
      <c r="E76" s="12" t="s">
        <v>18546</v>
      </c>
      <c r="F76" s="6" t="str">
        <f t="shared" si="5"/>
        <v>module=gmarr</v>
      </c>
      <c r="G76" s="6" t="str">
        <f t="shared" si="7"/>
        <v>module=smarr</v>
      </c>
    </row>
    <row r="77" spans="1:7" ht="30" customHeight="1">
      <c r="A77" s="3" t="s">
        <v>2817</v>
      </c>
      <c r="B77" s="3" t="s">
        <v>2</v>
      </c>
      <c r="C77" s="3" t="s">
        <v>10991</v>
      </c>
      <c r="D77" s="3" t="s">
        <v>15298</v>
      </c>
      <c r="E77" s="12" t="s">
        <v>18547</v>
      </c>
      <c r="F77" s="6" t="str">
        <f t="shared" si="5"/>
        <v>module=gmarr</v>
      </c>
      <c r="G77" s="6" t="str">
        <f t="shared" si="7"/>
        <v>module=smarr</v>
      </c>
    </row>
    <row r="78" spans="1:7" ht="30" customHeight="1">
      <c r="A78" s="3" t="s">
        <v>2817</v>
      </c>
      <c r="B78" s="3" t="s">
        <v>2</v>
      </c>
      <c r="C78" s="3" t="s">
        <v>10992</v>
      </c>
      <c r="D78" s="3" t="s">
        <v>15299</v>
      </c>
      <c r="E78" s="12" t="s">
        <v>18548</v>
      </c>
      <c r="F78" s="6" t="str">
        <f t="shared" si="5"/>
        <v>module=gmarr</v>
      </c>
      <c r="G78" s="6" t="str">
        <f t="shared" si="7"/>
        <v>module=smarr</v>
      </c>
    </row>
    <row r="79" spans="1:7" ht="30" customHeight="1">
      <c r="A79" s="3" t="s">
        <v>2817</v>
      </c>
      <c r="B79" s="3" t="s">
        <v>2</v>
      </c>
      <c r="C79" s="3" t="s">
        <v>10993</v>
      </c>
      <c r="D79" s="3" t="s">
        <v>15300</v>
      </c>
      <c r="E79" s="12" t="s">
        <v>18549</v>
      </c>
      <c r="F79" s="6" t="str">
        <f t="shared" si="5"/>
        <v>module=gmarr</v>
      </c>
      <c r="G79" s="6" t="str">
        <f t="shared" si="7"/>
        <v>module=smarr</v>
      </c>
    </row>
    <row r="80" spans="1:7" ht="30" customHeight="1">
      <c r="A80" s="3" t="s">
        <v>2817</v>
      </c>
      <c r="B80" s="3" t="s">
        <v>2</v>
      </c>
      <c r="C80" s="3" t="s">
        <v>10994</v>
      </c>
      <c r="D80" s="3" t="s">
        <v>15301</v>
      </c>
      <c r="E80" s="12" t="s">
        <v>18550</v>
      </c>
      <c r="F80" s="6" t="str">
        <f t="shared" si="5"/>
        <v>module=gmarr</v>
      </c>
      <c r="G80" s="6" t="str">
        <f t="shared" si="7"/>
        <v>module=smarr</v>
      </c>
    </row>
    <row r="81" spans="1:7" ht="30" customHeight="1">
      <c r="A81" s="3" t="s">
        <v>2817</v>
      </c>
      <c r="B81" s="3" t="s">
        <v>2</v>
      </c>
      <c r="C81" s="3" t="s">
        <v>10995</v>
      </c>
      <c r="D81" s="3" t="s">
        <v>15302</v>
      </c>
      <c r="E81" s="12" t="s">
        <v>18551</v>
      </c>
      <c r="F81" s="6" t="str">
        <f t="shared" si="5"/>
        <v>module=gmarr</v>
      </c>
      <c r="G81" s="6" t="str">
        <f t="shared" si="7"/>
        <v>module=smarr</v>
      </c>
    </row>
    <row r="82" spans="1:7" ht="30" customHeight="1">
      <c r="A82" s="3" t="s">
        <v>2817</v>
      </c>
      <c r="B82" s="3" t="s">
        <v>2</v>
      </c>
      <c r="C82" s="3" t="s">
        <v>10996</v>
      </c>
      <c r="D82" s="3" t="s">
        <v>15303</v>
      </c>
      <c r="E82" s="12" t="s">
        <v>18552</v>
      </c>
      <c r="F82" s="6" t="str">
        <f t="shared" si="5"/>
        <v>module=gmarr</v>
      </c>
      <c r="G82" s="6" t="str">
        <f t="shared" si="7"/>
        <v>module=smarr</v>
      </c>
    </row>
    <row r="83" spans="1:7" ht="30" customHeight="1">
      <c r="A83" s="3" t="s">
        <v>2817</v>
      </c>
      <c r="B83" s="3" t="s">
        <v>2</v>
      </c>
      <c r="C83" s="3" t="s">
        <v>10997</v>
      </c>
      <c r="D83" s="3" t="s">
        <v>15304</v>
      </c>
      <c r="E83" s="12" t="s">
        <v>18553</v>
      </c>
      <c r="F83" s="6" t="str">
        <f t="shared" si="5"/>
        <v>module=gmarr</v>
      </c>
      <c r="G83" s="6" t="str">
        <f t="shared" si="7"/>
        <v>module=smarr</v>
      </c>
    </row>
    <row r="84" spans="1:7" ht="30" customHeight="1">
      <c r="A84" s="3" t="s">
        <v>2817</v>
      </c>
      <c r="B84" s="3" t="s">
        <v>2</v>
      </c>
      <c r="C84" s="3" t="s">
        <v>10998</v>
      </c>
      <c r="D84" s="3" t="s">
        <v>15305</v>
      </c>
      <c r="E84" s="12" t="s">
        <v>18554</v>
      </c>
      <c r="F84" s="6" t="str">
        <f t="shared" si="5"/>
        <v>module=gmarr</v>
      </c>
      <c r="G84" s="6" t="str">
        <f t="shared" si="7"/>
        <v>module=smarr</v>
      </c>
    </row>
    <row r="85" spans="1:7" ht="30" customHeight="1">
      <c r="A85" s="3" t="s">
        <v>2817</v>
      </c>
      <c r="B85" s="3" t="s">
        <v>2</v>
      </c>
      <c r="C85" s="3" t="s">
        <v>10999</v>
      </c>
      <c r="D85" s="3" t="s">
        <v>15306</v>
      </c>
      <c r="E85" s="12" t="s">
        <v>18555</v>
      </c>
      <c r="F85" s="6" t="str">
        <f t="shared" si="5"/>
        <v>module=gmarr</v>
      </c>
      <c r="G85" s="6" t="str">
        <f t="shared" si="7"/>
        <v>module=smarr</v>
      </c>
    </row>
    <row r="86" spans="1:7" ht="30" customHeight="1">
      <c r="A86" s="3" t="s">
        <v>2817</v>
      </c>
      <c r="B86" s="3" t="s">
        <v>2</v>
      </c>
      <c r="C86" s="3" t="s">
        <v>11000</v>
      </c>
      <c r="D86" s="3" t="s">
        <v>15307</v>
      </c>
      <c r="E86" s="12" t="s">
        <v>18556</v>
      </c>
      <c r="F86" s="6" t="str">
        <f t="shared" si="5"/>
        <v>module=gmarr</v>
      </c>
      <c r="G86" s="6" t="str">
        <f t="shared" si="7"/>
        <v>module=smarr</v>
      </c>
    </row>
    <row r="87" spans="1:7" ht="30" customHeight="1">
      <c r="A87" s="3" t="s">
        <v>2817</v>
      </c>
      <c r="B87" s="3" t="s">
        <v>2</v>
      </c>
      <c r="C87" s="3" t="s">
        <v>11001</v>
      </c>
      <c r="D87" s="3" t="s">
        <v>15308</v>
      </c>
      <c r="E87" s="12" t="s">
        <v>18557</v>
      </c>
      <c r="F87" s="6" t="str">
        <f t="shared" si="5"/>
        <v>module=gmarr</v>
      </c>
      <c r="G87" s="6" t="str">
        <f t="shared" si="7"/>
        <v>module=smarr</v>
      </c>
    </row>
    <row r="88" spans="1:7" ht="30" customHeight="1">
      <c r="A88" s="3" t="s">
        <v>2817</v>
      </c>
      <c r="B88" s="3" t="s">
        <v>2</v>
      </c>
      <c r="C88" s="3" t="s">
        <v>11002</v>
      </c>
      <c r="D88" s="3" t="s">
        <v>15309</v>
      </c>
      <c r="E88" s="12" t="s">
        <v>18558</v>
      </c>
      <c r="F88" s="6" t="str">
        <f t="shared" si="5"/>
        <v>module=gmarr</v>
      </c>
      <c r="G88" s="6" t="str">
        <f t="shared" si="7"/>
        <v>module=smarr</v>
      </c>
    </row>
    <row r="89" spans="1:7" ht="30" customHeight="1">
      <c r="A89" s="3" t="s">
        <v>2817</v>
      </c>
      <c r="B89" s="3" t="s">
        <v>2</v>
      </c>
      <c r="C89" s="3" t="s">
        <v>11003</v>
      </c>
      <c r="D89" s="3" t="s">
        <v>15310</v>
      </c>
      <c r="E89" s="12" t="s">
        <v>18559</v>
      </c>
      <c r="F89" s="6" t="str">
        <f t="shared" si="5"/>
        <v>module=gmarr</v>
      </c>
      <c r="G89" s="6" t="str">
        <f t="shared" si="7"/>
        <v>module=smarr</v>
      </c>
    </row>
    <row r="90" spans="1:7" ht="30" customHeight="1">
      <c r="A90" s="3" t="s">
        <v>2817</v>
      </c>
      <c r="B90" s="3" t="s">
        <v>2</v>
      </c>
      <c r="C90" s="3" t="s">
        <v>11004</v>
      </c>
      <c r="D90" s="3" t="s">
        <v>15311</v>
      </c>
      <c r="E90" s="12" t="s">
        <v>18560</v>
      </c>
      <c r="F90" s="6" t="str">
        <f t="shared" si="5"/>
        <v>module=gmarr</v>
      </c>
      <c r="G90" s="6" t="str">
        <f t="shared" si="7"/>
        <v>module=smarr</v>
      </c>
    </row>
    <row r="91" spans="1:7" ht="30" customHeight="1">
      <c r="A91" s="3" t="s">
        <v>2817</v>
      </c>
      <c r="B91" s="3" t="s">
        <v>2</v>
      </c>
      <c r="C91" s="3" t="s">
        <v>11005</v>
      </c>
      <c r="D91" s="3" t="s">
        <v>15312</v>
      </c>
      <c r="E91" s="12" t="s">
        <v>18561</v>
      </c>
      <c r="F91" s="6" t="str">
        <f t="shared" si="5"/>
        <v>module=gmarr</v>
      </c>
      <c r="G91" s="6" t="str">
        <f t="shared" si="7"/>
        <v>module=smarr</v>
      </c>
    </row>
    <row r="92" spans="1:7" ht="30" customHeight="1">
      <c r="A92" s="3" t="s">
        <v>2817</v>
      </c>
      <c r="B92" s="3" t="s">
        <v>2</v>
      </c>
      <c r="C92" s="3" t="s">
        <v>11006</v>
      </c>
      <c r="D92" s="3" t="s">
        <v>15313</v>
      </c>
      <c r="E92" s="12" t="s">
        <v>18562</v>
      </c>
      <c r="F92" s="6" t="str">
        <f t="shared" si="5"/>
        <v>module=gmarr</v>
      </c>
      <c r="G92" s="6" t="str">
        <f t="shared" si="7"/>
        <v>module=smarr</v>
      </c>
    </row>
    <row r="93" spans="1:7" ht="30" customHeight="1">
      <c r="A93" s="3" t="s">
        <v>2817</v>
      </c>
      <c r="B93" s="3" t="s">
        <v>2</v>
      </c>
      <c r="C93" s="3" t="s">
        <v>11007</v>
      </c>
      <c r="D93" s="3" t="s">
        <v>15314</v>
      </c>
      <c r="E93" s="12" t="s">
        <v>18563</v>
      </c>
      <c r="F93" s="6" t="str">
        <f t="shared" si="5"/>
        <v>module=gmarr</v>
      </c>
      <c r="G93" s="6" t="str">
        <f t="shared" si="7"/>
        <v>module=smarr</v>
      </c>
    </row>
    <row r="94" spans="1:7" ht="30" customHeight="1">
      <c r="A94" s="3" t="s">
        <v>2817</v>
      </c>
      <c r="B94" s="3" t="s">
        <v>2</v>
      </c>
      <c r="C94" s="3" t="s">
        <v>11008</v>
      </c>
      <c r="D94" s="3" t="s">
        <v>15315</v>
      </c>
      <c r="E94" s="12" t="s">
        <v>18564</v>
      </c>
      <c r="F94" s="6" t="str">
        <f t="shared" si="5"/>
        <v>module=gmarr</v>
      </c>
      <c r="G94" s="6" t="str">
        <f t="shared" si="7"/>
        <v>module=smarr</v>
      </c>
    </row>
    <row r="95" spans="1:7" ht="30" customHeight="1">
      <c r="A95" s="3" t="s">
        <v>2817</v>
      </c>
      <c r="B95" s="3" t="s">
        <v>2</v>
      </c>
      <c r="C95" s="3" t="s">
        <v>11009</v>
      </c>
      <c r="D95" s="3" t="s">
        <v>15316</v>
      </c>
      <c r="E95" s="12" t="s">
        <v>18565</v>
      </c>
      <c r="F95" s="6" t="str">
        <f t="shared" ref="F95:F126" si="8">HYPERLINK("http://www.ssc.wisc.edu/wlsresearch/documentation/waves/?wave=grad2k&amp;module=gmarr","module=gmarr")</f>
        <v>module=gmarr</v>
      </c>
      <c r="G95" s="6" t="str">
        <f t="shared" si="7"/>
        <v>module=smarr</v>
      </c>
    </row>
    <row r="96" spans="1:7" ht="30" customHeight="1">
      <c r="A96" s="3" t="s">
        <v>2817</v>
      </c>
      <c r="B96" s="3" t="s">
        <v>2</v>
      </c>
      <c r="C96" s="3" t="s">
        <v>11010</v>
      </c>
      <c r="D96" s="3" t="s">
        <v>15317</v>
      </c>
      <c r="E96" s="12" t="s">
        <v>18566</v>
      </c>
      <c r="F96" s="6" t="str">
        <f t="shared" si="8"/>
        <v>module=gmarr</v>
      </c>
      <c r="G96" s="6" t="str">
        <f t="shared" si="7"/>
        <v>module=smarr</v>
      </c>
    </row>
    <row r="97" spans="1:7" ht="30" customHeight="1">
      <c r="A97" s="3" t="s">
        <v>2817</v>
      </c>
      <c r="B97" s="3" t="s">
        <v>2</v>
      </c>
      <c r="C97" s="3" t="s">
        <v>11011</v>
      </c>
      <c r="D97" s="3" t="s">
        <v>15318</v>
      </c>
      <c r="E97" s="12" t="s">
        <v>18567</v>
      </c>
      <c r="F97" s="6" t="str">
        <f t="shared" si="8"/>
        <v>module=gmarr</v>
      </c>
      <c r="G97" s="6" t="str">
        <f t="shared" si="7"/>
        <v>module=smarr</v>
      </c>
    </row>
    <row r="98" spans="1:7" ht="30" customHeight="1">
      <c r="A98" s="3" t="s">
        <v>2817</v>
      </c>
      <c r="B98" s="3" t="s">
        <v>2</v>
      </c>
      <c r="C98" s="3" t="s">
        <v>11012</v>
      </c>
      <c r="D98" s="3" t="s">
        <v>15319</v>
      </c>
      <c r="E98" s="12" t="s">
        <v>18568</v>
      </c>
      <c r="F98" s="6" t="str">
        <f t="shared" si="8"/>
        <v>module=gmarr</v>
      </c>
      <c r="G98" s="6" t="str">
        <f t="shared" si="7"/>
        <v>module=smarr</v>
      </c>
    </row>
    <row r="99" spans="1:7" ht="30" customHeight="1">
      <c r="A99" s="3" t="s">
        <v>2817</v>
      </c>
      <c r="B99" s="3" t="s">
        <v>2</v>
      </c>
      <c r="C99" s="3" t="s">
        <v>11013</v>
      </c>
      <c r="D99" s="3" t="s">
        <v>15320</v>
      </c>
      <c r="E99" s="12" t="s">
        <v>18569</v>
      </c>
      <c r="F99" s="6" t="str">
        <f t="shared" si="8"/>
        <v>module=gmarr</v>
      </c>
      <c r="G99" s="6" t="str">
        <f t="shared" si="7"/>
        <v>module=smarr</v>
      </c>
    </row>
    <row r="100" spans="1:7" ht="30" customHeight="1">
      <c r="A100" s="3" t="s">
        <v>2817</v>
      </c>
      <c r="B100" s="3" t="s">
        <v>2</v>
      </c>
      <c r="C100" s="3" t="s">
        <v>11014</v>
      </c>
      <c r="D100" s="3" t="s">
        <v>15321</v>
      </c>
      <c r="E100" s="12" t="s">
        <v>18570</v>
      </c>
      <c r="F100" s="6" t="str">
        <f t="shared" si="8"/>
        <v>module=gmarr</v>
      </c>
      <c r="G100" s="6" t="str">
        <f t="shared" si="7"/>
        <v>module=smarr</v>
      </c>
    </row>
    <row r="101" spans="1:7" ht="30" customHeight="1">
      <c r="A101" s="3" t="s">
        <v>2817</v>
      </c>
      <c r="B101" s="3" t="s">
        <v>2</v>
      </c>
      <c r="C101" s="3" t="s">
        <v>11015</v>
      </c>
      <c r="D101" s="3" t="s">
        <v>15322</v>
      </c>
      <c r="E101" s="12" t="s">
        <v>18571</v>
      </c>
      <c r="F101" s="6" t="str">
        <f t="shared" si="8"/>
        <v>module=gmarr</v>
      </c>
      <c r="G101" s="6" t="str">
        <f t="shared" si="7"/>
        <v>module=smarr</v>
      </c>
    </row>
    <row r="102" spans="1:7" ht="30" customHeight="1">
      <c r="A102" s="3" t="s">
        <v>2817</v>
      </c>
      <c r="B102" s="3" t="s">
        <v>2</v>
      </c>
      <c r="C102" s="3" t="s">
        <v>11016</v>
      </c>
      <c r="D102" s="3" t="s">
        <v>15323</v>
      </c>
      <c r="E102" s="12" t="s">
        <v>18572</v>
      </c>
      <c r="F102" s="6" t="str">
        <f t="shared" si="8"/>
        <v>module=gmarr</v>
      </c>
      <c r="G102" s="6" t="str">
        <f t="shared" si="7"/>
        <v>module=smarr</v>
      </c>
    </row>
    <row r="103" spans="1:7" ht="30" customHeight="1">
      <c r="A103" s="3" t="s">
        <v>2817</v>
      </c>
      <c r="B103" s="3" t="s">
        <v>2</v>
      </c>
      <c r="C103" s="3" t="s">
        <v>11017</v>
      </c>
      <c r="D103" s="3" t="s">
        <v>15324</v>
      </c>
      <c r="E103" s="12" t="s">
        <v>18573</v>
      </c>
      <c r="F103" s="6" t="str">
        <f t="shared" si="8"/>
        <v>module=gmarr</v>
      </c>
      <c r="G103" s="6" t="str">
        <f t="shared" ref="G103:G134" si="9">HYPERLINK("http://www.ssc.wisc.edu/wlsresearch/documentation/waves/?wave=sib2k&amp;module=smarr","module=smarr")</f>
        <v>module=smarr</v>
      </c>
    </row>
    <row r="104" spans="1:7" ht="30" customHeight="1">
      <c r="A104" s="3" t="s">
        <v>2817</v>
      </c>
      <c r="B104" s="3" t="s">
        <v>2</v>
      </c>
      <c r="C104" s="3" t="s">
        <v>11018</v>
      </c>
      <c r="D104" s="3" t="s">
        <v>15325</v>
      </c>
      <c r="E104" s="12" t="s">
        <v>18574</v>
      </c>
      <c r="F104" s="6" t="str">
        <f t="shared" si="8"/>
        <v>module=gmarr</v>
      </c>
      <c r="G104" s="6" t="str">
        <f t="shared" si="9"/>
        <v>module=smarr</v>
      </c>
    </row>
    <row r="105" spans="1:7" ht="30" customHeight="1">
      <c r="A105" s="3" t="s">
        <v>2817</v>
      </c>
      <c r="B105" s="3" t="s">
        <v>2</v>
      </c>
      <c r="C105" s="3" t="s">
        <v>11019</v>
      </c>
      <c r="D105" s="3" t="s">
        <v>15326</v>
      </c>
      <c r="E105" s="12" t="s">
        <v>18575</v>
      </c>
      <c r="F105" s="6" t="str">
        <f t="shared" si="8"/>
        <v>module=gmarr</v>
      </c>
      <c r="G105" s="6" t="str">
        <f t="shared" si="9"/>
        <v>module=smarr</v>
      </c>
    </row>
    <row r="106" spans="1:7" ht="30" customHeight="1">
      <c r="A106" s="3" t="s">
        <v>2817</v>
      </c>
      <c r="B106" s="3" t="s">
        <v>2</v>
      </c>
      <c r="C106" s="3" t="s">
        <v>11020</v>
      </c>
      <c r="D106" s="3" t="s">
        <v>15327</v>
      </c>
      <c r="E106" s="12" t="s">
        <v>18576</v>
      </c>
      <c r="F106" s="6" t="str">
        <f t="shared" si="8"/>
        <v>module=gmarr</v>
      </c>
      <c r="G106" s="6" t="str">
        <f t="shared" si="9"/>
        <v>module=smarr</v>
      </c>
    </row>
    <row r="107" spans="1:7" ht="30" customHeight="1">
      <c r="A107" s="3" t="s">
        <v>2817</v>
      </c>
      <c r="B107" s="3" t="s">
        <v>2</v>
      </c>
      <c r="C107" s="3" t="s">
        <v>11021</v>
      </c>
      <c r="D107" s="3" t="s">
        <v>15328</v>
      </c>
      <c r="E107" s="12" t="s">
        <v>18577</v>
      </c>
      <c r="F107" s="6" t="str">
        <f t="shared" si="8"/>
        <v>module=gmarr</v>
      </c>
      <c r="G107" s="6" t="str">
        <f t="shared" si="9"/>
        <v>module=smarr</v>
      </c>
    </row>
    <row r="108" spans="1:7" ht="30" customHeight="1">
      <c r="A108" s="3" t="s">
        <v>2817</v>
      </c>
      <c r="B108" s="3" t="s">
        <v>2</v>
      </c>
      <c r="C108" s="3" t="s">
        <v>11022</v>
      </c>
      <c r="D108" s="3" t="s">
        <v>15329</v>
      </c>
      <c r="E108" s="12" t="s">
        <v>18578</v>
      </c>
      <c r="F108" s="6" t="str">
        <f t="shared" si="8"/>
        <v>module=gmarr</v>
      </c>
      <c r="G108" s="6" t="str">
        <f t="shared" si="9"/>
        <v>module=smarr</v>
      </c>
    </row>
    <row r="109" spans="1:7" ht="30" customHeight="1">
      <c r="A109" s="3" t="s">
        <v>2817</v>
      </c>
      <c r="B109" s="3" t="s">
        <v>2</v>
      </c>
      <c r="C109" s="3" t="s">
        <v>11023</v>
      </c>
      <c r="D109" s="3" t="s">
        <v>15330</v>
      </c>
      <c r="E109" s="12" t="s">
        <v>18579</v>
      </c>
      <c r="F109" s="6" t="str">
        <f t="shared" si="8"/>
        <v>module=gmarr</v>
      </c>
      <c r="G109" s="6" t="str">
        <f t="shared" si="9"/>
        <v>module=smarr</v>
      </c>
    </row>
    <row r="110" spans="1:7" ht="30" customHeight="1">
      <c r="A110" s="3" t="s">
        <v>2817</v>
      </c>
      <c r="B110" s="3" t="s">
        <v>2</v>
      </c>
      <c r="C110" s="3" t="s">
        <v>11024</v>
      </c>
      <c r="D110" s="3" t="s">
        <v>15331</v>
      </c>
      <c r="E110" s="12" t="s">
        <v>18580</v>
      </c>
      <c r="F110" s="6" t="str">
        <f t="shared" si="8"/>
        <v>module=gmarr</v>
      </c>
      <c r="G110" s="6" t="str">
        <f t="shared" si="9"/>
        <v>module=smarr</v>
      </c>
    </row>
    <row r="111" spans="1:7" ht="30" customHeight="1">
      <c r="A111" s="3" t="s">
        <v>2817</v>
      </c>
      <c r="B111" s="3" t="s">
        <v>2</v>
      </c>
      <c r="C111" s="3" t="s">
        <v>11025</v>
      </c>
      <c r="D111" s="3" t="s">
        <v>15332</v>
      </c>
      <c r="E111" s="12" t="s">
        <v>18581</v>
      </c>
      <c r="F111" s="6" t="str">
        <f t="shared" si="8"/>
        <v>module=gmarr</v>
      </c>
      <c r="G111" s="6" t="str">
        <f t="shared" si="9"/>
        <v>module=smarr</v>
      </c>
    </row>
    <row r="112" spans="1:7" ht="30" customHeight="1">
      <c r="A112" s="3" t="s">
        <v>2817</v>
      </c>
      <c r="B112" s="3" t="s">
        <v>2</v>
      </c>
      <c r="C112" s="3" t="s">
        <v>11026</v>
      </c>
      <c r="D112" s="3" t="s">
        <v>15333</v>
      </c>
      <c r="E112" s="12" t="s">
        <v>18582</v>
      </c>
      <c r="F112" s="6" t="str">
        <f t="shared" si="8"/>
        <v>module=gmarr</v>
      </c>
      <c r="G112" s="6" t="str">
        <f t="shared" si="9"/>
        <v>module=smarr</v>
      </c>
    </row>
    <row r="113" spans="1:7" ht="30" customHeight="1">
      <c r="A113" s="3" t="s">
        <v>2817</v>
      </c>
      <c r="B113" s="3" t="s">
        <v>2</v>
      </c>
      <c r="C113" s="3" t="s">
        <v>11027</v>
      </c>
      <c r="D113" s="3" t="s">
        <v>15334</v>
      </c>
      <c r="E113" s="12" t="s">
        <v>18583</v>
      </c>
      <c r="F113" s="6" t="str">
        <f t="shared" si="8"/>
        <v>module=gmarr</v>
      </c>
      <c r="G113" s="6" t="str">
        <f t="shared" si="9"/>
        <v>module=smarr</v>
      </c>
    </row>
    <row r="114" spans="1:7" ht="30" customHeight="1">
      <c r="A114" s="3" t="s">
        <v>2817</v>
      </c>
      <c r="B114" s="3" t="s">
        <v>2</v>
      </c>
      <c r="C114" s="3" t="s">
        <v>11028</v>
      </c>
      <c r="D114" s="3" t="s">
        <v>15335</v>
      </c>
      <c r="E114" s="12" t="s">
        <v>18584</v>
      </c>
      <c r="F114" s="6" t="str">
        <f t="shared" si="8"/>
        <v>module=gmarr</v>
      </c>
      <c r="G114" s="6" t="str">
        <f t="shared" si="9"/>
        <v>module=smarr</v>
      </c>
    </row>
    <row r="115" spans="1:7" ht="30" customHeight="1">
      <c r="A115" s="3" t="s">
        <v>2817</v>
      </c>
      <c r="B115" s="3" t="s">
        <v>2</v>
      </c>
      <c r="C115" s="3" t="s">
        <v>11029</v>
      </c>
      <c r="D115" s="3" t="s">
        <v>15336</v>
      </c>
      <c r="E115" s="12" t="s">
        <v>18585</v>
      </c>
      <c r="F115" s="6" t="str">
        <f t="shared" si="8"/>
        <v>module=gmarr</v>
      </c>
      <c r="G115" s="6" t="str">
        <f t="shared" si="9"/>
        <v>module=smarr</v>
      </c>
    </row>
    <row r="116" spans="1:7" ht="30" customHeight="1">
      <c r="A116" s="3" t="s">
        <v>2817</v>
      </c>
      <c r="B116" s="3" t="s">
        <v>2</v>
      </c>
      <c r="C116" s="3" t="s">
        <v>11030</v>
      </c>
      <c r="D116" s="3" t="s">
        <v>15337</v>
      </c>
      <c r="E116" s="12" t="s">
        <v>18586</v>
      </c>
      <c r="F116" s="6" t="str">
        <f t="shared" si="8"/>
        <v>module=gmarr</v>
      </c>
      <c r="G116" s="6" t="str">
        <f t="shared" si="9"/>
        <v>module=smarr</v>
      </c>
    </row>
    <row r="117" spans="1:7" ht="30" customHeight="1">
      <c r="A117" s="3" t="s">
        <v>2817</v>
      </c>
      <c r="B117" s="3" t="s">
        <v>2</v>
      </c>
      <c r="C117" s="3" t="s">
        <v>11031</v>
      </c>
      <c r="D117" s="3" t="s">
        <v>15338</v>
      </c>
      <c r="E117" s="12" t="s">
        <v>18587</v>
      </c>
      <c r="F117" s="6" t="str">
        <f t="shared" si="8"/>
        <v>module=gmarr</v>
      </c>
      <c r="G117" s="6" t="str">
        <f t="shared" si="9"/>
        <v>module=smarr</v>
      </c>
    </row>
    <row r="118" spans="1:7" ht="30" customHeight="1">
      <c r="A118" s="3" t="s">
        <v>2817</v>
      </c>
      <c r="B118" s="3" t="s">
        <v>2</v>
      </c>
      <c r="C118" s="3" t="s">
        <v>11032</v>
      </c>
      <c r="D118" s="3" t="s">
        <v>15339</v>
      </c>
      <c r="E118" s="12" t="s">
        <v>18588</v>
      </c>
      <c r="F118" s="6" t="str">
        <f t="shared" si="8"/>
        <v>module=gmarr</v>
      </c>
      <c r="G118" s="6" t="str">
        <f t="shared" si="9"/>
        <v>module=smarr</v>
      </c>
    </row>
    <row r="119" spans="1:7" ht="30" customHeight="1">
      <c r="A119" s="3" t="s">
        <v>2817</v>
      </c>
      <c r="B119" s="3" t="s">
        <v>2</v>
      </c>
      <c r="C119" s="3" t="s">
        <v>11033</v>
      </c>
      <c r="D119" s="3" t="s">
        <v>15340</v>
      </c>
      <c r="E119" s="12" t="s">
        <v>18589</v>
      </c>
      <c r="F119" s="6" t="str">
        <f t="shared" si="8"/>
        <v>module=gmarr</v>
      </c>
      <c r="G119" s="6" t="str">
        <f t="shared" si="9"/>
        <v>module=smarr</v>
      </c>
    </row>
    <row r="120" spans="1:7" ht="30" customHeight="1">
      <c r="A120" s="3" t="s">
        <v>2817</v>
      </c>
      <c r="B120" s="3" t="s">
        <v>2</v>
      </c>
      <c r="C120" s="3" t="s">
        <v>11034</v>
      </c>
      <c r="D120" s="3" t="s">
        <v>15341</v>
      </c>
      <c r="E120" s="12" t="s">
        <v>18590</v>
      </c>
      <c r="F120" s="6" t="str">
        <f t="shared" si="8"/>
        <v>module=gmarr</v>
      </c>
      <c r="G120" s="6" t="str">
        <f t="shared" si="9"/>
        <v>module=smarr</v>
      </c>
    </row>
    <row r="121" spans="1:7" ht="30" customHeight="1">
      <c r="A121" s="3" t="s">
        <v>2817</v>
      </c>
      <c r="B121" s="3" t="s">
        <v>2</v>
      </c>
      <c r="C121" s="3" t="s">
        <v>11035</v>
      </c>
      <c r="D121" s="3" t="s">
        <v>15342</v>
      </c>
      <c r="E121" s="12" t="s">
        <v>18591</v>
      </c>
      <c r="F121" s="6" t="str">
        <f t="shared" si="8"/>
        <v>module=gmarr</v>
      </c>
      <c r="G121" s="6" t="str">
        <f t="shared" si="9"/>
        <v>module=smarr</v>
      </c>
    </row>
    <row r="122" spans="1:7" ht="30" customHeight="1">
      <c r="A122" s="3" t="s">
        <v>2817</v>
      </c>
      <c r="B122" s="3" t="s">
        <v>2</v>
      </c>
      <c r="C122" s="3" t="s">
        <v>11036</v>
      </c>
      <c r="D122" s="3" t="s">
        <v>15343</v>
      </c>
      <c r="E122" s="12" t="s">
        <v>18592</v>
      </c>
      <c r="F122" s="6" t="str">
        <f t="shared" si="8"/>
        <v>module=gmarr</v>
      </c>
      <c r="G122" s="6" t="str">
        <f t="shared" si="9"/>
        <v>module=smarr</v>
      </c>
    </row>
    <row r="123" spans="1:7" ht="30" customHeight="1">
      <c r="A123" s="3" t="s">
        <v>2817</v>
      </c>
      <c r="B123" s="3" t="s">
        <v>2</v>
      </c>
      <c r="C123" s="3" t="s">
        <v>11037</v>
      </c>
      <c r="D123" s="3" t="s">
        <v>15344</v>
      </c>
      <c r="E123" s="12" t="s">
        <v>18593</v>
      </c>
      <c r="F123" s="6" t="str">
        <f t="shared" si="8"/>
        <v>module=gmarr</v>
      </c>
      <c r="G123" s="6" t="str">
        <f t="shared" si="9"/>
        <v>module=smarr</v>
      </c>
    </row>
    <row r="124" spans="1:7" ht="30" customHeight="1">
      <c r="A124" s="3" t="s">
        <v>2817</v>
      </c>
      <c r="B124" s="3" t="s">
        <v>2</v>
      </c>
      <c r="C124" s="3" t="s">
        <v>11038</v>
      </c>
      <c r="D124" s="3" t="s">
        <v>15345</v>
      </c>
      <c r="E124" s="12" t="s">
        <v>18594</v>
      </c>
      <c r="F124" s="6" t="str">
        <f t="shared" si="8"/>
        <v>module=gmarr</v>
      </c>
      <c r="G124" s="6" t="str">
        <f t="shared" si="9"/>
        <v>module=smarr</v>
      </c>
    </row>
    <row r="125" spans="1:7" ht="30" customHeight="1">
      <c r="A125" s="3" t="s">
        <v>2817</v>
      </c>
      <c r="B125" s="3" t="s">
        <v>2</v>
      </c>
      <c r="C125" s="3" t="s">
        <v>11039</v>
      </c>
      <c r="D125" s="3" t="s">
        <v>15346</v>
      </c>
      <c r="E125" s="12" t="s">
        <v>18595</v>
      </c>
      <c r="F125" s="6" t="str">
        <f t="shared" si="8"/>
        <v>module=gmarr</v>
      </c>
      <c r="G125" s="6" t="str">
        <f t="shared" si="9"/>
        <v>module=smarr</v>
      </c>
    </row>
    <row r="126" spans="1:7" ht="30" customHeight="1">
      <c r="A126" s="3" t="s">
        <v>2817</v>
      </c>
      <c r="B126" s="3" t="s">
        <v>2</v>
      </c>
      <c r="C126" s="3" t="s">
        <v>11040</v>
      </c>
      <c r="D126" s="3" t="s">
        <v>15347</v>
      </c>
      <c r="E126" s="12" t="s">
        <v>18596</v>
      </c>
      <c r="F126" s="6" t="str">
        <f t="shared" si="8"/>
        <v>module=gmarr</v>
      </c>
      <c r="G126" s="6" t="str">
        <f t="shared" si="9"/>
        <v>module=smarr</v>
      </c>
    </row>
    <row r="127" spans="1:7" ht="30" customHeight="1">
      <c r="A127" s="3" t="s">
        <v>2817</v>
      </c>
      <c r="B127" s="3" t="s">
        <v>2</v>
      </c>
      <c r="C127" s="3" t="s">
        <v>11041</v>
      </c>
      <c r="D127" s="3" t="s">
        <v>15348</v>
      </c>
      <c r="E127" s="12" t="s">
        <v>18597</v>
      </c>
      <c r="F127" s="6" t="str">
        <f t="shared" ref="F127:F158" si="10">HYPERLINK("http://www.ssc.wisc.edu/wlsresearch/documentation/waves/?wave=grad2k&amp;module=gmarr","module=gmarr")</f>
        <v>module=gmarr</v>
      </c>
      <c r="G127" s="6" t="str">
        <f t="shared" si="9"/>
        <v>module=smarr</v>
      </c>
    </row>
    <row r="128" spans="1:7" ht="30" customHeight="1">
      <c r="A128" s="3" t="s">
        <v>2817</v>
      </c>
      <c r="B128" s="3" t="s">
        <v>2</v>
      </c>
      <c r="C128" s="3" t="s">
        <v>11042</v>
      </c>
      <c r="D128" s="3" t="s">
        <v>15349</v>
      </c>
      <c r="E128" s="12" t="s">
        <v>18598</v>
      </c>
      <c r="F128" s="6" t="str">
        <f t="shared" si="10"/>
        <v>module=gmarr</v>
      </c>
      <c r="G128" s="6" t="str">
        <f t="shared" si="9"/>
        <v>module=smarr</v>
      </c>
    </row>
    <row r="129" spans="1:7" ht="30" customHeight="1">
      <c r="A129" s="3" t="s">
        <v>2817</v>
      </c>
      <c r="B129" s="3" t="s">
        <v>2</v>
      </c>
      <c r="C129" s="3" t="s">
        <v>11043</v>
      </c>
      <c r="D129" s="3" t="s">
        <v>15350</v>
      </c>
      <c r="E129" s="12" t="s">
        <v>18599</v>
      </c>
      <c r="F129" s="6" t="str">
        <f t="shared" si="10"/>
        <v>module=gmarr</v>
      </c>
      <c r="G129" s="6" t="str">
        <f t="shared" si="9"/>
        <v>module=smarr</v>
      </c>
    </row>
    <row r="130" spans="1:7" ht="30" customHeight="1">
      <c r="A130" s="3" t="s">
        <v>2817</v>
      </c>
      <c r="B130" s="3" t="s">
        <v>2</v>
      </c>
      <c r="C130" s="3" t="s">
        <v>11044</v>
      </c>
      <c r="D130" s="3" t="s">
        <v>15351</v>
      </c>
      <c r="E130" s="12" t="s">
        <v>18600</v>
      </c>
      <c r="F130" s="6" t="str">
        <f t="shared" si="10"/>
        <v>module=gmarr</v>
      </c>
      <c r="G130" s="6" t="str">
        <f t="shared" si="9"/>
        <v>module=smarr</v>
      </c>
    </row>
    <row r="131" spans="1:7" ht="30" customHeight="1">
      <c r="A131" s="3" t="s">
        <v>2817</v>
      </c>
      <c r="B131" s="3" t="s">
        <v>2</v>
      </c>
      <c r="C131" s="3" t="s">
        <v>11045</v>
      </c>
      <c r="D131" s="3" t="s">
        <v>15352</v>
      </c>
      <c r="E131" s="12" t="s">
        <v>18601</v>
      </c>
      <c r="F131" s="6" t="str">
        <f t="shared" si="10"/>
        <v>module=gmarr</v>
      </c>
      <c r="G131" s="6" t="str">
        <f t="shared" si="9"/>
        <v>module=smarr</v>
      </c>
    </row>
    <row r="132" spans="1:7" ht="30" customHeight="1">
      <c r="A132" s="3" t="s">
        <v>2817</v>
      </c>
      <c r="B132" s="3" t="s">
        <v>2</v>
      </c>
      <c r="C132" s="3" t="s">
        <v>11046</v>
      </c>
      <c r="D132" s="3" t="s">
        <v>15353</v>
      </c>
      <c r="E132" s="12" t="s">
        <v>18602</v>
      </c>
      <c r="F132" s="6" t="str">
        <f t="shared" si="10"/>
        <v>module=gmarr</v>
      </c>
      <c r="G132" s="6" t="str">
        <f t="shared" si="9"/>
        <v>module=smarr</v>
      </c>
    </row>
    <row r="133" spans="1:7" ht="30" customHeight="1">
      <c r="A133" s="3" t="s">
        <v>2817</v>
      </c>
      <c r="B133" s="3" t="s">
        <v>2</v>
      </c>
      <c r="C133" s="3" t="s">
        <v>11047</v>
      </c>
      <c r="D133" s="3" t="s">
        <v>15354</v>
      </c>
      <c r="E133" s="12" t="s">
        <v>18603</v>
      </c>
      <c r="F133" s="6" t="str">
        <f t="shared" si="10"/>
        <v>module=gmarr</v>
      </c>
      <c r="G133" s="6" t="str">
        <f t="shared" si="9"/>
        <v>module=smarr</v>
      </c>
    </row>
    <row r="134" spans="1:7" ht="30" customHeight="1">
      <c r="A134" s="3" t="s">
        <v>2817</v>
      </c>
      <c r="B134" s="3" t="s">
        <v>2</v>
      </c>
      <c r="C134" s="3" t="s">
        <v>11048</v>
      </c>
      <c r="D134" s="3" t="s">
        <v>15355</v>
      </c>
      <c r="E134" s="12" t="s">
        <v>18604</v>
      </c>
      <c r="F134" s="6" t="str">
        <f t="shared" si="10"/>
        <v>module=gmarr</v>
      </c>
      <c r="G134" s="6" t="str">
        <f t="shared" si="9"/>
        <v>module=smarr</v>
      </c>
    </row>
    <row r="135" spans="1:7" ht="30" customHeight="1">
      <c r="A135" s="3" t="s">
        <v>2817</v>
      </c>
      <c r="B135" s="3" t="s">
        <v>2</v>
      </c>
      <c r="C135" s="3" t="s">
        <v>11049</v>
      </c>
      <c r="D135" s="3" t="s">
        <v>15356</v>
      </c>
      <c r="E135" s="12" t="s">
        <v>18605</v>
      </c>
      <c r="F135" s="6" t="str">
        <f t="shared" si="10"/>
        <v>module=gmarr</v>
      </c>
      <c r="G135" s="6" t="str">
        <f t="shared" ref="G135:G166" si="11">HYPERLINK("http://www.ssc.wisc.edu/wlsresearch/documentation/waves/?wave=sib2k&amp;module=smarr","module=smarr")</f>
        <v>module=smarr</v>
      </c>
    </row>
    <row r="136" spans="1:7" ht="30" customHeight="1">
      <c r="A136" s="3" t="s">
        <v>2817</v>
      </c>
      <c r="B136" s="3" t="s">
        <v>2</v>
      </c>
      <c r="C136" s="3" t="s">
        <v>11050</v>
      </c>
      <c r="D136" s="3" t="s">
        <v>15357</v>
      </c>
      <c r="E136" s="12" t="s">
        <v>18606</v>
      </c>
      <c r="F136" s="6" t="str">
        <f t="shared" si="10"/>
        <v>module=gmarr</v>
      </c>
      <c r="G136" s="6" t="str">
        <f t="shared" si="11"/>
        <v>module=smarr</v>
      </c>
    </row>
    <row r="137" spans="1:7" ht="30" customHeight="1">
      <c r="A137" s="3" t="s">
        <v>2817</v>
      </c>
      <c r="B137" s="3" t="s">
        <v>2</v>
      </c>
      <c r="C137" s="3" t="s">
        <v>11051</v>
      </c>
      <c r="D137" s="3" t="s">
        <v>15358</v>
      </c>
      <c r="E137" s="12" t="s">
        <v>18607</v>
      </c>
      <c r="F137" s="6" t="str">
        <f t="shared" si="10"/>
        <v>module=gmarr</v>
      </c>
      <c r="G137" s="6" t="str">
        <f t="shared" si="11"/>
        <v>module=smarr</v>
      </c>
    </row>
    <row r="138" spans="1:7" ht="30" customHeight="1">
      <c r="A138" s="3" t="s">
        <v>2817</v>
      </c>
      <c r="B138" s="3" t="s">
        <v>2</v>
      </c>
      <c r="C138" s="3" t="s">
        <v>11052</v>
      </c>
      <c r="D138" s="3" t="s">
        <v>15359</v>
      </c>
      <c r="E138" s="12" t="s">
        <v>18608</v>
      </c>
      <c r="F138" s="6" t="str">
        <f t="shared" si="10"/>
        <v>module=gmarr</v>
      </c>
      <c r="G138" s="6" t="str">
        <f t="shared" si="11"/>
        <v>module=smarr</v>
      </c>
    </row>
    <row r="139" spans="1:7" ht="30" customHeight="1">
      <c r="A139" s="3" t="s">
        <v>2817</v>
      </c>
      <c r="B139" s="3" t="s">
        <v>2</v>
      </c>
      <c r="C139" s="3" t="s">
        <v>11053</v>
      </c>
      <c r="D139" s="3" t="s">
        <v>15360</v>
      </c>
      <c r="E139" s="12" t="s">
        <v>18609</v>
      </c>
      <c r="F139" s="6" t="str">
        <f t="shared" si="10"/>
        <v>module=gmarr</v>
      </c>
      <c r="G139" s="6" t="str">
        <f t="shared" si="11"/>
        <v>module=smarr</v>
      </c>
    </row>
    <row r="140" spans="1:7" ht="30" customHeight="1">
      <c r="A140" s="3" t="s">
        <v>2817</v>
      </c>
      <c r="B140" s="3" t="s">
        <v>2</v>
      </c>
      <c r="C140" s="3" t="s">
        <v>11054</v>
      </c>
      <c r="D140" s="3" t="s">
        <v>15361</v>
      </c>
      <c r="E140" s="12" t="s">
        <v>18610</v>
      </c>
      <c r="F140" s="6" t="str">
        <f t="shared" si="10"/>
        <v>module=gmarr</v>
      </c>
      <c r="G140" s="6" t="str">
        <f t="shared" si="11"/>
        <v>module=smarr</v>
      </c>
    </row>
    <row r="141" spans="1:7" ht="30" customHeight="1">
      <c r="A141" s="3" t="s">
        <v>2817</v>
      </c>
      <c r="B141" s="3" t="s">
        <v>2</v>
      </c>
      <c r="C141" s="3" t="s">
        <v>11055</v>
      </c>
      <c r="D141" s="3" t="s">
        <v>15362</v>
      </c>
      <c r="E141" s="12" t="s">
        <v>18611</v>
      </c>
      <c r="F141" s="6" t="str">
        <f t="shared" si="10"/>
        <v>module=gmarr</v>
      </c>
      <c r="G141" s="6" t="str">
        <f t="shared" si="11"/>
        <v>module=smarr</v>
      </c>
    </row>
    <row r="142" spans="1:7" ht="30" customHeight="1">
      <c r="A142" s="3" t="s">
        <v>2817</v>
      </c>
      <c r="B142" s="3" t="s">
        <v>2</v>
      </c>
      <c r="C142" s="3" t="s">
        <v>11056</v>
      </c>
      <c r="D142" s="3" t="s">
        <v>15363</v>
      </c>
      <c r="E142" s="12" t="s">
        <v>18612</v>
      </c>
      <c r="F142" s="6" t="str">
        <f t="shared" si="10"/>
        <v>module=gmarr</v>
      </c>
      <c r="G142" s="6" t="str">
        <f t="shared" si="11"/>
        <v>module=smarr</v>
      </c>
    </row>
    <row r="143" spans="1:7" ht="30" customHeight="1">
      <c r="A143" s="3" t="s">
        <v>2817</v>
      </c>
      <c r="B143" s="3" t="s">
        <v>2</v>
      </c>
      <c r="C143" s="3" t="s">
        <v>11057</v>
      </c>
      <c r="D143" s="3" t="s">
        <v>15364</v>
      </c>
      <c r="E143" s="12" t="s">
        <v>18613</v>
      </c>
      <c r="F143" s="6" t="str">
        <f t="shared" si="10"/>
        <v>module=gmarr</v>
      </c>
      <c r="G143" s="6" t="str">
        <f t="shared" si="11"/>
        <v>module=smarr</v>
      </c>
    </row>
    <row r="144" spans="1:7" ht="30" customHeight="1">
      <c r="A144" s="3" t="s">
        <v>2817</v>
      </c>
      <c r="B144" s="3" t="s">
        <v>2</v>
      </c>
      <c r="C144" s="3" t="s">
        <v>11058</v>
      </c>
      <c r="D144" s="3" t="s">
        <v>15365</v>
      </c>
      <c r="E144" s="12" t="s">
        <v>18614</v>
      </c>
      <c r="F144" s="6" t="str">
        <f t="shared" si="10"/>
        <v>module=gmarr</v>
      </c>
      <c r="G144" s="6" t="str">
        <f t="shared" si="11"/>
        <v>module=smarr</v>
      </c>
    </row>
    <row r="145" spans="1:7" ht="30" customHeight="1">
      <c r="A145" s="3" t="s">
        <v>2817</v>
      </c>
      <c r="B145" s="3" t="s">
        <v>2</v>
      </c>
      <c r="C145" s="3" t="s">
        <v>11059</v>
      </c>
      <c r="D145" s="3" t="s">
        <v>15366</v>
      </c>
      <c r="E145" s="12" t="s">
        <v>18615</v>
      </c>
      <c r="F145" s="6" t="str">
        <f t="shared" si="10"/>
        <v>module=gmarr</v>
      </c>
      <c r="G145" s="6" t="str">
        <f t="shared" si="11"/>
        <v>module=smarr</v>
      </c>
    </row>
    <row r="146" spans="1:7" ht="30" customHeight="1">
      <c r="A146" s="3" t="s">
        <v>2817</v>
      </c>
      <c r="B146" s="3" t="s">
        <v>2</v>
      </c>
      <c r="C146" s="3" t="s">
        <v>11060</v>
      </c>
      <c r="D146" s="3" t="s">
        <v>15367</v>
      </c>
      <c r="E146" s="12" t="s">
        <v>18616</v>
      </c>
      <c r="F146" s="6" t="str">
        <f t="shared" si="10"/>
        <v>module=gmarr</v>
      </c>
      <c r="G146" s="6" t="str">
        <f t="shared" si="11"/>
        <v>module=smarr</v>
      </c>
    </row>
    <row r="147" spans="1:7" ht="30" customHeight="1">
      <c r="A147" s="3" t="s">
        <v>2817</v>
      </c>
      <c r="B147" s="3" t="s">
        <v>2</v>
      </c>
      <c r="C147" s="3" t="s">
        <v>11061</v>
      </c>
      <c r="D147" s="3" t="s">
        <v>15368</v>
      </c>
      <c r="E147" s="12" t="s">
        <v>18617</v>
      </c>
      <c r="F147" s="6" t="str">
        <f t="shared" si="10"/>
        <v>module=gmarr</v>
      </c>
      <c r="G147" s="6" t="str">
        <f t="shared" si="11"/>
        <v>module=smarr</v>
      </c>
    </row>
    <row r="148" spans="1:7" ht="30" customHeight="1">
      <c r="A148" s="3" t="s">
        <v>2817</v>
      </c>
      <c r="B148" s="3" t="s">
        <v>2</v>
      </c>
      <c r="C148" s="3" t="s">
        <v>11062</v>
      </c>
      <c r="D148" s="3" t="s">
        <v>15369</v>
      </c>
      <c r="E148" s="12" t="s">
        <v>18618</v>
      </c>
      <c r="F148" s="6" t="str">
        <f t="shared" si="10"/>
        <v>module=gmarr</v>
      </c>
      <c r="G148" s="6" t="str">
        <f t="shared" si="11"/>
        <v>module=smarr</v>
      </c>
    </row>
    <row r="149" spans="1:7" ht="30" customHeight="1">
      <c r="A149" s="3" t="s">
        <v>2817</v>
      </c>
      <c r="B149" s="3" t="s">
        <v>2</v>
      </c>
      <c r="C149" s="3" t="s">
        <v>11063</v>
      </c>
      <c r="D149" s="3" t="s">
        <v>15370</v>
      </c>
      <c r="E149" s="12" t="s">
        <v>18619</v>
      </c>
      <c r="F149" s="6" t="str">
        <f t="shared" si="10"/>
        <v>module=gmarr</v>
      </c>
      <c r="G149" s="6" t="str">
        <f t="shared" si="11"/>
        <v>module=smarr</v>
      </c>
    </row>
    <row r="150" spans="1:7" ht="30" customHeight="1">
      <c r="A150" s="3" t="s">
        <v>2817</v>
      </c>
      <c r="B150" s="3" t="s">
        <v>2</v>
      </c>
      <c r="C150" s="3" t="s">
        <v>11064</v>
      </c>
      <c r="D150" s="3" t="s">
        <v>15371</v>
      </c>
      <c r="E150" s="12" t="s">
        <v>18620</v>
      </c>
      <c r="F150" s="6" t="str">
        <f t="shared" si="10"/>
        <v>module=gmarr</v>
      </c>
      <c r="G150" s="6" t="str">
        <f t="shared" si="11"/>
        <v>module=smarr</v>
      </c>
    </row>
    <row r="151" spans="1:7" ht="30" customHeight="1">
      <c r="A151" s="3" t="s">
        <v>2817</v>
      </c>
      <c r="B151" s="3" t="s">
        <v>2</v>
      </c>
      <c r="C151" s="3" t="s">
        <v>11065</v>
      </c>
      <c r="D151" s="3" t="s">
        <v>15372</v>
      </c>
      <c r="E151" s="12" t="s">
        <v>18621</v>
      </c>
      <c r="F151" s="6" t="str">
        <f t="shared" si="10"/>
        <v>module=gmarr</v>
      </c>
      <c r="G151" s="6" t="str">
        <f t="shared" si="11"/>
        <v>module=smarr</v>
      </c>
    </row>
    <row r="152" spans="1:7" ht="30" customHeight="1">
      <c r="A152" s="3" t="s">
        <v>2817</v>
      </c>
      <c r="B152" s="3" t="s">
        <v>2</v>
      </c>
      <c r="C152" s="3" t="s">
        <v>11066</v>
      </c>
      <c r="D152" s="3" t="s">
        <v>15373</v>
      </c>
      <c r="E152" s="12" t="s">
        <v>18622</v>
      </c>
      <c r="F152" s="6" t="str">
        <f t="shared" si="10"/>
        <v>module=gmarr</v>
      </c>
      <c r="G152" s="6" t="str">
        <f t="shared" si="11"/>
        <v>module=smarr</v>
      </c>
    </row>
    <row r="153" spans="1:7" ht="30" customHeight="1">
      <c r="A153" s="3" t="s">
        <v>2817</v>
      </c>
      <c r="B153" s="3" t="s">
        <v>2</v>
      </c>
      <c r="C153" s="3" t="s">
        <v>11067</v>
      </c>
      <c r="D153" s="3" t="s">
        <v>15374</v>
      </c>
      <c r="E153" s="12" t="s">
        <v>18623</v>
      </c>
      <c r="F153" s="6" t="str">
        <f t="shared" si="10"/>
        <v>module=gmarr</v>
      </c>
      <c r="G153" s="6" t="str">
        <f t="shared" si="11"/>
        <v>module=smarr</v>
      </c>
    </row>
    <row r="154" spans="1:7" ht="30" customHeight="1">
      <c r="A154" s="3" t="s">
        <v>2817</v>
      </c>
      <c r="B154" s="3" t="s">
        <v>2</v>
      </c>
      <c r="C154" s="3" t="s">
        <v>11068</v>
      </c>
      <c r="D154" s="3" t="s">
        <v>15375</v>
      </c>
      <c r="E154" s="12" t="s">
        <v>18624</v>
      </c>
      <c r="F154" s="6" t="str">
        <f t="shared" si="10"/>
        <v>module=gmarr</v>
      </c>
      <c r="G154" s="6" t="str">
        <f t="shared" si="11"/>
        <v>module=smarr</v>
      </c>
    </row>
    <row r="155" spans="1:7" ht="30" customHeight="1">
      <c r="A155" s="3" t="s">
        <v>2817</v>
      </c>
      <c r="B155" s="3" t="s">
        <v>2</v>
      </c>
      <c r="C155" s="3" t="s">
        <v>11069</v>
      </c>
      <c r="D155" s="3" t="s">
        <v>15376</v>
      </c>
      <c r="E155" s="12" t="s">
        <v>18625</v>
      </c>
      <c r="F155" s="6" t="str">
        <f t="shared" si="10"/>
        <v>module=gmarr</v>
      </c>
      <c r="G155" s="6" t="str">
        <f t="shared" si="11"/>
        <v>module=smarr</v>
      </c>
    </row>
    <row r="156" spans="1:7" ht="30" customHeight="1">
      <c r="A156" s="3" t="s">
        <v>2817</v>
      </c>
      <c r="B156" s="3" t="s">
        <v>2</v>
      </c>
      <c r="C156" s="3" t="s">
        <v>11070</v>
      </c>
      <c r="D156" s="3" t="s">
        <v>15377</v>
      </c>
      <c r="E156" s="12" t="s">
        <v>18626</v>
      </c>
      <c r="F156" s="6" t="str">
        <f t="shared" si="10"/>
        <v>module=gmarr</v>
      </c>
      <c r="G156" s="6" t="str">
        <f t="shared" si="11"/>
        <v>module=smarr</v>
      </c>
    </row>
    <row r="157" spans="1:7" ht="30" customHeight="1">
      <c r="A157" s="3" t="s">
        <v>2817</v>
      </c>
      <c r="B157" s="3" t="s">
        <v>2</v>
      </c>
      <c r="C157" s="3" t="s">
        <v>11071</v>
      </c>
      <c r="D157" s="3" t="s">
        <v>15378</v>
      </c>
      <c r="E157" s="12" t="s">
        <v>18627</v>
      </c>
      <c r="F157" s="6" t="str">
        <f t="shared" si="10"/>
        <v>module=gmarr</v>
      </c>
      <c r="G157" s="6" t="str">
        <f t="shared" si="11"/>
        <v>module=smarr</v>
      </c>
    </row>
    <row r="158" spans="1:7" ht="30" customHeight="1">
      <c r="A158" s="3" t="s">
        <v>2817</v>
      </c>
      <c r="B158" s="3" t="s">
        <v>2</v>
      </c>
      <c r="C158" s="3" t="s">
        <v>11072</v>
      </c>
      <c r="D158" s="3" t="s">
        <v>15379</v>
      </c>
      <c r="E158" s="12" t="s">
        <v>18628</v>
      </c>
      <c r="F158" s="6" t="str">
        <f t="shared" si="10"/>
        <v>module=gmarr</v>
      </c>
      <c r="G158" s="6" t="str">
        <f t="shared" si="11"/>
        <v>module=smarr</v>
      </c>
    </row>
    <row r="159" spans="1:7" ht="30" customHeight="1">
      <c r="A159" s="3" t="s">
        <v>2817</v>
      </c>
      <c r="B159" s="3" t="s">
        <v>2</v>
      </c>
      <c r="C159" s="3" t="s">
        <v>11073</v>
      </c>
      <c r="D159" s="3" t="s">
        <v>15380</v>
      </c>
      <c r="E159" s="12" t="s">
        <v>18629</v>
      </c>
      <c r="F159" s="6" t="str">
        <f t="shared" ref="F159:F178" si="12">HYPERLINK("http://www.ssc.wisc.edu/wlsresearch/documentation/waves/?wave=grad2k&amp;module=gmarr","module=gmarr")</f>
        <v>module=gmarr</v>
      </c>
      <c r="G159" s="6" t="str">
        <f t="shared" si="11"/>
        <v>module=smarr</v>
      </c>
    </row>
    <row r="160" spans="1:7" ht="30" customHeight="1">
      <c r="A160" s="3" t="s">
        <v>2817</v>
      </c>
      <c r="B160" s="3" t="s">
        <v>2</v>
      </c>
      <c r="C160" s="3" t="s">
        <v>11074</v>
      </c>
      <c r="D160" s="3" t="s">
        <v>15381</v>
      </c>
      <c r="E160" s="12" t="s">
        <v>18630</v>
      </c>
      <c r="F160" s="6" t="str">
        <f t="shared" si="12"/>
        <v>module=gmarr</v>
      </c>
      <c r="G160" s="6" t="str">
        <f t="shared" si="11"/>
        <v>module=smarr</v>
      </c>
    </row>
    <row r="161" spans="1:7" ht="30" customHeight="1">
      <c r="A161" s="3" t="s">
        <v>2817</v>
      </c>
      <c r="B161" s="3" t="s">
        <v>2</v>
      </c>
      <c r="C161" s="3" t="s">
        <v>11075</v>
      </c>
      <c r="D161" s="3" t="s">
        <v>15382</v>
      </c>
      <c r="E161" s="12" t="s">
        <v>18631</v>
      </c>
      <c r="F161" s="6" t="str">
        <f t="shared" si="12"/>
        <v>module=gmarr</v>
      </c>
      <c r="G161" s="6" t="str">
        <f t="shared" si="11"/>
        <v>module=smarr</v>
      </c>
    </row>
    <row r="162" spans="1:7" ht="30" customHeight="1">
      <c r="A162" s="3" t="s">
        <v>2817</v>
      </c>
      <c r="B162" s="3" t="s">
        <v>2</v>
      </c>
      <c r="C162" s="3" t="s">
        <v>11076</v>
      </c>
      <c r="D162" s="3" t="s">
        <v>15383</v>
      </c>
      <c r="E162" s="12" t="s">
        <v>18632</v>
      </c>
      <c r="F162" s="6" t="str">
        <f t="shared" si="12"/>
        <v>module=gmarr</v>
      </c>
      <c r="G162" s="6" t="str">
        <f t="shared" si="11"/>
        <v>module=smarr</v>
      </c>
    </row>
    <row r="163" spans="1:7" ht="30" customHeight="1">
      <c r="A163" s="3" t="s">
        <v>2817</v>
      </c>
      <c r="B163" s="3" t="s">
        <v>2</v>
      </c>
      <c r="C163" s="3" t="s">
        <v>11077</v>
      </c>
      <c r="D163" s="3" t="s">
        <v>15384</v>
      </c>
      <c r="E163" s="12" t="s">
        <v>18633</v>
      </c>
      <c r="F163" s="6" t="str">
        <f t="shared" si="12"/>
        <v>module=gmarr</v>
      </c>
      <c r="G163" s="6" t="str">
        <f t="shared" si="11"/>
        <v>module=smarr</v>
      </c>
    </row>
    <row r="164" spans="1:7" ht="30" customHeight="1">
      <c r="A164" s="3" t="s">
        <v>2817</v>
      </c>
      <c r="B164" s="3" t="s">
        <v>2</v>
      </c>
      <c r="C164" s="3" t="s">
        <v>11078</v>
      </c>
      <c r="D164" s="3" t="s">
        <v>15385</v>
      </c>
      <c r="E164" s="12" t="s">
        <v>18634</v>
      </c>
      <c r="F164" s="6" t="str">
        <f t="shared" si="12"/>
        <v>module=gmarr</v>
      </c>
      <c r="G164" s="6" t="str">
        <f t="shared" si="11"/>
        <v>module=smarr</v>
      </c>
    </row>
    <row r="165" spans="1:7" ht="30" customHeight="1">
      <c r="A165" s="3" t="s">
        <v>2817</v>
      </c>
      <c r="B165" s="3" t="s">
        <v>2</v>
      </c>
      <c r="C165" s="3" t="s">
        <v>11079</v>
      </c>
      <c r="D165" s="3" t="s">
        <v>15386</v>
      </c>
      <c r="E165" s="12" t="s">
        <v>18635</v>
      </c>
      <c r="F165" s="6" t="str">
        <f t="shared" si="12"/>
        <v>module=gmarr</v>
      </c>
      <c r="G165" s="6" t="str">
        <f t="shared" si="11"/>
        <v>module=smarr</v>
      </c>
    </row>
    <row r="166" spans="1:7" ht="30" customHeight="1">
      <c r="A166" s="3" t="s">
        <v>2817</v>
      </c>
      <c r="B166" s="3" t="s">
        <v>2</v>
      </c>
      <c r="C166" s="3" t="s">
        <v>11080</v>
      </c>
      <c r="D166" s="3" t="s">
        <v>15387</v>
      </c>
      <c r="E166" s="12" t="s">
        <v>18636</v>
      </c>
      <c r="F166" s="6" t="str">
        <f t="shared" si="12"/>
        <v>module=gmarr</v>
      </c>
      <c r="G166" s="6" t="str">
        <f t="shared" si="11"/>
        <v>module=smarr</v>
      </c>
    </row>
    <row r="167" spans="1:7" ht="30" customHeight="1">
      <c r="A167" s="3" t="s">
        <v>2817</v>
      </c>
      <c r="B167" s="3" t="s">
        <v>2</v>
      </c>
      <c r="C167" s="3" t="s">
        <v>11081</v>
      </c>
      <c r="D167" s="3" t="s">
        <v>15388</v>
      </c>
      <c r="E167" s="12" t="s">
        <v>18637</v>
      </c>
      <c r="F167" s="6" t="str">
        <f t="shared" si="12"/>
        <v>module=gmarr</v>
      </c>
      <c r="G167" s="6" t="str">
        <f t="shared" ref="G167:G179" si="13">HYPERLINK("http://www.ssc.wisc.edu/wlsresearch/documentation/waves/?wave=sib2k&amp;module=smarr","module=smarr")</f>
        <v>module=smarr</v>
      </c>
    </row>
    <row r="168" spans="1:7" ht="30" customHeight="1">
      <c r="A168" s="3" t="s">
        <v>2817</v>
      </c>
      <c r="B168" s="3" t="s">
        <v>2</v>
      </c>
      <c r="C168" s="3" t="s">
        <v>11082</v>
      </c>
      <c r="D168" s="3" t="s">
        <v>15389</v>
      </c>
      <c r="E168" s="12" t="s">
        <v>18638</v>
      </c>
      <c r="F168" s="6" t="str">
        <f t="shared" si="12"/>
        <v>module=gmarr</v>
      </c>
      <c r="G168" s="6" t="str">
        <f t="shared" si="13"/>
        <v>module=smarr</v>
      </c>
    </row>
    <row r="169" spans="1:7" ht="30" customHeight="1">
      <c r="A169" s="3" t="s">
        <v>2817</v>
      </c>
      <c r="B169" s="3" t="s">
        <v>2</v>
      </c>
      <c r="C169" s="3" t="s">
        <v>11083</v>
      </c>
      <c r="D169" s="3" t="s">
        <v>15390</v>
      </c>
      <c r="E169" s="12" t="s">
        <v>18639</v>
      </c>
      <c r="F169" s="6" t="str">
        <f t="shared" si="12"/>
        <v>module=gmarr</v>
      </c>
      <c r="G169" s="6" t="str">
        <f t="shared" si="13"/>
        <v>module=smarr</v>
      </c>
    </row>
    <row r="170" spans="1:7" ht="30" customHeight="1">
      <c r="A170" s="3" t="s">
        <v>2817</v>
      </c>
      <c r="B170" s="3" t="s">
        <v>2</v>
      </c>
      <c r="C170" s="3" t="s">
        <v>11084</v>
      </c>
      <c r="D170" s="3" t="s">
        <v>15391</v>
      </c>
      <c r="E170" s="12" t="s">
        <v>18640</v>
      </c>
      <c r="F170" s="6" t="str">
        <f t="shared" si="12"/>
        <v>module=gmarr</v>
      </c>
      <c r="G170" s="6" t="str">
        <f t="shared" si="13"/>
        <v>module=smarr</v>
      </c>
    </row>
    <row r="171" spans="1:7" ht="30" customHeight="1">
      <c r="A171" s="3" t="s">
        <v>2817</v>
      </c>
      <c r="B171" s="3" t="s">
        <v>2</v>
      </c>
      <c r="C171" s="3" t="s">
        <v>11085</v>
      </c>
      <c r="D171" s="3" t="s">
        <v>15392</v>
      </c>
      <c r="E171" s="12" t="s">
        <v>18641</v>
      </c>
      <c r="F171" s="6" t="str">
        <f t="shared" si="12"/>
        <v>module=gmarr</v>
      </c>
      <c r="G171" s="6" t="str">
        <f t="shared" si="13"/>
        <v>module=smarr</v>
      </c>
    </row>
    <row r="172" spans="1:7" ht="30" customHeight="1">
      <c r="A172" s="3" t="s">
        <v>2817</v>
      </c>
      <c r="B172" s="3" t="s">
        <v>2</v>
      </c>
      <c r="C172" s="3" t="s">
        <v>11086</v>
      </c>
      <c r="D172" s="3" t="s">
        <v>15393</v>
      </c>
      <c r="E172" s="12" t="s">
        <v>18642</v>
      </c>
      <c r="F172" s="6" t="str">
        <f t="shared" si="12"/>
        <v>module=gmarr</v>
      </c>
      <c r="G172" s="6" t="str">
        <f t="shared" si="13"/>
        <v>module=smarr</v>
      </c>
    </row>
    <row r="173" spans="1:7" ht="30" customHeight="1">
      <c r="A173" s="3" t="s">
        <v>2817</v>
      </c>
      <c r="B173" s="3" t="s">
        <v>2</v>
      </c>
      <c r="C173" s="3" t="s">
        <v>11087</v>
      </c>
      <c r="D173" s="3" t="s">
        <v>15394</v>
      </c>
      <c r="E173" s="12" t="s">
        <v>18643</v>
      </c>
      <c r="F173" s="6" t="str">
        <f t="shared" si="12"/>
        <v>module=gmarr</v>
      </c>
      <c r="G173" s="6" t="str">
        <f t="shared" si="13"/>
        <v>module=smarr</v>
      </c>
    </row>
    <row r="174" spans="1:7" ht="30" customHeight="1">
      <c r="A174" s="3" t="s">
        <v>2817</v>
      </c>
      <c r="B174" s="3" t="s">
        <v>2</v>
      </c>
      <c r="C174" s="3" t="s">
        <v>11088</v>
      </c>
      <c r="D174" s="3" t="s">
        <v>15395</v>
      </c>
      <c r="E174" s="12" t="s">
        <v>18644</v>
      </c>
      <c r="F174" s="6" t="str">
        <f t="shared" si="12"/>
        <v>module=gmarr</v>
      </c>
      <c r="G174" s="6" t="str">
        <f t="shared" si="13"/>
        <v>module=smarr</v>
      </c>
    </row>
    <row r="175" spans="1:7" ht="30" customHeight="1">
      <c r="A175" s="3" t="s">
        <v>2817</v>
      </c>
      <c r="B175" s="3" t="s">
        <v>2</v>
      </c>
      <c r="C175" s="3" t="s">
        <v>11089</v>
      </c>
      <c r="D175" s="3" t="s">
        <v>15396</v>
      </c>
      <c r="E175" s="12" t="s">
        <v>18645</v>
      </c>
      <c r="F175" s="6" t="str">
        <f t="shared" si="12"/>
        <v>module=gmarr</v>
      </c>
      <c r="G175" s="6" t="str">
        <f t="shared" si="13"/>
        <v>module=smarr</v>
      </c>
    </row>
    <row r="176" spans="1:7" ht="30" customHeight="1">
      <c r="A176" s="3" t="s">
        <v>2817</v>
      </c>
      <c r="B176" s="3" t="s">
        <v>2</v>
      </c>
      <c r="C176" s="3" t="s">
        <v>11090</v>
      </c>
      <c r="D176" s="3" t="s">
        <v>15397</v>
      </c>
      <c r="E176" s="12" t="s">
        <v>18646</v>
      </c>
      <c r="F176" s="6" t="str">
        <f t="shared" si="12"/>
        <v>module=gmarr</v>
      </c>
      <c r="G176" s="6" t="str">
        <f t="shared" si="13"/>
        <v>module=smarr</v>
      </c>
    </row>
    <row r="177" spans="1:7" ht="30" customHeight="1">
      <c r="A177" s="3" t="s">
        <v>2817</v>
      </c>
      <c r="B177" s="3" t="s">
        <v>2</v>
      </c>
      <c r="C177" s="3" t="s">
        <v>11091</v>
      </c>
      <c r="D177" s="3" t="s">
        <v>15398</v>
      </c>
      <c r="E177" s="12" t="s">
        <v>18647</v>
      </c>
      <c r="F177" s="6" t="str">
        <f t="shared" si="12"/>
        <v>module=gmarr</v>
      </c>
      <c r="G177" s="6" t="str">
        <f t="shared" si="13"/>
        <v>module=smarr</v>
      </c>
    </row>
    <row r="178" spans="1:7" ht="30" customHeight="1">
      <c r="A178" s="3" t="s">
        <v>2817</v>
      </c>
      <c r="B178" s="3" t="s">
        <v>2</v>
      </c>
      <c r="C178" s="3" t="s">
        <v>11092</v>
      </c>
      <c r="D178" s="3" t="s">
        <v>15399</v>
      </c>
      <c r="E178" s="12" t="s">
        <v>18648</v>
      </c>
      <c r="F178" s="6" t="str">
        <f t="shared" si="12"/>
        <v>module=gmarr</v>
      </c>
      <c r="G178" s="6" t="str">
        <f t="shared" si="13"/>
        <v>module=smarr</v>
      </c>
    </row>
    <row r="179" spans="1:7" ht="30" customHeight="1">
      <c r="A179" s="3" t="s">
        <v>2817</v>
      </c>
      <c r="B179" s="3" t="s">
        <v>4</v>
      </c>
      <c r="C179" s="3" t="s">
        <v>11093</v>
      </c>
      <c r="D179" s="3" t="s">
        <v>11093</v>
      </c>
      <c r="E179" s="12" t="s">
        <v>18649</v>
      </c>
      <c r="F179" s="3" t="s">
        <v>114</v>
      </c>
      <c r="G179" s="6" t="str">
        <f t="shared" si="13"/>
        <v>module=smarr</v>
      </c>
    </row>
    <row r="180" spans="1:7" ht="30" customHeight="1">
      <c r="A180" s="3" t="s">
        <v>2951</v>
      </c>
      <c r="B180" s="3" t="s">
        <v>2</v>
      </c>
      <c r="C180" s="3" t="s">
        <v>11094</v>
      </c>
      <c r="D180" s="3" t="s">
        <v>15400</v>
      </c>
      <c r="E180" s="12" t="s">
        <v>18650</v>
      </c>
      <c r="F180" s="6" t="str">
        <f t="shared" ref="F180:F243" si="14">HYPERLINK("http://www.ssc.wisc.edu/wlsresearch/documentation/waves/?wave=grad2k&amp;module=gkid","module=gkid")</f>
        <v>module=gkid</v>
      </c>
      <c r="G180" s="6" t="str">
        <f t="shared" ref="G180:G243" si="15">HYPERLINK("http://www.ssc.wisc.edu/wlsresearch/documentation/waves/?wave=sib2k&amp;module=skid","module=skid")</f>
        <v>module=skid</v>
      </c>
    </row>
    <row r="181" spans="1:7" ht="30" customHeight="1">
      <c r="A181" s="3" t="s">
        <v>2951</v>
      </c>
      <c r="B181" s="3" t="s">
        <v>2</v>
      </c>
      <c r="C181" s="3" t="s">
        <v>11095</v>
      </c>
      <c r="D181" s="3" t="s">
        <v>15401</v>
      </c>
      <c r="E181" s="12" t="s">
        <v>18651</v>
      </c>
      <c r="F181" s="6" t="str">
        <f t="shared" si="14"/>
        <v>module=gkid</v>
      </c>
      <c r="G181" s="6" t="str">
        <f t="shared" si="15"/>
        <v>module=skid</v>
      </c>
    </row>
    <row r="182" spans="1:7" ht="30" customHeight="1">
      <c r="A182" s="3" t="s">
        <v>2951</v>
      </c>
      <c r="B182" s="3" t="s">
        <v>2</v>
      </c>
      <c r="C182" s="3" t="s">
        <v>11096</v>
      </c>
      <c r="D182" s="3" t="s">
        <v>15402</v>
      </c>
      <c r="E182" s="12" t="s">
        <v>18652</v>
      </c>
      <c r="F182" s="6" t="str">
        <f t="shared" si="14"/>
        <v>module=gkid</v>
      </c>
      <c r="G182" s="6" t="str">
        <f t="shared" si="15"/>
        <v>module=skid</v>
      </c>
    </row>
    <row r="183" spans="1:7" ht="30" customHeight="1">
      <c r="A183" s="3" t="s">
        <v>2951</v>
      </c>
      <c r="B183" s="3" t="s">
        <v>2</v>
      </c>
      <c r="C183" s="3" t="s">
        <v>11097</v>
      </c>
      <c r="D183" s="3" t="s">
        <v>15403</v>
      </c>
      <c r="E183" s="12" t="s">
        <v>18653</v>
      </c>
      <c r="F183" s="6" t="str">
        <f t="shared" si="14"/>
        <v>module=gkid</v>
      </c>
      <c r="G183" s="6" t="str">
        <f t="shared" si="15"/>
        <v>module=skid</v>
      </c>
    </row>
    <row r="184" spans="1:7" ht="30" customHeight="1">
      <c r="A184" s="3" t="s">
        <v>2951</v>
      </c>
      <c r="B184" s="3" t="s">
        <v>2</v>
      </c>
      <c r="C184" s="3" t="s">
        <v>11098</v>
      </c>
      <c r="D184" s="3" t="s">
        <v>15404</v>
      </c>
      <c r="E184" s="12" t="s">
        <v>18654</v>
      </c>
      <c r="F184" s="6" t="str">
        <f t="shared" si="14"/>
        <v>module=gkid</v>
      </c>
      <c r="G184" s="6" t="str">
        <f t="shared" si="15"/>
        <v>module=skid</v>
      </c>
    </row>
    <row r="185" spans="1:7" ht="30" customHeight="1">
      <c r="A185" s="3" t="s">
        <v>2951</v>
      </c>
      <c r="B185" s="3" t="s">
        <v>2</v>
      </c>
      <c r="C185" s="3" t="s">
        <v>11099</v>
      </c>
      <c r="D185" s="3" t="s">
        <v>15405</v>
      </c>
      <c r="E185" s="12" t="s">
        <v>18655</v>
      </c>
      <c r="F185" s="6" t="str">
        <f t="shared" si="14"/>
        <v>module=gkid</v>
      </c>
      <c r="G185" s="6" t="str">
        <f t="shared" si="15"/>
        <v>module=skid</v>
      </c>
    </row>
    <row r="186" spans="1:7" ht="30" customHeight="1">
      <c r="A186" s="3" t="s">
        <v>2951</v>
      </c>
      <c r="B186" s="3" t="s">
        <v>2</v>
      </c>
      <c r="C186" s="3" t="s">
        <v>11100</v>
      </c>
      <c r="D186" s="3" t="s">
        <v>15406</v>
      </c>
      <c r="E186" s="12" t="s">
        <v>18656</v>
      </c>
      <c r="F186" s="6" t="str">
        <f t="shared" si="14"/>
        <v>module=gkid</v>
      </c>
      <c r="G186" s="6" t="str">
        <f t="shared" si="15"/>
        <v>module=skid</v>
      </c>
    </row>
    <row r="187" spans="1:7" ht="30" customHeight="1">
      <c r="A187" s="3" t="s">
        <v>2951</v>
      </c>
      <c r="B187" s="3" t="s">
        <v>2</v>
      </c>
      <c r="C187" s="3" t="s">
        <v>11101</v>
      </c>
      <c r="D187" s="3" t="s">
        <v>15407</v>
      </c>
      <c r="E187" s="12" t="s">
        <v>18657</v>
      </c>
      <c r="F187" s="6" t="str">
        <f t="shared" si="14"/>
        <v>module=gkid</v>
      </c>
      <c r="G187" s="6" t="str">
        <f t="shared" si="15"/>
        <v>module=skid</v>
      </c>
    </row>
    <row r="188" spans="1:7" ht="30" customHeight="1">
      <c r="A188" s="3" t="s">
        <v>2951</v>
      </c>
      <c r="B188" s="3" t="s">
        <v>2</v>
      </c>
      <c r="C188" s="3" t="s">
        <v>11102</v>
      </c>
      <c r="D188" s="3" t="s">
        <v>15408</v>
      </c>
      <c r="E188" s="12" t="s">
        <v>18658</v>
      </c>
      <c r="F188" s="6" t="str">
        <f t="shared" si="14"/>
        <v>module=gkid</v>
      </c>
      <c r="G188" s="6" t="str">
        <f t="shared" si="15"/>
        <v>module=skid</v>
      </c>
    </row>
    <row r="189" spans="1:7" ht="30" customHeight="1">
      <c r="A189" s="3" t="s">
        <v>2951</v>
      </c>
      <c r="B189" s="3" t="s">
        <v>2</v>
      </c>
      <c r="C189" s="3" t="s">
        <v>11103</v>
      </c>
      <c r="D189" s="3" t="s">
        <v>15409</v>
      </c>
      <c r="E189" s="12" t="s">
        <v>18659</v>
      </c>
      <c r="F189" s="6" t="str">
        <f t="shared" si="14"/>
        <v>module=gkid</v>
      </c>
      <c r="G189" s="6" t="str">
        <f t="shared" si="15"/>
        <v>module=skid</v>
      </c>
    </row>
    <row r="190" spans="1:7" ht="30" customHeight="1">
      <c r="A190" s="3" t="s">
        <v>2951</v>
      </c>
      <c r="B190" s="3" t="s">
        <v>2</v>
      </c>
      <c r="C190" s="3" t="s">
        <v>11104</v>
      </c>
      <c r="D190" s="3" t="s">
        <v>15410</v>
      </c>
      <c r="E190" s="12" t="s">
        <v>18660</v>
      </c>
      <c r="F190" s="6" t="str">
        <f t="shared" si="14"/>
        <v>module=gkid</v>
      </c>
      <c r="G190" s="6" t="str">
        <f t="shared" si="15"/>
        <v>module=skid</v>
      </c>
    </row>
    <row r="191" spans="1:7" ht="30" customHeight="1">
      <c r="A191" s="3" t="s">
        <v>2951</v>
      </c>
      <c r="B191" s="3" t="s">
        <v>2</v>
      </c>
      <c r="C191" s="3" t="s">
        <v>11105</v>
      </c>
      <c r="D191" s="3" t="s">
        <v>15411</v>
      </c>
      <c r="E191" s="12" t="s">
        <v>18661</v>
      </c>
      <c r="F191" s="6" t="str">
        <f t="shared" si="14"/>
        <v>module=gkid</v>
      </c>
      <c r="G191" s="6" t="str">
        <f t="shared" si="15"/>
        <v>module=skid</v>
      </c>
    </row>
    <row r="192" spans="1:7" ht="30" customHeight="1">
      <c r="A192" s="3" t="s">
        <v>2951</v>
      </c>
      <c r="B192" s="3" t="s">
        <v>2</v>
      </c>
      <c r="C192" s="3" t="s">
        <v>11106</v>
      </c>
      <c r="D192" s="3" t="s">
        <v>15412</v>
      </c>
      <c r="E192" s="12" t="s">
        <v>18662</v>
      </c>
      <c r="F192" s="6" t="str">
        <f t="shared" si="14"/>
        <v>module=gkid</v>
      </c>
      <c r="G192" s="6" t="str">
        <f t="shared" si="15"/>
        <v>module=skid</v>
      </c>
    </row>
    <row r="193" spans="1:7" ht="30" customHeight="1">
      <c r="A193" s="3" t="s">
        <v>2951</v>
      </c>
      <c r="B193" s="3" t="s">
        <v>2</v>
      </c>
      <c r="C193" s="3" t="s">
        <v>11107</v>
      </c>
      <c r="D193" s="3" t="s">
        <v>15413</v>
      </c>
      <c r="E193" s="12" t="s">
        <v>18663</v>
      </c>
      <c r="F193" s="6" t="str">
        <f t="shared" si="14"/>
        <v>module=gkid</v>
      </c>
      <c r="G193" s="6" t="str">
        <f t="shared" si="15"/>
        <v>module=skid</v>
      </c>
    </row>
    <row r="194" spans="1:7" ht="30" customHeight="1">
      <c r="A194" s="3" t="s">
        <v>2951</v>
      </c>
      <c r="B194" s="3" t="s">
        <v>2</v>
      </c>
      <c r="C194" s="3" t="s">
        <v>11108</v>
      </c>
      <c r="D194" s="3" t="s">
        <v>15414</v>
      </c>
      <c r="E194" s="12" t="s">
        <v>18664</v>
      </c>
      <c r="F194" s="6" t="str">
        <f t="shared" si="14"/>
        <v>module=gkid</v>
      </c>
      <c r="G194" s="6" t="str">
        <f t="shared" si="15"/>
        <v>module=skid</v>
      </c>
    </row>
    <row r="195" spans="1:7" ht="30" customHeight="1">
      <c r="A195" s="3" t="s">
        <v>2951</v>
      </c>
      <c r="B195" s="3" t="s">
        <v>2</v>
      </c>
      <c r="C195" s="3" t="s">
        <v>11109</v>
      </c>
      <c r="D195" s="3" t="s">
        <v>15415</v>
      </c>
      <c r="E195" s="12" t="s">
        <v>18665</v>
      </c>
      <c r="F195" s="6" t="str">
        <f t="shared" si="14"/>
        <v>module=gkid</v>
      </c>
      <c r="G195" s="6" t="str">
        <f t="shared" si="15"/>
        <v>module=skid</v>
      </c>
    </row>
    <row r="196" spans="1:7" ht="30" customHeight="1">
      <c r="A196" s="3" t="s">
        <v>2951</v>
      </c>
      <c r="B196" s="3" t="s">
        <v>2</v>
      </c>
      <c r="C196" s="3" t="s">
        <v>11110</v>
      </c>
      <c r="D196" s="3" t="s">
        <v>15416</v>
      </c>
      <c r="E196" s="12" t="s">
        <v>18666</v>
      </c>
      <c r="F196" s="6" t="str">
        <f t="shared" si="14"/>
        <v>module=gkid</v>
      </c>
      <c r="G196" s="6" t="str">
        <f t="shared" si="15"/>
        <v>module=skid</v>
      </c>
    </row>
    <row r="197" spans="1:7" ht="30" customHeight="1">
      <c r="A197" s="3" t="s">
        <v>2951</v>
      </c>
      <c r="B197" s="3" t="s">
        <v>2</v>
      </c>
      <c r="C197" s="3" t="s">
        <v>11111</v>
      </c>
      <c r="D197" s="3" t="s">
        <v>15417</v>
      </c>
      <c r="E197" s="12" t="s">
        <v>18667</v>
      </c>
      <c r="F197" s="6" t="str">
        <f t="shared" si="14"/>
        <v>module=gkid</v>
      </c>
      <c r="G197" s="6" t="str">
        <f t="shared" si="15"/>
        <v>module=skid</v>
      </c>
    </row>
    <row r="198" spans="1:7" ht="30" customHeight="1">
      <c r="A198" s="3" t="s">
        <v>2951</v>
      </c>
      <c r="B198" s="3" t="s">
        <v>2</v>
      </c>
      <c r="C198" s="3" t="s">
        <v>11112</v>
      </c>
      <c r="D198" s="3" t="s">
        <v>15418</v>
      </c>
      <c r="E198" s="12" t="s">
        <v>18668</v>
      </c>
      <c r="F198" s="6" t="str">
        <f t="shared" si="14"/>
        <v>module=gkid</v>
      </c>
      <c r="G198" s="6" t="str">
        <f t="shared" si="15"/>
        <v>module=skid</v>
      </c>
    </row>
    <row r="199" spans="1:7" ht="30" customHeight="1">
      <c r="A199" s="3" t="s">
        <v>2951</v>
      </c>
      <c r="B199" s="3" t="s">
        <v>2</v>
      </c>
      <c r="C199" s="3" t="s">
        <v>11113</v>
      </c>
      <c r="D199" s="3" t="s">
        <v>15419</v>
      </c>
      <c r="E199" s="12" t="s">
        <v>18669</v>
      </c>
      <c r="F199" s="6" t="str">
        <f t="shared" si="14"/>
        <v>module=gkid</v>
      </c>
      <c r="G199" s="6" t="str">
        <f t="shared" si="15"/>
        <v>module=skid</v>
      </c>
    </row>
    <row r="200" spans="1:7" ht="30" customHeight="1">
      <c r="A200" s="3" t="s">
        <v>2951</v>
      </c>
      <c r="B200" s="3" t="s">
        <v>2</v>
      </c>
      <c r="C200" s="3" t="s">
        <v>11114</v>
      </c>
      <c r="D200" s="3" t="s">
        <v>15420</v>
      </c>
      <c r="E200" s="12" t="s">
        <v>18670</v>
      </c>
      <c r="F200" s="6" t="str">
        <f t="shared" si="14"/>
        <v>module=gkid</v>
      </c>
      <c r="G200" s="6" t="str">
        <f t="shared" si="15"/>
        <v>module=skid</v>
      </c>
    </row>
    <row r="201" spans="1:7" ht="30" customHeight="1">
      <c r="A201" s="3" t="s">
        <v>2951</v>
      </c>
      <c r="B201" s="3" t="s">
        <v>2</v>
      </c>
      <c r="C201" s="3" t="s">
        <v>11115</v>
      </c>
      <c r="D201" s="3" t="s">
        <v>15421</v>
      </c>
      <c r="E201" s="12" t="s">
        <v>18671</v>
      </c>
      <c r="F201" s="6" t="str">
        <f t="shared" si="14"/>
        <v>module=gkid</v>
      </c>
      <c r="G201" s="6" t="str">
        <f t="shared" si="15"/>
        <v>module=skid</v>
      </c>
    </row>
    <row r="202" spans="1:7" ht="30" customHeight="1">
      <c r="A202" s="3" t="s">
        <v>2951</v>
      </c>
      <c r="B202" s="3" t="s">
        <v>2</v>
      </c>
      <c r="C202" s="3" t="s">
        <v>11116</v>
      </c>
      <c r="D202" s="3" t="s">
        <v>15422</v>
      </c>
      <c r="E202" s="12" t="s">
        <v>18672</v>
      </c>
      <c r="F202" s="6" t="str">
        <f t="shared" si="14"/>
        <v>module=gkid</v>
      </c>
      <c r="G202" s="6" t="str">
        <f t="shared" si="15"/>
        <v>module=skid</v>
      </c>
    </row>
    <row r="203" spans="1:7" ht="30" customHeight="1">
      <c r="A203" s="3" t="s">
        <v>2951</v>
      </c>
      <c r="B203" s="3" t="s">
        <v>2</v>
      </c>
      <c r="C203" s="3" t="s">
        <v>11117</v>
      </c>
      <c r="D203" s="3" t="s">
        <v>15423</v>
      </c>
      <c r="E203" s="12" t="s">
        <v>18673</v>
      </c>
      <c r="F203" s="6" t="str">
        <f t="shared" si="14"/>
        <v>module=gkid</v>
      </c>
      <c r="G203" s="6" t="str">
        <f t="shared" si="15"/>
        <v>module=skid</v>
      </c>
    </row>
    <row r="204" spans="1:7" ht="30" customHeight="1">
      <c r="A204" s="3" t="s">
        <v>2951</v>
      </c>
      <c r="B204" s="3" t="s">
        <v>2</v>
      </c>
      <c r="C204" s="3" t="s">
        <v>11118</v>
      </c>
      <c r="D204" s="3" t="s">
        <v>15424</v>
      </c>
      <c r="E204" s="12" t="s">
        <v>18674</v>
      </c>
      <c r="F204" s="6" t="str">
        <f t="shared" si="14"/>
        <v>module=gkid</v>
      </c>
      <c r="G204" s="6" t="str">
        <f t="shared" si="15"/>
        <v>module=skid</v>
      </c>
    </row>
    <row r="205" spans="1:7" ht="30" customHeight="1">
      <c r="A205" s="3" t="s">
        <v>2951</v>
      </c>
      <c r="B205" s="3" t="s">
        <v>2</v>
      </c>
      <c r="C205" s="3" t="s">
        <v>11119</v>
      </c>
      <c r="D205" s="3" t="s">
        <v>15425</v>
      </c>
      <c r="E205" s="12" t="s">
        <v>18675</v>
      </c>
      <c r="F205" s="6" t="str">
        <f t="shared" si="14"/>
        <v>module=gkid</v>
      </c>
      <c r="G205" s="6" t="str">
        <f t="shared" si="15"/>
        <v>module=skid</v>
      </c>
    </row>
    <row r="206" spans="1:7" ht="30" customHeight="1">
      <c r="A206" s="3" t="s">
        <v>2951</v>
      </c>
      <c r="B206" s="3" t="s">
        <v>2</v>
      </c>
      <c r="C206" s="3" t="s">
        <v>11120</v>
      </c>
      <c r="D206" s="3" t="s">
        <v>15426</v>
      </c>
      <c r="E206" s="12" t="s">
        <v>18676</v>
      </c>
      <c r="F206" s="6" t="str">
        <f t="shared" si="14"/>
        <v>module=gkid</v>
      </c>
      <c r="G206" s="6" t="str">
        <f t="shared" si="15"/>
        <v>module=skid</v>
      </c>
    </row>
    <row r="207" spans="1:7" ht="30" customHeight="1">
      <c r="A207" s="3" t="s">
        <v>2951</v>
      </c>
      <c r="B207" s="3" t="s">
        <v>2</v>
      </c>
      <c r="C207" s="3" t="s">
        <v>11121</v>
      </c>
      <c r="D207" s="3" t="s">
        <v>15427</v>
      </c>
      <c r="E207" s="12" t="s">
        <v>18677</v>
      </c>
      <c r="F207" s="6" t="str">
        <f t="shared" si="14"/>
        <v>module=gkid</v>
      </c>
      <c r="G207" s="6" t="str">
        <f t="shared" si="15"/>
        <v>module=skid</v>
      </c>
    </row>
    <row r="208" spans="1:7" ht="30" customHeight="1">
      <c r="A208" s="3" t="s">
        <v>2951</v>
      </c>
      <c r="B208" s="3" t="s">
        <v>2</v>
      </c>
      <c r="C208" s="3" t="s">
        <v>11122</v>
      </c>
      <c r="D208" s="3" t="s">
        <v>15428</v>
      </c>
      <c r="E208" s="12" t="s">
        <v>18678</v>
      </c>
      <c r="F208" s="6" t="str">
        <f t="shared" si="14"/>
        <v>module=gkid</v>
      </c>
      <c r="G208" s="6" t="str">
        <f t="shared" si="15"/>
        <v>module=skid</v>
      </c>
    </row>
    <row r="209" spans="1:7" ht="30" customHeight="1">
      <c r="A209" s="3" t="s">
        <v>2951</v>
      </c>
      <c r="B209" s="3" t="s">
        <v>2</v>
      </c>
      <c r="C209" s="3" t="s">
        <v>11123</v>
      </c>
      <c r="D209" s="3" t="s">
        <v>15429</v>
      </c>
      <c r="E209" s="12" t="s">
        <v>18679</v>
      </c>
      <c r="F209" s="6" t="str">
        <f t="shared" si="14"/>
        <v>module=gkid</v>
      </c>
      <c r="G209" s="6" t="str">
        <f t="shared" si="15"/>
        <v>module=skid</v>
      </c>
    </row>
    <row r="210" spans="1:7" ht="30" customHeight="1">
      <c r="A210" s="3" t="s">
        <v>2951</v>
      </c>
      <c r="B210" s="3" t="s">
        <v>2</v>
      </c>
      <c r="C210" s="3" t="s">
        <v>11124</v>
      </c>
      <c r="D210" s="3" t="s">
        <v>15430</v>
      </c>
      <c r="E210" s="12" t="s">
        <v>18680</v>
      </c>
      <c r="F210" s="6" t="str">
        <f t="shared" si="14"/>
        <v>module=gkid</v>
      </c>
      <c r="G210" s="6" t="str">
        <f t="shared" si="15"/>
        <v>module=skid</v>
      </c>
    </row>
    <row r="211" spans="1:7" ht="30" customHeight="1">
      <c r="A211" s="3" t="s">
        <v>2951</v>
      </c>
      <c r="B211" s="3" t="s">
        <v>2</v>
      </c>
      <c r="C211" s="3" t="s">
        <v>11125</v>
      </c>
      <c r="D211" s="3" t="s">
        <v>15431</v>
      </c>
      <c r="E211" s="12" t="s">
        <v>18681</v>
      </c>
      <c r="F211" s="6" t="str">
        <f t="shared" si="14"/>
        <v>module=gkid</v>
      </c>
      <c r="G211" s="6" t="str">
        <f t="shared" si="15"/>
        <v>module=skid</v>
      </c>
    </row>
    <row r="212" spans="1:7" ht="30" customHeight="1">
      <c r="A212" s="3" t="s">
        <v>2951</v>
      </c>
      <c r="B212" s="3" t="s">
        <v>2</v>
      </c>
      <c r="C212" s="3" t="s">
        <v>11126</v>
      </c>
      <c r="D212" s="3" t="s">
        <v>15432</v>
      </c>
      <c r="E212" s="12" t="s">
        <v>18682</v>
      </c>
      <c r="F212" s="6" t="str">
        <f t="shared" si="14"/>
        <v>module=gkid</v>
      </c>
      <c r="G212" s="6" t="str">
        <f t="shared" si="15"/>
        <v>module=skid</v>
      </c>
    </row>
    <row r="213" spans="1:7" ht="30" customHeight="1">
      <c r="A213" s="3" t="s">
        <v>2951</v>
      </c>
      <c r="B213" s="3" t="s">
        <v>2</v>
      </c>
      <c r="C213" s="3" t="s">
        <v>11127</v>
      </c>
      <c r="D213" s="3" t="s">
        <v>15433</v>
      </c>
      <c r="E213" s="12" t="s">
        <v>18683</v>
      </c>
      <c r="F213" s="6" t="str">
        <f t="shared" si="14"/>
        <v>module=gkid</v>
      </c>
      <c r="G213" s="6" t="str">
        <f t="shared" si="15"/>
        <v>module=skid</v>
      </c>
    </row>
    <row r="214" spans="1:7" ht="30" customHeight="1">
      <c r="A214" s="3" t="s">
        <v>2951</v>
      </c>
      <c r="B214" s="3" t="s">
        <v>2</v>
      </c>
      <c r="C214" s="3" t="s">
        <v>11128</v>
      </c>
      <c r="D214" s="3" t="s">
        <v>15434</v>
      </c>
      <c r="E214" s="12" t="s">
        <v>18684</v>
      </c>
      <c r="F214" s="6" t="str">
        <f t="shared" si="14"/>
        <v>module=gkid</v>
      </c>
      <c r="G214" s="6" t="str">
        <f t="shared" si="15"/>
        <v>module=skid</v>
      </c>
    </row>
    <row r="215" spans="1:7" ht="30" customHeight="1">
      <c r="A215" s="3" t="s">
        <v>2951</v>
      </c>
      <c r="B215" s="3" t="s">
        <v>2</v>
      </c>
      <c r="C215" s="3" t="s">
        <v>11129</v>
      </c>
      <c r="D215" s="3" t="s">
        <v>15435</v>
      </c>
      <c r="E215" s="12" t="s">
        <v>18685</v>
      </c>
      <c r="F215" s="6" t="str">
        <f t="shared" si="14"/>
        <v>module=gkid</v>
      </c>
      <c r="G215" s="6" t="str">
        <f t="shared" si="15"/>
        <v>module=skid</v>
      </c>
    </row>
    <row r="216" spans="1:7" ht="30" customHeight="1">
      <c r="A216" s="3" t="s">
        <v>2951</v>
      </c>
      <c r="B216" s="3" t="s">
        <v>2</v>
      </c>
      <c r="C216" s="3" t="s">
        <v>11130</v>
      </c>
      <c r="D216" s="3" t="s">
        <v>15436</v>
      </c>
      <c r="E216" s="12" t="s">
        <v>18686</v>
      </c>
      <c r="F216" s="6" t="str">
        <f t="shared" si="14"/>
        <v>module=gkid</v>
      </c>
      <c r="G216" s="6" t="str">
        <f t="shared" si="15"/>
        <v>module=skid</v>
      </c>
    </row>
    <row r="217" spans="1:7" ht="30" customHeight="1">
      <c r="A217" s="3" t="s">
        <v>2951</v>
      </c>
      <c r="B217" s="3" t="s">
        <v>2</v>
      </c>
      <c r="C217" s="3" t="s">
        <v>11131</v>
      </c>
      <c r="D217" s="3" t="s">
        <v>15437</v>
      </c>
      <c r="E217" s="12" t="s">
        <v>18687</v>
      </c>
      <c r="F217" s="6" t="str">
        <f t="shared" si="14"/>
        <v>module=gkid</v>
      </c>
      <c r="G217" s="6" t="str">
        <f t="shared" si="15"/>
        <v>module=skid</v>
      </c>
    </row>
    <row r="218" spans="1:7" ht="30" customHeight="1">
      <c r="A218" s="3" t="s">
        <v>2951</v>
      </c>
      <c r="B218" s="3" t="s">
        <v>2</v>
      </c>
      <c r="C218" s="3" t="s">
        <v>11132</v>
      </c>
      <c r="D218" s="3" t="s">
        <v>15438</v>
      </c>
      <c r="E218" s="12" t="s">
        <v>18688</v>
      </c>
      <c r="F218" s="6" t="str">
        <f t="shared" si="14"/>
        <v>module=gkid</v>
      </c>
      <c r="G218" s="6" t="str">
        <f t="shared" si="15"/>
        <v>module=skid</v>
      </c>
    </row>
    <row r="219" spans="1:7" ht="30" customHeight="1">
      <c r="A219" s="3" t="s">
        <v>2951</v>
      </c>
      <c r="B219" s="3" t="s">
        <v>2</v>
      </c>
      <c r="C219" s="3" t="s">
        <v>11133</v>
      </c>
      <c r="D219" s="3" t="s">
        <v>15439</v>
      </c>
      <c r="E219" s="12" t="s">
        <v>18689</v>
      </c>
      <c r="F219" s="6" t="str">
        <f t="shared" si="14"/>
        <v>module=gkid</v>
      </c>
      <c r="G219" s="6" t="str">
        <f t="shared" si="15"/>
        <v>module=skid</v>
      </c>
    </row>
    <row r="220" spans="1:7" ht="30" customHeight="1">
      <c r="A220" s="3" t="s">
        <v>2951</v>
      </c>
      <c r="B220" s="3" t="s">
        <v>2</v>
      </c>
      <c r="C220" s="3" t="s">
        <v>11134</v>
      </c>
      <c r="D220" s="3" t="s">
        <v>15440</v>
      </c>
      <c r="E220" s="12" t="s">
        <v>18690</v>
      </c>
      <c r="F220" s="6" t="str">
        <f t="shared" si="14"/>
        <v>module=gkid</v>
      </c>
      <c r="G220" s="6" t="str">
        <f t="shared" si="15"/>
        <v>module=skid</v>
      </c>
    </row>
    <row r="221" spans="1:7" ht="30" customHeight="1">
      <c r="A221" s="3" t="s">
        <v>2951</v>
      </c>
      <c r="B221" s="3" t="s">
        <v>2</v>
      </c>
      <c r="C221" s="3" t="s">
        <v>11135</v>
      </c>
      <c r="D221" s="3" t="s">
        <v>15441</v>
      </c>
      <c r="E221" s="12" t="s">
        <v>18691</v>
      </c>
      <c r="F221" s="6" t="str">
        <f t="shared" si="14"/>
        <v>module=gkid</v>
      </c>
      <c r="G221" s="6" t="str">
        <f t="shared" si="15"/>
        <v>module=skid</v>
      </c>
    </row>
    <row r="222" spans="1:7" ht="30" customHeight="1">
      <c r="A222" s="3" t="s">
        <v>2951</v>
      </c>
      <c r="B222" s="3" t="s">
        <v>2</v>
      </c>
      <c r="C222" s="3" t="s">
        <v>11136</v>
      </c>
      <c r="D222" s="3" t="s">
        <v>15442</v>
      </c>
      <c r="E222" s="12" t="s">
        <v>18692</v>
      </c>
      <c r="F222" s="6" t="str">
        <f t="shared" si="14"/>
        <v>module=gkid</v>
      </c>
      <c r="G222" s="6" t="str">
        <f t="shared" si="15"/>
        <v>module=skid</v>
      </c>
    </row>
    <row r="223" spans="1:7" ht="30" customHeight="1">
      <c r="A223" s="3" t="s">
        <v>2951</v>
      </c>
      <c r="B223" s="3" t="s">
        <v>2</v>
      </c>
      <c r="C223" s="3" t="s">
        <v>11137</v>
      </c>
      <c r="D223" s="3" t="s">
        <v>15443</v>
      </c>
      <c r="E223" s="12" t="s">
        <v>18693</v>
      </c>
      <c r="F223" s="6" t="str">
        <f t="shared" si="14"/>
        <v>module=gkid</v>
      </c>
      <c r="G223" s="6" t="str">
        <f t="shared" si="15"/>
        <v>module=skid</v>
      </c>
    </row>
    <row r="224" spans="1:7" ht="30" customHeight="1">
      <c r="A224" s="3" t="s">
        <v>2951</v>
      </c>
      <c r="B224" s="3" t="s">
        <v>2</v>
      </c>
      <c r="C224" s="3" t="s">
        <v>11138</v>
      </c>
      <c r="D224" s="3" t="s">
        <v>15444</v>
      </c>
      <c r="E224" s="12" t="s">
        <v>18694</v>
      </c>
      <c r="F224" s="6" t="str">
        <f t="shared" si="14"/>
        <v>module=gkid</v>
      </c>
      <c r="G224" s="6" t="str">
        <f t="shared" si="15"/>
        <v>module=skid</v>
      </c>
    </row>
    <row r="225" spans="1:7" ht="30" customHeight="1">
      <c r="A225" s="3" t="s">
        <v>2951</v>
      </c>
      <c r="B225" s="3" t="s">
        <v>2</v>
      </c>
      <c r="C225" s="3" t="s">
        <v>11139</v>
      </c>
      <c r="D225" s="3" t="s">
        <v>15445</v>
      </c>
      <c r="E225" s="12" t="s">
        <v>18695</v>
      </c>
      <c r="F225" s="6" t="str">
        <f t="shared" si="14"/>
        <v>module=gkid</v>
      </c>
      <c r="G225" s="6" t="str">
        <f t="shared" si="15"/>
        <v>module=skid</v>
      </c>
    </row>
    <row r="226" spans="1:7" ht="30" customHeight="1">
      <c r="A226" s="3" t="s">
        <v>2951</v>
      </c>
      <c r="B226" s="3" t="s">
        <v>2</v>
      </c>
      <c r="C226" s="3" t="s">
        <v>11140</v>
      </c>
      <c r="D226" s="3" t="s">
        <v>15446</v>
      </c>
      <c r="E226" s="12" t="s">
        <v>18696</v>
      </c>
      <c r="F226" s="6" t="str">
        <f t="shared" si="14"/>
        <v>module=gkid</v>
      </c>
      <c r="G226" s="6" t="str">
        <f t="shared" si="15"/>
        <v>module=skid</v>
      </c>
    </row>
    <row r="227" spans="1:7" ht="30" customHeight="1">
      <c r="A227" s="3" t="s">
        <v>2951</v>
      </c>
      <c r="B227" s="3" t="s">
        <v>2</v>
      </c>
      <c r="C227" s="3" t="s">
        <v>11141</v>
      </c>
      <c r="D227" s="3" t="s">
        <v>15447</v>
      </c>
      <c r="E227" s="12" t="s">
        <v>18697</v>
      </c>
      <c r="F227" s="6" t="str">
        <f t="shared" si="14"/>
        <v>module=gkid</v>
      </c>
      <c r="G227" s="6" t="str">
        <f t="shared" si="15"/>
        <v>module=skid</v>
      </c>
    </row>
    <row r="228" spans="1:7" ht="30" customHeight="1">
      <c r="A228" s="3" t="s">
        <v>2951</v>
      </c>
      <c r="B228" s="3" t="s">
        <v>2</v>
      </c>
      <c r="C228" s="3" t="s">
        <v>11142</v>
      </c>
      <c r="D228" s="3" t="s">
        <v>15448</v>
      </c>
      <c r="E228" s="12" t="s">
        <v>18698</v>
      </c>
      <c r="F228" s="6" t="str">
        <f t="shared" si="14"/>
        <v>module=gkid</v>
      </c>
      <c r="G228" s="6" t="str">
        <f t="shared" si="15"/>
        <v>module=skid</v>
      </c>
    </row>
    <row r="229" spans="1:7" ht="30" customHeight="1">
      <c r="A229" s="3" t="s">
        <v>2951</v>
      </c>
      <c r="B229" s="3" t="s">
        <v>2</v>
      </c>
      <c r="C229" s="3" t="s">
        <v>11143</v>
      </c>
      <c r="D229" s="3" t="s">
        <v>15449</v>
      </c>
      <c r="E229" s="12" t="s">
        <v>18699</v>
      </c>
      <c r="F229" s="6" t="str">
        <f t="shared" si="14"/>
        <v>module=gkid</v>
      </c>
      <c r="G229" s="6" t="str">
        <f t="shared" si="15"/>
        <v>module=skid</v>
      </c>
    </row>
    <row r="230" spans="1:7" ht="30" customHeight="1">
      <c r="A230" s="3" t="s">
        <v>2951</v>
      </c>
      <c r="B230" s="3" t="s">
        <v>2</v>
      </c>
      <c r="C230" s="3" t="s">
        <v>11144</v>
      </c>
      <c r="D230" s="3" t="s">
        <v>15450</v>
      </c>
      <c r="E230" s="12" t="s">
        <v>18700</v>
      </c>
      <c r="F230" s="6" t="str">
        <f t="shared" si="14"/>
        <v>module=gkid</v>
      </c>
      <c r="G230" s="6" t="str">
        <f t="shared" si="15"/>
        <v>module=skid</v>
      </c>
    </row>
    <row r="231" spans="1:7" ht="30" customHeight="1">
      <c r="A231" s="3" t="s">
        <v>2951</v>
      </c>
      <c r="B231" s="3" t="s">
        <v>2</v>
      </c>
      <c r="C231" s="3" t="s">
        <v>11145</v>
      </c>
      <c r="D231" s="3" t="s">
        <v>15451</v>
      </c>
      <c r="E231" s="12" t="s">
        <v>18701</v>
      </c>
      <c r="F231" s="6" t="str">
        <f t="shared" si="14"/>
        <v>module=gkid</v>
      </c>
      <c r="G231" s="6" t="str">
        <f t="shared" si="15"/>
        <v>module=skid</v>
      </c>
    </row>
    <row r="232" spans="1:7" ht="30" customHeight="1">
      <c r="A232" s="3" t="s">
        <v>2951</v>
      </c>
      <c r="B232" s="3" t="s">
        <v>2</v>
      </c>
      <c r="C232" s="3" t="s">
        <v>11146</v>
      </c>
      <c r="D232" s="3" t="s">
        <v>15452</v>
      </c>
      <c r="E232" s="12" t="s">
        <v>18702</v>
      </c>
      <c r="F232" s="6" t="str">
        <f t="shared" si="14"/>
        <v>module=gkid</v>
      </c>
      <c r="G232" s="6" t="str">
        <f t="shared" si="15"/>
        <v>module=skid</v>
      </c>
    </row>
    <row r="233" spans="1:7" ht="30" customHeight="1">
      <c r="A233" s="3" t="s">
        <v>2951</v>
      </c>
      <c r="B233" s="3" t="s">
        <v>2</v>
      </c>
      <c r="C233" s="3" t="s">
        <v>11147</v>
      </c>
      <c r="D233" s="3" t="s">
        <v>15453</v>
      </c>
      <c r="E233" s="12" t="s">
        <v>18703</v>
      </c>
      <c r="F233" s="6" t="str">
        <f t="shared" si="14"/>
        <v>module=gkid</v>
      </c>
      <c r="G233" s="6" t="str">
        <f t="shared" si="15"/>
        <v>module=skid</v>
      </c>
    </row>
    <row r="234" spans="1:7" ht="30" customHeight="1">
      <c r="A234" s="3" t="s">
        <v>2951</v>
      </c>
      <c r="B234" s="3" t="s">
        <v>2</v>
      </c>
      <c r="C234" s="3" t="s">
        <v>11148</v>
      </c>
      <c r="D234" s="3" t="s">
        <v>15454</v>
      </c>
      <c r="E234" s="12" t="s">
        <v>18704</v>
      </c>
      <c r="F234" s="6" t="str">
        <f t="shared" si="14"/>
        <v>module=gkid</v>
      </c>
      <c r="G234" s="6" t="str">
        <f t="shared" si="15"/>
        <v>module=skid</v>
      </c>
    </row>
    <row r="235" spans="1:7" ht="30" customHeight="1">
      <c r="A235" s="3" t="s">
        <v>2951</v>
      </c>
      <c r="B235" s="3" t="s">
        <v>2</v>
      </c>
      <c r="C235" s="3" t="s">
        <v>11149</v>
      </c>
      <c r="D235" s="3" t="s">
        <v>15455</v>
      </c>
      <c r="E235" s="12" t="s">
        <v>18705</v>
      </c>
      <c r="F235" s="6" t="str">
        <f t="shared" si="14"/>
        <v>module=gkid</v>
      </c>
      <c r="G235" s="6" t="str">
        <f t="shared" si="15"/>
        <v>module=skid</v>
      </c>
    </row>
    <row r="236" spans="1:7" ht="30" customHeight="1">
      <c r="A236" s="3" t="s">
        <v>2951</v>
      </c>
      <c r="B236" s="3" t="s">
        <v>2</v>
      </c>
      <c r="C236" s="3" t="s">
        <v>11150</v>
      </c>
      <c r="D236" s="3" t="s">
        <v>15456</v>
      </c>
      <c r="E236" s="12" t="s">
        <v>18706</v>
      </c>
      <c r="F236" s="6" t="str">
        <f t="shared" si="14"/>
        <v>module=gkid</v>
      </c>
      <c r="G236" s="6" t="str">
        <f t="shared" si="15"/>
        <v>module=skid</v>
      </c>
    </row>
    <row r="237" spans="1:7" ht="30" customHeight="1">
      <c r="A237" s="3" t="s">
        <v>2951</v>
      </c>
      <c r="B237" s="3" t="s">
        <v>2</v>
      </c>
      <c r="C237" s="3" t="s">
        <v>11151</v>
      </c>
      <c r="D237" s="3" t="s">
        <v>15457</v>
      </c>
      <c r="E237" s="12" t="s">
        <v>18707</v>
      </c>
      <c r="F237" s="6" t="str">
        <f t="shared" si="14"/>
        <v>module=gkid</v>
      </c>
      <c r="G237" s="6" t="str">
        <f t="shared" si="15"/>
        <v>module=skid</v>
      </c>
    </row>
    <row r="238" spans="1:7" ht="30" customHeight="1">
      <c r="A238" s="3" t="s">
        <v>2951</v>
      </c>
      <c r="B238" s="3" t="s">
        <v>2</v>
      </c>
      <c r="C238" s="3" t="s">
        <v>11152</v>
      </c>
      <c r="D238" s="3" t="s">
        <v>15458</v>
      </c>
      <c r="E238" s="12" t="s">
        <v>18708</v>
      </c>
      <c r="F238" s="6" t="str">
        <f t="shared" si="14"/>
        <v>module=gkid</v>
      </c>
      <c r="G238" s="6" t="str">
        <f t="shared" si="15"/>
        <v>module=skid</v>
      </c>
    </row>
    <row r="239" spans="1:7" ht="30" customHeight="1">
      <c r="A239" s="3" t="s">
        <v>2951</v>
      </c>
      <c r="B239" s="3" t="s">
        <v>2</v>
      </c>
      <c r="C239" s="3" t="s">
        <v>11153</v>
      </c>
      <c r="D239" s="3" t="s">
        <v>15459</v>
      </c>
      <c r="E239" s="12" t="s">
        <v>18709</v>
      </c>
      <c r="F239" s="6" t="str">
        <f t="shared" si="14"/>
        <v>module=gkid</v>
      </c>
      <c r="G239" s="6" t="str">
        <f t="shared" si="15"/>
        <v>module=skid</v>
      </c>
    </row>
    <row r="240" spans="1:7" ht="30" customHeight="1">
      <c r="A240" s="3" t="s">
        <v>2951</v>
      </c>
      <c r="B240" s="3" t="s">
        <v>2</v>
      </c>
      <c r="C240" s="3" t="s">
        <v>11154</v>
      </c>
      <c r="D240" s="3" t="s">
        <v>15460</v>
      </c>
      <c r="E240" s="12" t="s">
        <v>18710</v>
      </c>
      <c r="F240" s="6" t="str">
        <f t="shared" si="14"/>
        <v>module=gkid</v>
      </c>
      <c r="G240" s="6" t="str">
        <f t="shared" si="15"/>
        <v>module=skid</v>
      </c>
    </row>
    <row r="241" spans="1:7" ht="30" customHeight="1">
      <c r="A241" s="3" t="s">
        <v>2951</v>
      </c>
      <c r="B241" s="3" t="s">
        <v>2</v>
      </c>
      <c r="C241" s="3" t="s">
        <v>11155</v>
      </c>
      <c r="D241" s="3" t="s">
        <v>15461</v>
      </c>
      <c r="E241" s="12" t="s">
        <v>18711</v>
      </c>
      <c r="F241" s="6" t="str">
        <f t="shared" si="14"/>
        <v>module=gkid</v>
      </c>
      <c r="G241" s="6" t="str">
        <f t="shared" si="15"/>
        <v>module=skid</v>
      </c>
    </row>
    <row r="242" spans="1:7" ht="30" customHeight="1">
      <c r="A242" s="3" t="s">
        <v>2951</v>
      </c>
      <c r="B242" s="3" t="s">
        <v>2</v>
      </c>
      <c r="C242" s="3" t="s">
        <v>11156</v>
      </c>
      <c r="D242" s="3" t="s">
        <v>15462</v>
      </c>
      <c r="E242" s="12" t="s">
        <v>18712</v>
      </c>
      <c r="F242" s="6" t="str">
        <f t="shared" si="14"/>
        <v>module=gkid</v>
      </c>
      <c r="G242" s="6" t="str">
        <f t="shared" si="15"/>
        <v>module=skid</v>
      </c>
    </row>
    <row r="243" spans="1:7" ht="30" customHeight="1">
      <c r="A243" s="3" t="s">
        <v>2951</v>
      </c>
      <c r="B243" s="3" t="s">
        <v>2</v>
      </c>
      <c r="C243" s="3" t="s">
        <v>11157</v>
      </c>
      <c r="D243" s="3" t="s">
        <v>15463</v>
      </c>
      <c r="E243" s="12" t="s">
        <v>18713</v>
      </c>
      <c r="F243" s="6" t="str">
        <f t="shared" si="14"/>
        <v>module=gkid</v>
      </c>
      <c r="G243" s="6" t="str">
        <f t="shared" si="15"/>
        <v>module=skid</v>
      </c>
    </row>
    <row r="244" spans="1:7" ht="30" customHeight="1">
      <c r="A244" s="3" t="s">
        <v>2951</v>
      </c>
      <c r="B244" s="3" t="s">
        <v>2</v>
      </c>
      <c r="C244" s="3" t="s">
        <v>11158</v>
      </c>
      <c r="D244" s="3" t="s">
        <v>15464</v>
      </c>
      <c r="E244" s="12" t="s">
        <v>18714</v>
      </c>
      <c r="F244" s="6" t="str">
        <f t="shared" ref="F244:F307" si="16">HYPERLINK("http://www.ssc.wisc.edu/wlsresearch/documentation/waves/?wave=grad2k&amp;module=gkid","module=gkid")</f>
        <v>module=gkid</v>
      </c>
      <c r="G244" s="6" t="str">
        <f t="shared" ref="G244:G307" si="17">HYPERLINK("http://www.ssc.wisc.edu/wlsresearch/documentation/waves/?wave=sib2k&amp;module=skid","module=skid")</f>
        <v>module=skid</v>
      </c>
    </row>
    <row r="245" spans="1:7" ht="30" customHeight="1">
      <c r="A245" s="3" t="s">
        <v>2951</v>
      </c>
      <c r="B245" s="3" t="s">
        <v>2</v>
      </c>
      <c r="C245" s="3" t="s">
        <v>11159</v>
      </c>
      <c r="D245" s="3" t="s">
        <v>15465</v>
      </c>
      <c r="E245" s="12" t="s">
        <v>18715</v>
      </c>
      <c r="F245" s="6" t="str">
        <f t="shared" si="16"/>
        <v>module=gkid</v>
      </c>
      <c r="G245" s="6" t="str">
        <f t="shared" si="17"/>
        <v>module=skid</v>
      </c>
    </row>
    <row r="246" spans="1:7" ht="30" customHeight="1">
      <c r="A246" s="3" t="s">
        <v>2951</v>
      </c>
      <c r="B246" s="3" t="s">
        <v>2</v>
      </c>
      <c r="C246" s="3" t="s">
        <v>11160</v>
      </c>
      <c r="D246" s="3" t="s">
        <v>15466</v>
      </c>
      <c r="E246" s="12" t="s">
        <v>18716</v>
      </c>
      <c r="F246" s="6" t="str">
        <f t="shared" si="16"/>
        <v>module=gkid</v>
      </c>
      <c r="G246" s="6" t="str">
        <f t="shared" si="17"/>
        <v>module=skid</v>
      </c>
    </row>
    <row r="247" spans="1:7" ht="30" customHeight="1">
      <c r="A247" s="3" t="s">
        <v>2951</v>
      </c>
      <c r="B247" s="3" t="s">
        <v>2</v>
      </c>
      <c r="C247" s="3" t="s">
        <v>11161</v>
      </c>
      <c r="D247" s="3" t="s">
        <v>15467</v>
      </c>
      <c r="E247" s="12" t="s">
        <v>18717</v>
      </c>
      <c r="F247" s="6" t="str">
        <f t="shared" si="16"/>
        <v>module=gkid</v>
      </c>
      <c r="G247" s="6" t="str">
        <f t="shared" si="17"/>
        <v>module=skid</v>
      </c>
    </row>
    <row r="248" spans="1:7" ht="30" customHeight="1">
      <c r="A248" s="3" t="s">
        <v>2951</v>
      </c>
      <c r="B248" s="3" t="s">
        <v>2</v>
      </c>
      <c r="C248" s="3" t="s">
        <v>11162</v>
      </c>
      <c r="D248" s="3" t="s">
        <v>15468</v>
      </c>
      <c r="E248" s="12" t="s">
        <v>18718</v>
      </c>
      <c r="F248" s="6" t="str">
        <f t="shared" si="16"/>
        <v>module=gkid</v>
      </c>
      <c r="G248" s="6" t="str">
        <f t="shared" si="17"/>
        <v>module=skid</v>
      </c>
    </row>
    <row r="249" spans="1:7" ht="30" customHeight="1">
      <c r="A249" s="3" t="s">
        <v>2951</v>
      </c>
      <c r="B249" s="3" t="s">
        <v>2</v>
      </c>
      <c r="C249" s="3" t="s">
        <v>11163</v>
      </c>
      <c r="D249" s="3" t="s">
        <v>15469</v>
      </c>
      <c r="E249" s="12" t="s">
        <v>18719</v>
      </c>
      <c r="F249" s="6" t="str">
        <f t="shared" si="16"/>
        <v>module=gkid</v>
      </c>
      <c r="G249" s="6" t="str">
        <f t="shared" si="17"/>
        <v>module=skid</v>
      </c>
    </row>
    <row r="250" spans="1:7" ht="30" customHeight="1">
      <c r="A250" s="3" t="s">
        <v>2951</v>
      </c>
      <c r="B250" s="3" t="s">
        <v>2</v>
      </c>
      <c r="C250" s="3" t="s">
        <v>11164</v>
      </c>
      <c r="D250" s="3" t="s">
        <v>15470</v>
      </c>
      <c r="E250" s="12" t="s">
        <v>18720</v>
      </c>
      <c r="F250" s="6" t="str">
        <f t="shared" si="16"/>
        <v>module=gkid</v>
      </c>
      <c r="G250" s="6" t="str">
        <f t="shared" si="17"/>
        <v>module=skid</v>
      </c>
    </row>
    <row r="251" spans="1:7" ht="30" customHeight="1">
      <c r="A251" s="3" t="s">
        <v>2951</v>
      </c>
      <c r="B251" s="3" t="s">
        <v>2</v>
      </c>
      <c r="C251" s="3" t="s">
        <v>11165</v>
      </c>
      <c r="D251" s="3" t="s">
        <v>15471</v>
      </c>
      <c r="E251" s="12" t="s">
        <v>18721</v>
      </c>
      <c r="F251" s="6" t="str">
        <f t="shared" si="16"/>
        <v>module=gkid</v>
      </c>
      <c r="G251" s="6" t="str">
        <f t="shared" si="17"/>
        <v>module=skid</v>
      </c>
    </row>
    <row r="252" spans="1:7" ht="30" customHeight="1">
      <c r="A252" s="3" t="s">
        <v>2951</v>
      </c>
      <c r="B252" s="3" t="s">
        <v>2</v>
      </c>
      <c r="C252" s="3" t="s">
        <v>11166</v>
      </c>
      <c r="D252" s="3" t="s">
        <v>15472</v>
      </c>
      <c r="E252" s="12" t="s">
        <v>18722</v>
      </c>
      <c r="F252" s="6" t="str">
        <f t="shared" si="16"/>
        <v>module=gkid</v>
      </c>
      <c r="G252" s="6" t="str">
        <f t="shared" si="17"/>
        <v>module=skid</v>
      </c>
    </row>
    <row r="253" spans="1:7" ht="30" customHeight="1">
      <c r="A253" s="3" t="s">
        <v>2951</v>
      </c>
      <c r="B253" s="3" t="s">
        <v>2</v>
      </c>
      <c r="C253" s="3" t="s">
        <v>11167</v>
      </c>
      <c r="D253" s="3" t="s">
        <v>15473</v>
      </c>
      <c r="E253" s="12" t="s">
        <v>18723</v>
      </c>
      <c r="F253" s="6" t="str">
        <f t="shared" si="16"/>
        <v>module=gkid</v>
      </c>
      <c r="G253" s="6" t="str">
        <f t="shared" si="17"/>
        <v>module=skid</v>
      </c>
    </row>
    <row r="254" spans="1:7" ht="30" customHeight="1">
      <c r="A254" s="3" t="s">
        <v>2951</v>
      </c>
      <c r="B254" s="3" t="s">
        <v>2</v>
      </c>
      <c r="C254" s="3" t="s">
        <v>11168</v>
      </c>
      <c r="D254" s="3" t="s">
        <v>15474</v>
      </c>
      <c r="E254" s="12" t="s">
        <v>18724</v>
      </c>
      <c r="F254" s="6" t="str">
        <f t="shared" si="16"/>
        <v>module=gkid</v>
      </c>
      <c r="G254" s="6" t="str">
        <f t="shared" si="17"/>
        <v>module=skid</v>
      </c>
    </row>
    <row r="255" spans="1:7" ht="30" customHeight="1">
      <c r="A255" s="3" t="s">
        <v>2951</v>
      </c>
      <c r="B255" s="3" t="s">
        <v>2</v>
      </c>
      <c r="C255" s="3" t="s">
        <v>11169</v>
      </c>
      <c r="D255" s="3" t="s">
        <v>15475</v>
      </c>
      <c r="E255" s="12" t="s">
        <v>18725</v>
      </c>
      <c r="F255" s="6" t="str">
        <f t="shared" si="16"/>
        <v>module=gkid</v>
      </c>
      <c r="G255" s="6" t="str">
        <f t="shared" si="17"/>
        <v>module=skid</v>
      </c>
    </row>
    <row r="256" spans="1:7" ht="30" customHeight="1">
      <c r="A256" s="3" t="s">
        <v>2951</v>
      </c>
      <c r="B256" s="3" t="s">
        <v>2</v>
      </c>
      <c r="C256" s="3" t="s">
        <v>11170</v>
      </c>
      <c r="D256" s="3" t="s">
        <v>15476</v>
      </c>
      <c r="E256" s="12" t="s">
        <v>18726</v>
      </c>
      <c r="F256" s="6" t="str">
        <f t="shared" si="16"/>
        <v>module=gkid</v>
      </c>
      <c r="G256" s="6" t="str">
        <f t="shared" si="17"/>
        <v>module=skid</v>
      </c>
    </row>
    <row r="257" spans="1:7" ht="30" customHeight="1">
      <c r="A257" s="3" t="s">
        <v>2951</v>
      </c>
      <c r="B257" s="3" t="s">
        <v>2</v>
      </c>
      <c r="C257" s="3" t="s">
        <v>11171</v>
      </c>
      <c r="D257" s="3" t="s">
        <v>15477</v>
      </c>
      <c r="E257" s="12" t="s">
        <v>18727</v>
      </c>
      <c r="F257" s="6" t="str">
        <f t="shared" si="16"/>
        <v>module=gkid</v>
      </c>
      <c r="G257" s="6" t="str">
        <f t="shared" si="17"/>
        <v>module=skid</v>
      </c>
    </row>
    <row r="258" spans="1:7" ht="30" customHeight="1">
      <c r="A258" s="3" t="s">
        <v>2951</v>
      </c>
      <c r="B258" s="3" t="s">
        <v>2</v>
      </c>
      <c r="C258" s="3" t="s">
        <v>11172</v>
      </c>
      <c r="D258" s="3" t="s">
        <v>15478</v>
      </c>
      <c r="E258" s="12" t="s">
        <v>18728</v>
      </c>
      <c r="F258" s="6" t="str">
        <f t="shared" si="16"/>
        <v>module=gkid</v>
      </c>
      <c r="G258" s="6" t="str">
        <f t="shared" si="17"/>
        <v>module=skid</v>
      </c>
    </row>
    <row r="259" spans="1:7" ht="30" customHeight="1">
      <c r="A259" s="3" t="s">
        <v>2951</v>
      </c>
      <c r="B259" s="3" t="s">
        <v>2</v>
      </c>
      <c r="C259" s="3" t="s">
        <v>11173</v>
      </c>
      <c r="D259" s="3" t="s">
        <v>15479</v>
      </c>
      <c r="E259" s="12" t="s">
        <v>18729</v>
      </c>
      <c r="F259" s="6" t="str">
        <f t="shared" si="16"/>
        <v>module=gkid</v>
      </c>
      <c r="G259" s="6" t="str">
        <f t="shared" si="17"/>
        <v>module=skid</v>
      </c>
    </row>
    <row r="260" spans="1:7" ht="30" customHeight="1">
      <c r="A260" s="3" t="s">
        <v>2951</v>
      </c>
      <c r="B260" s="3" t="s">
        <v>2</v>
      </c>
      <c r="C260" s="3" t="s">
        <v>11174</v>
      </c>
      <c r="D260" s="3" t="s">
        <v>15480</v>
      </c>
      <c r="E260" s="12" t="s">
        <v>18730</v>
      </c>
      <c r="F260" s="6" t="str">
        <f t="shared" si="16"/>
        <v>module=gkid</v>
      </c>
      <c r="G260" s="6" t="str">
        <f t="shared" si="17"/>
        <v>module=skid</v>
      </c>
    </row>
    <row r="261" spans="1:7" ht="30" customHeight="1">
      <c r="A261" s="3" t="s">
        <v>2951</v>
      </c>
      <c r="B261" s="3" t="s">
        <v>2</v>
      </c>
      <c r="C261" s="3" t="s">
        <v>11175</v>
      </c>
      <c r="D261" s="3" t="s">
        <v>15481</v>
      </c>
      <c r="E261" s="12" t="s">
        <v>18731</v>
      </c>
      <c r="F261" s="6" t="str">
        <f t="shared" si="16"/>
        <v>module=gkid</v>
      </c>
      <c r="G261" s="6" t="str">
        <f t="shared" si="17"/>
        <v>module=skid</v>
      </c>
    </row>
    <row r="262" spans="1:7" ht="30" customHeight="1">
      <c r="A262" s="3" t="s">
        <v>2951</v>
      </c>
      <c r="B262" s="3" t="s">
        <v>2</v>
      </c>
      <c r="C262" s="3" t="s">
        <v>11176</v>
      </c>
      <c r="D262" s="3" t="s">
        <v>15482</v>
      </c>
      <c r="E262" s="12" t="s">
        <v>18732</v>
      </c>
      <c r="F262" s="6" t="str">
        <f t="shared" si="16"/>
        <v>module=gkid</v>
      </c>
      <c r="G262" s="6" t="str">
        <f t="shared" si="17"/>
        <v>module=skid</v>
      </c>
    </row>
    <row r="263" spans="1:7" ht="30" customHeight="1">
      <c r="A263" s="3" t="s">
        <v>2951</v>
      </c>
      <c r="B263" s="3" t="s">
        <v>2</v>
      </c>
      <c r="C263" s="3" t="s">
        <v>11177</v>
      </c>
      <c r="D263" s="3" t="s">
        <v>15483</v>
      </c>
      <c r="E263" s="12" t="s">
        <v>18733</v>
      </c>
      <c r="F263" s="6" t="str">
        <f t="shared" si="16"/>
        <v>module=gkid</v>
      </c>
      <c r="G263" s="6" t="str">
        <f t="shared" si="17"/>
        <v>module=skid</v>
      </c>
    </row>
    <row r="264" spans="1:7" ht="30" customHeight="1">
      <c r="A264" s="3" t="s">
        <v>2951</v>
      </c>
      <c r="B264" s="3" t="s">
        <v>2</v>
      </c>
      <c r="C264" s="3" t="s">
        <v>11178</v>
      </c>
      <c r="D264" s="3" t="s">
        <v>15484</v>
      </c>
      <c r="E264" s="12" t="s">
        <v>18734</v>
      </c>
      <c r="F264" s="6" t="str">
        <f t="shared" si="16"/>
        <v>module=gkid</v>
      </c>
      <c r="G264" s="6" t="str">
        <f t="shared" si="17"/>
        <v>module=skid</v>
      </c>
    </row>
    <row r="265" spans="1:7" ht="30" customHeight="1">
      <c r="A265" s="3" t="s">
        <v>2951</v>
      </c>
      <c r="B265" s="3" t="s">
        <v>2</v>
      </c>
      <c r="C265" s="3" t="s">
        <v>11179</v>
      </c>
      <c r="D265" s="3" t="s">
        <v>15485</v>
      </c>
      <c r="E265" s="12" t="s">
        <v>18735</v>
      </c>
      <c r="F265" s="6" t="str">
        <f t="shared" si="16"/>
        <v>module=gkid</v>
      </c>
      <c r="G265" s="6" t="str">
        <f t="shared" si="17"/>
        <v>module=skid</v>
      </c>
    </row>
    <row r="266" spans="1:7" ht="30" customHeight="1">
      <c r="A266" s="3" t="s">
        <v>2951</v>
      </c>
      <c r="B266" s="3" t="s">
        <v>2</v>
      </c>
      <c r="C266" s="3" t="s">
        <v>11180</v>
      </c>
      <c r="D266" s="3" t="s">
        <v>15486</v>
      </c>
      <c r="E266" s="12" t="s">
        <v>18736</v>
      </c>
      <c r="F266" s="6" t="str">
        <f t="shared" si="16"/>
        <v>module=gkid</v>
      </c>
      <c r="G266" s="6" t="str">
        <f t="shared" si="17"/>
        <v>module=skid</v>
      </c>
    </row>
    <row r="267" spans="1:7" ht="30" customHeight="1">
      <c r="A267" s="3" t="s">
        <v>2951</v>
      </c>
      <c r="B267" s="3" t="s">
        <v>2</v>
      </c>
      <c r="C267" s="3" t="s">
        <v>11181</v>
      </c>
      <c r="D267" s="3" t="s">
        <v>15487</v>
      </c>
      <c r="E267" s="12" t="s">
        <v>18737</v>
      </c>
      <c r="F267" s="6" t="str">
        <f t="shared" si="16"/>
        <v>module=gkid</v>
      </c>
      <c r="G267" s="6" t="str">
        <f t="shared" si="17"/>
        <v>module=skid</v>
      </c>
    </row>
    <row r="268" spans="1:7" ht="30" customHeight="1">
      <c r="A268" s="3" t="s">
        <v>2951</v>
      </c>
      <c r="B268" s="3" t="s">
        <v>2</v>
      </c>
      <c r="C268" s="3" t="s">
        <v>11182</v>
      </c>
      <c r="D268" s="3" t="s">
        <v>15488</v>
      </c>
      <c r="E268" s="12" t="s">
        <v>18738</v>
      </c>
      <c r="F268" s="6" t="str">
        <f t="shared" si="16"/>
        <v>module=gkid</v>
      </c>
      <c r="G268" s="6" t="str">
        <f t="shared" si="17"/>
        <v>module=skid</v>
      </c>
    </row>
    <row r="269" spans="1:7" ht="30" customHeight="1">
      <c r="A269" s="3" t="s">
        <v>2951</v>
      </c>
      <c r="B269" s="3" t="s">
        <v>2</v>
      </c>
      <c r="C269" s="3" t="s">
        <v>11183</v>
      </c>
      <c r="D269" s="3" t="s">
        <v>15489</v>
      </c>
      <c r="E269" s="12" t="s">
        <v>18739</v>
      </c>
      <c r="F269" s="6" t="str">
        <f t="shared" si="16"/>
        <v>module=gkid</v>
      </c>
      <c r="G269" s="6" t="str">
        <f t="shared" si="17"/>
        <v>module=skid</v>
      </c>
    </row>
    <row r="270" spans="1:7" ht="30" customHeight="1">
      <c r="A270" s="3" t="s">
        <v>2951</v>
      </c>
      <c r="B270" s="3" t="s">
        <v>2</v>
      </c>
      <c r="C270" s="3" t="s">
        <v>11184</v>
      </c>
      <c r="D270" s="3" t="s">
        <v>15490</v>
      </c>
      <c r="E270" s="12" t="s">
        <v>18740</v>
      </c>
      <c r="F270" s="6" t="str">
        <f t="shared" si="16"/>
        <v>module=gkid</v>
      </c>
      <c r="G270" s="6" t="str">
        <f t="shared" si="17"/>
        <v>module=skid</v>
      </c>
    </row>
    <row r="271" spans="1:7" ht="30" customHeight="1">
      <c r="A271" s="3" t="s">
        <v>2951</v>
      </c>
      <c r="B271" s="3" t="s">
        <v>2</v>
      </c>
      <c r="C271" s="3" t="s">
        <v>11185</v>
      </c>
      <c r="D271" s="3" t="s">
        <v>15491</v>
      </c>
      <c r="E271" s="12" t="s">
        <v>18741</v>
      </c>
      <c r="F271" s="6" t="str">
        <f t="shared" si="16"/>
        <v>module=gkid</v>
      </c>
      <c r="G271" s="6" t="str">
        <f t="shared" si="17"/>
        <v>module=skid</v>
      </c>
    </row>
    <row r="272" spans="1:7" ht="30" customHeight="1">
      <c r="A272" s="3" t="s">
        <v>2951</v>
      </c>
      <c r="B272" s="3" t="s">
        <v>2</v>
      </c>
      <c r="C272" s="3" t="s">
        <v>11186</v>
      </c>
      <c r="D272" s="3" t="s">
        <v>15492</v>
      </c>
      <c r="E272" s="12" t="s">
        <v>18742</v>
      </c>
      <c r="F272" s="6" t="str">
        <f t="shared" si="16"/>
        <v>module=gkid</v>
      </c>
      <c r="G272" s="6" t="str">
        <f t="shared" si="17"/>
        <v>module=skid</v>
      </c>
    </row>
    <row r="273" spans="1:7" ht="30" customHeight="1">
      <c r="A273" s="3" t="s">
        <v>2951</v>
      </c>
      <c r="B273" s="3" t="s">
        <v>2</v>
      </c>
      <c r="C273" s="3" t="s">
        <v>11187</v>
      </c>
      <c r="D273" s="3" t="s">
        <v>15493</v>
      </c>
      <c r="E273" s="12" t="s">
        <v>18743</v>
      </c>
      <c r="F273" s="6" t="str">
        <f t="shared" si="16"/>
        <v>module=gkid</v>
      </c>
      <c r="G273" s="6" t="str">
        <f t="shared" si="17"/>
        <v>module=skid</v>
      </c>
    </row>
    <row r="274" spans="1:7" ht="30" customHeight="1">
      <c r="A274" s="3" t="s">
        <v>2951</v>
      </c>
      <c r="B274" s="3" t="s">
        <v>2</v>
      </c>
      <c r="C274" s="3" t="s">
        <v>11188</v>
      </c>
      <c r="D274" s="3" t="s">
        <v>15494</v>
      </c>
      <c r="E274" s="12" t="s">
        <v>18744</v>
      </c>
      <c r="F274" s="6" t="str">
        <f t="shared" si="16"/>
        <v>module=gkid</v>
      </c>
      <c r="G274" s="6" t="str">
        <f t="shared" si="17"/>
        <v>module=skid</v>
      </c>
    </row>
    <row r="275" spans="1:7" ht="30" customHeight="1">
      <c r="A275" s="3" t="s">
        <v>2951</v>
      </c>
      <c r="B275" s="3" t="s">
        <v>2</v>
      </c>
      <c r="C275" s="3" t="s">
        <v>11189</v>
      </c>
      <c r="D275" s="3" t="s">
        <v>15495</v>
      </c>
      <c r="E275" s="12" t="s">
        <v>18745</v>
      </c>
      <c r="F275" s="6" t="str">
        <f t="shared" si="16"/>
        <v>module=gkid</v>
      </c>
      <c r="G275" s="6" t="str">
        <f t="shared" si="17"/>
        <v>module=skid</v>
      </c>
    </row>
    <row r="276" spans="1:7" ht="30" customHeight="1">
      <c r="A276" s="3" t="s">
        <v>2951</v>
      </c>
      <c r="B276" s="3" t="s">
        <v>2</v>
      </c>
      <c r="C276" s="3" t="s">
        <v>11190</v>
      </c>
      <c r="D276" s="3" t="s">
        <v>15496</v>
      </c>
      <c r="E276" s="12" t="s">
        <v>18746</v>
      </c>
      <c r="F276" s="6" t="str">
        <f t="shared" si="16"/>
        <v>module=gkid</v>
      </c>
      <c r="G276" s="6" t="str">
        <f t="shared" si="17"/>
        <v>module=skid</v>
      </c>
    </row>
    <row r="277" spans="1:7" ht="30" customHeight="1">
      <c r="A277" s="3" t="s">
        <v>2951</v>
      </c>
      <c r="B277" s="3" t="s">
        <v>2</v>
      </c>
      <c r="C277" s="3" t="s">
        <v>11191</v>
      </c>
      <c r="D277" s="3" t="s">
        <v>15497</v>
      </c>
      <c r="E277" s="12" t="s">
        <v>18747</v>
      </c>
      <c r="F277" s="6" t="str">
        <f t="shared" si="16"/>
        <v>module=gkid</v>
      </c>
      <c r="G277" s="6" t="str">
        <f t="shared" si="17"/>
        <v>module=skid</v>
      </c>
    </row>
    <row r="278" spans="1:7" ht="30" customHeight="1">
      <c r="A278" s="3" t="s">
        <v>2951</v>
      </c>
      <c r="B278" s="3" t="s">
        <v>2</v>
      </c>
      <c r="C278" s="3" t="s">
        <v>11192</v>
      </c>
      <c r="D278" s="3" t="s">
        <v>15498</v>
      </c>
      <c r="E278" s="12" t="s">
        <v>18748</v>
      </c>
      <c r="F278" s="6" t="str">
        <f t="shared" si="16"/>
        <v>module=gkid</v>
      </c>
      <c r="G278" s="6" t="str">
        <f t="shared" si="17"/>
        <v>module=skid</v>
      </c>
    </row>
    <row r="279" spans="1:7" ht="30" customHeight="1">
      <c r="A279" s="3" t="s">
        <v>2951</v>
      </c>
      <c r="B279" s="3" t="s">
        <v>2</v>
      </c>
      <c r="C279" s="3" t="s">
        <v>11193</v>
      </c>
      <c r="D279" s="3" t="s">
        <v>15499</v>
      </c>
      <c r="E279" s="12" t="s">
        <v>18749</v>
      </c>
      <c r="F279" s="6" t="str">
        <f t="shared" si="16"/>
        <v>module=gkid</v>
      </c>
      <c r="G279" s="6" t="str">
        <f t="shared" si="17"/>
        <v>module=skid</v>
      </c>
    </row>
    <row r="280" spans="1:7" ht="30" customHeight="1">
      <c r="A280" s="3" t="s">
        <v>2951</v>
      </c>
      <c r="B280" s="3" t="s">
        <v>2</v>
      </c>
      <c r="C280" s="3" t="s">
        <v>11194</v>
      </c>
      <c r="D280" s="3" t="s">
        <v>15500</v>
      </c>
      <c r="E280" s="12" t="s">
        <v>18750</v>
      </c>
      <c r="F280" s="6" t="str">
        <f t="shared" si="16"/>
        <v>module=gkid</v>
      </c>
      <c r="G280" s="6" t="str">
        <f t="shared" si="17"/>
        <v>module=skid</v>
      </c>
    </row>
    <row r="281" spans="1:7" ht="30" customHeight="1">
      <c r="A281" s="3" t="s">
        <v>2951</v>
      </c>
      <c r="B281" s="3" t="s">
        <v>2</v>
      </c>
      <c r="C281" s="3" t="s">
        <v>11195</v>
      </c>
      <c r="D281" s="3" t="s">
        <v>15501</v>
      </c>
      <c r="E281" s="12" t="s">
        <v>18751</v>
      </c>
      <c r="F281" s="6" t="str">
        <f t="shared" si="16"/>
        <v>module=gkid</v>
      </c>
      <c r="G281" s="6" t="str">
        <f t="shared" si="17"/>
        <v>module=skid</v>
      </c>
    </row>
    <row r="282" spans="1:7" ht="30" customHeight="1">
      <c r="A282" s="3" t="s">
        <v>2951</v>
      </c>
      <c r="B282" s="3" t="s">
        <v>2</v>
      </c>
      <c r="C282" s="3" t="s">
        <v>11196</v>
      </c>
      <c r="D282" s="3" t="s">
        <v>15502</v>
      </c>
      <c r="E282" s="12" t="s">
        <v>18752</v>
      </c>
      <c r="F282" s="6" t="str">
        <f t="shared" si="16"/>
        <v>module=gkid</v>
      </c>
      <c r="G282" s="6" t="str">
        <f t="shared" si="17"/>
        <v>module=skid</v>
      </c>
    </row>
    <row r="283" spans="1:7" ht="30" customHeight="1">
      <c r="A283" s="3" t="s">
        <v>2951</v>
      </c>
      <c r="B283" s="3" t="s">
        <v>2</v>
      </c>
      <c r="C283" s="3" t="s">
        <v>11197</v>
      </c>
      <c r="D283" s="3" t="s">
        <v>15503</v>
      </c>
      <c r="E283" s="12" t="s">
        <v>18753</v>
      </c>
      <c r="F283" s="6" t="str">
        <f t="shared" si="16"/>
        <v>module=gkid</v>
      </c>
      <c r="G283" s="6" t="str">
        <f t="shared" si="17"/>
        <v>module=skid</v>
      </c>
    </row>
    <row r="284" spans="1:7" ht="30" customHeight="1">
      <c r="A284" s="3" t="s">
        <v>2951</v>
      </c>
      <c r="B284" s="3" t="s">
        <v>2</v>
      </c>
      <c r="C284" s="3" t="s">
        <v>11198</v>
      </c>
      <c r="D284" s="3" t="s">
        <v>15504</v>
      </c>
      <c r="E284" s="12" t="s">
        <v>18754</v>
      </c>
      <c r="F284" s="6" t="str">
        <f t="shared" si="16"/>
        <v>module=gkid</v>
      </c>
      <c r="G284" s="6" t="str">
        <f t="shared" si="17"/>
        <v>module=skid</v>
      </c>
    </row>
    <row r="285" spans="1:7" ht="30" customHeight="1">
      <c r="A285" s="3" t="s">
        <v>2951</v>
      </c>
      <c r="B285" s="3" t="s">
        <v>2</v>
      </c>
      <c r="C285" s="3" t="s">
        <v>11199</v>
      </c>
      <c r="D285" s="3" t="s">
        <v>15505</v>
      </c>
      <c r="E285" s="12" t="s">
        <v>18755</v>
      </c>
      <c r="F285" s="6" t="str">
        <f t="shared" si="16"/>
        <v>module=gkid</v>
      </c>
      <c r="G285" s="6" t="str">
        <f t="shared" si="17"/>
        <v>module=skid</v>
      </c>
    </row>
    <row r="286" spans="1:7" ht="30" customHeight="1">
      <c r="A286" s="3" t="s">
        <v>2951</v>
      </c>
      <c r="B286" s="3" t="s">
        <v>2</v>
      </c>
      <c r="C286" s="3" t="s">
        <v>11200</v>
      </c>
      <c r="D286" s="3" t="s">
        <v>15506</v>
      </c>
      <c r="E286" s="12" t="s">
        <v>18756</v>
      </c>
      <c r="F286" s="6" t="str">
        <f t="shared" si="16"/>
        <v>module=gkid</v>
      </c>
      <c r="G286" s="6" t="str">
        <f t="shared" si="17"/>
        <v>module=skid</v>
      </c>
    </row>
    <row r="287" spans="1:7" ht="30" customHeight="1">
      <c r="A287" s="3" t="s">
        <v>2951</v>
      </c>
      <c r="B287" s="3" t="s">
        <v>2</v>
      </c>
      <c r="C287" s="3" t="s">
        <v>11201</v>
      </c>
      <c r="D287" s="3" t="s">
        <v>15507</v>
      </c>
      <c r="E287" s="12" t="s">
        <v>18757</v>
      </c>
      <c r="F287" s="6" t="str">
        <f t="shared" si="16"/>
        <v>module=gkid</v>
      </c>
      <c r="G287" s="6" t="str">
        <f t="shared" si="17"/>
        <v>module=skid</v>
      </c>
    </row>
    <row r="288" spans="1:7" ht="30" customHeight="1">
      <c r="A288" s="3" t="s">
        <v>2951</v>
      </c>
      <c r="B288" s="3" t="s">
        <v>2</v>
      </c>
      <c r="C288" s="3" t="s">
        <v>11202</v>
      </c>
      <c r="D288" s="3" t="s">
        <v>15508</v>
      </c>
      <c r="E288" s="12" t="s">
        <v>18758</v>
      </c>
      <c r="F288" s="6" t="str">
        <f t="shared" si="16"/>
        <v>module=gkid</v>
      </c>
      <c r="G288" s="6" t="str">
        <f t="shared" si="17"/>
        <v>module=skid</v>
      </c>
    </row>
    <row r="289" spans="1:7" ht="30" customHeight="1">
      <c r="A289" s="3" t="s">
        <v>2951</v>
      </c>
      <c r="B289" s="3" t="s">
        <v>2</v>
      </c>
      <c r="C289" s="3" t="s">
        <v>11203</v>
      </c>
      <c r="D289" s="3" t="s">
        <v>15509</v>
      </c>
      <c r="E289" s="12" t="s">
        <v>18759</v>
      </c>
      <c r="F289" s="6" t="str">
        <f t="shared" si="16"/>
        <v>module=gkid</v>
      </c>
      <c r="G289" s="6" t="str">
        <f t="shared" si="17"/>
        <v>module=skid</v>
      </c>
    </row>
    <row r="290" spans="1:7" ht="30" customHeight="1">
      <c r="A290" s="3" t="s">
        <v>2951</v>
      </c>
      <c r="B290" s="3" t="s">
        <v>2</v>
      </c>
      <c r="C290" s="3" t="s">
        <v>11204</v>
      </c>
      <c r="D290" s="3" t="s">
        <v>15510</v>
      </c>
      <c r="E290" s="12" t="s">
        <v>18760</v>
      </c>
      <c r="F290" s="6" t="str">
        <f t="shared" si="16"/>
        <v>module=gkid</v>
      </c>
      <c r="G290" s="6" t="str">
        <f t="shared" si="17"/>
        <v>module=skid</v>
      </c>
    </row>
    <row r="291" spans="1:7" ht="30" customHeight="1">
      <c r="A291" s="3" t="s">
        <v>2951</v>
      </c>
      <c r="B291" s="3" t="s">
        <v>2</v>
      </c>
      <c r="C291" s="3" t="s">
        <v>11205</v>
      </c>
      <c r="D291" s="3" t="s">
        <v>15511</v>
      </c>
      <c r="E291" s="12" t="s">
        <v>18761</v>
      </c>
      <c r="F291" s="6" t="str">
        <f t="shared" si="16"/>
        <v>module=gkid</v>
      </c>
      <c r="G291" s="6" t="str">
        <f t="shared" si="17"/>
        <v>module=skid</v>
      </c>
    </row>
    <row r="292" spans="1:7" ht="30" customHeight="1">
      <c r="A292" s="3" t="s">
        <v>2951</v>
      </c>
      <c r="B292" s="3" t="s">
        <v>2</v>
      </c>
      <c r="C292" s="3" t="s">
        <v>11206</v>
      </c>
      <c r="D292" s="3" t="s">
        <v>15512</v>
      </c>
      <c r="E292" s="12" t="s">
        <v>18762</v>
      </c>
      <c r="F292" s="6" t="str">
        <f t="shared" si="16"/>
        <v>module=gkid</v>
      </c>
      <c r="G292" s="6" t="str">
        <f t="shared" si="17"/>
        <v>module=skid</v>
      </c>
    </row>
    <row r="293" spans="1:7" ht="30" customHeight="1">
      <c r="A293" s="3" t="s">
        <v>2951</v>
      </c>
      <c r="B293" s="3" t="s">
        <v>2</v>
      </c>
      <c r="C293" s="3" t="s">
        <v>11207</v>
      </c>
      <c r="D293" s="3" t="s">
        <v>15513</v>
      </c>
      <c r="E293" s="12" t="s">
        <v>18763</v>
      </c>
      <c r="F293" s="6" t="str">
        <f t="shared" si="16"/>
        <v>module=gkid</v>
      </c>
      <c r="G293" s="6" t="str">
        <f t="shared" si="17"/>
        <v>module=skid</v>
      </c>
    </row>
    <row r="294" spans="1:7" ht="30" customHeight="1">
      <c r="A294" s="3" t="s">
        <v>2951</v>
      </c>
      <c r="B294" s="3" t="s">
        <v>2</v>
      </c>
      <c r="C294" s="3" t="s">
        <v>11208</v>
      </c>
      <c r="D294" s="3" t="s">
        <v>15514</v>
      </c>
      <c r="E294" s="12" t="s">
        <v>18764</v>
      </c>
      <c r="F294" s="6" t="str">
        <f t="shared" si="16"/>
        <v>module=gkid</v>
      </c>
      <c r="G294" s="6" t="str">
        <f t="shared" si="17"/>
        <v>module=skid</v>
      </c>
    </row>
    <row r="295" spans="1:7" ht="30" customHeight="1">
      <c r="A295" s="3" t="s">
        <v>2951</v>
      </c>
      <c r="B295" s="3" t="s">
        <v>2</v>
      </c>
      <c r="C295" s="3" t="s">
        <v>11209</v>
      </c>
      <c r="D295" s="3" t="s">
        <v>15515</v>
      </c>
      <c r="E295" s="12" t="s">
        <v>18765</v>
      </c>
      <c r="F295" s="6" t="str">
        <f t="shared" si="16"/>
        <v>module=gkid</v>
      </c>
      <c r="G295" s="6" t="str">
        <f t="shared" si="17"/>
        <v>module=skid</v>
      </c>
    </row>
    <row r="296" spans="1:7" ht="30" customHeight="1">
      <c r="A296" s="3" t="s">
        <v>2951</v>
      </c>
      <c r="B296" s="3" t="s">
        <v>2</v>
      </c>
      <c r="C296" s="3" t="s">
        <v>11210</v>
      </c>
      <c r="D296" s="3" t="s">
        <v>15516</v>
      </c>
      <c r="E296" s="12" t="s">
        <v>18766</v>
      </c>
      <c r="F296" s="6" t="str">
        <f t="shared" si="16"/>
        <v>module=gkid</v>
      </c>
      <c r="G296" s="6" t="str">
        <f t="shared" si="17"/>
        <v>module=skid</v>
      </c>
    </row>
    <row r="297" spans="1:7" ht="30" customHeight="1">
      <c r="A297" s="3" t="s">
        <v>2951</v>
      </c>
      <c r="B297" s="3" t="s">
        <v>2</v>
      </c>
      <c r="C297" s="3" t="s">
        <v>11211</v>
      </c>
      <c r="D297" s="3" t="s">
        <v>15517</v>
      </c>
      <c r="E297" s="12" t="s">
        <v>18767</v>
      </c>
      <c r="F297" s="6" t="str">
        <f t="shared" si="16"/>
        <v>module=gkid</v>
      </c>
      <c r="G297" s="6" t="str">
        <f t="shared" si="17"/>
        <v>module=skid</v>
      </c>
    </row>
    <row r="298" spans="1:7" ht="30" customHeight="1">
      <c r="A298" s="3" t="s">
        <v>2951</v>
      </c>
      <c r="B298" s="3" t="s">
        <v>2</v>
      </c>
      <c r="C298" s="3" t="s">
        <v>11212</v>
      </c>
      <c r="D298" s="3" t="s">
        <v>15518</v>
      </c>
      <c r="E298" s="12" t="s">
        <v>18768</v>
      </c>
      <c r="F298" s="6" t="str">
        <f t="shared" si="16"/>
        <v>module=gkid</v>
      </c>
      <c r="G298" s="6" t="str">
        <f t="shared" si="17"/>
        <v>module=skid</v>
      </c>
    </row>
    <row r="299" spans="1:7" ht="30" customHeight="1">
      <c r="A299" s="3" t="s">
        <v>2951</v>
      </c>
      <c r="B299" s="3" t="s">
        <v>2</v>
      </c>
      <c r="C299" s="3" t="s">
        <v>11213</v>
      </c>
      <c r="D299" s="3" t="s">
        <v>15519</v>
      </c>
      <c r="E299" s="12" t="s">
        <v>18769</v>
      </c>
      <c r="F299" s="6" t="str">
        <f t="shared" si="16"/>
        <v>module=gkid</v>
      </c>
      <c r="G299" s="6" t="str">
        <f t="shared" si="17"/>
        <v>module=skid</v>
      </c>
    </row>
    <row r="300" spans="1:7" ht="30" customHeight="1">
      <c r="A300" s="3" t="s">
        <v>2951</v>
      </c>
      <c r="B300" s="3" t="s">
        <v>2</v>
      </c>
      <c r="C300" s="3" t="s">
        <v>11214</v>
      </c>
      <c r="D300" s="3" t="s">
        <v>15520</v>
      </c>
      <c r="E300" s="12" t="s">
        <v>18770</v>
      </c>
      <c r="F300" s="6" t="str">
        <f t="shared" si="16"/>
        <v>module=gkid</v>
      </c>
      <c r="G300" s="6" t="str">
        <f t="shared" si="17"/>
        <v>module=skid</v>
      </c>
    </row>
    <row r="301" spans="1:7" ht="30" customHeight="1">
      <c r="A301" s="3" t="s">
        <v>2951</v>
      </c>
      <c r="B301" s="3" t="s">
        <v>2</v>
      </c>
      <c r="C301" s="3" t="s">
        <v>11215</v>
      </c>
      <c r="D301" s="3" t="s">
        <v>15521</v>
      </c>
      <c r="E301" s="12" t="s">
        <v>18771</v>
      </c>
      <c r="F301" s="6" t="str">
        <f t="shared" si="16"/>
        <v>module=gkid</v>
      </c>
      <c r="G301" s="6" t="str">
        <f t="shared" si="17"/>
        <v>module=skid</v>
      </c>
    </row>
    <row r="302" spans="1:7" ht="30" customHeight="1">
      <c r="A302" s="3" t="s">
        <v>2951</v>
      </c>
      <c r="B302" s="3" t="s">
        <v>2</v>
      </c>
      <c r="C302" s="3" t="s">
        <v>11216</v>
      </c>
      <c r="D302" s="3" t="s">
        <v>15522</v>
      </c>
      <c r="E302" s="12" t="s">
        <v>18772</v>
      </c>
      <c r="F302" s="6" t="str">
        <f t="shared" si="16"/>
        <v>module=gkid</v>
      </c>
      <c r="G302" s="6" t="str">
        <f t="shared" si="17"/>
        <v>module=skid</v>
      </c>
    </row>
    <row r="303" spans="1:7" ht="30" customHeight="1">
      <c r="A303" s="3" t="s">
        <v>2951</v>
      </c>
      <c r="B303" s="3" t="s">
        <v>2</v>
      </c>
      <c r="C303" s="3" t="s">
        <v>11217</v>
      </c>
      <c r="D303" s="3" t="s">
        <v>15523</v>
      </c>
      <c r="E303" s="12" t="s">
        <v>18773</v>
      </c>
      <c r="F303" s="6" t="str">
        <f t="shared" si="16"/>
        <v>module=gkid</v>
      </c>
      <c r="G303" s="6" t="str">
        <f t="shared" si="17"/>
        <v>module=skid</v>
      </c>
    </row>
    <row r="304" spans="1:7" ht="30" customHeight="1">
      <c r="A304" s="3" t="s">
        <v>2951</v>
      </c>
      <c r="B304" s="3" t="s">
        <v>2</v>
      </c>
      <c r="C304" s="3" t="s">
        <v>11218</v>
      </c>
      <c r="D304" s="3" t="s">
        <v>15524</v>
      </c>
      <c r="E304" s="12" t="s">
        <v>18774</v>
      </c>
      <c r="F304" s="6" t="str">
        <f t="shared" si="16"/>
        <v>module=gkid</v>
      </c>
      <c r="G304" s="6" t="str">
        <f t="shared" si="17"/>
        <v>module=skid</v>
      </c>
    </row>
    <row r="305" spans="1:7" ht="30" customHeight="1">
      <c r="A305" s="3" t="s">
        <v>2951</v>
      </c>
      <c r="B305" s="3" t="s">
        <v>2</v>
      </c>
      <c r="C305" s="3" t="s">
        <v>11219</v>
      </c>
      <c r="D305" s="3" t="s">
        <v>15525</v>
      </c>
      <c r="E305" s="12" t="s">
        <v>18775</v>
      </c>
      <c r="F305" s="6" t="str">
        <f t="shared" si="16"/>
        <v>module=gkid</v>
      </c>
      <c r="G305" s="6" t="str">
        <f t="shared" si="17"/>
        <v>module=skid</v>
      </c>
    </row>
    <row r="306" spans="1:7" ht="30" customHeight="1">
      <c r="A306" s="3" t="s">
        <v>2951</v>
      </c>
      <c r="B306" s="3" t="s">
        <v>2</v>
      </c>
      <c r="C306" s="3" t="s">
        <v>11220</v>
      </c>
      <c r="D306" s="3" t="s">
        <v>15526</v>
      </c>
      <c r="E306" s="12" t="s">
        <v>18776</v>
      </c>
      <c r="F306" s="6" t="str">
        <f t="shared" si="16"/>
        <v>module=gkid</v>
      </c>
      <c r="G306" s="6" t="str">
        <f t="shared" si="17"/>
        <v>module=skid</v>
      </c>
    </row>
    <row r="307" spans="1:7" ht="30" customHeight="1">
      <c r="A307" s="3" t="s">
        <v>2951</v>
      </c>
      <c r="B307" s="3" t="s">
        <v>2</v>
      </c>
      <c r="C307" s="3" t="s">
        <v>11221</v>
      </c>
      <c r="D307" s="3" t="s">
        <v>15527</v>
      </c>
      <c r="E307" s="12" t="s">
        <v>18777</v>
      </c>
      <c r="F307" s="6" t="str">
        <f t="shared" si="16"/>
        <v>module=gkid</v>
      </c>
      <c r="G307" s="6" t="str">
        <f t="shared" si="17"/>
        <v>module=skid</v>
      </c>
    </row>
    <row r="308" spans="1:7" ht="30" customHeight="1">
      <c r="A308" s="3" t="s">
        <v>2951</v>
      </c>
      <c r="B308" s="3" t="s">
        <v>2</v>
      </c>
      <c r="C308" s="3" t="s">
        <v>11222</v>
      </c>
      <c r="D308" s="3" t="s">
        <v>15528</v>
      </c>
      <c r="E308" s="12" t="s">
        <v>18778</v>
      </c>
      <c r="F308" s="6" t="str">
        <f t="shared" ref="F308:F371" si="18">HYPERLINK("http://www.ssc.wisc.edu/wlsresearch/documentation/waves/?wave=grad2k&amp;module=gkid","module=gkid")</f>
        <v>module=gkid</v>
      </c>
      <c r="G308" s="6" t="str">
        <f t="shared" ref="G308:G371" si="19">HYPERLINK("http://www.ssc.wisc.edu/wlsresearch/documentation/waves/?wave=sib2k&amp;module=skid","module=skid")</f>
        <v>module=skid</v>
      </c>
    </row>
    <row r="309" spans="1:7" ht="30" customHeight="1">
      <c r="A309" s="3" t="s">
        <v>2951</v>
      </c>
      <c r="B309" s="3" t="s">
        <v>2</v>
      </c>
      <c r="C309" s="3" t="s">
        <v>11223</v>
      </c>
      <c r="D309" s="3" t="s">
        <v>15529</v>
      </c>
      <c r="E309" s="12" t="s">
        <v>18779</v>
      </c>
      <c r="F309" s="6" t="str">
        <f t="shared" si="18"/>
        <v>module=gkid</v>
      </c>
      <c r="G309" s="6" t="str">
        <f t="shared" si="19"/>
        <v>module=skid</v>
      </c>
    </row>
    <row r="310" spans="1:7" ht="30" customHeight="1">
      <c r="A310" s="3" t="s">
        <v>2951</v>
      </c>
      <c r="B310" s="3" t="s">
        <v>2</v>
      </c>
      <c r="C310" s="3" t="s">
        <v>11224</v>
      </c>
      <c r="D310" s="3" t="s">
        <v>15530</v>
      </c>
      <c r="E310" s="12" t="s">
        <v>18780</v>
      </c>
      <c r="F310" s="6" t="str">
        <f t="shared" si="18"/>
        <v>module=gkid</v>
      </c>
      <c r="G310" s="6" t="str">
        <f t="shared" si="19"/>
        <v>module=skid</v>
      </c>
    </row>
    <row r="311" spans="1:7" ht="30" customHeight="1">
      <c r="A311" s="3" t="s">
        <v>2951</v>
      </c>
      <c r="B311" s="3" t="s">
        <v>2</v>
      </c>
      <c r="C311" s="3" t="s">
        <v>11225</v>
      </c>
      <c r="D311" s="3" t="s">
        <v>15531</v>
      </c>
      <c r="E311" s="12" t="s">
        <v>18781</v>
      </c>
      <c r="F311" s="6" t="str">
        <f t="shared" si="18"/>
        <v>module=gkid</v>
      </c>
      <c r="G311" s="6" t="str">
        <f t="shared" si="19"/>
        <v>module=skid</v>
      </c>
    </row>
    <row r="312" spans="1:7" ht="30" customHeight="1">
      <c r="A312" s="3" t="s">
        <v>2951</v>
      </c>
      <c r="B312" s="3" t="s">
        <v>2</v>
      </c>
      <c r="C312" s="3" t="s">
        <v>11226</v>
      </c>
      <c r="D312" s="3" t="s">
        <v>15532</v>
      </c>
      <c r="E312" s="12" t="s">
        <v>18782</v>
      </c>
      <c r="F312" s="6" t="str">
        <f t="shared" si="18"/>
        <v>module=gkid</v>
      </c>
      <c r="G312" s="6" t="str">
        <f t="shared" si="19"/>
        <v>module=skid</v>
      </c>
    </row>
    <row r="313" spans="1:7" ht="30" customHeight="1">
      <c r="A313" s="3" t="s">
        <v>2951</v>
      </c>
      <c r="B313" s="3" t="s">
        <v>2</v>
      </c>
      <c r="C313" s="3" t="s">
        <v>11227</v>
      </c>
      <c r="D313" s="3" t="s">
        <v>15533</v>
      </c>
      <c r="E313" s="12" t="s">
        <v>18783</v>
      </c>
      <c r="F313" s="6" t="str">
        <f t="shared" si="18"/>
        <v>module=gkid</v>
      </c>
      <c r="G313" s="6" t="str">
        <f t="shared" si="19"/>
        <v>module=skid</v>
      </c>
    </row>
    <row r="314" spans="1:7" ht="30" customHeight="1">
      <c r="A314" s="3" t="s">
        <v>2951</v>
      </c>
      <c r="B314" s="3" t="s">
        <v>2</v>
      </c>
      <c r="C314" s="3" t="s">
        <v>11228</v>
      </c>
      <c r="D314" s="3" t="s">
        <v>15534</v>
      </c>
      <c r="E314" s="12" t="s">
        <v>18784</v>
      </c>
      <c r="F314" s="6" t="str">
        <f t="shared" si="18"/>
        <v>module=gkid</v>
      </c>
      <c r="G314" s="6" t="str">
        <f t="shared" si="19"/>
        <v>module=skid</v>
      </c>
    </row>
    <row r="315" spans="1:7" ht="30" customHeight="1">
      <c r="A315" s="3" t="s">
        <v>2951</v>
      </c>
      <c r="B315" s="3" t="s">
        <v>2</v>
      </c>
      <c r="C315" s="3" t="s">
        <v>11229</v>
      </c>
      <c r="D315" s="3" t="s">
        <v>15535</v>
      </c>
      <c r="E315" s="12" t="s">
        <v>18785</v>
      </c>
      <c r="F315" s="6" t="str">
        <f t="shared" si="18"/>
        <v>module=gkid</v>
      </c>
      <c r="G315" s="6" t="str">
        <f t="shared" si="19"/>
        <v>module=skid</v>
      </c>
    </row>
    <row r="316" spans="1:7" ht="30" customHeight="1">
      <c r="A316" s="3" t="s">
        <v>2951</v>
      </c>
      <c r="B316" s="3" t="s">
        <v>2</v>
      </c>
      <c r="C316" s="3" t="s">
        <v>11230</v>
      </c>
      <c r="D316" s="3" t="s">
        <v>15536</v>
      </c>
      <c r="E316" s="12" t="s">
        <v>18786</v>
      </c>
      <c r="F316" s="6" t="str">
        <f t="shared" si="18"/>
        <v>module=gkid</v>
      </c>
      <c r="G316" s="6" t="str">
        <f t="shared" si="19"/>
        <v>module=skid</v>
      </c>
    </row>
    <row r="317" spans="1:7" ht="30" customHeight="1">
      <c r="A317" s="3" t="s">
        <v>2951</v>
      </c>
      <c r="B317" s="3" t="s">
        <v>2</v>
      </c>
      <c r="C317" s="3" t="s">
        <v>11231</v>
      </c>
      <c r="D317" s="3" t="s">
        <v>15537</v>
      </c>
      <c r="E317" s="12" t="s">
        <v>18787</v>
      </c>
      <c r="F317" s="6" t="str">
        <f t="shared" si="18"/>
        <v>module=gkid</v>
      </c>
      <c r="G317" s="6" t="str">
        <f t="shared" si="19"/>
        <v>module=skid</v>
      </c>
    </row>
    <row r="318" spans="1:7" ht="30" customHeight="1">
      <c r="A318" s="3" t="s">
        <v>2951</v>
      </c>
      <c r="B318" s="3" t="s">
        <v>2</v>
      </c>
      <c r="C318" s="3" t="s">
        <v>11232</v>
      </c>
      <c r="D318" s="3" t="s">
        <v>15538</v>
      </c>
      <c r="E318" s="12" t="s">
        <v>18788</v>
      </c>
      <c r="F318" s="6" t="str">
        <f t="shared" si="18"/>
        <v>module=gkid</v>
      </c>
      <c r="G318" s="6" t="str">
        <f t="shared" si="19"/>
        <v>module=skid</v>
      </c>
    </row>
    <row r="319" spans="1:7" ht="30" customHeight="1">
      <c r="A319" s="3" t="s">
        <v>2951</v>
      </c>
      <c r="B319" s="3" t="s">
        <v>2</v>
      </c>
      <c r="C319" s="3" t="s">
        <v>11233</v>
      </c>
      <c r="D319" s="3" t="s">
        <v>15539</v>
      </c>
      <c r="E319" s="12" t="s">
        <v>18789</v>
      </c>
      <c r="F319" s="6" t="str">
        <f t="shared" si="18"/>
        <v>module=gkid</v>
      </c>
      <c r="G319" s="6" t="str">
        <f t="shared" si="19"/>
        <v>module=skid</v>
      </c>
    </row>
    <row r="320" spans="1:7" ht="30" customHeight="1">
      <c r="A320" s="3" t="s">
        <v>2951</v>
      </c>
      <c r="B320" s="3" t="s">
        <v>2</v>
      </c>
      <c r="C320" s="3" t="s">
        <v>11234</v>
      </c>
      <c r="D320" s="3" t="s">
        <v>15540</v>
      </c>
      <c r="E320" s="12" t="s">
        <v>18790</v>
      </c>
      <c r="F320" s="6" t="str">
        <f t="shared" si="18"/>
        <v>module=gkid</v>
      </c>
      <c r="G320" s="6" t="str">
        <f t="shared" si="19"/>
        <v>module=skid</v>
      </c>
    </row>
    <row r="321" spans="1:7" ht="30" customHeight="1">
      <c r="A321" s="3" t="s">
        <v>2951</v>
      </c>
      <c r="B321" s="3" t="s">
        <v>2</v>
      </c>
      <c r="C321" s="3" t="s">
        <v>11235</v>
      </c>
      <c r="D321" s="3" t="s">
        <v>15541</v>
      </c>
      <c r="E321" s="12" t="s">
        <v>18791</v>
      </c>
      <c r="F321" s="6" t="str">
        <f t="shared" si="18"/>
        <v>module=gkid</v>
      </c>
      <c r="G321" s="6" t="str">
        <f t="shared" si="19"/>
        <v>module=skid</v>
      </c>
    </row>
    <row r="322" spans="1:7" ht="30" customHeight="1">
      <c r="A322" s="3" t="s">
        <v>2951</v>
      </c>
      <c r="B322" s="3" t="s">
        <v>2</v>
      </c>
      <c r="C322" s="3" t="s">
        <v>11236</v>
      </c>
      <c r="D322" s="3" t="s">
        <v>15542</v>
      </c>
      <c r="E322" s="12" t="s">
        <v>18792</v>
      </c>
      <c r="F322" s="6" t="str">
        <f t="shared" si="18"/>
        <v>module=gkid</v>
      </c>
      <c r="G322" s="6" t="str">
        <f t="shared" si="19"/>
        <v>module=skid</v>
      </c>
    </row>
    <row r="323" spans="1:7" ht="30" customHeight="1">
      <c r="A323" s="3" t="s">
        <v>2951</v>
      </c>
      <c r="B323" s="3" t="s">
        <v>2</v>
      </c>
      <c r="C323" s="3" t="s">
        <v>11237</v>
      </c>
      <c r="D323" s="3" t="s">
        <v>15543</v>
      </c>
      <c r="E323" s="12" t="s">
        <v>18793</v>
      </c>
      <c r="F323" s="6" t="str">
        <f t="shared" si="18"/>
        <v>module=gkid</v>
      </c>
      <c r="G323" s="6" t="str">
        <f t="shared" si="19"/>
        <v>module=skid</v>
      </c>
    </row>
    <row r="324" spans="1:7" ht="30" customHeight="1">
      <c r="A324" s="3" t="s">
        <v>2951</v>
      </c>
      <c r="B324" s="3" t="s">
        <v>2</v>
      </c>
      <c r="C324" s="3" t="s">
        <v>11238</v>
      </c>
      <c r="D324" s="3" t="s">
        <v>15544</v>
      </c>
      <c r="E324" s="12" t="s">
        <v>18794</v>
      </c>
      <c r="F324" s="6" t="str">
        <f t="shared" si="18"/>
        <v>module=gkid</v>
      </c>
      <c r="G324" s="6" t="str">
        <f t="shared" si="19"/>
        <v>module=skid</v>
      </c>
    </row>
    <row r="325" spans="1:7" ht="30" customHeight="1">
      <c r="A325" s="3" t="s">
        <v>2951</v>
      </c>
      <c r="B325" s="3" t="s">
        <v>2</v>
      </c>
      <c r="C325" s="3" t="s">
        <v>11239</v>
      </c>
      <c r="D325" s="3" t="s">
        <v>15545</v>
      </c>
      <c r="E325" s="12" t="s">
        <v>18795</v>
      </c>
      <c r="F325" s="6" t="str">
        <f t="shared" si="18"/>
        <v>module=gkid</v>
      </c>
      <c r="G325" s="6" t="str">
        <f t="shared" si="19"/>
        <v>module=skid</v>
      </c>
    </row>
    <row r="326" spans="1:7" ht="30" customHeight="1">
      <c r="A326" s="3" t="s">
        <v>2951</v>
      </c>
      <c r="B326" s="3" t="s">
        <v>2</v>
      </c>
      <c r="C326" s="3" t="s">
        <v>11240</v>
      </c>
      <c r="D326" s="3" t="s">
        <v>15546</v>
      </c>
      <c r="E326" s="12" t="s">
        <v>18796</v>
      </c>
      <c r="F326" s="6" t="str">
        <f t="shared" si="18"/>
        <v>module=gkid</v>
      </c>
      <c r="G326" s="6" t="str">
        <f t="shared" si="19"/>
        <v>module=skid</v>
      </c>
    </row>
    <row r="327" spans="1:7" ht="30" customHeight="1">
      <c r="A327" s="3" t="s">
        <v>2951</v>
      </c>
      <c r="B327" s="3" t="s">
        <v>2</v>
      </c>
      <c r="C327" s="3" t="s">
        <v>11241</v>
      </c>
      <c r="D327" s="3" t="s">
        <v>15547</v>
      </c>
      <c r="E327" s="12" t="s">
        <v>18797</v>
      </c>
      <c r="F327" s="6" t="str">
        <f t="shared" si="18"/>
        <v>module=gkid</v>
      </c>
      <c r="G327" s="6" t="str">
        <f t="shared" si="19"/>
        <v>module=skid</v>
      </c>
    </row>
    <row r="328" spans="1:7" ht="30" customHeight="1">
      <c r="A328" s="3" t="s">
        <v>2951</v>
      </c>
      <c r="B328" s="3" t="s">
        <v>2</v>
      </c>
      <c r="C328" s="3" t="s">
        <v>11242</v>
      </c>
      <c r="D328" s="3" t="s">
        <v>15548</v>
      </c>
      <c r="E328" s="12" t="s">
        <v>18798</v>
      </c>
      <c r="F328" s="6" t="str">
        <f t="shared" si="18"/>
        <v>module=gkid</v>
      </c>
      <c r="G328" s="6" t="str">
        <f t="shared" si="19"/>
        <v>module=skid</v>
      </c>
    </row>
    <row r="329" spans="1:7" ht="30" customHeight="1">
      <c r="A329" s="3" t="s">
        <v>2951</v>
      </c>
      <c r="B329" s="3" t="s">
        <v>2</v>
      </c>
      <c r="C329" s="3" t="s">
        <v>11243</v>
      </c>
      <c r="D329" s="3" t="s">
        <v>15549</v>
      </c>
      <c r="E329" s="12" t="s">
        <v>18799</v>
      </c>
      <c r="F329" s="6" t="str">
        <f t="shared" si="18"/>
        <v>module=gkid</v>
      </c>
      <c r="G329" s="6" t="str">
        <f t="shared" si="19"/>
        <v>module=skid</v>
      </c>
    </row>
    <row r="330" spans="1:7" ht="30" customHeight="1">
      <c r="A330" s="3" t="s">
        <v>2951</v>
      </c>
      <c r="B330" s="3" t="s">
        <v>2</v>
      </c>
      <c r="C330" s="3" t="s">
        <v>11244</v>
      </c>
      <c r="D330" s="3" t="s">
        <v>15550</v>
      </c>
      <c r="E330" s="12" t="s">
        <v>18800</v>
      </c>
      <c r="F330" s="6" t="str">
        <f t="shared" si="18"/>
        <v>module=gkid</v>
      </c>
      <c r="G330" s="6" t="str">
        <f t="shared" si="19"/>
        <v>module=skid</v>
      </c>
    </row>
    <row r="331" spans="1:7" ht="30" customHeight="1">
      <c r="A331" s="3" t="s">
        <v>2951</v>
      </c>
      <c r="B331" s="3" t="s">
        <v>2</v>
      </c>
      <c r="C331" s="3" t="s">
        <v>11245</v>
      </c>
      <c r="D331" s="3" t="s">
        <v>15551</v>
      </c>
      <c r="E331" s="12" t="s">
        <v>18801</v>
      </c>
      <c r="F331" s="6" t="str">
        <f t="shared" si="18"/>
        <v>module=gkid</v>
      </c>
      <c r="G331" s="6" t="str">
        <f t="shared" si="19"/>
        <v>module=skid</v>
      </c>
    </row>
    <row r="332" spans="1:7" ht="30" customHeight="1">
      <c r="A332" s="3" t="s">
        <v>2951</v>
      </c>
      <c r="B332" s="3" t="s">
        <v>2</v>
      </c>
      <c r="C332" s="3" t="s">
        <v>11246</v>
      </c>
      <c r="D332" s="3" t="s">
        <v>15552</v>
      </c>
      <c r="E332" s="12" t="s">
        <v>18802</v>
      </c>
      <c r="F332" s="6" t="str">
        <f t="shared" si="18"/>
        <v>module=gkid</v>
      </c>
      <c r="G332" s="6" t="str">
        <f t="shared" si="19"/>
        <v>module=skid</v>
      </c>
    </row>
    <row r="333" spans="1:7" ht="30" customHeight="1">
      <c r="A333" s="3" t="s">
        <v>2951</v>
      </c>
      <c r="B333" s="3" t="s">
        <v>2</v>
      </c>
      <c r="C333" s="3" t="s">
        <v>11247</v>
      </c>
      <c r="D333" s="3" t="s">
        <v>15553</v>
      </c>
      <c r="E333" s="12" t="s">
        <v>18803</v>
      </c>
      <c r="F333" s="6" t="str">
        <f t="shared" si="18"/>
        <v>module=gkid</v>
      </c>
      <c r="G333" s="6" t="str">
        <f t="shared" si="19"/>
        <v>module=skid</v>
      </c>
    </row>
    <row r="334" spans="1:7" ht="30" customHeight="1">
      <c r="A334" s="3" t="s">
        <v>2951</v>
      </c>
      <c r="B334" s="3" t="s">
        <v>2</v>
      </c>
      <c r="C334" s="3" t="s">
        <v>11248</v>
      </c>
      <c r="D334" s="3" t="s">
        <v>15554</v>
      </c>
      <c r="E334" s="12" t="s">
        <v>18804</v>
      </c>
      <c r="F334" s="6" t="str">
        <f t="shared" si="18"/>
        <v>module=gkid</v>
      </c>
      <c r="G334" s="6" t="str">
        <f t="shared" si="19"/>
        <v>module=skid</v>
      </c>
    </row>
    <row r="335" spans="1:7" ht="30" customHeight="1">
      <c r="A335" s="3" t="s">
        <v>2951</v>
      </c>
      <c r="B335" s="3" t="s">
        <v>2</v>
      </c>
      <c r="C335" s="3" t="s">
        <v>11249</v>
      </c>
      <c r="D335" s="3" t="s">
        <v>15555</v>
      </c>
      <c r="E335" s="12" t="s">
        <v>18805</v>
      </c>
      <c r="F335" s="6" t="str">
        <f t="shared" si="18"/>
        <v>module=gkid</v>
      </c>
      <c r="G335" s="6" t="str">
        <f t="shared" si="19"/>
        <v>module=skid</v>
      </c>
    </row>
    <row r="336" spans="1:7" ht="30" customHeight="1">
      <c r="A336" s="3" t="s">
        <v>2951</v>
      </c>
      <c r="B336" s="3" t="s">
        <v>2</v>
      </c>
      <c r="C336" s="3" t="s">
        <v>11250</v>
      </c>
      <c r="D336" s="3" t="s">
        <v>15556</v>
      </c>
      <c r="E336" s="12" t="s">
        <v>18806</v>
      </c>
      <c r="F336" s="6" t="str">
        <f t="shared" si="18"/>
        <v>module=gkid</v>
      </c>
      <c r="G336" s="6" t="str">
        <f t="shared" si="19"/>
        <v>module=skid</v>
      </c>
    </row>
    <row r="337" spans="1:7" ht="30" customHeight="1">
      <c r="A337" s="3" t="s">
        <v>2951</v>
      </c>
      <c r="B337" s="3" t="s">
        <v>2</v>
      </c>
      <c r="C337" s="3" t="s">
        <v>11251</v>
      </c>
      <c r="D337" s="3" t="s">
        <v>15557</v>
      </c>
      <c r="E337" s="12" t="s">
        <v>18807</v>
      </c>
      <c r="F337" s="6" t="str">
        <f t="shared" si="18"/>
        <v>module=gkid</v>
      </c>
      <c r="G337" s="6" t="str">
        <f t="shared" si="19"/>
        <v>module=skid</v>
      </c>
    </row>
    <row r="338" spans="1:7" ht="30" customHeight="1">
      <c r="A338" s="3" t="s">
        <v>2951</v>
      </c>
      <c r="B338" s="3" t="s">
        <v>2</v>
      </c>
      <c r="C338" s="3" t="s">
        <v>11252</v>
      </c>
      <c r="D338" s="3" t="s">
        <v>15558</v>
      </c>
      <c r="E338" s="12" t="s">
        <v>18808</v>
      </c>
      <c r="F338" s="6" t="str">
        <f t="shared" si="18"/>
        <v>module=gkid</v>
      </c>
      <c r="G338" s="6" t="str">
        <f t="shared" si="19"/>
        <v>module=skid</v>
      </c>
    </row>
    <row r="339" spans="1:7" ht="30" customHeight="1">
      <c r="A339" s="3" t="s">
        <v>2951</v>
      </c>
      <c r="B339" s="3" t="s">
        <v>2</v>
      </c>
      <c r="C339" s="3" t="s">
        <v>11253</v>
      </c>
      <c r="D339" s="3" t="s">
        <v>15559</v>
      </c>
      <c r="E339" s="12" t="s">
        <v>18809</v>
      </c>
      <c r="F339" s="6" t="str">
        <f t="shared" si="18"/>
        <v>module=gkid</v>
      </c>
      <c r="G339" s="6" t="str">
        <f t="shared" si="19"/>
        <v>module=skid</v>
      </c>
    </row>
    <row r="340" spans="1:7" ht="30" customHeight="1">
      <c r="A340" s="3" t="s">
        <v>2951</v>
      </c>
      <c r="B340" s="3" t="s">
        <v>2</v>
      </c>
      <c r="C340" s="3" t="s">
        <v>11254</v>
      </c>
      <c r="D340" s="3" t="s">
        <v>15560</v>
      </c>
      <c r="E340" s="12" t="s">
        <v>18810</v>
      </c>
      <c r="F340" s="6" t="str">
        <f t="shared" si="18"/>
        <v>module=gkid</v>
      </c>
      <c r="G340" s="6" t="str">
        <f t="shared" si="19"/>
        <v>module=skid</v>
      </c>
    </row>
    <row r="341" spans="1:7" ht="30" customHeight="1">
      <c r="A341" s="3" t="s">
        <v>2951</v>
      </c>
      <c r="B341" s="3" t="s">
        <v>2</v>
      </c>
      <c r="C341" s="3" t="s">
        <v>11255</v>
      </c>
      <c r="D341" s="3" t="s">
        <v>15561</v>
      </c>
      <c r="E341" s="12" t="s">
        <v>18811</v>
      </c>
      <c r="F341" s="6" t="str">
        <f t="shared" si="18"/>
        <v>module=gkid</v>
      </c>
      <c r="G341" s="6" t="str">
        <f t="shared" si="19"/>
        <v>module=skid</v>
      </c>
    </row>
    <row r="342" spans="1:7" ht="30" customHeight="1">
      <c r="A342" s="3" t="s">
        <v>2951</v>
      </c>
      <c r="B342" s="3" t="s">
        <v>2</v>
      </c>
      <c r="C342" s="3" t="s">
        <v>11256</v>
      </c>
      <c r="D342" s="3" t="s">
        <v>15562</v>
      </c>
      <c r="E342" s="12" t="s">
        <v>18812</v>
      </c>
      <c r="F342" s="6" t="str">
        <f t="shared" si="18"/>
        <v>module=gkid</v>
      </c>
      <c r="G342" s="6" t="str">
        <f t="shared" si="19"/>
        <v>module=skid</v>
      </c>
    </row>
    <row r="343" spans="1:7" ht="30" customHeight="1">
      <c r="A343" s="3" t="s">
        <v>2951</v>
      </c>
      <c r="B343" s="3" t="s">
        <v>2</v>
      </c>
      <c r="C343" s="3" t="s">
        <v>11257</v>
      </c>
      <c r="D343" s="3" t="s">
        <v>15563</v>
      </c>
      <c r="E343" s="12" t="s">
        <v>18813</v>
      </c>
      <c r="F343" s="6" t="str">
        <f t="shared" si="18"/>
        <v>module=gkid</v>
      </c>
      <c r="G343" s="6" t="str">
        <f t="shared" si="19"/>
        <v>module=skid</v>
      </c>
    </row>
    <row r="344" spans="1:7" ht="30" customHeight="1">
      <c r="A344" s="3" t="s">
        <v>2951</v>
      </c>
      <c r="B344" s="3" t="s">
        <v>2</v>
      </c>
      <c r="C344" s="3" t="s">
        <v>11258</v>
      </c>
      <c r="D344" s="3" t="s">
        <v>15564</v>
      </c>
      <c r="E344" s="12" t="s">
        <v>18814</v>
      </c>
      <c r="F344" s="6" t="str">
        <f t="shared" si="18"/>
        <v>module=gkid</v>
      </c>
      <c r="G344" s="6" t="str">
        <f t="shared" si="19"/>
        <v>module=skid</v>
      </c>
    </row>
    <row r="345" spans="1:7" ht="30" customHeight="1">
      <c r="A345" s="3" t="s">
        <v>2951</v>
      </c>
      <c r="B345" s="3" t="s">
        <v>2</v>
      </c>
      <c r="C345" s="3" t="s">
        <v>11259</v>
      </c>
      <c r="D345" s="3" t="s">
        <v>15565</v>
      </c>
      <c r="E345" s="12" t="s">
        <v>18815</v>
      </c>
      <c r="F345" s="6" t="str">
        <f t="shared" si="18"/>
        <v>module=gkid</v>
      </c>
      <c r="G345" s="6" t="str">
        <f t="shared" si="19"/>
        <v>module=skid</v>
      </c>
    </row>
    <row r="346" spans="1:7" ht="30" customHeight="1">
      <c r="A346" s="3" t="s">
        <v>2951</v>
      </c>
      <c r="B346" s="3" t="s">
        <v>2</v>
      </c>
      <c r="C346" s="3" t="s">
        <v>11260</v>
      </c>
      <c r="D346" s="3" t="s">
        <v>15566</v>
      </c>
      <c r="E346" s="12" t="s">
        <v>18816</v>
      </c>
      <c r="F346" s="6" t="str">
        <f t="shared" si="18"/>
        <v>module=gkid</v>
      </c>
      <c r="G346" s="6" t="str">
        <f t="shared" si="19"/>
        <v>module=skid</v>
      </c>
    </row>
    <row r="347" spans="1:7" ht="30" customHeight="1">
      <c r="A347" s="3" t="s">
        <v>2951</v>
      </c>
      <c r="B347" s="3" t="s">
        <v>2</v>
      </c>
      <c r="C347" s="3" t="s">
        <v>11261</v>
      </c>
      <c r="D347" s="3" t="s">
        <v>15567</v>
      </c>
      <c r="E347" s="12" t="s">
        <v>18817</v>
      </c>
      <c r="F347" s="6" t="str">
        <f t="shared" si="18"/>
        <v>module=gkid</v>
      </c>
      <c r="G347" s="6" t="str">
        <f t="shared" si="19"/>
        <v>module=skid</v>
      </c>
    </row>
    <row r="348" spans="1:7" ht="30" customHeight="1">
      <c r="A348" s="3" t="s">
        <v>2951</v>
      </c>
      <c r="B348" s="3" t="s">
        <v>2</v>
      </c>
      <c r="C348" s="3" t="s">
        <v>11262</v>
      </c>
      <c r="D348" s="3" t="s">
        <v>15568</v>
      </c>
      <c r="E348" s="12" t="s">
        <v>18818</v>
      </c>
      <c r="F348" s="6" t="str">
        <f t="shared" si="18"/>
        <v>module=gkid</v>
      </c>
      <c r="G348" s="6" t="str">
        <f t="shared" si="19"/>
        <v>module=skid</v>
      </c>
    </row>
    <row r="349" spans="1:7" ht="30" customHeight="1">
      <c r="A349" s="3" t="s">
        <v>2951</v>
      </c>
      <c r="B349" s="3" t="s">
        <v>2</v>
      </c>
      <c r="C349" s="3" t="s">
        <v>11263</v>
      </c>
      <c r="D349" s="3" t="s">
        <v>15569</v>
      </c>
      <c r="E349" s="12" t="s">
        <v>18819</v>
      </c>
      <c r="F349" s="6" t="str">
        <f t="shared" si="18"/>
        <v>module=gkid</v>
      </c>
      <c r="G349" s="6" t="str">
        <f t="shared" si="19"/>
        <v>module=skid</v>
      </c>
    </row>
    <row r="350" spans="1:7" ht="30" customHeight="1">
      <c r="A350" s="3" t="s">
        <v>2951</v>
      </c>
      <c r="B350" s="3" t="s">
        <v>2</v>
      </c>
      <c r="C350" s="3" t="s">
        <v>11264</v>
      </c>
      <c r="D350" s="3" t="s">
        <v>15570</v>
      </c>
      <c r="E350" s="12" t="s">
        <v>18820</v>
      </c>
      <c r="F350" s="6" t="str">
        <f t="shared" si="18"/>
        <v>module=gkid</v>
      </c>
      <c r="G350" s="6" t="str">
        <f t="shared" si="19"/>
        <v>module=skid</v>
      </c>
    </row>
    <row r="351" spans="1:7" ht="30" customHeight="1">
      <c r="A351" s="3" t="s">
        <v>2951</v>
      </c>
      <c r="B351" s="3" t="s">
        <v>2</v>
      </c>
      <c r="C351" s="3" t="s">
        <v>11265</v>
      </c>
      <c r="D351" s="3" t="s">
        <v>15571</v>
      </c>
      <c r="E351" s="12" t="s">
        <v>18821</v>
      </c>
      <c r="F351" s="6" t="str">
        <f t="shared" si="18"/>
        <v>module=gkid</v>
      </c>
      <c r="G351" s="6" t="str">
        <f t="shared" si="19"/>
        <v>module=skid</v>
      </c>
    </row>
    <row r="352" spans="1:7" ht="30" customHeight="1">
      <c r="A352" s="3" t="s">
        <v>2951</v>
      </c>
      <c r="B352" s="3" t="s">
        <v>2</v>
      </c>
      <c r="C352" s="3" t="s">
        <v>11266</v>
      </c>
      <c r="D352" s="3" t="s">
        <v>15572</v>
      </c>
      <c r="E352" s="12" t="s">
        <v>18822</v>
      </c>
      <c r="F352" s="6" t="str">
        <f t="shared" si="18"/>
        <v>module=gkid</v>
      </c>
      <c r="G352" s="6" t="str">
        <f t="shared" si="19"/>
        <v>module=skid</v>
      </c>
    </row>
    <row r="353" spans="1:7" ht="30" customHeight="1">
      <c r="A353" s="3" t="s">
        <v>2951</v>
      </c>
      <c r="B353" s="3" t="s">
        <v>2</v>
      </c>
      <c r="C353" s="3" t="s">
        <v>11267</v>
      </c>
      <c r="D353" s="3" t="s">
        <v>15573</v>
      </c>
      <c r="E353" s="12" t="s">
        <v>18823</v>
      </c>
      <c r="F353" s="6" t="str">
        <f t="shared" si="18"/>
        <v>module=gkid</v>
      </c>
      <c r="G353" s="6" t="str">
        <f t="shared" si="19"/>
        <v>module=skid</v>
      </c>
    </row>
    <row r="354" spans="1:7" ht="30" customHeight="1">
      <c r="A354" s="3" t="s">
        <v>2951</v>
      </c>
      <c r="B354" s="3" t="s">
        <v>2</v>
      </c>
      <c r="C354" s="3" t="s">
        <v>11268</v>
      </c>
      <c r="D354" s="3" t="s">
        <v>15574</v>
      </c>
      <c r="E354" s="12" t="s">
        <v>18824</v>
      </c>
      <c r="F354" s="6" t="str">
        <f t="shared" si="18"/>
        <v>module=gkid</v>
      </c>
      <c r="G354" s="6" t="str">
        <f t="shared" si="19"/>
        <v>module=skid</v>
      </c>
    </row>
    <row r="355" spans="1:7" ht="30" customHeight="1">
      <c r="A355" s="3" t="s">
        <v>2951</v>
      </c>
      <c r="B355" s="3" t="s">
        <v>2</v>
      </c>
      <c r="C355" s="3" t="s">
        <v>11269</v>
      </c>
      <c r="D355" s="3" t="s">
        <v>15575</v>
      </c>
      <c r="E355" s="12" t="s">
        <v>18825</v>
      </c>
      <c r="F355" s="6" t="str">
        <f t="shared" si="18"/>
        <v>module=gkid</v>
      </c>
      <c r="G355" s="6" t="str">
        <f t="shared" si="19"/>
        <v>module=skid</v>
      </c>
    </row>
    <row r="356" spans="1:7" ht="30" customHeight="1">
      <c r="A356" s="3" t="s">
        <v>2951</v>
      </c>
      <c r="B356" s="3" t="s">
        <v>2</v>
      </c>
      <c r="C356" s="3" t="s">
        <v>11270</v>
      </c>
      <c r="D356" s="3" t="s">
        <v>15576</v>
      </c>
      <c r="E356" s="12" t="s">
        <v>18826</v>
      </c>
      <c r="F356" s="6" t="str">
        <f t="shared" si="18"/>
        <v>module=gkid</v>
      </c>
      <c r="G356" s="6" t="str">
        <f t="shared" si="19"/>
        <v>module=skid</v>
      </c>
    </row>
    <row r="357" spans="1:7" ht="30" customHeight="1">
      <c r="A357" s="3" t="s">
        <v>2951</v>
      </c>
      <c r="B357" s="3" t="s">
        <v>2</v>
      </c>
      <c r="C357" s="3" t="s">
        <v>11271</v>
      </c>
      <c r="D357" s="3" t="s">
        <v>15577</v>
      </c>
      <c r="E357" s="12" t="s">
        <v>18827</v>
      </c>
      <c r="F357" s="6" t="str">
        <f t="shared" si="18"/>
        <v>module=gkid</v>
      </c>
      <c r="G357" s="6" t="str">
        <f t="shared" si="19"/>
        <v>module=skid</v>
      </c>
    </row>
    <row r="358" spans="1:7" ht="30" customHeight="1">
      <c r="A358" s="3" t="s">
        <v>2951</v>
      </c>
      <c r="B358" s="3" t="s">
        <v>2</v>
      </c>
      <c r="C358" s="3" t="s">
        <v>11272</v>
      </c>
      <c r="D358" s="3" t="s">
        <v>15578</v>
      </c>
      <c r="E358" s="12" t="s">
        <v>18828</v>
      </c>
      <c r="F358" s="6" t="str">
        <f t="shared" si="18"/>
        <v>module=gkid</v>
      </c>
      <c r="G358" s="6" t="str">
        <f t="shared" si="19"/>
        <v>module=skid</v>
      </c>
    </row>
    <row r="359" spans="1:7" ht="30" customHeight="1">
      <c r="A359" s="3" t="s">
        <v>2951</v>
      </c>
      <c r="B359" s="3" t="s">
        <v>2</v>
      </c>
      <c r="C359" s="3" t="s">
        <v>11273</v>
      </c>
      <c r="D359" s="3" t="s">
        <v>15579</v>
      </c>
      <c r="E359" s="12" t="s">
        <v>18829</v>
      </c>
      <c r="F359" s="6" t="str">
        <f t="shared" si="18"/>
        <v>module=gkid</v>
      </c>
      <c r="G359" s="6" t="str">
        <f t="shared" si="19"/>
        <v>module=skid</v>
      </c>
    </row>
    <row r="360" spans="1:7" ht="30" customHeight="1">
      <c r="A360" s="3" t="s">
        <v>2951</v>
      </c>
      <c r="B360" s="3" t="s">
        <v>2</v>
      </c>
      <c r="C360" s="3" t="s">
        <v>11274</v>
      </c>
      <c r="D360" s="3" t="s">
        <v>15580</v>
      </c>
      <c r="E360" s="12" t="s">
        <v>18830</v>
      </c>
      <c r="F360" s="6" t="str">
        <f t="shared" si="18"/>
        <v>module=gkid</v>
      </c>
      <c r="G360" s="6" t="str">
        <f t="shared" si="19"/>
        <v>module=skid</v>
      </c>
    </row>
    <row r="361" spans="1:7" ht="30" customHeight="1">
      <c r="A361" s="3" t="s">
        <v>2951</v>
      </c>
      <c r="B361" s="3" t="s">
        <v>2</v>
      </c>
      <c r="C361" s="3" t="s">
        <v>11275</v>
      </c>
      <c r="D361" s="3" t="s">
        <v>15581</v>
      </c>
      <c r="E361" s="12" t="s">
        <v>18831</v>
      </c>
      <c r="F361" s="6" t="str">
        <f t="shared" si="18"/>
        <v>module=gkid</v>
      </c>
      <c r="G361" s="6" t="str">
        <f t="shared" si="19"/>
        <v>module=skid</v>
      </c>
    </row>
    <row r="362" spans="1:7" ht="30" customHeight="1">
      <c r="A362" s="3" t="s">
        <v>2951</v>
      </c>
      <c r="B362" s="3" t="s">
        <v>2</v>
      </c>
      <c r="C362" s="3" t="s">
        <v>11276</v>
      </c>
      <c r="D362" s="3" t="s">
        <v>15582</v>
      </c>
      <c r="E362" s="12" t="s">
        <v>18832</v>
      </c>
      <c r="F362" s="6" t="str">
        <f t="shared" si="18"/>
        <v>module=gkid</v>
      </c>
      <c r="G362" s="6" t="str">
        <f t="shared" si="19"/>
        <v>module=skid</v>
      </c>
    </row>
    <row r="363" spans="1:7" ht="30" customHeight="1">
      <c r="A363" s="3" t="s">
        <v>2951</v>
      </c>
      <c r="B363" s="3" t="s">
        <v>2</v>
      </c>
      <c r="C363" s="3" t="s">
        <v>11277</v>
      </c>
      <c r="D363" s="3" t="s">
        <v>15583</v>
      </c>
      <c r="E363" s="12" t="s">
        <v>18833</v>
      </c>
      <c r="F363" s="6" t="str">
        <f t="shared" si="18"/>
        <v>module=gkid</v>
      </c>
      <c r="G363" s="6" t="str">
        <f t="shared" si="19"/>
        <v>module=skid</v>
      </c>
    </row>
    <row r="364" spans="1:7" ht="30" customHeight="1">
      <c r="A364" s="3" t="s">
        <v>2951</v>
      </c>
      <c r="B364" s="3" t="s">
        <v>2</v>
      </c>
      <c r="C364" s="3" t="s">
        <v>11278</v>
      </c>
      <c r="D364" s="3" t="s">
        <v>15584</v>
      </c>
      <c r="E364" s="12" t="s">
        <v>18834</v>
      </c>
      <c r="F364" s="6" t="str">
        <f t="shared" si="18"/>
        <v>module=gkid</v>
      </c>
      <c r="G364" s="6" t="str">
        <f t="shared" si="19"/>
        <v>module=skid</v>
      </c>
    </row>
    <row r="365" spans="1:7" ht="30" customHeight="1">
      <c r="A365" s="3" t="s">
        <v>2951</v>
      </c>
      <c r="B365" s="3" t="s">
        <v>2</v>
      </c>
      <c r="C365" s="3" t="s">
        <v>11279</v>
      </c>
      <c r="D365" s="3" t="s">
        <v>15585</v>
      </c>
      <c r="E365" s="12" t="s">
        <v>18835</v>
      </c>
      <c r="F365" s="6" t="str">
        <f t="shared" si="18"/>
        <v>module=gkid</v>
      </c>
      <c r="G365" s="6" t="str">
        <f t="shared" si="19"/>
        <v>module=skid</v>
      </c>
    </row>
    <row r="366" spans="1:7" ht="30" customHeight="1">
      <c r="A366" s="3" t="s">
        <v>2951</v>
      </c>
      <c r="B366" s="3" t="s">
        <v>2</v>
      </c>
      <c r="C366" s="3" t="s">
        <v>11280</v>
      </c>
      <c r="D366" s="3" t="s">
        <v>15586</v>
      </c>
      <c r="E366" s="12" t="s">
        <v>18836</v>
      </c>
      <c r="F366" s="6" t="str">
        <f t="shared" si="18"/>
        <v>module=gkid</v>
      </c>
      <c r="G366" s="6" t="str">
        <f t="shared" si="19"/>
        <v>module=skid</v>
      </c>
    </row>
    <row r="367" spans="1:7" ht="30" customHeight="1">
      <c r="A367" s="3" t="s">
        <v>2951</v>
      </c>
      <c r="B367" s="3" t="s">
        <v>2</v>
      </c>
      <c r="C367" s="3" t="s">
        <v>11281</v>
      </c>
      <c r="D367" s="3" t="s">
        <v>15587</v>
      </c>
      <c r="E367" s="12" t="s">
        <v>18837</v>
      </c>
      <c r="F367" s="6" t="str">
        <f t="shared" si="18"/>
        <v>module=gkid</v>
      </c>
      <c r="G367" s="6" t="str">
        <f t="shared" si="19"/>
        <v>module=skid</v>
      </c>
    </row>
    <row r="368" spans="1:7" ht="30" customHeight="1">
      <c r="A368" s="3" t="s">
        <v>2951</v>
      </c>
      <c r="B368" s="3" t="s">
        <v>2</v>
      </c>
      <c r="C368" s="3" t="s">
        <v>11282</v>
      </c>
      <c r="D368" s="3" t="s">
        <v>15588</v>
      </c>
      <c r="E368" s="12" t="s">
        <v>18838</v>
      </c>
      <c r="F368" s="6" t="str">
        <f t="shared" si="18"/>
        <v>module=gkid</v>
      </c>
      <c r="G368" s="6" t="str">
        <f t="shared" si="19"/>
        <v>module=skid</v>
      </c>
    </row>
    <row r="369" spans="1:7" ht="30" customHeight="1">
      <c r="A369" s="3" t="s">
        <v>2951</v>
      </c>
      <c r="B369" s="3" t="s">
        <v>2</v>
      </c>
      <c r="C369" s="3" t="s">
        <v>11283</v>
      </c>
      <c r="D369" s="3" t="s">
        <v>15589</v>
      </c>
      <c r="E369" s="12" t="s">
        <v>18839</v>
      </c>
      <c r="F369" s="6" t="str">
        <f t="shared" si="18"/>
        <v>module=gkid</v>
      </c>
      <c r="G369" s="6" t="str">
        <f t="shared" si="19"/>
        <v>module=skid</v>
      </c>
    </row>
    <row r="370" spans="1:7" ht="30" customHeight="1">
      <c r="A370" s="3" t="s">
        <v>2951</v>
      </c>
      <c r="B370" s="3" t="s">
        <v>2</v>
      </c>
      <c r="C370" s="3" t="s">
        <v>11284</v>
      </c>
      <c r="D370" s="3" t="s">
        <v>15590</v>
      </c>
      <c r="E370" s="12" t="s">
        <v>18840</v>
      </c>
      <c r="F370" s="6" t="str">
        <f t="shared" si="18"/>
        <v>module=gkid</v>
      </c>
      <c r="G370" s="6" t="str">
        <f t="shared" si="19"/>
        <v>module=skid</v>
      </c>
    </row>
    <row r="371" spans="1:7" ht="30" customHeight="1">
      <c r="A371" s="3" t="s">
        <v>2951</v>
      </c>
      <c r="B371" s="3" t="s">
        <v>2</v>
      </c>
      <c r="C371" s="3" t="s">
        <v>11285</v>
      </c>
      <c r="D371" s="3" t="s">
        <v>15591</v>
      </c>
      <c r="E371" s="12" t="s">
        <v>18841</v>
      </c>
      <c r="F371" s="6" t="str">
        <f t="shared" si="18"/>
        <v>module=gkid</v>
      </c>
      <c r="G371" s="6" t="str">
        <f t="shared" si="19"/>
        <v>module=skid</v>
      </c>
    </row>
    <row r="372" spans="1:7" ht="30" customHeight="1">
      <c r="A372" s="3" t="s">
        <v>2951</v>
      </c>
      <c r="B372" s="3" t="s">
        <v>2</v>
      </c>
      <c r="C372" s="3" t="s">
        <v>11286</v>
      </c>
      <c r="D372" s="3" t="s">
        <v>15592</v>
      </c>
      <c r="E372" s="12" t="s">
        <v>18842</v>
      </c>
      <c r="F372" s="6" t="str">
        <f t="shared" ref="F372:F435" si="20">HYPERLINK("http://www.ssc.wisc.edu/wlsresearch/documentation/waves/?wave=grad2k&amp;module=gkid","module=gkid")</f>
        <v>module=gkid</v>
      </c>
      <c r="G372" s="6" t="str">
        <f t="shared" ref="G372:G435" si="21">HYPERLINK("http://www.ssc.wisc.edu/wlsresearch/documentation/waves/?wave=sib2k&amp;module=skid","module=skid")</f>
        <v>module=skid</v>
      </c>
    </row>
    <row r="373" spans="1:7" ht="30" customHeight="1">
      <c r="A373" s="3" t="s">
        <v>2951</v>
      </c>
      <c r="B373" s="3" t="s">
        <v>2</v>
      </c>
      <c r="C373" s="3" t="s">
        <v>11287</v>
      </c>
      <c r="D373" s="3" t="s">
        <v>15593</v>
      </c>
      <c r="E373" s="12" t="s">
        <v>18843</v>
      </c>
      <c r="F373" s="6" t="str">
        <f t="shared" si="20"/>
        <v>module=gkid</v>
      </c>
      <c r="G373" s="6" t="str">
        <f t="shared" si="21"/>
        <v>module=skid</v>
      </c>
    </row>
    <row r="374" spans="1:7" ht="30" customHeight="1">
      <c r="A374" s="3" t="s">
        <v>2951</v>
      </c>
      <c r="B374" s="3" t="s">
        <v>2</v>
      </c>
      <c r="C374" s="3" t="s">
        <v>11288</v>
      </c>
      <c r="D374" s="3" t="s">
        <v>15594</v>
      </c>
      <c r="E374" s="12" t="s">
        <v>18844</v>
      </c>
      <c r="F374" s="6" t="str">
        <f t="shared" si="20"/>
        <v>module=gkid</v>
      </c>
      <c r="G374" s="6" t="str">
        <f t="shared" si="21"/>
        <v>module=skid</v>
      </c>
    </row>
    <row r="375" spans="1:7" ht="30" customHeight="1">
      <c r="A375" s="3" t="s">
        <v>2951</v>
      </c>
      <c r="B375" s="3" t="s">
        <v>2</v>
      </c>
      <c r="C375" s="3" t="s">
        <v>11289</v>
      </c>
      <c r="D375" s="3" t="s">
        <v>15595</v>
      </c>
      <c r="E375" s="12" t="s">
        <v>18845</v>
      </c>
      <c r="F375" s="6" t="str">
        <f t="shared" si="20"/>
        <v>module=gkid</v>
      </c>
      <c r="G375" s="6" t="str">
        <f t="shared" si="21"/>
        <v>module=skid</v>
      </c>
    </row>
    <row r="376" spans="1:7" ht="30" customHeight="1">
      <c r="A376" s="3" t="s">
        <v>2951</v>
      </c>
      <c r="B376" s="3" t="s">
        <v>2</v>
      </c>
      <c r="C376" s="3" t="s">
        <v>11290</v>
      </c>
      <c r="D376" s="3" t="s">
        <v>15596</v>
      </c>
      <c r="E376" s="12" t="s">
        <v>18846</v>
      </c>
      <c r="F376" s="6" t="str">
        <f t="shared" si="20"/>
        <v>module=gkid</v>
      </c>
      <c r="G376" s="6" t="str">
        <f t="shared" si="21"/>
        <v>module=skid</v>
      </c>
    </row>
    <row r="377" spans="1:7" ht="30" customHeight="1">
      <c r="A377" s="3" t="s">
        <v>2951</v>
      </c>
      <c r="B377" s="3" t="s">
        <v>2</v>
      </c>
      <c r="C377" s="3" t="s">
        <v>11291</v>
      </c>
      <c r="D377" s="3" t="s">
        <v>15597</v>
      </c>
      <c r="E377" s="12" t="s">
        <v>18847</v>
      </c>
      <c r="F377" s="6" t="str">
        <f t="shared" si="20"/>
        <v>module=gkid</v>
      </c>
      <c r="G377" s="6" t="str">
        <f t="shared" si="21"/>
        <v>module=skid</v>
      </c>
    </row>
    <row r="378" spans="1:7" ht="30" customHeight="1">
      <c r="A378" s="3" t="s">
        <v>2951</v>
      </c>
      <c r="B378" s="3" t="s">
        <v>2</v>
      </c>
      <c r="C378" s="3" t="s">
        <v>11292</v>
      </c>
      <c r="D378" s="3" t="s">
        <v>15598</v>
      </c>
      <c r="E378" s="12" t="s">
        <v>18848</v>
      </c>
      <c r="F378" s="6" t="str">
        <f t="shared" si="20"/>
        <v>module=gkid</v>
      </c>
      <c r="G378" s="6" t="str">
        <f t="shared" si="21"/>
        <v>module=skid</v>
      </c>
    </row>
    <row r="379" spans="1:7" ht="30" customHeight="1">
      <c r="A379" s="3" t="s">
        <v>2951</v>
      </c>
      <c r="B379" s="3" t="s">
        <v>2</v>
      </c>
      <c r="C379" s="3" t="s">
        <v>11293</v>
      </c>
      <c r="D379" s="3" t="s">
        <v>15599</v>
      </c>
      <c r="E379" s="12" t="s">
        <v>18849</v>
      </c>
      <c r="F379" s="6" t="str">
        <f t="shared" si="20"/>
        <v>module=gkid</v>
      </c>
      <c r="G379" s="6" t="str">
        <f t="shared" si="21"/>
        <v>module=skid</v>
      </c>
    </row>
    <row r="380" spans="1:7" ht="30" customHeight="1">
      <c r="A380" s="3" t="s">
        <v>2951</v>
      </c>
      <c r="B380" s="3" t="s">
        <v>2</v>
      </c>
      <c r="C380" s="3" t="s">
        <v>11294</v>
      </c>
      <c r="D380" s="3" t="s">
        <v>15600</v>
      </c>
      <c r="E380" s="12" t="s">
        <v>18850</v>
      </c>
      <c r="F380" s="6" t="str">
        <f t="shared" si="20"/>
        <v>module=gkid</v>
      </c>
      <c r="G380" s="6" t="str">
        <f t="shared" si="21"/>
        <v>module=skid</v>
      </c>
    </row>
    <row r="381" spans="1:7" ht="30" customHeight="1">
      <c r="A381" s="3" t="s">
        <v>2951</v>
      </c>
      <c r="B381" s="3" t="s">
        <v>2</v>
      </c>
      <c r="C381" s="3" t="s">
        <v>11295</v>
      </c>
      <c r="D381" s="3" t="s">
        <v>15601</v>
      </c>
      <c r="E381" s="12" t="s">
        <v>18851</v>
      </c>
      <c r="F381" s="6" t="str">
        <f t="shared" si="20"/>
        <v>module=gkid</v>
      </c>
      <c r="G381" s="6" t="str">
        <f t="shared" si="21"/>
        <v>module=skid</v>
      </c>
    </row>
    <row r="382" spans="1:7" ht="30" customHeight="1">
      <c r="A382" s="3" t="s">
        <v>2951</v>
      </c>
      <c r="B382" s="3" t="s">
        <v>2</v>
      </c>
      <c r="C382" s="3" t="s">
        <v>11296</v>
      </c>
      <c r="D382" s="3" t="s">
        <v>15602</v>
      </c>
      <c r="E382" s="12" t="s">
        <v>18852</v>
      </c>
      <c r="F382" s="6" t="str">
        <f t="shared" si="20"/>
        <v>module=gkid</v>
      </c>
      <c r="G382" s="6" t="str">
        <f t="shared" si="21"/>
        <v>module=skid</v>
      </c>
    </row>
    <row r="383" spans="1:7" ht="30" customHeight="1">
      <c r="A383" s="3" t="s">
        <v>2951</v>
      </c>
      <c r="B383" s="3" t="s">
        <v>2</v>
      </c>
      <c r="C383" s="3" t="s">
        <v>11297</v>
      </c>
      <c r="D383" s="3" t="s">
        <v>15603</v>
      </c>
      <c r="E383" s="12" t="s">
        <v>18853</v>
      </c>
      <c r="F383" s="6" t="str">
        <f t="shared" si="20"/>
        <v>module=gkid</v>
      </c>
      <c r="G383" s="6" t="str">
        <f t="shared" si="21"/>
        <v>module=skid</v>
      </c>
    </row>
    <row r="384" spans="1:7" ht="30" customHeight="1">
      <c r="A384" s="3" t="s">
        <v>2951</v>
      </c>
      <c r="B384" s="3" t="s">
        <v>2</v>
      </c>
      <c r="C384" s="3" t="s">
        <v>11298</v>
      </c>
      <c r="D384" s="3" t="s">
        <v>15604</v>
      </c>
      <c r="E384" s="12" t="s">
        <v>18854</v>
      </c>
      <c r="F384" s="6" t="str">
        <f t="shared" si="20"/>
        <v>module=gkid</v>
      </c>
      <c r="G384" s="6" t="str">
        <f t="shared" si="21"/>
        <v>module=skid</v>
      </c>
    </row>
    <row r="385" spans="1:7" ht="30" customHeight="1">
      <c r="A385" s="3" t="s">
        <v>2951</v>
      </c>
      <c r="B385" s="3" t="s">
        <v>2</v>
      </c>
      <c r="C385" s="3" t="s">
        <v>11299</v>
      </c>
      <c r="D385" s="3" t="s">
        <v>15605</v>
      </c>
      <c r="E385" s="12" t="s">
        <v>18855</v>
      </c>
      <c r="F385" s="6" t="str">
        <f t="shared" si="20"/>
        <v>module=gkid</v>
      </c>
      <c r="G385" s="6" t="str">
        <f t="shared" si="21"/>
        <v>module=skid</v>
      </c>
    </row>
    <row r="386" spans="1:7" ht="30" customHeight="1">
      <c r="A386" s="3" t="s">
        <v>2951</v>
      </c>
      <c r="B386" s="3" t="s">
        <v>2</v>
      </c>
      <c r="C386" s="3" t="s">
        <v>11300</v>
      </c>
      <c r="D386" s="3" t="s">
        <v>15606</v>
      </c>
      <c r="E386" s="12" t="s">
        <v>18856</v>
      </c>
      <c r="F386" s="6" t="str">
        <f t="shared" si="20"/>
        <v>module=gkid</v>
      </c>
      <c r="G386" s="6" t="str">
        <f t="shared" si="21"/>
        <v>module=skid</v>
      </c>
    </row>
    <row r="387" spans="1:7" ht="30" customHeight="1">
      <c r="A387" s="3" t="s">
        <v>2951</v>
      </c>
      <c r="B387" s="3" t="s">
        <v>2</v>
      </c>
      <c r="C387" s="3" t="s">
        <v>11301</v>
      </c>
      <c r="D387" s="3" t="s">
        <v>15607</v>
      </c>
      <c r="E387" s="12" t="s">
        <v>18857</v>
      </c>
      <c r="F387" s="6" t="str">
        <f t="shared" si="20"/>
        <v>module=gkid</v>
      </c>
      <c r="G387" s="6" t="str">
        <f t="shared" si="21"/>
        <v>module=skid</v>
      </c>
    </row>
    <row r="388" spans="1:7" ht="30" customHeight="1">
      <c r="A388" s="3" t="s">
        <v>2951</v>
      </c>
      <c r="B388" s="3" t="s">
        <v>2</v>
      </c>
      <c r="C388" s="3" t="s">
        <v>11302</v>
      </c>
      <c r="D388" s="3" t="s">
        <v>15608</v>
      </c>
      <c r="E388" s="12" t="s">
        <v>18858</v>
      </c>
      <c r="F388" s="6" t="str">
        <f t="shared" si="20"/>
        <v>module=gkid</v>
      </c>
      <c r="G388" s="6" t="str">
        <f t="shared" si="21"/>
        <v>module=skid</v>
      </c>
    </row>
    <row r="389" spans="1:7" ht="30" customHeight="1">
      <c r="A389" s="3" t="s">
        <v>2951</v>
      </c>
      <c r="B389" s="3" t="s">
        <v>2</v>
      </c>
      <c r="C389" s="3" t="s">
        <v>11303</v>
      </c>
      <c r="D389" s="3" t="s">
        <v>15609</v>
      </c>
      <c r="E389" s="12" t="s">
        <v>18859</v>
      </c>
      <c r="F389" s="6" t="str">
        <f t="shared" si="20"/>
        <v>module=gkid</v>
      </c>
      <c r="G389" s="6" t="str">
        <f t="shared" si="21"/>
        <v>module=skid</v>
      </c>
    </row>
    <row r="390" spans="1:7" ht="30" customHeight="1">
      <c r="A390" s="3" t="s">
        <v>2951</v>
      </c>
      <c r="B390" s="3" t="s">
        <v>2</v>
      </c>
      <c r="C390" s="3" t="s">
        <v>11304</v>
      </c>
      <c r="D390" s="3" t="s">
        <v>15610</v>
      </c>
      <c r="E390" s="12" t="s">
        <v>18860</v>
      </c>
      <c r="F390" s="6" t="str">
        <f t="shared" si="20"/>
        <v>module=gkid</v>
      </c>
      <c r="G390" s="6" t="str">
        <f t="shared" si="21"/>
        <v>module=skid</v>
      </c>
    </row>
    <row r="391" spans="1:7" ht="30" customHeight="1">
      <c r="A391" s="3" t="s">
        <v>2951</v>
      </c>
      <c r="B391" s="3" t="s">
        <v>2</v>
      </c>
      <c r="C391" s="3" t="s">
        <v>11305</v>
      </c>
      <c r="D391" s="3" t="s">
        <v>15611</v>
      </c>
      <c r="E391" s="12" t="s">
        <v>18861</v>
      </c>
      <c r="F391" s="6" t="str">
        <f t="shared" si="20"/>
        <v>module=gkid</v>
      </c>
      <c r="G391" s="6" t="str">
        <f t="shared" si="21"/>
        <v>module=skid</v>
      </c>
    </row>
    <row r="392" spans="1:7" ht="30" customHeight="1">
      <c r="A392" s="3" t="s">
        <v>2951</v>
      </c>
      <c r="B392" s="3" t="s">
        <v>2</v>
      </c>
      <c r="C392" s="3" t="s">
        <v>11306</v>
      </c>
      <c r="D392" s="3" t="s">
        <v>15612</v>
      </c>
      <c r="E392" s="12" t="s">
        <v>18862</v>
      </c>
      <c r="F392" s="6" t="str">
        <f t="shared" si="20"/>
        <v>module=gkid</v>
      </c>
      <c r="G392" s="6" t="str">
        <f t="shared" si="21"/>
        <v>module=skid</v>
      </c>
    </row>
    <row r="393" spans="1:7" ht="30" customHeight="1">
      <c r="A393" s="3" t="s">
        <v>2951</v>
      </c>
      <c r="B393" s="3" t="s">
        <v>2</v>
      </c>
      <c r="C393" s="3" t="s">
        <v>11307</v>
      </c>
      <c r="D393" s="3" t="s">
        <v>15613</v>
      </c>
      <c r="E393" s="12" t="s">
        <v>18863</v>
      </c>
      <c r="F393" s="6" t="str">
        <f t="shared" si="20"/>
        <v>module=gkid</v>
      </c>
      <c r="G393" s="6" t="str">
        <f t="shared" si="21"/>
        <v>module=skid</v>
      </c>
    </row>
    <row r="394" spans="1:7" ht="30" customHeight="1">
      <c r="A394" s="3" t="s">
        <v>2951</v>
      </c>
      <c r="B394" s="3" t="s">
        <v>2</v>
      </c>
      <c r="C394" s="3" t="s">
        <v>11308</v>
      </c>
      <c r="D394" s="3" t="s">
        <v>15614</v>
      </c>
      <c r="E394" s="12" t="s">
        <v>18864</v>
      </c>
      <c r="F394" s="6" t="str">
        <f t="shared" si="20"/>
        <v>module=gkid</v>
      </c>
      <c r="G394" s="6" t="str">
        <f t="shared" si="21"/>
        <v>module=skid</v>
      </c>
    </row>
    <row r="395" spans="1:7" ht="30" customHeight="1">
      <c r="A395" s="3" t="s">
        <v>2951</v>
      </c>
      <c r="B395" s="3" t="s">
        <v>2</v>
      </c>
      <c r="C395" s="3" t="s">
        <v>11309</v>
      </c>
      <c r="D395" s="3" t="s">
        <v>15615</v>
      </c>
      <c r="E395" s="12" t="s">
        <v>18865</v>
      </c>
      <c r="F395" s="6" t="str">
        <f t="shared" si="20"/>
        <v>module=gkid</v>
      </c>
      <c r="G395" s="6" t="str">
        <f t="shared" si="21"/>
        <v>module=skid</v>
      </c>
    </row>
    <row r="396" spans="1:7" ht="30" customHeight="1">
      <c r="A396" s="3" t="s">
        <v>2951</v>
      </c>
      <c r="B396" s="3" t="s">
        <v>2</v>
      </c>
      <c r="C396" s="3" t="s">
        <v>11310</v>
      </c>
      <c r="D396" s="3" t="s">
        <v>15616</v>
      </c>
      <c r="E396" s="12" t="s">
        <v>18866</v>
      </c>
      <c r="F396" s="6" t="str">
        <f t="shared" si="20"/>
        <v>module=gkid</v>
      </c>
      <c r="G396" s="6" t="str">
        <f t="shared" si="21"/>
        <v>module=skid</v>
      </c>
    </row>
    <row r="397" spans="1:7" ht="30" customHeight="1">
      <c r="A397" s="3" t="s">
        <v>2951</v>
      </c>
      <c r="B397" s="3" t="s">
        <v>2</v>
      </c>
      <c r="C397" s="3" t="s">
        <v>11311</v>
      </c>
      <c r="D397" s="3" t="s">
        <v>15617</v>
      </c>
      <c r="E397" s="12" t="s">
        <v>18867</v>
      </c>
      <c r="F397" s="6" t="str">
        <f t="shared" si="20"/>
        <v>module=gkid</v>
      </c>
      <c r="G397" s="6" t="str">
        <f t="shared" si="21"/>
        <v>module=skid</v>
      </c>
    </row>
    <row r="398" spans="1:7" ht="30" customHeight="1">
      <c r="A398" s="3" t="s">
        <v>2951</v>
      </c>
      <c r="B398" s="3" t="s">
        <v>2</v>
      </c>
      <c r="C398" s="3" t="s">
        <v>11312</v>
      </c>
      <c r="D398" s="3" t="s">
        <v>15618</v>
      </c>
      <c r="E398" s="12" t="s">
        <v>18868</v>
      </c>
      <c r="F398" s="6" t="str">
        <f t="shared" si="20"/>
        <v>module=gkid</v>
      </c>
      <c r="G398" s="6" t="str">
        <f t="shared" si="21"/>
        <v>module=skid</v>
      </c>
    </row>
    <row r="399" spans="1:7" ht="30" customHeight="1">
      <c r="A399" s="3" t="s">
        <v>2951</v>
      </c>
      <c r="B399" s="3" t="s">
        <v>2</v>
      </c>
      <c r="C399" s="3" t="s">
        <v>11313</v>
      </c>
      <c r="D399" s="3" t="s">
        <v>15619</v>
      </c>
      <c r="E399" s="12" t="s">
        <v>18869</v>
      </c>
      <c r="F399" s="6" t="str">
        <f t="shared" si="20"/>
        <v>module=gkid</v>
      </c>
      <c r="G399" s="6" t="str">
        <f t="shared" si="21"/>
        <v>module=skid</v>
      </c>
    </row>
    <row r="400" spans="1:7" ht="30" customHeight="1">
      <c r="A400" s="3" t="s">
        <v>2951</v>
      </c>
      <c r="B400" s="3" t="s">
        <v>2</v>
      </c>
      <c r="C400" s="3" t="s">
        <v>11314</v>
      </c>
      <c r="D400" s="3" t="s">
        <v>15620</v>
      </c>
      <c r="E400" s="12" t="s">
        <v>18870</v>
      </c>
      <c r="F400" s="6" t="str">
        <f t="shared" si="20"/>
        <v>module=gkid</v>
      </c>
      <c r="G400" s="6" t="str">
        <f t="shared" si="21"/>
        <v>module=skid</v>
      </c>
    </row>
    <row r="401" spans="1:7" ht="30" customHeight="1">
      <c r="A401" s="3" t="s">
        <v>2951</v>
      </c>
      <c r="B401" s="3" t="s">
        <v>2</v>
      </c>
      <c r="C401" s="3" t="s">
        <v>11315</v>
      </c>
      <c r="D401" s="3" t="s">
        <v>15621</v>
      </c>
      <c r="E401" s="12" t="s">
        <v>18871</v>
      </c>
      <c r="F401" s="6" t="str">
        <f t="shared" si="20"/>
        <v>module=gkid</v>
      </c>
      <c r="G401" s="6" t="str">
        <f t="shared" si="21"/>
        <v>module=skid</v>
      </c>
    </row>
    <row r="402" spans="1:7" ht="30" customHeight="1">
      <c r="A402" s="3" t="s">
        <v>2951</v>
      </c>
      <c r="B402" s="3" t="s">
        <v>2</v>
      </c>
      <c r="C402" s="3" t="s">
        <v>11316</v>
      </c>
      <c r="D402" s="3" t="s">
        <v>15622</v>
      </c>
      <c r="E402" s="12" t="s">
        <v>18872</v>
      </c>
      <c r="F402" s="6" t="str">
        <f t="shared" si="20"/>
        <v>module=gkid</v>
      </c>
      <c r="G402" s="6" t="str">
        <f t="shared" si="21"/>
        <v>module=skid</v>
      </c>
    </row>
    <row r="403" spans="1:7" ht="30" customHeight="1">
      <c r="A403" s="3" t="s">
        <v>2951</v>
      </c>
      <c r="B403" s="3" t="s">
        <v>2</v>
      </c>
      <c r="C403" s="3" t="s">
        <v>11317</v>
      </c>
      <c r="D403" s="3" t="s">
        <v>15623</v>
      </c>
      <c r="E403" s="12" t="s">
        <v>18873</v>
      </c>
      <c r="F403" s="6" t="str">
        <f t="shared" si="20"/>
        <v>module=gkid</v>
      </c>
      <c r="G403" s="6" t="str">
        <f t="shared" si="21"/>
        <v>module=skid</v>
      </c>
    </row>
    <row r="404" spans="1:7" ht="30" customHeight="1">
      <c r="A404" s="3" t="s">
        <v>2951</v>
      </c>
      <c r="B404" s="3" t="s">
        <v>2</v>
      </c>
      <c r="C404" s="3" t="s">
        <v>11318</v>
      </c>
      <c r="D404" s="3" t="s">
        <v>15624</v>
      </c>
      <c r="E404" s="12" t="s">
        <v>18874</v>
      </c>
      <c r="F404" s="6" t="str">
        <f t="shared" si="20"/>
        <v>module=gkid</v>
      </c>
      <c r="G404" s="6" t="str">
        <f t="shared" si="21"/>
        <v>module=skid</v>
      </c>
    </row>
    <row r="405" spans="1:7" ht="30" customHeight="1">
      <c r="A405" s="3" t="s">
        <v>2951</v>
      </c>
      <c r="B405" s="3" t="s">
        <v>2</v>
      </c>
      <c r="C405" s="3" t="s">
        <v>11319</v>
      </c>
      <c r="D405" s="3" t="s">
        <v>15625</v>
      </c>
      <c r="E405" s="12" t="s">
        <v>18875</v>
      </c>
      <c r="F405" s="6" t="str">
        <f t="shared" si="20"/>
        <v>module=gkid</v>
      </c>
      <c r="G405" s="6" t="str">
        <f t="shared" si="21"/>
        <v>module=skid</v>
      </c>
    </row>
    <row r="406" spans="1:7" ht="30" customHeight="1">
      <c r="A406" s="3" t="s">
        <v>2951</v>
      </c>
      <c r="B406" s="3" t="s">
        <v>2</v>
      </c>
      <c r="C406" s="3" t="s">
        <v>11320</v>
      </c>
      <c r="D406" s="3" t="s">
        <v>15626</v>
      </c>
      <c r="E406" s="12" t="s">
        <v>18876</v>
      </c>
      <c r="F406" s="6" t="str">
        <f t="shared" si="20"/>
        <v>module=gkid</v>
      </c>
      <c r="G406" s="6" t="str">
        <f t="shared" si="21"/>
        <v>module=skid</v>
      </c>
    </row>
    <row r="407" spans="1:7" ht="30" customHeight="1">
      <c r="A407" s="3" t="s">
        <v>2951</v>
      </c>
      <c r="B407" s="3" t="s">
        <v>2</v>
      </c>
      <c r="C407" s="3" t="s">
        <v>11321</v>
      </c>
      <c r="D407" s="3" t="s">
        <v>15627</v>
      </c>
      <c r="E407" s="12" t="s">
        <v>18877</v>
      </c>
      <c r="F407" s="6" t="str">
        <f t="shared" si="20"/>
        <v>module=gkid</v>
      </c>
      <c r="G407" s="6" t="str">
        <f t="shared" si="21"/>
        <v>module=skid</v>
      </c>
    </row>
    <row r="408" spans="1:7" ht="30" customHeight="1">
      <c r="A408" s="3" t="s">
        <v>2951</v>
      </c>
      <c r="B408" s="3" t="s">
        <v>2</v>
      </c>
      <c r="C408" s="3" t="s">
        <v>11322</v>
      </c>
      <c r="D408" s="3" t="s">
        <v>15628</v>
      </c>
      <c r="E408" s="12" t="s">
        <v>18878</v>
      </c>
      <c r="F408" s="6" t="str">
        <f t="shared" si="20"/>
        <v>module=gkid</v>
      </c>
      <c r="G408" s="6" t="str">
        <f t="shared" si="21"/>
        <v>module=skid</v>
      </c>
    </row>
    <row r="409" spans="1:7" ht="30" customHeight="1">
      <c r="A409" s="3" t="s">
        <v>2951</v>
      </c>
      <c r="B409" s="3" t="s">
        <v>2</v>
      </c>
      <c r="C409" s="3" t="s">
        <v>11323</v>
      </c>
      <c r="D409" s="3" t="s">
        <v>15629</v>
      </c>
      <c r="E409" s="12" t="s">
        <v>18879</v>
      </c>
      <c r="F409" s="6" t="str">
        <f t="shared" si="20"/>
        <v>module=gkid</v>
      </c>
      <c r="G409" s="6" t="str">
        <f t="shared" si="21"/>
        <v>module=skid</v>
      </c>
    </row>
    <row r="410" spans="1:7" ht="30" customHeight="1">
      <c r="A410" s="3" t="s">
        <v>2951</v>
      </c>
      <c r="B410" s="3" t="s">
        <v>2</v>
      </c>
      <c r="C410" s="3" t="s">
        <v>11324</v>
      </c>
      <c r="D410" s="3" t="s">
        <v>15630</v>
      </c>
      <c r="E410" s="12" t="s">
        <v>18880</v>
      </c>
      <c r="F410" s="6" t="str">
        <f t="shared" si="20"/>
        <v>module=gkid</v>
      </c>
      <c r="G410" s="6" t="str">
        <f t="shared" si="21"/>
        <v>module=skid</v>
      </c>
    </row>
    <row r="411" spans="1:7" ht="30" customHeight="1">
      <c r="A411" s="3" t="s">
        <v>2951</v>
      </c>
      <c r="B411" s="3" t="s">
        <v>2</v>
      </c>
      <c r="C411" s="3" t="s">
        <v>11325</v>
      </c>
      <c r="D411" s="3" t="s">
        <v>15631</v>
      </c>
      <c r="E411" s="12" t="s">
        <v>18881</v>
      </c>
      <c r="F411" s="6" t="str">
        <f t="shared" si="20"/>
        <v>module=gkid</v>
      </c>
      <c r="G411" s="6" t="str">
        <f t="shared" si="21"/>
        <v>module=skid</v>
      </c>
    </row>
    <row r="412" spans="1:7" ht="30" customHeight="1">
      <c r="A412" s="3" t="s">
        <v>2951</v>
      </c>
      <c r="B412" s="3" t="s">
        <v>2</v>
      </c>
      <c r="C412" s="3" t="s">
        <v>11326</v>
      </c>
      <c r="D412" s="3" t="s">
        <v>15632</v>
      </c>
      <c r="E412" s="12" t="s">
        <v>18882</v>
      </c>
      <c r="F412" s="6" t="str">
        <f t="shared" si="20"/>
        <v>module=gkid</v>
      </c>
      <c r="G412" s="6" t="str">
        <f t="shared" si="21"/>
        <v>module=skid</v>
      </c>
    </row>
    <row r="413" spans="1:7" ht="30" customHeight="1">
      <c r="A413" s="3" t="s">
        <v>2951</v>
      </c>
      <c r="B413" s="3" t="s">
        <v>2</v>
      </c>
      <c r="C413" s="3" t="s">
        <v>11327</v>
      </c>
      <c r="D413" s="3" t="s">
        <v>15633</v>
      </c>
      <c r="E413" s="12" t="s">
        <v>18883</v>
      </c>
      <c r="F413" s="6" t="str">
        <f t="shared" si="20"/>
        <v>module=gkid</v>
      </c>
      <c r="G413" s="6" t="str">
        <f t="shared" si="21"/>
        <v>module=skid</v>
      </c>
    </row>
    <row r="414" spans="1:7" ht="30" customHeight="1">
      <c r="A414" s="3" t="s">
        <v>2951</v>
      </c>
      <c r="B414" s="3" t="s">
        <v>2</v>
      </c>
      <c r="C414" s="3" t="s">
        <v>11328</v>
      </c>
      <c r="D414" s="3" t="s">
        <v>15634</v>
      </c>
      <c r="E414" s="12" t="s">
        <v>18884</v>
      </c>
      <c r="F414" s="6" t="str">
        <f t="shared" si="20"/>
        <v>module=gkid</v>
      </c>
      <c r="G414" s="6" t="str">
        <f t="shared" si="21"/>
        <v>module=skid</v>
      </c>
    </row>
    <row r="415" spans="1:7" ht="30" customHeight="1">
      <c r="A415" s="3" t="s">
        <v>2951</v>
      </c>
      <c r="B415" s="3" t="s">
        <v>2</v>
      </c>
      <c r="C415" s="3" t="s">
        <v>11329</v>
      </c>
      <c r="D415" s="3" t="s">
        <v>15635</v>
      </c>
      <c r="E415" s="12" t="s">
        <v>18885</v>
      </c>
      <c r="F415" s="6" t="str">
        <f t="shared" si="20"/>
        <v>module=gkid</v>
      </c>
      <c r="G415" s="6" t="str">
        <f t="shared" si="21"/>
        <v>module=skid</v>
      </c>
    </row>
    <row r="416" spans="1:7" ht="30" customHeight="1">
      <c r="A416" s="3" t="s">
        <v>2951</v>
      </c>
      <c r="B416" s="3" t="s">
        <v>2</v>
      </c>
      <c r="C416" s="3" t="s">
        <v>11330</v>
      </c>
      <c r="D416" s="3" t="s">
        <v>15636</v>
      </c>
      <c r="E416" s="12" t="s">
        <v>18886</v>
      </c>
      <c r="F416" s="6" t="str">
        <f t="shared" si="20"/>
        <v>module=gkid</v>
      </c>
      <c r="G416" s="6" t="str">
        <f t="shared" si="21"/>
        <v>module=skid</v>
      </c>
    </row>
    <row r="417" spans="1:7" ht="30" customHeight="1">
      <c r="A417" s="3" t="s">
        <v>2951</v>
      </c>
      <c r="B417" s="3" t="s">
        <v>2</v>
      </c>
      <c r="C417" s="3" t="s">
        <v>11331</v>
      </c>
      <c r="D417" s="3" t="s">
        <v>15637</v>
      </c>
      <c r="E417" s="12" t="s">
        <v>18887</v>
      </c>
      <c r="F417" s="6" t="str">
        <f t="shared" si="20"/>
        <v>module=gkid</v>
      </c>
      <c r="G417" s="6" t="str">
        <f t="shared" si="21"/>
        <v>module=skid</v>
      </c>
    </row>
    <row r="418" spans="1:7" ht="30" customHeight="1">
      <c r="A418" s="3" t="s">
        <v>2951</v>
      </c>
      <c r="B418" s="3" t="s">
        <v>2</v>
      </c>
      <c r="C418" s="3" t="s">
        <v>11332</v>
      </c>
      <c r="D418" s="3" t="s">
        <v>15638</v>
      </c>
      <c r="E418" s="12" t="s">
        <v>18888</v>
      </c>
      <c r="F418" s="6" t="str">
        <f t="shared" si="20"/>
        <v>module=gkid</v>
      </c>
      <c r="G418" s="6" t="str">
        <f t="shared" si="21"/>
        <v>module=skid</v>
      </c>
    </row>
    <row r="419" spans="1:7" ht="30" customHeight="1">
      <c r="A419" s="3" t="s">
        <v>2951</v>
      </c>
      <c r="B419" s="3" t="s">
        <v>2</v>
      </c>
      <c r="C419" s="3" t="s">
        <v>11333</v>
      </c>
      <c r="D419" s="3" t="s">
        <v>15639</v>
      </c>
      <c r="E419" s="12" t="s">
        <v>18889</v>
      </c>
      <c r="F419" s="6" t="str">
        <f t="shared" si="20"/>
        <v>module=gkid</v>
      </c>
      <c r="G419" s="6" t="str">
        <f t="shared" si="21"/>
        <v>module=skid</v>
      </c>
    </row>
    <row r="420" spans="1:7" ht="30" customHeight="1">
      <c r="A420" s="3" t="s">
        <v>2951</v>
      </c>
      <c r="B420" s="3" t="s">
        <v>2</v>
      </c>
      <c r="C420" s="3" t="s">
        <v>11334</v>
      </c>
      <c r="D420" s="3" t="s">
        <v>15640</v>
      </c>
      <c r="E420" s="12" t="s">
        <v>18890</v>
      </c>
      <c r="F420" s="6" t="str">
        <f t="shared" si="20"/>
        <v>module=gkid</v>
      </c>
      <c r="G420" s="6" t="str">
        <f t="shared" si="21"/>
        <v>module=skid</v>
      </c>
    </row>
    <row r="421" spans="1:7" ht="30" customHeight="1">
      <c r="A421" s="3" t="s">
        <v>2951</v>
      </c>
      <c r="B421" s="3" t="s">
        <v>2</v>
      </c>
      <c r="C421" s="3" t="s">
        <v>11335</v>
      </c>
      <c r="D421" s="3" t="s">
        <v>15641</v>
      </c>
      <c r="E421" s="12" t="s">
        <v>18891</v>
      </c>
      <c r="F421" s="6" t="str">
        <f t="shared" si="20"/>
        <v>module=gkid</v>
      </c>
      <c r="G421" s="6" t="str">
        <f t="shared" si="21"/>
        <v>module=skid</v>
      </c>
    </row>
    <row r="422" spans="1:7" ht="30" customHeight="1">
      <c r="A422" s="3" t="s">
        <v>2951</v>
      </c>
      <c r="B422" s="3" t="s">
        <v>2</v>
      </c>
      <c r="C422" s="3" t="s">
        <v>11336</v>
      </c>
      <c r="D422" s="3" t="s">
        <v>15642</v>
      </c>
      <c r="E422" s="12" t="s">
        <v>18892</v>
      </c>
      <c r="F422" s="6" t="str">
        <f t="shared" si="20"/>
        <v>module=gkid</v>
      </c>
      <c r="G422" s="6" t="str">
        <f t="shared" si="21"/>
        <v>module=skid</v>
      </c>
    </row>
    <row r="423" spans="1:7" ht="30" customHeight="1">
      <c r="A423" s="3" t="s">
        <v>2951</v>
      </c>
      <c r="B423" s="3" t="s">
        <v>2</v>
      </c>
      <c r="C423" s="3" t="s">
        <v>11337</v>
      </c>
      <c r="D423" s="3" t="s">
        <v>15643</v>
      </c>
      <c r="E423" s="12" t="s">
        <v>18893</v>
      </c>
      <c r="F423" s="6" t="str">
        <f t="shared" si="20"/>
        <v>module=gkid</v>
      </c>
      <c r="G423" s="6" t="str">
        <f t="shared" si="21"/>
        <v>module=skid</v>
      </c>
    </row>
    <row r="424" spans="1:7" ht="30" customHeight="1">
      <c r="A424" s="3" t="s">
        <v>2951</v>
      </c>
      <c r="B424" s="3" t="s">
        <v>2</v>
      </c>
      <c r="C424" s="3" t="s">
        <v>11338</v>
      </c>
      <c r="D424" s="3" t="s">
        <v>15644</v>
      </c>
      <c r="E424" s="12" t="s">
        <v>18894</v>
      </c>
      <c r="F424" s="6" t="str">
        <f t="shared" si="20"/>
        <v>module=gkid</v>
      </c>
      <c r="G424" s="6" t="str">
        <f t="shared" si="21"/>
        <v>module=skid</v>
      </c>
    </row>
    <row r="425" spans="1:7" ht="30" customHeight="1">
      <c r="A425" s="3" t="s">
        <v>2951</v>
      </c>
      <c r="B425" s="3" t="s">
        <v>2</v>
      </c>
      <c r="C425" s="3" t="s">
        <v>11339</v>
      </c>
      <c r="D425" s="3" t="s">
        <v>15645</v>
      </c>
      <c r="E425" s="12" t="s">
        <v>18895</v>
      </c>
      <c r="F425" s="6" t="str">
        <f t="shared" si="20"/>
        <v>module=gkid</v>
      </c>
      <c r="G425" s="6" t="str">
        <f t="shared" si="21"/>
        <v>module=skid</v>
      </c>
    </row>
    <row r="426" spans="1:7" ht="30" customHeight="1">
      <c r="A426" s="3" t="s">
        <v>2951</v>
      </c>
      <c r="B426" s="3" t="s">
        <v>2</v>
      </c>
      <c r="C426" s="3" t="s">
        <v>11340</v>
      </c>
      <c r="D426" s="3" t="s">
        <v>15646</v>
      </c>
      <c r="E426" s="12" t="s">
        <v>18896</v>
      </c>
      <c r="F426" s="6" t="str">
        <f t="shared" si="20"/>
        <v>module=gkid</v>
      </c>
      <c r="G426" s="6" t="str">
        <f t="shared" si="21"/>
        <v>module=skid</v>
      </c>
    </row>
    <row r="427" spans="1:7" ht="30" customHeight="1">
      <c r="A427" s="3" t="s">
        <v>2951</v>
      </c>
      <c r="B427" s="3" t="s">
        <v>2</v>
      </c>
      <c r="C427" s="3" t="s">
        <v>11341</v>
      </c>
      <c r="D427" s="3" t="s">
        <v>15647</v>
      </c>
      <c r="E427" s="12" t="s">
        <v>18897</v>
      </c>
      <c r="F427" s="6" t="str">
        <f t="shared" si="20"/>
        <v>module=gkid</v>
      </c>
      <c r="G427" s="6" t="str">
        <f t="shared" si="21"/>
        <v>module=skid</v>
      </c>
    </row>
    <row r="428" spans="1:7" ht="30" customHeight="1">
      <c r="A428" s="3" t="s">
        <v>2951</v>
      </c>
      <c r="B428" s="3" t="s">
        <v>2</v>
      </c>
      <c r="C428" s="3" t="s">
        <v>11342</v>
      </c>
      <c r="D428" s="3" t="s">
        <v>15648</v>
      </c>
      <c r="E428" s="12" t="s">
        <v>18898</v>
      </c>
      <c r="F428" s="6" t="str">
        <f t="shared" si="20"/>
        <v>module=gkid</v>
      </c>
      <c r="G428" s="6" t="str">
        <f t="shared" si="21"/>
        <v>module=skid</v>
      </c>
    </row>
    <row r="429" spans="1:7" ht="30" customHeight="1">
      <c r="A429" s="3" t="s">
        <v>2951</v>
      </c>
      <c r="B429" s="3" t="s">
        <v>2</v>
      </c>
      <c r="C429" s="3" t="s">
        <v>11343</v>
      </c>
      <c r="D429" s="3" t="s">
        <v>15649</v>
      </c>
      <c r="E429" s="12" t="s">
        <v>18899</v>
      </c>
      <c r="F429" s="6" t="str">
        <f t="shared" si="20"/>
        <v>module=gkid</v>
      </c>
      <c r="G429" s="6" t="str">
        <f t="shared" si="21"/>
        <v>module=skid</v>
      </c>
    </row>
    <row r="430" spans="1:7" ht="30" customHeight="1">
      <c r="A430" s="3" t="s">
        <v>2951</v>
      </c>
      <c r="B430" s="3" t="s">
        <v>2</v>
      </c>
      <c r="C430" s="3" t="s">
        <v>11344</v>
      </c>
      <c r="D430" s="3" t="s">
        <v>15650</v>
      </c>
      <c r="E430" s="12" t="s">
        <v>18900</v>
      </c>
      <c r="F430" s="6" t="str">
        <f t="shared" si="20"/>
        <v>module=gkid</v>
      </c>
      <c r="G430" s="6" t="str">
        <f t="shared" si="21"/>
        <v>module=skid</v>
      </c>
    </row>
    <row r="431" spans="1:7" ht="30" customHeight="1">
      <c r="A431" s="3" t="s">
        <v>2951</v>
      </c>
      <c r="B431" s="3" t="s">
        <v>2</v>
      </c>
      <c r="C431" s="3" t="s">
        <v>11345</v>
      </c>
      <c r="D431" s="3" t="s">
        <v>15651</v>
      </c>
      <c r="E431" s="12" t="s">
        <v>18901</v>
      </c>
      <c r="F431" s="6" t="str">
        <f t="shared" si="20"/>
        <v>module=gkid</v>
      </c>
      <c r="G431" s="6" t="str">
        <f t="shared" si="21"/>
        <v>module=skid</v>
      </c>
    </row>
    <row r="432" spans="1:7" ht="30" customHeight="1">
      <c r="A432" s="3" t="s">
        <v>2951</v>
      </c>
      <c r="B432" s="3" t="s">
        <v>2</v>
      </c>
      <c r="C432" s="3" t="s">
        <v>11346</v>
      </c>
      <c r="D432" s="3" t="s">
        <v>15652</v>
      </c>
      <c r="E432" s="12" t="s">
        <v>18902</v>
      </c>
      <c r="F432" s="6" t="str">
        <f t="shared" si="20"/>
        <v>module=gkid</v>
      </c>
      <c r="G432" s="6" t="str">
        <f t="shared" si="21"/>
        <v>module=skid</v>
      </c>
    </row>
    <row r="433" spans="1:7" ht="30" customHeight="1">
      <c r="A433" s="3" t="s">
        <v>2951</v>
      </c>
      <c r="B433" s="3" t="s">
        <v>2</v>
      </c>
      <c r="C433" s="3" t="s">
        <v>11347</v>
      </c>
      <c r="D433" s="3" t="s">
        <v>15653</v>
      </c>
      <c r="E433" s="12" t="s">
        <v>18903</v>
      </c>
      <c r="F433" s="6" t="str">
        <f t="shared" si="20"/>
        <v>module=gkid</v>
      </c>
      <c r="G433" s="6" t="str">
        <f t="shared" si="21"/>
        <v>module=skid</v>
      </c>
    </row>
    <row r="434" spans="1:7" ht="30" customHeight="1">
      <c r="A434" s="3" t="s">
        <v>2951</v>
      </c>
      <c r="B434" s="3" t="s">
        <v>2</v>
      </c>
      <c r="C434" s="3" t="s">
        <v>11348</v>
      </c>
      <c r="D434" s="3" t="s">
        <v>15654</v>
      </c>
      <c r="E434" s="12" t="s">
        <v>18904</v>
      </c>
      <c r="F434" s="6" t="str">
        <f t="shared" si="20"/>
        <v>module=gkid</v>
      </c>
      <c r="G434" s="6" t="str">
        <f t="shared" si="21"/>
        <v>module=skid</v>
      </c>
    </row>
    <row r="435" spans="1:7" ht="30" customHeight="1">
      <c r="A435" s="3" t="s">
        <v>2951</v>
      </c>
      <c r="B435" s="3" t="s">
        <v>2</v>
      </c>
      <c r="C435" s="3" t="s">
        <v>11349</v>
      </c>
      <c r="D435" s="3" t="s">
        <v>15655</v>
      </c>
      <c r="E435" s="12" t="s">
        <v>18905</v>
      </c>
      <c r="F435" s="6" t="str">
        <f t="shared" si="20"/>
        <v>module=gkid</v>
      </c>
      <c r="G435" s="6" t="str">
        <f t="shared" si="21"/>
        <v>module=skid</v>
      </c>
    </row>
    <row r="436" spans="1:7" ht="30" customHeight="1">
      <c r="A436" s="3" t="s">
        <v>2951</v>
      </c>
      <c r="B436" s="3" t="s">
        <v>2</v>
      </c>
      <c r="C436" s="3" t="s">
        <v>11350</v>
      </c>
      <c r="D436" s="3" t="s">
        <v>15656</v>
      </c>
      <c r="E436" s="12" t="s">
        <v>18906</v>
      </c>
      <c r="F436" s="6" t="str">
        <f t="shared" ref="F436:F499" si="22">HYPERLINK("http://www.ssc.wisc.edu/wlsresearch/documentation/waves/?wave=grad2k&amp;module=gkid","module=gkid")</f>
        <v>module=gkid</v>
      </c>
      <c r="G436" s="6" t="str">
        <f t="shared" ref="G436:G490" si="23">HYPERLINK("http://www.ssc.wisc.edu/wlsresearch/documentation/waves/?wave=sib2k&amp;module=skid","module=skid")</f>
        <v>module=skid</v>
      </c>
    </row>
    <row r="437" spans="1:7" ht="30" customHeight="1">
      <c r="A437" s="3" t="s">
        <v>2951</v>
      </c>
      <c r="B437" s="3" t="s">
        <v>2</v>
      </c>
      <c r="C437" s="3" t="s">
        <v>11351</v>
      </c>
      <c r="D437" s="3" t="s">
        <v>15657</v>
      </c>
      <c r="E437" s="12" t="s">
        <v>18907</v>
      </c>
      <c r="F437" s="6" t="str">
        <f t="shared" si="22"/>
        <v>module=gkid</v>
      </c>
      <c r="G437" s="6" t="str">
        <f t="shared" si="23"/>
        <v>module=skid</v>
      </c>
    </row>
    <row r="438" spans="1:7" ht="30" customHeight="1">
      <c r="A438" s="3" t="s">
        <v>2951</v>
      </c>
      <c r="B438" s="3" t="s">
        <v>2</v>
      </c>
      <c r="C438" s="3" t="s">
        <v>11352</v>
      </c>
      <c r="D438" s="3" t="s">
        <v>15658</v>
      </c>
      <c r="E438" s="12" t="s">
        <v>18908</v>
      </c>
      <c r="F438" s="6" t="str">
        <f t="shared" si="22"/>
        <v>module=gkid</v>
      </c>
      <c r="G438" s="6" t="str">
        <f t="shared" si="23"/>
        <v>module=skid</v>
      </c>
    </row>
    <row r="439" spans="1:7" ht="30" customHeight="1">
      <c r="A439" s="3" t="s">
        <v>2951</v>
      </c>
      <c r="B439" s="3" t="s">
        <v>2</v>
      </c>
      <c r="C439" s="3" t="s">
        <v>11353</v>
      </c>
      <c r="D439" s="3" t="s">
        <v>15659</v>
      </c>
      <c r="E439" s="12" t="s">
        <v>18909</v>
      </c>
      <c r="F439" s="6" t="str">
        <f t="shared" si="22"/>
        <v>module=gkid</v>
      </c>
      <c r="G439" s="6" t="str">
        <f t="shared" si="23"/>
        <v>module=skid</v>
      </c>
    </row>
    <row r="440" spans="1:7" ht="30" customHeight="1">
      <c r="A440" s="3" t="s">
        <v>2951</v>
      </c>
      <c r="B440" s="3" t="s">
        <v>2</v>
      </c>
      <c r="C440" s="3" t="s">
        <v>11354</v>
      </c>
      <c r="D440" s="3" t="s">
        <v>15660</v>
      </c>
      <c r="E440" s="12" t="s">
        <v>18910</v>
      </c>
      <c r="F440" s="6" t="str">
        <f t="shared" si="22"/>
        <v>module=gkid</v>
      </c>
      <c r="G440" s="6" t="str">
        <f t="shared" si="23"/>
        <v>module=skid</v>
      </c>
    </row>
    <row r="441" spans="1:7" ht="30" customHeight="1">
      <c r="A441" s="3" t="s">
        <v>2951</v>
      </c>
      <c r="B441" s="3" t="s">
        <v>2</v>
      </c>
      <c r="C441" s="3" t="s">
        <v>11355</v>
      </c>
      <c r="D441" s="3" t="s">
        <v>15661</v>
      </c>
      <c r="E441" s="12" t="s">
        <v>18911</v>
      </c>
      <c r="F441" s="6" t="str">
        <f t="shared" si="22"/>
        <v>module=gkid</v>
      </c>
      <c r="G441" s="6" t="str">
        <f t="shared" si="23"/>
        <v>module=skid</v>
      </c>
    </row>
    <row r="442" spans="1:7" ht="30" customHeight="1">
      <c r="A442" s="3" t="s">
        <v>2951</v>
      </c>
      <c r="B442" s="3" t="s">
        <v>2</v>
      </c>
      <c r="C442" s="3" t="s">
        <v>11356</v>
      </c>
      <c r="D442" s="3" t="s">
        <v>15662</v>
      </c>
      <c r="E442" s="12" t="s">
        <v>18912</v>
      </c>
      <c r="F442" s="6" t="str">
        <f t="shared" si="22"/>
        <v>module=gkid</v>
      </c>
      <c r="G442" s="6" t="str">
        <f t="shared" si="23"/>
        <v>module=skid</v>
      </c>
    </row>
    <row r="443" spans="1:7" ht="30" customHeight="1">
      <c r="A443" s="3" t="s">
        <v>2951</v>
      </c>
      <c r="B443" s="3" t="s">
        <v>2</v>
      </c>
      <c r="C443" s="3" t="s">
        <v>11357</v>
      </c>
      <c r="D443" s="3" t="s">
        <v>15663</v>
      </c>
      <c r="E443" s="12" t="s">
        <v>18913</v>
      </c>
      <c r="F443" s="6" t="str">
        <f t="shared" si="22"/>
        <v>module=gkid</v>
      </c>
      <c r="G443" s="6" t="str">
        <f t="shared" si="23"/>
        <v>module=skid</v>
      </c>
    </row>
    <row r="444" spans="1:7" ht="30" customHeight="1">
      <c r="A444" s="3" t="s">
        <v>2951</v>
      </c>
      <c r="B444" s="3" t="s">
        <v>2</v>
      </c>
      <c r="C444" s="3" t="s">
        <v>11358</v>
      </c>
      <c r="D444" s="3" t="s">
        <v>15664</v>
      </c>
      <c r="E444" s="12" t="s">
        <v>18914</v>
      </c>
      <c r="F444" s="6" t="str">
        <f t="shared" si="22"/>
        <v>module=gkid</v>
      </c>
      <c r="G444" s="6" t="str">
        <f t="shared" si="23"/>
        <v>module=skid</v>
      </c>
    </row>
    <row r="445" spans="1:7" ht="30" customHeight="1">
      <c r="A445" s="3" t="s">
        <v>2951</v>
      </c>
      <c r="B445" s="3" t="s">
        <v>2</v>
      </c>
      <c r="C445" s="3" t="s">
        <v>11359</v>
      </c>
      <c r="D445" s="3" t="s">
        <v>15665</v>
      </c>
      <c r="E445" s="12" t="s">
        <v>18915</v>
      </c>
      <c r="F445" s="6" t="str">
        <f t="shared" si="22"/>
        <v>module=gkid</v>
      </c>
      <c r="G445" s="6" t="str">
        <f t="shared" si="23"/>
        <v>module=skid</v>
      </c>
    </row>
    <row r="446" spans="1:7" ht="30" customHeight="1">
      <c r="A446" s="3" t="s">
        <v>2951</v>
      </c>
      <c r="B446" s="3" t="s">
        <v>2</v>
      </c>
      <c r="C446" s="3" t="s">
        <v>11360</v>
      </c>
      <c r="D446" s="3" t="s">
        <v>15666</v>
      </c>
      <c r="E446" s="12" t="s">
        <v>18916</v>
      </c>
      <c r="F446" s="6" t="str">
        <f t="shared" si="22"/>
        <v>module=gkid</v>
      </c>
      <c r="G446" s="6" t="str">
        <f t="shared" si="23"/>
        <v>module=skid</v>
      </c>
    </row>
    <row r="447" spans="1:7" ht="30" customHeight="1">
      <c r="A447" s="3" t="s">
        <v>2951</v>
      </c>
      <c r="B447" s="3" t="s">
        <v>2</v>
      </c>
      <c r="C447" s="3" t="s">
        <v>11361</v>
      </c>
      <c r="D447" s="3" t="s">
        <v>15667</v>
      </c>
      <c r="E447" s="12" t="s">
        <v>18917</v>
      </c>
      <c r="F447" s="6" t="str">
        <f t="shared" si="22"/>
        <v>module=gkid</v>
      </c>
      <c r="G447" s="6" t="str">
        <f t="shared" si="23"/>
        <v>module=skid</v>
      </c>
    </row>
    <row r="448" spans="1:7" ht="30" customHeight="1">
      <c r="A448" s="3" t="s">
        <v>2951</v>
      </c>
      <c r="B448" s="3" t="s">
        <v>2</v>
      </c>
      <c r="C448" s="3" t="s">
        <v>11362</v>
      </c>
      <c r="D448" s="3" t="s">
        <v>15668</v>
      </c>
      <c r="E448" s="12" t="s">
        <v>18918</v>
      </c>
      <c r="F448" s="6" t="str">
        <f t="shared" si="22"/>
        <v>module=gkid</v>
      </c>
      <c r="G448" s="6" t="str">
        <f t="shared" si="23"/>
        <v>module=skid</v>
      </c>
    </row>
    <row r="449" spans="1:7" ht="30" customHeight="1">
      <c r="A449" s="3" t="s">
        <v>2951</v>
      </c>
      <c r="B449" s="3" t="s">
        <v>2</v>
      </c>
      <c r="C449" s="3" t="s">
        <v>11363</v>
      </c>
      <c r="D449" s="3" t="s">
        <v>15669</v>
      </c>
      <c r="E449" s="12" t="s">
        <v>18919</v>
      </c>
      <c r="F449" s="6" t="str">
        <f t="shared" si="22"/>
        <v>module=gkid</v>
      </c>
      <c r="G449" s="6" t="str">
        <f t="shared" si="23"/>
        <v>module=skid</v>
      </c>
    </row>
    <row r="450" spans="1:7" ht="30" customHeight="1">
      <c r="A450" s="3" t="s">
        <v>2951</v>
      </c>
      <c r="B450" s="3" t="s">
        <v>2</v>
      </c>
      <c r="C450" s="3" t="s">
        <v>11364</v>
      </c>
      <c r="D450" s="3" t="s">
        <v>15670</v>
      </c>
      <c r="E450" s="12" t="s">
        <v>18920</v>
      </c>
      <c r="F450" s="6" t="str">
        <f t="shared" si="22"/>
        <v>module=gkid</v>
      </c>
      <c r="G450" s="6" t="str">
        <f t="shared" si="23"/>
        <v>module=skid</v>
      </c>
    </row>
    <row r="451" spans="1:7" ht="30" customHeight="1">
      <c r="A451" s="3" t="s">
        <v>2951</v>
      </c>
      <c r="B451" s="3" t="s">
        <v>2</v>
      </c>
      <c r="C451" s="3" t="s">
        <v>11365</v>
      </c>
      <c r="D451" s="3" t="s">
        <v>15671</v>
      </c>
      <c r="E451" s="12" t="s">
        <v>18921</v>
      </c>
      <c r="F451" s="6" t="str">
        <f t="shared" si="22"/>
        <v>module=gkid</v>
      </c>
      <c r="G451" s="6" t="str">
        <f t="shared" si="23"/>
        <v>module=skid</v>
      </c>
    </row>
    <row r="452" spans="1:7" ht="30" customHeight="1">
      <c r="A452" s="3" t="s">
        <v>2951</v>
      </c>
      <c r="B452" s="3" t="s">
        <v>2</v>
      </c>
      <c r="C452" s="3" t="s">
        <v>11366</v>
      </c>
      <c r="D452" s="3" t="s">
        <v>15672</v>
      </c>
      <c r="E452" s="12" t="s">
        <v>18922</v>
      </c>
      <c r="F452" s="6" t="str">
        <f t="shared" si="22"/>
        <v>module=gkid</v>
      </c>
      <c r="G452" s="6" t="str">
        <f t="shared" si="23"/>
        <v>module=skid</v>
      </c>
    </row>
    <row r="453" spans="1:7" ht="30" customHeight="1">
      <c r="A453" s="3" t="s">
        <v>2951</v>
      </c>
      <c r="B453" s="3" t="s">
        <v>2</v>
      </c>
      <c r="C453" s="3" t="s">
        <v>11367</v>
      </c>
      <c r="D453" s="3" t="s">
        <v>15673</v>
      </c>
      <c r="E453" s="12" t="s">
        <v>18923</v>
      </c>
      <c r="F453" s="6" t="str">
        <f t="shared" si="22"/>
        <v>module=gkid</v>
      </c>
      <c r="G453" s="6" t="str">
        <f t="shared" si="23"/>
        <v>module=skid</v>
      </c>
    </row>
    <row r="454" spans="1:7" ht="30" customHeight="1">
      <c r="A454" s="3" t="s">
        <v>2951</v>
      </c>
      <c r="B454" s="3" t="s">
        <v>2</v>
      </c>
      <c r="C454" s="3" t="s">
        <v>11368</v>
      </c>
      <c r="D454" s="3" t="s">
        <v>15674</v>
      </c>
      <c r="E454" s="12" t="s">
        <v>18924</v>
      </c>
      <c r="F454" s="6" t="str">
        <f t="shared" si="22"/>
        <v>module=gkid</v>
      </c>
      <c r="G454" s="6" t="str">
        <f t="shared" si="23"/>
        <v>module=skid</v>
      </c>
    </row>
    <row r="455" spans="1:7" ht="30" customHeight="1">
      <c r="A455" s="3" t="s">
        <v>2951</v>
      </c>
      <c r="B455" s="3" t="s">
        <v>2</v>
      </c>
      <c r="C455" s="3" t="s">
        <v>11369</v>
      </c>
      <c r="D455" s="3" t="s">
        <v>15675</v>
      </c>
      <c r="E455" s="12" t="s">
        <v>18925</v>
      </c>
      <c r="F455" s="6" t="str">
        <f t="shared" si="22"/>
        <v>module=gkid</v>
      </c>
      <c r="G455" s="6" t="str">
        <f t="shared" si="23"/>
        <v>module=skid</v>
      </c>
    </row>
    <row r="456" spans="1:7" ht="30" customHeight="1">
      <c r="A456" s="3" t="s">
        <v>2951</v>
      </c>
      <c r="B456" s="3" t="s">
        <v>2</v>
      </c>
      <c r="C456" s="3" t="s">
        <v>11370</v>
      </c>
      <c r="D456" s="3" t="s">
        <v>15676</v>
      </c>
      <c r="E456" s="12" t="s">
        <v>18926</v>
      </c>
      <c r="F456" s="6" t="str">
        <f t="shared" si="22"/>
        <v>module=gkid</v>
      </c>
      <c r="G456" s="6" t="str">
        <f t="shared" si="23"/>
        <v>module=skid</v>
      </c>
    </row>
    <row r="457" spans="1:7" ht="30" customHeight="1">
      <c r="A457" s="3" t="s">
        <v>2951</v>
      </c>
      <c r="B457" s="3" t="s">
        <v>2</v>
      </c>
      <c r="C457" s="3" t="s">
        <v>11371</v>
      </c>
      <c r="D457" s="3" t="s">
        <v>15677</v>
      </c>
      <c r="E457" s="12" t="s">
        <v>18927</v>
      </c>
      <c r="F457" s="6" t="str">
        <f t="shared" si="22"/>
        <v>module=gkid</v>
      </c>
      <c r="G457" s="6" t="str">
        <f t="shared" si="23"/>
        <v>module=skid</v>
      </c>
    </row>
    <row r="458" spans="1:7" ht="30" customHeight="1">
      <c r="A458" s="3" t="s">
        <v>2951</v>
      </c>
      <c r="B458" s="3" t="s">
        <v>2</v>
      </c>
      <c r="C458" s="3" t="s">
        <v>11372</v>
      </c>
      <c r="D458" s="3" t="s">
        <v>15678</v>
      </c>
      <c r="E458" s="12" t="s">
        <v>18928</v>
      </c>
      <c r="F458" s="6" t="str">
        <f t="shared" si="22"/>
        <v>module=gkid</v>
      </c>
      <c r="G458" s="6" t="str">
        <f t="shared" si="23"/>
        <v>module=skid</v>
      </c>
    </row>
    <row r="459" spans="1:7" ht="30" customHeight="1">
      <c r="A459" s="3" t="s">
        <v>2951</v>
      </c>
      <c r="B459" s="3" t="s">
        <v>2</v>
      </c>
      <c r="C459" s="3" t="s">
        <v>11373</v>
      </c>
      <c r="D459" s="3" t="s">
        <v>15679</v>
      </c>
      <c r="E459" s="12" t="s">
        <v>18929</v>
      </c>
      <c r="F459" s="6" t="str">
        <f t="shared" si="22"/>
        <v>module=gkid</v>
      </c>
      <c r="G459" s="6" t="str">
        <f t="shared" si="23"/>
        <v>module=skid</v>
      </c>
    </row>
    <row r="460" spans="1:7" ht="30" customHeight="1">
      <c r="A460" s="3" t="s">
        <v>2951</v>
      </c>
      <c r="B460" s="3" t="s">
        <v>2</v>
      </c>
      <c r="C460" s="3" t="s">
        <v>11374</v>
      </c>
      <c r="D460" s="3" t="s">
        <v>15680</v>
      </c>
      <c r="E460" s="12" t="s">
        <v>18930</v>
      </c>
      <c r="F460" s="6" t="str">
        <f t="shared" si="22"/>
        <v>module=gkid</v>
      </c>
      <c r="G460" s="6" t="str">
        <f t="shared" si="23"/>
        <v>module=skid</v>
      </c>
    </row>
    <row r="461" spans="1:7" ht="30" customHeight="1">
      <c r="A461" s="3" t="s">
        <v>2951</v>
      </c>
      <c r="B461" s="3" t="s">
        <v>2</v>
      </c>
      <c r="C461" s="3" t="s">
        <v>11375</v>
      </c>
      <c r="D461" s="3" t="s">
        <v>15681</v>
      </c>
      <c r="E461" s="12" t="s">
        <v>18931</v>
      </c>
      <c r="F461" s="6" t="str">
        <f t="shared" si="22"/>
        <v>module=gkid</v>
      </c>
      <c r="G461" s="6" t="str">
        <f t="shared" si="23"/>
        <v>module=skid</v>
      </c>
    </row>
    <row r="462" spans="1:7" ht="30" customHeight="1">
      <c r="A462" s="3" t="s">
        <v>2951</v>
      </c>
      <c r="B462" s="3" t="s">
        <v>2</v>
      </c>
      <c r="C462" s="3" t="s">
        <v>11376</v>
      </c>
      <c r="D462" s="3" t="s">
        <v>15682</v>
      </c>
      <c r="E462" s="12" t="s">
        <v>18932</v>
      </c>
      <c r="F462" s="6" t="str">
        <f t="shared" si="22"/>
        <v>module=gkid</v>
      </c>
      <c r="G462" s="6" t="str">
        <f t="shared" si="23"/>
        <v>module=skid</v>
      </c>
    </row>
    <row r="463" spans="1:7" ht="30" customHeight="1">
      <c r="A463" s="3" t="s">
        <v>2951</v>
      </c>
      <c r="B463" s="3" t="s">
        <v>2</v>
      </c>
      <c r="C463" s="3" t="s">
        <v>11377</v>
      </c>
      <c r="D463" s="3" t="s">
        <v>15683</v>
      </c>
      <c r="E463" s="12" t="s">
        <v>18933</v>
      </c>
      <c r="F463" s="6" t="str">
        <f t="shared" si="22"/>
        <v>module=gkid</v>
      </c>
      <c r="G463" s="6" t="str">
        <f t="shared" si="23"/>
        <v>module=skid</v>
      </c>
    </row>
    <row r="464" spans="1:7" ht="30" customHeight="1">
      <c r="A464" s="3" t="s">
        <v>2951</v>
      </c>
      <c r="B464" s="3" t="s">
        <v>2</v>
      </c>
      <c r="C464" s="3" t="s">
        <v>11378</v>
      </c>
      <c r="D464" s="3" t="s">
        <v>15684</v>
      </c>
      <c r="E464" s="12" t="s">
        <v>18934</v>
      </c>
      <c r="F464" s="6" t="str">
        <f t="shared" si="22"/>
        <v>module=gkid</v>
      </c>
      <c r="G464" s="6" t="str">
        <f t="shared" si="23"/>
        <v>module=skid</v>
      </c>
    </row>
    <row r="465" spans="1:7" ht="30" customHeight="1">
      <c r="A465" s="3" t="s">
        <v>2951</v>
      </c>
      <c r="B465" s="3" t="s">
        <v>2</v>
      </c>
      <c r="C465" s="3" t="s">
        <v>11379</v>
      </c>
      <c r="D465" s="3" t="s">
        <v>15685</v>
      </c>
      <c r="E465" s="12" t="s">
        <v>18935</v>
      </c>
      <c r="F465" s="6" t="str">
        <f t="shared" si="22"/>
        <v>module=gkid</v>
      </c>
      <c r="G465" s="6" t="str">
        <f t="shared" si="23"/>
        <v>module=skid</v>
      </c>
    </row>
    <row r="466" spans="1:7" ht="30" customHeight="1">
      <c r="A466" s="3" t="s">
        <v>2951</v>
      </c>
      <c r="B466" s="3" t="s">
        <v>2</v>
      </c>
      <c r="C466" s="3" t="s">
        <v>11380</v>
      </c>
      <c r="D466" s="3" t="s">
        <v>15686</v>
      </c>
      <c r="E466" s="12" t="s">
        <v>18936</v>
      </c>
      <c r="F466" s="6" t="str">
        <f t="shared" si="22"/>
        <v>module=gkid</v>
      </c>
      <c r="G466" s="6" t="str">
        <f t="shared" si="23"/>
        <v>module=skid</v>
      </c>
    </row>
    <row r="467" spans="1:7" ht="30" customHeight="1">
      <c r="A467" s="3" t="s">
        <v>2951</v>
      </c>
      <c r="B467" s="3" t="s">
        <v>2</v>
      </c>
      <c r="C467" s="3" t="s">
        <v>11381</v>
      </c>
      <c r="D467" s="3" t="s">
        <v>15687</v>
      </c>
      <c r="E467" s="12" t="s">
        <v>18937</v>
      </c>
      <c r="F467" s="6" t="str">
        <f t="shared" si="22"/>
        <v>module=gkid</v>
      </c>
      <c r="G467" s="6" t="str">
        <f t="shared" si="23"/>
        <v>module=skid</v>
      </c>
    </row>
    <row r="468" spans="1:7" ht="30" customHeight="1">
      <c r="A468" s="3" t="s">
        <v>2951</v>
      </c>
      <c r="B468" s="3" t="s">
        <v>2</v>
      </c>
      <c r="C468" s="3" t="s">
        <v>11382</v>
      </c>
      <c r="D468" s="3" t="s">
        <v>15688</v>
      </c>
      <c r="E468" s="12" t="s">
        <v>18938</v>
      </c>
      <c r="F468" s="6" t="str">
        <f t="shared" si="22"/>
        <v>module=gkid</v>
      </c>
      <c r="G468" s="6" t="str">
        <f t="shared" si="23"/>
        <v>module=skid</v>
      </c>
    </row>
    <row r="469" spans="1:7" ht="30" customHeight="1">
      <c r="A469" s="3" t="s">
        <v>2951</v>
      </c>
      <c r="B469" s="3" t="s">
        <v>2</v>
      </c>
      <c r="C469" s="3" t="s">
        <v>11383</v>
      </c>
      <c r="D469" s="3" t="s">
        <v>15689</v>
      </c>
      <c r="E469" s="12" t="s">
        <v>18939</v>
      </c>
      <c r="F469" s="6" t="str">
        <f t="shared" si="22"/>
        <v>module=gkid</v>
      </c>
      <c r="G469" s="6" t="str">
        <f t="shared" si="23"/>
        <v>module=skid</v>
      </c>
    </row>
    <row r="470" spans="1:7" ht="30" customHeight="1">
      <c r="A470" s="3" t="s">
        <v>2951</v>
      </c>
      <c r="B470" s="3" t="s">
        <v>2</v>
      </c>
      <c r="C470" s="3" t="s">
        <v>11384</v>
      </c>
      <c r="D470" s="3" t="s">
        <v>15690</v>
      </c>
      <c r="E470" s="12" t="s">
        <v>18940</v>
      </c>
      <c r="F470" s="6" t="str">
        <f t="shared" si="22"/>
        <v>module=gkid</v>
      </c>
      <c r="G470" s="6" t="str">
        <f t="shared" si="23"/>
        <v>module=skid</v>
      </c>
    </row>
    <row r="471" spans="1:7" ht="30" customHeight="1">
      <c r="A471" s="3" t="s">
        <v>2951</v>
      </c>
      <c r="B471" s="3" t="s">
        <v>2</v>
      </c>
      <c r="C471" s="3" t="s">
        <v>11385</v>
      </c>
      <c r="D471" s="3" t="s">
        <v>15691</v>
      </c>
      <c r="E471" s="12" t="s">
        <v>18941</v>
      </c>
      <c r="F471" s="6" t="str">
        <f t="shared" si="22"/>
        <v>module=gkid</v>
      </c>
      <c r="G471" s="6" t="str">
        <f t="shared" si="23"/>
        <v>module=skid</v>
      </c>
    </row>
    <row r="472" spans="1:7" ht="30" customHeight="1">
      <c r="A472" s="3" t="s">
        <v>2951</v>
      </c>
      <c r="B472" s="3" t="s">
        <v>2</v>
      </c>
      <c r="C472" s="3" t="s">
        <v>11386</v>
      </c>
      <c r="D472" s="3" t="s">
        <v>15692</v>
      </c>
      <c r="E472" s="12" t="s">
        <v>18942</v>
      </c>
      <c r="F472" s="6" t="str">
        <f t="shared" si="22"/>
        <v>module=gkid</v>
      </c>
      <c r="G472" s="6" t="str">
        <f t="shared" si="23"/>
        <v>module=skid</v>
      </c>
    </row>
    <row r="473" spans="1:7" ht="30" customHeight="1">
      <c r="A473" s="3" t="s">
        <v>2951</v>
      </c>
      <c r="B473" s="3" t="s">
        <v>2</v>
      </c>
      <c r="C473" s="3" t="s">
        <v>11387</v>
      </c>
      <c r="D473" s="3" t="s">
        <v>15693</v>
      </c>
      <c r="E473" s="12" t="s">
        <v>18943</v>
      </c>
      <c r="F473" s="6" t="str">
        <f t="shared" si="22"/>
        <v>module=gkid</v>
      </c>
      <c r="G473" s="6" t="str">
        <f t="shared" si="23"/>
        <v>module=skid</v>
      </c>
    </row>
    <row r="474" spans="1:7" ht="30" customHeight="1">
      <c r="A474" s="3" t="s">
        <v>2951</v>
      </c>
      <c r="B474" s="3" t="s">
        <v>2</v>
      </c>
      <c r="C474" s="3" t="s">
        <v>11388</v>
      </c>
      <c r="D474" s="3" t="s">
        <v>15694</v>
      </c>
      <c r="E474" s="12" t="s">
        <v>18944</v>
      </c>
      <c r="F474" s="6" t="str">
        <f t="shared" si="22"/>
        <v>module=gkid</v>
      </c>
      <c r="G474" s="6" t="str">
        <f t="shared" si="23"/>
        <v>module=skid</v>
      </c>
    </row>
    <row r="475" spans="1:7" ht="30" customHeight="1">
      <c r="A475" s="3" t="s">
        <v>2951</v>
      </c>
      <c r="B475" s="3" t="s">
        <v>2</v>
      </c>
      <c r="C475" s="3" t="s">
        <v>11389</v>
      </c>
      <c r="D475" s="3" t="s">
        <v>15695</v>
      </c>
      <c r="E475" s="12" t="s">
        <v>18945</v>
      </c>
      <c r="F475" s="6" t="str">
        <f t="shared" si="22"/>
        <v>module=gkid</v>
      </c>
      <c r="G475" s="6" t="str">
        <f t="shared" si="23"/>
        <v>module=skid</v>
      </c>
    </row>
    <row r="476" spans="1:7" ht="30" customHeight="1">
      <c r="A476" s="3" t="s">
        <v>2951</v>
      </c>
      <c r="B476" s="3" t="s">
        <v>2</v>
      </c>
      <c r="C476" s="3" t="s">
        <v>11390</v>
      </c>
      <c r="D476" s="3" t="s">
        <v>15696</v>
      </c>
      <c r="E476" s="12" t="s">
        <v>18946</v>
      </c>
      <c r="F476" s="6" t="str">
        <f t="shared" si="22"/>
        <v>module=gkid</v>
      </c>
      <c r="G476" s="6" t="str">
        <f t="shared" si="23"/>
        <v>module=skid</v>
      </c>
    </row>
    <row r="477" spans="1:7" ht="30" customHeight="1">
      <c r="A477" s="3" t="s">
        <v>2951</v>
      </c>
      <c r="B477" s="3" t="s">
        <v>2</v>
      </c>
      <c r="C477" s="3" t="s">
        <v>11391</v>
      </c>
      <c r="D477" s="3" t="s">
        <v>15697</v>
      </c>
      <c r="E477" s="12" t="s">
        <v>18947</v>
      </c>
      <c r="F477" s="6" t="str">
        <f t="shared" si="22"/>
        <v>module=gkid</v>
      </c>
      <c r="G477" s="6" t="str">
        <f t="shared" si="23"/>
        <v>module=skid</v>
      </c>
    </row>
    <row r="478" spans="1:7" ht="30" customHeight="1">
      <c r="A478" s="3" t="s">
        <v>2951</v>
      </c>
      <c r="B478" s="3" t="s">
        <v>2</v>
      </c>
      <c r="C478" s="3" t="s">
        <v>11392</v>
      </c>
      <c r="D478" s="3" t="s">
        <v>15698</v>
      </c>
      <c r="E478" s="12" t="s">
        <v>18948</v>
      </c>
      <c r="F478" s="6" t="str">
        <f t="shared" si="22"/>
        <v>module=gkid</v>
      </c>
      <c r="G478" s="6" t="str">
        <f t="shared" si="23"/>
        <v>module=skid</v>
      </c>
    </row>
    <row r="479" spans="1:7" ht="30" customHeight="1">
      <c r="A479" s="3" t="s">
        <v>2951</v>
      </c>
      <c r="B479" s="3" t="s">
        <v>2</v>
      </c>
      <c r="C479" s="3" t="s">
        <v>11393</v>
      </c>
      <c r="D479" s="3" t="s">
        <v>15699</v>
      </c>
      <c r="E479" s="12" t="s">
        <v>18949</v>
      </c>
      <c r="F479" s="6" t="str">
        <f t="shared" si="22"/>
        <v>module=gkid</v>
      </c>
      <c r="G479" s="6" t="str">
        <f t="shared" si="23"/>
        <v>module=skid</v>
      </c>
    </row>
    <row r="480" spans="1:7" ht="30" customHeight="1">
      <c r="A480" s="3" t="s">
        <v>2951</v>
      </c>
      <c r="B480" s="3" t="s">
        <v>2</v>
      </c>
      <c r="C480" s="3" t="s">
        <v>11394</v>
      </c>
      <c r="D480" s="3" t="s">
        <v>15700</v>
      </c>
      <c r="E480" s="12" t="s">
        <v>18950</v>
      </c>
      <c r="F480" s="6" t="str">
        <f t="shared" si="22"/>
        <v>module=gkid</v>
      </c>
      <c r="G480" s="6" t="str">
        <f t="shared" si="23"/>
        <v>module=skid</v>
      </c>
    </row>
    <row r="481" spans="1:7" ht="30" customHeight="1">
      <c r="A481" s="3" t="s">
        <v>2951</v>
      </c>
      <c r="B481" s="3" t="s">
        <v>2</v>
      </c>
      <c r="C481" s="3" t="s">
        <v>11395</v>
      </c>
      <c r="D481" s="3" t="s">
        <v>15701</v>
      </c>
      <c r="E481" s="12" t="s">
        <v>18951</v>
      </c>
      <c r="F481" s="6" t="str">
        <f t="shared" si="22"/>
        <v>module=gkid</v>
      </c>
      <c r="G481" s="6" t="str">
        <f t="shared" si="23"/>
        <v>module=skid</v>
      </c>
    </row>
    <row r="482" spans="1:7" ht="30" customHeight="1">
      <c r="A482" s="3" t="s">
        <v>2951</v>
      </c>
      <c r="B482" s="3" t="s">
        <v>2</v>
      </c>
      <c r="C482" s="3" t="s">
        <v>11396</v>
      </c>
      <c r="D482" s="3" t="s">
        <v>15702</v>
      </c>
      <c r="E482" s="12" t="s">
        <v>18952</v>
      </c>
      <c r="F482" s="6" t="str">
        <f t="shared" si="22"/>
        <v>module=gkid</v>
      </c>
      <c r="G482" s="6" t="str">
        <f t="shared" si="23"/>
        <v>module=skid</v>
      </c>
    </row>
    <row r="483" spans="1:7" ht="30" customHeight="1">
      <c r="A483" s="3" t="s">
        <v>2951</v>
      </c>
      <c r="B483" s="3" t="s">
        <v>2</v>
      </c>
      <c r="C483" s="3" t="s">
        <v>11397</v>
      </c>
      <c r="D483" s="3" t="s">
        <v>15703</v>
      </c>
      <c r="E483" s="12" t="s">
        <v>18953</v>
      </c>
      <c r="F483" s="6" t="str">
        <f t="shared" si="22"/>
        <v>module=gkid</v>
      </c>
      <c r="G483" s="6" t="str">
        <f t="shared" si="23"/>
        <v>module=skid</v>
      </c>
    </row>
    <row r="484" spans="1:7" ht="30" customHeight="1">
      <c r="A484" s="3" t="s">
        <v>2951</v>
      </c>
      <c r="B484" s="3" t="s">
        <v>2</v>
      </c>
      <c r="C484" s="3" t="s">
        <v>11398</v>
      </c>
      <c r="D484" s="3" t="s">
        <v>15704</v>
      </c>
      <c r="E484" s="12" t="s">
        <v>18954</v>
      </c>
      <c r="F484" s="6" t="str">
        <f t="shared" si="22"/>
        <v>module=gkid</v>
      </c>
      <c r="G484" s="6" t="str">
        <f t="shared" si="23"/>
        <v>module=skid</v>
      </c>
    </row>
    <row r="485" spans="1:7" ht="30" customHeight="1">
      <c r="A485" s="3" t="s">
        <v>2951</v>
      </c>
      <c r="B485" s="3" t="s">
        <v>2</v>
      </c>
      <c r="C485" s="3" t="s">
        <v>11399</v>
      </c>
      <c r="D485" s="3" t="s">
        <v>15705</v>
      </c>
      <c r="E485" s="12" t="s">
        <v>18955</v>
      </c>
      <c r="F485" s="6" t="str">
        <f t="shared" si="22"/>
        <v>module=gkid</v>
      </c>
      <c r="G485" s="6" t="str">
        <f t="shared" si="23"/>
        <v>module=skid</v>
      </c>
    </row>
    <row r="486" spans="1:7" ht="30" customHeight="1">
      <c r="A486" s="3" t="s">
        <v>2951</v>
      </c>
      <c r="B486" s="3" t="s">
        <v>2</v>
      </c>
      <c r="C486" s="3" t="s">
        <v>11400</v>
      </c>
      <c r="D486" s="3" t="s">
        <v>15706</v>
      </c>
      <c r="E486" s="12" t="s">
        <v>18956</v>
      </c>
      <c r="F486" s="6" t="str">
        <f t="shared" si="22"/>
        <v>module=gkid</v>
      </c>
      <c r="G486" s="6" t="str">
        <f t="shared" si="23"/>
        <v>module=skid</v>
      </c>
    </row>
    <row r="487" spans="1:7" ht="30" customHeight="1">
      <c r="A487" s="3" t="s">
        <v>2951</v>
      </c>
      <c r="B487" s="3" t="s">
        <v>2</v>
      </c>
      <c r="C487" s="3" t="s">
        <v>11401</v>
      </c>
      <c r="D487" s="3" t="s">
        <v>15707</v>
      </c>
      <c r="E487" s="12" t="s">
        <v>18957</v>
      </c>
      <c r="F487" s="6" t="str">
        <f t="shared" si="22"/>
        <v>module=gkid</v>
      </c>
      <c r="G487" s="6" t="str">
        <f t="shared" si="23"/>
        <v>module=skid</v>
      </c>
    </row>
    <row r="488" spans="1:7" ht="30" customHeight="1">
      <c r="A488" s="3" t="s">
        <v>2951</v>
      </c>
      <c r="B488" s="3" t="s">
        <v>2</v>
      </c>
      <c r="C488" s="3" t="s">
        <v>11402</v>
      </c>
      <c r="D488" s="3" t="s">
        <v>15708</v>
      </c>
      <c r="E488" s="12" t="s">
        <v>18958</v>
      </c>
      <c r="F488" s="6" t="str">
        <f t="shared" si="22"/>
        <v>module=gkid</v>
      </c>
      <c r="G488" s="6" t="str">
        <f t="shared" si="23"/>
        <v>module=skid</v>
      </c>
    </row>
    <row r="489" spans="1:7" ht="30" customHeight="1">
      <c r="A489" s="3" t="s">
        <v>2951</v>
      </c>
      <c r="B489" s="3" t="s">
        <v>2</v>
      </c>
      <c r="C489" s="3" t="s">
        <v>11403</v>
      </c>
      <c r="D489" s="3" t="s">
        <v>15709</v>
      </c>
      <c r="E489" s="12" t="s">
        <v>18959</v>
      </c>
      <c r="F489" s="6" t="str">
        <f t="shared" si="22"/>
        <v>module=gkid</v>
      </c>
      <c r="G489" s="6" t="str">
        <f t="shared" si="23"/>
        <v>module=skid</v>
      </c>
    </row>
    <row r="490" spans="1:7" ht="30" customHeight="1">
      <c r="A490" s="3" t="s">
        <v>2951</v>
      </c>
      <c r="B490" s="3" t="s">
        <v>2</v>
      </c>
      <c r="C490" s="3" t="s">
        <v>11404</v>
      </c>
      <c r="D490" s="3" t="s">
        <v>15710</v>
      </c>
      <c r="E490" s="12" t="s">
        <v>18960</v>
      </c>
      <c r="F490" s="6" t="str">
        <f t="shared" si="22"/>
        <v>module=gkid</v>
      </c>
      <c r="G490" s="6" t="str">
        <f t="shared" si="23"/>
        <v>module=skid</v>
      </c>
    </row>
    <row r="491" spans="1:7" ht="30" customHeight="1">
      <c r="A491" s="3" t="s">
        <v>2951</v>
      </c>
      <c r="B491" s="3" t="s">
        <v>3</v>
      </c>
      <c r="C491" s="3" t="s">
        <v>11405</v>
      </c>
      <c r="D491" s="3" t="s">
        <v>11405</v>
      </c>
      <c r="E491" s="12" t="s">
        <v>18961</v>
      </c>
      <c r="F491" s="6" t="str">
        <f t="shared" si="22"/>
        <v>module=gkid</v>
      </c>
      <c r="G491" s="3" t="s">
        <v>114</v>
      </c>
    </row>
    <row r="492" spans="1:7" ht="30" customHeight="1">
      <c r="A492" s="3" t="s">
        <v>2951</v>
      </c>
      <c r="B492" s="3" t="s">
        <v>3</v>
      </c>
      <c r="C492" s="3" t="s">
        <v>11406</v>
      </c>
      <c r="D492" s="3" t="s">
        <v>11406</v>
      </c>
      <c r="E492" s="12" t="s">
        <v>18962</v>
      </c>
      <c r="F492" s="6" t="str">
        <f t="shared" si="22"/>
        <v>module=gkid</v>
      </c>
      <c r="G492" s="3" t="s">
        <v>114</v>
      </c>
    </row>
    <row r="493" spans="1:7" ht="30" customHeight="1">
      <c r="A493" s="3" t="s">
        <v>2951</v>
      </c>
      <c r="B493" s="3" t="s">
        <v>3</v>
      </c>
      <c r="C493" s="3" t="s">
        <v>11407</v>
      </c>
      <c r="D493" s="3" t="s">
        <v>11407</v>
      </c>
      <c r="E493" s="12" t="s">
        <v>18963</v>
      </c>
      <c r="F493" s="6" t="str">
        <f t="shared" si="22"/>
        <v>module=gkid</v>
      </c>
      <c r="G493" s="3" t="s">
        <v>114</v>
      </c>
    </row>
    <row r="494" spans="1:7" ht="30" customHeight="1">
      <c r="A494" s="3" t="s">
        <v>2951</v>
      </c>
      <c r="B494" s="3" t="s">
        <v>3</v>
      </c>
      <c r="C494" s="3" t="s">
        <v>11408</v>
      </c>
      <c r="D494" s="3" t="s">
        <v>11408</v>
      </c>
      <c r="E494" s="12" t="s">
        <v>18964</v>
      </c>
      <c r="F494" s="6" t="str">
        <f t="shared" si="22"/>
        <v>module=gkid</v>
      </c>
      <c r="G494" s="3" t="s">
        <v>114</v>
      </c>
    </row>
    <row r="495" spans="1:7" ht="30" customHeight="1">
      <c r="A495" s="3" t="s">
        <v>2951</v>
      </c>
      <c r="B495" s="3" t="s">
        <v>3</v>
      </c>
      <c r="C495" s="3" t="s">
        <v>11409</v>
      </c>
      <c r="D495" s="3" t="s">
        <v>11409</v>
      </c>
      <c r="E495" s="12" t="s">
        <v>18965</v>
      </c>
      <c r="F495" s="6" t="str">
        <f t="shared" si="22"/>
        <v>module=gkid</v>
      </c>
      <c r="G495" s="3" t="s">
        <v>114</v>
      </c>
    </row>
    <row r="496" spans="1:7" ht="30" customHeight="1">
      <c r="A496" s="3" t="s">
        <v>2951</v>
      </c>
      <c r="B496" s="3" t="s">
        <v>3</v>
      </c>
      <c r="C496" s="3" t="s">
        <v>11410</v>
      </c>
      <c r="D496" s="3" t="s">
        <v>11410</v>
      </c>
      <c r="E496" s="12" t="s">
        <v>18966</v>
      </c>
      <c r="F496" s="6" t="str">
        <f t="shared" si="22"/>
        <v>module=gkid</v>
      </c>
      <c r="G496" s="3" t="s">
        <v>114</v>
      </c>
    </row>
    <row r="497" spans="1:7" ht="30" customHeight="1">
      <c r="A497" s="3" t="s">
        <v>2951</v>
      </c>
      <c r="B497" s="3" t="s">
        <v>3</v>
      </c>
      <c r="C497" s="3" t="s">
        <v>11411</v>
      </c>
      <c r="D497" s="3" t="s">
        <v>11411</v>
      </c>
      <c r="E497" s="12" t="s">
        <v>18967</v>
      </c>
      <c r="F497" s="6" t="str">
        <f t="shared" si="22"/>
        <v>module=gkid</v>
      </c>
      <c r="G497" s="3" t="s">
        <v>114</v>
      </c>
    </row>
    <row r="498" spans="1:7" ht="30" customHeight="1">
      <c r="A498" s="3" t="s">
        <v>2951</v>
      </c>
      <c r="B498" s="3" t="s">
        <v>3</v>
      </c>
      <c r="C498" s="3" t="s">
        <v>11412</v>
      </c>
      <c r="D498" s="3" t="s">
        <v>11412</v>
      </c>
      <c r="E498" s="12" t="s">
        <v>18968</v>
      </c>
      <c r="F498" s="6" t="str">
        <f t="shared" si="22"/>
        <v>module=gkid</v>
      </c>
      <c r="G498" s="3" t="s">
        <v>114</v>
      </c>
    </row>
    <row r="499" spans="1:7" ht="30" customHeight="1">
      <c r="A499" s="3" t="s">
        <v>2951</v>
      </c>
      <c r="B499" s="3" t="s">
        <v>3</v>
      </c>
      <c r="C499" s="3" t="s">
        <v>11413</v>
      </c>
      <c r="D499" s="3" t="s">
        <v>11413</v>
      </c>
      <c r="E499" s="12" t="s">
        <v>18969</v>
      </c>
      <c r="F499" s="6" t="str">
        <f t="shared" si="22"/>
        <v>module=gkid</v>
      </c>
      <c r="G499" s="3" t="s">
        <v>114</v>
      </c>
    </row>
    <row r="500" spans="1:7" ht="30" customHeight="1">
      <c r="A500" s="3" t="s">
        <v>2951</v>
      </c>
      <c r="B500" s="3" t="s">
        <v>3</v>
      </c>
      <c r="C500" s="3" t="s">
        <v>11414</v>
      </c>
      <c r="D500" s="3" t="s">
        <v>11414</v>
      </c>
      <c r="E500" s="12" t="s">
        <v>18970</v>
      </c>
      <c r="F500" s="6" t="str">
        <f t="shared" ref="F500:F560" si="24">HYPERLINK("http://www.ssc.wisc.edu/wlsresearch/documentation/waves/?wave=grad2k&amp;module=gkid","module=gkid")</f>
        <v>module=gkid</v>
      </c>
      <c r="G500" s="3" t="s">
        <v>114</v>
      </c>
    </row>
    <row r="501" spans="1:7" ht="30" customHeight="1">
      <c r="A501" s="3" t="s">
        <v>2951</v>
      </c>
      <c r="B501" s="3" t="s">
        <v>3</v>
      </c>
      <c r="C501" s="3" t="s">
        <v>11415</v>
      </c>
      <c r="D501" s="3" t="s">
        <v>11415</v>
      </c>
      <c r="E501" s="12" t="s">
        <v>18971</v>
      </c>
      <c r="F501" s="6" t="str">
        <f t="shared" si="24"/>
        <v>module=gkid</v>
      </c>
      <c r="G501" s="3" t="s">
        <v>114</v>
      </c>
    </row>
    <row r="502" spans="1:7" ht="30" customHeight="1">
      <c r="A502" s="3" t="s">
        <v>2951</v>
      </c>
      <c r="B502" s="3" t="s">
        <v>3</v>
      </c>
      <c r="C502" s="3" t="s">
        <v>11416</v>
      </c>
      <c r="D502" s="3" t="s">
        <v>11416</v>
      </c>
      <c r="E502" s="12" t="s">
        <v>18972</v>
      </c>
      <c r="F502" s="6" t="str">
        <f t="shared" si="24"/>
        <v>module=gkid</v>
      </c>
      <c r="G502" s="3" t="s">
        <v>114</v>
      </c>
    </row>
    <row r="503" spans="1:7" ht="30" customHeight="1">
      <c r="A503" s="3" t="s">
        <v>2951</v>
      </c>
      <c r="B503" s="3" t="s">
        <v>3</v>
      </c>
      <c r="C503" s="3" t="s">
        <v>11417</v>
      </c>
      <c r="D503" s="3" t="s">
        <v>11417</v>
      </c>
      <c r="E503" s="12" t="s">
        <v>18973</v>
      </c>
      <c r="F503" s="6" t="str">
        <f t="shared" si="24"/>
        <v>module=gkid</v>
      </c>
      <c r="G503" s="3" t="s">
        <v>114</v>
      </c>
    </row>
    <row r="504" spans="1:7" ht="30" customHeight="1">
      <c r="A504" s="3" t="s">
        <v>2951</v>
      </c>
      <c r="B504" s="3" t="s">
        <v>3</v>
      </c>
      <c r="C504" s="3" t="s">
        <v>11418</v>
      </c>
      <c r="D504" s="3" t="s">
        <v>11418</v>
      </c>
      <c r="E504" s="12" t="s">
        <v>18974</v>
      </c>
      <c r="F504" s="6" t="str">
        <f t="shared" si="24"/>
        <v>module=gkid</v>
      </c>
      <c r="G504" s="3" t="s">
        <v>114</v>
      </c>
    </row>
    <row r="505" spans="1:7" ht="30" customHeight="1">
      <c r="A505" s="3" t="s">
        <v>2951</v>
      </c>
      <c r="B505" s="3" t="s">
        <v>3</v>
      </c>
      <c r="C505" s="3" t="s">
        <v>11419</v>
      </c>
      <c r="D505" s="3" t="s">
        <v>11419</v>
      </c>
      <c r="E505" s="12" t="s">
        <v>18975</v>
      </c>
      <c r="F505" s="6" t="str">
        <f t="shared" si="24"/>
        <v>module=gkid</v>
      </c>
      <c r="G505" s="3" t="s">
        <v>114</v>
      </c>
    </row>
    <row r="506" spans="1:7" ht="30" customHeight="1">
      <c r="A506" s="3" t="s">
        <v>2951</v>
      </c>
      <c r="B506" s="3" t="s">
        <v>3</v>
      </c>
      <c r="C506" s="3" t="s">
        <v>11420</v>
      </c>
      <c r="D506" s="3" t="s">
        <v>11420</v>
      </c>
      <c r="E506" s="12" t="s">
        <v>18976</v>
      </c>
      <c r="F506" s="6" t="str">
        <f t="shared" si="24"/>
        <v>module=gkid</v>
      </c>
      <c r="G506" s="3" t="s">
        <v>114</v>
      </c>
    </row>
    <row r="507" spans="1:7" ht="30" customHeight="1">
      <c r="A507" s="3" t="s">
        <v>2951</v>
      </c>
      <c r="B507" s="3" t="s">
        <v>3</v>
      </c>
      <c r="C507" s="3" t="s">
        <v>11421</v>
      </c>
      <c r="D507" s="3" t="s">
        <v>11421</v>
      </c>
      <c r="E507" s="12" t="s">
        <v>18977</v>
      </c>
      <c r="F507" s="6" t="str">
        <f t="shared" si="24"/>
        <v>module=gkid</v>
      </c>
      <c r="G507" s="3" t="s">
        <v>114</v>
      </c>
    </row>
    <row r="508" spans="1:7" ht="30" customHeight="1">
      <c r="A508" s="3" t="s">
        <v>2951</v>
      </c>
      <c r="B508" s="3" t="s">
        <v>3</v>
      </c>
      <c r="C508" s="3" t="s">
        <v>11422</v>
      </c>
      <c r="D508" s="3" t="s">
        <v>11422</v>
      </c>
      <c r="E508" s="12" t="s">
        <v>18978</v>
      </c>
      <c r="F508" s="6" t="str">
        <f t="shared" si="24"/>
        <v>module=gkid</v>
      </c>
      <c r="G508" s="3" t="s">
        <v>114</v>
      </c>
    </row>
    <row r="509" spans="1:7" ht="30" customHeight="1">
      <c r="A509" s="3" t="s">
        <v>2951</v>
      </c>
      <c r="B509" s="3" t="s">
        <v>3</v>
      </c>
      <c r="C509" s="3" t="s">
        <v>11423</v>
      </c>
      <c r="D509" s="3" t="s">
        <v>11423</v>
      </c>
      <c r="E509" s="12" t="s">
        <v>18979</v>
      </c>
      <c r="F509" s="6" t="str">
        <f t="shared" si="24"/>
        <v>module=gkid</v>
      </c>
      <c r="G509" s="3" t="s">
        <v>114</v>
      </c>
    </row>
    <row r="510" spans="1:7" ht="30" customHeight="1">
      <c r="A510" s="3" t="s">
        <v>2951</v>
      </c>
      <c r="B510" s="3" t="s">
        <v>3</v>
      </c>
      <c r="C510" s="3" t="s">
        <v>11424</v>
      </c>
      <c r="D510" s="3" t="s">
        <v>11424</v>
      </c>
      <c r="E510" s="12" t="s">
        <v>18980</v>
      </c>
      <c r="F510" s="6" t="str">
        <f t="shared" si="24"/>
        <v>module=gkid</v>
      </c>
      <c r="G510" s="3" t="s">
        <v>114</v>
      </c>
    </row>
    <row r="511" spans="1:7" ht="30" customHeight="1">
      <c r="A511" s="3" t="s">
        <v>2951</v>
      </c>
      <c r="B511" s="3" t="s">
        <v>3</v>
      </c>
      <c r="C511" s="3" t="s">
        <v>11425</v>
      </c>
      <c r="D511" s="3" t="s">
        <v>11425</v>
      </c>
      <c r="E511" s="12" t="s">
        <v>18981</v>
      </c>
      <c r="F511" s="6" t="str">
        <f t="shared" si="24"/>
        <v>module=gkid</v>
      </c>
      <c r="G511" s="3" t="s">
        <v>114</v>
      </c>
    </row>
    <row r="512" spans="1:7" ht="30" customHeight="1">
      <c r="A512" s="3" t="s">
        <v>2951</v>
      </c>
      <c r="B512" s="3" t="s">
        <v>3</v>
      </c>
      <c r="C512" s="3" t="s">
        <v>11426</v>
      </c>
      <c r="D512" s="3" t="s">
        <v>11426</v>
      </c>
      <c r="E512" s="12" t="s">
        <v>18982</v>
      </c>
      <c r="F512" s="6" t="str">
        <f t="shared" si="24"/>
        <v>module=gkid</v>
      </c>
      <c r="G512" s="3" t="s">
        <v>114</v>
      </c>
    </row>
    <row r="513" spans="1:7" ht="30" customHeight="1">
      <c r="A513" s="3" t="s">
        <v>2951</v>
      </c>
      <c r="B513" s="3" t="s">
        <v>3</v>
      </c>
      <c r="C513" s="3" t="s">
        <v>11427</v>
      </c>
      <c r="D513" s="3" t="s">
        <v>11427</v>
      </c>
      <c r="E513" s="12" t="s">
        <v>18983</v>
      </c>
      <c r="F513" s="6" t="str">
        <f t="shared" si="24"/>
        <v>module=gkid</v>
      </c>
      <c r="G513" s="3" t="s">
        <v>114</v>
      </c>
    </row>
    <row r="514" spans="1:7" ht="30" customHeight="1">
      <c r="A514" s="3" t="s">
        <v>2951</v>
      </c>
      <c r="B514" s="3" t="s">
        <v>3</v>
      </c>
      <c r="C514" s="3" t="s">
        <v>11428</v>
      </c>
      <c r="D514" s="3" t="s">
        <v>11428</v>
      </c>
      <c r="E514" s="12" t="s">
        <v>18984</v>
      </c>
      <c r="F514" s="6" t="str">
        <f t="shared" si="24"/>
        <v>module=gkid</v>
      </c>
      <c r="G514" s="3" t="s">
        <v>114</v>
      </c>
    </row>
    <row r="515" spans="1:7" ht="30" customHeight="1">
      <c r="A515" s="3" t="s">
        <v>2951</v>
      </c>
      <c r="B515" s="3" t="s">
        <v>3</v>
      </c>
      <c r="C515" s="3" t="s">
        <v>11429</v>
      </c>
      <c r="D515" s="3" t="s">
        <v>11429</v>
      </c>
      <c r="E515" s="12" t="s">
        <v>18985</v>
      </c>
      <c r="F515" s="6" t="str">
        <f t="shared" si="24"/>
        <v>module=gkid</v>
      </c>
      <c r="G515" s="3" t="s">
        <v>114</v>
      </c>
    </row>
    <row r="516" spans="1:7" ht="30" customHeight="1">
      <c r="A516" s="3" t="s">
        <v>2951</v>
      </c>
      <c r="B516" s="3" t="s">
        <v>3</v>
      </c>
      <c r="C516" s="3" t="s">
        <v>11430</v>
      </c>
      <c r="D516" s="3" t="s">
        <v>11430</v>
      </c>
      <c r="E516" s="12" t="s">
        <v>18986</v>
      </c>
      <c r="F516" s="6" t="str">
        <f t="shared" si="24"/>
        <v>module=gkid</v>
      </c>
      <c r="G516" s="3" t="s">
        <v>114</v>
      </c>
    </row>
    <row r="517" spans="1:7" ht="30" customHeight="1">
      <c r="A517" s="3" t="s">
        <v>2951</v>
      </c>
      <c r="B517" s="3" t="s">
        <v>3</v>
      </c>
      <c r="C517" s="3" t="s">
        <v>11431</v>
      </c>
      <c r="D517" s="3" t="s">
        <v>11431</v>
      </c>
      <c r="E517" s="12" t="s">
        <v>18987</v>
      </c>
      <c r="F517" s="6" t="str">
        <f t="shared" si="24"/>
        <v>module=gkid</v>
      </c>
      <c r="G517" s="3" t="s">
        <v>114</v>
      </c>
    </row>
    <row r="518" spans="1:7" ht="30" customHeight="1">
      <c r="A518" s="3" t="s">
        <v>2951</v>
      </c>
      <c r="B518" s="3" t="s">
        <v>3</v>
      </c>
      <c r="C518" s="3" t="s">
        <v>11432</v>
      </c>
      <c r="D518" s="3" t="s">
        <v>11432</v>
      </c>
      <c r="E518" s="12" t="s">
        <v>18988</v>
      </c>
      <c r="F518" s="6" t="str">
        <f t="shared" si="24"/>
        <v>module=gkid</v>
      </c>
      <c r="G518" s="3" t="s">
        <v>114</v>
      </c>
    </row>
    <row r="519" spans="1:7" ht="30" customHeight="1">
      <c r="A519" s="3" t="s">
        <v>2951</v>
      </c>
      <c r="B519" s="3" t="s">
        <v>3</v>
      </c>
      <c r="C519" s="3" t="s">
        <v>11433</v>
      </c>
      <c r="D519" s="3" t="s">
        <v>11433</v>
      </c>
      <c r="E519" s="12" t="s">
        <v>18989</v>
      </c>
      <c r="F519" s="6" t="str">
        <f t="shared" si="24"/>
        <v>module=gkid</v>
      </c>
      <c r="G519" s="3" t="s">
        <v>114</v>
      </c>
    </row>
    <row r="520" spans="1:7" ht="30" customHeight="1">
      <c r="A520" s="3" t="s">
        <v>2951</v>
      </c>
      <c r="B520" s="3" t="s">
        <v>3</v>
      </c>
      <c r="C520" s="3" t="s">
        <v>11434</v>
      </c>
      <c r="D520" s="3" t="s">
        <v>11434</v>
      </c>
      <c r="E520" s="12" t="s">
        <v>18990</v>
      </c>
      <c r="F520" s="6" t="str">
        <f t="shared" si="24"/>
        <v>module=gkid</v>
      </c>
      <c r="G520" s="3" t="s">
        <v>114</v>
      </c>
    </row>
    <row r="521" spans="1:7" ht="30" customHeight="1">
      <c r="A521" s="3" t="s">
        <v>2951</v>
      </c>
      <c r="B521" s="3" t="s">
        <v>3</v>
      </c>
      <c r="C521" s="3" t="s">
        <v>11435</v>
      </c>
      <c r="D521" s="3" t="s">
        <v>11435</v>
      </c>
      <c r="E521" s="12" t="s">
        <v>18991</v>
      </c>
      <c r="F521" s="6" t="str">
        <f t="shared" si="24"/>
        <v>module=gkid</v>
      </c>
      <c r="G521" s="3" t="s">
        <v>114</v>
      </c>
    </row>
    <row r="522" spans="1:7" ht="30" customHeight="1">
      <c r="A522" s="3" t="s">
        <v>2951</v>
      </c>
      <c r="B522" s="3" t="s">
        <v>3</v>
      </c>
      <c r="C522" s="3" t="s">
        <v>11436</v>
      </c>
      <c r="D522" s="3" t="s">
        <v>11436</v>
      </c>
      <c r="E522" s="12" t="s">
        <v>18992</v>
      </c>
      <c r="F522" s="6" t="str">
        <f t="shared" si="24"/>
        <v>module=gkid</v>
      </c>
      <c r="G522" s="3" t="s">
        <v>114</v>
      </c>
    </row>
    <row r="523" spans="1:7" ht="30" customHeight="1">
      <c r="A523" s="3" t="s">
        <v>2951</v>
      </c>
      <c r="B523" s="3" t="s">
        <v>3</v>
      </c>
      <c r="C523" s="3" t="s">
        <v>11437</v>
      </c>
      <c r="D523" s="3" t="s">
        <v>11437</v>
      </c>
      <c r="E523" s="12" t="s">
        <v>18993</v>
      </c>
      <c r="F523" s="6" t="str">
        <f t="shared" si="24"/>
        <v>module=gkid</v>
      </c>
      <c r="G523" s="3" t="s">
        <v>114</v>
      </c>
    </row>
    <row r="524" spans="1:7" ht="30" customHeight="1">
      <c r="A524" s="3" t="s">
        <v>2951</v>
      </c>
      <c r="B524" s="3" t="s">
        <v>3</v>
      </c>
      <c r="C524" s="3" t="s">
        <v>11438</v>
      </c>
      <c r="D524" s="3" t="s">
        <v>11438</v>
      </c>
      <c r="E524" s="12" t="s">
        <v>18994</v>
      </c>
      <c r="F524" s="6" t="str">
        <f t="shared" si="24"/>
        <v>module=gkid</v>
      </c>
      <c r="G524" s="3" t="s">
        <v>114</v>
      </c>
    </row>
    <row r="525" spans="1:7" ht="30" customHeight="1">
      <c r="A525" s="3" t="s">
        <v>2951</v>
      </c>
      <c r="B525" s="3" t="s">
        <v>3</v>
      </c>
      <c r="C525" s="3" t="s">
        <v>11439</v>
      </c>
      <c r="D525" s="3" t="s">
        <v>11439</v>
      </c>
      <c r="E525" s="12" t="s">
        <v>18995</v>
      </c>
      <c r="F525" s="6" t="str">
        <f t="shared" si="24"/>
        <v>module=gkid</v>
      </c>
      <c r="G525" s="3" t="s">
        <v>114</v>
      </c>
    </row>
    <row r="526" spans="1:7" ht="30" customHeight="1">
      <c r="A526" s="3" t="s">
        <v>2951</v>
      </c>
      <c r="B526" s="3" t="s">
        <v>3</v>
      </c>
      <c r="C526" s="3" t="s">
        <v>11440</v>
      </c>
      <c r="D526" s="3" t="s">
        <v>11440</v>
      </c>
      <c r="E526" s="12" t="s">
        <v>18996</v>
      </c>
      <c r="F526" s="6" t="str">
        <f t="shared" si="24"/>
        <v>module=gkid</v>
      </c>
      <c r="G526" s="3" t="s">
        <v>114</v>
      </c>
    </row>
    <row r="527" spans="1:7" ht="30" customHeight="1">
      <c r="A527" s="3" t="s">
        <v>2951</v>
      </c>
      <c r="B527" s="3" t="s">
        <v>3</v>
      </c>
      <c r="C527" s="3" t="s">
        <v>11441</v>
      </c>
      <c r="D527" s="3" t="s">
        <v>11441</v>
      </c>
      <c r="E527" s="12" t="s">
        <v>18997</v>
      </c>
      <c r="F527" s="6" t="str">
        <f t="shared" si="24"/>
        <v>module=gkid</v>
      </c>
      <c r="G527" s="3" t="s">
        <v>114</v>
      </c>
    </row>
    <row r="528" spans="1:7" ht="30" customHeight="1">
      <c r="A528" s="3" t="s">
        <v>2951</v>
      </c>
      <c r="B528" s="3" t="s">
        <v>3</v>
      </c>
      <c r="C528" s="3" t="s">
        <v>11442</v>
      </c>
      <c r="D528" s="3" t="s">
        <v>11442</v>
      </c>
      <c r="E528" s="12" t="s">
        <v>18998</v>
      </c>
      <c r="F528" s="6" t="str">
        <f t="shared" si="24"/>
        <v>module=gkid</v>
      </c>
      <c r="G528" s="3" t="s">
        <v>114</v>
      </c>
    </row>
    <row r="529" spans="1:7" ht="30" customHeight="1">
      <c r="A529" s="3" t="s">
        <v>2951</v>
      </c>
      <c r="B529" s="3" t="s">
        <v>3</v>
      </c>
      <c r="C529" s="3" t="s">
        <v>11443</v>
      </c>
      <c r="D529" s="3" t="s">
        <v>11443</v>
      </c>
      <c r="E529" s="12" t="s">
        <v>18999</v>
      </c>
      <c r="F529" s="6" t="str">
        <f t="shared" si="24"/>
        <v>module=gkid</v>
      </c>
      <c r="G529" s="3" t="s">
        <v>114</v>
      </c>
    </row>
    <row r="530" spans="1:7" ht="30" customHeight="1">
      <c r="A530" s="3" t="s">
        <v>2951</v>
      </c>
      <c r="B530" s="3" t="s">
        <v>3</v>
      </c>
      <c r="C530" s="3" t="s">
        <v>11444</v>
      </c>
      <c r="D530" s="3" t="s">
        <v>11444</v>
      </c>
      <c r="E530" s="12" t="s">
        <v>19000</v>
      </c>
      <c r="F530" s="6" t="str">
        <f t="shared" si="24"/>
        <v>module=gkid</v>
      </c>
      <c r="G530" s="3" t="s">
        <v>114</v>
      </c>
    </row>
    <row r="531" spans="1:7" ht="30" customHeight="1">
      <c r="A531" s="3" t="s">
        <v>2951</v>
      </c>
      <c r="B531" s="3" t="s">
        <v>3</v>
      </c>
      <c r="C531" s="3" t="s">
        <v>11445</v>
      </c>
      <c r="D531" s="3" t="s">
        <v>11445</v>
      </c>
      <c r="E531" s="12" t="s">
        <v>19001</v>
      </c>
      <c r="F531" s="6" t="str">
        <f t="shared" si="24"/>
        <v>module=gkid</v>
      </c>
      <c r="G531" s="3" t="s">
        <v>114</v>
      </c>
    </row>
    <row r="532" spans="1:7" ht="30" customHeight="1">
      <c r="A532" s="3" t="s">
        <v>2951</v>
      </c>
      <c r="B532" s="3" t="s">
        <v>3</v>
      </c>
      <c r="C532" s="3" t="s">
        <v>11446</v>
      </c>
      <c r="D532" s="3" t="s">
        <v>11446</v>
      </c>
      <c r="E532" s="12" t="s">
        <v>19002</v>
      </c>
      <c r="F532" s="6" t="str">
        <f t="shared" si="24"/>
        <v>module=gkid</v>
      </c>
      <c r="G532" s="3" t="s">
        <v>114</v>
      </c>
    </row>
    <row r="533" spans="1:7" ht="30" customHeight="1">
      <c r="A533" s="3" t="s">
        <v>2951</v>
      </c>
      <c r="B533" s="3" t="s">
        <v>3</v>
      </c>
      <c r="C533" s="3" t="s">
        <v>11447</v>
      </c>
      <c r="D533" s="3" t="s">
        <v>11447</v>
      </c>
      <c r="E533" s="12" t="s">
        <v>19003</v>
      </c>
      <c r="F533" s="6" t="str">
        <f t="shared" si="24"/>
        <v>module=gkid</v>
      </c>
      <c r="G533" s="3" t="s">
        <v>114</v>
      </c>
    </row>
    <row r="534" spans="1:7" ht="30" customHeight="1">
      <c r="A534" s="3" t="s">
        <v>2951</v>
      </c>
      <c r="B534" s="3" t="s">
        <v>3</v>
      </c>
      <c r="C534" s="3" t="s">
        <v>11448</v>
      </c>
      <c r="D534" s="3" t="s">
        <v>11448</v>
      </c>
      <c r="E534" s="12" t="s">
        <v>19004</v>
      </c>
      <c r="F534" s="6" t="str">
        <f t="shared" si="24"/>
        <v>module=gkid</v>
      </c>
      <c r="G534" s="3" t="s">
        <v>114</v>
      </c>
    </row>
    <row r="535" spans="1:7" ht="30" customHeight="1">
      <c r="A535" s="3" t="s">
        <v>2951</v>
      </c>
      <c r="B535" s="3" t="s">
        <v>3</v>
      </c>
      <c r="C535" s="3" t="s">
        <v>11449</v>
      </c>
      <c r="D535" s="3" t="s">
        <v>11449</v>
      </c>
      <c r="E535" s="12" t="s">
        <v>19005</v>
      </c>
      <c r="F535" s="6" t="str">
        <f t="shared" si="24"/>
        <v>module=gkid</v>
      </c>
      <c r="G535" s="3" t="s">
        <v>114</v>
      </c>
    </row>
    <row r="536" spans="1:7" ht="30" customHeight="1">
      <c r="A536" s="3" t="s">
        <v>2951</v>
      </c>
      <c r="B536" s="3" t="s">
        <v>3</v>
      </c>
      <c r="C536" s="3" t="s">
        <v>11450</v>
      </c>
      <c r="D536" s="3" t="s">
        <v>11450</v>
      </c>
      <c r="E536" s="12" t="s">
        <v>19006</v>
      </c>
      <c r="F536" s="6" t="str">
        <f t="shared" si="24"/>
        <v>module=gkid</v>
      </c>
      <c r="G536" s="3" t="s">
        <v>114</v>
      </c>
    </row>
    <row r="537" spans="1:7" ht="30" customHeight="1">
      <c r="A537" s="3" t="s">
        <v>2951</v>
      </c>
      <c r="B537" s="3" t="s">
        <v>3</v>
      </c>
      <c r="C537" s="3" t="s">
        <v>11451</v>
      </c>
      <c r="D537" s="3" t="s">
        <v>11451</v>
      </c>
      <c r="E537" s="12" t="s">
        <v>19007</v>
      </c>
      <c r="F537" s="6" t="str">
        <f t="shared" si="24"/>
        <v>module=gkid</v>
      </c>
      <c r="G537" s="3" t="s">
        <v>114</v>
      </c>
    </row>
    <row r="538" spans="1:7" ht="30" customHeight="1">
      <c r="A538" s="3" t="s">
        <v>2951</v>
      </c>
      <c r="B538" s="3" t="s">
        <v>3</v>
      </c>
      <c r="C538" s="3" t="s">
        <v>11452</v>
      </c>
      <c r="D538" s="3" t="s">
        <v>11452</v>
      </c>
      <c r="E538" s="12" t="s">
        <v>19008</v>
      </c>
      <c r="F538" s="6" t="str">
        <f t="shared" si="24"/>
        <v>module=gkid</v>
      </c>
      <c r="G538" s="3" t="s">
        <v>114</v>
      </c>
    </row>
    <row r="539" spans="1:7" ht="30" customHeight="1">
      <c r="A539" s="3" t="s">
        <v>2951</v>
      </c>
      <c r="B539" s="3" t="s">
        <v>3</v>
      </c>
      <c r="C539" s="3" t="s">
        <v>11453</v>
      </c>
      <c r="D539" s="3" t="s">
        <v>11453</v>
      </c>
      <c r="E539" s="12" t="s">
        <v>19009</v>
      </c>
      <c r="F539" s="6" t="str">
        <f t="shared" si="24"/>
        <v>module=gkid</v>
      </c>
      <c r="G539" s="3" t="s">
        <v>114</v>
      </c>
    </row>
    <row r="540" spans="1:7" ht="30" customHeight="1">
      <c r="A540" s="3" t="s">
        <v>2951</v>
      </c>
      <c r="B540" s="3" t="s">
        <v>3</v>
      </c>
      <c r="C540" s="3" t="s">
        <v>11454</v>
      </c>
      <c r="D540" s="3" t="s">
        <v>11454</v>
      </c>
      <c r="E540" s="12" t="s">
        <v>19010</v>
      </c>
      <c r="F540" s="6" t="str">
        <f t="shared" si="24"/>
        <v>module=gkid</v>
      </c>
      <c r="G540" s="3" t="s">
        <v>114</v>
      </c>
    </row>
    <row r="541" spans="1:7" ht="30" customHeight="1">
      <c r="A541" s="3" t="s">
        <v>2951</v>
      </c>
      <c r="B541" s="3" t="s">
        <v>3</v>
      </c>
      <c r="C541" s="3" t="s">
        <v>11455</v>
      </c>
      <c r="D541" s="3" t="s">
        <v>11455</v>
      </c>
      <c r="E541" s="12" t="s">
        <v>19011</v>
      </c>
      <c r="F541" s="6" t="str">
        <f t="shared" si="24"/>
        <v>module=gkid</v>
      </c>
      <c r="G541" s="3" t="s">
        <v>114</v>
      </c>
    </row>
    <row r="542" spans="1:7" ht="30" customHeight="1">
      <c r="A542" s="3" t="s">
        <v>2951</v>
      </c>
      <c r="B542" s="3" t="s">
        <v>3</v>
      </c>
      <c r="C542" s="3" t="s">
        <v>11456</v>
      </c>
      <c r="D542" s="3" t="s">
        <v>11456</v>
      </c>
      <c r="E542" s="12" t="s">
        <v>19012</v>
      </c>
      <c r="F542" s="6" t="str">
        <f t="shared" si="24"/>
        <v>module=gkid</v>
      </c>
      <c r="G542" s="3" t="s">
        <v>114</v>
      </c>
    </row>
    <row r="543" spans="1:7" ht="30" customHeight="1">
      <c r="A543" s="3" t="s">
        <v>2951</v>
      </c>
      <c r="B543" s="3" t="s">
        <v>3</v>
      </c>
      <c r="C543" s="3" t="s">
        <v>11457</v>
      </c>
      <c r="D543" s="3" t="s">
        <v>11457</v>
      </c>
      <c r="E543" s="12" t="s">
        <v>19013</v>
      </c>
      <c r="F543" s="6" t="str">
        <f t="shared" si="24"/>
        <v>module=gkid</v>
      </c>
      <c r="G543" s="3" t="s">
        <v>114</v>
      </c>
    </row>
    <row r="544" spans="1:7" ht="30" customHeight="1">
      <c r="A544" s="3" t="s">
        <v>2951</v>
      </c>
      <c r="B544" s="3" t="s">
        <v>3</v>
      </c>
      <c r="C544" s="3" t="s">
        <v>11458</v>
      </c>
      <c r="D544" s="3" t="s">
        <v>11458</v>
      </c>
      <c r="E544" s="12" t="s">
        <v>19014</v>
      </c>
      <c r="F544" s="6" t="str">
        <f t="shared" si="24"/>
        <v>module=gkid</v>
      </c>
      <c r="G544" s="3" t="s">
        <v>114</v>
      </c>
    </row>
    <row r="545" spans="1:7" ht="30" customHeight="1">
      <c r="A545" s="3" t="s">
        <v>2951</v>
      </c>
      <c r="B545" s="3" t="s">
        <v>3</v>
      </c>
      <c r="C545" s="3" t="s">
        <v>11459</v>
      </c>
      <c r="D545" s="3" t="s">
        <v>11459</v>
      </c>
      <c r="E545" s="12" t="s">
        <v>19015</v>
      </c>
      <c r="F545" s="6" t="str">
        <f t="shared" si="24"/>
        <v>module=gkid</v>
      </c>
      <c r="G545" s="3" t="s">
        <v>114</v>
      </c>
    </row>
    <row r="546" spans="1:7" ht="30" customHeight="1">
      <c r="A546" s="3" t="s">
        <v>2951</v>
      </c>
      <c r="B546" s="3" t="s">
        <v>3</v>
      </c>
      <c r="C546" s="3" t="s">
        <v>11460</v>
      </c>
      <c r="D546" s="3" t="s">
        <v>11460</v>
      </c>
      <c r="E546" s="12" t="s">
        <v>19016</v>
      </c>
      <c r="F546" s="6" t="str">
        <f t="shared" si="24"/>
        <v>module=gkid</v>
      </c>
      <c r="G546" s="3" t="s">
        <v>114</v>
      </c>
    </row>
    <row r="547" spans="1:7" ht="30" customHeight="1">
      <c r="A547" s="3" t="s">
        <v>2951</v>
      </c>
      <c r="B547" s="3" t="s">
        <v>3</v>
      </c>
      <c r="C547" s="3" t="s">
        <v>11461</v>
      </c>
      <c r="D547" s="3" t="s">
        <v>11461</v>
      </c>
      <c r="E547" s="12" t="s">
        <v>19017</v>
      </c>
      <c r="F547" s="6" t="str">
        <f t="shared" si="24"/>
        <v>module=gkid</v>
      </c>
      <c r="G547" s="3" t="s">
        <v>114</v>
      </c>
    </row>
    <row r="548" spans="1:7" ht="30" customHeight="1">
      <c r="A548" s="3" t="s">
        <v>2951</v>
      </c>
      <c r="B548" s="3" t="s">
        <v>3</v>
      </c>
      <c r="C548" s="3" t="s">
        <v>11462</v>
      </c>
      <c r="D548" s="3" t="s">
        <v>11462</v>
      </c>
      <c r="E548" s="12" t="s">
        <v>19018</v>
      </c>
      <c r="F548" s="6" t="str">
        <f t="shared" si="24"/>
        <v>module=gkid</v>
      </c>
      <c r="G548" s="3" t="s">
        <v>114</v>
      </c>
    </row>
    <row r="549" spans="1:7" ht="30" customHeight="1">
      <c r="A549" s="3" t="s">
        <v>2951</v>
      </c>
      <c r="B549" s="3" t="s">
        <v>3</v>
      </c>
      <c r="C549" s="3" t="s">
        <v>11463</v>
      </c>
      <c r="D549" s="3" t="s">
        <v>11463</v>
      </c>
      <c r="E549" s="12" t="s">
        <v>19019</v>
      </c>
      <c r="F549" s="6" t="str">
        <f t="shared" si="24"/>
        <v>module=gkid</v>
      </c>
      <c r="G549" s="3" t="s">
        <v>114</v>
      </c>
    </row>
    <row r="550" spans="1:7" ht="30" customHeight="1">
      <c r="A550" s="3" t="s">
        <v>2951</v>
      </c>
      <c r="B550" s="3" t="s">
        <v>3</v>
      </c>
      <c r="C550" s="3" t="s">
        <v>11464</v>
      </c>
      <c r="D550" s="3" t="s">
        <v>11464</v>
      </c>
      <c r="E550" s="12" t="s">
        <v>19020</v>
      </c>
      <c r="F550" s="6" t="str">
        <f t="shared" si="24"/>
        <v>module=gkid</v>
      </c>
      <c r="G550" s="3" t="s">
        <v>114</v>
      </c>
    </row>
    <row r="551" spans="1:7" ht="30" customHeight="1">
      <c r="A551" s="3" t="s">
        <v>2951</v>
      </c>
      <c r="B551" s="3" t="s">
        <v>3</v>
      </c>
      <c r="C551" s="3" t="s">
        <v>11465</v>
      </c>
      <c r="D551" s="3" t="s">
        <v>11465</v>
      </c>
      <c r="E551" s="12" t="s">
        <v>19021</v>
      </c>
      <c r="F551" s="6" t="str">
        <f t="shared" si="24"/>
        <v>module=gkid</v>
      </c>
      <c r="G551" s="3" t="s">
        <v>114</v>
      </c>
    </row>
    <row r="552" spans="1:7" ht="30" customHeight="1">
      <c r="A552" s="3" t="s">
        <v>2951</v>
      </c>
      <c r="B552" s="3" t="s">
        <v>3</v>
      </c>
      <c r="C552" s="3" t="s">
        <v>11466</v>
      </c>
      <c r="D552" s="3" t="s">
        <v>11466</v>
      </c>
      <c r="E552" s="12" t="s">
        <v>19022</v>
      </c>
      <c r="F552" s="6" t="str">
        <f t="shared" si="24"/>
        <v>module=gkid</v>
      </c>
      <c r="G552" s="3" t="s">
        <v>114</v>
      </c>
    </row>
    <row r="553" spans="1:7" ht="30" customHeight="1">
      <c r="A553" s="3" t="s">
        <v>2951</v>
      </c>
      <c r="B553" s="3" t="s">
        <v>3</v>
      </c>
      <c r="C553" s="3" t="s">
        <v>11467</v>
      </c>
      <c r="D553" s="3" t="s">
        <v>11467</v>
      </c>
      <c r="E553" s="12" t="s">
        <v>19023</v>
      </c>
      <c r="F553" s="6" t="str">
        <f t="shared" si="24"/>
        <v>module=gkid</v>
      </c>
      <c r="G553" s="3" t="s">
        <v>114</v>
      </c>
    </row>
    <row r="554" spans="1:7" ht="30" customHeight="1">
      <c r="A554" s="3" t="s">
        <v>2951</v>
      </c>
      <c r="B554" s="3" t="s">
        <v>3</v>
      </c>
      <c r="C554" s="3" t="s">
        <v>11468</v>
      </c>
      <c r="D554" s="3" t="s">
        <v>11468</v>
      </c>
      <c r="E554" s="12" t="s">
        <v>19024</v>
      </c>
      <c r="F554" s="6" t="str">
        <f t="shared" si="24"/>
        <v>module=gkid</v>
      </c>
      <c r="G554" s="3" t="s">
        <v>114</v>
      </c>
    </row>
    <row r="555" spans="1:7" ht="30" customHeight="1">
      <c r="A555" s="3" t="s">
        <v>2951</v>
      </c>
      <c r="B555" s="3" t="s">
        <v>3</v>
      </c>
      <c r="C555" s="3" t="s">
        <v>11469</v>
      </c>
      <c r="D555" s="3" t="s">
        <v>11469</v>
      </c>
      <c r="E555" s="12" t="s">
        <v>19025</v>
      </c>
      <c r="F555" s="6" t="str">
        <f t="shared" si="24"/>
        <v>module=gkid</v>
      </c>
      <c r="G555" s="3" t="s">
        <v>114</v>
      </c>
    </row>
    <row r="556" spans="1:7" ht="30" customHeight="1">
      <c r="A556" s="3" t="s">
        <v>2951</v>
      </c>
      <c r="B556" s="3" t="s">
        <v>3</v>
      </c>
      <c r="C556" s="3" t="s">
        <v>11470</v>
      </c>
      <c r="D556" s="3" t="s">
        <v>11470</v>
      </c>
      <c r="E556" s="12" t="s">
        <v>19026</v>
      </c>
      <c r="F556" s="6" t="str">
        <f t="shared" si="24"/>
        <v>module=gkid</v>
      </c>
      <c r="G556" s="3" t="s">
        <v>114</v>
      </c>
    </row>
    <row r="557" spans="1:7" ht="30" customHeight="1">
      <c r="A557" s="3" t="s">
        <v>2951</v>
      </c>
      <c r="B557" s="3" t="s">
        <v>3</v>
      </c>
      <c r="C557" s="3" t="s">
        <v>11471</v>
      </c>
      <c r="D557" s="3" t="s">
        <v>11471</v>
      </c>
      <c r="E557" s="12" t="s">
        <v>19027</v>
      </c>
      <c r="F557" s="6" t="str">
        <f t="shared" si="24"/>
        <v>module=gkid</v>
      </c>
      <c r="G557" s="3" t="s">
        <v>114</v>
      </c>
    </row>
    <row r="558" spans="1:7" ht="30" customHeight="1">
      <c r="A558" s="3" t="s">
        <v>2951</v>
      </c>
      <c r="B558" s="3" t="s">
        <v>3</v>
      </c>
      <c r="C558" s="3" t="s">
        <v>11472</v>
      </c>
      <c r="D558" s="3" t="s">
        <v>11472</v>
      </c>
      <c r="E558" s="12" t="s">
        <v>19028</v>
      </c>
      <c r="F558" s="6" t="str">
        <f t="shared" si="24"/>
        <v>module=gkid</v>
      </c>
      <c r="G558" s="3" t="s">
        <v>114</v>
      </c>
    </row>
    <row r="559" spans="1:7" ht="30" customHeight="1">
      <c r="A559" s="3" t="s">
        <v>2951</v>
      </c>
      <c r="B559" s="3" t="s">
        <v>3</v>
      </c>
      <c r="C559" s="3" t="s">
        <v>11473</v>
      </c>
      <c r="D559" s="3" t="s">
        <v>11473</v>
      </c>
      <c r="E559" s="12" t="s">
        <v>19029</v>
      </c>
      <c r="F559" s="6" t="str">
        <f t="shared" si="24"/>
        <v>module=gkid</v>
      </c>
      <c r="G559" s="3" t="s">
        <v>114</v>
      </c>
    </row>
    <row r="560" spans="1:7" ht="30" customHeight="1">
      <c r="A560" s="3" t="s">
        <v>2951</v>
      </c>
      <c r="B560" s="3" t="s">
        <v>3</v>
      </c>
      <c r="C560" s="3" t="s">
        <v>11474</v>
      </c>
      <c r="D560" s="3" t="s">
        <v>11474</v>
      </c>
      <c r="E560" s="12" t="s">
        <v>19030</v>
      </c>
      <c r="F560" s="6" t="str">
        <f t="shared" si="24"/>
        <v>module=gkid</v>
      </c>
      <c r="G560" s="3" t="s">
        <v>114</v>
      </c>
    </row>
    <row r="561" spans="1:7" ht="30" customHeight="1">
      <c r="A561" s="3" t="s">
        <v>10878</v>
      </c>
      <c r="B561" s="3" t="s">
        <v>2</v>
      </c>
      <c r="C561" s="3" t="s">
        <v>11475</v>
      </c>
      <c r="D561" s="3" t="s">
        <v>15711</v>
      </c>
      <c r="E561" s="12" t="s">
        <v>19031</v>
      </c>
      <c r="F561" s="6" t="str">
        <f t="shared" ref="F561:F580" si="25">HYPERLINK("http://www.ssc.wisc.edu/wlsresearch/documentation/waves/?wave=grad2k&amp;module=gkid_screener","module=gkid_screener")</f>
        <v>module=gkid_screener</v>
      </c>
      <c r="G561" s="6" t="str">
        <f t="shared" ref="G561:G580" si="26">HYPERLINK("http://www.ssc.wisc.edu/wlsresearch/documentation/waves/?wave=sib2k&amp;module=skid_screener","module=skid_screener")</f>
        <v>module=skid_screener</v>
      </c>
    </row>
    <row r="562" spans="1:7" ht="30" customHeight="1">
      <c r="A562" s="3" t="s">
        <v>10878</v>
      </c>
      <c r="B562" s="3" t="s">
        <v>2</v>
      </c>
      <c r="C562" s="3" t="s">
        <v>11476</v>
      </c>
      <c r="D562" s="3" t="s">
        <v>15712</v>
      </c>
      <c r="E562" s="12" t="s">
        <v>19032</v>
      </c>
      <c r="F562" s="6" t="str">
        <f t="shared" si="25"/>
        <v>module=gkid_screener</v>
      </c>
      <c r="G562" s="6" t="str">
        <f t="shared" si="26"/>
        <v>module=skid_screener</v>
      </c>
    </row>
    <row r="563" spans="1:7" ht="30" customHeight="1">
      <c r="A563" s="3" t="s">
        <v>10878</v>
      </c>
      <c r="B563" s="3" t="s">
        <v>2</v>
      </c>
      <c r="C563" s="3" t="s">
        <v>11477</v>
      </c>
      <c r="D563" s="3" t="s">
        <v>15713</v>
      </c>
      <c r="E563" s="12" t="s">
        <v>19033</v>
      </c>
      <c r="F563" s="6" t="str">
        <f t="shared" si="25"/>
        <v>module=gkid_screener</v>
      </c>
      <c r="G563" s="6" t="str">
        <f t="shared" si="26"/>
        <v>module=skid_screener</v>
      </c>
    </row>
    <row r="564" spans="1:7" ht="30" customHeight="1">
      <c r="A564" s="3" t="s">
        <v>10878</v>
      </c>
      <c r="B564" s="3" t="s">
        <v>2</v>
      </c>
      <c r="C564" s="3" t="s">
        <v>11478</v>
      </c>
      <c r="D564" s="3" t="s">
        <v>15714</v>
      </c>
      <c r="E564" s="12" t="s">
        <v>19034</v>
      </c>
      <c r="F564" s="6" t="str">
        <f t="shared" si="25"/>
        <v>module=gkid_screener</v>
      </c>
      <c r="G564" s="6" t="str">
        <f t="shared" si="26"/>
        <v>module=skid_screener</v>
      </c>
    </row>
    <row r="565" spans="1:7" ht="30" customHeight="1">
      <c r="A565" s="3" t="s">
        <v>10878</v>
      </c>
      <c r="B565" s="3" t="s">
        <v>2</v>
      </c>
      <c r="C565" s="3" t="s">
        <v>11479</v>
      </c>
      <c r="D565" s="3" t="s">
        <v>15715</v>
      </c>
      <c r="E565" s="12" t="s">
        <v>19035</v>
      </c>
      <c r="F565" s="6" t="str">
        <f t="shared" si="25"/>
        <v>module=gkid_screener</v>
      </c>
      <c r="G565" s="6" t="str">
        <f t="shared" si="26"/>
        <v>module=skid_screener</v>
      </c>
    </row>
    <row r="566" spans="1:7" ht="30" customHeight="1">
      <c r="A566" s="3" t="s">
        <v>10878</v>
      </c>
      <c r="B566" s="3" t="s">
        <v>2</v>
      </c>
      <c r="C566" s="3" t="s">
        <v>11480</v>
      </c>
      <c r="D566" s="3" t="s">
        <v>15716</v>
      </c>
      <c r="E566" s="12" t="s">
        <v>19036</v>
      </c>
      <c r="F566" s="6" t="str">
        <f t="shared" si="25"/>
        <v>module=gkid_screener</v>
      </c>
      <c r="G566" s="6" t="str">
        <f t="shared" si="26"/>
        <v>module=skid_screener</v>
      </c>
    </row>
    <row r="567" spans="1:7" ht="30" customHeight="1">
      <c r="A567" s="3" t="s">
        <v>10878</v>
      </c>
      <c r="B567" s="3" t="s">
        <v>2</v>
      </c>
      <c r="C567" s="3" t="s">
        <v>11481</v>
      </c>
      <c r="D567" s="3" t="s">
        <v>15717</v>
      </c>
      <c r="E567" s="12" t="s">
        <v>19037</v>
      </c>
      <c r="F567" s="6" t="str">
        <f t="shared" si="25"/>
        <v>module=gkid_screener</v>
      </c>
      <c r="G567" s="6" t="str">
        <f t="shared" si="26"/>
        <v>module=skid_screener</v>
      </c>
    </row>
    <row r="568" spans="1:7" ht="30" customHeight="1">
      <c r="A568" s="3" t="s">
        <v>10878</v>
      </c>
      <c r="B568" s="3" t="s">
        <v>2</v>
      </c>
      <c r="C568" s="3" t="s">
        <v>11482</v>
      </c>
      <c r="D568" s="3" t="s">
        <v>15718</v>
      </c>
      <c r="E568" s="12" t="s">
        <v>19038</v>
      </c>
      <c r="F568" s="6" t="str">
        <f t="shared" si="25"/>
        <v>module=gkid_screener</v>
      </c>
      <c r="G568" s="6" t="str">
        <f t="shared" si="26"/>
        <v>module=skid_screener</v>
      </c>
    </row>
    <row r="569" spans="1:7" ht="30" customHeight="1">
      <c r="A569" s="3" t="s">
        <v>10878</v>
      </c>
      <c r="B569" s="3" t="s">
        <v>2</v>
      </c>
      <c r="C569" s="3" t="s">
        <v>11483</v>
      </c>
      <c r="D569" s="3" t="s">
        <v>15719</v>
      </c>
      <c r="E569" s="12" t="s">
        <v>19039</v>
      </c>
      <c r="F569" s="6" t="str">
        <f t="shared" si="25"/>
        <v>module=gkid_screener</v>
      </c>
      <c r="G569" s="6" t="str">
        <f t="shared" si="26"/>
        <v>module=skid_screener</v>
      </c>
    </row>
    <row r="570" spans="1:7" ht="30" customHeight="1">
      <c r="A570" s="3" t="s">
        <v>10878</v>
      </c>
      <c r="B570" s="3" t="s">
        <v>2</v>
      </c>
      <c r="C570" s="3" t="s">
        <v>11484</v>
      </c>
      <c r="D570" s="3" t="s">
        <v>15720</v>
      </c>
      <c r="E570" s="12" t="s">
        <v>19040</v>
      </c>
      <c r="F570" s="6" t="str">
        <f t="shared" si="25"/>
        <v>module=gkid_screener</v>
      </c>
      <c r="G570" s="6" t="str">
        <f t="shared" si="26"/>
        <v>module=skid_screener</v>
      </c>
    </row>
    <row r="571" spans="1:7" ht="30" customHeight="1">
      <c r="A571" s="3" t="s">
        <v>10878</v>
      </c>
      <c r="B571" s="3" t="s">
        <v>2</v>
      </c>
      <c r="C571" s="3" t="s">
        <v>11485</v>
      </c>
      <c r="D571" s="3" t="s">
        <v>15721</v>
      </c>
      <c r="E571" s="12" t="s">
        <v>19041</v>
      </c>
      <c r="F571" s="6" t="str">
        <f t="shared" si="25"/>
        <v>module=gkid_screener</v>
      </c>
      <c r="G571" s="6" t="str">
        <f t="shared" si="26"/>
        <v>module=skid_screener</v>
      </c>
    </row>
    <row r="572" spans="1:7" ht="30" customHeight="1">
      <c r="A572" s="3" t="s">
        <v>10878</v>
      </c>
      <c r="B572" s="3" t="s">
        <v>2</v>
      </c>
      <c r="C572" s="3" t="s">
        <v>11486</v>
      </c>
      <c r="D572" s="3" t="s">
        <v>15722</v>
      </c>
      <c r="E572" s="12" t="s">
        <v>19042</v>
      </c>
      <c r="F572" s="6" t="str">
        <f t="shared" si="25"/>
        <v>module=gkid_screener</v>
      </c>
      <c r="G572" s="6" t="str">
        <f t="shared" si="26"/>
        <v>module=skid_screener</v>
      </c>
    </row>
    <row r="573" spans="1:7" ht="30" customHeight="1">
      <c r="A573" s="3" t="s">
        <v>10878</v>
      </c>
      <c r="B573" s="3" t="s">
        <v>2</v>
      </c>
      <c r="C573" s="3" t="s">
        <v>11487</v>
      </c>
      <c r="D573" s="3" t="s">
        <v>15723</v>
      </c>
      <c r="E573" s="12" t="s">
        <v>19043</v>
      </c>
      <c r="F573" s="6" t="str">
        <f t="shared" si="25"/>
        <v>module=gkid_screener</v>
      </c>
      <c r="G573" s="6" t="str">
        <f t="shared" si="26"/>
        <v>module=skid_screener</v>
      </c>
    </row>
    <row r="574" spans="1:7" ht="30" customHeight="1">
      <c r="A574" s="3" t="s">
        <v>10878</v>
      </c>
      <c r="B574" s="3" t="s">
        <v>2</v>
      </c>
      <c r="C574" s="3" t="s">
        <v>11488</v>
      </c>
      <c r="D574" s="3" t="s">
        <v>15724</v>
      </c>
      <c r="E574" s="12" t="s">
        <v>19044</v>
      </c>
      <c r="F574" s="6" t="str">
        <f t="shared" si="25"/>
        <v>module=gkid_screener</v>
      </c>
      <c r="G574" s="6" t="str">
        <f t="shared" si="26"/>
        <v>module=skid_screener</v>
      </c>
    </row>
    <row r="575" spans="1:7" ht="30" customHeight="1">
      <c r="A575" s="3" t="s">
        <v>10878</v>
      </c>
      <c r="B575" s="3" t="s">
        <v>2</v>
      </c>
      <c r="C575" s="3" t="s">
        <v>11489</v>
      </c>
      <c r="D575" s="3" t="s">
        <v>15725</v>
      </c>
      <c r="E575" s="12" t="s">
        <v>19045</v>
      </c>
      <c r="F575" s="6" t="str">
        <f t="shared" si="25"/>
        <v>module=gkid_screener</v>
      </c>
      <c r="G575" s="6" t="str">
        <f t="shared" si="26"/>
        <v>module=skid_screener</v>
      </c>
    </row>
    <row r="576" spans="1:7" ht="30" customHeight="1">
      <c r="A576" s="3" t="s">
        <v>10878</v>
      </c>
      <c r="B576" s="3" t="s">
        <v>2</v>
      </c>
      <c r="C576" s="3" t="s">
        <v>11490</v>
      </c>
      <c r="D576" s="3" t="s">
        <v>15726</v>
      </c>
      <c r="E576" s="12" t="s">
        <v>19046</v>
      </c>
      <c r="F576" s="6" t="str">
        <f t="shared" si="25"/>
        <v>module=gkid_screener</v>
      </c>
      <c r="G576" s="6" t="str">
        <f t="shared" si="26"/>
        <v>module=skid_screener</v>
      </c>
    </row>
    <row r="577" spans="1:7" ht="30" customHeight="1">
      <c r="A577" s="3" t="s">
        <v>10878</v>
      </c>
      <c r="B577" s="3" t="s">
        <v>2</v>
      </c>
      <c r="C577" s="3" t="s">
        <v>11491</v>
      </c>
      <c r="D577" s="3" t="s">
        <v>15727</v>
      </c>
      <c r="E577" s="12" t="s">
        <v>19047</v>
      </c>
      <c r="F577" s="6" t="str">
        <f t="shared" si="25"/>
        <v>module=gkid_screener</v>
      </c>
      <c r="G577" s="6" t="str">
        <f t="shared" si="26"/>
        <v>module=skid_screener</v>
      </c>
    </row>
    <row r="578" spans="1:7" ht="30" customHeight="1">
      <c r="A578" s="3" t="s">
        <v>10878</v>
      </c>
      <c r="B578" s="3" t="s">
        <v>2</v>
      </c>
      <c r="C578" s="3" t="s">
        <v>11492</v>
      </c>
      <c r="D578" s="3" t="s">
        <v>15728</v>
      </c>
      <c r="E578" s="12" t="s">
        <v>19048</v>
      </c>
      <c r="F578" s="6" t="str">
        <f t="shared" si="25"/>
        <v>module=gkid_screener</v>
      </c>
      <c r="G578" s="6" t="str">
        <f t="shared" si="26"/>
        <v>module=skid_screener</v>
      </c>
    </row>
    <row r="579" spans="1:7" ht="30" customHeight="1">
      <c r="A579" s="3" t="s">
        <v>10878</v>
      </c>
      <c r="B579" s="3" t="s">
        <v>2</v>
      </c>
      <c r="C579" s="3" t="s">
        <v>11493</v>
      </c>
      <c r="D579" s="3" t="s">
        <v>15729</v>
      </c>
      <c r="E579" s="12" t="s">
        <v>19049</v>
      </c>
      <c r="F579" s="6" t="str">
        <f t="shared" si="25"/>
        <v>module=gkid_screener</v>
      </c>
      <c r="G579" s="6" t="str">
        <f t="shared" si="26"/>
        <v>module=skid_screener</v>
      </c>
    </row>
    <row r="580" spans="1:7" ht="30" customHeight="1">
      <c r="A580" s="3" t="s">
        <v>10878</v>
      </c>
      <c r="B580" s="3" t="s">
        <v>2</v>
      </c>
      <c r="C580" s="3" t="s">
        <v>11494</v>
      </c>
      <c r="D580" s="3" t="s">
        <v>15730</v>
      </c>
      <c r="E580" s="12" t="s">
        <v>19050</v>
      </c>
      <c r="F580" s="6" t="str">
        <f t="shared" si="25"/>
        <v>module=gkid_screener</v>
      </c>
      <c r="G580" s="6" t="str">
        <f t="shared" si="26"/>
        <v>module=skid_screener</v>
      </c>
    </row>
    <row r="581" spans="1:7" ht="30" customHeight="1">
      <c r="A581" s="3" t="s">
        <v>2948</v>
      </c>
      <c r="B581" s="3" t="s">
        <v>2</v>
      </c>
      <c r="C581" s="3" t="s">
        <v>11495</v>
      </c>
      <c r="D581" s="3" t="s">
        <v>15731</v>
      </c>
      <c r="E581" s="12" t="s">
        <v>19051</v>
      </c>
      <c r="F581" s="6" t="str">
        <f t="shared" ref="F581:F612" si="27">HYPERLINK("http://www.ssc.wisc.edu/wlsresearch/documentation/waves/?wave=grad2k&amp;module=gsib","module=gsib")</f>
        <v>module=gsib</v>
      </c>
      <c r="G581" s="6" t="str">
        <f t="shared" ref="G581:G607" si="28">HYPERLINK("http://www.ssc.wisc.edu/wlsresearch/documentation/waves/?wave=sib2k&amp;module=ssib","module=ssib")</f>
        <v>module=ssib</v>
      </c>
    </row>
    <row r="582" spans="1:7" ht="30" customHeight="1">
      <c r="A582" s="3" t="s">
        <v>2948</v>
      </c>
      <c r="B582" s="3" t="s">
        <v>2</v>
      </c>
      <c r="C582" s="3" t="s">
        <v>11496</v>
      </c>
      <c r="D582" s="3" t="s">
        <v>15732</v>
      </c>
      <c r="E582" s="12" t="s">
        <v>19052</v>
      </c>
      <c r="F582" s="6" t="str">
        <f t="shared" si="27"/>
        <v>module=gsib</v>
      </c>
      <c r="G582" s="6" t="str">
        <f t="shared" si="28"/>
        <v>module=ssib</v>
      </c>
    </row>
    <row r="583" spans="1:7" ht="30" customHeight="1">
      <c r="A583" s="3" t="s">
        <v>2948</v>
      </c>
      <c r="B583" s="3" t="s">
        <v>2</v>
      </c>
      <c r="C583" s="3" t="s">
        <v>11497</v>
      </c>
      <c r="D583" s="3" t="s">
        <v>15733</v>
      </c>
      <c r="E583" s="12" t="s">
        <v>19053</v>
      </c>
      <c r="F583" s="6" t="str">
        <f t="shared" si="27"/>
        <v>module=gsib</v>
      </c>
      <c r="G583" s="6" t="str">
        <f t="shared" si="28"/>
        <v>module=ssib</v>
      </c>
    </row>
    <row r="584" spans="1:7" ht="30" customHeight="1">
      <c r="A584" s="3" t="s">
        <v>2948</v>
      </c>
      <c r="B584" s="3" t="s">
        <v>2</v>
      </c>
      <c r="C584" s="3" t="s">
        <v>11498</v>
      </c>
      <c r="D584" s="3" t="s">
        <v>15734</v>
      </c>
      <c r="E584" s="12" t="s">
        <v>19054</v>
      </c>
      <c r="F584" s="6" t="str">
        <f t="shared" si="27"/>
        <v>module=gsib</v>
      </c>
      <c r="G584" s="6" t="str">
        <f t="shared" si="28"/>
        <v>module=ssib</v>
      </c>
    </row>
    <row r="585" spans="1:7" ht="30" customHeight="1">
      <c r="A585" s="3" t="s">
        <v>2948</v>
      </c>
      <c r="B585" s="3" t="s">
        <v>2</v>
      </c>
      <c r="C585" s="3" t="s">
        <v>11499</v>
      </c>
      <c r="D585" s="3" t="s">
        <v>15735</v>
      </c>
      <c r="E585" s="12" t="s">
        <v>19055</v>
      </c>
      <c r="F585" s="6" t="str">
        <f t="shared" si="27"/>
        <v>module=gsib</v>
      </c>
      <c r="G585" s="6" t="str">
        <f t="shared" si="28"/>
        <v>module=ssib</v>
      </c>
    </row>
    <row r="586" spans="1:7" ht="30" customHeight="1">
      <c r="A586" s="3" t="s">
        <v>2948</v>
      </c>
      <c r="B586" s="3" t="s">
        <v>2</v>
      </c>
      <c r="C586" s="3" t="s">
        <v>11500</v>
      </c>
      <c r="D586" s="3" t="s">
        <v>15736</v>
      </c>
      <c r="E586" s="12" t="s">
        <v>19056</v>
      </c>
      <c r="F586" s="6" t="str">
        <f t="shared" si="27"/>
        <v>module=gsib</v>
      </c>
      <c r="G586" s="6" t="str">
        <f t="shared" si="28"/>
        <v>module=ssib</v>
      </c>
    </row>
    <row r="587" spans="1:7" ht="30" customHeight="1">
      <c r="A587" s="3" t="s">
        <v>2948</v>
      </c>
      <c r="B587" s="3" t="s">
        <v>2</v>
      </c>
      <c r="C587" s="3" t="s">
        <v>11501</v>
      </c>
      <c r="D587" s="3" t="s">
        <v>15737</v>
      </c>
      <c r="E587" s="12" t="s">
        <v>19057</v>
      </c>
      <c r="F587" s="6" t="str">
        <f t="shared" si="27"/>
        <v>module=gsib</v>
      </c>
      <c r="G587" s="6" t="str">
        <f t="shared" si="28"/>
        <v>module=ssib</v>
      </c>
    </row>
    <row r="588" spans="1:7" ht="30" customHeight="1">
      <c r="A588" s="3" t="s">
        <v>2948</v>
      </c>
      <c r="B588" s="3" t="s">
        <v>2</v>
      </c>
      <c r="C588" s="3" t="s">
        <v>11502</v>
      </c>
      <c r="D588" s="3" t="s">
        <v>15738</v>
      </c>
      <c r="E588" s="12" t="s">
        <v>19058</v>
      </c>
      <c r="F588" s="6" t="str">
        <f t="shared" si="27"/>
        <v>module=gsib</v>
      </c>
      <c r="G588" s="6" t="str">
        <f t="shared" si="28"/>
        <v>module=ssib</v>
      </c>
    </row>
    <row r="589" spans="1:7" ht="30" customHeight="1">
      <c r="A589" s="3" t="s">
        <v>2948</v>
      </c>
      <c r="B589" s="3" t="s">
        <v>2</v>
      </c>
      <c r="C589" s="3" t="s">
        <v>11503</v>
      </c>
      <c r="D589" s="3" t="s">
        <v>15739</v>
      </c>
      <c r="E589" s="12" t="s">
        <v>19059</v>
      </c>
      <c r="F589" s="6" t="str">
        <f t="shared" si="27"/>
        <v>module=gsib</v>
      </c>
      <c r="G589" s="6" t="str">
        <f t="shared" si="28"/>
        <v>module=ssib</v>
      </c>
    </row>
    <row r="590" spans="1:7" ht="30" customHeight="1">
      <c r="A590" s="3" t="s">
        <v>2948</v>
      </c>
      <c r="B590" s="3" t="s">
        <v>2</v>
      </c>
      <c r="C590" s="3" t="s">
        <v>11504</v>
      </c>
      <c r="D590" s="3" t="s">
        <v>15740</v>
      </c>
      <c r="E590" s="12" t="s">
        <v>19060</v>
      </c>
      <c r="F590" s="6" t="str">
        <f t="shared" si="27"/>
        <v>module=gsib</v>
      </c>
      <c r="G590" s="6" t="str">
        <f t="shared" si="28"/>
        <v>module=ssib</v>
      </c>
    </row>
    <row r="591" spans="1:7" ht="30" customHeight="1">
      <c r="A591" s="3" t="s">
        <v>2948</v>
      </c>
      <c r="B591" s="3" t="s">
        <v>2</v>
      </c>
      <c r="C591" s="3" t="s">
        <v>11505</v>
      </c>
      <c r="D591" s="3" t="s">
        <v>15741</v>
      </c>
      <c r="E591" s="12" t="s">
        <v>19061</v>
      </c>
      <c r="F591" s="6" t="str">
        <f t="shared" si="27"/>
        <v>module=gsib</v>
      </c>
      <c r="G591" s="6" t="str">
        <f t="shared" si="28"/>
        <v>module=ssib</v>
      </c>
    </row>
    <row r="592" spans="1:7" ht="30" customHeight="1">
      <c r="A592" s="3" t="s">
        <v>2948</v>
      </c>
      <c r="B592" s="3" t="s">
        <v>2</v>
      </c>
      <c r="C592" s="3" t="s">
        <v>11506</v>
      </c>
      <c r="D592" s="3" t="s">
        <v>15742</v>
      </c>
      <c r="E592" s="12" t="s">
        <v>19062</v>
      </c>
      <c r="F592" s="6" t="str">
        <f t="shared" si="27"/>
        <v>module=gsib</v>
      </c>
      <c r="G592" s="6" t="str">
        <f t="shared" si="28"/>
        <v>module=ssib</v>
      </c>
    </row>
    <row r="593" spans="1:7" ht="30" customHeight="1">
      <c r="A593" s="3" t="s">
        <v>2948</v>
      </c>
      <c r="B593" s="3" t="s">
        <v>2</v>
      </c>
      <c r="C593" s="3" t="s">
        <v>11507</v>
      </c>
      <c r="D593" s="3" t="s">
        <v>15743</v>
      </c>
      <c r="E593" s="12" t="s">
        <v>19063</v>
      </c>
      <c r="F593" s="6" t="str">
        <f t="shared" si="27"/>
        <v>module=gsib</v>
      </c>
      <c r="G593" s="6" t="str">
        <f t="shared" si="28"/>
        <v>module=ssib</v>
      </c>
    </row>
    <row r="594" spans="1:7" ht="30" customHeight="1">
      <c r="A594" s="3" t="s">
        <v>2948</v>
      </c>
      <c r="B594" s="3" t="s">
        <v>2</v>
      </c>
      <c r="C594" s="3" t="s">
        <v>11508</v>
      </c>
      <c r="D594" s="3" t="s">
        <v>15744</v>
      </c>
      <c r="E594" s="12" t="s">
        <v>19064</v>
      </c>
      <c r="F594" s="6" t="str">
        <f t="shared" si="27"/>
        <v>module=gsib</v>
      </c>
      <c r="G594" s="6" t="str">
        <f t="shared" si="28"/>
        <v>module=ssib</v>
      </c>
    </row>
    <row r="595" spans="1:7" ht="30" customHeight="1">
      <c r="A595" s="3" t="s">
        <v>2948</v>
      </c>
      <c r="B595" s="3" t="s">
        <v>2</v>
      </c>
      <c r="C595" s="3" t="s">
        <v>11509</v>
      </c>
      <c r="D595" s="3" t="s">
        <v>15745</v>
      </c>
      <c r="E595" s="12" t="s">
        <v>19065</v>
      </c>
      <c r="F595" s="6" t="str">
        <f t="shared" si="27"/>
        <v>module=gsib</v>
      </c>
      <c r="G595" s="6" t="str">
        <f t="shared" si="28"/>
        <v>module=ssib</v>
      </c>
    </row>
    <row r="596" spans="1:7" ht="30" customHeight="1">
      <c r="A596" s="3" t="s">
        <v>2948</v>
      </c>
      <c r="B596" s="3" t="s">
        <v>2</v>
      </c>
      <c r="C596" s="3" t="s">
        <v>11510</v>
      </c>
      <c r="D596" s="3" t="s">
        <v>15746</v>
      </c>
      <c r="E596" s="12" t="s">
        <v>19066</v>
      </c>
      <c r="F596" s="6" t="str">
        <f t="shared" si="27"/>
        <v>module=gsib</v>
      </c>
      <c r="G596" s="6" t="str">
        <f t="shared" si="28"/>
        <v>module=ssib</v>
      </c>
    </row>
    <row r="597" spans="1:7" ht="30" customHeight="1">
      <c r="A597" s="3" t="s">
        <v>2948</v>
      </c>
      <c r="B597" s="3" t="s">
        <v>2</v>
      </c>
      <c r="C597" s="3" t="s">
        <v>11511</v>
      </c>
      <c r="D597" s="3" t="s">
        <v>15747</v>
      </c>
      <c r="E597" s="12" t="s">
        <v>19067</v>
      </c>
      <c r="F597" s="6" t="str">
        <f t="shared" si="27"/>
        <v>module=gsib</v>
      </c>
      <c r="G597" s="6" t="str">
        <f t="shared" si="28"/>
        <v>module=ssib</v>
      </c>
    </row>
    <row r="598" spans="1:7" ht="30" customHeight="1">
      <c r="A598" s="3" t="s">
        <v>2948</v>
      </c>
      <c r="B598" s="3" t="s">
        <v>2</v>
      </c>
      <c r="C598" s="3" t="s">
        <v>11512</v>
      </c>
      <c r="D598" s="3" t="s">
        <v>15748</v>
      </c>
      <c r="E598" s="12" t="s">
        <v>19068</v>
      </c>
      <c r="F598" s="6" t="str">
        <f t="shared" si="27"/>
        <v>module=gsib</v>
      </c>
      <c r="G598" s="6" t="str">
        <f t="shared" si="28"/>
        <v>module=ssib</v>
      </c>
    </row>
    <row r="599" spans="1:7" ht="30" customHeight="1">
      <c r="A599" s="3" t="s">
        <v>2948</v>
      </c>
      <c r="B599" s="3" t="s">
        <v>2</v>
      </c>
      <c r="C599" s="3" t="s">
        <v>11513</v>
      </c>
      <c r="D599" s="3" t="s">
        <v>15749</v>
      </c>
      <c r="E599" s="12" t="s">
        <v>19069</v>
      </c>
      <c r="F599" s="6" t="str">
        <f t="shared" si="27"/>
        <v>module=gsib</v>
      </c>
      <c r="G599" s="6" t="str">
        <f t="shared" si="28"/>
        <v>module=ssib</v>
      </c>
    </row>
    <row r="600" spans="1:7" ht="30" customHeight="1">
      <c r="A600" s="3" t="s">
        <v>2948</v>
      </c>
      <c r="B600" s="3" t="s">
        <v>2</v>
      </c>
      <c r="C600" s="3" t="s">
        <v>11514</v>
      </c>
      <c r="D600" s="3" t="s">
        <v>15750</v>
      </c>
      <c r="E600" s="12" t="s">
        <v>19070</v>
      </c>
      <c r="F600" s="6" t="str">
        <f t="shared" si="27"/>
        <v>module=gsib</v>
      </c>
      <c r="G600" s="6" t="str">
        <f t="shared" si="28"/>
        <v>module=ssib</v>
      </c>
    </row>
    <row r="601" spans="1:7" ht="30" customHeight="1">
      <c r="A601" s="3" t="s">
        <v>2948</v>
      </c>
      <c r="B601" s="3" t="s">
        <v>2</v>
      </c>
      <c r="C601" s="3" t="s">
        <v>11515</v>
      </c>
      <c r="D601" s="3" t="s">
        <v>15751</v>
      </c>
      <c r="E601" s="12" t="s">
        <v>19071</v>
      </c>
      <c r="F601" s="6" t="str">
        <f t="shared" si="27"/>
        <v>module=gsib</v>
      </c>
      <c r="G601" s="6" t="str">
        <f t="shared" si="28"/>
        <v>module=ssib</v>
      </c>
    </row>
    <row r="602" spans="1:7" ht="30" customHeight="1">
      <c r="A602" s="3" t="s">
        <v>2948</v>
      </c>
      <c r="B602" s="3" t="s">
        <v>2</v>
      </c>
      <c r="C602" s="3" t="s">
        <v>11516</v>
      </c>
      <c r="D602" s="3" t="s">
        <v>15752</v>
      </c>
      <c r="E602" s="12" t="s">
        <v>19072</v>
      </c>
      <c r="F602" s="6" t="str">
        <f t="shared" si="27"/>
        <v>module=gsib</v>
      </c>
      <c r="G602" s="6" t="str">
        <f t="shared" si="28"/>
        <v>module=ssib</v>
      </c>
    </row>
    <row r="603" spans="1:7" ht="30" customHeight="1">
      <c r="A603" s="3" t="s">
        <v>2948</v>
      </c>
      <c r="B603" s="3" t="s">
        <v>2</v>
      </c>
      <c r="C603" s="3" t="s">
        <v>11517</v>
      </c>
      <c r="D603" s="3" t="s">
        <v>15753</v>
      </c>
      <c r="E603" s="12" t="s">
        <v>19073</v>
      </c>
      <c r="F603" s="6" t="str">
        <f t="shared" si="27"/>
        <v>module=gsib</v>
      </c>
      <c r="G603" s="6" t="str">
        <f t="shared" si="28"/>
        <v>module=ssib</v>
      </c>
    </row>
    <row r="604" spans="1:7" ht="30" customHeight="1">
      <c r="A604" s="3" t="s">
        <v>2948</v>
      </c>
      <c r="B604" s="3" t="s">
        <v>2</v>
      </c>
      <c r="C604" s="3" t="s">
        <v>11518</v>
      </c>
      <c r="D604" s="3" t="s">
        <v>15754</v>
      </c>
      <c r="E604" s="12" t="s">
        <v>19074</v>
      </c>
      <c r="F604" s="6" t="str">
        <f t="shared" si="27"/>
        <v>module=gsib</v>
      </c>
      <c r="G604" s="6" t="str">
        <f t="shared" si="28"/>
        <v>module=ssib</v>
      </c>
    </row>
    <row r="605" spans="1:7" ht="30" customHeight="1">
      <c r="A605" s="3" t="s">
        <v>2948</v>
      </c>
      <c r="B605" s="3" t="s">
        <v>2</v>
      </c>
      <c r="C605" s="3" t="s">
        <v>11519</v>
      </c>
      <c r="D605" s="3" t="s">
        <v>15755</v>
      </c>
      <c r="E605" s="12" t="s">
        <v>19075</v>
      </c>
      <c r="F605" s="6" t="str">
        <f t="shared" si="27"/>
        <v>module=gsib</v>
      </c>
      <c r="G605" s="6" t="str">
        <f t="shared" si="28"/>
        <v>module=ssib</v>
      </c>
    </row>
    <row r="606" spans="1:7" ht="30" customHeight="1">
      <c r="A606" s="3" t="s">
        <v>2948</v>
      </c>
      <c r="B606" s="3" t="s">
        <v>2</v>
      </c>
      <c r="C606" s="3" t="s">
        <v>11520</v>
      </c>
      <c r="D606" s="3" t="s">
        <v>15756</v>
      </c>
      <c r="E606" s="12" t="s">
        <v>19076</v>
      </c>
      <c r="F606" s="6" t="str">
        <f t="shared" si="27"/>
        <v>module=gsib</v>
      </c>
      <c r="G606" s="6" t="str">
        <f t="shared" si="28"/>
        <v>module=ssib</v>
      </c>
    </row>
    <row r="607" spans="1:7" ht="30" customHeight="1">
      <c r="A607" s="3" t="s">
        <v>2948</v>
      </c>
      <c r="B607" s="3" t="s">
        <v>2</v>
      </c>
      <c r="C607" s="3" t="s">
        <v>11521</v>
      </c>
      <c r="D607" s="3" t="s">
        <v>15757</v>
      </c>
      <c r="E607" s="12" t="s">
        <v>19077</v>
      </c>
      <c r="F607" s="6" t="str">
        <f t="shared" si="27"/>
        <v>module=gsib</v>
      </c>
      <c r="G607" s="6" t="str">
        <f t="shared" si="28"/>
        <v>module=ssib</v>
      </c>
    </row>
    <row r="608" spans="1:7" ht="30" customHeight="1">
      <c r="A608" s="3" t="s">
        <v>2948</v>
      </c>
      <c r="B608" s="3" t="s">
        <v>3</v>
      </c>
      <c r="C608" s="3" t="s">
        <v>11522</v>
      </c>
      <c r="D608" s="3" t="s">
        <v>11522</v>
      </c>
      <c r="E608" s="12" t="s">
        <v>19078</v>
      </c>
      <c r="F608" s="6" t="str">
        <f t="shared" si="27"/>
        <v>module=gsib</v>
      </c>
      <c r="G608" s="3" t="s">
        <v>114</v>
      </c>
    </row>
    <row r="609" spans="1:7" ht="30" customHeight="1">
      <c r="A609" s="3" t="s">
        <v>2948</v>
      </c>
      <c r="B609" s="3" t="s">
        <v>3</v>
      </c>
      <c r="C609" s="3" t="s">
        <v>11523</v>
      </c>
      <c r="D609" s="3" t="s">
        <v>11523</v>
      </c>
      <c r="E609" s="12" t="s">
        <v>19079</v>
      </c>
      <c r="F609" s="6" t="str">
        <f t="shared" si="27"/>
        <v>module=gsib</v>
      </c>
      <c r="G609" s="3" t="s">
        <v>114</v>
      </c>
    </row>
    <row r="610" spans="1:7" ht="30" customHeight="1">
      <c r="A610" s="3" t="s">
        <v>2948</v>
      </c>
      <c r="B610" s="3" t="s">
        <v>3</v>
      </c>
      <c r="C610" s="3" t="s">
        <v>11524</v>
      </c>
      <c r="D610" s="3" t="s">
        <v>11524</v>
      </c>
      <c r="E610" s="12" t="s">
        <v>19080</v>
      </c>
      <c r="F610" s="6" t="str">
        <f t="shared" si="27"/>
        <v>module=gsib</v>
      </c>
      <c r="G610" s="3" t="s">
        <v>114</v>
      </c>
    </row>
    <row r="611" spans="1:7" ht="30" customHeight="1">
      <c r="A611" s="3" t="s">
        <v>2948</v>
      </c>
      <c r="B611" s="3" t="s">
        <v>3</v>
      </c>
      <c r="C611" s="3" t="s">
        <v>11525</v>
      </c>
      <c r="D611" s="3" t="s">
        <v>11525</v>
      </c>
      <c r="E611" s="12" t="s">
        <v>19081</v>
      </c>
      <c r="F611" s="6" t="str">
        <f t="shared" si="27"/>
        <v>module=gsib</v>
      </c>
      <c r="G611" s="3" t="s">
        <v>114</v>
      </c>
    </row>
    <row r="612" spans="1:7" ht="30" customHeight="1">
      <c r="A612" s="3" t="s">
        <v>2948</v>
      </c>
      <c r="B612" s="3" t="s">
        <v>3</v>
      </c>
      <c r="C612" s="3" t="s">
        <v>11526</v>
      </c>
      <c r="D612" s="3" t="s">
        <v>11526</v>
      </c>
      <c r="E612" s="12" t="s">
        <v>19082</v>
      </c>
      <c r="F612" s="6" t="str">
        <f t="shared" si="27"/>
        <v>module=gsib</v>
      </c>
      <c r="G612" s="3" t="s">
        <v>114</v>
      </c>
    </row>
    <row r="613" spans="1:7" ht="30" customHeight="1">
      <c r="A613" s="3" t="s">
        <v>2948</v>
      </c>
      <c r="B613" s="3" t="s">
        <v>3</v>
      </c>
      <c r="C613" s="3" t="s">
        <v>11527</v>
      </c>
      <c r="D613" s="3" t="s">
        <v>11527</v>
      </c>
      <c r="E613" s="12" t="s">
        <v>19083</v>
      </c>
      <c r="F613" s="6" t="str">
        <f t="shared" ref="F613:F644" si="29">HYPERLINK("http://www.ssc.wisc.edu/wlsresearch/documentation/waves/?wave=grad2k&amp;module=gsib","module=gsib")</f>
        <v>module=gsib</v>
      </c>
      <c r="G613" s="3" t="s">
        <v>114</v>
      </c>
    </row>
    <row r="614" spans="1:7" ht="30" customHeight="1">
      <c r="A614" s="3" t="s">
        <v>2948</v>
      </c>
      <c r="B614" s="3" t="s">
        <v>3</v>
      </c>
      <c r="C614" s="3" t="s">
        <v>11528</v>
      </c>
      <c r="D614" s="3" t="s">
        <v>11528</v>
      </c>
      <c r="E614" s="12" t="s">
        <v>19084</v>
      </c>
      <c r="F614" s="6" t="str">
        <f t="shared" si="29"/>
        <v>module=gsib</v>
      </c>
      <c r="G614" s="3" t="s">
        <v>114</v>
      </c>
    </row>
    <row r="615" spans="1:7" ht="30" customHeight="1">
      <c r="A615" s="3" t="s">
        <v>2948</v>
      </c>
      <c r="B615" s="3" t="s">
        <v>3</v>
      </c>
      <c r="C615" s="3" t="s">
        <v>11529</v>
      </c>
      <c r="D615" s="3" t="s">
        <v>11529</v>
      </c>
      <c r="E615" s="12" t="s">
        <v>19085</v>
      </c>
      <c r="F615" s="6" t="str">
        <f t="shared" si="29"/>
        <v>module=gsib</v>
      </c>
      <c r="G615" s="3" t="s">
        <v>114</v>
      </c>
    </row>
    <row r="616" spans="1:7" ht="30" customHeight="1">
      <c r="A616" s="3" t="s">
        <v>2948</v>
      </c>
      <c r="B616" s="3" t="s">
        <v>3</v>
      </c>
      <c r="C616" s="3" t="s">
        <v>11530</v>
      </c>
      <c r="D616" s="3" t="s">
        <v>11530</v>
      </c>
      <c r="E616" s="12" t="s">
        <v>19086</v>
      </c>
      <c r="F616" s="6" t="str">
        <f t="shared" si="29"/>
        <v>module=gsib</v>
      </c>
      <c r="G616" s="3" t="s">
        <v>114</v>
      </c>
    </row>
    <row r="617" spans="1:7" ht="30" customHeight="1">
      <c r="A617" s="3" t="s">
        <v>2948</v>
      </c>
      <c r="B617" s="3" t="s">
        <v>3</v>
      </c>
      <c r="C617" s="3" t="s">
        <v>11531</v>
      </c>
      <c r="D617" s="3" t="s">
        <v>11531</v>
      </c>
      <c r="E617" s="12" t="s">
        <v>19087</v>
      </c>
      <c r="F617" s="6" t="str">
        <f t="shared" si="29"/>
        <v>module=gsib</v>
      </c>
      <c r="G617" s="3" t="s">
        <v>114</v>
      </c>
    </row>
    <row r="618" spans="1:7" ht="30" customHeight="1">
      <c r="A618" s="3" t="s">
        <v>2948</v>
      </c>
      <c r="B618" s="3" t="s">
        <v>3</v>
      </c>
      <c r="C618" s="3" t="s">
        <v>11532</v>
      </c>
      <c r="D618" s="3" t="s">
        <v>11532</v>
      </c>
      <c r="E618" s="12" t="s">
        <v>19088</v>
      </c>
      <c r="F618" s="6" t="str">
        <f t="shared" si="29"/>
        <v>module=gsib</v>
      </c>
      <c r="G618" s="3" t="s">
        <v>114</v>
      </c>
    </row>
    <row r="619" spans="1:7" ht="30" customHeight="1">
      <c r="A619" s="3" t="s">
        <v>2948</v>
      </c>
      <c r="B619" s="3" t="s">
        <v>3</v>
      </c>
      <c r="C619" s="3" t="s">
        <v>11533</v>
      </c>
      <c r="D619" s="3" t="s">
        <v>11533</v>
      </c>
      <c r="E619" s="12" t="s">
        <v>19089</v>
      </c>
      <c r="F619" s="6" t="str">
        <f t="shared" si="29"/>
        <v>module=gsib</v>
      </c>
      <c r="G619" s="3" t="s">
        <v>114</v>
      </c>
    </row>
    <row r="620" spans="1:7" ht="30" customHeight="1">
      <c r="A620" s="3" t="s">
        <v>2948</v>
      </c>
      <c r="B620" s="3" t="s">
        <v>3</v>
      </c>
      <c r="C620" s="3" t="s">
        <v>11534</v>
      </c>
      <c r="D620" s="3" t="s">
        <v>11534</v>
      </c>
      <c r="E620" s="12" t="s">
        <v>19090</v>
      </c>
      <c r="F620" s="6" t="str">
        <f t="shared" si="29"/>
        <v>module=gsib</v>
      </c>
      <c r="G620" s="3" t="s">
        <v>114</v>
      </c>
    </row>
    <row r="621" spans="1:7" ht="30" customHeight="1">
      <c r="A621" s="3" t="s">
        <v>2948</v>
      </c>
      <c r="B621" s="3" t="s">
        <v>3</v>
      </c>
      <c r="C621" s="3" t="s">
        <v>11535</v>
      </c>
      <c r="D621" s="3" t="s">
        <v>11535</v>
      </c>
      <c r="E621" s="12" t="s">
        <v>19091</v>
      </c>
      <c r="F621" s="6" t="str">
        <f t="shared" si="29"/>
        <v>module=gsib</v>
      </c>
      <c r="G621" s="3" t="s">
        <v>114</v>
      </c>
    </row>
    <row r="622" spans="1:7" ht="30" customHeight="1">
      <c r="A622" s="3" t="s">
        <v>2948</v>
      </c>
      <c r="B622" s="3" t="s">
        <v>3</v>
      </c>
      <c r="C622" s="3" t="s">
        <v>11536</v>
      </c>
      <c r="D622" s="3" t="s">
        <v>11536</v>
      </c>
      <c r="E622" s="12" t="s">
        <v>19092</v>
      </c>
      <c r="F622" s="6" t="str">
        <f t="shared" si="29"/>
        <v>module=gsib</v>
      </c>
      <c r="G622" s="3" t="s">
        <v>114</v>
      </c>
    </row>
    <row r="623" spans="1:7" ht="30" customHeight="1">
      <c r="A623" s="3" t="s">
        <v>2948</v>
      </c>
      <c r="B623" s="3" t="s">
        <v>3</v>
      </c>
      <c r="C623" s="3" t="s">
        <v>11537</v>
      </c>
      <c r="D623" s="3" t="s">
        <v>11537</v>
      </c>
      <c r="E623" s="12" t="s">
        <v>19093</v>
      </c>
      <c r="F623" s="6" t="str">
        <f t="shared" si="29"/>
        <v>module=gsib</v>
      </c>
      <c r="G623" s="3" t="s">
        <v>114</v>
      </c>
    </row>
    <row r="624" spans="1:7" ht="30" customHeight="1">
      <c r="A624" s="3" t="s">
        <v>2948</v>
      </c>
      <c r="B624" s="3" t="s">
        <v>3</v>
      </c>
      <c r="C624" s="3" t="s">
        <v>11538</v>
      </c>
      <c r="D624" s="3" t="s">
        <v>11538</v>
      </c>
      <c r="E624" s="12" t="s">
        <v>19094</v>
      </c>
      <c r="F624" s="6" t="str">
        <f t="shared" si="29"/>
        <v>module=gsib</v>
      </c>
      <c r="G624" s="3" t="s">
        <v>114</v>
      </c>
    </row>
    <row r="625" spans="1:7" ht="30" customHeight="1">
      <c r="A625" s="3" t="s">
        <v>2948</v>
      </c>
      <c r="B625" s="3" t="s">
        <v>3</v>
      </c>
      <c r="C625" s="3" t="s">
        <v>11539</v>
      </c>
      <c r="D625" s="3" t="s">
        <v>11539</v>
      </c>
      <c r="E625" s="12" t="s">
        <v>19095</v>
      </c>
      <c r="F625" s="6" t="str">
        <f t="shared" si="29"/>
        <v>module=gsib</v>
      </c>
      <c r="G625" s="3" t="s">
        <v>114</v>
      </c>
    </row>
    <row r="626" spans="1:7" ht="30" customHeight="1">
      <c r="A626" s="3" t="s">
        <v>2948</v>
      </c>
      <c r="B626" s="3" t="s">
        <v>3</v>
      </c>
      <c r="C626" s="3" t="s">
        <v>11540</v>
      </c>
      <c r="D626" s="3" t="s">
        <v>11540</v>
      </c>
      <c r="E626" s="12" t="s">
        <v>19096</v>
      </c>
      <c r="F626" s="6" t="str">
        <f t="shared" si="29"/>
        <v>module=gsib</v>
      </c>
      <c r="G626" s="3" t="s">
        <v>114</v>
      </c>
    </row>
    <row r="627" spans="1:7" ht="30" customHeight="1">
      <c r="A627" s="3" t="s">
        <v>2948</v>
      </c>
      <c r="B627" s="3" t="s">
        <v>3</v>
      </c>
      <c r="C627" s="3" t="s">
        <v>11541</v>
      </c>
      <c r="D627" s="3" t="s">
        <v>11541</v>
      </c>
      <c r="E627" s="12" t="s">
        <v>19097</v>
      </c>
      <c r="F627" s="6" t="str">
        <f t="shared" si="29"/>
        <v>module=gsib</v>
      </c>
      <c r="G627" s="3" t="s">
        <v>114</v>
      </c>
    </row>
    <row r="628" spans="1:7" ht="30" customHeight="1">
      <c r="A628" s="3" t="s">
        <v>2948</v>
      </c>
      <c r="B628" s="3" t="s">
        <v>3</v>
      </c>
      <c r="C628" s="3" t="s">
        <v>11542</v>
      </c>
      <c r="D628" s="3" t="s">
        <v>11542</v>
      </c>
      <c r="E628" s="12" t="s">
        <v>19098</v>
      </c>
      <c r="F628" s="6" t="str">
        <f t="shared" si="29"/>
        <v>module=gsib</v>
      </c>
      <c r="G628" s="3" t="s">
        <v>114</v>
      </c>
    </row>
    <row r="629" spans="1:7" ht="30" customHeight="1">
      <c r="A629" s="3" t="s">
        <v>2948</v>
      </c>
      <c r="B629" s="3" t="s">
        <v>3</v>
      </c>
      <c r="C629" s="3" t="s">
        <v>11543</v>
      </c>
      <c r="D629" s="3" t="s">
        <v>11543</v>
      </c>
      <c r="E629" s="12" t="s">
        <v>19099</v>
      </c>
      <c r="F629" s="6" t="str">
        <f t="shared" si="29"/>
        <v>module=gsib</v>
      </c>
      <c r="G629" s="3" t="s">
        <v>114</v>
      </c>
    </row>
    <row r="630" spans="1:7" ht="30" customHeight="1">
      <c r="A630" s="3" t="s">
        <v>2948</v>
      </c>
      <c r="B630" s="3" t="s">
        <v>3</v>
      </c>
      <c r="C630" s="3" t="s">
        <v>11544</v>
      </c>
      <c r="D630" s="3" t="s">
        <v>11544</v>
      </c>
      <c r="E630" s="12" t="s">
        <v>19100</v>
      </c>
      <c r="F630" s="6" t="str">
        <f t="shared" si="29"/>
        <v>module=gsib</v>
      </c>
      <c r="G630" s="3" t="s">
        <v>114</v>
      </c>
    </row>
    <row r="631" spans="1:7" ht="30" customHeight="1">
      <c r="A631" s="3" t="s">
        <v>2948</v>
      </c>
      <c r="B631" s="3" t="s">
        <v>3</v>
      </c>
      <c r="C631" s="3" t="s">
        <v>11545</v>
      </c>
      <c r="D631" s="3" t="s">
        <v>11545</v>
      </c>
      <c r="E631" s="12" t="s">
        <v>19101</v>
      </c>
      <c r="F631" s="6" t="str">
        <f t="shared" si="29"/>
        <v>module=gsib</v>
      </c>
      <c r="G631" s="3" t="s">
        <v>114</v>
      </c>
    </row>
    <row r="632" spans="1:7" ht="30" customHeight="1">
      <c r="A632" s="3" t="s">
        <v>2948</v>
      </c>
      <c r="B632" s="3" t="s">
        <v>3</v>
      </c>
      <c r="C632" s="3" t="s">
        <v>11546</v>
      </c>
      <c r="D632" s="3" t="s">
        <v>11546</v>
      </c>
      <c r="E632" s="12" t="s">
        <v>19102</v>
      </c>
      <c r="F632" s="6" t="str">
        <f t="shared" si="29"/>
        <v>module=gsib</v>
      </c>
      <c r="G632" s="3" t="s">
        <v>114</v>
      </c>
    </row>
    <row r="633" spans="1:7" ht="30" customHeight="1">
      <c r="A633" s="3" t="s">
        <v>2948</v>
      </c>
      <c r="B633" s="3" t="s">
        <v>3</v>
      </c>
      <c r="C633" s="3" t="s">
        <v>11547</v>
      </c>
      <c r="D633" s="3" t="s">
        <v>11547</v>
      </c>
      <c r="E633" s="12" t="s">
        <v>19103</v>
      </c>
      <c r="F633" s="6" t="str">
        <f t="shared" si="29"/>
        <v>module=gsib</v>
      </c>
      <c r="G633" s="3" t="s">
        <v>114</v>
      </c>
    </row>
    <row r="634" spans="1:7" ht="30" customHeight="1">
      <c r="A634" s="3" t="s">
        <v>2948</v>
      </c>
      <c r="B634" s="3" t="s">
        <v>3</v>
      </c>
      <c r="C634" s="3" t="s">
        <v>11548</v>
      </c>
      <c r="D634" s="3" t="s">
        <v>11548</v>
      </c>
      <c r="E634" s="12" t="s">
        <v>19104</v>
      </c>
      <c r="F634" s="6" t="str">
        <f t="shared" si="29"/>
        <v>module=gsib</v>
      </c>
      <c r="G634" s="3" t="s">
        <v>114</v>
      </c>
    </row>
    <row r="635" spans="1:7" ht="30" customHeight="1">
      <c r="A635" s="3" t="s">
        <v>2948</v>
      </c>
      <c r="B635" s="3" t="s">
        <v>3</v>
      </c>
      <c r="C635" s="3" t="s">
        <v>11549</v>
      </c>
      <c r="D635" s="3" t="s">
        <v>11549</v>
      </c>
      <c r="E635" s="12" t="s">
        <v>19105</v>
      </c>
      <c r="F635" s="6" t="str">
        <f t="shared" si="29"/>
        <v>module=gsib</v>
      </c>
      <c r="G635" s="3" t="s">
        <v>114</v>
      </c>
    </row>
    <row r="636" spans="1:7" ht="30" customHeight="1">
      <c r="A636" s="3" t="s">
        <v>2948</v>
      </c>
      <c r="B636" s="3" t="s">
        <v>3</v>
      </c>
      <c r="C636" s="3" t="s">
        <v>11550</v>
      </c>
      <c r="D636" s="3" t="s">
        <v>11550</v>
      </c>
      <c r="E636" s="12" t="s">
        <v>19106</v>
      </c>
      <c r="F636" s="6" t="str">
        <f t="shared" si="29"/>
        <v>module=gsib</v>
      </c>
      <c r="G636" s="3" t="s">
        <v>114</v>
      </c>
    </row>
    <row r="637" spans="1:7" ht="30" customHeight="1">
      <c r="A637" s="3" t="s">
        <v>2948</v>
      </c>
      <c r="B637" s="3" t="s">
        <v>3</v>
      </c>
      <c r="C637" s="3" t="s">
        <v>11551</v>
      </c>
      <c r="D637" s="3" t="s">
        <v>11551</v>
      </c>
      <c r="E637" s="12" t="s">
        <v>19107</v>
      </c>
      <c r="F637" s="6" t="str">
        <f t="shared" si="29"/>
        <v>module=gsib</v>
      </c>
      <c r="G637" s="3" t="s">
        <v>114</v>
      </c>
    </row>
    <row r="638" spans="1:7" ht="30" customHeight="1">
      <c r="A638" s="3" t="s">
        <v>2948</v>
      </c>
      <c r="B638" s="3" t="s">
        <v>3</v>
      </c>
      <c r="C638" s="3" t="s">
        <v>11552</v>
      </c>
      <c r="D638" s="3" t="s">
        <v>11552</v>
      </c>
      <c r="E638" s="12" t="s">
        <v>19108</v>
      </c>
      <c r="F638" s="6" t="str">
        <f t="shared" si="29"/>
        <v>module=gsib</v>
      </c>
      <c r="G638" s="3" t="s">
        <v>114</v>
      </c>
    </row>
    <row r="639" spans="1:7" ht="30" customHeight="1">
      <c r="A639" s="3" t="s">
        <v>2948</v>
      </c>
      <c r="B639" s="3" t="s">
        <v>3</v>
      </c>
      <c r="C639" s="3" t="s">
        <v>11553</v>
      </c>
      <c r="D639" s="3" t="s">
        <v>11553</v>
      </c>
      <c r="E639" s="12" t="s">
        <v>19109</v>
      </c>
      <c r="F639" s="6" t="str">
        <f t="shared" si="29"/>
        <v>module=gsib</v>
      </c>
      <c r="G639" s="3" t="s">
        <v>114</v>
      </c>
    </row>
    <row r="640" spans="1:7" ht="30" customHeight="1">
      <c r="A640" s="3" t="s">
        <v>2948</v>
      </c>
      <c r="B640" s="3" t="s">
        <v>3</v>
      </c>
      <c r="C640" s="3" t="s">
        <v>11554</v>
      </c>
      <c r="D640" s="3" t="s">
        <v>11554</v>
      </c>
      <c r="E640" s="12" t="s">
        <v>19110</v>
      </c>
      <c r="F640" s="6" t="str">
        <f t="shared" si="29"/>
        <v>module=gsib</v>
      </c>
      <c r="G640" s="3" t="s">
        <v>114</v>
      </c>
    </row>
    <row r="641" spans="1:7" ht="30" customHeight="1">
      <c r="A641" s="3" t="s">
        <v>2948</v>
      </c>
      <c r="B641" s="3" t="s">
        <v>3</v>
      </c>
      <c r="C641" s="3" t="s">
        <v>11555</v>
      </c>
      <c r="D641" s="3" t="s">
        <v>11555</v>
      </c>
      <c r="E641" s="12" t="s">
        <v>19111</v>
      </c>
      <c r="F641" s="6" t="str">
        <f t="shared" si="29"/>
        <v>module=gsib</v>
      </c>
      <c r="G641" s="3" t="s">
        <v>114</v>
      </c>
    </row>
    <row r="642" spans="1:7" ht="30" customHeight="1">
      <c r="A642" s="3" t="s">
        <v>2948</v>
      </c>
      <c r="B642" s="3" t="s">
        <v>3</v>
      </c>
      <c r="C642" s="3" t="s">
        <v>11556</v>
      </c>
      <c r="D642" s="3" t="s">
        <v>11556</v>
      </c>
      <c r="E642" s="12" t="s">
        <v>19112</v>
      </c>
      <c r="F642" s="6" t="str">
        <f t="shared" si="29"/>
        <v>module=gsib</v>
      </c>
      <c r="G642" s="3" t="s">
        <v>114</v>
      </c>
    </row>
    <row r="643" spans="1:7" ht="30" customHeight="1">
      <c r="A643" s="3" t="s">
        <v>2948</v>
      </c>
      <c r="B643" s="3" t="s">
        <v>3</v>
      </c>
      <c r="C643" s="3" t="s">
        <v>11557</v>
      </c>
      <c r="D643" s="3" t="s">
        <v>11557</v>
      </c>
      <c r="E643" s="12" t="s">
        <v>19113</v>
      </c>
      <c r="F643" s="6" t="str">
        <f t="shared" si="29"/>
        <v>module=gsib</v>
      </c>
      <c r="G643" s="3" t="s">
        <v>114</v>
      </c>
    </row>
    <row r="644" spans="1:7" ht="30" customHeight="1">
      <c r="A644" s="3" t="s">
        <v>2948</v>
      </c>
      <c r="B644" s="3" t="s">
        <v>3</v>
      </c>
      <c r="C644" s="3" t="s">
        <v>11558</v>
      </c>
      <c r="D644" s="3" t="s">
        <v>11558</v>
      </c>
      <c r="E644" s="12" t="s">
        <v>19114</v>
      </c>
      <c r="F644" s="6" t="str">
        <f t="shared" si="29"/>
        <v>module=gsib</v>
      </c>
      <c r="G644" s="3" t="s">
        <v>114</v>
      </c>
    </row>
    <row r="645" spans="1:7" ht="30" customHeight="1">
      <c r="A645" s="3" t="s">
        <v>2948</v>
      </c>
      <c r="B645" s="3" t="s">
        <v>3</v>
      </c>
      <c r="C645" s="3" t="s">
        <v>11559</v>
      </c>
      <c r="D645" s="3" t="s">
        <v>11559</v>
      </c>
      <c r="E645" s="12" t="s">
        <v>19115</v>
      </c>
      <c r="F645" s="6" t="str">
        <f t="shared" ref="F645:F676" si="30">HYPERLINK("http://www.ssc.wisc.edu/wlsresearch/documentation/waves/?wave=grad2k&amp;module=gsib","module=gsib")</f>
        <v>module=gsib</v>
      </c>
      <c r="G645" s="3" t="s">
        <v>114</v>
      </c>
    </row>
    <row r="646" spans="1:7" ht="30" customHeight="1">
      <c r="A646" s="3" t="s">
        <v>2948</v>
      </c>
      <c r="B646" s="3" t="s">
        <v>3</v>
      </c>
      <c r="C646" s="3" t="s">
        <v>11560</v>
      </c>
      <c r="D646" s="3" t="s">
        <v>11560</v>
      </c>
      <c r="E646" s="12" t="s">
        <v>19116</v>
      </c>
      <c r="F646" s="6" t="str">
        <f t="shared" si="30"/>
        <v>module=gsib</v>
      </c>
      <c r="G646" s="3" t="s">
        <v>114</v>
      </c>
    </row>
    <row r="647" spans="1:7" ht="30" customHeight="1">
      <c r="A647" s="3" t="s">
        <v>2948</v>
      </c>
      <c r="B647" s="3" t="s">
        <v>3</v>
      </c>
      <c r="C647" s="3" t="s">
        <v>11561</v>
      </c>
      <c r="D647" s="3" t="s">
        <v>11561</v>
      </c>
      <c r="E647" s="12" t="s">
        <v>19117</v>
      </c>
      <c r="F647" s="6" t="str">
        <f t="shared" si="30"/>
        <v>module=gsib</v>
      </c>
      <c r="G647" s="3" t="s">
        <v>114</v>
      </c>
    </row>
    <row r="648" spans="1:7" ht="30" customHeight="1">
      <c r="A648" s="3" t="s">
        <v>2948</v>
      </c>
      <c r="B648" s="3" t="s">
        <v>3</v>
      </c>
      <c r="C648" s="3" t="s">
        <v>11562</v>
      </c>
      <c r="D648" s="3" t="s">
        <v>11562</v>
      </c>
      <c r="E648" s="12" t="s">
        <v>19118</v>
      </c>
      <c r="F648" s="6" t="str">
        <f t="shared" si="30"/>
        <v>module=gsib</v>
      </c>
      <c r="G648" s="3" t="s">
        <v>114</v>
      </c>
    </row>
    <row r="649" spans="1:7" ht="30" customHeight="1">
      <c r="A649" s="3" t="s">
        <v>2948</v>
      </c>
      <c r="B649" s="3" t="s">
        <v>3</v>
      </c>
      <c r="C649" s="3" t="s">
        <v>11563</v>
      </c>
      <c r="D649" s="3" t="s">
        <v>11563</v>
      </c>
      <c r="E649" s="12" t="s">
        <v>19119</v>
      </c>
      <c r="F649" s="6" t="str">
        <f t="shared" si="30"/>
        <v>module=gsib</v>
      </c>
      <c r="G649" s="3" t="s">
        <v>114</v>
      </c>
    </row>
    <row r="650" spans="1:7" ht="30" customHeight="1">
      <c r="A650" s="3" t="s">
        <v>2948</v>
      </c>
      <c r="B650" s="3" t="s">
        <v>3</v>
      </c>
      <c r="C650" s="3" t="s">
        <v>11564</v>
      </c>
      <c r="D650" s="3" t="s">
        <v>11564</v>
      </c>
      <c r="E650" s="12" t="s">
        <v>19120</v>
      </c>
      <c r="F650" s="6" t="str">
        <f t="shared" si="30"/>
        <v>module=gsib</v>
      </c>
      <c r="G650" s="3" t="s">
        <v>114</v>
      </c>
    </row>
    <row r="651" spans="1:7" ht="30" customHeight="1">
      <c r="A651" s="3" t="s">
        <v>2948</v>
      </c>
      <c r="B651" s="3" t="s">
        <v>3</v>
      </c>
      <c r="C651" s="3" t="s">
        <v>11565</v>
      </c>
      <c r="D651" s="3" t="s">
        <v>11565</v>
      </c>
      <c r="E651" s="12" t="s">
        <v>19121</v>
      </c>
      <c r="F651" s="6" t="str">
        <f t="shared" si="30"/>
        <v>module=gsib</v>
      </c>
      <c r="G651" s="3" t="s">
        <v>114</v>
      </c>
    </row>
    <row r="652" spans="1:7" ht="30" customHeight="1">
      <c r="A652" s="3" t="s">
        <v>2948</v>
      </c>
      <c r="B652" s="3" t="s">
        <v>3</v>
      </c>
      <c r="C652" s="3" t="s">
        <v>11566</v>
      </c>
      <c r="D652" s="3" t="s">
        <v>11566</v>
      </c>
      <c r="E652" s="12" t="s">
        <v>19122</v>
      </c>
      <c r="F652" s="6" t="str">
        <f t="shared" si="30"/>
        <v>module=gsib</v>
      </c>
      <c r="G652" s="3" t="s">
        <v>114</v>
      </c>
    </row>
    <row r="653" spans="1:7" ht="30" customHeight="1">
      <c r="A653" s="3" t="s">
        <v>2948</v>
      </c>
      <c r="B653" s="3" t="s">
        <v>3</v>
      </c>
      <c r="C653" s="3" t="s">
        <v>11567</v>
      </c>
      <c r="D653" s="3" t="s">
        <v>11567</v>
      </c>
      <c r="E653" s="12" t="s">
        <v>19123</v>
      </c>
      <c r="F653" s="6" t="str">
        <f t="shared" si="30"/>
        <v>module=gsib</v>
      </c>
      <c r="G653" s="3" t="s">
        <v>114</v>
      </c>
    </row>
    <row r="654" spans="1:7" ht="30" customHeight="1">
      <c r="A654" s="3" t="s">
        <v>2948</v>
      </c>
      <c r="B654" s="3" t="s">
        <v>3</v>
      </c>
      <c r="C654" s="3" t="s">
        <v>11568</v>
      </c>
      <c r="D654" s="3" t="s">
        <v>11568</v>
      </c>
      <c r="E654" s="12" t="s">
        <v>19124</v>
      </c>
      <c r="F654" s="6" t="str">
        <f t="shared" si="30"/>
        <v>module=gsib</v>
      </c>
      <c r="G654" s="3" t="s">
        <v>114</v>
      </c>
    </row>
    <row r="655" spans="1:7" ht="30" customHeight="1">
      <c r="A655" s="3" t="s">
        <v>2948</v>
      </c>
      <c r="B655" s="3" t="s">
        <v>3</v>
      </c>
      <c r="C655" s="3" t="s">
        <v>11569</v>
      </c>
      <c r="D655" s="3" t="s">
        <v>11569</v>
      </c>
      <c r="E655" s="12" t="s">
        <v>19125</v>
      </c>
      <c r="F655" s="6" t="str">
        <f t="shared" si="30"/>
        <v>module=gsib</v>
      </c>
      <c r="G655" s="3" t="s">
        <v>114</v>
      </c>
    </row>
    <row r="656" spans="1:7" ht="30" customHeight="1">
      <c r="A656" s="3" t="s">
        <v>2948</v>
      </c>
      <c r="B656" s="3" t="s">
        <v>3</v>
      </c>
      <c r="C656" s="3" t="s">
        <v>11570</v>
      </c>
      <c r="D656" s="3" t="s">
        <v>11570</v>
      </c>
      <c r="E656" s="12" t="s">
        <v>19126</v>
      </c>
      <c r="F656" s="6" t="str">
        <f t="shared" si="30"/>
        <v>module=gsib</v>
      </c>
      <c r="G656" s="3" t="s">
        <v>114</v>
      </c>
    </row>
    <row r="657" spans="1:7" ht="30" customHeight="1">
      <c r="A657" s="3" t="s">
        <v>2948</v>
      </c>
      <c r="B657" s="3" t="s">
        <v>3</v>
      </c>
      <c r="C657" s="3" t="s">
        <v>11571</v>
      </c>
      <c r="D657" s="3" t="s">
        <v>11571</v>
      </c>
      <c r="E657" s="12" t="s">
        <v>19127</v>
      </c>
      <c r="F657" s="6" t="str">
        <f t="shared" si="30"/>
        <v>module=gsib</v>
      </c>
      <c r="G657" s="3" t="s">
        <v>114</v>
      </c>
    </row>
    <row r="658" spans="1:7" ht="30" customHeight="1">
      <c r="A658" s="3" t="s">
        <v>2948</v>
      </c>
      <c r="B658" s="3" t="s">
        <v>3</v>
      </c>
      <c r="C658" s="3" t="s">
        <v>11572</v>
      </c>
      <c r="D658" s="3" t="s">
        <v>11572</v>
      </c>
      <c r="E658" s="12" t="s">
        <v>19128</v>
      </c>
      <c r="F658" s="6" t="str">
        <f t="shared" si="30"/>
        <v>module=gsib</v>
      </c>
      <c r="G658" s="3" t="s">
        <v>114</v>
      </c>
    </row>
    <row r="659" spans="1:7" ht="30" customHeight="1">
      <c r="A659" s="3" t="s">
        <v>2948</v>
      </c>
      <c r="B659" s="3" t="s">
        <v>3</v>
      </c>
      <c r="C659" s="3" t="s">
        <v>11573</v>
      </c>
      <c r="D659" s="3" t="s">
        <v>11573</v>
      </c>
      <c r="E659" s="12" t="s">
        <v>19129</v>
      </c>
      <c r="F659" s="6" t="str">
        <f t="shared" si="30"/>
        <v>module=gsib</v>
      </c>
      <c r="G659" s="3" t="s">
        <v>114</v>
      </c>
    </row>
    <row r="660" spans="1:7" ht="30" customHeight="1">
      <c r="A660" s="3" t="s">
        <v>2948</v>
      </c>
      <c r="B660" s="3" t="s">
        <v>3</v>
      </c>
      <c r="C660" s="3" t="s">
        <v>11574</v>
      </c>
      <c r="D660" s="3" t="s">
        <v>11574</v>
      </c>
      <c r="E660" s="12" t="s">
        <v>19130</v>
      </c>
      <c r="F660" s="6" t="str">
        <f t="shared" si="30"/>
        <v>module=gsib</v>
      </c>
      <c r="G660" s="3" t="s">
        <v>114</v>
      </c>
    </row>
    <row r="661" spans="1:7" ht="30" customHeight="1">
      <c r="A661" s="3" t="s">
        <v>2948</v>
      </c>
      <c r="B661" s="3" t="s">
        <v>3</v>
      </c>
      <c r="C661" s="3" t="s">
        <v>11575</v>
      </c>
      <c r="D661" s="3" t="s">
        <v>11575</v>
      </c>
      <c r="E661" s="12" t="s">
        <v>19131</v>
      </c>
      <c r="F661" s="6" t="str">
        <f t="shared" si="30"/>
        <v>module=gsib</v>
      </c>
      <c r="G661" s="3" t="s">
        <v>114</v>
      </c>
    </row>
    <row r="662" spans="1:7" ht="30" customHeight="1">
      <c r="A662" s="3" t="s">
        <v>2948</v>
      </c>
      <c r="B662" s="3" t="s">
        <v>3</v>
      </c>
      <c r="C662" s="3" t="s">
        <v>11576</v>
      </c>
      <c r="D662" s="3" t="s">
        <v>11576</v>
      </c>
      <c r="E662" s="12" t="s">
        <v>19132</v>
      </c>
      <c r="F662" s="6" t="str">
        <f t="shared" si="30"/>
        <v>module=gsib</v>
      </c>
      <c r="G662" s="3" t="s">
        <v>114</v>
      </c>
    </row>
    <row r="663" spans="1:7" ht="30" customHeight="1">
      <c r="A663" s="3" t="s">
        <v>2948</v>
      </c>
      <c r="B663" s="3" t="s">
        <v>3</v>
      </c>
      <c r="C663" s="3" t="s">
        <v>11577</v>
      </c>
      <c r="D663" s="3" t="s">
        <v>11577</v>
      </c>
      <c r="E663" s="12" t="s">
        <v>19133</v>
      </c>
      <c r="F663" s="6" t="str">
        <f t="shared" si="30"/>
        <v>module=gsib</v>
      </c>
      <c r="G663" s="3" t="s">
        <v>114</v>
      </c>
    </row>
    <row r="664" spans="1:7" ht="30" customHeight="1">
      <c r="A664" s="3" t="s">
        <v>2948</v>
      </c>
      <c r="B664" s="3" t="s">
        <v>3</v>
      </c>
      <c r="C664" s="3" t="s">
        <v>11578</v>
      </c>
      <c r="D664" s="3" t="s">
        <v>11578</v>
      </c>
      <c r="E664" s="12" t="s">
        <v>19134</v>
      </c>
      <c r="F664" s="6" t="str">
        <f t="shared" si="30"/>
        <v>module=gsib</v>
      </c>
      <c r="G664" s="3" t="s">
        <v>114</v>
      </c>
    </row>
    <row r="665" spans="1:7" ht="30" customHeight="1">
      <c r="A665" s="3" t="s">
        <v>2948</v>
      </c>
      <c r="B665" s="3" t="s">
        <v>3</v>
      </c>
      <c r="C665" s="3" t="s">
        <v>11579</v>
      </c>
      <c r="D665" s="3" t="s">
        <v>11579</v>
      </c>
      <c r="E665" s="12" t="s">
        <v>19135</v>
      </c>
      <c r="F665" s="6" t="str">
        <f t="shared" si="30"/>
        <v>module=gsib</v>
      </c>
      <c r="G665" s="3" t="s">
        <v>114</v>
      </c>
    </row>
    <row r="666" spans="1:7" ht="30" customHeight="1">
      <c r="A666" s="3" t="s">
        <v>2948</v>
      </c>
      <c r="B666" s="3" t="s">
        <v>3</v>
      </c>
      <c r="C666" s="3" t="s">
        <v>11580</v>
      </c>
      <c r="D666" s="3" t="s">
        <v>11580</v>
      </c>
      <c r="E666" s="12" t="s">
        <v>19136</v>
      </c>
      <c r="F666" s="6" t="str">
        <f t="shared" si="30"/>
        <v>module=gsib</v>
      </c>
      <c r="G666" s="3" t="s">
        <v>114</v>
      </c>
    </row>
    <row r="667" spans="1:7" ht="30" customHeight="1">
      <c r="A667" s="3" t="s">
        <v>2948</v>
      </c>
      <c r="B667" s="3" t="s">
        <v>3</v>
      </c>
      <c r="C667" s="3" t="s">
        <v>11581</v>
      </c>
      <c r="D667" s="3" t="s">
        <v>11581</v>
      </c>
      <c r="E667" s="12" t="s">
        <v>19137</v>
      </c>
      <c r="F667" s="6" t="str">
        <f t="shared" si="30"/>
        <v>module=gsib</v>
      </c>
      <c r="G667" s="3" t="s">
        <v>114</v>
      </c>
    </row>
    <row r="668" spans="1:7" ht="30" customHeight="1">
      <c r="A668" s="3" t="s">
        <v>2948</v>
      </c>
      <c r="B668" s="3" t="s">
        <v>3</v>
      </c>
      <c r="C668" s="3" t="s">
        <v>11582</v>
      </c>
      <c r="D668" s="3" t="s">
        <v>11582</v>
      </c>
      <c r="E668" s="12" t="s">
        <v>19138</v>
      </c>
      <c r="F668" s="6" t="str">
        <f t="shared" si="30"/>
        <v>module=gsib</v>
      </c>
      <c r="G668" s="3" t="s">
        <v>114</v>
      </c>
    </row>
    <row r="669" spans="1:7" ht="30" customHeight="1">
      <c r="A669" s="3" t="s">
        <v>2948</v>
      </c>
      <c r="B669" s="3" t="s">
        <v>3</v>
      </c>
      <c r="C669" s="3" t="s">
        <v>11583</v>
      </c>
      <c r="D669" s="3" t="s">
        <v>11583</v>
      </c>
      <c r="E669" s="12" t="s">
        <v>19139</v>
      </c>
      <c r="F669" s="6" t="str">
        <f t="shared" si="30"/>
        <v>module=gsib</v>
      </c>
      <c r="G669" s="3" t="s">
        <v>114</v>
      </c>
    </row>
    <row r="670" spans="1:7" ht="30" customHeight="1">
      <c r="A670" s="3" t="s">
        <v>2948</v>
      </c>
      <c r="B670" s="3" t="s">
        <v>3</v>
      </c>
      <c r="C670" s="3" t="s">
        <v>11584</v>
      </c>
      <c r="D670" s="3" t="s">
        <v>11584</v>
      </c>
      <c r="E670" s="12" t="s">
        <v>19140</v>
      </c>
      <c r="F670" s="6" t="str">
        <f t="shared" si="30"/>
        <v>module=gsib</v>
      </c>
      <c r="G670" s="3" t="s">
        <v>114</v>
      </c>
    </row>
    <row r="671" spans="1:7" ht="30" customHeight="1">
      <c r="A671" s="3" t="s">
        <v>2948</v>
      </c>
      <c r="B671" s="3" t="s">
        <v>3</v>
      </c>
      <c r="C671" s="3" t="s">
        <v>11585</v>
      </c>
      <c r="D671" s="3" t="s">
        <v>11585</v>
      </c>
      <c r="E671" s="12" t="s">
        <v>19141</v>
      </c>
      <c r="F671" s="6" t="str">
        <f t="shared" si="30"/>
        <v>module=gsib</v>
      </c>
      <c r="G671" s="3" t="s">
        <v>114</v>
      </c>
    </row>
    <row r="672" spans="1:7" ht="30" customHeight="1">
      <c r="A672" s="3" t="s">
        <v>2948</v>
      </c>
      <c r="B672" s="3" t="s">
        <v>3</v>
      </c>
      <c r="C672" s="3" t="s">
        <v>11586</v>
      </c>
      <c r="D672" s="3" t="s">
        <v>11586</v>
      </c>
      <c r="E672" s="12" t="s">
        <v>19142</v>
      </c>
      <c r="F672" s="6" t="str">
        <f t="shared" si="30"/>
        <v>module=gsib</v>
      </c>
      <c r="G672" s="3" t="s">
        <v>114</v>
      </c>
    </row>
    <row r="673" spans="1:7" ht="30" customHeight="1">
      <c r="A673" s="3" t="s">
        <v>2948</v>
      </c>
      <c r="B673" s="3" t="s">
        <v>3</v>
      </c>
      <c r="C673" s="3" t="s">
        <v>11587</v>
      </c>
      <c r="D673" s="3" t="s">
        <v>11587</v>
      </c>
      <c r="E673" s="12" t="s">
        <v>19143</v>
      </c>
      <c r="F673" s="6" t="str">
        <f t="shared" si="30"/>
        <v>module=gsib</v>
      </c>
      <c r="G673" s="3" t="s">
        <v>114</v>
      </c>
    </row>
    <row r="674" spans="1:7" ht="30" customHeight="1">
      <c r="A674" s="3" t="s">
        <v>2948</v>
      </c>
      <c r="B674" s="3" t="s">
        <v>3</v>
      </c>
      <c r="C674" s="3" t="s">
        <v>11588</v>
      </c>
      <c r="D674" s="3" t="s">
        <v>11588</v>
      </c>
      <c r="E674" s="12" t="s">
        <v>19144</v>
      </c>
      <c r="F674" s="6" t="str">
        <f t="shared" si="30"/>
        <v>module=gsib</v>
      </c>
      <c r="G674" s="3" t="s">
        <v>114</v>
      </c>
    </row>
    <row r="675" spans="1:7" ht="30" customHeight="1">
      <c r="A675" s="3" t="s">
        <v>2948</v>
      </c>
      <c r="B675" s="3" t="s">
        <v>3</v>
      </c>
      <c r="C675" s="3" t="s">
        <v>11589</v>
      </c>
      <c r="D675" s="3" t="s">
        <v>11589</v>
      </c>
      <c r="E675" s="12" t="s">
        <v>19145</v>
      </c>
      <c r="F675" s="6" t="str">
        <f t="shared" si="30"/>
        <v>module=gsib</v>
      </c>
      <c r="G675" s="3" t="s">
        <v>114</v>
      </c>
    </row>
    <row r="676" spans="1:7" ht="30" customHeight="1">
      <c r="A676" s="3" t="s">
        <v>2948</v>
      </c>
      <c r="B676" s="3" t="s">
        <v>3</v>
      </c>
      <c r="C676" s="3" t="s">
        <v>11590</v>
      </c>
      <c r="D676" s="3" t="s">
        <v>11590</v>
      </c>
      <c r="E676" s="12" t="s">
        <v>19146</v>
      </c>
      <c r="F676" s="6" t="str">
        <f t="shared" si="30"/>
        <v>module=gsib</v>
      </c>
      <c r="G676" s="3" t="s">
        <v>114</v>
      </c>
    </row>
    <row r="677" spans="1:7" ht="30" customHeight="1">
      <c r="A677" s="3" t="s">
        <v>2948</v>
      </c>
      <c r="B677" s="3" t="s">
        <v>3</v>
      </c>
      <c r="C677" s="3" t="s">
        <v>11591</v>
      </c>
      <c r="D677" s="3" t="s">
        <v>11591</v>
      </c>
      <c r="E677" s="12" t="s">
        <v>19147</v>
      </c>
      <c r="F677" s="6" t="str">
        <f t="shared" ref="F677:F708" si="31">HYPERLINK("http://www.ssc.wisc.edu/wlsresearch/documentation/waves/?wave=grad2k&amp;module=gsib","module=gsib")</f>
        <v>module=gsib</v>
      </c>
      <c r="G677" s="3" t="s">
        <v>114</v>
      </c>
    </row>
    <row r="678" spans="1:7" ht="30" customHeight="1">
      <c r="A678" s="3" t="s">
        <v>2948</v>
      </c>
      <c r="B678" s="3" t="s">
        <v>3</v>
      </c>
      <c r="C678" s="3" t="s">
        <v>11592</v>
      </c>
      <c r="D678" s="3" t="s">
        <v>11592</v>
      </c>
      <c r="E678" s="12" t="s">
        <v>19148</v>
      </c>
      <c r="F678" s="6" t="str">
        <f t="shared" si="31"/>
        <v>module=gsib</v>
      </c>
      <c r="G678" s="3" t="s">
        <v>114</v>
      </c>
    </row>
    <row r="679" spans="1:7" ht="30" customHeight="1">
      <c r="A679" s="3" t="s">
        <v>2948</v>
      </c>
      <c r="B679" s="3" t="s">
        <v>3</v>
      </c>
      <c r="C679" s="3" t="s">
        <v>11593</v>
      </c>
      <c r="D679" s="3" t="s">
        <v>11593</v>
      </c>
      <c r="E679" s="12" t="s">
        <v>19149</v>
      </c>
      <c r="F679" s="6" t="str">
        <f t="shared" si="31"/>
        <v>module=gsib</v>
      </c>
      <c r="G679" s="3" t="s">
        <v>114</v>
      </c>
    </row>
    <row r="680" spans="1:7" ht="30" customHeight="1">
      <c r="A680" s="3" t="s">
        <v>2948</v>
      </c>
      <c r="B680" s="3" t="s">
        <v>3</v>
      </c>
      <c r="C680" s="3" t="s">
        <v>11594</v>
      </c>
      <c r="D680" s="3" t="s">
        <v>11594</v>
      </c>
      <c r="E680" s="12" t="s">
        <v>19150</v>
      </c>
      <c r="F680" s="6" t="str">
        <f t="shared" si="31"/>
        <v>module=gsib</v>
      </c>
      <c r="G680" s="3" t="s">
        <v>114</v>
      </c>
    </row>
    <row r="681" spans="1:7" ht="30" customHeight="1">
      <c r="A681" s="3" t="s">
        <v>2948</v>
      </c>
      <c r="B681" s="3" t="s">
        <v>3</v>
      </c>
      <c r="C681" s="3" t="s">
        <v>11595</v>
      </c>
      <c r="D681" s="3" t="s">
        <v>11595</v>
      </c>
      <c r="E681" s="12" t="s">
        <v>19151</v>
      </c>
      <c r="F681" s="6" t="str">
        <f t="shared" si="31"/>
        <v>module=gsib</v>
      </c>
      <c r="G681" s="3" t="s">
        <v>114</v>
      </c>
    </row>
    <row r="682" spans="1:7" ht="30" customHeight="1">
      <c r="A682" s="3" t="s">
        <v>2948</v>
      </c>
      <c r="B682" s="3" t="s">
        <v>3</v>
      </c>
      <c r="C682" s="3" t="s">
        <v>11596</v>
      </c>
      <c r="D682" s="3" t="s">
        <v>11596</v>
      </c>
      <c r="E682" s="12" t="s">
        <v>19152</v>
      </c>
      <c r="F682" s="6" t="str">
        <f t="shared" si="31"/>
        <v>module=gsib</v>
      </c>
      <c r="G682" s="3" t="s">
        <v>114</v>
      </c>
    </row>
    <row r="683" spans="1:7" ht="30" customHeight="1">
      <c r="A683" s="3" t="s">
        <v>2948</v>
      </c>
      <c r="B683" s="3" t="s">
        <v>3</v>
      </c>
      <c r="C683" s="3" t="s">
        <v>11597</v>
      </c>
      <c r="D683" s="3" t="s">
        <v>11597</v>
      </c>
      <c r="E683" s="12" t="s">
        <v>19153</v>
      </c>
      <c r="F683" s="6" t="str">
        <f t="shared" si="31"/>
        <v>module=gsib</v>
      </c>
      <c r="G683" s="3" t="s">
        <v>114</v>
      </c>
    </row>
    <row r="684" spans="1:7" ht="30" customHeight="1">
      <c r="A684" s="3" t="s">
        <v>2948</v>
      </c>
      <c r="B684" s="3" t="s">
        <v>3</v>
      </c>
      <c r="C684" s="3" t="s">
        <v>11598</v>
      </c>
      <c r="D684" s="3" t="s">
        <v>11598</v>
      </c>
      <c r="E684" s="12" t="s">
        <v>19154</v>
      </c>
      <c r="F684" s="6" t="str">
        <f t="shared" si="31"/>
        <v>module=gsib</v>
      </c>
      <c r="G684" s="3" t="s">
        <v>114</v>
      </c>
    </row>
    <row r="685" spans="1:7" ht="30" customHeight="1">
      <c r="A685" s="3" t="s">
        <v>2948</v>
      </c>
      <c r="B685" s="3" t="s">
        <v>3</v>
      </c>
      <c r="C685" s="3" t="s">
        <v>11599</v>
      </c>
      <c r="D685" s="3" t="s">
        <v>11599</v>
      </c>
      <c r="E685" s="12" t="s">
        <v>19155</v>
      </c>
      <c r="F685" s="6" t="str">
        <f t="shared" si="31"/>
        <v>module=gsib</v>
      </c>
      <c r="G685" s="3" t="s">
        <v>114</v>
      </c>
    </row>
    <row r="686" spans="1:7" ht="30" customHeight="1">
      <c r="A686" s="3" t="s">
        <v>2948</v>
      </c>
      <c r="B686" s="3" t="s">
        <v>3</v>
      </c>
      <c r="C686" s="3" t="s">
        <v>11600</v>
      </c>
      <c r="D686" s="3" t="s">
        <v>11600</v>
      </c>
      <c r="E686" s="12" t="s">
        <v>19156</v>
      </c>
      <c r="F686" s="6" t="str">
        <f t="shared" si="31"/>
        <v>module=gsib</v>
      </c>
      <c r="G686" s="3" t="s">
        <v>114</v>
      </c>
    </row>
    <row r="687" spans="1:7" ht="30" customHeight="1">
      <c r="A687" s="3" t="s">
        <v>2948</v>
      </c>
      <c r="B687" s="3" t="s">
        <v>3</v>
      </c>
      <c r="C687" s="3" t="s">
        <v>11601</v>
      </c>
      <c r="D687" s="3" t="s">
        <v>11601</v>
      </c>
      <c r="E687" s="12" t="s">
        <v>19157</v>
      </c>
      <c r="F687" s="6" t="str">
        <f t="shared" si="31"/>
        <v>module=gsib</v>
      </c>
      <c r="G687" s="3" t="s">
        <v>114</v>
      </c>
    </row>
    <row r="688" spans="1:7" ht="30" customHeight="1">
      <c r="A688" s="3" t="s">
        <v>2948</v>
      </c>
      <c r="B688" s="3" t="s">
        <v>3</v>
      </c>
      <c r="C688" s="3" t="s">
        <v>11602</v>
      </c>
      <c r="D688" s="3" t="s">
        <v>11602</v>
      </c>
      <c r="E688" s="12" t="s">
        <v>19158</v>
      </c>
      <c r="F688" s="6" t="str">
        <f t="shared" si="31"/>
        <v>module=gsib</v>
      </c>
      <c r="G688" s="3" t="s">
        <v>114</v>
      </c>
    </row>
    <row r="689" spans="1:7" ht="30" customHeight="1">
      <c r="A689" s="3" t="s">
        <v>2948</v>
      </c>
      <c r="B689" s="3" t="s">
        <v>3</v>
      </c>
      <c r="C689" s="3" t="s">
        <v>11603</v>
      </c>
      <c r="D689" s="3" t="s">
        <v>11603</v>
      </c>
      <c r="E689" s="12" t="s">
        <v>19159</v>
      </c>
      <c r="F689" s="6" t="str">
        <f t="shared" si="31"/>
        <v>module=gsib</v>
      </c>
      <c r="G689" s="3" t="s">
        <v>114</v>
      </c>
    </row>
    <row r="690" spans="1:7" ht="30" customHeight="1">
      <c r="A690" s="3" t="s">
        <v>2948</v>
      </c>
      <c r="B690" s="3" t="s">
        <v>3</v>
      </c>
      <c r="C690" s="3" t="s">
        <v>11604</v>
      </c>
      <c r="D690" s="3" t="s">
        <v>11604</v>
      </c>
      <c r="E690" s="12" t="s">
        <v>19160</v>
      </c>
      <c r="F690" s="6" t="str">
        <f t="shared" si="31"/>
        <v>module=gsib</v>
      </c>
      <c r="G690" s="3" t="s">
        <v>114</v>
      </c>
    </row>
    <row r="691" spans="1:7" ht="30" customHeight="1">
      <c r="A691" s="3" t="s">
        <v>2948</v>
      </c>
      <c r="B691" s="3" t="s">
        <v>3</v>
      </c>
      <c r="C691" s="3" t="s">
        <v>11605</v>
      </c>
      <c r="D691" s="3" t="s">
        <v>11605</v>
      </c>
      <c r="E691" s="12" t="s">
        <v>19161</v>
      </c>
      <c r="F691" s="6" t="str">
        <f t="shared" si="31"/>
        <v>module=gsib</v>
      </c>
      <c r="G691" s="3" t="s">
        <v>114</v>
      </c>
    </row>
    <row r="692" spans="1:7" ht="30" customHeight="1">
      <c r="A692" s="3" t="s">
        <v>2948</v>
      </c>
      <c r="B692" s="3" t="s">
        <v>3</v>
      </c>
      <c r="C692" s="3" t="s">
        <v>11606</v>
      </c>
      <c r="D692" s="3" t="s">
        <v>11606</v>
      </c>
      <c r="E692" s="12" t="s">
        <v>19162</v>
      </c>
      <c r="F692" s="6" t="str">
        <f t="shared" si="31"/>
        <v>module=gsib</v>
      </c>
      <c r="G692" s="3" t="s">
        <v>114</v>
      </c>
    </row>
    <row r="693" spans="1:7" ht="30" customHeight="1">
      <c r="A693" s="3" t="s">
        <v>2948</v>
      </c>
      <c r="B693" s="3" t="s">
        <v>3</v>
      </c>
      <c r="C693" s="3" t="s">
        <v>11607</v>
      </c>
      <c r="D693" s="3" t="s">
        <v>11607</v>
      </c>
      <c r="E693" s="12" t="s">
        <v>19163</v>
      </c>
      <c r="F693" s="6" t="str">
        <f t="shared" si="31"/>
        <v>module=gsib</v>
      </c>
      <c r="G693" s="3" t="s">
        <v>114</v>
      </c>
    </row>
    <row r="694" spans="1:7" ht="30" customHeight="1">
      <c r="A694" s="3" t="s">
        <v>2948</v>
      </c>
      <c r="B694" s="3" t="s">
        <v>3</v>
      </c>
      <c r="C694" s="3" t="s">
        <v>11608</v>
      </c>
      <c r="D694" s="3" t="s">
        <v>11608</v>
      </c>
      <c r="E694" s="12" t="s">
        <v>19164</v>
      </c>
      <c r="F694" s="6" t="str">
        <f t="shared" si="31"/>
        <v>module=gsib</v>
      </c>
      <c r="G694" s="3" t="s">
        <v>114</v>
      </c>
    </row>
    <row r="695" spans="1:7" ht="30" customHeight="1">
      <c r="A695" s="3" t="s">
        <v>2948</v>
      </c>
      <c r="B695" s="3" t="s">
        <v>3</v>
      </c>
      <c r="C695" s="3" t="s">
        <v>11609</v>
      </c>
      <c r="D695" s="3" t="s">
        <v>11609</v>
      </c>
      <c r="E695" s="12" t="s">
        <v>19165</v>
      </c>
      <c r="F695" s="6" t="str">
        <f t="shared" si="31"/>
        <v>module=gsib</v>
      </c>
      <c r="G695" s="3" t="s">
        <v>114</v>
      </c>
    </row>
    <row r="696" spans="1:7" ht="30" customHeight="1">
      <c r="A696" s="3" t="s">
        <v>2948</v>
      </c>
      <c r="B696" s="3" t="s">
        <v>3</v>
      </c>
      <c r="C696" s="3" t="s">
        <v>11610</v>
      </c>
      <c r="D696" s="3" t="s">
        <v>11610</v>
      </c>
      <c r="E696" s="12" t="s">
        <v>19166</v>
      </c>
      <c r="F696" s="6" t="str">
        <f t="shared" si="31"/>
        <v>module=gsib</v>
      </c>
      <c r="G696" s="3" t="s">
        <v>114</v>
      </c>
    </row>
    <row r="697" spans="1:7" ht="30" customHeight="1">
      <c r="A697" s="3" t="s">
        <v>2948</v>
      </c>
      <c r="B697" s="3" t="s">
        <v>3</v>
      </c>
      <c r="C697" s="3" t="s">
        <v>11611</v>
      </c>
      <c r="D697" s="3" t="s">
        <v>11611</v>
      </c>
      <c r="E697" s="12" t="s">
        <v>19167</v>
      </c>
      <c r="F697" s="6" t="str">
        <f t="shared" si="31"/>
        <v>module=gsib</v>
      </c>
      <c r="G697" s="3" t="s">
        <v>114</v>
      </c>
    </row>
    <row r="698" spans="1:7" ht="30" customHeight="1">
      <c r="A698" s="3" t="s">
        <v>2948</v>
      </c>
      <c r="B698" s="3" t="s">
        <v>3</v>
      </c>
      <c r="C698" s="3" t="s">
        <v>11612</v>
      </c>
      <c r="D698" s="3" t="s">
        <v>11612</v>
      </c>
      <c r="E698" s="12" t="s">
        <v>19168</v>
      </c>
      <c r="F698" s="6" t="str">
        <f t="shared" si="31"/>
        <v>module=gsib</v>
      </c>
      <c r="G698" s="3" t="s">
        <v>114</v>
      </c>
    </row>
    <row r="699" spans="1:7" ht="30" customHeight="1">
      <c r="A699" s="3" t="s">
        <v>2948</v>
      </c>
      <c r="B699" s="3" t="s">
        <v>3</v>
      </c>
      <c r="C699" s="3" t="s">
        <v>11613</v>
      </c>
      <c r="D699" s="3" t="s">
        <v>11613</v>
      </c>
      <c r="E699" s="12" t="s">
        <v>19169</v>
      </c>
      <c r="F699" s="6" t="str">
        <f t="shared" si="31"/>
        <v>module=gsib</v>
      </c>
      <c r="G699" s="3" t="s">
        <v>114</v>
      </c>
    </row>
    <row r="700" spans="1:7" ht="30" customHeight="1">
      <c r="A700" s="3" t="s">
        <v>2948</v>
      </c>
      <c r="B700" s="3" t="s">
        <v>3</v>
      </c>
      <c r="C700" s="3" t="s">
        <v>11614</v>
      </c>
      <c r="D700" s="3" t="s">
        <v>11614</v>
      </c>
      <c r="E700" s="12" t="s">
        <v>19170</v>
      </c>
      <c r="F700" s="6" t="str">
        <f t="shared" si="31"/>
        <v>module=gsib</v>
      </c>
      <c r="G700" s="3" t="s">
        <v>114</v>
      </c>
    </row>
    <row r="701" spans="1:7" ht="30" customHeight="1">
      <c r="A701" s="3" t="s">
        <v>2948</v>
      </c>
      <c r="B701" s="3" t="s">
        <v>3</v>
      </c>
      <c r="C701" s="3" t="s">
        <v>11615</v>
      </c>
      <c r="D701" s="3" t="s">
        <v>11615</v>
      </c>
      <c r="E701" s="12" t="s">
        <v>19171</v>
      </c>
      <c r="F701" s="6" t="str">
        <f t="shared" si="31"/>
        <v>module=gsib</v>
      </c>
      <c r="G701" s="3" t="s">
        <v>114</v>
      </c>
    </row>
    <row r="702" spans="1:7" ht="30" customHeight="1">
      <c r="A702" s="3" t="s">
        <v>2948</v>
      </c>
      <c r="B702" s="3" t="s">
        <v>3</v>
      </c>
      <c r="C702" s="3" t="s">
        <v>11616</v>
      </c>
      <c r="D702" s="3" t="s">
        <v>11616</v>
      </c>
      <c r="E702" s="12" t="s">
        <v>19172</v>
      </c>
      <c r="F702" s="6" t="str">
        <f t="shared" si="31"/>
        <v>module=gsib</v>
      </c>
      <c r="G702" s="3" t="s">
        <v>114</v>
      </c>
    </row>
    <row r="703" spans="1:7" ht="30" customHeight="1">
      <c r="A703" s="3" t="s">
        <v>2948</v>
      </c>
      <c r="B703" s="3" t="s">
        <v>3</v>
      </c>
      <c r="C703" s="3" t="s">
        <v>11617</v>
      </c>
      <c r="D703" s="3" t="s">
        <v>11617</v>
      </c>
      <c r="E703" s="12" t="s">
        <v>19173</v>
      </c>
      <c r="F703" s="6" t="str">
        <f t="shared" si="31"/>
        <v>module=gsib</v>
      </c>
      <c r="G703" s="3" t="s">
        <v>114</v>
      </c>
    </row>
    <row r="704" spans="1:7" ht="30" customHeight="1">
      <c r="A704" s="3" t="s">
        <v>2948</v>
      </c>
      <c r="B704" s="3" t="s">
        <v>3</v>
      </c>
      <c r="C704" s="3" t="s">
        <v>11618</v>
      </c>
      <c r="D704" s="3" t="s">
        <v>11618</v>
      </c>
      <c r="E704" s="12" t="s">
        <v>19174</v>
      </c>
      <c r="F704" s="6" t="str">
        <f t="shared" si="31"/>
        <v>module=gsib</v>
      </c>
      <c r="G704" s="3" t="s">
        <v>114</v>
      </c>
    </row>
    <row r="705" spans="1:7" ht="30" customHeight="1">
      <c r="A705" s="3" t="s">
        <v>2948</v>
      </c>
      <c r="B705" s="3" t="s">
        <v>3</v>
      </c>
      <c r="C705" s="3" t="s">
        <v>11619</v>
      </c>
      <c r="D705" s="3" t="s">
        <v>11619</v>
      </c>
      <c r="E705" s="12" t="s">
        <v>19175</v>
      </c>
      <c r="F705" s="6" t="str">
        <f t="shared" si="31"/>
        <v>module=gsib</v>
      </c>
      <c r="G705" s="3" t="s">
        <v>114</v>
      </c>
    </row>
    <row r="706" spans="1:7" ht="30" customHeight="1">
      <c r="A706" s="3" t="s">
        <v>2948</v>
      </c>
      <c r="B706" s="3" t="s">
        <v>3</v>
      </c>
      <c r="C706" s="3" t="s">
        <v>11620</v>
      </c>
      <c r="D706" s="3" t="s">
        <v>11620</v>
      </c>
      <c r="E706" s="12" t="s">
        <v>19176</v>
      </c>
      <c r="F706" s="6" t="str">
        <f t="shared" si="31"/>
        <v>module=gsib</v>
      </c>
      <c r="G706" s="3" t="s">
        <v>114</v>
      </c>
    </row>
    <row r="707" spans="1:7" ht="30" customHeight="1">
      <c r="A707" s="3" t="s">
        <v>2948</v>
      </c>
      <c r="B707" s="3" t="s">
        <v>3</v>
      </c>
      <c r="C707" s="3" t="s">
        <v>11621</v>
      </c>
      <c r="D707" s="3" t="s">
        <v>11621</v>
      </c>
      <c r="E707" s="12" t="s">
        <v>19177</v>
      </c>
      <c r="F707" s="6" t="str">
        <f t="shared" si="31"/>
        <v>module=gsib</v>
      </c>
      <c r="G707" s="3" t="s">
        <v>114</v>
      </c>
    </row>
    <row r="708" spans="1:7" ht="30" customHeight="1">
      <c r="A708" s="3" t="s">
        <v>2948</v>
      </c>
      <c r="B708" s="3" t="s">
        <v>3</v>
      </c>
      <c r="C708" s="3" t="s">
        <v>11622</v>
      </c>
      <c r="D708" s="3" t="s">
        <v>11622</v>
      </c>
      <c r="E708" s="12" t="s">
        <v>19178</v>
      </c>
      <c r="F708" s="6" t="str">
        <f t="shared" si="31"/>
        <v>module=gsib</v>
      </c>
      <c r="G708" s="3" t="s">
        <v>114</v>
      </c>
    </row>
    <row r="709" spans="1:7" ht="30" customHeight="1">
      <c r="A709" s="3" t="s">
        <v>2948</v>
      </c>
      <c r="B709" s="3" t="s">
        <v>3</v>
      </c>
      <c r="C709" s="3" t="s">
        <v>11623</v>
      </c>
      <c r="D709" s="3" t="s">
        <v>11623</v>
      </c>
      <c r="E709" s="12" t="s">
        <v>19179</v>
      </c>
      <c r="F709" s="6" t="str">
        <f t="shared" ref="F709:F740" si="32">HYPERLINK("http://www.ssc.wisc.edu/wlsresearch/documentation/waves/?wave=grad2k&amp;module=gsib","module=gsib")</f>
        <v>module=gsib</v>
      </c>
      <c r="G709" s="3" t="s">
        <v>114</v>
      </c>
    </row>
    <row r="710" spans="1:7" ht="30" customHeight="1">
      <c r="A710" s="3" t="s">
        <v>2948</v>
      </c>
      <c r="B710" s="3" t="s">
        <v>3</v>
      </c>
      <c r="C710" s="3" t="s">
        <v>11624</v>
      </c>
      <c r="D710" s="3" t="s">
        <v>11624</v>
      </c>
      <c r="E710" s="12" t="s">
        <v>19180</v>
      </c>
      <c r="F710" s="6" t="str">
        <f t="shared" si="32"/>
        <v>module=gsib</v>
      </c>
      <c r="G710" s="3" t="s">
        <v>114</v>
      </c>
    </row>
    <row r="711" spans="1:7" ht="30" customHeight="1">
      <c r="A711" s="3" t="s">
        <v>2948</v>
      </c>
      <c r="B711" s="3" t="s">
        <v>3</v>
      </c>
      <c r="C711" s="3" t="s">
        <v>11625</v>
      </c>
      <c r="D711" s="3" t="s">
        <v>11625</v>
      </c>
      <c r="E711" s="12" t="s">
        <v>19181</v>
      </c>
      <c r="F711" s="6" t="str">
        <f t="shared" si="32"/>
        <v>module=gsib</v>
      </c>
      <c r="G711" s="3" t="s">
        <v>114</v>
      </c>
    </row>
    <row r="712" spans="1:7" ht="30" customHeight="1">
      <c r="A712" s="3" t="s">
        <v>2948</v>
      </c>
      <c r="B712" s="3" t="s">
        <v>3</v>
      </c>
      <c r="C712" s="3" t="s">
        <v>11626</v>
      </c>
      <c r="D712" s="3" t="s">
        <v>11626</v>
      </c>
      <c r="E712" s="12" t="s">
        <v>19182</v>
      </c>
      <c r="F712" s="6" t="str">
        <f t="shared" si="32"/>
        <v>module=gsib</v>
      </c>
      <c r="G712" s="3" t="s">
        <v>114</v>
      </c>
    </row>
    <row r="713" spans="1:7" ht="30" customHeight="1">
      <c r="A713" s="3" t="s">
        <v>2948</v>
      </c>
      <c r="B713" s="3" t="s">
        <v>3</v>
      </c>
      <c r="C713" s="3" t="s">
        <v>11627</v>
      </c>
      <c r="D713" s="3" t="s">
        <v>11627</v>
      </c>
      <c r="E713" s="12" t="s">
        <v>19183</v>
      </c>
      <c r="F713" s="6" t="str">
        <f t="shared" si="32"/>
        <v>module=gsib</v>
      </c>
      <c r="G713" s="3" t="s">
        <v>114</v>
      </c>
    </row>
    <row r="714" spans="1:7" ht="30" customHeight="1">
      <c r="A714" s="3" t="s">
        <v>2948</v>
      </c>
      <c r="B714" s="3" t="s">
        <v>3</v>
      </c>
      <c r="C714" s="3" t="s">
        <v>11628</v>
      </c>
      <c r="D714" s="3" t="s">
        <v>11628</v>
      </c>
      <c r="E714" s="12" t="s">
        <v>19184</v>
      </c>
      <c r="F714" s="6" t="str">
        <f t="shared" si="32"/>
        <v>module=gsib</v>
      </c>
      <c r="G714" s="3" t="s">
        <v>114</v>
      </c>
    </row>
    <row r="715" spans="1:7" ht="30" customHeight="1">
      <c r="A715" s="3" t="s">
        <v>2948</v>
      </c>
      <c r="B715" s="3" t="s">
        <v>3</v>
      </c>
      <c r="C715" s="3" t="s">
        <v>11629</v>
      </c>
      <c r="D715" s="3" t="s">
        <v>11629</v>
      </c>
      <c r="E715" s="12" t="s">
        <v>19185</v>
      </c>
      <c r="F715" s="6" t="str">
        <f t="shared" si="32"/>
        <v>module=gsib</v>
      </c>
      <c r="G715" s="3" t="s">
        <v>114</v>
      </c>
    </row>
    <row r="716" spans="1:7" ht="30" customHeight="1">
      <c r="A716" s="3" t="s">
        <v>2948</v>
      </c>
      <c r="B716" s="3" t="s">
        <v>3</v>
      </c>
      <c r="C716" s="3" t="s">
        <v>11630</v>
      </c>
      <c r="D716" s="3" t="s">
        <v>11630</v>
      </c>
      <c r="E716" s="12" t="s">
        <v>19186</v>
      </c>
      <c r="F716" s="6" t="str">
        <f t="shared" si="32"/>
        <v>module=gsib</v>
      </c>
      <c r="G716" s="3" t="s">
        <v>114</v>
      </c>
    </row>
    <row r="717" spans="1:7" ht="30" customHeight="1">
      <c r="A717" s="3" t="s">
        <v>2948</v>
      </c>
      <c r="B717" s="3" t="s">
        <v>3</v>
      </c>
      <c r="C717" s="3" t="s">
        <v>11631</v>
      </c>
      <c r="D717" s="3" t="s">
        <v>11631</v>
      </c>
      <c r="E717" s="12" t="s">
        <v>19187</v>
      </c>
      <c r="F717" s="6" t="str">
        <f t="shared" si="32"/>
        <v>module=gsib</v>
      </c>
      <c r="G717" s="3" t="s">
        <v>114</v>
      </c>
    </row>
    <row r="718" spans="1:7" ht="30" customHeight="1">
      <c r="A718" s="3" t="s">
        <v>2948</v>
      </c>
      <c r="B718" s="3" t="s">
        <v>3</v>
      </c>
      <c r="C718" s="3" t="s">
        <v>11632</v>
      </c>
      <c r="D718" s="3" t="s">
        <v>11632</v>
      </c>
      <c r="E718" s="12" t="s">
        <v>19188</v>
      </c>
      <c r="F718" s="6" t="str">
        <f t="shared" si="32"/>
        <v>module=gsib</v>
      </c>
      <c r="G718" s="3" t="s">
        <v>114</v>
      </c>
    </row>
    <row r="719" spans="1:7" ht="30" customHeight="1">
      <c r="A719" s="3" t="s">
        <v>2948</v>
      </c>
      <c r="B719" s="3" t="s">
        <v>3</v>
      </c>
      <c r="C719" s="3" t="s">
        <v>11633</v>
      </c>
      <c r="D719" s="3" t="s">
        <v>11633</v>
      </c>
      <c r="E719" s="12" t="s">
        <v>19189</v>
      </c>
      <c r="F719" s="6" t="str">
        <f t="shared" si="32"/>
        <v>module=gsib</v>
      </c>
      <c r="G719" s="3" t="s">
        <v>114</v>
      </c>
    </row>
    <row r="720" spans="1:7" ht="30" customHeight="1">
      <c r="A720" s="3" t="s">
        <v>2948</v>
      </c>
      <c r="B720" s="3" t="s">
        <v>3</v>
      </c>
      <c r="C720" s="3" t="s">
        <v>11634</v>
      </c>
      <c r="D720" s="3" t="s">
        <v>11634</v>
      </c>
      <c r="E720" s="12" t="s">
        <v>19190</v>
      </c>
      <c r="F720" s="6" t="str">
        <f t="shared" si="32"/>
        <v>module=gsib</v>
      </c>
      <c r="G720" s="3" t="s">
        <v>114</v>
      </c>
    </row>
    <row r="721" spans="1:7" ht="30" customHeight="1">
      <c r="A721" s="3" t="s">
        <v>2948</v>
      </c>
      <c r="B721" s="3" t="s">
        <v>3</v>
      </c>
      <c r="C721" s="3" t="s">
        <v>11635</v>
      </c>
      <c r="D721" s="3" t="s">
        <v>11635</v>
      </c>
      <c r="E721" s="12" t="s">
        <v>19191</v>
      </c>
      <c r="F721" s="6" t="str">
        <f t="shared" si="32"/>
        <v>module=gsib</v>
      </c>
      <c r="G721" s="3" t="s">
        <v>114</v>
      </c>
    </row>
    <row r="722" spans="1:7" ht="30" customHeight="1">
      <c r="A722" s="3" t="s">
        <v>2948</v>
      </c>
      <c r="B722" s="3" t="s">
        <v>3</v>
      </c>
      <c r="C722" s="3" t="s">
        <v>11636</v>
      </c>
      <c r="D722" s="3" t="s">
        <v>11636</v>
      </c>
      <c r="E722" s="12" t="s">
        <v>19192</v>
      </c>
      <c r="F722" s="6" t="str">
        <f t="shared" si="32"/>
        <v>module=gsib</v>
      </c>
      <c r="G722" s="3" t="s">
        <v>114</v>
      </c>
    </row>
    <row r="723" spans="1:7" ht="30" customHeight="1">
      <c r="A723" s="3" t="s">
        <v>2948</v>
      </c>
      <c r="B723" s="3" t="s">
        <v>3</v>
      </c>
      <c r="C723" s="3" t="s">
        <v>11637</v>
      </c>
      <c r="D723" s="3" t="s">
        <v>11637</v>
      </c>
      <c r="E723" s="12" t="s">
        <v>19193</v>
      </c>
      <c r="F723" s="6" t="str">
        <f t="shared" si="32"/>
        <v>module=gsib</v>
      </c>
      <c r="G723" s="3" t="s">
        <v>114</v>
      </c>
    </row>
    <row r="724" spans="1:7" ht="30" customHeight="1">
      <c r="A724" s="3" t="s">
        <v>2948</v>
      </c>
      <c r="B724" s="3" t="s">
        <v>3</v>
      </c>
      <c r="C724" s="3" t="s">
        <v>11638</v>
      </c>
      <c r="D724" s="3" t="s">
        <v>11638</v>
      </c>
      <c r="E724" s="12" t="s">
        <v>19194</v>
      </c>
      <c r="F724" s="6" t="str">
        <f t="shared" si="32"/>
        <v>module=gsib</v>
      </c>
      <c r="G724" s="3" t="s">
        <v>114</v>
      </c>
    </row>
    <row r="725" spans="1:7" ht="30" customHeight="1">
      <c r="A725" s="3" t="s">
        <v>2948</v>
      </c>
      <c r="B725" s="3" t="s">
        <v>3</v>
      </c>
      <c r="C725" s="3" t="s">
        <v>11639</v>
      </c>
      <c r="D725" s="3" t="s">
        <v>11639</v>
      </c>
      <c r="E725" s="12" t="s">
        <v>19195</v>
      </c>
      <c r="F725" s="6" t="str">
        <f t="shared" si="32"/>
        <v>module=gsib</v>
      </c>
      <c r="G725" s="3" t="s">
        <v>114</v>
      </c>
    </row>
    <row r="726" spans="1:7" ht="30" customHeight="1">
      <c r="A726" s="3" t="s">
        <v>2948</v>
      </c>
      <c r="B726" s="3" t="s">
        <v>3</v>
      </c>
      <c r="C726" s="3" t="s">
        <v>11640</v>
      </c>
      <c r="D726" s="3" t="s">
        <v>11640</v>
      </c>
      <c r="E726" s="12" t="s">
        <v>19196</v>
      </c>
      <c r="F726" s="6" t="str">
        <f t="shared" si="32"/>
        <v>module=gsib</v>
      </c>
      <c r="G726" s="3" t="s">
        <v>114</v>
      </c>
    </row>
    <row r="727" spans="1:7" ht="30" customHeight="1">
      <c r="A727" s="3" t="s">
        <v>2948</v>
      </c>
      <c r="B727" s="3" t="s">
        <v>3</v>
      </c>
      <c r="C727" s="3" t="s">
        <v>11641</v>
      </c>
      <c r="D727" s="3" t="s">
        <v>11641</v>
      </c>
      <c r="E727" s="12" t="s">
        <v>19197</v>
      </c>
      <c r="F727" s="6" t="str">
        <f t="shared" si="32"/>
        <v>module=gsib</v>
      </c>
      <c r="G727" s="3" t="s">
        <v>114</v>
      </c>
    </row>
    <row r="728" spans="1:7" ht="30" customHeight="1">
      <c r="A728" s="3" t="s">
        <v>2948</v>
      </c>
      <c r="B728" s="3" t="s">
        <v>3</v>
      </c>
      <c r="C728" s="3" t="s">
        <v>11642</v>
      </c>
      <c r="D728" s="3" t="s">
        <v>11642</v>
      </c>
      <c r="E728" s="12" t="s">
        <v>19198</v>
      </c>
      <c r="F728" s="6" t="str">
        <f t="shared" si="32"/>
        <v>module=gsib</v>
      </c>
      <c r="G728" s="3" t="s">
        <v>114</v>
      </c>
    </row>
    <row r="729" spans="1:7" ht="30" customHeight="1">
      <c r="A729" s="3" t="s">
        <v>2948</v>
      </c>
      <c r="B729" s="3" t="s">
        <v>3</v>
      </c>
      <c r="C729" s="3" t="s">
        <v>11643</v>
      </c>
      <c r="D729" s="3" t="s">
        <v>11643</v>
      </c>
      <c r="E729" s="12" t="s">
        <v>19199</v>
      </c>
      <c r="F729" s="6" t="str">
        <f t="shared" si="32"/>
        <v>module=gsib</v>
      </c>
      <c r="G729" s="3" t="s">
        <v>114</v>
      </c>
    </row>
    <row r="730" spans="1:7" ht="30" customHeight="1">
      <c r="A730" s="3" t="s">
        <v>2948</v>
      </c>
      <c r="B730" s="3" t="s">
        <v>3</v>
      </c>
      <c r="C730" s="3" t="s">
        <v>11644</v>
      </c>
      <c r="D730" s="3" t="s">
        <v>11644</v>
      </c>
      <c r="E730" s="12" t="s">
        <v>19200</v>
      </c>
      <c r="F730" s="6" t="str">
        <f t="shared" si="32"/>
        <v>module=gsib</v>
      </c>
      <c r="G730" s="3" t="s">
        <v>114</v>
      </c>
    </row>
    <row r="731" spans="1:7" ht="30" customHeight="1">
      <c r="A731" s="3" t="s">
        <v>2948</v>
      </c>
      <c r="B731" s="3" t="s">
        <v>3</v>
      </c>
      <c r="C731" s="3" t="s">
        <v>11645</v>
      </c>
      <c r="D731" s="3" t="s">
        <v>11645</v>
      </c>
      <c r="E731" s="12" t="s">
        <v>19201</v>
      </c>
      <c r="F731" s="6" t="str">
        <f t="shared" si="32"/>
        <v>module=gsib</v>
      </c>
      <c r="G731" s="3" t="s">
        <v>114</v>
      </c>
    </row>
    <row r="732" spans="1:7" ht="30" customHeight="1">
      <c r="A732" s="3" t="s">
        <v>2948</v>
      </c>
      <c r="B732" s="3" t="s">
        <v>3</v>
      </c>
      <c r="C732" s="3" t="s">
        <v>11646</v>
      </c>
      <c r="D732" s="3" t="s">
        <v>11646</v>
      </c>
      <c r="E732" s="12" t="s">
        <v>19202</v>
      </c>
      <c r="F732" s="6" t="str">
        <f t="shared" si="32"/>
        <v>module=gsib</v>
      </c>
      <c r="G732" s="3" t="s">
        <v>114</v>
      </c>
    </row>
    <row r="733" spans="1:7" ht="30" customHeight="1">
      <c r="A733" s="3" t="s">
        <v>2948</v>
      </c>
      <c r="B733" s="3" t="s">
        <v>3</v>
      </c>
      <c r="C733" s="3" t="s">
        <v>11647</v>
      </c>
      <c r="D733" s="3" t="s">
        <v>11647</v>
      </c>
      <c r="E733" s="12" t="s">
        <v>19203</v>
      </c>
      <c r="F733" s="6" t="str">
        <f t="shared" si="32"/>
        <v>module=gsib</v>
      </c>
      <c r="G733" s="3" t="s">
        <v>114</v>
      </c>
    </row>
    <row r="734" spans="1:7" ht="30" customHeight="1">
      <c r="A734" s="3" t="s">
        <v>2948</v>
      </c>
      <c r="B734" s="3" t="s">
        <v>3</v>
      </c>
      <c r="C734" s="3" t="s">
        <v>11648</v>
      </c>
      <c r="D734" s="3" t="s">
        <v>11648</v>
      </c>
      <c r="E734" s="12" t="s">
        <v>19204</v>
      </c>
      <c r="F734" s="6" t="str">
        <f t="shared" si="32"/>
        <v>module=gsib</v>
      </c>
      <c r="G734" s="3" t="s">
        <v>114</v>
      </c>
    </row>
    <row r="735" spans="1:7" ht="30" customHeight="1">
      <c r="A735" s="3" t="s">
        <v>2948</v>
      </c>
      <c r="B735" s="3" t="s">
        <v>3</v>
      </c>
      <c r="C735" s="3" t="s">
        <v>11649</v>
      </c>
      <c r="D735" s="3" t="s">
        <v>11649</v>
      </c>
      <c r="E735" s="12" t="s">
        <v>19205</v>
      </c>
      <c r="F735" s="6" t="str">
        <f t="shared" si="32"/>
        <v>module=gsib</v>
      </c>
      <c r="G735" s="3" t="s">
        <v>114</v>
      </c>
    </row>
    <row r="736" spans="1:7" ht="30" customHeight="1">
      <c r="A736" s="3" t="s">
        <v>2948</v>
      </c>
      <c r="B736" s="3" t="s">
        <v>3</v>
      </c>
      <c r="C736" s="3" t="s">
        <v>11650</v>
      </c>
      <c r="D736" s="3" t="s">
        <v>11650</v>
      </c>
      <c r="E736" s="12" t="s">
        <v>19206</v>
      </c>
      <c r="F736" s="6" t="str">
        <f t="shared" si="32"/>
        <v>module=gsib</v>
      </c>
      <c r="G736" s="3" t="s">
        <v>114</v>
      </c>
    </row>
    <row r="737" spans="1:7" ht="30" customHeight="1">
      <c r="A737" s="3" t="s">
        <v>2948</v>
      </c>
      <c r="B737" s="3" t="s">
        <v>3</v>
      </c>
      <c r="C737" s="3" t="s">
        <v>11651</v>
      </c>
      <c r="D737" s="3" t="s">
        <v>11651</v>
      </c>
      <c r="E737" s="12" t="s">
        <v>19207</v>
      </c>
      <c r="F737" s="6" t="str">
        <f t="shared" si="32"/>
        <v>module=gsib</v>
      </c>
      <c r="G737" s="3" t="s">
        <v>114</v>
      </c>
    </row>
    <row r="738" spans="1:7" ht="30" customHeight="1">
      <c r="A738" s="3" t="s">
        <v>2948</v>
      </c>
      <c r="B738" s="3" t="s">
        <v>3</v>
      </c>
      <c r="C738" s="3" t="s">
        <v>11652</v>
      </c>
      <c r="D738" s="3" t="s">
        <v>11652</v>
      </c>
      <c r="E738" s="12" t="s">
        <v>19208</v>
      </c>
      <c r="F738" s="6" t="str">
        <f t="shared" si="32"/>
        <v>module=gsib</v>
      </c>
      <c r="G738" s="3" t="s">
        <v>114</v>
      </c>
    </row>
    <row r="739" spans="1:7" ht="30" customHeight="1">
      <c r="A739" s="3" t="s">
        <v>2948</v>
      </c>
      <c r="B739" s="3" t="s">
        <v>3</v>
      </c>
      <c r="C739" s="3" t="s">
        <v>11653</v>
      </c>
      <c r="D739" s="3" t="s">
        <v>11653</v>
      </c>
      <c r="E739" s="12" t="s">
        <v>19209</v>
      </c>
      <c r="F739" s="6" t="str">
        <f t="shared" si="32"/>
        <v>module=gsib</v>
      </c>
      <c r="G739" s="3" t="s">
        <v>114</v>
      </c>
    </row>
    <row r="740" spans="1:7" ht="30" customHeight="1">
      <c r="A740" s="3" t="s">
        <v>2948</v>
      </c>
      <c r="B740" s="3" t="s">
        <v>3</v>
      </c>
      <c r="C740" s="3" t="s">
        <v>11654</v>
      </c>
      <c r="D740" s="3" t="s">
        <v>11654</v>
      </c>
      <c r="E740" s="12" t="s">
        <v>19210</v>
      </c>
      <c r="F740" s="6" t="str">
        <f t="shared" si="32"/>
        <v>module=gsib</v>
      </c>
      <c r="G740" s="3" t="s">
        <v>114</v>
      </c>
    </row>
    <row r="741" spans="1:7" ht="30" customHeight="1">
      <c r="A741" s="3" t="s">
        <v>2948</v>
      </c>
      <c r="B741" s="3" t="s">
        <v>3</v>
      </c>
      <c r="C741" s="3" t="s">
        <v>11655</v>
      </c>
      <c r="D741" s="3" t="s">
        <v>11655</v>
      </c>
      <c r="E741" s="12" t="s">
        <v>19211</v>
      </c>
      <c r="F741" s="6" t="str">
        <f t="shared" ref="F741:F772" si="33">HYPERLINK("http://www.ssc.wisc.edu/wlsresearch/documentation/waves/?wave=grad2k&amp;module=gsib","module=gsib")</f>
        <v>module=gsib</v>
      </c>
      <c r="G741" s="3" t="s">
        <v>114</v>
      </c>
    </row>
    <row r="742" spans="1:7" ht="30" customHeight="1">
      <c r="A742" s="3" t="s">
        <v>2948</v>
      </c>
      <c r="B742" s="3" t="s">
        <v>3</v>
      </c>
      <c r="C742" s="3" t="s">
        <v>11656</v>
      </c>
      <c r="D742" s="3" t="s">
        <v>11656</v>
      </c>
      <c r="E742" s="12" t="s">
        <v>19212</v>
      </c>
      <c r="F742" s="6" t="str">
        <f t="shared" si="33"/>
        <v>module=gsib</v>
      </c>
      <c r="G742" s="3" t="s">
        <v>114</v>
      </c>
    </row>
    <row r="743" spans="1:7" ht="30" customHeight="1">
      <c r="A743" s="3" t="s">
        <v>2948</v>
      </c>
      <c r="B743" s="3" t="s">
        <v>3</v>
      </c>
      <c r="C743" s="3" t="s">
        <v>11657</v>
      </c>
      <c r="D743" s="3" t="s">
        <v>11657</v>
      </c>
      <c r="E743" s="12" t="s">
        <v>19213</v>
      </c>
      <c r="F743" s="6" t="str">
        <f t="shared" si="33"/>
        <v>module=gsib</v>
      </c>
      <c r="G743" s="3" t="s">
        <v>114</v>
      </c>
    </row>
    <row r="744" spans="1:7" ht="30" customHeight="1">
      <c r="A744" s="3" t="s">
        <v>2948</v>
      </c>
      <c r="B744" s="3" t="s">
        <v>3</v>
      </c>
      <c r="C744" s="3" t="s">
        <v>11658</v>
      </c>
      <c r="D744" s="3" t="s">
        <v>11658</v>
      </c>
      <c r="E744" s="12" t="s">
        <v>19214</v>
      </c>
      <c r="F744" s="6" t="str">
        <f t="shared" si="33"/>
        <v>module=gsib</v>
      </c>
      <c r="G744" s="3" t="s">
        <v>114</v>
      </c>
    </row>
    <row r="745" spans="1:7" ht="30" customHeight="1">
      <c r="A745" s="3" t="s">
        <v>2948</v>
      </c>
      <c r="B745" s="3" t="s">
        <v>3</v>
      </c>
      <c r="C745" s="3" t="s">
        <v>11659</v>
      </c>
      <c r="D745" s="3" t="s">
        <v>11659</v>
      </c>
      <c r="E745" s="12" t="s">
        <v>19215</v>
      </c>
      <c r="F745" s="6" t="str">
        <f t="shared" si="33"/>
        <v>module=gsib</v>
      </c>
      <c r="G745" s="3" t="s">
        <v>114</v>
      </c>
    </row>
    <row r="746" spans="1:7" ht="30" customHeight="1">
      <c r="A746" s="3" t="s">
        <v>2948</v>
      </c>
      <c r="B746" s="3" t="s">
        <v>3</v>
      </c>
      <c r="C746" s="3" t="s">
        <v>11660</v>
      </c>
      <c r="D746" s="3" t="s">
        <v>11660</v>
      </c>
      <c r="E746" s="12" t="s">
        <v>19216</v>
      </c>
      <c r="F746" s="6" t="str">
        <f t="shared" si="33"/>
        <v>module=gsib</v>
      </c>
      <c r="G746" s="3" t="s">
        <v>114</v>
      </c>
    </row>
    <row r="747" spans="1:7" ht="30" customHeight="1">
      <c r="A747" s="3" t="s">
        <v>2948</v>
      </c>
      <c r="B747" s="3" t="s">
        <v>3</v>
      </c>
      <c r="C747" s="3" t="s">
        <v>11661</v>
      </c>
      <c r="D747" s="3" t="s">
        <v>11661</v>
      </c>
      <c r="E747" s="12" t="s">
        <v>19217</v>
      </c>
      <c r="F747" s="6" t="str">
        <f t="shared" si="33"/>
        <v>module=gsib</v>
      </c>
      <c r="G747" s="3" t="s">
        <v>114</v>
      </c>
    </row>
    <row r="748" spans="1:7" ht="30" customHeight="1">
      <c r="A748" s="3" t="s">
        <v>2948</v>
      </c>
      <c r="B748" s="3" t="s">
        <v>3</v>
      </c>
      <c r="C748" s="3" t="s">
        <v>11662</v>
      </c>
      <c r="D748" s="3" t="s">
        <v>11662</v>
      </c>
      <c r="E748" s="12" t="s">
        <v>19218</v>
      </c>
      <c r="F748" s="6" t="str">
        <f t="shared" si="33"/>
        <v>module=gsib</v>
      </c>
      <c r="G748" s="3" t="s">
        <v>114</v>
      </c>
    </row>
    <row r="749" spans="1:7" ht="30" customHeight="1">
      <c r="A749" s="3" t="s">
        <v>2948</v>
      </c>
      <c r="B749" s="3" t="s">
        <v>3</v>
      </c>
      <c r="C749" s="3" t="s">
        <v>11663</v>
      </c>
      <c r="D749" s="3" t="s">
        <v>11663</v>
      </c>
      <c r="E749" s="12" t="s">
        <v>19219</v>
      </c>
      <c r="F749" s="6" t="str">
        <f t="shared" si="33"/>
        <v>module=gsib</v>
      </c>
      <c r="G749" s="3" t="s">
        <v>114</v>
      </c>
    </row>
    <row r="750" spans="1:7" ht="30" customHeight="1">
      <c r="A750" s="3" t="s">
        <v>2948</v>
      </c>
      <c r="B750" s="3" t="s">
        <v>3</v>
      </c>
      <c r="C750" s="3" t="s">
        <v>11664</v>
      </c>
      <c r="D750" s="3" t="s">
        <v>11664</v>
      </c>
      <c r="E750" s="12" t="s">
        <v>19220</v>
      </c>
      <c r="F750" s="6" t="str">
        <f t="shared" si="33"/>
        <v>module=gsib</v>
      </c>
      <c r="G750" s="3" t="s">
        <v>114</v>
      </c>
    </row>
    <row r="751" spans="1:7" ht="30" customHeight="1">
      <c r="A751" s="3" t="s">
        <v>2948</v>
      </c>
      <c r="B751" s="3" t="s">
        <v>3</v>
      </c>
      <c r="C751" s="3" t="s">
        <v>11665</v>
      </c>
      <c r="D751" s="3" t="s">
        <v>11665</v>
      </c>
      <c r="E751" s="12" t="s">
        <v>19221</v>
      </c>
      <c r="F751" s="6" t="str">
        <f t="shared" si="33"/>
        <v>module=gsib</v>
      </c>
      <c r="G751" s="3" t="s">
        <v>114</v>
      </c>
    </row>
    <row r="752" spans="1:7" ht="30" customHeight="1">
      <c r="A752" s="3" t="s">
        <v>2948</v>
      </c>
      <c r="B752" s="3" t="s">
        <v>3</v>
      </c>
      <c r="C752" s="3" t="s">
        <v>11666</v>
      </c>
      <c r="D752" s="3" t="s">
        <v>11666</v>
      </c>
      <c r="E752" s="12" t="s">
        <v>19222</v>
      </c>
      <c r="F752" s="6" t="str">
        <f t="shared" si="33"/>
        <v>module=gsib</v>
      </c>
      <c r="G752" s="3" t="s">
        <v>114</v>
      </c>
    </row>
    <row r="753" spans="1:7" ht="30" customHeight="1">
      <c r="A753" s="3" t="s">
        <v>2948</v>
      </c>
      <c r="B753" s="3" t="s">
        <v>3</v>
      </c>
      <c r="C753" s="3" t="s">
        <v>11667</v>
      </c>
      <c r="D753" s="3" t="s">
        <v>11667</v>
      </c>
      <c r="E753" s="12" t="s">
        <v>19223</v>
      </c>
      <c r="F753" s="6" t="str">
        <f t="shared" si="33"/>
        <v>module=gsib</v>
      </c>
      <c r="G753" s="3" t="s">
        <v>114</v>
      </c>
    </row>
    <row r="754" spans="1:7" ht="30" customHeight="1">
      <c r="A754" s="3" t="s">
        <v>2948</v>
      </c>
      <c r="B754" s="3" t="s">
        <v>3</v>
      </c>
      <c r="C754" s="3" t="s">
        <v>11668</v>
      </c>
      <c r="D754" s="3" t="s">
        <v>11668</v>
      </c>
      <c r="E754" s="12" t="s">
        <v>19224</v>
      </c>
      <c r="F754" s="6" t="str">
        <f t="shared" si="33"/>
        <v>module=gsib</v>
      </c>
      <c r="G754" s="3" t="s">
        <v>114</v>
      </c>
    </row>
    <row r="755" spans="1:7" ht="30" customHeight="1">
      <c r="A755" s="3" t="s">
        <v>2948</v>
      </c>
      <c r="B755" s="3" t="s">
        <v>3</v>
      </c>
      <c r="C755" s="3" t="s">
        <v>11669</v>
      </c>
      <c r="D755" s="3" t="s">
        <v>11669</v>
      </c>
      <c r="E755" s="12" t="s">
        <v>19225</v>
      </c>
      <c r="F755" s="6" t="str">
        <f t="shared" si="33"/>
        <v>module=gsib</v>
      </c>
      <c r="G755" s="3" t="s">
        <v>114</v>
      </c>
    </row>
    <row r="756" spans="1:7" ht="30" customHeight="1">
      <c r="A756" s="3" t="s">
        <v>2948</v>
      </c>
      <c r="B756" s="3" t="s">
        <v>3</v>
      </c>
      <c r="C756" s="3" t="s">
        <v>11670</v>
      </c>
      <c r="D756" s="3" t="s">
        <v>11670</v>
      </c>
      <c r="E756" s="12" t="s">
        <v>19226</v>
      </c>
      <c r="F756" s="6" t="str">
        <f t="shared" si="33"/>
        <v>module=gsib</v>
      </c>
      <c r="G756" s="3" t="s">
        <v>114</v>
      </c>
    </row>
    <row r="757" spans="1:7" ht="30" customHeight="1">
      <c r="A757" s="3" t="s">
        <v>2948</v>
      </c>
      <c r="B757" s="3" t="s">
        <v>3</v>
      </c>
      <c r="C757" s="3" t="s">
        <v>11671</v>
      </c>
      <c r="D757" s="3" t="s">
        <v>11671</v>
      </c>
      <c r="E757" s="12" t="s">
        <v>19227</v>
      </c>
      <c r="F757" s="6" t="str">
        <f t="shared" si="33"/>
        <v>module=gsib</v>
      </c>
      <c r="G757" s="3" t="s">
        <v>114</v>
      </c>
    </row>
    <row r="758" spans="1:7" ht="30" customHeight="1">
      <c r="A758" s="3" t="s">
        <v>2948</v>
      </c>
      <c r="B758" s="3" t="s">
        <v>3</v>
      </c>
      <c r="C758" s="3" t="s">
        <v>11672</v>
      </c>
      <c r="D758" s="3" t="s">
        <v>11672</v>
      </c>
      <c r="E758" s="12" t="s">
        <v>19228</v>
      </c>
      <c r="F758" s="6" t="str">
        <f t="shared" si="33"/>
        <v>module=gsib</v>
      </c>
      <c r="G758" s="3" t="s">
        <v>114</v>
      </c>
    </row>
    <row r="759" spans="1:7" ht="30" customHeight="1">
      <c r="A759" s="3" t="s">
        <v>2948</v>
      </c>
      <c r="B759" s="3" t="s">
        <v>3</v>
      </c>
      <c r="C759" s="3" t="s">
        <v>11673</v>
      </c>
      <c r="D759" s="3" t="s">
        <v>11673</v>
      </c>
      <c r="E759" s="12" t="s">
        <v>19229</v>
      </c>
      <c r="F759" s="6" t="str">
        <f t="shared" si="33"/>
        <v>module=gsib</v>
      </c>
      <c r="G759" s="3" t="s">
        <v>114</v>
      </c>
    </row>
    <row r="760" spans="1:7" ht="30" customHeight="1">
      <c r="A760" s="3" t="s">
        <v>2948</v>
      </c>
      <c r="B760" s="3" t="s">
        <v>3</v>
      </c>
      <c r="C760" s="3" t="s">
        <v>11674</v>
      </c>
      <c r="D760" s="3" t="s">
        <v>11674</v>
      </c>
      <c r="E760" s="12" t="s">
        <v>19230</v>
      </c>
      <c r="F760" s="6" t="str">
        <f t="shared" si="33"/>
        <v>module=gsib</v>
      </c>
      <c r="G760" s="3" t="s">
        <v>114</v>
      </c>
    </row>
    <row r="761" spans="1:7" ht="30" customHeight="1">
      <c r="A761" s="3" t="s">
        <v>2948</v>
      </c>
      <c r="B761" s="3" t="s">
        <v>3</v>
      </c>
      <c r="C761" s="3" t="s">
        <v>11675</v>
      </c>
      <c r="D761" s="3" t="s">
        <v>11675</v>
      </c>
      <c r="E761" s="12" t="s">
        <v>19231</v>
      </c>
      <c r="F761" s="6" t="str">
        <f t="shared" si="33"/>
        <v>module=gsib</v>
      </c>
      <c r="G761" s="3" t="s">
        <v>114</v>
      </c>
    </row>
    <row r="762" spans="1:7" ht="30" customHeight="1">
      <c r="A762" s="3" t="s">
        <v>2948</v>
      </c>
      <c r="B762" s="3" t="s">
        <v>3</v>
      </c>
      <c r="C762" s="3" t="s">
        <v>11676</v>
      </c>
      <c r="D762" s="3" t="s">
        <v>11676</v>
      </c>
      <c r="E762" s="12" t="s">
        <v>19232</v>
      </c>
      <c r="F762" s="6" t="str">
        <f t="shared" si="33"/>
        <v>module=gsib</v>
      </c>
      <c r="G762" s="3" t="s">
        <v>114</v>
      </c>
    </row>
    <row r="763" spans="1:7" ht="30" customHeight="1">
      <c r="A763" s="3" t="s">
        <v>2948</v>
      </c>
      <c r="B763" s="3" t="s">
        <v>3</v>
      </c>
      <c r="C763" s="3" t="s">
        <v>11677</v>
      </c>
      <c r="D763" s="3" t="s">
        <v>11677</v>
      </c>
      <c r="E763" s="12" t="s">
        <v>19233</v>
      </c>
      <c r="F763" s="6" t="str">
        <f t="shared" si="33"/>
        <v>module=gsib</v>
      </c>
      <c r="G763" s="3" t="s">
        <v>114</v>
      </c>
    </row>
    <row r="764" spans="1:7" ht="30" customHeight="1">
      <c r="A764" s="3" t="s">
        <v>2948</v>
      </c>
      <c r="B764" s="3" t="s">
        <v>3</v>
      </c>
      <c r="C764" s="3" t="s">
        <v>11678</v>
      </c>
      <c r="D764" s="3" t="s">
        <v>11678</v>
      </c>
      <c r="E764" s="12" t="s">
        <v>19234</v>
      </c>
      <c r="F764" s="6" t="str">
        <f t="shared" si="33"/>
        <v>module=gsib</v>
      </c>
      <c r="G764" s="3" t="s">
        <v>114</v>
      </c>
    </row>
    <row r="765" spans="1:7" ht="30" customHeight="1">
      <c r="A765" s="3" t="s">
        <v>2948</v>
      </c>
      <c r="B765" s="3" t="s">
        <v>3</v>
      </c>
      <c r="C765" s="3" t="s">
        <v>11679</v>
      </c>
      <c r="D765" s="3" t="s">
        <v>11679</v>
      </c>
      <c r="E765" s="12" t="s">
        <v>19235</v>
      </c>
      <c r="F765" s="6" t="str">
        <f t="shared" si="33"/>
        <v>module=gsib</v>
      </c>
      <c r="G765" s="3" t="s">
        <v>114</v>
      </c>
    </row>
    <row r="766" spans="1:7" ht="30" customHeight="1">
      <c r="A766" s="3" t="s">
        <v>2948</v>
      </c>
      <c r="B766" s="3" t="s">
        <v>3</v>
      </c>
      <c r="C766" s="3" t="s">
        <v>11680</v>
      </c>
      <c r="D766" s="3" t="s">
        <v>11680</v>
      </c>
      <c r="E766" s="12" t="s">
        <v>19236</v>
      </c>
      <c r="F766" s="6" t="str">
        <f t="shared" si="33"/>
        <v>module=gsib</v>
      </c>
      <c r="G766" s="3" t="s">
        <v>114</v>
      </c>
    </row>
    <row r="767" spans="1:7" ht="30" customHeight="1">
      <c r="A767" s="3" t="s">
        <v>2948</v>
      </c>
      <c r="B767" s="3" t="s">
        <v>3</v>
      </c>
      <c r="C767" s="3" t="s">
        <v>11681</v>
      </c>
      <c r="D767" s="3" t="s">
        <v>11681</v>
      </c>
      <c r="E767" s="12" t="s">
        <v>19237</v>
      </c>
      <c r="F767" s="6" t="str">
        <f t="shared" si="33"/>
        <v>module=gsib</v>
      </c>
      <c r="G767" s="3" t="s">
        <v>114</v>
      </c>
    </row>
    <row r="768" spans="1:7" ht="30" customHeight="1">
      <c r="A768" s="3" t="s">
        <v>2948</v>
      </c>
      <c r="B768" s="3" t="s">
        <v>3</v>
      </c>
      <c r="C768" s="3" t="s">
        <v>11682</v>
      </c>
      <c r="D768" s="3" t="s">
        <v>11682</v>
      </c>
      <c r="E768" s="12" t="s">
        <v>19238</v>
      </c>
      <c r="F768" s="6" t="str">
        <f t="shared" si="33"/>
        <v>module=gsib</v>
      </c>
      <c r="G768" s="3" t="s">
        <v>114</v>
      </c>
    </row>
    <row r="769" spans="1:7" ht="30" customHeight="1">
      <c r="A769" s="3" t="s">
        <v>2948</v>
      </c>
      <c r="B769" s="3" t="s">
        <v>3</v>
      </c>
      <c r="C769" s="3" t="s">
        <v>11683</v>
      </c>
      <c r="D769" s="3" t="s">
        <v>11683</v>
      </c>
      <c r="E769" s="12" t="s">
        <v>19239</v>
      </c>
      <c r="F769" s="6" t="str">
        <f t="shared" si="33"/>
        <v>module=gsib</v>
      </c>
      <c r="G769" s="3" t="s">
        <v>114</v>
      </c>
    </row>
    <row r="770" spans="1:7" ht="30" customHeight="1">
      <c r="A770" s="3" t="s">
        <v>2948</v>
      </c>
      <c r="B770" s="3" t="s">
        <v>3</v>
      </c>
      <c r="C770" s="3" t="s">
        <v>11684</v>
      </c>
      <c r="D770" s="3" t="s">
        <v>11684</v>
      </c>
      <c r="E770" s="12" t="s">
        <v>19240</v>
      </c>
      <c r="F770" s="6" t="str">
        <f t="shared" si="33"/>
        <v>module=gsib</v>
      </c>
      <c r="G770" s="3" t="s">
        <v>114</v>
      </c>
    </row>
    <row r="771" spans="1:7" ht="30" customHeight="1">
      <c r="A771" s="3" t="s">
        <v>2948</v>
      </c>
      <c r="B771" s="3" t="s">
        <v>3</v>
      </c>
      <c r="C771" s="3" t="s">
        <v>11685</v>
      </c>
      <c r="D771" s="3" t="s">
        <v>11685</v>
      </c>
      <c r="E771" s="12" t="s">
        <v>19241</v>
      </c>
      <c r="F771" s="6" t="str">
        <f t="shared" si="33"/>
        <v>module=gsib</v>
      </c>
      <c r="G771" s="3" t="s">
        <v>114</v>
      </c>
    </row>
    <row r="772" spans="1:7" ht="30" customHeight="1">
      <c r="A772" s="3" t="s">
        <v>2948</v>
      </c>
      <c r="B772" s="3" t="s">
        <v>3</v>
      </c>
      <c r="C772" s="3" t="s">
        <v>11686</v>
      </c>
      <c r="D772" s="3" t="s">
        <v>11686</v>
      </c>
      <c r="E772" s="12" t="s">
        <v>19242</v>
      </c>
      <c r="F772" s="6" t="str">
        <f t="shared" si="33"/>
        <v>module=gsib</v>
      </c>
      <c r="G772" s="3" t="s">
        <v>114</v>
      </c>
    </row>
    <row r="773" spans="1:7" ht="30" customHeight="1">
      <c r="A773" s="3" t="s">
        <v>2948</v>
      </c>
      <c r="B773" s="3" t="s">
        <v>3</v>
      </c>
      <c r="C773" s="3" t="s">
        <v>11687</v>
      </c>
      <c r="D773" s="3" t="s">
        <v>11687</v>
      </c>
      <c r="E773" s="12" t="s">
        <v>19243</v>
      </c>
      <c r="F773" s="6" t="str">
        <f t="shared" ref="F773:F778" si="34">HYPERLINK("http://www.ssc.wisc.edu/wlsresearch/documentation/waves/?wave=grad2k&amp;module=gsib","module=gsib")</f>
        <v>module=gsib</v>
      </c>
      <c r="G773" s="3" t="s">
        <v>114</v>
      </c>
    </row>
    <row r="774" spans="1:7" ht="30" customHeight="1">
      <c r="A774" s="3" t="s">
        <v>2948</v>
      </c>
      <c r="B774" s="3" t="s">
        <v>3</v>
      </c>
      <c r="C774" s="3" t="s">
        <v>11688</v>
      </c>
      <c r="D774" s="3" t="s">
        <v>11688</v>
      </c>
      <c r="E774" s="12" t="s">
        <v>19244</v>
      </c>
      <c r="F774" s="6" t="str">
        <f t="shared" si="34"/>
        <v>module=gsib</v>
      </c>
      <c r="G774" s="3" t="s">
        <v>114</v>
      </c>
    </row>
    <row r="775" spans="1:7" ht="30" customHeight="1">
      <c r="A775" s="3" t="s">
        <v>2948</v>
      </c>
      <c r="B775" s="3" t="s">
        <v>3</v>
      </c>
      <c r="C775" s="3" t="s">
        <v>11689</v>
      </c>
      <c r="D775" s="3" t="s">
        <v>11689</v>
      </c>
      <c r="E775" s="12" t="s">
        <v>19245</v>
      </c>
      <c r="F775" s="6" t="str">
        <f t="shared" si="34"/>
        <v>module=gsib</v>
      </c>
      <c r="G775" s="3" t="s">
        <v>114</v>
      </c>
    </row>
    <row r="776" spans="1:7" ht="30" customHeight="1">
      <c r="A776" s="3" t="s">
        <v>2948</v>
      </c>
      <c r="B776" s="3" t="s">
        <v>3</v>
      </c>
      <c r="C776" s="3" t="s">
        <v>11690</v>
      </c>
      <c r="D776" s="3" t="s">
        <v>11690</v>
      </c>
      <c r="E776" s="12" t="s">
        <v>19246</v>
      </c>
      <c r="F776" s="6" t="str">
        <f t="shared" si="34"/>
        <v>module=gsib</v>
      </c>
      <c r="G776" s="3" t="s">
        <v>114</v>
      </c>
    </row>
    <row r="777" spans="1:7" ht="30" customHeight="1">
      <c r="A777" s="3" t="s">
        <v>2948</v>
      </c>
      <c r="B777" s="3" t="s">
        <v>3</v>
      </c>
      <c r="C777" s="3" t="s">
        <v>11691</v>
      </c>
      <c r="D777" s="3" t="s">
        <v>11691</v>
      </c>
      <c r="E777" s="12" t="s">
        <v>19247</v>
      </c>
      <c r="F777" s="6" t="str">
        <f t="shared" si="34"/>
        <v>module=gsib</v>
      </c>
      <c r="G777" s="3" t="s">
        <v>114</v>
      </c>
    </row>
    <row r="778" spans="1:7" ht="30" customHeight="1">
      <c r="A778" s="3" t="s">
        <v>2948</v>
      </c>
      <c r="B778" s="3" t="s">
        <v>3</v>
      </c>
      <c r="C778" s="3" t="s">
        <v>11692</v>
      </c>
      <c r="D778" s="3" t="s">
        <v>11692</v>
      </c>
      <c r="E778" s="12" t="s">
        <v>19248</v>
      </c>
      <c r="F778" s="6" t="str">
        <f t="shared" si="34"/>
        <v>module=gsib</v>
      </c>
      <c r="G778" s="3" t="s">
        <v>114</v>
      </c>
    </row>
    <row r="779" spans="1:7" ht="30" customHeight="1">
      <c r="A779" s="3" t="s">
        <v>2948</v>
      </c>
      <c r="B779" s="3" t="s">
        <v>4</v>
      </c>
      <c r="C779" s="3" t="s">
        <v>11693</v>
      </c>
      <c r="D779" s="3" t="s">
        <v>11693</v>
      </c>
      <c r="E779" s="12" t="s">
        <v>19249</v>
      </c>
      <c r="F779" s="3" t="s">
        <v>114</v>
      </c>
      <c r="G779" s="6" t="str">
        <f t="shared" ref="G779:G803" si="35">HYPERLINK("http://www.ssc.wisc.edu/wlsresearch/documentation/waves/?wave=sib2k&amp;module=ssib","module=ssib")</f>
        <v>module=ssib</v>
      </c>
    </row>
    <row r="780" spans="1:7" ht="30" customHeight="1">
      <c r="A780" s="3" t="s">
        <v>2948</v>
      </c>
      <c r="B780" s="3" t="s">
        <v>4</v>
      </c>
      <c r="C780" s="3" t="s">
        <v>11694</v>
      </c>
      <c r="D780" s="3" t="s">
        <v>11694</v>
      </c>
      <c r="E780" s="12" t="s">
        <v>19250</v>
      </c>
      <c r="F780" s="3" t="s">
        <v>114</v>
      </c>
      <c r="G780" s="6" t="str">
        <f t="shared" si="35"/>
        <v>module=ssib</v>
      </c>
    </row>
    <row r="781" spans="1:7" ht="30" customHeight="1">
      <c r="A781" s="3" t="s">
        <v>2948</v>
      </c>
      <c r="B781" s="3" t="s">
        <v>4</v>
      </c>
      <c r="C781" s="3" t="s">
        <v>11695</v>
      </c>
      <c r="D781" s="3" t="s">
        <v>11695</v>
      </c>
      <c r="E781" s="12" t="s">
        <v>19251</v>
      </c>
      <c r="F781" s="3" t="s">
        <v>114</v>
      </c>
      <c r="G781" s="6" t="str">
        <f t="shared" si="35"/>
        <v>module=ssib</v>
      </c>
    </row>
    <row r="782" spans="1:7" ht="30" customHeight="1">
      <c r="A782" s="3" t="s">
        <v>2948</v>
      </c>
      <c r="B782" s="3" t="s">
        <v>4</v>
      </c>
      <c r="C782" s="3" t="s">
        <v>11696</v>
      </c>
      <c r="D782" s="3" t="s">
        <v>11696</v>
      </c>
      <c r="E782" s="12" t="s">
        <v>19252</v>
      </c>
      <c r="F782" s="3" t="s">
        <v>114</v>
      </c>
      <c r="G782" s="6" t="str">
        <f t="shared" si="35"/>
        <v>module=ssib</v>
      </c>
    </row>
    <row r="783" spans="1:7" ht="30" customHeight="1">
      <c r="A783" s="3" t="s">
        <v>2948</v>
      </c>
      <c r="B783" s="3" t="s">
        <v>4</v>
      </c>
      <c r="C783" s="3" t="s">
        <v>11697</v>
      </c>
      <c r="D783" s="3" t="s">
        <v>11697</v>
      </c>
      <c r="E783" s="12" t="s">
        <v>19253</v>
      </c>
      <c r="F783" s="3" t="s">
        <v>114</v>
      </c>
      <c r="G783" s="6" t="str">
        <f t="shared" si="35"/>
        <v>module=ssib</v>
      </c>
    </row>
    <row r="784" spans="1:7" ht="30" customHeight="1">
      <c r="A784" s="3" t="s">
        <v>2948</v>
      </c>
      <c r="B784" s="3" t="s">
        <v>4</v>
      </c>
      <c r="C784" s="3" t="s">
        <v>11698</v>
      </c>
      <c r="D784" s="3" t="s">
        <v>11698</v>
      </c>
      <c r="E784" s="12" t="s">
        <v>19254</v>
      </c>
      <c r="F784" s="3" t="s">
        <v>114</v>
      </c>
      <c r="G784" s="6" t="str">
        <f t="shared" si="35"/>
        <v>module=ssib</v>
      </c>
    </row>
    <row r="785" spans="1:7" ht="30" customHeight="1">
      <c r="A785" s="3" t="s">
        <v>2948</v>
      </c>
      <c r="B785" s="3" t="s">
        <v>4</v>
      </c>
      <c r="C785" s="3" t="s">
        <v>11699</v>
      </c>
      <c r="D785" s="3" t="s">
        <v>11699</v>
      </c>
      <c r="E785" s="12" t="s">
        <v>19255</v>
      </c>
      <c r="F785" s="3" t="s">
        <v>114</v>
      </c>
      <c r="G785" s="6" t="str">
        <f t="shared" si="35"/>
        <v>module=ssib</v>
      </c>
    </row>
    <row r="786" spans="1:7" ht="30" customHeight="1">
      <c r="A786" s="3" t="s">
        <v>2948</v>
      </c>
      <c r="B786" s="3" t="s">
        <v>4</v>
      </c>
      <c r="C786" s="3" t="s">
        <v>11700</v>
      </c>
      <c r="D786" s="3" t="s">
        <v>11700</v>
      </c>
      <c r="E786" s="12" t="s">
        <v>19256</v>
      </c>
      <c r="F786" s="3" t="s">
        <v>114</v>
      </c>
      <c r="G786" s="6" t="str">
        <f t="shared" si="35"/>
        <v>module=ssib</v>
      </c>
    </row>
    <row r="787" spans="1:7" ht="30" customHeight="1">
      <c r="A787" s="3" t="s">
        <v>2948</v>
      </c>
      <c r="B787" s="3" t="s">
        <v>4</v>
      </c>
      <c r="C787" s="3" t="s">
        <v>11701</v>
      </c>
      <c r="D787" s="3" t="s">
        <v>11701</v>
      </c>
      <c r="E787" s="12" t="s">
        <v>19257</v>
      </c>
      <c r="F787" s="3" t="s">
        <v>114</v>
      </c>
      <c r="G787" s="6" t="str">
        <f t="shared" si="35"/>
        <v>module=ssib</v>
      </c>
    </row>
    <row r="788" spans="1:7" ht="30" customHeight="1">
      <c r="A788" s="3" t="s">
        <v>2948</v>
      </c>
      <c r="B788" s="3" t="s">
        <v>4</v>
      </c>
      <c r="C788" s="3" t="s">
        <v>11702</v>
      </c>
      <c r="D788" s="3" t="s">
        <v>11702</v>
      </c>
      <c r="E788" s="12" t="s">
        <v>19258</v>
      </c>
      <c r="F788" s="3" t="s">
        <v>114</v>
      </c>
      <c r="G788" s="6" t="str">
        <f t="shared" si="35"/>
        <v>module=ssib</v>
      </c>
    </row>
    <row r="789" spans="1:7" ht="30" customHeight="1">
      <c r="A789" s="3" t="s">
        <v>2948</v>
      </c>
      <c r="B789" s="3" t="s">
        <v>4</v>
      </c>
      <c r="C789" s="3" t="s">
        <v>11703</v>
      </c>
      <c r="D789" s="3" t="s">
        <v>11703</v>
      </c>
      <c r="E789" s="12" t="s">
        <v>19259</v>
      </c>
      <c r="F789" s="3" t="s">
        <v>114</v>
      </c>
      <c r="G789" s="6" t="str">
        <f t="shared" si="35"/>
        <v>module=ssib</v>
      </c>
    </row>
    <row r="790" spans="1:7" ht="30" customHeight="1">
      <c r="A790" s="3" t="s">
        <v>2948</v>
      </c>
      <c r="B790" s="3" t="s">
        <v>4</v>
      </c>
      <c r="C790" s="3" t="s">
        <v>11704</v>
      </c>
      <c r="D790" s="3" t="s">
        <v>11704</v>
      </c>
      <c r="E790" s="12" t="s">
        <v>19260</v>
      </c>
      <c r="F790" s="3" t="s">
        <v>114</v>
      </c>
      <c r="G790" s="6" t="str">
        <f t="shared" si="35"/>
        <v>module=ssib</v>
      </c>
    </row>
    <row r="791" spans="1:7" ht="30" customHeight="1">
      <c r="A791" s="3" t="s">
        <v>2948</v>
      </c>
      <c r="B791" s="3" t="s">
        <v>4</v>
      </c>
      <c r="C791" s="3" t="s">
        <v>11705</v>
      </c>
      <c r="D791" s="3" t="s">
        <v>11705</v>
      </c>
      <c r="E791" s="12" t="s">
        <v>19261</v>
      </c>
      <c r="F791" s="3" t="s">
        <v>114</v>
      </c>
      <c r="G791" s="6" t="str">
        <f t="shared" si="35"/>
        <v>module=ssib</v>
      </c>
    </row>
    <row r="792" spans="1:7" ht="30" customHeight="1">
      <c r="A792" s="3" t="s">
        <v>2948</v>
      </c>
      <c r="B792" s="3" t="s">
        <v>4</v>
      </c>
      <c r="C792" s="3" t="s">
        <v>11706</v>
      </c>
      <c r="D792" s="3" t="s">
        <v>11706</v>
      </c>
      <c r="E792" s="12" t="s">
        <v>19262</v>
      </c>
      <c r="F792" s="3" t="s">
        <v>114</v>
      </c>
      <c r="G792" s="6" t="str">
        <f t="shared" si="35"/>
        <v>module=ssib</v>
      </c>
    </row>
    <row r="793" spans="1:7" ht="30" customHeight="1">
      <c r="A793" s="3" t="s">
        <v>2948</v>
      </c>
      <c r="B793" s="3" t="s">
        <v>4</v>
      </c>
      <c r="C793" s="3" t="s">
        <v>11707</v>
      </c>
      <c r="D793" s="3" t="s">
        <v>11707</v>
      </c>
      <c r="E793" s="12" t="s">
        <v>19263</v>
      </c>
      <c r="F793" s="3" t="s">
        <v>114</v>
      </c>
      <c r="G793" s="6" t="str">
        <f t="shared" si="35"/>
        <v>module=ssib</v>
      </c>
    </row>
    <row r="794" spans="1:7" ht="30" customHeight="1">
      <c r="A794" s="3" t="s">
        <v>2948</v>
      </c>
      <c r="B794" s="3" t="s">
        <v>4</v>
      </c>
      <c r="C794" s="3" t="s">
        <v>11708</v>
      </c>
      <c r="D794" s="3" t="s">
        <v>11708</v>
      </c>
      <c r="E794" s="12" t="s">
        <v>19264</v>
      </c>
      <c r="F794" s="3" t="s">
        <v>114</v>
      </c>
      <c r="G794" s="6" t="str">
        <f t="shared" si="35"/>
        <v>module=ssib</v>
      </c>
    </row>
    <row r="795" spans="1:7" ht="30" customHeight="1">
      <c r="A795" s="3" t="s">
        <v>2948</v>
      </c>
      <c r="B795" s="3" t="s">
        <v>4</v>
      </c>
      <c r="C795" s="3" t="s">
        <v>11709</v>
      </c>
      <c r="D795" s="3" t="s">
        <v>11709</v>
      </c>
      <c r="E795" s="12" t="s">
        <v>19265</v>
      </c>
      <c r="F795" s="3" t="s">
        <v>114</v>
      </c>
      <c r="G795" s="6" t="str">
        <f t="shared" si="35"/>
        <v>module=ssib</v>
      </c>
    </row>
    <row r="796" spans="1:7" ht="30" customHeight="1">
      <c r="A796" s="3" t="s">
        <v>2948</v>
      </c>
      <c r="B796" s="3" t="s">
        <v>4</v>
      </c>
      <c r="C796" s="3" t="s">
        <v>11710</v>
      </c>
      <c r="D796" s="3" t="s">
        <v>11710</v>
      </c>
      <c r="E796" s="12" t="s">
        <v>19266</v>
      </c>
      <c r="F796" s="3" t="s">
        <v>114</v>
      </c>
      <c r="G796" s="6" t="str">
        <f t="shared" si="35"/>
        <v>module=ssib</v>
      </c>
    </row>
    <row r="797" spans="1:7" ht="30" customHeight="1">
      <c r="A797" s="3" t="s">
        <v>2948</v>
      </c>
      <c r="B797" s="3" t="s">
        <v>4</v>
      </c>
      <c r="C797" s="3" t="s">
        <v>11711</v>
      </c>
      <c r="D797" s="3" t="s">
        <v>11711</v>
      </c>
      <c r="E797" s="12" t="s">
        <v>19267</v>
      </c>
      <c r="F797" s="3" t="s">
        <v>114</v>
      </c>
      <c r="G797" s="6" t="str">
        <f t="shared" si="35"/>
        <v>module=ssib</v>
      </c>
    </row>
    <row r="798" spans="1:7" ht="30" customHeight="1">
      <c r="A798" s="3" t="s">
        <v>2948</v>
      </c>
      <c r="B798" s="3" t="s">
        <v>4</v>
      </c>
      <c r="C798" s="3" t="s">
        <v>11712</v>
      </c>
      <c r="D798" s="3" t="s">
        <v>11712</v>
      </c>
      <c r="E798" s="12" t="s">
        <v>19268</v>
      </c>
      <c r="F798" s="3" t="s">
        <v>114</v>
      </c>
      <c r="G798" s="6" t="str">
        <f t="shared" si="35"/>
        <v>module=ssib</v>
      </c>
    </row>
    <row r="799" spans="1:7" ht="30" customHeight="1">
      <c r="A799" s="3" t="s">
        <v>2948</v>
      </c>
      <c r="B799" s="3" t="s">
        <v>4</v>
      </c>
      <c r="C799" s="3" t="s">
        <v>11713</v>
      </c>
      <c r="D799" s="3" t="s">
        <v>11713</v>
      </c>
      <c r="E799" s="12" t="s">
        <v>19269</v>
      </c>
      <c r="F799" s="3" t="s">
        <v>114</v>
      </c>
      <c r="G799" s="6" t="str">
        <f t="shared" si="35"/>
        <v>module=ssib</v>
      </c>
    </row>
    <row r="800" spans="1:7" ht="30" customHeight="1">
      <c r="A800" s="3" t="s">
        <v>2948</v>
      </c>
      <c r="B800" s="3" t="s">
        <v>4</v>
      </c>
      <c r="C800" s="3" t="s">
        <v>11714</v>
      </c>
      <c r="D800" s="3" t="s">
        <v>11714</v>
      </c>
      <c r="E800" s="12" t="s">
        <v>19270</v>
      </c>
      <c r="F800" s="3" t="s">
        <v>114</v>
      </c>
      <c r="G800" s="6" t="str">
        <f t="shared" si="35"/>
        <v>module=ssib</v>
      </c>
    </row>
    <row r="801" spans="1:7" ht="30" customHeight="1">
      <c r="A801" s="3" t="s">
        <v>2948</v>
      </c>
      <c r="B801" s="3" t="s">
        <v>4</v>
      </c>
      <c r="C801" s="3" t="s">
        <v>11715</v>
      </c>
      <c r="D801" s="3" t="s">
        <v>11715</v>
      </c>
      <c r="E801" s="12" t="s">
        <v>19271</v>
      </c>
      <c r="F801" s="3" t="s">
        <v>114</v>
      </c>
      <c r="G801" s="6" t="str">
        <f t="shared" si="35"/>
        <v>module=ssib</v>
      </c>
    </row>
    <row r="802" spans="1:7" ht="30" customHeight="1">
      <c r="A802" s="3" t="s">
        <v>2948</v>
      </c>
      <c r="B802" s="3" t="s">
        <v>4</v>
      </c>
      <c r="C802" s="3" t="s">
        <v>11716</v>
      </c>
      <c r="D802" s="3" t="s">
        <v>11716</v>
      </c>
      <c r="E802" s="12" t="s">
        <v>19272</v>
      </c>
      <c r="F802" s="3" t="s">
        <v>114</v>
      </c>
      <c r="G802" s="6" t="str">
        <f t="shared" si="35"/>
        <v>module=ssib</v>
      </c>
    </row>
    <row r="803" spans="1:7" ht="30" customHeight="1">
      <c r="A803" s="3" t="s">
        <v>2948</v>
      </c>
      <c r="B803" s="3" t="s">
        <v>4</v>
      </c>
      <c r="C803" s="3" t="s">
        <v>11717</v>
      </c>
      <c r="D803" s="3" t="s">
        <v>11717</v>
      </c>
      <c r="E803" s="12" t="s">
        <v>19273</v>
      </c>
      <c r="F803" s="3" t="s">
        <v>114</v>
      </c>
      <c r="G803" s="6" t="str">
        <f t="shared" si="35"/>
        <v>module=ssib</v>
      </c>
    </row>
    <row r="804" spans="1:7" ht="30" customHeight="1">
      <c r="A804" s="3" t="s">
        <v>2561</v>
      </c>
      <c r="B804" s="3" t="s">
        <v>2</v>
      </c>
      <c r="C804" s="3" t="s">
        <v>11718</v>
      </c>
      <c r="D804" s="3" t="s">
        <v>15758</v>
      </c>
      <c r="E804" s="12" t="s">
        <v>19274</v>
      </c>
      <c r="F804" s="6" t="str">
        <f t="shared" ref="F804:F842" si="36">HYPERLINK("http://www.ssc.wisc.edu/wlsresearch/documentation/waves/?wave=grad2k&amp;module=gpar","module=gpar")</f>
        <v>module=gpar</v>
      </c>
      <c r="G804" s="6" t="str">
        <f t="shared" ref="G804:G842" si="37">HYPERLINK("http://www.ssc.wisc.edu/wlsresearch/documentation/waves/?wave=sib2k&amp;module=spar","module=spar")</f>
        <v>module=spar</v>
      </c>
    </row>
    <row r="805" spans="1:7" ht="30" customHeight="1">
      <c r="A805" s="3" t="s">
        <v>2561</v>
      </c>
      <c r="B805" s="3" t="s">
        <v>2</v>
      </c>
      <c r="C805" s="3" t="s">
        <v>11719</v>
      </c>
      <c r="D805" s="3" t="s">
        <v>15759</v>
      </c>
      <c r="E805" s="12" t="s">
        <v>19275</v>
      </c>
      <c r="F805" s="6" t="str">
        <f t="shared" si="36"/>
        <v>module=gpar</v>
      </c>
      <c r="G805" s="6" t="str">
        <f t="shared" si="37"/>
        <v>module=spar</v>
      </c>
    </row>
    <row r="806" spans="1:7" ht="30" customHeight="1">
      <c r="A806" s="3" t="s">
        <v>2561</v>
      </c>
      <c r="B806" s="3" t="s">
        <v>2</v>
      </c>
      <c r="C806" s="3" t="s">
        <v>11720</v>
      </c>
      <c r="D806" s="3" t="s">
        <v>15760</v>
      </c>
      <c r="E806" s="12" t="s">
        <v>19276</v>
      </c>
      <c r="F806" s="6" t="str">
        <f t="shared" si="36"/>
        <v>module=gpar</v>
      </c>
      <c r="G806" s="6" t="str">
        <f t="shared" si="37"/>
        <v>module=spar</v>
      </c>
    </row>
    <row r="807" spans="1:7" ht="30" customHeight="1">
      <c r="A807" s="3" t="s">
        <v>2561</v>
      </c>
      <c r="B807" s="3" t="s">
        <v>2</v>
      </c>
      <c r="C807" s="3" t="s">
        <v>11721</v>
      </c>
      <c r="D807" s="3" t="s">
        <v>15761</v>
      </c>
      <c r="E807" s="12" t="s">
        <v>19277</v>
      </c>
      <c r="F807" s="6" t="str">
        <f t="shared" si="36"/>
        <v>module=gpar</v>
      </c>
      <c r="G807" s="6" t="str">
        <f t="shared" si="37"/>
        <v>module=spar</v>
      </c>
    </row>
    <row r="808" spans="1:7" ht="30" customHeight="1">
      <c r="A808" s="3" t="s">
        <v>2561</v>
      </c>
      <c r="B808" s="3" t="s">
        <v>2</v>
      </c>
      <c r="C808" s="3" t="s">
        <v>11722</v>
      </c>
      <c r="D808" s="3" t="s">
        <v>15762</v>
      </c>
      <c r="E808" s="12" t="s">
        <v>19278</v>
      </c>
      <c r="F808" s="6" t="str">
        <f t="shared" si="36"/>
        <v>module=gpar</v>
      </c>
      <c r="G808" s="6" t="str">
        <f t="shared" si="37"/>
        <v>module=spar</v>
      </c>
    </row>
    <row r="809" spans="1:7" ht="30" customHeight="1">
      <c r="A809" s="3" t="s">
        <v>2561</v>
      </c>
      <c r="B809" s="3" t="s">
        <v>2</v>
      </c>
      <c r="C809" s="3" t="s">
        <v>11723</v>
      </c>
      <c r="D809" s="3" t="s">
        <v>15763</v>
      </c>
      <c r="E809" s="12" t="s">
        <v>19279</v>
      </c>
      <c r="F809" s="6" t="str">
        <f t="shared" si="36"/>
        <v>module=gpar</v>
      </c>
      <c r="G809" s="6" t="str">
        <f t="shared" si="37"/>
        <v>module=spar</v>
      </c>
    </row>
    <row r="810" spans="1:7" ht="30" customHeight="1">
      <c r="A810" s="3" t="s">
        <v>2561</v>
      </c>
      <c r="B810" s="3" t="s">
        <v>2</v>
      </c>
      <c r="C810" s="3" t="s">
        <v>11724</v>
      </c>
      <c r="D810" s="3" t="s">
        <v>15764</v>
      </c>
      <c r="E810" s="12" t="s">
        <v>19280</v>
      </c>
      <c r="F810" s="6" t="str">
        <f t="shared" si="36"/>
        <v>module=gpar</v>
      </c>
      <c r="G810" s="6" t="str">
        <f t="shared" si="37"/>
        <v>module=spar</v>
      </c>
    </row>
    <row r="811" spans="1:7" ht="30" customHeight="1">
      <c r="A811" s="3" t="s">
        <v>2561</v>
      </c>
      <c r="B811" s="3" t="s">
        <v>2</v>
      </c>
      <c r="C811" s="3" t="s">
        <v>11725</v>
      </c>
      <c r="D811" s="3" t="s">
        <v>15765</v>
      </c>
      <c r="E811" s="12" t="s">
        <v>19281</v>
      </c>
      <c r="F811" s="6" t="str">
        <f t="shared" si="36"/>
        <v>module=gpar</v>
      </c>
      <c r="G811" s="6" t="str">
        <f t="shared" si="37"/>
        <v>module=spar</v>
      </c>
    </row>
    <row r="812" spans="1:7" ht="30" customHeight="1">
      <c r="A812" s="3" t="s">
        <v>2561</v>
      </c>
      <c r="B812" s="3" t="s">
        <v>2</v>
      </c>
      <c r="C812" s="3" t="s">
        <v>11726</v>
      </c>
      <c r="D812" s="3" t="s">
        <v>15766</v>
      </c>
      <c r="E812" s="12" t="s">
        <v>19282</v>
      </c>
      <c r="F812" s="6" t="str">
        <f t="shared" si="36"/>
        <v>module=gpar</v>
      </c>
      <c r="G812" s="6" t="str">
        <f t="shared" si="37"/>
        <v>module=spar</v>
      </c>
    </row>
    <row r="813" spans="1:7" ht="30" customHeight="1">
      <c r="A813" s="3" t="s">
        <v>2561</v>
      </c>
      <c r="B813" s="3" t="s">
        <v>2</v>
      </c>
      <c r="C813" s="3" t="s">
        <v>11727</v>
      </c>
      <c r="D813" s="3" t="s">
        <v>15767</v>
      </c>
      <c r="E813" s="12" t="s">
        <v>19283</v>
      </c>
      <c r="F813" s="6" t="str">
        <f t="shared" si="36"/>
        <v>module=gpar</v>
      </c>
      <c r="G813" s="6" t="str">
        <f t="shared" si="37"/>
        <v>module=spar</v>
      </c>
    </row>
    <row r="814" spans="1:7" ht="30" customHeight="1">
      <c r="A814" s="3" t="s">
        <v>2561</v>
      </c>
      <c r="B814" s="3" t="s">
        <v>2</v>
      </c>
      <c r="C814" s="3" t="s">
        <v>11728</v>
      </c>
      <c r="D814" s="3" t="s">
        <v>15768</v>
      </c>
      <c r="E814" s="12" t="s">
        <v>19284</v>
      </c>
      <c r="F814" s="6" t="str">
        <f t="shared" si="36"/>
        <v>module=gpar</v>
      </c>
      <c r="G814" s="6" t="str">
        <f t="shared" si="37"/>
        <v>module=spar</v>
      </c>
    </row>
    <row r="815" spans="1:7" ht="30" customHeight="1">
      <c r="A815" s="3" t="s">
        <v>2561</v>
      </c>
      <c r="B815" s="3" t="s">
        <v>2</v>
      </c>
      <c r="C815" s="3" t="s">
        <v>11729</v>
      </c>
      <c r="D815" s="3" t="s">
        <v>15769</v>
      </c>
      <c r="E815" s="12" t="s">
        <v>19285</v>
      </c>
      <c r="F815" s="6" t="str">
        <f t="shared" si="36"/>
        <v>module=gpar</v>
      </c>
      <c r="G815" s="6" t="str">
        <f t="shared" si="37"/>
        <v>module=spar</v>
      </c>
    </row>
    <row r="816" spans="1:7" ht="30" customHeight="1">
      <c r="A816" s="3" t="s">
        <v>2561</v>
      </c>
      <c r="B816" s="3" t="s">
        <v>2</v>
      </c>
      <c r="C816" s="3" t="s">
        <v>11730</v>
      </c>
      <c r="D816" s="3" t="s">
        <v>15770</v>
      </c>
      <c r="E816" s="12" t="s">
        <v>19286</v>
      </c>
      <c r="F816" s="6" t="str">
        <f t="shared" si="36"/>
        <v>module=gpar</v>
      </c>
      <c r="G816" s="6" t="str">
        <f t="shared" si="37"/>
        <v>module=spar</v>
      </c>
    </row>
    <row r="817" spans="1:7" ht="30" customHeight="1">
      <c r="A817" s="3" t="s">
        <v>2561</v>
      </c>
      <c r="B817" s="3" t="s">
        <v>2</v>
      </c>
      <c r="C817" s="3" t="s">
        <v>11731</v>
      </c>
      <c r="D817" s="3" t="s">
        <v>15771</v>
      </c>
      <c r="E817" s="12" t="s">
        <v>19287</v>
      </c>
      <c r="F817" s="6" t="str">
        <f t="shared" si="36"/>
        <v>module=gpar</v>
      </c>
      <c r="G817" s="6" t="str">
        <f t="shared" si="37"/>
        <v>module=spar</v>
      </c>
    </row>
    <row r="818" spans="1:7" ht="30" customHeight="1">
      <c r="A818" s="3" t="s">
        <v>2561</v>
      </c>
      <c r="B818" s="3" t="s">
        <v>2</v>
      </c>
      <c r="C818" s="3" t="s">
        <v>11732</v>
      </c>
      <c r="D818" s="3" t="s">
        <v>15772</v>
      </c>
      <c r="E818" s="12" t="s">
        <v>19288</v>
      </c>
      <c r="F818" s="6" t="str">
        <f t="shared" si="36"/>
        <v>module=gpar</v>
      </c>
      <c r="G818" s="6" t="str">
        <f t="shared" si="37"/>
        <v>module=spar</v>
      </c>
    </row>
    <row r="819" spans="1:7" ht="30" customHeight="1">
      <c r="A819" s="3" t="s">
        <v>2561</v>
      </c>
      <c r="B819" s="3" t="s">
        <v>2</v>
      </c>
      <c r="C819" s="3" t="s">
        <v>11733</v>
      </c>
      <c r="D819" s="3" t="s">
        <v>15773</v>
      </c>
      <c r="E819" s="12" t="s">
        <v>19289</v>
      </c>
      <c r="F819" s="6" t="str">
        <f t="shared" si="36"/>
        <v>module=gpar</v>
      </c>
      <c r="G819" s="6" t="str">
        <f t="shared" si="37"/>
        <v>module=spar</v>
      </c>
    </row>
    <row r="820" spans="1:7" ht="30" customHeight="1">
      <c r="A820" s="3" t="s">
        <v>2561</v>
      </c>
      <c r="B820" s="3" t="s">
        <v>2</v>
      </c>
      <c r="C820" s="3" t="s">
        <v>11734</v>
      </c>
      <c r="D820" s="3" t="s">
        <v>15774</v>
      </c>
      <c r="E820" s="12" t="s">
        <v>19290</v>
      </c>
      <c r="F820" s="6" t="str">
        <f t="shared" si="36"/>
        <v>module=gpar</v>
      </c>
      <c r="G820" s="6" t="str">
        <f t="shared" si="37"/>
        <v>module=spar</v>
      </c>
    </row>
    <row r="821" spans="1:7" ht="30" customHeight="1">
      <c r="A821" s="3" t="s">
        <v>2561</v>
      </c>
      <c r="B821" s="3" t="s">
        <v>2</v>
      </c>
      <c r="C821" s="3" t="s">
        <v>11735</v>
      </c>
      <c r="D821" s="3" t="s">
        <v>15775</v>
      </c>
      <c r="E821" s="12" t="s">
        <v>19291</v>
      </c>
      <c r="F821" s="6" t="str">
        <f t="shared" si="36"/>
        <v>module=gpar</v>
      </c>
      <c r="G821" s="6" t="str">
        <f t="shared" si="37"/>
        <v>module=spar</v>
      </c>
    </row>
    <row r="822" spans="1:7" ht="30" customHeight="1">
      <c r="A822" s="3" t="s">
        <v>2561</v>
      </c>
      <c r="B822" s="3" t="s">
        <v>2</v>
      </c>
      <c r="C822" s="3" t="s">
        <v>11736</v>
      </c>
      <c r="D822" s="3" t="s">
        <v>15776</v>
      </c>
      <c r="E822" s="12" t="s">
        <v>19292</v>
      </c>
      <c r="F822" s="6" t="str">
        <f t="shared" si="36"/>
        <v>module=gpar</v>
      </c>
      <c r="G822" s="6" t="str">
        <f t="shared" si="37"/>
        <v>module=spar</v>
      </c>
    </row>
    <row r="823" spans="1:7" ht="30" customHeight="1">
      <c r="A823" s="3" t="s">
        <v>2561</v>
      </c>
      <c r="B823" s="3" t="s">
        <v>2</v>
      </c>
      <c r="C823" s="3" t="s">
        <v>11737</v>
      </c>
      <c r="D823" s="3" t="s">
        <v>15777</v>
      </c>
      <c r="E823" s="12" t="s">
        <v>19293</v>
      </c>
      <c r="F823" s="6" t="str">
        <f t="shared" si="36"/>
        <v>module=gpar</v>
      </c>
      <c r="G823" s="6" t="str">
        <f t="shared" si="37"/>
        <v>module=spar</v>
      </c>
    </row>
    <row r="824" spans="1:7" ht="30" customHeight="1">
      <c r="A824" s="3" t="s">
        <v>2561</v>
      </c>
      <c r="B824" s="3" t="s">
        <v>2</v>
      </c>
      <c r="C824" s="3" t="s">
        <v>11738</v>
      </c>
      <c r="D824" s="3" t="s">
        <v>15778</v>
      </c>
      <c r="E824" s="12" t="s">
        <v>19294</v>
      </c>
      <c r="F824" s="6" t="str">
        <f t="shared" si="36"/>
        <v>module=gpar</v>
      </c>
      <c r="G824" s="6" t="str">
        <f t="shared" si="37"/>
        <v>module=spar</v>
      </c>
    </row>
    <row r="825" spans="1:7" ht="30" customHeight="1">
      <c r="A825" s="3" t="s">
        <v>2561</v>
      </c>
      <c r="B825" s="3" t="s">
        <v>2</v>
      </c>
      <c r="C825" s="3" t="s">
        <v>11739</v>
      </c>
      <c r="D825" s="3" t="s">
        <v>15779</v>
      </c>
      <c r="E825" s="12" t="s">
        <v>19295</v>
      </c>
      <c r="F825" s="6" t="str">
        <f t="shared" si="36"/>
        <v>module=gpar</v>
      </c>
      <c r="G825" s="6" t="str">
        <f t="shared" si="37"/>
        <v>module=spar</v>
      </c>
    </row>
    <row r="826" spans="1:7" ht="30" customHeight="1">
      <c r="A826" s="3" t="s">
        <v>2561</v>
      </c>
      <c r="B826" s="3" t="s">
        <v>2</v>
      </c>
      <c r="C826" s="3" t="s">
        <v>11740</v>
      </c>
      <c r="D826" s="3" t="s">
        <v>15780</v>
      </c>
      <c r="E826" s="12" t="s">
        <v>19296</v>
      </c>
      <c r="F826" s="6" t="str">
        <f t="shared" si="36"/>
        <v>module=gpar</v>
      </c>
      <c r="G826" s="6" t="str">
        <f t="shared" si="37"/>
        <v>module=spar</v>
      </c>
    </row>
    <row r="827" spans="1:7" ht="30" customHeight="1">
      <c r="A827" s="3" t="s">
        <v>2561</v>
      </c>
      <c r="B827" s="3" t="s">
        <v>2</v>
      </c>
      <c r="C827" s="3" t="s">
        <v>11741</v>
      </c>
      <c r="D827" s="3" t="s">
        <v>15781</v>
      </c>
      <c r="E827" s="12" t="s">
        <v>19297</v>
      </c>
      <c r="F827" s="6" t="str">
        <f t="shared" si="36"/>
        <v>module=gpar</v>
      </c>
      <c r="G827" s="6" t="str">
        <f t="shared" si="37"/>
        <v>module=spar</v>
      </c>
    </row>
    <row r="828" spans="1:7" ht="30" customHeight="1">
      <c r="A828" s="3" t="s">
        <v>2561</v>
      </c>
      <c r="B828" s="3" t="s">
        <v>2</v>
      </c>
      <c r="C828" s="3" t="s">
        <v>11742</v>
      </c>
      <c r="D828" s="3" t="s">
        <v>15782</v>
      </c>
      <c r="E828" s="12" t="s">
        <v>19298</v>
      </c>
      <c r="F828" s="6" t="str">
        <f t="shared" si="36"/>
        <v>module=gpar</v>
      </c>
      <c r="G828" s="6" t="str">
        <f t="shared" si="37"/>
        <v>module=spar</v>
      </c>
    </row>
    <row r="829" spans="1:7" ht="30" customHeight="1">
      <c r="A829" s="3" t="s">
        <v>2561</v>
      </c>
      <c r="B829" s="3" t="s">
        <v>2</v>
      </c>
      <c r="C829" s="3" t="s">
        <v>11743</v>
      </c>
      <c r="D829" s="3" t="s">
        <v>15783</v>
      </c>
      <c r="E829" s="12" t="s">
        <v>19299</v>
      </c>
      <c r="F829" s="6" t="str">
        <f t="shared" si="36"/>
        <v>module=gpar</v>
      </c>
      <c r="G829" s="6" t="str">
        <f t="shared" si="37"/>
        <v>module=spar</v>
      </c>
    </row>
    <row r="830" spans="1:7" ht="30" customHeight="1">
      <c r="A830" s="3" t="s">
        <v>2561</v>
      </c>
      <c r="B830" s="3" t="s">
        <v>2</v>
      </c>
      <c r="C830" s="3" t="s">
        <v>11744</v>
      </c>
      <c r="D830" s="3" t="s">
        <v>15784</v>
      </c>
      <c r="E830" s="12" t="s">
        <v>19300</v>
      </c>
      <c r="F830" s="6" t="str">
        <f t="shared" si="36"/>
        <v>module=gpar</v>
      </c>
      <c r="G830" s="6" t="str">
        <f t="shared" si="37"/>
        <v>module=spar</v>
      </c>
    </row>
    <row r="831" spans="1:7" ht="30" customHeight="1">
      <c r="A831" s="3" t="s">
        <v>2561</v>
      </c>
      <c r="B831" s="3" t="s">
        <v>2</v>
      </c>
      <c r="C831" s="3" t="s">
        <v>11745</v>
      </c>
      <c r="D831" s="3" t="s">
        <v>15785</v>
      </c>
      <c r="E831" s="12" t="s">
        <v>19301</v>
      </c>
      <c r="F831" s="6" t="str">
        <f t="shared" si="36"/>
        <v>module=gpar</v>
      </c>
      <c r="G831" s="6" t="str">
        <f t="shared" si="37"/>
        <v>module=spar</v>
      </c>
    </row>
    <row r="832" spans="1:7" ht="30" customHeight="1">
      <c r="A832" s="3" t="s">
        <v>2561</v>
      </c>
      <c r="B832" s="3" t="s">
        <v>2</v>
      </c>
      <c r="C832" s="3" t="s">
        <v>11746</v>
      </c>
      <c r="D832" s="3" t="s">
        <v>15786</v>
      </c>
      <c r="E832" s="12" t="s">
        <v>19302</v>
      </c>
      <c r="F832" s="6" t="str">
        <f t="shared" si="36"/>
        <v>module=gpar</v>
      </c>
      <c r="G832" s="6" t="str">
        <f t="shared" si="37"/>
        <v>module=spar</v>
      </c>
    </row>
    <row r="833" spans="1:7" ht="30" customHeight="1">
      <c r="A833" s="3" t="s">
        <v>2561</v>
      </c>
      <c r="B833" s="3" t="s">
        <v>2</v>
      </c>
      <c r="C833" s="3" t="s">
        <v>11747</v>
      </c>
      <c r="D833" s="3" t="s">
        <v>15787</v>
      </c>
      <c r="E833" s="12" t="s">
        <v>19303</v>
      </c>
      <c r="F833" s="6" t="str">
        <f t="shared" si="36"/>
        <v>module=gpar</v>
      </c>
      <c r="G833" s="6" t="str">
        <f t="shared" si="37"/>
        <v>module=spar</v>
      </c>
    </row>
    <row r="834" spans="1:7" ht="30" customHeight="1">
      <c r="A834" s="3" t="s">
        <v>2561</v>
      </c>
      <c r="B834" s="3" t="s">
        <v>2</v>
      </c>
      <c r="C834" s="3" t="s">
        <v>11748</v>
      </c>
      <c r="D834" s="3" t="s">
        <v>15788</v>
      </c>
      <c r="E834" s="12" t="s">
        <v>19304</v>
      </c>
      <c r="F834" s="6" t="str">
        <f t="shared" si="36"/>
        <v>module=gpar</v>
      </c>
      <c r="G834" s="6" t="str">
        <f t="shared" si="37"/>
        <v>module=spar</v>
      </c>
    </row>
    <row r="835" spans="1:7" ht="30" customHeight="1">
      <c r="A835" s="3" t="s">
        <v>2561</v>
      </c>
      <c r="B835" s="3" t="s">
        <v>2</v>
      </c>
      <c r="C835" s="3" t="s">
        <v>11749</v>
      </c>
      <c r="D835" s="3" t="s">
        <v>15789</v>
      </c>
      <c r="E835" s="12" t="s">
        <v>19305</v>
      </c>
      <c r="F835" s="6" t="str">
        <f t="shared" si="36"/>
        <v>module=gpar</v>
      </c>
      <c r="G835" s="6" t="str">
        <f t="shared" si="37"/>
        <v>module=spar</v>
      </c>
    </row>
    <row r="836" spans="1:7" ht="30" customHeight="1">
      <c r="A836" s="3" t="s">
        <v>2561</v>
      </c>
      <c r="B836" s="3" t="s">
        <v>2</v>
      </c>
      <c r="C836" s="3" t="s">
        <v>11750</v>
      </c>
      <c r="D836" s="3" t="s">
        <v>15790</v>
      </c>
      <c r="E836" s="12" t="s">
        <v>19306</v>
      </c>
      <c r="F836" s="6" t="str">
        <f t="shared" si="36"/>
        <v>module=gpar</v>
      </c>
      <c r="G836" s="6" t="str">
        <f t="shared" si="37"/>
        <v>module=spar</v>
      </c>
    </row>
    <row r="837" spans="1:7" ht="30" customHeight="1">
      <c r="A837" s="3" t="s">
        <v>2561</v>
      </c>
      <c r="B837" s="3" t="s">
        <v>2</v>
      </c>
      <c r="C837" s="3" t="s">
        <v>11751</v>
      </c>
      <c r="D837" s="3" t="s">
        <v>15791</v>
      </c>
      <c r="E837" s="12" t="s">
        <v>19307</v>
      </c>
      <c r="F837" s="6" t="str">
        <f t="shared" si="36"/>
        <v>module=gpar</v>
      </c>
      <c r="G837" s="6" t="str">
        <f t="shared" si="37"/>
        <v>module=spar</v>
      </c>
    </row>
    <row r="838" spans="1:7" ht="30" customHeight="1">
      <c r="A838" s="3" t="s">
        <v>2561</v>
      </c>
      <c r="B838" s="3" t="s">
        <v>2</v>
      </c>
      <c r="C838" s="3" t="s">
        <v>11752</v>
      </c>
      <c r="D838" s="3" t="s">
        <v>15792</v>
      </c>
      <c r="E838" s="12" t="s">
        <v>19308</v>
      </c>
      <c r="F838" s="6" t="str">
        <f t="shared" si="36"/>
        <v>module=gpar</v>
      </c>
      <c r="G838" s="6" t="str">
        <f t="shared" si="37"/>
        <v>module=spar</v>
      </c>
    </row>
    <row r="839" spans="1:7" ht="30" customHeight="1">
      <c r="A839" s="3" t="s">
        <v>2561</v>
      </c>
      <c r="B839" s="3" t="s">
        <v>2</v>
      </c>
      <c r="C839" s="3" t="s">
        <v>11753</v>
      </c>
      <c r="D839" s="3" t="s">
        <v>15793</v>
      </c>
      <c r="E839" s="12" t="s">
        <v>19309</v>
      </c>
      <c r="F839" s="6" t="str">
        <f t="shared" si="36"/>
        <v>module=gpar</v>
      </c>
      <c r="G839" s="6" t="str">
        <f t="shared" si="37"/>
        <v>module=spar</v>
      </c>
    </row>
    <row r="840" spans="1:7" ht="30" customHeight="1">
      <c r="A840" s="3" t="s">
        <v>2561</v>
      </c>
      <c r="B840" s="3" t="s">
        <v>2</v>
      </c>
      <c r="C840" s="3" t="s">
        <v>11754</v>
      </c>
      <c r="D840" s="3" t="s">
        <v>15794</v>
      </c>
      <c r="E840" s="12" t="s">
        <v>19310</v>
      </c>
      <c r="F840" s="6" t="str">
        <f t="shared" si="36"/>
        <v>module=gpar</v>
      </c>
      <c r="G840" s="6" t="str">
        <f t="shared" si="37"/>
        <v>module=spar</v>
      </c>
    </row>
    <row r="841" spans="1:7" ht="30" customHeight="1">
      <c r="A841" s="3" t="s">
        <v>2561</v>
      </c>
      <c r="B841" s="3" t="s">
        <v>2</v>
      </c>
      <c r="C841" s="3" t="s">
        <v>11755</v>
      </c>
      <c r="D841" s="3" t="s">
        <v>15795</v>
      </c>
      <c r="E841" s="12" t="s">
        <v>19311</v>
      </c>
      <c r="F841" s="6" t="str">
        <f t="shared" si="36"/>
        <v>module=gpar</v>
      </c>
      <c r="G841" s="6" t="str">
        <f t="shared" si="37"/>
        <v>module=spar</v>
      </c>
    </row>
    <row r="842" spans="1:7" ht="30" customHeight="1">
      <c r="A842" s="3" t="s">
        <v>2561</v>
      </c>
      <c r="B842" s="3" t="s">
        <v>2</v>
      </c>
      <c r="C842" s="3" t="s">
        <v>11756</v>
      </c>
      <c r="D842" s="3" t="s">
        <v>15796</v>
      </c>
      <c r="E842" s="12" t="s">
        <v>19312</v>
      </c>
      <c r="F842" s="6" t="str">
        <f t="shared" si="36"/>
        <v>module=gpar</v>
      </c>
      <c r="G842" s="6" t="str">
        <f t="shared" si="37"/>
        <v>module=spar</v>
      </c>
    </row>
    <row r="843" spans="1:7" ht="30" customHeight="1">
      <c r="A843" s="3" t="s">
        <v>10879</v>
      </c>
      <c r="B843" s="3" t="s">
        <v>2</v>
      </c>
      <c r="C843" s="3" t="s">
        <v>11757</v>
      </c>
      <c r="D843" s="3" t="s">
        <v>15797</v>
      </c>
      <c r="E843" s="12" t="s">
        <v>19313</v>
      </c>
      <c r="F843" s="6" t="str">
        <f t="shared" ref="F843:F874" si="38">HYPERLINK("http://www.ssc.wisc.edu/wlsresearch/documentation/waves/?wave=grad2k&amp;module=ghh","module=ghh")</f>
        <v>module=ghh</v>
      </c>
      <c r="G843" s="6" t="str">
        <f t="shared" ref="G843:G874" si="39">HYPERLINK("http://www.ssc.wisc.edu/wlsresearch/documentation/waves/?wave=sib2k&amp;module=shh","module=shh")</f>
        <v>module=shh</v>
      </c>
    </row>
    <row r="844" spans="1:7" ht="30" customHeight="1">
      <c r="A844" s="3" t="s">
        <v>10879</v>
      </c>
      <c r="B844" s="3" t="s">
        <v>2</v>
      </c>
      <c r="C844" s="3" t="s">
        <v>11758</v>
      </c>
      <c r="D844" s="3" t="s">
        <v>15798</v>
      </c>
      <c r="E844" s="12" t="s">
        <v>19314</v>
      </c>
      <c r="F844" s="6" t="str">
        <f t="shared" si="38"/>
        <v>module=ghh</v>
      </c>
      <c r="G844" s="6" t="str">
        <f t="shared" si="39"/>
        <v>module=shh</v>
      </c>
    </row>
    <row r="845" spans="1:7" ht="30" customHeight="1">
      <c r="A845" s="3" t="s">
        <v>10879</v>
      </c>
      <c r="B845" s="3" t="s">
        <v>2</v>
      </c>
      <c r="C845" s="3" t="s">
        <v>11759</v>
      </c>
      <c r="D845" s="3" t="s">
        <v>15799</v>
      </c>
      <c r="E845" s="12" t="s">
        <v>19315</v>
      </c>
      <c r="F845" s="6" t="str">
        <f t="shared" si="38"/>
        <v>module=ghh</v>
      </c>
      <c r="G845" s="6" t="str">
        <f t="shared" si="39"/>
        <v>module=shh</v>
      </c>
    </row>
    <row r="846" spans="1:7" ht="30" customHeight="1">
      <c r="A846" s="3" t="s">
        <v>10879</v>
      </c>
      <c r="B846" s="3" t="s">
        <v>2</v>
      </c>
      <c r="C846" s="3" t="s">
        <v>11760</v>
      </c>
      <c r="D846" s="3" t="s">
        <v>15800</v>
      </c>
      <c r="E846" s="12" t="s">
        <v>19316</v>
      </c>
      <c r="F846" s="6" t="str">
        <f t="shared" si="38"/>
        <v>module=ghh</v>
      </c>
      <c r="G846" s="6" t="str">
        <f t="shared" si="39"/>
        <v>module=shh</v>
      </c>
    </row>
    <row r="847" spans="1:7" ht="30" customHeight="1">
      <c r="A847" s="3" t="s">
        <v>10879</v>
      </c>
      <c r="B847" s="3" t="s">
        <v>2</v>
      </c>
      <c r="C847" s="3" t="s">
        <v>11761</v>
      </c>
      <c r="D847" s="3" t="s">
        <v>15801</v>
      </c>
      <c r="E847" s="12" t="s">
        <v>19317</v>
      </c>
      <c r="F847" s="6" t="str">
        <f t="shared" si="38"/>
        <v>module=ghh</v>
      </c>
      <c r="G847" s="6" t="str">
        <f t="shared" si="39"/>
        <v>module=shh</v>
      </c>
    </row>
    <row r="848" spans="1:7" ht="30" customHeight="1">
      <c r="A848" s="3" t="s">
        <v>10879</v>
      </c>
      <c r="B848" s="3" t="s">
        <v>2</v>
      </c>
      <c r="C848" s="3" t="s">
        <v>11762</v>
      </c>
      <c r="D848" s="3" t="s">
        <v>15802</v>
      </c>
      <c r="E848" s="12" t="s">
        <v>19318</v>
      </c>
      <c r="F848" s="6" t="str">
        <f t="shared" si="38"/>
        <v>module=ghh</v>
      </c>
      <c r="G848" s="6" t="str">
        <f t="shared" si="39"/>
        <v>module=shh</v>
      </c>
    </row>
    <row r="849" spans="1:7" ht="30" customHeight="1">
      <c r="A849" s="3" t="s">
        <v>10879</v>
      </c>
      <c r="B849" s="3" t="s">
        <v>2</v>
      </c>
      <c r="C849" s="3" t="s">
        <v>11763</v>
      </c>
      <c r="D849" s="3" t="s">
        <v>15803</v>
      </c>
      <c r="E849" s="12" t="s">
        <v>19319</v>
      </c>
      <c r="F849" s="6" t="str">
        <f t="shared" si="38"/>
        <v>module=ghh</v>
      </c>
      <c r="G849" s="6" t="str">
        <f t="shared" si="39"/>
        <v>module=shh</v>
      </c>
    </row>
    <row r="850" spans="1:7" ht="30" customHeight="1">
      <c r="A850" s="3" t="s">
        <v>10879</v>
      </c>
      <c r="B850" s="3" t="s">
        <v>2</v>
      </c>
      <c r="C850" s="3" t="s">
        <v>11764</v>
      </c>
      <c r="D850" s="3" t="s">
        <v>15804</v>
      </c>
      <c r="E850" s="12" t="s">
        <v>19320</v>
      </c>
      <c r="F850" s="6" t="str">
        <f t="shared" si="38"/>
        <v>module=ghh</v>
      </c>
      <c r="G850" s="6" t="str">
        <f t="shared" si="39"/>
        <v>module=shh</v>
      </c>
    </row>
    <row r="851" spans="1:7" ht="30" customHeight="1">
      <c r="A851" s="3" t="s">
        <v>10879</v>
      </c>
      <c r="B851" s="3" t="s">
        <v>2</v>
      </c>
      <c r="C851" s="3" t="s">
        <v>11765</v>
      </c>
      <c r="D851" s="3" t="s">
        <v>15805</v>
      </c>
      <c r="E851" s="12" t="s">
        <v>19321</v>
      </c>
      <c r="F851" s="6" t="str">
        <f t="shared" si="38"/>
        <v>module=ghh</v>
      </c>
      <c r="G851" s="6" t="str">
        <f t="shared" si="39"/>
        <v>module=shh</v>
      </c>
    </row>
    <row r="852" spans="1:7" ht="30" customHeight="1">
      <c r="A852" s="3" t="s">
        <v>10879</v>
      </c>
      <c r="B852" s="3" t="s">
        <v>2</v>
      </c>
      <c r="C852" s="3" t="s">
        <v>11766</v>
      </c>
      <c r="D852" s="3" t="s">
        <v>15806</v>
      </c>
      <c r="E852" s="12" t="s">
        <v>19322</v>
      </c>
      <c r="F852" s="6" t="str">
        <f t="shared" si="38"/>
        <v>module=ghh</v>
      </c>
      <c r="G852" s="6" t="str">
        <f t="shared" si="39"/>
        <v>module=shh</v>
      </c>
    </row>
    <row r="853" spans="1:7" ht="30" customHeight="1">
      <c r="A853" s="3" t="s">
        <v>10879</v>
      </c>
      <c r="B853" s="3" t="s">
        <v>2</v>
      </c>
      <c r="C853" s="3" t="s">
        <v>11767</v>
      </c>
      <c r="D853" s="3" t="s">
        <v>15807</v>
      </c>
      <c r="E853" s="12" t="s">
        <v>19323</v>
      </c>
      <c r="F853" s="6" t="str">
        <f t="shared" si="38"/>
        <v>module=ghh</v>
      </c>
      <c r="G853" s="6" t="str">
        <f t="shared" si="39"/>
        <v>module=shh</v>
      </c>
    </row>
    <row r="854" spans="1:7" ht="30" customHeight="1">
      <c r="A854" s="3" t="s">
        <v>10879</v>
      </c>
      <c r="B854" s="3" t="s">
        <v>2</v>
      </c>
      <c r="C854" s="3" t="s">
        <v>11768</v>
      </c>
      <c r="D854" s="3" t="s">
        <v>15808</v>
      </c>
      <c r="E854" s="12" t="s">
        <v>19324</v>
      </c>
      <c r="F854" s="6" t="str">
        <f t="shared" si="38"/>
        <v>module=ghh</v>
      </c>
      <c r="G854" s="6" t="str">
        <f t="shared" si="39"/>
        <v>module=shh</v>
      </c>
    </row>
    <row r="855" spans="1:7" ht="30" customHeight="1">
      <c r="A855" s="3" t="s">
        <v>10879</v>
      </c>
      <c r="B855" s="3" t="s">
        <v>2</v>
      </c>
      <c r="C855" s="3" t="s">
        <v>11769</v>
      </c>
      <c r="D855" s="3" t="s">
        <v>15809</v>
      </c>
      <c r="E855" s="12" t="s">
        <v>19325</v>
      </c>
      <c r="F855" s="6" t="str">
        <f t="shared" si="38"/>
        <v>module=ghh</v>
      </c>
      <c r="G855" s="6" t="str">
        <f t="shared" si="39"/>
        <v>module=shh</v>
      </c>
    </row>
    <row r="856" spans="1:7" ht="30" customHeight="1">
      <c r="A856" s="3" t="s">
        <v>10879</v>
      </c>
      <c r="B856" s="3" t="s">
        <v>2</v>
      </c>
      <c r="C856" s="3" t="s">
        <v>11770</v>
      </c>
      <c r="D856" s="3" t="s">
        <v>15810</v>
      </c>
      <c r="E856" s="12" t="s">
        <v>19326</v>
      </c>
      <c r="F856" s="6" t="str">
        <f t="shared" si="38"/>
        <v>module=ghh</v>
      </c>
      <c r="G856" s="6" t="str">
        <f t="shared" si="39"/>
        <v>module=shh</v>
      </c>
    </row>
    <row r="857" spans="1:7" ht="30" customHeight="1">
      <c r="A857" s="3" t="s">
        <v>10879</v>
      </c>
      <c r="B857" s="3" t="s">
        <v>2</v>
      </c>
      <c r="C857" s="3" t="s">
        <v>11771</v>
      </c>
      <c r="D857" s="3" t="s">
        <v>15811</v>
      </c>
      <c r="E857" s="12" t="s">
        <v>19327</v>
      </c>
      <c r="F857" s="6" t="str">
        <f t="shared" si="38"/>
        <v>module=ghh</v>
      </c>
      <c r="G857" s="6" t="str">
        <f t="shared" si="39"/>
        <v>module=shh</v>
      </c>
    </row>
    <row r="858" spans="1:7" ht="30" customHeight="1">
      <c r="A858" s="3" t="s">
        <v>10879</v>
      </c>
      <c r="B858" s="3" t="s">
        <v>2</v>
      </c>
      <c r="C858" s="3" t="s">
        <v>11772</v>
      </c>
      <c r="D858" s="3" t="s">
        <v>15812</v>
      </c>
      <c r="E858" s="12" t="s">
        <v>19328</v>
      </c>
      <c r="F858" s="6" t="str">
        <f t="shared" si="38"/>
        <v>module=ghh</v>
      </c>
      <c r="G858" s="6" t="str">
        <f t="shared" si="39"/>
        <v>module=shh</v>
      </c>
    </row>
    <row r="859" spans="1:7" ht="30" customHeight="1">
      <c r="A859" s="3" t="s">
        <v>10879</v>
      </c>
      <c r="B859" s="3" t="s">
        <v>2</v>
      </c>
      <c r="C859" s="3" t="s">
        <v>11773</v>
      </c>
      <c r="D859" s="3" t="s">
        <v>15813</v>
      </c>
      <c r="E859" s="12" t="s">
        <v>19329</v>
      </c>
      <c r="F859" s="6" t="str">
        <f t="shared" si="38"/>
        <v>module=ghh</v>
      </c>
      <c r="G859" s="6" t="str">
        <f t="shared" si="39"/>
        <v>module=shh</v>
      </c>
    </row>
    <row r="860" spans="1:7" ht="30" customHeight="1">
      <c r="A860" s="3" t="s">
        <v>10879</v>
      </c>
      <c r="B860" s="3" t="s">
        <v>2</v>
      </c>
      <c r="C860" s="3" t="s">
        <v>11774</v>
      </c>
      <c r="D860" s="3" t="s">
        <v>15814</v>
      </c>
      <c r="E860" s="12" t="s">
        <v>19330</v>
      </c>
      <c r="F860" s="6" t="str">
        <f t="shared" si="38"/>
        <v>module=ghh</v>
      </c>
      <c r="G860" s="6" t="str">
        <f t="shared" si="39"/>
        <v>module=shh</v>
      </c>
    </row>
    <row r="861" spans="1:7" ht="30" customHeight="1">
      <c r="A861" s="3" t="s">
        <v>10879</v>
      </c>
      <c r="B861" s="3" t="s">
        <v>2</v>
      </c>
      <c r="C861" s="3" t="s">
        <v>11775</v>
      </c>
      <c r="D861" s="3" t="s">
        <v>15815</v>
      </c>
      <c r="E861" s="12" t="s">
        <v>19331</v>
      </c>
      <c r="F861" s="6" t="str">
        <f t="shared" si="38"/>
        <v>module=ghh</v>
      </c>
      <c r="G861" s="6" t="str">
        <f t="shared" si="39"/>
        <v>module=shh</v>
      </c>
    </row>
    <row r="862" spans="1:7" ht="30" customHeight="1">
      <c r="A862" s="3" t="s">
        <v>10879</v>
      </c>
      <c r="B862" s="3" t="s">
        <v>2</v>
      </c>
      <c r="C862" s="3" t="s">
        <v>11776</v>
      </c>
      <c r="D862" s="3" t="s">
        <v>15816</v>
      </c>
      <c r="E862" s="12" t="s">
        <v>19332</v>
      </c>
      <c r="F862" s="6" t="str">
        <f t="shared" si="38"/>
        <v>module=ghh</v>
      </c>
      <c r="G862" s="6" t="str">
        <f t="shared" si="39"/>
        <v>module=shh</v>
      </c>
    </row>
    <row r="863" spans="1:7" ht="30" customHeight="1">
      <c r="A863" s="3" t="s">
        <v>10879</v>
      </c>
      <c r="B863" s="3" t="s">
        <v>2</v>
      </c>
      <c r="C863" s="3" t="s">
        <v>11777</v>
      </c>
      <c r="D863" s="3" t="s">
        <v>15817</v>
      </c>
      <c r="E863" s="12" t="s">
        <v>19333</v>
      </c>
      <c r="F863" s="6" t="str">
        <f t="shared" si="38"/>
        <v>module=ghh</v>
      </c>
      <c r="G863" s="6" t="str">
        <f t="shared" si="39"/>
        <v>module=shh</v>
      </c>
    </row>
    <row r="864" spans="1:7" ht="30" customHeight="1">
      <c r="A864" s="3" t="s">
        <v>10879</v>
      </c>
      <c r="B864" s="3" t="s">
        <v>2</v>
      </c>
      <c r="C864" s="3" t="s">
        <v>11778</v>
      </c>
      <c r="D864" s="3" t="s">
        <v>15818</v>
      </c>
      <c r="E864" s="12" t="s">
        <v>19334</v>
      </c>
      <c r="F864" s="6" t="str">
        <f t="shared" si="38"/>
        <v>module=ghh</v>
      </c>
      <c r="G864" s="6" t="str">
        <f t="shared" si="39"/>
        <v>module=shh</v>
      </c>
    </row>
    <row r="865" spans="1:7" ht="30" customHeight="1">
      <c r="A865" s="3" t="s">
        <v>10879</v>
      </c>
      <c r="B865" s="3" t="s">
        <v>2</v>
      </c>
      <c r="C865" s="3" t="s">
        <v>11779</v>
      </c>
      <c r="D865" s="3" t="s">
        <v>15819</v>
      </c>
      <c r="E865" s="12" t="s">
        <v>19335</v>
      </c>
      <c r="F865" s="6" t="str">
        <f t="shared" si="38"/>
        <v>module=ghh</v>
      </c>
      <c r="G865" s="6" t="str">
        <f t="shared" si="39"/>
        <v>module=shh</v>
      </c>
    </row>
    <row r="866" spans="1:7" ht="30" customHeight="1">
      <c r="A866" s="3" t="s">
        <v>10879</v>
      </c>
      <c r="B866" s="3" t="s">
        <v>2</v>
      </c>
      <c r="C866" s="3" t="s">
        <v>11780</v>
      </c>
      <c r="D866" s="3" t="s">
        <v>15820</v>
      </c>
      <c r="E866" s="12" t="s">
        <v>19336</v>
      </c>
      <c r="F866" s="6" t="str">
        <f t="shared" si="38"/>
        <v>module=ghh</v>
      </c>
      <c r="G866" s="6" t="str">
        <f t="shared" si="39"/>
        <v>module=shh</v>
      </c>
    </row>
    <row r="867" spans="1:7" ht="30" customHeight="1">
      <c r="A867" s="3" t="s">
        <v>10879</v>
      </c>
      <c r="B867" s="3" t="s">
        <v>2</v>
      </c>
      <c r="C867" s="3" t="s">
        <v>11781</v>
      </c>
      <c r="D867" s="3" t="s">
        <v>15821</v>
      </c>
      <c r="E867" s="12" t="s">
        <v>19337</v>
      </c>
      <c r="F867" s="6" t="str">
        <f t="shared" si="38"/>
        <v>module=ghh</v>
      </c>
      <c r="G867" s="6" t="str">
        <f t="shared" si="39"/>
        <v>module=shh</v>
      </c>
    </row>
    <row r="868" spans="1:7" ht="30" customHeight="1">
      <c r="A868" s="3" t="s">
        <v>10879</v>
      </c>
      <c r="B868" s="3" t="s">
        <v>2</v>
      </c>
      <c r="C868" s="3" t="s">
        <v>11782</v>
      </c>
      <c r="D868" s="3" t="s">
        <v>15822</v>
      </c>
      <c r="E868" s="12" t="s">
        <v>19338</v>
      </c>
      <c r="F868" s="6" t="str">
        <f t="shared" si="38"/>
        <v>module=ghh</v>
      </c>
      <c r="G868" s="6" t="str">
        <f t="shared" si="39"/>
        <v>module=shh</v>
      </c>
    </row>
    <row r="869" spans="1:7" ht="30" customHeight="1">
      <c r="A869" s="3" t="s">
        <v>10879</v>
      </c>
      <c r="B869" s="3" t="s">
        <v>2</v>
      </c>
      <c r="C869" s="3" t="s">
        <v>11783</v>
      </c>
      <c r="D869" s="3" t="s">
        <v>15823</v>
      </c>
      <c r="E869" s="12" t="s">
        <v>19339</v>
      </c>
      <c r="F869" s="6" t="str">
        <f t="shared" si="38"/>
        <v>module=ghh</v>
      </c>
      <c r="G869" s="6" t="str">
        <f t="shared" si="39"/>
        <v>module=shh</v>
      </c>
    </row>
    <row r="870" spans="1:7" ht="30" customHeight="1">
      <c r="A870" s="3" t="s">
        <v>10879</v>
      </c>
      <c r="B870" s="3" t="s">
        <v>2</v>
      </c>
      <c r="C870" s="3" t="s">
        <v>11784</v>
      </c>
      <c r="D870" s="3" t="s">
        <v>15824</v>
      </c>
      <c r="E870" s="12" t="s">
        <v>19340</v>
      </c>
      <c r="F870" s="6" t="str">
        <f t="shared" si="38"/>
        <v>module=ghh</v>
      </c>
      <c r="G870" s="6" t="str">
        <f t="shared" si="39"/>
        <v>module=shh</v>
      </c>
    </row>
    <row r="871" spans="1:7" ht="30" customHeight="1">
      <c r="A871" s="3" t="s">
        <v>10879</v>
      </c>
      <c r="B871" s="3" t="s">
        <v>2</v>
      </c>
      <c r="C871" s="3" t="s">
        <v>11785</v>
      </c>
      <c r="D871" s="3" t="s">
        <v>15825</v>
      </c>
      <c r="E871" s="12" t="s">
        <v>19341</v>
      </c>
      <c r="F871" s="6" t="str">
        <f t="shared" si="38"/>
        <v>module=ghh</v>
      </c>
      <c r="G871" s="6" t="str">
        <f t="shared" si="39"/>
        <v>module=shh</v>
      </c>
    </row>
    <row r="872" spans="1:7" ht="30" customHeight="1">
      <c r="A872" s="3" t="s">
        <v>10879</v>
      </c>
      <c r="B872" s="3" t="s">
        <v>2</v>
      </c>
      <c r="C872" s="3" t="s">
        <v>11786</v>
      </c>
      <c r="D872" s="3" t="s">
        <v>15826</v>
      </c>
      <c r="E872" s="12" t="s">
        <v>19342</v>
      </c>
      <c r="F872" s="6" t="str">
        <f t="shared" si="38"/>
        <v>module=ghh</v>
      </c>
      <c r="G872" s="6" t="str">
        <f t="shared" si="39"/>
        <v>module=shh</v>
      </c>
    </row>
    <row r="873" spans="1:7" ht="30" customHeight="1">
      <c r="A873" s="3" t="s">
        <v>10879</v>
      </c>
      <c r="B873" s="3" t="s">
        <v>2</v>
      </c>
      <c r="C873" s="3" t="s">
        <v>11787</v>
      </c>
      <c r="D873" s="3" t="s">
        <v>15827</v>
      </c>
      <c r="E873" s="12" t="s">
        <v>19343</v>
      </c>
      <c r="F873" s="6" t="str">
        <f t="shared" si="38"/>
        <v>module=ghh</v>
      </c>
      <c r="G873" s="6" t="str">
        <f t="shared" si="39"/>
        <v>module=shh</v>
      </c>
    </row>
    <row r="874" spans="1:7" ht="30" customHeight="1">
      <c r="A874" s="3" t="s">
        <v>10879</v>
      </c>
      <c r="B874" s="3" t="s">
        <v>2</v>
      </c>
      <c r="C874" s="3" t="s">
        <v>11788</v>
      </c>
      <c r="D874" s="3" t="s">
        <v>15828</v>
      </c>
      <c r="E874" s="12" t="s">
        <v>19344</v>
      </c>
      <c r="F874" s="6" t="str">
        <f t="shared" si="38"/>
        <v>module=ghh</v>
      </c>
      <c r="G874" s="6" t="str">
        <f t="shared" si="39"/>
        <v>module=shh</v>
      </c>
    </row>
    <row r="875" spans="1:7" ht="30" customHeight="1">
      <c r="A875" s="3" t="s">
        <v>10879</v>
      </c>
      <c r="B875" s="3" t="s">
        <v>2</v>
      </c>
      <c r="C875" s="3" t="s">
        <v>11789</v>
      </c>
      <c r="D875" s="3" t="s">
        <v>15829</v>
      </c>
      <c r="E875" s="12" t="s">
        <v>19345</v>
      </c>
      <c r="F875" s="6" t="str">
        <f t="shared" ref="F875:F909" si="40">HYPERLINK("http://www.ssc.wisc.edu/wlsresearch/documentation/waves/?wave=grad2k&amp;module=ghh","module=ghh")</f>
        <v>module=ghh</v>
      </c>
      <c r="G875" s="6" t="str">
        <f t="shared" ref="G875:G909" si="41">HYPERLINK("http://www.ssc.wisc.edu/wlsresearch/documentation/waves/?wave=sib2k&amp;module=shh","module=shh")</f>
        <v>module=shh</v>
      </c>
    </row>
    <row r="876" spans="1:7" ht="30" customHeight="1">
      <c r="A876" s="3" t="s">
        <v>10879</v>
      </c>
      <c r="B876" s="3" t="s">
        <v>2</v>
      </c>
      <c r="C876" s="3" t="s">
        <v>11790</v>
      </c>
      <c r="D876" s="3" t="s">
        <v>15830</v>
      </c>
      <c r="E876" s="12" t="s">
        <v>19346</v>
      </c>
      <c r="F876" s="6" t="str">
        <f t="shared" si="40"/>
        <v>module=ghh</v>
      </c>
      <c r="G876" s="6" t="str">
        <f t="shared" si="41"/>
        <v>module=shh</v>
      </c>
    </row>
    <row r="877" spans="1:7" ht="30" customHeight="1">
      <c r="A877" s="3" t="s">
        <v>10879</v>
      </c>
      <c r="B877" s="3" t="s">
        <v>2</v>
      </c>
      <c r="C877" s="3" t="s">
        <v>11791</v>
      </c>
      <c r="D877" s="3" t="s">
        <v>15831</v>
      </c>
      <c r="E877" s="12" t="s">
        <v>19347</v>
      </c>
      <c r="F877" s="6" t="str">
        <f t="shared" si="40"/>
        <v>module=ghh</v>
      </c>
      <c r="G877" s="6" t="str">
        <f t="shared" si="41"/>
        <v>module=shh</v>
      </c>
    </row>
    <row r="878" spans="1:7" ht="30" customHeight="1">
      <c r="A878" s="3" t="s">
        <v>10879</v>
      </c>
      <c r="B878" s="3" t="s">
        <v>2</v>
      </c>
      <c r="C878" s="3" t="s">
        <v>11792</v>
      </c>
      <c r="D878" s="3" t="s">
        <v>15832</v>
      </c>
      <c r="E878" s="12" t="s">
        <v>19348</v>
      </c>
      <c r="F878" s="6" t="str">
        <f t="shared" si="40"/>
        <v>module=ghh</v>
      </c>
      <c r="G878" s="6" t="str">
        <f t="shared" si="41"/>
        <v>module=shh</v>
      </c>
    </row>
    <row r="879" spans="1:7" ht="30" customHeight="1">
      <c r="A879" s="3" t="s">
        <v>10879</v>
      </c>
      <c r="B879" s="3" t="s">
        <v>2</v>
      </c>
      <c r="C879" s="3" t="s">
        <v>11793</v>
      </c>
      <c r="D879" s="3" t="s">
        <v>15833</v>
      </c>
      <c r="E879" s="12" t="s">
        <v>19349</v>
      </c>
      <c r="F879" s="6" t="str">
        <f t="shared" si="40"/>
        <v>module=ghh</v>
      </c>
      <c r="G879" s="6" t="str">
        <f t="shared" si="41"/>
        <v>module=shh</v>
      </c>
    </row>
    <row r="880" spans="1:7" ht="30" customHeight="1">
      <c r="A880" s="3" t="s">
        <v>10879</v>
      </c>
      <c r="B880" s="3" t="s">
        <v>2</v>
      </c>
      <c r="C880" s="3" t="s">
        <v>11794</v>
      </c>
      <c r="D880" s="3" t="s">
        <v>15834</v>
      </c>
      <c r="E880" s="12" t="s">
        <v>19350</v>
      </c>
      <c r="F880" s="6" t="str">
        <f t="shared" si="40"/>
        <v>module=ghh</v>
      </c>
      <c r="G880" s="6" t="str">
        <f t="shared" si="41"/>
        <v>module=shh</v>
      </c>
    </row>
    <row r="881" spans="1:7" ht="30" customHeight="1">
      <c r="A881" s="3" t="s">
        <v>10879</v>
      </c>
      <c r="B881" s="3" t="s">
        <v>2</v>
      </c>
      <c r="C881" s="3" t="s">
        <v>11795</v>
      </c>
      <c r="D881" s="3" t="s">
        <v>15835</v>
      </c>
      <c r="E881" s="12" t="s">
        <v>19351</v>
      </c>
      <c r="F881" s="6" t="str">
        <f t="shared" si="40"/>
        <v>module=ghh</v>
      </c>
      <c r="G881" s="6" t="str">
        <f t="shared" si="41"/>
        <v>module=shh</v>
      </c>
    </row>
    <row r="882" spans="1:7" ht="30" customHeight="1">
      <c r="A882" s="3" t="s">
        <v>10879</v>
      </c>
      <c r="B882" s="3" t="s">
        <v>2</v>
      </c>
      <c r="C882" s="3" t="s">
        <v>11796</v>
      </c>
      <c r="D882" s="3" t="s">
        <v>15836</v>
      </c>
      <c r="E882" s="12" t="s">
        <v>19352</v>
      </c>
      <c r="F882" s="6" t="str">
        <f t="shared" si="40"/>
        <v>module=ghh</v>
      </c>
      <c r="G882" s="6" t="str">
        <f t="shared" si="41"/>
        <v>module=shh</v>
      </c>
    </row>
    <row r="883" spans="1:7" ht="30" customHeight="1">
      <c r="A883" s="3" t="s">
        <v>10879</v>
      </c>
      <c r="B883" s="3" t="s">
        <v>2</v>
      </c>
      <c r="C883" s="3" t="s">
        <v>11797</v>
      </c>
      <c r="D883" s="3" t="s">
        <v>15837</v>
      </c>
      <c r="E883" s="12" t="s">
        <v>19353</v>
      </c>
      <c r="F883" s="6" t="str">
        <f t="shared" si="40"/>
        <v>module=ghh</v>
      </c>
      <c r="G883" s="6" t="str">
        <f t="shared" si="41"/>
        <v>module=shh</v>
      </c>
    </row>
    <row r="884" spans="1:7" ht="30" customHeight="1">
      <c r="A884" s="3" t="s">
        <v>10879</v>
      </c>
      <c r="B884" s="3" t="s">
        <v>2</v>
      </c>
      <c r="C884" s="3" t="s">
        <v>11798</v>
      </c>
      <c r="D884" s="3" t="s">
        <v>15838</v>
      </c>
      <c r="E884" s="12" t="s">
        <v>19354</v>
      </c>
      <c r="F884" s="6" t="str">
        <f t="shared" si="40"/>
        <v>module=ghh</v>
      </c>
      <c r="G884" s="6" t="str">
        <f t="shared" si="41"/>
        <v>module=shh</v>
      </c>
    </row>
    <row r="885" spans="1:7" ht="30" customHeight="1">
      <c r="A885" s="3" t="s">
        <v>10879</v>
      </c>
      <c r="B885" s="3" t="s">
        <v>2</v>
      </c>
      <c r="C885" s="3" t="s">
        <v>11799</v>
      </c>
      <c r="D885" s="3" t="s">
        <v>15839</v>
      </c>
      <c r="E885" s="12" t="s">
        <v>19355</v>
      </c>
      <c r="F885" s="6" t="str">
        <f t="shared" si="40"/>
        <v>module=ghh</v>
      </c>
      <c r="G885" s="6" t="str">
        <f t="shared" si="41"/>
        <v>module=shh</v>
      </c>
    </row>
    <row r="886" spans="1:7" ht="30" customHeight="1">
      <c r="A886" s="3" t="s">
        <v>10879</v>
      </c>
      <c r="B886" s="3" t="s">
        <v>2</v>
      </c>
      <c r="C886" s="3" t="s">
        <v>11800</v>
      </c>
      <c r="D886" s="3" t="s">
        <v>15840</v>
      </c>
      <c r="E886" s="12" t="s">
        <v>19356</v>
      </c>
      <c r="F886" s="6" t="str">
        <f t="shared" si="40"/>
        <v>module=ghh</v>
      </c>
      <c r="G886" s="6" t="str">
        <f t="shared" si="41"/>
        <v>module=shh</v>
      </c>
    </row>
    <row r="887" spans="1:7" ht="30" customHeight="1">
      <c r="A887" s="3" t="s">
        <v>10879</v>
      </c>
      <c r="B887" s="3" t="s">
        <v>2</v>
      </c>
      <c r="C887" s="3" t="s">
        <v>11801</v>
      </c>
      <c r="D887" s="3" t="s">
        <v>15841</v>
      </c>
      <c r="E887" s="12" t="s">
        <v>19357</v>
      </c>
      <c r="F887" s="6" t="str">
        <f t="shared" si="40"/>
        <v>module=ghh</v>
      </c>
      <c r="G887" s="6" t="str">
        <f t="shared" si="41"/>
        <v>module=shh</v>
      </c>
    </row>
    <row r="888" spans="1:7" ht="30" customHeight="1">
      <c r="A888" s="3" t="s">
        <v>10879</v>
      </c>
      <c r="B888" s="3" t="s">
        <v>2</v>
      </c>
      <c r="C888" s="3" t="s">
        <v>11802</v>
      </c>
      <c r="D888" s="3" t="s">
        <v>15842</v>
      </c>
      <c r="E888" s="12" t="s">
        <v>19358</v>
      </c>
      <c r="F888" s="6" t="str">
        <f t="shared" si="40"/>
        <v>module=ghh</v>
      </c>
      <c r="G888" s="6" t="str">
        <f t="shared" si="41"/>
        <v>module=shh</v>
      </c>
    </row>
    <row r="889" spans="1:7" ht="30" customHeight="1">
      <c r="A889" s="3" t="s">
        <v>10879</v>
      </c>
      <c r="B889" s="3" t="s">
        <v>2</v>
      </c>
      <c r="C889" s="3" t="s">
        <v>11803</v>
      </c>
      <c r="D889" s="3" t="s">
        <v>15843</v>
      </c>
      <c r="E889" s="12" t="s">
        <v>19359</v>
      </c>
      <c r="F889" s="6" t="str">
        <f t="shared" si="40"/>
        <v>module=ghh</v>
      </c>
      <c r="G889" s="6" t="str">
        <f t="shared" si="41"/>
        <v>module=shh</v>
      </c>
    </row>
    <row r="890" spans="1:7" ht="30" customHeight="1">
      <c r="A890" s="3" t="s">
        <v>10879</v>
      </c>
      <c r="B890" s="3" t="s">
        <v>2</v>
      </c>
      <c r="C890" s="3" t="s">
        <v>11804</v>
      </c>
      <c r="D890" s="3" t="s">
        <v>15844</v>
      </c>
      <c r="E890" s="12" t="s">
        <v>19360</v>
      </c>
      <c r="F890" s="6" t="str">
        <f t="shared" si="40"/>
        <v>module=ghh</v>
      </c>
      <c r="G890" s="6" t="str">
        <f t="shared" si="41"/>
        <v>module=shh</v>
      </c>
    </row>
    <row r="891" spans="1:7" ht="30" customHeight="1">
      <c r="A891" s="3" t="s">
        <v>10879</v>
      </c>
      <c r="B891" s="3" t="s">
        <v>2</v>
      </c>
      <c r="C891" s="3" t="s">
        <v>11805</v>
      </c>
      <c r="D891" s="3" t="s">
        <v>15845</v>
      </c>
      <c r="E891" s="12" t="s">
        <v>19361</v>
      </c>
      <c r="F891" s="6" t="str">
        <f t="shared" si="40"/>
        <v>module=ghh</v>
      </c>
      <c r="G891" s="6" t="str">
        <f t="shared" si="41"/>
        <v>module=shh</v>
      </c>
    </row>
    <row r="892" spans="1:7" ht="30" customHeight="1">
      <c r="A892" s="3" t="s">
        <v>10879</v>
      </c>
      <c r="B892" s="3" t="s">
        <v>2</v>
      </c>
      <c r="C892" s="3" t="s">
        <v>11806</v>
      </c>
      <c r="D892" s="3" t="s">
        <v>15846</v>
      </c>
      <c r="E892" s="12" t="s">
        <v>19362</v>
      </c>
      <c r="F892" s="6" t="str">
        <f t="shared" si="40"/>
        <v>module=ghh</v>
      </c>
      <c r="G892" s="6" t="str">
        <f t="shared" si="41"/>
        <v>module=shh</v>
      </c>
    </row>
    <row r="893" spans="1:7" ht="30" customHeight="1">
      <c r="A893" s="3" t="s">
        <v>10879</v>
      </c>
      <c r="B893" s="3" t="s">
        <v>2</v>
      </c>
      <c r="C893" s="3" t="s">
        <v>11807</v>
      </c>
      <c r="D893" s="3" t="s">
        <v>15847</v>
      </c>
      <c r="E893" s="12" t="s">
        <v>19363</v>
      </c>
      <c r="F893" s="6" t="str">
        <f t="shared" si="40"/>
        <v>module=ghh</v>
      </c>
      <c r="G893" s="6" t="str">
        <f t="shared" si="41"/>
        <v>module=shh</v>
      </c>
    </row>
    <row r="894" spans="1:7" ht="30" customHeight="1">
      <c r="A894" s="3" t="s">
        <v>10879</v>
      </c>
      <c r="B894" s="3" t="s">
        <v>2</v>
      </c>
      <c r="C894" s="3" t="s">
        <v>11808</v>
      </c>
      <c r="D894" s="3" t="s">
        <v>15848</v>
      </c>
      <c r="E894" s="12" t="s">
        <v>19364</v>
      </c>
      <c r="F894" s="6" t="str">
        <f t="shared" si="40"/>
        <v>module=ghh</v>
      </c>
      <c r="G894" s="6" t="str">
        <f t="shared" si="41"/>
        <v>module=shh</v>
      </c>
    </row>
    <row r="895" spans="1:7" ht="30" customHeight="1">
      <c r="A895" s="3" t="s">
        <v>10879</v>
      </c>
      <c r="B895" s="3" t="s">
        <v>2</v>
      </c>
      <c r="C895" s="3" t="s">
        <v>11809</v>
      </c>
      <c r="D895" s="3" t="s">
        <v>15849</v>
      </c>
      <c r="E895" s="12" t="s">
        <v>19365</v>
      </c>
      <c r="F895" s="6" t="str">
        <f t="shared" si="40"/>
        <v>module=ghh</v>
      </c>
      <c r="G895" s="6" t="str">
        <f t="shared" si="41"/>
        <v>module=shh</v>
      </c>
    </row>
    <row r="896" spans="1:7" ht="30" customHeight="1">
      <c r="A896" s="3" t="s">
        <v>10879</v>
      </c>
      <c r="B896" s="3" t="s">
        <v>2</v>
      </c>
      <c r="C896" s="3" t="s">
        <v>11810</v>
      </c>
      <c r="D896" s="3" t="s">
        <v>15850</v>
      </c>
      <c r="E896" s="12" t="s">
        <v>19366</v>
      </c>
      <c r="F896" s="6" t="str">
        <f t="shared" si="40"/>
        <v>module=ghh</v>
      </c>
      <c r="G896" s="6" t="str">
        <f t="shared" si="41"/>
        <v>module=shh</v>
      </c>
    </row>
    <row r="897" spans="1:7" ht="30" customHeight="1">
      <c r="A897" s="3" t="s">
        <v>10879</v>
      </c>
      <c r="B897" s="3" t="s">
        <v>2</v>
      </c>
      <c r="C897" s="3" t="s">
        <v>11811</v>
      </c>
      <c r="D897" s="3" t="s">
        <v>15851</v>
      </c>
      <c r="E897" s="12" t="s">
        <v>19367</v>
      </c>
      <c r="F897" s="6" t="str">
        <f t="shared" si="40"/>
        <v>module=ghh</v>
      </c>
      <c r="G897" s="6" t="str">
        <f t="shared" si="41"/>
        <v>module=shh</v>
      </c>
    </row>
    <row r="898" spans="1:7" ht="30" customHeight="1">
      <c r="A898" s="3" t="s">
        <v>10879</v>
      </c>
      <c r="B898" s="3" t="s">
        <v>2</v>
      </c>
      <c r="C898" s="3" t="s">
        <v>11812</v>
      </c>
      <c r="D898" s="3" t="s">
        <v>15852</v>
      </c>
      <c r="E898" s="12" t="s">
        <v>19368</v>
      </c>
      <c r="F898" s="6" t="str">
        <f t="shared" si="40"/>
        <v>module=ghh</v>
      </c>
      <c r="G898" s="6" t="str">
        <f t="shared" si="41"/>
        <v>module=shh</v>
      </c>
    </row>
    <row r="899" spans="1:7" ht="30" customHeight="1">
      <c r="A899" s="3" t="s">
        <v>10879</v>
      </c>
      <c r="B899" s="3" t="s">
        <v>2</v>
      </c>
      <c r="C899" s="3" t="s">
        <v>11813</v>
      </c>
      <c r="D899" s="3" t="s">
        <v>15853</v>
      </c>
      <c r="E899" s="12" t="s">
        <v>19369</v>
      </c>
      <c r="F899" s="6" t="str">
        <f t="shared" si="40"/>
        <v>module=ghh</v>
      </c>
      <c r="G899" s="6" t="str">
        <f t="shared" si="41"/>
        <v>module=shh</v>
      </c>
    </row>
    <row r="900" spans="1:7" ht="30" customHeight="1">
      <c r="A900" s="3" t="s">
        <v>10879</v>
      </c>
      <c r="B900" s="3" t="s">
        <v>2</v>
      </c>
      <c r="C900" s="3" t="s">
        <v>11814</v>
      </c>
      <c r="D900" s="3" t="s">
        <v>15854</v>
      </c>
      <c r="E900" s="12" t="s">
        <v>19370</v>
      </c>
      <c r="F900" s="6" t="str">
        <f t="shared" si="40"/>
        <v>module=ghh</v>
      </c>
      <c r="G900" s="6" t="str">
        <f t="shared" si="41"/>
        <v>module=shh</v>
      </c>
    </row>
    <row r="901" spans="1:7" ht="30" customHeight="1">
      <c r="A901" s="3" t="s">
        <v>10879</v>
      </c>
      <c r="B901" s="3" t="s">
        <v>2</v>
      </c>
      <c r="C901" s="3" t="s">
        <v>11815</v>
      </c>
      <c r="D901" s="3" t="s">
        <v>15855</v>
      </c>
      <c r="E901" s="12" t="s">
        <v>19371</v>
      </c>
      <c r="F901" s="6" t="str">
        <f t="shared" si="40"/>
        <v>module=ghh</v>
      </c>
      <c r="G901" s="6" t="str">
        <f t="shared" si="41"/>
        <v>module=shh</v>
      </c>
    </row>
    <row r="902" spans="1:7" ht="30" customHeight="1">
      <c r="A902" s="3" t="s">
        <v>10879</v>
      </c>
      <c r="B902" s="3" t="s">
        <v>2</v>
      </c>
      <c r="C902" s="3" t="s">
        <v>11816</v>
      </c>
      <c r="D902" s="3" t="s">
        <v>15856</v>
      </c>
      <c r="E902" s="12" t="s">
        <v>19372</v>
      </c>
      <c r="F902" s="6" t="str">
        <f t="shared" si="40"/>
        <v>module=ghh</v>
      </c>
      <c r="G902" s="6" t="str">
        <f t="shared" si="41"/>
        <v>module=shh</v>
      </c>
    </row>
    <row r="903" spans="1:7" ht="30" customHeight="1">
      <c r="A903" s="3" t="s">
        <v>10879</v>
      </c>
      <c r="B903" s="3" t="s">
        <v>2</v>
      </c>
      <c r="C903" s="3" t="s">
        <v>11817</v>
      </c>
      <c r="D903" s="3" t="s">
        <v>15857</v>
      </c>
      <c r="E903" s="12" t="s">
        <v>19373</v>
      </c>
      <c r="F903" s="6" t="str">
        <f t="shared" si="40"/>
        <v>module=ghh</v>
      </c>
      <c r="G903" s="6" t="str">
        <f t="shared" si="41"/>
        <v>module=shh</v>
      </c>
    </row>
    <row r="904" spans="1:7" ht="30" customHeight="1">
      <c r="A904" s="3" t="s">
        <v>10879</v>
      </c>
      <c r="B904" s="3" t="s">
        <v>2</v>
      </c>
      <c r="C904" s="3" t="s">
        <v>11818</v>
      </c>
      <c r="D904" s="3" t="s">
        <v>15858</v>
      </c>
      <c r="E904" s="12" t="s">
        <v>19374</v>
      </c>
      <c r="F904" s="6" t="str">
        <f t="shared" si="40"/>
        <v>module=ghh</v>
      </c>
      <c r="G904" s="6" t="str">
        <f t="shared" si="41"/>
        <v>module=shh</v>
      </c>
    </row>
    <row r="905" spans="1:7" ht="30" customHeight="1">
      <c r="A905" s="3" t="s">
        <v>10879</v>
      </c>
      <c r="B905" s="3" t="s">
        <v>2</v>
      </c>
      <c r="C905" s="3" t="s">
        <v>11819</v>
      </c>
      <c r="D905" s="3" t="s">
        <v>15859</v>
      </c>
      <c r="E905" s="12" t="s">
        <v>19375</v>
      </c>
      <c r="F905" s="6" t="str">
        <f t="shared" si="40"/>
        <v>module=ghh</v>
      </c>
      <c r="G905" s="6" t="str">
        <f t="shared" si="41"/>
        <v>module=shh</v>
      </c>
    </row>
    <row r="906" spans="1:7" ht="30" customHeight="1">
      <c r="A906" s="3" t="s">
        <v>10879</v>
      </c>
      <c r="B906" s="3" t="s">
        <v>2</v>
      </c>
      <c r="C906" s="3" t="s">
        <v>11820</v>
      </c>
      <c r="D906" s="3" t="s">
        <v>15860</v>
      </c>
      <c r="E906" s="12" t="s">
        <v>19376</v>
      </c>
      <c r="F906" s="6" t="str">
        <f t="shared" si="40"/>
        <v>module=ghh</v>
      </c>
      <c r="G906" s="6" t="str">
        <f t="shared" si="41"/>
        <v>module=shh</v>
      </c>
    </row>
    <row r="907" spans="1:7" ht="30" customHeight="1">
      <c r="A907" s="3" t="s">
        <v>10879</v>
      </c>
      <c r="B907" s="3" t="s">
        <v>2</v>
      </c>
      <c r="C907" s="3" t="s">
        <v>11821</v>
      </c>
      <c r="D907" s="3" t="s">
        <v>15861</v>
      </c>
      <c r="E907" s="12" t="s">
        <v>19377</v>
      </c>
      <c r="F907" s="6" t="str">
        <f t="shared" si="40"/>
        <v>module=ghh</v>
      </c>
      <c r="G907" s="6" t="str">
        <f t="shared" si="41"/>
        <v>module=shh</v>
      </c>
    </row>
    <row r="908" spans="1:7" ht="30" customHeight="1">
      <c r="A908" s="3" t="s">
        <v>10879</v>
      </c>
      <c r="B908" s="3" t="s">
        <v>2</v>
      </c>
      <c r="C908" s="3" t="s">
        <v>11822</v>
      </c>
      <c r="D908" s="3" t="s">
        <v>15862</v>
      </c>
      <c r="E908" s="12" t="s">
        <v>19378</v>
      </c>
      <c r="F908" s="6" t="str">
        <f t="shared" si="40"/>
        <v>module=ghh</v>
      </c>
      <c r="G908" s="6" t="str">
        <f t="shared" si="41"/>
        <v>module=shh</v>
      </c>
    </row>
    <row r="909" spans="1:7" ht="30" customHeight="1">
      <c r="A909" s="3" t="s">
        <v>10879</v>
      </c>
      <c r="B909" s="3" t="s">
        <v>2</v>
      </c>
      <c r="C909" s="3" t="s">
        <v>11823</v>
      </c>
      <c r="D909" s="3" t="s">
        <v>15863</v>
      </c>
      <c r="E909" s="12" t="s">
        <v>19379</v>
      </c>
      <c r="F909" s="6" t="str">
        <f t="shared" si="40"/>
        <v>module=ghh</v>
      </c>
      <c r="G909" s="6" t="str">
        <f t="shared" si="41"/>
        <v>module=shh</v>
      </c>
    </row>
    <row r="910" spans="1:7" ht="30" customHeight="1">
      <c r="A910" s="3" t="s">
        <v>10880</v>
      </c>
      <c r="B910" s="3" t="s">
        <v>2</v>
      </c>
      <c r="C910" s="3" t="s">
        <v>11824</v>
      </c>
      <c r="D910" s="3" t="s">
        <v>15864</v>
      </c>
      <c r="E910" s="12" t="s">
        <v>19380</v>
      </c>
      <c r="F910" s="6" t="str">
        <f t="shared" ref="F910:F941" si="42">HYPERLINK("http://www.ssc.wisc.edu/wlsresearch/documentation/waves/?wave=grad2k&amp;module=gcogflu","module=gcogflu")</f>
        <v>module=gcogflu</v>
      </c>
      <c r="G910" s="6" t="str">
        <f t="shared" ref="G910:G941" si="43">HYPERLINK("http://www.ssc.wisc.edu/wlsresearch/documentation/waves/?wave=sib2k&amp;module=scogflu","module=scogflu")</f>
        <v>module=scogflu</v>
      </c>
    </row>
    <row r="911" spans="1:7" ht="30" customHeight="1">
      <c r="A911" s="3" t="s">
        <v>10880</v>
      </c>
      <c r="B911" s="3" t="s">
        <v>2</v>
      </c>
      <c r="C911" s="3" t="s">
        <v>11825</v>
      </c>
      <c r="D911" s="3" t="s">
        <v>15865</v>
      </c>
      <c r="E911" s="12" t="s">
        <v>19381</v>
      </c>
      <c r="F911" s="6" t="str">
        <f t="shared" si="42"/>
        <v>module=gcogflu</v>
      </c>
      <c r="G911" s="6" t="str">
        <f t="shared" si="43"/>
        <v>module=scogflu</v>
      </c>
    </row>
    <row r="912" spans="1:7" ht="30" customHeight="1">
      <c r="A912" s="3" t="s">
        <v>10880</v>
      </c>
      <c r="B912" s="3" t="s">
        <v>2</v>
      </c>
      <c r="C912" s="3" t="s">
        <v>11826</v>
      </c>
      <c r="D912" s="3" t="s">
        <v>15866</v>
      </c>
      <c r="E912" s="12" t="s">
        <v>19382</v>
      </c>
      <c r="F912" s="6" t="str">
        <f t="shared" si="42"/>
        <v>module=gcogflu</v>
      </c>
      <c r="G912" s="6" t="str">
        <f t="shared" si="43"/>
        <v>module=scogflu</v>
      </c>
    </row>
    <row r="913" spans="1:7" ht="30" customHeight="1">
      <c r="A913" s="3" t="s">
        <v>10880</v>
      </c>
      <c r="B913" s="3" t="s">
        <v>2</v>
      </c>
      <c r="C913" s="3" t="s">
        <v>11827</v>
      </c>
      <c r="D913" s="3" t="s">
        <v>15867</v>
      </c>
      <c r="E913" s="12" t="s">
        <v>19383</v>
      </c>
      <c r="F913" s="6" t="str">
        <f t="shared" si="42"/>
        <v>module=gcogflu</v>
      </c>
      <c r="G913" s="6" t="str">
        <f t="shared" si="43"/>
        <v>module=scogflu</v>
      </c>
    </row>
    <row r="914" spans="1:7" ht="30" customHeight="1">
      <c r="A914" s="3" t="s">
        <v>10880</v>
      </c>
      <c r="B914" s="3" t="s">
        <v>2</v>
      </c>
      <c r="C914" s="3" t="s">
        <v>11828</v>
      </c>
      <c r="D914" s="3" t="s">
        <v>15868</v>
      </c>
      <c r="E914" s="12" t="s">
        <v>19384</v>
      </c>
      <c r="F914" s="6" t="str">
        <f t="shared" si="42"/>
        <v>module=gcogflu</v>
      </c>
      <c r="G914" s="6" t="str">
        <f t="shared" si="43"/>
        <v>module=scogflu</v>
      </c>
    </row>
    <row r="915" spans="1:7" ht="30" customHeight="1">
      <c r="A915" s="3" t="s">
        <v>10880</v>
      </c>
      <c r="B915" s="3" t="s">
        <v>2</v>
      </c>
      <c r="C915" s="3" t="s">
        <v>11829</v>
      </c>
      <c r="D915" s="3" t="s">
        <v>15869</v>
      </c>
      <c r="E915" s="12" t="s">
        <v>19385</v>
      </c>
      <c r="F915" s="6" t="str">
        <f t="shared" si="42"/>
        <v>module=gcogflu</v>
      </c>
      <c r="G915" s="6" t="str">
        <f t="shared" si="43"/>
        <v>module=scogflu</v>
      </c>
    </row>
    <row r="916" spans="1:7" ht="30" customHeight="1">
      <c r="A916" s="3" t="s">
        <v>10880</v>
      </c>
      <c r="B916" s="3" t="s">
        <v>2</v>
      </c>
      <c r="C916" s="3" t="s">
        <v>11830</v>
      </c>
      <c r="D916" s="3" t="s">
        <v>15870</v>
      </c>
      <c r="E916" s="12" t="s">
        <v>19386</v>
      </c>
      <c r="F916" s="6" t="str">
        <f t="shared" si="42"/>
        <v>module=gcogflu</v>
      </c>
      <c r="G916" s="6" t="str">
        <f t="shared" si="43"/>
        <v>module=scogflu</v>
      </c>
    </row>
    <row r="917" spans="1:7" ht="30" customHeight="1">
      <c r="A917" s="3" t="s">
        <v>10880</v>
      </c>
      <c r="B917" s="3" t="s">
        <v>2</v>
      </c>
      <c r="C917" s="3" t="s">
        <v>11831</v>
      </c>
      <c r="D917" s="3" t="s">
        <v>15871</v>
      </c>
      <c r="E917" s="12" t="s">
        <v>19387</v>
      </c>
      <c r="F917" s="6" t="str">
        <f t="shared" si="42"/>
        <v>module=gcogflu</v>
      </c>
      <c r="G917" s="6" t="str">
        <f t="shared" si="43"/>
        <v>module=scogflu</v>
      </c>
    </row>
    <row r="918" spans="1:7" ht="30" customHeight="1">
      <c r="A918" s="3" t="s">
        <v>10880</v>
      </c>
      <c r="B918" s="3" t="s">
        <v>2</v>
      </c>
      <c r="C918" s="3" t="s">
        <v>11832</v>
      </c>
      <c r="D918" s="3" t="s">
        <v>15872</v>
      </c>
      <c r="E918" s="12" t="s">
        <v>19388</v>
      </c>
      <c r="F918" s="6" t="str">
        <f t="shared" si="42"/>
        <v>module=gcogflu</v>
      </c>
      <c r="G918" s="6" t="str">
        <f t="shared" si="43"/>
        <v>module=scogflu</v>
      </c>
    </row>
    <row r="919" spans="1:7" ht="30" customHeight="1">
      <c r="A919" s="3" t="s">
        <v>10880</v>
      </c>
      <c r="B919" s="3" t="s">
        <v>2</v>
      </c>
      <c r="C919" s="3" t="s">
        <v>11833</v>
      </c>
      <c r="D919" s="3" t="s">
        <v>15873</v>
      </c>
      <c r="E919" s="12" t="s">
        <v>19389</v>
      </c>
      <c r="F919" s="6" t="str">
        <f t="shared" si="42"/>
        <v>module=gcogflu</v>
      </c>
      <c r="G919" s="6" t="str">
        <f t="shared" si="43"/>
        <v>module=scogflu</v>
      </c>
    </row>
    <row r="920" spans="1:7" ht="30" customHeight="1">
      <c r="A920" s="3" t="s">
        <v>10880</v>
      </c>
      <c r="B920" s="3" t="s">
        <v>2</v>
      </c>
      <c r="C920" s="3" t="s">
        <v>11834</v>
      </c>
      <c r="D920" s="3" t="s">
        <v>15874</v>
      </c>
      <c r="E920" s="12" t="s">
        <v>19390</v>
      </c>
      <c r="F920" s="6" t="str">
        <f t="shared" si="42"/>
        <v>module=gcogflu</v>
      </c>
      <c r="G920" s="6" t="str">
        <f t="shared" si="43"/>
        <v>module=scogflu</v>
      </c>
    </row>
    <row r="921" spans="1:7" ht="30" customHeight="1">
      <c r="A921" s="3" t="s">
        <v>10880</v>
      </c>
      <c r="B921" s="3" t="s">
        <v>2</v>
      </c>
      <c r="C921" s="3" t="s">
        <v>11835</v>
      </c>
      <c r="D921" s="3" t="s">
        <v>15875</v>
      </c>
      <c r="E921" s="12" t="s">
        <v>19391</v>
      </c>
      <c r="F921" s="6" t="str">
        <f t="shared" si="42"/>
        <v>module=gcogflu</v>
      </c>
      <c r="G921" s="6" t="str">
        <f t="shared" si="43"/>
        <v>module=scogflu</v>
      </c>
    </row>
    <row r="922" spans="1:7" ht="30" customHeight="1">
      <c r="A922" s="3" t="s">
        <v>10880</v>
      </c>
      <c r="B922" s="3" t="s">
        <v>2</v>
      </c>
      <c r="C922" s="3" t="s">
        <v>11836</v>
      </c>
      <c r="D922" s="3" t="s">
        <v>15876</v>
      </c>
      <c r="E922" s="12" t="s">
        <v>19392</v>
      </c>
      <c r="F922" s="6" t="str">
        <f t="shared" si="42"/>
        <v>module=gcogflu</v>
      </c>
      <c r="G922" s="6" t="str">
        <f t="shared" si="43"/>
        <v>module=scogflu</v>
      </c>
    </row>
    <row r="923" spans="1:7" ht="30" customHeight="1">
      <c r="A923" s="3" t="s">
        <v>10880</v>
      </c>
      <c r="B923" s="3" t="s">
        <v>2</v>
      </c>
      <c r="C923" s="3" t="s">
        <v>11837</v>
      </c>
      <c r="D923" s="3" t="s">
        <v>15877</v>
      </c>
      <c r="E923" s="12" t="s">
        <v>19393</v>
      </c>
      <c r="F923" s="6" t="str">
        <f t="shared" si="42"/>
        <v>module=gcogflu</v>
      </c>
      <c r="G923" s="6" t="str">
        <f t="shared" si="43"/>
        <v>module=scogflu</v>
      </c>
    </row>
    <row r="924" spans="1:7" ht="30" customHeight="1">
      <c r="A924" s="3" t="s">
        <v>10880</v>
      </c>
      <c r="B924" s="3" t="s">
        <v>2</v>
      </c>
      <c r="C924" s="3" t="s">
        <v>11838</v>
      </c>
      <c r="D924" s="3" t="s">
        <v>15878</v>
      </c>
      <c r="E924" s="12" t="s">
        <v>19394</v>
      </c>
      <c r="F924" s="6" t="str">
        <f t="shared" si="42"/>
        <v>module=gcogflu</v>
      </c>
      <c r="G924" s="6" t="str">
        <f t="shared" si="43"/>
        <v>module=scogflu</v>
      </c>
    </row>
    <row r="925" spans="1:7" ht="30" customHeight="1">
      <c r="A925" s="3" t="s">
        <v>10880</v>
      </c>
      <c r="B925" s="3" t="s">
        <v>2</v>
      </c>
      <c r="C925" s="3" t="s">
        <v>11839</v>
      </c>
      <c r="D925" s="3" t="s">
        <v>15879</v>
      </c>
      <c r="E925" s="12" t="s">
        <v>19395</v>
      </c>
      <c r="F925" s="6" t="str">
        <f t="shared" si="42"/>
        <v>module=gcogflu</v>
      </c>
      <c r="G925" s="6" t="str">
        <f t="shared" si="43"/>
        <v>module=scogflu</v>
      </c>
    </row>
    <row r="926" spans="1:7" ht="30" customHeight="1">
      <c r="A926" s="3" t="s">
        <v>10880</v>
      </c>
      <c r="B926" s="3" t="s">
        <v>2</v>
      </c>
      <c r="C926" s="3" t="s">
        <v>11840</v>
      </c>
      <c r="D926" s="3" t="s">
        <v>15880</v>
      </c>
      <c r="E926" s="12" t="s">
        <v>19396</v>
      </c>
      <c r="F926" s="6" t="str">
        <f t="shared" si="42"/>
        <v>module=gcogflu</v>
      </c>
      <c r="G926" s="6" t="str">
        <f t="shared" si="43"/>
        <v>module=scogflu</v>
      </c>
    </row>
    <row r="927" spans="1:7" ht="30" customHeight="1">
      <c r="A927" s="3" t="s">
        <v>10880</v>
      </c>
      <c r="B927" s="3" t="s">
        <v>2</v>
      </c>
      <c r="C927" s="3" t="s">
        <v>11841</v>
      </c>
      <c r="D927" s="3" t="s">
        <v>15881</v>
      </c>
      <c r="E927" s="12" t="s">
        <v>19397</v>
      </c>
      <c r="F927" s="6" t="str">
        <f t="shared" si="42"/>
        <v>module=gcogflu</v>
      </c>
      <c r="G927" s="6" t="str">
        <f t="shared" si="43"/>
        <v>module=scogflu</v>
      </c>
    </row>
    <row r="928" spans="1:7" ht="30" customHeight="1">
      <c r="A928" s="3" t="s">
        <v>10880</v>
      </c>
      <c r="B928" s="3" t="s">
        <v>2</v>
      </c>
      <c r="C928" s="3" t="s">
        <v>11842</v>
      </c>
      <c r="D928" s="3" t="s">
        <v>15882</v>
      </c>
      <c r="E928" s="12" t="s">
        <v>19398</v>
      </c>
      <c r="F928" s="6" t="str">
        <f t="shared" si="42"/>
        <v>module=gcogflu</v>
      </c>
      <c r="G928" s="6" t="str">
        <f t="shared" si="43"/>
        <v>module=scogflu</v>
      </c>
    </row>
    <row r="929" spans="1:7" ht="30" customHeight="1">
      <c r="A929" s="3" t="s">
        <v>10880</v>
      </c>
      <c r="B929" s="3" t="s">
        <v>2</v>
      </c>
      <c r="C929" s="3" t="s">
        <v>11843</v>
      </c>
      <c r="D929" s="3" t="s">
        <v>15883</v>
      </c>
      <c r="E929" s="12" t="s">
        <v>19399</v>
      </c>
      <c r="F929" s="6" t="str">
        <f t="shared" si="42"/>
        <v>module=gcogflu</v>
      </c>
      <c r="G929" s="6" t="str">
        <f t="shared" si="43"/>
        <v>module=scogflu</v>
      </c>
    </row>
    <row r="930" spans="1:7" ht="30" customHeight="1">
      <c r="A930" s="3" t="s">
        <v>10880</v>
      </c>
      <c r="B930" s="3" t="s">
        <v>2</v>
      </c>
      <c r="C930" s="3" t="s">
        <v>11844</v>
      </c>
      <c r="D930" s="3" t="s">
        <v>15884</v>
      </c>
      <c r="E930" s="12" t="s">
        <v>19400</v>
      </c>
      <c r="F930" s="6" t="str">
        <f t="shared" si="42"/>
        <v>module=gcogflu</v>
      </c>
      <c r="G930" s="6" t="str">
        <f t="shared" si="43"/>
        <v>module=scogflu</v>
      </c>
    </row>
    <row r="931" spans="1:7" ht="30" customHeight="1">
      <c r="A931" s="3" t="s">
        <v>10880</v>
      </c>
      <c r="B931" s="3" t="s">
        <v>2</v>
      </c>
      <c r="C931" s="3" t="s">
        <v>11845</v>
      </c>
      <c r="D931" s="3" t="s">
        <v>15885</v>
      </c>
      <c r="E931" s="12" t="s">
        <v>19401</v>
      </c>
      <c r="F931" s="6" t="str">
        <f t="shared" si="42"/>
        <v>module=gcogflu</v>
      </c>
      <c r="G931" s="6" t="str">
        <f t="shared" si="43"/>
        <v>module=scogflu</v>
      </c>
    </row>
    <row r="932" spans="1:7" ht="30" customHeight="1">
      <c r="A932" s="3" t="s">
        <v>10880</v>
      </c>
      <c r="B932" s="3" t="s">
        <v>2</v>
      </c>
      <c r="C932" s="3" t="s">
        <v>11846</v>
      </c>
      <c r="D932" s="3" t="s">
        <v>15886</v>
      </c>
      <c r="E932" s="12" t="s">
        <v>19402</v>
      </c>
      <c r="F932" s="6" t="str">
        <f t="shared" si="42"/>
        <v>module=gcogflu</v>
      </c>
      <c r="G932" s="6" t="str">
        <f t="shared" si="43"/>
        <v>module=scogflu</v>
      </c>
    </row>
    <row r="933" spans="1:7" ht="30" customHeight="1">
      <c r="A933" s="3" t="s">
        <v>10880</v>
      </c>
      <c r="B933" s="3" t="s">
        <v>2</v>
      </c>
      <c r="C933" s="3" t="s">
        <v>11847</v>
      </c>
      <c r="D933" s="3" t="s">
        <v>15887</v>
      </c>
      <c r="E933" s="12" t="s">
        <v>19403</v>
      </c>
      <c r="F933" s="6" t="str">
        <f t="shared" si="42"/>
        <v>module=gcogflu</v>
      </c>
      <c r="G933" s="6" t="str">
        <f t="shared" si="43"/>
        <v>module=scogflu</v>
      </c>
    </row>
    <row r="934" spans="1:7" ht="30" customHeight="1">
      <c r="A934" s="3" t="s">
        <v>10880</v>
      </c>
      <c r="B934" s="3" t="s">
        <v>2</v>
      </c>
      <c r="C934" s="3" t="s">
        <v>11848</v>
      </c>
      <c r="D934" s="3" t="s">
        <v>15888</v>
      </c>
      <c r="E934" s="12" t="s">
        <v>19404</v>
      </c>
      <c r="F934" s="6" t="str">
        <f t="shared" si="42"/>
        <v>module=gcogflu</v>
      </c>
      <c r="G934" s="6" t="str">
        <f t="shared" si="43"/>
        <v>module=scogflu</v>
      </c>
    </row>
    <row r="935" spans="1:7" ht="30" customHeight="1">
      <c r="A935" s="3" t="s">
        <v>10880</v>
      </c>
      <c r="B935" s="3" t="s">
        <v>2</v>
      </c>
      <c r="C935" s="3" t="s">
        <v>11849</v>
      </c>
      <c r="D935" s="3" t="s">
        <v>15889</v>
      </c>
      <c r="E935" s="12" t="s">
        <v>19405</v>
      </c>
      <c r="F935" s="6" t="str">
        <f t="shared" si="42"/>
        <v>module=gcogflu</v>
      </c>
      <c r="G935" s="6" t="str">
        <f t="shared" si="43"/>
        <v>module=scogflu</v>
      </c>
    </row>
    <row r="936" spans="1:7" ht="30" customHeight="1">
      <c r="A936" s="3" t="s">
        <v>10880</v>
      </c>
      <c r="B936" s="3" t="s">
        <v>2</v>
      </c>
      <c r="C936" s="3" t="s">
        <v>11850</v>
      </c>
      <c r="D936" s="3" t="s">
        <v>15890</v>
      </c>
      <c r="E936" s="12" t="s">
        <v>19406</v>
      </c>
      <c r="F936" s="6" t="str">
        <f t="shared" si="42"/>
        <v>module=gcogflu</v>
      </c>
      <c r="G936" s="6" t="str">
        <f t="shared" si="43"/>
        <v>module=scogflu</v>
      </c>
    </row>
    <row r="937" spans="1:7" ht="30" customHeight="1">
      <c r="A937" s="3" t="s">
        <v>10880</v>
      </c>
      <c r="B937" s="3" t="s">
        <v>2</v>
      </c>
      <c r="C937" s="3" t="s">
        <v>11851</v>
      </c>
      <c r="D937" s="3" t="s">
        <v>15891</v>
      </c>
      <c r="E937" s="12" t="s">
        <v>19407</v>
      </c>
      <c r="F937" s="6" t="str">
        <f t="shared" si="42"/>
        <v>module=gcogflu</v>
      </c>
      <c r="G937" s="6" t="str">
        <f t="shared" si="43"/>
        <v>module=scogflu</v>
      </c>
    </row>
    <row r="938" spans="1:7" ht="30" customHeight="1">
      <c r="A938" s="3" t="s">
        <v>10880</v>
      </c>
      <c r="B938" s="3" t="s">
        <v>2</v>
      </c>
      <c r="C938" s="3" t="s">
        <v>11852</v>
      </c>
      <c r="D938" s="3" t="s">
        <v>15892</v>
      </c>
      <c r="E938" s="12" t="s">
        <v>19408</v>
      </c>
      <c r="F938" s="6" t="str">
        <f t="shared" si="42"/>
        <v>module=gcogflu</v>
      </c>
      <c r="G938" s="6" t="str">
        <f t="shared" si="43"/>
        <v>module=scogflu</v>
      </c>
    </row>
    <row r="939" spans="1:7" ht="30" customHeight="1">
      <c r="A939" s="3" t="s">
        <v>10880</v>
      </c>
      <c r="B939" s="3" t="s">
        <v>2</v>
      </c>
      <c r="C939" s="3" t="s">
        <v>11853</v>
      </c>
      <c r="D939" s="3" t="s">
        <v>15893</v>
      </c>
      <c r="E939" s="12" t="s">
        <v>19409</v>
      </c>
      <c r="F939" s="6" t="str">
        <f t="shared" si="42"/>
        <v>module=gcogflu</v>
      </c>
      <c r="G939" s="6" t="str">
        <f t="shared" si="43"/>
        <v>module=scogflu</v>
      </c>
    </row>
    <row r="940" spans="1:7" ht="30" customHeight="1">
      <c r="A940" s="3" t="s">
        <v>10880</v>
      </c>
      <c r="B940" s="3" t="s">
        <v>2</v>
      </c>
      <c r="C940" s="3" t="s">
        <v>11854</v>
      </c>
      <c r="D940" s="3" t="s">
        <v>15894</v>
      </c>
      <c r="E940" s="12" t="s">
        <v>19410</v>
      </c>
      <c r="F940" s="6" t="str">
        <f t="shared" si="42"/>
        <v>module=gcogflu</v>
      </c>
      <c r="G940" s="6" t="str">
        <f t="shared" si="43"/>
        <v>module=scogflu</v>
      </c>
    </row>
    <row r="941" spans="1:7" ht="30" customHeight="1">
      <c r="A941" s="3" t="s">
        <v>10880</v>
      </c>
      <c r="B941" s="3" t="s">
        <v>2</v>
      </c>
      <c r="C941" s="3" t="s">
        <v>11855</v>
      </c>
      <c r="D941" s="3" t="s">
        <v>15895</v>
      </c>
      <c r="E941" s="12" t="s">
        <v>19411</v>
      </c>
      <c r="F941" s="6" t="str">
        <f t="shared" si="42"/>
        <v>module=gcogflu</v>
      </c>
      <c r="G941" s="6" t="str">
        <f t="shared" si="43"/>
        <v>module=scogflu</v>
      </c>
    </row>
    <row r="942" spans="1:7" ht="30" customHeight="1">
      <c r="A942" s="3" t="s">
        <v>10880</v>
      </c>
      <c r="B942" s="3" t="s">
        <v>2</v>
      </c>
      <c r="C942" s="3" t="s">
        <v>11856</v>
      </c>
      <c r="D942" s="3" t="s">
        <v>15896</v>
      </c>
      <c r="E942" s="12" t="s">
        <v>19412</v>
      </c>
      <c r="F942" s="6" t="str">
        <f t="shared" ref="F942:F973" si="44">HYPERLINK("http://www.ssc.wisc.edu/wlsresearch/documentation/waves/?wave=grad2k&amp;module=gcogflu","module=gcogflu")</f>
        <v>module=gcogflu</v>
      </c>
      <c r="G942" s="6" t="str">
        <f t="shared" ref="G942:G973" si="45">HYPERLINK("http://www.ssc.wisc.edu/wlsresearch/documentation/waves/?wave=sib2k&amp;module=scogflu","module=scogflu")</f>
        <v>module=scogflu</v>
      </c>
    </row>
    <row r="943" spans="1:7" ht="30" customHeight="1">
      <c r="A943" s="3" t="s">
        <v>10880</v>
      </c>
      <c r="B943" s="3" t="s">
        <v>2</v>
      </c>
      <c r="C943" s="3" t="s">
        <v>11857</v>
      </c>
      <c r="D943" s="3" t="s">
        <v>15897</v>
      </c>
      <c r="E943" s="12" t="s">
        <v>19413</v>
      </c>
      <c r="F943" s="6" t="str">
        <f t="shared" si="44"/>
        <v>module=gcogflu</v>
      </c>
      <c r="G943" s="6" t="str">
        <f t="shared" si="45"/>
        <v>module=scogflu</v>
      </c>
    </row>
    <row r="944" spans="1:7" ht="30" customHeight="1">
      <c r="A944" s="3" t="s">
        <v>10880</v>
      </c>
      <c r="B944" s="3" t="s">
        <v>2</v>
      </c>
      <c r="C944" s="3" t="s">
        <v>11858</v>
      </c>
      <c r="D944" s="3" t="s">
        <v>15898</v>
      </c>
      <c r="E944" s="12" t="s">
        <v>19414</v>
      </c>
      <c r="F944" s="6" t="str">
        <f t="shared" si="44"/>
        <v>module=gcogflu</v>
      </c>
      <c r="G944" s="6" t="str">
        <f t="shared" si="45"/>
        <v>module=scogflu</v>
      </c>
    </row>
    <row r="945" spans="1:7" ht="30" customHeight="1">
      <c r="A945" s="3" t="s">
        <v>10880</v>
      </c>
      <c r="B945" s="3" t="s">
        <v>2</v>
      </c>
      <c r="C945" s="3" t="s">
        <v>11859</v>
      </c>
      <c r="D945" s="3" t="s">
        <v>15899</v>
      </c>
      <c r="E945" s="12" t="s">
        <v>19415</v>
      </c>
      <c r="F945" s="6" t="str">
        <f t="shared" si="44"/>
        <v>module=gcogflu</v>
      </c>
      <c r="G945" s="6" t="str">
        <f t="shared" si="45"/>
        <v>module=scogflu</v>
      </c>
    </row>
    <row r="946" spans="1:7" ht="30" customHeight="1">
      <c r="A946" s="3" t="s">
        <v>10880</v>
      </c>
      <c r="B946" s="3" t="s">
        <v>2</v>
      </c>
      <c r="C946" s="3" t="s">
        <v>11860</v>
      </c>
      <c r="D946" s="3" t="s">
        <v>15900</v>
      </c>
      <c r="E946" s="12" t="s">
        <v>19416</v>
      </c>
      <c r="F946" s="6" t="str">
        <f t="shared" si="44"/>
        <v>module=gcogflu</v>
      </c>
      <c r="G946" s="6" t="str">
        <f t="shared" si="45"/>
        <v>module=scogflu</v>
      </c>
    </row>
    <row r="947" spans="1:7" ht="30" customHeight="1">
      <c r="A947" s="3" t="s">
        <v>10880</v>
      </c>
      <c r="B947" s="3" t="s">
        <v>2</v>
      </c>
      <c r="C947" s="3" t="s">
        <v>11861</v>
      </c>
      <c r="D947" s="3" t="s">
        <v>15901</v>
      </c>
      <c r="E947" s="12" t="s">
        <v>19417</v>
      </c>
      <c r="F947" s="6" t="str">
        <f t="shared" si="44"/>
        <v>module=gcogflu</v>
      </c>
      <c r="G947" s="6" t="str">
        <f t="shared" si="45"/>
        <v>module=scogflu</v>
      </c>
    </row>
    <row r="948" spans="1:7" ht="30" customHeight="1">
      <c r="A948" s="3" t="s">
        <v>10880</v>
      </c>
      <c r="B948" s="3" t="s">
        <v>2</v>
      </c>
      <c r="C948" s="3" t="s">
        <v>11862</v>
      </c>
      <c r="D948" s="3" t="s">
        <v>15902</v>
      </c>
      <c r="E948" s="12" t="s">
        <v>19418</v>
      </c>
      <c r="F948" s="6" t="str">
        <f t="shared" si="44"/>
        <v>module=gcogflu</v>
      </c>
      <c r="G948" s="6" t="str">
        <f t="shared" si="45"/>
        <v>module=scogflu</v>
      </c>
    </row>
    <row r="949" spans="1:7" ht="30" customHeight="1">
      <c r="A949" s="3" t="s">
        <v>10880</v>
      </c>
      <c r="B949" s="3" t="s">
        <v>2</v>
      </c>
      <c r="C949" s="3" t="s">
        <v>11863</v>
      </c>
      <c r="D949" s="3" t="s">
        <v>15903</v>
      </c>
      <c r="E949" s="12" t="s">
        <v>19419</v>
      </c>
      <c r="F949" s="6" t="str">
        <f t="shared" si="44"/>
        <v>module=gcogflu</v>
      </c>
      <c r="G949" s="6" t="str">
        <f t="shared" si="45"/>
        <v>module=scogflu</v>
      </c>
    </row>
    <row r="950" spans="1:7" ht="30" customHeight="1">
      <c r="A950" s="3" t="s">
        <v>10880</v>
      </c>
      <c r="B950" s="3" t="s">
        <v>2</v>
      </c>
      <c r="C950" s="3" t="s">
        <v>11864</v>
      </c>
      <c r="D950" s="3" t="s">
        <v>15904</v>
      </c>
      <c r="E950" s="12" t="s">
        <v>19420</v>
      </c>
      <c r="F950" s="6" t="str">
        <f t="shared" si="44"/>
        <v>module=gcogflu</v>
      </c>
      <c r="G950" s="6" t="str">
        <f t="shared" si="45"/>
        <v>module=scogflu</v>
      </c>
    </row>
    <row r="951" spans="1:7" ht="30" customHeight="1">
      <c r="A951" s="3" t="s">
        <v>10880</v>
      </c>
      <c r="B951" s="3" t="s">
        <v>2</v>
      </c>
      <c r="C951" s="3" t="s">
        <v>11865</v>
      </c>
      <c r="D951" s="3" t="s">
        <v>15905</v>
      </c>
      <c r="E951" s="12" t="s">
        <v>19421</v>
      </c>
      <c r="F951" s="6" t="str">
        <f t="shared" si="44"/>
        <v>module=gcogflu</v>
      </c>
      <c r="G951" s="6" t="str">
        <f t="shared" si="45"/>
        <v>module=scogflu</v>
      </c>
    </row>
    <row r="952" spans="1:7" ht="30" customHeight="1">
      <c r="A952" s="3" t="s">
        <v>10880</v>
      </c>
      <c r="B952" s="3" t="s">
        <v>2</v>
      </c>
      <c r="C952" s="3" t="s">
        <v>11866</v>
      </c>
      <c r="D952" s="3" t="s">
        <v>15906</v>
      </c>
      <c r="E952" s="12" t="s">
        <v>19422</v>
      </c>
      <c r="F952" s="6" t="str">
        <f t="shared" si="44"/>
        <v>module=gcogflu</v>
      </c>
      <c r="G952" s="6" t="str">
        <f t="shared" si="45"/>
        <v>module=scogflu</v>
      </c>
    </row>
    <row r="953" spans="1:7" ht="30" customHeight="1">
      <c r="A953" s="3" t="s">
        <v>10880</v>
      </c>
      <c r="B953" s="3" t="s">
        <v>2</v>
      </c>
      <c r="C953" s="3" t="s">
        <v>11867</v>
      </c>
      <c r="D953" s="3" t="s">
        <v>15907</v>
      </c>
      <c r="E953" s="12" t="s">
        <v>19423</v>
      </c>
      <c r="F953" s="6" t="str">
        <f t="shared" si="44"/>
        <v>module=gcogflu</v>
      </c>
      <c r="G953" s="6" t="str">
        <f t="shared" si="45"/>
        <v>module=scogflu</v>
      </c>
    </row>
    <row r="954" spans="1:7" ht="30" customHeight="1">
      <c r="A954" s="3" t="s">
        <v>10880</v>
      </c>
      <c r="B954" s="3" t="s">
        <v>2</v>
      </c>
      <c r="C954" s="3" t="s">
        <v>11868</v>
      </c>
      <c r="D954" s="3" t="s">
        <v>15908</v>
      </c>
      <c r="E954" s="12" t="s">
        <v>19424</v>
      </c>
      <c r="F954" s="6" t="str">
        <f t="shared" si="44"/>
        <v>module=gcogflu</v>
      </c>
      <c r="G954" s="6" t="str">
        <f t="shared" si="45"/>
        <v>module=scogflu</v>
      </c>
    </row>
    <row r="955" spans="1:7" ht="30" customHeight="1">
      <c r="A955" s="3" t="s">
        <v>10880</v>
      </c>
      <c r="B955" s="3" t="s">
        <v>2</v>
      </c>
      <c r="C955" s="3" t="s">
        <v>11869</v>
      </c>
      <c r="D955" s="3" t="s">
        <v>15909</v>
      </c>
      <c r="E955" s="12" t="s">
        <v>19384</v>
      </c>
      <c r="F955" s="6" t="str">
        <f t="shared" si="44"/>
        <v>module=gcogflu</v>
      </c>
      <c r="G955" s="6" t="str">
        <f t="shared" si="45"/>
        <v>module=scogflu</v>
      </c>
    </row>
    <row r="956" spans="1:7" ht="30" customHeight="1">
      <c r="A956" s="3" t="s">
        <v>10880</v>
      </c>
      <c r="B956" s="3" t="s">
        <v>2</v>
      </c>
      <c r="C956" s="3" t="s">
        <v>11870</v>
      </c>
      <c r="D956" s="3" t="s">
        <v>15910</v>
      </c>
      <c r="E956" s="12" t="s">
        <v>19425</v>
      </c>
      <c r="F956" s="6" t="str">
        <f t="shared" si="44"/>
        <v>module=gcogflu</v>
      </c>
      <c r="G956" s="6" t="str">
        <f t="shared" si="45"/>
        <v>module=scogflu</v>
      </c>
    </row>
    <row r="957" spans="1:7" ht="30" customHeight="1">
      <c r="A957" s="3" t="s">
        <v>10880</v>
      </c>
      <c r="B957" s="3" t="s">
        <v>2</v>
      </c>
      <c r="C957" s="3" t="s">
        <v>11871</v>
      </c>
      <c r="D957" s="3" t="s">
        <v>15911</v>
      </c>
      <c r="E957" s="12" t="s">
        <v>19426</v>
      </c>
      <c r="F957" s="6" t="str">
        <f t="shared" si="44"/>
        <v>module=gcogflu</v>
      </c>
      <c r="G957" s="6" t="str">
        <f t="shared" si="45"/>
        <v>module=scogflu</v>
      </c>
    </row>
    <row r="958" spans="1:7" ht="30" customHeight="1">
      <c r="A958" s="3" t="s">
        <v>10880</v>
      </c>
      <c r="B958" s="3" t="s">
        <v>2</v>
      </c>
      <c r="C958" s="3" t="s">
        <v>11872</v>
      </c>
      <c r="D958" s="3" t="s">
        <v>15912</v>
      </c>
      <c r="E958" s="12" t="s">
        <v>19427</v>
      </c>
      <c r="F958" s="6" t="str">
        <f t="shared" si="44"/>
        <v>module=gcogflu</v>
      </c>
      <c r="G958" s="6" t="str">
        <f t="shared" si="45"/>
        <v>module=scogflu</v>
      </c>
    </row>
    <row r="959" spans="1:7" ht="30" customHeight="1">
      <c r="A959" s="3" t="s">
        <v>10880</v>
      </c>
      <c r="B959" s="3" t="s">
        <v>2</v>
      </c>
      <c r="C959" s="3" t="s">
        <v>11873</v>
      </c>
      <c r="D959" s="3" t="s">
        <v>15913</v>
      </c>
      <c r="E959" s="12" t="s">
        <v>19428</v>
      </c>
      <c r="F959" s="6" t="str">
        <f t="shared" si="44"/>
        <v>module=gcogflu</v>
      </c>
      <c r="G959" s="6" t="str">
        <f t="shared" si="45"/>
        <v>module=scogflu</v>
      </c>
    </row>
    <row r="960" spans="1:7" ht="30" customHeight="1">
      <c r="A960" s="3" t="s">
        <v>10880</v>
      </c>
      <c r="B960" s="3" t="s">
        <v>2</v>
      </c>
      <c r="C960" s="3" t="s">
        <v>11874</v>
      </c>
      <c r="D960" s="3" t="s">
        <v>15914</v>
      </c>
      <c r="E960" s="12" t="s">
        <v>19429</v>
      </c>
      <c r="F960" s="6" t="str">
        <f t="shared" si="44"/>
        <v>module=gcogflu</v>
      </c>
      <c r="G960" s="6" t="str">
        <f t="shared" si="45"/>
        <v>module=scogflu</v>
      </c>
    </row>
    <row r="961" spans="1:7" ht="30" customHeight="1">
      <c r="A961" s="3" t="s">
        <v>10880</v>
      </c>
      <c r="B961" s="3" t="s">
        <v>2</v>
      </c>
      <c r="C961" s="3" t="s">
        <v>11875</v>
      </c>
      <c r="D961" s="3" t="s">
        <v>15915</v>
      </c>
      <c r="E961" s="12" t="s">
        <v>19430</v>
      </c>
      <c r="F961" s="6" t="str">
        <f t="shared" si="44"/>
        <v>module=gcogflu</v>
      </c>
      <c r="G961" s="6" t="str">
        <f t="shared" si="45"/>
        <v>module=scogflu</v>
      </c>
    </row>
    <row r="962" spans="1:7" ht="30" customHeight="1">
      <c r="A962" s="3" t="s">
        <v>10880</v>
      </c>
      <c r="B962" s="3" t="s">
        <v>2</v>
      </c>
      <c r="C962" s="3" t="s">
        <v>11876</v>
      </c>
      <c r="D962" s="3" t="s">
        <v>15916</v>
      </c>
      <c r="E962" s="12" t="s">
        <v>19431</v>
      </c>
      <c r="F962" s="6" t="str">
        <f t="shared" si="44"/>
        <v>module=gcogflu</v>
      </c>
      <c r="G962" s="6" t="str">
        <f t="shared" si="45"/>
        <v>module=scogflu</v>
      </c>
    </row>
    <row r="963" spans="1:7" ht="30" customHeight="1">
      <c r="A963" s="3" t="s">
        <v>10880</v>
      </c>
      <c r="B963" s="3" t="s">
        <v>2</v>
      </c>
      <c r="C963" s="3" t="s">
        <v>11877</v>
      </c>
      <c r="D963" s="3" t="s">
        <v>15917</v>
      </c>
      <c r="E963" s="12" t="s">
        <v>19432</v>
      </c>
      <c r="F963" s="6" t="str">
        <f t="shared" si="44"/>
        <v>module=gcogflu</v>
      </c>
      <c r="G963" s="6" t="str">
        <f t="shared" si="45"/>
        <v>module=scogflu</v>
      </c>
    </row>
    <row r="964" spans="1:7" ht="30" customHeight="1">
      <c r="A964" s="3" t="s">
        <v>10880</v>
      </c>
      <c r="B964" s="3" t="s">
        <v>2</v>
      </c>
      <c r="C964" s="3" t="s">
        <v>11878</v>
      </c>
      <c r="D964" s="3" t="s">
        <v>15918</v>
      </c>
      <c r="E964" s="12" t="s">
        <v>19433</v>
      </c>
      <c r="F964" s="6" t="str">
        <f t="shared" si="44"/>
        <v>module=gcogflu</v>
      </c>
      <c r="G964" s="6" t="str">
        <f t="shared" si="45"/>
        <v>module=scogflu</v>
      </c>
    </row>
    <row r="965" spans="1:7" ht="30" customHeight="1">
      <c r="A965" s="3" t="s">
        <v>10880</v>
      </c>
      <c r="B965" s="3" t="s">
        <v>2</v>
      </c>
      <c r="C965" s="3" t="s">
        <v>11879</v>
      </c>
      <c r="D965" s="3" t="s">
        <v>15919</v>
      </c>
      <c r="E965" s="12" t="s">
        <v>19434</v>
      </c>
      <c r="F965" s="6" t="str">
        <f t="shared" si="44"/>
        <v>module=gcogflu</v>
      </c>
      <c r="G965" s="6" t="str">
        <f t="shared" si="45"/>
        <v>module=scogflu</v>
      </c>
    </row>
    <row r="966" spans="1:7" ht="30" customHeight="1">
      <c r="A966" s="3" t="s">
        <v>10880</v>
      </c>
      <c r="B966" s="3" t="s">
        <v>2</v>
      </c>
      <c r="C966" s="3" t="s">
        <v>11880</v>
      </c>
      <c r="D966" s="3" t="s">
        <v>15920</v>
      </c>
      <c r="E966" s="12" t="s">
        <v>19435</v>
      </c>
      <c r="F966" s="6" t="str">
        <f t="shared" si="44"/>
        <v>module=gcogflu</v>
      </c>
      <c r="G966" s="6" t="str">
        <f t="shared" si="45"/>
        <v>module=scogflu</v>
      </c>
    </row>
    <row r="967" spans="1:7" ht="30" customHeight="1">
      <c r="A967" s="3" t="s">
        <v>10880</v>
      </c>
      <c r="B967" s="3" t="s">
        <v>2</v>
      </c>
      <c r="C967" s="3" t="s">
        <v>11881</v>
      </c>
      <c r="D967" s="3" t="s">
        <v>15921</v>
      </c>
      <c r="E967" s="12" t="s">
        <v>19436</v>
      </c>
      <c r="F967" s="6" t="str">
        <f t="shared" si="44"/>
        <v>module=gcogflu</v>
      </c>
      <c r="G967" s="6" t="str">
        <f t="shared" si="45"/>
        <v>module=scogflu</v>
      </c>
    </row>
    <row r="968" spans="1:7" ht="30" customHeight="1">
      <c r="A968" s="3" t="s">
        <v>10880</v>
      </c>
      <c r="B968" s="3" t="s">
        <v>2</v>
      </c>
      <c r="C968" s="3" t="s">
        <v>11882</v>
      </c>
      <c r="D968" s="3" t="s">
        <v>15922</v>
      </c>
      <c r="E968" s="12" t="s">
        <v>19437</v>
      </c>
      <c r="F968" s="6" t="str">
        <f t="shared" si="44"/>
        <v>module=gcogflu</v>
      </c>
      <c r="G968" s="6" t="str">
        <f t="shared" si="45"/>
        <v>module=scogflu</v>
      </c>
    </row>
    <row r="969" spans="1:7" ht="30" customHeight="1">
      <c r="A969" s="3" t="s">
        <v>10880</v>
      </c>
      <c r="B969" s="3" t="s">
        <v>2</v>
      </c>
      <c r="C969" s="3" t="s">
        <v>11883</v>
      </c>
      <c r="D969" s="3" t="s">
        <v>15923</v>
      </c>
      <c r="E969" s="12" t="s">
        <v>19438</v>
      </c>
      <c r="F969" s="6" t="str">
        <f t="shared" si="44"/>
        <v>module=gcogflu</v>
      </c>
      <c r="G969" s="6" t="str">
        <f t="shared" si="45"/>
        <v>module=scogflu</v>
      </c>
    </row>
    <row r="970" spans="1:7" ht="30" customHeight="1">
      <c r="A970" s="3" t="s">
        <v>10880</v>
      </c>
      <c r="B970" s="3" t="s">
        <v>2</v>
      </c>
      <c r="C970" s="3" t="s">
        <v>11884</v>
      </c>
      <c r="D970" s="3" t="s">
        <v>15924</v>
      </c>
      <c r="E970" s="12" t="s">
        <v>19439</v>
      </c>
      <c r="F970" s="6" t="str">
        <f t="shared" si="44"/>
        <v>module=gcogflu</v>
      </c>
      <c r="G970" s="6" t="str">
        <f t="shared" si="45"/>
        <v>module=scogflu</v>
      </c>
    </row>
    <row r="971" spans="1:7" ht="30" customHeight="1">
      <c r="A971" s="3" t="s">
        <v>10880</v>
      </c>
      <c r="B971" s="3" t="s">
        <v>2</v>
      </c>
      <c r="C971" s="3" t="s">
        <v>11885</v>
      </c>
      <c r="D971" s="3" t="s">
        <v>15925</v>
      </c>
      <c r="E971" s="12" t="s">
        <v>19440</v>
      </c>
      <c r="F971" s="6" t="str">
        <f t="shared" si="44"/>
        <v>module=gcogflu</v>
      </c>
      <c r="G971" s="6" t="str">
        <f t="shared" si="45"/>
        <v>module=scogflu</v>
      </c>
    </row>
    <row r="972" spans="1:7" ht="30" customHeight="1">
      <c r="A972" s="3" t="s">
        <v>10880</v>
      </c>
      <c r="B972" s="3" t="s">
        <v>2</v>
      </c>
      <c r="C972" s="3" t="s">
        <v>11886</v>
      </c>
      <c r="D972" s="3" t="s">
        <v>15926</v>
      </c>
      <c r="E972" s="12" t="s">
        <v>19441</v>
      </c>
      <c r="F972" s="6" t="str">
        <f t="shared" si="44"/>
        <v>module=gcogflu</v>
      </c>
      <c r="G972" s="6" t="str">
        <f t="shared" si="45"/>
        <v>module=scogflu</v>
      </c>
    </row>
    <row r="973" spans="1:7" ht="30" customHeight="1">
      <c r="A973" s="3" t="s">
        <v>10880</v>
      </c>
      <c r="B973" s="3" t="s">
        <v>2</v>
      </c>
      <c r="C973" s="3" t="s">
        <v>11887</v>
      </c>
      <c r="D973" s="3" t="s">
        <v>15927</v>
      </c>
      <c r="E973" s="12" t="s">
        <v>19442</v>
      </c>
      <c r="F973" s="6" t="str">
        <f t="shared" si="44"/>
        <v>module=gcogflu</v>
      </c>
      <c r="G973" s="6" t="str">
        <f t="shared" si="45"/>
        <v>module=scogflu</v>
      </c>
    </row>
    <row r="974" spans="1:7" ht="30" customHeight="1">
      <c r="A974" s="3" t="s">
        <v>10880</v>
      </c>
      <c r="B974" s="3" t="s">
        <v>2</v>
      </c>
      <c r="C974" s="3" t="s">
        <v>11888</v>
      </c>
      <c r="D974" s="3" t="s">
        <v>15928</v>
      </c>
      <c r="E974" s="12" t="s">
        <v>19443</v>
      </c>
      <c r="F974" s="6" t="str">
        <f t="shared" ref="F974:F986" si="46">HYPERLINK("http://www.ssc.wisc.edu/wlsresearch/documentation/waves/?wave=grad2k&amp;module=gcogflu","module=gcogflu")</f>
        <v>module=gcogflu</v>
      </c>
      <c r="G974" s="6" t="str">
        <f t="shared" ref="G974:G986" si="47">HYPERLINK("http://www.ssc.wisc.edu/wlsresearch/documentation/waves/?wave=sib2k&amp;module=scogflu","module=scogflu")</f>
        <v>module=scogflu</v>
      </c>
    </row>
    <row r="975" spans="1:7" ht="30" customHeight="1">
      <c r="A975" s="3" t="s">
        <v>10880</v>
      </c>
      <c r="B975" s="3" t="s">
        <v>2</v>
      </c>
      <c r="C975" s="3" t="s">
        <v>11889</v>
      </c>
      <c r="D975" s="3" t="s">
        <v>15929</v>
      </c>
      <c r="E975" s="12" t="s">
        <v>19444</v>
      </c>
      <c r="F975" s="6" t="str">
        <f t="shared" si="46"/>
        <v>module=gcogflu</v>
      </c>
      <c r="G975" s="6" t="str">
        <f t="shared" si="47"/>
        <v>module=scogflu</v>
      </c>
    </row>
    <row r="976" spans="1:7" ht="30" customHeight="1">
      <c r="A976" s="3" t="s">
        <v>10880</v>
      </c>
      <c r="B976" s="3" t="s">
        <v>2</v>
      </c>
      <c r="C976" s="3" t="s">
        <v>11890</v>
      </c>
      <c r="D976" s="3" t="s">
        <v>15930</v>
      </c>
      <c r="E976" s="12" t="s">
        <v>19445</v>
      </c>
      <c r="F976" s="6" t="str">
        <f t="shared" si="46"/>
        <v>module=gcogflu</v>
      </c>
      <c r="G976" s="6" t="str">
        <f t="shared" si="47"/>
        <v>module=scogflu</v>
      </c>
    </row>
    <row r="977" spans="1:7" ht="30" customHeight="1">
      <c r="A977" s="3" t="s">
        <v>10880</v>
      </c>
      <c r="B977" s="3" t="s">
        <v>2</v>
      </c>
      <c r="C977" s="3" t="s">
        <v>11891</v>
      </c>
      <c r="D977" s="3" t="s">
        <v>15931</v>
      </c>
      <c r="E977" s="12" t="s">
        <v>19446</v>
      </c>
      <c r="F977" s="6" t="str">
        <f t="shared" si="46"/>
        <v>module=gcogflu</v>
      </c>
      <c r="G977" s="6" t="str">
        <f t="shared" si="47"/>
        <v>module=scogflu</v>
      </c>
    </row>
    <row r="978" spans="1:7" ht="30" customHeight="1">
      <c r="A978" s="3" t="s">
        <v>10880</v>
      </c>
      <c r="B978" s="3" t="s">
        <v>2</v>
      </c>
      <c r="C978" s="3" t="s">
        <v>11892</v>
      </c>
      <c r="D978" s="3" t="s">
        <v>15932</v>
      </c>
      <c r="E978" s="12" t="s">
        <v>19447</v>
      </c>
      <c r="F978" s="6" t="str">
        <f t="shared" si="46"/>
        <v>module=gcogflu</v>
      </c>
      <c r="G978" s="6" t="str">
        <f t="shared" si="47"/>
        <v>module=scogflu</v>
      </c>
    </row>
    <row r="979" spans="1:7" ht="30" customHeight="1">
      <c r="A979" s="3" t="s">
        <v>10880</v>
      </c>
      <c r="B979" s="3" t="s">
        <v>2</v>
      </c>
      <c r="C979" s="3" t="s">
        <v>11893</v>
      </c>
      <c r="D979" s="3" t="s">
        <v>15933</v>
      </c>
      <c r="E979" s="12" t="s">
        <v>19448</v>
      </c>
      <c r="F979" s="6" t="str">
        <f t="shared" si="46"/>
        <v>module=gcogflu</v>
      </c>
      <c r="G979" s="6" t="str">
        <f t="shared" si="47"/>
        <v>module=scogflu</v>
      </c>
    </row>
    <row r="980" spans="1:7" ht="30" customHeight="1">
      <c r="A980" s="3" t="s">
        <v>10880</v>
      </c>
      <c r="B980" s="3" t="s">
        <v>2</v>
      </c>
      <c r="C980" s="3" t="s">
        <v>11894</v>
      </c>
      <c r="D980" s="3" t="s">
        <v>15934</v>
      </c>
      <c r="E980" s="12" t="s">
        <v>19449</v>
      </c>
      <c r="F980" s="6" t="str">
        <f t="shared" si="46"/>
        <v>module=gcogflu</v>
      </c>
      <c r="G980" s="6" t="str">
        <f t="shared" si="47"/>
        <v>module=scogflu</v>
      </c>
    </row>
    <row r="981" spans="1:7" ht="30" customHeight="1">
      <c r="A981" s="3" t="s">
        <v>10880</v>
      </c>
      <c r="B981" s="3" t="s">
        <v>2</v>
      </c>
      <c r="C981" s="3" t="s">
        <v>11895</v>
      </c>
      <c r="D981" s="3" t="s">
        <v>15935</v>
      </c>
      <c r="E981" s="12" t="s">
        <v>19450</v>
      </c>
      <c r="F981" s="6" t="str">
        <f t="shared" si="46"/>
        <v>module=gcogflu</v>
      </c>
      <c r="G981" s="6" t="str">
        <f t="shared" si="47"/>
        <v>module=scogflu</v>
      </c>
    </row>
    <row r="982" spans="1:7" ht="30" customHeight="1">
      <c r="A982" s="3" t="s">
        <v>10880</v>
      </c>
      <c r="B982" s="3" t="s">
        <v>2</v>
      </c>
      <c r="C982" s="3" t="s">
        <v>11896</v>
      </c>
      <c r="D982" s="3" t="s">
        <v>15936</v>
      </c>
      <c r="E982" s="12" t="s">
        <v>19451</v>
      </c>
      <c r="F982" s="6" t="str">
        <f t="shared" si="46"/>
        <v>module=gcogflu</v>
      </c>
      <c r="G982" s="6" t="str">
        <f t="shared" si="47"/>
        <v>module=scogflu</v>
      </c>
    </row>
    <row r="983" spans="1:7" ht="30" customHeight="1">
      <c r="A983" s="3" t="s">
        <v>10880</v>
      </c>
      <c r="B983" s="3" t="s">
        <v>2</v>
      </c>
      <c r="C983" s="3" t="s">
        <v>11897</v>
      </c>
      <c r="D983" s="3" t="s">
        <v>15937</v>
      </c>
      <c r="E983" s="12" t="s">
        <v>19452</v>
      </c>
      <c r="F983" s="6" t="str">
        <f t="shared" si="46"/>
        <v>module=gcogflu</v>
      </c>
      <c r="G983" s="6" t="str">
        <f t="shared" si="47"/>
        <v>module=scogflu</v>
      </c>
    </row>
    <row r="984" spans="1:7" ht="30" customHeight="1">
      <c r="A984" s="3" t="s">
        <v>10880</v>
      </c>
      <c r="B984" s="3" t="s">
        <v>2</v>
      </c>
      <c r="C984" s="3" t="s">
        <v>11898</v>
      </c>
      <c r="D984" s="3" t="s">
        <v>15938</v>
      </c>
      <c r="E984" s="12" t="s">
        <v>19453</v>
      </c>
      <c r="F984" s="6" t="str">
        <f t="shared" si="46"/>
        <v>module=gcogflu</v>
      </c>
      <c r="G984" s="6" t="str">
        <f t="shared" si="47"/>
        <v>module=scogflu</v>
      </c>
    </row>
    <row r="985" spans="1:7" ht="30" customHeight="1">
      <c r="A985" s="3" t="s">
        <v>10880</v>
      </c>
      <c r="B985" s="3" t="s">
        <v>2</v>
      </c>
      <c r="C985" s="3" t="s">
        <v>11899</v>
      </c>
      <c r="D985" s="3" t="s">
        <v>15939</v>
      </c>
      <c r="E985" s="12" t="s">
        <v>19454</v>
      </c>
      <c r="F985" s="6" t="str">
        <f t="shared" si="46"/>
        <v>module=gcogflu</v>
      </c>
      <c r="G985" s="6" t="str">
        <f t="shared" si="47"/>
        <v>module=scogflu</v>
      </c>
    </row>
    <row r="986" spans="1:7" ht="30" customHeight="1">
      <c r="A986" s="3" t="s">
        <v>10880</v>
      </c>
      <c r="B986" s="3" t="s">
        <v>2</v>
      </c>
      <c r="C986" s="3" t="s">
        <v>11900</v>
      </c>
      <c r="D986" s="3" t="s">
        <v>15940</v>
      </c>
      <c r="E986" s="12" t="s">
        <v>19455</v>
      </c>
      <c r="F986" s="6" t="str">
        <f t="shared" si="46"/>
        <v>module=gcogflu</v>
      </c>
      <c r="G986" s="6" t="str">
        <f t="shared" si="47"/>
        <v>module=scogflu</v>
      </c>
    </row>
    <row r="987" spans="1:7" ht="30" customHeight="1">
      <c r="A987" s="3" t="s">
        <v>4912</v>
      </c>
      <c r="B987" s="3" t="s">
        <v>2</v>
      </c>
      <c r="C987" s="3" t="s">
        <v>11901</v>
      </c>
      <c r="D987" s="3" t="s">
        <v>15941</v>
      </c>
      <c r="E987" s="12" t="s">
        <v>19456</v>
      </c>
      <c r="F987" s="6" t="str">
        <f t="shared" ref="F987:F1018" si="48">HYPERLINK("http://www.ssc.wisc.edu/wlsresearch/documentation/waves/?wave=grad2k&amp;module=ghealth","module=ghealth")</f>
        <v>module=ghealth</v>
      </c>
      <c r="G987" s="6" t="str">
        <f t="shared" ref="G987:G1018" si="49">HYPERLINK("http://www.ssc.wisc.edu/wlsresearch/documentation/waves/?wave=sib2k&amp;module=shealth","module=shealth")</f>
        <v>module=shealth</v>
      </c>
    </row>
    <row r="988" spans="1:7" ht="30" customHeight="1">
      <c r="A988" s="3" t="s">
        <v>4912</v>
      </c>
      <c r="B988" s="3" t="s">
        <v>2</v>
      </c>
      <c r="C988" s="3" t="s">
        <v>11902</v>
      </c>
      <c r="D988" s="3" t="s">
        <v>15942</v>
      </c>
      <c r="E988" s="12" t="s">
        <v>19457</v>
      </c>
      <c r="F988" s="6" t="str">
        <f t="shared" si="48"/>
        <v>module=ghealth</v>
      </c>
      <c r="G988" s="6" t="str">
        <f t="shared" si="49"/>
        <v>module=shealth</v>
      </c>
    </row>
    <row r="989" spans="1:7" ht="30" customHeight="1">
      <c r="A989" s="3" t="s">
        <v>4912</v>
      </c>
      <c r="B989" s="3" t="s">
        <v>2</v>
      </c>
      <c r="C989" s="3" t="s">
        <v>11903</v>
      </c>
      <c r="D989" s="3" t="s">
        <v>15943</v>
      </c>
      <c r="E989" s="12" t="s">
        <v>19458</v>
      </c>
      <c r="F989" s="6" t="str">
        <f t="shared" si="48"/>
        <v>module=ghealth</v>
      </c>
      <c r="G989" s="6" t="str">
        <f t="shared" si="49"/>
        <v>module=shealth</v>
      </c>
    </row>
    <row r="990" spans="1:7" ht="30" customHeight="1">
      <c r="A990" s="3" t="s">
        <v>4912</v>
      </c>
      <c r="B990" s="3" t="s">
        <v>2</v>
      </c>
      <c r="C990" s="3" t="s">
        <v>11904</v>
      </c>
      <c r="D990" s="3" t="s">
        <v>15944</v>
      </c>
      <c r="E990" s="12" t="s">
        <v>19459</v>
      </c>
      <c r="F990" s="6" t="str">
        <f t="shared" si="48"/>
        <v>module=ghealth</v>
      </c>
      <c r="G990" s="6" t="str">
        <f t="shared" si="49"/>
        <v>module=shealth</v>
      </c>
    </row>
    <row r="991" spans="1:7" ht="30" customHeight="1">
      <c r="A991" s="3" t="s">
        <v>4912</v>
      </c>
      <c r="B991" s="3" t="s">
        <v>2</v>
      </c>
      <c r="C991" s="3" t="s">
        <v>11905</v>
      </c>
      <c r="D991" s="3" t="s">
        <v>15945</v>
      </c>
      <c r="E991" s="12" t="s">
        <v>19460</v>
      </c>
      <c r="F991" s="6" t="str">
        <f t="shared" si="48"/>
        <v>module=ghealth</v>
      </c>
      <c r="G991" s="6" t="str">
        <f t="shared" si="49"/>
        <v>module=shealth</v>
      </c>
    </row>
    <row r="992" spans="1:7" ht="30" customHeight="1">
      <c r="A992" s="3" t="s">
        <v>4912</v>
      </c>
      <c r="B992" s="3" t="s">
        <v>2</v>
      </c>
      <c r="C992" s="3" t="s">
        <v>11906</v>
      </c>
      <c r="D992" s="3" t="s">
        <v>15946</v>
      </c>
      <c r="E992" s="12" t="s">
        <v>19461</v>
      </c>
      <c r="F992" s="6" t="str">
        <f t="shared" si="48"/>
        <v>module=ghealth</v>
      </c>
      <c r="G992" s="6" t="str">
        <f t="shared" si="49"/>
        <v>module=shealth</v>
      </c>
    </row>
    <row r="993" spans="1:7" ht="30" customHeight="1">
      <c r="A993" s="3" t="s">
        <v>4912</v>
      </c>
      <c r="B993" s="3" t="s">
        <v>2</v>
      </c>
      <c r="C993" s="3" t="s">
        <v>11907</v>
      </c>
      <c r="D993" s="3" t="s">
        <v>15947</v>
      </c>
      <c r="E993" s="12" t="s">
        <v>19462</v>
      </c>
      <c r="F993" s="6" t="str">
        <f t="shared" si="48"/>
        <v>module=ghealth</v>
      </c>
      <c r="G993" s="6" t="str">
        <f t="shared" si="49"/>
        <v>module=shealth</v>
      </c>
    </row>
    <row r="994" spans="1:7" ht="30" customHeight="1">
      <c r="A994" s="3" t="s">
        <v>4912</v>
      </c>
      <c r="B994" s="3" t="s">
        <v>2</v>
      </c>
      <c r="C994" s="3" t="s">
        <v>11908</v>
      </c>
      <c r="D994" s="3" t="s">
        <v>15948</v>
      </c>
      <c r="E994" s="12" t="s">
        <v>19463</v>
      </c>
      <c r="F994" s="6" t="str">
        <f t="shared" si="48"/>
        <v>module=ghealth</v>
      </c>
      <c r="G994" s="6" t="str">
        <f t="shared" si="49"/>
        <v>module=shealth</v>
      </c>
    </row>
    <row r="995" spans="1:7" ht="30" customHeight="1">
      <c r="A995" s="3" t="s">
        <v>4912</v>
      </c>
      <c r="B995" s="3" t="s">
        <v>2</v>
      </c>
      <c r="C995" s="3" t="s">
        <v>11909</v>
      </c>
      <c r="D995" s="3" t="s">
        <v>15949</v>
      </c>
      <c r="E995" s="12" t="s">
        <v>19464</v>
      </c>
      <c r="F995" s="6" t="str">
        <f t="shared" si="48"/>
        <v>module=ghealth</v>
      </c>
      <c r="G995" s="6" t="str">
        <f t="shared" si="49"/>
        <v>module=shealth</v>
      </c>
    </row>
    <row r="996" spans="1:7" ht="30" customHeight="1">
      <c r="A996" s="3" t="s">
        <v>4912</v>
      </c>
      <c r="B996" s="3" t="s">
        <v>2</v>
      </c>
      <c r="C996" s="3" t="s">
        <v>11910</v>
      </c>
      <c r="D996" s="3" t="s">
        <v>15950</v>
      </c>
      <c r="E996" s="12" t="s">
        <v>19465</v>
      </c>
      <c r="F996" s="6" t="str">
        <f t="shared" si="48"/>
        <v>module=ghealth</v>
      </c>
      <c r="G996" s="6" t="str">
        <f t="shared" si="49"/>
        <v>module=shealth</v>
      </c>
    </row>
    <row r="997" spans="1:7" ht="30" customHeight="1">
      <c r="A997" s="3" t="s">
        <v>4912</v>
      </c>
      <c r="B997" s="3" t="s">
        <v>2</v>
      </c>
      <c r="C997" s="3" t="s">
        <v>11911</v>
      </c>
      <c r="D997" s="3" t="s">
        <v>15951</v>
      </c>
      <c r="E997" s="12" t="s">
        <v>19466</v>
      </c>
      <c r="F997" s="6" t="str">
        <f t="shared" si="48"/>
        <v>module=ghealth</v>
      </c>
      <c r="G997" s="6" t="str">
        <f t="shared" si="49"/>
        <v>module=shealth</v>
      </c>
    </row>
    <row r="998" spans="1:7" ht="30" customHeight="1">
      <c r="A998" s="3" t="s">
        <v>4912</v>
      </c>
      <c r="B998" s="3" t="s">
        <v>2</v>
      </c>
      <c r="C998" s="3" t="s">
        <v>11912</v>
      </c>
      <c r="D998" s="3" t="s">
        <v>15952</v>
      </c>
      <c r="E998" s="12" t="s">
        <v>19467</v>
      </c>
      <c r="F998" s="6" t="str">
        <f t="shared" si="48"/>
        <v>module=ghealth</v>
      </c>
      <c r="G998" s="6" t="str">
        <f t="shared" si="49"/>
        <v>module=shealth</v>
      </c>
    </row>
    <row r="999" spans="1:7" ht="30" customHeight="1">
      <c r="A999" s="3" t="s">
        <v>4912</v>
      </c>
      <c r="B999" s="3" t="s">
        <v>2</v>
      </c>
      <c r="C999" s="3" t="s">
        <v>11913</v>
      </c>
      <c r="D999" s="3" t="s">
        <v>15953</v>
      </c>
      <c r="E999" s="12" t="s">
        <v>19468</v>
      </c>
      <c r="F999" s="6" t="str">
        <f t="shared" si="48"/>
        <v>module=ghealth</v>
      </c>
      <c r="G999" s="6" t="str">
        <f t="shared" si="49"/>
        <v>module=shealth</v>
      </c>
    </row>
    <row r="1000" spans="1:7" ht="30" customHeight="1">
      <c r="A1000" s="3" t="s">
        <v>4912</v>
      </c>
      <c r="B1000" s="3" t="s">
        <v>2</v>
      </c>
      <c r="C1000" s="3" t="s">
        <v>11914</v>
      </c>
      <c r="D1000" s="3" t="s">
        <v>15954</v>
      </c>
      <c r="E1000" s="12" t="s">
        <v>19469</v>
      </c>
      <c r="F1000" s="6" t="str">
        <f t="shared" si="48"/>
        <v>module=ghealth</v>
      </c>
      <c r="G1000" s="6" t="str">
        <f t="shared" si="49"/>
        <v>module=shealth</v>
      </c>
    </row>
    <row r="1001" spans="1:7" ht="30" customHeight="1">
      <c r="A1001" s="3" t="s">
        <v>4912</v>
      </c>
      <c r="B1001" s="3" t="s">
        <v>2</v>
      </c>
      <c r="C1001" s="3" t="s">
        <v>11915</v>
      </c>
      <c r="D1001" s="3" t="s">
        <v>15955</v>
      </c>
      <c r="E1001" s="12" t="s">
        <v>19470</v>
      </c>
      <c r="F1001" s="6" t="str">
        <f t="shared" si="48"/>
        <v>module=ghealth</v>
      </c>
      <c r="G1001" s="6" t="str">
        <f t="shared" si="49"/>
        <v>module=shealth</v>
      </c>
    </row>
    <row r="1002" spans="1:7" ht="30" customHeight="1">
      <c r="A1002" s="3" t="s">
        <v>4912</v>
      </c>
      <c r="B1002" s="3" t="s">
        <v>2</v>
      </c>
      <c r="C1002" s="3" t="s">
        <v>11916</v>
      </c>
      <c r="D1002" s="3" t="s">
        <v>15956</v>
      </c>
      <c r="E1002" s="12" t="s">
        <v>19471</v>
      </c>
      <c r="F1002" s="6" t="str">
        <f t="shared" si="48"/>
        <v>module=ghealth</v>
      </c>
      <c r="G1002" s="6" t="str">
        <f t="shared" si="49"/>
        <v>module=shealth</v>
      </c>
    </row>
    <row r="1003" spans="1:7" ht="30" customHeight="1">
      <c r="A1003" s="3" t="s">
        <v>4912</v>
      </c>
      <c r="B1003" s="3" t="s">
        <v>2</v>
      </c>
      <c r="C1003" s="3" t="s">
        <v>11917</v>
      </c>
      <c r="D1003" s="3" t="s">
        <v>15957</v>
      </c>
      <c r="E1003" s="12" t="s">
        <v>19472</v>
      </c>
      <c r="F1003" s="6" t="str">
        <f t="shared" si="48"/>
        <v>module=ghealth</v>
      </c>
      <c r="G1003" s="6" t="str">
        <f t="shared" si="49"/>
        <v>module=shealth</v>
      </c>
    </row>
    <row r="1004" spans="1:7" ht="30" customHeight="1">
      <c r="A1004" s="3" t="s">
        <v>4912</v>
      </c>
      <c r="B1004" s="3" t="s">
        <v>2</v>
      </c>
      <c r="C1004" s="3" t="s">
        <v>11918</v>
      </c>
      <c r="D1004" s="3" t="s">
        <v>15958</v>
      </c>
      <c r="E1004" s="12" t="s">
        <v>19473</v>
      </c>
      <c r="F1004" s="6" t="str">
        <f t="shared" si="48"/>
        <v>module=ghealth</v>
      </c>
      <c r="G1004" s="6" t="str">
        <f t="shared" si="49"/>
        <v>module=shealth</v>
      </c>
    </row>
    <row r="1005" spans="1:7" ht="30" customHeight="1">
      <c r="A1005" s="3" t="s">
        <v>4912</v>
      </c>
      <c r="B1005" s="3" t="s">
        <v>2</v>
      </c>
      <c r="C1005" s="3" t="s">
        <v>11919</v>
      </c>
      <c r="D1005" s="3" t="s">
        <v>15959</v>
      </c>
      <c r="E1005" s="12" t="s">
        <v>19474</v>
      </c>
      <c r="F1005" s="6" t="str">
        <f t="shared" si="48"/>
        <v>module=ghealth</v>
      </c>
      <c r="G1005" s="6" t="str">
        <f t="shared" si="49"/>
        <v>module=shealth</v>
      </c>
    </row>
    <row r="1006" spans="1:7" ht="30" customHeight="1">
      <c r="A1006" s="3" t="s">
        <v>4912</v>
      </c>
      <c r="B1006" s="3" t="s">
        <v>2</v>
      </c>
      <c r="C1006" s="3" t="s">
        <v>11920</v>
      </c>
      <c r="D1006" s="3" t="s">
        <v>15960</v>
      </c>
      <c r="E1006" s="12" t="s">
        <v>19475</v>
      </c>
      <c r="F1006" s="6" t="str">
        <f t="shared" si="48"/>
        <v>module=ghealth</v>
      </c>
      <c r="G1006" s="6" t="str">
        <f t="shared" si="49"/>
        <v>module=shealth</v>
      </c>
    </row>
    <row r="1007" spans="1:7" ht="30" customHeight="1">
      <c r="A1007" s="3" t="s">
        <v>4912</v>
      </c>
      <c r="B1007" s="3" t="s">
        <v>2</v>
      </c>
      <c r="C1007" s="3" t="s">
        <v>11921</v>
      </c>
      <c r="D1007" s="3" t="s">
        <v>15961</v>
      </c>
      <c r="E1007" s="12" t="s">
        <v>19476</v>
      </c>
      <c r="F1007" s="6" t="str">
        <f t="shared" si="48"/>
        <v>module=ghealth</v>
      </c>
      <c r="G1007" s="6" t="str">
        <f t="shared" si="49"/>
        <v>module=shealth</v>
      </c>
    </row>
    <row r="1008" spans="1:7" ht="30" customHeight="1">
      <c r="A1008" s="3" t="s">
        <v>4912</v>
      </c>
      <c r="B1008" s="3" t="s">
        <v>2</v>
      </c>
      <c r="C1008" s="3" t="s">
        <v>11922</v>
      </c>
      <c r="D1008" s="3" t="s">
        <v>15962</v>
      </c>
      <c r="E1008" s="12" t="s">
        <v>19477</v>
      </c>
      <c r="F1008" s="6" t="str">
        <f t="shared" si="48"/>
        <v>module=ghealth</v>
      </c>
      <c r="G1008" s="6" t="str">
        <f t="shared" si="49"/>
        <v>module=shealth</v>
      </c>
    </row>
    <row r="1009" spans="1:7" ht="30" customHeight="1">
      <c r="A1009" s="3" t="s">
        <v>4912</v>
      </c>
      <c r="B1009" s="3" t="s">
        <v>2</v>
      </c>
      <c r="C1009" s="3" t="s">
        <v>11923</v>
      </c>
      <c r="D1009" s="3" t="s">
        <v>15963</v>
      </c>
      <c r="E1009" s="12" t="s">
        <v>19478</v>
      </c>
      <c r="F1009" s="6" t="str">
        <f t="shared" si="48"/>
        <v>module=ghealth</v>
      </c>
      <c r="G1009" s="6" t="str">
        <f t="shared" si="49"/>
        <v>module=shealth</v>
      </c>
    </row>
    <row r="1010" spans="1:7" ht="30" customHeight="1">
      <c r="A1010" s="3" t="s">
        <v>4912</v>
      </c>
      <c r="B1010" s="3" t="s">
        <v>2</v>
      </c>
      <c r="C1010" s="3" t="s">
        <v>11924</v>
      </c>
      <c r="D1010" s="3" t="s">
        <v>15964</v>
      </c>
      <c r="E1010" s="12" t="s">
        <v>19479</v>
      </c>
      <c r="F1010" s="6" t="str">
        <f t="shared" si="48"/>
        <v>module=ghealth</v>
      </c>
      <c r="G1010" s="6" t="str">
        <f t="shared" si="49"/>
        <v>module=shealth</v>
      </c>
    </row>
    <row r="1011" spans="1:7" ht="30" customHeight="1">
      <c r="A1011" s="3" t="s">
        <v>4912</v>
      </c>
      <c r="B1011" s="3" t="s">
        <v>2</v>
      </c>
      <c r="C1011" s="3" t="s">
        <v>11925</v>
      </c>
      <c r="D1011" s="3" t="s">
        <v>15965</v>
      </c>
      <c r="E1011" s="12" t="s">
        <v>19480</v>
      </c>
      <c r="F1011" s="6" t="str">
        <f t="shared" si="48"/>
        <v>module=ghealth</v>
      </c>
      <c r="G1011" s="6" t="str">
        <f t="shared" si="49"/>
        <v>module=shealth</v>
      </c>
    </row>
    <row r="1012" spans="1:7" ht="30" customHeight="1">
      <c r="A1012" s="3" t="s">
        <v>4912</v>
      </c>
      <c r="B1012" s="3" t="s">
        <v>2</v>
      </c>
      <c r="C1012" s="3" t="s">
        <v>11926</v>
      </c>
      <c r="D1012" s="3" t="s">
        <v>15966</v>
      </c>
      <c r="E1012" s="12" t="s">
        <v>19481</v>
      </c>
      <c r="F1012" s="6" t="str">
        <f t="shared" si="48"/>
        <v>module=ghealth</v>
      </c>
      <c r="G1012" s="6" t="str">
        <f t="shared" si="49"/>
        <v>module=shealth</v>
      </c>
    </row>
    <row r="1013" spans="1:7" ht="30" customHeight="1">
      <c r="A1013" s="3" t="s">
        <v>4912</v>
      </c>
      <c r="B1013" s="3" t="s">
        <v>2</v>
      </c>
      <c r="C1013" s="3" t="s">
        <v>11927</v>
      </c>
      <c r="D1013" s="3" t="s">
        <v>15967</v>
      </c>
      <c r="E1013" s="12" t="s">
        <v>19482</v>
      </c>
      <c r="F1013" s="6" t="str">
        <f t="shared" si="48"/>
        <v>module=ghealth</v>
      </c>
      <c r="G1013" s="6" t="str">
        <f t="shared" si="49"/>
        <v>module=shealth</v>
      </c>
    </row>
    <row r="1014" spans="1:7" ht="30" customHeight="1">
      <c r="A1014" s="3" t="s">
        <v>4912</v>
      </c>
      <c r="B1014" s="3" t="s">
        <v>2</v>
      </c>
      <c r="C1014" s="3" t="s">
        <v>11928</v>
      </c>
      <c r="D1014" s="3" t="s">
        <v>15968</v>
      </c>
      <c r="E1014" s="12" t="s">
        <v>19483</v>
      </c>
      <c r="F1014" s="6" t="str">
        <f t="shared" si="48"/>
        <v>module=ghealth</v>
      </c>
      <c r="G1014" s="6" t="str">
        <f t="shared" si="49"/>
        <v>module=shealth</v>
      </c>
    </row>
    <row r="1015" spans="1:7" ht="30" customHeight="1">
      <c r="A1015" s="3" t="s">
        <v>4912</v>
      </c>
      <c r="B1015" s="3" t="s">
        <v>2</v>
      </c>
      <c r="C1015" s="3" t="s">
        <v>11929</v>
      </c>
      <c r="D1015" s="3" t="s">
        <v>15969</v>
      </c>
      <c r="E1015" s="12" t="s">
        <v>19484</v>
      </c>
      <c r="F1015" s="6" t="str">
        <f t="shared" si="48"/>
        <v>module=ghealth</v>
      </c>
      <c r="G1015" s="6" t="str">
        <f t="shared" si="49"/>
        <v>module=shealth</v>
      </c>
    </row>
    <row r="1016" spans="1:7" ht="30" customHeight="1">
      <c r="A1016" s="3" t="s">
        <v>4912</v>
      </c>
      <c r="B1016" s="3" t="s">
        <v>2</v>
      </c>
      <c r="C1016" s="3" t="s">
        <v>11930</v>
      </c>
      <c r="D1016" s="3" t="s">
        <v>15970</v>
      </c>
      <c r="E1016" s="12" t="s">
        <v>19485</v>
      </c>
      <c r="F1016" s="6" t="str">
        <f t="shared" si="48"/>
        <v>module=ghealth</v>
      </c>
      <c r="G1016" s="6" t="str">
        <f t="shared" si="49"/>
        <v>module=shealth</v>
      </c>
    </row>
    <row r="1017" spans="1:7" ht="30" customHeight="1">
      <c r="A1017" s="3" t="s">
        <v>4912</v>
      </c>
      <c r="B1017" s="3" t="s">
        <v>2</v>
      </c>
      <c r="C1017" s="3" t="s">
        <v>11931</v>
      </c>
      <c r="D1017" s="3" t="s">
        <v>15971</v>
      </c>
      <c r="E1017" s="12" t="s">
        <v>19486</v>
      </c>
      <c r="F1017" s="6" t="str">
        <f t="shared" si="48"/>
        <v>module=ghealth</v>
      </c>
      <c r="G1017" s="6" t="str">
        <f t="shared" si="49"/>
        <v>module=shealth</v>
      </c>
    </row>
    <row r="1018" spans="1:7" ht="30" customHeight="1">
      <c r="A1018" s="3" t="s">
        <v>4912</v>
      </c>
      <c r="B1018" s="3" t="s">
        <v>2</v>
      </c>
      <c r="C1018" s="3" t="s">
        <v>11932</v>
      </c>
      <c r="D1018" s="3" t="s">
        <v>15972</v>
      </c>
      <c r="E1018" s="12" t="s">
        <v>19487</v>
      </c>
      <c r="F1018" s="6" t="str">
        <f t="shared" si="48"/>
        <v>module=ghealth</v>
      </c>
      <c r="G1018" s="6" t="str">
        <f t="shared" si="49"/>
        <v>module=shealth</v>
      </c>
    </row>
    <row r="1019" spans="1:7" ht="30" customHeight="1">
      <c r="A1019" s="3" t="s">
        <v>4912</v>
      </c>
      <c r="B1019" s="3" t="s">
        <v>2</v>
      </c>
      <c r="C1019" s="3" t="s">
        <v>11933</v>
      </c>
      <c r="D1019" s="3" t="s">
        <v>15973</v>
      </c>
      <c r="E1019" s="12" t="s">
        <v>19488</v>
      </c>
      <c r="F1019" s="6" t="str">
        <f t="shared" ref="F1019:F1050" si="50">HYPERLINK("http://www.ssc.wisc.edu/wlsresearch/documentation/waves/?wave=grad2k&amp;module=ghealth","module=ghealth")</f>
        <v>module=ghealth</v>
      </c>
      <c r="G1019" s="6" t="str">
        <f t="shared" ref="G1019:G1050" si="51">HYPERLINK("http://www.ssc.wisc.edu/wlsresearch/documentation/waves/?wave=sib2k&amp;module=shealth","module=shealth")</f>
        <v>module=shealth</v>
      </c>
    </row>
    <row r="1020" spans="1:7" ht="30" customHeight="1">
      <c r="A1020" s="3" t="s">
        <v>4912</v>
      </c>
      <c r="B1020" s="3" t="s">
        <v>2</v>
      </c>
      <c r="C1020" s="3" t="s">
        <v>11934</v>
      </c>
      <c r="D1020" s="3" t="s">
        <v>15974</v>
      </c>
      <c r="E1020" s="12" t="s">
        <v>19489</v>
      </c>
      <c r="F1020" s="6" t="str">
        <f t="shared" si="50"/>
        <v>module=ghealth</v>
      </c>
      <c r="G1020" s="6" t="str">
        <f t="shared" si="51"/>
        <v>module=shealth</v>
      </c>
    </row>
    <row r="1021" spans="1:7" ht="30" customHeight="1">
      <c r="A1021" s="3" t="s">
        <v>4912</v>
      </c>
      <c r="B1021" s="3" t="s">
        <v>2</v>
      </c>
      <c r="C1021" s="3" t="s">
        <v>11935</v>
      </c>
      <c r="D1021" s="3" t="s">
        <v>15975</v>
      </c>
      <c r="E1021" s="12" t="s">
        <v>19490</v>
      </c>
      <c r="F1021" s="6" t="str">
        <f t="shared" si="50"/>
        <v>module=ghealth</v>
      </c>
      <c r="G1021" s="6" t="str">
        <f t="shared" si="51"/>
        <v>module=shealth</v>
      </c>
    </row>
    <row r="1022" spans="1:7" ht="30" customHeight="1">
      <c r="A1022" s="3" t="s">
        <v>4912</v>
      </c>
      <c r="B1022" s="3" t="s">
        <v>2</v>
      </c>
      <c r="C1022" s="3" t="s">
        <v>11936</v>
      </c>
      <c r="D1022" s="3" t="s">
        <v>15976</v>
      </c>
      <c r="E1022" s="12" t="s">
        <v>19491</v>
      </c>
      <c r="F1022" s="6" t="str">
        <f t="shared" si="50"/>
        <v>module=ghealth</v>
      </c>
      <c r="G1022" s="6" t="str">
        <f t="shared" si="51"/>
        <v>module=shealth</v>
      </c>
    </row>
    <row r="1023" spans="1:7" ht="30" customHeight="1">
      <c r="A1023" s="3" t="s">
        <v>4912</v>
      </c>
      <c r="B1023" s="3" t="s">
        <v>2</v>
      </c>
      <c r="C1023" s="3" t="s">
        <v>11937</v>
      </c>
      <c r="D1023" s="3" t="s">
        <v>15977</v>
      </c>
      <c r="E1023" s="12" t="s">
        <v>19492</v>
      </c>
      <c r="F1023" s="6" t="str">
        <f t="shared" si="50"/>
        <v>module=ghealth</v>
      </c>
      <c r="G1023" s="6" t="str">
        <f t="shared" si="51"/>
        <v>module=shealth</v>
      </c>
    </row>
    <row r="1024" spans="1:7" ht="30" customHeight="1">
      <c r="A1024" s="3" t="s">
        <v>4912</v>
      </c>
      <c r="B1024" s="3" t="s">
        <v>2</v>
      </c>
      <c r="C1024" s="3" t="s">
        <v>11938</v>
      </c>
      <c r="D1024" s="3" t="s">
        <v>15978</v>
      </c>
      <c r="E1024" s="12" t="s">
        <v>19493</v>
      </c>
      <c r="F1024" s="6" t="str">
        <f t="shared" si="50"/>
        <v>module=ghealth</v>
      </c>
      <c r="G1024" s="6" t="str">
        <f t="shared" si="51"/>
        <v>module=shealth</v>
      </c>
    </row>
    <row r="1025" spans="1:7" ht="30" customHeight="1">
      <c r="A1025" s="3" t="s">
        <v>4912</v>
      </c>
      <c r="B1025" s="3" t="s">
        <v>2</v>
      </c>
      <c r="C1025" s="3" t="s">
        <v>11939</v>
      </c>
      <c r="D1025" s="3" t="s">
        <v>15979</v>
      </c>
      <c r="E1025" s="12" t="s">
        <v>19494</v>
      </c>
      <c r="F1025" s="6" t="str">
        <f t="shared" si="50"/>
        <v>module=ghealth</v>
      </c>
      <c r="G1025" s="6" t="str">
        <f t="shared" si="51"/>
        <v>module=shealth</v>
      </c>
    </row>
    <row r="1026" spans="1:7" ht="30" customHeight="1">
      <c r="A1026" s="3" t="s">
        <v>4912</v>
      </c>
      <c r="B1026" s="3" t="s">
        <v>2</v>
      </c>
      <c r="C1026" s="3" t="s">
        <v>11940</v>
      </c>
      <c r="D1026" s="3" t="s">
        <v>15980</v>
      </c>
      <c r="E1026" s="12" t="s">
        <v>19495</v>
      </c>
      <c r="F1026" s="6" t="str">
        <f t="shared" si="50"/>
        <v>module=ghealth</v>
      </c>
      <c r="G1026" s="6" t="str">
        <f t="shared" si="51"/>
        <v>module=shealth</v>
      </c>
    </row>
    <row r="1027" spans="1:7" ht="30" customHeight="1">
      <c r="A1027" s="3" t="s">
        <v>4912</v>
      </c>
      <c r="B1027" s="3" t="s">
        <v>2</v>
      </c>
      <c r="C1027" s="3" t="s">
        <v>11941</v>
      </c>
      <c r="D1027" s="3" t="s">
        <v>15981</v>
      </c>
      <c r="E1027" s="12" t="s">
        <v>19496</v>
      </c>
      <c r="F1027" s="6" t="str">
        <f t="shared" si="50"/>
        <v>module=ghealth</v>
      </c>
      <c r="G1027" s="6" t="str">
        <f t="shared" si="51"/>
        <v>module=shealth</v>
      </c>
    </row>
    <row r="1028" spans="1:7" ht="30" customHeight="1">
      <c r="A1028" s="3" t="s">
        <v>4912</v>
      </c>
      <c r="B1028" s="3" t="s">
        <v>2</v>
      </c>
      <c r="C1028" s="3" t="s">
        <v>11942</v>
      </c>
      <c r="D1028" s="3" t="s">
        <v>15982</v>
      </c>
      <c r="E1028" s="12" t="s">
        <v>19497</v>
      </c>
      <c r="F1028" s="6" t="str">
        <f t="shared" si="50"/>
        <v>module=ghealth</v>
      </c>
      <c r="G1028" s="6" t="str">
        <f t="shared" si="51"/>
        <v>module=shealth</v>
      </c>
    </row>
    <row r="1029" spans="1:7" ht="30" customHeight="1">
      <c r="A1029" s="3" t="s">
        <v>4912</v>
      </c>
      <c r="B1029" s="3" t="s">
        <v>2</v>
      </c>
      <c r="C1029" s="3" t="s">
        <v>11943</v>
      </c>
      <c r="D1029" s="3" t="s">
        <v>15983</v>
      </c>
      <c r="E1029" s="12" t="s">
        <v>19498</v>
      </c>
      <c r="F1029" s="6" t="str">
        <f t="shared" si="50"/>
        <v>module=ghealth</v>
      </c>
      <c r="G1029" s="6" t="str">
        <f t="shared" si="51"/>
        <v>module=shealth</v>
      </c>
    </row>
    <row r="1030" spans="1:7" ht="30" customHeight="1">
      <c r="A1030" s="3" t="s">
        <v>4912</v>
      </c>
      <c r="B1030" s="3" t="s">
        <v>2</v>
      </c>
      <c r="C1030" s="3" t="s">
        <v>11944</v>
      </c>
      <c r="D1030" s="3" t="s">
        <v>15984</v>
      </c>
      <c r="E1030" s="12" t="s">
        <v>19499</v>
      </c>
      <c r="F1030" s="6" t="str">
        <f t="shared" si="50"/>
        <v>module=ghealth</v>
      </c>
      <c r="G1030" s="6" t="str">
        <f t="shared" si="51"/>
        <v>module=shealth</v>
      </c>
    </row>
    <row r="1031" spans="1:7" ht="30" customHeight="1">
      <c r="A1031" s="3" t="s">
        <v>4912</v>
      </c>
      <c r="B1031" s="3" t="s">
        <v>2</v>
      </c>
      <c r="C1031" s="3" t="s">
        <v>11945</v>
      </c>
      <c r="D1031" s="3" t="s">
        <v>15985</v>
      </c>
      <c r="E1031" s="12" t="s">
        <v>19500</v>
      </c>
      <c r="F1031" s="6" t="str">
        <f t="shared" si="50"/>
        <v>module=ghealth</v>
      </c>
      <c r="G1031" s="6" t="str">
        <f t="shared" si="51"/>
        <v>module=shealth</v>
      </c>
    </row>
    <row r="1032" spans="1:7" ht="30" customHeight="1">
      <c r="A1032" s="3" t="s">
        <v>4912</v>
      </c>
      <c r="B1032" s="3" t="s">
        <v>2</v>
      </c>
      <c r="C1032" s="3" t="s">
        <v>11946</v>
      </c>
      <c r="D1032" s="3" t="s">
        <v>15986</v>
      </c>
      <c r="E1032" s="12" t="s">
        <v>19501</v>
      </c>
      <c r="F1032" s="6" t="str">
        <f t="shared" si="50"/>
        <v>module=ghealth</v>
      </c>
      <c r="G1032" s="6" t="str">
        <f t="shared" si="51"/>
        <v>module=shealth</v>
      </c>
    </row>
    <row r="1033" spans="1:7" ht="30" customHeight="1">
      <c r="A1033" s="3" t="s">
        <v>4912</v>
      </c>
      <c r="B1033" s="3" t="s">
        <v>2</v>
      </c>
      <c r="C1033" s="3" t="s">
        <v>11947</v>
      </c>
      <c r="D1033" s="3" t="s">
        <v>15987</v>
      </c>
      <c r="E1033" s="12" t="s">
        <v>19502</v>
      </c>
      <c r="F1033" s="6" t="str">
        <f t="shared" si="50"/>
        <v>module=ghealth</v>
      </c>
      <c r="G1033" s="6" t="str">
        <f t="shared" si="51"/>
        <v>module=shealth</v>
      </c>
    </row>
    <row r="1034" spans="1:7" ht="30" customHeight="1">
      <c r="A1034" s="3" t="s">
        <v>4912</v>
      </c>
      <c r="B1034" s="3" t="s">
        <v>2</v>
      </c>
      <c r="C1034" s="3" t="s">
        <v>11948</v>
      </c>
      <c r="D1034" s="3" t="s">
        <v>15988</v>
      </c>
      <c r="E1034" s="12" t="s">
        <v>19503</v>
      </c>
      <c r="F1034" s="6" t="str">
        <f t="shared" si="50"/>
        <v>module=ghealth</v>
      </c>
      <c r="G1034" s="6" t="str">
        <f t="shared" si="51"/>
        <v>module=shealth</v>
      </c>
    </row>
    <row r="1035" spans="1:7" ht="30" customHeight="1">
      <c r="A1035" s="3" t="s">
        <v>4912</v>
      </c>
      <c r="B1035" s="3" t="s">
        <v>2</v>
      </c>
      <c r="C1035" s="3" t="s">
        <v>11949</v>
      </c>
      <c r="D1035" s="3" t="s">
        <v>15989</v>
      </c>
      <c r="E1035" s="12" t="s">
        <v>19504</v>
      </c>
      <c r="F1035" s="6" t="str">
        <f t="shared" si="50"/>
        <v>module=ghealth</v>
      </c>
      <c r="G1035" s="6" t="str">
        <f t="shared" si="51"/>
        <v>module=shealth</v>
      </c>
    </row>
    <row r="1036" spans="1:7" ht="30" customHeight="1">
      <c r="A1036" s="3" t="s">
        <v>4912</v>
      </c>
      <c r="B1036" s="3" t="s">
        <v>2</v>
      </c>
      <c r="C1036" s="3" t="s">
        <v>11950</v>
      </c>
      <c r="D1036" s="3" t="s">
        <v>15990</v>
      </c>
      <c r="E1036" s="12" t="s">
        <v>19505</v>
      </c>
      <c r="F1036" s="6" t="str">
        <f t="shared" si="50"/>
        <v>module=ghealth</v>
      </c>
      <c r="G1036" s="6" t="str">
        <f t="shared" si="51"/>
        <v>module=shealth</v>
      </c>
    </row>
    <row r="1037" spans="1:7" ht="30" customHeight="1">
      <c r="A1037" s="3" t="s">
        <v>4912</v>
      </c>
      <c r="B1037" s="3" t="s">
        <v>2</v>
      </c>
      <c r="C1037" s="3" t="s">
        <v>11951</v>
      </c>
      <c r="D1037" s="3" t="s">
        <v>15991</v>
      </c>
      <c r="E1037" s="12" t="s">
        <v>19506</v>
      </c>
      <c r="F1037" s="6" t="str">
        <f t="shared" si="50"/>
        <v>module=ghealth</v>
      </c>
      <c r="G1037" s="6" t="str">
        <f t="shared" si="51"/>
        <v>module=shealth</v>
      </c>
    </row>
    <row r="1038" spans="1:7" ht="30" customHeight="1">
      <c r="A1038" s="3" t="s">
        <v>4912</v>
      </c>
      <c r="B1038" s="3" t="s">
        <v>2</v>
      </c>
      <c r="C1038" s="3" t="s">
        <v>11952</v>
      </c>
      <c r="D1038" s="3" t="s">
        <v>15992</v>
      </c>
      <c r="E1038" s="12" t="s">
        <v>19507</v>
      </c>
      <c r="F1038" s="6" t="str">
        <f t="shared" si="50"/>
        <v>module=ghealth</v>
      </c>
      <c r="G1038" s="6" t="str">
        <f t="shared" si="51"/>
        <v>module=shealth</v>
      </c>
    </row>
    <row r="1039" spans="1:7" ht="30" customHeight="1">
      <c r="A1039" s="3" t="s">
        <v>4912</v>
      </c>
      <c r="B1039" s="3" t="s">
        <v>2</v>
      </c>
      <c r="C1039" s="3" t="s">
        <v>11953</v>
      </c>
      <c r="D1039" s="3" t="s">
        <v>15993</v>
      </c>
      <c r="E1039" s="12" t="s">
        <v>19508</v>
      </c>
      <c r="F1039" s="6" t="str">
        <f t="shared" si="50"/>
        <v>module=ghealth</v>
      </c>
      <c r="G1039" s="6" t="str">
        <f t="shared" si="51"/>
        <v>module=shealth</v>
      </c>
    </row>
    <row r="1040" spans="1:7" ht="30" customHeight="1">
      <c r="A1040" s="3" t="s">
        <v>4912</v>
      </c>
      <c r="B1040" s="3" t="s">
        <v>2</v>
      </c>
      <c r="C1040" s="3" t="s">
        <v>11954</v>
      </c>
      <c r="D1040" s="3" t="s">
        <v>15994</v>
      </c>
      <c r="E1040" s="12" t="s">
        <v>19509</v>
      </c>
      <c r="F1040" s="6" t="str">
        <f t="shared" si="50"/>
        <v>module=ghealth</v>
      </c>
      <c r="G1040" s="6" t="str">
        <f t="shared" si="51"/>
        <v>module=shealth</v>
      </c>
    </row>
    <row r="1041" spans="1:7" ht="30" customHeight="1">
      <c r="A1041" s="3" t="s">
        <v>4912</v>
      </c>
      <c r="B1041" s="3" t="s">
        <v>2</v>
      </c>
      <c r="C1041" s="3" t="s">
        <v>11955</v>
      </c>
      <c r="D1041" s="3" t="s">
        <v>15995</v>
      </c>
      <c r="E1041" s="12" t="s">
        <v>19510</v>
      </c>
      <c r="F1041" s="6" t="str">
        <f t="shared" si="50"/>
        <v>module=ghealth</v>
      </c>
      <c r="G1041" s="6" t="str">
        <f t="shared" si="51"/>
        <v>module=shealth</v>
      </c>
    </row>
    <row r="1042" spans="1:7" ht="30" customHeight="1">
      <c r="A1042" s="3" t="s">
        <v>4912</v>
      </c>
      <c r="B1042" s="3" t="s">
        <v>2</v>
      </c>
      <c r="C1042" s="3" t="s">
        <v>11956</v>
      </c>
      <c r="D1042" s="3" t="s">
        <v>15996</v>
      </c>
      <c r="E1042" s="12" t="s">
        <v>19511</v>
      </c>
      <c r="F1042" s="6" t="str">
        <f t="shared" si="50"/>
        <v>module=ghealth</v>
      </c>
      <c r="G1042" s="6" t="str">
        <f t="shared" si="51"/>
        <v>module=shealth</v>
      </c>
    </row>
    <row r="1043" spans="1:7" ht="30" customHeight="1">
      <c r="A1043" s="3" t="s">
        <v>4912</v>
      </c>
      <c r="B1043" s="3" t="s">
        <v>2</v>
      </c>
      <c r="C1043" s="3" t="s">
        <v>11957</v>
      </c>
      <c r="D1043" s="3" t="s">
        <v>15997</v>
      </c>
      <c r="E1043" s="12" t="s">
        <v>19512</v>
      </c>
      <c r="F1043" s="6" t="str">
        <f t="shared" si="50"/>
        <v>module=ghealth</v>
      </c>
      <c r="G1043" s="6" t="str">
        <f t="shared" si="51"/>
        <v>module=shealth</v>
      </c>
    </row>
    <row r="1044" spans="1:7" ht="30" customHeight="1">
      <c r="A1044" s="3" t="s">
        <v>4912</v>
      </c>
      <c r="B1044" s="3" t="s">
        <v>2</v>
      </c>
      <c r="C1044" s="3" t="s">
        <v>11958</v>
      </c>
      <c r="D1044" s="3" t="s">
        <v>15998</v>
      </c>
      <c r="E1044" s="12" t="s">
        <v>19513</v>
      </c>
      <c r="F1044" s="6" t="str">
        <f t="shared" si="50"/>
        <v>module=ghealth</v>
      </c>
      <c r="G1044" s="6" t="str">
        <f t="shared" si="51"/>
        <v>module=shealth</v>
      </c>
    </row>
    <row r="1045" spans="1:7" ht="30" customHeight="1">
      <c r="A1045" s="3" t="s">
        <v>4912</v>
      </c>
      <c r="B1045" s="3" t="s">
        <v>2</v>
      </c>
      <c r="C1045" s="3" t="s">
        <v>11959</v>
      </c>
      <c r="D1045" s="3" t="s">
        <v>15999</v>
      </c>
      <c r="E1045" s="12" t="s">
        <v>19514</v>
      </c>
      <c r="F1045" s="6" t="str">
        <f t="shared" si="50"/>
        <v>module=ghealth</v>
      </c>
      <c r="G1045" s="6" t="str">
        <f t="shared" si="51"/>
        <v>module=shealth</v>
      </c>
    </row>
    <row r="1046" spans="1:7" ht="30" customHeight="1">
      <c r="A1046" s="3" t="s">
        <v>4912</v>
      </c>
      <c r="B1046" s="3" t="s">
        <v>2</v>
      </c>
      <c r="C1046" s="3" t="s">
        <v>11960</v>
      </c>
      <c r="D1046" s="3" t="s">
        <v>16000</v>
      </c>
      <c r="E1046" s="12" t="s">
        <v>19515</v>
      </c>
      <c r="F1046" s="6" t="str">
        <f t="shared" si="50"/>
        <v>module=ghealth</v>
      </c>
      <c r="G1046" s="6" t="str">
        <f t="shared" si="51"/>
        <v>module=shealth</v>
      </c>
    </row>
    <row r="1047" spans="1:7" ht="30" customHeight="1">
      <c r="A1047" s="3" t="s">
        <v>4912</v>
      </c>
      <c r="B1047" s="3" t="s">
        <v>2</v>
      </c>
      <c r="C1047" s="3" t="s">
        <v>11961</v>
      </c>
      <c r="D1047" s="3" t="s">
        <v>16001</v>
      </c>
      <c r="E1047" s="12" t="s">
        <v>19516</v>
      </c>
      <c r="F1047" s="6" t="str">
        <f t="shared" si="50"/>
        <v>module=ghealth</v>
      </c>
      <c r="G1047" s="6" t="str">
        <f t="shared" si="51"/>
        <v>module=shealth</v>
      </c>
    </row>
    <row r="1048" spans="1:7" ht="30" customHeight="1">
      <c r="A1048" s="3" t="s">
        <v>4912</v>
      </c>
      <c r="B1048" s="3" t="s">
        <v>2</v>
      </c>
      <c r="C1048" s="3" t="s">
        <v>11962</v>
      </c>
      <c r="D1048" s="3" t="s">
        <v>16002</v>
      </c>
      <c r="E1048" s="12" t="s">
        <v>19517</v>
      </c>
      <c r="F1048" s="6" t="str">
        <f t="shared" si="50"/>
        <v>module=ghealth</v>
      </c>
      <c r="G1048" s="6" t="str">
        <f t="shared" si="51"/>
        <v>module=shealth</v>
      </c>
    </row>
    <row r="1049" spans="1:7" ht="30" customHeight="1">
      <c r="A1049" s="3" t="s">
        <v>4912</v>
      </c>
      <c r="B1049" s="3" t="s">
        <v>2</v>
      </c>
      <c r="C1049" s="3" t="s">
        <v>11963</v>
      </c>
      <c r="D1049" s="3" t="s">
        <v>16003</v>
      </c>
      <c r="E1049" s="12" t="s">
        <v>19518</v>
      </c>
      <c r="F1049" s="6" t="str">
        <f t="shared" si="50"/>
        <v>module=ghealth</v>
      </c>
      <c r="G1049" s="6" t="str">
        <f t="shared" si="51"/>
        <v>module=shealth</v>
      </c>
    </row>
    <row r="1050" spans="1:7" ht="30" customHeight="1">
      <c r="A1050" s="3" t="s">
        <v>4912</v>
      </c>
      <c r="B1050" s="3" t="s">
        <v>2</v>
      </c>
      <c r="C1050" s="3" t="s">
        <v>11964</v>
      </c>
      <c r="D1050" s="3" t="s">
        <v>16004</v>
      </c>
      <c r="E1050" s="12" t="s">
        <v>19519</v>
      </c>
      <c r="F1050" s="6" t="str">
        <f t="shared" si="50"/>
        <v>module=ghealth</v>
      </c>
      <c r="G1050" s="6" t="str">
        <f t="shared" si="51"/>
        <v>module=shealth</v>
      </c>
    </row>
    <row r="1051" spans="1:7" ht="30" customHeight="1">
      <c r="A1051" s="3" t="s">
        <v>4912</v>
      </c>
      <c r="B1051" s="3" t="s">
        <v>2</v>
      </c>
      <c r="C1051" s="3" t="s">
        <v>11965</v>
      </c>
      <c r="D1051" s="3" t="s">
        <v>16005</v>
      </c>
      <c r="E1051" s="12" t="s">
        <v>19520</v>
      </c>
      <c r="F1051" s="6" t="str">
        <f t="shared" ref="F1051:F1082" si="52">HYPERLINK("http://www.ssc.wisc.edu/wlsresearch/documentation/waves/?wave=grad2k&amp;module=ghealth","module=ghealth")</f>
        <v>module=ghealth</v>
      </c>
      <c r="G1051" s="6" t="str">
        <f t="shared" ref="G1051:G1082" si="53">HYPERLINK("http://www.ssc.wisc.edu/wlsresearch/documentation/waves/?wave=sib2k&amp;module=shealth","module=shealth")</f>
        <v>module=shealth</v>
      </c>
    </row>
    <row r="1052" spans="1:7" ht="30" customHeight="1">
      <c r="A1052" s="3" t="s">
        <v>4912</v>
      </c>
      <c r="B1052" s="3" t="s">
        <v>2</v>
      </c>
      <c r="C1052" s="3" t="s">
        <v>11966</v>
      </c>
      <c r="D1052" s="3" t="s">
        <v>16006</v>
      </c>
      <c r="E1052" s="12" t="s">
        <v>19521</v>
      </c>
      <c r="F1052" s="6" t="str">
        <f t="shared" si="52"/>
        <v>module=ghealth</v>
      </c>
      <c r="G1052" s="6" t="str">
        <f t="shared" si="53"/>
        <v>module=shealth</v>
      </c>
    </row>
    <row r="1053" spans="1:7" ht="30" customHeight="1">
      <c r="A1053" s="3" t="s">
        <v>4912</v>
      </c>
      <c r="B1053" s="3" t="s">
        <v>2</v>
      </c>
      <c r="C1053" s="3" t="s">
        <v>11967</v>
      </c>
      <c r="D1053" s="3" t="s">
        <v>16007</v>
      </c>
      <c r="E1053" s="12" t="s">
        <v>19522</v>
      </c>
      <c r="F1053" s="6" t="str">
        <f t="shared" si="52"/>
        <v>module=ghealth</v>
      </c>
      <c r="G1053" s="6" t="str">
        <f t="shared" si="53"/>
        <v>module=shealth</v>
      </c>
    </row>
    <row r="1054" spans="1:7" ht="30" customHeight="1">
      <c r="A1054" s="3" t="s">
        <v>4912</v>
      </c>
      <c r="B1054" s="3" t="s">
        <v>2</v>
      </c>
      <c r="C1054" s="3" t="s">
        <v>11968</v>
      </c>
      <c r="D1054" s="3" t="s">
        <v>16008</v>
      </c>
      <c r="E1054" s="12" t="s">
        <v>19523</v>
      </c>
      <c r="F1054" s="6" t="str">
        <f t="shared" si="52"/>
        <v>module=ghealth</v>
      </c>
      <c r="G1054" s="6" t="str">
        <f t="shared" si="53"/>
        <v>module=shealth</v>
      </c>
    </row>
    <row r="1055" spans="1:7" ht="30" customHeight="1">
      <c r="A1055" s="3" t="s">
        <v>4912</v>
      </c>
      <c r="B1055" s="3" t="s">
        <v>2</v>
      </c>
      <c r="C1055" s="3" t="s">
        <v>11969</v>
      </c>
      <c r="D1055" s="3" t="s">
        <v>16009</v>
      </c>
      <c r="E1055" s="12" t="s">
        <v>19524</v>
      </c>
      <c r="F1055" s="6" t="str">
        <f t="shared" si="52"/>
        <v>module=ghealth</v>
      </c>
      <c r="G1055" s="6" t="str">
        <f t="shared" si="53"/>
        <v>module=shealth</v>
      </c>
    </row>
    <row r="1056" spans="1:7" ht="30" customHeight="1">
      <c r="A1056" s="3" t="s">
        <v>4912</v>
      </c>
      <c r="B1056" s="3" t="s">
        <v>2</v>
      </c>
      <c r="C1056" s="3" t="s">
        <v>11970</v>
      </c>
      <c r="D1056" s="3" t="s">
        <v>16010</v>
      </c>
      <c r="E1056" s="12" t="s">
        <v>19525</v>
      </c>
      <c r="F1056" s="6" t="str">
        <f t="shared" si="52"/>
        <v>module=ghealth</v>
      </c>
      <c r="G1056" s="6" t="str">
        <f t="shared" si="53"/>
        <v>module=shealth</v>
      </c>
    </row>
    <row r="1057" spans="1:7" ht="30" customHeight="1">
      <c r="A1057" s="3" t="s">
        <v>4912</v>
      </c>
      <c r="B1057" s="3" t="s">
        <v>2</v>
      </c>
      <c r="C1057" s="3" t="s">
        <v>11971</v>
      </c>
      <c r="D1057" s="3" t="s">
        <v>16011</v>
      </c>
      <c r="E1057" s="12" t="s">
        <v>19526</v>
      </c>
      <c r="F1057" s="6" t="str">
        <f t="shared" si="52"/>
        <v>module=ghealth</v>
      </c>
      <c r="G1057" s="6" t="str">
        <f t="shared" si="53"/>
        <v>module=shealth</v>
      </c>
    </row>
    <row r="1058" spans="1:7" ht="30" customHeight="1">
      <c r="A1058" s="3" t="s">
        <v>4912</v>
      </c>
      <c r="B1058" s="3" t="s">
        <v>2</v>
      </c>
      <c r="C1058" s="3" t="s">
        <v>11972</v>
      </c>
      <c r="D1058" s="3" t="s">
        <v>16012</v>
      </c>
      <c r="E1058" s="12" t="s">
        <v>19527</v>
      </c>
      <c r="F1058" s="6" t="str">
        <f t="shared" si="52"/>
        <v>module=ghealth</v>
      </c>
      <c r="G1058" s="6" t="str">
        <f t="shared" si="53"/>
        <v>module=shealth</v>
      </c>
    </row>
    <row r="1059" spans="1:7" ht="30" customHeight="1">
      <c r="A1059" s="3" t="s">
        <v>4912</v>
      </c>
      <c r="B1059" s="3" t="s">
        <v>2</v>
      </c>
      <c r="C1059" s="3" t="s">
        <v>11973</v>
      </c>
      <c r="D1059" s="3" t="s">
        <v>16013</v>
      </c>
      <c r="E1059" s="12" t="s">
        <v>19528</v>
      </c>
      <c r="F1059" s="6" t="str">
        <f t="shared" si="52"/>
        <v>module=ghealth</v>
      </c>
      <c r="G1059" s="6" t="str">
        <f t="shared" si="53"/>
        <v>module=shealth</v>
      </c>
    </row>
    <row r="1060" spans="1:7" ht="30" customHeight="1">
      <c r="A1060" s="3" t="s">
        <v>4912</v>
      </c>
      <c r="B1060" s="3" t="s">
        <v>2</v>
      </c>
      <c r="C1060" s="3" t="s">
        <v>11974</v>
      </c>
      <c r="D1060" s="3" t="s">
        <v>16014</v>
      </c>
      <c r="E1060" s="12" t="s">
        <v>19529</v>
      </c>
      <c r="F1060" s="6" t="str">
        <f t="shared" si="52"/>
        <v>module=ghealth</v>
      </c>
      <c r="G1060" s="6" t="str">
        <f t="shared" si="53"/>
        <v>module=shealth</v>
      </c>
    </row>
    <row r="1061" spans="1:7" ht="30" customHeight="1">
      <c r="A1061" s="3" t="s">
        <v>4912</v>
      </c>
      <c r="B1061" s="3" t="s">
        <v>2</v>
      </c>
      <c r="C1061" s="3" t="s">
        <v>11975</v>
      </c>
      <c r="D1061" s="3" t="s">
        <v>16015</v>
      </c>
      <c r="E1061" s="12" t="s">
        <v>19530</v>
      </c>
      <c r="F1061" s="6" t="str">
        <f t="shared" si="52"/>
        <v>module=ghealth</v>
      </c>
      <c r="G1061" s="6" t="str">
        <f t="shared" si="53"/>
        <v>module=shealth</v>
      </c>
    </row>
    <row r="1062" spans="1:7" ht="30" customHeight="1">
      <c r="A1062" s="3" t="s">
        <v>4912</v>
      </c>
      <c r="B1062" s="3" t="s">
        <v>2</v>
      </c>
      <c r="C1062" s="3" t="s">
        <v>11976</v>
      </c>
      <c r="D1062" s="3" t="s">
        <v>16016</v>
      </c>
      <c r="E1062" s="12" t="s">
        <v>19531</v>
      </c>
      <c r="F1062" s="6" t="str">
        <f t="shared" si="52"/>
        <v>module=ghealth</v>
      </c>
      <c r="G1062" s="6" t="str">
        <f t="shared" si="53"/>
        <v>module=shealth</v>
      </c>
    </row>
    <row r="1063" spans="1:7" ht="30" customHeight="1">
      <c r="A1063" s="3" t="s">
        <v>4912</v>
      </c>
      <c r="B1063" s="3" t="s">
        <v>2</v>
      </c>
      <c r="C1063" s="3" t="s">
        <v>11977</v>
      </c>
      <c r="D1063" s="3" t="s">
        <v>16017</v>
      </c>
      <c r="E1063" s="12" t="s">
        <v>19532</v>
      </c>
      <c r="F1063" s="6" t="str">
        <f t="shared" si="52"/>
        <v>module=ghealth</v>
      </c>
      <c r="G1063" s="6" t="str">
        <f t="shared" si="53"/>
        <v>module=shealth</v>
      </c>
    </row>
    <row r="1064" spans="1:7" ht="30" customHeight="1">
      <c r="A1064" s="3" t="s">
        <v>4912</v>
      </c>
      <c r="B1064" s="3" t="s">
        <v>2</v>
      </c>
      <c r="C1064" s="3" t="s">
        <v>11978</v>
      </c>
      <c r="D1064" s="3" t="s">
        <v>16018</v>
      </c>
      <c r="E1064" s="12" t="s">
        <v>19533</v>
      </c>
      <c r="F1064" s="6" t="str">
        <f t="shared" si="52"/>
        <v>module=ghealth</v>
      </c>
      <c r="G1064" s="6" t="str">
        <f t="shared" si="53"/>
        <v>module=shealth</v>
      </c>
    </row>
    <row r="1065" spans="1:7" ht="30" customHeight="1">
      <c r="A1065" s="3" t="s">
        <v>4912</v>
      </c>
      <c r="B1065" s="3" t="s">
        <v>2</v>
      </c>
      <c r="C1065" s="3" t="s">
        <v>11979</v>
      </c>
      <c r="D1065" s="3" t="s">
        <v>16019</v>
      </c>
      <c r="E1065" s="12" t="s">
        <v>19534</v>
      </c>
      <c r="F1065" s="6" t="str">
        <f t="shared" si="52"/>
        <v>module=ghealth</v>
      </c>
      <c r="G1065" s="6" t="str">
        <f t="shared" si="53"/>
        <v>module=shealth</v>
      </c>
    </row>
    <row r="1066" spans="1:7" ht="30" customHeight="1">
      <c r="A1066" s="3" t="s">
        <v>4912</v>
      </c>
      <c r="B1066" s="3" t="s">
        <v>2</v>
      </c>
      <c r="C1066" s="3" t="s">
        <v>11980</v>
      </c>
      <c r="D1066" s="3" t="s">
        <v>16020</v>
      </c>
      <c r="E1066" s="12" t="s">
        <v>19535</v>
      </c>
      <c r="F1066" s="6" t="str">
        <f t="shared" si="52"/>
        <v>module=ghealth</v>
      </c>
      <c r="G1066" s="6" t="str">
        <f t="shared" si="53"/>
        <v>module=shealth</v>
      </c>
    </row>
    <row r="1067" spans="1:7" ht="30" customHeight="1">
      <c r="A1067" s="3" t="s">
        <v>4912</v>
      </c>
      <c r="B1067" s="3" t="s">
        <v>2</v>
      </c>
      <c r="C1067" s="3" t="s">
        <v>11981</v>
      </c>
      <c r="D1067" s="3" t="s">
        <v>16021</v>
      </c>
      <c r="E1067" s="12" t="s">
        <v>19536</v>
      </c>
      <c r="F1067" s="6" t="str">
        <f t="shared" si="52"/>
        <v>module=ghealth</v>
      </c>
      <c r="G1067" s="6" t="str">
        <f t="shared" si="53"/>
        <v>module=shealth</v>
      </c>
    </row>
    <row r="1068" spans="1:7" ht="30" customHeight="1">
      <c r="A1068" s="3" t="s">
        <v>4912</v>
      </c>
      <c r="B1068" s="3" t="s">
        <v>2</v>
      </c>
      <c r="C1068" s="3" t="s">
        <v>11982</v>
      </c>
      <c r="D1068" s="3" t="s">
        <v>16022</v>
      </c>
      <c r="E1068" s="12" t="s">
        <v>19537</v>
      </c>
      <c r="F1068" s="6" t="str">
        <f t="shared" si="52"/>
        <v>module=ghealth</v>
      </c>
      <c r="G1068" s="6" t="str">
        <f t="shared" si="53"/>
        <v>module=shealth</v>
      </c>
    </row>
    <row r="1069" spans="1:7" ht="30" customHeight="1">
      <c r="A1069" s="3" t="s">
        <v>4912</v>
      </c>
      <c r="B1069" s="3" t="s">
        <v>2</v>
      </c>
      <c r="C1069" s="3" t="s">
        <v>11983</v>
      </c>
      <c r="D1069" s="3" t="s">
        <v>16023</v>
      </c>
      <c r="E1069" s="12" t="s">
        <v>19538</v>
      </c>
      <c r="F1069" s="6" t="str">
        <f t="shared" si="52"/>
        <v>module=ghealth</v>
      </c>
      <c r="G1069" s="6" t="str">
        <f t="shared" si="53"/>
        <v>module=shealth</v>
      </c>
    </row>
    <row r="1070" spans="1:7" ht="30" customHeight="1">
      <c r="A1070" s="3" t="s">
        <v>4912</v>
      </c>
      <c r="B1070" s="3" t="s">
        <v>2</v>
      </c>
      <c r="C1070" s="3" t="s">
        <v>11984</v>
      </c>
      <c r="D1070" s="3" t="s">
        <v>16024</v>
      </c>
      <c r="E1070" s="12" t="s">
        <v>19539</v>
      </c>
      <c r="F1070" s="6" t="str">
        <f t="shared" si="52"/>
        <v>module=ghealth</v>
      </c>
      <c r="G1070" s="6" t="str">
        <f t="shared" si="53"/>
        <v>module=shealth</v>
      </c>
    </row>
    <row r="1071" spans="1:7" ht="30" customHeight="1">
      <c r="A1071" s="3" t="s">
        <v>4912</v>
      </c>
      <c r="B1071" s="3" t="s">
        <v>2</v>
      </c>
      <c r="C1071" s="3" t="s">
        <v>11985</v>
      </c>
      <c r="D1071" s="3" t="s">
        <v>16025</v>
      </c>
      <c r="E1071" s="12" t="s">
        <v>19540</v>
      </c>
      <c r="F1071" s="6" t="str">
        <f t="shared" si="52"/>
        <v>module=ghealth</v>
      </c>
      <c r="G1071" s="6" t="str">
        <f t="shared" si="53"/>
        <v>module=shealth</v>
      </c>
    </row>
    <row r="1072" spans="1:7" ht="30" customHeight="1">
      <c r="A1072" s="3" t="s">
        <v>4912</v>
      </c>
      <c r="B1072" s="3" t="s">
        <v>2</v>
      </c>
      <c r="C1072" s="3" t="s">
        <v>11986</v>
      </c>
      <c r="D1072" s="3" t="s">
        <v>16026</v>
      </c>
      <c r="E1072" s="12" t="s">
        <v>19541</v>
      </c>
      <c r="F1072" s="6" t="str">
        <f t="shared" si="52"/>
        <v>module=ghealth</v>
      </c>
      <c r="G1072" s="6" t="str">
        <f t="shared" si="53"/>
        <v>module=shealth</v>
      </c>
    </row>
    <row r="1073" spans="1:7" ht="30" customHeight="1">
      <c r="A1073" s="3" t="s">
        <v>4912</v>
      </c>
      <c r="B1073" s="3" t="s">
        <v>2</v>
      </c>
      <c r="C1073" s="3" t="s">
        <v>11987</v>
      </c>
      <c r="D1073" s="3" t="s">
        <v>16027</v>
      </c>
      <c r="E1073" s="12" t="s">
        <v>19542</v>
      </c>
      <c r="F1073" s="6" t="str">
        <f t="shared" si="52"/>
        <v>module=ghealth</v>
      </c>
      <c r="G1073" s="6" t="str">
        <f t="shared" si="53"/>
        <v>module=shealth</v>
      </c>
    </row>
    <row r="1074" spans="1:7" ht="30" customHeight="1">
      <c r="A1074" s="3" t="s">
        <v>4912</v>
      </c>
      <c r="B1074" s="3" t="s">
        <v>2</v>
      </c>
      <c r="C1074" s="3" t="s">
        <v>11988</v>
      </c>
      <c r="D1074" s="3" t="s">
        <v>16028</v>
      </c>
      <c r="E1074" s="12" t="s">
        <v>19543</v>
      </c>
      <c r="F1074" s="6" t="str">
        <f t="shared" si="52"/>
        <v>module=ghealth</v>
      </c>
      <c r="G1074" s="6" t="str">
        <f t="shared" si="53"/>
        <v>module=shealth</v>
      </c>
    </row>
    <row r="1075" spans="1:7" ht="30" customHeight="1">
      <c r="A1075" s="3" t="s">
        <v>4912</v>
      </c>
      <c r="B1075" s="3" t="s">
        <v>2</v>
      </c>
      <c r="C1075" s="3" t="s">
        <v>11989</v>
      </c>
      <c r="D1075" s="3" t="s">
        <v>16029</v>
      </c>
      <c r="E1075" s="12" t="s">
        <v>19544</v>
      </c>
      <c r="F1075" s="6" t="str">
        <f t="shared" si="52"/>
        <v>module=ghealth</v>
      </c>
      <c r="G1075" s="6" t="str">
        <f t="shared" si="53"/>
        <v>module=shealth</v>
      </c>
    </row>
    <row r="1076" spans="1:7" ht="30" customHeight="1">
      <c r="A1076" s="3" t="s">
        <v>4912</v>
      </c>
      <c r="B1076" s="3" t="s">
        <v>2</v>
      </c>
      <c r="C1076" s="3" t="s">
        <v>11990</v>
      </c>
      <c r="D1076" s="3" t="s">
        <v>16030</v>
      </c>
      <c r="E1076" s="12" t="s">
        <v>19545</v>
      </c>
      <c r="F1076" s="6" t="str">
        <f t="shared" si="52"/>
        <v>module=ghealth</v>
      </c>
      <c r="G1076" s="6" t="str">
        <f t="shared" si="53"/>
        <v>module=shealth</v>
      </c>
    </row>
    <row r="1077" spans="1:7" ht="30" customHeight="1">
      <c r="A1077" s="3" t="s">
        <v>4912</v>
      </c>
      <c r="B1077" s="3" t="s">
        <v>2</v>
      </c>
      <c r="C1077" s="3" t="s">
        <v>11991</v>
      </c>
      <c r="D1077" s="3" t="s">
        <v>16031</v>
      </c>
      <c r="E1077" s="12" t="s">
        <v>19546</v>
      </c>
      <c r="F1077" s="6" t="str">
        <f t="shared" si="52"/>
        <v>module=ghealth</v>
      </c>
      <c r="G1077" s="6" t="str">
        <f t="shared" si="53"/>
        <v>module=shealth</v>
      </c>
    </row>
    <row r="1078" spans="1:7" ht="30" customHeight="1">
      <c r="A1078" s="3" t="s">
        <v>4912</v>
      </c>
      <c r="B1078" s="3" t="s">
        <v>2</v>
      </c>
      <c r="C1078" s="3" t="s">
        <v>11992</v>
      </c>
      <c r="D1078" s="3" t="s">
        <v>16032</v>
      </c>
      <c r="E1078" s="12" t="s">
        <v>19547</v>
      </c>
      <c r="F1078" s="6" t="str">
        <f t="shared" si="52"/>
        <v>module=ghealth</v>
      </c>
      <c r="G1078" s="6" t="str">
        <f t="shared" si="53"/>
        <v>module=shealth</v>
      </c>
    </row>
    <row r="1079" spans="1:7" ht="30" customHeight="1">
      <c r="A1079" s="3" t="s">
        <v>4912</v>
      </c>
      <c r="B1079" s="3" t="s">
        <v>2</v>
      </c>
      <c r="C1079" s="3" t="s">
        <v>11993</v>
      </c>
      <c r="D1079" s="3" t="s">
        <v>16033</v>
      </c>
      <c r="E1079" s="12" t="s">
        <v>19548</v>
      </c>
      <c r="F1079" s="6" t="str">
        <f t="shared" si="52"/>
        <v>module=ghealth</v>
      </c>
      <c r="G1079" s="6" t="str">
        <f t="shared" si="53"/>
        <v>module=shealth</v>
      </c>
    </row>
    <row r="1080" spans="1:7" ht="30" customHeight="1">
      <c r="A1080" s="3" t="s">
        <v>4912</v>
      </c>
      <c r="B1080" s="3" t="s">
        <v>2</v>
      </c>
      <c r="C1080" s="3" t="s">
        <v>11994</v>
      </c>
      <c r="D1080" s="3" t="s">
        <v>16034</v>
      </c>
      <c r="E1080" s="12" t="s">
        <v>19549</v>
      </c>
      <c r="F1080" s="6" t="str">
        <f t="shared" si="52"/>
        <v>module=ghealth</v>
      </c>
      <c r="G1080" s="6" t="str">
        <f t="shared" si="53"/>
        <v>module=shealth</v>
      </c>
    </row>
    <row r="1081" spans="1:7" ht="30" customHeight="1">
      <c r="A1081" s="3" t="s">
        <v>4912</v>
      </c>
      <c r="B1081" s="3" t="s">
        <v>2</v>
      </c>
      <c r="C1081" s="3" t="s">
        <v>11995</v>
      </c>
      <c r="D1081" s="3" t="s">
        <v>16035</v>
      </c>
      <c r="E1081" s="12" t="s">
        <v>19550</v>
      </c>
      <c r="F1081" s="6" t="str">
        <f t="shared" si="52"/>
        <v>module=ghealth</v>
      </c>
      <c r="G1081" s="6" t="str">
        <f t="shared" si="53"/>
        <v>module=shealth</v>
      </c>
    </row>
    <row r="1082" spans="1:7" ht="30" customHeight="1">
      <c r="A1082" s="3" t="s">
        <v>4912</v>
      </c>
      <c r="B1082" s="3" t="s">
        <v>2</v>
      </c>
      <c r="C1082" s="3" t="s">
        <v>11996</v>
      </c>
      <c r="D1082" s="3" t="s">
        <v>16036</v>
      </c>
      <c r="E1082" s="12" t="s">
        <v>19551</v>
      </c>
      <c r="F1082" s="6" t="str">
        <f t="shared" si="52"/>
        <v>module=ghealth</v>
      </c>
      <c r="G1082" s="6" t="str">
        <f t="shared" si="53"/>
        <v>module=shealth</v>
      </c>
    </row>
    <row r="1083" spans="1:7" ht="30" customHeight="1">
      <c r="A1083" s="3" t="s">
        <v>4912</v>
      </c>
      <c r="B1083" s="3" t="s">
        <v>2</v>
      </c>
      <c r="C1083" s="3" t="s">
        <v>11997</v>
      </c>
      <c r="D1083" s="3" t="s">
        <v>16037</v>
      </c>
      <c r="E1083" s="12" t="s">
        <v>19552</v>
      </c>
      <c r="F1083" s="6" t="str">
        <f t="shared" ref="F1083:F1093" si="54">HYPERLINK("http://www.ssc.wisc.edu/wlsresearch/documentation/waves/?wave=grad2k&amp;module=ghealth","module=ghealth")</f>
        <v>module=ghealth</v>
      </c>
      <c r="G1083" s="6" t="str">
        <f t="shared" ref="G1083:G1116" si="55">HYPERLINK("http://www.ssc.wisc.edu/wlsresearch/documentation/waves/?wave=sib2k&amp;module=shealth","module=shealth")</f>
        <v>module=shealth</v>
      </c>
    </row>
    <row r="1084" spans="1:7" ht="30" customHeight="1">
      <c r="A1084" s="3" t="s">
        <v>4912</v>
      </c>
      <c r="B1084" s="3" t="s">
        <v>2</v>
      </c>
      <c r="C1084" s="3" t="s">
        <v>11998</v>
      </c>
      <c r="D1084" s="3" t="s">
        <v>16038</v>
      </c>
      <c r="E1084" s="12" t="s">
        <v>19553</v>
      </c>
      <c r="F1084" s="6" t="str">
        <f t="shared" si="54"/>
        <v>module=ghealth</v>
      </c>
      <c r="G1084" s="6" t="str">
        <f t="shared" si="55"/>
        <v>module=shealth</v>
      </c>
    </row>
    <row r="1085" spans="1:7" ht="30" customHeight="1">
      <c r="A1085" s="3" t="s">
        <v>4912</v>
      </c>
      <c r="B1085" s="3" t="s">
        <v>2</v>
      </c>
      <c r="C1085" s="3" t="s">
        <v>11999</v>
      </c>
      <c r="D1085" s="3" t="s">
        <v>16039</v>
      </c>
      <c r="E1085" s="12" t="s">
        <v>19554</v>
      </c>
      <c r="F1085" s="6" t="str">
        <f t="shared" si="54"/>
        <v>module=ghealth</v>
      </c>
      <c r="G1085" s="6" t="str">
        <f t="shared" si="55"/>
        <v>module=shealth</v>
      </c>
    </row>
    <row r="1086" spans="1:7" ht="30" customHeight="1">
      <c r="A1086" s="3" t="s">
        <v>4912</v>
      </c>
      <c r="B1086" s="3" t="s">
        <v>2</v>
      </c>
      <c r="C1086" s="3" t="s">
        <v>12000</v>
      </c>
      <c r="D1086" s="3" t="s">
        <v>16040</v>
      </c>
      <c r="E1086" s="12" t="s">
        <v>19555</v>
      </c>
      <c r="F1086" s="6" t="str">
        <f t="shared" si="54"/>
        <v>module=ghealth</v>
      </c>
      <c r="G1086" s="6" t="str">
        <f t="shared" si="55"/>
        <v>module=shealth</v>
      </c>
    </row>
    <row r="1087" spans="1:7" ht="30" customHeight="1">
      <c r="A1087" s="3" t="s">
        <v>4912</v>
      </c>
      <c r="B1087" s="3" t="s">
        <v>2</v>
      </c>
      <c r="C1087" s="3" t="s">
        <v>12001</v>
      </c>
      <c r="D1087" s="3" t="s">
        <v>16041</v>
      </c>
      <c r="E1087" s="12" t="s">
        <v>19556</v>
      </c>
      <c r="F1087" s="6" t="str">
        <f t="shared" si="54"/>
        <v>module=ghealth</v>
      </c>
      <c r="G1087" s="6" t="str">
        <f t="shared" si="55"/>
        <v>module=shealth</v>
      </c>
    </row>
    <row r="1088" spans="1:7" ht="30" customHeight="1">
      <c r="A1088" s="3" t="s">
        <v>4912</v>
      </c>
      <c r="B1088" s="3" t="s">
        <v>2</v>
      </c>
      <c r="C1088" s="3" t="s">
        <v>12002</v>
      </c>
      <c r="D1088" s="3" t="s">
        <v>16042</v>
      </c>
      <c r="E1088" s="12" t="s">
        <v>19557</v>
      </c>
      <c r="F1088" s="6" t="str">
        <f t="shared" si="54"/>
        <v>module=ghealth</v>
      </c>
      <c r="G1088" s="6" t="str">
        <f t="shared" si="55"/>
        <v>module=shealth</v>
      </c>
    </row>
    <row r="1089" spans="1:7" ht="30" customHeight="1">
      <c r="A1089" s="3" t="s">
        <v>4912</v>
      </c>
      <c r="B1089" s="3" t="s">
        <v>2</v>
      </c>
      <c r="C1089" s="3" t="s">
        <v>12003</v>
      </c>
      <c r="D1089" s="3" t="s">
        <v>16043</v>
      </c>
      <c r="E1089" s="12" t="s">
        <v>19558</v>
      </c>
      <c r="F1089" s="6" t="str">
        <f t="shared" si="54"/>
        <v>module=ghealth</v>
      </c>
      <c r="G1089" s="6" t="str">
        <f t="shared" si="55"/>
        <v>module=shealth</v>
      </c>
    </row>
    <row r="1090" spans="1:7" ht="30" customHeight="1">
      <c r="A1090" s="3" t="s">
        <v>4912</v>
      </c>
      <c r="B1090" s="3" t="s">
        <v>2</v>
      </c>
      <c r="C1090" s="3" t="s">
        <v>12004</v>
      </c>
      <c r="D1090" s="3" t="s">
        <v>16044</v>
      </c>
      <c r="E1090" s="12" t="s">
        <v>19559</v>
      </c>
      <c r="F1090" s="6" t="str">
        <f t="shared" si="54"/>
        <v>module=ghealth</v>
      </c>
      <c r="G1090" s="6" t="str">
        <f t="shared" si="55"/>
        <v>module=shealth</v>
      </c>
    </row>
    <row r="1091" spans="1:7" ht="30" customHeight="1">
      <c r="A1091" s="3" t="s">
        <v>4912</v>
      </c>
      <c r="B1091" s="3" t="s">
        <v>2</v>
      </c>
      <c r="C1091" s="3" t="s">
        <v>12005</v>
      </c>
      <c r="D1091" s="3" t="s">
        <v>16045</v>
      </c>
      <c r="E1091" s="12" t="s">
        <v>19560</v>
      </c>
      <c r="F1091" s="6" t="str">
        <f t="shared" si="54"/>
        <v>module=ghealth</v>
      </c>
      <c r="G1091" s="6" t="str">
        <f t="shared" si="55"/>
        <v>module=shealth</v>
      </c>
    </row>
    <row r="1092" spans="1:7" ht="30" customHeight="1">
      <c r="A1092" s="3" t="s">
        <v>4912</v>
      </c>
      <c r="B1092" s="3" t="s">
        <v>2</v>
      </c>
      <c r="C1092" s="3" t="s">
        <v>12006</v>
      </c>
      <c r="D1092" s="3" t="s">
        <v>16046</v>
      </c>
      <c r="E1092" s="12" t="s">
        <v>19561</v>
      </c>
      <c r="F1092" s="6" t="str">
        <f t="shared" si="54"/>
        <v>module=ghealth</v>
      </c>
      <c r="G1092" s="6" t="str">
        <f t="shared" si="55"/>
        <v>module=shealth</v>
      </c>
    </row>
    <row r="1093" spans="1:7" ht="30" customHeight="1">
      <c r="A1093" s="3" t="s">
        <v>4912</v>
      </c>
      <c r="B1093" s="3" t="s">
        <v>2</v>
      </c>
      <c r="C1093" s="3" t="s">
        <v>12007</v>
      </c>
      <c r="D1093" s="3" t="s">
        <v>16047</v>
      </c>
      <c r="E1093" s="12" t="s">
        <v>19562</v>
      </c>
      <c r="F1093" s="6" t="str">
        <f t="shared" si="54"/>
        <v>module=ghealth</v>
      </c>
      <c r="G1093" s="6" t="str">
        <f t="shared" si="55"/>
        <v>module=shealth</v>
      </c>
    </row>
    <row r="1094" spans="1:7" ht="30" customHeight="1">
      <c r="A1094" s="3" t="s">
        <v>4912</v>
      </c>
      <c r="B1094" s="3" t="s">
        <v>4</v>
      </c>
      <c r="C1094" s="3" t="s">
        <v>12008</v>
      </c>
      <c r="D1094" s="3" t="s">
        <v>12008</v>
      </c>
      <c r="E1094" s="12" t="s">
        <v>19563</v>
      </c>
      <c r="F1094" s="3" t="s">
        <v>114</v>
      </c>
      <c r="G1094" s="6" t="str">
        <f t="shared" si="55"/>
        <v>module=shealth</v>
      </c>
    </row>
    <row r="1095" spans="1:7" ht="30" customHeight="1">
      <c r="A1095" s="3" t="s">
        <v>4912</v>
      </c>
      <c r="B1095" s="3" t="s">
        <v>4</v>
      </c>
      <c r="C1095" s="3" t="s">
        <v>12009</v>
      </c>
      <c r="D1095" s="3" t="s">
        <v>12009</v>
      </c>
      <c r="E1095" s="12" t="s">
        <v>19564</v>
      </c>
      <c r="F1095" s="3" t="s">
        <v>114</v>
      </c>
      <c r="G1095" s="6" t="str">
        <f t="shared" si="55"/>
        <v>module=shealth</v>
      </c>
    </row>
    <row r="1096" spans="1:7" ht="30" customHeight="1">
      <c r="A1096" s="3" t="s">
        <v>4912</v>
      </c>
      <c r="B1096" s="3" t="s">
        <v>4</v>
      </c>
      <c r="C1096" s="3" t="s">
        <v>12010</v>
      </c>
      <c r="D1096" s="3" t="s">
        <v>12010</v>
      </c>
      <c r="E1096" s="12" t="s">
        <v>19565</v>
      </c>
      <c r="F1096" s="3" t="s">
        <v>114</v>
      </c>
      <c r="G1096" s="6" t="str">
        <f t="shared" si="55"/>
        <v>module=shealth</v>
      </c>
    </row>
    <row r="1097" spans="1:7" ht="30" customHeight="1">
      <c r="A1097" s="3" t="s">
        <v>4912</v>
      </c>
      <c r="B1097" s="3" t="s">
        <v>4</v>
      </c>
      <c r="C1097" s="3" t="s">
        <v>12011</v>
      </c>
      <c r="D1097" s="3" t="s">
        <v>12011</v>
      </c>
      <c r="E1097" s="12" t="s">
        <v>19566</v>
      </c>
      <c r="F1097" s="3" t="s">
        <v>114</v>
      </c>
      <c r="G1097" s="6" t="str">
        <f t="shared" si="55"/>
        <v>module=shealth</v>
      </c>
    </row>
    <row r="1098" spans="1:7" ht="30" customHeight="1">
      <c r="A1098" s="3" t="s">
        <v>4912</v>
      </c>
      <c r="B1098" s="3" t="s">
        <v>4</v>
      </c>
      <c r="C1098" s="3" t="s">
        <v>12012</v>
      </c>
      <c r="D1098" s="3" t="s">
        <v>12012</v>
      </c>
      <c r="E1098" s="12" t="s">
        <v>19567</v>
      </c>
      <c r="F1098" s="3" t="s">
        <v>114</v>
      </c>
      <c r="G1098" s="6" t="str">
        <f t="shared" si="55"/>
        <v>module=shealth</v>
      </c>
    </row>
    <row r="1099" spans="1:7" ht="30" customHeight="1">
      <c r="A1099" s="3" t="s">
        <v>4912</v>
      </c>
      <c r="B1099" s="3" t="s">
        <v>4</v>
      </c>
      <c r="C1099" s="3" t="s">
        <v>12013</v>
      </c>
      <c r="D1099" s="3" t="s">
        <v>12013</v>
      </c>
      <c r="E1099" s="12" t="s">
        <v>19568</v>
      </c>
      <c r="F1099" s="3" t="s">
        <v>114</v>
      </c>
      <c r="G1099" s="6" t="str">
        <f t="shared" si="55"/>
        <v>module=shealth</v>
      </c>
    </row>
    <row r="1100" spans="1:7" ht="30" customHeight="1">
      <c r="A1100" s="3" t="s">
        <v>4912</v>
      </c>
      <c r="B1100" s="3" t="s">
        <v>4</v>
      </c>
      <c r="C1100" s="3" t="s">
        <v>12014</v>
      </c>
      <c r="D1100" s="3" t="s">
        <v>12014</v>
      </c>
      <c r="E1100" s="12" t="s">
        <v>19569</v>
      </c>
      <c r="F1100" s="3" t="s">
        <v>114</v>
      </c>
      <c r="G1100" s="6" t="str">
        <f t="shared" si="55"/>
        <v>module=shealth</v>
      </c>
    </row>
    <row r="1101" spans="1:7" ht="30" customHeight="1">
      <c r="A1101" s="3" t="s">
        <v>4912</v>
      </c>
      <c r="B1101" s="3" t="s">
        <v>4</v>
      </c>
      <c r="C1101" s="3" t="s">
        <v>12015</v>
      </c>
      <c r="D1101" s="3" t="s">
        <v>12015</v>
      </c>
      <c r="E1101" s="12" t="s">
        <v>19570</v>
      </c>
      <c r="F1101" s="3" t="s">
        <v>114</v>
      </c>
      <c r="G1101" s="6" t="str">
        <f t="shared" si="55"/>
        <v>module=shealth</v>
      </c>
    </row>
    <row r="1102" spans="1:7" ht="30" customHeight="1">
      <c r="A1102" s="3" t="s">
        <v>4912</v>
      </c>
      <c r="B1102" s="3" t="s">
        <v>4</v>
      </c>
      <c r="C1102" s="3" t="s">
        <v>12016</v>
      </c>
      <c r="D1102" s="3" t="s">
        <v>12016</v>
      </c>
      <c r="E1102" s="12" t="s">
        <v>19571</v>
      </c>
      <c r="F1102" s="3" t="s">
        <v>114</v>
      </c>
      <c r="G1102" s="6" t="str">
        <f t="shared" si="55"/>
        <v>module=shealth</v>
      </c>
    </row>
    <row r="1103" spans="1:7" ht="30" customHeight="1">
      <c r="A1103" s="3" t="s">
        <v>4912</v>
      </c>
      <c r="B1103" s="3" t="s">
        <v>4</v>
      </c>
      <c r="C1103" s="3" t="s">
        <v>12017</v>
      </c>
      <c r="D1103" s="3" t="s">
        <v>12017</v>
      </c>
      <c r="E1103" s="12" t="s">
        <v>19572</v>
      </c>
      <c r="F1103" s="3" t="s">
        <v>114</v>
      </c>
      <c r="G1103" s="6" t="str">
        <f t="shared" si="55"/>
        <v>module=shealth</v>
      </c>
    </row>
    <row r="1104" spans="1:7" ht="30" customHeight="1">
      <c r="A1104" s="3" t="s">
        <v>4912</v>
      </c>
      <c r="B1104" s="3" t="s">
        <v>4</v>
      </c>
      <c r="C1104" s="3" t="s">
        <v>12018</v>
      </c>
      <c r="D1104" s="3" t="s">
        <v>12018</v>
      </c>
      <c r="E1104" s="12" t="s">
        <v>19573</v>
      </c>
      <c r="F1104" s="3" t="s">
        <v>114</v>
      </c>
      <c r="G1104" s="6" t="str">
        <f t="shared" si="55"/>
        <v>module=shealth</v>
      </c>
    </row>
    <row r="1105" spans="1:7" ht="30" customHeight="1">
      <c r="A1105" s="3" t="s">
        <v>4912</v>
      </c>
      <c r="B1105" s="3" t="s">
        <v>4</v>
      </c>
      <c r="C1105" s="3" t="s">
        <v>12019</v>
      </c>
      <c r="D1105" s="3" t="s">
        <v>12019</v>
      </c>
      <c r="E1105" s="12" t="s">
        <v>19574</v>
      </c>
      <c r="F1105" s="3" t="s">
        <v>114</v>
      </c>
      <c r="G1105" s="6" t="str">
        <f t="shared" si="55"/>
        <v>module=shealth</v>
      </c>
    </row>
    <row r="1106" spans="1:7" ht="30" customHeight="1">
      <c r="A1106" s="3" t="s">
        <v>4912</v>
      </c>
      <c r="B1106" s="3" t="s">
        <v>4</v>
      </c>
      <c r="C1106" s="3" t="s">
        <v>12020</v>
      </c>
      <c r="D1106" s="3" t="s">
        <v>12020</v>
      </c>
      <c r="E1106" s="12" t="s">
        <v>19575</v>
      </c>
      <c r="F1106" s="3" t="s">
        <v>114</v>
      </c>
      <c r="G1106" s="6" t="str">
        <f t="shared" si="55"/>
        <v>module=shealth</v>
      </c>
    </row>
    <row r="1107" spans="1:7" ht="30" customHeight="1">
      <c r="A1107" s="3" t="s">
        <v>4912</v>
      </c>
      <c r="B1107" s="3" t="s">
        <v>4</v>
      </c>
      <c r="C1107" s="3" t="s">
        <v>12021</v>
      </c>
      <c r="D1107" s="3" t="s">
        <v>12021</v>
      </c>
      <c r="E1107" s="12" t="s">
        <v>19576</v>
      </c>
      <c r="F1107" s="3" t="s">
        <v>114</v>
      </c>
      <c r="G1107" s="6" t="str">
        <f t="shared" si="55"/>
        <v>module=shealth</v>
      </c>
    </row>
    <row r="1108" spans="1:7" ht="30" customHeight="1">
      <c r="A1108" s="3" t="s">
        <v>4912</v>
      </c>
      <c r="B1108" s="3" t="s">
        <v>4</v>
      </c>
      <c r="C1108" s="3" t="s">
        <v>12022</v>
      </c>
      <c r="D1108" s="3" t="s">
        <v>12022</v>
      </c>
      <c r="E1108" s="12" t="s">
        <v>19577</v>
      </c>
      <c r="F1108" s="3" t="s">
        <v>114</v>
      </c>
      <c r="G1108" s="6" t="str">
        <f t="shared" si="55"/>
        <v>module=shealth</v>
      </c>
    </row>
    <row r="1109" spans="1:7" ht="30" customHeight="1">
      <c r="A1109" s="3" t="s">
        <v>4912</v>
      </c>
      <c r="B1109" s="3" t="s">
        <v>4</v>
      </c>
      <c r="C1109" s="3" t="s">
        <v>12023</v>
      </c>
      <c r="D1109" s="3" t="s">
        <v>12023</v>
      </c>
      <c r="E1109" s="12" t="s">
        <v>19574</v>
      </c>
      <c r="F1109" s="3" t="s">
        <v>114</v>
      </c>
      <c r="G1109" s="6" t="str">
        <f t="shared" si="55"/>
        <v>module=shealth</v>
      </c>
    </row>
    <row r="1110" spans="1:7" ht="30" customHeight="1">
      <c r="A1110" s="3" t="s">
        <v>4912</v>
      </c>
      <c r="B1110" s="3" t="s">
        <v>4</v>
      </c>
      <c r="C1110" s="3" t="s">
        <v>12024</v>
      </c>
      <c r="D1110" s="3" t="s">
        <v>12024</v>
      </c>
      <c r="E1110" s="12" t="s">
        <v>19578</v>
      </c>
      <c r="F1110" s="3" t="s">
        <v>114</v>
      </c>
      <c r="G1110" s="6" t="str">
        <f t="shared" si="55"/>
        <v>module=shealth</v>
      </c>
    </row>
    <row r="1111" spans="1:7" ht="30" customHeight="1">
      <c r="A1111" s="3" t="s">
        <v>4912</v>
      </c>
      <c r="B1111" s="3" t="s">
        <v>4</v>
      </c>
      <c r="C1111" s="3" t="s">
        <v>12025</v>
      </c>
      <c r="D1111" s="3" t="s">
        <v>12025</v>
      </c>
      <c r="E1111" s="12" t="s">
        <v>19579</v>
      </c>
      <c r="F1111" s="3" t="s">
        <v>114</v>
      </c>
      <c r="G1111" s="6" t="str">
        <f t="shared" si="55"/>
        <v>module=shealth</v>
      </c>
    </row>
    <row r="1112" spans="1:7" ht="30" customHeight="1">
      <c r="A1112" s="3" t="s">
        <v>4912</v>
      </c>
      <c r="B1112" s="3" t="s">
        <v>4</v>
      </c>
      <c r="C1112" s="3" t="s">
        <v>12026</v>
      </c>
      <c r="D1112" s="3" t="s">
        <v>12026</v>
      </c>
      <c r="E1112" s="12" t="s">
        <v>19580</v>
      </c>
      <c r="F1112" s="3" t="s">
        <v>114</v>
      </c>
      <c r="G1112" s="6" t="str">
        <f t="shared" si="55"/>
        <v>module=shealth</v>
      </c>
    </row>
    <row r="1113" spans="1:7" ht="30" customHeight="1">
      <c r="A1113" s="3" t="s">
        <v>4912</v>
      </c>
      <c r="B1113" s="3" t="s">
        <v>4</v>
      </c>
      <c r="C1113" s="3" t="s">
        <v>12027</v>
      </c>
      <c r="D1113" s="3" t="s">
        <v>12027</v>
      </c>
      <c r="E1113" s="12" t="s">
        <v>19574</v>
      </c>
      <c r="F1113" s="3" t="s">
        <v>114</v>
      </c>
      <c r="G1113" s="6" t="str">
        <f t="shared" si="55"/>
        <v>module=shealth</v>
      </c>
    </row>
    <row r="1114" spans="1:7" ht="30" customHeight="1">
      <c r="A1114" s="3" t="s">
        <v>4912</v>
      </c>
      <c r="B1114" s="3" t="s">
        <v>4</v>
      </c>
      <c r="C1114" s="3" t="s">
        <v>12028</v>
      </c>
      <c r="D1114" s="3" t="s">
        <v>12028</v>
      </c>
      <c r="E1114" s="12" t="s">
        <v>19581</v>
      </c>
      <c r="F1114" s="3" t="s">
        <v>114</v>
      </c>
      <c r="G1114" s="6" t="str">
        <f t="shared" si="55"/>
        <v>module=shealth</v>
      </c>
    </row>
    <row r="1115" spans="1:7" ht="30" customHeight="1">
      <c r="A1115" s="3" t="s">
        <v>4912</v>
      </c>
      <c r="B1115" s="3" t="s">
        <v>4</v>
      </c>
      <c r="C1115" s="3" t="s">
        <v>12029</v>
      </c>
      <c r="D1115" s="3" t="s">
        <v>12029</v>
      </c>
      <c r="E1115" s="12" t="s">
        <v>19582</v>
      </c>
      <c r="F1115" s="3" t="s">
        <v>114</v>
      </c>
      <c r="G1115" s="6" t="str">
        <f t="shared" si="55"/>
        <v>module=shealth</v>
      </c>
    </row>
    <row r="1116" spans="1:7" ht="30" customHeight="1">
      <c r="A1116" s="3" t="s">
        <v>4912</v>
      </c>
      <c r="B1116" s="3" t="s">
        <v>4</v>
      </c>
      <c r="C1116" s="3" t="s">
        <v>12030</v>
      </c>
      <c r="D1116" s="3" t="s">
        <v>12030</v>
      </c>
      <c r="E1116" s="12" t="s">
        <v>19583</v>
      </c>
      <c r="F1116" s="3" t="s">
        <v>114</v>
      </c>
      <c r="G1116" s="6" t="str">
        <f t="shared" si="55"/>
        <v>module=shealth</v>
      </c>
    </row>
    <row r="1117" spans="1:7" ht="30" customHeight="1">
      <c r="A1117" s="3" t="s">
        <v>10881</v>
      </c>
      <c r="B1117" s="3" t="s">
        <v>2</v>
      </c>
      <c r="C1117" s="3" t="s">
        <v>12031</v>
      </c>
      <c r="D1117" s="3" t="s">
        <v>16048</v>
      </c>
      <c r="E1117" s="12" t="s">
        <v>19584</v>
      </c>
      <c r="F1117" s="6" t="str">
        <f t="shared" ref="F1117:F1127" si="56">HYPERLINK("http://www.ssc.wisc.edu/wlsresearch/documentation/waves/?wave=grad2k&amp;module=gcogsim","module=gcogsim")</f>
        <v>module=gcogsim</v>
      </c>
      <c r="G1117" s="6" t="str">
        <f t="shared" ref="G1117:G1127" si="57">HYPERLINK("http://www.ssc.wisc.edu/wlsresearch/documentation/waves/?wave=sib2k&amp;module=scogsim","module=scogsim")</f>
        <v>module=scogsim</v>
      </c>
    </row>
    <row r="1118" spans="1:7" ht="30" customHeight="1">
      <c r="A1118" s="3" t="s">
        <v>10881</v>
      </c>
      <c r="B1118" s="3" t="s">
        <v>2</v>
      </c>
      <c r="C1118" s="3" t="s">
        <v>12032</v>
      </c>
      <c r="D1118" s="3" t="s">
        <v>16049</v>
      </c>
      <c r="E1118" s="12" t="s">
        <v>19585</v>
      </c>
      <c r="F1118" s="6" t="str">
        <f t="shared" si="56"/>
        <v>module=gcogsim</v>
      </c>
      <c r="G1118" s="6" t="str">
        <f t="shared" si="57"/>
        <v>module=scogsim</v>
      </c>
    </row>
    <row r="1119" spans="1:7" ht="30" customHeight="1">
      <c r="A1119" s="3" t="s">
        <v>10881</v>
      </c>
      <c r="B1119" s="3" t="s">
        <v>2</v>
      </c>
      <c r="C1119" s="3" t="s">
        <v>12033</v>
      </c>
      <c r="D1119" s="3" t="s">
        <v>16050</v>
      </c>
      <c r="E1119" s="12" t="s">
        <v>19586</v>
      </c>
      <c r="F1119" s="6" t="str">
        <f t="shared" si="56"/>
        <v>module=gcogsim</v>
      </c>
      <c r="G1119" s="6" t="str">
        <f t="shared" si="57"/>
        <v>module=scogsim</v>
      </c>
    </row>
    <row r="1120" spans="1:7" ht="30" customHeight="1">
      <c r="A1120" s="3" t="s">
        <v>10881</v>
      </c>
      <c r="B1120" s="3" t="s">
        <v>2</v>
      </c>
      <c r="C1120" s="3" t="s">
        <v>12034</v>
      </c>
      <c r="D1120" s="3" t="s">
        <v>16051</v>
      </c>
      <c r="E1120" s="12" t="s">
        <v>19587</v>
      </c>
      <c r="F1120" s="6" t="str">
        <f t="shared" si="56"/>
        <v>module=gcogsim</v>
      </c>
      <c r="G1120" s="6" t="str">
        <f t="shared" si="57"/>
        <v>module=scogsim</v>
      </c>
    </row>
    <row r="1121" spans="1:7" ht="30" customHeight="1">
      <c r="A1121" s="3" t="s">
        <v>10881</v>
      </c>
      <c r="B1121" s="3" t="s">
        <v>2</v>
      </c>
      <c r="C1121" s="3" t="s">
        <v>12035</v>
      </c>
      <c r="D1121" s="3" t="s">
        <v>16052</v>
      </c>
      <c r="E1121" s="12" t="s">
        <v>19588</v>
      </c>
      <c r="F1121" s="6" t="str">
        <f t="shared" si="56"/>
        <v>module=gcogsim</v>
      </c>
      <c r="G1121" s="6" t="str">
        <f t="shared" si="57"/>
        <v>module=scogsim</v>
      </c>
    </row>
    <row r="1122" spans="1:7" ht="30" customHeight="1">
      <c r="A1122" s="3" t="s">
        <v>10881</v>
      </c>
      <c r="B1122" s="3" t="s">
        <v>2</v>
      </c>
      <c r="C1122" s="3" t="s">
        <v>12036</v>
      </c>
      <c r="D1122" s="3" t="s">
        <v>16053</v>
      </c>
      <c r="E1122" s="12" t="s">
        <v>19589</v>
      </c>
      <c r="F1122" s="6" t="str">
        <f t="shared" si="56"/>
        <v>module=gcogsim</v>
      </c>
      <c r="G1122" s="6" t="str">
        <f t="shared" si="57"/>
        <v>module=scogsim</v>
      </c>
    </row>
    <row r="1123" spans="1:7" ht="30" customHeight="1">
      <c r="A1123" s="3" t="s">
        <v>10881</v>
      </c>
      <c r="B1123" s="3" t="s">
        <v>2</v>
      </c>
      <c r="C1123" s="3" t="s">
        <v>12037</v>
      </c>
      <c r="D1123" s="3" t="s">
        <v>16054</v>
      </c>
      <c r="E1123" s="12" t="s">
        <v>19590</v>
      </c>
      <c r="F1123" s="6" t="str">
        <f t="shared" si="56"/>
        <v>module=gcogsim</v>
      </c>
      <c r="G1123" s="6" t="str">
        <f t="shared" si="57"/>
        <v>module=scogsim</v>
      </c>
    </row>
    <row r="1124" spans="1:7" ht="30" customHeight="1">
      <c r="A1124" s="3" t="s">
        <v>10881</v>
      </c>
      <c r="B1124" s="3" t="s">
        <v>2</v>
      </c>
      <c r="C1124" s="3" t="s">
        <v>12038</v>
      </c>
      <c r="D1124" s="3" t="s">
        <v>16055</v>
      </c>
      <c r="E1124" s="12" t="s">
        <v>19591</v>
      </c>
      <c r="F1124" s="6" t="str">
        <f t="shared" si="56"/>
        <v>module=gcogsim</v>
      </c>
      <c r="G1124" s="6" t="str">
        <f t="shared" si="57"/>
        <v>module=scogsim</v>
      </c>
    </row>
    <row r="1125" spans="1:7" ht="30" customHeight="1">
      <c r="A1125" s="3" t="s">
        <v>10881</v>
      </c>
      <c r="B1125" s="3" t="s">
        <v>2</v>
      </c>
      <c r="C1125" s="3" t="s">
        <v>12039</v>
      </c>
      <c r="D1125" s="3" t="s">
        <v>16056</v>
      </c>
      <c r="E1125" s="12" t="s">
        <v>19592</v>
      </c>
      <c r="F1125" s="6" t="str">
        <f t="shared" si="56"/>
        <v>module=gcogsim</v>
      </c>
      <c r="G1125" s="6" t="str">
        <f t="shared" si="57"/>
        <v>module=scogsim</v>
      </c>
    </row>
    <row r="1126" spans="1:7" ht="30" customHeight="1">
      <c r="A1126" s="3" t="s">
        <v>10881</v>
      </c>
      <c r="B1126" s="3" t="s">
        <v>2</v>
      </c>
      <c r="C1126" s="3" t="s">
        <v>12040</v>
      </c>
      <c r="D1126" s="3" t="s">
        <v>16057</v>
      </c>
      <c r="E1126" s="12" t="s">
        <v>19593</v>
      </c>
      <c r="F1126" s="6" t="str">
        <f t="shared" si="56"/>
        <v>module=gcogsim</v>
      </c>
      <c r="G1126" s="6" t="str">
        <f t="shared" si="57"/>
        <v>module=scogsim</v>
      </c>
    </row>
    <row r="1127" spans="1:7" ht="30" customHeight="1">
      <c r="A1127" s="3" t="s">
        <v>10881</v>
      </c>
      <c r="B1127" s="3" t="s">
        <v>2</v>
      </c>
      <c r="C1127" s="3" t="s">
        <v>12041</v>
      </c>
      <c r="D1127" s="3" t="s">
        <v>16058</v>
      </c>
      <c r="E1127" s="12" t="s">
        <v>19594</v>
      </c>
      <c r="F1127" s="6" t="str">
        <f t="shared" si="56"/>
        <v>module=gcogsim</v>
      </c>
      <c r="G1127" s="6" t="str">
        <f t="shared" si="57"/>
        <v>module=scogsim</v>
      </c>
    </row>
    <row r="1128" spans="1:7" ht="30" customHeight="1">
      <c r="A1128" s="3" t="s">
        <v>10882</v>
      </c>
      <c r="B1128" s="3" t="s">
        <v>2</v>
      </c>
      <c r="C1128" s="3" t="s">
        <v>12042</v>
      </c>
      <c r="D1128" s="3" t="s">
        <v>16059</v>
      </c>
      <c r="E1128" s="12" t="s">
        <v>19595</v>
      </c>
      <c r="F1128" s="6" t="str">
        <f t="shared" ref="F1128:F1191" si="58">HYPERLINK("http://www.ssc.wisc.edu/wlsresearch/documentation/waves/?wave=grad2k&amp;module=gempl","module=gempl")</f>
        <v>module=gempl</v>
      </c>
      <c r="G1128" s="6" t="str">
        <f t="shared" ref="G1128:G1159" si="59">HYPERLINK("http://www.ssc.wisc.edu/wlsresearch/documentation/waves/?wave=sib2k&amp;module=sempl","module=sempl")</f>
        <v>module=sempl</v>
      </c>
    </row>
    <row r="1129" spans="1:7" ht="30" customHeight="1">
      <c r="A1129" s="3" t="s">
        <v>10882</v>
      </c>
      <c r="B1129" s="3" t="s">
        <v>2</v>
      </c>
      <c r="C1129" s="3" t="s">
        <v>12043</v>
      </c>
      <c r="D1129" s="3" t="s">
        <v>16060</v>
      </c>
      <c r="E1129" s="12" t="s">
        <v>19596</v>
      </c>
      <c r="F1129" s="6" t="str">
        <f t="shared" si="58"/>
        <v>module=gempl</v>
      </c>
      <c r="G1129" s="6" t="str">
        <f t="shared" si="59"/>
        <v>module=sempl</v>
      </c>
    </row>
    <row r="1130" spans="1:7" ht="30" customHeight="1">
      <c r="A1130" s="3" t="s">
        <v>10882</v>
      </c>
      <c r="B1130" s="3" t="s">
        <v>2</v>
      </c>
      <c r="C1130" s="3" t="s">
        <v>12044</v>
      </c>
      <c r="D1130" s="3" t="s">
        <v>16061</v>
      </c>
      <c r="E1130" s="12" t="s">
        <v>19597</v>
      </c>
      <c r="F1130" s="6" t="str">
        <f t="shared" si="58"/>
        <v>module=gempl</v>
      </c>
      <c r="G1130" s="6" t="str">
        <f t="shared" si="59"/>
        <v>module=sempl</v>
      </c>
    </row>
    <row r="1131" spans="1:7" ht="30" customHeight="1">
      <c r="A1131" s="3" t="s">
        <v>10882</v>
      </c>
      <c r="B1131" s="3" t="s">
        <v>2</v>
      </c>
      <c r="C1131" s="3" t="s">
        <v>12045</v>
      </c>
      <c r="D1131" s="3" t="s">
        <v>16062</v>
      </c>
      <c r="E1131" s="12" t="s">
        <v>19598</v>
      </c>
      <c r="F1131" s="6" t="str">
        <f t="shared" si="58"/>
        <v>module=gempl</v>
      </c>
      <c r="G1131" s="6" t="str">
        <f t="shared" si="59"/>
        <v>module=sempl</v>
      </c>
    </row>
    <row r="1132" spans="1:7" ht="30" customHeight="1">
      <c r="A1132" s="3" t="s">
        <v>10882</v>
      </c>
      <c r="B1132" s="3" t="s">
        <v>2</v>
      </c>
      <c r="C1132" s="3" t="s">
        <v>12046</v>
      </c>
      <c r="D1132" s="3" t="s">
        <v>16063</v>
      </c>
      <c r="E1132" s="12" t="s">
        <v>19599</v>
      </c>
      <c r="F1132" s="6" t="str">
        <f t="shared" si="58"/>
        <v>module=gempl</v>
      </c>
      <c r="G1132" s="6" t="str">
        <f t="shared" si="59"/>
        <v>module=sempl</v>
      </c>
    </row>
    <row r="1133" spans="1:7" ht="30" customHeight="1">
      <c r="A1133" s="3" t="s">
        <v>10882</v>
      </c>
      <c r="B1133" s="3" t="s">
        <v>2</v>
      </c>
      <c r="C1133" s="3" t="s">
        <v>12047</v>
      </c>
      <c r="D1133" s="3" t="s">
        <v>16064</v>
      </c>
      <c r="E1133" s="12" t="s">
        <v>19600</v>
      </c>
      <c r="F1133" s="6" t="str">
        <f t="shared" si="58"/>
        <v>module=gempl</v>
      </c>
      <c r="G1133" s="6" t="str">
        <f t="shared" si="59"/>
        <v>module=sempl</v>
      </c>
    </row>
    <row r="1134" spans="1:7" ht="30" customHeight="1">
      <c r="A1134" s="3" t="s">
        <v>10882</v>
      </c>
      <c r="B1134" s="3" t="s">
        <v>2</v>
      </c>
      <c r="C1134" s="3" t="s">
        <v>12048</v>
      </c>
      <c r="D1134" s="3" t="s">
        <v>16065</v>
      </c>
      <c r="E1134" s="12" t="s">
        <v>19601</v>
      </c>
      <c r="F1134" s="6" t="str">
        <f t="shared" si="58"/>
        <v>module=gempl</v>
      </c>
      <c r="G1134" s="6" t="str">
        <f t="shared" si="59"/>
        <v>module=sempl</v>
      </c>
    </row>
    <row r="1135" spans="1:7" ht="30" customHeight="1">
      <c r="A1135" s="3" t="s">
        <v>10882</v>
      </c>
      <c r="B1135" s="3" t="s">
        <v>2</v>
      </c>
      <c r="C1135" s="3" t="s">
        <v>12049</v>
      </c>
      <c r="D1135" s="3" t="s">
        <v>16066</v>
      </c>
      <c r="E1135" s="12" t="s">
        <v>19602</v>
      </c>
      <c r="F1135" s="6" t="str">
        <f t="shared" si="58"/>
        <v>module=gempl</v>
      </c>
      <c r="G1135" s="6" t="str">
        <f t="shared" si="59"/>
        <v>module=sempl</v>
      </c>
    </row>
    <row r="1136" spans="1:7" ht="30" customHeight="1">
      <c r="A1136" s="3" t="s">
        <v>10882</v>
      </c>
      <c r="B1136" s="3" t="s">
        <v>2</v>
      </c>
      <c r="C1136" s="3" t="s">
        <v>12050</v>
      </c>
      <c r="D1136" s="3" t="s">
        <v>16067</v>
      </c>
      <c r="E1136" s="12" t="s">
        <v>19603</v>
      </c>
      <c r="F1136" s="6" t="str">
        <f t="shared" si="58"/>
        <v>module=gempl</v>
      </c>
      <c r="G1136" s="6" t="str">
        <f t="shared" si="59"/>
        <v>module=sempl</v>
      </c>
    </row>
    <row r="1137" spans="1:7" ht="30" customHeight="1">
      <c r="A1137" s="3" t="s">
        <v>10882</v>
      </c>
      <c r="B1137" s="3" t="s">
        <v>2</v>
      </c>
      <c r="C1137" s="3" t="s">
        <v>12051</v>
      </c>
      <c r="D1137" s="3" t="s">
        <v>16068</v>
      </c>
      <c r="E1137" s="12" t="s">
        <v>19604</v>
      </c>
      <c r="F1137" s="6" t="str">
        <f t="shared" si="58"/>
        <v>module=gempl</v>
      </c>
      <c r="G1137" s="6" t="str">
        <f t="shared" si="59"/>
        <v>module=sempl</v>
      </c>
    </row>
    <row r="1138" spans="1:7" ht="30" customHeight="1">
      <c r="A1138" s="3" t="s">
        <v>10882</v>
      </c>
      <c r="B1138" s="3" t="s">
        <v>2</v>
      </c>
      <c r="C1138" s="3" t="s">
        <v>12052</v>
      </c>
      <c r="D1138" s="3" t="s">
        <v>16069</v>
      </c>
      <c r="E1138" s="12" t="s">
        <v>19605</v>
      </c>
      <c r="F1138" s="6" t="str">
        <f t="shared" si="58"/>
        <v>module=gempl</v>
      </c>
      <c r="G1138" s="6" t="str">
        <f t="shared" si="59"/>
        <v>module=sempl</v>
      </c>
    </row>
    <row r="1139" spans="1:7" ht="30" customHeight="1">
      <c r="A1139" s="3" t="s">
        <v>10882</v>
      </c>
      <c r="B1139" s="3" t="s">
        <v>2</v>
      </c>
      <c r="C1139" s="3" t="s">
        <v>12053</v>
      </c>
      <c r="D1139" s="3" t="s">
        <v>16070</v>
      </c>
      <c r="E1139" s="12" t="s">
        <v>19606</v>
      </c>
      <c r="F1139" s="6" t="str">
        <f t="shared" si="58"/>
        <v>module=gempl</v>
      </c>
      <c r="G1139" s="6" t="str">
        <f t="shared" si="59"/>
        <v>module=sempl</v>
      </c>
    </row>
    <row r="1140" spans="1:7" ht="30" customHeight="1">
      <c r="A1140" s="3" t="s">
        <v>10882</v>
      </c>
      <c r="B1140" s="3" t="s">
        <v>2</v>
      </c>
      <c r="C1140" s="3" t="s">
        <v>12054</v>
      </c>
      <c r="D1140" s="3" t="s">
        <v>16071</v>
      </c>
      <c r="E1140" s="12" t="s">
        <v>19607</v>
      </c>
      <c r="F1140" s="6" t="str">
        <f t="shared" si="58"/>
        <v>module=gempl</v>
      </c>
      <c r="G1140" s="6" t="str">
        <f t="shared" si="59"/>
        <v>module=sempl</v>
      </c>
    </row>
    <row r="1141" spans="1:7" ht="30" customHeight="1">
      <c r="A1141" s="3" t="s">
        <v>10882</v>
      </c>
      <c r="B1141" s="3" t="s">
        <v>2</v>
      </c>
      <c r="C1141" s="3" t="s">
        <v>12055</v>
      </c>
      <c r="D1141" s="3" t="s">
        <v>16072</v>
      </c>
      <c r="E1141" s="12" t="s">
        <v>19608</v>
      </c>
      <c r="F1141" s="6" t="str">
        <f t="shared" si="58"/>
        <v>module=gempl</v>
      </c>
      <c r="G1141" s="6" t="str">
        <f t="shared" si="59"/>
        <v>module=sempl</v>
      </c>
    </row>
    <row r="1142" spans="1:7" ht="30" customHeight="1">
      <c r="A1142" s="3" t="s">
        <v>10882</v>
      </c>
      <c r="B1142" s="3" t="s">
        <v>2</v>
      </c>
      <c r="C1142" s="3" t="s">
        <v>12056</v>
      </c>
      <c r="D1142" s="3" t="s">
        <v>16073</v>
      </c>
      <c r="E1142" s="12" t="s">
        <v>19609</v>
      </c>
      <c r="F1142" s="6" t="str">
        <f t="shared" si="58"/>
        <v>module=gempl</v>
      </c>
      <c r="G1142" s="6" t="str">
        <f t="shared" si="59"/>
        <v>module=sempl</v>
      </c>
    </row>
    <row r="1143" spans="1:7" ht="30" customHeight="1">
      <c r="A1143" s="3" t="s">
        <v>10882</v>
      </c>
      <c r="B1143" s="3" t="s">
        <v>2</v>
      </c>
      <c r="C1143" s="3" t="s">
        <v>12057</v>
      </c>
      <c r="D1143" s="3" t="s">
        <v>16074</v>
      </c>
      <c r="E1143" s="12" t="s">
        <v>19610</v>
      </c>
      <c r="F1143" s="6" t="str">
        <f t="shared" si="58"/>
        <v>module=gempl</v>
      </c>
      <c r="G1143" s="6" t="str">
        <f t="shared" si="59"/>
        <v>module=sempl</v>
      </c>
    </row>
    <row r="1144" spans="1:7" ht="30" customHeight="1">
      <c r="A1144" s="3" t="s">
        <v>10882</v>
      </c>
      <c r="B1144" s="3" t="s">
        <v>2</v>
      </c>
      <c r="C1144" s="3" t="s">
        <v>12058</v>
      </c>
      <c r="D1144" s="3" t="s">
        <v>16075</v>
      </c>
      <c r="E1144" s="12" t="s">
        <v>19611</v>
      </c>
      <c r="F1144" s="6" t="str">
        <f t="shared" si="58"/>
        <v>module=gempl</v>
      </c>
      <c r="G1144" s="6" t="str">
        <f t="shared" si="59"/>
        <v>module=sempl</v>
      </c>
    </row>
    <row r="1145" spans="1:7" ht="30" customHeight="1">
      <c r="A1145" s="3" t="s">
        <v>10882</v>
      </c>
      <c r="B1145" s="3" t="s">
        <v>2</v>
      </c>
      <c r="C1145" s="3" t="s">
        <v>12059</v>
      </c>
      <c r="D1145" s="3" t="s">
        <v>16076</v>
      </c>
      <c r="E1145" s="12" t="s">
        <v>19612</v>
      </c>
      <c r="F1145" s="6" t="str">
        <f t="shared" si="58"/>
        <v>module=gempl</v>
      </c>
      <c r="G1145" s="6" t="str">
        <f t="shared" si="59"/>
        <v>module=sempl</v>
      </c>
    </row>
    <row r="1146" spans="1:7" ht="30" customHeight="1">
      <c r="A1146" s="3" t="s">
        <v>10882</v>
      </c>
      <c r="B1146" s="3" t="s">
        <v>2</v>
      </c>
      <c r="C1146" s="3" t="s">
        <v>12060</v>
      </c>
      <c r="D1146" s="3" t="s">
        <v>16077</v>
      </c>
      <c r="E1146" s="12" t="s">
        <v>19613</v>
      </c>
      <c r="F1146" s="6" t="str">
        <f t="shared" si="58"/>
        <v>module=gempl</v>
      </c>
      <c r="G1146" s="6" t="str">
        <f t="shared" si="59"/>
        <v>module=sempl</v>
      </c>
    </row>
    <row r="1147" spans="1:7" ht="30" customHeight="1">
      <c r="A1147" s="3" t="s">
        <v>10882</v>
      </c>
      <c r="B1147" s="3" t="s">
        <v>2</v>
      </c>
      <c r="C1147" s="3" t="s">
        <v>12061</v>
      </c>
      <c r="D1147" s="3" t="s">
        <v>16078</v>
      </c>
      <c r="E1147" s="12" t="s">
        <v>19614</v>
      </c>
      <c r="F1147" s="6" t="str">
        <f t="shared" si="58"/>
        <v>module=gempl</v>
      </c>
      <c r="G1147" s="6" t="str">
        <f t="shared" si="59"/>
        <v>module=sempl</v>
      </c>
    </row>
    <row r="1148" spans="1:7" ht="30" customHeight="1">
      <c r="A1148" s="3" t="s">
        <v>10882</v>
      </c>
      <c r="B1148" s="3" t="s">
        <v>2</v>
      </c>
      <c r="C1148" s="3" t="s">
        <v>12062</v>
      </c>
      <c r="D1148" s="3" t="s">
        <v>16079</v>
      </c>
      <c r="E1148" s="12" t="s">
        <v>19615</v>
      </c>
      <c r="F1148" s="6" t="str">
        <f t="shared" si="58"/>
        <v>module=gempl</v>
      </c>
      <c r="G1148" s="6" t="str">
        <f t="shared" si="59"/>
        <v>module=sempl</v>
      </c>
    </row>
    <row r="1149" spans="1:7" ht="30" customHeight="1">
      <c r="A1149" s="3" t="s">
        <v>10882</v>
      </c>
      <c r="B1149" s="3" t="s">
        <v>2</v>
      </c>
      <c r="C1149" s="3" t="s">
        <v>12063</v>
      </c>
      <c r="D1149" s="3" t="s">
        <v>16080</v>
      </c>
      <c r="E1149" s="12" t="s">
        <v>19616</v>
      </c>
      <c r="F1149" s="6" t="str">
        <f t="shared" si="58"/>
        <v>module=gempl</v>
      </c>
      <c r="G1149" s="6" t="str">
        <f t="shared" si="59"/>
        <v>module=sempl</v>
      </c>
    </row>
    <row r="1150" spans="1:7" ht="30" customHeight="1">
      <c r="A1150" s="3" t="s">
        <v>10882</v>
      </c>
      <c r="B1150" s="3" t="s">
        <v>2</v>
      </c>
      <c r="C1150" s="3" t="s">
        <v>12064</v>
      </c>
      <c r="D1150" s="3" t="s">
        <v>16081</v>
      </c>
      <c r="E1150" s="12" t="s">
        <v>19617</v>
      </c>
      <c r="F1150" s="6" t="str">
        <f t="shared" si="58"/>
        <v>module=gempl</v>
      </c>
      <c r="G1150" s="6" t="str">
        <f t="shared" si="59"/>
        <v>module=sempl</v>
      </c>
    </row>
    <row r="1151" spans="1:7" ht="30" customHeight="1">
      <c r="A1151" s="3" t="s">
        <v>10882</v>
      </c>
      <c r="B1151" s="3" t="s">
        <v>2</v>
      </c>
      <c r="C1151" s="3" t="s">
        <v>12065</v>
      </c>
      <c r="D1151" s="3" t="s">
        <v>16082</v>
      </c>
      <c r="E1151" s="12" t="s">
        <v>19618</v>
      </c>
      <c r="F1151" s="6" t="str">
        <f t="shared" si="58"/>
        <v>module=gempl</v>
      </c>
      <c r="G1151" s="6" t="str">
        <f t="shared" si="59"/>
        <v>module=sempl</v>
      </c>
    </row>
    <row r="1152" spans="1:7" ht="30" customHeight="1">
      <c r="A1152" s="3" t="s">
        <v>10882</v>
      </c>
      <c r="B1152" s="3" t="s">
        <v>2</v>
      </c>
      <c r="C1152" s="3" t="s">
        <v>12066</v>
      </c>
      <c r="D1152" s="3" t="s">
        <v>16083</v>
      </c>
      <c r="E1152" s="12" t="s">
        <v>19619</v>
      </c>
      <c r="F1152" s="6" t="str">
        <f t="shared" si="58"/>
        <v>module=gempl</v>
      </c>
      <c r="G1152" s="6" t="str">
        <f t="shared" si="59"/>
        <v>module=sempl</v>
      </c>
    </row>
    <row r="1153" spans="1:7" ht="30" customHeight="1">
      <c r="A1153" s="3" t="s">
        <v>10882</v>
      </c>
      <c r="B1153" s="3" t="s">
        <v>2</v>
      </c>
      <c r="C1153" s="3" t="s">
        <v>12067</v>
      </c>
      <c r="D1153" s="3" t="s">
        <v>16084</v>
      </c>
      <c r="E1153" s="12" t="s">
        <v>19620</v>
      </c>
      <c r="F1153" s="6" t="str">
        <f t="shared" si="58"/>
        <v>module=gempl</v>
      </c>
      <c r="G1153" s="6" t="str">
        <f t="shared" si="59"/>
        <v>module=sempl</v>
      </c>
    </row>
    <row r="1154" spans="1:7" ht="30" customHeight="1">
      <c r="A1154" s="3" t="s">
        <v>10882</v>
      </c>
      <c r="B1154" s="3" t="s">
        <v>2</v>
      </c>
      <c r="C1154" s="3" t="s">
        <v>12068</v>
      </c>
      <c r="D1154" s="3" t="s">
        <v>16085</v>
      </c>
      <c r="E1154" s="12" t="s">
        <v>19621</v>
      </c>
      <c r="F1154" s="6" t="str">
        <f t="shared" si="58"/>
        <v>module=gempl</v>
      </c>
      <c r="G1154" s="6" t="str">
        <f t="shared" si="59"/>
        <v>module=sempl</v>
      </c>
    </row>
    <row r="1155" spans="1:7" ht="30" customHeight="1">
      <c r="A1155" s="3" t="s">
        <v>10882</v>
      </c>
      <c r="B1155" s="3" t="s">
        <v>2</v>
      </c>
      <c r="C1155" s="3" t="s">
        <v>12069</v>
      </c>
      <c r="D1155" s="3" t="s">
        <v>16086</v>
      </c>
      <c r="E1155" s="12" t="s">
        <v>19622</v>
      </c>
      <c r="F1155" s="6" t="str">
        <f t="shared" si="58"/>
        <v>module=gempl</v>
      </c>
      <c r="G1155" s="6" t="str">
        <f t="shared" si="59"/>
        <v>module=sempl</v>
      </c>
    </row>
    <row r="1156" spans="1:7" ht="30" customHeight="1">
      <c r="A1156" s="3" t="s">
        <v>10882</v>
      </c>
      <c r="B1156" s="3" t="s">
        <v>2</v>
      </c>
      <c r="C1156" s="3" t="s">
        <v>12070</v>
      </c>
      <c r="D1156" s="3" t="s">
        <v>16087</v>
      </c>
      <c r="E1156" s="12" t="s">
        <v>19623</v>
      </c>
      <c r="F1156" s="6" t="str">
        <f t="shared" si="58"/>
        <v>module=gempl</v>
      </c>
      <c r="G1156" s="6" t="str">
        <f t="shared" si="59"/>
        <v>module=sempl</v>
      </c>
    </row>
    <row r="1157" spans="1:7" ht="30" customHeight="1">
      <c r="A1157" s="3" t="s">
        <v>10882</v>
      </c>
      <c r="B1157" s="3" t="s">
        <v>2</v>
      </c>
      <c r="C1157" s="3" t="s">
        <v>12071</v>
      </c>
      <c r="D1157" s="3" t="s">
        <v>16088</v>
      </c>
      <c r="E1157" s="12" t="s">
        <v>19624</v>
      </c>
      <c r="F1157" s="6" t="str">
        <f t="shared" si="58"/>
        <v>module=gempl</v>
      </c>
      <c r="G1157" s="6" t="str">
        <f t="shared" si="59"/>
        <v>module=sempl</v>
      </c>
    </row>
    <row r="1158" spans="1:7" ht="30" customHeight="1">
      <c r="A1158" s="3" t="s">
        <v>10882</v>
      </c>
      <c r="B1158" s="3" t="s">
        <v>2</v>
      </c>
      <c r="C1158" s="3" t="s">
        <v>12072</v>
      </c>
      <c r="D1158" s="3" t="s">
        <v>16089</v>
      </c>
      <c r="E1158" s="12" t="s">
        <v>19625</v>
      </c>
      <c r="F1158" s="6" t="str">
        <f t="shared" si="58"/>
        <v>module=gempl</v>
      </c>
      <c r="G1158" s="6" t="str">
        <f t="shared" si="59"/>
        <v>module=sempl</v>
      </c>
    </row>
    <row r="1159" spans="1:7" ht="30" customHeight="1">
      <c r="A1159" s="3" t="s">
        <v>10882</v>
      </c>
      <c r="B1159" s="3" t="s">
        <v>2</v>
      </c>
      <c r="C1159" s="3" t="s">
        <v>12073</v>
      </c>
      <c r="D1159" s="3" t="s">
        <v>16090</v>
      </c>
      <c r="E1159" s="12" t="s">
        <v>19626</v>
      </c>
      <c r="F1159" s="6" t="str">
        <f t="shared" si="58"/>
        <v>module=gempl</v>
      </c>
      <c r="G1159" s="6" t="str">
        <f t="shared" si="59"/>
        <v>module=sempl</v>
      </c>
    </row>
    <row r="1160" spans="1:7" ht="30" customHeight="1">
      <c r="A1160" s="3" t="s">
        <v>10882</v>
      </c>
      <c r="B1160" s="3" t="s">
        <v>3</v>
      </c>
      <c r="C1160" s="3" t="s">
        <v>12074</v>
      </c>
      <c r="D1160" s="3" t="s">
        <v>12074</v>
      </c>
      <c r="E1160" s="12" t="s">
        <v>19627</v>
      </c>
      <c r="F1160" s="6" t="str">
        <f t="shared" si="58"/>
        <v>module=gempl</v>
      </c>
      <c r="G1160" s="3" t="s">
        <v>114</v>
      </c>
    </row>
    <row r="1161" spans="1:7" ht="30" customHeight="1">
      <c r="A1161" s="3" t="s">
        <v>10882</v>
      </c>
      <c r="B1161" s="3" t="s">
        <v>3</v>
      </c>
      <c r="C1161" s="3" t="s">
        <v>12075</v>
      </c>
      <c r="D1161" s="3" t="s">
        <v>12075</v>
      </c>
      <c r="E1161" s="12" t="s">
        <v>19628</v>
      </c>
      <c r="F1161" s="6" t="str">
        <f t="shared" si="58"/>
        <v>module=gempl</v>
      </c>
      <c r="G1161" s="3" t="s">
        <v>114</v>
      </c>
    </row>
    <row r="1162" spans="1:7" ht="30" customHeight="1">
      <c r="A1162" s="3" t="s">
        <v>10882</v>
      </c>
      <c r="B1162" s="3" t="s">
        <v>3</v>
      </c>
      <c r="C1162" s="3" t="s">
        <v>12076</v>
      </c>
      <c r="D1162" s="3" t="s">
        <v>12076</v>
      </c>
      <c r="E1162" s="12" t="s">
        <v>19629</v>
      </c>
      <c r="F1162" s="6" t="str">
        <f t="shared" si="58"/>
        <v>module=gempl</v>
      </c>
      <c r="G1162" s="3" t="s">
        <v>114</v>
      </c>
    </row>
    <row r="1163" spans="1:7" ht="30" customHeight="1">
      <c r="A1163" s="3" t="s">
        <v>10882</v>
      </c>
      <c r="B1163" s="3" t="s">
        <v>3</v>
      </c>
      <c r="C1163" s="3" t="s">
        <v>12077</v>
      </c>
      <c r="D1163" s="3" t="s">
        <v>12077</v>
      </c>
      <c r="E1163" s="12" t="s">
        <v>19630</v>
      </c>
      <c r="F1163" s="6" t="str">
        <f t="shared" si="58"/>
        <v>module=gempl</v>
      </c>
      <c r="G1163" s="3" t="s">
        <v>114</v>
      </c>
    </row>
    <row r="1164" spans="1:7" ht="30" customHeight="1">
      <c r="A1164" s="3" t="s">
        <v>10882</v>
      </c>
      <c r="B1164" s="3" t="s">
        <v>3</v>
      </c>
      <c r="C1164" s="3" t="s">
        <v>12078</v>
      </c>
      <c r="D1164" s="3" t="s">
        <v>12078</v>
      </c>
      <c r="E1164" s="12" t="s">
        <v>19631</v>
      </c>
      <c r="F1164" s="6" t="str">
        <f t="shared" si="58"/>
        <v>module=gempl</v>
      </c>
      <c r="G1164" s="3" t="s">
        <v>114</v>
      </c>
    </row>
    <row r="1165" spans="1:7" ht="30" customHeight="1">
      <c r="A1165" s="3" t="s">
        <v>10882</v>
      </c>
      <c r="B1165" s="3" t="s">
        <v>3</v>
      </c>
      <c r="C1165" s="3" t="s">
        <v>12079</v>
      </c>
      <c r="D1165" s="3" t="s">
        <v>12079</v>
      </c>
      <c r="E1165" s="12" t="s">
        <v>19632</v>
      </c>
      <c r="F1165" s="6" t="str">
        <f t="shared" si="58"/>
        <v>module=gempl</v>
      </c>
      <c r="G1165" s="3" t="s">
        <v>114</v>
      </c>
    </row>
    <row r="1166" spans="1:7" ht="30" customHeight="1">
      <c r="A1166" s="3" t="s">
        <v>10882</v>
      </c>
      <c r="B1166" s="3" t="s">
        <v>3</v>
      </c>
      <c r="C1166" s="3" t="s">
        <v>12080</v>
      </c>
      <c r="D1166" s="3" t="s">
        <v>12080</v>
      </c>
      <c r="E1166" s="12" t="s">
        <v>19633</v>
      </c>
      <c r="F1166" s="6" t="str">
        <f t="shared" si="58"/>
        <v>module=gempl</v>
      </c>
      <c r="G1166" s="3" t="s">
        <v>114</v>
      </c>
    </row>
    <row r="1167" spans="1:7" ht="30" customHeight="1">
      <c r="A1167" s="3" t="s">
        <v>10882</v>
      </c>
      <c r="B1167" s="3" t="s">
        <v>3</v>
      </c>
      <c r="C1167" s="3" t="s">
        <v>12081</v>
      </c>
      <c r="D1167" s="3" t="s">
        <v>12081</v>
      </c>
      <c r="E1167" s="12" t="s">
        <v>19634</v>
      </c>
      <c r="F1167" s="6" t="str">
        <f t="shared" si="58"/>
        <v>module=gempl</v>
      </c>
      <c r="G1167" s="3" t="s">
        <v>114</v>
      </c>
    </row>
    <row r="1168" spans="1:7" ht="30" customHeight="1">
      <c r="A1168" s="3" t="s">
        <v>10882</v>
      </c>
      <c r="B1168" s="3" t="s">
        <v>3</v>
      </c>
      <c r="C1168" s="3" t="s">
        <v>12082</v>
      </c>
      <c r="D1168" s="3" t="s">
        <v>12082</v>
      </c>
      <c r="E1168" s="12" t="s">
        <v>19635</v>
      </c>
      <c r="F1168" s="6" t="str">
        <f t="shared" si="58"/>
        <v>module=gempl</v>
      </c>
      <c r="G1168" s="3" t="s">
        <v>114</v>
      </c>
    </row>
    <row r="1169" spans="1:7" ht="30" customHeight="1">
      <c r="A1169" s="3" t="s">
        <v>10882</v>
      </c>
      <c r="B1169" s="3" t="s">
        <v>3</v>
      </c>
      <c r="C1169" s="3" t="s">
        <v>12083</v>
      </c>
      <c r="D1169" s="3" t="s">
        <v>12083</v>
      </c>
      <c r="E1169" s="12" t="s">
        <v>19636</v>
      </c>
      <c r="F1169" s="6" t="str">
        <f t="shared" si="58"/>
        <v>module=gempl</v>
      </c>
      <c r="G1169" s="3" t="s">
        <v>114</v>
      </c>
    </row>
    <row r="1170" spans="1:7" ht="30" customHeight="1">
      <c r="A1170" s="3" t="s">
        <v>10882</v>
      </c>
      <c r="B1170" s="3" t="s">
        <v>3</v>
      </c>
      <c r="C1170" s="3" t="s">
        <v>12084</v>
      </c>
      <c r="D1170" s="3" t="s">
        <v>12084</v>
      </c>
      <c r="E1170" s="12" t="s">
        <v>19637</v>
      </c>
      <c r="F1170" s="6" t="str">
        <f t="shared" si="58"/>
        <v>module=gempl</v>
      </c>
      <c r="G1170" s="3" t="s">
        <v>114</v>
      </c>
    </row>
    <row r="1171" spans="1:7" ht="30" customHeight="1">
      <c r="A1171" s="3" t="s">
        <v>10882</v>
      </c>
      <c r="B1171" s="3" t="s">
        <v>3</v>
      </c>
      <c r="C1171" s="3" t="s">
        <v>12085</v>
      </c>
      <c r="D1171" s="3" t="s">
        <v>12085</v>
      </c>
      <c r="E1171" s="12" t="s">
        <v>19638</v>
      </c>
      <c r="F1171" s="6" t="str">
        <f t="shared" si="58"/>
        <v>module=gempl</v>
      </c>
      <c r="G1171" s="3" t="s">
        <v>114</v>
      </c>
    </row>
    <row r="1172" spans="1:7" ht="30" customHeight="1">
      <c r="A1172" s="3" t="s">
        <v>10882</v>
      </c>
      <c r="B1172" s="3" t="s">
        <v>3</v>
      </c>
      <c r="C1172" s="3" t="s">
        <v>12086</v>
      </c>
      <c r="D1172" s="3" t="s">
        <v>12086</v>
      </c>
      <c r="E1172" s="12" t="s">
        <v>19639</v>
      </c>
      <c r="F1172" s="6" t="str">
        <f t="shared" si="58"/>
        <v>module=gempl</v>
      </c>
      <c r="G1172" s="3" t="s">
        <v>114</v>
      </c>
    </row>
    <row r="1173" spans="1:7" ht="30" customHeight="1">
      <c r="A1173" s="3" t="s">
        <v>10882</v>
      </c>
      <c r="B1173" s="3" t="s">
        <v>3</v>
      </c>
      <c r="C1173" s="3" t="s">
        <v>12087</v>
      </c>
      <c r="D1173" s="3" t="s">
        <v>12087</v>
      </c>
      <c r="E1173" s="12" t="s">
        <v>19640</v>
      </c>
      <c r="F1173" s="6" t="str">
        <f t="shared" si="58"/>
        <v>module=gempl</v>
      </c>
      <c r="G1173" s="3" t="s">
        <v>114</v>
      </c>
    </row>
    <row r="1174" spans="1:7" ht="30" customHeight="1">
      <c r="A1174" s="3" t="s">
        <v>10882</v>
      </c>
      <c r="B1174" s="3" t="s">
        <v>3</v>
      </c>
      <c r="C1174" s="3" t="s">
        <v>12088</v>
      </c>
      <c r="D1174" s="3" t="s">
        <v>12088</v>
      </c>
      <c r="E1174" s="12" t="s">
        <v>19641</v>
      </c>
      <c r="F1174" s="6" t="str">
        <f t="shared" si="58"/>
        <v>module=gempl</v>
      </c>
      <c r="G1174" s="3" t="s">
        <v>114</v>
      </c>
    </row>
    <row r="1175" spans="1:7" ht="30" customHeight="1">
      <c r="A1175" s="3" t="s">
        <v>10882</v>
      </c>
      <c r="B1175" s="3" t="s">
        <v>3</v>
      </c>
      <c r="C1175" s="3" t="s">
        <v>12089</v>
      </c>
      <c r="D1175" s="3" t="s">
        <v>12089</v>
      </c>
      <c r="E1175" s="12" t="s">
        <v>19642</v>
      </c>
      <c r="F1175" s="6" t="str">
        <f t="shared" si="58"/>
        <v>module=gempl</v>
      </c>
      <c r="G1175" s="3" t="s">
        <v>114</v>
      </c>
    </row>
    <row r="1176" spans="1:7" ht="30" customHeight="1">
      <c r="A1176" s="3" t="s">
        <v>10882</v>
      </c>
      <c r="B1176" s="3" t="s">
        <v>3</v>
      </c>
      <c r="C1176" s="3" t="s">
        <v>12090</v>
      </c>
      <c r="D1176" s="3" t="s">
        <v>12090</v>
      </c>
      <c r="E1176" s="12" t="s">
        <v>19643</v>
      </c>
      <c r="F1176" s="6" t="str">
        <f t="shared" si="58"/>
        <v>module=gempl</v>
      </c>
      <c r="G1176" s="3" t="s">
        <v>114</v>
      </c>
    </row>
    <row r="1177" spans="1:7" ht="30" customHeight="1">
      <c r="A1177" s="3" t="s">
        <v>10882</v>
      </c>
      <c r="B1177" s="3" t="s">
        <v>3</v>
      </c>
      <c r="C1177" s="3" t="s">
        <v>12091</v>
      </c>
      <c r="D1177" s="3" t="s">
        <v>12091</v>
      </c>
      <c r="E1177" s="12" t="s">
        <v>19644</v>
      </c>
      <c r="F1177" s="6" t="str">
        <f t="shared" si="58"/>
        <v>module=gempl</v>
      </c>
      <c r="G1177" s="3" t="s">
        <v>114</v>
      </c>
    </row>
    <row r="1178" spans="1:7" ht="30" customHeight="1">
      <c r="A1178" s="3" t="s">
        <v>10882</v>
      </c>
      <c r="B1178" s="3" t="s">
        <v>3</v>
      </c>
      <c r="C1178" s="3" t="s">
        <v>12092</v>
      </c>
      <c r="D1178" s="3" t="s">
        <v>12092</v>
      </c>
      <c r="E1178" s="12" t="s">
        <v>19645</v>
      </c>
      <c r="F1178" s="6" t="str">
        <f t="shared" si="58"/>
        <v>module=gempl</v>
      </c>
      <c r="G1178" s="3" t="s">
        <v>114</v>
      </c>
    </row>
    <row r="1179" spans="1:7" ht="30" customHeight="1">
      <c r="A1179" s="3" t="s">
        <v>10882</v>
      </c>
      <c r="B1179" s="3" t="s">
        <v>3</v>
      </c>
      <c r="C1179" s="3" t="s">
        <v>12093</v>
      </c>
      <c r="D1179" s="3" t="s">
        <v>12093</v>
      </c>
      <c r="E1179" s="12" t="s">
        <v>19646</v>
      </c>
      <c r="F1179" s="6" t="str">
        <f t="shared" si="58"/>
        <v>module=gempl</v>
      </c>
      <c r="G1179" s="3" t="s">
        <v>114</v>
      </c>
    </row>
    <row r="1180" spans="1:7" ht="30" customHeight="1">
      <c r="A1180" s="3" t="s">
        <v>10882</v>
      </c>
      <c r="B1180" s="3" t="s">
        <v>3</v>
      </c>
      <c r="C1180" s="3" t="s">
        <v>12094</v>
      </c>
      <c r="D1180" s="3" t="s">
        <v>12094</v>
      </c>
      <c r="E1180" s="12" t="s">
        <v>19647</v>
      </c>
      <c r="F1180" s="6" t="str">
        <f t="shared" si="58"/>
        <v>module=gempl</v>
      </c>
      <c r="G1180" s="3" t="s">
        <v>114</v>
      </c>
    </row>
    <row r="1181" spans="1:7" ht="30" customHeight="1">
      <c r="A1181" s="3" t="s">
        <v>10882</v>
      </c>
      <c r="B1181" s="3" t="s">
        <v>3</v>
      </c>
      <c r="C1181" s="3" t="s">
        <v>12095</v>
      </c>
      <c r="D1181" s="3" t="s">
        <v>12095</v>
      </c>
      <c r="E1181" s="12" t="s">
        <v>19648</v>
      </c>
      <c r="F1181" s="6" t="str">
        <f t="shared" si="58"/>
        <v>module=gempl</v>
      </c>
      <c r="G1181" s="3" t="s">
        <v>114</v>
      </c>
    </row>
    <row r="1182" spans="1:7" ht="30" customHeight="1">
      <c r="A1182" s="3" t="s">
        <v>10882</v>
      </c>
      <c r="B1182" s="3" t="s">
        <v>3</v>
      </c>
      <c r="C1182" s="3" t="s">
        <v>12096</v>
      </c>
      <c r="D1182" s="3" t="s">
        <v>12096</v>
      </c>
      <c r="E1182" s="12" t="s">
        <v>19649</v>
      </c>
      <c r="F1182" s="6" t="str">
        <f t="shared" si="58"/>
        <v>module=gempl</v>
      </c>
      <c r="G1182" s="3" t="s">
        <v>114</v>
      </c>
    </row>
    <row r="1183" spans="1:7" ht="30" customHeight="1">
      <c r="A1183" s="3" t="s">
        <v>10882</v>
      </c>
      <c r="B1183" s="3" t="s">
        <v>3</v>
      </c>
      <c r="C1183" s="3" t="s">
        <v>12097</v>
      </c>
      <c r="D1183" s="3" t="s">
        <v>12097</v>
      </c>
      <c r="E1183" s="12" t="s">
        <v>19650</v>
      </c>
      <c r="F1183" s="6" t="str">
        <f t="shared" si="58"/>
        <v>module=gempl</v>
      </c>
      <c r="G1183" s="3" t="s">
        <v>114</v>
      </c>
    </row>
    <row r="1184" spans="1:7" ht="30" customHeight="1">
      <c r="A1184" s="3" t="s">
        <v>10882</v>
      </c>
      <c r="B1184" s="3" t="s">
        <v>3</v>
      </c>
      <c r="C1184" s="3" t="s">
        <v>12098</v>
      </c>
      <c r="D1184" s="3" t="s">
        <v>12098</v>
      </c>
      <c r="E1184" s="12" t="s">
        <v>19651</v>
      </c>
      <c r="F1184" s="6" t="str">
        <f t="shared" si="58"/>
        <v>module=gempl</v>
      </c>
      <c r="G1184" s="3" t="s">
        <v>114</v>
      </c>
    </row>
    <row r="1185" spans="1:7" ht="30" customHeight="1">
      <c r="A1185" s="3" t="s">
        <v>10882</v>
      </c>
      <c r="B1185" s="3" t="s">
        <v>3</v>
      </c>
      <c r="C1185" s="3" t="s">
        <v>12099</v>
      </c>
      <c r="D1185" s="3" t="s">
        <v>12099</v>
      </c>
      <c r="E1185" s="12" t="s">
        <v>19652</v>
      </c>
      <c r="F1185" s="6" t="str">
        <f t="shared" si="58"/>
        <v>module=gempl</v>
      </c>
      <c r="G1185" s="3" t="s">
        <v>114</v>
      </c>
    </row>
    <row r="1186" spans="1:7" ht="30" customHeight="1">
      <c r="A1186" s="3" t="s">
        <v>10882</v>
      </c>
      <c r="B1186" s="3" t="s">
        <v>3</v>
      </c>
      <c r="C1186" s="3" t="s">
        <v>12100</v>
      </c>
      <c r="D1186" s="3" t="s">
        <v>12100</v>
      </c>
      <c r="E1186" s="12" t="s">
        <v>19653</v>
      </c>
      <c r="F1186" s="6" t="str">
        <f t="shared" si="58"/>
        <v>module=gempl</v>
      </c>
      <c r="G1186" s="3" t="s">
        <v>114</v>
      </c>
    </row>
    <row r="1187" spans="1:7" ht="30" customHeight="1">
      <c r="A1187" s="3" t="s">
        <v>10882</v>
      </c>
      <c r="B1187" s="3" t="s">
        <v>3</v>
      </c>
      <c r="C1187" s="3" t="s">
        <v>12101</v>
      </c>
      <c r="D1187" s="3" t="s">
        <v>12101</v>
      </c>
      <c r="E1187" s="12" t="s">
        <v>19654</v>
      </c>
      <c r="F1187" s="6" t="str">
        <f t="shared" si="58"/>
        <v>module=gempl</v>
      </c>
      <c r="G1187" s="3" t="s">
        <v>114</v>
      </c>
    </row>
    <row r="1188" spans="1:7" ht="30" customHeight="1">
      <c r="A1188" s="3" t="s">
        <v>10882</v>
      </c>
      <c r="B1188" s="3" t="s">
        <v>3</v>
      </c>
      <c r="C1188" s="3" t="s">
        <v>12102</v>
      </c>
      <c r="D1188" s="3" t="s">
        <v>12102</v>
      </c>
      <c r="E1188" s="12" t="s">
        <v>19655</v>
      </c>
      <c r="F1188" s="6" t="str">
        <f t="shared" si="58"/>
        <v>module=gempl</v>
      </c>
      <c r="G1188" s="3" t="s">
        <v>114</v>
      </c>
    </row>
    <row r="1189" spans="1:7" ht="30" customHeight="1">
      <c r="A1189" s="3" t="s">
        <v>10882</v>
      </c>
      <c r="B1189" s="3" t="s">
        <v>3</v>
      </c>
      <c r="C1189" s="3" t="s">
        <v>12103</v>
      </c>
      <c r="D1189" s="3" t="s">
        <v>12103</v>
      </c>
      <c r="E1189" s="12" t="s">
        <v>19656</v>
      </c>
      <c r="F1189" s="6" t="str">
        <f t="shared" si="58"/>
        <v>module=gempl</v>
      </c>
      <c r="G1189" s="3" t="s">
        <v>114</v>
      </c>
    </row>
    <row r="1190" spans="1:7" ht="30" customHeight="1">
      <c r="A1190" s="3" t="s">
        <v>10882</v>
      </c>
      <c r="B1190" s="3" t="s">
        <v>3</v>
      </c>
      <c r="C1190" s="3" t="s">
        <v>12104</v>
      </c>
      <c r="D1190" s="3" t="s">
        <v>12104</v>
      </c>
      <c r="E1190" s="12" t="s">
        <v>19657</v>
      </c>
      <c r="F1190" s="6" t="str">
        <f t="shared" si="58"/>
        <v>module=gempl</v>
      </c>
      <c r="G1190" s="3" t="s">
        <v>114</v>
      </c>
    </row>
    <row r="1191" spans="1:7" ht="30" customHeight="1">
      <c r="A1191" s="3" t="s">
        <v>10882</v>
      </c>
      <c r="B1191" s="3" t="s">
        <v>3</v>
      </c>
      <c r="C1191" s="3" t="s">
        <v>12105</v>
      </c>
      <c r="D1191" s="3" t="s">
        <v>12105</v>
      </c>
      <c r="E1191" s="12" t="s">
        <v>19658</v>
      </c>
      <c r="F1191" s="6" t="str">
        <f t="shared" si="58"/>
        <v>module=gempl</v>
      </c>
      <c r="G1191" s="3" t="s">
        <v>114</v>
      </c>
    </row>
    <row r="1192" spans="1:7" ht="30" customHeight="1">
      <c r="A1192" s="3" t="s">
        <v>10882</v>
      </c>
      <c r="B1192" s="3" t="s">
        <v>3</v>
      </c>
      <c r="C1192" s="3" t="s">
        <v>12106</v>
      </c>
      <c r="D1192" s="3" t="s">
        <v>12106</v>
      </c>
      <c r="E1192" s="12" t="s">
        <v>19659</v>
      </c>
      <c r="F1192" s="6" t="str">
        <f t="shared" ref="F1192:F1255" si="60">HYPERLINK("http://www.ssc.wisc.edu/wlsresearch/documentation/waves/?wave=grad2k&amp;module=gempl","module=gempl")</f>
        <v>module=gempl</v>
      </c>
      <c r="G1192" s="3" t="s">
        <v>114</v>
      </c>
    </row>
    <row r="1193" spans="1:7" ht="30" customHeight="1">
      <c r="A1193" s="3" t="s">
        <v>10882</v>
      </c>
      <c r="B1193" s="3" t="s">
        <v>3</v>
      </c>
      <c r="C1193" s="3" t="s">
        <v>12107</v>
      </c>
      <c r="D1193" s="3" t="s">
        <v>12107</v>
      </c>
      <c r="E1193" s="12" t="s">
        <v>19660</v>
      </c>
      <c r="F1193" s="6" t="str">
        <f t="shared" si="60"/>
        <v>module=gempl</v>
      </c>
      <c r="G1193" s="3" t="s">
        <v>114</v>
      </c>
    </row>
    <row r="1194" spans="1:7" ht="30" customHeight="1">
      <c r="A1194" s="3" t="s">
        <v>10882</v>
      </c>
      <c r="B1194" s="3" t="s">
        <v>3</v>
      </c>
      <c r="C1194" s="3" t="s">
        <v>12108</v>
      </c>
      <c r="D1194" s="3" t="s">
        <v>12108</v>
      </c>
      <c r="E1194" s="12" t="s">
        <v>19661</v>
      </c>
      <c r="F1194" s="6" t="str">
        <f t="shared" si="60"/>
        <v>module=gempl</v>
      </c>
      <c r="G1194" s="3" t="s">
        <v>114</v>
      </c>
    </row>
    <row r="1195" spans="1:7" ht="30" customHeight="1">
      <c r="A1195" s="3" t="s">
        <v>10882</v>
      </c>
      <c r="B1195" s="3" t="s">
        <v>3</v>
      </c>
      <c r="C1195" s="3" t="s">
        <v>12109</v>
      </c>
      <c r="D1195" s="3" t="s">
        <v>12109</v>
      </c>
      <c r="E1195" s="12" t="s">
        <v>19662</v>
      </c>
      <c r="F1195" s="6" t="str">
        <f t="shared" si="60"/>
        <v>module=gempl</v>
      </c>
      <c r="G1195" s="3" t="s">
        <v>114</v>
      </c>
    </row>
    <row r="1196" spans="1:7" ht="30" customHeight="1">
      <c r="A1196" s="3" t="s">
        <v>10882</v>
      </c>
      <c r="B1196" s="3" t="s">
        <v>3</v>
      </c>
      <c r="C1196" s="3" t="s">
        <v>12110</v>
      </c>
      <c r="D1196" s="3" t="s">
        <v>12110</v>
      </c>
      <c r="E1196" s="12" t="s">
        <v>19663</v>
      </c>
      <c r="F1196" s="6" t="str">
        <f t="shared" si="60"/>
        <v>module=gempl</v>
      </c>
      <c r="G1196" s="3" t="s">
        <v>114</v>
      </c>
    </row>
    <row r="1197" spans="1:7" ht="30" customHeight="1">
      <c r="A1197" s="3" t="s">
        <v>10882</v>
      </c>
      <c r="B1197" s="3" t="s">
        <v>3</v>
      </c>
      <c r="C1197" s="3" t="s">
        <v>12111</v>
      </c>
      <c r="D1197" s="3" t="s">
        <v>12111</v>
      </c>
      <c r="E1197" s="12" t="s">
        <v>19664</v>
      </c>
      <c r="F1197" s="6" t="str">
        <f t="shared" si="60"/>
        <v>module=gempl</v>
      </c>
      <c r="G1197" s="3" t="s">
        <v>114</v>
      </c>
    </row>
    <row r="1198" spans="1:7" ht="30" customHeight="1">
      <c r="A1198" s="3" t="s">
        <v>10882</v>
      </c>
      <c r="B1198" s="3" t="s">
        <v>3</v>
      </c>
      <c r="C1198" s="3" t="s">
        <v>12112</v>
      </c>
      <c r="D1198" s="3" t="s">
        <v>12112</v>
      </c>
      <c r="E1198" s="12" t="s">
        <v>19665</v>
      </c>
      <c r="F1198" s="6" t="str">
        <f t="shared" si="60"/>
        <v>module=gempl</v>
      </c>
      <c r="G1198" s="3" t="s">
        <v>114</v>
      </c>
    </row>
    <row r="1199" spans="1:7" ht="30" customHeight="1">
      <c r="A1199" s="3" t="s">
        <v>10882</v>
      </c>
      <c r="B1199" s="3" t="s">
        <v>3</v>
      </c>
      <c r="C1199" s="3" t="s">
        <v>12113</v>
      </c>
      <c r="D1199" s="3" t="s">
        <v>12113</v>
      </c>
      <c r="E1199" s="12" t="s">
        <v>19666</v>
      </c>
      <c r="F1199" s="6" t="str">
        <f t="shared" si="60"/>
        <v>module=gempl</v>
      </c>
      <c r="G1199" s="3" t="s">
        <v>114</v>
      </c>
    </row>
    <row r="1200" spans="1:7" ht="30" customHeight="1">
      <c r="A1200" s="3" t="s">
        <v>10882</v>
      </c>
      <c r="B1200" s="3" t="s">
        <v>3</v>
      </c>
      <c r="C1200" s="3" t="s">
        <v>12114</v>
      </c>
      <c r="D1200" s="3" t="s">
        <v>12114</v>
      </c>
      <c r="E1200" s="12" t="s">
        <v>19667</v>
      </c>
      <c r="F1200" s="6" t="str">
        <f t="shared" si="60"/>
        <v>module=gempl</v>
      </c>
      <c r="G1200" s="3" t="s">
        <v>114</v>
      </c>
    </row>
    <row r="1201" spans="1:7" ht="30" customHeight="1">
      <c r="A1201" s="3" t="s">
        <v>10882</v>
      </c>
      <c r="B1201" s="3" t="s">
        <v>3</v>
      </c>
      <c r="C1201" s="3" t="s">
        <v>12115</v>
      </c>
      <c r="D1201" s="3" t="s">
        <v>12115</v>
      </c>
      <c r="E1201" s="12" t="s">
        <v>19668</v>
      </c>
      <c r="F1201" s="6" t="str">
        <f t="shared" si="60"/>
        <v>module=gempl</v>
      </c>
      <c r="G1201" s="3" t="s">
        <v>114</v>
      </c>
    </row>
    <row r="1202" spans="1:7" ht="30" customHeight="1">
      <c r="A1202" s="3" t="s">
        <v>10882</v>
      </c>
      <c r="B1202" s="3" t="s">
        <v>3</v>
      </c>
      <c r="C1202" s="3" t="s">
        <v>12116</v>
      </c>
      <c r="D1202" s="3" t="s">
        <v>12116</v>
      </c>
      <c r="E1202" s="12" t="s">
        <v>19669</v>
      </c>
      <c r="F1202" s="6" t="str">
        <f t="shared" si="60"/>
        <v>module=gempl</v>
      </c>
      <c r="G1202" s="3" t="s">
        <v>114</v>
      </c>
    </row>
    <row r="1203" spans="1:7" ht="30" customHeight="1">
      <c r="A1203" s="3" t="s">
        <v>10882</v>
      </c>
      <c r="B1203" s="3" t="s">
        <v>3</v>
      </c>
      <c r="C1203" s="3" t="s">
        <v>12117</v>
      </c>
      <c r="D1203" s="3" t="s">
        <v>12117</v>
      </c>
      <c r="E1203" s="12" t="s">
        <v>19670</v>
      </c>
      <c r="F1203" s="6" t="str">
        <f t="shared" si="60"/>
        <v>module=gempl</v>
      </c>
      <c r="G1203" s="3" t="s">
        <v>114</v>
      </c>
    </row>
    <row r="1204" spans="1:7" ht="30" customHeight="1">
      <c r="A1204" s="3" t="s">
        <v>10882</v>
      </c>
      <c r="B1204" s="3" t="s">
        <v>3</v>
      </c>
      <c r="C1204" s="3" t="s">
        <v>12118</v>
      </c>
      <c r="D1204" s="3" t="s">
        <v>12118</v>
      </c>
      <c r="E1204" s="12" t="s">
        <v>19671</v>
      </c>
      <c r="F1204" s="6" t="str">
        <f t="shared" si="60"/>
        <v>module=gempl</v>
      </c>
      <c r="G1204" s="3" t="s">
        <v>114</v>
      </c>
    </row>
    <row r="1205" spans="1:7" ht="30" customHeight="1">
      <c r="A1205" s="3" t="s">
        <v>10882</v>
      </c>
      <c r="B1205" s="3" t="s">
        <v>3</v>
      </c>
      <c r="C1205" s="3" t="s">
        <v>12119</v>
      </c>
      <c r="D1205" s="3" t="s">
        <v>12119</v>
      </c>
      <c r="E1205" s="12" t="s">
        <v>19672</v>
      </c>
      <c r="F1205" s="6" t="str">
        <f t="shared" si="60"/>
        <v>module=gempl</v>
      </c>
      <c r="G1205" s="3" t="s">
        <v>114</v>
      </c>
    </row>
    <row r="1206" spans="1:7" ht="30" customHeight="1">
      <c r="A1206" s="3" t="s">
        <v>10882</v>
      </c>
      <c r="B1206" s="3" t="s">
        <v>3</v>
      </c>
      <c r="C1206" s="3" t="s">
        <v>12120</v>
      </c>
      <c r="D1206" s="3" t="s">
        <v>12120</v>
      </c>
      <c r="E1206" s="12" t="s">
        <v>19673</v>
      </c>
      <c r="F1206" s="6" t="str">
        <f t="shared" si="60"/>
        <v>module=gempl</v>
      </c>
      <c r="G1206" s="3" t="s">
        <v>114</v>
      </c>
    </row>
    <row r="1207" spans="1:7" ht="30" customHeight="1">
      <c r="A1207" s="3" t="s">
        <v>10882</v>
      </c>
      <c r="B1207" s="3" t="s">
        <v>3</v>
      </c>
      <c r="C1207" s="3" t="s">
        <v>12121</v>
      </c>
      <c r="D1207" s="3" t="s">
        <v>12121</v>
      </c>
      <c r="E1207" s="12" t="s">
        <v>19674</v>
      </c>
      <c r="F1207" s="6" t="str">
        <f t="shared" si="60"/>
        <v>module=gempl</v>
      </c>
      <c r="G1207" s="3" t="s">
        <v>114</v>
      </c>
    </row>
    <row r="1208" spans="1:7" ht="30" customHeight="1">
      <c r="A1208" s="3" t="s">
        <v>10882</v>
      </c>
      <c r="B1208" s="3" t="s">
        <v>3</v>
      </c>
      <c r="C1208" s="3" t="s">
        <v>12122</v>
      </c>
      <c r="D1208" s="3" t="s">
        <v>12122</v>
      </c>
      <c r="E1208" s="12" t="s">
        <v>19675</v>
      </c>
      <c r="F1208" s="6" t="str">
        <f t="shared" si="60"/>
        <v>module=gempl</v>
      </c>
      <c r="G1208" s="3" t="s">
        <v>114</v>
      </c>
    </row>
    <row r="1209" spans="1:7" ht="30" customHeight="1">
      <c r="A1209" s="3" t="s">
        <v>10882</v>
      </c>
      <c r="B1209" s="3" t="s">
        <v>3</v>
      </c>
      <c r="C1209" s="3" t="s">
        <v>12123</v>
      </c>
      <c r="D1209" s="3" t="s">
        <v>12123</v>
      </c>
      <c r="E1209" s="12" t="s">
        <v>19676</v>
      </c>
      <c r="F1209" s="6" t="str">
        <f t="shared" si="60"/>
        <v>module=gempl</v>
      </c>
      <c r="G1209" s="3" t="s">
        <v>114</v>
      </c>
    </row>
    <row r="1210" spans="1:7" ht="30" customHeight="1">
      <c r="A1210" s="3" t="s">
        <v>10882</v>
      </c>
      <c r="B1210" s="3" t="s">
        <v>3</v>
      </c>
      <c r="C1210" s="3" t="s">
        <v>12124</v>
      </c>
      <c r="D1210" s="3" t="s">
        <v>12124</v>
      </c>
      <c r="E1210" s="12" t="s">
        <v>19677</v>
      </c>
      <c r="F1210" s="6" t="str">
        <f t="shared" si="60"/>
        <v>module=gempl</v>
      </c>
      <c r="G1210" s="3" t="s">
        <v>114</v>
      </c>
    </row>
    <row r="1211" spans="1:7" ht="30" customHeight="1">
      <c r="A1211" s="3" t="s">
        <v>10882</v>
      </c>
      <c r="B1211" s="3" t="s">
        <v>3</v>
      </c>
      <c r="C1211" s="3" t="s">
        <v>12125</v>
      </c>
      <c r="D1211" s="3" t="s">
        <v>12125</v>
      </c>
      <c r="E1211" s="12" t="s">
        <v>19678</v>
      </c>
      <c r="F1211" s="6" t="str">
        <f t="shared" si="60"/>
        <v>module=gempl</v>
      </c>
      <c r="G1211" s="3" t="s">
        <v>114</v>
      </c>
    </row>
    <row r="1212" spans="1:7" ht="30" customHeight="1">
      <c r="A1212" s="3" t="s">
        <v>10882</v>
      </c>
      <c r="B1212" s="3" t="s">
        <v>3</v>
      </c>
      <c r="C1212" s="3" t="s">
        <v>12126</v>
      </c>
      <c r="D1212" s="3" t="s">
        <v>12126</v>
      </c>
      <c r="E1212" s="12" t="s">
        <v>19679</v>
      </c>
      <c r="F1212" s="6" t="str">
        <f t="shared" si="60"/>
        <v>module=gempl</v>
      </c>
      <c r="G1212" s="3" t="s">
        <v>114</v>
      </c>
    </row>
    <row r="1213" spans="1:7" ht="30" customHeight="1">
      <c r="A1213" s="3" t="s">
        <v>10882</v>
      </c>
      <c r="B1213" s="3" t="s">
        <v>3</v>
      </c>
      <c r="C1213" s="3" t="s">
        <v>12127</v>
      </c>
      <c r="D1213" s="3" t="s">
        <v>12127</v>
      </c>
      <c r="E1213" s="12" t="s">
        <v>19680</v>
      </c>
      <c r="F1213" s="6" t="str">
        <f t="shared" si="60"/>
        <v>module=gempl</v>
      </c>
      <c r="G1213" s="3" t="s">
        <v>114</v>
      </c>
    </row>
    <row r="1214" spans="1:7" ht="30" customHeight="1">
      <c r="A1214" s="3" t="s">
        <v>10882</v>
      </c>
      <c r="B1214" s="3" t="s">
        <v>3</v>
      </c>
      <c r="C1214" s="3" t="s">
        <v>12128</v>
      </c>
      <c r="D1214" s="3" t="s">
        <v>12128</v>
      </c>
      <c r="E1214" s="12" t="s">
        <v>19681</v>
      </c>
      <c r="F1214" s="6" t="str">
        <f t="shared" si="60"/>
        <v>module=gempl</v>
      </c>
      <c r="G1214" s="3" t="s">
        <v>114</v>
      </c>
    </row>
    <row r="1215" spans="1:7" ht="30" customHeight="1">
      <c r="A1215" s="3" t="s">
        <v>10882</v>
      </c>
      <c r="B1215" s="3" t="s">
        <v>3</v>
      </c>
      <c r="C1215" s="3" t="s">
        <v>12129</v>
      </c>
      <c r="D1215" s="3" t="s">
        <v>12129</v>
      </c>
      <c r="E1215" s="12" t="s">
        <v>19682</v>
      </c>
      <c r="F1215" s="6" t="str">
        <f t="shared" si="60"/>
        <v>module=gempl</v>
      </c>
      <c r="G1215" s="3" t="s">
        <v>114</v>
      </c>
    </row>
    <row r="1216" spans="1:7" ht="30" customHeight="1">
      <c r="A1216" s="3" t="s">
        <v>10882</v>
      </c>
      <c r="B1216" s="3" t="s">
        <v>3</v>
      </c>
      <c r="C1216" s="3" t="s">
        <v>12130</v>
      </c>
      <c r="D1216" s="3" t="s">
        <v>12130</v>
      </c>
      <c r="E1216" s="12" t="s">
        <v>19683</v>
      </c>
      <c r="F1216" s="6" t="str">
        <f t="shared" si="60"/>
        <v>module=gempl</v>
      </c>
      <c r="G1216" s="3" t="s">
        <v>114</v>
      </c>
    </row>
    <row r="1217" spans="1:7" ht="30" customHeight="1">
      <c r="A1217" s="3" t="s">
        <v>10882</v>
      </c>
      <c r="B1217" s="3" t="s">
        <v>3</v>
      </c>
      <c r="C1217" s="3" t="s">
        <v>12131</v>
      </c>
      <c r="D1217" s="3" t="s">
        <v>12131</v>
      </c>
      <c r="E1217" s="12" t="s">
        <v>19684</v>
      </c>
      <c r="F1217" s="6" t="str">
        <f t="shared" si="60"/>
        <v>module=gempl</v>
      </c>
      <c r="G1217" s="3" t="s">
        <v>114</v>
      </c>
    </row>
    <row r="1218" spans="1:7" ht="30" customHeight="1">
      <c r="A1218" s="3" t="s">
        <v>10882</v>
      </c>
      <c r="B1218" s="3" t="s">
        <v>3</v>
      </c>
      <c r="C1218" s="3" t="s">
        <v>12132</v>
      </c>
      <c r="D1218" s="3" t="s">
        <v>12132</v>
      </c>
      <c r="E1218" s="12" t="s">
        <v>19685</v>
      </c>
      <c r="F1218" s="6" t="str">
        <f t="shared" si="60"/>
        <v>module=gempl</v>
      </c>
      <c r="G1218" s="3" t="s">
        <v>114</v>
      </c>
    </row>
    <row r="1219" spans="1:7" ht="30" customHeight="1">
      <c r="A1219" s="3" t="s">
        <v>10882</v>
      </c>
      <c r="B1219" s="3" t="s">
        <v>3</v>
      </c>
      <c r="C1219" s="3" t="s">
        <v>12133</v>
      </c>
      <c r="D1219" s="3" t="s">
        <v>12133</v>
      </c>
      <c r="E1219" s="12" t="s">
        <v>19686</v>
      </c>
      <c r="F1219" s="6" t="str">
        <f t="shared" si="60"/>
        <v>module=gempl</v>
      </c>
      <c r="G1219" s="3" t="s">
        <v>114</v>
      </c>
    </row>
    <row r="1220" spans="1:7" ht="30" customHeight="1">
      <c r="A1220" s="3" t="s">
        <v>10882</v>
      </c>
      <c r="B1220" s="3" t="s">
        <v>3</v>
      </c>
      <c r="C1220" s="3" t="s">
        <v>12134</v>
      </c>
      <c r="D1220" s="3" t="s">
        <v>12134</v>
      </c>
      <c r="E1220" s="12" t="s">
        <v>19687</v>
      </c>
      <c r="F1220" s="6" t="str">
        <f t="shared" si="60"/>
        <v>module=gempl</v>
      </c>
      <c r="G1220" s="3" t="s">
        <v>114</v>
      </c>
    </row>
    <row r="1221" spans="1:7" ht="30" customHeight="1">
      <c r="A1221" s="3" t="s">
        <v>10882</v>
      </c>
      <c r="B1221" s="3" t="s">
        <v>3</v>
      </c>
      <c r="C1221" s="3" t="s">
        <v>12135</v>
      </c>
      <c r="D1221" s="3" t="s">
        <v>12135</v>
      </c>
      <c r="E1221" s="12" t="s">
        <v>19688</v>
      </c>
      <c r="F1221" s="6" t="str">
        <f t="shared" si="60"/>
        <v>module=gempl</v>
      </c>
      <c r="G1221" s="3" t="s">
        <v>114</v>
      </c>
    </row>
    <row r="1222" spans="1:7" ht="30" customHeight="1">
      <c r="A1222" s="3" t="s">
        <v>10882</v>
      </c>
      <c r="B1222" s="3" t="s">
        <v>3</v>
      </c>
      <c r="C1222" s="3" t="s">
        <v>12136</v>
      </c>
      <c r="D1222" s="3" t="s">
        <v>12136</v>
      </c>
      <c r="E1222" s="12" t="s">
        <v>19689</v>
      </c>
      <c r="F1222" s="6" t="str">
        <f t="shared" si="60"/>
        <v>module=gempl</v>
      </c>
      <c r="G1222" s="3" t="s">
        <v>114</v>
      </c>
    </row>
    <row r="1223" spans="1:7" ht="30" customHeight="1">
      <c r="A1223" s="3" t="s">
        <v>10882</v>
      </c>
      <c r="B1223" s="3" t="s">
        <v>3</v>
      </c>
      <c r="C1223" s="3" t="s">
        <v>12137</v>
      </c>
      <c r="D1223" s="3" t="s">
        <v>12137</v>
      </c>
      <c r="E1223" s="12" t="s">
        <v>19690</v>
      </c>
      <c r="F1223" s="6" t="str">
        <f t="shared" si="60"/>
        <v>module=gempl</v>
      </c>
      <c r="G1223" s="3" t="s">
        <v>114</v>
      </c>
    </row>
    <row r="1224" spans="1:7" ht="30" customHeight="1">
      <c r="A1224" s="3" t="s">
        <v>10882</v>
      </c>
      <c r="B1224" s="3" t="s">
        <v>3</v>
      </c>
      <c r="C1224" s="3" t="s">
        <v>12138</v>
      </c>
      <c r="D1224" s="3" t="s">
        <v>12138</v>
      </c>
      <c r="E1224" s="12" t="s">
        <v>19691</v>
      </c>
      <c r="F1224" s="6" t="str">
        <f t="shared" si="60"/>
        <v>module=gempl</v>
      </c>
      <c r="G1224" s="3" t="s">
        <v>114</v>
      </c>
    </row>
    <row r="1225" spans="1:7" ht="30" customHeight="1">
      <c r="A1225" s="3" t="s">
        <v>10882</v>
      </c>
      <c r="B1225" s="3" t="s">
        <v>3</v>
      </c>
      <c r="C1225" s="3" t="s">
        <v>12139</v>
      </c>
      <c r="D1225" s="3" t="s">
        <v>12139</v>
      </c>
      <c r="E1225" s="12" t="s">
        <v>19692</v>
      </c>
      <c r="F1225" s="6" t="str">
        <f t="shared" si="60"/>
        <v>module=gempl</v>
      </c>
      <c r="G1225" s="3" t="s">
        <v>114</v>
      </c>
    </row>
    <row r="1226" spans="1:7" ht="30" customHeight="1">
      <c r="A1226" s="3" t="s">
        <v>10882</v>
      </c>
      <c r="B1226" s="3" t="s">
        <v>3</v>
      </c>
      <c r="C1226" s="3" t="s">
        <v>12140</v>
      </c>
      <c r="D1226" s="3" t="s">
        <v>12140</v>
      </c>
      <c r="E1226" s="12" t="s">
        <v>19693</v>
      </c>
      <c r="F1226" s="6" t="str">
        <f t="shared" si="60"/>
        <v>module=gempl</v>
      </c>
      <c r="G1226" s="3" t="s">
        <v>114</v>
      </c>
    </row>
    <row r="1227" spans="1:7" ht="30" customHeight="1">
      <c r="A1227" s="3" t="s">
        <v>10882</v>
      </c>
      <c r="B1227" s="3" t="s">
        <v>3</v>
      </c>
      <c r="C1227" s="3" t="s">
        <v>12141</v>
      </c>
      <c r="D1227" s="3" t="s">
        <v>12141</v>
      </c>
      <c r="E1227" s="12" t="s">
        <v>19694</v>
      </c>
      <c r="F1227" s="6" t="str">
        <f t="shared" si="60"/>
        <v>module=gempl</v>
      </c>
      <c r="G1227" s="3" t="s">
        <v>114</v>
      </c>
    </row>
    <row r="1228" spans="1:7" ht="30" customHeight="1">
      <c r="A1228" s="3" t="s">
        <v>10882</v>
      </c>
      <c r="B1228" s="3" t="s">
        <v>3</v>
      </c>
      <c r="C1228" s="3" t="s">
        <v>12142</v>
      </c>
      <c r="D1228" s="3" t="s">
        <v>12142</v>
      </c>
      <c r="E1228" s="12" t="s">
        <v>19695</v>
      </c>
      <c r="F1228" s="6" t="str">
        <f t="shared" si="60"/>
        <v>module=gempl</v>
      </c>
      <c r="G1228" s="3" t="s">
        <v>114</v>
      </c>
    </row>
    <row r="1229" spans="1:7" ht="30" customHeight="1">
      <c r="A1229" s="3" t="s">
        <v>10882</v>
      </c>
      <c r="B1229" s="3" t="s">
        <v>3</v>
      </c>
      <c r="C1229" s="3" t="s">
        <v>12143</v>
      </c>
      <c r="D1229" s="3" t="s">
        <v>12143</v>
      </c>
      <c r="E1229" s="12" t="s">
        <v>19696</v>
      </c>
      <c r="F1229" s="6" t="str">
        <f t="shared" si="60"/>
        <v>module=gempl</v>
      </c>
      <c r="G1229" s="3" t="s">
        <v>114</v>
      </c>
    </row>
    <row r="1230" spans="1:7" ht="30" customHeight="1">
      <c r="A1230" s="3" t="s">
        <v>10882</v>
      </c>
      <c r="B1230" s="3" t="s">
        <v>3</v>
      </c>
      <c r="C1230" s="3" t="s">
        <v>12144</v>
      </c>
      <c r="D1230" s="3" t="s">
        <v>12144</v>
      </c>
      <c r="E1230" s="12" t="s">
        <v>19697</v>
      </c>
      <c r="F1230" s="6" t="str">
        <f t="shared" si="60"/>
        <v>module=gempl</v>
      </c>
      <c r="G1230" s="3" t="s">
        <v>114</v>
      </c>
    </row>
    <row r="1231" spans="1:7" ht="30" customHeight="1">
      <c r="A1231" s="3" t="s">
        <v>10882</v>
      </c>
      <c r="B1231" s="3" t="s">
        <v>3</v>
      </c>
      <c r="C1231" s="3" t="s">
        <v>12145</v>
      </c>
      <c r="D1231" s="3" t="s">
        <v>12145</v>
      </c>
      <c r="E1231" s="12" t="s">
        <v>19698</v>
      </c>
      <c r="F1231" s="6" t="str">
        <f t="shared" si="60"/>
        <v>module=gempl</v>
      </c>
      <c r="G1231" s="3" t="s">
        <v>114</v>
      </c>
    </row>
    <row r="1232" spans="1:7" ht="30" customHeight="1">
      <c r="A1232" s="3" t="s">
        <v>10882</v>
      </c>
      <c r="B1232" s="3" t="s">
        <v>3</v>
      </c>
      <c r="C1232" s="3" t="s">
        <v>12146</v>
      </c>
      <c r="D1232" s="3" t="s">
        <v>12146</v>
      </c>
      <c r="E1232" s="12" t="s">
        <v>19699</v>
      </c>
      <c r="F1232" s="6" t="str">
        <f t="shared" si="60"/>
        <v>module=gempl</v>
      </c>
      <c r="G1232" s="3" t="s">
        <v>114</v>
      </c>
    </row>
    <row r="1233" spans="1:7" ht="30" customHeight="1">
      <c r="A1233" s="3" t="s">
        <v>10882</v>
      </c>
      <c r="B1233" s="3" t="s">
        <v>3</v>
      </c>
      <c r="C1233" s="3" t="s">
        <v>12147</v>
      </c>
      <c r="D1233" s="3" t="s">
        <v>12147</v>
      </c>
      <c r="E1233" s="12" t="s">
        <v>19700</v>
      </c>
      <c r="F1233" s="6" t="str">
        <f t="shared" si="60"/>
        <v>module=gempl</v>
      </c>
      <c r="G1233" s="3" t="s">
        <v>114</v>
      </c>
    </row>
    <row r="1234" spans="1:7" ht="30" customHeight="1">
      <c r="A1234" s="3" t="s">
        <v>10882</v>
      </c>
      <c r="B1234" s="3" t="s">
        <v>3</v>
      </c>
      <c r="C1234" s="3" t="s">
        <v>12148</v>
      </c>
      <c r="D1234" s="3" t="s">
        <v>12148</v>
      </c>
      <c r="E1234" s="12" t="s">
        <v>19701</v>
      </c>
      <c r="F1234" s="6" t="str">
        <f t="shared" si="60"/>
        <v>module=gempl</v>
      </c>
      <c r="G1234" s="3" t="s">
        <v>114</v>
      </c>
    </row>
    <row r="1235" spans="1:7" ht="30" customHeight="1">
      <c r="A1235" s="3" t="s">
        <v>10882</v>
      </c>
      <c r="B1235" s="3" t="s">
        <v>3</v>
      </c>
      <c r="C1235" s="3" t="s">
        <v>12149</v>
      </c>
      <c r="D1235" s="3" t="s">
        <v>12149</v>
      </c>
      <c r="E1235" s="12" t="s">
        <v>19702</v>
      </c>
      <c r="F1235" s="6" t="str">
        <f t="shared" si="60"/>
        <v>module=gempl</v>
      </c>
      <c r="G1235" s="3" t="s">
        <v>114</v>
      </c>
    </row>
    <row r="1236" spans="1:7" ht="30" customHeight="1">
      <c r="A1236" s="3" t="s">
        <v>10882</v>
      </c>
      <c r="B1236" s="3" t="s">
        <v>3</v>
      </c>
      <c r="C1236" s="3" t="s">
        <v>12150</v>
      </c>
      <c r="D1236" s="3" t="s">
        <v>12150</v>
      </c>
      <c r="E1236" s="12" t="s">
        <v>19703</v>
      </c>
      <c r="F1236" s="6" t="str">
        <f t="shared" si="60"/>
        <v>module=gempl</v>
      </c>
      <c r="G1236" s="3" t="s">
        <v>114</v>
      </c>
    </row>
    <row r="1237" spans="1:7" ht="30" customHeight="1">
      <c r="A1237" s="3" t="s">
        <v>10882</v>
      </c>
      <c r="B1237" s="3" t="s">
        <v>3</v>
      </c>
      <c r="C1237" s="3" t="s">
        <v>12151</v>
      </c>
      <c r="D1237" s="3" t="s">
        <v>12151</v>
      </c>
      <c r="E1237" s="12" t="s">
        <v>19704</v>
      </c>
      <c r="F1237" s="6" t="str">
        <f t="shared" si="60"/>
        <v>module=gempl</v>
      </c>
      <c r="G1237" s="3" t="s">
        <v>114</v>
      </c>
    </row>
    <row r="1238" spans="1:7" ht="30" customHeight="1">
      <c r="A1238" s="3" t="s">
        <v>10882</v>
      </c>
      <c r="B1238" s="3" t="s">
        <v>3</v>
      </c>
      <c r="C1238" s="3" t="s">
        <v>12152</v>
      </c>
      <c r="D1238" s="3" t="s">
        <v>12152</v>
      </c>
      <c r="E1238" s="12" t="s">
        <v>19705</v>
      </c>
      <c r="F1238" s="6" t="str">
        <f t="shared" si="60"/>
        <v>module=gempl</v>
      </c>
      <c r="G1238" s="3" t="s">
        <v>114</v>
      </c>
    </row>
    <row r="1239" spans="1:7" ht="30" customHeight="1">
      <c r="A1239" s="3" t="s">
        <v>10882</v>
      </c>
      <c r="B1239" s="3" t="s">
        <v>3</v>
      </c>
      <c r="C1239" s="3" t="s">
        <v>12153</v>
      </c>
      <c r="D1239" s="3" t="s">
        <v>12153</v>
      </c>
      <c r="E1239" s="12" t="s">
        <v>19706</v>
      </c>
      <c r="F1239" s="6" t="str">
        <f t="shared" si="60"/>
        <v>module=gempl</v>
      </c>
      <c r="G1239" s="3" t="s">
        <v>114</v>
      </c>
    </row>
    <row r="1240" spans="1:7" ht="30" customHeight="1">
      <c r="A1240" s="3" t="s">
        <v>10882</v>
      </c>
      <c r="B1240" s="3" t="s">
        <v>3</v>
      </c>
      <c r="C1240" s="3" t="s">
        <v>12154</v>
      </c>
      <c r="D1240" s="3" t="s">
        <v>12154</v>
      </c>
      <c r="E1240" s="12" t="s">
        <v>19707</v>
      </c>
      <c r="F1240" s="6" t="str">
        <f t="shared" si="60"/>
        <v>module=gempl</v>
      </c>
      <c r="G1240" s="3" t="s">
        <v>114</v>
      </c>
    </row>
    <row r="1241" spans="1:7" ht="30" customHeight="1">
      <c r="A1241" s="3" t="s">
        <v>10882</v>
      </c>
      <c r="B1241" s="3" t="s">
        <v>3</v>
      </c>
      <c r="C1241" s="3" t="s">
        <v>12155</v>
      </c>
      <c r="D1241" s="3" t="s">
        <v>12155</v>
      </c>
      <c r="E1241" s="12" t="s">
        <v>19708</v>
      </c>
      <c r="F1241" s="6" t="str">
        <f t="shared" si="60"/>
        <v>module=gempl</v>
      </c>
      <c r="G1241" s="3" t="s">
        <v>114</v>
      </c>
    </row>
    <row r="1242" spans="1:7" ht="30" customHeight="1">
      <c r="A1242" s="3" t="s">
        <v>10882</v>
      </c>
      <c r="B1242" s="3" t="s">
        <v>3</v>
      </c>
      <c r="C1242" s="3" t="s">
        <v>12156</v>
      </c>
      <c r="D1242" s="3" t="s">
        <v>12156</v>
      </c>
      <c r="E1242" s="12" t="s">
        <v>19709</v>
      </c>
      <c r="F1242" s="6" t="str">
        <f t="shared" si="60"/>
        <v>module=gempl</v>
      </c>
      <c r="G1242" s="3" t="s">
        <v>114</v>
      </c>
    </row>
    <row r="1243" spans="1:7" ht="30" customHeight="1">
      <c r="A1243" s="3" t="s">
        <v>10882</v>
      </c>
      <c r="B1243" s="3" t="s">
        <v>3</v>
      </c>
      <c r="C1243" s="3" t="s">
        <v>12157</v>
      </c>
      <c r="D1243" s="3" t="s">
        <v>12157</v>
      </c>
      <c r="E1243" s="12" t="s">
        <v>19710</v>
      </c>
      <c r="F1243" s="6" t="str">
        <f t="shared" si="60"/>
        <v>module=gempl</v>
      </c>
      <c r="G1243" s="3" t="s">
        <v>114</v>
      </c>
    </row>
    <row r="1244" spans="1:7" ht="30" customHeight="1">
      <c r="A1244" s="3" t="s">
        <v>10882</v>
      </c>
      <c r="B1244" s="3" t="s">
        <v>3</v>
      </c>
      <c r="C1244" s="3" t="s">
        <v>12158</v>
      </c>
      <c r="D1244" s="3" t="s">
        <v>12158</v>
      </c>
      <c r="E1244" s="12" t="s">
        <v>19711</v>
      </c>
      <c r="F1244" s="6" t="str">
        <f t="shared" si="60"/>
        <v>module=gempl</v>
      </c>
      <c r="G1244" s="3" t="s">
        <v>114</v>
      </c>
    </row>
    <row r="1245" spans="1:7" ht="30" customHeight="1">
      <c r="A1245" s="3" t="s">
        <v>10882</v>
      </c>
      <c r="B1245" s="3" t="s">
        <v>3</v>
      </c>
      <c r="C1245" s="3" t="s">
        <v>12159</v>
      </c>
      <c r="D1245" s="3" t="s">
        <v>12159</v>
      </c>
      <c r="E1245" s="12" t="s">
        <v>19712</v>
      </c>
      <c r="F1245" s="6" t="str">
        <f t="shared" si="60"/>
        <v>module=gempl</v>
      </c>
      <c r="G1245" s="3" t="s">
        <v>114</v>
      </c>
    </row>
    <row r="1246" spans="1:7" ht="30" customHeight="1">
      <c r="A1246" s="3" t="s">
        <v>10882</v>
      </c>
      <c r="B1246" s="3" t="s">
        <v>3</v>
      </c>
      <c r="C1246" s="3" t="s">
        <v>12160</v>
      </c>
      <c r="D1246" s="3" t="s">
        <v>12160</v>
      </c>
      <c r="E1246" s="12" t="s">
        <v>19713</v>
      </c>
      <c r="F1246" s="6" t="str">
        <f t="shared" si="60"/>
        <v>module=gempl</v>
      </c>
      <c r="G1246" s="3" t="s">
        <v>114</v>
      </c>
    </row>
    <row r="1247" spans="1:7" ht="30" customHeight="1">
      <c r="A1247" s="3" t="s">
        <v>10882</v>
      </c>
      <c r="B1247" s="3" t="s">
        <v>3</v>
      </c>
      <c r="C1247" s="3" t="s">
        <v>12161</v>
      </c>
      <c r="D1247" s="3" t="s">
        <v>12161</v>
      </c>
      <c r="E1247" s="12" t="s">
        <v>19714</v>
      </c>
      <c r="F1247" s="6" t="str">
        <f t="shared" si="60"/>
        <v>module=gempl</v>
      </c>
      <c r="G1247" s="3" t="s">
        <v>114</v>
      </c>
    </row>
    <row r="1248" spans="1:7" ht="30" customHeight="1">
      <c r="A1248" s="3" t="s">
        <v>10882</v>
      </c>
      <c r="B1248" s="3" t="s">
        <v>3</v>
      </c>
      <c r="C1248" s="3" t="s">
        <v>12162</v>
      </c>
      <c r="D1248" s="3" t="s">
        <v>12162</v>
      </c>
      <c r="E1248" s="12" t="s">
        <v>19715</v>
      </c>
      <c r="F1248" s="6" t="str">
        <f t="shared" si="60"/>
        <v>module=gempl</v>
      </c>
      <c r="G1248" s="3" t="s">
        <v>114</v>
      </c>
    </row>
    <row r="1249" spans="1:7" ht="30" customHeight="1">
      <c r="A1249" s="3" t="s">
        <v>10882</v>
      </c>
      <c r="B1249" s="3" t="s">
        <v>3</v>
      </c>
      <c r="C1249" s="3" t="s">
        <v>12163</v>
      </c>
      <c r="D1249" s="3" t="s">
        <v>12163</v>
      </c>
      <c r="E1249" s="12" t="s">
        <v>19716</v>
      </c>
      <c r="F1249" s="6" t="str">
        <f t="shared" si="60"/>
        <v>module=gempl</v>
      </c>
      <c r="G1249" s="3" t="s">
        <v>114</v>
      </c>
    </row>
    <row r="1250" spans="1:7" ht="30" customHeight="1">
      <c r="A1250" s="3" t="s">
        <v>10882</v>
      </c>
      <c r="B1250" s="3" t="s">
        <v>3</v>
      </c>
      <c r="C1250" s="3" t="s">
        <v>12164</v>
      </c>
      <c r="D1250" s="3" t="s">
        <v>12164</v>
      </c>
      <c r="E1250" s="12" t="s">
        <v>19717</v>
      </c>
      <c r="F1250" s="6" t="str">
        <f t="shared" si="60"/>
        <v>module=gempl</v>
      </c>
      <c r="G1250" s="3" t="s">
        <v>114</v>
      </c>
    </row>
    <row r="1251" spans="1:7" ht="30" customHeight="1">
      <c r="A1251" s="3" t="s">
        <v>10882</v>
      </c>
      <c r="B1251" s="3" t="s">
        <v>3</v>
      </c>
      <c r="C1251" s="3" t="s">
        <v>12165</v>
      </c>
      <c r="D1251" s="3" t="s">
        <v>12165</v>
      </c>
      <c r="E1251" s="12" t="s">
        <v>19718</v>
      </c>
      <c r="F1251" s="6" t="str">
        <f t="shared" si="60"/>
        <v>module=gempl</v>
      </c>
      <c r="G1251" s="3" t="s">
        <v>114</v>
      </c>
    </row>
    <row r="1252" spans="1:7" ht="30" customHeight="1">
      <c r="A1252" s="3" t="s">
        <v>10882</v>
      </c>
      <c r="B1252" s="3" t="s">
        <v>3</v>
      </c>
      <c r="C1252" s="3" t="s">
        <v>12166</v>
      </c>
      <c r="D1252" s="3" t="s">
        <v>12166</v>
      </c>
      <c r="E1252" s="12" t="s">
        <v>19719</v>
      </c>
      <c r="F1252" s="6" t="str">
        <f t="shared" si="60"/>
        <v>module=gempl</v>
      </c>
      <c r="G1252" s="3" t="s">
        <v>114</v>
      </c>
    </row>
    <row r="1253" spans="1:7" ht="30" customHeight="1">
      <c r="A1253" s="3" t="s">
        <v>10882</v>
      </c>
      <c r="B1253" s="3" t="s">
        <v>3</v>
      </c>
      <c r="C1253" s="3" t="s">
        <v>12167</v>
      </c>
      <c r="D1253" s="3" t="s">
        <v>12167</v>
      </c>
      <c r="E1253" s="12" t="s">
        <v>19720</v>
      </c>
      <c r="F1253" s="6" t="str">
        <f t="shared" si="60"/>
        <v>module=gempl</v>
      </c>
      <c r="G1253" s="3" t="s">
        <v>114</v>
      </c>
    </row>
    <row r="1254" spans="1:7" ht="30" customHeight="1">
      <c r="A1254" s="3" t="s">
        <v>10882</v>
      </c>
      <c r="B1254" s="3" t="s">
        <v>3</v>
      </c>
      <c r="C1254" s="3" t="s">
        <v>12168</v>
      </c>
      <c r="D1254" s="3" t="s">
        <v>12168</v>
      </c>
      <c r="E1254" s="12" t="s">
        <v>19721</v>
      </c>
      <c r="F1254" s="6" t="str">
        <f t="shared" si="60"/>
        <v>module=gempl</v>
      </c>
      <c r="G1254" s="3" t="s">
        <v>114</v>
      </c>
    </row>
    <row r="1255" spans="1:7" ht="30" customHeight="1">
      <c r="A1255" s="3" t="s">
        <v>10882</v>
      </c>
      <c r="B1255" s="3" t="s">
        <v>3</v>
      </c>
      <c r="C1255" s="3" t="s">
        <v>12169</v>
      </c>
      <c r="D1255" s="3" t="s">
        <v>12169</v>
      </c>
      <c r="E1255" s="12" t="s">
        <v>19722</v>
      </c>
      <c r="F1255" s="6" t="str">
        <f t="shared" si="60"/>
        <v>module=gempl</v>
      </c>
      <c r="G1255" s="3" t="s">
        <v>114</v>
      </c>
    </row>
    <row r="1256" spans="1:7" ht="30" customHeight="1">
      <c r="A1256" s="3" t="s">
        <v>10882</v>
      </c>
      <c r="B1256" s="3" t="s">
        <v>3</v>
      </c>
      <c r="C1256" s="3" t="s">
        <v>12170</v>
      </c>
      <c r="D1256" s="3" t="s">
        <v>12170</v>
      </c>
      <c r="E1256" s="12" t="s">
        <v>19723</v>
      </c>
      <c r="F1256" s="6" t="str">
        <f t="shared" ref="F1256:F1319" si="61">HYPERLINK("http://www.ssc.wisc.edu/wlsresearch/documentation/waves/?wave=grad2k&amp;module=gempl","module=gempl")</f>
        <v>module=gempl</v>
      </c>
      <c r="G1256" s="3" t="s">
        <v>114</v>
      </c>
    </row>
    <row r="1257" spans="1:7" ht="30" customHeight="1">
      <c r="A1257" s="3" t="s">
        <v>10882</v>
      </c>
      <c r="B1257" s="3" t="s">
        <v>3</v>
      </c>
      <c r="C1257" s="3" t="s">
        <v>12171</v>
      </c>
      <c r="D1257" s="3" t="s">
        <v>12171</v>
      </c>
      <c r="E1257" s="12" t="s">
        <v>19724</v>
      </c>
      <c r="F1257" s="6" t="str">
        <f t="shared" si="61"/>
        <v>module=gempl</v>
      </c>
      <c r="G1257" s="3" t="s">
        <v>114</v>
      </c>
    </row>
    <row r="1258" spans="1:7" ht="30" customHeight="1">
      <c r="A1258" s="3" t="s">
        <v>10882</v>
      </c>
      <c r="B1258" s="3" t="s">
        <v>3</v>
      </c>
      <c r="C1258" s="3" t="s">
        <v>12172</v>
      </c>
      <c r="D1258" s="3" t="s">
        <v>12172</v>
      </c>
      <c r="E1258" s="12" t="s">
        <v>19725</v>
      </c>
      <c r="F1258" s="6" t="str">
        <f t="shared" si="61"/>
        <v>module=gempl</v>
      </c>
      <c r="G1258" s="3" t="s">
        <v>114</v>
      </c>
    </row>
    <row r="1259" spans="1:7" ht="30" customHeight="1">
      <c r="A1259" s="3" t="s">
        <v>10882</v>
      </c>
      <c r="B1259" s="3" t="s">
        <v>3</v>
      </c>
      <c r="C1259" s="3" t="s">
        <v>12173</v>
      </c>
      <c r="D1259" s="3" t="s">
        <v>12173</v>
      </c>
      <c r="E1259" s="12" t="s">
        <v>19726</v>
      </c>
      <c r="F1259" s="6" t="str">
        <f t="shared" si="61"/>
        <v>module=gempl</v>
      </c>
      <c r="G1259" s="3" t="s">
        <v>114</v>
      </c>
    </row>
    <row r="1260" spans="1:7" ht="30" customHeight="1">
      <c r="A1260" s="3" t="s">
        <v>10882</v>
      </c>
      <c r="B1260" s="3" t="s">
        <v>3</v>
      </c>
      <c r="C1260" s="3" t="s">
        <v>12174</v>
      </c>
      <c r="D1260" s="3" t="s">
        <v>12174</v>
      </c>
      <c r="E1260" s="12" t="s">
        <v>19727</v>
      </c>
      <c r="F1260" s="6" t="str">
        <f t="shared" si="61"/>
        <v>module=gempl</v>
      </c>
      <c r="G1260" s="3" t="s">
        <v>114</v>
      </c>
    </row>
    <row r="1261" spans="1:7" ht="30" customHeight="1">
      <c r="A1261" s="3" t="s">
        <v>10882</v>
      </c>
      <c r="B1261" s="3" t="s">
        <v>3</v>
      </c>
      <c r="C1261" s="3" t="s">
        <v>12175</v>
      </c>
      <c r="D1261" s="3" t="s">
        <v>12175</v>
      </c>
      <c r="E1261" s="12" t="s">
        <v>19728</v>
      </c>
      <c r="F1261" s="6" t="str">
        <f t="shared" si="61"/>
        <v>module=gempl</v>
      </c>
      <c r="G1261" s="3" t="s">
        <v>114</v>
      </c>
    </row>
    <row r="1262" spans="1:7" ht="30" customHeight="1">
      <c r="A1262" s="3" t="s">
        <v>10882</v>
      </c>
      <c r="B1262" s="3" t="s">
        <v>3</v>
      </c>
      <c r="C1262" s="3" t="s">
        <v>12176</v>
      </c>
      <c r="D1262" s="3" t="s">
        <v>12176</v>
      </c>
      <c r="E1262" s="12" t="s">
        <v>19729</v>
      </c>
      <c r="F1262" s="6" t="str">
        <f t="shared" si="61"/>
        <v>module=gempl</v>
      </c>
      <c r="G1262" s="3" t="s">
        <v>114</v>
      </c>
    </row>
    <row r="1263" spans="1:7" ht="30" customHeight="1">
      <c r="A1263" s="3" t="s">
        <v>10882</v>
      </c>
      <c r="B1263" s="3" t="s">
        <v>3</v>
      </c>
      <c r="C1263" s="3" t="s">
        <v>12177</v>
      </c>
      <c r="D1263" s="3" t="s">
        <v>12177</v>
      </c>
      <c r="E1263" s="12" t="s">
        <v>19730</v>
      </c>
      <c r="F1263" s="6" t="str">
        <f t="shared" si="61"/>
        <v>module=gempl</v>
      </c>
      <c r="G1263" s="3" t="s">
        <v>114</v>
      </c>
    </row>
    <row r="1264" spans="1:7" ht="30" customHeight="1">
      <c r="A1264" s="3" t="s">
        <v>10882</v>
      </c>
      <c r="B1264" s="3" t="s">
        <v>3</v>
      </c>
      <c r="C1264" s="3" t="s">
        <v>12178</v>
      </c>
      <c r="D1264" s="3" t="s">
        <v>12178</v>
      </c>
      <c r="E1264" s="12" t="s">
        <v>19731</v>
      </c>
      <c r="F1264" s="6" t="str">
        <f t="shared" si="61"/>
        <v>module=gempl</v>
      </c>
      <c r="G1264" s="3" t="s">
        <v>114</v>
      </c>
    </row>
    <row r="1265" spans="1:7" ht="30" customHeight="1">
      <c r="A1265" s="3" t="s">
        <v>10882</v>
      </c>
      <c r="B1265" s="3" t="s">
        <v>3</v>
      </c>
      <c r="C1265" s="3" t="s">
        <v>12179</v>
      </c>
      <c r="D1265" s="3" t="s">
        <v>12179</v>
      </c>
      <c r="E1265" s="12" t="s">
        <v>19732</v>
      </c>
      <c r="F1265" s="6" t="str">
        <f t="shared" si="61"/>
        <v>module=gempl</v>
      </c>
      <c r="G1265" s="3" t="s">
        <v>114</v>
      </c>
    </row>
    <row r="1266" spans="1:7" ht="30" customHeight="1">
      <c r="A1266" s="3" t="s">
        <v>10882</v>
      </c>
      <c r="B1266" s="3" t="s">
        <v>3</v>
      </c>
      <c r="C1266" s="3" t="s">
        <v>12180</v>
      </c>
      <c r="D1266" s="3" t="s">
        <v>12180</v>
      </c>
      <c r="E1266" s="12" t="s">
        <v>19733</v>
      </c>
      <c r="F1266" s="6" t="str">
        <f t="shared" si="61"/>
        <v>module=gempl</v>
      </c>
      <c r="G1266" s="3" t="s">
        <v>114</v>
      </c>
    </row>
    <row r="1267" spans="1:7" ht="30" customHeight="1">
      <c r="A1267" s="3" t="s">
        <v>10882</v>
      </c>
      <c r="B1267" s="3" t="s">
        <v>3</v>
      </c>
      <c r="C1267" s="3" t="s">
        <v>12181</v>
      </c>
      <c r="D1267" s="3" t="s">
        <v>12181</v>
      </c>
      <c r="E1267" s="12" t="s">
        <v>19734</v>
      </c>
      <c r="F1267" s="6" t="str">
        <f t="shared" si="61"/>
        <v>module=gempl</v>
      </c>
      <c r="G1267" s="3" t="s">
        <v>114</v>
      </c>
    </row>
    <row r="1268" spans="1:7" ht="30" customHeight="1">
      <c r="A1268" s="3" t="s">
        <v>10882</v>
      </c>
      <c r="B1268" s="3" t="s">
        <v>3</v>
      </c>
      <c r="C1268" s="3" t="s">
        <v>12182</v>
      </c>
      <c r="D1268" s="3" t="s">
        <v>12182</v>
      </c>
      <c r="E1268" s="12" t="s">
        <v>19735</v>
      </c>
      <c r="F1268" s="6" t="str">
        <f t="shared" si="61"/>
        <v>module=gempl</v>
      </c>
      <c r="G1268" s="3" t="s">
        <v>114</v>
      </c>
    </row>
    <row r="1269" spans="1:7" ht="30" customHeight="1">
      <c r="A1269" s="3" t="s">
        <v>10882</v>
      </c>
      <c r="B1269" s="3" t="s">
        <v>3</v>
      </c>
      <c r="C1269" s="3" t="s">
        <v>12183</v>
      </c>
      <c r="D1269" s="3" t="s">
        <v>12183</v>
      </c>
      <c r="E1269" s="12" t="s">
        <v>19736</v>
      </c>
      <c r="F1269" s="6" t="str">
        <f t="shared" si="61"/>
        <v>module=gempl</v>
      </c>
      <c r="G1269" s="3" t="s">
        <v>114</v>
      </c>
    </row>
    <row r="1270" spans="1:7" ht="30" customHeight="1">
      <c r="A1270" s="3" t="s">
        <v>10882</v>
      </c>
      <c r="B1270" s="3" t="s">
        <v>3</v>
      </c>
      <c r="C1270" s="3" t="s">
        <v>12184</v>
      </c>
      <c r="D1270" s="3" t="s">
        <v>12184</v>
      </c>
      <c r="E1270" s="12" t="s">
        <v>19737</v>
      </c>
      <c r="F1270" s="6" t="str">
        <f t="shared" si="61"/>
        <v>module=gempl</v>
      </c>
      <c r="G1270" s="3" t="s">
        <v>114</v>
      </c>
    </row>
    <row r="1271" spans="1:7" ht="30" customHeight="1">
      <c r="A1271" s="3" t="s">
        <v>10882</v>
      </c>
      <c r="B1271" s="3" t="s">
        <v>3</v>
      </c>
      <c r="C1271" s="3" t="s">
        <v>12185</v>
      </c>
      <c r="D1271" s="3" t="s">
        <v>12185</v>
      </c>
      <c r="E1271" s="12" t="s">
        <v>19738</v>
      </c>
      <c r="F1271" s="6" t="str">
        <f t="shared" si="61"/>
        <v>module=gempl</v>
      </c>
      <c r="G1271" s="3" t="s">
        <v>114</v>
      </c>
    </row>
    <row r="1272" spans="1:7" ht="30" customHeight="1">
      <c r="A1272" s="3" t="s">
        <v>10882</v>
      </c>
      <c r="B1272" s="3" t="s">
        <v>3</v>
      </c>
      <c r="C1272" s="3" t="s">
        <v>12186</v>
      </c>
      <c r="D1272" s="3" t="s">
        <v>12186</v>
      </c>
      <c r="E1272" s="12" t="s">
        <v>19739</v>
      </c>
      <c r="F1272" s="6" t="str">
        <f t="shared" si="61"/>
        <v>module=gempl</v>
      </c>
      <c r="G1272" s="3" t="s">
        <v>114</v>
      </c>
    </row>
    <row r="1273" spans="1:7" ht="30" customHeight="1">
      <c r="A1273" s="3" t="s">
        <v>10882</v>
      </c>
      <c r="B1273" s="3" t="s">
        <v>3</v>
      </c>
      <c r="C1273" s="3" t="s">
        <v>12187</v>
      </c>
      <c r="D1273" s="3" t="s">
        <v>12187</v>
      </c>
      <c r="E1273" s="12" t="s">
        <v>19740</v>
      </c>
      <c r="F1273" s="6" t="str">
        <f t="shared" si="61"/>
        <v>module=gempl</v>
      </c>
      <c r="G1273" s="3" t="s">
        <v>114</v>
      </c>
    </row>
    <row r="1274" spans="1:7" ht="30" customHeight="1">
      <c r="A1274" s="3" t="s">
        <v>10882</v>
      </c>
      <c r="B1274" s="3" t="s">
        <v>3</v>
      </c>
      <c r="C1274" s="3" t="s">
        <v>12188</v>
      </c>
      <c r="D1274" s="3" t="s">
        <v>12188</v>
      </c>
      <c r="E1274" s="12" t="s">
        <v>19741</v>
      </c>
      <c r="F1274" s="6" t="str">
        <f t="shared" si="61"/>
        <v>module=gempl</v>
      </c>
      <c r="G1274" s="3" t="s">
        <v>114</v>
      </c>
    </row>
    <row r="1275" spans="1:7" ht="30" customHeight="1">
      <c r="A1275" s="3" t="s">
        <v>10882</v>
      </c>
      <c r="B1275" s="3" t="s">
        <v>3</v>
      </c>
      <c r="C1275" s="3" t="s">
        <v>12189</v>
      </c>
      <c r="D1275" s="3" t="s">
        <v>12189</v>
      </c>
      <c r="E1275" s="12" t="s">
        <v>19742</v>
      </c>
      <c r="F1275" s="6" t="str">
        <f t="shared" si="61"/>
        <v>module=gempl</v>
      </c>
      <c r="G1275" s="3" t="s">
        <v>114</v>
      </c>
    </row>
    <row r="1276" spans="1:7" ht="30" customHeight="1">
      <c r="A1276" s="3" t="s">
        <v>10882</v>
      </c>
      <c r="B1276" s="3" t="s">
        <v>3</v>
      </c>
      <c r="C1276" s="3" t="s">
        <v>12190</v>
      </c>
      <c r="D1276" s="3" t="s">
        <v>12190</v>
      </c>
      <c r="E1276" s="12" t="s">
        <v>19743</v>
      </c>
      <c r="F1276" s="6" t="str">
        <f t="shared" si="61"/>
        <v>module=gempl</v>
      </c>
      <c r="G1276" s="3" t="s">
        <v>114</v>
      </c>
    </row>
    <row r="1277" spans="1:7" ht="30" customHeight="1">
      <c r="A1277" s="3" t="s">
        <v>10882</v>
      </c>
      <c r="B1277" s="3" t="s">
        <v>3</v>
      </c>
      <c r="C1277" s="3" t="s">
        <v>12191</v>
      </c>
      <c r="D1277" s="3" t="s">
        <v>12191</v>
      </c>
      <c r="E1277" s="12" t="s">
        <v>19744</v>
      </c>
      <c r="F1277" s="6" t="str">
        <f t="shared" si="61"/>
        <v>module=gempl</v>
      </c>
      <c r="G1277" s="3" t="s">
        <v>114</v>
      </c>
    </row>
    <row r="1278" spans="1:7" ht="30" customHeight="1">
      <c r="A1278" s="3" t="s">
        <v>10882</v>
      </c>
      <c r="B1278" s="3" t="s">
        <v>3</v>
      </c>
      <c r="C1278" s="3" t="s">
        <v>12192</v>
      </c>
      <c r="D1278" s="3" t="s">
        <v>12192</v>
      </c>
      <c r="E1278" s="12" t="s">
        <v>19745</v>
      </c>
      <c r="F1278" s="6" t="str">
        <f t="shared" si="61"/>
        <v>module=gempl</v>
      </c>
      <c r="G1278" s="3" t="s">
        <v>114</v>
      </c>
    </row>
    <row r="1279" spans="1:7" ht="30" customHeight="1">
      <c r="A1279" s="3" t="s">
        <v>10882</v>
      </c>
      <c r="B1279" s="3" t="s">
        <v>3</v>
      </c>
      <c r="C1279" s="3" t="s">
        <v>12193</v>
      </c>
      <c r="D1279" s="3" t="s">
        <v>12193</v>
      </c>
      <c r="E1279" s="12" t="s">
        <v>19746</v>
      </c>
      <c r="F1279" s="6" t="str">
        <f t="shared" si="61"/>
        <v>module=gempl</v>
      </c>
      <c r="G1279" s="3" t="s">
        <v>114</v>
      </c>
    </row>
    <row r="1280" spans="1:7" ht="30" customHeight="1">
      <c r="A1280" s="3" t="s">
        <v>10882</v>
      </c>
      <c r="B1280" s="3" t="s">
        <v>3</v>
      </c>
      <c r="C1280" s="3" t="s">
        <v>12194</v>
      </c>
      <c r="D1280" s="3" t="s">
        <v>12194</v>
      </c>
      <c r="E1280" s="12" t="s">
        <v>19747</v>
      </c>
      <c r="F1280" s="6" t="str">
        <f t="shared" si="61"/>
        <v>module=gempl</v>
      </c>
      <c r="G1280" s="3" t="s">
        <v>114</v>
      </c>
    </row>
    <row r="1281" spans="1:7" ht="30" customHeight="1">
      <c r="A1281" s="3" t="s">
        <v>10882</v>
      </c>
      <c r="B1281" s="3" t="s">
        <v>3</v>
      </c>
      <c r="C1281" s="3" t="s">
        <v>12195</v>
      </c>
      <c r="D1281" s="3" t="s">
        <v>12195</v>
      </c>
      <c r="E1281" s="12" t="s">
        <v>19748</v>
      </c>
      <c r="F1281" s="6" t="str">
        <f t="shared" si="61"/>
        <v>module=gempl</v>
      </c>
      <c r="G1281" s="3" t="s">
        <v>114</v>
      </c>
    </row>
    <row r="1282" spans="1:7" ht="30" customHeight="1">
      <c r="A1282" s="3" t="s">
        <v>10882</v>
      </c>
      <c r="B1282" s="3" t="s">
        <v>3</v>
      </c>
      <c r="C1282" s="3" t="s">
        <v>12196</v>
      </c>
      <c r="D1282" s="3" t="s">
        <v>12196</v>
      </c>
      <c r="E1282" s="12" t="s">
        <v>19749</v>
      </c>
      <c r="F1282" s="6" t="str">
        <f t="shared" si="61"/>
        <v>module=gempl</v>
      </c>
      <c r="G1282" s="3" t="s">
        <v>114</v>
      </c>
    </row>
    <row r="1283" spans="1:7" ht="30" customHeight="1">
      <c r="A1283" s="3" t="s">
        <v>10882</v>
      </c>
      <c r="B1283" s="3" t="s">
        <v>3</v>
      </c>
      <c r="C1283" s="3" t="s">
        <v>12197</v>
      </c>
      <c r="D1283" s="3" t="s">
        <v>12197</v>
      </c>
      <c r="E1283" s="12" t="s">
        <v>19750</v>
      </c>
      <c r="F1283" s="6" t="str">
        <f t="shared" si="61"/>
        <v>module=gempl</v>
      </c>
      <c r="G1283" s="3" t="s">
        <v>114</v>
      </c>
    </row>
    <row r="1284" spans="1:7" ht="30" customHeight="1">
      <c r="A1284" s="3" t="s">
        <v>10882</v>
      </c>
      <c r="B1284" s="3" t="s">
        <v>3</v>
      </c>
      <c r="C1284" s="3" t="s">
        <v>12198</v>
      </c>
      <c r="D1284" s="3" t="s">
        <v>12198</v>
      </c>
      <c r="E1284" s="12" t="s">
        <v>19751</v>
      </c>
      <c r="F1284" s="6" t="str">
        <f t="shared" si="61"/>
        <v>module=gempl</v>
      </c>
      <c r="G1284" s="3" t="s">
        <v>114</v>
      </c>
    </row>
    <row r="1285" spans="1:7" ht="30" customHeight="1">
      <c r="A1285" s="3" t="s">
        <v>10882</v>
      </c>
      <c r="B1285" s="3" t="s">
        <v>3</v>
      </c>
      <c r="C1285" s="3" t="s">
        <v>12199</v>
      </c>
      <c r="D1285" s="3" t="s">
        <v>12199</v>
      </c>
      <c r="E1285" s="12" t="s">
        <v>19752</v>
      </c>
      <c r="F1285" s="6" t="str">
        <f t="shared" si="61"/>
        <v>module=gempl</v>
      </c>
      <c r="G1285" s="3" t="s">
        <v>114</v>
      </c>
    </row>
    <row r="1286" spans="1:7" ht="30" customHeight="1">
      <c r="A1286" s="3" t="s">
        <v>10882</v>
      </c>
      <c r="B1286" s="3" t="s">
        <v>3</v>
      </c>
      <c r="C1286" s="3" t="s">
        <v>12200</v>
      </c>
      <c r="D1286" s="3" t="s">
        <v>12200</v>
      </c>
      <c r="E1286" s="12" t="s">
        <v>19753</v>
      </c>
      <c r="F1286" s="6" t="str">
        <f t="shared" si="61"/>
        <v>module=gempl</v>
      </c>
      <c r="G1286" s="3" t="s">
        <v>114</v>
      </c>
    </row>
    <row r="1287" spans="1:7" ht="30" customHeight="1">
      <c r="A1287" s="3" t="s">
        <v>10882</v>
      </c>
      <c r="B1287" s="3" t="s">
        <v>3</v>
      </c>
      <c r="C1287" s="3" t="s">
        <v>12201</v>
      </c>
      <c r="D1287" s="3" t="s">
        <v>12201</v>
      </c>
      <c r="E1287" s="12" t="s">
        <v>19754</v>
      </c>
      <c r="F1287" s="6" t="str">
        <f t="shared" si="61"/>
        <v>module=gempl</v>
      </c>
      <c r="G1287" s="3" t="s">
        <v>114</v>
      </c>
    </row>
    <row r="1288" spans="1:7" ht="30" customHeight="1">
      <c r="A1288" s="3" t="s">
        <v>10882</v>
      </c>
      <c r="B1288" s="3" t="s">
        <v>3</v>
      </c>
      <c r="C1288" s="3" t="s">
        <v>12202</v>
      </c>
      <c r="D1288" s="3" t="s">
        <v>12202</v>
      </c>
      <c r="E1288" s="12" t="s">
        <v>19755</v>
      </c>
      <c r="F1288" s="6" t="str">
        <f t="shared" si="61"/>
        <v>module=gempl</v>
      </c>
      <c r="G1288" s="3" t="s">
        <v>114</v>
      </c>
    </row>
    <row r="1289" spans="1:7" ht="30" customHeight="1">
      <c r="A1289" s="3" t="s">
        <v>10882</v>
      </c>
      <c r="B1289" s="3" t="s">
        <v>3</v>
      </c>
      <c r="C1289" s="3" t="s">
        <v>12203</v>
      </c>
      <c r="D1289" s="3" t="s">
        <v>12203</v>
      </c>
      <c r="E1289" s="12" t="s">
        <v>19756</v>
      </c>
      <c r="F1289" s="6" t="str">
        <f t="shared" si="61"/>
        <v>module=gempl</v>
      </c>
      <c r="G1289" s="3" t="s">
        <v>114</v>
      </c>
    </row>
    <row r="1290" spans="1:7" ht="30" customHeight="1">
      <c r="A1290" s="3" t="s">
        <v>10882</v>
      </c>
      <c r="B1290" s="3" t="s">
        <v>3</v>
      </c>
      <c r="C1290" s="3" t="s">
        <v>12204</v>
      </c>
      <c r="D1290" s="3" t="s">
        <v>12204</v>
      </c>
      <c r="E1290" s="12" t="s">
        <v>19757</v>
      </c>
      <c r="F1290" s="6" t="str">
        <f t="shared" si="61"/>
        <v>module=gempl</v>
      </c>
      <c r="G1290" s="3" t="s">
        <v>114</v>
      </c>
    </row>
    <row r="1291" spans="1:7" ht="30" customHeight="1">
      <c r="A1291" s="3" t="s">
        <v>10882</v>
      </c>
      <c r="B1291" s="3" t="s">
        <v>3</v>
      </c>
      <c r="C1291" s="3" t="s">
        <v>12205</v>
      </c>
      <c r="D1291" s="3" t="s">
        <v>12205</v>
      </c>
      <c r="E1291" s="12" t="s">
        <v>19758</v>
      </c>
      <c r="F1291" s="6" t="str">
        <f t="shared" si="61"/>
        <v>module=gempl</v>
      </c>
      <c r="G1291" s="3" t="s">
        <v>114</v>
      </c>
    </row>
    <row r="1292" spans="1:7" ht="30" customHeight="1">
      <c r="A1292" s="3" t="s">
        <v>10882</v>
      </c>
      <c r="B1292" s="3" t="s">
        <v>3</v>
      </c>
      <c r="C1292" s="3" t="s">
        <v>12206</v>
      </c>
      <c r="D1292" s="3" t="s">
        <v>12206</v>
      </c>
      <c r="E1292" s="12" t="s">
        <v>19759</v>
      </c>
      <c r="F1292" s="6" t="str">
        <f t="shared" si="61"/>
        <v>module=gempl</v>
      </c>
      <c r="G1292" s="3" t="s">
        <v>114</v>
      </c>
    </row>
    <row r="1293" spans="1:7" ht="30" customHeight="1">
      <c r="A1293" s="3" t="s">
        <v>10882</v>
      </c>
      <c r="B1293" s="3" t="s">
        <v>3</v>
      </c>
      <c r="C1293" s="3" t="s">
        <v>12207</v>
      </c>
      <c r="D1293" s="3" t="s">
        <v>12207</v>
      </c>
      <c r="E1293" s="12" t="s">
        <v>19760</v>
      </c>
      <c r="F1293" s="6" t="str">
        <f t="shared" si="61"/>
        <v>module=gempl</v>
      </c>
      <c r="G1293" s="3" t="s">
        <v>114</v>
      </c>
    </row>
    <row r="1294" spans="1:7" ht="30" customHeight="1">
      <c r="A1294" s="3" t="s">
        <v>10882</v>
      </c>
      <c r="B1294" s="3" t="s">
        <v>3</v>
      </c>
      <c r="C1294" s="3" t="s">
        <v>12208</v>
      </c>
      <c r="D1294" s="3" t="s">
        <v>12208</v>
      </c>
      <c r="E1294" s="12" t="s">
        <v>19761</v>
      </c>
      <c r="F1294" s="6" t="str">
        <f t="shared" si="61"/>
        <v>module=gempl</v>
      </c>
      <c r="G1294" s="3" t="s">
        <v>114</v>
      </c>
    </row>
    <row r="1295" spans="1:7" ht="30" customHeight="1">
      <c r="A1295" s="3" t="s">
        <v>10882</v>
      </c>
      <c r="B1295" s="3" t="s">
        <v>3</v>
      </c>
      <c r="C1295" s="3" t="s">
        <v>12209</v>
      </c>
      <c r="D1295" s="3" t="s">
        <v>12209</v>
      </c>
      <c r="E1295" s="12" t="s">
        <v>19762</v>
      </c>
      <c r="F1295" s="6" t="str">
        <f t="shared" si="61"/>
        <v>module=gempl</v>
      </c>
      <c r="G1295" s="3" t="s">
        <v>114</v>
      </c>
    </row>
    <row r="1296" spans="1:7" ht="30" customHeight="1">
      <c r="A1296" s="3" t="s">
        <v>10882</v>
      </c>
      <c r="B1296" s="3" t="s">
        <v>3</v>
      </c>
      <c r="C1296" s="3" t="s">
        <v>12210</v>
      </c>
      <c r="D1296" s="3" t="s">
        <v>12210</v>
      </c>
      <c r="E1296" s="12" t="s">
        <v>19763</v>
      </c>
      <c r="F1296" s="6" t="str">
        <f t="shared" si="61"/>
        <v>module=gempl</v>
      </c>
      <c r="G1296" s="3" t="s">
        <v>114</v>
      </c>
    </row>
    <row r="1297" spans="1:7" ht="30" customHeight="1">
      <c r="A1297" s="3" t="s">
        <v>10882</v>
      </c>
      <c r="B1297" s="3" t="s">
        <v>3</v>
      </c>
      <c r="C1297" s="3" t="s">
        <v>12211</v>
      </c>
      <c r="D1297" s="3" t="s">
        <v>12211</v>
      </c>
      <c r="E1297" s="12" t="s">
        <v>19764</v>
      </c>
      <c r="F1297" s="6" t="str">
        <f t="shared" si="61"/>
        <v>module=gempl</v>
      </c>
      <c r="G1297" s="3" t="s">
        <v>114</v>
      </c>
    </row>
    <row r="1298" spans="1:7" ht="30" customHeight="1">
      <c r="A1298" s="3" t="s">
        <v>10882</v>
      </c>
      <c r="B1298" s="3" t="s">
        <v>3</v>
      </c>
      <c r="C1298" s="3" t="s">
        <v>12212</v>
      </c>
      <c r="D1298" s="3" t="s">
        <v>12212</v>
      </c>
      <c r="E1298" s="12" t="s">
        <v>19765</v>
      </c>
      <c r="F1298" s="6" t="str">
        <f t="shared" si="61"/>
        <v>module=gempl</v>
      </c>
      <c r="G1298" s="3" t="s">
        <v>114</v>
      </c>
    </row>
    <row r="1299" spans="1:7" ht="30" customHeight="1">
      <c r="A1299" s="3" t="s">
        <v>10882</v>
      </c>
      <c r="B1299" s="3" t="s">
        <v>3</v>
      </c>
      <c r="C1299" s="3" t="s">
        <v>12213</v>
      </c>
      <c r="D1299" s="3" t="s">
        <v>12213</v>
      </c>
      <c r="E1299" s="12" t="s">
        <v>19766</v>
      </c>
      <c r="F1299" s="6" t="str">
        <f t="shared" si="61"/>
        <v>module=gempl</v>
      </c>
      <c r="G1299" s="3" t="s">
        <v>114</v>
      </c>
    </row>
    <row r="1300" spans="1:7" ht="30" customHeight="1">
      <c r="A1300" s="3" t="s">
        <v>10882</v>
      </c>
      <c r="B1300" s="3" t="s">
        <v>3</v>
      </c>
      <c r="C1300" s="3" t="s">
        <v>12214</v>
      </c>
      <c r="D1300" s="3" t="s">
        <v>12214</v>
      </c>
      <c r="E1300" s="12" t="s">
        <v>19767</v>
      </c>
      <c r="F1300" s="6" t="str">
        <f t="shared" si="61"/>
        <v>module=gempl</v>
      </c>
      <c r="G1300" s="3" t="s">
        <v>114</v>
      </c>
    </row>
    <row r="1301" spans="1:7" ht="30" customHeight="1">
      <c r="A1301" s="3" t="s">
        <v>10882</v>
      </c>
      <c r="B1301" s="3" t="s">
        <v>3</v>
      </c>
      <c r="C1301" s="3" t="s">
        <v>12215</v>
      </c>
      <c r="D1301" s="3" t="s">
        <v>12215</v>
      </c>
      <c r="E1301" s="12" t="s">
        <v>19768</v>
      </c>
      <c r="F1301" s="6" t="str">
        <f t="shared" si="61"/>
        <v>module=gempl</v>
      </c>
      <c r="G1301" s="3" t="s">
        <v>114</v>
      </c>
    </row>
    <row r="1302" spans="1:7" ht="30" customHeight="1">
      <c r="A1302" s="3" t="s">
        <v>10882</v>
      </c>
      <c r="B1302" s="3" t="s">
        <v>3</v>
      </c>
      <c r="C1302" s="3" t="s">
        <v>12216</v>
      </c>
      <c r="D1302" s="3" t="s">
        <v>12216</v>
      </c>
      <c r="E1302" s="12" t="s">
        <v>19769</v>
      </c>
      <c r="F1302" s="6" t="str">
        <f t="shared" si="61"/>
        <v>module=gempl</v>
      </c>
      <c r="G1302" s="3" t="s">
        <v>114</v>
      </c>
    </row>
    <row r="1303" spans="1:7" ht="30" customHeight="1">
      <c r="A1303" s="3" t="s">
        <v>10882</v>
      </c>
      <c r="B1303" s="3" t="s">
        <v>3</v>
      </c>
      <c r="C1303" s="3" t="s">
        <v>12217</v>
      </c>
      <c r="D1303" s="3" t="s">
        <v>12217</v>
      </c>
      <c r="E1303" s="12" t="s">
        <v>19770</v>
      </c>
      <c r="F1303" s="6" t="str">
        <f t="shared" si="61"/>
        <v>module=gempl</v>
      </c>
      <c r="G1303" s="3" t="s">
        <v>114</v>
      </c>
    </row>
    <row r="1304" spans="1:7" ht="30" customHeight="1">
      <c r="A1304" s="3" t="s">
        <v>10882</v>
      </c>
      <c r="B1304" s="3" t="s">
        <v>3</v>
      </c>
      <c r="C1304" s="3" t="s">
        <v>12218</v>
      </c>
      <c r="D1304" s="3" t="s">
        <v>12218</v>
      </c>
      <c r="E1304" s="12" t="s">
        <v>19771</v>
      </c>
      <c r="F1304" s="6" t="str">
        <f t="shared" si="61"/>
        <v>module=gempl</v>
      </c>
      <c r="G1304" s="3" t="s">
        <v>114</v>
      </c>
    </row>
    <row r="1305" spans="1:7" ht="30" customHeight="1">
      <c r="A1305" s="3" t="s">
        <v>10882</v>
      </c>
      <c r="B1305" s="3" t="s">
        <v>3</v>
      </c>
      <c r="C1305" s="3" t="s">
        <v>12219</v>
      </c>
      <c r="D1305" s="3" t="s">
        <v>12219</v>
      </c>
      <c r="E1305" s="12" t="s">
        <v>19772</v>
      </c>
      <c r="F1305" s="6" t="str">
        <f t="shared" si="61"/>
        <v>module=gempl</v>
      </c>
      <c r="G1305" s="3" t="s">
        <v>114</v>
      </c>
    </row>
    <row r="1306" spans="1:7" ht="30" customHeight="1">
      <c r="A1306" s="3" t="s">
        <v>10882</v>
      </c>
      <c r="B1306" s="3" t="s">
        <v>3</v>
      </c>
      <c r="C1306" s="3" t="s">
        <v>12220</v>
      </c>
      <c r="D1306" s="3" t="s">
        <v>12220</v>
      </c>
      <c r="E1306" s="12" t="s">
        <v>19773</v>
      </c>
      <c r="F1306" s="6" t="str">
        <f t="shared" si="61"/>
        <v>module=gempl</v>
      </c>
      <c r="G1306" s="3" t="s">
        <v>114</v>
      </c>
    </row>
    <row r="1307" spans="1:7" ht="30" customHeight="1">
      <c r="A1307" s="3" t="s">
        <v>10882</v>
      </c>
      <c r="B1307" s="3" t="s">
        <v>3</v>
      </c>
      <c r="C1307" s="3" t="s">
        <v>12221</v>
      </c>
      <c r="D1307" s="3" t="s">
        <v>12221</v>
      </c>
      <c r="E1307" s="12" t="s">
        <v>19774</v>
      </c>
      <c r="F1307" s="6" t="str">
        <f t="shared" si="61"/>
        <v>module=gempl</v>
      </c>
      <c r="G1307" s="3" t="s">
        <v>114</v>
      </c>
    </row>
    <row r="1308" spans="1:7" ht="30" customHeight="1">
      <c r="A1308" s="3" t="s">
        <v>10882</v>
      </c>
      <c r="B1308" s="3" t="s">
        <v>3</v>
      </c>
      <c r="C1308" s="3" t="s">
        <v>12222</v>
      </c>
      <c r="D1308" s="3" t="s">
        <v>12222</v>
      </c>
      <c r="E1308" s="12" t="s">
        <v>19775</v>
      </c>
      <c r="F1308" s="6" t="str">
        <f t="shared" si="61"/>
        <v>module=gempl</v>
      </c>
      <c r="G1308" s="3" t="s">
        <v>114</v>
      </c>
    </row>
    <row r="1309" spans="1:7" ht="30" customHeight="1">
      <c r="A1309" s="3" t="s">
        <v>10882</v>
      </c>
      <c r="B1309" s="3" t="s">
        <v>3</v>
      </c>
      <c r="C1309" s="3" t="s">
        <v>12223</v>
      </c>
      <c r="D1309" s="3" t="s">
        <v>12223</v>
      </c>
      <c r="E1309" s="12" t="s">
        <v>19776</v>
      </c>
      <c r="F1309" s="6" t="str">
        <f t="shared" si="61"/>
        <v>module=gempl</v>
      </c>
      <c r="G1309" s="3" t="s">
        <v>114</v>
      </c>
    </row>
    <row r="1310" spans="1:7" ht="30" customHeight="1">
      <c r="A1310" s="3" t="s">
        <v>10882</v>
      </c>
      <c r="B1310" s="3" t="s">
        <v>3</v>
      </c>
      <c r="C1310" s="3" t="s">
        <v>12224</v>
      </c>
      <c r="D1310" s="3" t="s">
        <v>12224</v>
      </c>
      <c r="E1310" s="12" t="s">
        <v>19777</v>
      </c>
      <c r="F1310" s="6" t="str">
        <f t="shared" si="61"/>
        <v>module=gempl</v>
      </c>
      <c r="G1310" s="3" t="s">
        <v>114</v>
      </c>
    </row>
    <row r="1311" spans="1:7" ht="30" customHeight="1">
      <c r="A1311" s="3" t="s">
        <v>10882</v>
      </c>
      <c r="B1311" s="3" t="s">
        <v>3</v>
      </c>
      <c r="C1311" s="3" t="s">
        <v>12225</v>
      </c>
      <c r="D1311" s="3" t="s">
        <v>12225</v>
      </c>
      <c r="E1311" s="12" t="s">
        <v>19778</v>
      </c>
      <c r="F1311" s="6" t="str">
        <f t="shared" si="61"/>
        <v>module=gempl</v>
      </c>
      <c r="G1311" s="3" t="s">
        <v>114</v>
      </c>
    </row>
    <row r="1312" spans="1:7" ht="30" customHeight="1">
      <c r="A1312" s="3" t="s">
        <v>10882</v>
      </c>
      <c r="B1312" s="3" t="s">
        <v>3</v>
      </c>
      <c r="C1312" s="3" t="s">
        <v>12226</v>
      </c>
      <c r="D1312" s="3" t="s">
        <v>12226</v>
      </c>
      <c r="E1312" s="12" t="s">
        <v>19779</v>
      </c>
      <c r="F1312" s="6" t="str">
        <f t="shared" si="61"/>
        <v>module=gempl</v>
      </c>
      <c r="G1312" s="3" t="s">
        <v>114</v>
      </c>
    </row>
    <row r="1313" spans="1:7" ht="30" customHeight="1">
      <c r="A1313" s="3" t="s">
        <v>10882</v>
      </c>
      <c r="B1313" s="3" t="s">
        <v>3</v>
      </c>
      <c r="C1313" s="3" t="s">
        <v>12227</v>
      </c>
      <c r="D1313" s="3" t="s">
        <v>12227</v>
      </c>
      <c r="E1313" s="12" t="s">
        <v>19780</v>
      </c>
      <c r="F1313" s="6" t="str">
        <f t="shared" si="61"/>
        <v>module=gempl</v>
      </c>
      <c r="G1313" s="3" t="s">
        <v>114</v>
      </c>
    </row>
    <row r="1314" spans="1:7" ht="30" customHeight="1">
      <c r="A1314" s="3" t="s">
        <v>10882</v>
      </c>
      <c r="B1314" s="3" t="s">
        <v>3</v>
      </c>
      <c r="C1314" s="3" t="s">
        <v>12228</v>
      </c>
      <c r="D1314" s="3" t="s">
        <v>12228</v>
      </c>
      <c r="E1314" s="12" t="s">
        <v>19781</v>
      </c>
      <c r="F1314" s="6" t="str">
        <f t="shared" si="61"/>
        <v>module=gempl</v>
      </c>
      <c r="G1314" s="3" t="s">
        <v>114</v>
      </c>
    </row>
    <row r="1315" spans="1:7" ht="30" customHeight="1">
      <c r="A1315" s="3" t="s">
        <v>10882</v>
      </c>
      <c r="B1315" s="3" t="s">
        <v>3</v>
      </c>
      <c r="C1315" s="3" t="s">
        <v>12229</v>
      </c>
      <c r="D1315" s="3" t="s">
        <v>12229</v>
      </c>
      <c r="E1315" s="12" t="s">
        <v>19782</v>
      </c>
      <c r="F1315" s="6" t="str">
        <f t="shared" si="61"/>
        <v>module=gempl</v>
      </c>
      <c r="G1315" s="3" t="s">
        <v>114</v>
      </c>
    </row>
    <row r="1316" spans="1:7" ht="30" customHeight="1">
      <c r="A1316" s="3" t="s">
        <v>10882</v>
      </c>
      <c r="B1316" s="3" t="s">
        <v>3</v>
      </c>
      <c r="C1316" s="3" t="s">
        <v>12230</v>
      </c>
      <c r="D1316" s="3" t="s">
        <v>12230</v>
      </c>
      <c r="E1316" s="12" t="s">
        <v>19783</v>
      </c>
      <c r="F1316" s="6" t="str">
        <f t="shared" si="61"/>
        <v>module=gempl</v>
      </c>
      <c r="G1316" s="3" t="s">
        <v>114</v>
      </c>
    </row>
    <row r="1317" spans="1:7" ht="30" customHeight="1">
      <c r="A1317" s="3" t="s">
        <v>10882</v>
      </c>
      <c r="B1317" s="3" t="s">
        <v>3</v>
      </c>
      <c r="C1317" s="3" t="s">
        <v>12231</v>
      </c>
      <c r="D1317" s="3" t="s">
        <v>12231</v>
      </c>
      <c r="E1317" s="12" t="s">
        <v>19784</v>
      </c>
      <c r="F1317" s="6" t="str">
        <f t="shared" si="61"/>
        <v>module=gempl</v>
      </c>
      <c r="G1317" s="3" t="s">
        <v>114</v>
      </c>
    </row>
    <row r="1318" spans="1:7" ht="30" customHeight="1">
      <c r="A1318" s="3" t="s">
        <v>10882</v>
      </c>
      <c r="B1318" s="3" t="s">
        <v>3</v>
      </c>
      <c r="C1318" s="3" t="s">
        <v>12232</v>
      </c>
      <c r="D1318" s="3" t="s">
        <v>12232</v>
      </c>
      <c r="E1318" s="12" t="s">
        <v>19785</v>
      </c>
      <c r="F1318" s="6" t="str">
        <f t="shared" si="61"/>
        <v>module=gempl</v>
      </c>
      <c r="G1318" s="3" t="s">
        <v>114</v>
      </c>
    </row>
    <row r="1319" spans="1:7" ht="30" customHeight="1">
      <c r="A1319" s="3" t="s">
        <v>10882</v>
      </c>
      <c r="B1319" s="3" t="s">
        <v>3</v>
      </c>
      <c r="C1319" s="3" t="s">
        <v>12233</v>
      </c>
      <c r="D1319" s="3" t="s">
        <v>12233</v>
      </c>
      <c r="E1319" s="12" t="s">
        <v>19786</v>
      </c>
      <c r="F1319" s="6" t="str">
        <f t="shared" si="61"/>
        <v>module=gempl</v>
      </c>
      <c r="G1319" s="3" t="s">
        <v>114</v>
      </c>
    </row>
    <row r="1320" spans="1:7" ht="30" customHeight="1">
      <c r="A1320" s="3" t="s">
        <v>10882</v>
      </c>
      <c r="B1320" s="3" t="s">
        <v>3</v>
      </c>
      <c r="C1320" s="3" t="s">
        <v>12234</v>
      </c>
      <c r="D1320" s="3" t="s">
        <v>12234</v>
      </c>
      <c r="E1320" s="12" t="s">
        <v>19787</v>
      </c>
      <c r="F1320" s="6" t="str">
        <f t="shared" ref="F1320:F1383" si="62">HYPERLINK("http://www.ssc.wisc.edu/wlsresearch/documentation/waves/?wave=grad2k&amp;module=gempl","module=gempl")</f>
        <v>module=gempl</v>
      </c>
      <c r="G1320" s="3" t="s">
        <v>114</v>
      </c>
    </row>
    <row r="1321" spans="1:7" ht="30" customHeight="1">
      <c r="A1321" s="3" t="s">
        <v>10882</v>
      </c>
      <c r="B1321" s="3" t="s">
        <v>3</v>
      </c>
      <c r="C1321" s="3" t="s">
        <v>12235</v>
      </c>
      <c r="D1321" s="3" t="s">
        <v>12235</v>
      </c>
      <c r="E1321" s="12" t="s">
        <v>19788</v>
      </c>
      <c r="F1321" s="6" t="str">
        <f t="shared" si="62"/>
        <v>module=gempl</v>
      </c>
      <c r="G1321" s="3" t="s">
        <v>114</v>
      </c>
    </row>
    <row r="1322" spans="1:7" ht="30" customHeight="1">
      <c r="A1322" s="3" t="s">
        <v>10882</v>
      </c>
      <c r="B1322" s="3" t="s">
        <v>3</v>
      </c>
      <c r="C1322" s="3" t="s">
        <v>12236</v>
      </c>
      <c r="D1322" s="3" t="s">
        <v>12236</v>
      </c>
      <c r="E1322" s="12" t="s">
        <v>19789</v>
      </c>
      <c r="F1322" s="6" t="str">
        <f t="shared" si="62"/>
        <v>module=gempl</v>
      </c>
      <c r="G1322" s="3" t="s">
        <v>114</v>
      </c>
    </row>
    <row r="1323" spans="1:7" ht="30" customHeight="1">
      <c r="A1323" s="3" t="s">
        <v>10882</v>
      </c>
      <c r="B1323" s="3" t="s">
        <v>3</v>
      </c>
      <c r="C1323" s="3" t="s">
        <v>12237</v>
      </c>
      <c r="D1323" s="3" t="s">
        <v>12237</v>
      </c>
      <c r="E1323" s="12" t="s">
        <v>19790</v>
      </c>
      <c r="F1323" s="6" t="str">
        <f t="shared" si="62"/>
        <v>module=gempl</v>
      </c>
      <c r="G1323" s="3" t="s">
        <v>114</v>
      </c>
    </row>
    <row r="1324" spans="1:7" ht="30" customHeight="1">
      <c r="A1324" s="3" t="s">
        <v>10882</v>
      </c>
      <c r="B1324" s="3" t="s">
        <v>3</v>
      </c>
      <c r="C1324" s="3" t="s">
        <v>12238</v>
      </c>
      <c r="D1324" s="3" t="s">
        <v>12238</v>
      </c>
      <c r="E1324" s="12" t="s">
        <v>19791</v>
      </c>
      <c r="F1324" s="6" t="str">
        <f t="shared" si="62"/>
        <v>module=gempl</v>
      </c>
      <c r="G1324" s="3" t="s">
        <v>114</v>
      </c>
    </row>
    <row r="1325" spans="1:7" ht="30" customHeight="1">
      <c r="A1325" s="3" t="s">
        <v>10882</v>
      </c>
      <c r="B1325" s="3" t="s">
        <v>3</v>
      </c>
      <c r="C1325" s="3" t="s">
        <v>12239</v>
      </c>
      <c r="D1325" s="3" t="s">
        <v>12239</v>
      </c>
      <c r="E1325" s="12" t="s">
        <v>19792</v>
      </c>
      <c r="F1325" s="6" t="str">
        <f t="shared" si="62"/>
        <v>module=gempl</v>
      </c>
      <c r="G1325" s="3" t="s">
        <v>114</v>
      </c>
    </row>
    <row r="1326" spans="1:7" ht="30" customHeight="1">
      <c r="A1326" s="3" t="s">
        <v>10882</v>
      </c>
      <c r="B1326" s="3" t="s">
        <v>3</v>
      </c>
      <c r="C1326" s="3" t="s">
        <v>12240</v>
      </c>
      <c r="D1326" s="3" t="s">
        <v>12240</v>
      </c>
      <c r="E1326" s="12" t="s">
        <v>19793</v>
      </c>
      <c r="F1326" s="6" t="str">
        <f t="shared" si="62"/>
        <v>module=gempl</v>
      </c>
      <c r="G1326" s="3" t="s">
        <v>114</v>
      </c>
    </row>
    <row r="1327" spans="1:7" ht="30" customHeight="1">
      <c r="A1327" s="3" t="s">
        <v>10882</v>
      </c>
      <c r="B1327" s="3" t="s">
        <v>3</v>
      </c>
      <c r="C1327" s="3" t="s">
        <v>12241</v>
      </c>
      <c r="D1327" s="3" t="s">
        <v>12241</v>
      </c>
      <c r="E1327" s="12" t="s">
        <v>19794</v>
      </c>
      <c r="F1327" s="6" t="str">
        <f t="shared" si="62"/>
        <v>module=gempl</v>
      </c>
      <c r="G1327" s="3" t="s">
        <v>114</v>
      </c>
    </row>
    <row r="1328" spans="1:7" ht="30" customHeight="1">
      <c r="A1328" s="3" t="s">
        <v>10882</v>
      </c>
      <c r="B1328" s="3" t="s">
        <v>3</v>
      </c>
      <c r="C1328" s="3" t="s">
        <v>12242</v>
      </c>
      <c r="D1328" s="3" t="s">
        <v>12242</v>
      </c>
      <c r="E1328" s="12" t="s">
        <v>19795</v>
      </c>
      <c r="F1328" s="6" t="str">
        <f t="shared" si="62"/>
        <v>module=gempl</v>
      </c>
      <c r="G1328" s="3" t="s">
        <v>114</v>
      </c>
    </row>
    <row r="1329" spans="1:7" ht="30" customHeight="1">
      <c r="A1329" s="3" t="s">
        <v>10882</v>
      </c>
      <c r="B1329" s="3" t="s">
        <v>3</v>
      </c>
      <c r="C1329" s="3" t="s">
        <v>12243</v>
      </c>
      <c r="D1329" s="3" t="s">
        <v>12243</v>
      </c>
      <c r="E1329" s="12" t="s">
        <v>19796</v>
      </c>
      <c r="F1329" s="6" t="str">
        <f t="shared" si="62"/>
        <v>module=gempl</v>
      </c>
      <c r="G1329" s="3" t="s">
        <v>114</v>
      </c>
    </row>
    <row r="1330" spans="1:7" ht="30" customHeight="1">
      <c r="A1330" s="3" t="s">
        <v>10882</v>
      </c>
      <c r="B1330" s="3" t="s">
        <v>3</v>
      </c>
      <c r="C1330" s="3" t="s">
        <v>12244</v>
      </c>
      <c r="D1330" s="3" t="s">
        <v>12244</v>
      </c>
      <c r="E1330" s="12" t="s">
        <v>19797</v>
      </c>
      <c r="F1330" s="6" t="str">
        <f t="shared" si="62"/>
        <v>module=gempl</v>
      </c>
      <c r="G1330" s="3" t="s">
        <v>114</v>
      </c>
    </row>
    <row r="1331" spans="1:7" ht="30" customHeight="1">
      <c r="A1331" s="3" t="s">
        <v>10882</v>
      </c>
      <c r="B1331" s="3" t="s">
        <v>3</v>
      </c>
      <c r="C1331" s="3" t="s">
        <v>12245</v>
      </c>
      <c r="D1331" s="3" t="s">
        <v>12245</v>
      </c>
      <c r="E1331" s="12" t="s">
        <v>19798</v>
      </c>
      <c r="F1331" s="6" t="str">
        <f t="shared" si="62"/>
        <v>module=gempl</v>
      </c>
      <c r="G1331" s="3" t="s">
        <v>114</v>
      </c>
    </row>
    <row r="1332" spans="1:7" ht="30" customHeight="1">
      <c r="A1332" s="3" t="s">
        <v>10882</v>
      </c>
      <c r="B1332" s="3" t="s">
        <v>3</v>
      </c>
      <c r="C1332" s="3" t="s">
        <v>12246</v>
      </c>
      <c r="D1332" s="3" t="s">
        <v>12246</v>
      </c>
      <c r="E1332" s="12" t="s">
        <v>19799</v>
      </c>
      <c r="F1332" s="6" t="str">
        <f t="shared" si="62"/>
        <v>module=gempl</v>
      </c>
      <c r="G1332" s="3" t="s">
        <v>114</v>
      </c>
    </row>
    <row r="1333" spans="1:7" ht="30" customHeight="1">
      <c r="A1333" s="3" t="s">
        <v>10882</v>
      </c>
      <c r="B1333" s="3" t="s">
        <v>3</v>
      </c>
      <c r="C1333" s="3" t="s">
        <v>12247</v>
      </c>
      <c r="D1333" s="3" t="s">
        <v>12247</v>
      </c>
      <c r="E1333" s="12" t="s">
        <v>19800</v>
      </c>
      <c r="F1333" s="6" t="str">
        <f t="shared" si="62"/>
        <v>module=gempl</v>
      </c>
      <c r="G1333" s="3" t="s">
        <v>114</v>
      </c>
    </row>
    <row r="1334" spans="1:7" ht="30" customHeight="1">
      <c r="A1334" s="3" t="s">
        <v>10882</v>
      </c>
      <c r="B1334" s="3" t="s">
        <v>3</v>
      </c>
      <c r="C1334" s="3" t="s">
        <v>12248</v>
      </c>
      <c r="D1334" s="3" t="s">
        <v>12248</v>
      </c>
      <c r="E1334" s="12" t="s">
        <v>19801</v>
      </c>
      <c r="F1334" s="6" t="str">
        <f t="shared" si="62"/>
        <v>module=gempl</v>
      </c>
      <c r="G1334" s="3" t="s">
        <v>114</v>
      </c>
    </row>
    <row r="1335" spans="1:7" ht="30" customHeight="1">
      <c r="A1335" s="3" t="s">
        <v>10882</v>
      </c>
      <c r="B1335" s="3" t="s">
        <v>3</v>
      </c>
      <c r="C1335" s="3" t="s">
        <v>12249</v>
      </c>
      <c r="D1335" s="3" t="s">
        <v>12249</v>
      </c>
      <c r="E1335" s="12" t="s">
        <v>19802</v>
      </c>
      <c r="F1335" s="6" t="str">
        <f t="shared" si="62"/>
        <v>module=gempl</v>
      </c>
      <c r="G1335" s="3" t="s">
        <v>114</v>
      </c>
    </row>
    <row r="1336" spans="1:7" ht="30" customHeight="1">
      <c r="A1336" s="3" t="s">
        <v>10882</v>
      </c>
      <c r="B1336" s="3" t="s">
        <v>3</v>
      </c>
      <c r="C1336" s="3" t="s">
        <v>12250</v>
      </c>
      <c r="D1336" s="3" t="s">
        <v>12250</v>
      </c>
      <c r="E1336" s="12" t="s">
        <v>19803</v>
      </c>
      <c r="F1336" s="6" t="str">
        <f t="shared" si="62"/>
        <v>module=gempl</v>
      </c>
      <c r="G1336" s="3" t="s">
        <v>114</v>
      </c>
    </row>
    <row r="1337" spans="1:7" ht="30" customHeight="1">
      <c r="A1337" s="3" t="s">
        <v>10882</v>
      </c>
      <c r="B1337" s="3" t="s">
        <v>3</v>
      </c>
      <c r="C1337" s="3" t="s">
        <v>12251</v>
      </c>
      <c r="D1337" s="3" t="s">
        <v>12251</v>
      </c>
      <c r="E1337" s="12" t="s">
        <v>19804</v>
      </c>
      <c r="F1337" s="6" t="str">
        <f t="shared" si="62"/>
        <v>module=gempl</v>
      </c>
      <c r="G1337" s="3" t="s">
        <v>114</v>
      </c>
    </row>
    <row r="1338" spans="1:7" ht="30" customHeight="1">
      <c r="A1338" s="3" t="s">
        <v>10882</v>
      </c>
      <c r="B1338" s="3" t="s">
        <v>3</v>
      </c>
      <c r="C1338" s="3" t="s">
        <v>12252</v>
      </c>
      <c r="D1338" s="3" t="s">
        <v>12252</v>
      </c>
      <c r="E1338" s="12" t="s">
        <v>19805</v>
      </c>
      <c r="F1338" s="6" t="str">
        <f t="shared" si="62"/>
        <v>module=gempl</v>
      </c>
      <c r="G1338" s="3" t="s">
        <v>114</v>
      </c>
    </row>
    <row r="1339" spans="1:7" ht="30" customHeight="1">
      <c r="A1339" s="3" t="s">
        <v>10882</v>
      </c>
      <c r="B1339" s="3" t="s">
        <v>3</v>
      </c>
      <c r="C1339" s="3" t="s">
        <v>12253</v>
      </c>
      <c r="D1339" s="3" t="s">
        <v>12253</v>
      </c>
      <c r="E1339" s="12" t="s">
        <v>19806</v>
      </c>
      <c r="F1339" s="6" t="str">
        <f t="shared" si="62"/>
        <v>module=gempl</v>
      </c>
      <c r="G1339" s="3" t="s">
        <v>114</v>
      </c>
    </row>
    <row r="1340" spans="1:7" ht="30" customHeight="1">
      <c r="A1340" s="3" t="s">
        <v>10882</v>
      </c>
      <c r="B1340" s="3" t="s">
        <v>3</v>
      </c>
      <c r="C1340" s="3" t="s">
        <v>12254</v>
      </c>
      <c r="D1340" s="3" t="s">
        <v>12254</v>
      </c>
      <c r="E1340" s="12" t="s">
        <v>19807</v>
      </c>
      <c r="F1340" s="6" t="str">
        <f t="shared" si="62"/>
        <v>module=gempl</v>
      </c>
      <c r="G1340" s="3" t="s">
        <v>114</v>
      </c>
    </row>
    <row r="1341" spans="1:7" ht="30" customHeight="1">
      <c r="A1341" s="3" t="s">
        <v>10882</v>
      </c>
      <c r="B1341" s="3" t="s">
        <v>3</v>
      </c>
      <c r="C1341" s="3" t="s">
        <v>12255</v>
      </c>
      <c r="D1341" s="3" t="s">
        <v>12255</v>
      </c>
      <c r="E1341" s="12" t="s">
        <v>19808</v>
      </c>
      <c r="F1341" s="6" t="str">
        <f t="shared" si="62"/>
        <v>module=gempl</v>
      </c>
      <c r="G1341" s="3" t="s">
        <v>114</v>
      </c>
    </row>
    <row r="1342" spans="1:7" ht="30" customHeight="1">
      <c r="A1342" s="3" t="s">
        <v>10882</v>
      </c>
      <c r="B1342" s="3" t="s">
        <v>3</v>
      </c>
      <c r="C1342" s="3" t="s">
        <v>12256</v>
      </c>
      <c r="D1342" s="3" t="s">
        <v>12256</v>
      </c>
      <c r="E1342" s="12" t="s">
        <v>19809</v>
      </c>
      <c r="F1342" s="6" t="str">
        <f t="shared" si="62"/>
        <v>module=gempl</v>
      </c>
      <c r="G1342" s="3" t="s">
        <v>114</v>
      </c>
    </row>
    <row r="1343" spans="1:7" ht="30" customHeight="1">
      <c r="A1343" s="3" t="s">
        <v>10882</v>
      </c>
      <c r="B1343" s="3" t="s">
        <v>3</v>
      </c>
      <c r="C1343" s="3" t="s">
        <v>12257</v>
      </c>
      <c r="D1343" s="3" t="s">
        <v>12257</v>
      </c>
      <c r="E1343" s="12" t="s">
        <v>19810</v>
      </c>
      <c r="F1343" s="6" t="str">
        <f t="shared" si="62"/>
        <v>module=gempl</v>
      </c>
      <c r="G1343" s="3" t="s">
        <v>114</v>
      </c>
    </row>
    <row r="1344" spans="1:7" ht="30" customHeight="1">
      <c r="A1344" s="3" t="s">
        <v>10882</v>
      </c>
      <c r="B1344" s="3" t="s">
        <v>3</v>
      </c>
      <c r="C1344" s="3" t="s">
        <v>12258</v>
      </c>
      <c r="D1344" s="3" t="s">
        <v>12258</v>
      </c>
      <c r="E1344" s="12" t="s">
        <v>19811</v>
      </c>
      <c r="F1344" s="6" t="str">
        <f t="shared" si="62"/>
        <v>module=gempl</v>
      </c>
      <c r="G1344" s="3" t="s">
        <v>114</v>
      </c>
    </row>
    <row r="1345" spans="1:7" ht="30" customHeight="1">
      <c r="A1345" s="3" t="s">
        <v>10882</v>
      </c>
      <c r="B1345" s="3" t="s">
        <v>3</v>
      </c>
      <c r="C1345" s="3" t="s">
        <v>12259</v>
      </c>
      <c r="D1345" s="3" t="s">
        <v>12259</v>
      </c>
      <c r="E1345" s="12" t="s">
        <v>19812</v>
      </c>
      <c r="F1345" s="6" t="str">
        <f t="shared" si="62"/>
        <v>module=gempl</v>
      </c>
      <c r="G1345" s="3" t="s">
        <v>114</v>
      </c>
    </row>
    <row r="1346" spans="1:7" ht="30" customHeight="1">
      <c r="A1346" s="3" t="s">
        <v>10882</v>
      </c>
      <c r="B1346" s="3" t="s">
        <v>3</v>
      </c>
      <c r="C1346" s="3" t="s">
        <v>12260</v>
      </c>
      <c r="D1346" s="3" t="s">
        <v>12260</v>
      </c>
      <c r="E1346" s="12" t="s">
        <v>19813</v>
      </c>
      <c r="F1346" s="6" t="str">
        <f t="shared" si="62"/>
        <v>module=gempl</v>
      </c>
      <c r="G1346" s="3" t="s">
        <v>114</v>
      </c>
    </row>
    <row r="1347" spans="1:7" ht="30" customHeight="1">
      <c r="A1347" s="3" t="s">
        <v>10882</v>
      </c>
      <c r="B1347" s="3" t="s">
        <v>3</v>
      </c>
      <c r="C1347" s="3" t="s">
        <v>12261</v>
      </c>
      <c r="D1347" s="3" t="s">
        <v>12261</v>
      </c>
      <c r="E1347" s="12" t="s">
        <v>19814</v>
      </c>
      <c r="F1347" s="6" t="str">
        <f t="shared" si="62"/>
        <v>module=gempl</v>
      </c>
      <c r="G1347" s="3" t="s">
        <v>114</v>
      </c>
    </row>
    <row r="1348" spans="1:7" ht="30" customHeight="1">
      <c r="A1348" s="3" t="s">
        <v>10882</v>
      </c>
      <c r="B1348" s="3" t="s">
        <v>3</v>
      </c>
      <c r="C1348" s="3" t="s">
        <v>12262</v>
      </c>
      <c r="D1348" s="3" t="s">
        <v>12262</v>
      </c>
      <c r="E1348" s="12" t="s">
        <v>19815</v>
      </c>
      <c r="F1348" s="6" t="str">
        <f t="shared" si="62"/>
        <v>module=gempl</v>
      </c>
      <c r="G1348" s="3" t="s">
        <v>114</v>
      </c>
    </row>
    <row r="1349" spans="1:7" ht="30" customHeight="1">
      <c r="A1349" s="3" t="s">
        <v>10882</v>
      </c>
      <c r="B1349" s="3" t="s">
        <v>3</v>
      </c>
      <c r="C1349" s="3" t="s">
        <v>12263</v>
      </c>
      <c r="D1349" s="3" t="s">
        <v>12263</v>
      </c>
      <c r="E1349" s="12" t="s">
        <v>19816</v>
      </c>
      <c r="F1349" s="6" t="str">
        <f t="shared" si="62"/>
        <v>module=gempl</v>
      </c>
      <c r="G1349" s="3" t="s">
        <v>114</v>
      </c>
    </row>
    <row r="1350" spans="1:7" ht="30" customHeight="1">
      <c r="A1350" s="3" t="s">
        <v>10882</v>
      </c>
      <c r="B1350" s="3" t="s">
        <v>3</v>
      </c>
      <c r="C1350" s="3" t="s">
        <v>12264</v>
      </c>
      <c r="D1350" s="3" t="s">
        <v>12264</v>
      </c>
      <c r="E1350" s="12" t="s">
        <v>19817</v>
      </c>
      <c r="F1350" s="6" t="str">
        <f t="shared" si="62"/>
        <v>module=gempl</v>
      </c>
      <c r="G1350" s="3" t="s">
        <v>114</v>
      </c>
    </row>
    <row r="1351" spans="1:7" ht="30" customHeight="1">
      <c r="A1351" s="3" t="s">
        <v>10882</v>
      </c>
      <c r="B1351" s="3" t="s">
        <v>3</v>
      </c>
      <c r="C1351" s="3" t="s">
        <v>12265</v>
      </c>
      <c r="D1351" s="3" t="s">
        <v>12265</v>
      </c>
      <c r="E1351" s="12" t="s">
        <v>19818</v>
      </c>
      <c r="F1351" s="6" t="str">
        <f t="shared" si="62"/>
        <v>module=gempl</v>
      </c>
      <c r="G1351" s="3" t="s">
        <v>114</v>
      </c>
    </row>
    <row r="1352" spans="1:7" ht="30" customHeight="1">
      <c r="A1352" s="3" t="s">
        <v>10882</v>
      </c>
      <c r="B1352" s="3" t="s">
        <v>3</v>
      </c>
      <c r="C1352" s="3" t="s">
        <v>12266</v>
      </c>
      <c r="D1352" s="3" t="s">
        <v>12266</v>
      </c>
      <c r="E1352" s="12" t="s">
        <v>19819</v>
      </c>
      <c r="F1352" s="6" t="str">
        <f t="shared" si="62"/>
        <v>module=gempl</v>
      </c>
      <c r="G1352" s="3" t="s">
        <v>114</v>
      </c>
    </row>
    <row r="1353" spans="1:7" ht="30" customHeight="1">
      <c r="A1353" s="3" t="s">
        <v>10882</v>
      </c>
      <c r="B1353" s="3" t="s">
        <v>3</v>
      </c>
      <c r="C1353" s="3" t="s">
        <v>12267</v>
      </c>
      <c r="D1353" s="3" t="s">
        <v>12267</v>
      </c>
      <c r="E1353" s="12" t="s">
        <v>19820</v>
      </c>
      <c r="F1353" s="6" t="str">
        <f t="shared" si="62"/>
        <v>module=gempl</v>
      </c>
      <c r="G1353" s="3" t="s">
        <v>114</v>
      </c>
    </row>
    <row r="1354" spans="1:7" ht="30" customHeight="1">
      <c r="A1354" s="3" t="s">
        <v>10882</v>
      </c>
      <c r="B1354" s="3" t="s">
        <v>3</v>
      </c>
      <c r="C1354" s="3" t="s">
        <v>12268</v>
      </c>
      <c r="D1354" s="3" t="s">
        <v>12268</v>
      </c>
      <c r="E1354" s="12" t="s">
        <v>19821</v>
      </c>
      <c r="F1354" s="6" t="str">
        <f t="shared" si="62"/>
        <v>module=gempl</v>
      </c>
      <c r="G1354" s="3" t="s">
        <v>114</v>
      </c>
    </row>
    <row r="1355" spans="1:7" ht="30" customHeight="1">
      <c r="A1355" s="3" t="s">
        <v>10882</v>
      </c>
      <c r="B1355" s="3" t="s">
        <v>3</v>
      </c>
      <c r="C1355" s="3" t="s">
        <v>12269</v>
      </c>
      <c r="D1355" s="3" t="s">
        <v>12269</v>
      </c>
      <c r="E1355" s="12" t="s">
        <v>19822</v>
      </c>
      <c r="F1355" s="6" t="str">
        <f t="shared" si="62"/>
        <v>module=gempl</v>
      </c>
      <c r="G1355" s="3" t="s">
        <v>114</v>
      </c>
    </row>
    <row r="1356" spans="1:7" ht="30" customHeight="1">
      <c r="A1356" s="3" t="s">
        <v>10882</v>
      </c>
      <c r="B1356" s="3" t="s">
        <v>3</v>
      </c>
      <c r="C1356" s="3" t="s">
        <v>12270</v>
      </c>
      <c r="D1356" s="3" t="s">
        <v>12270</v>
      </c>
      <c r="E1356" s="12" t="s">
        <v>19823</v>
      </c>
      <c r="F1356" s="6" t="str">
        <f t="shared" si="62"/>
        <v>module=gempl</v>
      </c>
      <c r="G1356" s="3" t="s">
        <v>114</v>
      </c>
    </row>
    <row r="1357" spans="1:7" ht="30" customHeight="1">
      <c r="A1357" s="3" t="s">
        <v>10882</v>
      </c>
      <c r="B1357" s="3" t="s">
        <v>3</v>
      </c>
      <c r="C1357" s="3" t="s">
        <v>12271</v>
      </c>
      <c r="D1357" s="3" t="s">
        <v>12271</v>
      </c>
      <c r="E1357" s="12" t="s">
        <v>19824</v>
      </c>
      <c r="F1357" s="6" t="str">
        <f t="shared" si="62"/>
        <v>module=gempl</v>
      </c>
      <c r="G1357" s="3" t="s">
        <v>114</v>
      </c>
    </row>
    <row r="1358" spans="1:7" ht="30" customHeight="1">
      <c r="A1358" s="3" t="s">
        <v>10882</v>
      </c>
      <c r="B1358" s="3" t="s">
        <v>3</v>
      </c>
      <c r="C1358" s="3" t="s">
        <v>12272</v>
      </c>
      <c r="D1358" s="3" t="s">
        <v>12272</v>
      </c>
      <c r="E1358" s="12" t="s">
        <v>19825</v>
      </c>
      <c r="F1358" s="6" t="str">
        <f t="shared" si="62"/>
        <v>module=gempl</v>
      </c>
      <c r="G1358" s="3" t="s">
        <v>114</v>
      </c>
    </row>
    <row r="1359" spans="1:7" ht="30" customHeight="1">
      <c r="A1359" s="3" t="s">
        <v>10882</v>
      </c>
      <c r="B1359" s="3" t="s">
        <v>3</v>
      </c>
      <c r="C1359" s="3" t="s">
        <v>12273</v>
      </c>
      <c r="D1359" s="3" t="s">
        <v>12273</v>
      </c>
      <c r="E1359" s="12" t="s">
        <v>19826</v>
      </c>
      <c r="F1359" s="6" t="str">
        <f t="shared" si="62"/>
        <v>module=gempl</v>
      </c>
      <c r="G1359" s="3" t="s">
        <v>114</v>
      </c>
    </row>
    <row r="1360" spans="1:7" ht="30" customHeight="1">
      <c r="A1360" s="3" t="s">
        <v>10882</v>
      </c>
      <c r="B1360" s="3" t="s">
        <v>3</v>
      </c>
      <c r="C1360" s="3" t="s">
        <v>12274</v>
      </c>
      <c r="D1360" s="3" t="s">
        <v>12274</v>
      </c>
      <c r="E1360" s="12" t="s">
        <v>19827</v>
      </c>
      <c r="F1360" s="6" t="str">
        <f t="shared" si="62"/>
        <v>module=gempl</v>
      </c>
      <c r="G1360" s="3" t="s">
        <v>114</v>
      </c>
    </row>
    <row r="1361" spans="1:7" ht="30" customHeight="1">
      <c r="A1361" s="3" t="s">
        <v>10882</v>
      </c>
      <c r="B1361" s="3" t="s">
        <v>3</v>
      </c>
      <c r="C1361" s="3" t="s">
        <v>12275</v>
      </c>
      <c r="D1361" s="3" t="s">
        <v>12275</v>
      </c>
      <c r="E1361" s="12" t="s">
        <v>19828</v>
      </c>
      <c r="F1361" s="6" t="str">
        <f t="shared" si="62"/>
        <v>module=gempl</v>
      </c>
      <c r="G1361" s="3" t="s">
        <v>114</v>
      </c>
    </row>
    <row r="1362" spans="1:7" ht="30" customHeight="1">
      <c r="A1362" s="3" t="s">
        <v>10882</v>
      </c>
      <c r="B1362" s="3" t="s">
        <v>3</v>
      </c>
      <c r="C1362" s="3" t="s">
        <v>12276</v>
      </c>
      <c r="D1362" s="3" t="s">
        <v>12276</v>
      </c>
      <c r="E1362" s="12" t="s">
        <v>19829</v>
      </c>
      <c r="F1362" s="6" t="str">
        <f t="shared" si="62"/>
        <v>module=gempl</v>
      </c>
      <c r="G1362" s="3" t="s">
        <v>114</v>
      </c>
    </row>
    <row r="1363" spans="1:7" ht="30" customHeight="1">
      <c r="A1363" s="3" t="s">
        <v>10882</v>
      </c>
      <c r="B1363" s="3" t="s">
        <v>3</v>
      </c>
      <c r="C1363" s="3" t="s">
        <v>12277</v>
      </c>
      <c r="D1363" s="3" t="s">
        <v>12277</v>
      </c>
      <c r="E1363" s="12" t="s">
        <v>19830</v>
      </c>
      <c r="F1363" s="6" t="str">
        <f t="shared" si="62"/>
        <v>module=gempl</v>
      </c>
      <c r="G1363" s="3" t="s">
        <v>114</v>
      </c>
    </row>
    <row r="1364" spans="1:7" ht="30" customHeight="1">
      <c r="A1364" s="3" t="s">
        <v>10882</v>
      </c>
      <c r="B1364" s="3" t="s">
        <v>3</v>
      </c>
      <c r="C1364" s="3" t="s">
        <v>12278</v>
      </c>
      <c r="D1364" s="3" t="s">
        <v>12278</v>
      </c>
      <c r="E1364" s="12" t="s">
        <v>19831</v>
      </c>
      <c r="F1364" s="6" t="str">
        <f t="shared" si="62"/>
        <v>module=gempl</v>
      </c>
      <c r="G1364" s="3" t="s">
        <v>114</v>
      </c>
    </row>
    <row r="1365" spans="1:7" ht="30" customHeight="1">
      <c r="A1365" s="3" t="s">
        <v>10882</v>
      </c>
      <c r="B1365" s="3" t="s">
        <v>3</v>
      </c>
      <c r="C1365" s="3" t="s">
        <v>12279</v>
      </c>
      <c r="D1365" s="3" t="s">
        <v>12279</v>
      </c>
      <c r="E1365" s="12" t="s">
        <v>19832</v>
      </c>
      <c r="F1365" s="6" t="str">
        <f t="shared" si="62"/>
        <v>module=gempl</v>
      </c>
      <c r="G1365" s="3" t="s">
        <v>114</v>
      </c>
    </row>
    <row r="1366" spans="1:7" ht="30" customHeight="1">
      <c r="A1366" s="3" t="s">
        <v>10882</v>
      </c>
      <c r="B1366" s="3" t="s">
        <v>3</v>
      </c>
      <c r="C1366" s="3" t="s">
        <v>12280</v>
      </c>
      <c r="D1366" s="3" t="s">
        <v>12280</v>
      </c>
      <c r="E1366" s="12" t="s">
        <v>19833</v>
      </c>
      <c r="F1366" s="6" t="str">
        <f t="shared" si="62"/>
        <v>module=gempl</v>
      </c>
      <c r="G1366" s="3" t="s">
        <v>114</v>
      </c>
    </row>
    <row r="1367" spans="1:7" ht="30" customHeight="1">
      <c r="A1367" s="3" t="s">
        <v>10882</v>
      </c>
      <c r="B1367" s="3" t="s">
        <v>3</v>
      </c>
      <c r="C1367" s="3" t="s">
        <v>12281</v>
      </c>
      <c r="D1367" s="3" t="s">
        <v>12281</v>
      </c>
      <c r="E1367" s="12" t="s">
        <v>19834</v>
      </c>
      <c r="F1367" s="6" t="str">
        <f t="shared" si="62"/>
        <v>module=gempl</v>
      </c>
      <c r="G1367" s="3" t="s">
        <v>114</v>
      </c>
    </row>
    <row r="1368" spans="1:7" ht="30" customHeight="1">
      <c r="A1368" s="3" t="s">
        <v>10882</v>
      </c>
      <c r="B1368" s="3" t="s">
        <v>3</v>
      </c>
      <c r="C1368" s="3" t="s">
        <v>12282</v>
      </c>
      <c r="D1368" s="3" t="s">
        <v>12282</v>
      </c>
      <c r="E1368" s="12" t="s">
        <v>19835</v>
      </c>
      <c r="F1368" s="6" t="str">
        <f t="shared" si="62"/>
        <v>module=gempl</v>
      </c>
      <c r="G1368" s="3" t="s">
        <v>114</v>
      </c>
    </row>
    <row r="1369" spans="1:7" ht="30" customHeight="1">
      <c r="A1369" s="3" t="s">
        <v>10882</v>
      </c>
      <c r="B1369" s="3" t="s">
        <v>3</v>
      </c>
      <c r="C1369" s="3" t="s">
        <v>12283</v>
      </c>
      <c r="D1369" s="3" t="s">
        <v>12283</v>
      </c>
      <c r="E1369" s="12" t="s">
        <v>19836</v>
      </c>
      <c r="F1369" s="6" t="str">
        <f t="shared" si="62"/>
        <v>module=gempl</v>
      </c>
      <c r="G1369" s="3" t="s">
        <v>114</v>
      </c>
    </row>
    <row r="1370" spans="1:7" ht="30" customHeight="1">
      <c r="A1370" s="3" t="s">
        <v>10882</v>
      </c>
      <c r="B1370" s="3" t="s">
        <v>3</v>
      </c>
      <c r="C1370" s="3" t="s">
        <v>12284</v>
      </c>
      <c r="D1370" s="3" t="s">
        <v>12284</v>
      </c>
      <c r="E1370" s="12" t="s">
        <v>19837</v>
      </c>
      <c r="F1370" s="6" t="str">
        <f t="shared" si="62"/>
        <v>module=gempl</v>
      </c>
      <c r="G1370" s="3" t="s">
        <v>114</v>
      </c>
    </row>
    <row r="1371" spans="1:7" ht="30" customHeight="1">
      <c r="A1371" s="3" t="s">
        <v>10882</v>
      </c>
      <c r="B1371" s="3" t="s">
        <v>3</v>
      </c>
      <c r="C1371" s="3" t="s">
        <v>12285</v>
      </c>
      <c r="D1371" s="3" t="s">
        <v>12285</v>
      </c>
      <c r="E1371" s="12" t="s">
        <v>19838</v>
      </c>
      <c r="F1371" s="6" t="str">
        <f t="shared" si="62"/>
        <v>module=gempl</v>
      </c>
      <c r="G1371" s="3" t="s">
        <v>114</v>
      </c>
    </row>
    <row r="1372" spans="1:7" ht="30" customHeight="1">
      <c r="A1372" s="3" t="s">
        <v>10882</v>
      </c>
      <c r="B1372" s="3" t="s">
        <v>3</v>
      </c>
      <c r="C1372" s="3" t="s">
        <v>12286</v>
      </c>
      <c r="D1372" s="3" t="s">
        <v>12286</v>
      </c>
      <c r="E1372" s="12" t="s">
        <v>19839</v>
      </c>
      <c r="F1372" s="6" t="str">
        <f t="shared" si="62"/>
        <v>module=gempl</v>
      </c>
      <c r="G1372" s="3" t="s">
        <v>114</v>
      </c>
    </row>
    <row r="1373" spans="1:7" ht="30" customHeight="1">
      <c r="A1373" s="3" t="s">
        <v>10882</v>
      </c>
      <c r="B1373" s="3" t="s">
        <v>3</v>
      </c>
      <c r="C1373" s="3" t="s">
        <v>12287</v>
      </c>
      <c r="D1373" s="3" t="s">
        <v>12287</v>
      </c>
      <c r="E1373" s="12" t="s">
        <v>19840</v>
      </c>
      <c r="F1373" s="6" t="str">
        <f t="shared" si="62"/>
        <v>module=gempl</v>
      </c>
      <c r="G1373" s="3" t="s">
        <v>114</v>
      </c>
    </row>
    <row r="1374" spans="1:7" ht="30" customHeight="1">
      <c r="A1374" s="3" t="s">
        <v>10882</v>
      </c>
      <c r="B1374" s="3" t="s">
        <v>3</v>
      </c>
      <c r="C1374" s="3" t="s">
        <v>12288</v>
      </c>
      <c r="D1374" s="3" t="s">
        <v>12288</v>
      </c>
      <c r="E1374" s="12" t="s">
        <v>19841</v>
      </c>
      <c r="F1374" s="6" t="str">
        <f t="shared" si="62"/>
        <v>module=gempl</v>
      </c>
      <c r="G1374" s="3" t="s">
        <v>114</v>
      </c>
    </row>
    <row r="1375" spans="1:7" ht="30" customHeight="1">
      <c r="A1375" s="3" t="s">
        <v>10882</v>
      </c>
      <c r="B1375" s="3" t="s">
        <v>3</v>
      </c>
      <c r="C1375" s="3" t="s">
        <v>12289</v>
      </c>
      <c r="D1375" s="3" t="s">
        <v>12289</v>
      </c>
      <c r="E1375" s="12" t="s">
        <v>19842</v>
      </c>
      <c r="F1375" s="6" t="str">
        <f t="shared" si="62"/>
        <v>module=gempl</v>
      </c>
      <c r="G1375" s="3" t="s">
        <v>114</v>
      </c>
    </row>
    <row r="1376" spans="1:7" ht="30" customHeight="1">
      <c r="A1376" s="3" t="s">
        <v>10882</v>
      </c>
      <c r="B1376" s="3" t="s">
        <v>3</v>
      </c>
      <c r="C1376" s="3" t="s">
        <v>12290</v>
      </c>
      <c r="D1376" s="3" t="s">
        <v>12290</v>
      </c>
      <c r="E1376" s="12" t="s">
        <v>19843</v>
      </c>
      <c r="F1376" s="6" t="str">
        <f t="shared" si="62"/>
        <v>module=gempl</v>
      </c>
      <c r="G1376" s="3" t="s">
        <v>114</v>
      </c>
    </row>
    <row r="1377" spans="1:7" ht="30" customHeight="1">
      <c r="A1377" s="3" t="s">
        <v>10882</v>
      </c>
      <c r="B1377" s="3" t="s">
        <v>3</v>
      </c>
      <c r="C1377" s="3" t="s">
        <v>12291</v>
      </c>
      <c r="D1377" s="3" t="s">
        <v>12291</v>
      </c>
      <c r="E1377" s="12" t="s">
        <v>19844</v>
      </c>
      <c r="F1377" s="6" t="str">
        <f t="shared" si="62"/>
        <v>module=gempl</v>
      </c>
      <c r="G1377" s="3" t="s">
        <v>114</v>
      </c>
    </row>
    <row r="1378" spans="1:7" ht="30" customHeight="1">
      <c r="A1378" s="3" t="s">
        <v>10882</v>
      </c>
      <c r="B1378" s="3" t="s">
        <v>3</v>
      </c>
      <c r="C1378" s="3" t="s">
        <v>12292</v>
      </c>
      <c r="D1378" s="3" t="s">
        <v>12292</v>
      </c>
      <c r="E1378" s="12" t="s">
        <v>19845</v>
      </c>
      <c r="F1378" s="6" t="str">
        <f t="shared" si="62"/>
        <v>module=gempl</v>
      </c>
      <c r="G1378" s="3" t="s">
        <v>114</v>
      </c>
    </row>
    <row r="1379" spans="1:7" ht="30" customHeight="1">
      <c r="A1379" s="3" t="s">
        <v>10882</v>
      </c>
      <c r="B1379" s="3" t="s">
        <v>3</v>
      </c>
      <c r="C1379" s="3" t="s">
        <v>12293</v>
      </c>
      <c r="D1379" s="3" t="s">
        <v>12293</v>
      </c>
      <c r="E1379" s="12" t="s">
        <v>19846</v>
      </c>
      <c r="F1379" s="6" t="str">
        <f t="shared" si="62"/>
        <v>module=gempl</v>
      </c>
      <c r="G1379" s="3" t="s">
        <v>114</v>
      </c>
    </row>
    <row r="1380" spans="1:7" ht="30" customHeight="1">
      <c r="A1380" s="3" t="s">
        <v>10882</v>
      </c>
      <c r="B1380" s="3" t="s">
        <v>3</v>
      </c>
      <c r="C1380" s="3" t="s">
        <v>12294</v>
      </c>
      <c r="D1380" s="3" t="s">
        <v>12294</v>
      </c>
      <c r="E1380" s="12" t="s">
        <v>19847</v>
      </c>
      <c r="F1380" s="6" t="str">
        <f t="shared" si="62"/>
        <v>module=gempl</v>
      </c>
      <c r="G1380" s="3" t="s">
        <v>114</v>
      </c>
    </row>
    <row r="1381" spans="1:7" ht="30" customHeight="1">
      <c r="A1381" s="3" t="s">
        <v>10882</v>
      </c>
      <c r="B1381" s="3" t="s">
        <v>3</v>
      </c>
      <c r="C1381" s="3" t="s">
        <v>12295</v>
      </c>
      <c r="D1381" s="3" t="s">
        <v>12295</v>
      </c>
      <c r="E1381" s="12" t="s">
        <v>19848</v>
      </c>
      <c r="F1381" s="6" t="str">
        <f t="shared" si="62"/>
        <v>module=gempl</v>
      </c>
      <c r="G1381" s="3" t="s">
        <v>114</v>
      </c>
    </row>
    <row r="1382" spans="1:7" ht="30" customHeight="1">
      <c r="A1382" s="3" t="s">
        <v>10882</v>
      </c>
      <c r="B1382" s="3" t="s">
        <v>3</v>
      </c>
      <c r="C1382" s="3" t="s">
        <v>12296</v>
      </c>
      <c r="D1382" s="3" t="s">
        <v>12296</v>
      </c>
      <c r="E1382" s="12" t="s">
        <v>19849</v>
      </c>
      <c r="F1382" s="6" t="str">
        <f t="shared" si="62"/>
        <v>module=gempl</v>
      </c>
      <c r="G1382" s="3" t="s">
        <v>114</v>
      </c>
    </row>
    <row r="1383" spans="1:7" ht="30" customHeight="1">
      <c r="A1383" s="3" t="s">
        <v>10882</v>
      </c>
      <c r="B1383" s="3" t="s">
        <v>3</v>
      </c>
      <c r="C1383" s="3" t="s">
        <v>12297</v>
      </c>
      <c r="D1383" s="3" t="s">
        <v>12297</v>
      </c>
      <c r="E1383" s="12" t="s">
        <v>19850</v>
      </c>
      <c r="F1383" s="6" t="str">
        <f t="shared" si="62"/>
        <v>module=gempl</v>
      </c>
      <c r="G1383" s="3" t="s">
        <v>114</v>
      </c>
    </row>
    <row r="1384" spans="1:7" ht="30" customHeight="1">
      <c r="A1384" s="3" t="s">
        <v>10882</v>
      </c>
      <c r="B1384" s="3" t="s">
        <v>3</v>
      </c>
      <c r="C1384" s="3" t="s">
        <v>12298</v>
      </c>
      <c r="D1384" s="3" t="s">
        <v>12298</v>
      </c>
      <c r="E1384" s="12" t="s">
        <v>19851</v>
      </c>
      <c r="F1384" s="6" t="str">
        <f t="shared" ref="F1384:F1447" si="63">HYPERLINK("http://www.ssc.wisc.edu/wlsresearch/documentation/waves/?wave=grad2k&amp;module=gempl","module=gempl")</f>
        <v>module=gempl</v>
      </c>
      <c r="G1384" s="3" t="s">
        <v>114</v>
      </c>
    </row>
    <row r="1385" spans="1:7" ht="30" customHeight="1">
      <c r="A1385" s="3" t="s">
        <v>10882</v>
      </c>
      <c r="B1385" s="3" t="s">
        <v>3</v>
      </c>
      <c r="C1385" s="3" t="s">
        <v>12299</v>
      </c>
      <c r="D1385" s="3" t="s">
        <v>12299</v>
      </c>
      <c r="E1385" s="12" t="s">
        <v>19852</v>
      </c>
      <c r="F1385" s="6" t="str">
        <f t="shared" si="63"/>
        <v>module=gempl</v>
      </c>
      <c r="G1385" s="3" t="s">
        <v>114</v>
      </c>
    </row>
    <row r="1386" spans="1:7" ht="30" customHeight="1">
      <c r="A1386" s="3" t="s">
        <v>10882</v>
      </c>
      <c r="B1386" s="3" t="s">
        <v>3</v>
      </c>
      <c r="C1386" s="3" t="s">
        <v>12300</v>
      </c>
      <c r="D1386" s="3" t="s">
        <v>12300</v>
      </c>
      <c r="E1386" s="12" t="s">
        <v>19853</v>
      </c>
      <c r="F1386" s="6" t="str">
        <f t="shared" si="63"/>
        <v>module=gempl</v>
      </c>
      <c r="G1386" s="3" t="s">
        <v>114</v>
      </c>
    </row>
    <row r="1387" spans="1:7" ht="30" customHeight="1">
      <c r="A1387" s="3" t="s">
        <v>10882</v>
      </c>
      <c r="B1387" s="3" t="s">
        <v>3</v>
      </c>
      <c r="C1387" s="3" t="s">
        <v>12301</v>
      </c>
      <c r="D1387" s="3" t="s">
        <v>12301</v>
      </c>
      <c r="E1387" s="12" t="s">
        <v>19854</v>
      </c>
      <c r="F1387" s="6" t="str">
        <f t="shared" si="63"/>
        <v>module=gempl</v>
      </c>
      <c r="G1387" s="3" t="s">
        <v>114</v>
      </c>
    </row>
    <row r="1388" spans="1:7" ht="30" customHeight="1">
      <c r="A1388" s="3" t="s">
        <v>10882</v>
      </c>
      <c r="B1388" s="3" t="s">
        <v>3</v>
      </c>
      <c r="C1388" s="3" t="s">
        <v>12302</v>
      </c>
      <c r="D1388" s="3" t="s">
        <v>12302</v>
      </c>
      <c r="E1388" s="12" t="s">
        <v>19855</v>
      </c>
      <c r="F1388" s="6" t="str">
        <f t="shared" si="63"/>
        <v>module=gempl</v>
      </c>
      <c r="G1388" s="3" t="s">
        <v>114</v>
      </c>
    </row>
    <row r="1389" spans="1:7" ht="30" customHeight="1">
      <c r="A1389" s="3" t="s">
        <v>10882</v>
      </c>
      <c r="B1389" s="3" t="s">
        <v>3</v>
      </c>
      <c r="C1389" s="3" t="s">
        <v>12303</v>
      </c>
      <c r="D1389" s="3" t="s">
        <v>12303</v>
      </c>
      <c r="E1389" s="12" t="s">
        <v>19856</v>
      </c>
      <c r="F1389" s="6" t="str">
        <f t="shared" si="63"/>
        <v>module=gempl</v>
      </c>
      <c r="G1389" s="3" t="s">
        <v>114</v>
      </c>
    </row>
    <row r="1390" spans="1:7" ht="30" customHeight="1">
      <c r="A1390" s="3" t="s">
        <v>10882</v>
      </c>
      <c r="B1390" s="3" t="s">
        <v>3</v>
      </c>
      <c r="C1390" s="3" t="s">
        <v>12304</v>
      </c>
      <c r="D1390" s="3" t="s">
        <v>12304</v>
      </c>
      <c r="E1390" s="12" t="s">
        <v>19857</v>
      </c>
      <c r="F1390" s="6" t="str">
        <f t="shared" si="63"/>
        <v>module=gempl</v>
      </c>
      <c r="G1390" s="3" t="s">
        <v>114</v>
      </c>
    </row>
    <row r="1391" spans="1:7" ht="30" customHeight="1">
      <c r="A1391" s="3" t="s">
        <v>10882</v>
      </c>
      <c r="B1391" s="3" t="s">
        <v>3</v>
      </c>
      <c r="C1391" s="3" t="s">
        <v>12305</v>
      </c>
      <c r="D1391" s="3" t="s">
        <v>12305</v>
      </c>
      <c r="E1391" s="12" t="s">
        <v>19858</v>
      </c>
      <c r="F1391" s="6" t="str">
        <f t="shared" si="63"/>
        <v>module=gempl</v>
      </c>
      <c r="G1391" s="3" t="s">
        <v>114</v>
      </c>
    </row>
    <row r="1392" spans="1:7" ht="30" customHeight="1">
      <c r="A1392" s="3" t="s">
        <v>10882</v>
      </c>
      <c r="B1392" s="3" t="s">
        <v>3</v>
      </c>
      <c r="C1392" s="3" t="s">
        <v>12306</v>
      </c>
      <c r="D1392" s="3" t="s">
        <v>12306</v>
      </c>
      <c r="E1392" s="12" t="s">
        <v>19837</v>
      </c>
      <c r="F1392" s="6" t="str">
        <f t="shared" si="63"/>
        <v>module=gempl</v>
      </c>
      <c r="G1392" s="3" t="s">
        <v>114</v>
      </c>
    </row>
    <row r="1393" spans="1:7" ht="30" customHeight="1">
      <c r="A1393" s="3" t="s">
        <v>10882</v>
      </c>
      <c r="B1393" s="3" t="s">
        <v>3</v>
      </c>
      <c r="C1393" s="3" t="s">
        <v>12307</v>
      </c>
      <c r="D1393" s="3" t="s">
        <v>12307</v>
      </c>
      <c r="E1393" s="12" t="s">
        <v>19859</v>
      </c>
      <c r="F1393" s="6" t="str">
        <f t="shared" si="63"/>
        <v>module=gempl</v>
      </c>
      <c r="G1393" s="3" t="s">
        <v>114</v>
      </c>
    </row>
    <row r="1394" spans="1:7" ht="30" customHeight="1">
      <c r="A1394" s="3" t="s">
        <v>10882</v>
      </c>
      <c r="B1394" s="3" t="s">
        <v>3</v>
      </c>
      <c r="C1394" s="3" t="s">
        <v>12308</v>
      </c>
      <c r="D1394" s="3" t="s">
        <v>12308</v>
      </c>
      <c r="E1394" s="12" t="s">
        <v>19860</v>
      </c>
      <c r="F1394" s="6" t="str">
        <f t="shared" si="63"/>
        <v>module=gempl</v>
      </c>
      <c r="G1394" s="3" t="s">
        <v>114</v>
      </c>
    </row>
    <row r="1395" spans="1:7" ht="30" customHeight="1">
      <c r="A1395" s="3" t="s">
        <v>10882</v>
      </c>
      <c r="B1395" s="3" t="s">
        <v>3</v>
      </c>
      <c r="C1395" s="3" t="s">
        <v>12309</v>
      </c>
      <c r="D1395" s="3" t="s">
        <v>12309</v>
      </c>
      <c r="E1395" s="12" t="s">
        <v>19861</v>
      </c>
      <c r="F1395" s="6" t="str">
        <f t="shared" si="63"/>
        <v>module=gempl</v>
      </c>
      <c r="G1395" s="3" t="s">
        <v>114</v>
      </c>
    </row>
    <row r="1396" spans="1:7" ht="30" customHeight="1">
      <c r="A1396" s="3" t="s">
        <v>10882</v>
      </c>
      <c r="B1396" s="3" t="s">
        <v>3</v>
      </c>
      <c r="C1396" s="3" t="s">
        <v>12310</v>
      </c>
      <c r="D1396" s="3" t="s">
        <v>12310</v>
      </c>
      <c r="E1396" s="12" t="s">
        <v>19862</v>
      </c>
      <c r="F1396" s="6" t="str">
        <f t="shared" si="63"/>
        <v>module=gempl</v>
      </c>
      <c r="G1396" s="3" t="s">
        <v>114</v>
      </c>
    </row>
    <row r="1397" spans="1:7" ht="30" customHeight="1">
      <c r="A1397" s="3" t="s">
        <v>10882</v>
      </c>
      <c r="B1397" s="3" t="s">
        <v>3</v>
      </c>
      <c r="C1397" s="3" t="s">
        <v>12311</v>
      </c>
      <c r="D1397" s="3" t="s">
        <v>12311</v>
      </c>
      <c r="E1397" s="12" t="s">
        <v>19863</v>
      </c>
      <c r="F1397" s="6" t="str">
        <f t="shared" si="63"/>
        <v>module=gempl</v>
      </c>
      <c r="G1397" s="3" t="s">
        <v>114</v>
      </c>
    </row>
    <row r="1398" spans="1:7" ht="30" customHeight="1">
      <c r="A1398" s="3" t="s">
        <v>10882</v>
      </c>
      <c r="B1398" s="3" t="s">
        <v>3</v>
      </c>
      <c r="C1398" s="3" t="s">
        <v>12312</v>
      </c>
      <c r="D1398" s="3" t="s">
        <v>12312</v>
      </c>
      <c r="E1398" s="12" t="s">
        <v>19864</v>
      </c>
      <c r="F1398" s="6" t="str">
        <f t="shared" si="63"/>
        <v>module=gempl</v>
      </c>
      <c r="G1398" s="3" t="s">
        <v>114</v>
      </c>
    </row>
    <row r="1399" spans="1:7" ht="30" customHeight="1">
      <c r="A1399" s="3" t="s">
        <v>10882</v>
      </c>
      <c r="B1399" s="3" t="s">
        <v>3</v>
      </c>
      <c r="C1399" s="3" t="s">
        <v>12313</v>
      </c>
      <c r="D1399" s="3" t="s">
        <v>12313</v>
      </c>
      <c r="E1399" s="12" t="s">
        <v>19865</v>
      </c>
      <c r="F1399" s="6" t="str">
        <f t="shared" si="63"/>
        <v>module=gempl</v>
      </c>
      <c r="G1399" s="3" t="s">
        <v>114</v>
      </c>
    </row>
    <row r="1400" spans="1:7" ht="30" customHeight="1">
      <c r="A1400" s="3" t="s">
        <v>10882</v>
      </c>
      <c r="B1400" s="3" t="s">
        <v>3</v>
      </c>
      <c r="C1400" s="3" t="s">
        <v>12314</v>
      </c>
      <c r="D1400" s="3" t="s">
        <v>12314</v>
      </c>
      <c r="E1400" s="12" t="s">
        <v>19866</v>
      </c>
      <c r="F1400" s="6" t="str">
        <f t="shared" si="63"/>
        <v>module=gempl</v>
      </c>
      <c r="G1400" s="3" t="s">
        <v>114</v>
      </c>
    </row>
    <row r="1401" spans="1:7" ht="30" customHeight="1">
      <c r="A1401" s="3" t="s">
        <v>10882</v>
      </c>
      <c r="B1401" s="3" t="s">
        <v>3</v>
      </c>
      <c r="C1401" s="3" t="s">
        <v>12315</v>
      </c>
      <c r="D1401" s="3" t="s">
        <v>12315</v>
      </c>
      <c r="E1401" s="12" t="s">
        <v>19867</v>
      </c>
      <c r="F1401" s="6" t="str">
        <f t="shared" si="63"/>
        <v>module=gempl</v>
      </c>
      <c r="G1401" s="3" t="s">
        <v>114</v>
      </c>
    </row>
    <row r="1402" spans="1:7" ht="30" customHeight="1">
      <c r="A1402" s="3" t="s">
        <v>10882</v>
      </c>
      <c r="B1402" s="3" t="s">
        <v>3</v>
      </c>
      <c r="C1402" s="3" t="s">
        <v>12316</v>
      </c>
      <c r="D1402" s="3" t="s">
        <v>12316</v>
      </c>
      <c r="E1402" s="12" t="s">
        <v>19868</v>
      </c>
      <c r="F1402" s="6" t="str">
        <f t="shared" si="63"/>
        <v>module=gempl</v>
      </c>
      <c r="G1402" s="3" t="s">
        <v>114</v>
      </c>
    </row>
    <row r="1403" spans="1:7" ht="30" customHeight="1">
      <c r="A1403" s="3" t="s">
        <v>10882</v>
      </c>
      <c r="B1403" s="3" t="s">
        <v>3</v>
      </c>
      <c r="C1403" s="3" t="s">
        <v>12317</v>
      </c>
      <c r="D1403" s="3" t="s">
        <v>12317</v>
      </c>
      <c r="E1403" s="12" t="s">
        <v>19869</v>
      </c>
      <c r="F1403" s="6" t="str">
        <f t="shared" si="63"/>
        <v>module=gempl</v>
      </c>
      <c r="G1403" s="3" t="s">
        <v>114</v>
      </c>
    </row>
    <row r="1404" spans="1:7" ht="30" customHeight="1">
      <c r="A1404" s="3" t="s">
        <v>10882</v>
      </c>
      <c r="B1404" s="3" t="s">
        <v>3</v>
      </c>
      <c r="C1404" s="3" t="s">
        <v>12318</v>
      </c>
      <c r="D1404" s="3" t="s">
        <v>12318</v>
      </c>
      <c r="E1404" s="12" t="s">
        <v>19870</v>
      </c>
      <c r="F1404" s="6" t="str">
        <f t="shared" si="63"/>
        <v>module=gempl</v>
      </c>
      <c r="G1404" s="3" t="s">
        <v>114</v>
      </c>
    </row>
    <row r="1405" spans="1:7" ht="30" customHeight="1">
      <c r="A1405" s="3" t="s">
        <v>10882</v>
      </c>
      <c r="B1405" s="3" t="s">
        <v>3</v>
      </c>
      <c r="C1405" s="3" t="s">
        <v>12319</v>
      </c>
      <c r="D1405" s="3" t="s">
        <v>12319</v>
      </c>
      <c r="E1405" s="12" t="s">
        <v>19871</v>
      </c>
      <c r="F1405" s="6" t="str">
        <f t="shared" si="63"/>
        <v>module=gempl</v>
      </c>
      <c r="G1405" s="3" t="s">
        <v>114</v>
      </c>
    </row>
    <row r="1406" spans="1:7" ht="30" customHeight="1">
      <c r="A1406" s="3" t="s">
        <v>10882</v>
      </c>
      <c r="B1406" s="3" t="s">
        <v>3</v>
      </c>
      <c r="C1406" s="3" t="s">
        <v>12320</v>
      </c>
      <c r="D1406" s="3" t="s">
        <v>12320</v>
      </c>
      <c r="E1406" s="12" t="s">
        <v>19872</v>
      </c>
      <c r="F1406" s="6" t="str">
        <f t="shared" si="63"/>
        <v>module=gempl</v>
      </c>
      <c r="G1406" s="3" t="s">
        <v>114</v>
      </c>
    </row>
    <row r="1407" spans="1:7" ht="30" customHeight="1">
      <c r="A1407" s="3" t="s">
        <v>10882</v>
      </c>
      <c r="B1407" s="3" t="s">
        <v>3</v>
      </c>
      <c r="C1407" s="3" t="s">
        <v>12321</v>
      </c>
      <c r="D1407" s="3" t="s">
        <v>12321</v>
      </c>
      <c r="E1407" s="12" t="s">
        <v>19873</v>
      </c>
      <c r="F1407" s="6" t="str">
        <f t="shared" si="63"/>
        <v>module=gempl</v>
      </c>
      <c r="G1407" s="3" t="s">
        <v>114</v>
      </c>
    </row>
    <row r="1408" spans="1:7" ht="30" customHeight="1">
      <c r="A1408" s="3" t="s">
        <v>10882</v>
      </c>
      <c r="B1408" s="3" t="s">
        <v>3</v>
      </c>
      <c r="C1408" s="3" t="s">
        <v>12322</v>
      </c>
      <c r="D1408" s="3" t="s">
        <v>12322</v>
      </c>
      <c r="E1408" s="12" t="s">
        <v>19874</v>
      </c>
      <c r="F1408" s="6" t="str">
        <f t="shared" si="63"/>
        <v>module=gempl</v>
      </c>
      <c r="G1408" s="3" t="s">
        <v>114</v>
      </c>
    </row>
    <row r="1409" spans="1:7" ht="30" customHeight="1">
      <c r="A1409" s="3" t="s">
        <v>10882</v>
      </c>
      <c r="B1409" s="3" t="s">
        <v>3</v>
      </c>
      <c r="C1409" s="3" t="s">
        <v>12323</v>
      </c>
      <c r="D1409" s="3" t="s">
        <v>12323</v>
      </c>
      <c r="E1409" s="12" t="s">
        <v>19875</v>
      </c>
      <c r="F1409" s="6" t="str">
        <f t="shared" si="63"/>
        <v>module=gempl</v>
      </c>
      <c r="G1409" s="3" t="s">
        <v>114</v>
      </c>
    </row>
    <row r="1410" spans="1:7" ht="30" customHeight="1">
      <c r="A1410" s="3" t="s">
        <v>10882</v>
      </c>
      <c r="B1410" s="3" t="s">
        <v>3</v>
      </c>
      <c r="C1410" s="3" t="s">
        <v>12324</v>
      </c>
      <c r="D1410" s="3" t="s">
        <v>12324</v>
      </c>
      <c r="E1410" s="12" t="s">
        <v>19876</v>
      </c>
      <c r="F1410" s="6" t="str">
        <f t="shared" si="63"/>
        <v>module=gempl</v>
      </c>
      <c r="G1410" s="3" t="s">
        <v>114</v>
      </c>
    </row>
    <row r="1411" spans="1:7" ht="30" customHeight="1">
      <c r="A1411" s="3" t="s">
        <v>10882</v>
      </c>
      <c r="B1411" s="3" t="s">
        <v>3</v>
      </c>
      <c r="C1411" s="3" t="s">
        <v>12325</v>
      </c>
      <c r="D1411" s="3" t="s">
        <v>12325</v>
      </c>
      <c r="E1411" s="12" t="s">
        <v>19877</v>
      </c>
      <c r="F1411" s="6" t="str">
        <f t="shared" si="63"/>
        <v>module=gempl</v>
      </c>
      <c r="G1411" s="3" t="s">
        <v>114</v>
      </c>
    </row>
    <row r="1412" spans="1:7" ht="30" customHeight="1">
      <c r="A1412" s="3" t="s">
        <v>10882</v>
      </c>
      <c r="B1412" s="3" t="s">
        <v>3</v>
      </c>
      <c r="C1412" s="3" t="s">
        <v>12326</v>
      </c>
      <c r="D1412" s="3" t="s">
        <v>12326</v>
      </c>
      <c r="E1412" s="12" t="s">
        <v>19878</v>
      </c>
      <c r="F1412" s="6" t="str">
        <f t="shared" si="63"/>
        <v>module=gempl</v>
      </c>
      <c r="G1412" s="3" t="s">
        <v>114</v>
      </c>
    </row>
    <row r="1413" spans="1:7" ht="30" customHeight="1">
      <c r="A1413" s="3" t="s">
        <v>10882</v>
      </c>
      <c r="B1413" s="3" t="s">
        <v>3</v>
      </c>
      <c r="C1413" s="3" t="s">
        <v>12327</v>
      </c>
      <c r="D1413" s="3" t="s">
        <v>12327</v>
      </c>
      <c r="E1413" s="12" t="s">
        <v>19879</v>
      </c>
      <c r="F1413" s="6" t="str">
        <f t="shared" si="63"/>
        <v>module=gempl</v>
      </c>
      <c r="G1413" s="3" t="s">
        <v>114</v>
      </c>
    </row>
    <row r="1414" spans="1:7" ht="30" customHeight="1">
      <c r="A1414" s="3" t="s">
        <v>10882</v>
      </c>
      <c r="B1414" s="3" t="s">
        <v>3</v>
      </c>
      <c r="C1414" s="3" t="s">
        <v>12328</v>
      </c>
      <c r="D1414" s="3" t="s">
        <v>12328</v>
      </c>
      <c r="E1414" s="12" t="s">
        <v>19880</v>
      </c>
      <c r="F1414" s="6" t="str">
        <f t="shared" si="63"/>
        <v>module=gempl</v>
      </c>
      <c r="G1414" s="3" t="s">
        <v>114</v>
      </c>
    </row>
    <row r="1415" spans="1:7" ht="30" customHeight="1">
      <c r="A1415" s="3" t="s">
        <v>10882</v>
      </c>
      <c r="B1415" s="3" t="s">
        <v>3</v>
      </c>
      <c r="C1415" s="3" t="s">
        <v>12329</v>
      </c>
      <c r="D1415" s="3" t="s">
        <v>12329</v>
      </c>
      <c r="E1415" s="12" t="s">
        <v>19881</v>
      </c>
      <c r="F1415" s="6" t="str">
        <f t="shared" si="63"/>
        <v>module=gempl</v>
      </c>
      <c r="G1415" s="3" t="s">
        <v>114</v>
      </c>
    </row>
    <row r="1416" spans="1:7" ht="30" customHeight="1">
      <c r="A1416" s="3" t="s">
        <v>10882</v>
      </c>
      <c r="B1416" s="3" t="s">
        <v>3</v>
      </c>
      <c r="C1416" s="3" t="s">
        <v>12330</v>
      </c>
      <c r="D1416" s="3" t="s">
        <v>12330</v>
      </c>
      <c r="E1416" s="12" t="s">
        <v>19882</v>
      </c>
      <c r="F1416" s="6" t="str">
        <f t="shared" si="63"/>
        <v>module=gempl</v>
      </c>
      <c r="G1416" s="3" t="s">
        <v>114</v>
      </c>
    </row>
    <row r="1417" spans="1:7" ht="30" customHeight="1">
      <c r="A1417" s="3" t="s">
        <v>10882</v>
      </c>
      <c r="B1417" s="3" t="s">
        <v>3</v>
      </c>
      <c r="C1417" s="3" t="s">
        <v>12331</v>
      </c>
      <c r="D1417" s="3" t="s">
        <v>12331</v>
      </c>
      <c r="E1417" s="12" t="s">
        <v>19883</v>
      </c>
      <c r="F1417" s="6" t="str">
        <f t="shared" si="63"/>
        <v>module=gempl</v>
      </c>
      <c r="G1417" s="3" t="s">
        <v>114</v>
      </c>
    </row>
    <row r="1418" spans="1:7" ht="30" customHeight="1">
      <c r="A1418" s="3" t="s">
        <v>10882</v>
      </c>
      <c r="B1418" s="3" t="s">
        <v>3</v>
      </c>
      <c r="C1418" s="3" t="s">
        <v>12332</v>
      </c>
      <c r="D1418" s="3" t="s">
        <v>12332</v>
      </c>
      <c r="E1418" s="12" t="s">
        <v>19884</v>
      </c>
      <c r="F1418" s="6" t="str">
        <f t="shared" si="63"/>
        <v>module=gempl</v>
      </c>
      <c r="G1418" s="3" t="s">
        <v>114</v>
      </c>
    </row>
    <row r="1419" spans="1:7" ht="30" customHeight="1">
      <c r="A1419" s="3" t="s">
        <v>10882</v>
      </c>
      <c r="B1419" s="3" t="s">
        <v>3</v>
      </c>
      <c r="C1419" s="3" t="s">
        <v>12333</v>
      </c>
      <c r="D1419" s="3" t="s">
        <v>12333</v>
      </c>
      <c r="E1419" s="12" t="s">
        <v>19885</v>
      </c>
      <c r="F1419" s="6" t="str">
        <f t="shared" si="63"/>
        <v>module=gempl</v>
      </c>
      <c r="G1419" s="3" t="s">
        <v>114</v>
      </c>
    </row>
    <row r="1420" spans="1:7" ht="30" customHeight="1">
      <c r="A1420" s="3" t="s">
        <v>10882</v>
      </c>
      <c r="B1420" s="3" t="s">
        <v>3</v>
      </c>
      <c r="C1420" s="3" t="s">
        <v>12334</v>
      </c>
      <c r="D1420" s="3" t="s">
        <v>12334</v>
      </c>
      <c r="E1420" s="12" t="s">
        <v>19886</v>
      </c>
      <c r="F1420" s="6" t="str">
        <f t="shared" si="63"/>
        <v>module=gempl</v>
      </c>
      <c r="G1420" s="3" t="s">
        <v>114</v>
      </c>
    </row>
    <row r="1421" spans="1:7" ht="30" customHeight="1">
      <c r="A1421" s="3" t="s">
        <v>10882</v>
      </c>
      <c r="B1421" s="3" t="s">
        <v>3</v>
      </c>
      <c r="C1421" s="3" t="s">
        <v>12335</v>
      </c>
      <c r="D1421" s="3" t="s">
        <v>12335</v>
      </c>
      <c r="E1421" s="12" t="s">
        <v>19887</v>
      </c>
      <c r="F1421" s="6" t="str">
        <f t="shared" si="63"/>
        <v>module=gempl</v>
      </c>
      <c r="G1421" s="3" t="s">
        <v>114</v>
      </c>
    </row>
    <row r="1422" spans="1:7" ht="30" customHeight="1">
      <c r="A1422" s="3" t="s">
        <v>10882</v>
      </c>
      <c r="B1422" s="3" t="s">
        <v>3</v>
      </c>
      <c r="C1422" s="3" t="s">
        <v>12336</v>
      </c>
      <c r="D1422" s="3" t="s">
        <v>12336</v>
      </c>
      <c r="E1422" s="12" t="s">
        <v>19888</v>
      </c>
      <c r="F1422" s="6" t="str">
        <f t="shared" si="63"/>
        <v>module=gempl</v>
      </c>
      <c r="G1422" s="3" t="s">
        <v>114</v>
      </c>
    </row>
    <row r="1423" spans="1:7" ht="30" customHeight="1">
      <c r="A1423" s="3" t="s">
        <v>10882</v>
      </c>
      <c r="B1423" s="3" t="s">
        <v>3</v>
      </c>
      <c r="C1423" s="3" t="s">
        <v>12337</v>
      </c>
      <c r="D1423" s="3" t="s">
        <v>12337</v>
      </c>
      <c r="E1423" s="12" t="s">
        <v>19889</v>
      </c>
      <c r="F1423" s="6" t="str">
        <f t="shared" si="63"/>
        <v>module=gempl</v>
      </c>
      <c r="G1423" s="3" t="s">
        <v>114</v>
      </c>
    </row>
    <row r="1424" spans="1:7" ht="30" customHeight="1">
      <c r="A1424" s="3" t="s">
        <v>10882</v>
      </c>
      <c r="B1424" s="3" t="s">
        <v>3</v>
      </c>
      <c r="C1424" s="3" t="s">
        <v>12338</v>
      </c>
      <c r="D1424" s="3" t="s">
        <v>12338</v>
      </c>
      <c r="E1424" s="12" t="s">
        <v>19890</v>
      </c>
      <c r="F1424" s="6" t="str">
        <f t="shared" si="63"/>
        <v>module=gempl</v>
      </c>
      <c r="G1424" s="3" t="s">
        <v>114</v>
      </c>
    </row>
    <row r="1425" spans="1:7" ht="30" customHeight="1">
      <c r="A1425" s="3" t="s">
        <v>10882</v>
      </c>
      <c r="B1425" s="3" t="s">
        <v>3</v>
      </c>
      <c r="C1425" s="3" t="s">
        <v>12339</v>
      </c>
      <c r="D1425" s="3" t="s">
        <v>12339</v>
      </c>
      <c r="E1425" s="12" t="s">
        <v>19891</v>
      </c>
      <c r="F1425" s="6" t="str">
        <f t="shared" si="63"/>
        <v>module=gempl</v>
      </c>
      <c r="G1425" s="3" t="s">
        <v>114</v>
      </c>
    </row>
    <row r="1426" spans="1:7" ht="30" customHeight="1">
      <c r="A1426" s="3" t="s">
        <v>10882</v>
      </c>
      <c r="B1426" s="3" t="s">
        <v>3</v>
      </c>
      <c r="C1426" s="3" t="s">
        <v>12340</v>
      </c>
      <c r="D1426" s="3" t="s">
        <v>12340</v>
      </c>
      <c r="E1426" s="12" t="s">
        <v>19892</v>
      </c>
      <c r="F1426" s="6" t="str">
        <f t="shared" si="63"/>
        <v>module=gempl</v>
      </c>
      <c r="G1426" s="3" t="s">
        <v>114</v>
      </c>
    </row>
    <row r="1427" spans="1:7" ht="30" customHeight="1">
      <c r="A1427" s="3" t="s">
        <v>10882</v>
      </c>
      <c r="B1427" s="3" t="s">
        <v>3</v>
      </c>
      <c r="C1427" s="3" t="s">
        <v>12341</v>
      </c>
      <c r="D1427" s="3" t="s">
        <v>12341</v>
      </c>
      <c r="E1427" s="12" t="s">
        <v>19893</v>
      </c>
      <c r="F1427" s="6" t="str">
        <f t="shared" si="63"/>
        <v>module=gempl</v>
      </c>
      <c r="G1427" s="3" t="s">
        <v>114</v>
      </c>
    </row>
    <row r="1428" spans="1:7" ht="30" customHeight="1">
      <c r="A1428" s="3" t="s">
        <v>10882</v>
      </c>
      <c r="B1428" s="3" t="s">
        <v>3</v>
      </c>
      <c r="C1428" s="3" t="s">
        <v>12342</v>
      </c>
      <c r="D1428" s="3" t="s">
        <v>12342</v>
      </c>
      <c r="E1428" s="12" t="s">
        <v>19894</v>
      </c>
      <c r="F1428" s="6" t="str">
        <f t="shared" si="63"/>
        <v>module=gempl</v>
      </c>
      <c r="G1428" s="3" t="s">
        <v>114</v>
      </c>
    </row>
    <row r="1429" spans="1:7" ht="30" customHeight="1">
      <c r="A1429" s="3" t="s">
        <v>10882</v>
      </c>
      <c r="B1429" s="3" t="s">
        <v>3</v>
      </c>
      <c r="C1429" s="3" t="s">
        <v>12343</v>
      </c>
      <c r="D1429" s="3" t="s">
        <v>12343</v>
      </c>
      <c r="E1429" s="12" t="s">
        <v>19895</v>
      </c>
      <c r="F1429" s="6" t="str">
        <f t="shared" si="63"/>
        <v>module=gempl</v>
      </c>
      <c r="G1429" s="3" t="s">
        <v>114</v>
      </c>
    </row>
    <row r="1430" spans="1:7" ht="30" customHeight="1">
      <c r="A1430" s="3" t="s">
        <v>10882</v>
      </c>
      <c r="B1430" s="3" t="s">
        <v>3</v>
      </c>
      <c r="C1430" s="3" t="s">
        <v>12344</v>
      </c>
      <c r="D1430" s="3" t="s">
        <v>12344</v>
      </c>
      <c r="E1430" s="12" t="s">
        <v>19896</v>
      </c>
      <c r="F1430" s="6" t="str">
        <f t="shared" si="63"/>
        <v>module=gempl</v>
      </c>
      <c r="G1430" s="3" t="s">
        <v>114</v>
      </c>
    </row>
    <row r="1431" spans="1:7" ht="30" customHeight="1">
      <c r="A1431" s="3" t="s">
        <v>10882</v>
      </c>
      <c r="B1431" s="3" t="s">
        <v>3</v>
      </c>
      <c r="C1431" s="3" t="s">
        <v>12345</v>
      </c>
      <c r="D1431" s="3" t="s">
        <v>12345</v>
      </c>
      <c r="E1431" s="12" t="s">
        <v>19897</v>
      </c>
      <c r="F1431" s="6" t="str">
        <f t="shared" si="63"/>
        <v>module=gempl</v>
      </c>
      <c r="G1431" s="3" t="s">
        <v>114</v>
      </c>
    </row>
    <row r="1432" spans="1:7" ht="30" customHeight="1">
      <c r="A1432" s="3" t="s">
        <v>10882</v>
      </c>
      <c r="B1432" s="3" t="s">
        <v>3</v>
      </c>
      <c r="C1432" s="3" t="s">
        <v>12346</v>
      </c>
      <c r="D1432" s="3" t="s">
        <v>12346</v>
      </c>
      <c r="E1432" s="12" t="s">
        <v>19898</v>
      </c>
      <c r="F1432" s="6" t="str">
        <f t="shared" si="63"/>
        <v>module=gempl</v>
      </c>
      <c r="G1432" s="3" t="s">
        <v>114</v>
      </c>
    </row>
    <row r="1433" spans="1:7" ht="30" customHeight="1">
      <c r="A1433" s="3" t="s">
        <v>10882</v>
      </c>
      <c r="B1433" s="3" t="s">
        <v>3</v>
      </c>
      <c r="C1433" s="3" t="s">
        <v>12347</v>
      </c>
      <c r="D1433" s="3" t="s">
        <v>12347</v>
      </c>
      <c r="E1433" s="12" t="s">
        <v>19899</v>
      </c>
      <c r="F1433" s="6" t="str">
        <f t="shared" si="63"/>
        <v>module=gempl</v>
      </c>
      <c r="G1433" s="3" t="s">
        <v>114</v>
      </c>
    </row>
    <row r="1434" spans="1:7" ht="30" customHeight="1">
      <c r="A1434" s="3" t="s">
        <v>10882</v>
      </c>
      <c r="B1434" s="3" t="s">
        <v>3</v>
      </c>
      <c r="C1434" s="3" t="s">
        <v>12348</v>
      </c>
      <c r="D1434" s="3" t="s">
        <v>12348</v>
      </c>
      <c r="E1434" s="12" t="s">
        <v>19900</v>
      </c>
      <c r="F1434" s="6" t="str">
        <f t="shared" si="63"/>
        <v>module=gempl</v>
      </c>
      <c r="G1434" s="3" t="s">
        <v>114</v>
      </c>
    </row>
    <row r="1435" spans="1:7" ht="30" customHeight="1">
      <c r="A1435" s="3" t="s">
        <v>10882</v>
      </c>
      <c r="B1435" s="3" t="s">
        <v>3</v>
      </c>
      <c r="C1435" s="3" t="s">
        <v>12349</v>
      </c>
      <c r="D1435" s="3" t="s">
        <v>12349</v>
      </c>
      <c r="E1435" s="12" t="s">
        <v>19901</v>
      </c>
      <c r="F1435" s="6" t="str">
        <f t="shared" si="63"/>
        <v>module=gempl</v>
      </c>
      <c r="G1435" s="3" t="s">
        <v>114</v>
      </c>
    </row>
    <row r="1436" spans="1:7" ht="30" customHeight="1">
      <c r="A1436" s="3" t="s">
        <v>10882</v>
      </c>
      <c r="B1436" s="3" t="s">
        <v>3</v>
      </c>
      <c r="C1436" s="3" t="s">
        <v>12350</v>
      </c>
      <c r="D1436" s="3" t="s">
        <v>12350</v>
      </c>
      <c r="E1436" s="12" t="s">
        <v>19902</v>
      </c>
      <c r="F1436" s="6" t="str">
        <f t="shared" si="63"/>
        <v>module=gempl</v>
      </c>
      <c r="G1436" s="3" t="s">
        <v>114</v>
      </c>
    </row>
    <row r="1437" spans="1:7" ht="30" customHeight="1">
      <c r="A1437" s="3" t="s">
        <v>10882</v>
      </c>
      <c r="B1437" s="3" t="s">
        <v>3</v>
      </c>
      <c r="C1437" s="3" t="s">
        <v>12351</v>
      </c>
      <c r="D1437" s="3" t="s">
        <v>12351</v>
      </c>
      <c r="E1437" s="12" t="s">
        <v>19903</v>
      </c>
      <c r="F1437" s="6" t="str">
        <f t="shared" si="63"/>
        <v>module=gempl</v>
      </c>
      <c r="G1437" s="3" t="s">
        <v>114</v>
      </c>
    </row>
    <row r="1438" spans="1:7" ht="30" customHeight="1">
      <c r="A1438" s="3" t="s">
        <v>10882</v>
      </c>
      <c r="B1438" s="3" t="s">
        <v>3</v>
      </c>
      <c r="C1438" s="3" t="s">
        <v>12352</v>
      </c>
      <c r="D1438" s="3" t="s">
        <v>12352</v>
      </c>
      <c r="E1438" s="12" t="s">
        <v>19904</v>
      </c>
      <c r="F1438" s="6" t="str">
        <f t="shared" si="63"/>
        <v>module=gempl</v>
      </c>
      <c r="G1438" s="3" t="s">
        <v>114</v>
      </c>
    </row>
    <row r="1439" spans="1:7" ht="30" customHeight="1">
      <c r="A1439" s="3" t="s">
        <v>10882</v>
      </c>
      <c r="B1439" s="3" t="s">
        <v>3</v>
      </c>
      <c r="C1439" s="3" t="s">
        <v>12353</v>
      </c>
      <c r="D1439" s="3" t="s">
        <v>12353</v>
      </c>
      <c r="E1439" s="12" t="s">
        <v>19905</v>
      </c>
      <c r="F1439" s="6" t="str">
        <f t="shared" si="63"/>
        <v>module=gempl</v>
      </c>
      <c r="G1439" s="3" t="s">
        <v>114</v>
      </c>
    </row>
    <row r="1440" spans="1:7" ht="30" customHeight="1">
      <c r="A1440" s="3" t="s">
        <v>10882</v>
      </c>
      <c r="B1440" s="3" t="s">
        <v>3</v>
      </c>
      <c r="C1440" s="3" t="s">
        <v>12354</v>
      </c>
      <c r="D1440" s="3" t="s">
        <v>12354</v>
      </c>
      <c r="E1440" s="12" t="s">
        <v>19906</v>
      </c>
      <c r="F1440" s="6" t="str">
        <f t="shared" si="63"/>
        <v>module=gempl</v>
      </c>
      <c r="G1440" s="3" t="s">
        <v>114</v>
      </c>
    </row>
    <row r="1441" spans="1:7" ht="30" customHeight="1">
      <c r="A1441" s="3" t="s">
        <v>10882</v>
      </c>
      <c r="B1441" s="3" t="s">
        <v>3</v>
      </c>
      <c r="C1441" s="3" t="s">
        <v>12355</v>
      </c>
      <c r="D1441" s="3" t="s">
        <v>12355</v>
      </c>
      <c r="E1441" s="12" t="s">
        <v>19907</v>
      </c>
      <c r="F1441" s="6" t="str">
        <f t="shared" si="63"/>
        <v>module=gempl</v>
      </c>
      <c r="G1441" s="3" t="s">
        <v>114</v>
      </c>
    </row>
    <row r="1442" spans="1:7" ht="30" customHeight="1">
      <c r="A1442" s="3" t="s">
        <v>10882</v>
      </c>
      <c r="B1442" s="3" t="s">
        <v>3</v>
      </c>
      <c r="C1442" s="3" t="s">
        <v>12356</v>
      </c>
      <c r="D1442" s="3" t="s">
        <v>12356</v>
      </c>
      <c r="E1442" s="12" t="s">
        <v>19908</v>
      </c>
      <c r="F1442" s="6" t="str">
        <f t="shared" si="63"/>
        <v>module=gempl</v>
      </c>
      <c r="G1442" s="3" t="s">
        <v>114</v>
      </c>
    </row>
    <row r="1443" spans="1:7" ht="30" customHeight="1">
      <c r="A1443" s="3" t="s">
        <v>10882</v>
      </c>
      <c r="B1443" s="3" t="s">
        <v>3</v>
      </c>
      <c r="C1443" s="3" t="s">
        <v>12357</v>
      </c>
      <c r="D1443" s="3" t="s">
        <v>12357</v>
      </c>
      <c r="E1443" s="12" t="s">
        <v>19909</v>
      </c>
      <c r="F1443" s="6" t="str">
        <f t="shared" si="63"/>
        <v>module=gempl</v>
      </c>
      <c r="G1443" s="3" t="s">
        <v>114</v>
      </c>
    </row>
    <row r="1444" spans="1:7" ht="30" customHeight="1">
      <c r="A1444" s="3" t="s">
        <v>10882</v>
      </c>
      <c r="B1444" s="3" t="s">
        <v>3</v>
      </c>
      <c r="C1444" s="3" t="s">
        <v>12358</v>
      </c>
      <c r="D1444" s="3" t="s">
        <v>12358</v>
      </c>
      <c r="E1444" s="12" t="s">
        <v>19910</v>
      </c>
      <c r="F1444" s="6" t="str">
        <f t="shared" si="63"/>
        <v>module=gempl</v>
      </c>
      <c r="G1444" s="3" t="s">
        <v>114</v>
      </c>
    </row>
    <row r="1445" spans="1:7" ht="30" customHeight="1">
      <c r="A1445" s="3" t="s">
        <v>10882</v>
      </c>
      <c r="B1445" s="3" t="s">
        <v>3</v>
      </c>
      <c r="C1445" s="3" t="s">
        <v>12359</v>
      </c>
      <c r="D1445" s="3" t="s">
        <v>12359</v>
      </c>
      <c r="E1445" s="12" t="s">
        <v>19911</v>
      </c>
      <c r="F1445" s="6" t="str">
        <f t="shared" si="63"/>
        <v>module=gempl</v>
      </c>
      <c r="G1445" s="3" t="s">
        <v>114</v>
      </c>
    </row>
    <row r="1446" spans="1:7" ht="30" customHeight="1">
      <c r="A1446" s="3" t="s">
        <v>10882</v>
      </c>
      <c r="B1446" s="3" t="s">
        <v>3</v>
      </c>
      <c r="C1446" s="3" t="s">
        <v>12360</v>
      </c>
      <c r="D1446" s="3" t="s">
        <v>12360</v>
      </c>
      <c r="E1446" s="12" t="s">
        <v>19912</v>
      </c>
      <c r="F1446" s="6" t="str">
        <f t="shared" si="63"/>
        <v>module=gempl</v>
      </c>
      <c r="G1446" s="3" t="s">
        <v>114</v>
      </c>
    </row>
    <row r="1447" spans="1:7" ht="30" customHeight="1">
      <c r="A1447" s="3" t="s">
        <v>10882</v>
      </c>
      <c r="B1447" s="3" t="s">
        <v>3</v>
      </c>
      <c r="C1447" s="3" t="s">
        <v>12361</v>
      </c>
      <c r="D1447" s="3" t="s">
        <v>12361</v>
      </c>
      <c r="E1447" s="12" t="s">
        <v>19913</v>
      </c>
      <c r="F1447" s="6" t="str">
        <f t="shared" si="63"/>
        <v>module=gempl</v>
      </c>
      <c r="G1447" s="3" t="s">
        <v>114</v>
      </c>
    </row>
    <row r="1448" spans="1:7" ht="30" customHeight="1">
      <c r="A1448" s="3" t="s">
        <v>10882</v>
      </c>
      <c r="B1448" s="3" t="s">
        <v>3</v>
      </c>
      <c r="C1448" s="3" t="s">
        <v>12362</v>
      </c>
      <c r="D1448" s="3" t="s">
        <v>12362</v>
      </c>
      <c r="E1448" s="12" t="s">
        <v>19914</v>
      </c>
      <c r="F1448" s="6" t="str">
        <f t="shared" ref="F1448:F1511" si="64">HYPERLINK("http://www.ssc.wisc.edu/wlsresearch/documentation/waves/?wave=grad2k&amp;module=gempl","module=gempl")</f>
        <v>module=gempl</v>
      </c>
      <c r="G1448" s="3" t="s">
        <v>114</v>
      </c>
    </row>
    <row r="1449" spans="1:7" ht="30" customHeight="1">
      <c r="A1449" s="3" t="s">
        <v>10882</v>
      </c>
      <c r="B1449" s="3" t="s">
        <v>3</v>
      </c>
      <c r="C1449" s="3" t="s">
        <v>12363</v>
      </c>
      <c r="D1449" s="3" t="s">
        <v>12363</v>
      </c>
      <c r="E1449" s="12" t="s">
        <v>19915</v>
      </c>
      <c r="F1449" s="6" t="str">
        <f t="shared" si="64"/>
        <v>module=gempl</v>
      </c>
      <c r="G1449" s="3" t="s">
        <v>114</v>
      </c>
    </row>
    <row r="1450" spans="1:7" ht="30" customHeight="1">
      <c r="A1450" s="3" t="s">
        <v>10882</v>
      </c>
      <c r="B1450" s="3" t="s">
        <v>3</v>
      </c>
      <c r="C1450" s="3" t="s">
        <v>12364</v>
      </c>
      <c r="D1450" s="3" t="s">
        <v>12364</v>
      </c>
      <c r="E1450" s="12" t="s">
        <v>19916</v>
      </c>
      <c r="F1450" s="6" t="str">
        <f t="shared" si="64"/>
        <v>module=gempl</v>
      </c>
      <c r="G1450" s="3" t="s">
        <v>114</v>
      </c>
    </row>
    <row r="1451" spans="1:7" ht="30" customHeight="1">
      <c r="A1451" s="3" t="s">
        <v>10882</v>
      </c>
      <c r="B1451" s="3" t="s">
        <v>3</v>
      </c>
      <c r="C1451" s="3" t="s">
        <v>12365</v>
      </c>
      <c r="D1451" s="3" t="s">
        <v>12365</v>
      </c>
      <c r="E1451" s="12" t="s">
        <v>19917</v>
      </c>
      <c r="F1451" s="6" t="str">
        <f t="shared" si="64"/>
        <v>module=gempl</v>
      </c>
      <c r="G1451" s="3" t="s">
        <v>114</v>
      </c>
    </row>
    <row r="1452" spans="1:7" ht="30" customHeight="1">
      <c r="A1452" s="3" t="s">
        <v>10882</v>
      </c>
      <c r="B1452" s="3" t="s">
        <v>3</v>
      </c>
      <c r="C1452" s="3" t="s">
        <v>12366</v>
      </c>
      <c r="D1452" s="3" t="s">
        <v>12366</v>
      </c>
      <c r="E1452" s="12" t="s">
        <v>19918</v>
      </c>
      <c r="F1452" s="6" t="str">
        <f t="shared" si="64"/>
        <v>module=gempl</v>
      </c>
      <c r="G1452" s="3" t="s">
        <v>114</v>
      </c>
    </row>
    <row r="1453" spans="1:7" ht="30" customHeight="1">
      <c r="A1453" s="3" t="s">
        <v>10882</v>
      </c>
      <c r="B1453" s="3" t="s">
        <v>3</v>
      </c>
      <c r="C1453" s="3" t="s">
        <v>12367</v>
      </c>
      <c r="D1453" s="3" t="s">
        <v>12367</v>
      </c>
      <c r="E1453" s="12" t="s">
        <v>19919</v>
      </c>
      <c r="F1453" s="6" t="str">
        <f t="shared" si="64"/>
        <v>module=gempl</v>
      </c>
      <c r="G1453" s="3" t="s">
        <v>114</v>
      </c>
    </row>
    <row r="1454" spans="1:7" ht="30" customHeight="1">
      <c r="A1454" s="3" t="s">
        <v>10882</v>
      </c>
      <c r="B1454" s="3" t="s">
        <v>3</v>
      </c>
      <c r="C1454" s="3" t="s">
        <v>12368</v>
      </c>
      <c r="D1454" s="3" t="s">
        <v>12368</v>
      </c>
      <c r="E1454" s="12" t="s">
        <v>19920</v>
      </c>
      <c r="F1454" s="6" t="str">
        <f t="shared" si="64"/>
        <v>module=gempl</v>
      </c>
      <c r="G1454" s="3" t="s">
        <v>114</v>
      </c>
    </row>
    <row r="1455" spans="1:7" ht="30" customHeight="1">
      <c r="A1455" s="3" t="s">
        <v>10882</v>
      </c>
      <c r="B1455" s="3" t="s">
        <v>3</v>
      </c>
      <c r="C1455" s="3" t="s">
        <v>12369</v>
      </c>
      <c r="D1455" s="3" t="s">
        <v>12369</v>
      </c>
      <c r="E1455" s="12" t="s">
        <v>19921</v>
      </c>
      <c r="F1455" s="6" t="str">
        <f t="shared" si="64"/>
        <v>module=gempl</v>
      </c>
      <c r="G1455" s="3" t="s">
        <v>114</v>
      </c>
    </row>
    <row r="1456" spans="1:7" ht="30" customHeight="1">
      <c r="A1456" s="3" t="s">
        <v>10882</v>
      </c>
      <c r="B1456" s="3" t="s">
        <v>3</v>
      </c>
      <c r="C1456" s="3" t="s">
        <v>12370</v>
      </c>
      <c r="D1456" s="3" t="s">
        <v>12370</v>
      </c>
      <c r="E1456" s="12" t="s">
        <v>19922</v>
      </c>
      <c r="F1456" s="6" t="str">
        <f t="shared" si="64"/>
        <v>module=gempl</v>
      </c>
      <c r="G1456" s="3" t="s">
        <v>114</v>
      </c>
    </row>
    <row r="1457" spans="1:7" ht="30" customHeight="1">
      <c r="A1457" s="3" t="s">
        <v>10882</v>
      </c>
      <c r="B1457" s="3" t="s">
        <v>3</v>
      </c>
      <c r="C1457" s="3" t="s">
        <v>12371</v>
      </c>
      <c r="D1457" s="3" t="s">
        <v>12371</v>
      </c>
      <c r="E1457" s="12" t="s">
        <v>19923</v>
      </c>
      <c r="F1457" s="6" t="str">
        <f t="shared" si="64"/>
        <v>module=gempl</v>
      </c>
      <c r="G1457" s="3" t="s">
        <v>114</v>
      </c>
    </row>
    <row r="1458" spans="1:7" ht="30" customHeight="1">
      <c r="A1458" s="3" t="s">
        <v>10882</v>
      </c>
      <c r="B1458" s="3" t="s">
        <v>3</v>
      </c>
      <c r="C1458" s="3" t="s">
        <v>12372</v>
      </c>
      <c r="D1458" s="3" t="s">
        <v>12372</v>
      </c>
      <c r="E1458" s="12" t="s">
        <v>19924</v>
      </c>
      <c r="F1458" s="6" t="str">
        <f t="shared" si="64"/>
        <v>module=gempl</v>
      </c>
      <c r="G1458" s="3" t="s">
        <v>114</v>
      </c>
    </row>
    <row r="1459" spans="1:7" ht="30" customHeight="1">
      <c r="A1459" s="3" t="s">
        <v>10882</v>
      </c>
      <c r="B1459" s="3" t="s">
        <v>3</v>
      </c>
      <c r="C1459" s="3" t="s">
        <v>12373</v>
      </c>
      <c r="D1459" s="3" t="s">
        <v>12373</v>
      </c>
      <c r="E1459" s="12" t="s">
        <v>19925</v>
      </c>
      <c r="F1459" s="6" t="str">
        <f t="shared" si="64"/>
        <v>module=gempl</v>
      </c>
      <c r="G1459" s="3" t="s">
        <v>114</v>
      </c>
    </row>
    <row r="1460" spans="1:7" ht="30" customHeight="1">
      <c r="A1460" s="3" t="s">
        <v>10882</v>
      </c>
      <c r="B1460" s="3" t="s">
        <v>3</v>
      </c>
      <c r="C1460" s="3" t="s">
        <v>12374</v>
      </c>
      <c r="D1460" s="3" t="s">
        <v>12374</v>
      </c>
      <c r="E1460" s="12" t="s">
        <v>19926</v>
      </c>
      <c r="F1460" s="6" t="str">
        <f t="shared" si="64"/>
        <v>module=gempl</v>
      </c>
      <c r="G1460" s="3" t="s">
        <v>114</v>
      </c>
    </row>
    <row r="1461" spans="1:7" ht="30" customHeight="1">
      <c r="A1461" s="3" t="s">
        <v>10882</v>
      </c>
      <c r="B1461" s="3" t="s">
        <v>3</v>
      </c>
      <c r="C1461" s="3" t="s">
        <v>12375</v>
      </c>
      <c r="D1461" s="3" t="s">
        <v>12375</v>
      </c>
      <c r="E1461" s="12" t="s">
        <v>19927</v>
      </c>
      <c r="F1461" s="6" t="str">
        <f t="shared" si="64"/>
        <v>module=gempl</v>
      </c>
      <c r="G1461" s="3" t="s">
        <v>114</v>
      </c>
    </row>
    <row r="1462" spans="1:7" ht="30" customHeight="1">
      <c r="A1462" s="3" t="s">
        <v>10882</v>
      </c>
      <c r="B1462" s="3" t="s">
        <v>3</v>
      </c>
      <c r="C1462" s="3" t="s">
        <v>12376</v>
      </c>
      <c r="D1462" s="3" t="s">
        <v>12376</v>
      </c>
      <c r="E1462" s="12" t="s">
        <v>19928</v>
      </c>
      <c r="F1462" s="6" t="str">
        <f t="shared" si="64"/>
        <v>module=gempl</v>
      </c>
      <c r="G1462" s="3" t="s">
        <v>114</v>
      </c>
    </row>
    <row r="1463" spans="1:7" ht="30" customHeight="1">
      <c r="A1463" s="3" t="s">
        <v>10882</v>
      </c>
      <c r="B1463" s="3" t="s">
        <v>3</v>
      </c>
      <c r="C1463" s="3" t="s">
        <v>12377</v>
      </c>
      <c r="D1463" s="3" t="s">
        <v>12377</v>
      </c>
      <c r="E1463" s="12" t="s">
        <v>19929</v>
      </c>
      <c r="F1463" s="6" t="str">
        <f t="shared" si="64"/>
        <v>module=gempl</v>
      </c>
      <c r="G1463" s="3" t="s">
        <v>114</v>
      </c>
    </row>
    <row r="1464" spans="1:7" ht="30" customHeight="1">
      <c r="A1464" s="3" t="s">
        <v>10882</v>
      </c>
      <c r="B1464" s="3" t="s">
        <v>3</v>
      </c>
      <c r="C1464" s="3" t="s">
        <v>12378</v>
      </c>
      <c r="D1464" s="3" t="s">
        <v>12378</v>
      </c>
      <c r="E1464" s="12" t="s">
        <v>19930</v>
      </c>
      <c r="F1464" s="6" t="str">
        <f t="shared" si="64"/>
        <v>module=gempl</v>
      </c>
      <c r="G1464" s="3" t="s">
        <v>114</v>
      </c>
    </row>
    <row r="1465" spans="1:7" ht="30" customHeight="1">
      <c r="A1465" s="3" t="s">
        <v>10882</v>
      </c>
      <c r="B1465" s="3" t="s">
        <v>3</v>
      </c>
      <c r="C1465" s="3" t="s">
        <v>12379</v>
      </c>
      <c r="D1465" s="3" t="s">
        <v>12379</v>
      </c>
      <c r="E1465" s="12" t="s">
        <v>19931</v>
      </c>
      <c r="F1465" s="6" t="str">
        <f t="shared" si="64"/>
        <v>module=gempl</v>
      </c>
      <c r="G1465" s="3" t="s">
        <v>114</v>
      </c>
    </row>
    <row r="1466" spans="1:7" ht="30" customHeight="1">
      <c r="A1466" s="3" t="s">
        <v>10882</v>
      </c>
      <c r="B1466" s="3" t="s">
        <v>3</v>
      </c>
      <c r="C1466" s="3" t="s">
        <v>12380</v>
      </c>
      <c r="D1466" s="3" t="s">
        <v>12380</v>
      </c>
      <c r="E1466" s="12" t="s">
        <v>19932</v>
      </c>
      <c r="F1466" s="6" t="str">
        <f t="shared" si="64"/>
        <v>module=gempl</v>
      </c>
      <c r="G1466" s="3" t="s">
        <v>114</v>
      </c>
    </row>
    <row r="1467" spans="1:7" ht="30" customHeight="1">
      <c r="A1467" s="3" t="s">
        <v>10882</v>
      </c>
      <c r="B1467" s="3" t="s">
        <v>3</v>
      </c>
      <c r="C1467" s="3" t="s">
        <v>12381</v>
      </c>
      <c r="D1467" s="3" t="s">
        <v>12381</v>
      </c>
      <c r="E1467" s="12" t="s">
        <v>19933</v>
      </c>
      <c r="F1467" s="6" t="str">
        <f t="shared" si="64"/>
        <v>module=gempl</v>
      </c>
      <c r="G1467" s="3" t="s">
        <v>114</v>
      </c>
    </row>
    <row r="1468" spans="1:7" ht="30" customHeight="1">
      <c r="A1468" s="3" t="s">
        <v>10882</v>
      </c>
      <c r="B1468" s="3" t="s">
        <v>3</v>
      </c>
      <c r="C1468" s="3" t="s">
        <v>12382</v>
      </c>
      <c r="D1468" s="3" t="s">
        <v>12382</v>
      </c>
      <c r="E1468" s="12" t="s">
        <v>19934</v>
      </c>
      <c r="F1468" s="6" t="str">
        <f t="shared" si="64"/>
        <v>module=gempl</v>
      </c>
      <c r="G1468" s="3" t="s">
        <v>114</v>
      </c>
    </row>
    <row r="1469" spans="1:7" ht="30" customHeight="1">
      <c r="A1469" s="3" t="s">
        <v>10882</v>
      </c>
      <c r="B1469" s="3" t="s">
        <v>3</v>
      </c>
      <c r="C1469" s="3" t="s">
        <v>12383</v>
      </c>
      <c r="D1469" s="3" t="s">
        <v>12383</v>
      </c>
      <c r="E1469" s="12" t="s">
        <v>19935</v>
      </c>
      <c r="F1469" s="6" t="str">
        <f t="shared" si="64"/>
        <v>module=gempl</v>
      </c>
      <c r="G1469" s="3" t="s">
        <v>114</v>
      </c>
    </row>
    <row r="1470" spans="1:7" ht="30" customHeight="1">
      <c r="A1470" s="3" t="s">
        <v>10882</v>
      </c>
      <c r="B1470" s="3" t="s">
        <v>3</v>
      </c>
      <c r="C1470" s="3" t="s">
        <v>12384</v>
      </c>
      <c r="D1470" s="3" t="s">
        <v>12384</v>
      </c>
      <c r="E1470" s="12" t="s">
        <v>19936</v>
      </c>
      <c r="F1470" s="6" t="str">
        <f t="shared" si="64"/>
        <v>module=gempl</v>
      </c>
      <c r="G1470" s="3" t="s">
        <v>114</v>
      </c>
    </row>
    <row r="1471" spans="1:7" ht="30" customHeight="1">
      <c r="A1471" s="3" t="s">
        <v>10882</v>
      </c>
      <c r="B1471" s="3" t="s">
        <v>3</v>
      </c>
      <c r="C1471" s="3" t="s">
        <v>12385</v>
      </c>
      <c r="D1471" s="3" t="s">
        <v>12385</v>
      </c>
      <c r="E1471" s="12" t="s">
        <v>19937</v>
      </c>
      <c r="F1471" s="6" t="str">
        <f t="shared" si="64"/>
        <v>module=gempl</v>
      </c>
      <c r="G1471" s="3" t="s">
        <v>114</v>
      </c>
    </row>
    <row r="1472" spans="1:7" ht="30" customHeight="1">
      <c r="A1472" s="3" t="s">
        <v>10882</v>
      </c>
      <c r="B1472" s="3" t="s">
        <v>3</v>
      </c>
      <c r="C1472" s="3" t="s">
        <v>12386</v>
      </c>
      <c r="D1472" s="3" t="s">
        <v>12386</v>
      </c>
      <c r="E1472" s="12" t="s">
        <v>19938</v>
      </c>
      <c r="F1472" s="6" t="str">
        <f t="shared" si="64"/>
        <v>module=gempl</v>
      </c>
      <c r="G1472" s="3" t="s">
        <v>114</v>
      </c>
    </row>
    <row r="1473" spans="1:7" ht="30" customHeight="1">
      <c r="A1473" s="3" t="s">
        <v>10882</v>
      </c>
      <c r="B1473" s="3" t="s">
        <v>3</v>
      </c>
      <c r="C1473" s="3" t="s">
        <v>12387</v>
      </c>
      <c r="D1473" s="3" t="s">
        <v>12387</v>
      </c>
      <c r="E1473" s="12" t="s">
        <v>19939</v>
      </c>
      <c r="F1473" s="6" t="str">
        <f t="shared" si="64"/>
        <v>module=gempl</v>
      </c>
      <c r="G1473" s="3" t="s">
        <v>114</v>
      </c>
    </row>
    <row r="1474" spans="1:7" ht="30" customHeight="1">
      <c r="A1474" s="3" t="s">
        <v>10882</v>
      </c>
      <c r="B1474" s="3" t="s">
        <v>3</v>
      </c>
      <c r="C1474" s="3" t="s">
        <v>12388</v>
      </c>
      <c r="D1474" s="3" t="s">
        <v>12388</v>
      </c>
      <c r="E1474" s="12" t="s">
        <v>19940</v>
      </c>
      <c r="F1474" s="6" t="str">
        <f t="shared" si="64"/>
        <v>module=gempl</v>
      </c>
      <c r="G1474" s="3" t="s">
        <v>114</v>
      </c>
    </row>
    <row r="1475" spans="1:7" ht="30" customHeight="1">
      <c r="A1475" s="3" t="s">
        <v>10882</v>
      </c>
      <c r="B1475" s="3" t="s">
        <v>3</v>
      </c>
      <c r="C1475" s="3" t="s">
        <v>12389</v>
      </c>
      <c r="D1475" s="3" t="s">
        <v>12389</v>
      </c>
      <c r="E1475" s="12" t="s">
        <v>19941</v>
      </c>
      <c r="F1475" s="6" t="str">
        <f t="shared" si="64"/>
        <v>module=gempl</v>
      </c>
      <c r="G1475" s="3" t="s">
        <v>114</v>
      </c>
    </row>
    <row r="1476" spans="1:7" ht="30" customHeight="1">
      <c r="A1476" s="3" t="s">
        <v>10882</v>
      </c>
      <c r="B1476" s="3" t="s">
        <v>3</v>
      </c>
      <c r="C1476" s="3" t="s">
        <v>12390</v>
      </c>
      <c r="D1476" s="3" t="s">
        <v>12390</v>
      </c>
      <c r="E1476" s="12" t="s">
        <v>19942</v>
      </c>
      <c r="F1476" s="6" t="str">
        <f t="shared" si="64"/>
        <v>module=gempl</v>
      </c>
      <c r="G1476" s="3" t="s">
        <v>114</v>
      </c>
    </row>
    <row r="1477" spans="1:7" ht="30" customHeight="1">
      <c r="A1477" s="3" t="s">
        <v>10882</v>
      </c>
      <c r="B1477" s="3" t="s">
        <v>3</v>
      </c>
      <c r="C1477" s="3" t="s">
        <v>12391</v>
      </c>
      <c r="D1477" s="3" t="s">
        <v>12391</v>
      </c>
      <c r="E1477" s="12" t="s">
        <v>19943</v>
      </c>
      <c r="F1477" s="6" t="str">
        <f t="shared" si="64"/>
        <v>module=gempl</v>
      </c>
      <c r="G1477" s="3" t="s">
        <v>114</v>
      </c>
    </row>
    <row r="1478" spans="1:7" ht="30" customHeight="1">
      <c r="A1478" s="3" t="s">
        <v>10882</v>
      </c>
      <c r="B1478" s="3" t="s">
        <v>3</v>
      </c>
      <c r="C1478" s="3" t="s">
        <v>12392</v>
      </c>
      <c r="D1478" s="3" t="s">
        <v>12392</v>
      </c>
      <c r="E1478" s="12" t="s">
        <v>19944</v>
      </c>
      <c r="F1478" s="6" t="str">
        <f t="shared" si="64"/>
        <v>module=gempl</v>
      </c>
      <c r="G1478" s="3" t="s">
        <v>114</v>
      </c>
    </row>
    <row r="1479" spans="1:7" ht="30" customHeight="1">
      <c r="A1479" s="3" t="s">
        <v>10882</v>
      </c>
      <c r="B1479" s="3" t="s">
        <v>3</v>
      </c>
      <c r="C1479" s="3" t="s">
        <v>12393</v>
      </c>
      <c r="D1479" s="3" t="s">
        <v>12393</v>
      </c>
      <c r="E1479" s="12" t="s">
        <v>19945</v>
      </c>
      <c r="F1479" s="6" t="str">
        <f t="shared" si="64"/>
        <v>module=gempl</v>
      </c>
      <c r="G1479" s="3" t="s">
        <v>114</v>
      </c>
    </row>
    <row r="1480" spans="1:7" ht="30" customHeight="1">
      <c r="A1480" s="3" t="s">
        <v>10882</v>
      </c>
      <c r="B1480" s="3" t="s">
        <v>3</v>
      </c>
      <c r="C1480" s="3" t="s">
        <v>12394</v>
      </c>
      <c r="D1480" s="3" t="s">
        <v>12394</v>
      </c>
      <c r="E1480" s="12" t="s">
        <v>19946</v>
      </c>
      <c r="F1480" s="6" t="str">
        <f t="shared" si="64"/>
        <v>module=gempl</v>
      </c>
      <c r="G1480" s="3" t="s">
        <v>114</v>
      </c>
    </row>
    <row r="1481" spans="1:7" ht="30" customHeight="1">
      <c r="A1481" s="3" t="s">
        <v>10882</v>
      </c>
      <c r="B1481" s="3" t="s">
        <v>3</v>
      </c>
      <c r="C1481" s="3" t="s">
        <v>12395</v>
      </c>
      <c r="D1481" s="3" t="s">
        <v>12395</v>
      </c>
      <c r="E1481" s="12" t="s">
        <v>19947</v>
      </c>
      <c r="F1481" s="6" t="str">
        <f t="shared" si="64"/>
        <v>module=gempl</v>
      </c>
      <c r="G1481" s="3" t="s">
        <v>114</v>
      </c>
    </row>
    <row r="1482" spans="1:7" ht="30" customHeight="1">
      <c r="A1482" s="3" t="s">
        <v>10882</v>
      </c>
      <c r="B1482" s="3" t="s">
        <v>3</v>
      </c>
      <c r="C1482" s="3" t="s">
        <v>12396</v>
      </c>
      <c r="D1482" s="3" t="s">
        <v>12396</v>
      </c>
      <c r="E1482" s="12" t="s">
        <v>19948</v>
      </c>
      <c r="F1482" s="6" t="str">
        <f t="shared" si="64"/>
        <v>module=gempl</v>
      </c>
      <c r="G1482" s="3" t="s">
        <v>114</v>
      </c>
    </row>
    <row r="1483" spans="1:7" ht="30" customHeight="1">
      <c r="A1483" s="3" t="s">
        <v>10882</v>
      </c>
      <c r="B1483" s="3" t="s">
        <v>3</v>
      </c>
      <c r="C1483" s="3" t="s">
        <v>12397</v>
      </c>
      <c r="D1483" s="3" t="s">
        <v>12397</v>
      </c>
      <c r="E1483" s="12" t="s">
        <v>19949</v>
      </c>
      <c r="F1483" s="6" t="str">
        <f t="shared" si="64"/>
        <v>module=gempl</v>
      </c>
      <c r="G1483" s="3" t="s">
        <v>114</v>
      </c>
    </row>
    <row r="1484" spans="1:7" ht="30" customHeight="1">
      <c r="A1484" s="3" t="s">
        <v>10882</v>
      </c>
      <c r="B1484" s="3" t="s">
        <v>3</v>
      </c>
      <c r="C1484" s="3" t="s">
        <v>12398</v>
      </c>
      <c r="D1484" s="3" t="s">
        <v>12398</v>
      </c>
      <c r="E1484" s="12" t="s">
        <v>19950</v>
      </c>
      <c r="F1484" s="6" t="str">
        <f t="shared" si="64"/>
        <v>module=gempl</v>
      </c>
      <c r="G1484" s="3" t="s">
        <v>114</v>
      </c>
    </row>
    <row r="1485" spans="1:7" ht="30" customHeight="1">
      <c r="A1485" s="3" t="s">
        <v>10882</v>
      </c>
      <c r="B1485" s="3" t="s">
        <v>3</v>
      </c>
      <c r="C1485" s="3" t="s">
        <v>12399</v>
      </c>
      <c r="D1485" s="3" t="s">
        <v>12399</v>
      </c>
      <c r="E1485" s="12" t="s">
        <v>19951</v>
      </c>
      <c r="F1485" s="6" t="str">
        <f t="shared" si="64"/>
        <v>module=gempl</v>
      </c>
      <c r="G1485" s="3" t="s">
        <v>114</v>
      </c>
    </row>
    <row r="1486" spans="1:7" ht="30" customHeight="1">
      <c r="A1486" s="3" t="s">
        <v>10882</v>
      </c>
      <c r="B1486" s="3" t="s">
        <v>3</v>
      </c>
      <c r="C1486" s="3" t="s">
        <v>12400</v>
      </c>
      <c r="D1486" s="3" t="s">
        <v>12400</v>
      </c>
      <c r="E1486" s="12" t="s">
        <v>19952</v>
      </c>
      <c r="F1486" s="6" t="str">
        <f t="shared" si="64"/>
        <v>module=gempl</v>
      </c>
      <c r="G1486" s="3" t="s">
        <v>114</v>
      </c>
    </row>
    <row r="1487" spans="1:7" ht="30" customHeight="1">
      <c r="A1487" s="3" t="s">
        <v>10882</v>
      </c>
      <c r="B1487" s="3" t="s">
        <v>3</v>
      </c>
      <c r="C1487" s="3" t="s">
        <v>12401</v>
      </c>
      <c r="D1487" s="3" t="s">
        <v>12401</v>
      </c>
      <c r="E1487" s="12" t="s">
        <v>19953</v>
      </c>
      <c r="F1487" s="6" t="str">
        <f t="shared" si="64"/>
        <v>module=gempl</v>
      </c>
      <c r="G1487" s="3" t="s">
        <v>114</v>
      </c>
    </row>
    <row r="1488" spans="1:7" ht="30" customHeight="1">
      <c r="A1488" s="3" t="s">
        <v>10882</v>
      </c>
      <c r="B1488" s="3" t="s">
        <v>3</v>
      </c>
      <c r="C1488" s="3" t="s">
        <v>12402</v>
      </c>
      <c r="D1488" s="3" t="s">
        <v>12402</v>
      </c>
      <c r="E1488" s="12" t="s">
        <v>19954</v>
      </c>
      <c r="F1488" s="6" t="str">
        <f t="shared" si="64"/>
        <v>module=gempl</v>
      </c>
      <c r="G1488" s="3" t="s">
        <v>114</v>
      </c>
    </row>
    <row r="1489" spans="1:7" ht="30" customHeight="1">
      <c r="A1489" s="3" t="s">
        <v>10882</v>
      </c>
      <c r="B1489" s="3" t="s">
        <v>3</v>
      </c>
      <c r="C1489" s="3" t="s">
        <v>12403</v>
      </c>
      <c r="D1489" s="3" t="s">
        <v>12403</v>
      </c>
      <c r="E1489" s="12" t="s">
        <v>19955</v>
      </c>
      <c r="F1489" s="6" t="str">
        <f t="shared" si="64"/>
        <v>module=gempl</v>
      </c>
      <c r="G1489" s="3" t="s">
        <v>114</v>
      </c>
    </row>
    <row r="1490" spans="1:7" ht="30" customHeight="1">
      <c r="A1490" s="3" t="s">
        <v>10882</v>
      </c>
      <c r="B1490" s="3" t="s">
        <v>3</v>
      </c>
      <c r="C1490" s="3" t="s">
        <v>12404</v>
      </c>
      <c r="D1490" s="3" t="s">
        <v>12404</v>
      </c>
      <c r="E1490" s="12" t="s">
        <v>19956</v>
      </c>
      <c r="F1490" s="6" t="str">
        <f t="shared" si="64"/>
        <v>module=gempl</v>
      </c>
      <c r="G1490" s="3" t="s">
        <v>114</v>
      </c>
    </row>
    <row r="1491" spans="1:7" ht="30" customHeight="1">
      <c r="A1491" s="3" t="s">
        <v>10882</v>
      </c>
      <c r="B1491" s="3" t="s">
        <v>3</v>
      </c>
      <c r="C1491" s="3" t="s">
        <v>12405</v>
      </c>
      <c r="D1491" s="3" t="s">
        <v>12405</v>
      </c>
      <c r="E1491" s="12" t="s">
        <v>19957</v>
      </c>
      <c r="F1491" s="6" t="str">
        <f t="shared" si="64"/>
        <v>module=gempl</v>
      </c>
      <c r="G1491" s="3" t="s">
        <v>114</v>
      </c>
    </row>
    <row r="1492" spans="1:7" ht="30" customHeight="1">
      <c r="A1492" s="3" t="s">
        <v>10882</v>
      </c>
      <c r="B1492" s="3" t="s">
        <v>3</v>
      </c>
      <c r="C1492" s="3" t="s">
        <v>12406</v>
      </c>
      <c r="D1492" s="3" t="s">
        <v>12406</v>
      </c>
      <c r="E1492" s="12" t="s">
        <v>19958</v>
      </c>
      <c r="F1492" s="6" t="str">
        <f t="shared" si="64"/>
        <v>module=gempl</v>
      </c>
      <c r="G1492" s="3" t="s">
        <v>114</v>
      </c>
    </row>
    <row r="1493" spans="1:7" ht="30" customHeight="1">
      <c r="A1493" s="3" t="s">
        <v>10882</v>
      </c>
      <c r="B1493" s="3" t="s">
        <v>3</v>
      </c>
      <c r="C1493" s="3" t="s">
        <v>12407</v>
      </c>
      <c r="D1493" s="3" t="s">
        <v>12407</v>
      </c>
      <c r="E1493" s="12" t="s">
        <v>19959</v>
      </c>
      <c r="F1493" s="6" t="str">
        <f t="shared" si="64"/>
        <v>module=gempl</v>
      </c>
      <c r="G1493" s="3" t="s">
        <v>114</v>
      </c>
    </row>
    <row r="1494" spans="1:7" ht="30" customHeight="1">
      <c r="A1494" s="3" t="s">
        <v>10882</v>
      </c>
      <c r="B1494" s="3" t="s">
        <v>3</v>
      </c>
      <c r="C1494" s="3" t="s">
        <v>12408</v>
      </c>
      <c r="D1494" s="3" t="s">
        <v>12408</v>
      </c>
      <c r="E1494" s="12" t="s">
        <v>19960</v>
      </c>
      <c r="F1494" s="6" t="str">
        <f t="shared" si="64"/>
        <v>module=gempl</v>
      </c>
      <c r="G1494" s="3" t="s">
        <v>114</v>
      </c>
    </row>
    <row r="1495" spans="1:7" ht="30" customHeight="1">
      <c r="A1495" s="3" t="s">
        <v>10882</v>
      </c>
      <c r="B1495" s="3" t="s">
        <v>3</v>
      </c>
      <c r="C1495" s="3" t="s">
        <v>12409</v>
      </c>
      <c r="D1495" s="3" t="s">
        <v>12409</v>
      </c>
      <c r="E1495" s="12" t="s">
        <v>19961</v>
      </c>
      <c r="F1495" s="6" t="str">
        <f t="shared" si="64"/>
        <v>module=gempl</v>
      </c>
      <c r="G1495" s="3" t="s">
        <v>114</v>
      </c>
    </row>
    <row r="1496" spans="1:7" ht="30" customHeight="1">
      <c r="A1496" s="3" t="s">
        <v>10882</v>
      </c>
      <c r="B1496" s="3" t="s">
        <v>3</v>
      </c>
      <c r="C1496" s="3" t="s">
        <v>12410</v>
      </c>
      <c r="D1496" s="3" t="s">
        <v>12410</v>
      </c>
      <c r="E1496" s="12" t="s">
        <v>19962</v>
      </c>
      <c r="F1496" s="6" t="str">
        <f t="shared" si="64"/>
        <v>module=gempl</v>
      </c>
      <c r="G1496" s="3" t="s">
        <v>114</v>
      </c>
    </row>
    <row r="1497" spans="1:7" ht="30" customHeight="1">
      <c r="A1497" s="3" t="s">
        <v>10882</v>
      </c>
      <c r="B1497" s="3" t="s">
        <v>3</v>
      </c>
      <c r="C1497" s="3" t="s">
        <v>12411</v>
      </c>
      <c r="D1497" s="3" t="s">
        <v>12411</v>
      </c>
      <c r="E1497" s="12" t="s">
        <v>19963</v>
      </c>
      <c r="F1497" s="6" t="str">
        <f t="shared" si="64"/>
        <v>module=gempl</v>
      </c>
      <c r="G1497" s="3" t="s">
        <v>114</v>
      </c>
    </row>
    <row r="1498" spans="1:7" ht="30" customHeight="1">
      <c r="A1498" s="3" t="s">
        <v>10882</v>
      </c>
      <c r="B1498" s="3" t="s">
        <v>3</v>
      </c>
      <c r="C1498" s="3" t="s">
        <v>12412</v>
      </c>
      <c r="D1498" s="3" t="s">
        <v>12412</v>
      </c>
      <c r="E1498" s="12" t="s">
        <v>19964</v>
      </c>
      <c r="F1498" s="6" t="str">
        <f t="shared" si="64"/>
        <v>module=gempl</v>
      </c>
      <c r="G1498" s="3" t="s">
        <v>114</v>
      </c>
    </row>
    <row r="1499" spans="1:7" ht="30" customHeight="1">
      <c r="A1499" s="3" t="s">
        <v>10882</v>
      </c>
      <c r="B1499" s="3" t="s">
        <v>3</v>
      </c>
      <c r="C1499" s="3" t="s">
        <v>12413</v>
      </c>
      <c r="D1499" s="3" t="s">
        <v>12413</v>
      </c>
      <c r="E1499" s="12" t="s">
        <v>19965</v>
      </c>
      <c r="F1499" s="6" t="str">
        <f t="shared" si="64"/>
        <v>module=gempl</v>
      </c>
      <c r="G1499" s="3" t="s">
        <v>114</v>
      </c>
    </row>
    <row r="1500" spans="1:7" ht="30" customHeight="1">
      <c r="A1500" s="3" t="s">
        <v>10882</v>
      </c>
      <c r="B1500" s="3" t="s">
        <v>3</v>
      </c>
      <c r="C1500" s="3" t="s">
        <v>12414</v>
      </c>
      <c r="D1500" s="3" t="s">
        <v>12414</v>
      </c>
      <c r="E1500" s="12" t="s">
        <v>19966</v>
      </c>
      <c r="F1500" s="6" t="str">
        <f t="shared" si="64"/>
        <v>module=gempl</v>
      </c>
      <c r="G1500" s="3" t="s">
        <v>114</v>
      </c>
    </row>
    <row r="1501" spans="1:7" ht="30" customHeight="1">
      <c r="A1501" s="3" t="s">
        <v>10882</v>
      </c>
      <c r="B1501" s="3" t="s">
        <v>3</v>
      </c>
      <c r="C1501" s="3" t="s">
        <v>12415</v>
      </c>
      <c r="D1501" s="3" t="s">
        <v>12415</v>
      </c>
      <c r="E1501" s="12" t="s">
        <v>19967</v>
      </c>
      <c r="F1501" s="6" t="str">
        <f t="shared" si="64"/>
        <v>module=gempl</v>
      </c>
      <c r="G1501" s="3" t="s">
        <v>114</v>
      </c>
    </row>
    <row r="1502" spans="1:7" ht="30" customHeight="1">
      <c r="A1502" s="3" t="s">
        <v>10882</v>
      </c>
      <c r="B1502" s="3" t="s">
        <v>3</v>
      </c>
      <c r="C1502" s="3" t="s">
        <v>12416</v>
      </c>
      <c r="D1502" s="3" t="s">
        <v>12416</v>
      </c>
      <c r="E1502" s="12" t="s">
        <v>19968</v>
      </c>
      <c r="F1502" s="6" t="str">
        <f t="shared" si="64"/>
        <v>module=gempl</v>
      </c>
      <c r="G1502" s="3" t="s">
        <v>114</v>
      </c>
    </row>
    <row r="1503" spans="1:7" ht="30" customHeight="1">
      <c r="A1503" s="3" t="s">
        <v>10882</v>
      </c>
      <c r="B1503" s="3" t="s">
        <v>3</v>
      </c>
      <c r="C1503" s="3" t="s">
        <v>12417</v>
      </c>
      <c r="D1503" s="3" t="s">
        <v>12417</v>
      </c>
      <c r="E1503" s="12" t="s">
        <v>19969</v>
      </c>
      <c r="F1503" s="6" t="str">
        <f t="shared" si="64"/>
        <v>module=gempl</v>
      </c>
      <c r="G1503" s="3" t="s">
        <v>114</v>
      </c>
    </row>
    <row r="1504" spans="1:7" ht="30" customHeight="1">
      <c r="A1504" s="3" t="s">
        <v>10882</v>
      </c>
      <c r="B1504" s="3" t="s">
        <v>3</v>
      </c>
      <c r="C1504" s="3" t="s">
        <v>12418</v>
      </c>
      <c r="D1504" s="3" t="s">
        <v>12418</v>
      </c>
      <c r="E1504" s="12" t="s">
        <v>19970</v>
      </c>
      <c r="F1504" s="6" t="str">
        <f t="shared" si="64"/>
        <v>module=gempl</v>
      </c>
      <c r="G1504" s="3" t="s">
        <v>114</v>
      </c>
    </row>
    <row r="1505" spans="1:7" ht="30" customHeight="1">
      <c r="A1505" s="3" t="s">
        <v>10882</v>
      </c>
      <c r="B1505" s="3" t="s">
        <v>3</v>
      </c>
      <c r="C1505" s="3" t="s">
        <v>12419</v>
      </c>
      <c r="D1505" s="3" t="s">
        <v>12419</v>
      </c>
      <c r="E1505" s="12" t="s">
        <v>19971</v>
      </c>
      <c r="F1505" s="6" t="str">
        <f t="shared" si="64"/>
        <v>module=gempl</v>
      </c>
      <c r="G1505" s="3" t="s">
        <v>114</v>
      </c>
    </row>
    <row r="1506" spans="1:7" ht="30" customHeight="1">
      <c r="A1506" s="3" t="s">
        <v>10882</v>
      </c>
      <c r="B1506" s="3" t="s">
        <v>3</v>
      </c>
      <c r="C1506" s="3" t="s">
        <v>12420</v>
      </c>
      <c r="D1506" s="3" t="s">
        <v>12420</v>
      </c>
      <c r="E1506" s="12" t="s">
        <v>19972</v>
      </c>
      <c r="F1506" s="6" t="str">
        <f t="shared" si="64"/>
        <v>module=gempl</v>
      </c>
      <c r="G1506" s="3" t="s">
        <v>114</v>
      </c>
    </row>
    <row r="1507" spans="1:7" ht="30" customHeight="1">
      <c r="A1507" s="3" t="s">
        <v>10882</v>
      </c>
      <c r="B1507" s="3" t="s">
        <v>3</v>
      </c>
      <c r="C1507" s="3" t="s">
        <v>12421</v>
      </c>
      <c r="D1507" s="3" t="s">
        <v>12421</v>
      </c>
      <c r="E1507" s="12" t="s">
        <v>19973</v>
      </c>
      <c r="F1507" s="6" t="str">
        <f t="shared" si="64"/>
        <v>module=gempl</v>
      </c>
      <c r="G1507" s="3" t="s">
        <v>114</v>
      </c>
    </row>
    <row r="1508" spans="1:7" ht="30" customHeight="1">
      <c r="A1508" s="3" t="s">
        <v>10882</v>
      </c>
      <c r="B1508" s="3" t="s">
        <v>3</v>
      </c>
      <c r="C1508" s="3" t="s">
        <v>12422</v>
      </c>
      <c r="D1508" s="3" t="s">
        <v>12422</v>
      </c>
      <c r="E1508" s="12" t="s">
        <v>19974</v>
      </c>
      <c r="F1508" s="6" t="str">
        <f t="shared" si="64"/>
        <v>module=gempl</v>
      </c>
      <c r="G1508" s="3" t="s">
        <v>114</v>
      </c>
    </row>
    <row r="1509" spans="1:7" ht="30" customHeight="1">
      <c r="A1509" s="3" t="s">
        <v>10882</v>
      </c>
      <c r="B1509" s="3" t="s">
        <v>3</v>
      </c>
      <c r="C1509" s="3" t="s">
        <v>12423</v>
      </c>
      <c r="D1509" s="3" t="s">
        <v>12423</v>
      </c>
      <c r="E1509" s="12" t="s">
        <v>19975</v>
      </c>
      <c r="F1509" s="6" t="str">
        <f t="shared" si="64"/>
        <v>module=gempl</v>
      </c>
      <c r="G1509" s="3" t="s">
        <v>114</v>
      </c>
    </row>
    <row r="1510" spans="1:7" ht="30" customHeight="1">
      <c r="A1510" s="3" t="s">
        <v>10882</v>
      </c>
      <c r="B1510" s="3" t="s">
        <v>3</v>
      </c>
      <c r="C1510" s="3" t="s">
        <v>12424</v>
      </c>
      <c r="D1510" s="3" t="s">
        <v>12424</v>
      </c>
      <c r="E1510" s="12" t="s">
        <v>19976</v>
      </c>
      <c r="F1510" s="6" t="str">
        <f t="shared" si="64"/>
        <v>module=gempl</v>
      </c>
      <c r="G1510" s="3" t="s">
        <v>114</v>
      </c>
    </row>
    <row r="1511" spans="1:7" ht="30" customHeight="1">
      <c r="A1511" s="3" t="s">
        <v>10882</v>
      </c>
      <c r="B1511" s="3" t="s">
        <v>3</v>
      </c>
      <c r="C1511" s="3" t="s">
        <v>12425</v>
      </c>
      <c r="D1511" s="3" t="s">
        <v>12425</v>
      </c>
      <c r="E1511" s="12" t="s">
        <v>19977</v>
      </c>
      <c r="F1511" s="6" t="str">
        <f t="shared" si="64"/>
        <v>module=gempl</v>
      </c>
      <c r="G1511" s="3" t="s">
        <v>114</v>
      </c>
    </row>
    <row r="1512" spans="1:7" ht="30" customHeight="1">
      <c r="A1512" s="3" t="s">
        <v>10882</v>
      </c>
      <c r="B1512" s="3" t="s">
        <v>3</v>
      </c>
      <c r="C1512" s="3" t="s">
        <v>12426</v>
      </c>
      <c r="D1512" s="3" t="s">
        <v>12426</v>
      </c>
      <c r="E1512" s="12" t="s">
        <v>19978</v>
      </c>
      <c r="F1512" s="6" t="str">
        <f t="shared" ref="F1512:F1562" si="65">HYPERLINK("http://www.ssc.wisc.edu/wlsresearch/documentation/waves/?wave=grad2k&amp;module=gempl","module=gempl")</f>
        <v>module=gempl</v>
      </c>
      <c r="G1512" s="3" t="s">
        <v>114</v>
      </c>
    </row>
    <row r="1513" spans="1:7" ht="30" customHeight="1">
      <c r="A1513" s="3" t="s">
        <v>10882</v>
      </c>
      <c r="B1513" s="3" t="s">
        <v>3</v>
      </c>
      <c r="C1513" s="3" t="s">
        <v>12427</v>
      </c>
      <c r="D1513" s="3" t="s">
        <v>12427</v>
      </c>
      <c r="E1513" s="12" t="s">
        <v>19979</v>
      </c>
      <c r="F1513" s="6" t="str">
        <f t="shared" si="65"/>
        <v>module=gempl</v>
      </c>
      <c r="G1513" s="3" t="s">
        <v>114</v>
      </c>
    </row>
    <row r="1514" spans="1:7" ht="30" customHeight="1">
      <c r="A1514" s="3" t="s">
        <v>10882</v>
      </c>
      <c r="B1514" s="3" t="s">
        <v>3</v>
      </c>
      <c r="C1514" s="3" t="s">
        <v>12428</v>
      </c>
      <c r="D1514" s="3" t="s">
        <v>12428</v>
      </c>
      <c r="E1514" s="12" t="s">
        <v>19980</v>
      </c>
      <c r="F1514" s="6" t="str">
        <f t="shared" si="65"/>
        <v>module=gempl</v>
      </c>
      <c r="G1514" s="3" t="s">
        <v>114</v>
      </c>
    </row>
    <row r="1515" spans="1:7" ht="30" customHeight="1">
      <c r="A1515" s="3" t="s">
        <v>10882</v>
      </c>
      <c r="B1515" s="3" t="s">
        <v>3</v>
      </c>
      <c r="C1515" s="3" t="s">
        <v>12429</v>
      </c>
      <c r="D1515" s="3" t="s">
        <v>12429</v>
      </c>
      <c r="E1515" s="12" t="s">
        <v>19981</v>
      </c>
      <c r="F1515" s="6" t="str">
        <f t="shared" si="65"/>
        <v>module=gempl</v>
      </c>
      <c r="G1515" s="3" t="s">
        <v>114</v>
      </c>
    </row>
    <row r="1516" spans="1:7" ht="30" customHeight="1">
      <c r="A1516" s="3" t="s">
        <v>10882</v>
      </c>
      <c r="B1516" s="3" t="s">
        <v>3</v>
      </c>
      <c r="C1516" s="3" t="s">
        <v>12430</v>
      </c>
      <c r="D1516" s="3" t="s">
        <v>12430</v>
      </c>
      <c r="E1516" s="12" t="s">
        <v>19982</v>
      </c>
      <c r="F1516" s="6" t="str">
        <f t="shared" si="65"/>
        <v>module=gempl</v>
      </c>
      <c r="G1516" s="3" t="s">
        <v>114</v>
      </c>
    </row>
    <row r="1517" spans="1:7" ht="30" customHeight="1">
      <c r="A1517" s="3" t="s">
        <v>10882</v>
      </c>
      <c r="B1517" s="3" t="s">
        <v>3</v>
      </c>
      <c r="C1517" s="3" t="s">
        <v>12431</v>
      </c>
      <c r="D1517" s="3" t="s">
        <v>12431</v>
      </c>
      <c r="E1517" s="12" t="s">
        <v>19983</v>
      </c>
      <c r="F1517" s="6" t="str">
        <f t="shared" si="65"/>
        <v>module=gempl</v>
      </c>
      <c r="G1517" s="3" t="s">
        <v>114</v>
      </c>
    </row>
    <row r="1518" spans="1:7" ht="30" customHeight="1">
      <c r="A1518" s="3" t="s">
        <v>10882</v>
      </c>
      <c r="B1518" s="3" t="s">
        <v>3</v>
      </c>
      <c r="C1518" s="3" t="s">
        <v>12432</v>
      </c>
      <c r="D1518" s="3" t="s">
        <v>12432</v>
      </c>
      <c r="E1518" s="12" t="s">
        <v>19984</v>
      </c>
      <c r="F1518" s="6" t="str">
        <f t="shared" si="65"/>
        <v>module=gempl</v>
      </c>
      <c r="G1518" s="3" t="s">
        <v>114</v>
      </c>
    </row>
    <row r="1519" spans="1:7" ht="30" customHeight="1">
      <c r="A1519" s="3" t="s">
        <v>10882</v>
      </c>
      <c r="B1519" s="3" t="s">
        <v>3</v>
      </c>
      <c r="C1519" s="3" t="s">
        <v>12433</v>
      </c>
      <c r="D1519" s="3" t="s">
        <v>12433</v>
      </c>
      <c r="E1519" s="12" t="s">
        <v>19985</v>
      </c>
      <c r="F1519" s="6" t="str">
        <f t="shared" si="65"/>
        <v>module=gempl</v>
      </c>
      <c r="G1519" s="3" t="s">
        <v>114</v>
      </c>
    </row>
    <row r="1520" spans="1:7" ht="30" customHeight="1">
      <c r="A1520" s="3" t="s">
        <v>10882</v>
      </c>
      <c r="B1520" s="3" t="s">
        <v>3</v>
      </c>
      <c r="C1520" s="3" t="s">
        <v>12434</v>
      </c>
      <c r="D1520" s="3" t="s">
        <v>12434</v>
      </c>
      <c r="E1520" s="12" t="s">
        <v>19986</v>
      </c>
      <c r="F1520" s="6" t="str">
        <f t="shared" si="65"/>
        <v>module=gempl</v>
      </c>
      <c r="G1520" s="3" t="s">
        <v>114</v>
      </c>
    </row>
    <row r="1521" spans="1:7" ht="30" customHeight="1">
      <c r="A1521" s="3" t="s">
        <v>10882</v>
      </c>
      <c r="B1521" s="3" t="s">
        <v>3</v>
      </c>
      <c r="C1521" s="3" t="s">
        <v>12435</v>
      </c>
      <c r="D1521" s="3" t="s">
        <v>12435</v>
      </c>
      <c r="E1521" s="12" t="s">
        <v>19987</v>
      </c>
      <c r="F1521" s="6" t="str">
        <f t="shared" si="65"/>
        <v>module=gempl</v>
      </c>
      <c r="G1521" s="3" t="s">
        <v>114</v>
      </c>
    </row>
    <row r="1522" spans="1:7" ht="30" customHeight="1">
      <c r="A1522" s="3" t="s">
        <v>10882</v>
      </c>
      <c r="B1522" s="3" t="s">
        <v>3</v>
      </c>
      <c r="C1522" s="3" t="s">
        <v>12436</v>
      </c>
      <c r="D1522" s="3" t="s">
        <v>12436</v>
      </c>
      <c r="E1522" s="12" t="s">
        <v>19988</v>
      </c>
      <c r="F1522" s="6" t="str">
        <f t="shared" si="65"/>
        <v>module=gempl</v>
      </c>
      <c r="G1522" s="3" t="s">
        <v>114</v>
      </c>
    </row>
    <row r="1523" spans="1:7" ht="30" customHeight="1">
      <c r="A1523" s="3" t="s">
        <v>10882</v>
      </c>
      <c r="B1523" s="3" t="s">
        <v>3</v>
      </c>
      <c r="C1523" s="3" t="s">
        <v>12437</v>
      </c>
      <c r="D1523" s="3" t="s">
        <v>12437</v>
      </c>
      <c r="E1523" s="12" t="s">
        <v>19989</v>
      </c>
      <c r="F1523" s="6" t="str">
        <f t="shared" si="65"/>
        <v>module=gempl</v>
      </c>
      <c r="G1523" s="3" t="s">
        <v>114</v>
      </c>
    </row>
    <row r="1524" spans="1:7" ht="30" customHeight="1">
      <c r="A1524" s="3" t="s">
        <v>10882</v>
      </c>
      <c r="B1524" s="3" t="s">
        <v>3</v>
      </c>
      <c r="C1524" s="3" t="s">
        <v>12438</v>
      </c>
      <c r="D1524" s="3" t="s">
        <v>12438</v>
      </c>
      <c r="E1524" s="12" t="s">
        <v>19990</v>
      </c>
      <c r="F1524" s="6" t="str">
        <f t="shared" si="65"/>
        <v>module=gempl</v>
      </c>
      <c r="G1524" s="3" t="s">
        <v>114</v>
      </c>
    </row>
    <row r="1525" spans="1:7" ht="30" customHeight="1">
      <c r="A1525" s="3" t="s">
        <v>10882</v>
      </c>
      <c r="B1525" s="3" t="s">
        <v>3</v>
      </c>
      <c r="C1525" s="3" t="s">
        <v>12439</v>
      </c>
      <c r="D1525" s="3" t="s">
        <v>12439</v>
      </c>
      <c r="E1525" s="12" t="s">
        <v>19991</v>
      </c>
      <c r="F1525" s="6" t="str">
        <f t="shared" si="65"/>
        <v>module=gempl</v>
      </c>
      <c r="G1525" s="3" t="s">
        <v>114</v>
      </c>
    </row>
    <row r="1526" spans="1:7" ht="30" customHeight="1">
      <c r="A1526" s="3" t="s">
        <v>10882</v>
      </c>
      <c r="B1526" s="3" t="s">
        <v>3</v>
      </c>
      <c r="C1526" s="3" t="s">
        <v>12440</v>
      </c>
      <c r="D1526" s="3" t="s">
        <v>12440</v>
      </c>
      <c r="E1526" s="12" t="s">
        <v>19992</v>
      </c>
      <c r="F1526" s="6" t="str">
        <f t="shared" si="65"/>
        <v>module=gempl</v>
      </c>
      <c r="G1526" s="3" t="s">
        <v>114</v>
      </c>
    </row>
    <row r="1527" spans="1:7" ht="30" customHeight="1">
      <c r="A1527" s="3" t="s">
        <v>10882</v>
      </c>
      <c r="B1527" s="3" t="s">
        <v>3</v>
      </c>
      <c r="C1527" s="3" t="s">
        <v>12441</v>
      </c>
      <c r="D1527" s="3" t="s">
        <v>12441</v>
      </c>
      <c r="E1527" s="12" t="s">
        <v>19993</v>
      </c>
      <c r="F1527" s="6" t="str">
        <f t="shared" si="65"/>
        <v>module=gempl</v>
      </c>
      <c r="G1527" s="3" t="s">
        <v>114</v>
      </c>
    </row>
    <row r="1528" spans="1:7" ht="30" customHeight="1">
      <c r="A1528" s="3" t="s">
        <v>10882</v>
      </c>
      <c r="B1528" s="3" t="s">
        <v>3</v>
      </c>
      <c r="C1528" s="3" t="s">
        <v>12442</v>
      </c>
      <c r="D1528" s="3" t="s">
        <v>12442</v>
      </c>
      <c r="E1528" s="12" t="s">
        <v>19994</v>
      </c>
      <c r="F1528" s="6" t="str">
        <f t="shared" si="65"/>
        <v>module=gempl</v>
      </c>
      <c r="G1528" s="3" t="s">
        <v>114</v>
      </c>
    </row>
    <row r="1529" spans="1:7" ht="30" customHeight="1">
      <c r="A1529" s="3" t="s">
        <v>10882</v>
      </c>
      <c r="B1529" s="3" t="s">
        <v>3</v>
      </c>
      <c r="C1529" s="3" t="s">
        <v>12443</v>
      </c>
      <c r="D1529" s="3" t="s">
        <v>12443</v>
      </c>
      <c r="E1529" s="12" t="s">
        <v>19995</v>
      </c>
      <c r="F1529" s="6" t="str">
        <f t="shared" si="65"/>
        <v>module=gempl</v>
      </c>
      <c r="G1529" s="3" t="s">
        <v>114</v>
      </c>
    </row>
    <row r="1530" spans="1:7" ht="30" customHeight="1">
      <c r="A1530" s="3" t="s">
        <v>10882</v>
      </c>
      <c r="B1530" s="3" t="s">
        <v>3</v>
      </c>
      <c r="C1530" s="3" t="s">
        <v>12444</v>
      </c>
      <c r="D1530" s="3" t="s">
        <v>12444</v>
      </c>
      <c r="E1530" s="12" t="s">
        <v>19996</v>
      </c>
      <c r="F1530" s="6" t="str">
        <f t="shared" si="65"/>
        <v>module=gempl</v>
      </c>
      <c r="G1530" s="3" t="s">
        <v>114</v>
      </c>
    </row>
    <row r="1531" spans="1:7" ht="30" customHeight="1">
      <c r="A1531" s="3" t="s">
        <v>10882</v>
      </c>
      <c r="B1531" s="3" t="s">
        <v>3</v>
      </c>
      <c r="C1531" s="3" t="s">
        <v>12445</v>
      </c>
      <c r="D1531" s="3" t="s">
        <v>12445</v>
      </c>
      <c r="E1531" s="12" t="s">
        <v>19997</v>
      </c>
      <c r="F1531" s="6" t="str">
        <f t="shared" si="65"/>
        <v>module=gempl</v>
      </c>
      <c r="G1531" s="3" t="s">
        <v>114</v>
      </c>
    </row>
    <row r="1532" spans="1:7" ht="30" customHeight="1">
      <c r="A1532" s="3" t="s">
        <v>10882</v>
      </c>
      <c r="B1532" s="3" t="s">
        <v>3</v>
      </c>
      <c r="C1532" s="3" t="s">
        <v>12446</v>
      </c>
      <c r="D1532" s="3" t="s">
        <v>12446</v>
      </c>
      <c r="E1532" s="12" t="s">
        <v>19998</v>
      </c>
      <c r="F1532" s="6" t="str">
        <f t="shared" si="65"/>
        <v>module=gempl</v>
      </c>
      <c r="G1532" s="3" t="s">
        <v>114</v>
      </c>
    </row>
    <row r="1533" spans="1:7" ht="30" customHeight="1">
      <c r="A1533" s="3" t="s">
        <v>10882</v>
      </c>
      <c r="B1533" s="3" t="s">
        <v>3</v>
      </c>
      <c r="C1533" s="3" t="s">
        <v>12447</v>
      </c>
      <c r="D1533" s="3" t="s">
        <v>12447</v>
      </c>
      <c r="E1533" s="12" t="s">
        <v>19999</v>
      </c>
      <c r="F1533" s="6" t="str">
        <f t="shared" si="65"/>
        <v>module=gempl</v>
      </c>
      <c r="G1533" s="3" t="s">
        <v>114</v>
      </c>
    </row>
    <row r="1534" spans="1:7" ht="30" customHeight="1">
      <c r="A1534" s="3" t="s">
        <v>10882</v>
      </c>
      <c r="B1534" s="3" t="s">
        <v>3</v>
      </c>
      <c r="C1534" s="3" t="s">
        <v>12448</v>
      </c>
      <c r="D1534" s="3" t="s">
        <v>12448</v>
      </c>
      <c r="E1534" s="12" t="s">
        <v>20000</v>
      </c>
      <c r="F1534" s="6" t="str">
        <f t="shared" si="65"/>
        <v>module=gempl</v>
      </c>
      <c r="G1534" s="3" t="s">
        <v>114</v>
      </c>
    </row>
    <row r="1535" spans="1:7" ht="30" customHeight="1">
      <c r="A1535" s="3" t="s">
        <v>10882</v>
      </c>
      <c r="B1535" s="3" t="s">
        <v>3</v>
      </c>
      <c r="C1535" s="3" t="s">
        <v>12449</v>
      </c>
      <c r="D1535" s="3" t="s">
        <v>12449</v>
      </c>
      <c r="E1535" s="12" t="s">
        <v>20001</v>
      </c>
      <c r="F1535" s="6" t="str">
        <f t="shared" si="65"/>
        <v>module=gempl</v>
      </c>
      <c r="G1535" s="3" t="s">
        <v>114</v>
      </c>
    </row>
    <row r="1536" spans="1:7" ht="30" customHeight="1">
      <c r="A1536" s="3" t="s">
        <v>10882</v>
      </c>
      <c r="B1536" s="3" t="s">
        <v>3</v>
      </c>
      <c r="C1536" s="3" t="s">
        <v>12450</v>
      </c>
      <c r="D1536" s="3" t="s">
        <v>12450</v>
      </c>
      <c r="E1536" s="12" t="s">
        <v>20002</v>
      </c>
      <c r="F1536" s="6" t="str">
        <f t="shared" si="65"/>
        <v>module=gempl</v>
      </c>
      <c r="G1536" s="3" t="s">
        <v>114</v>
      </c>
    </row>
    <row r="1537" spans="1:7" ht="30" customHeight="1">
      <c r="A1537" s="3" t="s">
        <v>10882</v>
      </c>
      <c r="B1537" s="3" t="s">
        <v>3</v>
      </c>
      <c r="C1537" s="3" t="s">
        <v>12451</v>
      </c>
      <c r="D1537" s="3" t="s">
        <v>12451</v>
      </c>
      <c r="E1537" s="12" t="s">
        <v>20003</v>
      </c>
      <c r="F1537" s="6" t="str">
        <f t="shared" si="65"/>
        <v>module=gempl</v>
      </c>
      <c r="G1537" s="3" t="s">
        <v>114</v>
      </c>
    </row>
    <row r="1538" spans="1:7" ht="30" customHeight="1">
      <c r="A1538" s="3" t="s">
        <v>10882</v>
      </c>
      <c r="B1538" s="3" t="s">
        <v>3</v>
      </c>
      <c r="C1538" s="3" t="s">
        <v>12452</v>
      </c>
      <c r="D1538" s="3" t="s">
        <v>12452</v>
      </c>
      <c r="E1538" s="12" t="s">
        <v>20004</v>
      </c>
      <c r="F1538" s="6" t="str">
        <f t="shared" si="65"/>
        <v>module=gempl</v>
      </c>
      <c r="G1538" s="3" t="s">
        <v>114</v>
      </c>
    </row>
    <row r="1539" spans="1:7" ht="30" customHeight="1">
      <c r="A1539" s="3" t="s">
        <v>10882</v>
      </c>
      <c r="B1539" s="3" t="s">
        <v>3</v>
      </c>
      <c r="C1539" s="3" t="s">
        <v>12453</v>
      </c>
      <c r="D1539" s="3" t="s">
        <v>12453</v>
      </c>
      <c r="E1539" s="12" t="s">
        <v>20005</v>
      </c>
      <c r="F1539" s="6" t="str">
        <f t="shared" si="65"/>
        <v>module=gempl</v>
      </c>
      <c r="G1539" s="3" t="s">
        <v>114</v>
      </c>
    </row>
    <row r="1540" spans="1:7" ht="30" customHeight="1">
      <c r="A1540" s="3" t="s">
        <v>10882</v>
      </c>
      <c r="B1540" s="3" t="s">
        <v>3</v>
      </c>
      <c r="C1540" s="3" t="s">
        <v>12454</v>
      </c>
      <c r="D1540" s="3" t="s">
        <v>12454</v>
      </c>
      <c r="E1540" s="12" t="s">
        <v>20006</v>
      </c>
      <c r="F1540" s="6" t="str">
        <f t="shared" si="65"/>
        <v>module=gempl</v>
      </c>
      <c r="G1540" s="3" t="s">
        <v>114</v>
      </c>
    </row>
    <row r="1541" spans="1:7" ht="30" customHeight="1">
      <c r="A1541" s="3" t="s">
        <v>10882</v>
      </c>
      <c r="B1541" s="3" t="s">
        <v>3</v>
      </c>
      <c r="C1541" s="3" t="s">
        <v>12455</v>
      </c>
      <c r="D1541" s="3" t="s">
        <v>12455</v>
      </c>
      <c r="E1541" s="12" t="s">
        <v>20007</v>
      </c>
      <c r="F1541" s="6" t="str">
        <f t="shared" si="65"/>
        <v>module=gempl</v>
      </c>
      <c r="G1541" s="3" t="s">
        <v>114</v>
      </c>
    </row>
    <row r="1542" spans="1:7" ht="30" customHeight="1">
      <c r="A1542" s="3" t="s">
        <v>10882</v>
      </c>
      <c r="B1542" s="3" t="s">
        <v>3</v>
      </c>
      <c r="C1542" s="3" t="s">
        <v>12456</v>
      </c>
      <c r="D1542" s="3" t="s">
        <v>12456</v>
      </c>
      <c r="E1542" s="12" t="s">
        <v>20008</v>
      </c>
      <c r="F1542" s="6" t="str">
        <f t="shared" si="65"/>
        <v>module=gempl</v>
      </c>
      <c r="G1542" s="3" t="s">
        <v>114</v>
      </c>
    </row>
    <row r="1543" spans="1:7" ht="30" customHeight="1">
      <c r="A1543" s="3" t="s">
        <v>10882</v>
      </c>
      <c r="B1543" s="3" t="s">
        <v>3</v>
      </c>
      <c r="C1543" s="3" t="s">
        <v>12457</v>
      </c>
      <c r="D1543" s="3" t="s">
        <v>12457</v>
      </c>
      <c r="E1543" s="12" t="s">
        <v>20009</v>
      </c>
      <c r="F1543" s="6" t="str">
        <f t="shared" si="65"/>
        <v>module=gempl</v>
      </c>
      <c r="G1543" s="3" t="s">
        <v>114</v>
      </c>
    </row>
    <row r="1544" spans="1:7" ht="30" customHeight="1">
      <c r="A1544" s="3" t="s">
        <v>10882</v>
      </c>
      <c r="B1544" s="3" t="s">
        <v>3</v>
      </c>
      <c r="C1544" s="3" t="s">
        <v>12458</v>
      </c>
      <c r="D1544" s="3" t="s">
        <v>12458</v>
      </c>
      <c r="E1544" s="12" t="s">
        <v>20010</v>
      </c>
      <c r="F1544" s="6" t="str">
        <f t="shared" si="65"/>
        <v>module=gempl</v>
      </c>
      <c r="G1544" s="3" t="s">
        <v>114</v>
      </c>
    </row>
    <row r="1545" spans="1:7" ht="30" customHeight="1">
      <c r="A1545" s="3" t="s">
        <v>10882</v>
      </c>
      <c r="B1545" s="3" t="s">
        <v>3</v>
      </c>
      <c r="C1545" s="3" t="s">
        <v>12459</v>
      </c>
      <c r="D1545" s="3" t="s">
        <v>12459</v>
      </c>
      <c r="E1545" s="12" t="s">
        <v>20011</v>
      </c>
      <c r="F1545" s="6" t="str">
        <f t="shared" si="65"/>
        <v>module=gempl</v>
      </c>
      <c r="G1545" s="3" t="s">
        <v>114</v>
      </c>
    </row>
    <row r="1546" spans="1:7" ht="30" customHeight="1">
      <c r="A1546" s="3" t="s">
        <v>10882</v>
      </c>
      <c r="B1546" s="3" t="s">
        <v>3</v>
      </c>
      <c r="C1546" s="3" t="s">
        <v>12460</v>
      </c>
      <c r="D1546" s="3" t="s">
        <v>12460</v>
      </c>
      <c r="E1546" s="12" t="s">
        <v>20012</v>
      </c>
      <c r="F1546" s="6" t="str">
        <f t="shared" si="65"/>
        <v>module=gempl</v>
      </c>
      <c r="G1546" s="3" t="s">
        <v>114</v>
      </c>
    </row>
    <row r="1547" spans="1:7" ht="30" customHeight="1">
      <c r="A1547" s="3" t="s">
        <v>10882</v>
      </c>
      <c r="B1547" s="3" t="s">
        <v>3</v>
      </c>
      <c r="C1547" s="3" t="s">
        <v>12461</v>
      </c>
      <c r="D1547" s="3" t="s">
        <v>12461</v>
      </c>
      <c r="E1547" s="12" t="s">
        <v>20013</v>
      </c>
      <c r="F1547" s="6" t="str">
        <f t="shared" si="65"/>
        <v>module=gempl</v>
      </c>
      <c r="G1547" s="3" t="s">
        <v>114</v>
      </c>
    </row>
    <row r="1548" spans="1:7" ht="30" customHeight="1">
      <c r="A1548" s="3" t="s">
        <v>10882</v>
      </c>
      <c r="B1548" s="3" t="s">
        <v>3</v>
      </c>
      <c r="C1548" s="3" t="s">
        <v>12462</v>
      </c>
      <c r="D1548" s="3" t="s">
        <v>12462</v>
      </c>
      <c r="E1548" s="12" t="s">
        <v>20014</v>
      </c>
      <c r="F1548" s="6" t="str">
        <f t="shared" si="65"/>
        <v>module=gempl</v>
      </c>
      <c r="G1548" s="3" t="s">
        <v>114</v>
      </c>
    </row>
    <row r="1549" spans="1:7" ht="30" customHeight="1">
      <c r="A1549" s="3" t="s">
        <v>10882</v>
      </c>
      <c r="B1549" s="3" t="s">
        <v>3</v>
      </c>
      <c r="C1549" s="3" t="s">
        <v>12463</v>
      </c>
      <c r="D1549" s="3" t="s">
        <v>12463</v>
      </c>
      <c r="E1549" s="12" t="s">
        <v>20015</v>
      </c>
      <c r="F1549" s="6" t="str">
        <f t="shared" si="65"/>
        <v>module=gempl</v>
      </c>
      <c r="G1549" s="3" t="s">
        <v>114</v>
      </c>
    </row>
    <row r="1550" spans="1:7" ht="30" customHeight="1">
      <c r="A1550" s="3" t="s">
        <v>10882</v>
      </c>
      <c r="B1550" s="3" t="s">
        <v>3</v>
      </c>
      <c r="C1550" s="3" t="s">
        <v>12464</v>
      </c>
      <c r="D1550" s="3" t="s">
        <v>12464</v>
      </c>
      <c r="E1550" s="12" t="s">
        <v>20016</v>
      </c>
      <c r="F1550" s="6" t="str">
        <f t="shared" si="65"/>
        <v>module=gempl</v>
      </c>
      <c r="G1550" s="3" t="s">
        <v>114</v>
      </c>
    </row>
    <row r="1551" spans="1:7" ht="30" customHeight="1">
      <c r="A1551" s="3" t="s">
        <v>10882</v>
      </c>
      <c r="B1551" s="3" t="s">
        <v>3</v>
      </c>
      <c r="C1551" s="3" t="s">
        <v>12465</v>
      </c>
      <c r="D1551" s="3" t="s">
        <v>12465</v>
      </c>
      <c r="E1551" s="12" t="s">
        <v>20017</v>
      </c>
      <c r="F1551" s="6" t="str">
        <f t="shared" si="65"/>
        <v>module=gempl</v>
      </c>
      <c r="G1551" s="3" t="s">
        <v>114</v>
      </c>
    </row>
    <row r="1552" spans="1:7" ht="30" customHeight="1">
      <c r="A1552" s="3" t="s">
        <v>10882</v>
      </c>
      <c r="B1552" s="3" t="s">
        <v>3</v>
      </c>
      <c r="C1552" s="3" t="s">
        <v>12466</v>
      </c>
      <c r="D1552" s="3" t="s">
        <v>12466</v>
      </c>
      <c r="E1552" s="12" t="s">
        <v>20018</v>
      </c>
      <c r="F1552" s="6" t="str">
        <f t="shared" si="65"/>
        <v>module=gempl</v>
      </c>
      <c r="G1552" s="3" t="s">
        <v>114</v>
      </c>
    </row>
    <row r="1553" spans="1:7" ht="30" customHeight="1">
      <c r="A1553" s="3" t="s">
        <v>10882</v>
      </c>
      <c r="B1553" s="3" t="s">
        <v>3</v>
      </c>
      <c r="C1553" s="3" t="s">
        <v>12467</v>
      </c>
      <c r="D1553" s="3" t="s">
        <v>12467</v>
      </c>
      <c r="E1553" s="12" t="s">
        <v>20019</v>
      </c>
      <c r="F1553" s="6" t="str">
        <f t="shared" si="65"/>
        <v>module=gempl</v>
      </c>
      <c r="G1553" s="3" t="s">
        <v>114</v>
      </c>
    </row>
    <row r="1554" spans="1:7" ht="30" customHeight="1">
      <c r="A1554" s="3" t="s">
        <v>10882</v>
      </c>
      <c r="B1554" s="3" t="s">
        <v>3</v>
      </c>
      <c r="C1554" s="3" t="s">
        <v>12468</v>
      </c>
      <c r="D1554" s="3" t="s">
        <v>12468</v>
      </c>
      <c r="E1554" s="12" t="s">
        <v>20020</v>
      </c>
      <c r="F1554" s="6" t="str">
        <f t="shared" si="65"/>
        <v>module=gempl</v>
      </c>
      <c r="G1554" s="3" t="s">
        <v>114</v>
      </c>
    </row>
    <row r="1555" spans="1:7" ht="30" customHeight="1">
      <c r="A1555" s="3" t="s">
        <v>10882</v>
      </c>
      <c r="B1555" s="3" t="s">
        <v>3</v>
      </c>
      <c r="C1555" s="3" t="s">
        <v>12469</v>
      </c>
      <c r="D1555" s="3" t="s">
        <v>12469</v>
      </c>
      <c r="E1555" s="12" t="s">
        <v>20021</v>
      </c>
      <c r="F1555" s="6" t="str">
        <f t="shared" si="65"/>
        <v>module=gempl</v>
      </c>
      <c r="G1555" s="3" t="s">
        <v>114</v>
      </c>
    </row>
    <row r="1556" spans="1:7" ht="30" customHeight="1">
      <c r="A1556" s="3" t="s">
        <v>10882</v>
      </c>
      <c r="B1556" s="3" t="s">
        <v>3</v>
      </c>
      <c r="C1556" s="3" t="s">
        <v>12470</v>
      </c>
      <c r="D1556" s="3" t="s">
        <v>12470</v>
      </c>
      <c r="E1556" s="12" t="s">
        <v>20022</v>
      </c>
      <c r="F1556" s="6" t="str">
        <f t="shared" si="65"/>
        <v>module=gempl</v>
      </c>
      <c r="G1556" s="3" t="s">
        <v>114</v>
      </c>
    </row>
    <row r="1557" spans="1:7" ht="30" customHeight="1">
      <c r="A1557" s="3" t="s">
        <v>10882</v>
      </c>
      <c r="B1557" s="3" t="s">
        <v>3</v>
      </c>
      <c r="C1557" s="3" t="s">
        <v>12471</v>
      </c>
      <c r="D1557" s="3" t="s">
        <v>12471</v>
      </c>
      <c r="E1557" s="12" t="s">
        <v>20023</v>
      </c>
      <c r="F1557" s="6" t="str">
        <f t="shared" si="65"/>
        <v>module=gempl</v>
      </c>
      <c r="G1557" s="3" t="s">
        <v>114</v>
      </c>
    </row>
    <row r="1558" spans="1:7" ht="30" customHeight="1">
      <c r="A1558" s="3" t="s">
        <v>10882</v>
      </c>
      <c r="B1558" s="3" t="s">
        <v>3</v>
      </c>
      <c r="C1558" s="3" t="s">
        <v>12472</v>
      </c>
      <c r="D1558" s="3" t="s">
        <v>12472</v>
      </c>
      <c r="E1558" s="12" t="s">
        <v>20024</v>
      </c>
      <c r="F1558" s="6" t="str">
        <f t="shared" si="65"/>
        <v>module=gempl</v>
      </c>
      <c r="G1558" s="3" t="s">
        <v>114</v>
      </c>
    </row>
    <row r="1559" spans="1:7" ht="30" customHeight="1">
      <c r="A1559" s="3" t="s">
        <v>10882</v>
      </c>
      <c r="B1559" s="3" t="s">
        <v>3</v>
      </c>
      <c r="C1559" s="3" t="s">
        <v>12473</v>
      </c>
      <c r="D1559" s="3" t="s">
        <v>12473</v>
      </c>
      <c r="E1559" s="12" t="s">
        <v>20025</v>
      </c>
      <c r="F1559" s="6" t="str">
        <f t="shared" si="65"/>
        <v>module=gempl</v>
      </c>
      <c r="G1559" s="3" t="s">
        <v>114</v>
      </c>
    </row>
    <row r="1560" spans="1:7" ht="30" customHeight="1">
      <c r="A1560" s="3" t="s">
        <v>10882</v>
      </c>
      <c r="B1560" s="3" t="s">
        <v>3</v>
      </c>
      <c r="C1560" s="3" t="s">
        <v>12474</v>
      </c>
      <c r="D1560" s="3" t="s">
        <v>12474</v>
      </c>
      <c r="E1560" s="12" t="s">
        <v>20026</v>
      </c>
      <c r="F1560" s="6" t="str">
        <f t="shared" si="65"/>
        <v>module=gempl</v>
      </c>
      <c r="G1560" s="3" t="s">
        <v>114</v>
      </c>
    </row>
    <row r="1561" spans="1:7" ht="30" customHeight="1">
      <c r="A1561" s="3" t="s">
        <v>10882</v>
      </c>
      <c r="B1561" s="3" t="s">
        <v>3</v>
      </c>
      <c r="C1561" s="3" t="s">
        <v>12475</v>
      </c>
      <c r="D1561" s="3" t="s">
        <v>12475</v>
      </c>
      <c r="E1561" s="12" t="s">
        <v>20027</v>
      </c>
      <c r="F1561" s="6" t="str">
        <f t="shared" si="65"/>
        <v>module=gempl</v>
      </c>
      <c r="G1561" s="3" t="s">
        <v>114</v>
      </c>
    </row>
    <row r="1562" spans="1:7" ht="30" customHeight="1">
      <c r="A1562" s="3" t="s">
        <v>10882</v>
      </c>
      <c r="B1562" s="3" t="s">
        <v>3</v>
      </c>
      <c r="C1562" s="3" t="s">
        <v>12476</v>
      </c>
      <c r="D1562" s="3" t="s">
        <v>12476</v>
      </c>
      <c r="E1562" s="12" t="s">
        <v>20028</v>
      </c>
      <c r="F1562" s="6" t="str">
        <f t="shared" si="65"/>
        <v>module=gempl</v>
      </c>
      <c r="G1562" s="3" t="s">
        <v>114</v>
      </c>
    </row>
    <row r="1563" spans="1:7" ht="30" customHeight="1">
      <c r="A1563" s="3" t="s">
        <v>10882</v>
      </c>
      <c r="B1563" s="3" t="s">
        <v>4</v>
      </c>
      <c r="C1563" s="3" t="s">
        <v>12477</v>
      </c>
      <c r="D1563" s="3" t="s">
        <v>12477</v>
      </c>
      <c r="E1563" s="12" t="s">
        <v>20029</v>
      </c>
      <c r="F1563" s="3" t="s">
        <v>114</v>
      </c>
      <c r="G1563" s="6" t="str">
        <f t="shared" ref="G1563:G1595" si="66">HYPERLINK("http://www.ssc.wisc.edu/wlsresearch/documentation/waves/?wave=sib2k&amp;module=sempl","module=sempl")</f>
        <v>module=sempl</v>
      </c>
    </row>
    <row r="1564" spans="1:7" ht="30" customHeight="1">
      <c r="A1564" s="3" t="s">
        <v>10882</v>
      </c>
      <c r="B1564" s="3" t="s">
        <v>4</v>
      </c>
      <c r="C1564" s="3" t="s">
        <v>12478</v>
      </c>
      <c r="D1564" s="3" t="s">
        <v>12478</v>
      </c>
      <c r="E1564" s="12" t="s">
        <v>20030</v>
      </c>
      <c r="F1564" s="3" t="s">
        <v>114</v>
      </c>
      <c r="G1564" s="6" t="str">
        <f t="shared" si="66"/>
        <v>module=sempl</v>
      </c>
    </row>
    <row r="1565" spans="1:7" ht="30" customHeight="1">
      <c r="A1565" s="3" t="s">
        <v>10882</v>
      </c>
      <c r="B1565" s="3" t="s">
        <v>4</v>
      </c>
      <c r="C1565" s="3" t="s">
        <v>12479</v>
      </c>
      <c r="D1565" s="3" t="s">
        <v>12479</v>
      </c>
      <c r="E1565" s="12" t="s">
        <v>20031</v>
      </c>
      <c r="F1565" s="3" t="s">
        <v>114</v>
      </c>
      <c r="G1565" s="6" t="str">
        <f t="shared" si="66"/>
        <v>module=sempl</v>
      </c>
    </row>
    <row r="1566" spans="1:7" ht="30" customHeight="1">
      <c r="A1566" s="3" t="s">
        <v>10882</v>
      </c>
      <c r="B1566" s="3" t="s">
        <v>4</v>
      </c>
      <c r="C1566" s="3" t="s">
        <v>12480</v>
      </c>
      <c r="D1566" s="3" t="s">
        <v>12480</v>
      </c>
      <c r="E1566" s="12" t="s">
        <v>20032</v>
      </c>
      <c r="F1566" s="3" t="s">
        <v>114</v>
      </c>
      <c r="G1566" s="6" t="str">
        <f t="shared" si="66"/>
        <v>module=sempl</v>
      </c>
    </row>
    <row r="1567" spans="1:7" ht="30" customHeight="1">
      <c r="A1567" s="3" t="s">
        <v>10882</v>
      </c>
      <c r="B1567" s="3" t="s">
        <v>4</v>
      </c>
      <c r="C1567" s="3" t="s">
        <v>12481</v>
      </c>
      <c r="D1567" s="3" t="s">
        <v>12481</v>
      </c>
      <c r="E1567" s="12" t="s">
        <v>20033</v>
      </c>
      <c r="F1567" s="3" t="s">
        <v>114</v>
      </c>
      <c r="G1567" s="6" t="str">
        <f t="shared" si="66"/>
        <v>module=sempl</v>
      </c>
    </row>
    <row r="1568" spans="1:7" ht="30" customHeight="1">
      <c r="A1568" s="3" t="s">
        <v>10882</v>
      </c>
      <c r="B1568" s="3" t="s">
        <v>4</v>
      </c>
      <c r="C1568" s="3" t="s">
        <v>12482</v>
      </c>
      <c r="D1568" s="3" t="s">
        <v>12482</v>
      </c>
      <c r="E1568" s="12" t="s">
        <v>20034</v>
      </c>
      <c r="F1568" s="3" t="s">
        <v>114</v>
      </c>
      <c r="G1568" s="6" t="str">
        <f t="shared" si="66"/>
        <v>module=sempl</v>
      </c>
    </row>
    <row r="1569" spans="1:7" ht="30" customHeight="1">
      <c r="A1569" s="3" t="s">
        <v>10882</v>
      </c>
      <c r="B1569" s="3" t="s">
        <v>4</v>
      </c>
      <c r="C1569" s="3" t="s">
        <v>12483</v>
      </c>
      <c r="D1569" s="3" t="s">
        <v>12483</v>
      </c>
      <c r="E1569" s="12" t="s">
        <v>20035</v>
      </c>
      <c r="F1569" s="3" t="s">
        <v>114</v>
      </c>
      <c r="G1569" s="6" t="str">
        <f t="shared" si="66"/>
        <v>module=sempl</v>
      </c>
    </row>
    <row r="1570" spans="1:7" ht="30" customHeight="1">
      <c r="A1570" s="3" t="s">
        <v>10882</v>
      </c>
      <c r="B1570" s="3" t="s">
        <v>4</v>
      </c>
      <c r="C1570" s="3" t="s">
        <v>12484</v>
      </c>
      <c r="D1570" s="3" t="s">
        <v>12484</v>
      </c>
      <c r="E1570" s="12" t="s">
        <v>20036</v>
      </c>
      <c r="F1570" s="3" t="s">
        <v>114</v>
      </c>
      <c r="G1570" s="6" t="str">
        <f t="shared" si="66"/>
        <v>module=sempl</v>
      </c>
    </row>
    <row r="1571" spans="1:7" ht="30" customHeight="1">
      <c r="A1571" s="3" t="s">
        <v>10882</v>
      </c>
      <c r="B1571" s="3" t="s">
        <v>4</v>
      </c>
      <c r="C1571" s="3" t="s">
        <v>12485</v>
      </c>
      <c r="D1571" s="3" t="s">
        <v>12485</v>
      </c>
      <c r="E1571" s="12" t="s">
        <v>20037</v>
      </c>
      <c r="F1571" s="3" t="s">
        <v>114</v>
      </c>
      <c r="G1571" s="6" t="str">
        <f t="shared" si="66"/>
        <v>module=sempl</v>
      </c>
    </row>
    <row r="1572" spans="1:7" ht="30" customHeight="1">
      <c r="A1572" s="3" t="s">
        <v>10882</v>
      </c>
      <c r="B1572" s="3" t="s">
        <v>4</v>
      </c>
      <c r="C1572" s="3" t="s">
        <v>12486</v>
      </c>
      <c r="D1572" s="3" t="s">
        <v>12486</v>
      </c>
      <c r="E1572" s="12" t="s">
        <v>20038</v>
      </c>
      <c r="F1572" s="3" t="s">
        <v>114</v>
      </c>
      <c r="G1572" s="6" t="str">
        <f t="shared" si="66"/>
        <v>module=sempl</v>
      </c>
    </row>
    <row r="1573" spans="1:7" ht="30" customHeight="1">
      <c r="A1573" s="3" t="s">
        <v>10882</v>
      </c>
      <c r="B1573" s="3" t="s">
        <v>4</v>
      </c>
      <c r="C1573" s="3" t="s">
        <v>12487</v>
      </c>
      <c r="D1573" s="3" t="s">
        <v>12487</v>
      </c>
      <c r="E1573" s="12" t="s">
        <v>20039</v>
      </c>
      <c r="F1573" s="3" t="s">
        <v>114</v>
      </c>
      <c r="G1573" s="6" t="str">
        <f t="shared" si="66"/>
        <v>module=sempl</v>
      </c>
    </row>
    <row r="1574" spans="1:7" ht="30" customHeight="1">
      <c r="A1574" s="3" t="s">
        <v>10882</v>
      </c>
      <c r="B1574" s="3" t="s">
        <v>4</v>
      </c>
      <c r="C1574" s="3" t="s">
        <v>12488</v>
      </c>
      <c r="D1574" s="3" t="s">
        <v>12488</v>
      </c>
      <c r="E1574" s="12" t="s">
        <v>20040</v>
      </c>
      <c r="F1574" s="3" t="s">
        <v>114</v>
      </c>
      <c r="G1574" s="6" t="str">
        <f t="shared" si="66"/>
        <v>module=sempl</v>
      </c>
    </row>
    <row r="1575" spans="1:7" ht="30" customHeight="1">
      <c r="A1575" s="3" t="s">
        <v>10882</v>
      </c>
      <c r="B1575" s="3" t="s">
        <v>4</v>
      </c>
      <c r="C1575" s="3" t="s">
        <v>12489</v>
      </c>
      <c r="D1575" s="3" t="s">
        <v>12489</v>
      </c>
      <c r="E1575" s="12" t="s">
        <v>20041</v>
      </c>
      <c r="F1575" s="3" t="s">
        <v>114</v>
      </c>
      <c r="G1575" s="6" t="str">
        <f t="shared" si="66"/>
        <v>module=sempl</v>
      </c>
    </row>
    <row r="1576" spans="1:7" ht="30" customHeight="1">
      <c r="A1576" s="3" t="s">
        <v>10882</v>
      </c>
      <c r="B1576" s="3" t="s">
        <v>4</v>
      </c>
      <c r="C1576" s="3" t="s">
        <v>12490</v>
      </c>
      <c r="D1576" s="3" t="s">
        <v>12490</v>
      </c>
      <c r="E1576" s="12" t="s">
        <v>20042</v>
      </c>
      <c r="F1576" s="3" t="s">
        <v>114</v>
      </c>
      <c r="G1576" s="6" t="str">
        <f t="shared" si="66"/>
        <v>module=sempl</v>
      </c>
    </row>
    <row r="1577" spans="1:7" ht="30" customHeight="1">
      <c r="A1577" s="3" t="s">
        <v>10882</v>
      </c>
      <c r="B1577" s="3" t="s">
        <v>4</v>
      </c>
      <c r="C1577" s="3" t="s">
        <v>12491</v>
      </c>
      <c r="D1577" s="3" t="s">
        <v>12491</v>
      </c>
      <c r="E1577" s="12" t="s">
        <v>20043</v>
      </c>
      <c r="F1577" s="3" t="s">
        <v>114</v>
      </c>
      <c r="G1577" s="6" t="str">
        <f t="shared" si="66"/>
        <v>module=sempl</v>
      </c>
    </row>
    <row r="1578" spans="1:7" ht="30" customHeight="1">
      <c r="A1578" s="3" t="s">
        <v>10882</v>
      </c>
      <c r="B1578" s="3" t="s">
        <v>4</v>
      </c>
      <c r="C1578" s="3" t="s">
        <v>12492</v>
      </c>
      <c r="D1578" s="3" t="s">
        <v>12492</v>
      </c>
      <c r="E1578" s="12" t="s">
        <v>20044</v>
      </c>
      <c r="F1578" s="3" t="s">
        <v>114</v>
      </c>
      <c r="G1578" s="6" t="str">
        <f t="shared" si="66"/>
        <v>module=sempl</v>
      </c>
    </row>
    <row r="1579" spans="1:7" ht="30" customHeight="1">
      <c r="A1579" s="3" t="s">
        <v>10882</v>
      </c>
      <c r="B1579" s="3" t="s">
        <v>4</v>
      </c>
      <c r="C1579" s="3" t="s">
        <v>12493</v>
      </c>
      <c r="D1579" s="3" t="s">
        <v>12493</v>
      </c>
      <c r="E1579" s="12" t="s">
        <v>20045</v>
      </c>
      <c r="F1579" s="3" t="s">
        <v>114</v>
      </c>
      <c r="G1579" s="6" t="str">
        <f t="shared" si="66"/>
        <v>module=sempl</v>
      </c>
    </row>
    <row r="1580" spans="1:7" ht="30" customHeight="1">
      <c r="A1580" s="3" t="s">
        <v>10882</v>
      </c>
      <c r="B1580" s="3" t="s">
        <v>4</v>
      </c>
      <c r="C1580" s="3" t="s">
        <v>12494</v>
      </c>
      <c r="D1580" s="3" t="s">
        <v>12494</v>
      </c>
      <c r="E1580" s="12" t="s">
        <v>20046</v>
      </c>
      <c r="F1580" s="3" t="s">
        <v>114</v>
      </c>
      <c r="G1580" s="6" t="str">
        <f t="shared" si="66"/>
        <v>module=sempl</v>
      </c>
    </row>
    <row r="1581" spans="1:7" ht="30" customHeight="1">
      <c r="A1581" s="3" t="s">
        <v>10882</v>
      </c>
      <c r="B1581" s="3" t="s">
        <v>4</v>
      </c>
      <c r="C1581" s="3" t="s">
        <v>12495</v>
      </c>
      <c r="D1581" s="3" t="s">
        <v>12495</v>
      </c>
      <c r="E1581" s="12" t="s">
        <v>20047</v>
      </c>
      <c r="F1581" s="3" t="s">
        <v>114</v>
      </c>
      <c r="G1581" s="6" t="str">
        <f t="shared" si="66"/>
        <v>module=sempl</v>
      </c>
    </row>
    <row r="1582" spans="1:7" ht="30" customHeight="1">
      <c r="A1582" s="3" t="s">
        <v>10882</v>
      </c>
      <c r="B1582" s="3" t="s">
        <v>4</v>
      </c>
      <c r="C1582" s="3" t="s">
        <v>12496</v>
      </c>
      <c r="D1582" s="3" t="s">
        <v>12496</v>
      </c>
      <c r="E1582" s="12" t="s">
        <v>20048</v>
      </c>
      <c r="F1582" s="3" t="s">
        <v>114</v>
      </c>
      <c r="G1582" s="6" t="str">
        <f t="shared" si="66"/>
        <v>module=sempl</v>
      </c>
    </row>
    <row r="1583" spans="1:7" ht="30" customHeight="1">
      <c r="A1583" s="3" t="s">
        <v>10882</v>
      </c>
      <c r="B1583" s="3" t="s">
        <v>4</v>
      </c>
      <c r="C1583" s="3" t="s">
        <v>12497</v>
      </c>
      <c r="D1583" s="3" t="s">
        <v>12497</v>
      </c>
      <c r="E1583" s="12" t="s">
        <v>20049</v>
      </c>
      <c r="F1583" s="3" t="s">
        <v>114</v>
      </c>
      <c r="G1583" s="6" t="str">
        <f t="shared" si="66"/>
        <v>module=sempl</v>
      </c>
    </row>
    <row r="1584" spans="1:7" ht="30" customHeight="1">
      <c r="A1584" s="3" t="s">
        <v>10882</v>
      </c>
      <c r="B1584" s="3" t="s">
        <v>4</v>
      </c>
      <c r="C1584" s="3" t="s">
        <v>12498</v>
      </c>
      <c r="D1584" s="3" t="s">
        <v>12498</v>
      </c>
      <c r="E1584" s="12" t="s">
        <v>20050</v>
      </c>
      <c r="F1584" s="3" t="s">
        <v>114</v>
      </c>
      <c r="G1584" s="6" t="str">
        <f t="shared" si="66"/>
        <v>module=sempl</v>
      </c>
    </row>
    <row r="1585" spans="1:7" ht="30" customHeight="1">
      <c r="A1585" s="3" t="s">
        <v>10882</v>
      </c>
      <c r="B1585" s="3" t="s">
        <v>4</v>
      </c>
      <c r="C1585" s="3" t="s">
        <v>12499</v>
      </c>
      <c r="D1585" s="3" t="s">
        <v>12499</v>
      </c>
      <c r="E1585" s="12" t="s">
        <v>20051</v>
      </c>
      <c r="F1585" s="3" t="s">
        <v>114</v>
      </c>
      <c r="G1585" s="6" t="str">
        <f t="shared" si="66"/>
        <v>module=sempl</v>
      </c>
    </row>
    <row r="1586" spans="1:7" ht="30" customHeight="1">
      <c r="A1586" s="3" t="s">
        <v>10882</v>
      </c>
      <c r="B1586" s="3" t="s">
        <v>4</v>
      </c>
      <c r="C1586" s="3" t="s">
        <v>12500</v>
      </c>
      <c r="D1586" s="3" t="s">
        <v>12500</v>
      </c>
      <c r="E1586" s="12" t="s">
        <v>20052</v>
      </c>
      <c r="F1586" s="3" t="s">
        <v>114</v>
      </c>
      <c r="G1586" s="6" t="str">
        <f t="shared" si="66"/>
        <v>module=sempl</v>
      </c>
    </row>
    <row r="1587" spans="1:7" ht="30" customHeight="1">
      <c r="A1587" s="3" t="s">
        <v>10882</v>
      </c>
      <c r="B1587" s="3" t="s">
        <v>4</v>
      </c>
      <c r="C1587" s="3" t="s">
        <v>12501</v>
      </c>
      <c r="D1587" s="3" t="s">
        <v>12501</v>
      </c>
      <c r="E1587" s="12" t="s">
        <v>20053</v>
      </c>
      <c r="F1587" s="3" t="s">
        <v>114</v>
      </c>
      <c r="G1587" s="6" t="str">
        <f t="shared" si="66"/>
        <v>module=sempl</v>
      </c>
    </row>
    <row r="1588" spans="1:7" ht="30" customHeight="1">
      <c r="A1588" s="3" t="s">
        <v>10882</v>
      </c>
      <c r="B1588" s="3" t="s">
        <v>4</v>
      </c>
      <c r="C1588" s="3" t="s">
        <v>12502</v>
      </c>
      <c r="D1588" s="3" t="s">
        <v>12502</v>
      </c>
      <c r="E1588" s="12" t="s">
        <v>20054</v>
      </c>
      <c r="F1588" s="3" t="s">
        <v>114</v>
      </c>
      <c r="G1588" s="6" t="str">
        <f t="shared" si="66"/>
        <v>module=sempl</v>
      </c>
    </row>
    <row r="1589" spans="1:7" ht="30" customHeight="1">
      <c r="A1589" s="3" t="s">
        <v>10882</v>
      </c>
      <c r="B1589" s="3" t="s">
        <v>4</v>
      </c>
      <c r="C1589" s="3" t="s">
        <v>12503</v>
      </c>
      <c r="D1589" s="3" t="s">
        <v>12503</v>
      </c>
      <c r="E1589" s="12" t="s">
        <v>20055</v>
      </c>
      <c r="F1589" s="3" t="s">
        <v>114</v>
      </c>
      <c r="G1589" s="6" t="str">
        <f t="shared" si="66"/>
        <v>module=sempl</v>
      </c>
    </row>
    <row r="1590" spans="1:7" ht="30" customHeight="1">
      <c r="A1590" s="3" t="s">
        <v>10882</v>
      </c>
      <c r="B1590" s="3" t="s">
        <v>4</v>
      </c>
      <c r="C1590" s="3" t="s">
        <v>12504</v>
      </c>
      <c r="D1590" s="3" t="s">
        <v>12504</v>
      </c>
      <c r="E1590" s="12" t="s">
        <v>20056</v>
      </c>
      <c r="F1590" s="3" t="s">
        <v>114</v>
      </c>
      <c r="G1590" s="6" t="str">
        <f t="shared" si="66"/>
        <v>module=sempl</v>
      </c>
    </row>
    <row r="1591" spans="1:7" ht="30" customHeight="1">
      <c r="A1591" s="3" t="s">
        <v>10882</v>
      </c>
      <c r="B1591" s="3" t="s">
        <v>4</v>
      </c>
      <c r="C1591" s="3" t="s">
        <v>12505</v>
      </c>
      <c r="D1591" s="3" t="s">
        <v>12505</v>
      </c>
      <c r="E1591" s="12" t="s">
        <v>20057</v>
      </c>
      <c r="F1591" s="3" t="s">
        <v>114</v>
      </c>
      <c r="G1591" s="6" t="str">
        <f t="shared" si="66"/>
        <v>module=sempl</v>
      </c>
    </row>
    <row r="1592" spans="1:7" ht="30" customHeight="1">
      <c r="A1592" s="3" t="s">
        <v>10882</v>
      </c>
      <c r="B1592" s="3" t="s">
        <v>4</v>
      </c>
      <c r="C1592" s="3" t="s">
        <v>12506</v>
      </c>
      <c r="D1592" s="3" t="s">
        <v>12506</v>
      </c>
      <c r="E1592" s="12" t="s">
        <v>20058</v>
      </c>
      <c r="F1592" s="3" t="s">
        <v>114</v>
      </c>
      <c r="G1592" s="6" t="str">
        <f t="shared" si="66"/>
        <v>module=sempl</v>
      </c>
    </row>
    <row r="1593" spans="1:7" ht="30" customHeight="1">
      <c r="A1593" s="3" t="s">
        <v>10882</v>
      </c>
      <c r="B1593" s="3" t="s">
        <v>4</v>
      </c>
      <c r="C1593" s="3" t="s">
        <v>12507</v>
      </c>
      <c r="D1593" s="3" t="s">
        <v>12507</v>
      </c>
      <c r="E1593" s="12" t="s">
        <v>20059</v>
      </c>
      <c r="F1593" s="3" t="s">
        <v>114</v>
      </c>
      <c r="G1593" s="6" t="str">
        <f t="shared" si="66"/>
        <v>module=sempl</v>
      </c>
    </row>
    <row r="1594" spans="1:7" ht="30" customHeight="1">
      <c r="A1594" s="3" t="s">
        <v>10882</v>
      </c>
      <c r="B1594" s="3" t="s">
        <v>4</v>
      </c>
      <c r="C1594" s="3" t="s">
        <v>12508</v>
      </c>
      <c r="D1594" s="3" t="s">
        <v>12508</v>
      </c>
      <c r="E1594" s="12" t="s">
        <v>20060</v>
      </c>
      <c r="F1594" s="3" t="s">
        <v>114</v>
      </c>
      <c r="G1594" s="6" t="str">
        <f t="shared" si="66"/>
        <v>module=sempl</v>
      </c>
    </row>
    <row r="1595" spans="1:7" ht="30" customHeight="1">
      <c r="A1595" s="3" t="s">
        <v>10882</v>
      </c>
      <c r="B1595" s="3" t="s">
        <v>4</v>
      </c>
      <c r="C1595" s="3" t="s">
        <v>12509</v>
      </c>
      <c r="D1595" s="3" t="s">
        <v>12509</v>
      </c>
      <c r="E1595" s="12" t="s">
        <v>20061</v>
      </c>
      <c r="F1595" s="3" t="s">
        <v>114</v>
      </c>
      <c r="G1595" s="6" t="str">
        <f t="shared" si="66"/>
        <v>module=sempl</v>
      </c>
    </row>
    <row r="1596" spans="1:7" ht="30" customHeight="1">
      <c r="A1596" s="3" t="s">
        <v>10883</v>
      </c>
      <c r="B1596" s="3" t="s">
        <v>2</v>
      </c>
      <c r="C1596" s="3" t="s">
        <v>12510</v>
      </c>
      <c r="D1596" s="3" t="s">
        <v>16091</v>
      </c>
      <c r="E1596" s="12" t="s">
        <v>20062</v>
      </c>
      <c r="F1596" s="6" t="str">
        <f t="shared" ref="F1596:F1641" si="67">HYPERLINK("http://www.ssc.wisc.edu/wlsresearch/documentation/waves/?wave=grad2k&amp;module=gpens","module=gpens")</f>
        <v>module=gpens</v>
      </c>
      <c r="G1596" s="6" t="str">
        <f t="shared" ref="G1596:G1641" si="68">HYPERLINK("http://www.ssc.wisc.edu/wlsresearch/documentation/waves/?wave=sib2k&amp;module=spens","module=spens")</f>
        <v>module=spens</v>
      </c>
    </row>
    <row r="1597" spans="1:7" ht="30" customHeight="1">
      <c r="A1597" s="3" t="s">
        <v>10883</v>
      </c>
      <c r="B1597" s="3" t="s">
        <v>2</v>
      </c>
      <c r="C1597" s="3" t="s">
        <v>12511</v>
      </c>
      <c r="D1597" s="3" t="s">
        <v>16092</v>
      </c>
      <c r="E1597" s="12" t="s">
        <v>20063</v>
      </c>
      <c r="F1597" s="6" t="str">
        <f t="shared" si="67"/>
        <v>module=gpens</v>
      </c>
      <c r="G1597" s="6" t="str">
        <f t="shared" si="68"/>
        <v>module=spens</v>
      </c>
    </row>
    <row r="1598" spans="1:7" ht="30" customHeight="1">
      <c r="A1598" s="3" t="s">
        <v>10883</v>
      </c>
      <c r="B1598" s="3" t="s">
        <v>2</v>
      </c>
      <c r="C1598" s="3" t="s">
        <v>12512</v>
      </c>
      <c r="D1598" s="3" t="s">
        <v>16093</v>
      </c>
      <c r="E1598" s="12" t="s">
        <v>20064</v>
      </c>
      <c r="F1598" s="6" t="str">
        <f t="shared" si="67"/>
        <v>module=gpens</v>
      </c>
      <c r="G1598" s="6" t="str">
        <f t="shared" si="68"/>
        <v>module=spens</v>
      </c>
    </row>
    <row r="1599" spans="1:7" ht="30" customHeight="1">
      <c r="A1599" s="3" t="s">
        <v>10883</v>
      </c>
      <c r="B1599" s="3" t="s">
        <v>2</v>
      </c>
      <c r="C1599" s="3" t="s">
        <v>12513</v>
      </c>
      <c r="D1599" s="3" t="s">
        <v>16094</v>
      </c>
      <c r="E1599" s="12" t="s">
        <v>20065</v>
      </c>
      <c r="F1599" s="6" t="str">
        <f t="shared" si="67"/>
        <v>module=gpens</v>
      </c>
      <c r="G1599" s="6" t="str">
        <f t="shared" si="68"/>
        <v>module=spens</v>
      </c>
    </row>
    <row r="1600" spans="1:7" ht="30" customHeight="1">
      <c r="A1600" s="3" t="s">
        <v>10883</v>
      </c>
      <c r="B1600" s="3" t="s">
        <v>2</v>
      </c>
      <c r="C1600" s="3" t="s">
        <v>12514</v>
      </c>
      <c r="D1600" s="3" t="s">
        <v>16095</v>
      </c>
      <c r="E1600" s="12" t="s">
        <v>20066</v>
      </c>
      <c r="F1600" s="6" t="str">
        <f t="shared" si="67"/>
        <v>module=gpens</v>
      </c>
      <c r="G1600" s="6" t="str">
        <f t="shared" si="68"/>
        <v>module=spens</v>
      </c>
    </row>
    <row r="1601" spans="1:7" ht="30" customHeight="1">
      <c r="A1601" s="3" t="s">
        <v>10883</v>
      </c>
      <c r="B1601" s="3" t="s">
        <v>2</v>
      </c>
      <c r="C1601" s="3" t="s">
        <v>12515</v>
      </c>
      <c r="D1601" s="3" t="s">
        <v>16096</v>
      </c>
      <c r="E1601" s="12" t="s">
        <v>20067</v>
      </c>
      <c r="F1601" s="6" t="str">
        <f t="shared" si="67"/>
        <v>module=gpens</v>
      </c>
      <c r="G1601" s="6" t="str">
        <f t="shared" si="68"/>
        <v>module=spens</v>
      </c>
    </row>
    <row r="1602" spans="1:7" ht="30" customHeight="1">
      <c r="A1602" s="3" t="s">
        <v>10883</v>
      </c>
      <c r="B1602" s="3" t="s">
        <v>2</v>
      </c>
      <c r="C1602" s="3" t="s">
        <v>12516</v>
      </c>
      <c r="D1602" s="3" t="s">
        <v>16097</v>
      </c>
      <c r="E1602" s="12" t="s">
        <v>20068</v>
      </c>
      <c r="F1602" s="6" t="str">
        <f t="shared" si="67"/>
        <v>module=gpens</v>
      </c>
      <c r="G1602" s="6" t="str">
        <f t="shared" si="68"/>
        <v>module=spens</v>
      </c>
    </row>
    <row r="1603" spans="1:7" ht="30" customHeight="1">
      <c r="A1603" s="3" t="s">
        <v>10883</v>
      </c>
      <c r="B1603" s="3" t="s">
        <v>2</v>
      </c>
      <c r="C1603" s="3" t="s">
        <v>12517</v>
      </c>
      <c r="D1603" s="3" t="s">
        <v>16098</v>
      </c>
      <c r="E1603" s="12" t="s">
        <v>20069</v>
      </c>
      <c r="F1603" s="6" t="str">
        <f t="shared" si="67"/>
        <v>module=gpens</v>
      </c>
      <c r="G1603" s="6" t="str">
        <f t="shared" si="68"/>
        <v>module=spens</v>
      </c>
    </row>
    <row r="1604" spans="1:7" ht="30" customHeight="1">
      <c r="A1604" s="3" t="s">
        <v>10883</v>
      </c>
      <c r="B1604" s="3" t="s">
        <v>2</v>
      </c>
      <c r="C1604" s="3" t="s">
        <v>12518</v>
      </c>
      <c r="D1604" s="3" t="s">
        <v>16099</v>
      </c>
      <c r="E1604" s="12" t="s">
        <v>20070</v>
      </c>
      <c r="F1604" s="6" t="str">
        <f t="shared" si="67"/>
        <v>module=gpens</v>
      </c>
      <c r="G1604" s="6" t="str">
        <f t="shared" si="68"/>
        <v>module=spens</v>
      </c>
    </row>
    <row r="1605" spans="1:7" ht="30" customHeight="1">
      <c r="A1605" s="3" t="s">
        <v>10883</v>
      </c>
      <c r="B1605" s="3" t="s">
        <v>2</v>
      </c>
      <c r="C1605" s="3" t="s">
        <v>12519</v>
      </c>
      <c r="D1605" s="3" t="s">
        <v>16100</v>
      </c>
      <c r="E1605" s="12" t="s">
        <v>20071</v>
      </c>
      <c r="F1605" s="6" t="str">
        <f t="shared" si="67"/>
        <v>module=gpens</v>
      </c>
      <c r="G1605" s="6" t="str">
        <f t="shared" si="68"/>
        <v>module=spens</v>
      </c>
    </row>
    <row r="1606" spans="1:7" ht="30" customHeight="1">
      <c r="A1606" s="3" t="s">
        <v>10883</v>
      </c>
      <c r="B1606" s="3" t="s">
        <v>2</v>
      </c>
      <c r="C1606" s="3" t="s">
        <v>12520</v>
      </c>
      <c r="D1606" s="3" t="s">
        <v>16101</v>
      </c>
      <c r="E1606" s="12" t="s">
        <v>20072</v>
      </c>
      <c r="F1606" s="6" t="str">
        <f t="shared" si="67"/>
        <v>module=gpens</v>
      </c>
      <c r="G1606" s="6" t="str">
        <f t="shared" si="68"/>
        <v>module=spens</v>
      </c>
    </row>
    <row r="1607" spans="1:7" ht="30" customHeight="1">
      <c r="A1607" s="3" t="s">
        <v>10883</v>
      </c>
      <c r="B1607" s="3" t="s">
        <v>2</v>
      </c>
      <c r="C1607" s="3" t="s">
        <v>12521</v>
      </c>
      <c r="D1607" s="3" t="s">
        <v>16102</v>
      </c>
      <c r="E1607" s="12" t="s">
        <v>20073</v>
      </c>
      <c r="F1607" s="6" t="str">
        <f t="shared" si="67"/>
        <v>module=gpens</v>
      </c>
      <c r="G1607" s="6" t="str">
        <f t="shared" si="68"/>
        <v>module=spens</v>
      </c>
    </row>
    <row r="1608" spans="1:7" ht="30" customHeight="1">
      <c r="A1608" s="3" t="s">
        <v>10883</v>
      </c>
      <c r="B1608" s="3" t="s">
        <v>2</v>
      </c>
      <c r="C1608" s="3" t="s">
        <v>12522</v>
      </c>
      <c r="D1608" s="3" t="s">
        <v>16103</v>
      </c>
      <c r="E1608" s="12" t="s">
        <v>20074</v>
      </c>
      <c r="F1608" s="6" t="str">
        <f t="shared" si="67"/>
        <v>module=gpens</v>
      </c>
      <c r="G1608" s="6" t="str">
        <f t="shared" si="68"/>
        <v>module=spens</v>
      </c>
    </row>
    <row r="1609" spans="1:7" ht="30" customHeight="1">
      <c r="A1609" s="3" t="s">
        <v>10883</v>
      </c>
      <c r="B1609" s="3" t="s">
        <v>2</v>
      </c>
      <c r="C1609" s="3" t="s">
        <v>12523</v>
      </c>
      <c r="D1609" s="3" t="s">
        <v>16104</v>
      </c>
      <c r="E1609" s="12" t="s">
        <v>20075</v>
      </c>
      <c r="F1609" s="6" t="str">
        <f t="shared" si="67"/>
        <v>module=gpens</v>
      </c>
      <c r="G1609" s="6" t="str">
        <f t="shared" si="68"/>
        <v>module=spens</v>
      </c>
    </row>
    <row r="1610" spans="1:7" ht="30" customHeight="1">
      <c r="A1610" s="3" t="s">
        <v>10883</v>
      </c>
      <c r="B1610" s="3" t="s">
        <v>2</v>
      </c>
      <c r="C1610" s="3" t="s">
        <v>12524</v>
      </c>
      <c r="D1610" s="3" t="s">
        <v>16105</v>
      </c>
      <c r="E1610" s="12" t="s">
        <v>20076</v>
      </c>
      <c r="F1610" s="6" t="str">
        <f t="shared" si="67"/>
        <v>module=gpens</v>
      </c>
      <c r="G1610" s="6" t="str">
        <f t="shared" si="68"/>
        <v>module=spens</v>
      </c>
    </row>
    <row r="1611" spans="1:7" ht="30" customHeight="1">
      <c r="A1611" s="3" t="s">
        <v>10883</v>
      </c>
      <c r="B1611" s="3" t="s">
        <v>2</v>
      </c>
      <c r="C1611" s="3" t="s">
        <v>12525</v>
      </c>
      <c r="D1611" s="3" t="s">
        <v>16106</v>
      </c>
      <c r="E1611" s="12" t="s">
        <v>20077</v>
      </c>
      <c r="F1611" s="6" t="str">
        <f t="shared" si="67"/>
        <v>module=gpens</v>
      </c>
      <c r="G1611" s="6" t="str">
        <f t="shared" si="68"/>
        <v>module=spens</v>
      </c>
    </row>
    <row r="1612" spans="1:7" ht="30" customHeight="1">
      <c r="A1612" s="3" t="s">
        <v>10883</v>
      </c>
      <c r="B1612" s="3" t="s">
        <v>2</v>
      </c>
      <c r="C1612" s="3" t="s">
        <v>12526</v>
      </c>
      <c r="D1612" s="3" t="s">
        <v>16107</v>
      </c>
      <c r="E1612" s="12" t="s">
        <v>20078</v>
      </c>
      <c r="F1612" s="6" t="str">
        <f t="shared" si="67"/>
        <v>module=gpens</v>
      </c>
      <c r="G1612" s="6" t="str">
        <f t="shared" si="68"/>
        <v>module=spens</v>
      </c>
    </row>
    <row r="1613" spans="1:7" ht="30" customHeight="1">
      <c r="A1613" s="3" t="s">
        <v>10883</v>
      </c>
      <c r="B1613" s="3" t="s">
        <v>2</v>
      </c>
      <c r="C1613" s="3" t="s">
        <v>12527</v>
      </c>
      <c r="D1613" s="3" t="s">
        <v>16108</v>
      </c>
      <c r="E1613" s="12" t="s">
        <v>20079</v>
      </c>
      <c r="F1613" s="6" t="str">
        <f t="shared" si="67"/>
        <v>module=gpens</v>
      </c>
      <c r="G1613" s="6" t="str">
        <f t="shared" si="68"/>
        <v>module=spens</v>
      </c>
    </row>
    <row r="1614" spans="1:7" ht="30" customHeight="1">
      <c r="A1614" s="3" t="s">
        <v>10883</v>
      </c>
      <c r="B1614" s="3" t="s">
        <v>2</v>
      </c>
      <c r="C1614" s="3" t="s">
        <v>12528</v>
      </c>
      <c r="D1614" s="3" t="s">
        <v>16109</v>
      </c>
      <c r="E1614" s="12" t="s">
        <v>20080</v>
      </c>
      <c r="F1614" s="6" t="str">
        <f t="shared" si="67"/>
        <v>module=gpens</v>
      </c>
      <c r="G1614" s="6" t="str">
        <f t="shared" si="68"/>
        <v>module=spens</v>
      </c>
    </row>
    <row r="1615" spans="1:7" ht="30" customHeight="1">
      <c r="A1615" s="3" t="s">
        <v>10883</v>
      </c>
      <c r="B1615" s="3" t="s">
        <v>2</v>
      </c>
      <c r="C1615" s="3" t="s">
        <v>12529</v>
      </c>
      <c r="D1615" s="3" t="s">
        <v>16110</v>
      </c>
      <c r="E1615" s="12" t="s">
        <v>20081</v>
      </c>
      <c r="F1615" s="6" t="str">
        <f t="shared" si="67"/>
        <v>module=gpens</v>
      </c>
      <c r="G1615" s="6" t="str">
        <f t="shared" si="68"/>
        <v>module=spens</v>
      </c>
    </row>
    <row r="1616" spans="1:7" ht="30" customHeight="1">
      <c r="A1616" s="3" t="s">
        <v>10883</v>
      </c>
      <c r="B1616" s="3" t="s">
        <v>2</v>
      </c>
      <c r="C1616" s="3" t="s">
        <v>12530</v>
      </c>
      <c r="D1616" s="3" t="s">
        <v>16111</v>
      </c>
      <c r="E1616" s="12" t="s">
        <v>20082</v>
      </c>
      <c r="F1616" s="6" t="str">
        <f t="shared" si="67"/>
        <v>module=gpens</v>
      </c>
      <c r="G1616" s="6" t="str">
        <f t="shared" si="68"/>
        <v>module=spens</v>
      </c>
    </row>
    <row r="1617" spans="1:7" ht="30" customHeight="1">
      <c r="A1617" s="3" t="s">
        <v>10883</v>
      </c>
      <c r="B1617" s="3" t="s">
        <v>2</v>
      </c>
      <c r="C1617" s="3" t="s">
        <v>12531</v>
      </c>
      <c r="D1617" s="3" t="s">
        <v>16112</v>
      </c>
      <c r="E1617" s="12" t="s">
        <v>20083</v>
      </c>
      <c r="F1617" s="6" t="str">
        <f t="shared" si="67"/>
        <v>module=gpens</v>
      </c>
      <c r="G1617" s="6" t="str">
        <f t="shared" si="68"/>
        <v>module=spens</v>
      </c>
    </row>
    <row r="1618" spans="1:7" ht="30" customHeight="1">
      <c r="A1618" s="3" t="s">
        <v>10883</v>
      </c>
      <c r="B1618" s="3" t="s">
        <v>2</v>
      </c>
      <c r="C1618" s="3" t="s">
        <v>12532</v>
      </c>
      <c r="D1618" s="3" t="s">
        <v>16113</v>
      </c>
      <c r="E1618" s="12" t="s">
        <v>20084</v>
      </c>
      <c r="F1618" s="6" t="str">
        <f t="shared" si="67"/>
        <v>module=gpens</v>
      </c>
      <c r="G1618" s="6" t="str">
        <f t="shared" si="68"/>
        <v>module=spens</v>
      </c>
    </row>
    <row r="1619" spans="1:7" ht="30" customHeight="1">
      <c r="A1619" s="3" t="s">
        <v>10883</v>
      </c>
      <c r="B1619" s="3" t="s">
        <v>2</v>
      </c>
      <c r="C1619" s="3" t="s">
        <v>12533</v>
      </c>
      <c r="D1619" s="3" t="s">
        <v>16114</v>
      </c>
      <c r="E1619" s="12" t="s">
        <v>20085</v>
      </c>
      <c r="F1619" s="6" t="str">
        <f t="shared" si="67"/>
        <v>module=gpens</v>
      </c>
      <c r="G1619" s="6" t="str">
        <f t="shared" si="68"/>
        <v>module=spens</v>
      </c>
    </row>
    <row r="1620" spans="1:7" ht="30" customHeight="1">
      <c r="A1620" s="3" t="s">
        <v>10883</v>
      </c>
      <c r="B1620" s="3" t="s">
        <v>2</v>
      </c>
      <c r="C1620" s="3" t="s">
        <v>12534</v>
      </c>
      <c r="D1620" s="3" t="s">
        <v>16115</v>
      </c>
      <c r="E1620" s="12" t="s">
        <v>20086</v>
      </c>
      <c r="F1620" s="6" t="str">
        <f t="shared" si="67"/>
        <v>module=gpens</v>
      </c>
      <c r="G1620" s="6" t="str">
        <f t="shared" si="68"/>
        <v>module=spens</v>
      </c>
    </row>
    <row r="1621" spans="1:7" ht="30" customHeight="1">
      <c r="A1621" s="3" t="s">
        <v>10883</v>
      </c>
      <c r="B1621" s="3" t="s">
        <v>2</v>
      </c>
      <c r="C1621" s="3" t="s">
        <v>12535</v>
      </c>
      <c r="D1621" s="3" t="s">
        <v>16116</v>
      </c>
      <c r="E1621" s="12" t="s">
        <v>20087</v>
      </c>
      <c r="F1621" s="6" t="str">
        <f t="shared" si="67"/>
        <v>module=gpens</v>
      </c>
      <c r="G1621" s="6" t="str">
        <f t="shared" si="68"/>
        <v>module=spens</v>
      </c>
    </row>
    <row r="1622" spans="1:7" ht="30" customHeight="1">
      <c r="A1622" s="3" t="s">
        <v>10883</v>
      </c>
      <c r="B1622" s="3" t="s">
        <v>2</v>
      </c>
      <c r="C1622" s="3" t="s">
        <v>12536</v>
      </c>
      <c r="D1622" s="3" t="s">
        <v>16117</v>
      </c>
      <c r="E1622" s="12" t="s">
        <v>20088</v>
      </c>
      <c r="F1622" s="6" t="str">
        <f t="shared" si="67"/>
        <v>module=gpens</v>
      </c>
      <c r="G1622" s="6" t="str">
        <f t="shared" si="68"/>
        <v>module=spens</v>
      </c>
    </row>
    <row r="1623" spans="1:7" ht="30" customHeight="1">
      <c r="A1623" s="3" t="s">
        <v>10883</v>
      </c>
      <c r="B1623" s="3" t="s">
        <v>2</v>
      </c>
      <c r="C1623" s="3" t="s">
        <v>12537</v>
      </c>
      <c r="D1623" s="3" t="s">
        <v>16118</v>
      </c>
      <c r="E1623" s="12" t="s">
        <v>20089</v>
      </c>
      <c r="F1623" s="6" t="str">
        <f t="shared" si="67"/>
        <v>module=gpens</v>
      </c>
      <c r="G1623" s="6" t="str">
        <f t="shared" si="68"/>
        <v>module=spens</v>
      </c>
    </row>
    <row r="1624" spans="1:7" ht="30" customHeight="1">
      <c r="A1624" s="3" t="s">
        <v>10883</v>
      </c>
      <c r="B1624" s="3" t="s">
        <v>2</v>
      </c>
      <c r="C1624" s="3" t="s">
        <v>12538</v>
      </c>
      <c r="D1624" s="3" t="s">
        <v>16119</v>
      </c>
      <c r="E1624" s="12" t="s">
        <v>20090</v>
      </c>
      <c r="F1624" s="6" t="str">
        <f t="shared" si="67"/>
        <v>module=gpens</v>
      </c>
      <c r="G1624" s="6" t="str">
        <f t="shared" si="68"/>
        <v>module=spens</v>
      </c>
    </row>
    <row r="1625" spans="1:7" ht="30" customHeight="1">
      <c r="A1625" s="3" t="s">
        <v>10883</v>
      </c>
      <c r="B1625" s="3" t="s">
        <v>2</v>
      </c>
      <c r="C1625" s="3" t="s">
        <v>12539</v>
      </c>
      <c r="D1625" s="3" t="s">
        <v>16120</v>
      </c>
      <c r="E1625" s="12" t="s">
        <v>20091</v>
      </c>
      <c r="F1625" s="6" t="str">
        <f t="shared" si="67"/>
        <v>module=gpens</v>
      </c>
      <c r="G1625" s="6" t="str">
        <f t="shared" si="68"/>
        <v>module=spens</v>
      </c>
    </row>
    <row r="1626" spans="1:7" ht="30" customHeight="1">
      <c r="A1626" s="3" t="s">
        <v>10883</v>
      </c>
      <c r="B1626" s="3" t="s">
        <v>2</v>
      </c>
      <c r="C1626" s="3" t="s">
        <v>12540</v>
      </c>
      <c r="D1626" s="3" t="s">
        <v>16121</v>
      </c>
      <c r="E1626" s="12" t="s">
        <v>20092</v>
      </c>
      <c r="F1626" s="6" t="str">
        <f t="shared" si="67"/>
        <v>module=gpens</v>
      </c>
      <c r="G1626" s="6" t="str">
        <f t="shared" si="68"/>
        <v>module=spens</v>
      </c>
    </row>
    <row r="1627" spans="1:7" ht="30" customHeight="1">
      <c r="A1627" s="3" t="s">
        <v>10883</v>
      </c>
      <c r="B1627" s="3" t="s">
        <v>2</v>
      </c>
      <c r="C1627" s="3" t="s">
        <v>12541</v>
      </c>
      <c r="D1627" s="3" t="s">
        <v>16122</v>
      </c>
      <c r="E1627" s="12" t="s">
        <v>20093</v>
      </c>
      <c r="F1627" s="6" t="str">
        <f t="shared" si="67"/>
        <v>module=gpens</v>
      </c>
      <c r="G1627" s="6" t="str">
        <f t="shared" si="68"/>
        <v>module=spens</v>
      </c>
    </row>
    <row r="1628" spans="1:7" ht="30" customHeight="1">
      <c r="A1628" s="3" t="s">
        <v>10883</v>
      </c>
      <c r="B1628" s="3" t="s">
        <v>2</v>
      </c>
      <c r="C1628" s="3" t="s">
        <v>12542</v>
      </c>
      <c r="D1628" s="3" t="s">
        <v>16123</v>
      </c>
      <c r="E1628" s="12" t="s">
        <v>20094</v>
      </c>
      <c r="F1628" s="6" t="str">
        <f t="shared" si="67"/>
        <v>module=gpens</v>
      </c>
      <c r="G1628" s="6" t="str">
        <f t="shared" si="68"/>
        <v>module=spens</v>
      </c>
    </row>
    <row r="1629" spans="1:7" ht="30" customHeight="1">
      <c r="A1629" s="3" t="s">
        <v>10883</v>
      </c>
      <c r="B1629" s="3" t="s">
        <v>2</v>
      </c>
      <c r="C1629" s="3" t="s">
        <v>12543</v>
      </c>
      <c r="D1629" s="3" t="s">
        <v>16124</v>
      </c>
      <c r="E1629" s="12" t="s">
        <v>20095</v>
      </c>
      <c r="F1629" s="6" t="str">
        <f t="shared" si="67"/>
        <v>module=gpens</v>
      </c>
      <c r="G1629" s="6" t="str">
        <f t="shared" si="68"/>
        <v>module=spens</v>
      </c>
    </row>
    <row r="1630" spans="1:7" ht="30" customHeight="1">
      <c r="A1630" s="3" t="s">
        <v>10883</v>
      </c>
      <c r="B1630" s="3" t="s">
        <v>2</v>
      </c>
      <c r="C1630" s="3" t="s">
        <v>12544</v>
      </c>
      <c r="D1630" s="3" t="s">
        <v>16125</v>
      </c>
      <c r="E1630" s="12" t="s">
        <v>20096</v>
      </c>
      <c r="F1630" s="6" t="str">
        <f t="shared" si="67"/>
        <v>module=gpens</v>
      </c>
      <c r="G1630" s="6" t="str">
        <f t="shared" si="68"/>
        <v>module=spens</v>
      </c>
    </row>
    <row r="1631" spans="1:7" ht="30" customHeight="1">
      <c r="A1631" s="3" t="s">
        <v>10883</v>
      </c>
      <c r="B1631" s="3" t="s">
        <v>2</v>
      </c>
      <c r="C1631" s="3" t="s">
        <v>12545</v>
      </c>
      <c r="D1631" s="3" t="s">
        <v>16126</v>
      </c>
      <c r="E1631" s="12" t="s">
        <v>20097</v>
      </c>
      <c r="F1631" s="6" t="str">
        <f t="shared" si="67"/>
        <v>module=gpens</v>
      </c>
      <c r="G1631" s="6" t="str">
        <f t="shared" si="68"/>
        <v>module=spens</v>
      </c>
    </row>
    <row r="1632" spans="1:7" ht="30" customHeight="1">
      <c r="A1632" s="3" t="s">
        <v>10883</v>
      </c>
      <c r="B1632" s="3" t="s">
        <v>2</v>
      </c>
      <c r="C1632" s="3" t="s">
        <v>12546</v>
      </c>
      <c r="D1632" s="3" t="s">
        <v>16127</v>
      </c>
      <c r="E1632" s="12" t="s">
        <v>20098</v>
      </c>
      <c r="F1632" s="6" t="str">
        <f t="shared" si="67"/>
        <v>module=gpens</v>
      </c>
      <c r="G1632" s="6" t="str">
        <f t="shared" si="68"/>
        <v>module=spens</v>
      </c>
    </row>
    <row r="1633" spans="1:7" ht="30" customHeight="1">
      <c r="A1633" s="3" t="s">
        <v>10883</v>
      </c>
      <c r="B1633" s="3" t="s">
        <v>2</v>
      </c>
      <c r="C1633" s="3" t="s">
        <v>12547</v>
      </c>
      <c r="D1633" s="3" t="s">
        <v>16128</v>
      </c>
      <c r="E1633" s="12" t="s">
        <v>20099</v>
      </c>
      <c r="F1633" s="6" t="str">
        <f t="shared" si="67"/>
        <v>module=gpens</v>
      </c>
      <c r="G1633" s="6" t="str">
        <f t="shared" si="68"/>
        <v>module=spens</v>
      </c>
    </row>
    <row r="1634" spans="1:7" ht="30" customHeight="1">
      <c r="A1634" s="3" t="s">
        <v>10883</v>
      </c>
      <c r="B1634" s="3" t="s">
        <v>2</v>
      </c>
      <c r="C1634" s="3" t="s">
        <v>12548</v>
      </c>
      <c r="D1634" s="3" t="s">
        <v>16129</v>
      </c>
      <c r="E1634" s="12" t="s">
        <v>20100</v>
      </c>
      <c r="F1634" s="6" t="str">
        <f t="shared" si="67"/>
        <v>module=gpens</v>
      </c>
      <c r="G1634" s="6" t="str">
        <f t="shared" si="68"/>
        <v>module=spens</v>
      </c>
    </row>
    <row r="1635" spans="1:7" ht="30" customHeight="1">
      <c r="A1635" s="3" t="s">
        <v>10883</v>
      </c>
      <c r="B1635" s="3" t="s">
        <v>2</v>
      </c>
      <c r="C1635" s="3" t="s">
        <v>12549</v>
      </c>
      <c r="D1635" s="3" t="s">
        <v>16130</v>
      </c>
      <c r="E1635" s="12" t="s">
        <v>20101</v>
      </c>
      <c r="F1635" s="6" t="str">
        <f t="shared" si="67"/>
        <v>module=gpens</v>
      </c>
      <c r="G1635" s="6" t="str">
        <f t="shared" si="68"/>
        <v>module=spens</v>
      </c>
    </row>
    <row r="1636" spans="1:7" ht="30" customHeight="1">
      <c r="A1636" s="3" t="s">
        <v>10883</v>
      </c>
      <c r="B1636" s="3" t="s">
        <v>2</v>
      </c>
      <c r="C1636" s="3" t="s">
        <v>12550</v>
      </c>
      <c r="D1636" s="3" t="s">
        <v>16131</v>
      </c>
      <c r="E1636" s="12" t="s">
        <v>20102</v>
      </c>
      <c r="F1636" s="6" t="str">
        <f t="shared" si="67"/>
        <v>module=gpens</v>
      </c>
      <c r="G1636" s="6" t="str">
        <f t="shared" si="68"/>
        <v>module=spens</v>
      </c>
    </row>
    <row r="1637" spans="1:7" ht="30" customHeight="1">
      <c r="A1637" s="3" t="s">
        <v>10883</v>
      </c>
      <c r="B1637" s="3" t="s">
        <v>2</v>
      </c>
      <c r="C1637" s="3" t="s">
        <v>12551</v>
      </c>
      <c r="D1637" s="3" t="s">
        <v>16132</v>
      </c>
      <c r="E1637" s="12" t="s">
        <v>20103</v>
      </c>
      <c r="F1637" s="6" t="str">
        <f t="shared" si="67"/>
        <v>module=gpens</v>
      </c>
      <c r="G1637" s="6" t="str">
        <f t="shared" si="68"/>
        <v>module=spens</v>
      </c>
    </row>
    <row r="1638" spans="1:7" ht="30" customHeight="1">
      <c r="A1638" s="3" t="s">
        <v>10883</v>
      </c>
      <c r="B1638" s="3" t="s">
        <v>2</v>
      </c>
      <c r="C1638" s="3" t="s">
        <v>12552</v>
      </c>
      <c r="D1638" s="3" t="s">
        <v>16133</v>
      </c>
      <c r="E1638" s="12" t="s">
        <v>20104</v>
      </c>
      <c r="F1638" s="6" t="str">
        <f t="shared" si="67"/>
        <v>module=gpens</v>
      </c>
      <c r="G1638" s="6" t="str">
        <f t="shared" si="68"/>
        <v>module=spens</v>
      </c>
    </row>
    <row r="1639" spans="1:7" ht="30" customHeight="1">
      <c r="A1639" s="3" t="s">
        <v>10883</v>
      </c>
      <c r="B1639" s="3" t="s">
        <v>2</v>
      </c>
      <c r="C1639" s="3" t="s">
        <v>12553</v>
      </c>
      <c r="D1639" s="3" t="s">
        <v>16134</v>
      </c>
      <c r="E1639" s="12" t="s">
        <v>20105</v>
      </c>
      <c r="F1639" s="6" t="str">
        <f t="shared" si="67"/>
        <v>module=gpens</v>
      </c>
      <c r="G1639" s="6" t="str">
        <f t="shared" si="68"/>
        <v>module=spens</v>
      </c>
    </row>
    <row r="1640" spans="1:7" ht="30" customHeight="1">
      <c r="A1640" s="3" t="s">
        <v>10883</v>
      </c>
      <c r="B1640" s="3" t="s">
        <v>2</v>
      </c>
      <c r="C1640" s="3" t="s">
        <v>12554</v>
      </c>
      <c r="D1640" s="3" t="s">
        <v>16135</v>
      </c>
      <c r="E1640" s="12" t="s">
        <v>20106</v>
      </c>
      <c r="F1640" s="6" t="str">
        <f t="shared" si="67"/>
        <v>module=gpens</v>
      </c>
      <c r="G1640" s="6" t="str">
        <f t="shared" si="68"/>
        <v>module=spens</v>
      </c>
    </row>
    <row r="1641" spans="1:7" ht="30" customHeight="1">
      <c r="A1641" s="3" t="s">
        <v>10883</v>
      </c>
      <c r="B1641" s="3" t="s">
        <v>2</v>
      </c>
      <c r="C1641" s="3" t="s">
        <v>12555</v>
      </c>
      <c r="D1641" s="3" t="s">
        <v>16136</v>
      </c>
      <c r="E1641" s="12" t="s">
        <v>20107</v>
      </c>
      <c r="F1641" s="6" t="str">
        <f t="shared" si="67"/>
        <v>module=gpens</v>
      </c>
      <c r="G1641" s="6" t="str">
        <f t="shared" si="68"/>
        <v>module=spens</v>
      </c>
    </row>
    <row r="1642" spans="1:7" ht="30" customHeight="1">
      <c r="A1642" s="3" t="s">
        <v>10884</v>
      </c>
      <c r="B1642" s="3" t="s">
        <v>2</v>
      </c>
      <c r="C1642" s="3" t="s">
        <v>12556</v>
      </c>
      <c r="D1642" s="3" t="s">
        <v>16137</v>
      </c>
      <c r="E1642" s="12" t="s">
        <v>20108</v>
      </c>
      <c r="F1642" s="6" t="str">
        <f t="shared" ref="F1642:F1682" si="69">HYPERLINK("http://www.ssc.wisc.edu/wlsresearch/documentation/waves/?wave=grad2k&amp;module=gjobc","module=gjobc")</f>
        <v>module=gjobc</v>
      </c>
      <c r="G1642" s="6" t="str">
        <f t="shared" ref="G1642:G1681" si="70">HYPERLINK("http://www.ssc.wisc.edu/wlsresearch/documentation/waves/?wave=sib2k&amp;module=sjobc","module=sjobc")</f>
        <v>module=sjobc</v>
      </c>
    </row>
    <row r="1643" spans="1:7" ht="30" customHeight="1">
      <c r="A1643" s="3" t="s">
        <v>10884</v>
      </c>
      <c r="B1643" s="3" t="s">
        <v>2</v>
      </c>
      <c r="C1643" s="3" t="s">
        <v>12557</v>
      </c>
      <c r="D1643" s="3" t="s">
        <v>16138</v>
      </c>
      <c r="E1643" s="12" t="s">
        <v>20109</v>
      </c>
      <c r="F1643" s="6" t="str">
        <f t="shared" si="69"/>
        <v>module=gjobc</v>
      </c>
      <c r="G1643" s="6" t="str">
        <f t="shared" si="70"/>
        <v>module=sjobc</v>
      </c>
    </row>
    <row r="1644" spans="1:7" ht="30" customHeight="1">
      <c r="A1644" s="3" t="s">
        <v>10884</v>
      </c>
      <c r="B1644" s="3" t="s">
        <v>2</v>
      </c>
      <c r="C1644" s="3" t="s">
        <v>12558</v>
      </c>
      <c r="D1644" s="3" t="s">
        <v>16139</v>
      </c>
      <c r="E1644" s="12" t="s">
        <v>20110</v>
      </c>
      <c r="F1644" s="6" t="str">
        <f t="shared" si="69"/>
        <v>module=gjobc</v>
      </c>
      <c r="G1644" s="6" t="str">
        <f t="shared" si="70"/>
        <v>module=sjobc</v>
      </c>
    </row>
    <row r="1645" spans="1:7" ht="30" customHeight="1">
      <c r="A1645" s="3" t="s">
        <v>10884</v>
      </c>
      <c r="B1645" s="3" t="s">
        <v>2</v>
      </c>
      <c r="C1645" s="3" t="s">
        <v>12559</v>
      </c>
      <c r="D1645" s="3" t="s">
        <v>16140</v>
      </c>
      <c r="E1645" s="12" t="s">
        <v>20111</v>
      </c>
      <c r="F1645" s="6" t="str">
        <f t="shared" si="69"/>
        <v>module=gjobc</v>
      </c>
      <c r="G1645" s="6" t="str">
        <f t="shared" si="70"/>
        <v>module=sjobc</v>
      </c>
    </row>
    <row r="1646" spans="1:7" ht="30" customHeight="1">
      <c r="A1646" s="3" t="s">
        <v>10884</v>
      </c>
      <c r="B1646" s="3" t="s">
        <v>2</v>
      </c>
      <c r="C1646" s="3" t="s">
        <v>12560</v>
      </c>
      <c r="D1646" s="3" t="s">
        <v>16141</v>
      </c>
      <c r="E1646" s="12" t="s">
        <v>20112</v>
      </c>
      <c r="F1646" s="6" t="str">
        <f t="shared" si="69"/>
        <v>module=gjobc</v>
      </c>
      <c r="G1646" s="6" t="str">
        <f t="shared" si="70"/>
        <v>module=sjobc</v>
      </c>
    </row>
    <row r="1647" spans="1:7" ht="30" customHeight="1">
      <c r="A1647" s="3" t="s">
        <v>10884</v>
      </c>
      <c r="B1647" s="3" t="s">
        <v>2</v>
      </c>
      <c r="C1647" s="3" t="s">
        <v>12561</v>
      </c>
      <c r="D1647" s="3" t="s">
        <v>16142</v>
      </c>
      <c r="E1647" s="12" t="s">
        <v>20113</v>
      </c>
      <c r="F1647" s="6" t="str">
        <f t="shared" si="69"/>
        <v>module=gjobc</v>
      </c>
      <c r="G1647" s="6" t="str">
        <f t="shared" si="70"/>
        <v>module=sjobc</v>
      </c>
    </row>
    <row r="1648" spans="1:7" ht="30" customHeight="1">
      <c r="A1648" s="3" t="s">
        <v>10884</v>
      </c>
      <c r="B1648" s="3" t="s">
        <v>2</v>
      </c>
      <c r="C1648" s="3" t="s">
        <v>12562</v>
      </c>
      <c r="D1648" s="3" t="s">
        <v>16143</v>
      </c>
      <c r="E1648" s="12" t="s">
        <v>20114</v>
      </c>
      <c r="F1648" s="6" t="str">
        <f t="shared" si="69"/>
        <v>module=gjobc</v>
      </c>
      <c r="G1648" s="6" t="str">
        <f t="shared" si="70"/>
        <v>module=sjobc</v>
      </c>
    </row>
    <row r="1649" spans="1:7" ht="30" customHeight="1">
      <c r="A1649" s="3" t="s">
        <v>10884</v>
      </c>
      <c r="B1649" s="3" t="s">
        <v>2</v>
      </c>
      <c r="C1649" s="3" t="s">
        <v>12563</v>
      </c>
      <c r="D1649" s="3" t="s">
        <v>16144</v>
      </c>
      <c r="E1649" s="12" t="s">
        <v>20115</v>
      </c>
      <c r="F1649" s="6" t="str">
        <f t="shared" si="69"/>
        <v>module=gjobc</v>
      </c>
      <c r="G1649" s="6" t="str">
        <f t="shared" si="70"/>
        <v>module=sjobc</v>
      </c>
    </row>
    <row r="1650" spans="1:7" ht="30" customHeight="1">
      <c r="A1650" s="3" t="s">
        <v>10884</v>
      </c>
      <c r="B1650" s="3" t="s">
        <v>2</v>
      </c>
      <c r="C1650" s="3" t="s">
        <v>12564</v>
      </c>
      <c r="D1650" s="3" t="s">
        <v>16145</v>
      </c>
      <c r="E1650" s="12" t="s">
        <v>20116</v>
      </c>
      <c r="F1650" s="6" t="str">
        <f t="shared" si="69"/>
        <v>module=gjobc</v>
      </c>
      <c r="G1650" s="6" t="str">
        <f t="shared" si="70"/>
        <v>module=sjobc</v>
      </c>
    </row>
    <row r="1651" spans="1:7" ht="30" customHeight="1">
      <c r="A1651" s="3" t="s">
        <v>10884</v>
      </c>
      <c r="B1651" s="3" t="s">
        <v>2</v>
      </c>
      <c r="C1651" s="3" t="s">
        <v>12565</v>
      </c>
      <c r="D1651" s="3" t="s">
        <v>16146</v>
      </c>
      <c r="E1651" s="12" t="s">
        <v>20117</v>
      </c>
      <c r="F1651" s="6" t="str">
        <f t="shared" si="69"/>
        <v>module=gjobc</v>
      </c>
      <c r="G1651" s="6" t="str">
        <f t="shared" si="70"/>
        <v>module=sjobc</v>
      </c>
    </row>
    <row r="1652" spans="1:7" ht="30" customHeight="1">
      <c r="A1652" s="3" t="s">
        <v>10884</v>
      </c>
      <c r="B1652" s="3" t="s">
        <v>2</v>
      </c>
      <c r="C1652" s="3" t="s">
        <v>12566</v>
      </c>
      <c r="D1652" s="3" t="s">
        <v>16147</v>
      </c>
      <c r="E1652" s="12" t="s">
        <v>20118</v>
      </c>
      <c r="F1652" s="6" t="str">
        <f t="shared" si="69"/>
        <v>module=gjobc</v>
      </c>
      <c r="G1652" s="6" t="str">
        <f t="shared" si="70"/>
        <v>module=sjobc</v>
      </c>
    </row>
    <row r="1653" spans="1:7" ht="30" customHeight="1">
      <c r="A1653" s="3" t="s">
        <v>10884</v>
      </c>
      <c r="B1653" s="3" t="s">
        <v>2</v>
      </c>
      <c r="C1653" s="3" t="s">
        <v>12567</v>
      </c>
      <c r="D1653" s="3" t="s">
        <v>16148</v>
      </c>
      <c r="E1653" s="12" t="s">
        <v>20119</v>
      </c>
      <c r="F1653" s="6" t="str">
        <f t="shared" si="69"/>
        <v>module=gjobc</v>
      </c>
      <c r="G1653" s="6" t="str">
        <f t="shared" si="70"/>
        <v>module=sjobc</v>
      </c>
    </row>
    <row r="1654" spans="1:7" ht="30" customHeight="1">
      <c r="A1654" s="3" t="s">
        <v>10884</v>
      </c>
      <c r="B1654" s="3" t="s">
        <v>2</v>
      </c>
      <c r="C1654" s="3" t="s">
        <v>12568</v>
      </c>
      <c r="D1654" s="3" t="s">
        <v>16149</v>
      </c>
      <c r="E1654" s="12" t="s">
        <v>20120</v>
      </c>
      <c r="F1654" s="6" t="str">
        <f t="shared" si="69"/>
        <v>module=gjobc</v>
      </c>
      <c r="G1654" s="6" t="str">
        <f t="shared" si="70"/>
        <v>module=sjobc</v>
      </c>
    </row>
    <row r="1655" spans="1:7" ht="30" customHeight="1">
      <c r="A1655" s="3" t="s">
        <v>10884</v>
      </c>
      <c r="B1655" s="3" t="s">
        <v>2</v>
      </c>
      <c r="C1655" s="3" t="s">
        <v>12569</v>
      </c>
      <c r="D1655" s="3" t="s">
        <v>16150</v>
      </c>
      <c r="E1655" s="12" t="s">
        <v>20121</v>
      </c>
      <c r="F1655" s="6" t="str">
        <f t="shared" si="69"/>
        <v>module=gjobc</v>
      </c>
      <c r="G1655" s="6" t="str">
        <f t="shared" si="70"/>
        <v>module=sjobc</v>
      </c>
    </row>
    <row r="1656" spans="1:7" ht="30" customHeight="1">
      <c r="A1656" s="3" t="s">
        <v>10884</v>
      </c>
      <c r="B1656" s="3" t="s">
        <v>2</v>
      </c>
      <c r="C1656" s="3" t="s">
        <v>12570</v>
      </c>
      <c r="D1656" s="3" t="s">
        <v>16151</v>
      </c>
      <c r="E1656" s="12" t="s">
        <v>20122</v>
      </c>
      <c r="F1656" s="6" t="str">
        <f t="shared" si="69"/>
        <v>module=gjobc</v>
      </c>
      <c r="G1656" s="6" t="str">
        <f t="shared" si="70"/>
        <v>module=sjobc</v>
      </c>
    </row>
    <row r="1657" spans="1:7" ht="30" customHeight="1">
      <c r="A1657" s="3" t="s">
        <v>10884</v>
      </c>
      <c r="B1657" s="3" t="s">
        <v>2</v>
      </c>
      <c r="C1657" s="3" t="s">
        <v>12571</v>
      </c>
      <c r="D1657" s="3" t="s">
        <v>16152</v>
      </c>
      <c r="E1657" s="12" t="s">
        <v>20123</v>
      </c>
      <c r="F1657" s="6" t="str">
        <f t="shared" si="69"/>
        <v>module=gjobc</v>
      </c>
      <c r="G1657" s="6" t="str">
        <f t="shared" si="70"/>
        <v>module=sjobc</v>
      </c>
    </row>
    <row r="1658" spans="1:7" ht="30" customHeight="1">
      <c r="A1658" s="3" t="s">
        <v>10884</v>
      </c>
      <c r="B1658" s="3" t="s">
        <v>2</v>
      </c>
      <c r="C1658" s="3" t="s">
        <v>12572</v>
      </c>
      <c r="D1658" s="3" t="s">
        <v>16153</v>
      </c>
      <c r="E1658" s="12" t="s">
        <v>20124</v>
      </c>
      <c r="F1658" s="6" t="str">
        <f t="shared" si="69"/>
        <v>module=gjobc</v>
      </c>
      <c r="G1658" s="6" t="str">
        <f t="shared" si="70"/>
        <v>module=sjobc</v>
      </c>
    </row>
    <row r="1659" spans="1:7" ht="30" customHeight="1">
      <c r="A1659" s="3" t="s">
        <v>10884</v>
      </c>
      <c r="B1659" s="3" t="s">
        <v>2</v>
      </c>
      <c r="C1659" s="3" t="s">
        <v>12573</v>
      </c>
      <c r="D1659" s="3" t="s">
        <v>16154</v>
      </c>
      <c r="E1659" s="12" t="s">
        <v>20125</v>
      </c>
      <c r="F1659" s="6" t="str">
        <f t="shared" si="69"/>
        <v>module=gjobc</v>
      </c>
      <c r="G1659" s="6" t="str">
        <f t="shared" si="70"/>
        <v>module=sjobc</v>
      </c>
    </row>
    <row r="1660" spans="1:7" ht="30" customHeight="1">
      <c r="A1660" s="3" t="s">
        <v>10884</v>
      </c>
      <c r="B1660" s="3" t="s">
        <v>2</v>
      </c>
      <c r="C1660" s="3" t="s">
        <v>12574</v>
      </c>
      <c r="D1660" s="3" t="s">
        <v>16155</v>
      </c>
      <c r="E1660" s="12" t="s">
        <v>20126</v>
      </c>
      <c r="F1660" s="6" t="str">
        <f t="shared" si="69"/>
        <v>module=gjobc</v>
      </c>
      <c r="G1660" s="6" t="str">
        <f t="shared" si="70"/>
        <v>module=sjobc</v>
      </c>
    </row>
    <row r="1661" spans="1:7" ht="30" customHeight="1">
      <c r="A1661" s="3" t="s">
        <v>10884</v>
      </c>
      <c r="B1661" s="3" t="s">
        <v>2</v>
      </c>
      <c r="C1661" s="3" t="s">
        <v>12575</v>
      </c>
      <c r="D1661" s="3" t="s">
        <v>16156</v>
      </c>
      <c r="E1661" s="12" t="s">
        <v>20127</v>
      </c>
      <c r="F1661" s="6" t="str">
        <f t="shared" si="69"/>
        <v>module=gjobc</v>
      </c>
      <c r="G1661" s="6" t="str">
        <f t="shared" si="70"/>
        <v>module=sjobc</v>
      </c>
    </row>
    <row r="1662" spans="1:7" ht="30" customHeight="1">
      <c r="A1662" s="3" t="s">
        <v>10884</v>
      </c>
      <c r="B1662" s="3" t="s">
        <v>2</v>
      </c>
      <c r="C1662" s="3" t="s">
        <v>12576</v>
      </c>
      <c r="D1662" s="3" t="s">
        <v>16157</v>
      </c>
      <c r="E1662" s="12" t="s">
        <v>20128</v>
      </c>
      <c r="F1662" s="6" t="str">
        <f t="shared" si="69"/>
        <v>module=gjobc</v>
      </c>
      <c r="G1662" s="6" t="str">
        <f t="shared" si="70"/>
        <v>module=sjobc</v>
      </c>
    </row>
    <row r="1663" spans="1:7" ht="30" customHeight="1">
      <c r="A1663" s="3" t="s">
        <v>10884</v>
      </c>
      <c r="B1663" s="3" t="s">
        <v>2</v>
      </c>
      <c r="C1663" s="3" t="s">
        <v>12577</v>
      </c>
      <c r="D1663" s="3" t="s">
        <v>16158</v>
      </c>
      <c r="E1663" s="12" t="s">
        <v>20129</v>
      </c>
      <c r="F1663" s="6" t="str">
        <f t="shared" si="69"/>
        <v>module=gjobc</v>
      </c>
      <c r="G1663" s="6" t="str">
        <f t="shared" si="70"/>
        <v>module=sjobc</v>
      </c>
    </row>
    <row r="1664" spans="1:7" ht="30" customHeight="1">
      <c r="A1664" s="3" t="s">
        <v>10884</v>
      </c>
      <c r="B1664" s="3" t="s">
        <v>2</v>
      </c>
      <c r="C1664" s="3" t="s">
        <v>12578</v>
      </c>
      <c r="D1664" s="3" t="s">
        <v>16159</v>
      </c>
      <c r="E1664" s="12" t="s">
        <v>20130</v>
      </c>
      <c r="F1664" s="6" t="str">
        <f t="shared" si="69"/>
        <v>module=gjobc</v>
      </c>
      <c r="G1664" s="6" t="str">
        <f t="shared" si="70"/>
        <v>module=sjobc</v>
      </c>
    </row>
    <row r="1665" spans="1:7" ht="30" customHeight="1">
      <c r="A1665" s="3" t="s">
        <v>10884</v>
      </c>
      <c r="B1665" s="3" t="s">
        <v>2</v>
      </c>
      <c r="C1665" s="3" t="s">
        <v>12579</v>
      </c>
      <c r="D1665" s="3" t="s">
        <v>16160</v>
      </c>
      <c r="E1665" s="12" t="s">
        <v>20131</v>
      </c>
      <c r="F1665" s="6" t="str">
        <f t="shared" si="69"/>
        <v>module=gjobc</v>
      </c>
      <c r="G1665" s="6" t="str">
        <f t="shared" si="70"/>
        <v>module=sjobc</v>
      </c>
    </row>
    <row r="1666" spans="1:7" ht="30" customHeight="1">
      <c r="A1666" s="3" t="s">
        <v>10884</v>
      </c>
      <c r="B1666" s="3" t="s">
        <v>2</v>
      </c>
      <c r="C1666" s="3" t="s">
        <v>12580</v>
      </c>
      <c r="D1666" s="3" t="s">
        <v>16161</v>
      </c>
      <c r="E1666" s="12" t="s">
        <v>20132</v>
      </c>
      <c r="F1666" s="6" t="str">
        <f t="shared" si="69"/>
        <v>module=gjobc</v>
      </c>
      <c r="G1666" s="6" t="str">
        <f t="shared" si="70"/>
        <v>module=sjobc</v>
      </c>
    </row>
    <row r="1667" spans="1:7" ht="30" customHeight="1">
      <c r="A1667" s="3" t="s">
        <v>10884</v>
      </c>
      <c r="B1667" s="3" t="s">
        <v>2</v>
      </c>
      <c r="C1667" s="3" t="s">
        <v>12581</v>
      </c>
      <c r="D1667" s="3" t="s">
        <v>16162</v>
      </c>
      <c r="E1667" s="12" t="s">
        <v>20133</v>
      </c>
      <c r="F1667" s="6" t="str">
        <f t="shared" si="69"/>
        <v>module=gjobc</v>
      </c>
      <c r="G1667" s="6" t="str">
        <f t="shared" si="70"/>
        <v>module=sjobc</v>
      </c>
    </row>
    <row r="1668" spans="1:7" ht="30" customHeight="1">
      <c r="A1668" s="3" t="s">
        <v>10884</v>
      </c>
      <c r="B1668" s="3" t="s">
        <v>2</v>
      </c>
      <c r="C1668" s="3" t="s">
        <v>12582</v>
      </c>
      <c r="D1668" s="3" t="s">
        <v>16163</v>
      </c>
      <c r="E1668" s="12" t="s">
        <v>20134</v>
      </c>
      <c r="F1668" s="6" t="str">
        <f t="shared" si="69"/>
        <v>module=gjobc</v>
      </c>
      <c r="G1668" s="6" t="str">
        <f t="shared" si="70"/>
        <v>module=sjobc</v>
      </c>
    </row>
    <row r="1669" spans="1:7" ht="30" customHeight="1">
      <c r="A1669" s="3" t="s">
        <v>10884</v>
      </c>
      <c r="B1669" s="3" t="s">
        <v>2</v>
      </c>
      <c r="C1669" s="3" t="s">
        <v>12583</v>
      </c>
      <c r="D1669" s="3" t="s">
        <v>16164</v>
      </c>
      <c r="E1669" s="12" t="s">
        <v>20135</v>
      </c>
      <c r="F1669" s="6" t="str">
        <f t="shared" si="69"/>
        <v>module=gjobc</v>
      </c>
      <c r="G1669" s="6" t="str">
        <f t="shared" si="70"/>
        <v>module=sjobc</v>
      </c>
    </row>
    <row r="1670" spans="1:7" ht="30" customHeight="1">
      <c r="A1670" s="3" t="s">
        <v>10884</v>
      </c>
      <c r="B1670" s="3" t="s">
        <v>2</v>
      </c>
      <c r="C1670" s="3" t="s">
        <v>12584</v>
      </c>
      <c r="D1670" s="3" t="s">
        <v>16165</v>
      </c>
      <c r="E1670" s="12" t="s">
        <v>20136</v>
      </c>
      <c r="F1670" s="6" t="str">
        <f t="shared" si="69"/>
        <v>module=gjobc</v>
      </c>
      <c r="G1670" s="6" t="str">
        <f t="shared" si="70"/>
        <v>module=sjobc</v>
      </c>
    </row>
    <row r="1671" spans="1:7" ht="30" customHeight="1">
      <c r="A1671" s="3" t="s">
        <v>10884</v>
      </c>
      <c r="B1671" s="3" t="s">
        <v>2</v>
      </c>
      <c r="C1671" s="3" t="s">
        <v>12585</v>
      </c>
      <c r="D1671" s="3" t="s">
        <v>16166</v>
      </c>
      <c r="E1671" s="12" t="s">
        <v>20137</v>
      </c>
      <c r="F1671" s="6" t="str">
        <f t="shared" si="69"/>
        <v>module=gjobc</v>
      </c>
      <c r="G1671" s="6" t="str">
        <f t="shared" si="70"/>
        <v>module=sjobc</v>
      </c>
    </row>
    <row r="1672" spans="1:7" ht="30" customHeight="1">
      <c r="A1672" s="3" t="s">
        <v>10884</v>
      </c>
      <c r="B1672" s="3" t="s">
        <v>2</v>
      </c>
      <c r="C1672" s="3" t="s">
        <v>12586</v>
      </c>
      <c r="D1672" s="3" t="s">
        <v>16167</v>
      </c>
      <c r="E1672" s="12" t="s">
        <v>20138</v>
      </c>
      <c r="F1672" s="6" t="str">
        <f t="shared" si="69"/>
        <v>module=gjobc</v>
      </c>
      <c r="G1672" s="6" t="str">
        <f t="shared" si="70"/>
        <v>module=sjobc</v>
      </c>
    </row>
    <row r="1673" spans="1:7" ht="30" customHeight="1">
      <c r="A1673" s="3" t="s">
        <v>10884</v>
      </c>
      <c r="B1673" s="3" t="s">
        <v>2</v>
      </c>
      <c r="C1673" s="3" t="s">
        <v>12587</v>
      </c>
      <c r="D1673" s="3" t="s">
        <v>16168</v>
      </c>
      <c r="E1673" s="12" t="s">
        <v>20139</v>
      </c>
      <c r="F1673" s="6" t="str">
        <f t="shared" si="69"/>
        <v>module=gjobc</v>
      </c>
      <c r="G1673" s="6" t="str">
        <f t="shared" si="70"/>
        <v>module=sjobc</v>
      </c>
    </row>
    <row r="1674" spans="1:7" ht="30" customHeight="1">
      <c r="A1674" s="3" t="s">
        <v>10884</v>
      </c>
      <c r="B1674" s="3" t="s">
        <v>2</v>
      </c>
      <c r="C1674" s="3" t="s">
        <v>12588</v>
      </c>
      <c r="D1674" s="3" t="s">
        <v>16169</v>
      </c>
      <c r="E1674" s="12" t="s">
        <v>20140</v>
      </c>
      <c r="F1674" s="6" t="str">
        <f t="shared" si="69"/>
        <v>module=gjobc</v>
      </c>
      <c r="G1674" s="6" t="str">
        <f t="shared" si="70"/>
        <v>module=sjobc</v>
      </c>
    </row>
    <row r="1675" spans="1:7" ht="30" customHeight="1">
      <c r="A1675" s="3" t="s">
        <v>10884</v>
      </c>
      <c r="B1675" s="3" t="s">
        <v>2</v>
      </c>
      <c r="C1675" s="3" t="s">
        <v>12589</v>
      </c>
      <c r="D1675" s="3" t="s">
        <v>16170</v>
      </c>
      <c r="E1675" s="12" t="s">
        <v>20141</v>
      </c>
      <c r="F1675" s="6" t="str">
        <f t="shared" si="69"/>
        <v>module=gjobc</v>
      </c>
      <c r="G1675" s="6" t="str">
        <f t="shared" si="70"/>
        <v>module=sjobc</v>
      </c>
    </row>
    <row r="1676" spans="1:7" ht="30" customHeight="1">
      <c r="A1676" s="3" t="s">
        <v>10884</v>
      </c>
      <c r="B1676" s="3" t="s">
        <v>2</v>
      </c>
      <c r="C1676" s="3" t="s">
        <v>12590</v>
      </c>
      <c r="D1676" s="3" t="s">
        <v>16171</v>
      </c>
      <c r="E1676" s="12" t="s">
        <v>20142</v>
      </c>
      <c r="F1676" s="6" t="str">
        <f t="shared" si="69"/>
        <v>module=gjobc</v>
      </c>
      <c r="G1676" s="6" t="str">
        <f t="shared" si="70"/>
        <v>module=sjobc</v>
      </c>
    </row>
    <row r="1677" spans="1:7" ht="30" customHeight="1">
      <c r="A1677" s="3" t="s">
        <v>10884</v>
      </c>
      <c r="B1677" s="3" t="s">
        <v>2</v>
      </c>
      <c r="C1677" s="3" t="s">
        <v>12591</v>
      </c>
      <c r="D1677" s="3" t="s">
        <v>16172</v>
      </c>
      <c r="E1677" s="12" t="s">
        <v>20143</v>
      </c>
      <c r="F1677" s="6" t="str">
        <f t="shared" si="69"/>
        <v>module=gjobc</v>
      </c>
      <c r="G1677" s="6" t="str">
        <f t="shared" si="70"/>
        <v>module=sjobc</v>
      </c>
    </row>
    <row r="1678" spans="1:7" ht="30" customHeight="1">
      <c r="A1678" s="3" t="s">
        <v>10884</v>
      </c>
      <c r="B1678" s="3" t="s">
        <v>2</v>
      </c>
      <c r="C1678" s="3" t="s">
        <v>12592</v>
      </c>
      <c r="D1678" s="3" t="s">
        <v>16173</v>
      </c>
      <c r="E1678" s="12" t="s">
        <v>20144</v>
      </c>
      <c r="F1678" s="6" t="str">
        <f t="shared" si="69"/>
        <v>module=gjobc</v>
      </c>
      <c r="G1678" s="6" t="str">
        <f t="shared" si="70"/>
        <v>module=sjobc</v>
      </c>
    </row>
    <row r="1679" spans="1:7" ht="30" customHeight="1">
      <c r="A1679" s="3" t="s">
        <v>10884</v>
      </c>
      <c r="B1679" s="3" t="s">
        <v>2</v>
      </c>
      <c r="C1679" s="3" t="s">
        <v>12593</v>
      </c>
      <c r="D1679" s="3" t="s">
        <v>16174</v>
      </c>
      <c r="E1679" s="12" t="s">
        <v>20145</v>
      </c>
      <c r="F1679" s="6" t="str">
        <f t="shared" si="69"/>
        <v>module=gjobc</v>
      </c>
      <c r="G1679" s="6" t="str">
        <f t="shared" si="70"/>
        <v>module=sjobc</v>
      </c>
    </row>
    <row r="1680" spans="1:7" ht="30" customHeight="1">
      <c r="A1680" s="3" t="s">
        <v>10884</v>
      </c>
      <c r="B1680" s="3" t="s">
        <v>2</v>
      </c>
      <c r="C1680" s="3" t="s">
        <v>12594</v>
      </c>
      <c r="D1680" s="3" t="s">
        <v>16175</v>
      </c>
      <c r="E1680" s="12" t="s">
        <v>20146</v>
      </c>
      <c r="F1680" s="6" t="str">
        <f t="shared" si="69"/>
        <v>module=gjobc</v>
      </c>
      <c r="G1680" s="6" t="str">
        <f t="shared" si="70"/>
        <v>module=sjobc</v>
      </c>
    </row>
    <row r="1681" spans="1:7" ht="30" customHeight="1">
      <c r="A1681" s="3" t="s">
        <v>10884</v>
      </c>
      <c r="B1681" s="3" t="s">
        <v>2</v>
      </c>
      <c r="C1681" s="3" t="s">
        <v>12595</v>
      </c>
      <c r="D1681" s="3" t="s">
        <v>16176</v>
      </c>
      <c r="E1681" s="12" t="s">
        <v>20147</v>
      </c>
      <c r="F1681" s="6" t="str">
        <f t="shared" si="69"/>
        <v>module=gjobc</v>
      </c>
      <c r="G1681" s="6" t="str">
        <f t="shared" si="70"/>
        <v>module=sjobc</v>
      </c>
    </row>
    <row r="1682" spans="1:7" ht="30" customHeight="1">
      <c r="A1682" s="3" t="s">
        <v>10884</v>
      </c>
      <c r="B1682" s="3" t="s">
        <v>3</v>
      </c>
      <c r="C1682" s="3" t="s">
        <v>12596</v>
      </c>
      <c r="D1682" s="3" t="s">
        <v>12596</v>
      </c>
      <c r="E1682" s="12" t="s">
        <v>20148</v>
      </c>
      <c r="F1682" s="6" t="str">
        <f t="shared" si="69"/>
        <v>module=gjobc</v>
      </c>
      <c r="G1682" s="3" t="s">
        <v>114</v>
      </c>
    </row>
    <row r="1683" spans="1:7" ht="30" customHeight="1">
      <c r="A1683" s="3" t="s">
        <v>10884</v>
      </c>
      <c r="B1683" s="3" t="s">
        <v>4</v>
      </c>
      <c r="C1683" s="3" t="s">
        <v>12597</v>
      </c>
      <c r="D1683" s="3" t="s">
        <v>12597</v>
      </c>
      <c r="E1683" s="12" t="s">
        <v>20148</v>
      </c>
      <c r="F1683" s="3" t="s">
        <v>114</v>
      </c>
      <c r="G1683" s="6" t="str">
        <f>HYPERLINK("http://www.ssc.wisc.edu/wlsresearch/documentation/waves/?wave=sib2k&amp;module=sjobc","module=sjobc")</f>
        <v>module=sjobc</v>
      </c>
    </row>
    <row r="1684" spans="1:7" ht="30" customHeight="1">
      <c r="A1684" s="3" t="s">
        <v>10885</v>
      </c>
      <c r="B1684" s="3" t="s">
        <v>2</v>
      </c>
      <c r="C1684" s="3" t="s">
        <v>12598</v>
      </c>
      <c r="D1684" s="3" t="s">
        <v>16177</v>
      </c>
      <c r="E1684" s="12" t="s">
        <v>20149</v>
      </c>
      <c r="F1684" s="6" t="str">
        <f t="shared" ref="F1684:F1747" si="71">HYPERLINK("http://www.ssc.wisc.edu/wlsresearch/documentation/waves/?wave=grad2k&amp;module=gacins","module=gacins")</f>
        <v>module=gacins</v>
      </c>
      <c r="G1684" s="6" t="str">
        <f t="shared" ref="G1684:G1715" si="72">HYPERLINK("http://www.ssc.wisc.edu/wlsresearch/documentation/waves/?wave=sib2k&amp;module=sacins","module=sacins")</f>
        <v>module=sacins</v>
      </c>
    </row>
    <row r="1685" spans="1:7" ht="30" customHeight="1">
      <c r="A1685" s="3" t="s">
        <v>10885</v>
      </c>
      <c r="B1685" s="3" t="s">
        <v>2</v>
      </c>
      <c r="C1685" s="3" t="s">
        <v>12599</v>
      </c>
      <c r="D1685" s="3" t="s">
        <v>16178</v>
      </c>
      <c r="E1685" s="12" t="s">
        <v>20150</v>
      </c>
      <c r="F1685" s="6" t="str">
        <f t="shared" si="71"/>
        <v>module=gacins</v>
      </c>
      <c r="G1685" s="6" t="str">
        <f t="shared" si="72"/>
        <v>module=sacins</v>
      </c>
    </row>
    <row r="1686" spans="1:7" ht="30" customHeight="1">
      <c r="A1686" s="3" t="s">
        <v>10885</v>
      </c>
      <c r="B1686" s="3" t="s">
        <v>2</v>
      </c>
      <c r="C1686" s="3" t="s">
        <v>12600</v>
      </c>
      <c r="D1686" s="3" t="s">
        <v>16179</v>
      </c>
      <c r="E1686" s="12" t="s">
        <v>20151</v>
      </c>
      <c r="F1686" s="6" t="str">
        <f t="shared" si="71"/>
        <v>module=gacins</v>
      </c>
      <c r="G1686" s="6" t="str">
        <f t="shared" si="72"/>
        <v>module=sacins</v>
      </c>
    </row>
    <row r="1687" spans="1:7" ht="30" customHeight="1">
      <c r="A1687" s="3" t="s">
        <v>10885</v>
      </c>
      <c r="B1687" s="3" t="s">
        <v>2</v>
      </c>
      <c r="C1687" s="3" t="s">
        <v>12601</v>
      </c>
      <c r="D1687" s="3" t="s">
        <v>16180</v>
      </c>
      <c r="E1687" s="12" t="s">
        <v>20152</v>
      </c>
      <c r="F1687" s="6" t="str">
        <f t="shared" si="71"/>
        <v>module=gacins</v>
      </c>
      <c r="G1687" s="6" t="str">
        <f t="shared" si="72"/>
        <v>module=sacins</v>
      </c>
    </row>
    <row r="1688" spans="1:7" ht="30" customHeight="1">
      <c r="A1688" s="3" t="s">
        <v>10885</v>
      </c>
      <c r="B1688" s="3" t="s">
        <v>2</v>
      </c>
      <c r="C1688" s="3" t="s">
        <v>12602</v>
      </c>
      <c r="D1688" s="3" t="s">
        <v>16181</v>
      </c>
      <c r="E1688" s="12" t="s">
        <v>20153</v>
      </c>
      <c r="F1688" s="6" t="str">
        <f t="shared" si="71"/>
        <v>module=gacins</v>
      </c>
      <c r="G1688" s="6" t="str">
        <f t="shared" si="72"/>
        <v>module=sacins</v>
      </c>
    </row>
    <row r="1689" spans="1:7" ht="30" customHeight="1">
      <c r="A1689" s="3" t="s">
        <v>10885</v>
      </c>
      <c r="B1689" s="3" t="s">
        <v>2</v>
      </c>
      <c r="C1689" s="3" t="s">
        <v>12603</v>
      </c>
      <c r="D1689" s="3" t="s">
        <v>16182</v>
      </c>
      <c r="E1689" s="12" t="s">
        <v>20154</v>
      </c>
      <c r="F1689" s="6" t="str">
        <f t="shared" si="71"/>
        <v>module=gacins</v>
      </c>
      <c r="G1689" s="6" t="str">
        <f t="shared" si="72"/>
        <v>module=sacins</v>
      </c>
    </row>
    <row r="1690" spans="1:7" ht="30" customHeight="1">
      <c r="A1690" s="3" t="s">
        <v>10885</v>
      </c>
      <c r="B1690" s="3" t="s">
        <v>2</v>
      </c>
      <c r="C1690" s="3" t="s">
        <v>12604</v>
      </c>
      <c r="D1690" s="3" t="s">
        <v>16183</v>
      </c>
      <c r="E1690" s="12" t="s">
        <v>20155</v>
      </c>
      <c r="F1690" s="6" t="str">
        <f t="shared" si="71"/>
        <v>module=gacins</v>
      </c>
      <c r="G1690" s="6" t="str">
        <f t="shared" si="72"/>
        <v>module=sacins</v>
      </c>
    </row>
    <row r="1691" spans="1:7" ht="30" customHeight="1">
      <c r="A1691" s="3" t="s">
        <v>10885</v>
      </c>
      <c r="B1691" s="3" t="s">
        <v>2</v>
      </c>
      <c r="C1691" s="3" t="s">
        <v>12605</v>
      </c>
      <c r="D1691" s="3" t="s">
        <v>16184</v>
      </c>
      <c r="E1691" s="12" t="s">
        <v>20156</v>
      </c>
      <c r="F1691" s="6" t="str">
        <f t="shared" si="71"/>
        <v>module=gacins</v>
      </c>
      <c r="G1691" s="6" t="str">
        <f t="shared" si="72"/>
        <v>module=sacins</v>
      </c>
    </row>
    <row r="1692" spans="1:7" ht="30" customHeight="1">
      <c r="A1692" s="3" t="s">
        <v>10885</v>
      </c>
      <c r="B1692" s="3" t="s">
        <v>2</v>
      </c>
      <c r="C1692" s="3" t="s">
        <v>12606</v>
      </c>
      <c r="D1692" s="3" t="s">
        <v>16185</v>
      </c>
      <c r="E1692" s="12" t="s">
        <v>20157</v>
      </c>
      <c r="F1692" s="6" t="str">
        <f t="shared" si="71"/>
        <v>module=gacins</v>
      </c>
      <c r="G1692" s="6" t="str">
        <f t="shared" si="72"/>
        <v>module=sacins</v>
      </c>
    </row>
    <row r="1693" spans="1:7" ht="30" customHeight="1">
      <c r="A1693" s="3" t="s">
        <v>10885</v>
      </c>
      <c r="B1693" s="3" t="s">
        <v>2</v>
      </c>
      <c r="C1693" s="3" t="s">
        <v>12607</v>
      </c>
      <c r="D1693" s="3" t="s">
        <v>16186</v>
      </c>
      <c r="E1693" s="12" t="s">
        <v>20158</v>
      </c>
      <c r="F1693" s="6" t="str">
        <f t="shared" si="71"/>
        <v>module=gacins</v>
      </c>
      <c r="G1693" s="6" t="str">
        <f t="shared" si="72"/>
        <v>module=sacins</v>
      </c>
    </row>
    <row r="1694" spans="1:7" ht="30" customHeight="1">
      <c r="A1694" s="3" t="s">
        <v>10885</v>
      </c>
      <c r="B1694" s="3" t="s">
        <v>2</v>
      </c>
      <c r="C1694" s="3" t="s">
        <v>12608</v>
      </c>
      <c r="D1694" s="3" t="s">
        <v>16187</v>
      </c>
      <c r="E1694" s="12" t="s">
        <v>20159</v>
      </c>
      <c r="F1694" s="6" t="str">
        <f t="shared" si="71"/>
        <v>module=gacins</v>
      </c>
      <c r="G1694" s="6" t="str">
        <f t="shared" si="72"/>
        <v>module=sacins</v>
      </c>
    </row>
    <row r="1695" spans="1:7" ht="30" customHeight="1">
      <c r="A1695" s="3" t="s">
        <v>10885</v>
      </c>
      <c r="B1695" s="3" t="s">
        <v>2</v>
      </c>
      <c r="C1695" s="3" t="s">
        <v>12609</v>
      </c>
      <c r="D1695" s="3" t="s">
        <v>16188</v>
      </c>
      <c r="E1695" s="12" t="s">
        <v>20160</v>
      </c>
      <c r="F1695" s="6" t="str">
        <f t="shared" si="71"/>
        <v>module=gacins</v>
      </c>
      <c r="G1695" s="6" t="str">
        <f t="shared" si="72"/>
        <v>module=sacins</v>
      </c>
    </row>
    <row r="1696" spans="1:7" ht="30" customHeight="1">
      <c r="A1696" s="3" t="s">
        <v>10885</v>
      </c>
      <c r="B1696" s="3" t="s">
        <v>2</v>
      </c>
      <c r="C1696" s="3" t="s">
        <v>12610</v>
      </c>
      <c r="D1696" s="3" t="s">
        <v>16189</v>
      </c>
      <c r="E1696" s="12" t="s">
        <v>20161</v>
      </c>
      <c r="F1696" s="6" t="str">
        <f t="shared" si="71"/>
        <v>module=gacins</v>
      </c>
      <c r="G1696" s="6" t="str">
        <f t="shared" si="72"/>
        <v>module=sacins</v>
      </c>
    </row>
    <row r="1697" spans="1:7" ht="30" customHeight="1">
      <c r="A1697" s="3" t="s">
        <v>10885</v>
      </c>
      <c r="B1697" s="3" t="s">
        <v>2</v>
      </c>
      <c r="C1697" s="3" t="s">
        <v>12611</v>
      </c>
      <c r="D1697" s="3" t="s">
        <v>16190</v>
      </c>
      <c r="E1697" s="12" t="s">
        <v>20162</v>
      </c>
      <c r="F1697" s="6" t="str">
        <f t="shared" si="71"/>
        <v>module=gacins</v>
      </c>
      <c r="G1697" s="6" t="str">
        <f t="shared" si="72"/>
        <v>module=sacins</v>
      </c>
    </row>
    <row r="1698" spans="1:7" ht="30" customHeight="1">
      <c r="A1698" s="3" t="s">
        <v>10885</v>
      </c>
      <c r="B1698" s="3" t="s">
        <v>2</v>
      </c>
      <c r="C1698" s="3" t="s">
        <v>12612</v>
      </c>
      <c r="D1698" s="3" t="s">
        <v>16191</v>
      </c>
      <c r="E1698" s="12" t="s">
        <v>20163</v>
      </c>
      <c r="F1698" s="6" t="str">
        <f t="shared" si="71"/>
        <v>module=gacins</v>
      </c>
      <c r="G1698" s="6" t="str">
        <f t="shared" si="72"/>
        <v>module=sacins</v>
      </c>
    </row>
    <row r="1699" spans="1:7" ht="30" customHeight="1">
      <c r="A1699" s="3" t="s">
        <v>10885</v>
      </c>
      <c r="B1699" s="3" t="s">
        <v>2</v>
      </c>
      <c r="C1699" s="3" t="s">
        <v>12613</v>
      </c>
      <c r="D1699" s="3" t="s">
        <v>16192</v>
      </c>
      <c r="E1699" s="12" t="s">
        <v>20164</v>
      </c>
      <c r="F1699" s="6" t="str">
        <f t="shared" si="71"/>
        <v>module=gacins</v>
      </c>
      <c r="G1699" s="6" t="str">
        <f t="shared" si="72"/>
        <v>module=sacins</v>
      </c>
    </row>
    <row r="1700" spans="1:7" ht="30" customHeight="1">
      <c r="A1700" s="3" t="s">
        <v>10885</v>
      </c>
      <c r="B1700" s="3" t="s">
        <v>2</v>
      </c>
      <c r="C1700" s="3" t="s">
        <v>12614</v>
      </c>
      <c r="D1700" s="3" t="s">
        <v>16193</v>
      </c>
      <c r="E1700" s="12" t="s">
        <v>20165</v>
      </c>
      <c r="F1700" s="6" t="str">
        <f t="shared" si="71"/>
        <v>module=gacins</v>
      </c>
      <c r="G1700" s="6" t="str">
        <f t="shared" si="72"/>
        <v>module=sacins</v>
      </c>
    </row>
    <row r="1701" spans="1:7" ht="30" customHeight="1">
      <c r="A1701" s="3" t="s">
        <v>10885</v>
      </c>
      <c r="B1701" s="3" t="s">
        <v>2</v>
      </c>
      <c r="C1701" s="3" t="s">
        <v>12615</v>
      </c>
      <c r="D1701" s="3" t="s">
        <v>16194</v>
      </c>
      <c r="E1701" s="12" t="s">
        <v>20166</v>
      </c>
      <c r="F1701" s="6" t="str">
        <f t="shared" si="71"/>
        <v>module=gacins</v>
      </c>
      <c r="G1701" s="6" t="str">
        <f t="shared" si="72"/>
        <v>module=sacins</v>
      </c>
    </row>
    <row r="1702" spans="1:7" ht="30" customHeight="1">
      <c r="A1702" s="3" t="s">
        <v>10885</v>
      </c>
      <c r="B1702" s="3" t="s">
        <v>2</v>
      </c>
      <c r="C1702" s="3" t="s">
        <v>12616</v>
      </c>
      <c r="D1702" s="3" t="s">
        <v>16195</v>
      </c>
      <c r="E1702" s="12" t="s">
        <v>20167</v>
      </c>
      <c r="F1702" s="6" t="str">
        <f t="shared" si="71"/>
        <v>module=gacins</v>
      </c>
      <c r="G1702" s="6" t="str">
        <f t="shared" si="72"/>
        <v>module=sacins</v>
      </c>
    </row>
    <row r="1703" spans="1:7" ht="30" customHeight="1">
      <c r="A1703" s="3" t="s">
        <v>10885</v>
      </c>
      <c r="B1703" s="3" t="s">
        <v>2</v>
      </c>
      <c r="C1703" s="3" t="s">
        <v>12617</v>
      </c>
      <c r="D1703" s="3" t="s">
        <v>16196</v>
      </c>
      <c r="E1703" s="12" t="s">
        <v>20168</v>
      </c>
      <c r="F1703" s="6" t="str">
        <f t="shared" si="71"/>
        <v>module=gacins</v>
      </c>
      <c r="G1703" s="6" t="str">
        <f t="shared" si="72"/>
        <v>module=sacins</v>
      </c>
    </row>
    <row r="1704" spans="1:7" ht="30" customHeight="1">
      <c r="A1704" s="3" t="s">
        <v>10885</v>
      </c>
      <c r="B1704" s="3" t="s">
        <v>2</v>
      </c>
      <c r="C1704" s="3" t="s">
        <v>12618</v>
      </c>
      <c r="D1704" s="3" t="s">
        <v>16197</v>
      </c>
      <c r="E1704" s="12" t="s">
        <v>20169</v>
      </c>
      <c r="F1704" s="6" t="str">
        <f t="shared" si="71"/>
        <v>module=gacins</v>
      </c>
      <c r="G1704" s="6" t="str">
        <f t="shared" si="72"/>
        <v>module=sacins</v>
      </c>
    </row>
    <row r="1705" spans="1:7" ht="30" customHeight="1">
      <c r="A1705" s="3" t="s">
        <v>10885</v>
      </c>
      <c r="B1705" s="3" t="s">
        <v>2</v>
      </c>
      <c r="C1705" s="3" t="s">
        <v>12619</v>
      </c>
      <c r="D1705" s="3" t="s">
        <v>16198</v>
      </c>
      <c r="E1705" s="12" t="s">
        <v>20170</v>
      </c>
      <c r="F1705" s="6" t="str">
        <f t="shared" si="71"/>
        <v>module=gacins</v>
      </c>
      <c r="G1705" s="6" t="str">
        <f t="shared" si="72"/>
        <v>module=sacins</v>
      </c>
    </row>
    <row r="1706" spans="1:7" ht="30" customHeight="1">
      <c r="A1706" s="3" t="s">
        <v>10885</v>
      </c>
      <c r="B1706" s="3" t="s">
        <v>2</v>
      </c>
      <c r="C1706" s="3" t="s">
        <v>12620</v>
      </c>
      <c r="D1706" s="3" t="s">
        <v>16199</v>
      </c>
      <c r="E1706" s="12" t="s">
        <v>20171</v>
      </c>
      <c r="F1706" s="6" t="str">
        <f t="shared" si="71"/>
        <v>module=gacins</v>
      </c>
      <c r="G1706" s="6" t="str">
        <f t="shared" si="72"/>
        <v>module=sacins</v>
      </c>
    </row>
    <row r="1707" spans="1:7" ht="30" customHeight="1">
      <c r="A1707" s="3" t="s">
        <v>10885</v>
      </c>
      <c r="B1707" s="3" t="s">
        <v>2</v>
      </c>
      <c r="C1707" s="3" t="s">
        <v>12621</v>
      </c>
      <c r="D1707" s="3" t="s">
        <v>16200</v>
      </c>
      <c r="E1707" s="12" t="s">
        <v>20172</v>
      </c>
      <c r="F1707" s="6" t="str">
        <f t="shared" si="71"/>
        <v>module=gacins</v>
      </c>
      <c r="G1707" s="6" t="str">
        <f t="shared" si="72"/>
        <v>module=sacins</v>
      </c>
    </row>
    <row r="1708" spans="1:7" ht="30" customHeight="1">
      <c r="A1708" s="3" t="s">
        <v>10885</v>
      </c>
      <c r="B1708" s="3" t="s">
        <v>2</v>
      </c>
      <c r="C1708" s="3" t="s">
        <v>12622</v>
      </c>
      <c r="D1708" s="3" t="s">
        <v>16201</v>
      </c>
      <c r="E1708" s="12" t="s">
        <v>20173</v>
      </c>
      <c r="F1708" s="6" t="str">
        <f t="shared" si="71"/>
        <v>module=gacins</v>
      </c>
      <c r="G1708" s="6" t="str">
        <f t="shared" si="72"/>
        <v>module=sacins</v>
      </c>
    </row>
    <row r="1709" spans="1:7" ht="30" customHeight="1">
      <c r="A1709" s="3" t="s">
        <v>10885</v>
      </c>
      <c r="B1709" s="3" t="s">
        <v>2</v>
      </c>
      <c r="C1709" s="3" t="s">
        <v>12623</v>
      </c>
      <c r="D1709" s="3" t="s">
        <v>16202</v>
      </c>
      <c r="E1709" s="12" t="s">
        <v>20174</v>
      </c>
      <c r="F1709" s="6" t="str">
        <f t="shared" si="71"/>
        <v>module=gacins</v>
      </c>
      <c r="G1709" s="6" t="str">
        <f t="shared" si="72"/>
        <v>module=sacins</v>
      </c>
    </row>
    <row r="1710" spans="1:7" ht="30" customHeight="1">
      <c r="A1710" s="3" t="s">
        <v>10885</v>
      </c>
      <c r="B1710" s="3" t="s">
        <v>2</v>
      </c>
      <c r="C1710" s="3" t="s">
        <v>12624</v>
      </c>
      <c r="D1710" s="3" t="s">
        <v>16203</v>
      </c>
      <c r="E1710" s="12" t="s">
        <v>20175</v>
      </c>
      <c r="F1710" s="6" t="str">
        <f t="shared" si="71"/>
        <v>module=gacins</v>
      </c>
      <c r="G1710" s="6" t="str">
        <f t="shared" si="72"/>
        <v>module=sacins</v>
      </c>
    </row>
    <row r="1711" spans="1:7" ht="30" customHeight="1">
      <c r="A1711" s="3" t="s">
        <v>10885</v>
      </c>
      <c r="B1711" s="3" t="s">
        <v>2</v>
      </c>
      <c r="C1711" s="3" t="s">
        <v>12625</v>
      </c>
      <c r="D1711" s="3" t="s">
        <v>16204</v>
      </c>
      <c r="E1711" s="12" t="s">
        <v>20176</v>
      </c>
      <c r="F1711" s="6" t="str">
        <f t="shared" si="71"/>
        <v>module=gacins</v>
      </c>
      <c r="G1711" s="6" t="str">
        <f t="shared" si="72"/>
        <v>module=sacins</v>
      </c>
    </row>
    <row r="1712" spans="1:7" ht="30" customHeight="1">
      <c r="A1712" s="3" t="s">
        <v>10885</v>
      </c>
      <c r="B1712" s="3" t="s">
        <v>2</v>
      </c>
      <c r="C1712" s="3" t="s">
        <v>12626</v>
      </c>
      <c r="D1712" s="3" t="s">
        <v>16205</v>
      </c>
      <c r="E1712" s="12" t="s">
        <v>20177</v>
      </c>
      <c r="F1712" s="6" t="str">
        <f t="shared" si="71"/>
        <v>module=gacins</v>
      </c>
      <c r="G1712" s="6" t="str">
        <f t="shared" si="72"/>
        <v>module=sacins</v>
      </c>
    </row>
    <row r="1713" spans="1:7" ht="30" customHeight="1">
      <c r="A1713" s="3" t="s">
        <v>10885</v>
      </c>
      <c r="B1713" s="3" t="s">
        <v>2</v>
      </c>
      <c r="C1713" s="3" t="s">
        <v>12627</v>
      </c>
      <c r="D1713" s="3" t="s">
        <v>16206</v>
      </c>
      <c r="E1713" s="12" t="s">
        <v>20178</v>
      </c>
      <c r="F1713" s="6" t="str">
        <f t="shared" si="71"/>
        <v>module=gacins</v>
      </c>
      <c r="G1713" s="6" t="str">
        <f t="shared" si="72"/>
        <v>module=sacins</v>
      </c>
    </row>
    <row r="1714" spans="1:7" ht="30" customHeight="1">
      <c r="A1714" s="3" t="s">
        <v>10885</v>
      </c>
      <c r="B1714" s="3" t="s">
        <v>2</v>
      </c>
      <c r="C1714" s="3" t="s">
        <v>12628</v>
      </c>
      <c r="D1714" s="3" t="s">
        <v>16207</v>
      </c>
      <c r="E1714" s="12" t="s">
        <v>20179</v>
      </c>
      <c r="F1714" s="6" t="str">
        <f t="shared" si="71"/>
        <v>module=gacins</v>
      </c>
      <c r="G1714" s="6" t="str">
        <f t="shared" si="72"/>
        <v>module=sacins</v>
      </c>
    </row>
    <row r="1715" spans="1:7" ht="30" customHeight="1">
      <c r="A1715" s="3" t="s">
        <v>10885</v>
      </c>
      <c r="B1715" s="3" t="s">
        <v>2</v>
      </c>
      <c r="C1715" s="3" t="s">
        <v>12629</v>
      </c>
      <c r="D1715" s="3" t="s">
        <v>16208</v>
      </c>
      <c r="E1715" s="12" t="s">
        <v>20180</v>
      </c>
      <c r="F1715" s="6" t="str">
        <f t="shared" si="71"/>
        <v>module=gacins</v>
      </c>
      <c r="G1715" s="6" t="str">
        <f t="shared" si="72"/>
        <v>module=sacins</v>
      </c>
    </row>
    <row r="1716" spans="1:7" ht="30" customHeight="1">
      <c r="A1716" s="3" t="s">
        <v>10885</v>
      </c>
      <c r="B1716" s="3" t="s">
        <v>2</v>
      </c>
      <c r="C1716" s="3" t="s">
        <v>12630</v>
      </c>
      <c r="D1716" s="3" t="s">
        <v>16209</v>
      </c>
      <c r="E1716" s="12" t="s">
        <v>20181</v>
      </c>
      <c r="F1716" s="6" t="str">
        <f t="shared" si="71"/>
        <v>module=gacins</v>
      </c>
      <c r="G1716" s="6" t="str">
        <f t="shared" ref="G1716:G1747" si="73">HYPERLINK("http://www.ssc.wisc.edu/wlsresearch/documentation/waves/?wave=sib2k&amp;module=sacins","module=sacins")</f>
        <v>module=sacins</v>
      </c>
    </row>
    <row r="1717" spans="1:7" ht="30" customHeight="1">
      <c r="A1717" s="3" t="s">
        <v>10885</v>
      </c>
      <c r="B1717" s="3" t="s">
        <v>2</v>
      </c>
      <c r="C1717" s="3" t="s">
        <v>12631</v>
      </c>
      <c r="D1717" s="3" t="s">
        <v>16210</v>
      </c>
      <c r="E1717" s="12" t="s">
        <v>20182</v>
      </c>
      <c r="F1717" s="6" t="str">
        <f t="shared" si="71"/>
        <v>module=gacins</v>
      </c>
      <c r="G1717" s="6" t="str">
        <f t="shared" si="73"/>
        <v>module=sacins</v>
      </c>
    </row>
    <row r="1718" spans="1:7" ht="30" customHeight="1">
      <c r="A1718" s="3" t="s">
        <v>10885</v>
      </c>
      <c r="B1718" s="3" t="s">
        <v>2</v>
      </c>
      <c r="C1718" s="3" t="s">
        <v>12632</v>
      </c>
      <c r="D1718" s="3" t="s">
        <v>16211</v>
      </c>
      <c r="E1718" s="12" t="s">
        <v>20183</v>
      </c>
      <c r="F1718" s="6" t="str">
        <f t="shared" si="71"/>
        <v>module=gacins</v>
      </c>
      <c r="G1718" s="6" t="str">
        <f t="shared" si="73"/>
        <v>module=sacins</v>
      </c>
    </row>
    <row r="1719" spans="1:7" ht="30" customHeight="1">
      <c r="A1719" s="3" t="s">
        <v>10885</v>
      </c>
      <c r="B1719" s="3" t="s">
        <v>2</v>
      </c>
      <c r="C1719" s="3" t="s">
        <v>12633</v>
      </c>
      <c r="D1719" s="3" t="s">
        <v>16212</v>
      </c>
      <c r="E1719" s="12" t="s">
        <v>20184</v>
      </c>
      <c r="F1719" s="6" t="str">
        <f t="shared" si="71"/>
        <v>module=gacins</v>
      </c>
      <c r="G1719" s="6" t="str">
        <f t="shared" si="73"/>
        <v>module=sacins</v>
      </c>
    </row>
    <row r="1720" spans="1:7" ht="30" customHeight="1">
      <c r="A1720" s="3" t="s">
        <v>10885</v>
      </c>
      <c r="B1720" s="3" t="s">
        <v>2</v>
      </c>
      <c r="C1720" s="3" t="s">
        <v>12634</v>
      </c>
      <c r="D1720" s="3" t="s">
        <v>16213</v>
      </c>
      <c r="E1720" s="12" t="s">
        <v>20185</v>
      </c>
      <c r="F1720" s="6" t="str">
        <f t="shared" si="71"/>
        <v>module=gacins</v>
      </c>
      <c r="G1720" s="6" t="str">
        <f t="shared" si="73"/>
        <v>module=sacins</v>
      </c>
    </row>
    <row r="1721" spans="1:7" ht="30" customHeight="1">
      <c r="A1721" s="3" t="s">
        <v>10885</v>
      </c>
      <c r="B1721" s="3" t="s">
        <v>2</v>
      </c>
      <c r="C1721" s="3" t="s">
        <v>12635</v>
      </c>
      <c r="D1721" s="3" t="s">
        <v>16214</v>
      </c>
      <c r="E1721" s="12" t="s">
        <v>20186</v>
      </c>
      <c r="F1721" s="6" t="str">
        <f t="shared" si="71"/>
        <v>module=gacins</v>
      </c>
      <c r="G1721" s="6" t="str">
        <f t="shared" si="73"/>
        <v>module=sacins</v>
      </c>
    </row>
    <row r="1722" spans="1:7" ht="30" customHeight="1">
      <c r="A1722" s="3" t="s">
        <v>10885</v>
      </c>
      <c r="B1722" s="3" t="s">
        <v>2</v>
      </c>
      <c r="C1722" s="3" t="s">
        <v>12636</v>
      </c>
      <c r="D1722" s="3" t="s">
        <v>16215</v>
      </c>
      <c r="E1722" s="12" t="s">
        <v>20187</v>
      </c>
      <c r="F1722" s="6" t="str">
        <f t="shared" si="71"/>
        <v>module=gacins</v>
      </c>
      <c r="G1722" s="6" t="str">
        <f t="shared" si="73"/>
        <v>module=sacins</v>
      </c>
    </row>
    <row r="1723" spans="1:7" ht="30" customHeight="1">
      <c r="A1723" s="3" t="s">
        <v>10885</v>
      </c>
      <c r="B1723" s="3" t="s">
        <v>2</v>
      </c>
      <c r="C1723" s="3" t="s">
        <v>12637</v>
      </c>
      <c r="D1723" s="3" t="s">
        <v>16216</v>
      </c>
      <c r="E1723" s="12" t="s">
        <v>20188</v>
      </c>
      <c r="F1723" s="6" t="str">
        <f t="shared" si="71"/>
        <v>module=gacins</v>
      </c>
      <c r="G1723" s="6" t="str">
        <f t="shared" si="73"/>
        <v>module=sacins</v>
      </c>
    </row>
    <row r="1724" spans="1:7" ht="30" customHeight="1">
      <c r="A1724" s="3" t="s">
        <v>10885</v>
      </c>
      <c r="B1724" s="3" t="s">
        <v>2</v>
      </c>
      <c r="C1724" s="3" t="s">
        <v>12638</v>
      </c>
      <c r="D1724" s="3" t="s">
        <v>16217</v>
      </c>
      <c r="E1724" s="12" t="s">
        <v>20189</v>
      </c>
      <c r="F1724" s="6" t="str">
        <f t="shared" si="71"/>
        <v>module=gacins</v>
      </c>
      <c r="G1724" s="6" t="str">
        <f t="shared" si="73"/>
        <v>module=sacins</v>
      </c>
    </row>
    <row r="1725" spans="1:7" ht="30" customHeight="1">
      <c r="A1725" s="3" t="s">
        <v>10885</v>
      </c>
      <c r="B1725" s="3" t="s">
        <v>2</v>
      </c>
      <c r="C1725" s="3" t="s">
        <v>12639</v>
      </c>
      <c r="D1725" s="3" t="s">
        <v>16218</v>
      </c>
      <c r="E1725" s="12" t="s">
        <v>20190</v>
      </c>
      <c r="F1725" s="6" t="str">
        <f t="shared" si="71"/>
        <v>module=gacins</v>
      </c>
      <c r="G1725" s="6" t="str">
        <f t="shared" si="73"/>
        <v>module=sacins</v>
      </c>
    </row>
    <row r="1726" spans="1:7" ht="30" customHeight="1">
      <c r="A1726" s="3" t="s">
        <v>10885</v>
      </c>
      <c r="B1726" s="3" t="s">
        <v>2</v>
      </c>
      <c r="C1726" s="3" t="s">
        <v>12640</v>
      </c>
      <c r="D1726" s="3" t="s">
        <v>16219</v>
      </c>
      <c r="E1726" s="12" t="s">
        <v>20191</v>
      </c>
      <c r="F1726" s="6" t="str">
        <f t="shared" si="71"/>
        <v>module=gacins</v>
      </c>
      <c r="G1726" s="6" t="str">
        <f t="shared" si="73"/>
        <v>module=sacins</v>
      </c>
    </row>
    <row r="1727" spans="1:7" ht="30" customHeight="1">
      <c r="A1727" s="3" t="s">
        <v>10885</v>
      </c>
      <c r="B1727" s="3" t="s">
        <v>2</v>
      </c>
      <c r="C1727" s="3" t="s">
        <v>12641</v>
      </c>
      <c r="D1727" s="3" t="s">
        <v>16220</v>
      </c>
      <c r="E1727" s="12" t="s">
        <v>20192</v>
      </c>
      <c r="F1727" s="6" t="str">
        <f t="shared" si="71"/>
        <v>module=gacins</v>
      </c>
      <c r="G1727" s="6" t="str">
        <f t="shared" si="73"/>
        <v>module=sacins</v>
      </c>
    </row>
    <row r="1728" spans="1:7" ht="30" customHeight="1">
      <c r="A1728" s="3" t="s">
        <v>10885</v>
      </c>
      <c r="B1728" s="3" t="s">
        <v>2</v>
      </c>
      <c r="C1728" s="3" t="s">
        <v>12642</v>
      </c>
      <c r="D1728" s="3" t="s">
        <v>16221</v>
      </c>
      <c r="E1728" s="12" t="s">
        <v>20193</v>
      </c>
      <c r="F1728" s="6" t="str">
        <f t="shared" si="71"/>
        <v>module=gacins</v>
      </c>
      <c r="G1728" s="6" t="str">
        <f t="shared" si="73"/>
        <v>module=sacins</v>
      </c>
    </row>
    <row r="1729" spans="1:7" ht="30" customHeight="1">
      <c r="A1729" s="3" t="s">
        <v>10885</v>
      </c>
      <c r="B1729" s="3" t="s">
        <v>2</v>
      </c>
      <c r="C1729" s="3" t="s">
        <v>12643</v>
      </c>
      <c r="D1729" s="3" t="s">
        <v>16222</v>
      </c>
      <c r="E1729" s="12" t="s">
        <v>20194</v>
      </c>
      <c r="F1729" s="6" t="str">
        <f t="shared" si="71"/>
        <v>module=gacins</v>
      </c>
      <c r="G1729" s="6" t="str">
        <f t="shared" si="73"/>
        <v>module=sacins</v>
      </c>
    </row>
    <row r="1730" spans="1:7" ht="30" customHeight="1">
      <c r="A1730" s="3" t="s">
        <v>10885</v>
      </c>
      <c r="B1730" s="3" t="s">
        <v>2</v>
      </c>
      <c r="C1730" s="3" t="s">
        <v>12644</v>
      </c>
      <c r="D1730" s="3" t="s">
        <v>16223</v>
      </c>
      <c r="E1730" s="12" t="s">
        <v>20195</v>
      </c>
      <c r="F1730" s="6" t="str">
        <f t="shared" si="71"/>
        <v>module=gacins</v>
      </c>
      <c r="G1730" s="6" t="str">
        <f t="shared" si="73"/>
        <v>module=sacins</v>
      </c>
    </row>
    <row r="1731" spans="1:7" ht="30" customHeight="1">
      <c r="A1731" s="3" t="s">
        <v>10885</v>
      </c>
      <c r="B1731" s="3" t="s">
        <v>2</v>
      </c>
      <c r="C1731" s="3" t="s">
        <v>12645</v>
      </c>
      <c r="D1731" s="3" t="s">
        <v>16224</v>
      </c>
      <c r="E1731" s="12" t="s">
        <v>20196</v>
      </c>
      <c r="F1731" s="6" t="str">
        <f t="shared" si="71"/>
        <v>module=gacins</v>
      </c>
      <c r="G1731" s="6" t="str">
        <f t="shared" si="73"/>
        <v>module=sacins</v>
      </c>
    </row>
    <row r="1732" spans="1:7" ht="30" customHeight="1">
      <c r="A1732" s="3" t="s">
        <v>10885</v>
      </c>
      <c r="B1732" s="3" t="s">
        <v>2</v>
      </c>
      <c r="C1732" s="3" t="s">
        <v>12646</v>
      </c>
      <c r="D1732" s="3" t="s">
        <v>16225</v>
      </c>
      <c r="E1732" s="12" t="s">
        <v>20197</v>
      </c>
      <c r="F1732" s="6" t="str">
        <f t="shared" si="71"/>
        <v>module=gacins</v>
      </c>
      <c r="G1732" s="6" t="str">
        <f t="shared" si="73"/>
        <v>module=sacins</v>
      </c>
    </row>
    <row r="1733" spans="1:7" ht="30" customHeight="1">
      <c r="A1733" s="3" t="s">
        <v>10885</v>
      </c>
      <c r="B1733" s="3" t="s">
        <v>2</v>
      </c>
      <c r="C1733" s="3" t="s">
        <v>12647</v>
      </c>
      <c r="D1733" s="3" t="s">
        <v>16226</v>
      </c>
      <c r="E1733" s="12" t="s">
        <v>20198</v>
      </c>
      <c r="F1733" s="6" t="str">
        <f t="shared" si="71"/>
        <v>module=gacins</v>
      </c>
      <c r="G1733" s="6" t="str">
        <f t="shared" si="73"/>
        <v>module=sacins</v>
      </c>
    </row>
    <row r="1734" spans="1:7" ht="30" customHeight="1">
      <c r="A1734" s="3" t="s">
        <v>10885</v>
      </c>
      <c r="B1734" s="3" t="s">
        <v>2</v>
      </c>
      <c r="C1734" s="3" t="s">
        <v>12648</v>
      </c>
      <c r="D1734" s="3" t="s">
        <v>16227</v>
      </c>
      <c r="E1734" s="12" t="s">
        <v>20199</v>
      </c>
      <c r="F1734" s="6" t="str">
        <f t="shared" si="71"/>
        <v>module=gacins</v>
      </c>
      <c r="G1734" s="6" t="str">
        <f t="shared" si="73"/>
        <v>module=sacins</v>
      </c>
    </row>
    <row r="1735" spans="1:7" ht="30" customHeight="1">
      <c r="A1735" s="3" t="s">
        <v>10885</v>
      </c>
      <c r="B1735" s="3" t="s">
        <v>2</v>
      </c>
      <c r="C1735" s="3" t="s">
        <v>12649</v>
      </c>
      <c r="D1735" s="3" t="s">
        <v>16228</v>
      </c>
      <c r="E1735" s="12" t="s">
        <v>20200</v>
      </c>
      <c r="F1735" s="6" t="str">
        <f t="shared" si="71"/>
        <v>module=gacins</v>
      </c>
      <c r="G1735" s="6" t="str">
        <f t="shared" si="73"/>
        <v>module=sacins</v>
      </c>
    </row>
    <row r="1736" spans="1:7" ht="30" customHeight="1">
      <c r="A1736" s="3" t="s">
        <v>10885</v>
      </c>
      <c r="B1736" s="3" t="s">
        <v>2</v>
      </c>
      <c r="C1736" s="3" t="s">
        <v>12650</v>
      </c>
      <c r="D1736" s="3" t="s">
        <v>16229</v>
      </c>
      <c r="E1736" s="12" t="s">
        <v>20201</v>
      </c>
      <c r="F1736" s="6" t="str">
        <f t="shared" si="71"/>
        <v>module=gacins</v>
      </c>
      <c r="G1736" s="6" t="str">
        <f t="shared" si="73"/>
        <v>module=sacins</v>
      </c>
    </row>
    <row r="1737" spans="1:7" ht="30" customHeight="1">
      <c r="A1737" s="3" t="s">
        <v>10885</v>
      </c>
      <c r="B1737" s="3" t="s">
        <v>2</v>
      </c>
      <c r="C1737" s="3" t="s">
        <v>12651</v>
      </c>
      <c r="D1737" s="3" t="s">
        <v>16230</v>
      </c>
      <c r="E1737" s="12" t="s">
        <v>20202</v>
      </c>
      <c r="F1737" s="6" t="str">
        <f t="shared" si="71"/>
        <v>module=gacins</v>
      </c>
      <c r="G1737" s="6" t="str">
        <f t="shared" si="73"/>
        <v>module=sacins</v>
      </c>
    </row>
    <row r="1738" spans="1:7" ht="30" customHeight="1">
      <c r="A1738" s="3" t="s">
        <v>10885</v>
      </c>
      <c r="B1738" s="3" t="s">
        <v>2</v>
      </c>
      <c r="C1738" s="3" t="s">
        <v>12652</v>
      </c>
      <c r="D1738" s="3" t="s">
        <v>16231</v>
      </c>
      <c r="E1738" s="12" t="s">
        <v>20203</v>
      </c>
      <c r="F1738" s="6" t="str">
        <f t="shared" si="71"/>
        <v>module=gacins</v>
      </c>
      <c r="G1738" s="6" t="str">
        <f t="shared" si="73"/>
        <v>module=sacins</v>
      </c>
    </row>
    <row r="1739" spans="1:7" ht="30" customHeight="1">
      <c r="A1739" s="3" t="s">
        <v>10885</v>
      </c>
      <c r="B1739" s="3" t="s">
        <v>2</v>
      </c>
      <c r="C1739" s="3" t="s">
        <v>12653</v>
      </c>
      <c r="D1739" s="3" t="s">
        <v>16232</v>
      </c>
      <c r="E1739" s="12" t="s">
        <v>20204</v>
      </c>
      <c r="F1739" s="6" t="str">
        <f t="shared" si="71"/>
        <v>module=gacins</v>
      </c>
      <c r="G1739" s="6" t="str">
        <f t="shared" si="73"/>
        <v>module=sacins</v>
      </c>
    </row>
    <row r="1740" spans="1:7" ht="30" customHeight="1">
      <c r="A1740" s="3" t="s">
        <v>10885</v>
      </c>
      <c r="B1740" s="3" t="s">
        <v>2</v>
      </c>
      <c r="C1740" s="3" t="s">
        <v>12654</v>
      </c>
      <c r="D1740" s="3" t="s">
        <v>16233</v>
      </c>
      <c r="E1740" s="12" t="s">
        <v>20205</v>
      </c>
      <c r="F1740" s="6" t="str">
        <f t="shared" si="71"/>
        <v>module=gacins</v>
      </c>
      <c r="G1740" s="6" t="str">
        <f t="shared" si="73"/>
        <v>module=sacins</v>
      </c>
    </row>
    <row r="1741" spans="1:7" ht="30" customHeight="1">
      <c r="A1741" s="3" t="s">
        <v>10885</v>
      </c>
      <c r="B1741" s="3" t="s">
        <v>2</v>
      </c>
      <c r="C1741" s="3" t="s">
        <v>12655</v>
      </c>
      <c r="D1741" s="3" t="s">
        <v>16234</v>
      </c>
      <c r="E1741" s="12" t="s">
        <v>20206</v>
      </c>
      <c r="F1741" s="6" t="str">
        <f t="shared" si="71"/>
        <v>module=gacins</v>
      </c>
      <c r="G1741" s="6" t="str">
        <f t="shared" si="73"/>
        <v>module=sacins</v>
      </c>
    </row>
    <row r="1742" spans="1:7" ht="30" customHeight="1">
      <c r="A1742" s="3" t="s">
        <v>10885</v>
      </c>
      <c r="B1742" s="3" t="s">
        <v>2</v>
      </c>
      <c r="C1742" s="3" t="s">
        <v>12656</v>
      </c>
      <c r="D1742" s="3" t="s">
        <v>16235</v>
      </c>
      <c r="E1742" s="12" t="s">
        <v>20207</v>
      </c>
      <c r="F1742" s="6" t="str">
        <f t="shared" si="71"/>
        <v>module=gacins</v>
      </c>
      <c r="G1742" s="6" t="str">
        <f t="shared" si="73"/>
        <v>module=sacins</v>
      </c>
    </row>
    <row r="1743" spans="1:7" ht="30" customHeight="1">
      <c r="A1743" s="3" t="s">
        <v>10885</v>
      </c>
      <c r="B1743" s="3" t="s">
        <v>2</v>
      </c>
      <c r="C1743" s="3" t="s">
        <v>12657</v>
      </c>
      <c r="D1743" s="3" t="s">
        <v>16236</v>
      </c>
      <c r="E1743" s="12" t="s">
        <v>20208</v>
      </c>
      <c r="F1743" s="6" t="str">
        <f t="shared" si="71"/>
        <v>module=gacins</v>
      </c>
      <c r="G1743" s="6" t="str">
        <f t="shared" si="73"/>
        <v>module=sacins</v>
      </c>
    </row>
    <row r="1744" spans="1:7" ht="30" customHeight="1">
      <c r="A1744" s="3" t="s">
        <v>10885</v>
      </c>
      <c r="B1744" s="3" t="s">
        <v>2</v>
      </c>
      <c r="C1744" s="3" t="s">
        <v>12658</v>
      </c>
      <c r="D1744" s="3" t="s">
        <v>16237</v>
      </c>
      <c r="E1744" s="12" t="s">
        <v>20209</v>
      </c>
      <c r="F1744" s="6" t="str">
        <f t="shared" si="71"/>
        <v>module=gacins</v>
      </c>
      <c r="G1744" s="6" t="str">
        <f t="shared" si="73"/>
        <v>module=sacins</v>
      </c>
    </row>
    <row r="1745" spans="1:7" ht="30" customHeight="1">
      <c r="A1745" s="3" t="s">
        <v>10885</v>
      </c>
      <c r="B1745" s="3" t="s">
        <v>2</v>
      </c>
      <c r="C1745" s="3" t="s">
        <v>12659</v>
      </c>
      <c r="D1745" s="3" t="s">
        <v>16238</v>
      </c>
      <c r="E1745" s="12" t="s">
        <v>20210</v>
      </c>
      <c r="F1745" s="6" t="str">
        <f t="shared" si="71"/>
        <v>module=gacins</v>
      </c>
      <c r="G1745" s="6" t="str">
        <f t="shared" si="73"/>
        <v>module=sacins</v>
      </c>
    </row>
    <row r="1746" spans="1:7" ht="30" customHeight="1">
      <c r="A1746" s="3" t="s">
        <v>10885</v>
      </c>
      <c r="B1746" s="3" t="s">
        <v>2</v>
      </c>
      <c r="C1746" s="3" t="s">
        <v>12660</v>
      </c>
      <c r="D1746" s="3" t="s">
        <v>16239</v>
      </c>
      <c r="E1746" s="12" t="s">
        <v>20211</v>
      </c>
      <c r="F1746" s="6" t="str">
        <f t="shared" si="71"/>
        <v>module=gacins</v>
      </c>
      <c r="G1746" s="6" t="str">
        <f t="shared" si="73"/>
        <v>module=sacins</v>
      </c>
    </row>
    <row r="1747" spans="1:7" ht="30" customHeight="1">
      <c r="A1747" s="3" t="s">
        <v>10885</v>
      </c>
      <c r="B1747" s="3" t="s">
        <v>2</v>
      </c>
      <c r="C1747" s="3" t="s">
        <v>12661</v>
      </c>
      <c r="D1747" s="3" t="s">
        <v>16240</v>
      </c>
      <c r="E1747" s="12" t="s">
        <v>20212</v>
      </c>
      <c r="F1747" s="6" t="str">
        <f t="shared" si="71"/>
        <v>module=gacins</v>
      </c>
      <c r="G1747" s="6" t="str">
        <f t="shared" si="73"/>
        <v>module=sacins</v>
      </c>
    </row>
    <row r="1748" spans="1:7" ht="30" customHeight="1">
      <c r="A1748" s="3" t="s">
        <v>10885</v>
      </c>
      <c r="B1748" s="3" t="s">
        <v>2</v>
      </c>
      <c r="C1748" s="3" t="s">
        <v>12662</v>
      </c>
      <c r="D1748" s="3" t="s">
        <v>16241</v>
      </c>
      <c r="E1748" s="12" t="s">
        <v>20213</v>
      </c>
      <c r="F1748" s="6" t="str">
        <f t="shared" ref="F1748:F1811" si="74">HYPERLINK("http://www.ssc.wisc.edu/wlsresearch/documentation/waves/?wave=grad2k&amp;module=gacins","module=gacins")</f>
        <v>module=gacins</v>
      </c>
      <c r="G1748" s="6" t="str">
        <f t="shared" ref="G1748:G1761" si="75">HYPERLINK("http://www.ssc.wisc.edu/wlsresearch/documentation/waves/?wave=sib2k&amp;module=sacins","module=sacins")</f>
        <v>module=sacins</v>
      </c>
    </row>
    <row r="1749" spans="1:7" ht="30" customHeight="1">
      <c r="A1749" s="3" t="s">
        <v>10885</v>
      </c>
      <c r="B1749" s="3" t="s">
        <v>2</v>
      </c>
      <c r="C1749" s="3" t="s">
        <v>12663</v>
      </c>
      <c r="D1749" s="3" t="s">
        <v>16242</v>
      </c>
      <c r="E1749" s="12" t="s">
        <v>20214</v>
      </c>
      <c r="F1749" s="6" t="str">
        <f t="shared" si="74"/>
        <v>module=gacins</v>
      </c>
      <c r="G1749" s="6" t="str">
        <f t="shared" si="75"/>
        <v>module=sacins</v>
      </c>
    </row>
    <row r="1750" spans="1:7" ht="30" customHeight="1">
      <c r="A1750" s="3" t="s">
        <v>10885</v>
      </c>
      <c r="B1750" s="3" t="s">
        <v>2</v>
      </c>
      <c r="C1750" s="3" t="s">
        <v>12664</v>
      </c>
      <c r="D1750" s="3" t="s">
        <v>16243</v>
      </c>
      <c r="E1750" s="12" t="s">
        <v>20215</v>
      </c>
      <c r="F1750" s="6" t="str">
        <f t="shared" si="74"/>
        <v>module=gacins</v>
      </c>
      <c r="G1750" s="6" t="str">
        <f t="shared" si="75"/>
        <v>module=sacins</v>
      </c>
    </row>
    <row r="1751" spans="1:7" ht="30" customHeight="1">
      <c r="A1751" s="3" t="s">
        <v>10885</v>
      </c>
      <c r="B1751" s="3" t="s">
        <v>2</v>
      </c>
      <c r="C1751" s="3" t="s">
        <v>12665</v>
      </c>
      <c r="D1751" s="3" t="s">
        <v>16244</v>
      </c>
      <c r="E1751" s="12" t="s">
        <v>20216</v>
      </c>
      <c r="F1751" s="6" t="str">
        <f t="shared" si="74"/>
        <v>module=gacins</v>
      </c>
      <c r="G1751" s="6" t="str">
        <f t="shared" si="75"/>
        <v>module=sacins</v>
      </c>
    </row>
    <row r="1752" spans="1:7" ht="30" customHeight="1">
      <c r="A1752" s="3" t="s">
        <v>10885</v>
      </c>
      <c r="B1752" s="3" t="s">
        <v>2</v>
      </c>
      <c r="C1752" s="3" t="s">
        <v>12666</v>
      </c>
      <c r="D1752" s="3" t="s">
        <v>16245</v>
      </c>
      <c r="E1752" s="12" t="s">
        <v>20217</v>
      </c>
      <c r="F1752" s="6" t="str">
        <f t="shared" si="74"/>
        <v>module=gacins</v>
      </c>
      <c r="G1752" s="6" t="str">
        <f t="shared" si="75"/>
        <v>module=sacins</v>
      </c>
    </row>
    <row r="1753" spans="1:7" ht="30" customHeight="1">
      <c r="A1753" s="3" t="s">
        <v>10885</v>
      </c>
      <c r="B1753" s="3" t="s">
        <v>2</v>
      </c>
      <c r="C1753" s="3" t="s">
        <v>12667</v>
      </c>
      <c r="D1753" s="3" t="s">
        <v>16246</v>
      </c>
      <c r="E1753" s="12" t="s">
        <v>20218</v>
      </c>
      <c r="F1753" s="6" t="str">
        <f t="shared" si="74"/>
        <v>module=gacins</v>
      </c>
      <c r="G1753" s="6" t="str">
        <f t="shared" si="75"/>
        <v>module=sacins</v>
      </c>
    </row>
    <row r="1754" spans="1:7" ht="30" customHeight="1">
      <c r="A1754" s="3" t="s">
        <v>10885</v>
      </c>
      <c r="B1754" s="3" t="s">
        <v>2</v>
      </c>
      <c r="C1754" s="3" t="s">
        <v>12668</v>
      </c>
      <c r="D1754" s="3" t="s">
        <v>16247</v>
      </c>
      <c r="E1754" s="12" t="s">
        <v>20219</v>
      </c>
      <c r="F1754" s="6" t="str">
        <f t="shared" si="74"/>
        <v>module=gacins</v>
      </c>
      <c r="G1754" s="6" t="str">
        <f t="shared" si="75"/>
        <v>module=sacins</v>
      </c>
    </row>
    <row r="1755" spans="1:7" ht="30" customHeight="1">
      <c r="A1755" s="3" t="s">
        <v>10885</v>
      </c>
      <c r="B1755" s="3" t="s">
        <v>2</v>
      </c>
      <c r="C1755" s="3" t="s">
        <v>12669</v>
      </c>
      <c r="D1755" s="3" t="s">
        <v>16248</v>
      </c>
      <c r="E1755" s="12" t="s">
        <v>20220</v>
      </c>
      <c r="F1755" s="6" t="str">
        <f t="shared" si="74"/>
        <v>module=gacins</v>
      </c>
      <c r="G1755" s="6" t="str">
        <f t="shared" si="75"/>
        <v>module=sacins</v>
      </c>
    </row>
    <row r="1756" spans="1:7" ht="30" customHeight="1">
      <c r="A1756" s="3" t="s">
        <v>10885</v>
      </c>
      <c r="B1756" s="3" t="s">
        <v>2</v>
      </c>
      <c r="C1756" s="3" t="s">
        <v>12670</v>
      </c>
      <c r="D1756" s="3" t="s">
        <v>16249</v>
      </c>
      <c r="E1756" s="12" t="s">
        <v>20221</v>
      </c>
      <c r="F1756" s="6" t="str">
        <f t="shared" si="74"/>
        <v>module=gacins</v>
      </c>
      <c r="G1756" s="6" t="str">
        <f t="shared" si="75"/>
        <v>module=sacins</v>
      </c>
    </row>
    <row r="1757" spans="1:7" ht="30" customHeight="1">
      <c r="A1757" s="3" t="s">
        <v>10885</v>
      </c>
      <c r="B1757" s="3" t="s">
        <v>2</v>
      </c>
      <c r="C1757" s="3" t="s">
        <v>12671</v>
      </c>
      <c r="D1757" s="3" t="s">
        <v>16250</v>
      </c>
      <c r="E1757" s="12" t="s">
        <v>20222</v>
      </c>
      <c r="F1757" s="6" t="str">
        <f t="shared" si="74"/>
        <v>module=gacins</v>
      </c>
      <c r="G1757" s="6" t="str">
        <f t="shared" si="75"/>
        <v>module=sacins</v>
      </c>
    </row>
    <row r="1758" spans="1:7" ht="30" customHeight="1">
      <c r="A1758" s="3" t="s">
        <v>10885</v>
      </c>
      <c r="B1758" s="3" t="s">
        <v>2</v>
      </c>
      <c r="C1758" s="3" t="s">
        <v>12672</v>
      </c>
      <c r="D1758" s="3" t="s">
        <v>16251</v>
      </c>
      <c r="E1758" s="12" t="s">
        <v>20223</v>
      </c>
      <c r="F1758" s="6" t="str">
        <f t="shared" si="74"/>
        <v>module=gacins</v>
      </c>
      <c r="G1758" s="6" t="str">
        <f t="shared" si="75"/>
        <v>module=sacins</v>
      </c>
    </row>
    <row r="1759" spans="1:7" ht="30" customHeight="1">
      <c r="A1759" s="3" t="s">
        <v>10885</v>
      </c>
      <c r="B1759" s="3" t="s">
        <v>2</v>
      </c>
      <c r="C1759" s="3" t="s">
        <v>12673</v>
      </c>
      <c r="D1759" s="3" t="s">
        <v>16252</v>
      </c>
      <c r="E1759" s="12" t="s">
        <v>20224</v>
      </c>
      <c r="F1759" s="6" t="str">
        <f t="shared" si="74"/>
        <v>module=gacins</v>
      </c>
      <c r="G1759" s="6" t="str">
        <f t="shared" si="75"/>
        <v>module=sacins</v>
      </c>
    </row>
    <row r="1760" spans="1:7" ht="30" customHeight="1">
      <c r="A1760" s="3" t="s">
        <v>10885</v>
      </c>
      <c r="B1760" s="3" t="s">
        <v>2</v>
      </c>
      <c r="C1760" s="3" t="s">
        <v>12674</v>
      </c>
      <c r="D1760" s="3" t="s">
        <v>16253</v>
      </c>
      <c r="E1760" s="12" t="s">
        <v>20225</v>
      </c>
      <c r="F1760" s="6" t="str">
        <f t="shared" si="74"/>
        <v>module=gacins</v>
      </c>
      <c r="G1760" s="6" t="str">
        <f t="shared" si="75"/>
        <v>module=sacins</v>
      </c>
    </row>
    <row r="1761" spans="1:7" ht="30" customHeight="1">
      <c r="A1761" s="3" t="s">
        <v>10885</v>
      </c>
      <c r="B1761" s="3" t="s">
        <v>2</v>
      </c>
      <c r="C1761" s="3" t="s">
        <v>12675</v>
      </c>
      <c r="D1761" s="3" t="s">
        <v>16254</v>
      </c>
      <c r="E1761" s="12" t="s">
        <v>20226</v>
      </c>
      <c r="F1761" s="6" t="str">
        <f t="shared" si="74"/>
        <v>module=gacins</v>
      </c>
      <c r="G1761" s="6" t="str">
        <f t="shared" si="75"/>
        <v>module=sacins</v>
      </c>
    </row>
    <row r="1762" spans="1:7" ht="30" customHeight="1">
      <c r="A1762" s="3" t="s">
        <v>10886</v>
      </c>
      <c r="B1762" s="3" t="s">
        <v>3</v>
      </c>
      <c r="C1762" s="3" t="s">
        <v>12676</v>
      </c>
      <c r="D1762" s="3" t="s">
        <v>12676</v>
      </c>
      <c r="E1762" s="12" t="s">
        <v>20227</v>
      </c>
      <c r="F1762" s="6" t="str">
        <f t="shared" si="74"/>
        <v>module=gacins</v>
      </c>
      <c r="G1762" s="3" t="s">
        <v>114</v>
      </c>
    </row>
    <row r="1763" spans="1:7" ht="30" customHeight="1">
      <c r="A1763" s="3" t="s">
        <v>10886</v>
      </c>
      <c r="B1763" s="3" t="s">
        <v>3</v>
      </c>
      <c r="C1763" s="3" t="s">
        <v>12677</v>
      </c>
      <c r="D1763" s="3" t="s">
        <v>12677</v>
      </c>
      <c r="E1763" s="12" t="s">
        <v>20153</v>
      </c>
      <c r="F1763" s="6" t="str">
        <f t="shared" si="74"/>
        <v>module=gacins</v>
      </c>
      <c r="G1763" s="3" t="s">
        <v>114</v>
      </c>
    </row>
    <row r="1764" spans="1:7" ht="30" customHeight="1">
      <c r="A1764" s="3" t="s">
        <v>10886</v>
      </c>
      <c r="B1764" s="3" t="s">
        <v>3</v>
      </c>
      <c r="C1764" s="3" t="s">
        <v>12678</v>
      </c>
      <c r="D1764" s="3" t="s">
        <v>12678</v>
      </c>
      <c r="E1764" s="12" t="s">
        <v>20228</v>
      </c>
      <c r="F1764" s="6" t="str">
        <f t="shared" si="74"/>
        <v>module=gacins</v>
      </c>
      <c r="G1764" s="3" t="s">
        <v>114</v>
      </c>
    </row>
    <row r="1765" spans="1:7" ht="30" customHeight="1">
      <c r="A1765" s="3" t="s">
        <v>10886</v>
      </c>
      <c r="B1765" s="3" t="s">
        <v>3</v>
      </c>
      <c r="C1765" s="3" t="s">
        <v>12679</v>
      </c>
      <c r="D1765" s="3" t="s">
        <v>12679</v>
      </c>
      <c r="E1765" s="12" t="s">
        <v>20229</v>
      </c>
      <c r="F1765" s="6" t="str">
        <f t="shared" si="74"/>
        <v>module=gacins</v>
      </c>
      <c r="G1765" s="3" t="s">
        <v>114</v>
      </c>
    </row>
    <row r="1766" spans="1:7" ht="30" customHeight="1">
      <c r="A1766" s="3" t="s">
        <v>10886</v>
      </c>
      <c r="B1766" s="3" t="s">
        <v>3</v>
      </c>
      <c r="C1766" s="3" t="s">
        <v>12680</v>
      </c>
      <c r="D1766" s="3" t="s">
        <v>12680</v>
      </c>
      <c r="E1766" s="12" t="s">
        <v>20230</v>
      </c>
      <c r="F1766" s="6" t="str">
        <f t="shared" si="74"/>
        <v>module=gacins</v>
      </c>
      <c r="G1766" s="3" t="s">
        <v>114</v>
      </c>
    </row>
    <row r="1767" spans="1:7" ht="30" customHeight="1">
      <c r="A1767" s="3" t="s">
        <v>10886</v>
      </c>
      <c r="B1767" s="3" t="s">
        <v>3</v>
      </c>
      <c r="C1767" s="3" t="s">
        <v>12681</v>
      </c>
      <c r="D1767" s="3" t="s">
        <v>12681</v>
      </c>
      <c r="E1767" s="12" t="s">
        <v>20231</v>
      </c>
      <c r="F1767" s="6" t="str">
        <f t="shared" si="74"/>
        <v>module=gacins</v>
      </c>
      <c r="G1767" s="3" t="s">
        <v>114</v>
      </c>
    </row>
    <row r="1768" spans="1:7" ht="30" customHeight="1">
      <c r="A1768" s="3" t="s">
        <v>10886</v>
      </c>
      <c r="B1768" s="3" t="s">
        <v>3</v>
      </c>
      <c r="C1768" s="3" t="s">
        <v>12682</v>
      </c>
      <c r="D1768" s="3" t="s">
        <v>12682</v>
      </c>
      <c r="E1768" s="12" t="s">
        <v>20159</v>
      </c>
      <c r="F1768" s="6" t="str">
        <f t="shared" si="74"/>
        <v>module=gacins</v>
      </c>
      <c r="G1768" s="3" t="s">
        <v>114</v>
      </c>
    </row>
    <row r="1769" spans="1:7" ht="30" customHeight="1">
      <c r="A1769" s="3" t="s">
        <v>10886</v>
      </c>
      <c r="B1769" s="3" t="s">
        <v>3</v>
      </c>
      <c r="C1769" s="3" t="s">
        <v>12683</v>
      </c>
      <c r="D1769" s="3" t="s">
        <v>12683</v>
      </c>
      <c r="E1769" s="12" t="s">
        <v>20160</v>
      </c>
      <c r="F1769" s="6" t="str">
        <f t="shared" si="74"/>
        <v>module=gacins</v>
      </c>
      <c r="G1769" s="3" t="s">
        <v>114</v>
      </c>
    </row>
    <row r="1770" spans="1:7" ht="30" customHeight="1">
      <c r="A1770" s="3" t="s">
        <v>10886</v>
      </c>
      <c r="B1770" s="3" t="s">
        <v>3</v>
      </c>
      <c r="C1770" s="3" t="s">
        <v>12684</v>
      </c>
      <c r="D1770" s="3" t="s">
        <v>12684</v>
      </c>
      <c r="E1770" s="12" t="s">
        <v>20232</v>
      </c>
      <c r="F1770" s="6" t="str">
        <f t="shared" si="74"/>
        <v>module=gacins</v>
      </c>
      <c r="G1770" s="3" t="s">
        <v>114</v>
      </c>
    </row>
    <row r="1771" spans="1:7" ht="30" customHeight="1">
      <c r="A1771" s="3" t="s">
        <v>10886</v>
      </c>
      <c r="B1771" s="3" t="s">
        <v>3</v>
      </c>
      <c r="C1771" s="3" t="s">
        <v>12685</v>
      </c>
      <c r="D1771" s="3" t="s">
        <v>12685</v>
      </c>
      <c r="E1771" s="12" t="s">
        <v>20165</v>
      </c>
      <c r="F1771" s="6" t="str">
        <f t="shared" si="74"/>
        <v>module=gacins</v>
      </c>
      <c r="G1771" s="3" t="s">
        <v>114</v>
      </c>
    </row>
    <row r="1772" spans="1:7" ht="30" customHeight="1">
      <c r="A1772" s="3" t="s">
        <v>10886</v>
      </c>
      <c r="B1772" s="3" t="s">
        <v>3</v>
      </c>
      <c r="C1772" s="3" t="s">
        <v>12686</v>
      </c>
      <c r="D1772" s="3" t="s">
        <v>12686</v>
      </c>
      <c r="E1772" s="12" t="s">
        <v>20233</v>
      </c>
      <c r="F1772" s="6" t="str">
        <f t="shared" si="74"/>
        <v>module=gacins</v>
      </c>
      <c r="G1772" s="3" t="s">
        <v>114</v>
      </c>
    </row>
    <row r="1773" spans="1:7" ht="30" customHeight="1">
      <c r="A1773" s="3" t="s">
        <v>10886</v>
      </c>
      <c r="B1773" s="3" t="s">
        <v>3</v>
      </c>
      <c r="C1773" s="3" t="s">
        <v>12687</v>
      </c>
      <c r="D1773" s="3" t="s">
        <v>12687</v>
      </c>
      <c r="E1773" s="12" t="s">
        <v>20234</v>
      </c>
      <c r="F1773" s="6" t="str">
        <f t="shared" si="74"/>
        <v>module=gacins</v>
      </c>
      <c r="G1773" s="3" t="s">
        <v>114</v>
      </c>
    </row>
    <row r="1774" spans="1:7" ht="30" customHeight="1">
      <c r="A1774" s="3" t="s">
        <v>10886</v>
      </c>
      <c r="B1774" s="3" t="s">
        <v>3</v>
      </c>
      <c r="C1774" s="3" t="s">
        <v>12688</v>
      </c>
      <c r="D1774" s="3" t="s">
        <v>12688</v>
      </c>
      <c r="E1774" s="12" t="s">
        <v>20235</v>
      </c>
      <c r="F1774" s="6" t="str">
        <f t="shared" si="74"/>
        <v>module=gacins</v>
      </c>
      <c r="G1774" s="3" t="s">
        <v>114</v>
      </c>
    </row>
    <row r="1775" spans="1:7" ht="30" customHeight="1">
      <c r="A1775" s="3" t="s">
        <v>10886</v>
      </c>
      <c r="B1775" s="3" t="s">
        <v>3</v>
      </c>
      <c r="C1775" s="3" t="s">
        <v>12689</v>
      </c>
      <c r="D1775" s="3" t="s">
        <v>12689</v>
      </c>
      <c r="E1775" s="12" t="s">
        <v>20236</v>
      </c>
      <c r="F1775" s="6" t="str">
        <f t="shared" si="74"/>
        <v>module=gacins</v>
      </c>
      <c r="G1775" s="3" t="s">
        <v>114</v>
      </c>
    </row>
    <row r="1776" spans="1:7" ht="30" customHeight="1">
      <c r="A1776" s="3" t="s">
        <v>10886</v>
      </c>
      <c r="B1776" s="3" t="s">
        <v>3</v>
      </c>
      <c r="C1776" s="3" t="s">
        <v>12690</v>
      </c>
      <c r="D1776" s="3" t="s">
        <v>12690</v>
      </c>
      <c r="E1776" s="12" t="s">
        <v>20237</v>
      </c>
      <c r="F1776" s="6" t="str">
        <f t="shared" si="74"/>
        <v>module=gacins</v>
      </c>
      <c r="G1776" s="3" t="s">
        <v>114</v>
      </c>
    </row>
    <row r="1777" spans="1:7" ht="30" customHeight="1">
      <c r="A1777" s="3" t="s">
        <v>10886</v>
      </c>
      <c r="B1777" s="3" t="s">
        <v>3</v>
      </c>
      <c r="C1777" s="3" t="s">
        <v>12691</v>
      </c>
      <c r="D1777" s="3" t="s">
        <v>12691</v>
      </c>
      <c r="E1777" s="12" t="s">
        <v>20238</v>
      </c>
      <c r="F1777" s="6" t="str">
        <f t="shared" si="74"/>
        <v>module=gacins</v>
      </c>
      <c r="G1777" s="3" t="s">
        <v>114</v>
      </c>
    </row>
    <row r="1778" spans="1:7" ht="30" customHeight="1">
      <c r="A1778" s="3" t="s">
        <v>10886</v>
      </c>
      <c r="B1778" s="3" t="s">
        <v>3</v>
      </c>
      <c r="C1778" s="3" t="s">
        <v>12692</v>
      </c>
      <c r="D1778" s="3" t="s">
        <v>12692</v>
      </c>
      <c r="E1778" s="12" t="s">
        <v>20239</v>
      </c>
      <c r="F1778" s="6" t="str">
        <f t="shared" si="74"/>
        <v>module=gacins</v>
      </c>
      <c r="G1778" s="3" t="s">
        <v>114</v>
      </c>
    </row>
    <row r="1779" spans="1:7" ht="30" customHeight="1">
      <c r="A1779" s="3" t="s">
        <v>10886</v>
      </c>
      <c r="B1779" s="3" t="s">
        <v>3</v>
      </c>
      <c r="C1779" s="3" t="s">
        <v>12693</v>
      </c>
      <c r="D1779" s="3" t="s">
        <v>12693</v>
      </c>
      <c r="E1779" s="12" t="s">
        <v>20240</v>
      </c>
      <c r="F1779" s="6" t="str">
        <f t="shared" si="74"/>
        <v>module=gacins</v>
      </c>
      <c r="G1779" s="3" t="s">
        <v>114</v>
      </c>
    </row>
    <row r="1780" spans="1:7" ht="30" customHeight="1">
      <c r="A1780" s="3" t="s">
        <v>10886</v>
      </c>
      <c r="B1780" s="3" t="s">
        <v>3</v>
      </c>
      <c r="C1780" s="3" t="s">
        <v>12694</v>
      </c>
      <c r="D1780" s="3" t="s">
        <v>12694</v>
      </c>
      <c r="E1780" s="12" t="s">
        <v>20241</v>
      </c>
      <c r="F1780" s="6" t="str">
        <f t="shared" si="74"/>
        <v>module=gacins</v>
      </c>
      <c r="G1780" s="3" t="s">
        <v>114</v>
      </c>
    </row>
    <row r="1781" spans="1:7" ht="30" customHeight="1">
      <c r="A1781" s="3" t="s">
        <v>10886</v>
      </c>
      <c r="B1781" s="3" t="s">
        <v>3</v>
      </c>
      <c r="C1781" s="3" t="s">
        <v>12695</v>
      </c>
      <c r="D1781" s="3" t="s">
        <v>12695</v>
      </c>
      <c r="E1781" s="12" t="s">
        <v>20242</v>
      </c>
      <c r="F1781" s="6" t="str">
        <f t="shared" si="74"/>
        <v>module=gacins</v>
      </c>
      <c r="G1781" s="3" t="s">
        <v>114</v>
      </c>
    </row>
    <row r="1782" spans="1:7" ht="30" customHeight="1">
      <c r="A1782" s="3" t="s">
        <v>10886</v>
      </c>
      <c r="B1782" s="3" t="s">
        <v>3</v>
      </c>
      <c r="C1782" s="3" t="s">
        <v>12696</v>
      </c>
      <c r="D1782" s="3" t="s">
        <v>12696</v>
      </c>
      <c r="E1782" s="12" t="s">
        <v>20243</v>
      </c>
      <c r="F1782" s="6" t="str">
        <f t="shared" si="74"/>
        <v>module=gacins</v>
      </c>
      <c r="G1782" s="3" t="s">
        <v>114</v>
      </c>
    </row>
    <row r="1783" spans="1:7" ht="30" customHeight="1">
      <c r="A1783" s="3" t="s">
        <v>10886</v>
      </c>
      <c r="B1783" s="3" t="s">
        <v>3</v>
      </c>
      <c r="C1783" s="3" t="s">
        <v>12697</v>
      </c>
      <c r="D1783" s="3" t="s">
        <v>12697</v>
      </c>
      <c r="E1783" s="12" t="s">
        <v>20244</v>
      </c>
      <c r="F1783" s="6" t="str">
        <f t="shared" si="74"/>
        <v>module=gacins</v>
      </c>
      <c r="G1783" s="3" t="s">
        <v>114</v>
      </c>
    </row>
    <row r="1784" spans="1:7" ht="30" customHeight="1">
      <c r="A1784" s="3" t="s">
        <v>10886</v>
      </c>
      <c r="B1784" s="3" t="s">
        <v>3</v>
      </c>
      <c r="C1784" s="3" t="s">
        <v>12698</v>
      </c>
      <c r="D1784" s="3" t="s">
        <v>12698</v>
      </c>
      <c r="E1784" s="12" t="s">
        <v>20245</v>
      </c>
      <c r="F1784" s="6" t="str">
        <f t="shared" si="74"/>
        <v>module=gacins</v>
      </c>
      <c r="G1784" s="3" t="s">
        <v>114</v>
      </c>
    </row>
    <row r="1785" spans="1:7" ht="30" customHeight="1">
      <c r="A1785" s="3" t="s">
        <v>10886</v>
      </c>
      <c r="B1785" s="3" t="s">
        <v>3</v>
      </c>
      <c r="C1785" s="3" t="s">
        <v>12699</v>
      </c>
      <c r="D1785" s="3" t="s">
        <v>12699</v>
      </c>
      <c r="E1785" s="12" t="s">
        <v>20246</v>
      </c>
      <c r="F1785" s="6" t="str">
        <f t="shared" si="74"/>
        <v>module=gacins</v>
      </c>
      <c r="G1785" s="3" t="s">
        <v>114</v>
      </c>
    </row>
    <row r="1786" spans="1:7" ht="30" customHeight="1">
      <c r="A1786" s="3" t="s">
        <v>10886</v>
      </c>
      <c r="B1786" s="3" t="s">
        <v>3</v>
      </c>
      <c r="C1786" s="3" t="s">
        <v>12700</v>
      </c>
      <c r="D1786" s="3" t="s">
        <v>12700</v>
      </c>
      <c r="E1786" s="12" t="s">
        <v>20247</v>
      </c>
      <c r="F1786" s="6" t="str">
        <f t="shared" si="74"/>
        <v>module=gacins</v>
      </c>
      <c r="G1786" s="3" t="s">
        <v>114</v>
      </c>
    </row>
    <row r="1787" spans="1:7" ht="30" customHeight="1">
      <c r="A1787" s="3" t="s">
        <v>10886</v>
      </c>
      <c r="B1787" s="3" t="s">
        <v>3</v>
      </c>
      <c r="C1787" s="3" t="s">
        <v>12701</v>
      </c>
      <c r="D1787" s="3" t="s">
        <v>12701</v>
      </c>
      <c r="E1787" s="12" t="s">
        <v>20248</v>
      </c>
      <c r="F1787" s="6" t="str">
        <f t="shared" si="74"/>
        <v>module=gacins</v>
      </c>
      <c r="G1787" s="3" t="s">
        <v>114</v>
      </c>
    </row>
    <row r="1788" spans="1:7" ht="30" customHeight="1">
      <c r="A1788" s="3" t="s">
        <v>10886</v>
      </c>
      <c r="B1788" s="3" t="s">
        <v>3</v>
      </c>
      <c r="C1788" s="3" t="s">
        <v>12702</v>
      </c>
      <c r="D1788" s="3" t="s">
        <v>12702</v>
      </c>
      <c r="E1788" s="12" t="s">
        <v>20249</v>
      </c>
      <c r="F1788" s="6" t="str">
        <f t="shared" si="74"/>
        <v>module=gacins</v>
      </c>
      <c r="G1788" s="3" t="s">
        <v>114</v>
      </c>
    </row>
    <row r="1789" spans="1:7" ht="30" customHeight="1">
      <c r="A1789" s="3" t="s">
        <v>10886</v>
      </c>
      <c r="B1789" s="3" t="s">
        <v>3</v>
      </c>
      <c r="C1789" s="3" t="s">
        <v>12703</v>
      </c>
      <c r="D1789" s="3" t="s">
        <v>12703</v>
      </c>
      <c r="E1789" s="12" t="s">
        <v>20250</v>
      </c>
      <c r="F1789" s="6" t="str">
        <f t="shared" si="74"/>
        <v>module=gacins</v>
      </c>
      <c r="G1789" s="3" t="s">
        <v>114</v>
      </c>
    </row>
    <row r="1790" spans="1:7" ht="30" customHeight="1">
      <c r="A1790" s="3" t="s">
        <v>10886</v>
      </c>
      <c r="B1790" s="3" t="s">
        <v>3</v>
      </c>
      <c r="C1790" s="3" t="s">
        <v>12704</v>
      </c>
      <c r="D1790" s="3" t="s">
        <v>12704</v>
      </c>
      <c r="E1790" s="12" t="s">
        <v>20251</v>
      </c>
      <c r="F1790" s="6" t="str">
        <f t="shared" si="74"/>
        <v>module=gacins</v>
      </c>
      <c r="G1790" s="3" t="s">
        <v>114</v>
      </c>
    </row>
    <row r="1791" spans="1:7" ht="30" customHeight="1">
      <c r="A1791" s="3" t="s">
        <v>10886</v>
      </c>
      <c r="B1791" s="3" t="s">
        <v>3</v>
      </c>
      <c r="C1791" s="3" t="s">
        <v>12705</v>
      </c>
      <c r="D1791" s="3" t="s">
        <v>12705</v>
      </c>
      <c r="E1791" s="12" t="s">
        <v>20252</v>
      </c>
      <c r="F1791" s="6" t="str">
        <f t="shared" si="74"/>
        <v>module=gacins</v>
      </c>
      <c r="G1791" s="3" t="s">
        <v>114</v>
      </c>
    </row>
    <row r="1792" spans="1:7" ht="30" customHeight="1">
      <c r="A1792" s="3" t="s">
        <v>10886</v>
      </c>
      <c r="B1792" s="3" t="s">
        <v>3</v>
      </c>
      <c r="C1792" s="3" t="s">
        <v>12706</v>
      </c>
      <c r="D1792" s="3" t="s">
        <v>12706</v>
      </c>
      <c r="E1792" s="12" t="s">
        <v>20253</v>
      </c>
      <c r="F1792" s="6" t="str">
        <f t="shared" si="74"/>
        <v>module=gacins</v>
      </c>
      <c r="G1792" s="3" t="s">
        <v>114</v>
      </c>
    </row>
    <row r="1793" spans="1:7" ht="30" customHeight="1">
      <c r="A1793" s="3" t="s">
        <v>10886</v>
      </c>
      <c r="B1793" s="3" t="s">
        <v>3</v>
      </c>
      <c r="C1793" s="3" t="s">
        <v>12707</v>
      </c>
      <c r="D1793" s="3" t="s">
        <v>12707</v>
      </c>
      <c r="E1793" s="12" t="s">
        <v>20254</v>
      </c>
      <c r="F1793" s="6" t="str">
        <f t="shared" si="74"/>
        <v>module=gacins</v>
      </c>
      <c r="G1793" s="3" t="s">
        <v>114</v>
      </c>
    </row>
    <row r="1794" spans="1:7" ht="30" customHeight="1">
      <c r="A1794" s="3" t="s">
        <v>10886</v>
      </c>
      <c r="B1794" s="3" t="s">
        <v>3</v>
      </c>
      <c r="C1794" s="3" t="s">
        <v>12708</v>
      </c>
      <c r="D1794" s="3" t="s">
        <v>12708</v>
      </c>
      <c r="E1794" s="12" t="s">
        <v>20255</v>
      </c>
      <c r="F1794" s="6" t="str">
        <f t="shared" si="74"/>
        <v>module=gacins</v>
      </c>
      <c r="G1794" s="3" t="s">
        <v>114</v>
      </c>
    </row>
    <row r="1795" spans="1:7" ht="30" customHeight="1">
      <c r="A1795" s="3" t="s">
        <v>10886</v>
      </c>
      <c r="B1795" s="3" t="s">
        <v>3</v>
      </c>
      <c r="C1795" s="3" t="s">
        <v>12709</v>
      </c>
      <c r="D1795" s="3" t="s">
        <v>12709</v>
      </c>
      <c r="E1795" s="12" t="s">
        <v>20256</v>
      </c>
      <c r="F1795" s="6" t="str">
        <f t="shared" si="74"/>
        <v>module=gacins</v>
      </c>
      <c r="G1795" s="3" t="s">
        <v>114</v>
      </c>
    </row>
    <row r="1796" spans="1:7" ht="30" customHeight="1">
      <c r="A1796" s="3" t="s">
        <v>10886</v>
      </c>
      <c r="B1796" s="3" t="s">
        <v>3</v>
      </c>
      <c r="C1796" s="3" t="s">
        <v>12710</v>
      </c>
      <c r="D1796" s="3" t="s">
        <v>12710</v>
      </c>
      <c r="E1796" s="12" t="s">
        <v>20257</v>
      </c>
      <c r="F1796" s="6" t="str">
        <f t="shared" si="74"/>
        <v>module=gacins</v>
      </c>
      <c r="G1796" s="3" t="s">
        <v>114</v>
      </c>
    </row>
    <row r="1797" spans="1:7" ht="30" customHeight="1">
      <c r="A1797" s="3" t="s">
        <v>10886</v>
      </c>
      <c r="B1797" s="3" t="s">
        <v>3</v>
      </c>
      <c r="C1797" s="3" t="s">
        <v>12711</v>
      </c>
      <c r="D1797" s="3" t="s">
        <v>12711</v>
      </c>
      <c r="E1797" s="12" t="s">
        <v>20258</v>
      </c>
      <c r="F1797" s="6" t="str">
        <f t="shared" si="74"/>
        <v>module=gacins</v>
      </c>
      <c r="G1797" s="3" t="s">
        <v>114</v>
      </c>
    </row>
    <row r="1798" spans="1:7" ht="30" customHeight="1">
      <c r="A1798" s="3" t="s">
        <v>10886</v>
      </c>
      <c r="B1798" s="3" t="s">
        <v>3</v>
      </c>
      <c r="C1798" s="3" t="s">
        <v>12712</v>
      </c>
      <c r="D1798" s="3" t="s">
        <v>12712</v>
      </c>
      <c r="E1798" s="12" t="s">
        <v>20259</v>
      </c>
      <c r="F1798" s="6" t="str">
        <f t="shared" si="74"/>
        <v>module=gacins</v>
      </c>
      <c r="G1798" s="3" t="s">
        <v>114</v>
      </c>
    </row>
    <row r="1799" spans="1:7" ht="30" customHeight="1">
      <c r="A1799" s="3" t="s">
        <v>10886</v>
      </c>
      <c r="B1799" s="3" t="s">
        <v>3</v>
      </c>
      <c r="C1799" s="3" t="s">
        <v>12713</v>
      </c>
      <c r="D1799" s="3" t="s">
        <v>12713</v>
      </c>
      <c r="E1799" s="12" t="s">
        <v>20260</v>
      </c>
      <c r="F1799" s="6" t="str">
        <f t="shared" si="74"/>
        <v>module=gacins</v>
      </c>
      <c r="G1799" s="3" t="s">
        <v>114</v>
      </c>
    </row>
    <row r="1800" spans="1:7" ht="30" customHeight="1">
      <c r="A1800" s="3" t="s">
        <v>10886</v>
      </c>
      <c r="B1800" s="3" t="s">
        <v>3</v>
      </c>
      <c r="C1800" s="3" t="s">
        <v>12714</v>
      </c>
      <c r="D1800" s="3" t="s">
        <v>12714</v>
      </c>
      <c r="E1800" s="12" t="s">
        <v>20261</v>
      </c>
      <c r="F1800" s="6" t="str">
        <f t="shared" si="74"/>
        <v>module=gacins</v>
      </c>
      <c r="G1800" s="3" t="s">
        <v>114</v>
      </c>
    </row>
    <row r="1801" spans="1:7" ht="30" customHeight="1">
      <c r="A1801" s="3" t="s">
        <v>10886</v>
      </c>
      <c r="B1801" s="3" t="s">
        <v>3</v>
      </c>
      <c r="C1801" s="3" t="s">
        <v>12715</v>
      </c>
      <c r="D1801" s="3" t="s">
        <v>12715</v>
      </c>
      <c r="E1801" s="12" t="s">
        <v>20262</v>
      </c>
      <c r="F1801" s="6" t="str">
        <f t="shared" si="74"/>
        <v>module=gacins</v>
      </c>
      <c r="G1801" s="3" t="s">
        <v>114</v>
      </c>
    </row>
    <row r="1802" spans="1:7" ht="30" customHeight="1">
      <c r="A1802" s="3" t="s">
        <v>10886</v>
      </c>
      <c r="B1802" s="3" t="s">
        <v>3</v>
      </c>
      <c r="C1802" s="3" t="s">
        <v>12716</v>
      </c>
      <c r="D1802" s="3" t="s">
        <v>12716</v>
      </c>
      <c r="E1802" s="12" t="s">
        <v>20263</v>
      </c>
      <c r="F1802" s="6" t="str">
        <f t="shared" si="74"/>
        <v>module=gacins</v>
      </c>
      <c r="G1802" s="3" t="s">
        <v>114</v>
      </c>
    </row>
    <row r="1803" spans="1:7" ht="30" customHeight="1">
      <c r="A1803" s="3" t="s">
        <v>10886</v>
      </c>
      <c r="B1803" s="3" t="s">
        <v>3</v>
      </c>
      <c r="C1803" s="3" t="s">
        <v>12717</v>
      </c>
      <c r="D1803" s="3" t="s">
        <v>12717</v>
      </c>
      <c r="E1803" s="12" t="s">
        <v>20264</v>
      </c>
      <c r="F1803" s="6" t="str">
        <f t="shared" si="74"/>
        <v>module=gacins</v>
      </c>
      <c r="G1803" s="3" t="s">
        <v>114</v>
      </c>
    </row>
    <row r="1804" spans="1:7" ht="30" customHeight="1">
      <c r="A1804" s="3" t="s">
        <v>10886</v>
      </c>
      <c r="B1804" s="3" t="s">
        <v>3</v>
      </c>
      <c r="C1804" s="3" t="s">
        <v>12718</v>
      </c>
      <c r="D1804" s="3" t="s">
        <v>12718</v>
      </c>
      <c r="E1804" s="12" t="s">
        <v>20265</v>
      </c>
      <c r="F1804" s="6" t="str">
        <f t="shared" si="74"/>
        <v>module=gacins</v>
      </c>
      <c r="G1804" s="3" t="s">
        <v>114</v>
      </c>
    </row>
    <row r="1805" spans="1:7" ht="30" customHeight="1">
      <c r="A1805" s="3" t="s">
        <v>10886</v>
      </c>
      <c r="B1805" s="3" t="s">
        <v>3</v>
      </c>
      <c r="C1805" s="3" t="s">
        <v>12719</v>
      </c>
      <c r="D1805" s="3" t="s">
        <v>12719</v>
      </c>
      <c r="E1805" s="12" t="s">
        <v>20266</v>
      </c>
      <c r="F1805" s="6" t="str">
        <f t="shared" si="74"/>
        <v>module=gacins</v>
      </c>
      <c r="G1805" s="3" t="s">
        <v>114</v>
      </c>
    </row>
    <row r="1806" spans="1:7" ht="30" customHeight="1">
      <c r="A1806" s="3" t="s">
        <v>10886</v>
      </c>
      <c r="B1806" s="3" t="s">
        <v>3</v>
      </c>
      <c r="C1806" s="3" t="s">
        <v>12720</v>
      </c>
      <c r="D1806" s="3" t="s">
        <v>12720</v>
      </c>
      <c r="E1806" s="12" t="s">
        <v>20267</v>
      </c>
      <c r="F1806" s="6" t="str">
        <f t="shared" si="74"/>
        <v>module=gacins</v>
      </c>
      <c r="G1806" s="3" t="s">
        <v>114</v>
      </c>
    </row>
    <row r="1807" spans="1:7" ht="30" customHeight="1">
      <c r="A1807" s="3" t="s">
        <v>10886</v>
      </c>
      <c r="B1807" s="3" t="s">
        <v>3</v>
      </c>
      <c r="C1807" s="3" t="s">
        <v>12721</v>
      </c>
      <c r="D1807" s="3" t="s">
        <v>12721</v>
      </c>
      <c r="E1807" s="12" t="s">
        <v>20268</v>
      </c>
      <c r="F1807" s="6" t="str">
        <f t="shared" si="74"/>
        <v>module=gacins</v>
      </c>
      <c r="G1807" s="3" t="s">
        <v>114</v>
      </c>
    </row>
    <row r="1808" spans="1:7" ht="30" customHeight="1">
      <c r="A1808" s="3" t="s">
        <v>10886</v>
      </c>
      <c r="B1808" s="3" t="s">
        <v>3</v>
      </c>
      <c r="C1808" s="3" t="s">
        <v>12722</v>
      </c>
      <c r="D1808" s="3" t="s">
        <v>12722</v>
      </c>
      <c r="E1808" s="12" t="s">
        <v>20269</v>
      </c>
      <c r="F1808" s="6" t="str">
        <f t="shared" si="74"/>
        <v>module=gacins</v>
      </c>
      <c r="G1808" s="3" t="s">
        <v>114</v>
      </c>
    </row>
    <row r="1809" spans="1:7" ht="30" customHeight="1">
      <c r="A1809" s="3" t="s">
        <v>10886</v>
      </c>
      <c r="B1809" s="3" t="s">
        <v>3</v>
      </c>
      <c r="C1809" s="3" t="s">
        <v>12723</v>
      </c>
      <c r="D1809" s="3" t="s">
        <v>12723</v>
      </c>
      <c r="E1809" s="12" t="s">
        <v>20270</v>
      </c>
      <c r="F1809" s="6" t="str">
        <f t="shared" si="74"/>
        <v>module=gacins</v>
      </c>
      <c r="G1809" s="3" t="s">
        <v>114</v>
      </c>
    </row>
    <row r="1810" spans="1:7" ht="30" customHeight="1">
      <c r="A1810" s="3" t="s">
        <v>10886</v>
      </c>
      <c r="B1810" s="3" t="s">
        <v>3</v>
      </c>
      <c r="C1810" s="3" t="s">
        <v>12724</v>
      </c>
      <c r="D1810" s="3" t="s">
        <v>12724</v>
      </c>
      <c r="E1810" s="12" t="s">
        <v>20271</v>
      </c>
      <c r="F1810" s="6" t="str">
        <f t="shared" si="74"/>
        <v>module=gacins</v>
      </c>
      <c r="G1810" s="3" t="s">
        <v>114</v>
      </c>
    </row>
    <row r="1811" spans="1:7" ht="30" customHeight="1">
      <c r="A1811" s="3" t="s">
        <v>10886</v>
      </c>
      <c r="B1811" s="3" t="s">
        <v>3</v>
      </c>
      <c r="C1811" s="3" t="s">
        <v>12725</v>
      </c>
      <c r="D1811" s="3" t="s">
        <v>12725</v>
      </c>
      <c r="E1811" s="12" t="s">
        <v>20272</v>
      </c>
      <c r="F1811" s="6" t="str">
        <f t="shared" si="74"/>
        <v>module=gacins</v>
      </c>
      <c r="G1811" s="3" t="s">
        <v>114</v>
      </c>
    </row>
    <row r="1812" spans="1:7" ht="30" customHeight="1">
      <c r="A1812" s="3" t="s">
        <v>10886</v>
      </c>
      <c r="B1812" s="3" t="s">
        <v>3</v>
      </c>
      <c r="C1812" s="3" t="s">
        <v>12726</v>
      </c>
      <c r="D1812" s="3" t="s">
        <v>12726</v>
      </c>
      <c r="E1812" s="12" t="s">
        <v>20273</v>
      </c>
      <c r="F1812" s="6" t="str">
        <f t="shared" ref="F1812:F1875" si="76">HYPERLINK("http://www.ssc.wisc.edu/wlsresearch/documentation/waves/?wave=grad2k&amp;module=gacins","module=gacins")</f>
        <v>module=gacins</v>
      </c>
      <c r="G1812" s="3" t="s">
        <v>114</v>
      </c>
    </row>
    <row r="1813" spans="1:7" ht="30" customHeight="1">
      <c r="A1813" s="3" t="s">
        <v>10886</v>
      </c>
      <c r="B1813" s="3" t="s">
        <v>3</v>
      </c>
      <c r="C1813" s="3" t="s">
        <v>12727</v>
      </c>
      <c r="D1813" s="3" t="s">
        <v>12727</v>
      </c>
      <c r="E1813" s="12" t="s">
        <v>20274</v>
      </c>
      <c r="F1813" s="6" t="str">
        <f t="shared" si="76"/>
        <v>module=gacins</v>
      </c>
      <c r="G1813" s="3" t="s">
        <v>114</v>
      </c>
    </row>
    <row r="1814" spans="1:7" ht="30" customHeight="1">
      <c r="A1814" s="3" t="s">
        <v>10886</v>
      </c>
      <c r="B1814" s="3" t="s">
        <v>3</v>
      </c>
      <c r="C1814" s="3" t="s">
        <v>12728</v>
      </c>
      <c r="D1814" s="3" t="s">
        <v>12728</v>
      </c>
      <c r="E1814" s="12" t="s">
        <v>20275</v>
      </c>
      <c r="F1814" s="6" t="str">
        <f t="shared" si="76"/>
        <v>module=gacins</v>
      </c>
      <c r="G1814" s="3" t="s">
        <v>114</v>
      </c>
    </row>
    <row r="1815" spans="1:7" ht="30" customHeight="1">
      <c r="A1815" s="3" t="s">
        <v>10886</v>
      </c>
      <c r="B1815" s="3" t="s">
        <v>3</v>
      </c>
      <c r="C1815" s="3" t="s">
        <v>12729</v>
      </c>
      <c r="D1815" s="3" t="s">
        <v>12729</v>
      </c>
      <c r="E1815" s="12" t="s">
        <v>20276</v>
      </c>
      <c r="F1815" s="6" t="str">
        <f t="shared" si="76"/>
        <v>module=gacins</v>
      </c>
      <c r="G1815" s="3" t="s">
        <v>114</v>
      </c>
    </row>
    <row r="1816" spans="1:7" ht="30" customHeight="1">
      <c r="A1816" s="3" t="s">
        <v>10886</v>
      </c>
      <c r="B1816" s="3" t="s">
        <v>3</v>
      </c>
      <c r="C1816" s="3" t="s">
        <v>12730</v>
      </c>
      <c r="D1816" s="3" t="s">
        <v>12730</v>
      </c>
      <c r="E1816" s="12" t="s">
        <v>20277</v>
      </c>
      <c r="F1816" s="6" t="str">
        <f t="shared" si="76"/>
        <v>module=gacins</v>
      </c>
      <c r="G1816" s="3" t="s">
        <v>114</v>
      </c>
    </row>
    <row r="1817" spans="1:7" ht="30" customHeight="1">
      <c r="A1817" s="3" t="s">
        <v>10886</v>
      </c>
      <c r="B1817" s="3" t="s">
        <v>3</v>
      </c>
      <c r="C1817" s="3" t="s">
        <v>12731</v>
      </c>
      <c r="D1817" s="3" t="s">
        <v>12731</v>
      </c>
      <c r="E1817" s="12" t="s">
        <v>20278</v>
      </c>
      <c r="F1817" s="6" t="str">
        <f t="shared" si="76"/>
        <v>module=gacins</v>
      </c>
      <c r="G1817" s="3" t="s">
        <v>114</v>
      </c>
    </row>
    <row r="1818" spans="1:7" ht="30" customHeight="1">
      <c r="A1818" s="3" t="s">
        <v>10886</v>
      </c>
      <c r="B1818" s="3" t="s">
        <v>3</v>
      </c>
      <c r="C1818" s="3" t="s">
        <v>12732</v>
      </c>
      <c r="D1818" s="3" t="s">
        <v>12732</v>
      </c>
      <c r="E1818" s="12" t="s">
        <v>20279</v>
      </c>
      <c r="F1818" s="6" t="str">
        <f t="shared" si="76"/>
        <v>module=gacins</v>
      </c>
      <c r="G1818" s="3" t="s">
        <v>114</v>
      </c>
    </row>
    <row r="1819" spans="1:7" ht="30" customHeight="1">
      <c r="A1819" s="3" t="s">
        <v>10886</v>
      </c>
      <c r="B1819" s="3" t="s">
        <v>3</v>
      </c>
      <c r="C1819" s="3" t="s">
        <v>12733</v>
      </c>
      <c r="D1819" s="3" t="s">
        <v>12733</v>
      </c>
      <c r="E1819" s="12" t="s">
        <v>20280</v>
      </c>
      <c r="F1819" s="6" t="str">
        <f t="shared" si="76"/>
        <v>module=gacins</v>
      </c>
      <c r="G1819" s="3" t="s">
        <v>114</v>
      </c>
    </row>
    <row r="1820" spans="1:7" ht="30" customHeight="1">
      <c r="A1820" s="3" t="s">
        <v>10886</v>
      </c>
      <c r="B1820" s="3" t="s">
        <v>3</v>
      </c>
      <c r="C1820" s="3" t="s">
        <v>12734</v>
      </c>
      <c r="D1820" s="3" t="s">
        <v>12734</v>
      </c>
      <c r="E1820" s="12" t="s">
        <v>20281</v>
      </c>
      <c r="F1820" s="6" t="str">
        <f t="shared" si="76"/>
        <v>module=gacins</v>
      </c>
      <c r="G1820" s="3" t="s">
        <v>114</v>
      </c>
    </row>
    <row r="1821" spans="1:7" ht="30" customHeight="1">
      <c r="A1821" s="3" t="s">
        <v>10886</v>
      </c>
      <c r="B1821" s="3" t="s">
        <v>3</v>
      </c>
      <c r="C1821" s="3" t="s">
        <v>12735</v>
      </c>
      <c r="D1821" s="3" t="s">
        <v>12735</v>
      </c>
      <c r="E1821" s="12" t="s">
        <v>20282</v>
      </c>
      <c r="F1821" s="6" t="str">
        <f t="shared" si="76"/>
        <v>module=gacins</v>
      </c>
      <c r="G1821" s="3" t="s">
        <v>114</v>
      </c>
    </row>
    <row r="1822" spans="1:7" ht="30" customHeight="1">
      <c r="A1822" s="3" t="s">
        <v>10886</v>
      </c>
      <c r="B1822" s="3" t="s">
        <v>3</v>
      </c>
      <c r="C1822" s="3" t="s">
        <v>12736</v>
      </c>
      <c r="D1822" s="3" t="s">
        <v>12736</v>
      </c>
      <c r="E1822" s="12" t="s">
        <v>20283</v>
      </c>
      <c r="F1822" s="6" t="str">
        <f t="shared" si="76"/>
        <v>module=gacins</v>
      </c>
      <c r="G1822" s="3" t="s">
        <v>114</v>
      </c>
    </row>
    <row r="1823" spans="1:7" ht="30" customHeight="1">
      <c r="A1823" s="3" t="s">
        <v>10886</v>
      </c>
      <c r="B1823" s="3" t="s">
        <v>3</v>
      </c>
      <c r="C1823" s="3" t="s">
        <v>12737</v>
      </c>
      <c r="D1823" s="3" t="s">
        <v>12737</v>
      </c>
      <c r="E1823" s="12" t="s">
        <v>20284</v>
      </c>
      <c r="F1823" s="6" t="str">
        <f t="shared" si="76"/>
        <v>module=gacins</v>
      </c>
      <c r="G1823" s="3" t="s">
        <v>114</v>
      </c>
    </row>
    <row r="1824" spans="1:7" ht="30" customHeight="1">
      <c r="A1824" s="3" t="s">
        <v>10886</v>
      </c>
      <c r="B1824" s="3" t="s">
        <v>3</v>
      </c>
      <c r="C1824" s="3" t="s">
        <v>12738</v>
      </c>
      <c r="D1824" s="3" t="s">
        <v>12738</v>
      </c>
      <c r="E1824" s="12" t="s">
        <v>20285</v>
      </c>
      <c r="F1824" s="6" t="str">
        <f t="shared" si="76"/>
        <v>module=gacins</v>
      </c>
      <c r="G1824" s="3" t="s">
        <v>114</v>
      </c>
    </row>
    <row r="1825" spans="1:7" ht="30" customHeight="1">
      <c r="A1825" s="3" t="s">
        <v>10886</v>
      </c>
      <c r="B1825" s="3" t="s">
        <v>3</v>
      </c>
      <c r="C1825" s="3" t="s">
        <v>12739</v>
      </c>
      <c r="D1825" s="3" t="s">
        <v>12739</v>
      </c>
      <c r="E1825" s="12" t="s">
        <v>20286</v>
      </c>
      <c r="F1825" s="6" t="str">
        <f t="shared" si="76"/>
        <v>module=gacins</v>
      </c>
      <c r="G1825" s="3" t="s">
        <v>114</v>
      </c>
    </row>
    <row r="1826" spans="1:7" ht="30" customHeight="1">
      <c r="A1826" s="3" t="s">
        <v>10886</v>
      </c>
      <c r="B1826" s="3" t="s">
        <v>3</v>
      </c>
      <c r="C1826" s="3" t="s">
        <v>12740</v>
      </c>
      <c r="D1826" s="3" t="s">
        <v>12740</v>
      </c>
      <c r="E1826" s="12" t="s">
        <v>20287</v>
      </c>
      <c r="F1826" s="6" t="str">
        <f t="shared" si="76"/>
        <v>module=gacins</v>
      </c>
      <c r="G1826" s="3" t="s">
        <v>114</v>
      </c>
    </row>
    <row r="1827" spans="1:7" ht="30" customHeight="1">
      <c r="A1827" s="3" t="s">
        <v>10886</v>
      </c>
      <c r="B1827" s="3" t="s">
        <v>3</v>
      </c>
      <c r="C1827" s="3" t="s">
        <v>12741</v>
      </c>
      <c r="D1827" s="3" t="s">
        <v>12741</v>
      </c>
      <c r="E1827" s="12" t="s">
        <v>20288</v>
      </c>
      <c r="F1827" s="6" t="str">
        <f t="shared" si="76"/>
        <v>module=gacins</v>
      </c>
      <c r="G1827" s="3" t="s">
        <v>114</v>
      </c>
    </row>
    <row r="1828" spans="1:7" ht="30" customHeight="1">
      <c r="A1828" s="3" t="s">
        <v>10886</v>
      </c>
      <c r="B1828" s="3" t="s">
        <v>3</v>
      </c>
      <c r="C1828" s="3" t="s">
        <v>12742</v>
      </c>
      <c r="D1828" s="3" t="s">
        <v>12742</v>
      </c>
      <c r="E1828" s="12" t="s">
        <v>20289</v>
      </c>
      <c r="F1828" s="6" t="str">
        <f t="shared" si="76"/>
        <v>module=gacins</v>
      </c>
      <c r="G1828" s="3" t="s">
        <v>114</v>
      </c>
    </row>
    <row r="1829" spans="1:7" ht="30" customHeight="1">
      <c r="A1829" s="3" t="s">
        <v>10886</v>
      </c>
      <c r="B1829" s="3" t="s">
        <v>3</v>
      </c>
      <c r="C1829" s="3" t="s">
        <v>12743</v>
      </c>
      <c r="D1829" s="3" t="s">
        <v>12743</v>
      </c>
      <c r="E1829" s="12" t="s">
        <v>20290</v>
      </c>
      <c r="F1829" s="6" t="str">
        <f t="shared" si="76"/>
        <v>module=gacins</v>
      </c>
      <c r="G1829" s="3" t="s">
        <v>114</v>
      </c>
    </row>
    <row r="1830" spans="1:7" ht="30" customHeight="1">
      <c r="A1830" s="3" t="s">
        <v>10886</v>
      </c>
      <c r="B1830" s="3" t="s">
        <v>3</v>
      </c>
      <c r="C1830" s="3" t="s">
        <v>12744</v>
      </c>
      <c r="D1830" s="3" t="s">
        <v>12744</v>
      </c>
      <c r="E1830" s="12" t="s">
        <v>20291</v>
      </c>
      <c r="F1830" s="6" t="str">
        <f t="shared" si="76"/>
        <v>module=gacins</v>
      </c>
      <c r="G1830" s="3" t="s">
        <v>114</v>
      </c>
    </row>
    <row r="1831" spans="1:7" ht="30" customHeight="1">
      <c r="A1831" s="3" t="s">
        <v>10886</v>
      </c>
      <c r="B1831" s="3" t="s">
        <v>3</v>
      </c>
      <c r="C1831" s="3" t="s">
        <v>12745</v>
      </c>
      <c r="D1831" s="3" t="s">
        <v>12745</v>
      </c>
      <c r="E1831" s="12" t="s">
        <v>20292</v>
      </c>
      <c r="F1831" s="6" t="str">
        <f t="shared" si="76"/>
        <v>module=gacins</v>
      </c>
      <c r="G1831" s="3" t="s">
        <v>114</v>
      </c>
    </row>
    <row r="1832" spans="1:7" ht="30" customHeight="1">
      <c r="A1832" s="3" t="s">
        <v>10886</v>
      </c>
      <c r="B1832" s="3" t="s">
        <v>3</v>
      </c>
      <c r="C1832" s="3" t="s">
        <v>12746</v>
      </c>
      <c r="D1832" s="3" t="s">
        <v>12746</v>
      </c>
      <c r="E1832" s="12" t="s">
        <v>20293</v>
      </c>
      <c r="F1832" s="6" t="str">
        <f t="shared" si="76"/>
        <v>module=gacins</v>
      </c>
      <c r="G1832" s="3" t="s">
        <v>114</v>
      </c>
    </row>
    <row r="1833" spans="1:7" ht="30" customHeight="1">
      <c r="A1833" s="3" t="s">
        <v>10886</v>
      </c>
      <c r="B1833" s="3" t="s">
        <v>3</v>
      </c>
      <c r="C1833" s="3" t="s">
        <v>12747</v>
      </c>
      <c r="D1833" s="3" t="s">
        <v>12747</v>
      </c>
      <c r="E1833" s="12" t="s">
        <v>20294</v>
      </c>
      <c r="F1833" s="6" t="str">
        <f t="shared" si="76"/>
        <v>module=gacins</v>
      </c>
      <c r="G1833" s="3" t="s">
        <v>114</v>
      </c>
    </row>
    <row r="1834" spans="1:7" ht="30" customHeight="1">
      <c r="A1834" s="3" t="s">
        <v>10886</v>
      </c>
      <c r="B1834" s="3" t="s">
        <v>3</v>
      </c>
      <c r="C1834" s="3" t="s">
        <v>12748</v>
      </c>
      <c r="D1834" s="3" t="s">
        <v>12748</v>
      </c>
      <c r="E1834" s="12" t="s">
        <v>20295</v>
      </c>
      <c r="F1834" s="6" t="str">
        <f t="shared" si="76"/>
        <v>module=gacins</v>
      </c>
      <c r="G1834" s="3" t="s">
        <v>114</v>
      </c>
    </row>
    <row r="1835" spans="1:7" ht="30" customHeight="1">
      <c r="A1835" s="3" t="s">
        <v>10886</v>
      </c>
      <c r="B1835" s="3" t="s">
        <v>3</v>
      </c>
      <c r="C1835" s="3" t="s">
        <v>12749</v>
      </c>
      <c r="D1835" s="3" t="s">
        <v>12749</v>
      </c>
      <c r="E1835" s="12" t="s">
        <v>20296</v>
      </c>
      <c r="F1835" s="6" t="str">
        <f t="shared" si="76"/>
        <v>module=gacins</v>
      </c>
      <c r="G1835" s="3" t="s">
        <v>114</v>
      </c>
    </row>
    <row r="1836" spans="1:7" ht="30" customHeight="1">
      <c r="A1836" s="3" t="s">
        <v>10886</v>
      </c>
      <c r="B1836" s="3" t="s">
        <v>3</v>
      </c>
      <c r="C1836" s="3" t="s">
        <v>12750</v>
      </c>
      <c r="D1836" s="3" t="s">
        <v>12750</v>
      </c>
      <c r="E1836" s="12" t="s">
        <v>20297</v>
      </c>
      <c r="F1836" s="6" t="str">
        <f t="shared" si="76"/>
        <v>module=gacins</v>
      </c>
      <c r="G1836" s="3" t="s">
        <v>114</v>
      </c>
    </row>
    <row r="1837" spans="1:7" ht="30" customHeight="1">
      <c r="A1837" s="3" t="s">
        <v>10886</v>
      </c>
      <c r="B1837" s="3" t="s">
        <v>3</v>
      </c>
      <c r="C1837" s="3" t="s">
        <v>12751</v>
      </c>
      <c r="D1837" s="3" t="s">
        <v>12751</v>
      </c>
      <c r="E1837" s="12" t="s">
        <v>20298</v>
      </c>
      <c r="F1837" s="6" t="str">
        <f t="shared" si="76"/>
        <v>module=gacins</v>
      </c>
      <c r="G1837" s="3" t="s">
        <v>114</v>
      </c>
    </row>
    <row r="1838" spans="1:7" ht="30" customHeight="1">
      <c r="A1838" s="3" t="s">
        <v>10886</v>
      </c>
      <c r="B1838" s="3" t="s">
        <v>3</v>
      </c>
      <c r="C1838" s="3" t="s">
        <v>12752</v>
      </c>
      <c r="D1838" s="3" t="s">
        <v>12752</v>
      </c>
      <c r="E1838" s="12" t="s">
        <v>20299</v>
      </c>
      <c r="F1838" s="6" t="str">
        <f t="shared" si="76"/>
        <v>module=gacins</v>
      </c>
      <c r="G1838" s="3" t="s">
        <v>114</v>
      </c>
    </row>
    <row r="1839" spans="1:7" ht="30" customHeight="1">
      <c r="A1839" s="3" t="s">
        <v>10886</v>
      </c>
      <c r="B1839" s="3" t="s">
        <v>3</v>
      </c>
      <c r="C1839" s="3" t="s">
        <v>12753</v>
      </c>
      <c r="D1839" s="3" t="s">
        <v>12753</v>
      </c>
      <c r="E1839" s="12" t="s">
        <v>20300</v>
      </c>
      <c r="F1839" s="6" t="str">
        <f t="shared" si="76"/>
        <v>module=gacins</v>
      </c>
      <c r="G1839" s="3" t="s">
        <v>114</v>
      </c>
    </row>
    <row r="1840" spans="1:7" ht="30" customHeight="1">
      <c r="A1840" s="3" t="s">
        <v>10886</v>
      </c>
      <c r="B1840" s="3" t="s">
        <v>3</v>
      </c>
      <c r="C1840" s="3" t="s">
        <v>12754</v>
      </c>
      <c r="D1840" s="3" t="s">
        <v>12754</v>
      </c>
      <c r="E1840" s="12" t="s">
        <v>20301</v>
      </c>
      <c r="F1840" s="6" t="str">
        <f t="shared" si="76"/>
        <v>module=gacins</v>
      </c>
      <c r="G1840" s="3" t="s">
        <v>114</v>
      </c>
    </row>
    <row r="1841" spans="1:7" ht="30" customHeight="1">
      <c r="A1841" s="3" t="s">
        <v>10886</v>
      </c>
      <c r="B1841" s="3" t="s">
        <v>3</v>
      </c>
      <c r="C1841" s="3" t="s">
        <v>12755</v>
      </c>
      <c r="D1841" s="3" t="s">
        <v>12755</v>
      </c>
      <c r="E1841" s="12" t="s">
        <v>20302</v>
      </c>
      <c r="F1841" s="6" t="str">
        <f t="shared" si="76"/>
        <v>module=gacins</v>
      </c>
      <c r="G1841" s="3" t="s">
        <v>114</v>
      </c>
    </row>
    <row r="1842" spans="1:7" ht="30" customHeight="1">
      <c r="A1842" s="3" t="s">
        <v>10886</v>
      </c>
      <c r="B1842" s="3" t="s">
        <v>3</v>
      </c>
      <c r="C1842" s="3" t="s">
        <v>12756</v>
      </c>
      <c r="D1842" s="3" t="s">
        <v>12756</v>
      </c>
      <c r="E1842" s="12" t="s">
        <v>20303</v>
      </c>
      <c r="F1842" s="6" t="str">
        <f t="shared" si="76"/>
        <v>module=gacins</v>
      </c>
      <c r="G1842" s="3" t="s">
        <v>114</v>
      </c>
    </row>
    <row r="1843" spans="1:7" ht="30" customHeight="1">
      <c r="A1843" s="3" t="s">
        <v>10886</v>
      </c>
      <c r="B1843" s="3" t="s">
        <v>3</v>
      </c>
      <c r="C1843" s="3" t="s">
        <v>12757</v>
      </c>
      <c r="D1843" s="3" t="s">
        <v>12757</v>
      </c>
      <c r="E1843" s="12" t="s">
        <v>20304</v>
      </c>
      <c r="F1843" s="6" t="str">
        <f t="shared" si="76"/>
        <v>module=gacins</v>
      </c>
      <c r="G1843" s="3" t="s">
        <v>114</v>
      </c>
    </row>
    <row r="1844" spans="1:7" ht="30" customHeight="1">
      <c r="A1844" s="3" t="s">
        <v>10886</v>
      </c>
      <c r="B1844" s="3" t="s">
        <v>3</v>
      </c>
      <c r="C1844" s="3" t="s">
        <v>12758</v>
      </c>
      <c r="D1844" s="3" t="s">
        <v>12758</v>
      </c>
      <c r="E1844" s="12" t="s">
        <v>20305</v>
      </c>
      <c r="F1844" s="6" t="str">
        <f t="shared" si="76"/>
        <v>module=gacins</v>
      </c>
      <c r="G1844" s="3" t="s">
        <v>114</v>
      </c>
    </row>
    <row r="1845" spans="1:7" ht="30" customHeight="1">
      <c r="A1845" s="3" t="s">
        <v>10886</v>
      </c>
      <c r="B1845" s="3" t="s">
        <v>3</v>
      </c>
      <c r="C1845" s="3" t="s">
        <v>12759</v>
      </c>
      <c r="D1845" s="3" t="s">
        <v>12759</v>
      </c>
      <c r="E1845" s="12" t="s">
        <v>20306</v>
      </c>
      <c r="F1845" s="6" t="str">
        <f t="shared" si="76"/>
        <v>module=gacins</v>
      </c>
      <c r="G1845" s="3" t="s">
        <v>114</v>
      </c>
    </row>
    <row r="1846" spans="1:7" ht="30" customHeight="1">
      <c r="A1846" s="3" t="s">
        <v>10886</v>
      </c>
      <c r="B1846" s="3" t="s">
        <v>3</v>
      </c>
      <c r="C1846" s="3" t="s">
        <v>12760</v>
      </c>
      <c r="D1846" s="3" t="s">
        <v>12760</v>
      </c>
      <c r="E1846" s="12" t="s">
        <v>20307</v>
      </c>
      <c r="F1846" s="6" t="str">
        <f t="shared" si="76"/>
        <v>module=gacins</v>
      </c>
      <c r="G1846" s="3" t="s">
        <v>114</v>
      </c>
    </row>
    <row r="1847" spans="1:7" ht="30" customHeight="1">
      <c r="A1847" s="3" t="s">
        <v>10886</v>
      </c>
      <c r="B1847" s="3" t="s">
        <v>3</v>
      </c>
      <c r="C1847" s="3" t="s">
        <v>12761</v>
      </c>
      <c r="D1847" s="3" t="s">
        <v>12761</v>
      </c>
      <c r="E1847" s="12" t="s">
        <v>20308</v>
      </c>
      <c r="F1847" s="6" t="str">
        <f t="shared" si="76"/>
        <v>module=gacins</v>
      </c>
      <c r="G1847" s="3" t="s">
        <v>114</v>
      </c>
    </row>
    <row r="1848" spans="1:7" ht="30" customHeight="1">
      <c r="A1848" s="3" t="s">
        <v>10886</v>
      </c>
      <c r="B1848" s="3" t="s">
        <v>3</v>
      </c>
      <c r="C1848" s="3" t="s">
        <v>12762</v>
      </c>
      <c r="D1848" s="3" t="s">
        <v>12762</v>
      </c>
      <c r="E1848" s="12" t="s">
        <v>20309</v>
      </c>
      <c r="F1848" s="6" t="str">
        <f t="shared" si="76"/>
        <v>module=gacins</v>
      </c>
      <c r="G1848" s="3" t="s">
        <v>114</v>
      </c>
    </row>
    <row r="1849" spans="1:7" ht="30" customHeight="1">
      <c r="A1849" s="3" t="s">
        <v>10886</v>
      </c>
      <c r="B1849" s="3" t="s">
        <v>3</v>
      </c>
      <c r="C1849" s="3" t="s">
        <v>12763</v>
      </c>
      <c r="D1849" s="3" t="s">
        <v>12763</v>
      </c>
      <c r="E1849" s="12" t="s">
        <v>20310</v>
      </c>
      <c r="F1849" s="6" t="str">
        <f t="shared" si="76"/>
        <v>module=gacins</v>
      </c>
      <c r="G1849" s="3" t="s">
        <v>114</v>
      </c>
    </row>
    <row r="1850" spans="1:7" ht="30" customHeight="1">
      <c r="A1850" s="3" t="s">
        <v>10886</v>
      </c>
      <c r="B1850" s="3" t="s">
        <v>3</v>
      </c>
      <c r="C1850" s="3" t="s">
        <v>12764</v>
      </c>
      <c r="D1850" s="3" t="s">
        <v>12764</v>
      </c>
      <c r="E1850" s="12" t="s">
        <v>20311</v>
      </c>
      <c r="F1850" s="6" t="str">
        <f t="shared" si="76"/>
        <v>module=gacins</v>
      </c>
      <c r="G1850" s="3" t="s">
        <v>114</v>
      </c>
    </row>
    <row r="1851" spans="1:7" ht="30" customHeight="1">
      <c r="A1851" s="3" t="s">
        <v>10886</v>
      </c>
      <c r="B1851" s="3" t="s">
        <v>3</v>
      </c>
      <c r="C1851" s="3" t="s">
        <v>12765</v>
      </c>
      <c r="D1851" s="3" t="s">
        <v>12765</v>
      </c>
      <c r="E1851" s="12" t="s">
        <v>20312</v>
      </c>
      <c r="F1851" s="6" t="str">
        <f t="shared" si="76"/>
        <v>module=gacins</v>
      </c>
      <c r="G1851" s="3" t="s">
        <v>114</v>
      </c>
    </row>
    <row r="1852" spans="1:7" ht="30" customHeight="1">
      <c r="A1852" s="3" t="s">
        <v>10886</v>
      </c>
      <c r="B1852" s="3" t="s">
        <v>3</v>
      </c>
      <c r="C1852" s="3" t="s">
        <v>12766</v>
      </c>
      <c r="D1852" s="3" t="s">
        <v>12766</v>
      </c>
      <c r="E1852" s="12" t="s">
        <v>20313</v>
      </c>
      <c r="F1852" s="6" t="str">
        <f t="shared" si="76"/>
        <v>module=gacins</v>
      </c>
      <c r="G1852" s="3" t="s">
        <v>114</v>
      </c>
    </row>
    <row r="1853" spans="1:7" ht="30" customHeight="1">
      <c r="A1853" s="3" t="s">
        <v>10886</v>
      </c>
      <c r="B1853" s="3" t="s">
        <v>3</v>
      </c>
      <c r="C1853" s="3" t="s">
        <v>12767</v>
      </c>
      <c r="D1853" s="3" t="s">
        <v>12767</v>
      </c>
      <c r="E1853" s="12" t="s">
        <v>20314</v>
      </c>
      <c r="F1853" s="6" t="str">
        <f t="shared" si="76"/>
        <v>module=gacins</v>
      </c>
      <c r="G1853" s="3" t="s">
        <v>114</v>
      </c>
    </row>
    <row r="1854" spans="1:7" ht="30" customHeight="1">
      <c r="A1854" s="3" t="s">
        <v>10886</v>
      </c>
      <c r="B1854" s="3" t="s">
        <v>3</v>
      </c>
      <c r="C1854" s="3" t="s">
        <v>12768</v>
      </c>
      <c r="D1854" s="3" t="s">
        <v>12768</v>
      </c>
      <c r="E1854" s="12" t="s">
        <v>20315</v>
      </c>
      <c r="F1854" s="6" t="str">
        <f t="shared" si="76"/>
        <v>module=gacins</v>
      </c>
      <c r="G1854" s="3" t="s">
        <v>114</v>
      </c>
    </row>
    <row r="1855" spans="1:7" ht="30" customHeight="1">
      <c r="A1855" s="3" t="s">
        <v>10886</v>
      </c>
      <c r="B1855" s="3" t="s">
        <v>3</v>
      </c>
      <c r="C1855" s="3" t="s">
        <v>12769</v>
      </c>
      <c r="D1855" s="3" t="s">
        <v>12769</v>
      </c>
      <c r="E1855" s="12" t="s">
        <v>20316</v>
      </c>
      <c r="F1855" s="6" t="str">
        <f t="shared" si="76"/>
        <v>module=gacins</v>
      </c>
      <c r="G1855" s="3" t="s">
        <v>114</v>
      </c>
    </row>
    <row r="1856" spans="1:7" ht="30" customHeight="1">
      <c r="A1856" s="3" t="s">
        <v>10886</v>
      </c>
      <c r="B1856" s="3" t="s">
        <v>3</v>
      </c>
      <c r="C1856" s="3" t="s">
        <v>12770</v>
      </c>
      <c r="D1856" s="3" t="s">
        <v>12770</v>
      </c>
      <c r="E1856" s="12" t="s">
        <v>20317</v>
      </c>
      <c r="F1856" s="6" t="str">
        <f t="shared" si="76"/>
        <v>module=gacins</v>
      </c>
      <c r="G1856" s="3" t="s">
        <v>114</v>
      </c>
    </row>
    <row r="1857" spans="1:7" ht="30" customHeight="1">
      <c r="A1857" s="3" t="s">
        <v>10886</v>
      </c>
      <c r="B1857" s="3" t="s">
        <v>3</v>
      </c>
      <c r="C1857" s="3" t="s">
        <v>12771</v>
      </c>
      <c r="D1857" s="3" t="s">
        <v>12771</v>
      </c>
      <c r="E1857" s="12" t="s">
        <v>20318</v>
      </c>
      <c r="F1857" s="6" t="str">
        <f t="shared" si="76"/>
        <v>module=gacins</v>
      </c>
      <c r="G1857" s="3" t="s">
        <v>114</v>
      </c>
    </row>
    <row r="1858" spans="1:7" ht="30" customHeight="1">
      <c r="A1858" s="3" t="s">
        <v>10886</v>
      </c>
      <c r="B1858" s="3" t="s">
        <v>3</v>
      </c>
      <c r="C1858" s="3" t="s">
        <v>12772</v>
      </c>
      <c r="D1858" s="3" t="s">
        <v>12772</v>
      </c>
      <c r="E1858" s="12" t="s">
        <v>20319</v>
      </c>
      <c r="F1858" s="6" t="str">
        <f t="shared" si="76"/>
        <v>module=gacins</v>
      </c>
      <c r="G1858" s="3" t="s">
        <v>114</v>
      </c>
    </row>
    <row r="1859" spans="1:7" ht="30" customHeight="1">
      <c r="A1859" s="3" t="s">
        <v>10886</v>
      </c>
      <c r="B1859" s="3" t="s">
        <v>3</v>
      </c>
      <c r="C1859" s="3" t="s">
        <v>12773</v>
      </c>
      <c r="D1859" s="3" t="s">
        <v>12773</v>
      </c>
      <c r="E1859" s="12" t="s">
        <v>20320</v>
      </c>
      <c r="F1859" s="6" t="str">
        <f t="shared" si="76"/>
        <v>module=gacins</v>
      </c>
      <c r="G1859" s="3" t="s">
        <v>114</v>
      </c>
    </row>
    <row r="1860" spans="1:7" ht="30" customHeight="1">
      <c r="A1860" s="3" t="s">
        <v>10886</v>
      </c>
      <c r="B1860" s="3" t="s">
        <v>3</v>
      </c>
      <c r="C1860" s="3" t="s">
        <v>12774</v>
      </c>
      <c r="D1860" s="3" t="s">
        <v>12774</v>
      </c>
      <c r="E1860" s="12" t="s">
        <v>20321</v>
      </c>
      <c r="F1860" s="6" t="str">
        <f t="shared" si="76"/>
        <v>module=gacins</v>
      </c>
      <c r="G1860" s="3" t="s">
        <v>114</v>
      </c>
    </row>
    <row r="1861" spans="1:7" ht="30" customHeight="1">
      <c r="A1861" s="3" t="s">
        <v>10886</v>
      </c>
      <c r="B1861" s="3" t="s">
        <v>3</v>
      </c>
      <c r="C1861" s="3" t="s">
        <v>12775</v>
      </c>
      <c r="D1861" s="3" t="s">
        <v>12775</v>
      </c>
      <c r="E1861" s="12" t="s">
        <v>20322</v>
      </c>
      <c r="F1861" s="6" t="str">
        <f t="shared" si="76"/>
        <v>module=gacins</v>
      </c>
      <c r="G1861" s="3" t="s">
        <v>114</v>
      </c>
    </row>
    <row r="1862" spans="1:7" ht="30" customHeight="1">
      <c r="A1862" s="3" t="s">
        <v>10886</v>
      </c>
      <c r="B1862" s="3" t="s">
        <v>3</v>
      </c>
      <c r="C1862" s="3" t="s">
        <v>12776</v>
      </c>
      <c r="D1862" s="3" t="s">
        <v>12776</v>
      </c>
      <c r="E1862" s="12" t="s">
        <v>20323</v>
      </c>
      <c r="F1862" s="6" t="str">
        <f t="shared" si="76"/>
        <v>module=gacins</v>
      </c>
      <c r="G1862" s="3" t="s">
        <v>114</v>
      </c>
    </row>
    <row r="1863" spans="1:7" ht="30" customHeight="1">
      <c r="A1863" s="3" t="s">
        <v>10886</v>
      </c>
      <c r="B1863" s="3" t="s">
        <v>3</v>
      </c>
      <c r="C1863" s="3" t="s">
        <v>12777</v>
      </c>
      <c r="D1863" s="3" t="s">
        <v>12777</v>
      </c>
      <c r="E1863" s="12" t="s">
        <v>20324</v>
      </c>
      <c r="F1863" s="6" t="str">
        <f t="shared" si="76"/>
        <v>module=gacins</v>
      </c>
      <c r="G1863" s="3" t="s">
        <v>114</v>
      </c>
    </row>
    <row r="1864" spans="1:7" ht="30" customHeight="1">
      <c r="A1864" s="3" t="s">
        <v>10886</v>
      </c>
      <c r="B1864" s="3" t="s">
        <v>3</v>
      </c>
      <c r="C1864" s="3" t="s">
        <v>12778</v>
      </c>
      <c r="D1864" s="3" t="s">
        <v>12778</v>
      </c>
      <c r="E1864" s="12" t="s">
        <v>20325</v>
      </c>
      <c r="F1864" s="6" t="str">
        <f t="shared" si="76"/>
        <v>module=gacins</v>
      </c>
      <c r="G1864" s="3" t="s">
        <v>114</v>
      </c>
    </row>
    <row r="1865" spans="1:7" ht="30" customHeight="1">
      <c r="A1865" s="3" t="s">
        <v>10886</v>
      </c>
      <c r="B1865" s="3" t="s">
        <v>3</v>
      </c>
      <c r="C1865" s="3" t="s">
        <v>12779</v>
      </c>
      <c r="D1865" s="3" t="s">
        <v>12779</v>
      </c>
      <c r="E1865" s="12" t="s">
        <v>20326</v>
      </c>
      <c r="F1865" s="6" t="str">
        <f t="shared" si="76"/>
        <v>module=gacins</v>
      </c>
      <c r="G1865" s="3" t="s">
        <v>114</v>
      </c>
    </row>
    <row r="1866" spans="1:7" ht="30" customHeight="1">
      <c r="A1866" s="3" t="s">
        <v>10886</v>
      </c>
      <c r="B1866" s="3" t="s">
        <v>3</v>
      </c>
      <c r="C1866" s="3" t="s">
        <v>12780</v>
      </c>
      <c r="D1866" s="3" t="s">
        <v>12780</v>
      </c>
      <c r="E1866" s="12" t="s">
        <v>20327</v>
      </c>
      <c r="F1866" s="6" t="str">
        <f t="shared" si="76"/>
        <v>module=gacins</v>
      </c>
      <c r="G1866" s="3" t="s">
        <v>114</v>
      </c>
    </row>
    <row r="1867" spans="1:7" ht="30" customHeight="1">
      <c r="A1867" s="3" t="s">
        <v>10886</v>
      </c>
      <c r="B1867" s="3" t="s">
        <v>3</v>
      </c>
      <c r="C1867" s="3" t="s">
        <v>12781</v>
      </c>
      <c r="D1867" s="3" t="s">
        <v>12781</v>
      </c>
      <c r="E1867" s="12" t="s">
        <v>20328</v>
      </c>
      <c r="F1867" s="6" t="str">
        <f t="shared" si="76"/>
        <v>module=gacins</v>
      </c>
      <c r="G1867" s="3" t="s">
        <v>114</v>
      </c>
    </row>
    <row r="1868" spans="1:7" ht="30" customHeight="1">
      <c r="A1868" s="3" t="s">
        <v>10886</v>
      </c>
      <c r="B1868" s="3" t="s">
        <v>3</v>
      </c>
      <c r="C1868" s="3" t="s">
        <v>12782</v>
      </c>
      <c r="D1868" s="3" t="s">
        <v>12782</v>
      </c>
      <c r="E1868" s="12" t="s">
        <v>20329</v>
      </c>
      <c r="F1868" s="6" t="str">
        <f t="shared" si="76"/>
        <v>module=gacins</v>
      </c>
      <c r="G1868" s="3" t="s">
        <v>114</v>
      </c>
    </row>
    <row r="1869" spans="1:7" ht="30" customHeight="1">
      <c r="A1869" s="3" t="s">
        <v>10886</v>
      </c>
      <c r="B1869" s="3" t="s">
        <v>3</v>
      </c>
      <c r="C1869" s="3" t="s">
        <v>12783</v>
      </c>
      <c r="D1869" s="3" t="s">
        <v>12783</v>
      </c>
      <c r="E1869" s="12" t="s">
        <v>20330</v>
      </c>
      <c r="F1869" s="6" t="str">
        <f t="shared" si="76"/>
        <v>module=gacins</v>
      </c>
      <c r="G1869" s="3" t="s">
        <v>114</v>
      </c>
    </row>
    <row r="1870" spans="1:7" ht="30" customHeight="1">
      <c r="A1870" s="3" t="s">
        <v>10886</v>
      </c>
      <c r="B1870" s="3" t="s">
        <v>3</v>
      </c>
      <c r="C1870" s="3" t="s">
        <v>12784</v>
      </c>
      <c r="D1870" s="3" t="s">
        <v>12784</v>
      </c>
      <c r="E1870" s="12" t="s">
        <v>20331</v>
      </c>
      <c r="F1870" s="6" t="str">
        <f t="shared" si="76"/>
        <v>module=gacins</v>
      </c>
      <c r="G1870" s="3" t="s">
        <v>114</v>
      </c>
    </row>
    <row r="1871" spans="1:7" ht="30" customHeight="1">
      <c r="A1871" s="3" t="s">
        <v>10886</v>
      </c>
      <c r="B1871" s="3" t="s">
        <v>3</v>
      </c>
      <c r="C1871" s="3" t="s">
        <v>12785</v>
      </c>
      <c r="D1871" s="3" t="s">
        <v>12785</v>
      </c>
      <c r="E1871" s="12" t="s">
        <v>20332</v>
      </c>
      <c r="F1871" s="6" t="str">
        <f t="shared" si="76"/>
        <v>module=gacins</v>
      </c>
      <c r="G1871" s="3" t="s">
        <v>114</v>
      </c>
    </row>
    <row r="1872" spans="1:7" ht="30" customHeight="1">
      <c r="A1872" s="3" t="s">
        <v>10886</v>
      </c>
      <c r="B1872" s="3" t="s">
        <v>3</v>
      </c>
      <c r="C1872" s="3" t="s">
        <v>12786</v>
      </c>
      <c r="D1872" s="3" t="s">
        <v>12786</v>
      </c>
      <c r="E1872" s="12" t="s">
        <v>20333</v>
      </c>
      <c r="F1872" s="6" t="str">
        <f t="shared" si="76"/>
        <v>module=gacins</v>
      </c>
      <c r="G1872" s="3" t="s">
        <v>114</v>
      </c>
    </row>
    <row r="1873" spans="1:7" ht="30" customHeight="1">
      <c r="A1873" s="3" t="s">
        <v>10886</v>
      </c>
      <c r="B1873" s="3" t="s">
        <v>3</v>
      </c>
      <c r="C1873" s="3" t="s">
        <v>12787</v>
      </c>
      <c r="D1873" s="3" t="s">
        <v>12787</v>
      </c>
      <c r="E1873" s="12" t="s">
        <v>20334</v>
      </c>
      <c r="F1873" s="6" t="str">
        <f t="shared" si="76"/>
        <v>module=gacins</v>
      </c>
      <c r="G1873" s="3" t="s">
        <v>114</v>
      </c>
    </row>
    <row r="1874" spans="1:7" ht="30" customHeight="1">
      <c r="A1874" s="3" t="s">
        <v>10886</v>
      </c>
      <c r="B1874" s="3" t="s">
        <v>3</v>
      </c>
      <c r="C1874" s="3" t="s">
        <v>12788</v>
      </c>
      <c r="D1874" s="3" t="s">
        <v>12788</v>
      </c>
      <c r="E1874" s="12" t="s">
        <v>20335</v>
      </c>
      <c r="F1874" s="6" t="str">
        <f t="shared" si="76"/>
        <v>module=gacins</v>
      </c>
      <c r="G1874" s="3" t="s">
        <v>114</v>
      </c>
    </row>
    <row r="1875" spans="1:7" ht="30" customHeight="1">
      <c r="A1875" s="3" t="s">
        <v>10886</v>
      </c>
      <c r="B1875" s="3" t="s">
        <v>3</v>
      </c>
      <c r="C1875" s="3" t="s">
        <v>12789</v>
      </c>
      <c r="D1875" s="3" t="s">
        <v>12789</v>
      </c>
      <c r="E1875" s="12" t="s">
        <v>20336</v>
      </c>
      <c r="F1875" s="6" t="str">
        <f t="shared" si="76"/>
        <v>module=gacins</v>
      </c>
      <c r="G1875" s="3" t="s">
        <v>114</v>
      </c>
    </row>
    <row r="1876" spans="1:7" ht="30" customHeight="1">
      <c r="A1876" s="3" t="s">
        <v>10886</v>
      </c>
      <c r="B1876" s="3" t="s">
        <v>3</v>
      </c>
      <c r="C1876" s="3" t="s">
        <v>12790</v>
      </c>
      <c r="D1876" s="3" t="s">
        <v>12790</v>
      </c>
      <c r="E1876" s="12" t="s">
        <v>20337</v>
      </c>
      <c r="F1876" s="6" t="str">
        <f t="shared" ref="F1876:F1939" si="77">HYPERLINK("http://www.ssc.wisc.edu/wlsresearch/documentation/waves/?wave=grad2k&amp;module=gacins","module=gacins")</f>
        <v>module=gacins</v>
      </c>
      <c r="G1876" s="3" t="s">
        <v>114</v>
      </c>
    </row>
    <row r="1877" spans="1:7" ht="30" customHeight="1">
      <c r="A1877" s="3" t="s">
        <v>10886</v>
      </c>
      <c r="B1877" s="3" t="s">
        <v>3</v>
      </c>
      <c r="C1877" s="3" t="s">
        <v>12791</v>
      </c>
      <c r="D1877" s="3" t="s">
        <v>12791</v>
      </c>
      <c r="E1877" s="12" t="s">
        <v>20338</v>
      </c>
      <c r="F1877" s="6" t="str">
        <f t="shared" si="77"/>
        <v>module=gacins</v>
      </c>
      <c r="G1877" s="3" t="s">
        <v>114</v>
      </c>
    </row>
    <row r="1878" spans="1:7" ht="30" customHeight="1">
      <c r="A1878" s="3" t="s">
        <v>10886</v>
      </c>
      <c r="B1878" s="3" t="s">
        <v>3</v>
      </c>
      <c r="C1878" s="3" t="s">
        <v>12792</v>
      </c>
      <c r="D1878" s="3" t="s">
        <v>12792</v>
      </c>
      <c r="E1878" s="12" t="s">
        <v>20339</v>
      </c>
      <c r="F1878" s="6" t="str">
        <f t="shared" si="77"/>
        <v>module=gacins</v>
      </c>
      <c r="G1878" s="3" t="s">
        <v>114</v>
      </c>
    </row>
    <row r="1879" spans="1:7" ht="30" customHeight="1">
      <c r="A1879" s="3" t="s">
        <v>10886</v>
      </c>
      <c r="B1879" s="3" t="s">
        <v>3</v>
      </c>
      <c r="C1879" s="3" t="s">
        <v>12793</v>
      </c>
      <c r="D1879" s="3" t="s">
        <v>12793</v>
      </c>
      <c r="E1879" s="12" t="s">
        <v>20340</v>
      </c>
      <c r="F1879" s="6" t="str">
        <f t="shared" si="77"/>
        <v>module=gacins</v>
      </c>
      <c r="G1879" s="3" t="s">
        <v>114</v>
      </c>
    </row>
    <row r="1880" spans="1:7" ht="30" customHeight="1">
      <c r="A1880" s="3" t="s">
        <v>10886</v>
      </c>
      <c r="B1880" s="3" t="s">
        <v>3</v>
      </c>
      <c r="C1880" s="3" t="s">
        <v>12794</v>
      </c>
      <c r="D1880" s="3" t="s">
        <v>12794</v>
      </c>
      <c r="E1880" s="12" t="s">
        <v>20341</v>
      </c>
      <c r="F1880" s="6" t="str">
        <f t="shared" si="77"/>
        <v>module=gacins</v>
      </c>
      <c r="G1880" s="3" t="s">
        <v>114</v>
      </c>
    </row>
    <row r="1881" spans="1:7" ht="30" customHeight="1">
      <c r="A1881" s="3" t="s">
        <v>10886</v>
      </c>
      <c r="B1881" s="3" t="s">
        <v>3</v>
      </c>
      <c r="C1881" s="3" t="s">
        <v>12795</v>
      </c>
      <c r="D1881" s="3" t="s">
        <v>12795</v>
      </c>
      <c r="E1881" s="12" t="s">
        <v>20342</v>
      </c>
      <c r="F1881" s="6" t="str">
        <f t="shared" si="77"/>
        <v>module=gacins</v>
      </c>
      <c r="G1881" s="3" t="s">
        <v>114</v>
      </c>
    </row>
    <row r="1882" spans="1:7" ht="30" customHeight="1">
      <c r="A1882" s="3" t="s">
        <v>10886</v>
      </c>
      <c r="B1882" s="3" t="s">
        <v>3</v>
      </c>
      <c r="C1882" s="3" t="s">
        <v>12796</v>
      </c>
      <c r="D1882" s="3" t="s">
        <v>12796</v>
      </c>
      <c r="E1882" s="12" t="s">
        <v>20343</v>
      </c>
      <c r="F1882" s="6" t="str">
        <f t="shared" si="77"/>
        <v>module=gacins</v>
      </c>
      <c r="G1882" s="3" t="s">
        <v>114</v>
      </c>
    </row>
    <row r="1883" spans="1:7" ht="30" customHeight="1">
      <c r="A1883" s="3" t="s">
        <v>10886</v>
      </c>
      <c r="B1883" s="3" t="s">
        <v>3</v>
      </c>
      <c r="C1883" s="3" t="s">
        <v>12797</v>
      </c>
      <c r="D1883" s="3" t="s">
        <v>12797</v>
      </c>
      <c r="E1883" s="12" t="s">
        <v>20344</v>
      </c>
      <c r="F1883" s="6" t="str">
        <f t="shared" si="77"/>
        <v>module=gacins</v>
      </c>
      <c r="G1883" s="3" t="s">
        <v>114</v>
      </c>
    </row>
    <row r="1884" spans="1:7" ht="30" customHeight="1">
      <c r="A1884" s="3" t="s">
        <v>10886</v>
      </c>
      <c r="B1884" s="3" t="s">
        <v>3</v>
      </c>
      <c r="C1884" s="3" t="s">
        <v>12798</v>
      </c>
      <c r="D1884" s="3" t="s">
        <v>12798</v>
      </c>
      <c r="E1884" s="12" t="s">
        <v>20345</v>
      </c>
      <c r="F1884" s="6" t="str">
        <f t="shared" si="77"/>
        <v>module=gacins</v>
      </c>
      <c r="G1884" s="3" t="s">
        <v>114</v>
      </c>
    </row>
    <row r="1885" spans="1:7" ht="30" customHeight="1">
      <c r="A1885" s="3" t="s">
        <v>10886</v>
      </c>
      <c r="B1885" s="3" t="s">
        <v>3</v>
      </c>
      <c r="C1885" s="3" t="s">
        <v>12799</v>
      </c>
      <c r="D1885" s="3" t="s">
        <v>12799</v>
      </c>
      <c r="E1885" s="12" t="s">
        <v>20346</v>
      </c>
      <c r="F1885" s="6" t="str">
        <f t="shared" si="77"/>
        <v>module=gacins</v>
      </c>
      <c r="G1885" s="3" t="s">
        <v>114</v>
      </c>
    </row>
    <row r="1886" spans="1:7" ht="30" customHeight="1">
      <c r="A1886" s="3" t="s">
        <v>10886</v>
      </c>
      <c r="B1886" s="3" t="s">
        <v>3</v>
      </c>
      <c r="C1886" s="3" t="s">
        <v>12800</v>
      </c>
      <c r="D1886" s="3" t="s">
        <v>12800</v>
      </c>
      <c r="E1886" s="12" t="s">
        <v>20347</v>
      </c>
      <c r="F1886" s="6" t="str">
        <f t="shared" si="77"/>
        <v>module=gacins</v>
      </c>
      <c r="G1886" s="3" t="s">
        <v>114</v>
      </c>
    </row>
    <row r="1887" spans="1:7" ht="30" customHeight="1">
      <c r="A1887" s="3" t="s">
        <v>10886</v>
      </c>
      <c r="B1887" s="3" t="s">
        <v>3</v>
      </c>
      <c r="C1887" s="3" t="s">
        <v>12801</v>
      </c>
      <c r="D1887" s="3" t="s">
        <v>12801</v>
      </c>
      <c r="E1887" s="12" t="s">
        <v>20348</v>
      </c>
      <c r="F1887" s="6" t="str">
        <f t="shared" si="77"/>
        <v>module=gacins</v>
      </c>
      <c r="G1887" s="3" t="s">
        <v>114</v>
      </c>
    </row>
    <row r="1888" spans="1:7" ht="30" customHeight="1">
      <c r="A1888" s="3" t="s">
        <v>10886</v>
      </c>
      <c r="B1888" s="3" t="s">
        <v>3</v>
      </c>
      <c r="C1888" s="3" t="s">
        <v>12802</v>
      </c>
      <c r="D1888" s="3" t="s">
        <v>12802</v>
      </c>
      <c r="E1888" s="12" t="s">
        <v>20349</v>
      </c>
      <c r="F1888" s="6" t="str">
        <f t="shared" si="77"/>
        <v>module=gacins</v>
      </c>
      <c r="G1888" s="3" t="s">
        <v>114</v>
      </c>
    </row>
    <row r="1889" spans="1:7" ht="30" customHeight="1">
      <c r="A1889" s="3" t="s">
        <v>10886</v>
      </c>
      <c r="B1889" s="3" t="s">
        <v>3</v>
      </c>
      <c r="C1889" s="3" t="s">
        <v>12803</v>
      </c>
      <c r="D1889" s="3" t="s">
        <v>12803</v>
      </c>
      <c r="E1889" s="12" t="s">
        <v>20350</v>
      </c>
      <c r="F1889" s="6" t="str">
        <f t="shared" si="77"/>
        <v>module=gacins</v>
      </c>
      <c r="G1889" s="3" t="s">
        <v>114</v>
      </c>
    </row>
    <row r="1890" spans="1:7" ht="30" customHeight="1">
      <c r="A1890" s="3" t="s">
        <v>10886</v>
      </c>
      <c r="B1890" s="3" t="s">
        <v>3</v>
      </c>
      <c r="C1890" s="3" t="s">
        <v>12804</v>
      </c>
      <c r="D1890" s="3" t="s">
        <v>12804</v>
      </c>
      <c r="E1890" s="12" t="s">
        <v>20351</v>
      </c>
      <c r="F1890" s="6" t="str">
        <f t="shared" si="77"/>
        <v>module=gacins</v>
      </c>
      <c r="G1890" s="3" t="s">
        <v>114</v>
      </c>
    </row>
    <row r="1891" spans="1:7" ht="30" customHeight="1">
      <c r="A1891" s="3" t="s">
        <v>10886</v>
      </c>
      <c r="B1891" s="3" t="s">
        <v>3</v>
      </c>
      <c r="C1891" s="3" t="s">
        <v>12805</v>
      </c>
      <c r="D1891" s="3" t="s">
        <v>12805</v>
      </c>
      <c r="E1891" s="12" t="s">
        <v>20352</v>
      </c>
      <c r="F1891" s="6" t="str">
        <f t="shared" si="77"/>
        <v>module=gacins</v>
      </c>
      <c r="G1891" s="3" t="s">
        <v>114</v>
      </c>
    </row>
    <row r="1892" spans="1:7" ht="30" customHeight="1">
      <c r="A1892" s="3" t="s">
        <v>10886</v>
      </c>
      <c r="B1892" s="3" t="s">
        <v>3</v>
      </c>
      <c r="C1892" s="3" t="s">
        <v>12806</v>
      </c>
      <c r="D1892" s="3" t="s">
        <v>12806</v>
      </c>
      <c r="E1892" s="12" t="s">
        <v>20353</v>
      </c>
      <c r="F1892" s="6" t="str">
        <f t="shared" si="77"/>
        <v>module=gacins</v>
      </c>
      <c r="G1892" s="3" t="s">
        <v>114</v>
      </c>
    </row>
    <row r="1893" spans="1:7" ht="30" customHeight="1">
      <c r="A1893" s="3" t="s">
        <v>10886</v>
      </c>
      <c r="B1893" s="3" t="s">
        <v>3</v>
      </c>
      <c r="C1893" s="3" t="s">
        <v>12807</v>
      </c>
      <c r="D1893" s="3" t="s">
        <v>12807</v>
      </c>
      <c r="E1893" s="12" t="s">
        <v>20354</v>
      </c>
      <c r="F1893" s="6" t="str">
        <f t="shared" si="77"/>
        <v>module=gacins</v>
      </c>
      <c r="G1893" s="3" t="s">
        <v>114</v>
      </c>
    </row>
    <row r="1894" spans="1:7" ht="30" customHeight="1">
      <c r="A1894" s="3" t="s">
        <v>10886</v>
      </c>
      <c r="B1894" s="3" t="s">
        <v>3</v>
      </c>
      <c r="C1894" s="3" t="s">
        <v>12808</v>
      </c>
      <c r="D1894" s="3" t="s">
        <v>12808</v>
      </c>
      <c r="E1894" s="12" t="s">
        <v>20355</v>
      </c>
      <c r="F1894" s="6" t="str">
        <f t="shared" si="77"/>
        <v>module=gacins</v>
      </c>
      <c r="G1894" s="3" t="s">
        <v>114</v>
      </c>
    </row>
    <row r="1895" spans="1:7" ht="30" customHeight="1">
      <c r="A1895" s="3" t="s">
        <v>10886</v>
      </c>
      <c r="B1895" s="3" t="s">
        <v>3</v>
      </c>
      <c r="C1895" s="3" t="s">
        <v>12809</v>
      </c>
      <c r="D1895" s="3" t="s">
        <v>12809</v>
      </c>
      <c r="E1895" s="12" t="s">
        <v>20356</v>
      </c>
      <c r="F1895" s="6" t="str">
        <f t="shared" si="77"/>
        <v>module=gacins</v>
      </c>
      <c r="G1895" s="3" t="s">
        <v>114</v>
      </c>
    </row>
    <row r="1896" spans="1:7" ht="30" customHeight="1">
      <c r="A1896" s="3" t="s">
        <v>10886</v>
      </c>
      <c r="B1896" s="3" t="s">
        <v>3</v>
      </c>
      <c r="C1896" s="3" t="s">
        <v>12810</v>
      </c>
      <c r="D1896" s="3" t="s">
        <v>12810</v>
      </c>
      <c r="E1896" s="12" t="s">
        <v>20357</v>
      </c>
      <c r="F1896" s="6" t="str">
        <f t="shared" si="77"/>
        <v>module=gacins</v>
      </c>
      <c r="G1896" s="3" t="s">
        <v>114</v>
      </c>
    </row>
    <row r="1897" spans="1:7" ht="30" customHeight="1">
      <c r="A1897" s="3" t="s">
        <v>10886</v>
      </c>
      <c r="B1897" s="3" t="s">
        <v>3</v>
      </c>
      <c r="C1897" s="3" t="s">
        <v>12811</v>
      </c>
      <c r="D1897" s="3" t="s">
        <v>12811</v>
      </c>
      <c r="E1897" s="12" t="s">
        <v>20358</v>
      </c>
      <c r="F1897" s="6" t="str">
        <f t="shared" si="77"/>
        <v>module=gacins</v>
      </c>
      <c r="G1897" s="3" t="s">
        <v>114</v>
      </c>
    </row>
    <row r="1898" spans="1:7" ht="30" customHeight="1">
      <c r="A1898" s="3" t="s">
        <v>10886</v>
      </c>
      <c r="B1898" s="3" t="s">
        <v>3</v>
      </c>
      <c r="C1898" s="3" t="s">
        <v>12812</v>
      </c>
      <c r="D1898" s="3" t="s">
        <v>12812</v>
      </c>
      <c r="E1898" s="12" t="s">
        <v>20359</v>
      </c>
      <c r="F1898" s="6" t="str">
        <f t="shared" si="77"/>
        <v>module=gacins</v>
      </c>
      <c r="G1898" s="3" t="s">
        <v>114</v>
      </c>
    </row>
    <row r="1899" spans="1:7" ht="30" customHeight="1">
      <c r="A1899" s="3" t="s">
        <v>10886</v>
      </c>
      <c r="B1899" s="3" t="s">
        <v>3</v>
      </c>
      <c r="C1899" s="3" t="s">
        <v>12813</v>
      </c>
      <c r="D1899" s="3" t="s">
        <v>12813</v>
      </c>
      <c r="E1899" s="12" t="s">
        <v>20360</v>
      </c>
      <c r="F1899" s="6" t="str">
        <f t="shared" si="77"/>
        <v>module=gacins</v>
      </c>
      <c r="G1899" s="3" t="s">
        <v>114</v>
      </c>
    </row>
    <row r="1900" spans="1:7" ht="30" customHeight="1">
      <c r="A1900" s="3" t="s">
        <v>10886</v>
      </c>
      <c r="B1900" s="3" t="s">
        <v>3</v>
      </c>
      <c r="C1900" s="3" t="s">
        <v>12814</v>
      </c>
      <c r="D1900" s="3" t="s">
        <v>12814</v>
      </c>
      <c r="E1900" s="12" t="s">
        <v>20361</v>
      </c>
      <c r="F1900" s="6" t="str">
        <f t="shared" si="77"/>
        <v>module=gacins</v>
      </c>
      <c r="G1900" s="3" t="s">
        <v>114</v>
      </c>
    </row>
    <row r="1901" spans="1:7" ht="30" customHeight="1">
      <c r="A1901" s="3" t="s">
        <v>10886</v>
      </c>
      <c r="B1901" s="3" t="s">
        <v>3</v>
      </c>
      <c r="C1901" s="3" t="s">
        <v>12815</v>
      </c>
      <c r="D1901" s="3" t="s">
        <v>12815</v>
      </c>
      <c r="E1901" s="12" t="s">
        <v>20362</v>
      </c>
      <c r="F1901" s="6" t="str">
        <f t="shared" si="77"/>
        <v>module=gacins</v>
      </c>
      <c r="G1901" s="3" t="s">
        <v>114</v>
      </c>
    </row>
    <row r="1902" spans="1:7" ht="30" customHeight="1">
      <c r="A1902" s="3" t="s">
        <v>10886</v>
      </c>
      <c r="B1902" s="3" t="s">
        <v>3</v>
      </c>
      <c r="C1902" s="3" t="s">
        <v>12816</v>
      </c>
      <c r="D1902" s="3" t="s">
        <v>12816</v>
      </c>
      <c r="E1902" s="12" t="s">
        <v>20363</v>
      </c>
      <c r="F1902" s="6" t="str">
        <f t="shared" si="77"/>
        <v>module=gacins</v>
      </c>
      <c r="G1902" s="3" t="s">
        <v>114</v>
      </c>
    </row>
    <row r="1903" spans="1:7" ht="30" customHeight="1">
      <c r="A1903" s="3" t="s">
        <v>10886</v>
      </c>
      <c r="B1903" s="3" t="s">
        <v>3</v>
      </c>
      <c r="C1903" s="3" t="s">
        <v>12817</v>
      </c>
      <c r="D1903" s="3" t="s">
        <v>12817</v>
      </c>
      <c r="E1903" s="12" t="s">
        <v>20364</v>
      </c>
      <c r="F1903" s="6" t="str">
        <f t="shared" si="77"/>
        <v>module=gacins</v>
      </c>
      <c r="G1903" s="3" t="s">
        <v>114</v>
      </c>
    </row>
    <row r="1904" spans="1:7" ht="30" customHeight="1">
      <c r="A1904" s="3" t="s">
        <v>10886</v>
      </c>
      <c r="B1904" s="3" t="s">
        <v>3</v>
      </c>
      <c r="C1904" s="3" t="s">
        <v>12818</v>
      </c>
      <c r="D1904" s="3" t="s">
        <v>12818</v>
      </c>
      <c r="E1904" s="12" t="s">
        <v>20365</v>
      </c>
      <c r="F1904" s="6" t="str">
        <f t="shared" si="77"/>
        <v>module=gacins</v>
      </c>
      <c r="G1904" s="3" t="s">
        <v>114</v>
      </c>
    </row>
    <row r="1905" spans="1:7" ht="30" customHeight="1">
      <c r="A1905" s="3" t="s">
        <v>10886</v>
      </c>
      <c r="B1905" s="3" t="s">
        <v>3</v>
      </c>
      <c r="C1905" s="3" t="s">
        <v>12819</v>
      </c>
      <c r="D1905" s="3" t="s">
        <v>12819</v>
      </c>
      <c r="E1905" s="12" t="s">
        <v>20366</v>
      </c>
      <c r="F1905" s="6" t="str">
        <f t="shared" si="77"/>
        <v>module=gacins</v>
      </c>
      <c r="G1905" s="3" t="s">
        <v>114</v>
      </c>
    </row>
    <row r="1906" spans="1:7" ht="30" customHeight="1">
      <c r="A1906" s="3" t="s">
        <v>10886</v>
      </c>
      <c r="B1906" s="3" t="s">
        <v>3</v>
      </c>
      <c r="C1906" s="3" t="s">
        <v>12820</v>
      </c>
      <c r="D1906" s="3" t="s">
        <v>12820</v>
      </c>
      <c r="E1906" s="12" t="s">
        <v>20367</v>
      </c>
      <c r="F1906" s="6" t="str">
        <f t="shared" si="77"/>
        <v>module=gacins</v>
      </c>
      <c r="G1906" s="3" t="s">
        <v>114</v>
      </c>
    </row>
    <row r="1907" spans="1:7" ht="30" customHeight="1">
      <c r="A1907" s="3" t="s">
        <v>10886</v>
      </c>
      <c r="B1907" s="3" t="s">
        <v>3</v>
      </c>
      <c r="C1907" s="3" t="s">
        <v>12821</v>
      </c>
      <c r="D1907" s="3" t="s">
        <v>12821</v>
      </c>
      <c r="E1907" s="12" t="s">
        <v>20368</v>
      </c>
      <c r="F1907" s="6" t="str">
        <f t="shared" si="77"/>
        <v>module=gacins</v>
      </c>
      <c r="G1907" s="3" t="s">
        <v>114</v>
      </c>
    </row>
    <row r="1908" spans="1:7" ht="30" customHeight="1">
      <c r="A1908" s="3" t="s">
        <v>10886</v>
      </c>
      <c r="B1908" s="3" t="s">
        <v>3</v>
      </c>
      <c r="C1908" s="3" t="s">
        <v>12822</v>
      </c>
      <c r="D1908" s="3" t="s">
        <v>12822</v>
      </c>
      <c r="E1908" s="12" t="s">
        <v>20369</v>
      </c>
      <c r="F1908" s="6" t="str">
        <f t="shared" si="77"/>
        <v>module=gacins</v>
      </c>
      <c r="G1908" s="3" t="s">
        <v>114</v>
      </c>
    </row>
    <row r="1909" spans="1:7" ht="30" customHeight="1">
      <c r="A1909" s="3" t="s">
        <v>10886</v>
      </c>
      <c r="B1909" s="3" t="s">
        <v>3</v>
      </c>
      <c r="C1909" s="3" t="s">
        <v>12823</v>
      </c>
      <c r="D1909" s="3" t="s">
        <v>12823</v>
      </c>
      <c r="E1909" s="12" t="s">
        <v>20370</v>
      </c>
      <c r="F1909" s="6" t="str">
        <f t="shared" si="77"/>
        <v>module=gacins</v>
      </c>
      <c r="G1909" s="3" t="s">
        <v>114</v>
      </c>
    </row>
    <row r="1910" spans="1:7" ht="30" customHeight="1">
      <c r="A1910" s="3" t="s">
        <v>10886</v>
      </c>
      <c r="B1910" s="3" t="s">
        <v>3</v>
      </c>
      <c r="C1910" s="3" t="s">
        <v>12824</v>
      </c>
      <c r="D1910" s="3" t="s">
        <v>12824</v>
      </c>
      <c r="E1910" s="12" t="s">
        <v>20371</v>
      </c>
      <c r="F1910" s="6" t="str">
        <f t="shared" si="77"/>
        <v>module=gacins</v>
      </c>
      <c r="G1910" s="3" t="s">
        <v>114</v>
      </c>
    </row>
    <row r="1911" spans="1:7" ht="30" customHeight="1">
      <c r="A1911" s="3" t="s">
        <v>10886</v>
      </c>
      <c r="B1911" s="3" t="s">
        <v>3</v>
      </c>
      <c r="C1911" s="3" t="s">
        <v>12825</v>
      </c>
      <c r="D1911" s="3" t="s">
        <v>12825</v>
      </c>
      <c r="E1911" s="12" t="s">
        <v>20372</v>
      </c>
      <c r="F1911" s="6" t="str">
        <f t="shared" si="77"/>
        <v>module=gacins</v>
      </c>
      <c r="G1911" s="3" t="s">
        <v>114</v>
      </c>
    </row>
    <row r="1912" spans="1:7" ht="30" customHeight="1">
      <c r="A1912" s="3" t="s">
        <v>10886</v>
      </c>
      <c r="B1912" s="3" t="s">
        <v>3</v>
      </c>
      <c r="C1912" s="3" t="s">
        <v>12826</v>
      </c>
      <c r="D1912" s="3" t="s">
        <v>12826</v>
      </c>
      <c r="E1912" s="12" t="s">
        <v>20373</v>
      </c>
      <c r="F1912" s="6" t="str">
        <f t="shared" si="77"/>
        <v>module=gacins</v>
      </c>
      <c r="G1912" s="3" t="s">
        <v>114</v>
      </c>
    </row>
    <row r="1913" spans="1:7" ht="30" customHeight="1">
      <c r="A1913" s="3" t="s">
        <v>10886</v>
      </c>
      <c r="B1913" s="3" t="s">
        <v>3</v>
      </c>
      <c r="C1913" s="3" t="s">
        <v>12827</v>
      </c>
      <c r="D1913" s="3" t="s">
        <v>12827</v>
      </c>
      <c r="E1913" s="12" t="s">
        <v>20374</v>
      </c>
      <c r="F1913" s="6" t="str">
        <f t="shared" si="77"/>
        <v>module=gacins</v>
      </c>
      <c r="G1913" s="3" t="s">
        <v>114</v>
      </c>
    </row>
    <row r="1914" spans="1:7" ht="30" customHeight="1">
      <c r="A1914" s="3" t="s">
        <v>10886</v>
      </c>
      <c r="B1914" s="3" t="s">
        <v>3</v>
      </c>
      <c r="C1914" s="3" t="s">
        <v>12828</v>
      </c>
      <c r="D1914" s="3" t="s">
        <v>12828</v>
      </c>
      <c r="E1914" s="12" t="s">
        <v>20375</v>
      </c>
      <c r="F1914" s="6" t="str">
        <f t="shared" si="77"/>
        <v>module=gacins</v>
      </c>
      <c r="G1914" s="3" t="s">
        <v>114</v>
      </c>
    </row>
    <row r="1915" spans="1:7" ht="30" customHeight="1">
      <c r="A1915" s="3" t="s">
        <v>10886</v>
      </c>
      <c r="B1915" s="3" t="s">
        <v>3</v>
      </c>
      <c r="C1915" s="3" t="s">
        <v>12829</v>
      </c>
      <c r="D1915" s="3" t="s">
        <v>12829</v>
      </c>
      <c r="E1915" s="12" t="s">
        <v>20376</v>
      </c>
      <c r="F1915" s="6" t="str">
        <f t="shared" si="77"/>
        <v>module=gacins</v>
      </c>
      <c r="G1915" s="3" t="s">
        <v>114</v>
      </c>
    </row>
    <row r="1916" spans="1:7" ht="30" customHeight="1">
      <c r="A1916" s="3" t="s">
        <v>10886</v>
      </c>
      <c r="B1916" s="3" t="s">
        <v>3</v>
      </c>
      <c r="C1916" s="3" t="s">
        <v>12830</v>
      </c>
      <c r="D1916" s="3" t="s">
        <v>12830</v>
      </c>
      <c r="E1916" s="12" t="s">
        <v>20377</v>
      </c>
      <c r="F1916" s="6" t="str">
        <f t="shared" si="77"/>
        <v>module=gacins</v>
      </c>
      <c r="G1916" s="3" t="s">
        <v>114</v>
      </c>
    </row>
    <row r="1917" spans="1:7" ht="30" customHeight="1">
      <c r="A1917" s="3" t="s">
        <v>10886</v>
      </c>
      <c r="B1917" s="3" t="s">
        <v>3</v>
      </c>
      <c r="C1917" s="3" t="s">
        <v>12831</v>
      </c>
      <c r="D1917" s="3" t="s">
        <v>12831</v>
      </c>
      <c r="E1917" s="12" t="s">
        <v>20378</v>
      </c>
      <c r="F1917" s="6" t="str">
        <f t="shared" si="77"/>
        <v>module=gacins</v>
      </c>
      <c r="G1917" s="3" t="s">
        <v>114</v>
      </c>
    </row>
    <row r="1918" spans="1:7" ht="30" customHeight="1">
      <c r="A1918" s="3" t="s">
        <v>10886</v>
      </c>
      <c r="B1918" s="3" t="s">
        <v>3</v>
      </c>
      <c r="C1918" s="3" t="s">
        <v>12832</v>
      </c>
      <c r="D1918" s="3" t="s">
        <v>12832</v>
      </c>
      <c r="E1918" s="12" t="s">
        <v>20379</v>
      </c>
      <c r="F1918" s="6" t="str">
        <f t="shared" si="77"/>
        <v>module=gacins</v>
      </c>
      <c r="G1918" s="3" t="s">
        <v>114</v>
      </c>
    </row>
    <row r="1919" spans="1:7" ht="30" customHeight="1">
      <c r="A1919" s="3" t="s">
        <v>10886</v>
      </c>
      <c r="B1919" s="3" t="s">
        <v>3</v>
      </c>
      <c r="C1919" s="3" t="s">
        <v>12833</v>
      </c>
      <c r="D1919" s="3" t="s">
        <v>12833</v>
      </c>
      <c r="E1919" s="12" t="s">
        <v>20380</v>
      </c>
      <c r="F1919" s="6" t="str">
        <f t="shared" si="77"/>
        <v>module=gacins</v>
      </c>
      <c r="G1919" s="3" t="s">
        <v>114</v>
      </c>
    </row>
    <row r="1920" spans="1:7" ht="30" customHeight="1">
      <c r="A1920" s="3" t="s">
        <v>10886</v>
      </c>
      <c r="B1920" s="3" t="s">
        <v>3</v>
      </c>
      <c r="C1920" s="3" t="s">
        <v>12834</v>
      </c>
      <c r="D1920" s="3" t="s">
        <v>12834</v>
      </c>
      <c r="E1920" s="12" t="s">
        <v>20381</v>
      </c>
      <c r="F1920" s="6" t="str">
        <f t="shared" si="77"/>
        <v>module=gacins</v>
      </c>
      <c r="G1920" s="3" t="s">
        <v>114</v>
      </c>
    </row>
    <row r="1921" spans="1:7" ht="30" customHeight="1">
      <c r="A1921" s="3" t="s">
        <v>10886</v>
      </c>
      <c r="B1921" s="3" t="s">
        <v>3</v>
      </c>
      <c r="C1921" s="3" t="s">
        <v>12835</v>
      </c>
      <c r="D1921" s="3" t="s">
        <v>12835</v>
      </c>
      <c r="E1921" s="12" t="s">
        <v>20382</v>
      </c>
      <c r="F1921" s="6" t="str">
        <f t="shared" si="77"/>
        <v>module=gacins</v>
      </c>
      <c r="G1921" s="3" t="s">
        <v>114</v>
      </c>
    </row>
    <row r="1922" spans="1:7" ht="30" customHeight="1">
      <c r="A1922" s="3" t="s">
        <v>10886</v>
      </c>
      <c r="B1922" s="3" t="s">
        <v>3</v>
      </c>
      <c r="C1922" s="3" t="s">
        <v>12836</v>
      </c>
      <c r="D1922" s="3" t="s">
        <v>12836</v>
      </c>
      <c r="E1922" s="12" t="s">
        <v>20383</v>
      </c>
      <c r="F1922" s="6" t="str">
        <f t="shared" si="77"/>
        <v>module=gacins</v>
      </c>
      <c r="G1922" s="3" t="s">
        <v>114</v>
      </c>
    </row>
    <row r="1923" spans="1:7" ht="30" customHeight="1">
      <c r="A1923" s="3" t="s">
        <v>10886</v>
      </c>
      <c r="B1923" s="3" t="s">
        <v>3</v>
      </c>
      <c r="C1923" s="3" t="s">
        <v>12837</v>
      </c>
      <c r="D1923" s="3" t="s">
        <v>12837</v>
      </c>
      <c r="E1923" s="12" t="s">
        <v>20384</v>
      </c>
      <c r="F1923" s="6" t="str">
        <f t="shared" si="77"/>
        <v>module=gacins</v>
      </c>
      <c r="G1923" s="3" t="s">
        <v>114</v>
      </c>
    </row>
    <row r="1924" spans="1:7" ht="30" customHeight="1">
      <c r="A1924" s="3" t="s">
        <v>10886</v>
      </c>
      <c r="B1924" s="3" t="s">
        <v>3</v>
      </c>
      <c r="C1924" s="3" t="s">
        <v>12838</v>
      </c>
      <c r="D1924" s="3" t="s">
        <v>12838</v>
      </c>
      <c r="E1924" s="12" t="s">
        <v>20385</v>
      </c>
      <c r="F1924" s="6" t="str">
        <f t="shared" si="77"/>
        <v>module=gacins</v>
      </c>
      <c r="G1924" s="3" t="s">
        <v>114</v>
      </c>
    </row>
    <row r="1925" spans="1:7" ht="30" customHeight="1">
      <c r="A1925" s="3" t="s">
        <v>10886</v>
      </c>
      <c r="B1925" s="3" t="s">
        <v>3</v>
      </c>
      <c r="C1925" s="3" t="s">
        <v>12839</v>
      </c>
      <c r="D1925" s="3" t="s">
        <v>12839</v>
      </c>
      <c r="E1925" s="12" t="s">
        <v>20386</v>
      </c>
      <c r="F1925" s="6" t="str">
        <f t="shared" si="77"/>
        <v>module=gacins</v>
      </c>
      <c r="G1925" s="3" t="s">
        <v>114</v>
      </c>
    </row>
    <row r="1926" spans="1:7" ht="30" customHeight="1">
      <c r="A1926" s="3" t="s">
        <v>10886</v>
      </c>
      <c r="B1926" s="3" t="s">
        <v>3</v>
      </c>
      <c r="C1926" s="3" t="s">
        <v>12840</v>
      </c>
      <c r="D1926" s="3" t="s">
        <v>12840</v>
      </c>
      <c r="E1926" s="12" t="s">
        <v>20387</v>
      </c>
      <c r="F1926" s="6" t="str">
        <f t="shared" si="77"/>
        <v>module=gacins</v>
      </c>
      <c r="G1926" s="3" t="s">
        <v>114</v>
      </c>
    </row>
    <row r="1927" spans="1:7" ht="30" customHeight="1">
      <c r="A1927" s="3" t="s">
        <v>10886</v>
      </c>
      <c r="B1927" s="3" t="s">
        <v>3</v>
      </c>
      <c r="C1927" s="3" t="s">
        <v>12841</v>
      </c>
      <c r="D1927" s="3" t="s">
        <v>12841</v>
      </c>
      <c r="E1927" s="12" t="s">
        <v>20388</v>
      </c>
      <c r="F1927" s="6" t="str">
        <f t="shared" si="77"/>
        <v>module=gacins</v>
      </c>
      <c r="G1927" s="3" t="s">
        <v>114</v>
      </c>
    </row>
    <row r="1928" spans="1:7" ht="30" customHeight="1">
      <c r="A1928" s="3" t="s">
        <v>10886</v>
      </c>
      <c r="B1928" s="3" t="s">
        <v>3</v>
      </c>
      <c r="C1928" s="3" t="s">
        <v>12842</v>
      </c>
      <c r="D1928" s="3" t="s">
        <v>12842</v>
      </c>
      <c r="E1928" s="12" t="s">
        <v>20389</v>
      </c>
      <c r="F1928" s="6" t="str">
        <f t="shared" si="77"/>
        <v>module=gacins</v>
      </c>
      <c r="G1928" s="3" t="s">
        <v>114</v>
      </c>
    </row>
    <row r="1929" spans="1:7" ht="30" customHeight="1">
      <c r="A1929" s="3" t="s">
        <v>10886</v>
      </c>
      <c r="B1929" s="3" t="s">
        <v>3</v>
      </c>
      <c r="C1929" s="3" t="s">
        <v>12843</v>
      </c>
      <c r="D1929" s="3" t="s">
        <v>12843</v>
      </c>
      <c r="E1929" s="12" t="s">
        <v>20390</v>
      </c>
      <c r="F1929" s="6" t="str">
        <f t="shared" si="77"/>
        <v>module=gacins</v>
      </c>
      <c r="G1929" s="3" t="s">
        <v>114</v>
      </c>
    </row>
    <row r="1930" spans="1:7" ht="30" customHeight="1">
      <c r="A1930" s="3" t="s">
        <v>10886</v>
      </c>
      <c r="B1930" s="3" t="s">
        <v>3</v>
      </c>
      <c r="C1930" s="3" t="s">
        <v>12844</v>
      </c>
      <c r="D1930" s="3" t="s">
        <v>12844</v>
      </c>
      <c r="E1930" s="12" t="s">
        <v>20391</v>
      </c>
      <c r="F1930" s="6" t="str">
        <f t="shared" si="77"/>
        <v>module=gacins</v>
      </c>
      <c r="G1930" s="3" t="s">
        <v>114</v>
      </c>
    </row>
    <row r="1931" spans="1:7" ht="30" customHeight="1">
      <c r="A1931" s="3" t="s">
        <v>10886</v>
      </c>
      <c r="B1931" s="3" t="s">
        <v>3</v>
      </c>
      <c r="C1931" s="3" t="s">
        <v>12845</v>
      </c>
      <c r="D1931" s="3" t="s">
        <v>12845</v>
      </c>
      <c r="E1931" s="12" t="s">
        <v>20392</v>
      </c>
      <c r="F1931" s="6" t="str">
        <f t="shared" si="77"/>
        <v>module=gacins</v>
      </c>
      <c r="G1931" s="3" t="s">
        <v>114</v>
      </c>
    </row>
    <row r="1932" spans="1:7" ht="30" customHeight="1">
      <c r="A1932" s="3" t="s">
        <v>10886</v>
      </c>
      <c r="B1932" s="3" t="s">
        <v>3</v>
      </c>
      <c r="C1932" s="3" t="s">
        <v>12846</v>
      </c>
      <c r="D1932" s="3" t="s">
        <v>12846</v>
      </c>
      <c r="E1932" s="12" t="s">
        <v>20393</v>
      </c>
      <c r="F1932" s="6" t="str">
        <f t="shared" si="77"/>
        <v>module=gacins</v>
      </c>
      <c r="G1932" s="3" t="s">
        <v>114</v>
      </c>
    </row>
    <row r="1933" spans="1:7" ht="30" customHeight="1">
      <c r="A1933" s="3" t="s">
        <v>10886</v>
      </c>
      <c r="B1933" s="3" t="s">
        <v>3</v>
      </c>
      <c r="C1933" s="3" t="s">
        <v>12847</v>
      </c>
      <c r="D1933" s="3" t="s">
        <v>12847</v>
      </c>
      <c r="E1933" s="12" t="s">
        <v>20394</v>
      </c>
      <c r="F1933" s="6" t="str">
        <f t="shared" si="77"/>
        <v>module=gacins</v>
      </c>
      <c r="G1933" s="3" t="s">
        <v>114</v>
      </c>
    </row>
    <row r="1934" spans="1:7" ht="30" customHeight="1">
      <c r="A1934" s="3" t="s">
        <v>10886</v>
      </c>
      <c r="B1934" s="3" t="s">
        <v>3</v>
      </c>
      <c r="C1934" s="3" t="s">
        <v>12848</v>
      </c>
      <c r="D1934" s="3" t="s">
        <v>12848</v>
      </c>
      <c r="E1934" s="12" t="s">
        <v>20395</v>
      </c>
      <c r="F1934" s="6" t="str">
        <f t="shared" si="77"/>
        <v>module=gacins</v>
      </c>
      <c r="G1934" s="3" t="s">
        <v>114</v>
      </c>
    </row>
    <row r="1935" spans="1:7" ht="30" customHeight="1">
      <c r="A1935" s="3" t="s">
        <v>10886</v>
      </c>
      <c r="B1935" s="3" t="s">
        <v>3</v>
      </c>
      <c r="C1935" s="3" t="s">
        <v>12849</v>
      </c>
      <c r="D1935" s="3" t="s">
        <v>12849</v>
      </c>
      <c r="E1935" s="12" t="s">
        <v>20396</v>
      </c>
      <c r="F1935" s="6" t="str">
        <f t="shared" si="77"/>
        <v>module=gacins</v>
      </c>
      <c r="G1935" s="3" t="s">
        <v>114</v>
      </c>
    </row>
    <row r="1936" spans="1:7" ht="30" customHeight="1">
      <c r="A1936" s="3" t="s">
        <v>10886</v>
      </c>
      <c r="B1936" s="3" t="s">
        <v>3</v>
      </c>
      <c r="C1936" s="3" t="s">
        <v>12850</v>
      </c>
      <c r="D1936" s="3" t="s">
        <v>12850</v>
      </c>
      <c r="E1936" s="12" t="s">
        <v>20397</v>
      </c>
      <c r="F1936" s="6" t="str">
        <f t="shared" si="77"/>
        <v>module=gacins</v>
      </c>
      <c r="G1936" s="3" t="s">
        <v>114</v>
      </c>
    </row>
    <row r="1937" spans="1:7" ht="30" customHeight="1">
      <c r="A1937" s="3" t="s">
        <v>10886</v>
      </c>
      <c r="B1937" s="3" t="s">
        <v>3</v>
      </c>
      <c r="C1937" s="3" t="s">
        <v>12851</v>
      </c>
      <c r="D1937" s="3" t="s">
        <v>12851</v>
      </c>
      <c r="E1937" s="12" t="s">
        <v>20398</v>
      </c>
      <c r="F1937" s="6" t="str">
        <f t="shared" si="77"/>
        <v>module=gacins</v>
      </c>
      <c r="G1937" s="3" t="s">
        <v>114</v>
      </c>
    </row>
    <row r="1938" spans="1:7" ht="30" customHeight="1">
      <c r="A1938" s="3" t="s">
        <v>10886</v>
      </c>
      <c r="B1938" s="3" t="s">
        <v>3</v>
      </c>
      <c r="C1938" s="3" t="s">
        <v>12852</v>
      </c>
      <c r="D1938" s="3" t="s">
        <v>12852</v>
      </c>
      <c r="E1938" s="12" t="s">
        <v>20399</v>
      </c>
      <c r="F1938" s="6" t="str">
        <f t="shared" si="77"/>
        <v>module=gacins</v>
      </c>
      <c r="G1938" s="3" t="s">
        <v>114</v>
      </c>
    </row>
    <row r="1939" spans="1:7" ht="30" customHeight="1">
      <c r="A1939" s="3" t="s">
        <v>10886</v>
      </c>
      <c r="B1939" s="3" t="s">
        <v>3</v>
      </c>
      <c r="C1939" s="3" t="s">
        <v>12853</v>
      </c>
      <c r="D1939" s="3" t="s">
        <v>12853</v>
      </c>
      <c r="E1939" s="12" t="s">
        <v>20400</v>
      </c>
      <c r="F1939" s="6" t="str">
        <f t="shared" si="77"/>
        <v>module=gacins</v>
      </c>
      <c r="G1939" s="3" t="s">
        <v>114</v>
      </c>
    </row>
    <row r="1940" spans="1:7" ht="30" customHeight="1">
      <c r="A1940" s="3" t="s">
        <v>10886</v>
      </c>
      <c r="B1940" s="3" t="s">
        <v>3</v>
      </c>
      <c r="C1940" s="3" t="s">
        <v>12854</v>
      </c>
      <c r="D1940" s="3" t="s">
        <v>12854</v>
      </c>
      <c r="E1940" s="12" t="s">
        <v>20401</v>
      </c>
      <c r="F1940" s="6" t="str">
        <f t="shared" ref="F1940:F1976" si="78">HYPERLINK("http://www.ssc.wisc.edu/wlsresearch/documentation/waves/?wave=grad2k&amp;module=gacins","module=gacins")</f>
        <v>module=gacins</v>
      </c>
      <c r="G1940" s="3" t="s">
        <v>114</v>
      </c>
    </row>
    <row r="1941" spans="1:7" ht="30" customHeight="1">
      <c r="A1941" s="3" t="s">
        <v>10886</v>
      </c>
      <c r="B1941" s="3" t="s">
        <v>3</v>
      </c>
      <c r="C1941" s="3" t="s">
        <v>12855</v>
      </c>
      <c r="D1941" s="3" t="s">
        <v>12855</v>
      </c>
      <c r="E1941" s="12" t="s">
        <v>20402</v>
      </c>
      <c r="F1941" s="6" t="str">
        <f t="shared" si="78"/>
        <v>module=gacins</v>
      </c>
      <c r="G1941" s="3" t="s">
        <v>114</v>
      </c>
    </row>
    <row r="1942" spans="1:7" ht="30" customHeight="1">
      <c r="A1942" s="3" t="s">
        <v>10886</v>
      </c>
      <c r="B1942" s="3" t="s">
        <v>3</v>
      </c>
      <c r="C1942" s="3" t="s">
        <v>12856</v>
      </c>
      <c r="D1942" s="3" t="s">
        <v>12856</v>
      </c>
      <c r="E1942" s="12" t="s">
        <v>20403</v>
      </c>
      <c r="F1942" s="6" t="str">
        <f t="shared" si="78"/>
        <v>module=gacins</v>
      </c>
      <c r="G1942" s="3" t="s">
        <v>114</v>
      </c>
    </row>
    <row r="1943" spans="1:7" ht="30" customHeight="1">
      <c r="A1943" s="3" t="s">
        <v>10886</v>
      </c>
      <c r="B1943" s="3" t="s">
        <v>3</v>
      </c>
      <c r="C1943" s="3" t="s">
        <v>12857</v>
      </c>
      <c r="D1943" s="3" t="s">
        <v>12857</v>
      </c>
      <c r="E1943" s="12" t="s">
        <v>20404</v>
      </c>
      <c r="F1943" s="6" t="str">
        <f t="shared" si="78"/>
        <v>module=gacins</v>
      </c>
      <c r="G1943" s="3" t="s">
        <v>114</v>
      </c>
    </row>
    <row r="1944" spans="1:7" ht="30" customHeight="1">
      <c r="A1944" s="3" t="s">
        <v>10886</v>
      </c>
      <c r="B1944" s="3" t="s">
        <v>3</v>
      </c>
      <c r="C1944" s="3" t="s">
        <v>12858</v>
      </c>
      <c r="D1944" s="3" t="s">
        <v>12858</v>
      </c>
      <c r="E1944" s="12" t="s">
        <v>20405</v>
      </c>
      <c r="F1944" s="6" t="str">
        <f t="shared" si="78"/>
        <v>module=gacins</v>
      </c>
      <c r="G1944" s="3" t="s">
        <v>114</v>
      </c>
    </row>
    <row r="1945" spans="1:7" ht="30" customHeight="1">
      <c r="A1945" s="3" t="s">
        <v>10886</v>
      </c>
      <c r="B1945" s="3" t="s">
        <v>3</v>
      </c>
      <c r="C1945" s="3" t="s">
        <v>12859</v>
      </c>
      <c r="D1945" s="3" t="s">
        <v>12859</v>
      </c>
      <c r="E1945" s="12" t="s">
        <v>20406</v>
      </c>
      <c r="F1945" s="6" t="str">
        <f t="shared" si="78"/>
        <v>module=gacins</v>
      </c>
      <c r="G1945" s="3" t="s">
        <v>114</v>
      </c>
    </row>
    <row r="1946" spans="1:7" ht="30" customHeight="1">
      <c r="A1946" s="3" t="s">
        <v>10886</v>
      </c>
      <c r="B1946" s="3" t="s">
        <v>3</v>
      </c>
      <c r="C1946" s="3" t="s">
        <v>12860</v>
      </c>
      <c r="D1946" s="3" t="s">
        <v>12860</v>
      </c>
      <c r="E1946" s="12" t="s">
        <v>20407</v>
      </c>
      <c r="F1946" s="6" t="str">
        <f t="shared" si="78"/>
        <v>module=gacins</v>
      </c>
      <c r="G1946" s="3" t="s">
        <v>114</v>
      </c>
    </row>
    <row r="1947" spans="1:7" ht="30" customHeight="1">
      <c r="A1947" s="3" t="s">
        <v>10886</v>
      </c>
      <c r="B1947" s="3" t="s">
        <v>3</v>
      </c>
      <c r="C1947" s="3" t="s">
        <v>12861</v>
      </c>
      <c r="D1947" s="3" t="s">
        <v>12861</v>
      </c>
      <c r="E1947" s="12" t="s">
        <v>20408</v>
      </c>
      <c r="F1947" s="6" t="str">
        <f t="shared" si="78"/>
        <v>module=gacins</v>
      </c>
      <c r="G1947" s="3" t="s">
        <v>114</v>
      </c>
    </row>
    <row r="1948" spans="1:7" ht="30" customHeight="1">
      <c r="A1948" s="3" t="s">
        <v>10886</v>
      </c>
      <c r="B1948" s="3" t="s">
        <v>3</v>
      </c>
      <c r="C1948" s="3" t="s">
        <v>12862</v>
      </c>
      <c r="D1948" s="3" t="s">
        <v>12862</v>
      </c>
      <c r="E1948" s="12" t="s">
        <v>20409</v>
      </c>
      <c r="F1948" s="6" t="str">
        <f t="shared" si="78"/>
        <v>module=gacins</v>
      </c>
      <c r="G1948" s="3" t="s">
        <v>114</v>
      </c>
    </row>
    <row r="1949" spans="1:7" ht="30" customHeight="1">
      <c r="A1949" s="3" t="s">
        <v>10886</v>
      </c>
      <c r="B1949" s="3" t="s">
        <v>3</v>
      </c>
      <c r="C1949" s="3" t="s">
        <v>12863</v>
      </c>
      <c r="D1949" s="3" t="s">
        <v>12863</v>
      </c>
      <c r="E1949" s="12" t="s">
        <v>20410</v>
      </c>
      <c r="F1949" s="6" t="str">
        <f t="shared" si="78"/>
        <v>module=gacins</v>
      </c>
      <c r="G1949" s="3" t="s">
        <v>114</v>
      </c>
    </row>
    <row r="1950" spans="1:7" ht="30" customHeight="1">
      <c r="A1950" s="3" t="s">
        <v>10886</v>
      </c>
      <c r="B1950" s="3" t="s">
        <v>3</v>
      </c>
      <c r="C1950" s="3" t="s">
        <v>12864</v>
      </c>
      <c r="D1950" s="3" t="s">
        <v>12864</v>
      </c>
      <c r="E1950" s="12" t="s">
        <v>20411</v>
      </c>
      <c r="F1950" s="6" t="str">
        <f t="shared" si="78"/>
        <v>module=gacins</v>
      </c>
      <c r="G1950" s="3" t="s">
        <v>114</v>
      </c>
    </row>
    <row r="1951" spans="1:7" ht="30" customHeight="1">
      <c r="A1951" s="3" t="s">
        <v>10886</v>
      </c>
      <c r="B1951" s="3" t="s">
        <v>3</v>
      </c>
      <c r="C1951" s="3" t="s">
        <v>12865</v>
      </c>
      <c r="D1951" s="3" t="s">
        <v>12865</v>
      </c>
      <c r="E1951" s="12" t="s">
        <v>20412</v>
      </c>
      <c r="F1951" s="6" t="str">
        <f t="shared" si="78"/>
        <v>module=gacins</v>
      </c>
      <c r="G1951" s="3" t="s">
        <v>114</v>
      </c>
    </row>
    <row r="1952" spans="1:7" ht="30" customHeight="1">
      <c r="A1952" s="3" t="s">
        <v>10886</v>
      </c>
      <c r="B1952" s="3" t="s">
        <v>3</v>
      </c>
      <c r="C1952" s="3" t="s">
        <v>12866</v>
      </c>
      <c r="D1952" s="3" t="s">
        <v>12866</v>
      </c>
      <c r="E1952" s="12" t="s">
        <v>20413</v>
      </c>
      <c r="F1952" s="6" t="str">
        <f t="shared" si="78"/>
        <v>module=gacins</v>
      </c>
      <c r="G1952" s="3" t="s">
        <v>114</v>
      </c>
    </row>
    <row r="1953" spans="1:7" ht="30" customHeight="1">
      <c r="A1953" s="3" t="s">
        <v>10886</v>
      </c>
      <c r="B1953" s="3" t="s">
        <v>3</v>
      </c>
      <c r="C1953" s="3" t="s">
        <v>12867</v>
      </c>
      <c r="D1953" s="3" t="s">
        <v>12867</v>
      </c>
      <c r="E1953" s="12" t="s">
        <v>20414</v>
      </c>
      <c r="F1953" s="6" t="str">
        <f t="shared" si="78"/>
        <v>module=gacins</v>
      </c>
      <c r="G1953" s="3" t="s">
        <v>114</v>
      </c>
    </row>
    <row r="1954" spans="1:7" ht="30" customHeight="1">
      <c r="A1954" s="3" t="s">
        <v>10886</v>
      </c>
      <c r="B1954" s="3" t="s">
        <v>3</v>
      </c>
      <c r="C1954" s="3" t="s">
        <v>12868</v>
      </c>
      <c r="D1954" s="3" t="s">
        <v>12868</v>
      </c>
      <c r="E1954" s="12" t="s">
        <v>20415</v>
      </c>
      <c r="F1954" s="6" t="str">
        <f t="shared" si="78"/>
        <v>module=gacins</v>
      </c>
      <c r="G1954" s="3" t="s">
        <v>114</v>
      </c>
    </row>
    <row r="1955" spans="1:7" ht="30" customHeight="1">
      <c r="A1955" s="3" t="s">
        <v>10886</v>
      </c>
      <c r="B1955" s="3" t="s">
        <v>3</v>
      </c>
      <c r="C1955" s="3" t="s">
        <v>12869</v>
      </c>
      <c r="D1955" s="3" t="s">
        <v>12869</v>
      </c>
      <c r="E1955" s="12" t="s">
        <v>20416</v>
      </c>
      <c r="F1955" s="6" t="str">
        <f t="shared" si="78"/>
        <v>module=gacins</v>
      </c>
      <c r="G1955" s="3" t="s">
        <v>114</v>
      </c>
    </row>
    <row r="1956" spans="1:7" ht="30" customHeight="1">
      <c r="A1956" s="3" t="s">
        <v>10886</v>
      </c>
      <c r="B1956" s="3" t="s">
        <v>3</v>
      </c>
      <c r="C1956" s="3" t="s">
        <v>12870</v>
      </c>
      <c r="D1956" s="3" t="s">
        <v>12870</v>
      </c>
      <c r="E1956" s="12" t="s">
        <v>20417</v>
      </c>
      <c r="F1956" s="6" t="str">
        <f t="shared" si="78"/>
        <v>module=gacins</v>
      </c>
      <c r="G1956" s="3" t="s">
        <v>114</v>
      </c>
    </row>
    <row r="1957" spans="1:7" ht="30" customHeight="1">
      <c r="A1957" s="3" t="s">
        <v>10886</v>
      </c>
      <c r="B1957" s="3" t="s">
        <v>3</v>
      </c>
      <c r="C1957" s="3" t="s">
        <v>12871</v>
      </c>
      <c r="D1957" s="3" t="s">
        <v>12871</v>
      </c>
      <c r="E1957" s="12" t="s">
        <v>20418</v>
      </c>
      <c r="F1957" s="6" t="str">
        <f t="shared" si="78"/>
        <v>module=gacins</v>
      </c>
      <c r="G1957" s="3" t="s">
        <v>114</v>
      </c>
    </row>
    <row r="1958" spans="1:7" ht="30" customHeight="1">
      <c r="A1958" s="3" t="s">
        <v>10886</v>
      </c>
      <c r="B1958" s="3" t="s">
        <v>3</v>
      </c>
      <c r="C1958" s="3" t="s">
        <v>12872</v>
      </c>
      <c r="D1958" s="3" t="s">
        <v>12872</v>
      </c>
      <c r="E1958" s="12" t="s">
        <v>20419</v>
      </c>
      <c r="F1958" s="6" t="str">
        <f t="shared" si="78"/>
        <v>module=gacins</v>
      </c>
      <c r="G1958" s="3" t="s">
        <v>114</v>
      </c>
    </row>
    <row r="1959" spans="1:7" ht="30" customHeight="1">
      <c r="A1959" s="3" t="s">
        <v>10886</v>
      </c>
      <c r="B1959" s="3" t="s">
        <v>3</v>
      </c>
      <c r="C1959" s="3" t="s">
        <v>12873</v>
      </c>
      <c r="D1959" s="3" t="s">
        <v>12873</v>
      </c>
      <c r="E1959" s="12" t="s">
        <v>20420</v>
      </c>
      <c r="F1959" s="6" t="str">
        <f t="shared" si="78"/>
        <v>module=gacins</v>
      </c>
      <c r="G1959" s="3" t="s">
        <v>114</v>
      </c>
    </row>
    <row r="1960" spans="1:7" ht="30" customHeight="1">
      <c r="A1960" s="3" t="s">
        <v>10886</v>
      </c>
      <c r="B1960" s="3" t="s">
        <v>3</v>
      </c>
      <c r="C1960" s="3" t="s">
        <v>12874</v>
      </c>
      <c r="D1960" s="3" t="s">
        <v>12874</v>
      </c>
      <c r="E1960" s="12" t="s">
        <v>20421</v>
      </c>
      <c r="F1960" s="6" t="str">
        <f t="shared" si="78"/>
        <v>module=gacins</v>
      </c>
      <c r="G1960" s="3" t="s">
        <v>114</v>
      </c>
    </row>
    <row r="1961" spans="1:7" ht="30" customHeight="1">
      <c r="A1961" s="3" t="s">
        <v>10886</v>
      </c>
      <c r="B1961" s="3" t="s">
        <v>3</v>
      </c>
      <c r="C1961" s="3" t="s">
        <v>12875</v>
      </c>
      <c r="D1961" s="3" t="s">
        <v>12875</v>
      </c>
      <c r="E1961" s="12" t="s">
        <v>20422</v>
      </c>
      <c r="F1961" s="6" t="str">
        <f t="shared" si="78"/>
        <v>module=gacins</v>
      </c>
      <c r="G1961" s="3" t="s">
        <v>114</v>
      </c>
    </row>
    <row r="1962" spans="1:7" ht="30" customHeight="1">
      <c r="A1962" s="3" t="s">
        <v>10886</v>
      </c>
      <c r="B1962" s="3" t="s">
        <v>3</v>
      </c>
      <c r="C1962" s="3" t="s">
        <v>12876</v>
      </c>
      <c r="D1962" s="3" t="s">
        <v>12876</v>
      </c>
      <c r="E1962" s="12" t="s">
        <v>20423</v>
      </c>
      <c r="F1962" s="6" t="str">
        <f t="shared" si="78"/>
        <v>module=gacins</v>
      </c>
      <c r="G1962" s="3" t="s">
        <v>114</v>
      </c>
    </row>
    <row r="1963" spans="1:7" ht="30" customHeight="1">
      <c r="A1963" s="3" t="s">
        <v>10886</v>
      </c>
      <c r="B1963" s="3" t="s">
        <v>3</v>
      </c>
      <c r="C1963" s="3" t="s">
        <v>12877</v>
      </c>
      <c r="D1963" s="3" t="s">
        <v>12877</v>
      </c>
      <c r="E1963" s="12" t="s">
        <v>20424</v>
      </c>
      <c r="F1963" s="6" t="str">
        <f t="shared" si="78"/>
        <v>module=gacins</v>
      </c>
      <c r="G1963" s="3" t="s">
        <v>114</v>
      </c>
    </row>
    <row r="1964" spans="1:7" ht="30" customHeight="1">
      <c r="A1964" s="3" t="s">
        <v>10886</v>
      </c>
      <c r="B1964" s="3" t="s">
        <v>3</v>
      </c>
      <c r="C1964" s="3" t="s">
        <v>12878</v>
      </c>
      <c r="D1964" s="3" t="s">
        <v>12878</v>
      </c>
      <c r="E1964" s="12" t="s">
        <v>20425</v>
      </c>
      <c r="F1964" s="6" t="str">
        <f t="shared" si="78"/>
        <v>module=gacins</v>
      </c>
      <c r="G1964" s="3" t="s">
        <v>114</v>
      </c>
    </row>
    <row r="1965" spans="1:7" ht="30" customHeight="1">
      <c r="A1965" s="3" t="s">
        <v>10886</v>
      </c>
      <c r="B1965" s="3" t="s">
        <v>3</v>
      </c>
      <c r="C1965" s="3" t="s">
        <v>12879</v>
      </c>
      <c r="D1965" s="3" t="s">
        <v>12879</v>
      </c>
      <c r="E1965" s="12" t="s">
        <v>20426</v>
      </c>
      <c r="F1965" s="6" t="str">
        <f t="shared" si="78"/>
        <v>module=gacins</v>
      </c>
      <c r="G1965" s="3" t="s">
        <v>114</v>
      </c>
    </row>
    <row r="1966" spans="1:7" ht="30" customHeight="1">
      <c r="A1966" s="3" t="s">
        <v>10886</v>
      </c>
      <c r="B1966" s="3" t="s">
        <v>3</v>
      </c>
      <c r="C1966" s="3" t="s">
        <v>12880</v>
      </c>
      <c r="D1966" s="3" t="s">
        <v>12880</v>
      </c>
      <c r="E1966" s="12" t="s">
        <v>20427</v>
      </c>
      <c r="F1966" s="6" t="str">
        <f t="shared" si="78"/>
        <v>module=gacins</v>
      </c>
      <c r="G1966" s="3" t="s">
        <v>114</v>
      </c>
    </row>
    <row r="1967" spans="1:7" ht="30" customHeight="1">
      <c r="A1967" s="3" t="s">
        <v>10886</v>
      </c>
      <c r="B1967" s="3" t="s">
        <v>3</v>
      </c>
      <c r="C1967" s="3" t="s">
        <v>12881</v>
      </c>
      <c r="D1967" s="3" t="s">
        <v>12881</v>
      </c>
      <c r="E1967" s="12" t="s">
        <v>20428</v>
      </c>
      <c r="F1967" s="6" t="str">
        <f t="shared" si="78"/>
        <v>module=gacins</v>
      </c>
      <c r="G1967" s="3" t="s">
        <v>114</v>
      </c>
    </row>
    <row r="1968" spans="1:7" ht="30" customHeight="1">
      <c r="A1968" s="3" t="s">
        <v>10886</v>
      </c>
      <c r="B1968" s="3" t="s">
        <v>3</v>
      </c>
      <c r="C1968" s="3" t="s">
        <v>12882</v>
      </c>
      <c r="D1968" s="3" t="s">
        <v>12882</v>
      </c>
      <c r="E1968" s="12" t="s">
        <v>20429</v>
      </c>
      <c r="F1968" s="6" t="str">
        <f t="shared" si="78"/>
        <v>module=gacins</v>
      </c>
      <c r="G1968" s="3" t="s">
        <v>114</v>
      </c>
    </row>
    <row r="1969" spans="1:7" ht="30" customHeight="1">
      <c r="A1969" s="3" t="s">
        <v>10886</v>
      </c>
      <c r="B1969" s="3" t="s">
        <v>3</v>
      </c>
      <c r="C1969" s="3" t="s">
        <v>12883</v>
      </c>
      <c r="D1969" s="3" t="s">
        <v>12883</v>
      </c>
      <c r="E1969" s="12" t="s">
        <v>20430</v>
      </c>
      <c r="F1969" s="6" t="str">
        <f t="shared" si="78"/>
        <v>module=gacins</v>
      </c>
      <c r="G1969" s="3" t="s">
        <v>114</v>
      </c>
    </row>
    <row r="1970" spans="1:7" ht="30" customHeight="1">
      <c r="A1970" s="3" t="s">
        <v>10886</v>
      </c>
      <c r="B1970" s="3" t="s">
        <v>3</v>
      </c>
      <c r="C1970" s="3" t="s">
        <v>12884</v>
      </c>
      <c r="D1970" s="3" t="s">
        <v>12884</v>
      </c>
      <c r="E1970" s="12" t="s">
        <v>20431</v>
      </c>
      <c r="F1970" s="6" t="str">
        <f t="shared" si="78"/>
        <v>module=gacins</v>
      </c>
      <c r="G1970" s="3" t="s">
        <v>114</v>
      </c>
    </row>
    <row r="1971" spans="1:7" ht="30" customHeight="1">
      <c r="A1971" s="3" t="s">
        <v>10886</v>
      </c>
      <c r="B1971" s="3" t="s">
        <v>3</v>
      </c>
      <c r="C1971" s="3" t="s">
        <v>12885</v>
      </c>
      <c r="D1971" s="3" t="s">
        <v>12885</v>
      </c>
      <c r="E1971" s="12" t="s">
        <v>20432</v>
      </c>
      <c r="F1971" s="6" t="str">
        <f t="shared" si="78"/>
        <v>module=gacins</v>
      </c>
      <c r="G1971" s="3" t="s">
        <v>114</v>
      </c>
    </row>
    <row r="1972" spans="1:7" ht="30" customHeight="1">
      <c r="A1972" s="3" t="s">
        <v>10886</v>
      </c>
      <c r="B1972" s="3" t="s">
        <v>3</v>
      </c>
      <c r="C1972" s="3" t="s">
        <v>12886</v>
      </c>
      <c r="D1972" s="3" t="s">
        <v>12886</v>
      </c>
      <c r="E1972" s="12" t="s">
        <v>20433</v>
      </c>
      <c r="F1972" s="6" t="str">
        <f t="shared" si="78"/>
        <v>module=gacins</v>
      </c>
      <c r="G1972" s="3" t="s">
        <v>114</v>
      </c>
    </row>
    <row r="1973" spans="1:7" ht="30" customHeight="1">
      <c r="A1973" s="3" t="s">
        <v>10886</v>
      </c>
      <c r="B1973" s="3" t="s">
        <v>3</v>
      </c>
      <c r="C1973" s="3" t="s">
        <v>12887</v>
      </c>
      <c r="D1973" s="3" t="s">
        <v>12887</v>
      </c>
      <c r="E1973" s="12" t="s">
        <v>20434</v>
      </c>
      <c r="F1973" s="6" t="str">
        <f t="shared" si="78"/>
        <v>module=gacins</v>
      </c>
      <c r="G1973" s="3" t="s">
        <v>114</v>
      </c>
    </row>
    <row r="1974" spans="1:7" ht="30" customHeight="1">
      <c r="A1974" s="3" t="s">
        <v>10886</v>
      </c>
      <c r="B1974" s="3" t="s">
        <v>3</v>
      </c>
      <c r="C1974" s="3" t="s">
        <v>12888</v>
      </c>
      <c r="D1974" s="3" t="s">
        <v>12888</v>
      </c>
      <c r="E1974" s="12" t="s">
        <v>20435</v>
      </c>
      <c r="F1974" s="6" t="str">
        <f t="shared" si="78"/>
        <v>module=gacins</v>
      </c>
      <c r="G1974" s="3" t="s">
        <v>114</v>
      </c>
    </row>
    <row r="1975" spans="1:7" ht="30" customHeight="1">
      <c r="A1975" s="3" t="s">
        <v>10886</v>
      </c>
      <c r="B1975" s="3" t="s">
        <v>3</v>
      </c>
      <c r="C1975" s="3" t="s">
        <v>12889</v>
      </c>
      <c r="D1975" s="3" t="s">
        <v>12889</v>
      </c>
      <c r="E1975" s="12" t="s">
        <v>20436</v>
      </c>
      <c r="F1975" s="6" t="str">
        <f t="shared" si="78"/>
        <v>module=gacins</v>
      </c>
      <c r="G1975" s="3" t="s">
        <v>114</v>
      </c>
    </row>
    <row r="1976" spans="1:7" ht="30" customHeight="1">
      <c r="A1976" s="3" t="s">
        <v>10886</v>
      </c>
      <c r="B1976" s="3" t="s">
        <v>3</v>
      </c>
      <c r="C1976" s="3" t="s">
        <v>12890</v>
      </c>
      <c r="D1976" s="3" t="s">
        <v>12890</v>
      </c>
      <c r="E1976" s="12" t="s">
        <v>20437</v>
      </c>
      <c r="F1976" s="6" t="str">
        <f t="shared" si="78"/>
        <v>module=gacins</v>
      </c>
      <c r="G1976" s="3" t="s">
        <v>114</v>
      </c>
    </row>
    <row r="1977" spans="1:7" ht="30" customHeight="1">
      <c r="A1977" s="3" t="s">
        <v>10887</v>
      </c>
      <c r="B1977" s="3" t="s">
        <v>2</v>
      </c>
      <c r="C1977" s="3" t="s">
        <v>12891</v>
      </c>
      <c r="D1977" s="3" t="s">
        <v>16255</v>
      </c>
      <c r="E1977" s="12" t="s">
        <v>20438</v>
      </c>
      <c r="F1977" s="6" t="str">
        <f t="shared" ref="F1977:F2008" si="79">HYPERLINK("http://www.ssc.wisc.edu/wlsresearch/documentation/waves/?wave=grad2k&amp;module=goinc","module=goinc")</f>
        <v>module=goinc</v>
      </c>
      <c r="G1977" s="6" t="str">
        <f t="shared" ref="G1977:G2008" si="80">HYPERLINK("http://www.ssc.wisc.edu/wlsresearch/documentation/waves/?wave=sib2k&amp;module=soinc","module=soinc")</f>
        <v>module=soinc</v>
      </c>
    </row>
    <row r="1978" spans="1:7" ht="30" customHeight="1">
      <c r="A1978" s="3" t="s">
        <v>10887</v>
      </c>
      <c r="B1978" s="3" t="s">
        <v>2</v>
      </c>
      <c r="C1978" s="3" t="s">
        <v>12892</v>
      </c>
      <c r="D1978" s="3" t="s">
        <v>16256</v>
      </c>
      <c r="E1978" s="12" t="s">
        <v>20439</v>
      </c>
      <c r="F1978" s="6" t="str">
        <f t="shared" si="79"/>
        <v>module=goinc</v>
      </c>
      <c r="G1978" s="6" t="str">
        <f t="shared" si="80"/>
        <v>module=soinc</v>
      </c>
    </row>
    <row r="1979" spans="1:7" ht="30" customHeight="1">
      <c r="A1979" s="3" t="s">
        <v>10887</v>
      </c>
      <c r="B1979" s="3" t="s">
        <v>2</v>
      </c>
      <c r="C1979" s="3" t="s">
        <v>12893</v>
      </c>
      <c r="D1979" s="3" t="s">
        <v>16257</v>
      </c>
      <c r="E1979" s="12" t="s">
        <v>20440</v>
      </c>
      <c r="F1979" s="6" t="str">
        <f t="shared" si="79"/>
        <v>module=goinc</v>
      </c>
      <c r="G1979" s="6" t="str">
        <f t="shared" si="80"/>
        <v>module=soinc</v>
      </c>
    </row>
    <row r="1980" spans="1:7" ht="30" customHeight="1">
      <c r="A1980" s="3" t="s">
        <v>10887</v>
      </c>
      <c r="B1980" s="3" t="s">
        <v>2</v>
      </c>
      <c r="C1980" s="3" t="s">
        <v>12894</v>
      </c>
      <c r="D1980" s="3" t="s">
        <v>16258</v>
      </c>
      <c r="E1980" s="12" t="s">
        <v>20441</v>
      </c>
      <c r="F1980" s="6" t="str">
        <f t="shared" si="79"/>
        <v>module=goinc</v>
      </c>
      <c r="G1980" s="6" t="str">
        <f t="shared" si="80"/>
        <v>module=soinc</v>
      </c>
    </row>
    <row r="1981" spans="1:7" ht="30" customHeight="1">
      <c r="A1981" s="3" t="s">
        <v>10887</v>
      </c>
      <c r="B1981" s="3" t="s">
        <v>2</v>
      </c>
      <c r="C1981" s="3" t="s">
        <v>12895</v>
      </c>
      <c r="D1981" s="3" t="s">
        <v>16259</v>
      </c>
      <c r="E1981" s="12" t="s">
        <v>20442</v>
      </c>
      <c r="F1981" s="6" t="str">
        <f t="shared" si="79"/>
        <v>module=goinc</v>
      </c>
      <c r="G1981" s="6" t="str">
        <f t="shared" si="80"/>
        <v>module=soinc</v>
      </c>
    </row>
    <row r="1982" spans="1:7" ht="30" customHeight="1">
      <c r="A1982" s="3" t="s">
        <v>10887</v>
      </c>
      <c r="B1982" s="3" t="s">
        <v>2</v>
      </c>
      <c r="C1982" s="3" t="s">
        <v>12896</v>
      </c>
      <c r="D1982" s="3" t="s">
        <v>16260</v>
      </c>
      <c r="E1982" s="12" t="s">
        <v>20443</v>
      </c>
      <c r="F1982" s="6" t="str">
        <f t="shared" si="79"/>
        <v>module=goinc</v>
      </c>
      <c r="G1982" s="6" t="str">
        <f t="shared" si="80"/>
        <v>module=soinc</v>
      </c>
    </row>
    <row r="1983" spans="1:7" ht="30" customHeight="1">
      <c r="A1983" s="3" t="s">
        <v>10887</v>
      </c>
      <c r="B1983" s="3" t="s">
        <v>2</v>
      </c>
      <c r="C1983" s="3" t="s">
        <v>12897</v>
      </c>
      <c r="D1983" s="3" t="s">
        <v>16261</v>
      </c>
      <c r="E1983" s="12" t="s">
        <v>20444</v>
      </c>
      <c r="F1983" s="6" t="str">
        <f t="shared" si="79"/>
        <v>module=goinc</v>
      </c>
      <c r="G1983" s="6" t="str">
        <f t="shared" si="80"/>
        <v>module=soinc</v>
      </c>
    </row>
    <row r="1984" spans="1:7" ht="30" customHeight="1">
      <c r="A1984" s="3" t="s">
        <v>10887</v>
      </c>
      <c r="B1984" s="3" t="s">
        <v>2</v>
      </c>
      <c r="C1984" s="3" t="s">
        <v>12898</v>
      </c>
      <c r="D1984" s="3" t="s">
        <v>16262</v>
      </c>
      <c r="E1984" s="12" t="s">
        <v>20445</v>
      </c>
      <c r="F1984" s="6" t="str">
        <f t="shared" si="79"/>
        <v>module=goinc</v>
      </c>
      <c r="G1984" s="6" t="str">
        <f t="shared" si="80"/>
        <v>module=soinc</v>
      </c>
    </row>
    <row r="1985" spans="1:7" ht="30" customHeight="1">
      <c r="A1985" s="3" t="s">
        <v>10887</v>
      </c>
      <c r="B1985" s="3" t="s">
        <v>2</v>
      </c>
      <c r="C1985" s="3" t="s">
        <v>12899</v>
      </c>
      <c r="D1985" s="3" t="s">
        <v>16263</v>
      </c>
      <c r="E1985" s="12" t="s">
        <v>20446</v>
      </c>
      <c r="F1985" s="6" t="str">
        <f t="shared" si="79"/>
        <v>module=goinc</v>
      </c>
      <c r="G1985" s="6" t="str">
        <f t="shared" si="80"/>
        <v>module=soinc</v>
      </c>
    </row>
    <row r="1986" spans="1:7" ht="30" customHeight="1">
      <c r="A1986" s="3" t="s">
        <v>10887</v>
      </c>
      <c r="B1986" s="3" t="s">
        <v>2</v>
      </c>
      <c r="C1986" s="3" t="s">
        <v>12900</v>
      </c>
      <c r="D1986" s="3" t="s">
        <v>16264</v>
      </c>
      <c r="E1986" s="12" t="s">
        <v>20447</v>
      </c>
      <c r="F1986" s="6" t="str">
        <f t="shared" si="79"/>
        <v>module=goinc</v>
      </c>
      <c r="G1986" s="6" t="str">
        <f t="shared" si="80"/>
        <v>module=soinc</v>
      </c>
    </row>
    <row r="1987" spans="1:7" ht="30" customHeight="1">
      <c r="A1987" s="3" t="s">
        <v>10887</v>
      </c>
      <c r="B1987" s="3" t="s">
        <v>2</v>
      </c>
      <c r="C1987" s="3" t="s">
        <v>12901</v>
      </c>
      <c r="D1987" s="3" t="s">
        <v>16265</v>
      </c>
      <c r="E1987" s="12" t="s">
        <v>20448</v>
      </c>
      <c r="F1987" s="6" t="str">
        <f t="shared" si="79"/>
        <v>module=goinc</v>
      </c>
      <c r="G1987" s="6" t="str">
        <f t="shared" si="80"/>
        <v>module=soinc</v>
      </c>
    </row>
    <row r="1988" spans="1:7" ht="30" customHeight="1">
      <c r="A1988" s="3" t="s">
        <v>10887</v>
      </c>
      <c r="B1988" s="3" t="s">
        <v>2</v>
      </c>
      <c r="C1988" s="3" t="s">
        <v>12902</v>
      </c>
      <c r="D1988" s="3" t="s">
        <v>16266</v>
      </c>
      <c r="E1988" s="12" t="s">
        <v>20449</v>
      </c>
      <c r="F1988" s="6" t="str">
        <f t="shared" si="79"/>
        <v>module=goinc</v>
      </c>
      <c r="G1988" s="6" t="str">
        <f t="shared" si="80"/>
        <v>module=soinc</v>
      </c>
    </row>
    <row r="1989" spans="1:7" ht="30" customHeight="1">
      <c r="A1989" s="3" t="s">
        <v>10887</v>
      </c>
      <c r="B1989" s="3" t="s">
        <v>2</v>
      </c>
      <c r="C1989" s="3" t="s">
        <v>12903</v>
      </c>
      <c r="D1989" s="3" t="s">
        <v>16267</v>
      </c>
      <c r="E1989" s="12" t="s">
        <v>20450</v>
      </c>
      <c r="F1989" s="6" t="str">
        <f t="shared" si="79"/>
        <v>module=goinc</v>
      </c>
      <c r="G1989" s="6" t="str">
        <f t="shared" si="80"/>
        <v>module=soinc</v>
      </c>
    </row>
    <row r="1990" spans="1:7" ht="30" customHeight="1">
      <c r="A1990" s="3" t="s">
        <v>10887</v>
      </c>
      <c r="B1990" s="3" t="s">
        <v>2</v>
      </c>
      <c r="C1990" s="3" t="s">
        <v>12904</v>
      </c>
      <c r="D1990" s="3" t="s">
        <v>16268</v>
      </c>
      <c r="E1990" s="12" t="s">
        <v>20451</v>
      </c>
      <c r="F1990" s="6" t="str">
        <f t="shared" si="79"/>
        <v>module=goinc</v>
      </c>
      <c r="G1990" s="6" t="str">
        <f t="shared" si="80"/>
        <v>module=soinc</v>
      </c>
    </row>
    <row r="1991" spans="1:7" ht="30" customHeight="1">
      <c r="A1991" s="3" t="s">
        <v>10887</v>
      </c>
      <c r="B1991" s="3" t="s">
        <v>2</v>
      </c>
      <c r="C1991" s="3" t="s">
        <v>12905</v>
      </c>
      <c r="D1991" s="3" t="s">
        <v>16269</v>
      </c>
      <c r="E1991" s="12" t="s">
        <v>20452</v>
      </c>
      <c r="F1991" s="6" t="str">
        <f t="shared" si="79"/>
        <v>module=goinc</v>
      </c>
      <c r="G1991" s="6" t="str">
        <f t="shared" si="80"/>
        <v>module=soinc</v>
      </c>
    </row>
    <row r="1992" spans="1:7" ht="30" customHeight="1">
      <c r="A1992" s="3" t="s">
        <v>10887</v>
      </c>
      <c r="B1992" s="3" t="s">
        <v>2</v>
      </c>
      <c r="C1992" s="3" t="s">
        <v>12906</v>
      </c>
      <c r="D1992" s="3" t="s">
        <v>16270</v>
      </c>
      <c r="E1992" s="12" t="s">
        <v>20453</v>
      </c>
      <c r="F1992" s="6" t="str">
        <f t="shared" si="79"/>
        <v>module=goinc</v>
      </c>
      <c r="G1992" s="6" t="str">
        <f t="shared" si="80"/>
        <v>module=soinc</v>
      </c>
    </row>
    <row r="1993" spans="1:7" ht="30" customHeight="1">
      <c r="A1993" s="3" t="s">
        <v>10887</v>
      </c>
      <c r="B1993" s="3" t="s">
        <v>2</v>
      </c>
      <c r="C1993" s="3" t="s">
        <v>12907</v>
      </c>
      <c r="D1993" s="3" t="s">
        <v>16271</v>
      </c>
      <c r="E1993" s="12" t="s">
        <v>20454</v>
      </c>
      <c r="F1993" s="6" t="str">
        <f t="shared" si="79"/>
        <v>module=goinc</v>
      </c>
      <c r="G1993" s="6" t="str">
        <f t="shared" si="80"/>
        <v>module=soinc</v>
      </c>
    </row>
    <row r="1994" spans="1:7" ht="30" customHeight="1">
      <c r="A1994" s="3" t="s">
        <v>10887</v>
      </c>
      <c r="B1994" s="3" t="s">
        <v>2</v>
      </c>
      <c r="C1994" s="3" t="s">
        <v>12908</v>
      </c>
      <c r="D1994" s="3" t="s">
        <v>16272</v>
      </c>
      <c r="E1994" s="12" t="s">
        <v>20455</v>
      </c>
      <c r="F1994" s="6" t="str">
        <f t="shared" si="79"/>
        <v>module=goinc</v>
      </c>
      <c r="G1994" s="6" t="str">
        <f t="shared" si="80"/>
        <v>module=soinc</v>
      </c>
    </row>
    <row r="1995" spans="1:7" ht="30" customHeight="1">
      <c r="A1995" s="3" t="s">
        <v>10887</v>
      </c>
      <c r="B1995" s="3" t="s">
        <v>2</v>
      </c>
      <c r="C1995" s="3" t="s">
        <v>12909</v>
      </c>
      <c r="D1995" s="3" t="s">
        <v>16273</v>
      </c>
      <c r="E1995" s="12" t="s">
        <v>20456</v>
      </c>
      <c r="F1995" s="6" t="str">
        <f t="shared" si="79"/>
        <v>module=goinc</v>
      </c>
      <c r="G1995" s="6" t="str">
        <f t="shared" si="80"/>
        <v>module=soinc</v>
      </c>
    </row>
    <row r="1996" spans="1:7" ht="30" customHeight="1">
      <c r="A1996" s="3" t="s">
        <v>10887</v>
      </c>
      <c r="B1996" s="3" t="s">
        <v>2</v>
      </c>
      <c r="C1996" s="3" t="s">
        <v>12910</v>
      </c>
      <c r="D1996" s="3" t="s">
        <v>16274</v>
      </c>
      <c r="E1996" s="12" t="s">
        <v>20457</v>
      </c>
      <c r="F1996" s="6" t="str">
        <f t="shared" si="79"/>
        <v>module=goinc</v>
      </c>
      <c r="G1996" s="6" t="str">
        <f t="shared" si="80"/>
        <v>module=soinc</v>
      </c>
    </row>
    <row r="1997" spans="1:7" ht="30" customHeight="1">
      <c r="A1997" s="3" t="s">
        <v>10887</v>
      </c>
      <c r="B1997" s="3" t="s">
        <v>2</v>
      </c>
      <c r="C1997" s="3" t="s">
        <v>12911</v>
      </c>
      <c r="D1997" s="3" t="s">
        <v>16275</v>
      </c>
      <c r="E1997" s="12" t="s">
        <v>20458</v>
      </c>
      <c r="F1997" s="6" t="str">
        <f t="shared" si="79"/>
        <v>module=goinc</v>
      </c>
      <c r="G1997" s="6" t="str">
        <f t="shared" si="80"/>
        <v>module=soinc</v>
      </c>
    </row>
    <row r="1998" spans="1:7" ht="30" customHeight="1">
      <c r="A1998" s="3" t="s">
        <v>10887</v>
      </c>
      <c r="B1998" s="3" t="s">
        <v>2</v>
      </c>
      <c r="C1998" s="3" t="s">
        <v>12912</v>
      </c>
      <c r="D1998" s="3" t="s">
        <v>16276</v>
      </c>
      <c r="E1998" s="12" t="s">
        <v>20459</v>
      </c>
      <c r="F1998" s="6" t="str">
        <f t="shared" si="79"/>
        <v>module=goinc</v>
      </c>
      <c r="G1998" s="6" t="str">
        <f t="shared" si="80"/>
        <v>module=soinc</v>
      </c>
    </row>
    <row r="1999" spans="1:7" ht="30" customHeight="1">
      <c r="A1999" s="3" t="s">
        <v>10887</v>
      </c>
      <c r="B1999" s="3" t="s">
        <v>2</v>
      </c>
      <c r="C1999" s="3" t="s">
        <v>12913</v>
      </c>
      <c r="D1999" s="3" t="s">
        <v>16277</v>
      </c>
      <c r="E1999" s="12" t="s">
        <v>20460</v>
      </c>
      <c r="F1999" s="6" t="str">
        <f t="shared" si="79"/>
        <v>module=goinc</v>
      </c>
      <c r="G1999" s="6" t="str">
        <f t="shared" si="80"/>
        <v>module=soinc</v>
      </c>
    </row>
    <row r="2000" spans="1:7" ht="30" customHeight="1">
      <c r="A2000" s="3" t="s">
        <v>10887</v>
      </c>
      <c r="B2000" s="3" t="s">
        <v>2</v>
      </c>
      <c r="C2000" s="3" t="s">
        <v>12914</v>
      </c>
      <c r="D2000" s="3" t="s">
        <v>16278</v>
      </c>
      <c r="E2000" s="12" t="s">
        <v>20461</v>
      </c>
      <c r="F2000" s="6" t="str">
        <f t="shared" si="79"/>
        <v>module=goinc</v>
      </c>
      <c r="G2000" s="6" t="str">
        <f t="shared" si="80"/>
        <v>module=soinc</v>
      </c>
    </row>
    <row r="2001" spans="1:7" ht="30" customHeight="1">
      <c r="A2001" s="3" t="s">
        <v>10887</v>
      </c>
      <c r="B2001" s="3" t="s">
        <v>2</v>
      </c>
      <c r="C2001" s="3" t="s">
        <v>12915</v>
      </c>
      <c r="D2001" s="3" t="s">
        <v>16279</v>
      </c>
      <c r="E2001" s="12" t="s">
        <v>20462</v>
      </c>
      <c r="F2001" s="6" t="str">
        <f t="shared" si="79"/>
        <v>module=goinc</v>
      </c>
      <c r="G2001" s="6" t="str">
        <f t="shared" si="80"/>
        <v>module=soinc</v>
      </c>
    </row>
    <row r="2002" spans="1:7" ht="30" customHeight="1">
      <c r="A2002" s="3" t="s">
        <v>10887</v>
      </c>
      <c r="B2002" s="3" t="s">
        <v>2</v>
      </c>
      <c r="C2002" s="3" t="s">
        <v>12916</v>
      </c>
      <c r="D2002" s="3" t="s">
        <v>16280</v>
      </c>
      <c r="E2002" s="12" t="s">
        <v>20463</v>
      </c>
      <c r="F2002" s="6" t="str">
        <f t="shared" si="79"/>
        <v>module=goinc</v>
      </c>
      <c r="G2002" s="6" t="str">
        <f t="shared" si="80"/>
        <v>module=soinc</v>
      </c>
    </row>
    <row r="2003" spans="1:7" ht="30" customHeight="1">
      <c r="A2003" s="3" t="s">
        <v>10887</v>
      </c>
      <c r="B2003" s="3" t="s">
        <v>2</v>
      </c>
      <c r="C2003" s="3" t="s">
        <v>12917</v>
      </c>
      <c r="D2003" s="3" t="s">
        <v>16281</v>
      </c>
      <c r="E2003" s="12" t="s">
        <v>20464</v>
      </c>
      <c r="F2003" s="6" t="str">
        <f t="shared" si="79"/>
        <v>module=goinc</v>
      </c>
      <c r="G2003" s="6" t="str">
        <f t="shared" si="80"/>
        <v>module=soinc</v>
      </c>
    </row>
    <row r="2004" spans="1:7" ht="30" customHeight="1">
      <c r="A2004" s="3" t="s">
        <v>10887</v>
      </c>
      <c r="B2004" s="3" t="s">
        <v>2</v>
      </c>
      <c r="C2004" s="3" t="s">
        <v>12918</v>
      </c>
      <c r="D2004" s="3" t="s">
        <v>16282</v>
      </c>
      <c r="E2004" s="12" t="s">
        <v>20465</v>
      </c>
      <c r="F2004" s="6" t="str">
        <f t="shared" si="79"/>
        <v>module=goinc</v>
      </c>
      <c r="G2004" s="6" t="str">
        <f t="shared" si="80"/>
        <v>module=soinc</v>
      </c>
    </row>
    <row r="2005" spans="1:7" ht="30" customHeight="1">
      <c r="A2005" s="3" t="s">
        <v>10887</v>
      </c>
      <c r="B2005" s="3" t="s">
        <v>2</v>
      </c>
      <c r="C2005" s="3" t="s">
        <v>12919</v>
      </c>
      <c r="D2005" s="3" t="s">
        <v>16283</v>
      </c>
      <c r="E2005" s="12" t="s">
        <v>20466</v>
      </c>
      <c r="F2005" s="6" t="str">
        <f t="shared" si="79"/>
        <v>module=goinc</v>
      </c>
      <c r="G2005" s="6" t="str">
        <f t="shared" si="80"/>
        <v>module=soinc</v>
      </c>
    </row>
    <row r="2006" spans="1:7" ht="30" customHeight="1">
      <c r="A2006" s="3" t="s">
        <v>10887</v>
      </c>
      <c r="B2006" s="3" t="s">
        <v>2</v>
      </c>
      <c r="C2006" s="3" t="s">
        <v>12920</v>
      </c>
      <c r="D2006" s="3" t="s">
        <v>16284</v>
      </c>
      <c r="E2006" s="12" t="s">
        <v>20467</v>
      </c>
      <c r="F2006" s="6" t="str">
        <f t="shared" si="79"/>
        <v>module=goinc</v>
      </c>
      <c r="G2006" s="6" t="str">
        <f t="shared" si="80"/>
        <v>module=soinc</v>
      </c>
    </row>
    <row r="2007" spans="1:7" ht="30" customHeight="1">
      <c r="A2007" s="3" t="s">
        <v>10887</v>
      </c>
      <c r="B2007" s="3" t="s">
        <v>2</v>
      </c>
      <c r="C2007" s="3" t="s">
        <v>12921</v>
      </c>
      <c r="D2007" s="3" t="s">
        <v>16285</v>
      </c>
      <c r="E2007" s="12" t="s">
        <v>20468</v>
      </c>
      <c r="F2007" s="6" t="str">
        <f t="shared" si="79"/>
        <v>module=goinc</v>
      </c>
      <c r="G2007" s="6" t="str">
        <f t="shared" si="80"/>
        <v>module=soinc</v>
      </c>
    </row>
    <row r="2008" spans="1:7" ht="30" customHeight="1">
      <c r="A2008" s="3" t="s">
        <v>10887</v>
      </c>
      <c r="B2008" s="3" t="s">
        <v>2</v>
      </c>
      <c r="C2008" s="3" t="s">
        <v>12922</v>
      </c>
      <c r="D2008" s="3" t="s">
        <v>16286</v>
      </c>
      <c r="E2008" s="12" t="s">
        <v>20469</v>
      </c>
      <c r="F2008" s="6" t="str">
        <f t="shared" si="79"/>
        <v>module=goinc</v>
      </c>
      <c r="G2008" s="6" t="str">
        <f t="shared" si="80"/>
        <v>module=soinc</v>
      </c>
    </row>
    <row r="2009" spans="1:7" ht="30" customHeight="1">
      <c r="A2009" s="3" t="s">
        <v>10887</v>
      </c>
      <c r="B2009" s="3" t="s">
        <v>2</v>
      </c>
      <c r="C2009" s="3" t="s">
        <v>12923</v>
      </c>
      <c r="D2009" s="3" t="s">
        <v>16287</v>
      </c>
      <c r="E2009" s="12" t="s">
        <v>20470</v>
      </c>
      <c r="F2009" s="6" t="str">
        <f t="shared" ref="F2009:F2040" si="81">HYPERLINK("http://www.ssc.wisc.edu/wlsresearch/documentation/waves/?wave=grad2k&amp;module=goinc","module=goinc")</f>
        <v>module=goinc</v>
      </c>
      <c r="G2009" s="6" t="str">
        <f t="shared" ref="G2009:G2040" si="82">HYPERLINK("http://www.ssc.wisc.edu/wlsresearch/documentation/waves/?wave=sib2k&amp;module=soinc","module=soinc")</f>
        <v>module=soinc</v>
      </c>
    </row>
    <row r="2010" spans="1:7" ht="30" customHeight="1">
      <c r="A2010" s="3" t="s">
        <v>10887</v>
      </c>
      <c r="B2010" s="3" t="s">
        <v>2</v>
      </c>
      <c r="C2010" s="3" t="s">
        <v>12924</v>
      </c>
      <c r="D2010" s="3" t="s">
        <v>16288</v>
      </c>
      <c r="E2010" s="12" t="s">
        <v>20471</v>
      </c>
      <c r="F2010" s="6" t="str">
        <f t="shared" si="81"/>
        <v>module=goinc</v>
      </c>
      <c r="G2010" s="6" t="str">
        <f t="shared" si="82"/>
        <v>module=soinc</v>
      </c>
    </row>
    <row r="2011" spans="1:7" ht="30" customHeight="1">
      <c r="A2011" s="3" t="s">
        <v>10887</v>
      </c>
      <c r="B2011" s="3" t="s">
        <v>2</v>
      </c>
      <c r="C2011" s="3" t="s">
        <v>12925</v>
      </c>
      <c r="D2011" s="3" t="s">
        <v>16289</v>
      </c>
      <c r="E2011" s="12" t="s">
        <v>20472</v>
      </c>
      <c r="F2011" s="6" t="str">
        <f t="shared" si="81"/>
        <v>module=goinc</v>
      </c>
      <c r="G2011" s="6" t="str">
        <f t="shared" si="82"/>
        <v>module=soinc</v>
      </c>
    </row>
    <row r="2012" spans="1:7" ht="30" customHeight="1">
      <c r="A2012" s="3" t="s">
        <v>10887</v>
      </c>
      <c r="B2012" s="3" t="s">
        <v>2</v>
      </c>
      <c r="C2012" s="3" t="s">
        <v>12926</v>
      </c>
      <c r="D2012" s="3" t="s">
        <v>16290</v>
      </c>
      <c r="E2012" s="12" t="s">
        <v>20473</v>
      </c>
      <c r="F2012" s="6" t="str">
        <f t="shared" si="81"/>
        <v>module=goinc</v>
      </c>
      <c r="G2012" s="6" t="str">
        <f t="shared" si="82"/>
        <v>module=soinc</v>
      </c>
    </row>
    <row r="2013" spans="1:7" ht="30" customHeight="1">
      <c r="A2013" s="3" t="s">
        <v>10887</v>
      </c>
      <c r="B2013" s="3" t="s">
        <v>2</v>
      </c>
      <c r="C2013" s="3" t="s">
        <v>12927</v>
      </c>
      <c r="D2013" s="3" t="s">
        <v>16291</v>
      </c>
      <c r="E2013" s="12" t="s">
        <v>20474</v>
      </c>
      <c r="F2013" s="6" t="str">
        <f t="shared" si="81"/>
        <v>module=goinc</v>
      </c>
      <c r="G2013" s="6" t="str">
        <f t="shared" si="82"/>
        <v>module=soinc</v>
      </c>
    </row>
    <row r="2014" spans="1:7" ht="30" customHeight="1">
      <c r="A2014" s="3" t="s">
        <v>10887</v>
      </c>
      <c r="B2014" s="3" t="s">
        <v>2</v>
      </c>
      <c r="C2014" s="3" t="s">
        <v>12928</v>
      </c>
      <c r="D2014" s="3" t="s">
        <v>16292</v>
      </c>
      <c r="E2014" s="12" t="s">
        <v>20475</v>
      </c>
      <c r="F2014" s="6" t="str">
        <f t="shared" si="81"/>
        <v>module=goinc</v>
      </c>
      <c r="G2014" s="6" t="str">
        <f t="shared" si="82"/>
        <v>module=soinc</v>
      </c>
    </row>
    <row r="2015" spans="1:7" ht="30" customHeight="1">
      <c r="A2015" s="3" t="s">
        <v>10887</v>
      </c>
      <c r="B2015" s="3" t="s">
        <v>2</v>
      </c>
      <c r="C2015" s="3" t="s">
        <v>12929</v>
      </c>
      <c r="D2015" s="3" t="s">
        <v>16293</v>
      </c>
      <c r="E2015" s="12" t="s">
        <v>20476</v>
      </c>
      <c r="F2015" s="6" t="str">
        <f t="shared" si="81"/>
        <v>module=goinc</v>
      </c>
      <c r="G2015" s="6" t="str">
        <f t="shared" si="82"/>
        <v>module=soinc</v>
      </c>
    </row>
    <row r="2016" spans="1:7" ht="30" customHeight="1">
      <c r="A2016" s="3" t="s">
        <v>10887</v>
      </c>
      <c r="B2016" s="3" t="s">
        <v>2</v>
      </c>
      <c r="C2016" s="3" t="s">
        <v>12930</v>
      </c>
      <c r="D2016" s="3" t="s">
        <v>16294</v>
      </c>
      <c r="E2016" s="12" t="s">
        <v>20477</v>
      </c>
      <c r="F2016" s="6" t="str">
        <f t="shared" si="81"/>
        <v>module=goinc</v>
      </c>
      <c r="G2016" s="6" t="str">
        <f t="shared" si="82"/>
        <v>module=soinc</v>
      </c>
    </row>
    <row r="2017" spans="1:7" ht="30" customHeight="1">
      <c r="A2017" s="3" t="s">
        <v>10887</v>
      </c>
      <c r="B2017" s="3" t="s">
        <v>2</v>
      </c>
      <c r="C2017" s="3" t="s">
        <v>12931</v>
      </c>
      <c r="D2017" s="3" t="s">
        <v>16295</v>
      </c>
      <c r="E2017" s="12" t="s">
        <v>20478</v>
      </c>
      <c r="F2017" s="6" t="str">
        <f t="shared" si="81"/>
        <v>module=goinc</v>
      </c>
      <c r="G2017" s="6" t="str">
        <f t="shared" si="82"/>
        <v>module=soinc</v>
      </c>
    </row>
    <row r="2018" spans="1:7" ht="30" customHeight="1">
      <c r="A2018" s="3" t="s">
        <v>10887</v>
      </c>
      <c r="B2018" s="3" t="s">
        <v>2</v>
      </c>
      <c r="C2018" s="3" t="s">
        <v>12932</v>
      </c>
      <c r="D2018" s="3" t="s">
        <v>16296</v>
      </c>
      <c r="E2018" s="12" t="s">
        <v>20479</v>
      </c>
      <c r="F2018" s="6" t="str">
        <f t="shared" si="81"/>
        <v>module=goinc</v>
      </c>
      <c r="G2018" s="6" t="str">
        <f t="shared" si="82"/>
        <v>module=soinc</v>
      </c>
    </row>
    <row r="2019" spans="1:7" ht="30" customHeight="1">
      <c r="A2019" s="3" t="s">
        <v>10887</v>
      </c>
      <c r="B2019" s="3" t="s">
        <v>2</v>
      </c>
      <c r="C2019" s="3" t="s">
        <v>12933</v>
      </c>
      <c r="D2019" s="3" t="s">
        <v>16297</v>
      </c>
      <c r="E2019" s="12" t="s">
        <v>20480</v>
      </c>
      <c r="F2019" s="6" t="str">
        <f t="shared" si="81"/>
        <v>module=goinc</v>
      </c>
      <c r="G2019" s="6" t="str">
        <f t="shared" si="82"/>
        <v>module=soinc</v>
      </c>
    </row>
    <row r="2020" spans="1:7" ht="30" customHeight="1">
      <c r="A2020" s="3" t="s">
        <v>10887</v>
      </c>
      <c r="B2020" s="3" t="s">
        <v>2</v>
      </c>
      <c r="C2020" s="3" t="s">
        <v>12934</v>
      </c>
      <c r="D2020" s="3" t="s">
        <v>16298</v>
      </c>
      <c r="E2020" s="12" t="s">
        <v>20481</v>
      </c>
      <c r="F2020" s="6" t="str">
        <f t="shared" si="81"/>
        <v>module=goinc</v>
      </c>
      <c r="G2020" s="6" t="str">
        <f t="shared" si="82"/>
        <v>module=soinc</v>
      </c>
    </row>
    <row r="2021" spans="1:7" ht="30" customHeight="1">
      <c r="A2021" s="3" t="s">
        <v>10887</v>
      </c>
      <c r="B2021" s="3" t="s">
        <v>2</v>
      </c>
      <c r="C2021" s="3" t="s">
        <v>12935</v>
      </c>
      <c r="D2021" s="3" t="s">
        <v>16299</v>
      </c>
      <c r="E2021" s="12" t="s">
        <v>20482</v>
      </c>
      <c r="F2021" s="6" t="str">
        <f t="shared" si="81"/>
        <v>module=goinc</v>
      </c>
      <c r="G2021" s="6" t="str">
        <f t="shared" si="82"/>
        <v>module=soinc</v>
      </c>
    </row>
    <row r="2022" spans="1:7" ht="30" customHeight="1">
      <c r="A2022" s="3" t="s">
        <v>10887</v>
      </c>
      <c r="B2022" s="3" t="s">
        <v>2</v>
      </c>
      <c r="C2022" s="3" t="s">
        <v>12936</v>
      </c>
      <c r="D2022" s="3" t="s">
        <v>16300</v>
      </c>
      <c r="E2022" s="12" t="s">
        <v>20483</v>
      </c>
      <c r="F2022" s="6" t="str">
        <f t="shared" si="81"/>
        <v>module=goinc</v>
      </c>
      <c r="G2022" s="6" t="str">
        <f t="shared" si="82"/>
        <v>module=soinc</v>
      </c>
    </row>
    <row r="2023" spans="1:7" ht="30" customHeight="1">
      <c r="A2023" s="3" t="s">
        <v>10887</v>
      </c>
      <c r="B2023" s="3" t="s">
        <v>2</v>
      </c>
      <c r="C2023" s="3" t="s">
        <v>12937</v>
      </c>
      <c r="D2023" s="3" t="s">
        <v>16301</v>
      </c>
      <c r="E2023" s="12" t="s">
        <v>20484</v>
      </c>
      <c r="F2023" s="6" t="str">
        <f t="shared" si="81"/>
        <v>module=goinc</v>
      </c>
      <c r="G2023" s="6" t="str">
        <f t="shared" si="82"/>
        <v>module=soinc</v>
      </c>
    </row>
    <row r="2024" spans="1:7" ht="30" customHeight="1">
      <c r="A2024" s="3" t="s">
        <v>10887</v>
      </c>
      <c r="B2024" s="3" t="s">
        <v>2</v>
      </c>
      <c r="C2024" s="3" t="s">
        <v>12938</v>
      </c>
      <c r="D2024" s="3" t="s">
        <v>16302</v>
      </c>
      <c r="E2024" s="12" t="s">
        <v>20485</v>
      </c>
      <c r="F2024" s="6" t="str">
        <f t="shared" si="81"/>
        <v>module=goinc</v>
      </c>
      <c r="G2024" s="6" t="str">
        <f t="shared" si="82"/>
        <v>module=soinc</v>
      </c>
    </row>
    <row r="2025" spans="1:7" ht="30" customHeight="1">
      <c r="A2025" s="3" t="s">
        <v>10887</v>
      </c>
      <c r="B2025" s="3" t="s">
        <v>2</v>
      </c>
      <c r="C2025" s="3" t="s">
        <v>12939</v>
      </c>
      <c r="D2025" s="3" t="s">
        <v>16303</v>
      </c>
      <c r="E2025" s="12" t="s">
        <v>20486</v>
      </c>
      <c r="F2025" s="6" t="str">
        <f t="shared" si="81"/>
        <v>module=goinc</v>
      </c>
      <c r="G2025" s="6" t="str">
        <f t="shared" si="82"/>
        <v>module=soinc</v>
      </c>
    </row>
    <row r="2026" spans="1:7" ht="30" customHeight="1">
      <c r="A2026" s="3" t="s">
        <v>10887</v>
      </c>
      <c r="B2026" s="3" t="s">
        <v>2</v>
      </c>
      <c r="C2026" s="3" t="s">
        <v>12940</v>
      </c>
      <c r="D2026" s="3" t="s">
        <v>16304</v>
      </c>
      <c r="E2026" s="12" t="s">
        <v>20487</v>
      </c>
      <c r="F2026" s="6" t="str">
        <f t="shared" si="81"/>
        <v>module=goinc</v>
      </c>
      <c r="G2026" s="6" t="str">
        <f t="shared" si="82"/>
        <v>module=soinc</v>
      </c>
    </row>
    <row r="2027" spans="1:7" ht="30" customHeight="1">
      <c r="A2027" s="3" t="s">
        <v>10887</v>
      </c>
      <c r="B2027" s="3" t="s">
        <v>2</v>
      </c>
      <c r="C2027" s="3" t="s">
        <v>12941</v>
      </c>
      <c r="D2027" s="3" t="s">
        <v>16305</v>
      </c>
      <c r="E2027" s="12" t="s">
        <v>20488</v>
      </c>
      <c r="F2027" s="6" t="str">
        <f t="shared" si="81"/>
        <v>module=goinc</v>
      </c>
      <c r="G2027" s="6" t="str">
        <f t="shared" si="82"/>
        <v>module=soinc</v>
      </c>
    </row>
    <row r="2028" spans="1:7" ht="30" customHeight="1">
      <c r="A2028" s="3" t="s">
        <v>10887</v>
      </c>
      <c r="B2028" s="3" t="s">
        <v>2</v>
      </c>
      <c r="C2028" s="3" t="s">
        <v>12942</v>
      </c>
      <c r="D2028" s="3" t="s">
        <v>16306</v>
      </c>
      <c r="E2028" s="12" t="s">
        <v>20489</v>
      </c>
      <c r="F2028" s="6" t="str">
        <f t="shared" si="81"/>
        <v>module=goinc</v>
      </c>
      <c r="G2028" s="6" t="str">
        <f t="shared" si="82"/>
        <v>module=soinc</v>
      </c>
    </row>
    <row r="2029" spans="1:7" ht="30" customHeight="1">
      <c r="A2029" s="3" t="s">
        <v>10887</v>
      </c>
      <c r="B2029" s="3" t="s">
        <v>2</v>
      </c>
      <c r="C2029" s="3" t="s">
        <v>12943</v>
      </c>
      <c r="D2029" s="3" t="s">
        <v>16307</v>
      </c>
      <c r="E2029" s="12" t="s">
        <v>20490</v>
      </c>
      <c r="F2029" s="6" t="str">
        <f t="shared" si="81"/>
        <v>module=goinc</v>
      </c>
      <c r="G2029" s="6" t="str">
        <f t="shared" si="82"/>
        <v>module=soinc</v>
      </c>
    </row>
    <row r="2030" spans="1:7" ht="30" customHeight="1">
      <c r="A2030" s="3" t="s">
        <v>10887</v>
      </c>
      <c r="B2030" s="3" t="s">
        <v>2</v>
      </c>
      <c r="C2030" s="3" t="s">
        <v>12944</v>
      </c>
      <c r="D2030" s="3" t="s">
        <v>16308</v>
      </c>
      <c r="E2030" s="12" t="s">
        <v>20491</v>
      </c>
      <c r="F2030" s="6" t="str">
        <f t="shared" si="81"/>
        <v>module=goinc</v>
      </c>
      <c r="G2030" s="6" t="str">
        <f t="shared" si="82"/>
        <v>module=soinc</v>
      </c>
    </row>
    <row r="2031" spans="1:7" ht="30" customHeight="1">
      <c r="A2031" s="3" t="s">
        <v>10887</v>
      </c>
      <c r="B2031" s="3" t="s">
        <v>2</v>
      </c>
      <c r="C2031" s="3" t="s">
        <v>12945</v>
      </c>
      <c r="D2031" s="3" t="s">
        <v>16309</v>
      </c>
      <c r="E2031" s="12" t="s">
        <v>20492</v>
      </c>
      <c r="F2031" s="6" t="str">
        <f t="shared" si="81"/>
        <v>module=goinc</v>
      </c>
      <c r="G2031" s="6" t="str">
        <f t="shared" si="82"/>
        <v>module=soinc</v>
      </c>
    </row>
    <row r="2032" spans="1:7" ht="30" customHeight="1">
      <c r="A2032" s="3" t="s">
        <v>10887</v>
      </c>
      <c r="B2032" s="3" t="s">
        <v>2</v>
      </c>
      <c r="C2032" s="3" t="s">
        <v>12946</v>
      </c>
      <c r="D2032" s="3" t="s">
        <v>16310</v>
      </c>
      <c r="E2032" s="12" t="s">
        <v>20493</v>
      </c>
      <c r="F2032" s="6" t="str">
        <f t="shared" si="81"/>
        <v>module=goinc</v>
      </c>
      <c r="G2032" s="6" t="str">
        <f t="shared" si="82"/>
        <v>module=soinc</v>
      </c>
    </row>
    <row r="2033" spans="1:7" ht="30" customHeight="1">
      <c r="A2033" s="3" t="s">
        <v>10887</v>
      </c>
      <c r="B2033" s="3" t="s">
        <v>2</v>
      </c>
      <c r="C2033" s="3" t="s">
        <v>12947</v>
      </c>
      <c r="D2033" s="3" t="s">
        <v>16311</v>
      </c>
      <c r="E2033" s="12" t="s">
        <v>20494</v>
      </c>
      <c r="F2033" s="6" t="str">
        <f t="shared" si="81"/>
        <v>module=goinc</v>
      </c>
      <c r="G2033" s="6" t="str">
        <f t="shared" si="82"/>
        <v>module=soinc</v>
      </c>
    </row>
    <row r="2034" spans="1:7" ht="30" customHeight="1">
      <c r="A2034" s="3" t="s">
        <v>10887</v>
      </c>
      <c r="B2034" s="3" t="s">
        <v>2</v>
      </c>
      <c r="C2034" s="3" t="s">
        <v>12948</v>
      </c>
      <c r="D2034" s="3" t="s">
        <v>16312</v>
      </c>
      <c r="E2034" s="12" t="s">
        <v>20495</v>
      </c>
      <c r="F2034" s="6" t="str">
        <f t="shared" si="81"/>
        <v>module=goinc</v>
      </c>
      <c r="G2034" s="6" t="str">
        <f t="shared" si="82"/>
        <v>module=soinc</v>
      </c>
    </row>
    <row r="2035" spans="1:7" ht="30" customHeight="1">
      <c r="A2035" s="3" t="s">
        <v>10887</v>
      </c>
      <c r="B2035" s="3" t="s">
        <v>2</v>
      </c>
      <c r="C2035" s="3" t="s">
        <v>12949</v>
      </c>
      <c r="D2035" s="3" t="s">
        <v>16313</v>
      </c>
      <c r="E2035" s="12" t="s">
        <v>20496</v>
      </c>
      <c r="F2035" s="6" t="str">
        <f t="shared" si="81"/>
        <v>module=goinc</v>
      </c>
      <c r="G2035" s="6" t="str">
        <f t="shared" si="82"/>
        <v>module=soinc</v>
      </c>
    </row>
    <row r="2036" spans="1:7" ht="30" customHeight="1">
      <c r="A2036" s="3" t="s">
        <v>10887</v>
      </c>
      <c r="B2036" s="3" t="s">
        <v>2</v>
      </c>
      <c r="C2036" s="3" t="s">
        <v>12950</v>
      </c>
      <c r="D2036" s="3" t="s">
        <v>16314</v>
      </c>
      <c r="E2036" s="12" t="s">
        <v>20497</v>
      </c>
      <c r="F2036" s="6" t="str">
        <f t="shared" si="81"/>
        <v>module=goinc</v>
      </c>
      <c r="G2036" s="6" t="str">
        <f t="shared" si="82"/>
        <v>module=soinc</v>
      </c>
    </row>
    <row r="2037" spans="1:7" ht="30" customHeight="1">
      <c r="A2037" s="3" t="s">
        <v>10887</v>
      </c>
      <c r="B2037" s="3" t="s">
        <v>2</v>
      </c>
      <c r="C2037" s="3" t="s">
        <v>12951</v>
      </c>
      <c r="D2037" s="3" t="s">
        <v>16315</v>
      </c>
      <c r="E2037" s="12" t="s">
        <v>20498</v>
      </c>
      <c r="F2037" s="6" t="str">
        <f t="shared" si="81"/>
        <v>module=goinc</v>
      </c>
      <c r="G2037" s="6" t="str">
        <f t="shared" si="82"/>
        <v>module=soinc</v>
      </c>
    </row>
    <row r="2038" spans="1:7" ht="30" customHeight="1">
      <c r="A2038" s="3" t="s">
        <v>10887</v>
      </c>
      <c r="B2038" s="3" t="s">
        <v>2</v>
      </c>
      <c r="C2038" s="3" t="s">
        <v>12952</v>
      </c>
      <c r="D2038" s="3" t="s">
        <v>16316</v>
      </c>
      <c r="E2038" s="12" t="s">
        <v>20499</v>
      </c>
      <c r="F2038" s="6" t="str">
        <f t="shared" si="81"/>
        <v>module=goinc</v>
      </c>
      <c r="G2038" s="6" t="str">
        <f t="shared" si="82"/>
        <v>module=soinc</v>
      </c>
    </row>
    <row r="2039" spans="1:7" ht="30" customHeight="1">
      <c r="A2039" s="3" t="s">
        <v>10887</v>
      </c>
      <c r="B2039" s="3" t="s">
        <v>2</v>
      </c>
      <c r="C2039" s="3" t="s">
        <v>12953</v>
      </c>
      <c r="D2039" s="3" t="s">
        <v>16317</v>
      </c>
      <c r="E2039" s="12" t="s">
        <v>20500</v>
      </c>
      <c r="F2039" s="6" t="str">
        <f t="shared" si="81"/>
        <v>module=goinc</v>
      </c>
      <c r="G2039" s="6" t="str">
        <f t="shared" si="82"/>
        <v>module=soinc</v>
      </c>
    </row>
    <row r="2040" spans="1:7" ht="30" customHeight="1">
      <c r="A2040" s="3" t="s">
        <v>10887</v>
      </c>
      <c r="B2040" s="3" t="s">
        <v>2</v>
      </c>
      <c r="C2040" s="3" t="s">
        <v>12954</v>
      </c>
      <c r="D2040" s="3" t="s">
        <v>16318</v>
      </c>
      <c r="E2040" s="12" t="s">
        <v>20501</v>
      </c>
      <c r="F2040" s="6" t="str">
        <f t="shared" si="81"/>
        <v>module=goinc</v>
      </c>
      <c r="G2040" s="6" t="str">
        <f t="shared" si="82"/>
        <v>module=soinc</v>
      </c>
    </row>
    <row r="2041" spans="1:7" ht="30" customHeight="1">
      <c r="A2041" s="3" t="s">
        <v>10887</v>
      </c>
      <c r="B2041" s="3" t="s">
        <v>2</v>
      </c>
      <c r="C2041" s="3" t="s">
        <v>12955</v>
      </c>
      <c r="D2041" s="3" t="s">
        <v>16319</v>
      </c>
      <c r="E2041" s="12" t="s">
        <v>20502</v>
      </c>
      <c r="F2041" s="6" t="str">
        <f t="shared" ref="F2041:F2072" si="83">HYPERLINK("http://www.ssc.wisc.edu/wlsresearch/documentation/waves/?wave=grad2k&amp;module=goinc","module=goinc")</f>
        <v>module=goinc</v>
      </c>
      <c r="G2041" s="6" t="str">
        <f t="shared" ref="G2041:G2072" si="84">HYPERLINK("http://www.ssc.wisc.edu/wlsresearch/documentation/waves/?wave=sib2k&amp;module=soinc","module=soinc")</f>
        <v>module=soinc</v>
      </c>
    </row>
    <row r="2042" spans="1:7" ht="30" customHeight="1">
      <c r="A2042" s="3" t="s">
        <v>10887</v>
      </c>
      <c r="B2042" s="3" t="s">
        <v>2</v>
      </c>
      <c r="C2042" s="3" t="s">
        <v>12956</v>
      </c>
      <c r="D2042" s="3" t="s">
        <v>16320</v>
      </c>
      <c r="E2042" s="12" t="s">
        <v>20503</v>
      </c>
      <c r="F2042" s="6" t="str">
        <f t="shared" si="83"/>
        <v>module=goinc</v>
      </c>
      <c r="G2042" s="6" t="str">
        <f t="shared" si="84"/>
        <v>module=soinc</v>
      </c>
    </row>
    <row r="2043" spans="1:7" ht="30" customHeight="1">
      <c r="A2043" s="3" t="s">
        <v>10887</v>
      </c>
      <c r="B2043" s="3" t="s">
        <v>2</v>
      </c>
      <c r="C2043" s="3" t="s">
        <v>12957</v>
      </c>
      <c r="D2043" s="3" t="s">
        <v>16321</v>
      </c>
      <c r="E2043" s="12" t="s">
        <v>20504</v>
      </c>
      <c r="F2043" s="6" t="str">
        <f t="shared" si="83"/>
        <v>module=goinc</v>
      </c>
      <c r="G2043" s="6" t="str">
        <f t="shared" si="84"/>
        <v>module=soinc</v>
      </c>
    </row>
    <row r="2044" spans="1:7" ht="30" customHeight="1">
      <c r="A2044" s="3" t="s">
        <v>10887</v>
      </c>
      <c r="B2044" s="3" t="s">
        <v>2</v>
      </c>
      <c r="C2044" s="3" t="s">
        <v>12958</v>
      </c>
      <c r="D2044" s="3" t="s">
        <v>16322</v>
      </c>
      <c r="E2044" s="12" t="s">
        <v>20505</v>
      </c>
      <c r="F2044" s="6" t="str">
        <f t="shared" si="83"/>
        <v>module=goinc</v>
      </c>
      <c r="G2044" s="6" t="str">
        <f t="shared" si="84"/>
        <v>module=soinc</v>
      </c>
    </row>
    <row r="2045" spans="1:7" ht="30" customHeight="1">
      <c r="A2045" s="3" t="s">
        <v>10887</v>
      </c>
      <c r="B2045" s="3" t="s">
        <v>2</v>
      </c>
      <c r="C2045" s="3" t="s">
        <v>12959</v>
      </c>
      <c r="D2045" s="3" t="s">
        <v>16323</v>
      </c>
      <c r="E2045" s="12" t="s">
        <v>20506</v>
      </c>
      <c r="F2045" s="6" t="str">
        <f t="shared" si="83"/>
        <v>module=goinc</v>
      </c>
      <c r="G2045" s="6" t="str">
        <f t="shared" si="84"/>
        <v>module=soinc</v>
      </c>
    </row>
    <row r="2046" spans="1:7" ht="30" customHeight="1">
      <c r="A2046" s="3" t="s">
        <v>10887</v>
      </c>
      <c r="B2046" s="3" t="s">
        <v>2</v>
      </c>
      <c r="C2046" s="3" t="s">
        <v>12960</v>
      </c>
      <c r="D2046" s="3" t="s">
        <v>16324</v>
      </c>
      <c r="E2046" s="12" t="s">
        <v>20507</v>
      </c>
      <c r="F2046" s="6" t="str">
        <f t="shared" si="83"/>
        <v>module=goinc</v>
      </c>
      <c r="G2046" s="6" t="str">
        <f t="shared" si="84"/>
        <v>module=soinc</v>
      </c>
    </row>
    <row r="2047" spans="1:7" ht="30" customHeight="1">
      <c r="A2047" s="3" t="s">
        <v>10887</v>
      </c>
      <c r="B2047" s="3" t="s">
        <v>2</v>
      </c>
      <c r="C2047" s="3" t="s">
        <v>12961</v>
      </c>
      <c r="D2047" s="3" t="s">
        <v>16325</v>
      </c>
      <c r="E2047" s="12" t="s">
        <v>20508</v>
      </c>
      <c r="F2047" s="6" t="str">
        <f t="shared" si="83"/>
        <v>module=goinc</v>
      </c>
      <c r="G2047" s="6" t="str">
        <f t="shared" si="84"/>
        <v>module=soinc</v>
      </c>
    </row>
    <row r="2048" spans="1:7" ht="30" customHeight="1">
      <c r="A2048" s="3" t="s">
        <v>10887</v>
      </c>
      <c r="B2048" s="3" t="s">
        <v>2</v>
      </c>
      <c r="C2048" s="3" t="s">
        <v>12962</v>
      </c>
      <c r="D2048" s="3" t="s">
        <v>16326</v>
      </c>
      <c r="E2048" s="12" t="s">
        <v>20509</v>
      </c>
      <c r="F2048" s="6" t="str">
        <f t="shared" si="83"/>
        <v>module=goinc</v>
      </c>
      <c r="G2048" s="6" t="str">
        <f t="shared" si="84"/>
        <v>module=soinc</v>
      </c>
    </row>
    <row r="2049" spans="1:7" ht="30" customHeight="1">
      <c r="A2049" s="3" t="s">
        <v>10887</v>
      </c>
      <c r="B2049" s="3" t="s">
        <v>2</v>
      </c>
      <c r="C2049" s="3" t="s">
        <v>12963</v>
      </c>
      <c r="D2049" s="3" t="s">
        <v>16327</v>
      </c>
      <c r="E2049" s="12" t="s">
        <v>20510</v>
      </c>
      <c r="F2049" s="6" t="str">
        <f t="shared" si="83"/>
        <v>module=goinc</v>
      </c>
      <c r="G2049" s="6" t="str">
        <f t="shared" si="84"/>
        <v>module=soinc</v>
      </c>
    </row>
    <row r="2050" spans="1:7" ht="30" customHeight="1">
      <c r="A2050" s="3" t="s">
        <v>10887</v>
      </c>
      <c r="B2050" s="3" t="s">
        <v>2</v>
      </c>
      <c r="C2050" s="3" t="s">
        <v>12964</v>
      </c>
      <c r="D2050" s="3" t="s">
        <v>16328</v>
      </c>
      <c r="E2050" s="12" t="s">
        <v>20511</v>
      </c>
      <c r="F2050" s="6" t="str">
        <f t="shared" si="83"/>
        <v>module=goinc</v>
      </c>
      <c r="G2050" s="6" t="str">
        <f t="shared" si="84"/>
        <v>module=soinc</v>
      </c>
    </row>
    <row r="2051" spans="1:7" ht="30" customHeight="1">
      <c r="A2051" s="3" t="s">
        <v>10887</v>
      </c>
      <c r="B2051" s="3" t="s">
        <v>2</v>
      </c>
      <c r="C2051" s="3" t="s">
        <v>12965</v>
      </c>
      <c r="D2051" s="3" t="s">
        <v>16329</v>
      </c>
      <c r="E2051" s="12" t="s">
        <v>20512</v>
      </c>
      <c r="F2051" s="6" t="str">
        <f t="shared" si="83"/>
        <v>module=goinc</v>
      </c>
      <c r="G2051" s="6" t="str">
        <f t="shared" si="84"/>
        <v>module=soinc</v>
      </c>
    </row>
    <row r="2052" spans="1:7" ht="30" customHeight="1">
      <c r="A2052" s="3" t="s">
        <v>10887</v>
      </c>
      <c r="B2052" s="3" t="s">
        <v>2</v>
      </c>
      <c r="C2052" s="3" t="s">
        <v>12966</v>
      </c>
      <c r="D2052" s="3" t="s">
        <v>16330</v>
      </c>
      <c r="E2052" s="12" t="s">
        <v>20513</v>
      </c>
      <c r="F2052" s="6" t="str">
        <f t="shared" si="83"/>
        <v>module=goinc</v>
      </c>
      <c r="G2052" s="6" t="str">
        <f t="shared" si="84"/>
        <v>module=soinc</v>
      </c>
    </row>
    <row r="2053" spans="1:7" ht="30" customHeight="1">
      <c r="A2053" s="3" t="s">
        <v>10887</v>
      </c>
      <c r="B2053" s="3" t="s">
        <v>2</v>
      </c>
      <c r="C2053" s="3" t="s">
        <v>12967</v>
      </c>
      <c r="D2053" s="3" t="s">
        <v>16331</v>
      </c>
      <c r="E2053" s="12" t="s">
        <v>20514</v>
      </c>
      <c r="F2053" s="6" t="str">
        <f t="shared" si="83"/>
        <v>module=goinc</v>
      </c>
      <c r="G2053" s="6" t="str">
        <f t="shared" si="84"/>
        <v>module=soinc</v>
      </c>
    </row>
    <row r="2054" spans="1:7" ht="30" customHeight="1">
      <c r="A2054" s="3" t="s">
        <v>10887</v>
      </c>
      <c r="B2054" s="3" t="s">
        <v>2</v>
      </c>
      <c r="C2054" s="3" t="s">
        <v>12968</v>
      </c>
      <c r="D2054" s="3" t="s">
        <v>16332</v>
      </c>
      <c r="E2054" s="12" t="s">
        <v>20515</v>
      </c>
      <c r="F2054" s="6" t="str">
        <f t="shared" si="83"/>
        <v>module=goinc</v>
      </c>
      <c r="G2054" s="6" t="str">
        <f t="shared" si="84"/>
        <v>module=soinc</v>
      </c>
    </row>
    <row r="2055" spans="1:7" ht="30" customHeight="1">
      <c r="A2055" s="3" t="s">
        <v>10887</v>
      </c>
      <c r="B2055" s="3" t="s">
        <v>2</v>
      </c>
      <c r="C2055" s="3" t="s">
        <v>12969</v>
      </c>
      <c r="D2055" s="3" t="s">
        <v>16333</v>
      </c>
      <c r="E2055" s="12" t="s">
        <v>20516</v>
      </c>
      <c r="F2055" s="6" t="str">
        <f t="shared" si="83"/>
        <v>module=goinc</v>
      </c>
      <c r="G2055" s="6" t="str">
        <f t="shared" si="84"/>
        <v>module=soinc</v>
      </c>
    </row>
    <row r="2056" spans="1:7" ht="30" customHeight="1">
      <c r="A2056" s="3" t="s">
        <v>10887</v>
      </c>
      <c r="B2056" s="3" t="s">
        <v>2</v>
      </c>
      <c r="C2056" s="3" t="s">
        <v>12970</v>
      </c>
      <c r="D2056" s="3" t="s">
        <v>16334</v>
      </c>
      <c r="E2056" s="12" t="s">
        <v>20517</v>
      </c>
      <c r="F2056" s="6" t="str">
        <f t="shared" si="83"/>
        <v>module=goinc</v>
      </c>
      <c r="G2056" s="6" t="str">
        <f t="shared" si="84"/>
        <v>module=soinc</v>
      </c>
    </row>
    <row r="2057" spans="1:7" ht="30" customHeight="1">
      <c r="A2057" s="3" t="s">
        <v>10887</v>
      </c>
      <c r="B2057" s="3" t="s">
        <v>2</v>
      </c>
      <c r="C2057" s="3" t="s">
        <v>12971</v>
      </c>
      <c r="D2057" s="3" t="s">
        <v>16335</v>
      </c>
      <c r="E2057" s="12" t="s">
        <v>20518</v>
      </c>
      <c r="F2057" s="6" t="str">
        <f t="shared" si="83"/>
        <v>module=goinc</v>
      </c>
      <c r="G2057" s="6" t="str">
        <f t="shared" si="84"/>
        <v>module=soinc</v>
      </c>
    </row>
    <row r="2058" spans="1:7" ht="30" customHeight="1">
      <c r="A2058" s="3" t="s">
        <v>10887</v>
      </c>
      <c r="B2058" s="3" t="s">
        <v>2</v>
      </c>
      <c r="C2058" s="3" t="s">
        <v>12972</v>
      </c>
      <c r="D2058" s="3" t="s">
        <v>16336</v>
      </c>
      <c r="E2058" s="12" t="s">
        <v>20519</v>
      </c>
      <c r="F2058" s="6" t="str">
        <f t="shared" si="83"/>
        <v>module=goinc</v>
      </c>
      <c r="G2058" s="6" t="str">
        <f t="shared" si="84"/>
        <v>module=soinc</v>
      </c>
    </row>
    <row r="2059" spans="1:7" ht="30" customHeight="1">
      <c r="A2059" s="3" t="s">
        <v>10887</v>
      </c>
      <c r="B2059" s="3" t="s">
        <v>2</v>
      </c>
      <c r="C2059" s="3" t="s">
        <v>12973</v>
      </c>
      <c r="D2059" s="3" t="s">
        <v>16337</v>
      </c>
      <c r="E2059" s="12" t="s">
        <v>20520</v>
      </c>
      <c r="F2059" s="6" t="str">
        <f t="shared" si="83"/>
        <v>module=goinc</v>
      </c>
      <c r="G2059" s="6" t="str">
        <f t="shared" si="84"/>
        <v>module=soinc</v>
      </c>
    </row>
    <row r="2060" spans="1:7" ht="30" customHeight="1">
      <c r="A2060" s="3" t="s">
        <v>10887</v>
      </c>
      <c r="B2060" s="3" t="s">
        <v>2</v>
      </c>
      <c r="C2060" s="3" t="s">
        <v>12974</v>
      </c>
      <c r="D2060" s="3" t="s">
        <v>16338</v>
      </c>
      <c r="E2060" s="12" t="s">
        <v>20521</v>
      </c>
      <c r="F2060" s="6" t="str">
        <f t="shared" si="83"/>
        <v>module=goinc</v>
      </c>
      <c r="G2060" s="6" t="str">
        <f t="shared" si="84"/>
        <v>module=soinc</v>
      </c>
    </row>
    <row r="2061" spans="1:7" ht="30" customHeight="1">
      <c r="A2061" s="3" t="s">
        <v>10887</v>
      </c>
      <c r="B2061" s="3" t="s">
        <v>2</v>
      </c>
      <c r="C2061" s="3" t="s">
        <v>12975</v>
      </c>
      <c r="D2061" s="3" t="s">
        <v>16339</v>
      </c>
      <c r="E2061" s="12" t="s">
        <v>20522</v>
      </c>
      <c r="F2061" s="6" t="str">
        <f t="shared" si="83"/>
        <v>module=goinc</v>
      </c>
      <c r="G2061" s="6" t="str">
        <f t="shared" si="84"/>
        <v>module=soinc</v>
      </c>
    </row>
    <row r="2062" spans="1:7" ht="30" customHeight="1">
      <c r="A2062" s="3" t="s">
        <v>10887</v>
      </c>
      <c r="B2062" s="3" t="s">
        <v>2</v>
      </c>
      <c r="C2062" s="3" t="s">
        <v>12976</v>
      </c>
      <c r="D2062" s="3" t="s">
        <v>16340</v>
      </c>
      <c r="E2062" s="12" t="s">
        <v>20523</v>
      </c>
      <c r="F2062" s="6" t="str">
        <f t="shared" si="83"/>
        <v>module=goinc</v>
      </c>
      <c r="G2062" s="6" t="str">
        <f t="shared" si="84"/>
        <v>module=soinc</v>
      </c>
    </row>
    <row r="2063" spans="1:7" ht="30" customHeight="1">
      <c r="A2063" s="3" t="s">
        <v>10887</v>
      </c>
      <c r="B2063" s="3" t="s">
        <v>2</v>
      </c>
      <c r="C2063" s="3" t="s">
        <v>12977</v>
      </c>
      <c r="D2063" s="3" t="s">
        <v>16341</v>
      </c>
      <c r="E2063" s="12" t="s">
        <v>20524</v>
      </c>
      <c r="F2063" s="6" t="str">
        <f t="shared" si="83"/>
        <v>module=goinc</v>
      </c>
      <c r="G2063" s="6" t="str">
        <f t="shared" si="84"/>
        <v>module=soinc</v>
      </c>
    </row>
    <row r="2064" spans="1:7" ht="30" customHeight="1">
      <c r="A2064" s="3" t="s">
        <v>10887</v>
      </c>
      <c r="B2064" s="3" t="s">
        <v>2</v>
      </c>
      <c r="C2064" s="3" t="s">
        <v>12978</v>
      </c>
      <c r="D2064" s="3" t="s">
        <v>16342</v>
      </c>
      <c r="E2064" s="12" t="s">
        <v>20525</v>
      </c>
      <c r="F2064" s="6" t="str">
        <f t="shared" si="83"/>
        <v>module=goinc</v>
      </c>
      <c r="G2064" s="6" t="str">
        <f t="shared" si="84"/>
        <v>module=soinc</v>
      </c>
    </row>
    <row r="2065" spans="1:7" ht="30" customHeight="1">
      <c r="A2065" s="3" t="s">
        <v>10887</v>
      </c>
      <c r="B2065" s="3" t="s">
        <v>2</v>
      </c>
      <c r="C2065" s="3" t="s">
        <v>12979</v>
      </c>
      <c r="D2065" s="3" t="s">
        <v>16343</v>
      </c>
      <c r="E2065" s="12" t="s">
        <v>20526</v>
      </c>
      <c r="F2065" s="6" t="str">
        <f t="shared" si="83"/>
        <v>module=goinc</v>
      </c>
      <c r="G2065" s="6" t="str">
        <f t="shared" si="84"/>
        <v>module=soinc</v>
      </c>
    </row>
    <row r="2066" spans="1:7" ht="30" customHeight="1">
      <c r="A2066" s="3" t="s">
        <v>10887</v>
      </c>
      <c r="B2066" s="3" t="s">
        <v>2</v>
      </c>
      <c r="C2066" s="3" t="s">
        <v>12980</v>
      </c>
      <c r="D2066" s="3" t="s">
        <v>16344</v>
      </c>
      <c r="E2066" s="12" t="s">
        <v>20527</v>
      </c>
      <c r="F2066" s="6" t="str">
        <f t="shared" si="83"/>
        <v>module=goinc</v>
      </c>
      <c r="G2066" s="6" t="str">
        <f t="shared" si="84"/>
        <v>module=soinc</v>
      </c>
    </row>
    <row r="2067" spans="1:7" ht="30" customHeight="1">
      <c r="A2067" s="3" t="s">
        <v>10887</v>
      </c>
      <c r="B2067" s="3" t="s">
        <v>2</v>
      </c>
      <c r="C2067" s="3" t="s">
        <v>12981</v>
      </c>
      <c r="D2067" s="3" t="s">
        <v>16345</v>
      </c>
      <c r="E2067" s="12" t="s">
        <v>20528</v>
      </c>
      <c r="F2067" s="6" t="str">
        <f t="shared" si="83"/>
        <v>module=goinc</v>
      </c>
      <c r="G2067" s="6" t="str">
        <f t="shared" si="84"/>
        <v>module=soinc</v>
      </c>
    </row>
    <row r="2068" spans="1:7" ht="30" customHeight="1">
      <c r="A2068" s="3" t="s">
        <v>10887</v>
      </c>
      <c r="B2068" s="3" t="s">
        <v>2</v>
      </c>
      <c r="C2068" s="3" t="s">
        <v>12982</v>
      </c>
      <c r="D2068" s="3" t="s">
        <v>16346</v>
      </c>
      <c r="E2068" s="12" t="s">
        <v>20529</v>
      </c>
      <c r="F2068" s="6" t="str">
        <f t="shared" si="83"/>
        <v>module=goinc</v>
      </c>
      <c r="G2068" s="6" t="str">
        <f t="shared" si="84"/>
        <v>module=soinc</v>
      </c>
    </row>
    <row r="2069" spans="1:7" ht="30" customHeight="1">
      <c r="A2069" s="3" t="s">
        <v>10887</v>
      </c>
      <c r="B2069" s="3" t="s">
        <v>2</v>
      </c>
      <c r="C2069" s="3" t="s">
        <v>12983</v>
      </c>
      <c r="D2069" s="3" t="s">
        <v>16347</v>
      </c>
      <c r="E2069" s="12" t="s">
        <v>20530</v>
      </c>
      <c r="F2069" s="6" t="str">
        <f t="shared" si="83"/>
        <v>module=goinc</v>
      </c>
      <c r="G2069" s="6" t="str">
        <f t="shared" si="84"/>
        <v>module=soinc</v>
      </c>
    </row>
    <row r="2070" spans="1:7" ht="30" customHeight="1">
      <c r="A2070" s="3" t="s">
        <v>10887</v>
      </c>
      <c r="B2070" s="3" t="s">
        <v>2</v>
      </c>
      <c r="C2070" s="3" t="s">
        <v>12984</v>
      </c>
      <c r="D2070" s="3" t="s">
        <v>16348</v>
      </c>
      <c r="E2070" s="12" t="s">
        <v>20531</v>
      </c>
      <c r="F2070" s="6" t="str">
        <f t="shared" si="83"/>
        <v>module=goinc</v>
      </c>
      <c r="G2070" s="6" t="str">
        <f t="shared" si="84"/>
        <v>module=soinc</v>
      </c>
    </row>
    <row r="2071" spans="1:7" ht="30" customHeight="1">
      <c r="A2071" s="3" t="s">
        <v>10887</v>
      </c>
      <c r="B2071" s="3" t="s">
        <v>2</v>
      </c>
      <c r="C2071" s="3" t="s">
        <v>12985</v>
      </c>
      <c r="D2071" s="3" t="s">
        <v>16349</v>
      </c>
      <c r="E2071" s="12" t="s">
        <v>20532</v>
      </c>
      <c r="F2071" s="6" t="str">
        <f t="shared" si="83"/>
        <v>module=goinc</v>
      </c>
      <c r="G2071" s="6" t="str">
        <f t="shared" si="84"/>
        <v>module=soinc</v>
      </c>
    </row>
    <row r="2072" spans="1:7" ht="30" customHeight="1">
      <c r="A2072" s="3" t="s">
        <v>10887</v>
      </c>
      <c r="B2072" s="3" t="s">
        <v>2</v>
      </c>
      <c r="C2072" s="3" t="s">
        <v>12986</v>
      </c>
      <c r="D2072" s="3" t="s">
        <v>16350</v>
      </c>
      <c r="E2072" s="12" t="s">
        <v>20533</v>
      </c>
      <c r="F2072" s="6" t="str">
        <f t="shared" si="83"/>
        <v>module=goinc</v>
      </c>
      <c r="G2072" s="6" t="str">
        <f t="shared" si="84"/>
        <v>module=soinc</v>
      </c>
    </row>
    <row r="2073" spans="1:7" ht="30" customHeight="1">
      <c r="A2073" s="3" t="s">
        <v>10887</v>
      </c>
      <c r="B2073" s="3" t="s">
        <v>2</v>
      </c>
      <c r="C2073" s="3" t="s">
        <v>12987</v>
      </c>
      <c r="D2073" s="3" t="s">
        <v>16351</v>
      </c>
      <c r="E2073" s="12" t="s">
        <v>20534</v>
      </c>
      <c r="F2073" s="6" t="str">
        <f t="shared" ref="F2073:F2081" si="85">HYPERLINK("http://www.ssc.wisc.edu/wlsresearch/documentation/waves/?wave=grad2k&amp;module=goinc","module=goinc")</f>
        <v>module=goinc</v>
      </c>
      <c r="G2073" s="6" t="str">
        <f t="shared" ref="G2073:G2085" si="86">HYPERLINK("http://www.ssc.wisc.edu/wlsresearch/documentation/waves/?wave=sib2k&amp;module=soinc","module=soinc")</f>
        <v>module=soinc</v>
      </c>
    </row>
    <row r="2074" spans="1:7" ht="30" customHeight="1">
      <c r="A2074" s="3" t="s">
        <v>10887</v>
      </c>
      <c r="B2074" s="3" t="s">
        <v>2</v>
      </c>
      <c r="C2074" s="3" t="s">
        <v>12988</v>
      </c>
      <c r="D2074" s="3" t="s">
        <v>16352</v>
      </c>
      <c r="E2074" s="12" t="s">
        <v>20535</v>
      </c>
      <c r="F2074" s="6" t="str">
        <f t="shared" si="85"/>
        <v>module=goinc</v>
      </c>
      <c r="G2074" s="6" t="str">
        <f t="shared" si="86"/>
        <v>module=soinc</v>
      </c>
    </row>
    <row r="2075" spans="1:7" ht="30" customHeight="1">
      <c r="A2075" s="3" t="s">
        <v>10887</v>
      </c>
      <c r="B2075" s="3" t="s">
        <v>2</v>
      </c>
      <c r="C2075" s="3" t="s">
        <v>12989</v>
      </c>
      <c r="D2075" s="3" t="s">
        <v>16353</v>
      </c>
      <c r="E2075" s="12" t="s">
        <v>20536</v>
      </c>
      <c r="F2075" s="6" t="str">
        <f t="shared" si="85"/>
        <v>module=goinc</v>
      </c>
      <c r="G2075" s="6" t="str">
        <f t="shared" si="86"/>
        <v>module=soinc</v>
      </c>
    </row>
    <row r="2076" spans="1:7" ht="30" customHeight="1">
      <c r="A2076" s="3" t="s">
        <v>10887</v>
      </c>
      <c r="B2076" s="3" t="s">
        <v>2</v>
      </c>
      <c r="C2076" s="3" t="s">
        <v>12990</v>
      </c>
      <c r="D2076" s="3" t="s">
        <v>16354</v>
      </c>
      <c r="E2076" s="12" t="s">
        <v>20537</v>
      </c>
      <c r="F2076" s="6" t="str">
        <f t="shared" si="85"/>
        <v>module=goinc</v>
      </c>
      <c r="G2076" s="6" t="str">
        <f t="shared" si="86"/>
        <v>module=soinc</v>
      </c>
    </row>
    <row r="2077" spans="1:7" ht="30" customHeight="1">
      <c r="A2077" s="3" t="s">
        <v>10887</v>
      </c>
      <c r="B2077" s="3" t="s">
        <v>2</v>
      </c>
      <c r="C2077" s="3" t="s">
        <v>12991</v>
      </c>
      <c r="D2077" s="3" t="s">
        <v>16355</v>
      </c>
      <c r="E2077" s="12" t="s">
        <v>20538</v>
      </c>
      <c r="F2077" s="6" t="str">
        <f t="shared" si="85"/>
        <v>module=goinc</v>
      </c>
      <c r="G2077" s="6" t="str">
        <f t="shared" si="86"/>
        <v>module=soinc</v>
      </c>
    </row>
    <row r="2078" spans="1:7" ht="30" customHeight="1">
      <c r="A2078" s="3" t="s">
        <v>10887</v>
      </c>
      <c r="B2078" s="3" t="s">
        <v>2</v>
      </c>
      <c r="C2078" s="3" t="s">
        <v>12992</v>
      </c>
      <c r="D2078" s="3" t="s">
        <v>16356</v>
      </c>
      <c r="E2078" s="12" t="s">
        <v>20539</v>
      </c>
      <c r="F2078" s="6" t="str">
        <f t="shared" si="85"/>
        <v>module=goinc</v>
      </c>
      <c r="G2078" s="6" t="str">
        <f t="shared" si="86"/>
        <v>module=soinc</v>
      </c>
    </row>
    <row r="2079" spans="1:7" ht="30" customHeight="1">
      <c r="A2079" s="3" t="s">
        <v>10887</v>
      </c>
      <c r="B2079" s="3" t="s">
        <v>2</v>
      </c>
      <c r="C2079" s="3" t="s">
        <v>12993</v>
      </c>
      <c r="D2079" s="3" t="s">
        <v>16357</v>
      </c>
      <c r="E2079" s="12" t="s">
        <v>20540</v>
      </c>
      <c r="F2079" s="6" t="str">
        <f t="shared" si="85"/>
        <v>module=goinc</v>
      </c>
      <c r="G2079" s="6" t="str">
        <f t="shared" si="86"/>
        <v>module=soinc</v>
      </c>
    </row>
    <row r="2080" spans="1:7" ht="30" customHeight="1">
      <c r="A2080" s="3" t="s">
        <v>10887</v>
      </c>
      <c r="B2080" s="3" t="s">
        <v>2</v>
      </c>
      <c r="C2080" s="3" t="s">
        <v>12994</v>
      </c>
      <c r="D2080" s="3" t="s">
        <v>16358</v>
      </c>
      <c r="E2080" s="12" t="s">
        <v>20541</v>
      </c>
      <c r="F2080" s="6" t="str">
        <f t="shared" si="85"/>
        <v>module=goinc</v>
      </c>
      <c r="G2080" s="6" t="str">
        <f t="shared" si="86"/>
        <v>module=soinc</v>
      </c>
    </row>
    <row r="2081" spans="1:7" ht="30" customHeight="1">
      <c r="A2081" s="3" t="s">
        <v>10887</v>
      </c>
      <c r="B2081" s="3" t="s">
        <v>2</v>
      </c>
      <c r="C2081" s="3" t="s">
        <v>12995</v>
      </c>
      <c r="D2081" s="3" t="s">
        <v>16359</v>
      </c>
      <c r="E2081" s="12" t="s">
        <v>20542</v>
      </c>
      <c r="F2081" s="6" t="str">
        <f t="shared" si="85"/>
        <v>module=goinc</v>
      </c>
      <c r="G2081" s="6" t="str">
        <f t="shared" si="86"/>
        <v>module=soinc</v>
      </c>
    </row>
    <row r="2082" spans="1:7" ht="30" customHeight="1">
      <c r="A2082" s="3" t="s">
        <v>10887</v>
      </c>
      <c r="B2082" s="3" t="s">
        <v>4</v>
      </c>
      <c r="C2082" s="3" t="s">
        <v>12996</v>
      </c>
      <c r="D2082" s="3" t="s">
        <v>12996</v>
      </c>
      <c r="E2082" s="12" t="s">
        <v>20543</v>
      </c>
      <c r="F2082" s="3" t="s">
        <v>114</v>
      </c>
      <c r="G2082" s="6" t="str">
        <f t="shared" si="86"/>
        <v>module=soinc</v>
      </c>
    </row>
    <row r="2083" spans="1:7" ht="30" customHeight="1">
      <c r="A2083" s="3" t="s">
        <v>10887</v>
      </c>
      <c r="B2083" s="3" t="s">
        <v>4</v>
      </c>
      <c r="C2083" s="3" t="s">
        <v>12997</v>
      </c>
      <c r="D2083" s="3" t="s">
        <v>12997</v>
      </c>
      <c r="E2083" s="12" t="s">
        <v>20544</v>
      </c>
      <c r="F2083" s="3" t="s">
        <v>114</v>
      </c>
      <c r="G2083" s="6" t="str">
        <f t="shared" si="86"/>
        <v>module=soinc</v>
      </c>
    </row>
    <row r="2084" spans="1:7" ht="30" customHeight="1">
      <c r="A2084" s="3" t="s">
        <v>10887</v>
      </c>
      <c r="B2084" s="3" t="s">
        <v>4</v>
      </c>
      <c r="C2084" s="3" t="s">
        <v>12998</v>
      </c>
      <c r="D2084" s="3" t="s">
        <v>12998</v>
      </c>
      <c r="E2084" s="12" t="s">
        <v>20545</v>
      </c>
      <c r="F2084" s="3" t="s">
        <v>114</v>
      </c>
      <c r="G2084" s="6" t="str">
        <f t="shared" si="86"/>
        <v>module=soinc</v>
      </c>
    </row>
    <row r="2085" spans="1:7" ht="30" customHeight="1">
      <c r="A2085" s="3" t="s">
        <v>10887</v>
      </c>
      <c r="B2085" s="3" t="s">
        <v>4</v>
      </c>
      <c r="C2085" s="3" t="s">
        <v>12999</v>
      </c>
      <c r="D2085" s="3" t="s">
        <v>12999</v>
      </c>
      <c r="E2085" s="12" t="s">
        <v>20546</v>
      </c>
      <c r="F2085" s="3" t="s">
        <v>114</v>
      </c>
      <c r="G2085" s="6" t="str">
        <f t="shared" si="86"/>
        <v>module=soinc</v>
      </c>
    </row>
    <row r="2086" spans="1:7" ht="30" customHeight="1">
      <c r="A2086" s="3" t="s">
        <v>10888</v>
      </c>
      <c r="B2086" s="3" t="s">
        <v>2</v>
      </c>
      <c r="C2086" s="3" t="s">
        <v>13000</v>
      </c>
      <c r="D2086" s="3" t="s">
        <v>16360</v>
      </c>
      <c r="E2086" s="12" t="s">
        <v>20547</v>
      </c>
      <c r="F2086" s="6" t="str">
        <f t="shared" ref="F2086:F2117" si="87">HYPERLINK("http://www.ssc.wisc.edu/wlsresearch/documentation/waves/?wave=grad2k&amp;module=gassets","module=gassets")</f>
        <v>module=gassets</v>
      </c>
      <c r="G2086" s="6" t="str">
        <f t="shared" ref="G2086:G2117" si="88">HYPERLINK("http://www.ssc.wisc.edu/wlsresearch/documentation/waves/?wave=sib2k&amp;module=sassets","module=sassets")</f>
        <v>module=sassets</v>
      </c>
    </row>
    <row r="2087" spans="1:7" ht="30" customHeight="1">
      <c r="A2087" s="3" t="s">
        <v>10888</v>
      </c>
      <c r="B2087" s="3" t="s">
        <v>2</v>
      </c>
      <c r="C2087" s="3" t="s">
        <v>13001</v>
      </c>
      <c r="D2087" s="3" t="s">
        <v>16361</v>
      </c>
      <c r="E2087" s="12" t="s">
        <v>20548</v>
      </c>
      <c r="F2087" s="6" t="str">
        <f t="shared" si="87"/>
        <v>module=gassets</v>
      </c>
      <c r="G2087" s="6" t="str">
        <f t="shared" si="88"/>
        <v>module=sassets</v>
      </c>
    </row>
    <row r="2088" spans="1:7" ht="30" customHeight="1">
      <c r="A2088" s="3" t="s">
        <v>10888</v>
      </c>
      <c r="B2088" s="3" t="s">
        <v>2</v>
      </c>
      <c r="C2088" s="3" t="s">
        <v>13002</v>
      </c>
      <c r="D2088" s="3" t="s">
        <v>16362</v>
      </c>
      <c r="E2088" s="12" t="s">
        <v>20549</v>
      </c>
      <c r="F2088" s="6" t="str">
        <f t="shared" si="87"/>
        <v>module=gassets</v>
      </c>
      <c r="G2088" s="6" t="str">
        <f t="shared" si="88"/>
        <v>module=sassets</v>
      </c>
    </row>
    <row r="2089" spans="1:7" ht="30" customHeight="1">
      <c r="A2089" s="3" t="s">
        <v>10888</v>
      </c>
      <c r="B2089" s="3" t="s">
        <v>2</v>
      </c>
      <c r="C2089" s="3" t="s">
        <v>13003</v>
      </c>
      <c r="D2089" s="3" t="s">
        <v>16363</v>
      </c>
      <c r="E2089" s="12" t="s">
        <v>20550</v>
      </c>
      <c r="F2089" s="6" t="str">
        <f t="shared" si="87"/>
        <v>module=gassets</v>
      </c>
      <c r="G2089" s="6" t="str">
        <f t="shared" si="88"/>
        <v>module=sassets</v>
      </c>
    </row>
    <row r="2090" spans="1:7" ht="30" customHeight="1">
      <c r="A2090" s="3" t="s">
        <v>10888</v>
      </c>
      <c r="B2090" s="3" t="s">
        <v>2</v>
      </c>
      <c r="C2090" s="3" t="s">
        <v>13004</v>
      </c>
      <c r="D2090" s="3" t="s">
        <v>16364</v>
      </c>
      <c r="E2090" s="12" t="s">
        <v>20551</v>
      </c>
      <c r="F2090" s="6" t="str">
        <f t="shared" si="87"/>
        <v>module=gassets</v>
      </c>
      <c r="G2090" s="6" t="str">
        <f t="shared" si="88"/>
        <v>module=sassets</v>
      </c>
    </row>
    <row r="2091" spans="1:7" ht="30" customHeight="1">
      <c r="A2091" s="3" t="s">
        <v>10888</v>
      </c>
      <c r="B2091" s="3" t="s">
        <v>2</v>
      </c>
      <c r="C2091" s="3" t="s">
        <v>13005</v>
      </c>
      <c r="D2091" s="3" t="s">
        <v>16365</v>
      </c>
      <c r="E2091" s="12" t="s">
        <v>20552</v>
      </c>
      <c r="F2091" s="6" t="str">
        <f t="shared" si="87"/>
        <v>module=gassets</v>
      </c>
      <c r="G2091" s="6" t="str">
        <f t="shared" si="88"/>
        <v>module=sassets</v>
      </c>
    </row>
    <row r="2092" spans="1:7" ht="30" customHeight="1">
      <c r="A2092" s="3" t="s">
        <v>10888</v>
      </c>
      <c r="B2092" s="3" t="s">
        <v>2</v>
      </c>
      <c r="C2092" s="3" t="s">
        <v>13006</v>
      </c>
      <c r="D2092" s="3" t="s">
        <v>16366</v>
      </c>
      <c r="E2092" s="12" t="s">
        <v>20553</v>
      </c>
      <c r="F2092" s="6" t="str">
        <f t="shared" si="87"/>
        <v>module=gassets</v>
      </c>
      <c r="G2092" s="6" t="str">
        <f t="shared" si="88"/>
        <v>module=sassets</v>
      </c>
    </row>
    <row r="2093" spans="1:7" ht="30" customHeight="1">
      <c r="A2093" s="3" t="s">
        <v>10888</v>
      </c>
      <c r="B2093" s="3" t="s">
        <v>2</v>
      </c>
      <c r="C2093" s="3" t="s">
        <v>13007</v>
      </c>
      <c r="D2093" s="3" t="s">
        <v>16367</v>
      </c>
      <c r="E2093" s="12" t="s">
        <v>20554</v>
      </c>
      <c r="F2093" s="6" t="str">
        <f t="shared" si="87"/>
        <v>module=gassets</v>
      </c>
      <c r="G2093" s="6" t="str">
        <f t="shared" si="88"/>
        <v>module=sassets</v>
      </c>
    </row>
    <row r="2094" spans="1:7" ht="30" customHeight="1">
      <c r="A2094" s="3" t="s">
        <v>10888</v>
      </c>
      <c r="B2094" s="3" t="s">
        <v>2</v>
      </c>
      <c r="C2094" s="3" t="s">
        <v>13008</v>
      </c>
      <c r="D2094" s="3" t="s">
        <v>16368</v>
      </c>
      <c r="E2094" s="12" t="s">
        <v>20555</v>
      </c>
      <c r="F2094" s="6" t="str">
        <f t="shared" si="87"/>
        <v>module=gassets</v>
      </c>
      <c r="G2094" s="6" t="str">
        <f t="shared" si="88"/>
        <v>module=sassets</v>
      </c>
    </row>
    <row r="2095" spans="1:7" ht="30" customHeight="1">
      <c r="A2095" s="3" t="s">
        <v>10888</v>
      </c>
      <c r="B2095" s="3" t="s">
        <v>2</v>
      </c>
      <c r="C2095" s="3" t="s">
        <v>13009</v>
      </c>
      <c r="D2095" s="3" t="s">
        <v>16369</v>
      </c>
      <c r="E2095" s="12" t="s">
        <v>20556</v>
      </c>
      <c r="F2095" s="6" t="str">
        <f t="shared" si="87"/>
        <v>module=gassets</v>
      </c>
      <c r="G2095" s="6" t="str">
        <f t="shared" si="88"/>
        <v>module=sassets</v>
      </c>
    </row>
    <row r="2096" spans="1:7" ht="30" customHeight="1">
      <c r="A2096" s="3" t="s">
        <v>10888</v>
      </c>
      <c r="B2096" s="3" t="s">
        <v>2</v>
      </c>
      <c r="C2096" s="3" t="s">
        <v>13010</v>
      </c>
      <c r="D2096" s="3" t="s">
        <v>16370</v>
      </c>
      <c r="E2096" s="12" t="s">
        <v>20557</v>
      </c>
      <c r="F2096" s="6" t="str">
        <f t="shared" si="87"/>
        <v>module=gassets</v>
      </c>
      <c r="G2096" s="6" t="str">
        <f t="shared" si="88"/>
        <v>module=sassets</v>
      </c>
    </row>
    <row r="2097" spans="1:7" ht="30" customHeight="1">
      <c r="A2097" s="3" t="s">
        <v>10888</v>
      </c>
      <c r="B2097" s="3" t="s">
        <v>2</v>
      </c>
      <c r="C2097" s="3" t="s">
        <v>13011</v>
      </c>
      <c r="D2097" s="3" t="s">
        <v>16371</v>
      </c>
      <c r="E2097" s="12" t="s">
        <v>20558</v>
      </c>
      <c r="F2097" s="6" t="str">
        <f t="shared" si="87"/>
        <v>module=gassets</v>
      </c>
      <c r="G2097" s="6" t="str">
        <f t="shared" si="88"/>
        <v>module=sassets</v>
      </c>
    </row>
    <row r="2098" spans="1:7" ht="30" customHeight="1">
      <c r="A2098" s="3" t="s">
        <v>10888</v>
      </c>
      <c r="B2098" s="3" t="s">
        <v>2</v>
      </c>
      <c r="C2098" s="3" t="s">
        <v>13012</v>
      </c>
      <c r="D2098" s="3" t="s">
        <v>16372</v>
      </c>
      <c r="E2098" s="12" t="s">
        <v>20559</v>
      </c>
      <c r="F2098" s="6" t="str">
        <f t="shared" si="87"/>
        <v>module=gassets</v>
      </c>
      <c r="G2098" s="6" t="str">
        <f t="shared" si="88"/>
        <v>module=sassets</v>
      </c>
    </row>
    <row r="2099" spans="1:7" ht="30" customHeight="1">
      <c r="A2099" s="3" t="s">
        <v>10888</v>
      </c>
      <c r="B2099" s="3" t="s">
        <v>2</v>
      </c>
      <c r="C2099" s="3" t="s">
        <v>13013</v>
      </c>
      <c r="D2099" s="3" t="s">
        <v>16373</v>
      </c>
      <c r="E2099" s="12" t="s">
        <v>20560</v>
      </c>
      <c r="F2099" s="6" t="str">
        <f t="shared" si="87"/>
        <v>module=gassets</v>
      </c>
      <c r="G2099" s="6" t="str">
        <f t="shared" si="88"/>
        <v>module=sassets</v>
      </c>
    </row>
    <row r="2100" spans="1:7" ht="30" customHeight="1">
      <c r="A2100" s="3" t="s">
        <v>10888</v>
      </c>
      <c r="B2100" s="3" t="s">
        <v>2</v>
      </c>
      <c r="C2100" s="3" t="s">
        <v>13014</v>
      </c>
      <c r="D2100" s="3" t="s">
        <v>16374</v>
      </c>
      <c r="E2100" s="12" t="s">
        <v>20561</v>
      </c>
      <c r="F2100" s="6" t="str">
        <f t="shared" si="87"/>
        <v>module=gassets</v>
      </c>
      <c r="G2100" s="6" t="str">
        <f t="shared" si="88"/>
        <v>module=sassets</v>
      </c>
    </row>
    <row r="2101" spans="1:7" ht="30" customHeight="1">
      <c r="A2101" s="3" t="s">
        <v>10888</v>
      </c>
      <c r="B2101" s="3" t="s">
        <v>2</v>
      </c>
      <c r="C2101" s="3" t="s">
        <v>13015</v>
      </c>
      <c r="D2101" s="3" t="s">
        <v>16375</v>
      </c>
      <c r="E2101" s="12" t="s">
        <v>20562</v>
      </c>
      <c r="F2101" s="6" t="str">
        <f t="shared" si="87"/>
        <v>module=gassets</v>
      </c>
      <c r="G2101" s="6" t="str">
        <f t="shared" si="88"/>
        <v>module=sassets</v>
      </c>
    </row>
    <row r="2102" spans="1:7" ht="30" customHeight="1">
      <c r="A2102" s="3" t="s">
        <v>10888</v>
      </c>
      <c r="B2102" s="3" t="s">
        <v>2</v>
      </c>
      <c r="C2102" s="3" t="s">
        <v>13016</v>
      </c>
      <c r="D2102" s="3" t="s">
        <v>16376</v>
      </c>
      <c r="E2102" s="12" t="s">
        <v>20563</v>
      </c>
      <c r="F2102" s="6" t="str">
        <f t="shared" si="87"/>
        <v>module=gassets</v>
      </c>
      <c r="G2102" s="6" t="str">
        <f t="shared" si="88"/>
        <v>module=sassets</v>
      </c>
    </row>
    <row r="2103" spans="1:7" ht="30" customHeight="1">
      <c r="A2103" s="3" t="s">
        <v>10888</v>
      </c>
      <c r="B2103" s="3" t="s">
        <v>2</v>
      </c>
      <c r="C2103" s="3" t="s">
        <v>13017</v>
      </c>
      <c r="D2103" s="3" t="s">
        <v>16377</v>
      </c>
      <c r="E2103" s="12" t="s">
        <v>20564</v>
      </c>
      <c r="F2103" s="6" t="str">
        <f t="shared" si="87"/>
        <v>module=gassets</v>
      </c>
      <c r="G2103" s="6" t="str">
        <f t="shared" si="88"/>
        <v>module=sassets</v>
      </c>
    </row>
    <row r="2104" spans="1:7" ht="30" customHeight="1">
      <c r="A2104" s="3" t="s">
        <v>10888</v>
      </c>
      <c r="B2104" s="3" t="s">
        <v>2</v>
      </c>
      <c r="C2104" s="3" t="s">
        <v>13018</v>
      </c>
      <c r="D2104" s="3" t="s">
        <v>16378</v>
      </c>
      <c r="E2104" s="12" t="s">
        <v>20565</v>
      </c>
      <c r="F2104" s="6" t="str">
        <f t="shared" si="87"/>
        <v>module=gassets</v>
      </c>
      <c r="G2104" s="6" t="str">
        <f t="shared" si="88"/>
        <v>module=sassets</v>
      </c>
    </row>
    <row r="2105" spans="1:7" ht="30" customHeight="1">
      <c r="A2105" s="3" t="s">
        <v>10888</v>
      </c>
      <c r="B2105" s="3" t="s">
        <v>2</v>
      </c>
      <c r="C2105" s="3" t="s">
        <v>13019</v>
      </c>
      <c r="D2105" s="3" t="s">
        <v>16379</v>
      </c>
      <c r="E2105" s="12" t="s">
        <v>20566</v>
      </c>
      <c r="F2105" s="6" t="str">
        <f t="shared" si="87"/>
        <v>module=gassets</v>
      </c>
      <c r="G2105" s="6" t="str">
        <f t="shared" si="88"/>
        <v>module=sassets</v>
      </c>
    </row>
    <row r="2106" spans="1:7" ht="30" customHeight="1">
      <c r="A2106" s="3" t="s">
        <v>10888</v>
      </c>
      <c r="B2106" s="3" t="s">
        <v>2</v>
      </c>
      <c r="C2106" s="3" t="s">
        <v>13020</v>
      </c>
      <c r="D2106" s="3" t="s">
        <v>16380</v>
      </c>
      <c r="E2106" s="12" t="s">
        <v>20567</v>
      </c>
      <c r="F2106" s="6" t="str">
        <f t="shared" si="87"/>
        <v>module=gassets</v>
      </c>
      <c r="G2106" s="6" t="str">
        <f t="shared" si="88"/>
        <v>module=sassets</v>
      </c>
    </row>
    <row r="2107" spans="1:7" ht="30" customHeight="1">
      <c r="A2107" s="3" t="s">
        <v>10888</v>
      </c>
      <c r="B2107" s="3" t="s">
        <v>2</v>
      </c>
      <c r="C2107" s="3" t="s">
        <v>13021</v>
      </c>
      <c r="D2107" s="3" t="s">
        <v>16381</v>
      </c>
      <c r="E2107" s="12" t="s">
        <v>20568</v>
      </c>
      <c r="F2107" s="6" t="str">
        <f t="shared" si="87"/>
        <v>module=gassets</v>
      </c>
      <c r="G2107" s="6" t="str">
        <f t="shared" si="88"/>
        <v>module=sassets</v>
      </c>
    </row>
    <row r="2108" spans="1:7" ht="30" customHeight="1">
      <c r="A2108" s="3" t="s">
        <v>10888</v>
      </c>
      <c r="B2108" s="3" t="s">
        <v>2</v>
      </c>
      <c r="C2108" s="3" t="s">
        <v>13022</v>
      </c>
      <c r="D2108" s="3" t="s">
        <v>16382</v>
      </c>
      <c r="E2108" s="12" t="s">
        <v>20569</v>
      </c>
      <c r="F2108" s="6" t="str">
        <f t="shared" si="87"/>
        <v>module=gassets</v>
      </c>
      <c r="G2108" s="6" t="str">
        <f t="shared" si="88"/>
        <v>module=sassets</v>
      </c>
    </row>
    <row r="2109" spans="1:7" ht="30" customHeight="1">
      <c r="A2109" s="3" t="s">
        <v>10888</v>
      </c>
      <c r="B2109" s="3" t="s">
        <v>2</v>
      </c>
      <c r="C2109" s="3" t="s">
        <v>13023</v>
      </c>
      <c r="D2109" s="3" t="s">
        <v>16383</v>
      </c>
      <c r="E2109" s="12" t="s">
        <v>20570</v>
      </c>
      <c r="F2109" s="6" t="str">
        <f t="shared" si="87"/>
        <v>module=gassets</v>
      </c>
      <c r="G2109" s="6" t="str">
        <f t="shared" si="88"/>
        <v>module=sassets</v>
      </c>
    </row>
    <row r="2110" spans="1:7" ht="30" customHeight="1">
      <c r="A2110" s="3" t="s">
        <v>10888</v>
      </c>
      <c r="B2110" s="3" t="s">
        <v>2</v>
      </c>
      <c r="C2110" s="3" t="s">
        <v>13024</v>
      </c>
      <c r="D2110" s="3" t="s">
        <v>16384</v>
      </c>
      <c r="E2110" s="12" t="s">
        <v>20571</v>
      </c>
      <c r="F2110" s="6" t="str">
        <f t="shared" si="87"/>
        <v>module=gassets</v>
      </c>
      <c r="G2110" s="6" t="str">
        <f t="shared" si="88"/>
        <v>module=sassets</v>
      </c>
    </row>
    <row r="2111" spans="1:7" ht="30" customHeight="1">
      <c r="A2111" s="3" t="s">
        <v>10888</v>
      </c>
      <c r="B2111" s="3" t="s">
        <v>2</v>
      </c>
      <c r="C2111" s="3" t="s">
        <v>13025</v>
      </c>
      <c r="D2111" s="3" t="s">
        <v>16385</v>
      </c>
      <c r="E2111" s="12" t="s">
        <v>20572</v>
      </c>
      <c r="F2111" s="6" t="str">
        <f t="shared" si="87"/>
        <v>module=gassets</v>
      </c>
      <c r="G2111" s="6" t="str">
        <f t="shared" si="88"/>
        <v>module=sassets</v>
      </c>
    </row>
    <row r="2112" spans="1:7" ht="30" customHeight="1">
      <c r="A2112" s="3" t="s">
        <v>10888</v>
      </c>
      <c r="B2112" s="3" t="s">
        <v>2</v>
      </c>
      <c r="C2112" s="3" t="s">
        <v>13026</v>
      </c>
      <c r="D2112" s="3" t="s">
        <v>16386</v>
      </c>
      <c r="E2112" s="12" t="s">
        <v>20573</v>
      </c>
      <c r="F2112" s="6" t="str">
        <f t="shared" si="87"/>
        <v>module=gassets</v>
      </c>
      <c r="G2112" s="6" t="str">
        <f t="shared" si="88"/>
        <v>module=sassets</v>
      </c>
    </row>
    <row r="2113" spans="1:7" ht="30" customHeight="1">
      <c r="A2113" s="3" t="s">
        <v>10888</v>
      </c>
      <c r="B2113" s="3" t="s">
        <v>2</v>
      </c>
      <c r="C2113" s="3" t="s">
        <v>13027</v>
      </c>
      <c r="D2113" s="3" t="s">
        <v>16387</v>
      </c>
      <c r="E2113" s="12" t="s">
        <v>20574</v>
      </c>
      <c r="F2113" s="6" t="str">
        <f t="shared" si="87"/>
        <v>module=gassets</v>
      </c>
      <c r="G2113" s="6" t="str">
        <f t="shared" si="88"/>
        <v>module=sassets</v>
      </c>
    </row>
    <row r="2114" spans="1:7" ht="30" customHeight="1">
      <c r="A2114" s="3" t="s">
        <v>10888</v>
      </c>
      <c r="B2114" s="3" t="s">
        <v>2</v>
      </c>
      <c r="C2114" s="3" t="s">
        <v>13028</v>
      </c>
      <c r="D2114" s="3" t="s">
        <v>16388</v>
      </c>
      <c r="E2114" s="12" t="s">
        <v>20575</v>
      </c>
      <c r="F2114" s="6" t="str">
        <f t="shared" si="87"/>
        <v>module=gassets</v>
      </c>
      <c r="G2114" s="6" t="str">
        <f t="shared" si="88"/>
        <v>module=sassets</v>
      </c>
    </row>
    <row r="2115" spans="1:7" ht="30" customHeight="1">
      <c r="A2115" s="3" t="s">
        <v>10888</v>
      </c>
      <c r="B2115" s="3" t="s">
        <v>2</v>
      </c>
      <c r="C2115" s="3" t="s">
        <v>13029</v>
      </c>
      <c r="D2115" s="3" t="s">
        <v>16389</v>
      </c>
      <c r="E2115" s="12" t="s">
        <v>20576</v>
      </c>
      <c r="F2115" s="6" t="str">
        <f t="shared" si="87"/>
        <v>module=gassets</v>
      </c>
      <c r="G2115" s="6" t="str">
        <f t="shared" si="88"/>
        <v>module=sassets</v>
      </c>
    </row>
    <row r="2116" spans="1:7" ht="30" customHeight="1">
      <c r="A2116" s="3" t="s">
        <v>10888</v>
      </c>
      <c r="B2116" s="3" t="s">
        <v>2</v>
      </c>
      <c r="C2116" s="3" t="s">
        <v>13030</v>
      </c>
      <c r="D2116" s="3" t="s">
        <v>16390</v>
      </c>
      <c r="E2116" s="12" t="s">
        <v>20577</v>
      </c>
      <c r="F2116" s="6" t="str">
        <f t="shared" si="87"/>
        <v>module=gassets</v>
      </c>
      <c r="G2116" s="6" t="str">
        <f t="shared" si="88"/>
        <v>module=sassets</v>
      </c>
    </row>
    <row r="2117" spans="1:7" ht="30" customHeight="1">
      <c r="A2117" s="3" t="s">
        <v>10888</v>
      </c>
      <c r="B2117" s="3" t="s">
        <v>2</v>
      </c>
      <c r="C2117" s="3" t="s">
        <v>13031</v>
      </c>
      <c r="D2117" s="3" t="s">
        <v>16391</v>
      </c>
      <c r="E2117" s="12" t="s">
        <v>20578</v>
      </c>
      <c r="F2117" s="6" t="str">
        <f t="shared" si="87"/>
        <v>module=gassets</v>
      </c>
      <c r="G2117" s="6" t="str">
        <f t="shared" si="88"/>
        <v>module=sassets</v>
      </c>
    </row>
    <row r="2118" spans="1:7" ht="30" customHeight="1">
      <c r="A2118" s="3" t="s">
        <v>10888</v>
      </c>
      <c r="B2118" s="3" t="s">
        <v>2</v>
      </c>
      <c r="C2118" s="3" t="s">
        <v>13032</v>
      </c>
      <c r="D2118" s="3" t="s">
        <v>16392</v>
      </c>
      <c r="E2118" s="12" t="s">
        <v>20579</v>
      </c>
      <c r="F2118" s="6" t="str">
        <f t="shared" ref="F2118:F2149" si="89">HYPERLINK("http://www.ssc.wisc.edu/wlsresearch/documentation/waves/?wave=grad2k&amp;module=gassets","module=gassets")</f>
        <v>module=gassets</v>
      </c>
      <c r="G2118" s="6" t="str">
        <f t="shared" ref="G2118:G2149" si="90">HYPERLINK("http://www.ssc.wisc.edu/wlsresearch/documentation/waves/?wave=sib2k&amp;module=sassets","module=sassets")</f>
        <v>module=sassets</v>
      </c>
    </row>
    <row r="2119" spans="1:7" ht="30" customHeight="1">
      <c r="A2119" s="3" t="s">
        <v>10888</v>
      </c>
      <c r="B2119" s="3" t="s">
        <v>2</v>
      </c>
      <c r="C2119" s="3" t="s">
        <v>13033</v>
      </c>
      <c r="D2119" s="3" t="s">
        <v>16393</v>
      </c>
      <c r="E2119" s="12" t="s">
        <v>20580</v>
      </c>
      <c r="F2119" s="6" t="str">
        <f t="shared" si="89"/>
        <v>module=gassets</v>
      </c>
      <c r="G2119" s="6" t="str">
        <f t="shared" si="90"/>
        <v>module=sassets</v>
      </c>
    </row>
    <row r="2120" spans="1:7" ht="30" customHeight="1">
      <c r="A2120" s="3" t="s">
        <v>10888</v>
      </c>
      <c r="B2120" s="3" t="s">
        <v>2</v>
      </c>
      <c r="C2120" s="3" t="s">
        <v>13034</v>
      </c>
      <c r="D2120" s="3" t="s">
        <v>16394</v>
      </c>
      <c r="E2120" s="12" t="s">
        <v>20581</v>
      </c>
      <c r="F2120" s="6" t="str">
        <f t="shared" si="89"/>
        <v>module=gassets</v>
      </c>
      <c r="G2120" s="6" t="str">
        <f t="shared" si="90"/>
        <v>module=sassets</v>
      </c>
    </row>
    <row r="2121" spans="1:7" ht="30" customHeight="1">
      <c r="A2121" s="3" t="s">
        <v>10888</v>
      </c>
      <c r="B2121" s="3" t="s">
        <v>2</v>
      </c>
      <c r="C2121" s="3" t="s">
        <v>13035</v>
      </c>
      <c r="D2121" s="3" t="s">
        <v>16395</v>
      </c>
      <c r="E2121" s="12" t="s">
        <v>20582</v>
      </c>
      <c r="F2121" s="6" t="str">
        <f t="shared" si="89"/>
        <v>module=gassets</v>
      </c>
      <c r="G2121" s="6" t="str">
        <f t="shared" si="90"/>
        <v>module=sassets</v>
      </c>
    </row>
    <row r="2122" spans="1:7" ht="30" customHeight="1">
      <c r="A2122" s="3" t="s">
        <v>10888</v>
      </c>
      <c r="B2122" s="3" t="s">
        <v>2</v>
      </c>
      <c r="C2122" s="3" t="s">
        <v>13036</v>
      </c>
      <c r="D2122" s="3" t="s">
        <v>16396</v>
      </c>
      <c r="E2122" s="12" t="s">
        <v>20583</v>
      </c>
      <c r="F2122" s="6" t="str">
        <f t="shared" si="89"/>
        <v>module=gassets</v>
      </c>
      <c r="G2122" s="6" t="str">
        <f t="shared" si="90"/>
        <v>module=sassets</v>
      </c>
    </row>
    <row r="2123" spans="1:7" ht="30" customHeight="1">
      <c r="A2123" s="3" t="s">
        <v>10888</v>
      </c>
      <c r="B2123" s="3" t="s">
        <v>2</v>
      </c>
      <c r="C2123" s="3" t="s">
        <v>13037</v>
      </c>
      <c r="D2123" s="3" t="s">
        <v>16397</v>
      </c>
      <c r="E2123" s="12" t="s">
        <v>20584</v>
      </c>
      <c r="F2123" s="6" t="str">
        <f t="shared" si="89"/>
        <v>module=gassets</v>
      </c>
      <c r="G2123" s="6" t="str">
        <f t="shared" si="90"/>
        <v>module=sassets</v>
      </c>
    </row>
    <row r="2124" spans="1:7" ht="30" customHeight="1">
      <c r="A2124" s="3" t="s">
        <v>10888</v>
      </c>
      <c r="B2124" s="3" t="s">
        <v>2</v>
      </c>
      <c r="C2124" s="3" t="s">
        <v>13038</v>
      </c>
      <c r="D2124" s="3" t="s">
        <v>16398</v>
      </c>
      <c r="E2124" s="12" t="s">
        <v>20585</v>
      </c>
      <c r="F2124" s="6" t="str">
        <f t="shared" si="89"/>
        <v>module=gassets</v>
      </c>
      <c r="G2124" s="6" t="str">
        <f t="shared" si="90"/>
        <v>module=sassets</v>
      </c>
    </row>
    <row r="2125" spans="1:7" ht="30" customHeight="1">
      <c r="A2125" s="3" t="s">
        <v>10888</v>
      </c>
      <c r="B2125" s="3" t="s">
        <v>2</v>
      </c>
      <c r="C2125" s="3" t="s">
        <v>13039</v>
      </c>
      <c r="D2125" s="3" t="s">
        <v>16399</v>
      </c>
      <c r="E2125" s="12" t="s">
        <v>20586</v>
      </c>
      <c r="F2125" s="6" t="str">
        <f t="shared" si="89"/>
        <v>module=gassets</v>
      </c>
      <c r="G2125" s="6" t="str">
        <f t="shared" si="90"/>
        <v>module=sassets</v>
      </c>
    </row>
    <row r="2126" spans="1:7" ht="30" customHeight="1">
      <c r="A2126" s="3" t="s">
        <v>10888</v>
      </c>
      <c r="B2126" s="3" t="s">
        <v>2</v>
      </c>
      <c r="C2126" s="3" t="s">
        <v>13040</v>
      </c>
      <c r="D2126" s="3" t="s">
        <v>16400</v>
      </c>
      <c r="E2126" s="12" t="s">
        <v>20587</v>
      </c>
      <c r="F2126" s="6" t="str">
        <f t="shared" si="89"/>
        <v>module=gassets</v>
      </c>
      <c r="G2126" s="6" t="str">
        <f t="shared" si="90"/>
        <v>module=sassets</v>
      </c>
    </row>
    <row r="2127" spans="1:7" ht="30" customHeight="1">
      <c r="A2127" s="3" t="s">
        <v>10888</v>
      </c>
      <c r="B2127" s="3" t="s">
        <v>2</v>
      </c>
      <c r="C2127" s="3" t="s">
        <v>13041</v>
      </c>
      <c r="D2127" s="3" t="s">
        <v>16401</v>
      </c>
      <c r="E2127" s="12" t="s">
        <v>20588</v>
      </c>
      <c r="F2127" s="6" t="str">
        <f t="shared" si="89"/>
        <v>module=gassets</v>
      </c>
      <c r="G2127" s="6" t="str">
        <f t="shared" si="90"/>
        <v>module=sassets</v>
      </c>
    </row>
    <row r="2128" spans="1:7" ht="30" customHeight="1">
      <c r="A2128" s="3" t="s">
        <v>10888</v>
      </c>
      <c r="B2128" s="3" t="s">
        <v>2</v>
      </c>
      <c r="C2128" s="3" t="s">
        <v>13042</v>
      </c>
      <c r="D2128" s="3" t="s">
        <v>16402</v>
      </c>
      <c r="E2128" s="12" t="s">
        <v>20589</v>
      </c>
      <c r="F2128" s="6" t="str">
        <f t="shared" si="89"/>
        <v>module=gassets</v>
      </c>
      <c r="G2128" s="6" t="str">
        <f t="shared" si="90"/>
        <v>module=sassets</v>
      </c>
    </row>
    <row r="2129" spans="1:7" ht="30" customHeight="1">
      <c r="A2129" s="3" t="s">
        <v>10888</v>
      </c>
      <c r="B2129" s="3" t="s">
        <v>2</v>
      </c>
      <c r="C2129" s="3" t="s">
        <v>13043</v>
      </c>
      <c r="D2129" s="3" t="s">
        <v>16403</v>
      </c>
      <c r="E2129" s="12" t="s">
        <v>20590</v>
      </c>
      <c r="F2129" s="6" t="str">
        <f t="shared" si="89"/>
        <v>module=gassets</v>
      </c>
      <c r="G2129" s="6" t="str">
        <f t="shared" si="90"/>
        <v>module=sassets</v>
      </c>
    </row>
    <row r="2130" spans="1:7" ht="30" customHeight="1">
      <c r="A2130" s="3" t="s">
        <v>10888</v>
      </c>
      <c r="B2130" s="3" t="s">
        <v>2</v>
      </c>
      <c r="C2130" s="3" t="s">
        <v>13044</v>
      </c>
      <c r="D2130" s="3" t="s">
        <v>16404</v>
      </c>
      <c r="E2130" s="12" t="s">
        <v>20591</v>
      </c>
      <c r="F2130" s="6" t="str">
        <f t="shared" si="89"/>
        <v>module=gassets</v>
      </c>
      <c r="G2130" s="6" t="str">
        <f t="shared" si="90"/>
        <v>module=sassets</v>
      </c>
    </row>
    <row r="2131" spans="1:7" ht="30" customHeight="1">
      <c r="A2131" s="3" t="s">
        <v>10888</v>
      </c>
      <c r="B2131" s="3" t="s">
        <v>2</v>
      </c>
      <c r="C2131" s="3" t="s">
        <v>13045</v>
      </c>
      <c r="D2131" s="3" t="s">
        <v>16405</v>
      </c>
      <c r="E2131" s="12" t="s">
        <v>20592</v>
      </c>
      <c r="F2131" s="6" t="str">
        <f t="shared" si="89"/>
        <v>module=gassets</v>
      </c>
      <c r="G2131" s="6" t="str">
        <f t="shared" si="90"/>
        <v>module=sassets</v>
      </c>
    </row>
    <row r="2132" spans="1:7" ht="30" customHeight="1">
      <c r="A2132" s="3" t="s">
        <v>10888</v>
      </c>
      <c r="B2132" s="3" t="s">
        <v>2</v>
      </c>
      <c r="C2132" s="3" t="s">
        <v>13046</v>
      </c>
      <c r="D2132" s="3" t="s">
        <v>16406</v>
      </c>
      <c r="E2132" s="12" t="s">
        <v>20593</v>
      </c>
      <c r="F2132" s="6" t="str">
        <f t="shared" si="89"/>
        <v>module=gassets</v>
      </c>
      <c r="G2132" s="6" t="str">
        <f t="shared" si="90"/>
        <v>module=sassets</v>
      </c>
    </row>
    <row r="2133" spans="1:7" ht="30" customHeight="1">
      <c r="A2133" s="3" t="s">
        <v>10888</v>
      </c>
      <c r="B2133" s="3" t="s">
        <v>2</v>
      </c>
      <c r="C2133" s="3" t="s">
        <v>13047</v>
      </c>
      <c r="D2133" s="3" t="s">
        <v>16407</v>
      </c>
      <c r="E2133" s="12" t="s">
        <v>20594</v>
      </c>
      <c r="F2133" s="6" t="str">
        <f t="shared" si="89"/>
        <v>module=gassets</v>
      </c>
      <c r="G2133" s="6" t="str">
        <f t="shared" si="90"/>
        <v>module=sassets</v>
      </c>
    </row>
    <row r="2134" spans="1:7" ht="30" customHeight="1">
      <c r="A2134" s="3" t="s">
        <v>10888</v>
      </c>
      <c r="B2134" s="3" t="s">
        <v>2</v>
      </c>
      <c r="C2134" s="3" t="s">
        <v>13048</v>
      </c>
      <c r="D2134" s="3" t="s">
        <v>16408</v>
      </c>
      <c r="E2134" s="12" t="s">
        <v>20595</v>
      </c>
      <c r="F2134" s="6" t="str">
        <f t="shared" si="89"/>
        <v>module=gassets</v>
      </c>
      <c r="G2134" s="6" t="str">
        <f t="shared" si="90"/>
        <v>module=sassets</v>
      </c>
    </row>
    <row r="2135" spans="1:7" ht="30" customHeight="1">
      <c r="A2135" s="3" t="s">
        <v>10888</v>
      </c>
      <c r="B2135" s="3" t="s">
        <v>2</v>
      </c>
      <c r="C2135" s="3" t="s">
        <v>13049</v>
      </c>
      <c r="D2135" s="3" t="s">
        <v>16409</v>
      </c>
      <c r="E2135" s="12" t="s">
        <v>20596</v>
      </c>
      <c r="F2135" s="6" t="str">
        <f t="shared" si="89"/>
        <v>module=gassets</v>
      </c>
      <c r="G2135" s="6" t="str">
        <f t="shared" si="90"/>
        <v>module=sassets</v>
      </c>
    </row>
    <row r="2136" spans="1:7" ht="30" customHeight="1">
      <c r="A2136" s="3" t="s">
        <v>10888</v>
      </c>
      <c r="B2136" s="3" t="s">
        <v>2</v>
      </c>
      <c r="C2136" s="3" t="s">
        <v>13050</v>
      </c>
      <c r="D2136" s="3" t="s">
        <v>16410</v>
      </c>
      <c r="E2136" s="12" t="s">
        <v>20597</v>
      </c>
      <c r="F2136" s="6" t="str">
        <f t="shared" si="89"/>
        <v>module=gassets</v>
      </c>
      <c r="G2136" s="6" t="str">
        <f t="shared" si="90"/>
        <v>module=sassets</v>
      </c>
    </row>
    <row r="2137" spans="1:7" ht="30" customHeight="1">
      <c r="A2137" s="3" t="s">
        <v>10888</v>
      </c>
      <c r="B2137" s="3" t="s">
        <v>2</v>
      </c>
      <c r="C2137" s="3" t="s">
        <v>13051</v>
      </c>
      <c r="D2137" s="3" t="s">
        <v>16411</v>
      </c>
      <c r="E2137" s="12" t="s">
        <v>20598</v>
      </c>
      <c r="F2137" s="6" t="str">
        <f t="shared" si="89"/>
        <v>module=gassets</v>
      </c>
      <c r="G2137" s="6" t="str">
        <f t="shared" si="90"/>
        <v>module=sassets</v>
      </c>
    </row>
    <row r="2138" spans="1:7" ht="30" customHeight="1">
      <c r="A2138" s="3" t="s">
        <v>10888</v>
      </c>
      <c r="B2138" s="3" t="s">
        <v>2</v>
      </c>
      <c r="C2138" s="3" t="s">
        <v>13052</v>
      </c>
      <c r="D2138" s="3" t="s">
        <v>16412</v>
      </c>
      <c r="E2138" s="12" t="s">
        <v>20599</v>
      </c>
      <c r="F2138" s="6" t="str">
        <f t="shared" si="89"/>
        <v>module=gassets</v>
      </c>
      <c r="G2138" s="6" t="str">
        <f t="shared" si="90"/>
        <v>module=sassets</v>
      </c>
    </row>
    <row r="2139" spans="1:7" ht="30" customHeight="1">
      <c r="A2139" s="3" t="s">
        <v>10888</v>
      </c>
      <c r="B2139" s="3" t="s">
        <v>2</v>
      </c>
      <c r="C2139" s="3" t="s">
        <v>13053</v>
      </c>
      <c r="D2139" s="3" t="s">
        <v>16413</v>
      </c>
      <c r="E2139" s="12" t="s">
        <v>20600</v>
      </c>
      <c r="F2139" s="6" t="str">
        <f t="shared" si="89"/>
        <v>module=gassets</v>
      </c>
      <c r="G2139" s="6" t="str">
        <f t="shared" si="90"/>
        <v>module=sassets</v>
      </c>
    </row>
    <row r="2140" spans="1:7" ht="30" customHeight="1">
      <c r="A2140" s="3" t="s">
        <v>10888</v>
      </c>
      <c r="B2140" s="3" t="s">
        <v>2</v>
      </c>
      <c r="C2140" s="3" t="s">
        <v>13054</v>
      </c>
      <c r="D2140" s="3" t="s">
        <v>16414</v>
      </c>
      <c r="E2140" s="12" t="s">
        <v>20601</v>
      </c>
      <c r="F2140" s="6" t="str">
        <f t="shared" si="89"/>
        <v>module=gassets</v>
      </c>
      <c r="G2140" s="6" t="str">
        <f t="shared" si="90"/>
        <v>module=sassets</v>
      </c>
    </row>
    <row r="2141" spans="1:7" ht="30" customHeight="1">
      <c r="A2141" s="3" t="s">
        <v>10888</v>
      </c>
      <c r="B2141" s="3" t="s">
        <v>2</v>
      </c>
      <c r="C2141" s="3" t="s">
        <v>13055</v>
      </c>
      <c r="D2141" s="3" t="s">
        <v>16415</v>
      </c>
      <c r="E2141" s="12" t="s">
        <v>20602</v>
      </c>
      <c r="F2141" s="6" t="str">
        <f t="shared" si="89"/>
        <v>module=gassets</v>
      </c>
      <c r="G2141" s="6" t="str">
        <f t="shared" si="90"/>
        <v>module=sassets</v>
      </c>
    </row>
    <row r="2142" spans="1:7" ht="30" customHeight="1">
      <c r="A2142" s="3" t="s">
        <v>10888</v>
      </c>
      <c r="B2142" s="3" t="s">
        <v>2</v>
      </c>
      <c r="C2142" s="3" t="s">
        <v>13056</v>
      </c>
      <c r="D2142" s="3" t="s">
        <v>16416</v>
      </c>
      <c r="E2142" s="12" t="s">
        <v>20603</v>
      </c>
      <c r="F2142" s="6" t="str">
        <f t="shared" si="89"/>
        <v>module=gassets</v>
      </c>
      <c r="G2142" s="6" t="str">
        <f t="shared" si="90"/>
        <v>module=sassets</v>
      </c>
    </row>
    <row r="2143" spans="1:7" ht="30" customHeight="1">
      <c r="A2143" s="3" t="s">
        <v>10888</v>
      </c>
      <c r="B2143" s="3" t="s">
        <v>2</v>
      </c>
      <c r="C2143" s="3" t="s">
        <v>13057</v>
      </c>
      <c r="D2143" s="3" t="s">
        <v>16417</v>
      </c>
      <c r="E2143" s="12" t="s">
        <v>20604</v>
      </c>
      <c r="F2143" s="6" t="str">
        <f t="shared" si="89"/>
        <v>module=gassets</v>
      </c>
      <c r="G2143" s="6" t="str">
        <f t="shared" si="90"/>
        <v>module=sassets</v>
      </c>
    </row>
    <row r="2144" spans="1:7" ht="30" customHeight="1">
      <c r="A2144" s="3" t="s">
        <v>10888</v>
      </c>
      <c r="B2144" s="3" t="s">
        <v>2</v>
      </c>
      <c r="C2144" s="3" t="s">
        <v>13058</v>
      </c>
      <c r="D2144" s="3" t="s">
        <v>16418</v>
      </c>
      <c r="E2144" s="12" t="s">
        <v>20605</v>
      </c>
      <c r="F2144" s="6" t="str">
        <f t="shared" si="89"/>
        <v>module=gassets</v>
      </c>
      <c r="G2144" s="6" t="str">
        <f t="shared" si="90"/>
        <v>module=sassets</v>
      </c>
    </row>
    <row r="2145" spans="1:7" ht="30" customHeight="1">
      <c r="A2145" s="3" t="s">
        <v>10888</v>
      </c>
      <c r="B2145" s="3" t="s">
        <v>2</v>
      </c>
      <c r="C2145" s="3" t="s">
        <v>13059</v>
      </c>
      <c r="D2145" s="3" t="s">
        <v>16419</v>
      </c>
      <c r="E2145" s="12" t="s">
        <v>20606</v>
      </c>
      <c r="F2145" s="6" t="str">
        <f t="shared" si="89"/>
        <v>module=gassets</v>
      </c>
      <c r="G2145" s="6" t="str">
        <f t="shared" si="90"/>
        <v>module=sassets</v>
      </c>
    </row>
    <row r="2146" spans="1:7" ht="30" customHeight="1">
      <c r="A2146" s="3" t="s">
        <v>10888</v>
      </c>
      <c r="B2146" s="3" t="s">
        <v>2</v>
      </c>
      <c r="C2146" s="3" t="s">
        <v>13060</v>
      </c>
      <c r="D2146" s="3" t="s">
        <v>16420</v>
      </c>
      <c r="E2146" s="12" t="s">
        <v>20607</v>
      </c>
      <c r="F2146" s="6" t="str">
        <f t="shared" si="89"/>
        <v>module=gassets</v>
      </c>
      <c r="G2146" s="6" t="str">
        <f t="shared" si="90"/>
        <v>module=sassets</v>
      </c>
    </row>
    <row r="2147" spans="1:7" ht="30" customHeight="1">
      <c r="A2147" s="3" t="s">
        <v>10888</v>
      </c>
      <c r="B2147" s="3" t="s">
        <v>2</v>
      </c>
      <c r="C2147" s="3" t="s">
        <v>13061</v>
      </c>
      <c r="D2147" s="3" t="s">
        <v>16421</v>
      </c>
      <c r="E2147" s="12" t="s">
        <v>20608</v>
      </c>
      <c r="F2147" s="6" t="str">
        <f t="shared" si="89"/>
        <v>module=gassets</v>
      </c>
      <c r="G2147" s="6" t="str">
        <f t="shared" si="90"/>
        <v>module=sassets</v>
      </c>
    </row>
    <row r="2148" spans="1:7" ht="30" customHeight="1">
      <c r="A2148" s="3" t="s">
        <v>10888</v>
      </c>
      <c r="B2148" s="3" t="s">
        <v>2</v>
      </c>
      <c r="C2148" s="3" t="s">
        <v>13062</v>
      </c>
      <c r="D2148" s="3" t="s">
        <v>16422</v>
      </c>
      <c r="E2148" s="12" t="s">
        <v>20609</v>
      </c>
      <c r="F2148" s="6" t="str">
        <f t="shared" si="89"/>
        <v>module=gassets</v>
      </c>
      <c r="G2148" s="6" t="str">
        <f t="shared" si="90"/>
        <v>module=sassets</v>
      </c>
    </row>
    <row r="2149" spans="1:7" ht="30" customHeight="1">
      <c r="A2149" s="3" t="s">
        <v>10888</v>
      </c>
      <c r="B2149" s="3" t="s">
        <v>2</v>
      </c>
      <c r="C2149" s="3" t="s">
        <v>13063</v>
      </c>
      <c r="D2149" s="3" t="s">
        <v>16423</v>
      </c>
      <c r="E2149" s="12" t="s">
        <v>20610</v>
      </c>
      <c r="F2149" s="6" t="str">
        <f t="shared" si="89"/>
        <v>module=gassets</v>
      </c>
      <c r="G2149" s="6" t="str">
        <f t="shared" si="90"/>
        <v>module=sassets</v>
      </c>
    </row>
    <row r="2150" spans="1:7" ht="30" customHeight="1">
      <c r="A2150" s="3" t="s">
        <v>10888</v>
      </c>
      <c r="B2150" s="3" t="s">
        <v>2</v>
      </c>
      <c r="C2150" s="3" t="s">
        <v>13064</v>
      </c>
      <c r="D2150" s="3" t="s">
        <v>16424</v>
      </c>
      <c r="E2150" s="12" t="s">
        <v>20611</v>
      </c>
      <c r="F2150" s="6" t="str">
        <f t="shared" ref="F2150:F2181" si="91">HYPERLINK("http://www.ssc.wisc.edu/wlsresearch/documentation/waves/?wave=grad2k&amp;module=gassets","module=gassets")</f>
        <v>module=gassets</v>
      </c>
      <c r="G2150" s="6" t="str">
        <f t="shared" ref="G2150:G2181" si="92">HYPERLINK("http://www.ssc.wisc.edu/wlsresearch/documentation/waves/?wave=sib2k&amp;module=sassets","module=sassets")</f>
        <v>module=sassets</v>
      </c>
    </row>
    <row r="2151" spans="1:7" ht="30" customHeight="1">
      <c r="A2151" s="3" t="s">
        <v>10888</v>
      </c>
      <c r="B2151" s="3" t="s">
        <v>2</v>
      </c>
      <c r="C2151" s="3" t="s">
        <v>13065</v>
      </c>
      <c r="D2151" s="3" t="s">
        <v>16425</v>
      </c>
      <c r="E2151" s="12" t="s">
        <v>20612</v>
      </c>
      <c r="F2151" s="6" t="str">
        <f t="shared" si="91"/>
        <v>module=gassets</v>
      </c>
      <c r="G2151" s="6" t="str">
        <f t="shared" si="92"/>
        <v>module=sassets</v>
      </c>
    </row>
    <row r="2152" spans="1:7" ht="30" customHeight="1">
      <c r="A2152" s="3" t="s">
        <v>10888</v>
      </c>
      <c r="B2152" s="3" t="s">
        <v>2</v>
      </c>
      <c r="C2152" s="3" t="s">
        <v>13066</v>
      </c>
      <c r="D2152" s="3" t="s">
        <v>16426</v>
      </c>
      <c r="E2152" s="12" t="s">
        <v>20613</v>
      </c>
      <c r="F2152" s="6" t="str">
        <f t="shared" si="91"/>
        <v>module=gassets</v>
      </c>
      <c r="G2152" s="6" t="str">
        <f t="shared" si="92"/>
        <v>module=sassets</v>
      </c>
    </row>
    <row r="2153" spans="1:7" ht="30" customHeight="1">
      <c r="A2153" s="3" t="s">
        <v>10888</v>
      </c>
      <c r="B2153" s="3" t="s">
        <v>2</v>
      </c>
      <c r="C2153" s="3" t="s">
        <v>13067</v>
      </c>
      <c r="D2153" s="3" t="s">
        <v>16427</v>
      </c>
      <c r="E2153" s="12" t="s">
        <v>20614</v>
      </c>
      <c r="F2153" s="6" t="str">
        <f t="shared" si="91"/>
        <v>module=gassets</v>
      </c>
      <c r="G2153" s="6" t="str">
        <f t="shared" si="92"/>
        <v>module=sassets</v>
      </c>
    </row>
    <row r="2154" spans="1:7" ht="30" customHeight="1">
      <c r="A2154" s="3" t="s">
        <v>10888</v>
      </c>
      <c r="B2154" s="3" t="s">
        <v>2</v>
      </c>
      <c r="C2154" s="3" t="s">
        <v>13068</v>
      </c>
      <c r="D2154" s="3" t="s">
        <v>16428</v>
      </c>
      <c r="E2154" s="12" t="s">
        <v>20615</v>
      </c>
      <c r="F2154" s="6" t="str">
        <f t="shared" si="91"/>
        <v>module=gassets</v>
      </c>
      <c r="G2154" s="6" t="str">
        <f t="shared" si="92"/>
        <v>module=sassets</v>
      </c>
    </row>
    <row r="2155" spans="1:7" ht="30" customHeight="1">
      <c r="A2155" s="3" t="s">
        <v>10888</v>
      </c>
      <c r="B2155" s="3" t="s">
        <v>2</v>
      </c>
      <c r="C2155" s="3" t="s">
        <v>13069</v>
      </c>
      <c r="D2155" s="3" t="s">
        <v>16429</v>
      </c>
      <c r="E2155" s="12" t="s">
        <v>20616</v>
      </c>
      <c r="F2155" s="6" t="str">
        <f t="shared" si="91"/>
        <v>module=gassets</v>
      </c>
      <c r="G2155" s="6" t="str">
        <f t="shared" si="92"/>
        <v>module=sassets</v>
      </c>
    </row>
    <row r="2156" spans="1:7" ht="30" customHeight="1">
      <c r="A2156" s="3" t="s">
        <v>10888</v>
      </c>
      <c r="B2156" s="3" t="s">
        <v>2</v>
      </c>
      <c r="C2156" s="3" t="s">
        <v>13070</v>
      </c>
      <c r="D2156" s="3" t="s">
        <v>16430</v>
      </c>
      <c r="E2156" s="12" t="s">
        <v>20617</v>
      </c>
      <c r="F2156" s="6" t="str">
        <f t="shared" si="91"/>
        <v>module=gassets</v>
      </c>
      <c r="G2156" s="6" t="str">
        <f t="shared" si="92"/>
        <v>module=sassets</v>
      </c>
    </row>
    <row r="2157" spans="1:7" ht="30" customHeight="1">
      <c r="A2157" s="3" t="s">
        <v>10888</v>
      </c>
      <c r="B2157" s="3" t="s">
        <v>2</v>
      </c>
      <c r="C2157" s="3" t="s">
        <v>13071</v>
      </c>
      <c r="D2157" s="3" t="s">
        <v>16431</v>
      </c>
      <c r="E2157" s="12" t="s">
        <v>20618</v>
      </c>
      <c r="F2157" s="6" t="str">
        <f t="shared" si="91"/>
        <v>module=gassets</v>
      </c>
      <c r="G2157" s="6" t="str">
        <f t="shared" si="92"/>
        <v>module=sassets</v>
      </c>
    </row>
    <row r="2158" spans="1:7" ht="30" customHeight="1">
      <c r="A2158" s="3" t="s">
        <v>10888</v>
      </c>
      <c r="B2158" s="3" t="s">
        <v>2</v>
      </c>
      <c r="C2158" s="3" t="s">
        <v>13072</v>
      </c>
      <c r="D2158" s="3" t="s">
        <v>16432</v>
      </c>
      <c r="E2158" s="12" t="s">
        <v>20619</v>
      </c>
      <c r="F2158" s="6" t="str">
        <f t="shared" si="91"/>
        <v>module=gassets</v>
      </c>
      <c r="G2158" s="6" t="str">
        <f t="shared" si="92"/>
        <v>module=sassets</v>
      </c>
    </row>
    <row r="2159" spans="1:7" ht="30" customHeight="1">
      <c r="A2159" s="3" t="s">
        <v>10888</v>
      </c>
      <c r="B2159" s="3" t="s">
        <v>2</v>
      </c>
      <c r="C2159" s="3" t="s">
        <v>13073</v>
      </c>
      <c r="D2159" s="3" t="s">
        <v>16433</v>
      </c>
      <c r="E2159" s="12" t="s">
        <v>20620</v>
      </c>
      <c r="F2159" s="6" t="str">
        <f t="shared" si="91"/>
        <v>module=gassets</v>
      </c>
      <c r="G2159" s="6" t="str">
        <f t="shared" si="92"/>
        <v>module=sassets</v>
      </c>
    </row>
    <row r="2160" spans="1:7" ht="30" customHeight="1">
      <c r="A2160" s="3" t="s">
        <v>10888</v>
      </c>
      <c r="B2160" s="3" t="s">
        <v>2</v>
      </c>
      <c r="C2160" s="3" t="s">
        <v>13074</v>
      </c>
      <c r="D2160" s="3" t="s">
        <v>16434</v>
      </c>
      <c r="E2160" s="12" t="s">
        <v>20621</v>
      </c>
      <c r="F2160" s="6" t="str">
        <f t="shared" si="91"/>
        <v>module=gassets</v>
      </c>
      <c r="G2160" s="6" t="str">
        <f t="shared" si="92"/>
        <v>module=sassets</v>
      </c>
    </row>
    <row r="2161" spans="1:7" ht="30" customHeight="1">
      <c r="A2161" s="3" t="s">
        <v>10888</v>
      </c>
      <c r="B2161" s="3" t="s">
        <v>2</v>
      </c>
      <c r="C2161" s="3" t="s">
        <v>13075</v>
      </c>
      <c r="D2161" s="3" t="s">
        <v>16435</v>
      </c>
      <c r="E2161" s="12" t="s">
        <v>20622</v>
      </c>
      <c r="F2161" s="6" t="str">
        <f t="shared" si="91"/>
        <v>module=gassets</v>
      </c>
      <c r="G2161" s="6" t="str">
        <f t="shared" si="92"/>
        <v>module=sassets</v>
      </c>
    </row>
    <row r="2162" spans="1:7" ht="30" customHeight="1">
      <c r="A2162" s="3" t="s">
        <v>10888</v>
      </c>
      <c r="B2162" s="3" t="s">
        <v>2</v>
      </c>
      <c r="C2162" s="3" t="s">
        <v>13076</v>
      </c>
      <c r="D2162" s="3" t="s">
        <v>16436</v>
      </c>
      <c r="E2162" s="12" t="s">
        <v>20623</v>
      </c>
      <c r="F2162" s="6" t="str">
        <f t="shared" si="91"/>
        <v>module=gassets</v>
      </c>
      <c r="G2162" s="6" t="str">
        <f t="shared" si="92"/>
        <v>module=sassets</v>
      </c>
    </row>
    <row r="2163" spans="1:7" ht="30" customHeight="1">
      <c r="A2163" s="3" t="s">
        <v>10888</v>
      </c>
      <c r="B2163" s="3" t="s">
        <v>2</v>
      </c>
      <c r="C2163" s="3" t="s">
        <v>13077</v>
      </c>
      <c r="D2163" s="3" t="s">
        <v>16437</v>
      </c>
      <c r="E2163" s="12" t="s">
        <v>20624</v>
      </c>
      <c r="F2163" s="6" t="str">
        <f t="shared" si="91"/>
        <v>module=gassets</v>
      </c>
      <c r="G2163" s="6" t="str">
        <f t="shared" si="92"/>
        <v>module=sassets</v>
      </c>
    </row>
    <row r="2164" spans="1:7" ht="30" customHeight="1">
      <c r="A2164" s="3" t="s">
        <v>10888</v>
      </c>
      <c r="B2164" s="3" t="s">
        <v>2</v>
      </c>
      <c r="C2164" s="3" t="s">
        <v>13078</v>
      </c>
      <c r="D2164" s="3" t="s">
        <v>16438</v>
      </c>
      <c r="E2164" s="12" t="s">
        <v>20625</v>
      </c>
      <c r="F2164" s="6" t="str">
        <f t="shared" si="91"/>
        <v>module=gassets</v>
      </c>
      <c r="G2164" s="6" t="str">
        <f t="shared" si="92"/>
        <v>module=sassets</v>
      </c>
    </row>
    <row r="2165" spans="1:7" ht="30" customHeight="1">
      <c r="A2165" s="3" t="s">
        <v>10888</v>
      </c>
      <c r="B2165" s="3" t="s">
        <v>2</v>
      </c>
      <c r="C2165" s="3" t="s">
        <v>13079</v>
      </c>
      <c r="D2165" s="3" t="s">
        <v>16439</v>
      </c>
      <c r="E2165" s="12" t="s">
        <v>20626</v>
      </c>
      <c r="F2165" s="6" t="str">
        <f t="shared" si="91"/>
        <v>module=gassets</v>
      </c>
      <c r="G2165" s="6" t="str">
        <f t="shared" si="92"/>
        <v>module=sassets</v>
      </c>
    </row>
    <row r="2166" spans="1:7" ht="30" customHeight="1">
      <c r="A2166" s="3" t="s">
        <v>10888</v>
      </c>
      <c r="B2166" s="3" t="s">
        <v>2</v>
      </c>
      <c r="C2166" s="3" t="s">
        <v>13080</v>
      </c>
      <c r="D2166" s="3" t="s">
        <v>16440</v>
      </c>
      <c r="E2166" s="12" t="s">
        <v>20627</v>
      </c>
      <c r="F2166" s="6" t="str">
        <f t="shared" si="91"/>
        <v>module=gassets</v>
      </c>
      <c r="G2166" s="6" t="str">
        <f t="shared" si="92"/>
        <v>module=sassets</v>
      </c>
    </row>
    <row r="2167" spans="1:7" ht="30" customHeight="1">
      <c r="A2167" s="3" t="s">
        <v>10888</v>
      </c>
      <c r="B2167" s="3" t="s">
        <v>2</v>
      </c>
      <c r="C2167" s="3" t="s">
        <v>13081</v>
      </c>
      <c r="D2167" s="3" t="s">
        <v>16441</v>
      </c>
      <c r="E2167" s="12" t="s">
        <v>20628</v>
      </c>
      <c r="F2167" s="6" t="str">
        <f t="shared" si="91"/>
        <v>module=gassets</v>
      </c>
      <c r="G2167" s="6" t="str">
        <f t="shared" si="92"/>
        <v>module=sassets</v>
      </c>
    </row>
    <row r="2168" spans="1:7" ht="30" customHeight="1">
      <c r="A2168" s="3" t="s">
        <v>10888</v>
      </c>
      <c r="B2168" s="3" t="s">
        <v>2</v>
      </c>
      <c r="C2168" s="3" t="s">
        <v>13082</v>
      </c>
      <c r="D2168" s="3" t="s">
        <v>16442</v>
      </c>
      <c r="E2168" s="12" t="s">
        <v>20629</v>
      </c>
      <c r="F2168" s="6" t="str">
        <f t="shared" si="91"/>
        <v>module=gassets</v>
      </c>
      <c r="G2168" s="6" t="str">
        <f t="shared" si="92"/>
        <v>module=sassets</v>
      </c>
    </row>
    <row r="2169" spans="1:7" ht="30" customHeight="1">
      <c r="A2169" s="3" t="s">
        <v>10888</v>
      </c>
      <c r="B2169" s="3" t="s">
        <v>2</v>
      </c>
      <c r="C2169" s="3" t="s">
        <v>13083</v>
      </c>
      <c r="D2169" s="3" t="s">
        <v>16443</v>
      </c>
      <c r="E2169" s="12" t="s">
        <v>20630</v>
      </c>
      <c r="F2169" s="6" t="str">
        <f t="shared" si="91"/>
        <v>module=gassets</v>
      </c>
      <c r="G2169" s="6" t="str">
        <f t="shared" si="92"/>
        <v>module=sassets</v>
      </c>
    </row>
    <row r="2170" spans="1:7" ht="30" customHeight="1">
      <c r="A2170" s="3" t="s">
        <v>10888</v>
      </c>
      <c r="B2170" s="3" t="s">
        <v>2</v>
      </c>
      <c r="C2170" s="3" t="s">
        <v>13084</v>
      </c>
      <c r="D2170" s="3" t="s">
        <v>16444</v>
      </c>
      <c r="E2170" s="12" t="s">
        <v>20631</v>
      </c>
      <c r="F2170" s="6" t="str">
        <f t="shared" si="91"/>
        <v>module=gassets</v>
      </c>
      <c r="G2170" s="6" t="str">
        <f t="shared" si="92"/>
        <v>module=sassets</v>
      </c>
    </row>
    <row r="2171" spans="1:7" ht="30" customHeight="1">
      <c r="A2171" s="3" t="s">
        <v>10888</v>
      </c>
      <c r="B2171" s="3" t="s">
        <v>2</v>
      </c>
      <c r="C2171" s="3" t="s">
        <v>13085</v>
      </c>
      <c r="D2171" s="3" t="s">
        <v>16445</v>
      </c>
      <c r="E2171" s="12" t="s">
        <v>20632</v>
      </c>
      <c r="F2171" s="6" t="str">
        <f t="shared" si="91"/>
        <v>module=gassets</v>
      </c>
      <c r="G2171" s="6" t="str">
        <f t="shared" si="92"/>
        <v>module=sassets</v>
      </c>
    </row>
    <row r="2172" spans="1:7" ht="30" customHeight="1">
      <c r="A2172" s="3" t="s">
        <v>10888</v>
      </c>
      <c r="B2172" s="3" t="s">
        <v>2</v>
      </c>
      <c r="C2172" s="3" t="s">
        <v>13086</v>
      </c>
      <c r="D2172" s="3" t="s">
        <v>16446</v>
      </c>
      <c r="E2172" s="12" t="s">
        <v>20633</v>
      </c>
      <c r="F2172" s="6" t="str">
        <f t="shared" si="91"/>
        <v>module=gassets</v>
      </c>
      <c r="G2172" s="6" t="str">
        <f t="shared" si="92"/>
        <v>module=sassets</v>
      </c>
    </row>
    <row r="2173" spans="1:7" ht="30" customHeight="1">
      <c r="A2173" s="3" t="s">
        <v>10888</v>
      </c>
      <c r="B2173" s="3" t="s">
        <v>2</v>
      </c>
      <c r="C2173" s="3" t="s">
        <v>13087</v>
      </c>
      <c r="D2173" s="3" t="s">
        <v>16447</v>
      </c>
      <c r="E2173" s="12" t="s">
        <v>20634</v>
      </c>
      <c r="F2173" s="6" t="str">
        <f t="shared" si="91"/>
        <v>module=gassets</v>
      </c>
      <c r="G2173" s="6" t="str">
        <f t="shared" si="92"/>
        <v>module=sassets</v>
      </c>
    </row>
    <row r="2174" spans="1:7" ht="30" customHeight="1">
      <c r="A2174" s="3" t="s">
        <v>10888</v>
      </c>
      <c r="B2174" s="3" t="s">
        <v>2</v>
      </c>
      <c r="C2174" s="3" t="s">
        <v>13088</v>
      </c>
      <c r="D2174" s="3" t="s">
        <v>16448</v>
      </c>
      <c r="E2174" s="12" t="s">
        <v>20635</v>
      </c>
      <c r="F2174" s="6" t="str">
        <f t="shared" si="91"/>
        <v>module=gassets</v>
      </c>
      <c r="G2174" s="6" t="str">
        <f t="shared" si="92"/>
        <v>module=sassets</v>
      </c>
    </row>
    <row r="2175" spans="1:7" ht="30" customHeight="1">
      <c r="A2175" s="3" t="s">
        <v>10888</v>
      </c>
      <c r="B2175" s="3" t="s">
        <v>2</v>
      </c>
      <c r="C2175" s="3" t="s">
        <v>13089</v>
      </c>
      <c r="D2175" s="3" t="s">
        <v>16449</v>
      </c>
      <c r="E2175" s="12" t="s">
        <v>20636</v>
      </c>
      <c r="F2175" s="6" t="str">
        <f t="shared" si="91"/>
        <v>module=gassets</v>
      </c>
      <c r="G2175" s="6" t="str">
        <f t="shared" si="92"/>
        <v>module=sassets</v>
      </c>
    </row>
    <row r="2176" spans="1:7" ht="30" customHeight="1">
      <c r="A2176" s="3" t="s">
        <v>10888</v>
      </c>
      <c r="B2176" s="3" t="s">
        <v>2</v>
      </c>
      <c r="C2176" s="3" t="s">
        <v>13090</v>
      </c>
      <c r="D2176" s="3" t="s">
        <v>16450</v>
      </c>
      <c r="E2176" s="12" t="s">
        <v>20637</v>
      </c>
      <c r="F2176" s="6" t="str">
        <f t="shared" si="91"/>
        <v>module=gassets</v>
      </c>
      <c r="G2176" s="6" t="str">
        <f t="shared" si="92"/>
        <v>module=sassets</v>
      </c>
    </row>
    <row r="2177" spans="1:7" ht="30" customHeight="1">
      <c r="A2177" s="3" t="s">
        <v>10888</v>
      </c>
      <c r="B2177" s="3" t="s">
        <v>2</v>
      </c>
      <c r="C2177" s="3" t="s">
        <v>13091</v>
      </c>
      <c r="D2177" s="3" t="s">
        <v>16451</v>
      </c>
      <c r="E2177" s="12" t="s">
        <v>20638</v>
      </c>
      <c r="F2177" s="6" t="str">
        <f t="shared" si="91"/>
        <v>module=gassets</v>
      </c>
      <c r="G2177" s="6" t="str">
        <f t="shared" si="92"/>
        <v>module=sassets</v>
      </c>
    </row>
    <row r="2178" spans="1:7" ht="30" customHeight="1">
      <c r="A2178" s="3" t="s">
        <v>10888</v>
      </c>
      <c r="B2178" s="3" t="s">
        <v>2</v>
      </c>
      <c r="C2178" s="3" t="s">
        <v>13092</v>
      </c>
      <c r="D2178" s="3" t="s">
        <v>16452</v>
      </c>
      <c r="E2178" s="12" t="s">
        <v>20639</v>
      </c>
      <c r="F2178" s="6" t="str">
        <f t="shared" si="91"/>
        <v>module=gassets</v>
      </c>
      <c r="G2178" s="6" t="str">
        <f t="shared" si="92"/>
        <v>module=sassets</v>
      </c>
    </row>
    <row r="2179" spans="1:7" ht="30" customHeight="1">
      <c r="A2179" s="3" t="s">
        <v>10888</v>
      </c>
      <c r="B2179" s="3" t="s">
        <v>2</v>
      </c>
      <c r="C2179" s="3" t="s">
        <v>13093</v>
      </c>
      <c r="D2179" s="3" t="s">
        <v>16453</v>
      </c>
      <c r="E2179" s="12" t="s">
        <v>20640</v>
      </c>
      <c r="F2179" s="6" t="str">
        <f t="shared" si="91"/>
        <v>module=gassets</v>
      </c>
      <c r="G2179" s="6" t="str">
        <f t="shared" si="92"/>
        <v>module=sassets</v>
      </c>
    </row>
    <row r="2180" spans="1:7" ht="30" customHeight="1">
      <c r="A2180" s="3" t="s">
        <v>10888</v>
      </c>
      <c r="B2180" s="3" t="s">
        <v>2</v>
      </c>
      <c r="C2180" s="3" t="s">
        <v>13094</v>
      </c>
      <c r="D2180" s="3" t="s">
        <v>16454</v>
      </c>
      <c r="E2180" s="12" t="s">
        <v>20641</v>
      </c>
      <c r="F2180" s="6" t="str">
        <f t="shared" si="91"/>
        <v>module=gassets</v>
      </c>
      <c r="G2180" s="6" t="str">
        <f t="shared" si="92"/>
        <v>module=sassets</v>
      </c>
    </row>
    <row r="2181" spans="1:7" ht="30" customHeight="1">
      <c r="A2181" s="3" t="s">
        <v>10888</v>
      </c>
      <c r="B2181" s="3" t="s">
        <v>2</v>
      </c>
      <c r="C2181" s="3" t="s">
        <v>13095</v>
      </c>
      <c r="D2181" s="3" t="s">
        <v>16455</v>
      </c>
      <c r="E2181" s="12" t="s">
        <v>20642</v>
      </c>
      <c r="F2181" s="6" t="str">
        <f t="shared" si="91"/>
        <v>module=gassets</v>
      </c>
      <c r="G2181" s="6" t="str">
        <f t="shared" si="92"/>
        <v>module=sassets</v>
      </c>
    </row>
    <row r="2182" spans="1:7" ht="30" customHeight="1">
      <c r="A2182" s="3" t="s">
        <v>10888</v>
      </c>
      <c r="B2182" s="3" t="s">
        <v>2</v>
      </c>
      <c r="C2182" s="3" t="s">
        <v>13096</v>
      </c>
      <c r="D2182" s="3" t="s">
        <v>16456</v>
      </c>
      <c r="E2182" s="12" t="s">
        <v>20643</v>
      </c>
      <c r="F2182" s="6" t="str">
        <f t="shared" ref="F2182:F2215" si="93">HYPERLINK("http://www.ssc.wisc.edu/wlsresearch/documentation/waves/?wave=grad2k&amp;module=gassets","module=gassets")</f>
        <v>module=gassets</v>
      </c>
      <c r="G2182" s="6" t="str">
        <f t="shared" ref="G2182:G2215" si="94">HYPERLINK("http://www.ssc.wisc.edu/wlsresearch/documentation/waves/?wave=sib2k&amp;module=sassets","module=sassets")</f>
        <v>module=sassets</v>
      </c>
    </row>
    <row r="2183" spans="1:7" ht="30" customHeight="1">
      <c r="A2183" s="3" t="s">
        <v>10888</v>
      </c>
      <c r="B2183" s="3" t="s">
        <v>2</v>
      </c>
      <c r="C2183" s="3" t="s">
        <v>13097</v>
      </c>
      <c r="D2183" s="3" t="s">
        <v>16457</v>
      </c>
      <c r="E2183" s="12" t="s">
        <v>20644</v>
      </c>
      <c r="F2183" s="6" t="str">
        <f t="shared" si="93"/>
        <v>module=gassets</v>
      </c>
      <c r="G2183" s="6" t="str">
        <f t="shared" si="94"/>
        <v>module=sassets</v>
      </c>
    </row>
    <row r="2184" spans="1:7" ht="30" customHeight="1">
      <c r="A2184" s="3" t="s">
        <v>10888</v>
      </c>
      <c r="B2184" s="3" t="s">
        <v>2</v>
      </c>
      <c r="C2184" s="3" t="s">
        <v>13098</v>
      </c>
      <c r="D2184" s="3" t="s">
        <v>16458</v>
      </c>
      <c r="E2184" s="12" t="s">
        <v>20645</v>
      </c>
      <c r="F2184" s="6" t="str">
        <f t="shared" si="93"/>
        <v>module=gassets</v>
      </c>
      <c r="G2184" s="6" t="str">
        <f t="shared" si="94"/>
        <v>module=sassets</v>
      </c>
    </row>
    <row r="2185" spans="1:7" ht="30" customHeight="1">
      <c r="A2185" s="3" t="s">
        <v>10888</v>
      </c>
      <c r="B2185" s="3" t="s">
        <v>2</v>
      </c>
      <c r="C2185" s="3" t="s">
        <v>13099</v>
      </c>
      <c r="D2185" s="3" t="s">
        <v>16459</v>
      </c>
      <c r="E2185" s="12" t="s">
        <v>20646</v>
      </c>
      <c r="F2185" s="6" t="str">
        <f t="shared" si="93"/>
        <v>module=gassets</v>
      </c>
      <c r="G2185" s="6" t="str">
        <f t="shared" si="94"/>
        <v>module=sassets</v>
      </c>
    </row>
    <row r="2186" spans="1:7" ht="30" customHeight="1">
      <c r="A2186" s="3" t="s">
        <v>10888</v>
      </c>
      <c r="B2186" s="3" t="s">
        <v>2</v>
      </c>
      <c r="C2186" s="3" t="s">
        <v>13100</v>
      </c>
      <c r="D2186" s="3" t="s">
        <v>16460</v>
      </c>
      <c r="E2186" s="12" t="s">
        <v>20647</v>
      </c>
      <c r="F2186" s="6" t="str">
        <f t="shared" si="93"/>
        <v>module=gassets</v>
      </c>
      <c r="G2186" s="6" t="str">
        <f t="shared" si="94"/>
        <v>module=sassets</v>
      </c>
    </row>
    <row r="2187" spans="1:7" ht="30" customHeight="1">
      <c r="A2187" s="3" t="s">
        <v>10888</v>
      </c>
      <c r="B2187" s="3" t="s">
        <v>2</v>
      </c>
      <c r="C2187" s="3" t="s">
        <v>13101</v>
      </c>
      <c r="D2187" s="3" t="s">
        <v>16461</v>
      </c>
      <c r="E2187" s="12" t="s">
        <v>20648</v>
      </c>
      <c r="F2187" s="6" t="str">
        <f t="shared" si="93"/>
        <v>module=gassets</v>
      </c>
      <c r="G2187" s="6" t="str">
        <f t="shared" si="94"/>
        <v>module=sassets</v>
      </c>
    </row>
    <row r="2188" spans="1:7" ht="30" customHeight="1">
      <c r="A2188" s="3" t="s">
        <v>10888</v>
      </c>
      <c r="B2188" s="3" t="s">
        <v>2</v>
      </c>
      <c r="C2188" s="3" t="s">
        <v>13102</v>
      </c>
      <c r="D2188" s="3" t="s">
        <v>16462</v>
      </c>
      <c r="E2188" s="12" t="s">
        <v>20649</v>
      </c>
      <c r="F2188" s="6" t="str">
        <f t="shared" si="93"/>
        <v>module=gassets</v>
      </c>
      <c r="G2188" s="6" t="str">
        <f t="shared" si="94"/>
        <v>module=sassets</v>
      </c>
    </row>
    <row r="2189" spans="1:7" ht="30" customHeight="1">
      <c r="A2189" s="3" t="s">
        <v>10888</v>
      </c>
      <c r="B2189" s="3" t="s">
        <v>2</v>
      </c>
      <c r="C2189" s="3" t="s">
        <v>13103</v>
      </c>
      <c r="D2189" s="3" t="s">
        <v>16463</v>
      </c>
      <c r="E2189" s="12" t="s">
        <v>20650</v>
      </c>
      <c r="F2189" s="6" t="str">
        <f t="shared" si="93"/>
        <v>module=gassets</v>
      </c>
      <c r="G2189" s="6" t="str">
        <f t="shared" si="94"/>
        <v>module=sassets</v>
      </c>
    </row>
    <row r="2190" spans="1:7" ht="30" customHeight="1">
      <c r="A2190" s="3" t="s">
        <v>10888</v>
      </c>
      <c r="B2190" s="3" t="s">
        <v>2</v>
      </c>
      <c r="C2190" s="3" t="s">
        <v>13104</v>
      </c>
      <c r="D2190" s="3" t="s">
        <v>16464</v>
      </c>
      <c r="E2190" s="12" t="s">
        <v>20651</v>
      </c>
      <c r="F2190" s="6" t="str">
        <f t="shared" si="93"/>
        <v>module=gassets</v>
      </c>
      <c r="G2190" s="6" t="str">
        <f t="shared" si="94"/>
        <v>module=sassets</v>
      </c>
    </row>
    <row r="2191" spans="1:7" ht="30" customHeight="1">
      <c r="A2191" s="3" t="s">
        <v>10888</v>
      </c>
      <c r="B2191" s="3" t="s">
        <v>2</v>
      </c>
      <c r="C2191" s="3" t="s">
        <v>13105</v>
      </c>
      <c r="D2191" s="3" t="s">
        <v>16465</v>
      </c>
      <c r="E2191" s="12" t="s">
        <v>20652</v>
      </c>
      <c r="F2191" s="6" t="str">
        <f t="shared" si="93"/>
        <v>module=gassets</v>
      </c>
      <c r="G2191" s="6" t="str">
        <f t="shared" si="94"/>
        <v>module=sassets</v>
      </c>
    </row>
    <row r="2192" spans="1:7" ht="30" customHeight="1">
      <c r="A2192" s="3" t="s">
        <v>10888</v>
      </c>
      <c r="B2192" s="3" t="s">
        <v>2</v>
      </c>
      <c r="C2192" s="3" t="s">
        <v>13106</v>
      </c>
      <c r="D2192" s="3" t="s">
        <v>16466</v>
      </c>
      <c r="E2192" s="12" t="s">
        <v>20653</v>
      </c>
      <c r="F2192" s="6" t="str">
        <f t="shared" si="93"/>
        <v>module=gassets</v>
      </c>
      <c r="G2192" s="6" t="str">
        <f t="shared" si="94"/>
        <v>module=sassets</v>
      </c>
    </row>
    <row r="2193" spans="1:7" ht="30" customHeight="1">
      <c r="A2193" s="3" t="s">
        <v>10888</v>
      </c>
      <c r="B2193" s="3" t="s">
        <v>2</v>
      </c>
      <c r="C2193" s="3" t="s">
        <v>13107</v>
      </c>
      <c r="D2193" s="3" t="s">
        <v>16467</v>
      </c>
      <c r="E2193" s="12" t="s">
        <v>20654</v>
      </c>
      <c r="F2193" s="6" t="str">
        <f t="shared" si="93"/>
        <v>module=gassets</v>
      </c>
      <c r="G2193" s="6" t="str">
        <f t="shared" si="94"/>
        <v>module=sassets</v>
      </c>
    </row>
    <row r="2194" spans="1:7" ht="30" customHeight="1">
      <c r="A2194" s="3" t="s">
        <v>10888</v>
      </c>
      <c r="B2194" s="3" t="s">
        <v>2</v>
      </c>
      <c r="C2194" s="3" t="s">
        <v>13108</v>
      </c>
      <c r="D2194" s="3" t="s">
        <v>16468</v>
      </c>
      <c r="E2194" s="12" t="s">
        <v>20655</v>
      </c>
      <c r="F2194" s="6" t="str">
        <f t="shared" si="93"/>
        <v>module=gassets</v>
      </c>
      <c r="G2194" s="6" t="str">
        <f t="shared" si="94"/>
        <v>module=sassets</v>
      </c>
    </row>
    <row r="2195" spans="1:7" ht="30" customHeight="1">
      <c r="A2195" s="3" t="s">
        <v>10888</v>
      </c>
      <c r="B2195" s="3" t="s">
        <v>2</v>
      </c>
      <c r="C2195" s="3" t="s">
        <v>13109</v>
      </c>
      <c r="D2195" s="3" t="s">
        <v>16469</v>
      </c>
      <c r="E2195" s="12" t="s">
        <v>20656</v>
      </c>
      <c r="F2195" s="6" t="str">
        <f t="shared" si="93"/>
        <v>module=gassets</v>
      </c>
      <c r="G2195" s="6" t="str">
        <f t="shared" si="94"/>
        <v>module=sassets</v>
      </c>
    </row>
    <row r="2196" spans="1:7" ht="30" customHeight="1">
      <c r="A2196" s="3" t="s">
        <v>10888</v>
      </c>
      <c r="B2196" s="3" t="s">
        <v>2</v>
      </c>
      <c r="C2196" s="3" t="s">
        <v>13110</v>
      </c>
      <c r="D2196" s="3" t="s">
        <v>16470</v>
      </c>
      <c r="E2196" s="12" t="s">
        <v>20657</v>
      </c>
      <c r="F2196" s="6" t="str">
        <f t="shared" si="93"/>
        <v>module=gassets</v>
      </c>
      <c r="G2196" s="6" t="str">
        <f t="shared" si="94"/>
        <v>module=sassets</v>
      </c>
    </row>
    <row r="2197" spans="1:7" ht="30" customHeight="1">
      <c r="A2197" s="3" t="s">
        <v>10888</v>
      </c>
      <c r="B2197" s="3" t="s">
        <v>2</v>
      </c>
      <c r="C2197" s="3" t="s">
        <v>13111</v>
      </c>
      <c r="D2197" s="3" t="s">
        <v>16471</v>
      </c>
      <c r="E2197" s="12" t="s">
        <v>20658</v>
      </c>
      <c r="F2197" s="6" t="str">
        <f t="shared" si="93"/>
        <v>module=gassets</v>
      </c>
      <c r="G2197" s="6" t="str">
        <f t="shared" si="94"/>
        <v>module=sassets</v>
      </c>
    </row>
    <row r="2198" spans="1:7" ht="30" customHeight="1">
      <c r="A2198" s="3" t="s">
        <v>10888</v>
      </c>
      <c r="B2198" s="3" t="s">
        <v>2</v>
      </c>
      <c r="C2198" s="3" t="s">
        <v>13112</v>
      </c>
      <c r="D2198" s="3" t="s">
        <v>16472</v>
      </c>
      <c r="E2198" s="12" t="s">
        <v>20659</v>
      </c>
      <c r="F2198" s="6" t="str">
        <f t="shared" si="93"/>
        <v>module=gassets</v>
      </c>
      <c r="G2198" s="6" t="str">
        <f t="shared" si="94"/>
        <v>module=sassets</v>
      </c>
    </row>
    <row r="2199" spans="1:7" ht="30" customHeight="1">
      <c r="A2199" s="3" t="s">
        <v>10888</v>
      </c>
      <c r="B2199" s="3" t="s">
        <v>2</v>
      </c>
      <c r="C2199" s="3" t="s">
        <v>13113</v>
      </c>
      <c r="D2199" s="3" t="s">
        <v>16473</v>
      </c>
      <c r="E2199" s="12" t="s">
        <v>20660</v>
      </c>
      <c r="F2199" s="6" t="str">
        <f t="shared" si="93"/>
        <v>module=gassets</v>
      </c>
      <c r="G2199" s="6" t="str">
        <f t="shared" si="94"/>
        <v>module=sassets</v>
      </c>
    </row>
    <row r="2200" spans="1:7" ht="30" customHeight="1">
      <c r="A2200" s="3" t="s">
        <v>10888</v>
      </c>
      <c r="B2200" s="3" t="s">
        <v>2</v>
      </c>
      <c r="C2200" s="3" t="s">
        <v>13114</v>
      </c>
      <c r="D2200" s="3" t="s">
        <v>16474</v>
      </c>
      <c r="E2200" s="12" t="s">
        <v>20661</v>
      </c>
      <c r="F2200" s="6" t="str">
        <f t="shared" si="93"/>
        <v>module=gassets</v>
      </c>
      <c r="G2200" s="6" t="str">
        <f t="shared" si="94"/>
        <v>module=sassets</v>
      </c>
    </row>
    <row r="2201" spans="1:7" ht="30" customHeight="1">
      <c r="A2201" s="3" t="s">
        <v>10888</v>
      </c>
      <c r="B2201" s="3" t="s">
        <v>2</v>
      </c>
      <c r="C2201" s="3" t="s">
        <v>13115</v>
      </c>
      <c r="D2201" s="3" t="s">
        <v>16475</v>
      </c>
      <c r="E2201" s="12" t="s">
        <v>20662</v>
      </c>
      <c r="F2201" s="6" t="str">
        <f t="shared" si="93"/>
        <v>module=gassets</v>
      </c>
      <c r="G2201" s="6" t="str">
        <f t="shared" si="94"/>
        <v>module=sassets</v>
      </c>
    </row>
    <row r="2202" spans="1:7" ht="30" customHeight="1">
      <c r="A2202" s="3" t="s">
        <v>10888</v>
      </c>
      <c r="B2202" s="3" t="s">
        <v>2</v>
      </c>
      <c r="C2202" s="3" t="s">
        <v>13116</v>
      </c>
      <c r="D2202" s="3" t="s">
        <v>16476</v>
      </c>
      <c r="E2202" s="12" t="s">
        <v>20663</v>
      </c>
      <c r="F2202" s="6" t="str">
        <f t="shared" si="93"/>
        <v>module=gassets</v>
      </c>
      <c r="G2202" s="6" t="str">
        <f t="shared" si="94"/>
        <v>module=sassets</v>
      </c>
    </row>
    <row r="2203" spans="1:7" ht="30" customHeight="1">
      <c r="A2203" s="3" t="s">
        <v>10888</v>
      </c>
      <c r="B2203" s="3" t="s">
        <v>2</v>
      </c>
      <c r="C2203" s="3" t="s">
        <v>13117</v>
      </c>
      <c r="D2203" s="3" t="s">
        <v>16477</v>
      </c>
      <c r="E2203" s="12" t="s">
        <v>20664</v>
      </c>
      <c r="F2203" s="6" t="str">
        <f t="shared" si="93"/>
        <v>module=gassets</v>
      </c>
      <c r="G2203" s="6" t="str">
        <f t="shared" si="94"/>
        <v>module=sassets</v>
      </c>
    </row>
    <row r="2204" spans="1:7" ht="30" customHeight="1">
      <c r="A2204" s="3" t="s">
        <v>10888</v>
      </c>
      <c r="B2204" s="3" t="s">
        <v>2</v>
      </c>
      <c r="C2204" s="3" t="s">
        <v>13118</v>
      </c>
      <c r="D2204" s="3" t="s">
        <v>16478</v>
      </c>
      <c r="E2204" s="12" t="s">
        <v>20665</v>
      </c>
      <c r="F2204" s="6" t="str">
        <f t="shared" si="93"/>
        <v>module=gassets</v>
      </c>
      <c r="G2204" s="6" t="str">
        <f t="shared" si="94"/>
        <v>module=sassets</v>
      </c>
    </row>
    <row r="2205" spans="1:7" ht="30" customHeight="1">
      <c r="A2205" s="3" t="s">
        <v>10888</v>
      </c>
      <c r="B2205" s="3" t="s">
        <v>2</v>
      </c>
      <c r="C2205" s="3" t="s">
        <v>13119</v>
      </c>
      <c r="D2205" s="3" t="s">
        <v>16479</v>
      </c>
      <c r="E2205" s="12" t="s">
        <v>20666</v>
      </c>
      <c r="F2205" s="6" t="str">
        <f t="shared" si="93"/>
        <v>module=gassets</v>
      </c>
      <c r="G2205" s="6" t="str">
        <f t="shared" si="94"/>
        <v>module=sassets</v>
      </c>
    </row>
    <row r="2206" spans="1:7" ht="30" customHeight="1">
      <c r="A2206" s="3" t="s">
        <v>10888</v>
      </c>
      <c r="B2206" s="3" t="s">
        <v>2</v>
      </c>
      <c r="C2206" s="3" t="s">
        <v>13120</v>
      </c>
      <c r="D2206" s="3" t="s">
        <v>16480</v>
      </c>
      <c r="E2206" s="12" t="s">
        <v>20667</v>
      </c>
      <c r="F2206" s="6" t="str">
        <f t="shared" si="93"/>
        <v>module=gassets</v>
      </c>
      <c r="G2206" s="6" t="str">
        <f t="shared" si="94"/>
        <v>module=sassets</v>
      </c>
    </row>
    <row r="2207" spans="1:7" ht="30" customHeight="1">
      <c r="A2207" s="3" t="s">
        <v>10888</v>
      </c>
      <c r="B2207" s="3" t="s">
        <v>2</v>
      </c>
      <c r="C2207" s="3" t="s">
        <v>13121</v>
      </c>
      <c r="D2207" s="3" t="s">
        <v>16481</v>
      </c>
      <c r="E2207" s="12" t="s">
        <v>20668</v>
      </c>
      <c r="F2207" s="6" t="str">
        <f t="shared" si="93"/>
        <v>module=gassets</v>
      </c>
      <c r="G2207" s="6" t="str">
        <f t="shared" si="94"/>
        <v>module=sassets</v>
      </c>
    </row>
    <row r="2208" spans="1:7" ht="30" customHeight="1">
      <c r="A2208" s="3" t="s">
        <v>10888</v>
      </c>
      <c r="B2208" s="3" t="s">
        <v>2</v>
      </c>
      <c r="C2208" s="3" t="s">
        <v>13122</v>
      </c>
      <c r="D2208" s="3" t="s">
        <v>16482</v>
      </c>
      <c r="E2208" s="12" t="s">
        <v>20669</v>
      </c>
      <c r="F2208" s="6" t="str">
        <f t="shared" si="93"/>
        <v>module=gassets</v>
      </c>
      <c r="G2208" s="6" t="str">
        <f t="shared" si="94"/>
        <v>module=sassets</v>
      </c>
    </row>
    <row r="2209" spans="1:7" ht="30" customHeight="1">
      <c r="A2209" s="3" t="s">
        <v>10888</v>
      </c>
      <c r="B2209" s="3" t="s">
        <v>2</v>
      </c>
      <c r="C2209" s="3" t="s">
        <v>13123</v>
      </c>
      <c r="D2209" s="3" t="s">
        <v>16483</v>
      </c>
      <c r="E2209" s="12" t="s">
        <v>20670</v>
      </c>
      <c r="F2209" s="6" t="str">
        <f t="shared" si="93"/>
        <v>module=gassets</v>
      </c>
      <c r="G2209" s="6" t="str">
        <f t="shared" si="94"/>
        <v>module=sassets</v>
      </c>
    </row>
    <row r="2210" spans="1:7" ht="30" customHeight="1">
      <c r="A2210" s="3" t="s">
        <v>10888</v>
      </c>
      <c r="B2210" s="3" t="s">
        <v>2</v>
      </c>
      <c r="C2210" s="3" t="s">
        <v>13124</v>
      </c>
      <c r="D2210" s="3" t="s">
        <v>16484</v>
      </c>
      <c r="E2210" s="12" t="s">
        <v>20671</v>
      </c>
      <c r="F2210" s="6" t="str">
        <f t="shared" si="93"/>
        <v>module=gassets</v>
      </c>
      <c r="G2210" s="6" t="str">
        <f t="shared" si="94"/>
        <v>module=sassets</v>
      </c>
    </row>
    <row r="2211" spans="1:7" ht="30" customHeight="1">
      <c r="A2211" s="3" t="s">
        <v>10888</v>
      </c>
      <c r="B2211" s="3" t="s">
        <v>2</v>
      </c>
      <c r="C2211" s="3" t="s">
        <v>13125</v>
      </c>
      <c r="D2211" s="3" t="s">
        <v>16485</v>
      </c>
      <c r="E2211" s="12" t="s">
        <v>20672</v>
      </c>
      <c r="F2211" s="6" t="str">
        <f t="shared" si="93"/>
        <v>module=gassets</v>
      </c>
      <c r="G2211" s="6" t="str">
        <f t="shared" si="94"/>
        <v>module=sassets</v>
      </c>
    </row>
    <row r="2212" spans="1:7" ht="30" customHeight="1">
      <c r="A2212" s="3" t="s">
        <v>10888</v>
      </c>
      <c r="B2212" s="3" t="s">
        <v>2</v>
      </c>
      <c r="C2212" s="3" t="s">
        <v>13126</v>
      </c>
      <c r="D2212" s="3" t="s">
        <v>16486</v>
      </c>
      <c r="E2212" s="12" t="s">
        <v>20673</v>
      </c>
      <c r="F2212" s="6" t="str">
        <f t="shared" si="93"/>
        <v>module=gassets</v>
      </c>
      <c r="G2212" s="6" t="str">
        <f t="shared" si="94"/>
        <v>module=sassets</v>
      </c>
    </row>
    <row r="2213" spans="1:7" ht="30" customHeight="1">
      <c r="A2213" s="3" t="s">
        <v>10888</v>
      </c>
      <c r="B2213" s="3" t="s">
        <v>2</v>
      </c>
      <c r="C2213" s="3" t="s">
        <v>13127</v>
      </c>
      <c r="D2213" s="3" t="s">
        <v>16487</v>
      </c>
      <c r="E2213" s="12" t="s">
        <v>20674</v>
      </c>
      <c r="F2213" s="6" t="str">
        <f t="shared" si="93"/>
        <v>module=gassets</v>
      </c>
      <c r="G2213" s="6" t="str">
        <f t="shared" si="94"/>
        <v>module=sassets</v>
      </c>
    </row>
    <row r="2214" spans="1:7" ht="30" customHeight="1">
      <c r="A2214" s="3" t="s">
        <v>10888</v>
      </c>
      <c r="B2214" s="3" t="s">
        <v>2</v>
      </c>
      <c r="C2214" s="3" t="s">
        <v>13128</v>
      </c>
      <c r="D2214" s="3" t="s">
        <v>16488</v>
      </c>
      <c r="E2214" s="12" t="s">
        <v>20675</v>
      </c>
      <c r="F2214" s="6" t="str">
        <f t="shared" si="93"/>
        <v>module=gassets</v>
      </c>
      <c r="G2214" s="6" t="str">
        <f t="shared" si="94"/>
        <v>module=sassets</v>
      </c>
    </row>
    <row r="2215" spans="1:7" ht="30" customHeight="1">
      <c r="A2215" s="3" t="s">
        <v>10888</v>
      </c>
      <c r="B2215" s="3" t="s">
        <v>2</v>
      </c>
      <c r="C2215" s="3" t="s">
        <v>13129</v>
      </c>
      <c r="D2215" s="3" t="s">
        <v>16489</v>
      </c>
      <c r="E2215" s="12" t="s">
        <v>20676</v>
      </c>
      <c r="F2215" s="6" t="str">
        <f t="shared" si="93"/>
        <v>module=gassets</v>
      </c>
      <c r="G2215" s="6" t="str">
        <f t="shared" si="94"/>
        <v>module=sassets</v>
      </c>
    </row>
    <row r="2216" spans="1:7" ht="30" customHeight="1">
      <c r="A2216" s="3" t="s">
        <v>10889</v>
      </c>
      <c r="B2216" s="3" t="s">
        <v>2</v>
      </c>
      <c r="C2216" s="3" t="s">
        <v>13130</v>
      </c>
      <c r="D2216" s="3" t="s">
        <v>16490</v>
      </c>
      <c r="E2216" s="12" t="s">
        <v>20677</v>
      </c>
      <c r="F2216" s="6" t="str">
        <f t="shared" ref="F2216:F2247" si="95">HYPERLINK("http://www.ssc.wisc.edu/wlsresearch/documentation/waves/?wave=grad2k&amp;module=grecall","module=grecall")</f>
        <v>module=grecall</v>
      </c>
      <c r="G2216" s="6" t="str">
        <f t="shared" ref="G2216:G2247" si="96">HYPERLINK("http://www.ssc.wisc.edu/wlsresearch/documentation/waves/?wave=sib2k&amp;module=srecall","module=srecall")</f>
        <v>module=srecall</v>
      </c>
    </row>
    <row r="2217" spans="1:7" ht="30" customHeight="1">
      <c r="A2217" s="3" t="s">
        <v>10889</v>
      </c>
      <c r="B2217" s="3" t="s">
        <v>2</v>
      </c>
      <c r="C2217" s="3" t="s">
        <v>13131</v>
      </c>
      <c r="D2217" s="3" t="s">
        <v>16491</v>
      </c>
      <c r="E2217" s="12" t="s">
        <v>20678</v>
      </c>
      <c r="F2217" s="6" t="str">
        <f t="shared" si="95"/>
        <v>module=grecall</v>
      </c>
      <c r="G2217" s="6" t="str">
        <f t="shared" si="96"/>
        <v>module=srecall</v>
      </c>
    </row>
    <row r="2218" spans="1:7" ht="30" customHeight="1">
      <c r="A2218" s="3" t="s">
        <v>10889</v>
      </c>
      <c r="B2218" s="3" t="s">
        <v>2</v>
      </c>
      <c r="C2218" s="3" t="s">
        <v>13132</v>
      </c>
      <c r="D2218" s="3" t="s">
        <v>16492</v>
      </c>
      <c r="E2218" s="12" t="s">
        <v>20679</v>
      </c>
      <c r="F2218" s="6" t="str">
        <f t="shared" si="95"/>
        <v>module=grecall</v>
      </c>
      <c r="G2218" s="6" t="str">
        <f t="shared" si="96"/>
        <v>module=srecall</v>
      </c>
    </row>
    <row r="2219" spans="1:7" ht="30" customHeight="1">
      <c r="A2219" s="3" t="s">
        <v>10889</v>
      </c>
      <c r="B2219" s="3" t="s">
        <v>2</v>
      </c>
      <c r="C2219" s="3" t="s">
        <v>13133</v>
      </c>
      <c r="D2219" s="3" t="s">
        <v>16493</v>
      </c>
      <c r="E2219" s="12" t="s">
        <v>20680</v>
      </c>
      <c r="F2219" s="6" t="str">
        <f t="shared" si="95"/>
        <v>module=grecall</v>
      </c>
      <c r="G2219" s="6" t="str">
        <f t="shared" si="96"/>
        <v>module=srecall</v>
      </c>
    </row>
    <row r="2220" spans="1:7" ht="30" customHeight="1">
      <c r="A2220" s="3" t="s">
        <v>10889</v>
      </c>
      <c r="B2220" s="3" t="s">
        <v>2</v>
      </c>
      <c r="C2220" s="3" t="s">
        <v>13134</v>
      </c>
      <c r="D2220" s="3" t="s">
        <v>16494</v>
      </c>
      <c r="E2220" s="12" t="s">
        <v>20681</v>
      </c>
      <c r="F2220" s="6" t="str">
        <f t="shared" si="95"/>
        <v>module=grecall</v>
      </c>
      <c r="G2220" s="6" t="str">
        <f t="shared" si="96"/>
        <v>module=srecall</v>
      </c>
    </row>
    <row r="2221" spans="1:7" ht="30" customHeight="1">
      <c r="A2221" s="3" t="s">
        <v>10889</v>
      </c>
      <c r="B2221" s="3" t="s">
        <v>2</v>
      </c>
      <c r="C2221" s="3" t="s">
        <v>13135</v>
      </c>
      <c r="D2221" s="3" t="s">
        <v>16495</v>
      </c>
      <c r="E2221" s="12" t="s">
        <v>20682</v>
      </c>
      <c r="F2221" s="6" t="str">
        <f t="shared" si="95"/>
        <v>module=grecall</v>
      </c>
      <c r="G2221" s="6" t="str">
        <f t="shared" si="96"/>
        <v>module=srecall</v>
      </c>
    </row>
    <row r="2222" spans="1:7" ht="30" customHeight="1">
      <c r="A2222" s="3" t="s">
        <v>10889</v>
      </c>
      <c r="B2222" s="3" t="s">
        <v>2</v>
      </c>
      <c r="C2222" s="3" t="s">
        <v>13136</v>
      </c>
      <c r="D2222" s="3" t="s">
        <v>16496</v>
      </c>
      <c r="E2222" s="12" t="s">
        <v>20683</v>
      </c>
      <c r="F2222" s="6" t="str">
        <f t="shared" si="95"/>
        <v>module=grecall</v>
      </c>
      <c r="G2222" s="6" t="str">
        <f t="shared" si="96"/>
        <v>module=srecall</v>
      </c>
    </row>
    <row r="2223" spans="1:7" ht="30" customHeight="1">
      <c r="A2223" s="3" t="s">
        <v>10889</v>
      </c>
      <c r="B2223" s="3" t="s">
        <v>2</v>
      </c>
      <c r="C2223" s="3" t="s">
        <v>13137</v>
      </c>
      <c r="D2223" s="3" t="s">
        <v>16497</v>
      </c>
      <c r="E2223" s="12" t="s">
        <v>20684</v>
      </c>
      <c r="F2223" s="6" t="str">
        <f t="shared" si="95"/>
        <v>module=grecall</v>
      </c>
      <c r="G2223" s="6" t="str">
        <f t="shared" si="96"/>
        <v>module=srecall</v>
      </c>
    </row>
    <row r="2224" spans="1:7" ht="30" customHeight="1">
      <c r="A2224" s="3" t="s">
        <v>10889</v>
      </c>
      <c r="B2224" s="3" t="s">
        <v>2</v>
      </c>
      <c r="C2224" s="3" t="s">
        <v>13138</v>
      </c>
      <c r="D2224" s="3" t="s">
        <v>16498</v>
      </c>
      <c r="E2224" s="12" t="s">
        <v>20685</v>
      </c>
      <c r="F2224" s="6" t="str">
        <f t="shared" si="95"/>
        <v>module=grecall</v>
      </c>
      <c r="G2224" s="6" t="str">
        <f t="shared" si="96"/>
        <v>module=srecall</v>
      </c>
    </row>
    <row r="2225" spans="1:7" ht="30" customHeight="1">
      <c r="A2225" s="3" t="s">
        <v>10889</v>
      </c>
      <c r="B2225" s="3" t="s">
        <v>2</v>
      </c>
      <c r="C2225" s="3" t="s">
        <v>13139</v>
      </c>
      <c r="D2225" s="3" t="s">
        <v>16499</v>
      </c>
      <c r="E2225" s="12" t="s">
        <v>20686</v>
      </c>
      <c r="F2225" s="6" t="str">
        <f t="shared" si="95"/>
        <v>module=grecall</v>
      </c>
      <c r="G2225" s="6" t="str">
        <f t="shared" si="96"/>
        <v>module=srecall</v>
      </c>
    </row>
    <row r="2226" spans="1:7" ht="30" customHeight="1">
      <c r="A2226" s="3" t="s">
        <v>10889</v>
      </c>
      <c r="B2226" s="3" t="s">
        <v>2</v>
      </c>
      <c r="C2226" s="3" t="s">
        <v>13140</v>
      </c>
      <c r="D2226" s="3" t="s">
        <v>16500</v>
      </c>
      <c r="E2226" s="12" t="s">
        <v>20687</v>
      </c>
      <c r="F2226" s="6" t="str">
        <f t="shared" si="95"/>
        <v>module=grecall</v>
      </c>
      <c r="G2226" s="6" t="str">
        <f t="shared" si="96"/>
        <v>module=srecall</v>
      </c>
    </row>
    <row r="2227" spans="1:7" ht="30" customHeight="1">
      <c r="A2227" s="3" t="s">
        <v>10889</v>
      </c>
      <c r="B2227" s="3" t="s">
        <v>2</v>
      </c>
      <c r="C2227" s="3" t="s">
        <v>13141</v>
      </c>
      <c r="D2227" s="3" t="s">
        <v>16501</v>
      </c>
      <c r="E2227" s="12" t="s">
        <v>20688</v>
      </c>
      <c r="F2227" s="6" t="str">
        <f t="shared" si="95"/>
        <v>module=grecall</v>
      </c>
      <c r="G2227" s="6" t="str">
        <f t="shared" si="96"/>
        <v>module=srecall</v>
      </c>
    </row>
    <row r="2228" spans="1:7" ht="30" customHeight="1">
      <c r="A2228" s="3" t="s">
        <v>10889</v>
      </c>
      <c r="B2228" s="3" t="s">
        <v>2</v>
      </c>
      <c r="C2228" s="3" t="s">
        <v>13142</v>
      </c>
      <c r="D2228" s="3" t="s">
        <v>16502</v>
      </c>
      <c r="E2228" s="12" t="s">
        <v>20689</v>
      </c>
      <c r="F2228" s="6" t="str">
        <f t="shared" si="95"/>
        <v>module=grecall</v>
      </c>
      <c r="G2228" s="6" t="str">
        <f t="shared" si="96"/>
        <v>module=srecall</v>
      </c>
    </row>
    <row r="2229" spans="1:7" ht="30" customHeight="1">
      <c r="A2229" s="3" t="s">
        <v>10889</v>
      </c>
      <c r="B2229" s="3" t="s">
        <v>2</v>
      </c>
      <c r="C2229" s="3" t="s">
        <v>13143</v>
      </c>
      <c r="D2229" s="3" t="s">
        <v>16503</v>
      </c>
      <c r="E2229" s="12" t="s">
        <v>20690</v>
      </c>
      <c r="F2229" s="6" t="str">
        <f t="shared" si="95"/>
        <v>module=grecall</v>
      </c>
      <c r="G2229" s="6" t="str">
        <f t="shared" si="96"/>
        <v>module=srecall</v>
      </c>
    </row>
    <row r="2230" spans="1:7" ht="30" customHeight="1">
      <c r="A2230" s="3" t="s">
        <v>10889</v>
      </c>
      <c r="B2230" s="3" t="s">
        <v>2</v>
      </c>
      <c r="C2230" s="3" t="s">
        <v>13144</v>
      </c>
      <c r="D2230" s="3" t="s">
        <v>16504</v>
      </c>
      <c r="E2230" s="12" t="s">
        <v>20691</v>
      </c>
      <c r="F2230" s="6" t="str">
        <f t="shared" si="95"/>
        <v>module=grecall</v>
      </c>
      <c r="G2230" s="6" t="str">
        <f t="shared" si="96"/>
        <v>module=srecall</v>
      </c>
    </row>
    <row r="2231" spans="1:7" ht="30" customHeight="1">
      <c r="A2231" s="3" t="s">
        <v>10889</v>
      </c>
      <c r="B2231" s="3" t="s">
        <v>2</v>
      </c>
      <c r="C2231" s="3" t="s">
        <v>13145</v>
      </c>
      <c r="D2231" s="3" t="s">
        <v>16505</v>
      </c>
      <c r="E2231" s="12" t="s">
        <v>20692</v>
      </c>
      <c r="F2231" s="6" t="str">
        <f t="shared" si="95"/>
        <v>module=grecall</v>
      </c>
      <c r="G2231" s="6" t="str">
        <f t="shared" si="96"/>
        <v>module=srecall</v>
      </c>
    </row>
    <row r="2232" spans="1:7" ht="30" customHeight="1">
      <c r="A2232" s="3" t="s">
        <v>10889</v>
      </c>
      <c r="B2232" s="3" t="s">
        <v>2</v>
      </c>
      <c r="C2232" s="3" t="s">
        <v>13146</v>
      </c>
      <c r="D2232" s="3" t="s">
        <v>16506</v>
      </c>
      <c r="E2232" s="12" t="s">
        <v>20693</v>
      </c>
      <c r="F2232" s="6" t="str">
        <f t="shared" si="95"/>
        <v>module=grecall</v>
      </c>
      <c r="G2232" s="6" t="str">
        <f t="shared" si="96"/>
        <v>module=srecall</v>
      </c>
    </row>
    <row r="2233" spans="1:7" ht="30" customHeight="1">
      <c r="A2233" s="3" t="s">
        <v>10889</v>
      </c>
      <c r="B2233" s="3" t="s">
        <v>2</v>
      </c>
      <c r="C2233" s="3" t="s">
        <v>13147</v>
      </c>
      <c r="D2233" s="3" t="s">
        <v>16507</v>
      </c>
      <c r="E2233" s="12" t="s">
        <v>20694</v>
      </c>
      <c r="F2233" s="6" t="str">
        <f t="shared" si="95"/>
        <v>module=grecall</v>
      </c>
      <c r="G2233" s="6" t="str">
        <f t="shared" si="96"/>
        <v>module=srecall</v>
      </c>
    </row>
    <row r="2234" spans="1:7" ht="30" customHeight="1">
      <c r="A2234" s="3" t="s">
        <v>10889</v>
      </c>
      <c r="B2234" s="3" t="s">
        <v>2</v>
      </c>
      <c r="C2234" s="3" t="s">
        <v>13148</v>
      </c>
      <c r="D2234" s="3" t="s">
        <v>16508</v>
      </c>
      <c r="E2234" s="12" t="s">
        <v>20695</v>
      </c>
      <c r="F2234" s="6" t="str">
        <f t="shared" si="95"/>
        <v>module=grecall</v>
      </c>
      <c r="G2234" s="6" t="str">
        <f t="shared" si="96"/>
        <v>module=srecall</v>
      </c>
    </row>
    <row r="2235" spans="1:7" ht="30" customHeight="1">
      <c r="A2235" s="3" t="s">
        <v>10889</v>
      </c>
      <c r="B2235" s="3" t="s">
        <v>2</v>
      </c>
      <c r="C2235" s="3" t="s">
        <v>13149</v>
      </c>
      <c r="D2235" s="3" t="s">
        <v>16509</v>
      </c>
      <c r="E2235" s="12" t="s">
        <v>20696</v>
      </c>
      <c r="F2235" s="6" t="str">
        <f t="shared" si="95"/>
        <v>module=grecall</v>
      </c>
      <c r="G2235" s="6" t="str">
        <f t="shared" si="96"/>
        <v>module=srecall</v>
      </c>
    </row>
    <row r="2236" spans="1:7" ht="30" customHeight="1">
      <c r="A2236" s="3" t="s">
        <v>10889</v>
      </c>
      <c r="B2236" s="3" t="s">
        <v>2</v>
      </c>
      <c r="C2236" s="3" t="s">
        <v>13150</v>
      </c>
      <c r="D2236" s="3" t="s">
        <v>16510</v>
      </c>
      <c r="E2236" s="12" t="s">
        <v>20697</v>
      </c>
      <c r="F2236" s="6" t="str">
        <f t="shared" si="95"/>
        <v>module=grecall</v>
      </c>
      <c r="G2236" s="6" t="str">
        <f t="shared" si="96"/>
        <v>module=srecall</v>
      </c>
    </row>
    <row r="2237" spans="1:7" ht="30" customHeight="1">
      <c r="A2237" s="3" t="s">
        <v>10889</v>
      </c>
      <c r="B2237" s="3" t="s">
        <v>2</v>
      </c>
      <c r="C2237" s="3" t="s">
        <v>13151</v>
      </c>
      <c r="D2237" s="3" t="s">
        <v>16511</v>
      </c>
      <c r="E2237" s="12" t="s">
        <v>20698</v>
      </c>
      <c r="F2237" s="6" t="str">
        <f t="shared" si="95"/>
        <v>module=grecall</v>
      </c>
      <c r="G2237" s="6" t="str">
        <f t="shared" si="96"/>
        <v>module=srecall</v>
      </c>
    </row>
    <row r="2238" spans="1:7" ht="30" customHeight="1">
      <c r="A2238" s="3" t="s">
        <v>10889</v>
      </c>
      <c r="B2238" s="3" t="s">
        <v>2</v>
      </c>
      <c r="C2238" s="3" t="s">
        <v>13152</v>
      </c>
      <c r="D2238" s="3" t="s">
        <v>16512</v>
      </c>
      <c r="E2238" s="12" t="s">
        <v>20699</v>
      </c>
      <c r="F2238" s="6" t="str">
        <f t="shared" si="95"/>
        <v>module=grecall</v>
      </c>
      <c r="G2238" s="6" t="str">
        <f t="shared" si="96"/>
        <v>module=srecall</v>
      </c>
    </row>
    <row r="2239" spans="1:7" ht="30" customHeight="1">
      <c r="A2239" s="3" t="s">
        <v>10889</v>
      </c>
      <c r="B2239" s="3" t="s">
        <v>2</v>
      </c>
      <c r="C2239" s="3" t="s">
        <v>13153</v>
      </c>
      <c r="D2239" s="3" t="s">
        <v>16513</v>
      </c>
      <c r="E2239" s="12" t="s">
        <v>20700</v>
      </c>
      <c r="F2239" s="6" t="str">
        <f t="shared" si="95"/>
        <v>module=grecall</v>
      </c>
      <c r="G2239" s="6" t="str">
        <f t="shared" si="96"/>
        <v>module=srecall</v>
      </c>
    </row>
    <row r="2240" spans="1:7" ht="30" customHeight="1">
      <c r="A2240" s="3" t="s">
        <v>10889</v>
      </c>
      <c r="B2240" s="3" t="s">
        <v>2</v>
      </c>
      <c r="C2240" s="3" t="s">
        <v>13154</v>
      </c>
      <c r="D2240" s="3" t="s">
        <v>16514</v>
      </c>
      <c r="E2240" s="12" t="s">
        <v>20701</v>
      </c>
      <c r="F2240" s="6" t="str">
        <f t="shared" si="95"/>
        <v>module=grecall</v>
      </c>
      <c r="G2240" s="6" t="str">
        <f t="shared" si="96"/>
        <v>module=srecall</v>
      </c>
    </row>
    <row r="2241" spans="1:7" ht="30" customHeight="1">
      <c r="A2241" s="3" t="s">
        <v>10889</v>
      </c>
      <c r="B2241" s="3" t="s">
        <v>2</v>
      </c>
      <c r="C2241" s="3" t="s">
        <v>13155</v>
      </c>
      <c r="D2241" s="3" t="s">
        <v>16515</v>
      </c>
      <c r="E2241" s="12" t="s">
        <v>20702</v>
      </c>
      <c r="F2241" s="6" t="str">
        <f t="shared" si="95"/>
        <v>module=grecall</v>
      </c>
      <c r="G2241" s="6" t="str">
        <f t="shared" si="96"/>
        <v>module=srecall</v>
      </c>
    </row>
    <row r="2242" spans="1:7" ht="30" customHeight="1">
      <c r="A2242" s="3" t="s">
        <v>10889</v>
      </c>
      <c r="B2242" s="3" t="s">
        <v>2</v>
      </c>
      <c r="C2242" s="3" t="s">
        <v>13156</v>
      </c>
      <c r="D2242" s="3" t="s">
        <v>16516</v>
      </c>
      <c r="E2242" s="12" t="s">
        <v>20703</v>
      </c>
      <c r="F2242" s="6" t="str">
        <f t="shared" si="95"/>
        <v>module=grecall</v>
      </c>
      <c r="G2242" s="6" t="str">
        <f t="shared" si="96"/>
        <v>module=srecall</v>
      </c>
    </row>
    <row r="2243" spans="1:7" ht="30" customHeight="1">
      <c r="A2243" s="3" t="s">
        <v>10889</v>
      </c>
      <c r="B2243" s="3" t="s">
        <v>2</v>
      </c>
      <c r="C2243" s="3" t="s">
        <v>13157</v>
      </c>
      <c r="D2243" s="3" t="s">
        <v>16517</v>
      </c>
      <c r="E2243" s="12" t="s">
        <v>20704</v>
      </c>
      <c r="F2243" s="6" t="str">
        <f t="shared" si="95"/>
        <v>module=grecall</v>
      </c>
      <c r="G2243" s="6" t="str">
        <f t="shared" si="96"/>
        <v>module=srecall</v>
      </c>
    </row>
    <row r="2244" spans="1:7" ht="30" customHeight="1">
      <c r="A2244" s="3" t="s">
        <v>10889</v>
      </c>
      <c r="B2244" s="3" t="s">
        <v>2</v>
      </c>
      <c r="C2244" s="3" t="s">
        <v>13158</v>
      </c>
      <c r="D2244" s="3" t="s">
        <v>16518</v>
      </c>
      <c r="E2244" s="12" t="s">
        <v>20705</v>
      </c>
      <c r="F2244" s="6" t="str">
        <f t="shared" si="95"/>
        <v>module=grecall</v>
      </c>
      <c r="G2244" s="6" t="str">
        <f t="shared" si="96"/>
        <v>module=srecall</v>
      </c>
    </row>
    <row r="2245" spans="1:7" ht="30" customHeight="1">
      <c r="A2245" s="3" t="s">
        <v>10889</v>
      </c>
      <c r="B2245" s="3" t="s">
        <v>2</v>
      </c>
      <c r="C2245" s="3" t="s">
        <v>13159</v>
      </c>
      <c r="D2245" s="3" t="s">
        <v>16519</v>
      </c>
      <c r="E2245" s="12" t="s">
        <v>20706</v>
      </c>
      <c r="F2245" s="6" t="str">
        <f t="shared" si="95"/>
        <v>module=grecall</v>
      </c>
      <c r="G2245" s="6" t="str">
        <f t="shared" si="96"/>
        <v>module=srecall</v>
      </c>
    </row>
    <row r="2246" spans="1:7" ht="30" customHeight="1">
      <c r="A2246" s="3" t="s">
        <v>10889</v>
      </c>
      <c r="B2246" s="3" t="s">
        <v>2</v>
      </c>
      <c r="C2246" s="3" t="s">
        <v>13160</v>
      </c>
      <c r="D2246" s="3" t="s">
        <v>16520</v>
      </c>
      <c r="E2246" s="12" t="s">
        <v>20707</v>
      </c>
      <c r="F2246" s="6" t="str">
        <f t="shared" si="95"/>
        <v>module=grecall</v>
      </c>
      <c r="G2246" s="6" t="str">
        <f t="shared" si="96"/>
        <v>module=srecall</v>
      </c>
    </row>
    <row r="2247" spans="1:7" ht="30" customHeight="1">
      <c r="A2247" s="3" t="s">
        <v>10889</v>
      </c>
      <c r="B2247" s="3" t="s">
        <v>2</v>
      </c>
      <c r="C2247" s="3" t="s">
        <v>13161</v>
      </c>
      <c r="D2247" s="3" t="s">
        <v>16521</v>
      </c>
      <c r="E2247" s="12" t="s">
        <v>20708</v>
      </c>
      <c r="F2247" s="6" t="str">
        <f t="shared" si="95"/>
        <v>module=grecall</v>
      </c>
      <c r="G2247" s="6" t="str">
        <f t="shared" si="96"/>
        <v>module=srecall</v>
      </c>
    </row>
    <row r="2248" spans="1:7" ht="30" customHeight="1">
      <c r="A2248" s="3" t="s">
        <v>10889</v>
      </c>
      <c r="B2248" s="3" t="s">
        <v>2</v>
      </c>
      <c r="C2248" s="3" t="s">
        <v>13162</v>
      </c>
      <c r="D2248" s="3" t="s">
        <v>16522</v>
      </c>
      <c r="E2248" s="12" t="s">
        <v>20709</v>
      </c>
      <c r="F2248" s="6" t="str">
        <f t="shared" ref="F2248:F2278" si="97">HYPERLINK("http://www.ssc.wisc.edu/wlsresearch/documentation/waves/?wave=grad2k&amp;module=grecall","module=grecall")</f>
        <v>module=grecall</v>
      </c>
      <c r="G2248" s="6" t="str">
        <f t="shared" ref="G2248:G2278" si="98">HYPERLINK("http://www.ssc.wisc.edu/wlsresearch/documentation/waves/?wave=sib2k&amp;module=srecall","module=srecall")</f>
        <v>module=srecall</v>
      </c>
    </row>
    <row r="2249" spans="1:7" ht="30" customHeight="1">
      <c r="A2249" s="3" t="s">
        <v>10889</v>
      </c>
      <c r="B2249" s="3" t="s">
        <v>2</v>
      </c>
      <c r="C2249" s="3" t="s">
        <v>13163</v>
      </c>
      <c r="D2249" s="3" t="s">
        <v>16523</v>
      </c>
      <c r="E2249" s="12" t="s">
        <v>20710</v>
      </c>
      <c r="F2249" s="6" t="str">
        <f t="shared" si="97"/>
        <v>module=grecall</v>
      </c>
      <c r="G2249" s="6" t="str">
        <f t="shared" si="98"/>
        <v>module=srecall</v>
      </c>
    </row>
    <row r="2250" spans="1:7" ht="30" customHeight="1">
      <c r="A2250" s="3" t="s">
        <v>10889</v>
      </c>
      <c r="B2250" s="3" t="s">
        <v>2</v>
      </c>
      <c r="C2250" s="3" t="s">
        <v>13164</v>
      </c>
      <c r="D2250" s="3" t="s">
        <v>16524</v>
      </c>
      <c r="E2250" s="12" t="s">
        <v>20711</v>
      </c>
      <c r="F2250" s="6" t="str">
        <f t="shared" si="97"/>
        <v>module=grecall</v>
      </c>
      <c r="G2250" s="6" t="str">
        <f t="shared" si="98"/>
        <v>module=srecall</v>
      </c>
    </row>
    <row r="2251" spans="1:7" ht="30" customHeight="1">
      <c r="A2251" s="3" t="s">
        <v>10889</v>
      </c>
      <c r="B2251" s="3" t="s">
        <v>2</v>
      </c>
      <c r="C2251" s="3" t="s">
        <v>13165</v>
      </c>
      <c r="D2251" s="3" t="s">
        <v>16525</v>
      </c>
      <c r="E2251" s="12" t="s">
        <v>20712</v>
      </c>
      <c r="F2251" s="6" t="str">
        <f t="shared" si="97"/>
        <v>module=grecall</v>
      </c>
      <c r="G2251" s="6" t="str">
        <f t="shared" si="98"/>
        <v>module=srecall</v>
      </c>
    </row>
    <row r="2252" spans="1:7" ht="30" customHeight="1">
      <c r="A2252" s="3" t="s">
        <v>10889</v>
      </c>
      <c r="B2252" s="3" t="s">
        <v>2</v>
      </c>
      <c r="C2252" s="3" t="s">
        <v>13166</v>
      </c>
      <c r="D2252" s="3" t="s">
        <v>16526</v>
      </c>
      <c r="E2252" s="12" t="s">
        <v>20713</v>
      </c>
      <c r="F2252" s="6" t="str">
        <f t="shared" si="97"/>
        <v>module=grecall</v>
      </c>
      <c r="G2252" s="6" t="str">
        <f t="shared" si="98"/>
        <v>module=srecall</v>
      </c>
    </row>
    <row r="2253" spans="1:7" ht="30" customHeight="1">
      <c r="A2253" s="3" t="s">
        <v>10889</v>
      </c>
      <c r="B2253" s="3" t="s">
        <v>2</v>
      </c>
      <c r="C2253" s="3" t="s">
        <v>13167</v>
      </c>
      <c r="D2253" s="3" t="s">
        <v>16527</v>
      </c>
      <c r="E2253" s="12" t="s">
        <v>20714</v>
      </c>
      <c r="F2253" s="6" t="str">
        <f t="shared" si="97"/>
        <v>module=grecall</v>
      </c>
      <c r="G2253" s="6" t="str">
        <f t="shared" si="98"/>
        <v>module=srecall</v>
      </c>
    </row>
    <row r="2254" spans="1:7" ht="30" customHeight="1">
      <c r="A2254" s="3" t="s">
        <v>10889</v>
      </c>
      <c r="B2254" s="3" t="s">
        <v>2</v>
      </c>
      <c r="C2254" s="3" t="s">
        <v>13168</v>
      </c>
      <c r="D2254" s="3" t="s">
        <v>16528</v>
      </c>
      <c r="E2254" s="12" t="s">
        <v>20715</v>
      </c>
      <c r="F2254" s="6" t="str">
        <f t="shared" si="97"/>
        <v>module=grecall</v>
      </c>
      <c r="G2254" s="6" t="str">
        <f t="shared" si="98"/>
        <v>module=srecall</v>
      </c>
    </row>
    <row r="2255" spans="1:7" ht="30" customHeight="1">
      <c r="A2255" s="3" t="s">
        <v>10889</v>
      </c>
      <c r="B2255" s="3" t="s">
        <v>2</v>
      </c>
      <c r="C2255" s="3" t="s">
        <v>13169</v>
      </c>
      <c r="D2255" s="3" t="s">
        <v>16529</v>
      </c>
      <c r="E2255" s="12" t="s">
        <v>20716</v>
      </c>
      <c r="F2255" s="6" t="str">
        <f t="shared" si="97"/>
        <v>module=grecall</v>
      </c>
      <c r="G2255" s="6" t="str">
        <f t="shared" si="98"/>
        <v>module=srecall</v>
      </c>
    </row>
    <row r="2256" spans="1:7" ht="30" customHeight="1">
      <c r="A2256" s="3" t="s">
        <v>10889</v>
      </c>
      <c r="B2256" s="3" t="s">
        <v>2</v>
      </c>
      <c r="C2256" s="3" t="s">
        <v>13170</v>
      </c>
      <c r="D2256" s="3" t="s">
        <v>16530</v>
      </c>
      <c r="E2256" s="12" t="s">
        <v>20717</v>
      </c>
      <c r="F2256" s="6" t="str">
        <f t="shared" si="97"/>
        <v>module=grecall</v>
      </c>
      <c r="G2256" s="6" t="str">
        <f t="shared" si="98"/>
        <v>module=srecall</v>
      </c>
    </row>
    <row r="2257" spans="1:7" ht="30" customHeight="1">
      <c r="A2257" s="3" t="s">
        <v>10889</v>
      </c>
      <c r="B2257" s="3" t="s">
        <v>2</v>
      </c>
      <c r="C2257" s="3" t="s">
        <v>13171</v>
      </c>
      <c r="D2257" s="3" t="s">
        <v>16531</v>
      </c>
      <c r="E2257" s="12" t="s">
        <v>20718</v>
      </c>
      <c r="F2257" s="6" t="str">
        <f t="shared" si="97"/>
        <v>module=grecall</v>
      </c>
      <c r="G2257" s="6" t="str">
        <f t="shared" si="98"/>
        <v>module=srecall</v>
      </c>
    </row>
    <row r="2258" spans="1:7" ht="30" customHeight="1">
      <c r="A2258" s="3" t="s">
        <v>10889</v>
      </c>
      <c r="B2258" s="3" t="s">
        <v>2</v>
      </c>
      <c r="C2258" s="3" t="s">
        <v>13172</v>
      </c>
      <c r="D2258" s="3" t="s">
        <v>16532</v>
      </c>
      <c r="E2258" s="12" t="s">
        <v>20719</v>
      </c>
      <c r="F2258" s="6" t="str">
        <f t="shared" si="97"/>
        <v>module=grecall</v>
      </c>
      <c r="G2258" s="6" t="str">
        <f t="shared" si="98"/>
        <v>module=srecall</v>
      </c>
    </row>
    <row r="2259" spans="1:7" ht="30" customHeight="1">
      <c r="A2259" s="3" t="s">
        <v>10889</v>
      </c>
      <c r="B2259" s="3" t="s">
        <v>2</v>
      </c>
      <c r="C2259" s="3" t="s">
        <v>13173</v>
      </c>
      <c r="D2259" s="3" t="s">
        <v>16533</v>
      </c>
      <c r="E2259" s="12" t="s">
        <v>20720</v>
      </c>
      <c r="F2259" s="6" t="str">
        <f t="shared" si="97"/>
        <v>module=grecall</v>
      </c>
      <c r="G2259" s="6" t="str">
        <f t="shared" si="98"/>
        <v>module=srecall</v>
      </c>
    </row>
    <row r="2260" spans="1:7" ht="30" customHeight="1">
      <c r="A2260" s="3" t="s">
        <v>10889</v>
      </c>
      <c r="B2260" s="3" t="s">
        <v>2</v>
      </c>
      <c r="C2260" s="3" t="s">
        <v>13174</v>
      </c>
      <c r="D2260" s="3" t="s">
        <v>16534</v>
      </c>
      <c r="E2260" s="12" t="s">
        <v>20721</v>
      </c>
      <c r="F2260" s="6" t="str">
        <f t="shared" si="97"/>
        <v>module=grecall</v>
      </c>
      <c r="G2260" s="6" t="str">
        <f t="shared" si="98"/>
        <v>module=srecall</v>
      </c>
    </row>
    <row r="2261" spans="1:7" ht="30" customHeight="1">
      <c r="A2261" s="3" t="s">
        <v>10889</v>
      </c>
      <c r="B2261" s="3" t="s">
        <v>2</v>
      </c>
      <c r="C2261" s="3" t="s">
        <v>13175</v>
      </c>
      <c r="D2261" s="3" t="s">
        <v>16535</v>
      </c>
      <c r="E2261" s="12" t="s">
        <v>20722</v>
      </c>
      <c r="F2261" s="6" t="str">
        <f t="shared" si="97"/>
        <v>module=grecall</v>
      </c>
      <c r="G2261" s="6" t="str">
        <f t="shared" si="98"/>
        <v>module=srecall</v>
      </c>
    </row>
    <row r="2262" spans="1:7" ht="30" customHeight="1">
      <c r="A2262" s="3" t="s">
        <v>10889</v>
      </c>
      <c r="B2262" s="3" t="s">
        <v>2</v>
      </c>
      <c r="C2262" s="3" t="s">
        <v>13176</v>
      </c>
      <c r="D2262" s="3" t="s">
        <v>16536</v>
      </c>
      <c r="E2262" s="12" t="s">
        <v>20723</v>
      </c>
      <c r="F2262" s="6" t="str">
        <f t="shared" si="97"/>
        <v>module=grecall</v>
      </c>
      <c r="G2262" s="6" t="str">
        <f t="shared" si="98"/>
        <v>module=srecall</v>
      </c>
    </row>
    <row r="2263" spans="1:7" ht="30" customHeight="1">
      <c r="A2263" s="3" t="s">
        <v>10889</v>
      </c>
      <c r="B2263" s="3" t="s">
        <v>2</v>
      </c>
      <c r="C2263" s="3" t="s">
        <v>13177</v>
      </c>
      <c r="D2263" s="3" t="s">
        <v>16537</v>
      </c>
      <c r="E2263" s="12" t="s">
        <v>20724</v>
      </c>
      <c r="F2263" s="6" t="str">
        <f t="shared" si="97"/>
        <v>module=grecall</v>
      </c>
      <c r="G2263" s="6" t="str">
        <f t="shared" si="98"/>
        <v>module=srecall</v>
      </c>
    </row>
    <row r="2264" spans="1:7" ht="30" customHeight="1">
      <c r="A2264" s="3" t="s">
        <v>10889</v>
      </c>
      <c r="B2264" s="3" t="s">
        <v>2</v>
      </c>
      <c r="C2264" s="3" t="s">
        <v>13178</v>
      </c>
      <c r="D2264" s="3" t="s">
        <v>16538</v>
      </c>
      <c r="E2264" s="12" t="s">
        <v>20725</v>
      </c>
      <c r="F2264" s="6" t="str">
        <f t="shared" si="97"/>
        <v>module=grecall</v>
      </c>
      <c r="G2264" s="6" t="str">
        <f t="shared" si="98"/>
        <v>module=srecall</v>
      </c>
    </row>
    <row r="2265" spans="1:7" ht="30" customHeight="1">
      <c r="A2265" s="3" t="s">
        <v>10889</v>
      </c>
      <c r="B2265" s="3" t="s">
        <v>2</v>
      </c>
      <c r="C2265" s="3" t="s">
        <v>13179</v>
      </c>
      <c r="D2265" s="3" t="s">
        <v>16539</v>
      </c>
      <c r="E2265" s="12" t="s">
        <v>20726</v>
      </c>
      <c r="F2265" s="6" t="str">
        <f t="shared" si="97"/>
        <v>module=grecall</v>
      </c>
      <c r="G2265" s="6" t="str">
        <f t="shared" si="98"/>
        <v>module=srecall</v>
      </c>
    </row>
    <row r="2266" spans="1:7" ht="30" customHeight="1">
      <c r="A2266" s="3" t="s">
        <v>10889</v>
      </c>
      <c r="B2266" s="3" t="s">
        <v>2</v>
      </c>
      <c r="C2266" s="3" t="s">
        <v>13180</v>
      </c>
      <c r="D2266" s="3" t="s">
        <v>16540</v>
      </c>
      <c r="E2266" s="12" t="s">
        <v>20727</v>
      </c>
      <c r="F2266" s="6" t="str">
        <f t="shared" si="97"/>
        <v>module=grecall</v>
      </c>
      <c r="G2266" s="6" t="str">
        <f t="shared" si="98"/>
        <v>module=srecall</v>
      </c>
    </row>
    <row r="2267" spans="1:7" ht="30" customHeight="1">
      <c r="A2267" s="3" t="s">
        <v>10889</v>
      </c>
      <c r="B2267" s="3" t="s">
        <v>2</v>
      </c>
      <c r="C2267" s="3" t="s">
        <v>13181</v>
      </c>
      <c r="D2267" s="3" t="s">
        <v>16541</v>
      </c>
      <c r="E2267" s="12" t="s">
        <v>20728</v>
      </c>
      <c r="F2267" s="6" t="str">
        <f t="shared" si="97"/>
        <v>module=grecall</v>
      </c>
      <c r="G2267" s="6" t="str">
        <f t="shared" si="98"/>
        <v>module=srecall</v>
      </c>
    </row>
    <row r="2268" spans="1:7" ht="30" customHeight="1">
      <c r="A2268" s="3" t="s">
        <v>10889</v>
      </c>
      <c r="B2268" s="3" t="s">
        <v>2</v>
      </c>
      <c r="C2268" s="3" t="s">
        <v>13182</v>
      </c>
      <c r="D2268" s="3" t="s">
        <v>16542</v>
      </c>
      <c r="E2268" s="12" t="s">
        <v>20729</v>
      </c>
      <c r="F2268" s="6" t="str">
        <f t="shared" si="97"/>
        <v>module=grecall</v>
      </c>
      <c r="G2268" s="6" t="str">
        <f t="shared" si="98"/>
        <v>module=srecall</v>
      </c>
    </row>
    <row r="2269" spans="1:7" ht="30" customHeight="1">
      <c r="A2269" s="3" t="s">
        <v>10889</v>
      </c>
      <c r="B2269" s="3" t="s">
        <v>2</v>
      </c>
      <c r="C2269" s="3" t="s">
        <v>13183</v>
      </c>
      <c r="D2269" s="3" t="s">
        <v>16543</v>
      </c>
      <c r="E2269" s="12" t="s">
        <v>20730</v>
      </c>
      <c r="F2269" s="6" t="str">
        <f t="shared" si="97"/>
        <v>module=grecall</v>
      </c>
      <c r="G2269" s="6" t="str">
        <f t="shared" si="98"/>
        <v>module=srecall</v>
      </c>
    </row>
    <row r="2270" spans="1:7" ht="30" customHeight="1">
      <c r="A2270" s="3" t="s">
        <v>10889</v>
      </c>
      <c r="B2270" s="3" t="s">
        <v>2</v>
      </c>
      <c r="C2270" s="3" t="s">
        <v>13184</v>
      </c>
      <c r="D2270" s="3" t="s">
        <v>16544</v>
      </c>
      <c r="E2270" s="12" t="s">
        <v>20731</v>
      </c>
      <c r="F2270" s="6" t="str">
        <f t="shared" si="97"/>
        <v>module=grecall</v>
      </c>
      <c r="G2270" s="6" t="str">
        <f t="shared" si="98"/>
        <v>module=srecall</v>
      </c>
    </row>
    <row r="2271" spans="1:7" ht="30" customHeight="1">
      <c r="A2271" s="3" t="s">
        <v>10889</v>
      </c>
      <c r="B2271" s="3" t="s">
        <v>2</v>
      </c>
      <c r="C2271" s="3" t="s">
        <v>13185</v>
      </c>
      <c r="D2271" s="3" t="s">
        <v>16545</v>
      </c>
      <c r="E2271" s="12" t="s">
        <v>20732</v>
      </c>
      <c r="F2271" s="6" t="str">
        <f t="shared" si="97"/>
        <v>module=grecall</v>
      </c>
      <c r="G2271" s="6" t="str">
        <f t="shared" si="98"/>
        <v>module=srecall</v>
      </c>
    </row>
    <row r="2272" spans="1:7" ht="30" customHeight="1">
      <c r="A2272" s="3" t="s">
        <v>10889</v>
      </c>
      <c r="B2272" s="3" t="s">
        <v>2</v>
      </c>
      <c r="C2272" s="3" t="s">
        <v>13186</v>
      </c>
      <c r="D2272" s="3" t="s">
        <v>16546</v>
      </c>
      <c r="E2272" s="12" t="s">
        <v>20733</v>
      </c>
      <c r="F2272" s="6" t="str">
        <f t="shared" si="97"/>
        <v>module=grecall</v>
      </c>
      <c r="G2272" s="6" t="str">
        <f t="shared" si="98"/>
        <v>module=srecall</v>
      </c>
    </row>
    <row r="2273" spans="1:7" ht="30" customHeight="1">
      <c r="A2273" s="3" t="s">
        <v>10889</v>
      </c>
      <c r="B2273" s="3" t="s">
        <v>2</v>
      </c>
      <c r="C2273" s="3" t="s">
        <v>13187</v>
      </c>
      <c r="D2273" s="3" t="s">
        <v>16547</v>
      </c>
      <c r="E2273" s="12" t="s">
        <v>20734</v>
      </c>
      <c r="F2273" s="6" t="str">
        <f t="shared" si="97"/>
        <v>module=grecall</v>
      </c>
      <c r="G2273" s="6" t="str">
        <f t="shared" si="98"/>
        <v>module=srecall</v>
      </c>
    </row>
    <row r="2274" spans="1:7" ht="30" customHeight="1">
      <c r="A2274" s="3" t="s">
        <v>10889</v>
      </c>
      <c r="B2274" s="3" t="s">
        <v>2</v>
      </c>
      <c r="C2274" s="3" t="s">
        <v>13188</v>
      </c>
      <c r="D2274" s="3" t="s">
        <v>16548</v>
      </c>
      <c r="E2274" s="12" t="s">
        <v>20735</v>
      </c>
      <c r="F2274" s="6" t="str">
        <f t="shared" si="97"/>
        <v>module=grecall</v>
      </c>
      <c r="G2274" s="6" t="str">
        <f t="shared" si="98"/>
        <v>module=srecall</v>
      </c>
    </row>
    <row r="2275" spans="1:7" ht="30" customHeight="1">
      <c r="A2275" s="3" t="s">
        <v>10889</v>
      </c>
      <c r="B2275" s="3" t="s">
        <v>2</v>
      </c>
      <c r="C2275" s="3" t="s">
        <v>13189</v>
      </c>
      <c r="D2275" s="3" t="s">
        <v>16549</v>
      </c>
      <c r="E2275" s="12" t="s">
        <v>20736</v>
      </c>
      <c r="F2275" s="6" t="str">
        <f t="shared" si="97"/>
        <v>module=grecall</v>
      </c>
      <c r="G2275" s="6" t="str">
        <f t="shared" si="98"/>
        <v>module=srecall</v>
      </c>
    </row>
    <row r="2276" spans="1:7" ht="30" customHeight="1">
      <c r="A2276" s="3" t="s">
        <v>10889</v>
      </c>
      <c r="B2276" s="3" t="s">
        <v>2</v>
      </c>
      <c r="C2276" s="3" t="s">
        <v>13190</v>
      </c>
      <c r="D2276" s="3" t="s">
        <v>16550</v>
      </c>
      <c r="E2276" s="12" t="s">
        <v>20737</v>
      </c>
      <c r="F2276" s="6" t="str">
        <f t="shared" si="97"/>
        <v>module=grecall</v>
      </c>
      <c r="G2276" s="6" t="str">
        <f t="shared" si="98"/>
        <v>module=srecall</v>
      </c>
    </row>
    <row r="2277" spans="1:7" ht="30" customHeight="1">
      <c r="A2277" s="3" t="s">
        <v>10889</v>
      </c>
      <c r="B2277" s="3" t="s">
        <v>2</v>
      </c>
      <c r="C2277" s="3" t="s">
        <v>13191</v>
      </c>
      <c r="D2277" s="3" t="s">
        <v>16551</v>
      </c>
      <c r="E2277" s="12" t="s">
        <v>20738</v>
      </c>
      <c r="F2277" s="6" t="str">
        <f t="shared" si="97"/>
        <v>module=grecall</v>
      </c>
      <c r="G2277" s="6" t="str">
        <f t="shared" si="98"/>
        <v>module=srecall</v>
      </c>
    </row>
    <row r="2278" spans="1:7" ht="30" customHeight="1">
      <c r="A2278" s="3" t="s">
        <v>10889</v>
      </c>
      <c r="B2278" s="3" t="s">
        <v>2</v>
      </c>
      <c r="C2278" s="3" t="s">
        <v>13192</v>
      </c>
      <c r="D2278" s="3" t="s">
        <v>16552</v>
      </c>
      <c r="E2278" s="12" t="s">
        <v>20739</v>
      </c>
      <c r="F2278" s="6" t="str">
        <f t="shared" si="97"/>
        <v>module=grecall</v>
      </c>
      <c r="G2278" s="6" t="str">
        <f t="shared" si="98"/>
        <v>module=srecall</v>
      </c>
    </row>
    <row r="2279" spans="1:7" ht="30" customHeight="1">
      <c r="A2279" s="3" t="s">
        <v>10890</v>
      </c>
      <c r="B2279" s="3" t="s">
        <v>2</v>
      </c>
      <c r="C2279" s="3" t="s">
        <v>13193</v>
      </c>
      <c r="D2279" s="3" t="s">
        <v>16553</v>
      </c>
      <c r="E2279" s="12" t="s">
        <v>20740</v>
      </c>
      <c r="F2279" s="6" t="str">
        <f t="shared" ref="F2279:F2311" si="99">HYPERLINK("http://www.ssc.wisc.edu/wlsresearch/documentation/waves/?wave=grad2k&amp;module=gvol","module=gvol")</f>
        <v>module=gvol</v>
      </c>
      <c r="G2279" s="6" t="str">
        <f t="shared" ref="G2279:G2309" si="100">HYPERLINK("http://www.ssc.wisc.edu/wlsresearch/documentation/waves/?wave=sib2k&amp;module=svol","module=svol")</f>
        <v>module=svol</v>
      </c>
    </row>
    <row r="2280" spans="1:7" ht="30" customHeight="1">
      <c r="A2280" s="3" t="s">
        <v>10890</v>
      </c>
      <c r="B2280" s="3" t="s">
        <v>2</v>
      </c>
      <c r="C2280" s="3" t="s">
        <v>13194</v>
      </c>
      <c r="D2280" s="3" t="s">
        <v>16554</v>
      </c>
      <c r="E2280" s="12" t="s">
        <v>20741</v>
      </c>
      <c r="F2280" s="6" t="str">
        <f t="shared" si="99"/>
        <v>module=gvol</v>
      </c>
      <c r="G2280" s="6" t="str">
        <f t="shared" si="100"/>
        <v>module=svol</v>
      </c>
    </row>
    <row r="2281" spans="1:7" ht="30" customHeight="1">
      <c r="A2281" s="3" t="s">
        <v>10890</v>
      </c>
      <c r="B2281" s="3" t="s">
        <v>2</v>
      </c>
      <c r="C2281" s="3" t="s">
        <v>13195</v>
      </c>
      <c r="D2281" s="3" t="s">
        <v>16555</v>
      </c>
      <c r="E2281" s="12" t="s">
        <v>20742</v>
      </c>
      <c r="F2281" s="6" t="str">
        <f t="shared" si="99"/>
        <v>module=gvol</v>
      </c>
      <c r="G2281" s="6" t="str">
        <f t="shared" si="100"/>
        <v>module=svol</v>
      </c>
    </row>
    <row r="2282" spans="1:7" ht="30" customHeight="1">
      <c r="A2282" s="3" t="s">
        <v>10890</v>
      </c>
      <c r="B2282" s="3" t="s">
        <v>2</v>
      </c>
      <c r="C2282" s="3" t="s">
        <v>13196</v>
      </c>
      <c r="D2282" s="3" t="s">
        <v>16556</v>
      </c>
      <c r="E2282" s="12" t="s">
        <v>20743</v>
      </c>
      <c r="F2282" s="6" t="str">
        <f t="shared" si="99"/>
        <v>module=gvol</v>
      </c>
      <c r="G2282" s="6" t="str">
        <f t="shared" si="100"/>
        <v>module=svol</v>
      </c>
    </row>
    <row r="2283" spans="1:7" ht="30" customHeight="1">
      <c r="A2283" s="3" t="s">
        <v>10890</v>
      </c>
      <c r="B2283" s="3" t="s">
        <v>2</v>
      </c>
      <c r="C2283" s="3" t="s">
        <v>13197</v>
      </c>
      <c r="D2283" s="3" t="s">
        <v>16557</v>
      </c>
      <c r="E2283" s="12" t="s">
        <v>20744</v>
      </c>
      <c r="F2283" s="6" t="str">
        <f t="shared" si="99"/>
        <v>module=gvol</v>
      </c>
      <c r="G2283" s="6" t="str">
        <f t="shared" si="100"/>
        <v>module=svol</v>
      </c>
    </row>
    <row r="2284" spans="1:7" ht="30" customHeight="1">
      <c r="A2284" s="3" t="s">
        <v>10890</v>
      </c>
      <c r="B2284" s="3" t="s">
        <v>2</v>
      </c>
      <c r="C2284" s="3" t="s">
        <v>13198</v>
      </c>
      <c r="D2284" s="3" t="s">
        <v>16558</v>
      </c>
      <c r="E2284" s="12" t="s">
        <v>20745</v>
      </c>
      <c r="F2284" s="6" t="str">
        <f t="shared" si="99"/>
        <v>module=gvol</v>
      </c>
      <c r="G2284" s="6" t="str">
        <f t="shared" si="100"/>
        <v>module=svol</v>
      </c>
    </row>
    <row r="2285" spans="1:7" ht="30" customHeight="1">
      <c r="A2285" s="3" t="s">
        <v>10890</v>
      </c>
      <c r="B2285" s="3" t="s">
        <v>2</v>
      </c>
      <c r="C2285" s="3" t="s">
        <v>13199</v>
      </c>
      <c r="D2285" s="3" t="s">
        <v>16559</v>
      </c>
      <c r="E2285" s="12" t="s">
        <v>20746</v>
      </c>
      <c r="F2285" s="6" t="str">
        <f t="shared" si="99"/>
        <v>module=gvol</v>
      </c>
      <c r="G2285" s="6" t="str">
        <f t="shared" si="100"/>
        <v>module=svol</v>
      </c>
    </row>
    <row r="2286" spans="1:7" ht="30" customHeight="1">
      <c r="A2286" s="3" t="s">
        <v>10890</v>
      </c>
      <c r="B2286" s="3" t="s">
        <v>2</v>
      </c>
      <c r="C2286" s="3" t="s">
        <v>13200</v>
      </c>
      <c r="D2286" s="3" t="s">
        <v>16560</v>
      </c>
      <c r="E2286" s="12" t="s">
        <v>20747</v>
      </c>
      <c r="F2286" s="6" t="str">
        <f t="shared" si="99"/>
        <v>module=gvol</v>
      </c>
      <c r="G2286" s="6" t="str">
        <f t="shared" si="100"/>
        <v>module=svol</v>
      </c>
    </row>
    <row r="2287" spans="1:7" ht="30" customHeight="1">
      <c r="A2287" s="3" t="s">
        <v>10890</v>
      </c>
      <c r="B2287" s="3" t="s">
        <v>2</v>
      </c>
      <c r="C2287" s="3" t="s">
        <v>13201</v>
      </c>
      <c r="D2287" s="3" t="s">
        <v>16561</v>
      </c>
      <c r="E2287" s="12" t="s">
        <v>20748</v>
      </c>
      <c r="F2287" s="6" t="str">
        <f t="shared" si="99"/>
        <v>module=gvol</v>
      </c>
      <c r="G2287" s="6" t="str">
        <f t="shared" si="100"/>
        <v>module=svol</v>
      </c>
    </row>
    <row r="2288" spans="1:7" ht="30" customHeight="1">
      <c r="A2288" s="3" t="s">
        <v>10890</v>
      </c>
      <c r="B2288" s="3" t="s">
        <v>2</v>
      </c>
      <c r="C2288" s="3" t="s">
        <v>13202</v>
      </c>
      <c r="D2288" s="3" t="s">
        <v>16562</v>
      </c>
      <c r="E2288" s="12" t="s">
        <v>20749</v>
      </c>
      <c r="F2288" s="6" t="str">
        <f t="shared" si="99"/>
        <v>module=gvol</v>
      </c>
      <c r="G2288" s="6" t="str">
        <f t="shared" si="100"/>
        <v>module=svol</v>
      </c>
    </row>
    <row r="2289" spans="1:7" ht="30" customHeight="1">
      <c r="A2289" s="3" t="s">
        <v>10890</v>
      </c>
      <c r="B2289" s="3" t="s">
        <v>2</v>
      </c>
      <c r="C2289" s="3" t="s">
        <v>13203</v>
      </c>
      <c r="D2289" s="3" t="s">
        <v>16563</v>
      </c>
      <c r="E2289" s="12" t="s">
        <v>20750</v>
      </c>
      <c r="F2289" s="6" t="str">
        <f t="shared" si="99"/>
        <v>module=gvol</v>
      </c>
      <c r="G2289" s="6" t="str">
        <f t="shared" si="100"/>
        <v>module=svol</v>
      </c>
    </row>
    <row r="2290" spans="1:7" ht="30" customHeight="1">
      <c r="A2290" s="3" t="s">
        <v>10890</v>
      </c>
      <c r="B2290" s="3" t="s">
        <v>2</v>
      </c>
      <c r="C2290" s="3" t="s">
        <v>13204</v>
      </c>
      <c r="D2290" s="3" t="s">
        <v>16564</v>
      </c>
      <c r="E2290" s="12" t="s">
        <v>20751</v>
      </c>
      <c r="F2290" s="6" t="str">
        <f t="shared" si="99"/>
        <v>module=gvol</v>
      </c>
      <c r="G2290" s="6" t="str">
        <f t="shared" si="100"/>
        <v>module=svol</v>
      </c>
    </row>
    <row r="2291" spans="1:7" ht="30" customHeight="1">
      <c r="A2291" s="3" t="s">
        <v>10890</v>
      </c>
      <c r="B2291" s="3" t="s">
        <v>2</v>
      </c>
      <c r="C2291" s="3" t="s">
        <v>13205</v>
      </c>
      <c r="D2291" s="3" t="s">
        <v>16565</v>
      </c>
      <c r="E2291" s="12" t="s">
        <v>20752</v>
      </c>
      <c r="F2291" s="6" t="str">
        <f t="shared" si="99"/>
        <v>module=gvol</v>
      </c>
      <c r="G2291" s="6" t="str">
        <f t="shared" si="100"/>
        <v>module=svol</v>
      </c>
    </row>
    <row r="2292" spans="1:7" ht="30" customHeight="1">
      <c r="A2292" s="3" t="s">
        <v>10890</v>
      </c>
      <c r="B2292" s="3" t="s">
        <v>2</v>
      </c>
      <c r="C2292" s="3" t="s">
        <v>13206</v>
      </c>
      <c r="D2292" s="3" t="s">
        <v>16566</v>
      </c>
      <c r="E2292" s="12" t="s">
        <v>20753</v>
      </c>
      <c r="F2292" s="6" t="str">
        <f t="shared" si="99"/>
        <v>module=gvol</v>
      </c>
      <c r="G2292" s="6" t="str">
        <f t="shared" si="100"/>
        <v>module=svol</v>
      </c>
    </row>
    <row r="2293" spans="1:7" ht="30" customHeight="1">
      <c r="A2293" s="3" t="s">
        <v>10890</v>
      </c>
      <c r="B2293" s="3" t="s">
        <v>2</v>
      </c>
      <c r="C2293" s="3" t="s">
        <v>13207</v>
      </c>
      <c r="D2293" s="3" t="s">
        <v>16567</v>
      </c>
      <c r="E2293" s="12" t="s">
        <v>20754</v>
      </c>
      <c r="F2293" s="6" t="str">
        <f t="shared" si="99"/>
        <v>module=gvol</v>
      </c>
      <c r="G2293" s="6" t="str">
        <f t="shared" si="100"/>
        <v>module=svol</v>
      </c>
    </row>
    <row r="2294" spans="1:7" ht="30" customHeight="1">
      <c r="A2294" s="3" t="s">
        <v>10890</v>
      </c>
      <c r="B2294" s="3" t="s">
        <v>2</v>
      </c>
      <c r="C2294" s="3" t="s">
        <v>13208</v>
      </c>
      <c r="D2294" s="3" t="s">
        <v>16568</v>
      </c>
      <c r="E2294" s="12" t="s">
        <v>20755</v>
      </c>
      <c r="F2294" s="6" t="str">
        <f t="shared" si="99"/>
        <v>module=gvol</v>
      </c>
      <c r="G2294" s="6" t="str">
        <f t="shared" si="100"/>
        <v>module=svol</v>
      </c>
    </row>
    <row r="2295" spans="1:7" ht="30" customHeight="1">
      <c r="A2295" s="3" t="s">
        <v>10890</v>
      </c>
      <c r="B2295" s="3" t="s">
        <v>2</v>
      </c>
      <c r="C2295" s="3" t="s">
        <v>13209</v>
      </c>
      <c r="D2295" s="3" t="s">
        <v>16569</v>
      </c>
      <c r="E2295" s="12" t="s">
        <v>20756</v>
      </c>
      <c r="F2295" s="6" t="str">
        <f t="shared" si="99"/>
        <v>module=gvol</v>
      </c>
      <c r="G2295" s="6" t="str">
        <f t="shared" si="100"/>
        <v>module=svol</v>
      </c>
    </row>
    <row r="2296" spans="1:7" ht="30" customHeight="1">
      <c r="A2296" s="3" t="s">
        <v>10890</v>
      </c>
      <c r="B2296" s="3" t="s">
        <v>2</v>
      </c>
      <c r="C2296" s="3" t="s">
        <v>13210</v>
      </c>
      <c r="D2296" s="3" t="s">
        <v>16570</v>
      </c>
      <c r="E2296" s="12" t="s">
        <v>20757</v>
      </c>
      <c r="F2296" s="6" t="str">
        <f t="shared" si="99"/>
        <v>module=gvol</v>
      </c>
      <c r="G2296" s="6" t="str">
        <f t="shared" si="100"/>
        <v>module=svol</v>
      </c>
    </row>
    <row r="2297" spans="1:7" ht="30" customHeight="1">
      <c r="A2297" s="3" t="s">
        <v>10890</v>
      </c>
      <c r="B2297" s="3" t="s">
        <v>2</v>
      </c>
      <c r="C2297" s="3" t="s">
        <v>13211</v>
      </c>
      <c r="D2297" s="3" t="s">
        <v>16571</v>
      </c>
      <c r="E2297" s="12" t="s">
        <v>20758</v>
      </c>
      <c r="F2297" s="6" t="str">
        <f t="shared" si="99"/>
        <v>module=gvol</v>
      </c>
      <c r="G2297" s="6" t="str">
        <f t="shared" si="100"/>
        <v>module=svol</v>
      </c>
    </row>
    <row r="2298" spans="1:7" ht="30" customHeight="1">
      <c r="A2298" s="3" t="s">
        <v>10890</v>
      </c>
      <c r="B2298" s="3" t="s">
        <v>2</v>
      </c>
      <c r="C2298" s="3" t="s">
        <v>13212</v>
      </c>
      <c r="D2298" s="3" t="s">
        <v>16572</v>
      </c>
      <c r="E2298" s="12" t="s">
        <v>20759</v>
      </c>
      <c r="F2298" s="6" t="str">
        <f t="shared" si="99"/>
        <v>module=gvol</v>
      </c>
      <c r="G2298" s="6" t="str">
        <f t="shared" si="100"/>
        <v>module=svol</v>
      </c>
    </row>
    <row r="2299" spans="1:7" ht="30" customHeight="1">
      <c r="A2299" s="3" t="s">
        <v>10890</v>
      </c>
      <c r="B2299" s="3" t="s">
        <v>2</v>
      </c>
      <c r="C2299" s="3" t="s">
        <v>13213</v>
      </c>
      <c r="D2299" s="3" t="s">
        <v>16573</v>
      </c>
      <c r="E2299" s="12" t="s">
        <v>20760</v>
      </c>
      <c r="F2299" s="6" t="str">
        <f t="shared" si="99"/>
        <v>module=gvol</v>
      </c>
      <c r="G2299" s="6" t="str">
        <f t="shared" si="100"/>
        <v>module=svol</v>
      </c>
    </row>
    <row r="2300" spans="1:7" ht="30" customHeight="1">
      <c r="A2300" s="3" t="s">
        <v>10890</v>
      </c>
      <c r="B2300" s="3" t="s">
        <v>2</v>
      </c>
      <c r="C2300" s="3" t="s">
        <v>13214</v>
      </c>
      <c r="D2300" s="3" t="s">
        <v>16574</v>
      </c>
      <c r="E2300" s="12" t="s">
        <v>20761</v>
      </c>
      <c r="F2300" s="6" t="str">
        <f t="shared" si="99"/>
        <v>module=gvol</v>
      </c>
      <c r="G2300" s="6" t="str">
        <f t="shared" si="100"/>
        <v>module=svol</v>
      </c>
    </row>
    <row r="2301" spans="1:7" ht="30" customHeight="1">
      <c r="A2301" s="3" t="s">
        <v>10890</v>
      </c>
      <c r="B2301" s="3" t="s">
        <v>2</v>
      </c>
      <c r="C2301" s="3" t="s">
        <v>13215</v>
      </c>
      <c r="D2301" s="3" t="s">
        <v>16575</v>
      </c>
      <c r="E2301" s="12" t="s">
        <v>20762</v>
      </c>
      <c r="F2301" s="6" t="str">
        <f t="shared" si="99"/>
        <v>module=gvol</v>
      </c>
      <c r="G2301" s="6" t="str">
        <f t="shared" si="100"/>
        <v>module=svol</v>
      </c>
    </row>
    <row r="2302" spans="1:7" ht="30" customHeight="1">
      <c r="A2302" s="3" t="s">
        <v>10890</v>
      </c>
      <c r="B2302" s="3" t="s">
        <v>2</v>
      </c>
      <c r="C2302" s="3" t="s">
        <v>13216</v>
      </c>
      <c r="D2302" s="3" t="s">
        <v>16576</v>
      </c>
      <c r="E2302" s="12" t="s">
        <v>20763</v>
      </c>
      <c r="F2302" s="6" t="str">
        <f t="shared" si="99"/>
        <v>module=gvol</v>
      </c>
      <c r="G2302" s="6" t="str">
        <f t="shared" si="100"/>
        <v>module=svol</v>
      </c>
    </row>
    <row r="2303" spans="1:7" ht="30" customHeight="1">
      <c r="A2303" s="3" t="s">
        <v>10890</v>
      </c>
      <c r="B2303" s="3" t="s">
        <v>2</v>
      </c>
      <c r="C2303" s="3" t="s">
        <v>13217</v>
      </c>
      <c r="D2303" s="3" t="s">
        <v>16577</v>
      </c>
      <c r="E2303" s="12" t="s">
        <v>20764</v>
      </c>
      <c r="F2303" s="6" t="str">
        <f t="shared" si="99"/>
        <v>module=gvol</v>
      </c>
      <c r="G2303" s="6" t="str">
        <f t="shared" si="100"/>
        <v>module=svol</v>
      </c>
    </row>
    <row r="2304" spans="1:7" ht="30" customHeight="1">
      <c r="A2304" s="3" t="s">
        <v>10890</v>
      </c>
      <c r="B2304" s="3" t="s">
        <v>2</v>
      </c>
      <c r="C2304" s="3" t="s">
        <v>13218</v>
      </c>
      <c r="D2304" s="3" t="s">
        <v>16578</v>
      </c>
      <c r="E2304" s="12" t="s">
        <v>20765</v>
      </c>
      <c r="F2304" s="6" t="str">
        <f t="shared" si="99"/>
        <v>module=gvol</v>
      </c>
      <c r="G2304" s="6" t="str">
        <f t="shared" si="100"/>
        <v>module=svol</v>
      </c>
    </row>
    <row r="2305" spans="1:7" ht="30" customHeight="1">
      <c r="A2305" s="3" t="s">
        <v>10890</v>
      </c>
      <c r="B2305" s="3" t="s">
        <v>2</v>
      </c>
      <c r="C2305" s="3" t="s">
        <v>13219</v>
      </c>
      <c r="D2305" s="3" t="s">
        <v>16579</v>
      </c>
      <c r="E2305" s="12" t="s">
        <v>20766</v>
      </c>
      <c r="F2305" s="6" t="str">
        <f t="shared" si="99"/>
        <v>module=gvol</v>
      </c>
      <c r="G2305" s="6" t="str">
        <f t="shared" si="100"/>
        <v>module=svol</v>
      </c>
    </row>
    <row r="2306" spans="1:7" ht="30" customHeight="1">
      <c r="A2306" s="3" t="s">
        <v>10890</v>
      </c>
      <c r="B2306" s="3" t="s">
        <v>2</v>
      </c>
      <c r="C2306" s="3" t="s">
        <v>13220</v>
      </c>
      <c r="D2306" s="3" t="s">
        <v>16580</v>
      </c>
      <c r="E2306" s="12" t="s">
        <v>20767</v>
      </c>
      <c r="F2306" s="6" t="str">
        <f t="shared" si="99"/>
        <v>module=gvol</v>
      </c>
      <c r="G2306" s="6" t="str">
        <f t="shared" si="100"/>
        <v>module=svol</v>
      </c>
    </row>
    <row r="2307" spans="1:7" ht="30" customHeight="1">
      <c r="A2307" s="3" t="s">
        <v>10890</v>
      </c>
      <c r="B2307" s="3" t="s">
        <v>2</v>
      </c>
      <c r="C2307" s="3" t="s">
        <v>13221</v>
      </c>
      <c r="D2307" s="3" t="s">
        <v>16581</v>
      </c>
      <c r="E2307" s="12" t="s">
        <v>20768</v>
      </c>
      <c r="F2307" s="6" t="str">
        <f t="shared" si="99"/>
        <v>module=gvol</v>
      </c>
      <c r="G2307" s="6" t="str">
        <f t="shared" si="100"/>
        <v>module=svol</v>
      </c>
    </row>
    <row r="2308" spans="1:7" ht="30" customHeight="1">
      <c r="A2308" s="3" t="s">
        <v>10890</v>
      </c>
      <c r="B2308" s="3" t="s">
        <v>2</v>
      </c>
      <c r="C2308" s="3" t="s">
        <v>13222</v>
      </c>
      <c r="D2308" s="3" t="s">
        <v>16582</v>
      </c>
      <c r="E2308" s="12" t="s">
        <v>20769</v>
      </c>
      <c r="F2308" s="6" t="str">
        <f t="shared" si="99"/>
        <v>module=gvol</v>
      </c>
      <c r="G2308" s="6" t="str">
        <f t="shared" si="100"/>
        <v>module=svol</v>
      </c>
    </row>
    <row r="2309" spans="1:7" ht="30" customHeight="1">
      <c r="A2309" s="3" t="s">
        <v>10890</v>
      </c>
      <c r="B2309" s="3" t="s">
        <v>2</v>
      </c>
      <c r="C2309" s="3" t="s">
        <v>13223</v>
      </c>
      <c r="D2309" s="3" t="s">
        <v>16583</v>
      </c>
      <c r="E2309" s="12" t="s">
        <v>20770</v>
      </c>
      <c r="F2309" s="6" t="str">
        <f t="shared" si="99"/>
        <v>module=gvol</v>
      </c>
      <c r="G2309" s="6" t="str">
        <f t="shared" si="100"/>
        <v>module=svol</v>
      </c>
    </row>
    <row r="2310" spans="1:7" ht="30" customHeight="1">
      <c r="A2310" s="3" t="s">
        <v>10890</v>
      </c>
      <c r="B2310" s="3" t="s">
        <v>3</v>
      </c>
      <c r="C2310" s="3" t="s">
        <v>13224</v>
      </c>
      <c r="D2310" s="3" t="s">
        <v>13224</v>
      </c>
      <c r="E2310" s="12" t="s">
        <v>20771</v>
      </c>
      <c r="F2310" s="6" t="str">
        <f t="shared" si="99"/>
        <v>module=gvol</v>
      </c>
      <c r="G2310" s="3" t="s">
        <v>114</v>
      </c>
    </row>
    <row r="2311" spans="1:7" ht="30" customHeight="1">
      <c r="A2311" s="3" t="s">
        <v>10890</v>
      </c>
      <c r="B2311" s="3" t="s">
        <v>3</v>
      </c>
      <c r="C2311" s="3" t="s">
        <v>13225</v>
      </c>
      <c r="D2311" s="3" t="s">
        <v>13225</v>
      </c>
      <c r="E2311" s="12" t="s">
        <v>20772</v>
      </c>
      <c r="F2311" s="6" t="str">
        <f t="shared" si="99"/>
        <v>module=gvol</v>
      </c>
      <c r="G2311" s="3" t="s">
        <v>114</v>
      </c>
    </row>
    <row r="2312" spans="1:7" ht="30" customHeight="1">
      <c r="A2312" s="3" t="s">
        <v>10891</v>
      </c>
      <c r="B2312" s="3" t="s">
        <v>2</v>
      </c>
      <c r="C2312" s="3" t="s">
        <v>13226</v>
      </c>
      <c r="D2312" s="3" t="s">
        <v>16584</v>
      </c>
      <c r="E2312" s="12" t="s">
        <v>20773</v>
      </c>
      <c r="F2312" s="6" t="str">
        <f t="shared" ref="F2312:F2331" si="101">HYPERLINK("http://www.ssc.wisc.edu/wlsresearch/documentation/waves/?wave=grad2k&amp;module=galc","module=galc")</f>
        <v>module=galc</v>
      </c>
      <c r="G2312" s="6" t="str">
        <f t="shared" ref="G2312:G2332" si="102">HYPERLINK("http://www.ssc.wisc.edu/wlsresearch/documentation/waves/?wave=sib2k&amp;module=salc","module=salc")</f>
        <v>module=salc</v>
      </c>
    </row>
    <row r="2313" spans="1:7" ht="30" customHeight="1">
      <c r="A2313" s="3" t="s">
        <v>10891</v>
      </c>
      <c r="B2313" s="3" t="s">
        <v>2</v>
      </c>
      <c r="C2313" s="3" t="s">
        <v>13227</v>
      </c>
      <c r="D2313" s="3" t="s">
        <v>16585</v>
      </c>
      <c r="E2313" s="12" t="s">
        <v>20774</v>
      </c>
      <c r="F2313" s="6" t="str">
        <f t="shared" si="101"/>
        <v>module=galc</v>
      </c>
      <c r="G2313" s="6" t="str">
        <f t="shared" si="102"/>
        <v>module=salc</v>
      </c>
    </row>
    <row r="2314" spans="1:7" ht="30" customHeight="1">
      <c r="A2314" s="3" t="s">
        <v>10891</v>
      </c>
      <c r="B2314" s="3" t="s">
        <v>2</v>
      </c>
      <c r="C2314" s="3" t="s">
        <v>13228</v>
      </c>
      <c r="D2314" s="3" t="s">
        <v>16586</v>
      </c>
      <c r="E2314" s="12" t="s">
        <v>20775</v>
      </c>
      <c r="F2314" s="6" t="str">
        <f t="shared" si="101"/>
        <v>module=galc</v>
      </c>
      <c r="G2314" s="6" t="str">
        <f t="shared" si="102"/>
        <v>module=salc</v>
      </c>
    </row>
    <row r="2315" spans="1:7" ht="30" customHeight="1">
      <c r="A2315" s="3" t="s">
        <v>10891</v>
      </c>
      <c r="B2315" s="3" t="s">
        <v>2</v>
      </c>
      <c r="C2315" s="3" t="s">
        <v>13229</v>
      </c>
      <c r="D2315" s="3" t="s">
        <v>16587</v>
      </c>
      <c r="E2315" s="12" t="s">
        <v>20776</v>
      </c>
      <c r="F2315" s="6" t="str">
        <f t="shared" si="101"/>
        <v>module=galc</v>
      </c>
      <c r="G2315" s="6" t="str">
        <f t="shared" si="102"/>
        <v>module=salc</v>
      </c>
    </row>
    <row r="2316" spans="1:7" ht="30" customHeight="1">
      <c r="A2316" s="3" t="s">
        <v>10891</v>
      </c>
      <c r="B2316" s="3" t="s">
        <v>2</v>
      </c>
      <c r="C2316" s="3" t="s">
        <v>13230</v>
      </c>
      <c r="D2316" s="3" t="s">
        <v>16588</v>
      </c>
      <c r="E2316" s="12" t="s">
        <v>20777</v>
      </c>
      <c r="F2316" s="6" t="str">
        <f t="shared" si="101"/>
        <v>module=galc</v>
      </c>
      <c r="G2316" s="6" t="str">
        <f t="shared" si="102"/>
        <v>module=salc</v>
      </c>
    </row>
    <row r="2317" spans="1:7" ht="30" customHeight="1">
      <c r="A2317" s="3" t="s">
        <v>10891</v>
      </c>
      <c r="B2317" s="3" t="s">
        <v>2</v>
      </c>
      <c r="C2317" s="3" t="s">
        <v>13231</v>
      </c>
      <c r="D2317" s="3" t="s">
        <v>16589</v>
      </c>
      <c r="E2317" s="12" t="s">
        <v>20778</v>
      </c>
      <c r="F2317" s="6" t="str">
        <f t="shared" si="101"/>
        <v>module=galc</v>
      </c>
      <c r="G2317" s="6" t="str">
        <f t="shared" si="102"/>
        <v>module=salc</v>
      </c>
    </row>
    <row r="2318" spans="1:7" ht="30" customHeight="1">
      <c r="A2318" s="3" t="s">
        <v>10891</v>
      </c>
      <c r="B2318" s="3" t="s">
        <v>2</v>
      </c>
      <c r="C2318" s="3" t="s">
        <v>13232</v>
      </c>
      <c r="D2318" s="3" t="s">
        <v>16590</v>
      </c>
      <c r="E2318" s="12" t="s">
        <v>20779</v>
      </c>
      <c r="F2318" s="6" t="str">
        <f t="shared" si="101"/>
        <v>module=galc</v>
      </c>
      <c r="G2318" s="6" t="str">
        <f t="shared" si="102"/>
        <v>module=salc</v>
      </c>
    </row>
    <row r="2319" spans="1:7" ht="30" customHeight="1">
      <c r="A2319" s="3" t="s">
        <v>10891</v>
      </c>
      <c r="B2319" s="3" t="s">
        <v>2</v>
      </c>
      <c r="C2319" s="3" t="s">
        <v>13233</v>
      </c>
      <c r="D2319" s="3" t="s">
        <v>16591</v>
      </c>
      <c r="E2319" s="12" t="s">
        <v>20780</v>
      </c>
      <c r="F2319" s="6" t="str">
        <f t="shared" si="101"/>
        <v>module=galc</v>
      </c>
      <c r="G2319" s="6" t="str">
        <f t="shared" si="102"/>
        <v>module=salc</v>
      </c>
    </row>
    <row r="2320" spans="1:7" ht="30" customHeight="1">
      <c r="A2320" s="3" t="s">
        <v>10891</v>
      </c>
      <c r="B2320" s="3" t="s">
        <v>2</v>
      </c>
      <c r="C2320" s="3" t="s">
        <v>13234</v>
      </c>
      <c r="D2320" s="3" t="s">
        <v>16592</v>
      </c>
      <c r="E2320" s="12" t="s">
        <v>20781</v>
      </c>
      <c r="F2320" s="6" t="str">
        <f t="shared" si="101"/>
        <v>module=galc</v>
      </c>
      <c r="G2320" s="6" t="str">
        <f t="shared" si="102"/>
        <v>module=salc</v>
      </c>
    </row>
    <row r="2321" spans="1:7" ht="30" customHeight="1">
      <c r="A2321" s="3" t="s">
        <v>10891</v>
      </c>
      <c r="B2321" s="3" t="s">
        <v>2</v>
      </c>
      <c r="C2321" s="3" t="s">
        <v>13235</v>
      </c>
      <c r="D2321" s="3" t="s">
        <v>16593</v>
      </c>
      <c r="E2321" s="12" t="s">
        <v>20782</v>
      </c>
      <c r="F2321" s="6" t="str">
        <f t="shared" si="101"/>
        <v>module=galc</v>
      </c>
      <c r="G2321" s="6" t="str">
        <f t="shared" si="102"/>
        <v>module=salc</v>
      </c>
    </row>
    <row r="2322" spans="1:7" ht="30" customHeight="1">
      <c r="A2322" s="3" t="s">
        <v>10891</v>
      </c>
      <c r="B2322" s="3" t="s">
        <v>2</v>
      </c>
      <c r="C2322" s="3" t="s">
        <v>13236</v>
      </c>
      <c r="D2322" s="3" t="s">
        <v>16594</v>
      </c>
      <c r="E2322" s="12" t="s">
        <v>20783</v>
      </c>
      <c r="F2322" s="6" t="str">
        <f t="shared" si="101"/>
        <v>module=galc</v>
      </c>
      <c r="G2322" s="6" t="str">
        <f t="shared" si="102"/>
        <v>module=salc</v>
      </c>
    </row>
    <row r="2323" spans="1:7" ht="30" customHeight="1">
      <c r="A2323" s="3" t="s">
        <v>10891</v>
      </c>
      <c r="B2323" s="3" t="s">
        <v>2</v>
      </c>
      <c r="C2323" s="3" t="s">
        <v>13237</v>
      </c>
      <c r="D2323" s="3" t="s">
        <v>16595</v>
      </c>
      <c r="E2323" s="12" t="s">
        <v>20784</v>
      </c>
      <c r="F2323" s="6" t="str">
        <f t="shared" si="101"/>
        <v>module=galc</v>
      </c>
      <c r="G2323" s="6" t="str">
        <f t="shared" si="102"/>
        <v>module=salc</v>
      </c>
    </row>
    <row r="2324" spans="1:7" ht="30" customHeight="1">
      <c r="A2324" s="3" t="s">
        <v>10891</v>
      </c>
      <c r="B2324" s="3" t="s">
        <v>2</v>
      </c>
      <c r="C2324" s="3" t="s">
        <v>13238</v>
      </c>
      <c r="D2324" s="3" t="s">
        <v>16596</v>
      </c>
      <c r="E2324" s="12" t="s">
        <v>20785</v>
      </c>
      <c r="F2324" s="6" t="str">
        <f t="shared" si="101"/>
        <v>module=galc</v>
      </c>
      <c r="G2324" s="6" t="str">
        <f t="shared" si="102"/>
        <v>module=salc</v>
      </c>
    </row>
    <row r="2325" spans="1:7" ht="30" customHeight="1">
      <c r="A2325" s="3" t="s">
        <v>10891</v>
      </c>
      <c r="B2325" s="3" t="s">
        <v>2</v>
      </c>
      <c r="C2325" s="3" t="s">
        <v>13239</v>
      </c>
      <c r="D2325" s="3" t="s">
        <v>16597</v>
      </c>
      <c r="E2325" s="12" t="s">
        <v>20786</v>
      </c>
      <c r="F2325" s="6" t="str">
        <f t="shared" si="101"/>
        <v>module=galc</v>
      </c>
      <c r="G2325" s="6" t="str">
        <f t="shared" si="102"/>
        <v>module=salc</v>
      </c>
    </row>
    <row r="2326" spans="1:7" ht="30" customHeight="1">
      <c r="A2326" s="3" t="s">
        <v>10891</v>
      </c>
      <c r="B2326" s="3" t="s">
        <v>2</v>
      </c>
      <c r="C2326" s="3" t="s">
        <v>13240</v>
      </c>
      <c r="D2326" s="3" t="s">
        <v>16598</v>
      </c>
      <c r="E2326" s="12" t="s">
        <v>20787</v>
      </c>
      <c r="F2326" s="6" t="str">
        <f t="shared" si="101"/>
        <v>module=galc</v>
      </c>
      <c r="G2326" s="6" t="str">
        <f t="shared" si="102"/>
        <v>module=salc</v>
      </c>
    </row>
    <row r="2327" spans="1:7" ht="30" customHeight="1">
      <c r="A2327" s="3" t="s">
        <v>10891</v>
      </c>
      <c r="B2327" s="3" t="s">
        <v>2</v>
      </c>
      <c r="C2327" s="3" t="s">
        <v>13241</v>
      </c>
      <c r="D2327" s="3" t="s">
        <v>16599</v>
      </c>
      <c r="E2327" s="12" t="s">
        <v>20788</v>
      </c>
      <c r="F2327" s="6" t="str">
        <f t="shared" si="101"/>
        <v>module=galc</v>
      </c>
      <c r="G2327" s="6" t="str">
        <f t="shared" si="102"/>
        <v>module=salc</v>
      </c>
    </row>
    <row r="2328" spans="1:7" ht="30" customHeight="1">
      <c r="A2328" s="3" t="s">
        <v>10891</v>
      </c>
      <c r="B2328" s="3" t="s">
        <v>2</v>
      </c>
      <c r="C2328" s="3" t="s">
        <v>13242</v>
      </c>
      <c r="D2328" s="3" t="s">
        <v>16600</v>
      </c>
      <c r="E2328" s="12" t="s">
        <v>20789</v>
      </c>
      <c r="F2328" s="6" t="str">
        <f t="shared" si="101"/>
        <v>module=galc</v>
      </c>
      <c r="G2328" s="6" t="str">
        <f t="shared" si="102"/>
        <v>module=salc</v>
      </c>
    </row>
    <row r="2329" spans="1:7" ht="30" customHeight="1">
      <c r="A2329" s="3" t="s">
        <v>10891</v>
      </c>
      <c r="B2329" s="3" t="s">
        <v>2</v>
      </c>
      <c r="C2329" s="3" t="s">
        <v>13243</v>
      </c>
      <c r="D2329" s="3" t="s">
        <v>16601</v>
      </c>
      <c r="E2329" s="12" t="s">
        <v>20790</v>
      </c>
      <c r="F2329" s="6" t="str">
        <f t="shared" si="101"/>
        <v>module=galc</v>
      </c>
      <c r="G2329" s="6" t="str">
        <f t="shared" si="102"/>
        <v>module=salc</v>
      </c>
    </row>
    <row r="2330" spans="1:7" ht="30" customHeight="1">
      <c r="A2330" s="3" t="s">
        <v>10891</v>
      </c>
      <c r="B2330" s="3" t="s">
        <v>2</v>
      </c>
      <c r="C2330" s="3" t="s">
        <v>13244</v>
      </c>
      <c r="D2330" s="3" t="s">
        <v>16602</v>
      </c>
      <c r="E2330" s="12" t="s">
        <v>20791</v>
      </c>
      <c r="F2330" s="6" t="str">
        <f t="shared" si="101"/>
        <v>module=galc</v>
      </c>
      <c r="G2330" s="6" t="str">
        <f t="shared" si="102"/>
        <v>module=salc</v>
      </c>
    </row>
    <row r="2331" spans="1:7" ht="30" customHeight="1">
      <c r="A2331" s="3" t="s">
        <v>10891</v>
      </c>
      <c r="B2331" s="3" t="s">
        <v>2</v>
      </c>
      <c r="C2331" s="3" t="s">
        <v>13245</v>
      </c>
      <c r="D2331" s="3" t="s">
        <v>16603</v>
      </c>
      <c r="E2331" s="12" t="s">
        <v>20792</v>
      </c>
      <c r="F2331" s="6" t="str">
        <f t="shared" si="101"/>
        <v>module=galc</v>
      </c>
      <c r="G2331" s="6" t="str">
        <f t="shared" si="102"/>
        <v>module=salc</v>
      </c>
    </row>
    <row r="2332" spans="1:7" ht="30" customHeight="1">
      <c r="A2332" s="3" t="s">
        <v>10891</v>
      </c>
      <c r="B2332" s="3" t="s">
        <v>4</v>
      </c>
      <c r="C2332" s="3" t="s">
        <v>13246</v>
      </c>
      <c r="D2332" s="3" t="s">
        <v>13246</v>
      </c>
      <c r="E2332" s="12" t="s">
        <v>20793</v>
      </c>
      <c r="F2332" s="3" t="s">
        <v>114</v>
      </c>
      <c r="G2332" s="6" t="str">
        <f t="shared" si="102"/>
        <v>module=salc</v>
      </c>
    </row>
    <row r="2333" spans="1:7" ht="30" customHeight="1">
      <c r="A2333" s="3" t="s">
        <v>2955</v>
      </c>
      <c r="B2333" s="3" t="s">
        <v>2</v>
      </c>
      <c r="C2333" s="3" t="s">
        <v>13247</v>
      </c>
      <c r="D2333" s="3" t="s">
        <v>16604</v>
      </c>
      <c r="E2333" s="12" t="s">
        <v>20794</v>
      </c>
      <c r="F2333" s="6" t="str">
        <f t="shared" ref="F2333:F2341" si="103">HYPERLINK("http://www.ssc.wisc.edu/wlsresearch/documentation/waves/?wave=grad2k&amp;module=greli","module=greli")</f>
        <v>module=greli</v>
      </c>
      <c r="G2333" s="6" t="str">
        <f t="shared" ref="G2333:G2341" si="104">HYPERLINK("http://www.ssc.wisc.edu/wlsresearch/documentation/waves/?wave=sib2k&amp;module=sreli","module=sreli")</f>
        <v>module=sreli</v>
      </c>
    </row>
    <row r="2334" spans="1:7" ht="30" customHeight="1">
      <c r="A2334" s="3" t="s">
        <v>2955</v>
      </c>
      <c r="B2334" s="3" t="s">
        <v>2</v>
      </c>
      <c r="C2334" s="3" t="s">
        <v>13248</v>
      </c>
      <c r="D2334" s="3" t="s">
        <v>16605</v>
      </c>
      <c r="E2334" s="12" t="s">
        <v>20795</v>
      </c>
      <c r="F2334" s="6" t="str">
        <f t="shared" si="103"/>
        <v>module=greli</v>
      </c>
      <c r="G2334" s="6" t="str">
        <f t="shared" si="104"/>
        <v>module=sreli</v>
      </c>
    </row>
    <row r="2335" spans="1:7" ht="30" customHeight="1">
      <c r="A2335" s="3" t="s">
        <v>2955</v>
      </c>
      <c r="B2335" s="3" t="s">
        <v>2</v>
      </c>
      <c r="C2335" s="3" t="s">
        <v>13249</v>
      </c>
      <c r="D2335" s="3" t="s">
        <v>16606</v>
      </c>
      <c r="E2335" s="12" t="s">
        <v>20796</v>
      </c>
      <c r="F2335" s="6" t="str">
        <f t="shared" si="103"/>
        <v>module=greli</v>
      </c>
      <c r="G2335" s="6" t="str">
        <f t="shared" si="104"/>
        <v>module=sreli</v>
      </c>
    </row>
    <row r="2336" spans="1:7" ht="30" customHeight="1">
      <c r="A2336" s="3" t="s">
        <v>2955</v>
      </c>
      <c r="B2336" s="3" t="s">
        <v>2</v>
      </c>
      <c r="C2336" s="3" t="s">
        <v>13250</v>
      </c>
      <c r="D2336" s="3" t="s">
        <v>16607</v>
      </c>
      <c r="E2336" s="12" t="s">
        <v>20797</v>
      </c>
      <c r="F2336" s="6" t="str">
        <f t="shared" si="103"/>
        <v>module=greli</v>
      </c>
      <c r="G2336" s="6" t="str">
        <f t="shared" si="104"/>
        <v>module=sreli</v>
      </c>
    </row>
    <row r="2337" spans="1:7" ht="30" customHeight="1">
      <c r="A2337" s="3" t="s">
        <v>2955</v>
      </c>
      <c r="B2337" s="3" t="s">
        <v>2</v>
      </c>
      <c r="C2337" s="3" t="s">
        <v>13251</v>
      </c>
      <c r="D2337" s="3" t="s">
        <v>16608</v>
      </c>
      <c r="E2337" s="12" t="s">
        <v>20798</v>
      </c>
      <c r="F2337" s="6" t="str">
        <f t="shared" si="103"/>
        <v>module=greli</v>
      </c>
      <c r="G2337" s="6" t="str">
        <f t="shared" si="104"/>
        <v>module=sreli</v>
      </c>
    </row>
    <row r="2338" spans="1:7" ht="30" customHeight="1">
      <c r="A2338" s="3" t="s">
        <v>2955</v>
      </c>
      <c r="B2338" s="3" t="s">
        <v>2</v>
      </c>
      <c r="C2338" s="3" t="s">
        <v>13252</v>
      </c>
      <c r="D2338" s="3" t="s">
        <v>16609</v>
      </c>
      <c r="E2338" s="12" t="s">
        <v>20799</v>
      </c>
      <c r="F2338" s="6" t="str">
        <f t="shared" si="103"/>
        <v>module=greli</v>
      </c>
      <c r="G2338" s="6" t="str">
        <f t="shared" si="104"/>
        <v>module=sreli</v>
      </c>
    </row>
    <row r="2339" spans="1:7" ht="30" customHeight="1">
      <c r="A2339" s="3" t="s">
        <v>2955</v>
      </c>
      <c r="B2339" s="3" t="s">
        <v>2</v>
      </c>
      <c r="C2339" s="3" t="s">
        <v>13253</v>
      </c>
      <c r="D2339" s="3" t="s">
        <v>16610</v>
      </c>
      <c r="E2339" s="12" t="s">
        <v>20800</v>
      </c>
      <c r="F2339" s="6" t="str">
        <f t="shared" si="103"/>
        <v>module=greli</v>
      </c>
      <c r="G2339" s="6" t="str">
        <f t="shared" si="104"/>
        <v>module=sreli</v>
      </c>
    </row>
    <row r="2340" spans="1:7" ht="30" customHeight="1">
      <c r="A2340" s="3" t="s">
        <v>2955</v>
      </c>
      <c r="B2340" s="3" t="s">
        <v>2</v>
      </c>
      <c r="C2340" s="3" t="s">
        <v>13254</v>
      </c>
      <c r="D2340" s="3" t="s">
        <v>16611</v>
      </c>
      <c r="E2340" s="12" t="s">
        <v>20801</v>
      </c>
      <c r="F2340" s="6" t="str">
        <f t="shared" si="103"/>
        <v>module=greli</v>
      </c>
      <c r="G2340" s="6" t="str">
        <f t="shared" si="104"/>
        <v>module=sreli</v>
      </c>
    </row>
    <row r="2341" spans="1:7" ht="30" customHeight="1">
      <c r="A2341" s="3" t="s">
        <v>2955</v>
      </c>
      <c r="B2341" s="3" t="s">
        <v>2</v>
      </c>
      <c r="C2341" s="3" t="s">
        <v>13255</v>
      </c>
      <c r="D2341" s="3" t="s">
        <v>16612</v>
      </c>
      <c r="E2341" s="12" t="s">
        <v>20802</v>
      </c>
      <c r="F2341" s="6" t="str">
        <f t="shared" si="103"/>
        <v>module=greli</v>
      </c>
      <c r="G2341" s="6" t="str">
        <f t="shared" si="104"/>
        <v>module=sreli</v>
      </c>
    </row>
    <row r="2342" spans="1:7" ht="30" customHeight="1">
      <c r="A2342" s="3" t="s">
        <v>10892</v>
      </c>
      <c r="B2342" s="3" t="s">
        <v>2</v>
      </c>
      <c r="C2342" s="3" t="s">
        <v>13256</v>
      </c>
      <c r="D2342" s="3" t="s">
        <v>16613</v>
      </c>
      <c r="E2342" s="12" t="s">
        <v>20803</v>
      </c>
      <c r="F2342" s="6" t="str">
        <f t="shared" ref="F2342:F2370" si="105">HYPERLINK("http://www.ssc.wisc.edu/wlsresearch/documentation/waves/?wave=grad2k&amp;module=ginet","module=ginet")</f>
        <v>module=ginet</v>
      </c>
      <c r="G2342" s="6" t="str">
        <f t="shared" ref="G2342:G2370" si="106">HYPERLINK("http://www.ssc.wisc.edu/wlsresearch/documentation/waves/?wave=sib2k&amp;module=sinet","module=sinet")</f>
        <v>module=sinet</v>
      </c>
    </row>
    <row r="2343" spans="1:7" ht="30" customHeight="1">
      <c r="A2343" s="3" t="s">
        <v>10892</v>
      </c>
      <c r="B2343" s="3" t="s">
        <v>2</v>
      </c>
      <c r="C2343" s="3" t="s">
        <v>13257</v>
      </c>
      <c r="D2343" s="3" t="s">
        <v>16614</v>
      </c>
      <c r="E2343" s="12" t="s">
        <v>20804</v>
      </c>
      <c r="F2343" s="6" t="str">
        <f t="shared" si="105"/>
        <v>module=ginet</v>
      </c>
      <c r="G2343" s="6" t="str">
        <f t="shared" si="106"/>
        <v>module=sinet</v>
      </c>
    </row>
    <row r="2344" spans="1:7" ht="30" customHeight="1">
      <c r="A2344" s="3" t="s">
        <v>10892</v>
      </c>
      <c r="B2344" s="3" t="s">
        <v>2</v>
      </c>
      <c r="C2344" s="3" t="s">
        <v>13258</v>
      </c>
      <c r="D2344" s="3" t="s">
        <v>16615</v>
      </c>
      <c r="E2344" s="12" t="s">
        <v>20805</v>
      </c>
      <c r="F2344" s="6" t="str">
        <f t="shared" si="105"/>
        <v>module=ginet</v>
      </c>
      <c r="G2344" s="6" t="str">
        <f t="shared" si="106"/>
        <v>module=sinet</v>
      </c>
    </row>
    <row r="2345" spans="1:7" ht="30" customHeight="1">
      <c r="A2345" s="3" t="s">
        <v>10892</v>
      </c>
      <c r="B2345" s="3" t="s">
        <v>2</v>
      </c>
      <c r="C2345" s="3" t="s">
        <v>13259</v>
      </c>
      <c r="D2345" s="3" t="s">
        <v>16616</v>
      </c>
      <c r="E2345" s="12" t="s">
        <v>20806</v>
      </c>
      <c r="F2345" s="6" t="str">
        <f t="shared" si="105"/>
        <v>module=ginet</v>
      </c>
      <c r="G2345" s="6" t="str">
        <f t="shared" si="106"/>
        <v>module=sinet</v>
      </c>
    </row>
    <row r="2346" spans="1:7" ht="30" customHeight="1">
      <c r="A2346" s="3" t="s">
        <v>10892</v>
      </c>
      <c r="B2346" s="3" t="s">
        <v>2</v>
      </c>
      <c r="C2346" s="3" t="s">
        <v>13260</v>
      </c>
      <c r="D2346" s="3" t="s">
        <v>16617</v>
      </c>
      <c r="E2346" s="12" t="s">
        <v>20807</v>
      </c>
      <c r="F2346" s="6" t="str">
        <f t="shared" si="105"/>
        <v>module=ginet</v>
      </c>
      <c r="G2346" s="6" t="str">
        <f t="shared" si="106"/>
        <v>module=sinet</v>
      </c>
    </row>
    <row r="2347" spans="1:7" ht="30" customHeight="1">
      <c r="A2347" s="3" t="s">
        <v>10892</v>
      </c>
      <c r="B2347" s="3" t="s">
        <v>2</v>
      </c>
      <c r="C2347" s="3" t="s">
        <v>13261</v>
      </c>
      <c r="D2347" s="3" t="s">
        <v>16618</v>
      </c>
      <c r="E2347" s="12" t="s">
        <v>20808</v>
      </c>
      <c r="F2347" s="6" t="str">
        <f t="shared" si="105"/>
        <v>module=ginet</v>
      </c>
      <c r="G2347" s="6" t="str">
        <f t="shared" si="106"/>
        <v>module=sinet</v>
      </c>
    </row>
    <row r="2348" spans="1:7" ht="30" customHeight="1">
      <c r="A2348" s="3" t="s">
        <v>10892</v>
      </c>
      <c r="B2348" s="3" t="s">
        <v>2</v>
      </c>
      <c r="C2348" s="3" t="s">
        <v>13262</v>
      </c>
      <c r="D2348" s="3" t="s">
        <v>16619</v>
      </c>
      <c r="E2348" s="12" t="s">
        <v>20809</v>
      </c>
      <c r="F2348" s="6" t="str">
        <f t="shared" si="105"/>
        <v>module=ginet</v>
      </c>
      <c r="G2348" s="6" t="str">
        <f t="shared" si="106"/>
        <v>module=sinet</v>
      </c>
    </row>
    <row r="2349" spans="1:7" ht="30" customHeight="1">
      <c r="A2349" s="3" t="s">
        <v>10892</v>
      </c>
      <c r="B2349" s="3" t="s">
        <v>2</v>
      </c>
      <c r="C2349" s="3" t="s">
        <v>13263</v>
      </c>
      <c r="D2349" s="3" t="s">
        <v>16620</v>
      </c>
      <c r="E2349" s="12" t="s">
        <v>20810</v>
      </c>
      <c r="F2349" s="6" t="str">
        <f t="shared" si="105"/>
        <v>module=ginet</v>
      </c>
      <c r="G2349" s="6" t="str">
        <f t="shared" si="106"/>
        <v>module=sinet</v>
      </c>
    </row>
    <row r="2350" spans="1:7" ht="30" customHeight="1">
      <c r="A2350" s="3" t="s">
        <v>10892</v>
      </c>
      <c r="B2350" s="3" t="s">
        <v>2</v>
      </c>
      <c r="C2350" s="3" t="s">
        <v>13264</v>
      </c>
      <c r="D2350" s="3" t="s">
        <v>16621</v>
      </c>
      <c r="E2350" s="12" t="s">
        <v>20811</v>
      </c>
      <c r="F2350" s="6" t="str">
        <f t="shared" si="105"/>
        <v>module=ginet</v>
      </c>
      <c r="G2350" s="6" t="str">
        <f t="shared" si="106"/>
        <v>module=sinet</v>
      </c>
    </row>
    <row r="2351" spans="1:7" ht="30" customHeight="1">
      <c r="A2351" s="3" t="s">
        <v>10892</v>
      </c>
      <c r="B2351" s="3" t="s">
        <v>2</v>
      </c>
      <c r="C2351" s="3" t="s">
        <v>13265</v>
      </c>
      <c r="D2351" s="3" t="s">
        <v>16622</v>
      </c>
      <c r="E2351" s="12" t="s">
        <v>20812</v>
      </c>
      <c r="F2351" s="6" t="str">
        <f t="shared" si="105"/>
        <v>module=ginet</v>
      </c>
      <c r="G2351" s="6" t="str">
        <f t="shared" si="106"/>
        <v>module=sinet</v>
      </c>
    </row>
    <row r="2352" spans="1:7" ht="30" customHeight="1">
      <c r="A2352" s="3" t="s">
        <v>10892</v>
      </c>
      <c r="B2352" s="3" t="s">
        <v>2</v>
      </c>
      <c r="C2352" s="3" t="s">
        <v>13266</v>
      </c>
      <c r="D2352" s="3" t="s">
        <v>16623</v>
      </c>
      <c r="E2352" s="12" t="s">
        <v>20813</v>
      </c>
      <c r="F2352" s="6" t="str">
        <f t="shared" si="105"/>
        <v>module=ginet</v>
      </c>
      <c r="G2352" s="6" t="str">
        <f t="shared" si="106"/>
        <v>module=sinet</v>
      </c>
    </row>
    <row r="2353" spans="1:7" ht="30" customHeight="1">
      <c r="A2353" s="3" t="s">
        <v>10892</v>
      </c>
      <c r="B2353" s="3" t="s">
        <v>2</v>
      </c>
      <c r="C2353" s="3" t="s">
        <v>13267</v>
      </c>
      <c r="D2353" s="3" t="s">
        <v>16624</v>
      </c>
      <c r="E2353" s="12" t="s">
        <v>20814</v>
      </c>
      <c r="F2353" s="6" t="str">
        <f t="shared" si="105"/>
        <v>module=ginet</v>
      </c>
      <c r="G2353" s="6" t="str">
        <f t="shared" si="106"/>
        <v>module=sinet</v>
      </c>
    </row>
    <row r="2354" spans="1:7" ht="30" customHeight="1">
      <c r="A2354" s="3" t="s">
        <v>10892</v>
      </c>
      <c r="B2354" s="3" t="s">
        <v>2</v>
      </c>
      <c r="C2354" s="3" t="s">
        <v>13268</v>
      </c>
      <c r="D2354" s="3" t="s">
        <v>16625</v>
      </c>
      <c r="E2354" s="12" t="s">
        <v>20815</v>
      </c>
      <c r="F2354" s="6" t="str">
        <f t="shared" si="105"/>
        <v>module=ginet</v>
      </c>
      <c r="G2354" s="6" t="str">
        <f t="shared" si="106"/>
        <v>module=sinet</v>
      </c>
    </row>
    <row r="2355" spans="1:7" ht="30" customHeight="1">
      <c r="A2355" s="3" t="s">
        <v>10892</v>
      </c>
      <c r="B2355" s="3" t="s">
        <v>2</v>
      </c>
      <c r="C2355" s="3" t="s">
        <v>13269</v>
      </c>
      <c r="D2355" s="3" t="s">
        <v>16626</v>
      </c>
      <c r="E2355" s="12" t="s">
        <v>20816</v>
      </c>
      <c r="F2355" s="6" t="str">
        <f t="shared" si="105"/>
        <v>module=ginet</v>
      </c>
      <c r="G2355" s="6" t="str">
        <f t="shared" si="106"/>
        <v>module=sinet</v>
      </c>
    </row>
    <row r="2356" spans="1:7" ht="30" customHeight="1">
      <c r="A2356" s="3" t="s">
        <v>10892</v>
      </c>
      <c r="B2356" s="3" t="s">
        <v>2</v>
      </c>
      <c r="C2356" s="3" t="s">
        <v>13270</v>
      </c>
      <c r="D2356" s="3" t="s">
        <v>16627</v>
      </c>
      <c r="E2356" s="12" t="s">
        <v>20817</v>
      </c>
      <c r="F2356" s="6" t="str">
        <f t="shared" si="105"/>
        <v>module=ginet</v>
      </c>
      <c r="G2356" s="6" t="str">
        <f t="shared" si="106"/>
        <v>module=sinet</v>
      </c>
    </row>
    <row r="2357" spans="1:7" ht="30" customHeight="1">
      <c r="A2357" s="3" t="s">
        <v>10892</v>
      </c>
      <c r="B2357" s="3" t="s">
        <v>2</v>
      </c>
      <c r="C2357" s="3" t="s">
        <v>13271</v>
      </c>
      <c r="D2357" s="3" t="s">
        <v>16628</v>
      </c>
      <c r="E2357" s="12" t="s">
        <v>20818</v>
      </c>
      <c r="F2357" s="6" t="str">
        <f t="shared" si="105"/>
        <v>module=ginet</v>
      </c>
      <c r="G2357" s="6" t="str">
        <f t="shared" si="106"/>
        <v>module=sinet</v>
      </c>
    </row>
    <row r="2358" spans="1:7" ht="30" customHeight="1">
      <c r="A2358" s="3" t="s">
        <v>10892</v>
      </c>
      <c r="B2358" s="3" t="s">
        <v>2</v>
      </c>
      <c r="C2358" s="3" t="s">
        <v>13272</v>
      </c>
      <c r="D2358" s="3" t="s">
        <v>16629</v>
      </c>
      <c r="E2358" s="12" t="s">
        <v>20819</v>
      </c>
      <c r="F2358" s="6" t="str">
        <f t="shared" si="105"/>
        <v>module=ginet</v>
      </c>
      <c r="G2358" s="6" t="str">
        <f t="shared" si="106"/>
        <v>module=sinet</v>
      </c>
    </row>
    <row r="2359" spans="1:7" ht="30" customHeight="1">
      <c r="A2359" s="3" t="s">
        <v>10892</v>
      </c>
      <c r="B2359" s="3" t="s">
        <v>2</v>
      </c>
      <c r="C2359" s="3" t="s">
        <v>13273</v>
      </c>
      <c r="D2359" s="3" t="s">
        <v>16630</v>
      </c>
      <c r="E2359" s="12" t="s">
        <v>20820</v>
      </c>
      <c r="F2359" s="6" t="str">
        <f t="shared" si="105"/>
        <v>module=ginet</v>
      </c>
      <c r="G2359" s="6" t="str">
        <f t="shared" si="106"/>
        <v>module=sinet</v>
      </c>
    </row>
    <row r="2360" spans="1:7" ht="30" customHeight="1">
      <c r="A2360" s="3" t="s">
        <v>10892</v>
      </c>
      <c r="B2360" s="3" t="s">
        <v>2</v>
      </c>
      <c r="C2360" s="3" t="s">
        <v>13274</v>
      </c>
      <c r="D2360" s="3" t="s">
        <v>16631</v>
      </c>
      <c r="E2360" s="12" t="s">
        <v>20821</v>
      </c>
      <c r="F2360" s="6" t="str">
        <f t="shared" si="105"/>
        <v>module=ginet</v>
      </c>
      <c r="G2360" s="6" t="str">
        <f t="shared" si="106"/>
        <v>module=sinet</v>
      </c>
    </row>
    <row r="2361" spans="1:7" ht="30" customHeight="1">
      <c r="A2361" s="3" t="s">
        <v>10892</v>
      </c>
      <c r="B2361" s="3" t="s">
        <v>2</v>
      </c>
      <c r="C2361" s="3" t="s">
        <v>13275</v>
      </c>
      <c r="D2361" s="3" t="s">
        <v>16632</v>
      </c>
      <c r="E2361" s="12" t="s">
        <v>20822</v>
      </c>
      <c r="F2361" s="6" t="str">
        <f t="shared" si="105"/>
        <v>module=ginet</v>
      </c>
      <c r="G2361" s="6" t="str">
        <f t="shared" si="106"/>
        <v>module=sinet</v>
      </c>
    </row>
    <row r="2362" spans="1:7" ht="30" customHeight="1">
      <c r="A2362" s="3" t="s">
        <v>10892</v>
      </c>
      <c r="B2362" s="3" t="s">
        <v>2</v>
      </c>
      <c r="C2362" s="3" t="s">
        <v>13276</v>
      </c>
      <c r="D2362" s="3" t="s">
        <v>16633</v>
      </c>
      <c r="E2362" s="12" t="s">
        <v>20823</v>
      </c>
      <c r="F2362" s="6" t="str">
        <f t="shared" si="105"/>
        <v>module=ginet</v>
      </c>
      <c r="G2362" s="6" t="str">
        <f t="shared" si="106"/>
        <v>module=sinet</v>
      </c>
    </row>
    <row r="2363" spans="1:7" ht="30" customHeight="1">
      <c r="A2363" s="3" t="s">
        <v>10892</v>
      </c>
      <c r="B2363" s="3" t="s">
        <v>2</v>
      </c>
      <c r="C2363" s="3" t="s">
        <v>13277</v>
      </c>
      <c r="D2363" s="3" t="s">
        <v>16634</v>
      </c>
      <c r="E2363" s="12" t="s">
        <v>20824</v>
      </c>
      <c r="F2363" s="6" t="str">
        <f t="shared" si="105"/>
        <v>module=ginet</v>
      </c>
      <c r="G2363" s="6" t="str">
        <f t="shared" si="106"/>
        <v>module=sinet</v>
      </c>
    </row>
    <row r="2364" spans="1:7" ht="30" customHeight="1">
      <c r="A2364" s="3" t="s">
        <v>10892</v>
      </c>
      <c r="B2364" s="3" t="s">
        <v>2</v>
      </c>
      <c r="C2364" s="3" t="s">
        <v>13278</v>
      </c>
      <c r="D2364" s="3" t="s">
        <v>16635</v>
      </c>
      <c r="E2364" s="12" t="s">
        <v>20825</v>
      </c>
      <c r="F2364" s="6" t="str">
        <f t="shared" si="105"/>
        <v>module=ginet</v>
      </c>
      <c r="G2364" s="6" t="str">
        <f t="shared" si="106"/>
        <v>module=sinet</v>
      </c>
    </row>
    <row r="2365" spans="1:7" ht="30" customHeight="1">
      <c r="A2365" s="3" t="s">
        <v>10892</v>
      </c>
      <c r="B2365" s="3" t="s">
        <v>2</v>
      </c>
      <c r="C2365" s="3" t="s">
        <v>13279</v>
      </c>
      <c r="D2365" s="3" t="s">
        <v>16636</v>
      </c>
      <c r="E2365" s="12" t="s">
        <v>20826</v>
      </c>
      <c r="F2365" s="6" t="str">
        <f t="shared" si="105"/>
        <v>module=ginet</v>
      </c>
      <c r="G2365" s="6" t="str">
        <f t="shared" si="106"/>
        <v>module=sinet</v>
      </c>
    </row>
    <row r="2366" spans="1:7" ht="30" customHeight="1">
      <c r="A2366" s="3" t="s">
        <v>10892</v>
      </c>
      <c r="B2366" s="3" t="s">
        <v>2</v>
      </c>
      <c r="C2366" s="3" t="s">
        <v>13280</v>
      </c>
      <c r="D2366" s="3" t="s">
        <v>16637</v>
      </c>
      <c r="E2366" s="12" t="s">
        <v>20827</v>
      </c>
      <c r="F2366" s="6" t="str">
        <f t="shared" si="105"/>
        <v>module=ginet</v>
      </c>
      <c r="G2366" s="6" t="str">
        <f t="shared" si="106"/>
        <v>module=sinet</v>
      </c>
    </row>
    <row r="2367" spans="1:7" ht="30" customHeight="1">
      <c r="A2367" s="3" t="s">
        <v>10892</v>
      </c>
      <c r="B2367" s="3" t="s">
        <v>2</v>
      </c>
      <c r="C2367" s="3" t="s">
        <v>13281</v>
      </c>
      <c r="D2367" s="3" t="s">
        <v>16638</v>
      </c>
      <c r="E2367" s="12" t="s">
        <v>20828</v>
      </c>
      <c r="F2367" s="6" t="str">
        <f t="shared" si="105"/>
        <v>module=ginet</v>
      </c>
      <c r="G2367" s="6" t="str">
        <f t="shared" si="106"/>
        <v>module=sinet</v>
      </c>
    </row>
    <row r="2368" spans="1:7" ht="30" customHeight="1">
      <c r="A2368" s="3" t="s">
        <v>10892</v>
      </c>
      <c r="B2368" s="3" t="s">
        <v>2</v>
      </c>
      <c r="C2368" s="3" t="s">
        <v>13282</v>
      </c>
      <c r="D2368" s="3" t="s">
        <v>16639</v>
      </c>
      <c r="E2368" s="12" t="s">
        <v>20829</v>
      </c>
      <c r="F2368" s="6" t="str">
        <f t="shared" si="105"/>
        <v>module=ginet</v>
      </c>
      <c r="G2368" s="6" t="str">
        <f t="shared" si="106"/>
        <v>module=sinet</v>
      </c>
    </row>
    <row r="2369" spans="1:7" ht="30" customHeight="1">
      <c r="A2369" s="3" t="s">
        <v>10892</v>
      </c>
      <c r="B2369" s="3" t="s">
        <v>2</v>
      </c>
      <c r="C2369" s="3" t="s">
        <v>13283</v>
      </c>
      <c r="D2369" s="3" t="s">
        <v>16640</v>
      </c>
      <c r="E2369" s="12" t="s">
        <v>20830</v>
      </c>
      <c r="F2369" s="6" t="str">
        <f t="shared" si="105"/>
        <v>module=ginet</v>
      </c>
      <c r="G2369" s="6" t="str">
        <f t="shared" si="106"/>
        <v>module=sinet</v>
      </c>
    </row>
    <row r="2370" spans="1:7" ht="30" customHeight="1">
      <c r="A2370" s="3" t="s">
        <v>10892</v>
      </c>
      <c r="B2370" s="3" t="s">
        <v>2</v>
      </c>
      <c r="C2370" s="3" t="s">
        <v>13284</v>
      </c>
      <c r="D2370" s="3" t="s">
        <v>16641</v>
      </c>
      <c r="E2370" s="12" t="s">
        <v>20831</v>
      </c>
      <c r="F2370" s="6" t="str">
        <f t="shared" si="105"/>
        <v>module=ginet</v>
      </c>
      <c r="G2370" s="6" t="str">
        <f t="shared" si="106"/>
        <v>module=sinet</v>
      </c>
    </row>
    <row r="2371" spans="1:7" ht="30" customHeight="1">
      <c r="A2371" s="3" t="s">
        <v>10893</v>
      </c>
      <c r="B2371" s="3" t="s">
        <v>3</v>
      </c>
      <c r="C2371" s="3" t="s">
        <v>13285</v>
      </c>
      <c r="D2371" s="3" t="s">
        <v>13285</v>
      </c>
      <c r="E2371" s="12" t="s">
        <v>20832</v>
      </c>
      <c r="F2371" s="6" t="str">
        <f t="shared" ref="F2371:F2403" si="107">HYPERLINK("http://www.ssc.wisc.edu/wlsresearch/documentation/waves/?wave=grad2k&amp;module=gpsyb","module=gpsyb")</f>
        <v>module=gpsyb</v>
      </c>
      <c r="G2371" s="3" t="s">
        <v>114</v>
      </c>
    </row>
    <row r="2372" spans="1:7" ht="30" customHeight="1">
      <c r="A2372" s="3" t="s">
        <v>10893</v>
      </c>
      <c r="B2372" s="3" t="s">
        <v>3</v>
      </c>
      <c r="C2372" s="3" t="s">
        <v>13286</v>
      </c>
      <c r="D2372" s="3" t="s">
        <v>13286</v>
      </c>
      <c r="E2372" s="12" t="s">
        <v>20833</v>
      </c>
      <c r="F2372" s="6" t="str">
        <f t="shared" si="107"/>
        <v>module=gpsyb</v>
      </c>
      <c r="G2372" s="3" t="s">
        <v>114</v>
      </c>
    </row>
    <row r="2373" spans="1:7" ht="30" customHeight="1">
      <c r="A2373" s="3" t="s">
        <v>10893</v>
      </c>
      <c r="B2373" s="3" t="s">
        <v>3</v>
      </c>
      <c r="C2373" s="3" t="s">
        <v>13287</v>
      </c>
      <c r="D2373" s="3" t="s">
        <v>13287</v>
      </c>
      <c r="E2373" s="12" t="s">
        <v>20834</v>
      </c>
      <c r="F2373" s="6" t="str">
        <f t="shared" si="107"/>
        <v>module=gpsyb</v>
      </c>
      <c r="G2373" s="3" t="s">
        <v>114</v>
      </c>
    </row>
    <row r="2374" spans="1:7" ht="30" customHeight="1">
      <c r="A2374" s="3" t="s">
        <v>10893</v>
      </c>
      <c r="B2374" s="3" t="s">
        <v>3</v>
      </c>
      <c r="C2374" s="3" t="s">
        <v>13288</v>
      </c>
      <c r="D2374" s="3" t="s">
        <v>13288</v>
      </c>
      <c r="E2374" s="12" t="s">
        <v>20835</v>
      </c>
      <c r="F2374" s="6" t="str">
        <f t="shared" si="107"/>
        <v>module=gpsyb</v>
      </c>
      <c r="G2374" s="3" t="s">
        <v>114</v>
      </c>
    </row>
    <row r="2375" spans="1:7" ht="30" customHeight="1">
      <c r="A2375" s="3" t="s">
        <v>10893</v>
      </c>
      <c r="B2375" s="3" t="s">
        <v>3</v>
      </c>
      <c r="C2375" s="3" t="s">
        <v>13289</v>
      </c>
      <c r="D2375" s="3" t="s">
        <v>13289</v>
      </c>
      <c r="E2375" s="12" t="s">
        <v>20836</v>
      </c>
      <c r="F2375" s="6" t="str">
        <f t="shared" si="107"/>
        <v>module=gpsyb</v>
      </c>
      <c r="G2375" s="3" t="s">
        <v>114</v>
      </c>
    </row>
    <row r="2376" spans="1:7" ht="30" customHeight="1">
      <c r="A2376" s="3" t="s">
        <v>10893</v>
      </c>
      <c r="B2376" s="3" t="s">
        <v>3</v>
      </c>
      <c r="C2376" s="3" t="s">
        <v>13290</v>
      </c>
      <c r="D2376" s="3" t="s">
        <v>13290</v>
      </c>
      <c r="E2376" s="12" t="s">
        <v>20837</v>
      </c>
      <c r="F2376" s="6" t="str">
        <f t="shared" si="107"/>
        <v>module=gpsyb</v>
      </c>
      <c r="G2376" s="3" t="s">
        <v>114</v>
      </c>
    </row>
    <row r="2377" spans="1:7" ht="30" customHeight="1">
      <c r="A2377" s="3" t="s">
        <v>10893</v>
      </c>
      <c r="B2377" s="3" t="s">
        <v>3</v>
      </c>
      <c r="C2377" s="3" t="s">
        <v>13291</v>
      </c>
      <c r="D2377" s="3" t="s">
        <v>13291</v>
      </c>
      <c r="E2377" s="12" t="s">
        <v>20838</v>
      </c>
      <c r="F2377" s="6" t="str">
        <f t="shared" si="107"/>
        <v>module=gpsyb</v>
      </c>
      <c r="G2377" s="3" t="s">
        <v>114</v>
      </c>
    </row>
    <row r="2378" spans="1:7" ht="30" customHeight="1">
      <c r="A2378" s="3" t="s">
        <v>10893</v>
      </c>
      <c r="B2378" s="3" t="s">
        <v>3</v>
      </c>
      <c r="C2378" s="3" t="s">
        <v>13292</v>
      </c>
      <c r="D2378" s="3" t="s">
        <v>13292</v>
      </c>
      <c r="E2378" s="12" t="s">
        <v>20839</v>
      </c>
      <c r="F2378" s="6" t="str">
        <f t="shared" si="107"/>
        <v>module=gpsyb</v>
      </c>
      <c r="G2378" s="3" t="s">
        <v>114</v>
      </c>
    </row>
    <row r="2379" spans="1:7" ht="30" customHeight="1">
      <c r="A2379" s="3" t="s">
        <v>10893</v>
      </c>
      <c r="B2379" s="3" t="s">
        <v>3</v>
      </c>
      <c r="C2379" s="3" t="s">
        <v>13293</v>
      </c>
      <c r="D2379" s="3" t="s">
        <v>13293</v>
      </c>
      <c r="E2379" s="12" t="s">
        <v>20840</v>
      </c>
      <c r="F2379" s="6" t="str">
        <f t="shared" si="107"/>
        <v>module=gpsyb</v>
      </c>
      <c r="G2379" s="3" t="s">
        <v>114</v>
      </c>
    </row>
    <row r="2380" spans="1:7" ht="30" customHeight="1">
      <c r="A2380" s="3" t="s">
        <v>10893</v>
      </c>
      <c r="B2380" s="3" t="s">
        <v>3</v>
      </c>
      <c r="C2380" s="3" t="s">
        <v>13294</v>
      </c>
      <c r="D2380" s="3" t="s">
        <v>13294</v>
      </c>
      <c r="E2380" s="12" t="s">
        <v>20841</v>
      </c>
      <c r="F2380" s="6" t="str">
        <f t="shared" si="107"/>
        <v>module=gpsyb</v>
      </c>
      <c r="G2380" s="3" t="s">
        <v>114</v>
      </c>
    </row>
    <row r="2381" spans="1:7" ht="30" customHeight="1">
      <c r="A2381" s="3" t="s">
        <v>10893</v>
      </c>
      <c r="B2381" s="3" t="s">
        <v>3</v>
      </c>
      <c r="C2381" s="3" t="s">
        <v>13295</v>
      </c>
      <c r="D2381" s="3" t="s">
        <v>13295</v>
      </c>
      <c r="E2381" s="12" t="s">
        <v>20842</v>
      </c>
      <c r="F2381" s="6" t="str">
        <f t="shared" si="107"/>
        <v>module=gpsyb</v>
      </c>
      <c r="G2381" s="3" t="s">
        <v>114</v>
      </c>
    </row>
    <row r="2382" spans="1:7" ht="30" customHeight="1">
      <c r="A2382" s="3" t="s">
        <v>10893</v>
      </c>
      <c r="B2382" s="3" t="s">
        <v>3</v>
      </c>
      <c r="C2382" s="3" t="s">
        <v>13296</v>
      </c>
      <c r="D2382" s="3" t="s">
        <v>13296</v>
      </c>
      <c r="E2382" s="12" t="s">
        <v>20843</v>
      </c>
      <c r="F2382" s="6" t="str">
        <f t="shared" si="107"/>
        <v>module=gpsyb</v>
      </c>
      <c r="G2382" s="3" t="s">
        <v>114</v>
      </c>
    </row>
    <row r="2383" spans="1:7" ht="30" customHeight="1">
      <c r="A2383" s="3" t="s">
        <v>10893</v>
      </c>
      <c r="B2383" s="3" t="s">
        <v>3</v>
      </c>
      <c r="C2383" s="3" t="s">
        <v>13297</v>
      </c>
      <c r="D2383" s="3" t="s">
        <v>13297</v>
      </c>
      <c r="E2383" s="12" t="s">
        <v>20844</v>
      </c>
      <c r="F2383" s="6" t="str">
        <f t="shared" si="107"/>
        <v>module=gpsyb</v>
      </c>
      <c r="G2383" s="3" t="s">
        <v>114</v>
      </c>
    </row>
    <row r="2384" spans="1:7" ht="30" customHeight="1">
      <c r="A2384" s="3" t="s">
        <v>10893</v>
      </c>
      <c r="B2384" s="3" t="s">
        <v>3</v>
      </c>
      <c r="C2384" s="3" t="s">
        <v>13298</v>
      </c>
      <c r="D2384" s="3" t="s">
        <v>13298</v>
      </c>
      <c r="E2384" s="12" t="s">
        <v>20845</v>
      </c>
      <c r="F2384" s="6" t="str">
        <f t="shared" si="107"/>
        <v>module=gpsyb</v>
      </c>
      <c r="G2384" s="3" t="s">
        <v>114</v>
      </c>
    </row>
    <row r="2385" spans="1:7" ht="30" customHeight="1">
      <c r="A2385" s="3" t="s">
        <v>10893</v>
      </c>
      <c r="B2385" s="3" t="s">
        <v>3</v>
      </c>
      <c r="C2385" s="3" t="s">
        <v>13299</v>
      </c>
      <c r="D2385" s="3" t="s">
        <v>13299</v>
      </c>
      <c r="E2385" s="12" t="s">
        <v>20846</v>
      </c>
      <c r="F2385" s="6" t="str">
        <f t="shared" si="107"/>
        <v>module=gpsyb</v>
      </c>
      <c r="G2385" s="3" t="s">
        <v>114</v>
      </c>
    </row>
    <row r="2386" spans="1:7" ht="30" customHeight="1">
      <c r="A2386" s="3" t="s">
        <v>10893</v>
      </c>
      <c r="B2386" s="3" t="s">
        <v>3</v>
      </c>
      <c r="C2386" s="3" t="s">
        <v>13300</v>
      </c>
      <c r="D2386" s="3" t="s">
        <v>13300</v>
      </c>
      <c r="E2386" s="12" t="s">
        <v>20847</v>
      </c>
      <c r="F2386" s="6" t="str">
        <f t="shared" si="107"/>
        <v>module=gpsyb</v>
      </c>
      <c r="G2386" s="3" t="s">
        <v>114</v>
      </c>
    </row>
    <row r="2387" spans="1:7" ht="30" customHeight="1">
      <c r="A2387" s="3" t="s">
        <v>10893</v>
      </c>
      <c r="B2387" s="3" t="s">
        <v>3</v>
      </c>
      <c r="C2387" s="3" t="s">
        <v>13301</v>
      </c>
      <c r="D2387" s="3" t="s">
        <v>13301</v>
      </c>
      <c r="E2387" s="12" t="s">
        <v>20848</v>
      </c>
      <c r="F2387" s="6" t="str">
        <f t="shared" si="107"/>
        <v>module=gpsyb</v>
      </c>
      <c r="G2387" s="3" t="s">
        <v>114</v>
      </c>
    </row>
    <row r="2388" spans="1:7" ht="30" customHeight="1">
      <c r="A2388" s="3" t="s">
        <v>10893</v>
      </c>
      <c r="B2388" s="3" t="s">
        <v>3</v>
      </c>
      <c r="C2388" s="3" t="s">
        <v>13302</v>
      </c>
      <c r="D2388" s="3" t="s">
        <v>13302</v>
      </c>
      <c r="E2388" s="12" t="s">
        <v>20849</v>
      </c>
      <c r="F2388" s="6" t="str">
        <f t="shared" si="107"/>
        <v>module=gpsyb</v>
      </c>
      <c r="G2388" s="3" t="s">
        <v>114</v>
      </c>
    </row>
    <row r="2389" spans="1:7" ht="30" customHeight="1">
      <c r="A2389" s="3" t="s">
        <v>10893</v>
      </c>
      <c r="B2389" s="3" t="s">
        <v>3</v>
      </c>
      <c r="C2389" s="3" t="s">
        <v>13303</v>
      </c>
      <c r="D2389" s="3" t="s">
        <v>13303</v>
      </c>
      <c r="E2389" s="12" t="s">
        <v>20850</v>
      </c>
      <c r="F2389" s="6" t="str">
        <f t="shared" si="107"/>
        <v>module=gpsyb</v>
      </c>
      <c r="G2389" s="3" t="s">
        <v>114</v>
      </c>
    </row>
    <row r="2390" spans="1:7" ht="30" customHeight="1">
      <c r="A2390" s="3" t="s">
        <v>10893</v>
      </c>
      <c r="B2390" s="3" t="s">
        <v>3</v>
      </c>
      <c r="C2390" s="3" t="s">
        <v>13304</v>
      </c>
      <c r="D2390" s="3" t="s">
        <v>13304</v>
      </c>
      <c r="E2390" s="12" t="s">
        <v>20851</v>
      </c>
      <c r="F2390" s="6" t="str">
        <f t="shared" si="107"/>
        <v>module=gpsyb</v>
      </c>
      <c r="G2390" s="3" t="s">
        <v>114</v>
      </c>
    </row>
    <row r="2391" spans="1:7" ht="30" customHeight="1">
      <c r="A2391" s="3" t="s">
        <v>10893</v>
      </c>
      <c r="B2391" s="3" t="s">
        <v>3</v>
      </c>
      <c r="C2391" s="3" t="s">
        <v>13305</v>
      </c>
      <c r="D2391" s="3" t="s">
        <v>13305</v>
      </c>
      <c r="E2391" s="12" t="s">
        <v>20852</v>
      </c>
      <c r="F2391" s="6" t="str">
        <f t="shared" si="107"/>
        <v>module=gpsyb</v>
      </c>
      <c r="G2391" s="3" t="s">
        <v>114</v>
      </c>
    </row>
    <row r="2392" spans="1:7" ht="30" customHeight="1">
      <c r="A2392" s="3" t="s">
        <v>10893</v>
      </c>
      <c r="B2392" s="3" t="s">
        <v>3</v>
      </c>
      <c r="C2392" s="3" t="s">
        <v>13306</v>
      </c>
      <c r="D2392" s="3" t="s">
        <v>13306</v>
      </c>
      <c r="E2392" s="12" t="s">
        <v>20853</v>
      </c>
      <c r="F2392" s="6" t="str">
        <f t="shared" si="107"/>
        <v>module=gpsyb</v>
      </c>
      <c r="G2392" s="3" t="s">
        <v>114</v>
      </c>
    </row>
    <row r="2393" spans="1:7" ht="30" customHeight="1">
      <c r="A2393" s="3" t="s">
        <v>10893</v>
      </c>
      <c r="B2393" s="3" t="s">
        <v>3</v>
      </c>
      <c r="C2393" s="3" t="s">
        <v>13307</v>
      </c>
      <c r="D2393" s="3" t="s">
        <v>13307</v>
      </c>
      <c r="E2393" s="12" t="s">
        <v>20854</v>
      </c>
      <c r="F2393" s="6" t="str">
        <f t="shared" si="107"/>
        <v>module=gpsyb</v>
      </c>
      <c r="G2393" s="3" t="s">
        <v>114</v>
      </c>
    </row>
    <row r="2394" spans="1:7" ht="30" customHeight="1">
      <c r="A2394" s="3" t="s">
        <v>10893</v>
      </c>
      <c r="B2394" s="3" t="s">
        <v>3</v>
      </c>
      <c r="C2394" s="3" t="s">
        <v>13308</v>
      </c>
      <c r="D2394" s="3" t="s">
        <v>13308</v>
      </c>
      <c r="E2394" s="12" t="s">
        <v>20855</v>
      </c>
      <c r="F2394" s="6" t="str">
        <f t="shared" si="107"/>
        <v>module=gpsyb</v>
      </c>
      <c r="G2394" s="3" t="s">
        <v>114</v>
      </c>
    </row>
    <row r="2395" spans="1:7" ht="30" customHeight="1">
      <c r="A2395" s="3" t="s">
        <v>10893</v>
      </c>
      <c r="B2395" s="3" t="s">
        <v>3</v>
      </c>
      <c r="C2395" s="3" t="s">
        <v>13309</v>
      </c>
      <c r="D2395" s="3" t="s">
        <v>13309</v>
      </c>
      <c r="E2395" s="12" t="s">
        <v>20856</v>
      </c>
      <c r="F2395" s="6" t="str">
        <f t="shared" si="107"/>
        <v>module=gpsyb</v>
      </c>
      <c r="G2395" s="3" t="s">
        <v>114</v>
      </c>
    </row>
    <row r="2396" spans="1:7" ht="30" customHeight="1">
      <c r="A2396" s="3" t="s">
        <v>10893</v>
      </c>
      <c r="B2396" s="3" t="s">
        <v>3</v>
      </c>
      <c r="C2396" s="3" t="s">
        <v>13310</v>
      </c>
      <c r="D2396" s="3" t="s">
        <v>13310</v>
      </c>
      <c r="E2396" s="12" t="s">
        <v>20857</v>
      </c>
      <c r="F2396" s="6" t="str">
        <f t="shared" si="107"/>
        <v>module=gpsyb</v>
      </c>
      <c r="G2396" s="3" t="s">
        <v>114</v>
      </c>
    </row>
    <row r="2397" spans="1:7" ht="30" customHeight="1">
      <c r="A2397" s="3" t="s">
        <v>10893</v>
      </c>
      <c r="B2397" s="3" t="s">
        <v>3</v>
      </c>
      <c r="C2397" s="3" t="s">
        <v>13311</v>
      </c>
      <c r="D2397" s="3" t="s">
        <v>13311</v>
      </c>
      <c r="E2397" s="12" t="s">
        <v>20858</v>
      </c>
      <c r="F2397" s="6" t="str">
        <f t="shared" si="107"/>
        <v>module=gpsyb</v>
      </c>
      <c r="G2397" s="3" t="s">
        <v>114</v>
      </c>
    </row>
    <row r="2398" spans="1:7" ht="30" customHeight="1">
      <c r="A2398" s="3" t="s">
        <v>10893</v>
      </c>
      <c r="B2398" s="3" t="s">
        <v>3</v>
      </c>
      <c r="C2398" s="3" t="s">
        <v>13312</v>
      </c>
      <c r="D2398" s="3" t="s">
        <v>13312</v>
      </c>
      <c r="E2398" s="12" t="s">
        <v>20859</v>
      </c>
      <c r="F2398" s="6" t="str">
        <f t="shared" si="107"/>
        <v>module=gpsyb</v>
      </c>
      <c r="G2398" s="3" t="s">
        <v>114</v>
      </c>
    </row>
    <row r="2399" spans="1:7" ht="30" customHeight="1">
      <c r="A2399" s="3" t="s">
        <v>10893</v>
      </c>
      <c r="B2399" s="3" t="s">
        <v>3</v>
      </c>
      <c r="C2399" s="3" t="s">
        <v>13313</v>
      </c>
      <c r="D2399" s="3" t="s">
        <v>13313</v>
      </c>
      <c r="E2399" s="12" t="s">
        <v>20860</v>
      </c>
      <c r="F2399" s="6" t="str">
        <f t="shared" si="107"/>
        <v>module=gpsyb</v>
      </c>
      <c r="G2399" s="3" t="s">
        <v>114</v>
      </c>
    </row>
    <row r="2400" spans="1:7" ht="30" customHeight="1">
      <c r="A2400" s="3" t="s">
        <v>10893</v>
      </c>
      <c r="B2400" s="3" t="s">
        <v>3</v>
      </c>
      <c r="C2400" s="3" t="s">
        <v>13314</v>
      </c>
      <c r="D2400" s="3" t="s">
        <v>13314</v>
      </c>
      <c r="E2400" s="12" t="s">
        <v>20861</v>
      </c>
      <c r="F2400" s="6" t="str">
        <f t="shared" si="107"/>
        <v>module=gpsyb</v>
      </c>
      <c r="G2400" s="3" t="s">
        <v>114</v>
      </c>
    </row>
    <row r="2401" spans="1:7" ht="30" customHeight="1">
      <c r="A2401" s="3" t="s">
        <v>10893</v>
      </c>
      <c r="B2401" s="3" t="s">
        <v>3</v>
      </c>
      <c r="C2401" s="3" t="s">
        <v>13315</v>
      </c>
      <c r="D2401" s="3" t="s">
        <v>13315</v>
      </c>
      <c r="E2401" s="12" t="s">
        <v>20862</v>
      </c>
      <c r="F2401" s="6" t="str">
        <f t="shared" si="107"/>
        <v>module=gpsyb</v>
      </c>
      <c r="G2401" s="3" t="s">
        <v>114</v>
      </c>
    </row>
    <row r="2402" spans="1:7" ht="30" customHeight="1">
      <c r="A2402" s="3" t="s">
        <v>10893</v>
      </c>
      <c r="B2402" s="3" t="s">
        <v>3</v>
      </c>
      <c r="C2402" s="3" t="s">
        <v>13316</v>
      </c>
      <c r="D2402" s="3" t="s">
        <v>13316</v>
      </c>
      <c r="E2402" s="12" t="s">
        <v>20863</v>
      </c>
      <c r="F2402" s="6" t="str">
        <f t="shared" si="107"/>
        <v>module=gpsyb</v>
      </c>
      <c r="G2402" s="3" t="s">
        <v>114</v>
      </c>
    </row>
    <row r="2403" spans="1:7" ht="30" customHeight="1">
      <c r="A2403" s="3" t="s">
        <v>10893</v>
      </c>
      <c r="B2403" s="3" t="s">
        <v>3</v>
      </c>
      <c r="C2403" s="3" t="s">
        <v>13317</v>
      </c>
      <c r="D2403" s="3" t="s">
        <v>13317</v>
      </c>
      <c r="E2403" s="12" t="s">
        <v>20864</v>
      </c>
      <c r="F2403" s="6" t="str">
        <f t="shared" si="107"/>
        <v>module=gpsyb</v>
      </c>
      <c r="G2403" s="3" t="s">
        <v>114</v>
      </c>
    </row>
    <row r="2404" spans="1:7" ht="30" customHeight="1">
      <c r="A2404" s="3" t="s">
        <v>4914</v>
      </c>
      <c r="B2404" s="3" t="s">
        <v>2</v>
      </c>
      <c r="C2404" s="3" t="s">
        <v>13318</v>
      </c>
      <c r="D2404" s="3" t="s">
        <v>16642</v>
      </c>
      <c r="E2404" s="12" t="s">
        <v>20865</v>
      </c>
      <c r="F2404" s="6" t="str">
        <f t="shared" ref="F2404:F2428" si="108">HYPERLINK("http://www.ssc.wisc.edu/wlsresearch/documentation/waves/?wave=grad2k&amp;module=gdepr","module=gdepr")</f>
        <v>module=gdepr</v>
      </c>
      <c r="G2404" s="6" t="str">
        <f t="shared" ref="G2404:G2428" si="109">HYPERLINK("http://www.ssc.wisc.edu/wlsresearch/documentation/waves/?wave=sib2k&amp;module=sdepr","module=sdepr")</f>
        <v>module=sdepr</v>
      </c>
    </row>
    <row r="2405" spans="1:7" ht="30" customHeight="1">
      <c r="A2405" s="3" t="s">
        <v>4914</v>
      </c>
      <c r="B2405" s="3" t="s">
        <v>2</v>
      </c>
      <c r="C2405" s="3" t="s">
        <v>13319</v>
      </c>
      <c r="D2405" s="3" t="s">
        <v>16643</v>
      </c>
      <c r="E2405" s="12" t="s">
        <v>20866</v>
      </c>
      <c r="F2405" s="6" t="str">
        <f t="shared" si="108"/>
        <v>module=gdepr</v>
      </c>
      <c r="G2405" s="6" t="str">
        <f t="shared" si="109"/>
        <v>module=sdepr</v>
      </c>
    </row>
    <row r="2406" spans="1:7" ht="30" customHeight="1">
      <c r="A2406" s="3" t="s">
        <v>4914</v>
      </c>
      <c r="B2406" s="3" t="s">
        <v>2</v>
      </c>
      <c r="C2406" s="3" t="s">
        <v>13320</v>
      </c>
      <c r="D2406" s="3" t="s">
        <v>16644</v>
      </c>
      <c r="E2406" s="12" t="s">
        <v>20867</v>
      </c>
      <c r="F2406" s="6" t="str">
        <f t="shared" si="108"/>
        <v>module=gdepr</v>
      </c>
      <c r="G2406" s="6" t="str">
        <f t="shared" si="109"/>
        <v>module=sdepr</v>
      </c>
    </row>
    <row r="2407" spans="1:7" ht="30" customHeight="1">
      <c r="A2407" s="3" t="s">
        <v>4914</v>
      </c>
      <c r="B2407" s="3" t="s">
        <v>2</v>
      </c>
      <c r="C2407" s="3" t="s">
        <v>13321</v>
      </c>
      <c r="D2407" s="3" t="s">
        <v>16645</v>
      </c>
      <c r="E2407" s="12" t="s">
        <v>20868</v>
      </c>
      <c r="F2407" s="6" t="str">
        <f t="shared" si="108"/>
        <v>module=gdepr</v>
      </c>
      <c r="G2407" s="6" t="str">
        <f t="shared" si="109"/>
        <v>module=sdepr</v>
      </c>
    </row>
    <row r="2408" spans="1:7" ht="30" customHeight="1">
      <c r="A2408" s="3" t="s">
        <v>4914</v>
      </c>
      <c r="B2408" s="3" t="s">
        <v>2</v>
      </c>
      <c r="C2408" s="3" t="s">
        <v>13322</v>
      </c>
      <c r="D2408" s="3" t="s">
        <v>16646</v>
      </c>
      <c r="E2408" s="12" t="s">
        <v>20869</v>
      </c>
      <c r="F2408" s="6" t="str">
        <f t="shared" si="108"/>
        <v>module=gdepr</v>
      </c>
      <c r="G2408" s="6" t="str">
        <f t="shared" si="109"/>
        <v>module=sdepr</v>
      </c>
    </row>
    <row r="2409" spans="1:7" ht="30" customHeight="1">
      <c r="A2409" s="3" t="s">
        <v>4914</v>
      </c>
      <c r="B2409" s="3" t="s">
        <v>2</v>
      </c>
      <c r="C2409" s="3" t="s">
        <v>13323</v>
      </c>
      <c r="D2409" s="3" t="s">
        <v>16647</v>
      </c>
      <c r="E2409" s="12" t="s">
        <v>20870</v>
      </c>
      <c r="F2409" s="6" t="str">
        <f t="shared" si="108"/>
        <v>module=gdepr</v>
      </c>
      <c r="G2409" s="6" t="str">
        <f t="shared" si="109"/>
        <v>module=sdepr</v>
      </c>
    </row>
    <row r="2410" spans="1:7" ht="30" customHeight="1">
      <c r="A2410" s="3" t="s">
        <v>4914</v>
      </c>
      <c r="B2410" s="3" t="s">
        <v>2</v>
      </c>
      <c r="C2410" s="3" t="s">
        <v>13324</v>
      </c>
      <c r="D2410" s="3" t="s">
        <v>16648</v>
      </c>
      <c r="E2410" s="12" t="s">
        <v>20871</v>
      </c>
      <c r="F2410" s="6" t="str">
        <f t="shared" si="108"/>
        <v>module=gdepr</v>
      </c>
      <c r="G2410" s="6" t="str">
        <f t="shared" si="109"/>
        <v>module=sdepr</v>
      </c>
    </row>
    <row r="2411" spans="1:7" ht="30" customHeight="1">
      <c r="A2411" s="3" t="s">
        <v>4914</v>
      </c>
      <c r="B2411" s="3" t="s">
        <v>2</v>
      </c>
      <c r="C2411" s="3" t="s">
        <v>13325</v>
      </c>
      <c r="D2411" s="3" t="s">
        <v>16649</v>
      </c>
      <c r="E2411" s="12" t="s">
        <v>20872</v>
      </c>
      <c r="F2411" s="6" t="str">
        <f t="shared" si="108"/>
        <v>module=gdepr</v>
      </c>
      <c r="G2411" s="6" t="str">
        <f t="shared" si="109"/>
        <v>module=sdepr</v>
      </c>
    </row>
    <row r="2412" spans="1:7" ht="30" customHeight="1">
      <c r="A2412" s="3" t="s">
        <v>4914</v>
      </c>
      <c r="B2412" s="3" t="s">
        <v>2</v>
      </c>
      <c r="C2412" s="3" t="s">
        <v>13326</v>
      </c>
      <c r="D2412" s="3" t="s">
        <v>16650</v>
      </c>
      <c r="E2412" s="12" t="s">
        <v>20873</v>
      </c>
      <c r="F2412" s="6" t="str">
        <f t="shared" si="108"/>
        <v>module=gdepr</v>
      </c>
      <c r="G2412" s="6" t="str">
        <f t="shared" si="109"/>
        <v>module=sdepr</v>
      </c>
    </row>
    <row r="2413" spans="1:7" ht="30" customHeight="1">
      <c r="A2413" s="3" t="s">
        <v>4914</v>
      </c>
      <c r="B2413" s="3" t="s">
        <v>2</v>
      </c>
      <c r="C2413" s="3" t="s">
        <v>13327</v>
      </c>
      <c r="D2413" s="3" t="s">
        <v>16651</v>
      </c>
      <c r="E2413" s="12" t="s">
        <v>20874</v>
      </c>
      <c r="F2413" s="6" t="str">
        <f t="shared" si="108"/>
        <v>module=gdepr</v>
      </c>
      <c r="G2413" s="6" t="str">
        <f t="shared" si="109"/>
        <v>module=sdepr</v>
      </c>
    </row>
    <row r="2414" spans="1:7" ht="30" customHeight="1">
      <c r="A2414" s="3" t="s">
        <v>4914</v>
      </c>
      <c r="B2414" s="3" t="s">
        <v>2</v>
      </c>
      <c r="C2414" s="3" t="s">
        <v>13328</v>
      </c>
      <c r="D2414" s="3" t="s">
        <v>16652</v>
      </c>
      <c r="E2414" s="12" t="s">
        <v>20875</v>
      </c>
      <c r="F2414" s="6" t="str">
        <f t="shared" si="108"/>
        <v>module=gdepr</v>
      </c>
      <c r="G2414" s="6" t="str">
        <f t="shared" si="109"/>
        <v>module=sdepr</v>
      </c>
    </row>
    <row r="2415" spans="1:7" ht="30" customHeight="1">
      <c r="A2415" s="3" t="s">
        <v>4914</v>
      </c>
      <c r="B2415" s="3" t="s">
        <v>2</v>
      </c>
      <c r="C2415" s="3" t="s">
        <v>13329</v>
      </c>
      <c r="D2415" s="3" t="s">
        <v>16653</v>
      </c>
      <c r="E2415" s="12" t="s">
        <v>20876</v>
      </c>
      <c r="F2415" s="6" t="str">
        <f t="shared" si="108"/>
        <v>module=gdepr</v>
      </c>
      <c r="G2415" s="6" t="str">
        <f t="shared" si="109"/>
        <v>module=sdepr</v>
      </c>
    </row>
    <row r="2416" spans="1:7" ht="30" customHeight="1">
      <c r="A2416" s="3" t="s">
        <v>4914</v>
      </c>
      <c r="B2416" s="3" t="s">
        <v>2</v>
      </c>
      <c r="C2416" s="3" t="s">
        <v>13330</v>
      </c>
      <c r="D2416" s="3" t="s">
        <v>16654</v>
      </c>
      <c r="E2416" s="12" t="s">
        <v>20877</v>
      </c>
      <c r="F2416" s="6" t="str">
        <f t="shared" si="108"/>
        <v>module=gdepr</v>
      </c>
      <c r="G2416" s="6" t="str">
        <f t="shared" si="109"/>
        <v>module=sdepr</v>
      </c>
    </row>
    <row r="2417" spans="1:7" ht="30" customHeight="1">
      <c r="A2417" s="3" t="s">
        <v>4914</v>
      </c>
      <c r="B2417" s="3" t="s">
        <v>2</v>
      </c>
      <c r="C2417" s="3" t="s">
        <v>13331</v>
      </c>
      <c r="D2417" s="3" t="s">
        <v>16655</v>
      </c>
      <c r="E2417" s="12" t="s">
        <v>20878</v>
      </c>
      <c r="F2417" s="6" t="str">
        <f t="shared" si="108"/>
        <v>module=gdepr</v>
      </c>
      <c r="G2417" s="6" t="str">
        <f t="shared" si="109"/>
        <v>module=sdepr</v>
      </c>
    </row>
    <row r="2418" spans="1:7" ht="30" customHeight="1">
      <c r="A2418" s="3" t="s">
        <v>4914</v>
      </c>
      <c r="B2418" s="3" t="s">
        <v>2</v>
      </c>
      <c r="C2418" s="3" t="s">
        <v>13332</v>
      </c>
      <c r="D2418" s="3" t="s">
        <v>16656</v>
      </c>
      <c r="E2418" s="12" t="s">
        <v>20879</v>
      </c>
      <c r="F2418" s="6" t="str">
        <f t="shared" si="108"/>
        <v>module=gdepr</v>
      </c>
      <c r="G2418" s="6" t="str">
        <f t="shared" si="109"/>
        <v>module=sdepr</v>
      </c>
    </row>
    <row r="2419" spans="1:7" ht="30" customHeight="1">
      <c r="A2419" s="3" t="s">
        <v>4914</v>
      </c>
      <c r="B2419" s="3" t="s">
        <v>2</v>
      </c>
      <c r="C2419" s="3" t="s">
        <v>13333</v>
      </c>
      <c r="D2419" s="3" t="s">
        <v>16657</v>
      </c>
      <c r="E2419" s="12" t="s">
        <v>20880</v>
      </c>
      <c r="F2419" s="6" t="str">
        <f t="shared" si="108"/>
        <v>module=gdepr</v>
      </c>
      <c r="G2419" s="6" t="str">
        <f t="shared" si="109"/>
        <v>module=sdepr</v>
      </c>
    </row>
    <row r="2420" spans="1:7" ht="30" customHeight="1">
      <c r="A2420" s="3" t="s">
        <v>4914</v>
      </c>
      <c r="B2420" s="3" t="s">
        <v>2</v>
      </c>
      <c r="C2420" s="3" t="s">
        <v>13334</v>
      </c>
      <c r="D2420" s="3" t="s">
        <v>16658</v>
      </c>
      <c r="E2420" s="12" t="s">
        <v>20881</v>
      </c>
      <c r="F2420" s="6" t="str">
        <f t="shared" si="108"/>
        <v>module=gdepr</v>
      </c>
      <c r="G2420" s="6" t="str">
        <f t="shared" si="109"/>
        <v>module=sdepr</v>
      </c>
    </row>
    <row r="2421" spans="1:7" ht="30" customHeight="1">
      <c r="A2421" s="3" t="s">
        <v>4914</v>
      </c>
      <c r="B2421" s="3" t="s">
        <v>2</v>
      </c>
      <c r="C2421" s="3" t="s">
        <v>13335</v>
      </c>
      <c r="D2421" s="3" t="s">
        <v>16659</v>
      </c>
      <c r="E2421" s="12" t="s">
        <v>20882</v>
      </c>
      <c r="F2421" s="6" t="str">
        <f t="shared" si="108"/>
        <v>module=gdepr</v>
      </c>
      <c r="G2421" s="6" t="str">
        <f t="shared" si="109"/>
        <v>module=sdepr</v>
      </c>
    </row>
    <row r="2422" spans="1:7" ht="30" customHeight="1">
      <c r="A2422" s="3" t="s">
        <v>4914</v>
      </c>
      <c r="B2422" s="3" t="s">
        <v>2</v>
      </c>
      <c r="C2422" s="3" t="s">
        <v>13336</v>
      </c>
      <c r="D2422" s="3" t="s">
        <v>16660</v>
      </c>
      <c r="E2422" s="12" t="s">
        <v>20883</v>
      </c>
      <c r="F2422" s="6" t="str">
        <f t="shared" si="108"/>
        <v>module=gdepr</v>
      </c>
      <c r="G2422" s="6" t="str">
        <f t="shared" si="109"/>
        <v>module=sdepr</v>
      </c>
    </row>
    <row r="2423" spans="1:7" ht="30" customHeight="1">
      <c r="A2423" s="3" t="s">
        <v>4914</v>
      </c>
      <c r="B2423" s="3" t="s">
        <v>2</v>
      </c>
      <c r="C2423" s="3" t="s">
        <v>13337</v>
      </c>
      <c r="D2423" s="3" t="s">
        <v>16661</v>
      </c>
      <c r="E2423" s="12" t="s">
        <v>20884</v>
      </c>
      <c r="F2423" s="6" t="str">
        <f t="shared" si="108"/>
        <v>module=gdepr</v>
      </c>
      <c r="G2423" s="6" t="str">
        <f t="shared" si="109"/>
        <v>module=sdepr</v>
      </c>
    </row>
    <row r="2424" spans="1:7" ht="30" customHeight="1">
      <c r="A2424" s="3" t="s">
        <v>4914</v>
      </c>
      <c r="B2424" s="3" t="s">
        <v>2</v>
      </c>
      <c r="C2424" s="3" t="s">
        <v>13338</v>
      </c>
      <c r="D2424" s="3" t="s">
        <v>16662</v>
      </c>
      <c r="E2424" s="12" t="s">
        <v>20885</v>
      </c>
      <c r="F2424" s="6" t="str">
        <f t="shared" si="108"/>
        <v>module=gdepr</v>
      </c>
      <c r="G2424" s="6" t="str">
        <f t="shared" si="109"/>
        <v>module=sdepr</v>
      </c>
    </row>
    <row r="2425" spans="1:7" ht="30" customHeight="1">
      <c r="A2425" s="3" t="s">
        <v>4914</v>
      </c>
      <c r="B2425" s="3" t="s">
        <v>2</v>
      </c>
      <c r="C2425" s="3" t="s">
        <v>13339</v>
      </c>
      <c r="D2425" s="3" t="s">
        <v>16663</v>
      </c>
      <c r="E2425" s="12" t="s">
        <v>20886</v>
      </c>
      <c r="F2425" s="6" t="str">
        <f t="shared" si="108"/>
        <v>module=gdepr</v>
      </c>
      <c r="G2425" s="6" t="str">
        <f t="shared" si="109"/>
        <v>module=sdepr</v>
      </c>
    </row>
    <row r="2426" spans="1:7" ht="30" customHeight="1">
      <c r="A2426" s="3" t="s">
        <v>4914</v>
      </c>
      <c r="B2426" s="3" t="s">
        <v>2</v>
      </c>
      <c r="C2426" s="3" t="s">
        <v>13340</v>
      </c>
      <c r="D2426" s="3" t="s">
        <v>16664</v>
      </c>
      <c r="E2426" s="12" t="s">
        <v>20887</v>
      </c>
      <c r="F2426" s="6" t="str">
        <f t="shared" si="108"/>
        <v>module=gdepr</v>
      </c>
      <c r="G2426" s="6" t="str">
        <f t="shared" si="109"/>
        <v>module=sdepr</v>
      </c>
    </row>
    <row r="2427" spans="1:7" ht="30" customHeight="1">
      <c r="A2427" s="3" t="s">
        <v>4914</v>
      </c>
      <c r="B2427" s="3" t="s">
        <v>2</v>
      </c>
      <c r="C2427" s="3" t="s">
        <v>13341</v>
      </c>
      <c r="D2427" s="3" t="s">
        <v>16665</v>
      </c>
      <c r="E2427" s="12" t="s">
        <v>20888</v>
      </c>
      <c r="F2427" s="6" t="str">
        <f t="shared" si="108"/>
        <v>module=gdepr</v>
      </c>
      <c r="G2427" s="6" t="str">
        <f t="shared" si="109"/>
        <v>module=sdepr</v>
      </c>
    </row>
    <row r="2428" spans="1:7" ht="30" customHeight="1">
      <c r="A2428" s="3" t="s">
        <v>4914</v>
      </c>
      <c r="B2428" s="3" t="s">
        <v>2</v>
      </c>
      <c r="C2428" s="3" t="s">
        <v>13342</v>
      </c>
      <c r="D2428" s="3" t="s">
        <v>16666</v>
      </c>
      <c r="E2428" s="12" t="s">
        <v>20889</v>
      </c>
      <c r="F2428" s="6" t="str">
        <f t="shared" si="108"/>
        <v>module=gdepr</v>
      </c>
      <c r="G2428" s="6" t="str">
        <f t="shared" si="109"/>
        <v>module=sdepr</v>
      </c>
    </row>
    <row r="2429" spans="1:7" ht="30" customHeight="1">
      <c r="A2429" s="3" t="s">
        <v>10894</v>
      </c>
      <c r="B2429" s="3" t="s">
        <v>2</v>
      </c>
      <c r="C2429" s="3" t="s">
        <v>13343</v>
      </c>
      <c r="D2429" s="3" t="s">
        <v>16667</v>
      </c>
      <c r="E2429" s="12" t="s">
        <v>20890</v>
      </c>
      <c r="F2429" s="6" t="str">
        <f t="shared" ref="F2429:F2456" si="110">HYPERLINK("http://www.ssc.wisc.edu/wlsresearch/documentation/waves/?wave=grad2k&amp;module=gdigit","module=gdigit")</f>
        <v>module=gdigit</v>
      </c>
      <c r="G2429" s="6" t="str">
        <f t="shared" ref="G2429:G2456" si="111">HYPERLINK("http://www.ssc.wisc.edu/wlsresearch/documentation/waves/?wave=sib2k&amp;module=sdigit","module=sdigit")</f>
        <v>module=sdigit</v>
      </c>
    </row>
    <row r="2430" spans="1:7" ht="30" customHeight="1">
      <c r="A2430" s="3" t="s">
        <v>10894</v>
      </c>
      <c r="B2430" s="3" t="s">
        <v>2</v>
      </c>
      <c r="C2430" s="3" t="s">
        <v>13344</v>
      </c>
      <c r="D2430" s="3" t="s">
        <v>16668</v>
      </c>
      <c r="E2430" s="12" t="s">
        <v>20891</v>
      </c>
      <c r="F2430" s="6" t="str">
        <f t="shared" si="110"/>
        <v>module=gdigit</v>
      </c>
      <c r="G2430" s="6" t="str">
        <f t="shared" si="111"/>
        <v>module=sdigit</v>
      </c>
    </row>
    <row r="2431" spans="1:7" ht="30" customHeight="1">
      <c r="A2431" s="3" t="s">
        <v>10894</v>
      </c>
      <c r="B2431" s="3" t="s">
        <v>2</v>
      </c>
      <c r="C2431" s="3" t="s">
        <v>13345</v>
      </c>
      <c r="D2431" s="3" t="s">
        <v>16669</v>
      </c>
      <c r="E2431" s="12" t="s">
        <v>20892</v>
      </c>
      <c r="F2431" s="6" t="str">
        <f t="shared" si="110"/>
        <v>module=gdigit</v>
      </c>
      <c r="G2431" s="6" t="str">
        <f t="shared" si="111"/>
        <v>module=sdigit</v>
      </c>
    </row>
    <row r="2432" spans="1:7" ht="30" customHeight="1">
      <c r="A2432" s="3" t="s">
        <v>10894</v>
      </c>
      <c r="B2432" s="3" t="s">
        <v>2</v>
      </c>
      <c r="C2432" s="3" t="s">
        <v>13346</v>
      </c>
      <c r="D2432" s="3" t="s">
        <v>16670</v>
      </c>
      <c r="E2432" s="12" t="s">
        <v>20893</v>
      </c>
      <c r="F2432" s="6" t="str">
        <f t="shared" si="110"/>
        <v>module=gdigit</v>
      </c>
      <c r="G2432" s="6" t="str">
        <f t="shared" si="111"/>
        <v>module=sdigit</v>
      </c>
    </row>
    <row r="2433" spans="1:7" ht="30" customHeight="1">
      <c r="A2433" s="3" t="s">
        <v>10894</v>
      </c>
      <c r="B2433" s="3" t="s">
        <v>2</v>
      </c>
      <c r="C2433" s="3" t="s">
        <v>13347</v>
      </c>
      <c r="D2433" s="3" t="s">
        <v>16671</v>
      </c>
      <c r="E2433" s="12" t="s">
        <v>20894</v>
      </c>
      <c r="F2433" s="6" t="str">
        <f t="shared" si="110"/>
        <v>module=gdigit</v>
      </c>
      <c r="G2433" s="6" t="str">
        <f t="shared" si="111"/>
        <v>module=sdigit</v>
      </c>
    </row>
    <row r="2434" spans="1:7" ht="30" customHeight="1">
      <c r="A2434" s="3" t="s">
        <v>10894</v>
      </c>
      <c r="B2434" s="3" t="s">
        <v>2</v>
      </c>
      <c r="C2434" s="3" t="s">
        <v>13348</v>
      </c>
      <c r="D2434" s="3" t="s">
        <v>16672</v>
      </c>
      <c r="E2434" s="12" t="s">
        <v>20895</v>
      </c>
      <c r="F2434" s="6" t="str">
        <f t="shared" si="110"/>
        <v>module=gdigit</v>
      </c>
      <c r="G2434" s="6" t="str">
        <f t="shared" si="111"/>
        <v>module=sdigit</v>
      </c>
    </row>
    <row r="2435" spans="1:7" ht="30" customHeight="1">
      <c r="A2435" s="3" t="s">
        <v>10894</v>
      </c>
      <c r="B2435" s="3" t="s">
        <v>2</v>
      </c>
      <c r="C2435" s="3" t="s">
        <v>13349</v>
      </c>
      <c r="D2435" s="3" t="s">
        <v>16673</v>
      </c>
      <c r="E2435" s="12" t="s">
        <v>20896</v>
      </c>
      <c r="F2435" s="6" t="str">
        <f t="shared" si="110"/>
        <v>module=gdigit</v>
      </c>
      <c r="G2435" s="6" t="str">
        <f t="shared" si="111"/>
        <v>module=sdigit</v>
      </c>
    </row>
    <row r="2436" spans="1:7" ht="30" customHeight="1">
      <c r="A2436" s="3" t="s">
        <v>10894</v>
      </c>
      <c r="B2436" s="3" t="s">
        <v>2</v>
      </c>
      <c r="C2436" s="3" t="s">
        <v>13350</v>
      </c>
      <c r="D2436" s="3" t="s">
        <v>16674</v>
      </c>
      <c r="E2436" s="12" t="s">
        <v>20897</v>
      </c>
      <c r="F2436" s="6" t="str">
        <f t="shared" si="110"/>
        <v>module=gdigit</v>
      </c>
      <c r="G2436" s="6" t="str">
        <f t="shared" si="111"/>
        <v>module=sdigit</v>
      </c>
    </row>
    <row r="2437" spans="1:7" ht="30" customHeight="1">
      <c r="A2437" s="3" t="s">
        <v>10894</v>
      </c>
      <c r="B2437" s="3" t="s">
        <v>2</v>
      </c>
      <c r="C2437" s="3" t="s">
        <v>13351</v>
      </c>
      <c r="D2437" s="3" t="s">
        <v>16675</v>
      </c>
      <c r="E2437" s="12" t="s">
        <v>20898</v>
      </c>
      <c r="F2437" s="6" t="str">
        <f t="shared" si="110"/>
        <v>module=gdigit</v>
      </c>
      <c r="G2437" s="6" t="str">
        <f t="shared" si="111"/>
        <v>module=sdigit</v>
      </c>
    </row>
    <row r="2438" spans="1:7" ht="30" customHeight="1">
      <c r="A2438" s="3" t="s">
        <v>10894</v>
      </c>
      <c r="B2438" s="3" t="s">
        <v>2</v>
      </c>
      <c r="C2438" s="3" t="s">
        <v>13352</v>
      </c>
      <c r="D2438" s="3" t="s">
        <v>16676</v>
      </c>
      <c r="E2438" s="12" t="s">
        <v>20899</v>
      </c>
      <c r="F2438" s="6" t="str">
        <f t="shared" si="110"/>
        <v>module=gdigit</v>
      </c>
      <c r="G2438" s="6" t="str">
        <f t="shared" si="111"/>
        <v>module=sdigit</v>
      </c>
    </row>
    <row r="2439" spans="1:7" ht="30" customHeight="1">
      <c r="A2439" s="3" t="s">
        <v>10894</v>
      </c>
      <c r="B2439" s="3" t="s">
        <v>2</v>
      </c>
      <c r="C2439" s="3" t="s">
        <v>13353</v>
      </c>
      <c r="D2439" s="3" t="s">
        <v>16677</v>
      </c>
      <c r="E2439" s="12" t="s">
        <v>20900</v>
      </c>
      <c r="F2439" s="6" t="str">
        <f t="shared" si="110"/>
        <v>module=gdigit</v>
      </c>
      <c r="G2439" s="6" t="str">
        <f t="shared" si="111"/>
        <v>module=sdigit</v>
      </c>
    </row>
    <row r="2440" spans="1:7" ht="30" customHeight="1">
      <c r="A2440" s="3" t="s">
        <v>10894</v>
      </c>
      <c r="B2440" s="3" t="s">
        <v>2</v>
      </c>
      <c r="C2440" s="3" t="s">
        <v>13354</v>
      </c>
      <c r="D2440" s="3" t="s">
        <v>16678</v>
      </c>
      <c r="E2440" s="12" t="s">
        <v>20901</v>
      </c>
      <c r="F2440" s="6" t="str">
        <f t="shared" si="110"/>
        <v>module=gdigit</v>
      </c>
      <c r="G2440" s="6" t="str">
        <f t="shared" si="111"/>
        <v>module=sdigit</v>
      </c>
    </row>
    <row r="2441" spans="1:7" ht="30" customHeight="1">
      <c r="A2441" s="3" t="s">
        <v>10894</v>
      </c>
      <c r="B2441" s="3" t="s">
        <v>2</v>
      </c>
      <c r="C2441" s="3" t="s">
        <v>13355</v>
      </c>
      <c r="D2441" s="3" t="s">
        <v>16679</v>
      </c>
      <c r="E2441" s="12" t="s">
        <v>20902</v>
      </c>
      <c r="F2441" s="6" t="str">
        <f t="shared" si="110"/>
        <v>module=gdigit</v>
      </c>
      <c r="G2441" s="6" t="str">
        <f t="shared" si="111"/>
        <v>module=sdigit</v>
      </c>
    </row>
    <row r="2442" spans="1:7" ht="30" customHeight="1">
      <c r="A2442" s="3" t="s">
        <v>10894</v>
      </c>
      <c r="B2442" s="3" t="s">
        <v>2</v>
      </c>
      <c r="C2442" s="3" t="s">
        <v>13356</v>
      </c>
      <c r="D2442" s="3" t="s">
        <v>16680</v>
      </c>
      <c r="E2442" s="12" t="s">
        <v>20903</v>
      </c>
      <c r="F2442" s="6" t="str">
        <f t="shared" si="110"/>
        <v>module=gdigit</v>
      </c>
      <c r="G2442" s="6" t="str">
        <f t="shared" si="111"/>
        <v>module=sdigit</v>
      </c>
    </row>
    <row r="2443" spans="1:7" ht="30" customHeight="1">
      <c r="A2443" s="3" t="s">
        <v>10894</v>
      </c>
      <c r="B2443" s="3" t="s">
        <v>2</v>
      </c>
      <c r="C2443" s="3" t="s">
        <v>13357</v>
      </c>
      <c r="D2443" s="3" t="s">
        <v>16681</v>
      </c>
      <c r="E2443" s="12" t="s">
        <v>20904</v>
      </c>
      <c r="F2443" s="6" t="str">
        <f t="shared" si="110"/>
        <v>module=gdigit</v>
      </c>
      <c r="G2443" s="6" t="str">
        <f t="shared" si="111"/>
        <v>module=sdigit</v>
      </c>
    </row>
    <row r="2444" spans="1:7" ht="30" customHeight="1">
      <c r="A2444" s="3" t="s">
        <v>10894</v>
      </c>
      <c r="B2444" s="3" t="s">
        <v>2</v>
      </c>
      <c r="C2444" s="3" t="s">
        <v>13358</v>
      </c>
      <c r="D2444" s="3" t="s">
        <v>16682</v>
      </c>
      <c r="E2444" s="12" t="s">
        <v>20905</v>
      </c>
      <c r="F2444" s="6" t="str">
        <f t="shared" si="110"/>
        <v>module=gdigit</v>
      </c>
      <c r="G2444" s="6" t="str">
        <f t="shared" si="111"/>
        <v>module=sdigit</v>
      </c>
    </row>
    <row r="2445" spans="1:7" ht="30" customHeight="1">
      <c r="A2445" s="3" t="s">
        <v>10894</v>
      </c>
      <c r="B2445" s="3" t="s">
        <v>2</v>
      </c>
      <c r="C2445" s="3" t="s">
        <v>13359</v>
      </c>
      <c r="D2445" s="3" t="s">
        <v>16683</v>
      </c>
      <c r="E2445" s="12" t="s">
        <v>20906</v>
      </c>
      <c r="F2445" s="6" t="str">
        <f t="shared" si="110"/>
        <v>module=gdigit</v>
      </c>
      <c r="G2445" s="6" t="str">
        <f t="shared" si="111"/>
        <v>module=sdigit</v>
      </c>
    </row>
    <row r="2446" spans="1:7" ht="30" customHeight="1">
      <c r="A2446" s="3" t="s">
        <v>10894</v>
      </c>
      <c r="B2446" s="3" t="s">
        <v>2</v>
      </c>
      <c r="C2446" s="3" t="s">
        <v>13360</v>
      </c>
      <c r="D2446" s="3" t="s">
        <v>16684</v>
      </c>
      <c r="E2446" s="12" t="s">
        <v>20907</v>
      </c>
      <c r="F2446" s="6" t="str">
        <f t="shared" si="110"/>
        <v>module=gdigit</v>
      </c>
      <c r="G2446" s="6" t="str">
        <f t="shared" si="111"/>
        <v>module=sdigit</v>
      </c>
    </row>
    <row r="2447" spans="1:7" ht="30" customHeight="1">
      <c r="A2447" s="3" t="s">
        <v>10894</v>
      </c>
      <c r="B2447" s="3" t="s">
        <v>2</v>
      </c>
      <c r="C2447" s="3" t="s">
        <v>13361</v>
      </c>
      <c r="D2447" s="3" t="s">
        <v>16685</v>
      </c>
      <c r="E2447" s="12" t="s">
        <v>20908</v>
      </c>
      <c r="F2447" s="6" t="str">
        <f t="shared" si="110"/>
        <v>module=gdigit</v>
      </c>
      <c r="G2447" s="6" t="str">
        <f t="shared" si="111"/>
        <v>module=sdigit</v>
      </c>
    </row>
    <row r="2448" spans="1:7" ht="30" customHeight="1">
      <c r="A2448" s="3" t="s">
        <v>10894</v>
      </c>
      <c r="B2448" s="3" t="s">
        <v>2</v>
      </c>
      <c r="C2448" s="3" t="s">
        <v>13362</v>
      </c>
      <c r="D2448" s="3" t="s">
        <v>16686</v>
      </c>
      <c r="E2448" s="12" t="s">
        <v>20909</v>
      </c>
      <c r="F2448" s="6" t="str">
        <f t="shared" si="110"/>
        <v>module=gdigit</v>
      </c>
      <c r="G2448" s="6" t="str">
        <f t="shared" si="111"/>
        <v>module=sdigit</v>
      </c>
    </row>
    <row r="2449" spans="1:7" ht="30" customHeight="1">
      <c r="A2449" s="3" t="s">
        <v>10894</v>
      </c>
      <c r="B2449" s="3" t="s">
        <v>2</v>
      </c>
      <c r="C2449" s="3" t="s">
        <v>13363</v>
      </c>
      <c r="D2449" s="3" t="s">
        <v>16687</v>
      </c>
      <c r="E2449" s="12" t="s">
        <v>20910</v>
      </c>
      <c r="F2449" s="6" t="str">
        <f t="shared" si="110"/>
        <v>module=gdigit</v>
      </c>
      <c r="G2449" s="6" t="str">
        <f t="shared" si="111"/>
        <v>module=sdigit</v>
      </c>
    </row>
    <row r="2450" spans="1:7" ht="30" customHeight="1">
      <c r="A2450" s="3" t="s">
        <v>10894</v>
      </c>
      <c r="B2450" s="3" t="s">
        <v>2</v>
      </c>
      <c r="C2450" s="3" t="s">
        <v>13364</v>
      </c>
      <c r="D2450" s="3" t="s">
        <v>16688</v>
      </c>
      <c r="E2450" s="12" t="s">
        <v>20911</v>
      </c>
      <c r="F2450" s="6" t="str">
        <f t="shared" si="110"/>
        <v>module=gdigit</v>
      </c>
      <c r="G2450" s="6" t="str">
        <f t="shared" si="111"/>
        <v>module=sdigit</v>
      </c>
    </row>
    <row r="2451" spans="1:7" ht="30" customHeight="1">
      <c r="A2451" s="3" t="s">
        <v>10894</v>
      </c>
      <c r="B2451" s="3" t="s">
        <v>2</v>
      </c>
      <c r="C2451" s="3" t="s">
        <v>13365</v>
      </c>
      <c r="D2451" s="3" t="s">
        <v>16689</v>
      </c>
      <c r="E2451" s="12" t="s">
        <v>20912</v>
      </c>
      <c r="F2451" s="6" t="str">
        <f t="shared" si="110"/>
        <v>module=gdigit</v>
      </c>
      <c r="G2451" s="6" t="str">
        <f t="shared" si="111"/>
        <v>module=sdigit</v>
      </c>
    </row>
    <row r="2452" spans="1:7" ht="30" customHeight="1">
      <c r="A2452" s="3" t="s">
        <v>10894</v>
      </c>
      <c r="B2452" s="3" t="s">
        <v>2</v>
      </c>
      <c r="C2452" s="3" t="s">
        <v>13366</v>
      </c>
      <c r="D2452" s="3" t="s">
        <v>16690</v>
      </c>
      <c r="E2452" s="12" t="s">
        <v>20913</v>
      </c>
      <c r="F2452" s="6" t="str">
        <f t="shared" si="110"/>
        <v>module=gdigit</v>
      </c>
      <c r="G2452" s="6" t="str">
        <f t="shared" si="111"/>
        <v>module=sdigit</v>
      </c>
    </row>
    <row r="2453" spans="1:7" ht="30" customHeight="1">
      <c r="A2453" s="3" t="s">
        <v>10894</v>
      </c>
      <c r="B2453" s="3" t="s">
        <v>2</v>
      </c>
      <c r="C2453" s="3" t="s">
        <v>13367</v>
      </c>
      <c r="D2453" s="3" t="s">
        <v>16691</v>
      </c>
      <c r="E2453" s="12" t="s">
        <v>20914</v>
      </c>
      <c r="F2453" s="6" t="str">
        <f t="shared" si="110"/>
        <v>module=gdigit</v>
      </c>
      <c r="G2453" s="6" t="str">
        <f t="shared" si="111"/>
        <v>module=sdigit</v>
      </c>
    </row>
    <row r="2454" spans="1:7" ht="30" customHeight="1">
      <c r="A2454" s="3" t="s">
        <v>10894</v>
      </c>
      <c r="B2454" s="3" t="s">
        <v>2</v>
      </c>
      <c r="C2454" s="3" t="s">
        <v>13368</v>
      </c>
      <c r="D2454" s="3" t="s">
        <v>16692</v>
      </c>
      <c r="E2454" s="12" t="s">
        <v>20915</v>
      </c>
      <c r="F2454" s="6" t="str">
        <f t="shared" si="110"/>
        <v>module=gdigit</v>
      </c>
      <c r="G2454" s="6" t="str">
        <f t="shared" si="111"/>
        <v>module=sdigit</v>
      </c>
    </row>
    <row r="2455" spans="1:7" ht="30" customHeight="1">
      <c r="A2455" s="3" t="s">
        <v>10894</v>
      </c>
      <c r="B2455" s="3" t="s">
        <v>2</v>
      </c>
      <c r="C2455" s="3" t="s">
        <v>13369</v>
      </c>
      <c r="D2455" s="3" t="s">
        <v>16693</v>
      </c>
      <c r="E2455" s="12" t="s">
        <v>20916</v>
      </c>
      <c r="F2455" s="6" t="str">
        <f t="shared" si="110"/>
        <v>module=gdigit</v>
      </c>
      <c r="G2455" s="6" t="str">
        <f t="shared" si="111"/>
        <v>module=sdigit</v>
      </c>
    </row>
    <row r="2456" spans="1:7" ht="30" customHeight="1">
      <c r="A2456" s="3" t="s">
        <v>10894</v>
      </c>
      <c r="B2456" s="3" t="s">
        <v>2</v>
      </c>
      <c r="C2456" s="3" t="s">
        <v>13370</v>
      </c>
      <c r="D2456" s="3" t="s">
        <v>16694</v>
      </c>
      <c r="E2456" s="12" t="s">
        <v>20917</v>
      </c>
      <c r="F2456" s="6" t="str">
        <f t="shared" si="110"/>
        <v>module=gdigit</v>
      </c>
      <c r="G2456" s="6" t="str">
        <f t="shared" si="111"/>
        <v>module=sdigit</v>
      </c>
    </row>
    <row r="2457" spans="1:7" ht="30" customHeight="1">
      <c r="A2457" s="3" t="s">
        <v>10895</v>
      </c>
      <c r="B2457" s="3" t="s">
        <v>2</v>
      </c>
      <c r="C2457" s="3" t="s">
        <v>13371</v>
      </c>
      <c r="D2457" s="3" t="s">
        <v>16695</v>
      </c>
      <c r="E2457" s="12" t="s">
        <v>20918</v>
      </c>
      <c r="F2457" s="6" t="str">
        <f t="shared" ref="F2457:F2488" si="112">HYPERLINK("http://www.ssc.wisc.edu/wlsresearch/documentation/waves/?wave=grad2k&amp;module=geolprep","module=geolprep")</f>
        <v>module=geolprep</v>
      </c>
      <c r="G2457" s="6" t="str">
        <f t="shared" ref="G2457:G2502" si="113">HYPERLINK("http://www.ssc.wisc.edu/wlsresearch/documentation/waves/?wave=sib2k&amp;module=seolprep","module=seolprep")</f>
        <v>module=seolprep</v>
      </c>
    </row>
    <row r="2458" spans="1:7" ht="30" customHeight="1">
      <c r="A2458" s="3" t="s">
        <v>10895</v>
      </c>
      <c r="B2458" s="3" t="s">
        <v>2</v>
      </c>
      <c r="C2458" s="3" t="s">
        <v>13372</v>
      </c>
      <c r="D2458" s="3" t="s">
        <v>16696</v>
      </c>
      <c r="E2458" s="12" t="s">
        <v>20919</v>
      </c>
      <c r="F2458" s="6" t="str">
        <f t="shared" si="112"/>
        <v>module=geolprep</v>
      </c>
      <c r="G2458" s="6" t="str">
        <f t="shared" si="113"/>
        <v>module=seolprep</v>
      </c>
    </row>
    <row r="2459" spans="1:7" ht="30" customHeight="1">
      <c r="A2459" s="3" t="s">
        <v>10895</v>
      </c>
      <c r="B2459" s="3" t="s">
        <v>2</v>
      </c>
      <c r="C2459" s="3" t="s">
        <v>13373</v>
      </c>
      <c r="D2459" s="3" t="s">
        <v>16697</v>
      </c>
      <c r="E2459" s="12" t="s">
        <v>20920</v>
      </c>
      <c r="F2459" s="6" t="str">
        <f t="shared" si="112"/>
        <v>module=geolprep</v>
      </c>
      <c r="G2459" s="6" t="str">
        <f t="shared" si="113"/>
        <v>module=seolprep</v>
      </c>
    </row>
    <row r="2460" spans="1:7" ht="30" customHeight="1">
      <c r="A2460" s="3" t="s">
        <v>10895</v>
      </c>
      <c r="B2460" s="3" t="s">
        <v>2</v>
      </c>
      <c r="C2460" s="3" t="s">
        <v>13374</v>
      </c>
      <c r="D2460" s="3" t="s">
        <v>16698</v>
      </c>
      <c r="E2460" s="12" t="s">
        <v>20921</v>
      </c>
      <c r="F2460" s="6" t="str">
        <f t="shared" si="112"/>
        <v>module=geolprep</v>
      </c>
      <c r="G2460" s="6" t="str">
        <f t="shared" si="113"/>
        <v>module=seolprep</v>
      </c>
    </row>
    <row r="2461" spans="1:7" ht="30" customHeight="1">
      <c r="A2461" s="3" t="s">
        <v>10895</v>
      </c>
      <c r="B2461" s="3" t="s">
        <v>2</v>
      </c>
      <c r="C2461" s="3" t="s">
        <v>13375</v>
      </c>
      <c r="D2461" s="3" t="s">
        <v>16699</v>
      </c>
      <c r="E2461" s="12" t="s">
        <v>20922</v>
      </c>
      <c r="F2461" s="6" t="str">
        <f t="shared" si="112"/>
        <v>module=geolprep</v>
      </c>
      <c r="G2461" s="6" t="str">
        <f t="shared" si="113"/>
        <v>module=seolprep</v>
      </c>
    </row>
    <row r="2462" spans="1:7" ht="30" customHeight="1">
      <c r="A2462" s="3" t="s">
        <v>10895</v>
      </c>
      <c r="B2462" s="3" t="s">
        <v>2</v>
      </c>
      <c r="C2462" s="3" t="s">
        <v>13376</v>
      </c>
      <c r="D2462" s="3" t="s">
        <v>16700</v>
      </c>
      <c r="E2462" s="12" t="s">
        <v>20923</v>
      </c>
      <c r="F2462" s="6" t="str">
        <f t="shared" si="112"/>
        <v>module=geolprep</v>
      </c>
      <c r="G2462" s="6" t="str">
        <f t="shared" si="113"/>
        <v>module=seolprep</v>
      </c>
    </row>
    <row r="2463" spans="1:7" ht="30" customHeight="1">
      <c r="A2463" s="3" t="s">
        <v>10895</v>
      </c>
      <c r="B2463" s="3" t="s">
        <v>2</v>
      </c>
      <c r="C2463" s="3" t="s">
        <v>13377</v>
      </c>
      <c r="D2463" s="3" t="s">
        <v>16701</v>
      </c>
      <c r="E2463" s="12" t="s">
        <v>20924</v>
      </c>
      <c r="F2463" s="6" t="str">
        <f t="shared" si="112"/>
        <v>module=geolprep</v>
      </c>
      <c r="G2463" s="6" t="str">
        <f t="shared" si="113"/>
        <v>module=seolprep</v>
      </c>
    </row>
    <row r="2464" spans="1:7" ht="30" customHeight="1">
      <c r="A2464" s="3" t="s">
        <v>10895</v>
      </c>
      <c r="B2464" s="3" t="s">
        <v>2</v>
      </c>
      <c r="C2464" s="3" t="s">
        <v>13378</v>
      </c>
      <c r="D2464" s="3" t="s">
        <v>16702</v>
      </c>
      <c r="E2464" s="12" t="s">
        <v>20925</v>
      </c>
      <c r="F2464" s="6" t="str">
        <f t="shared" si="112"/>
        <v>module=geolprep</v>
      </c>
      <c r="G2464" s="6" t="str">
        <f t="shared" si="113"/>
        <v>module=seolprep</v>
      </c>
    </row>
    <row r="2465" spans="1:7" ht="30" customHeight="1">
      <c r="A2465" s="3" t="s">
        <v>10895</v>
      </c>
      <c r="B2465" s="3" t="s">
        <v>2</v>
      </c>
      <c r="C2465" s="3" t="s">
        <v>13379</v>
      </c>
      <c r="D2465" s="3" t="s">
        <v>16703</v>
      </c>
      <c r="E2465" s="12" t="s">
        <v>20926</v>
      </c>
      <c r="F2465" s="6" t="str">
        <f t="shared" si="112"/>
        <v>module=geolprep</v>
      </c>
      <c r="G2465" s="6" t="str">
        <f t="shared" si="113"/>
        <v>module=seolprep</v>
      </c>
    </row>
    <row r="2466" spans="1:7" ht="30" customHeight="1">
      <c r="A2466" s="3" t="s">
        <v>10895</v>
      </c>
      <c r="B2466" s="3" t="s">
        <v>2</v>
      </c>
      <c r="C2466" s="3" t="s">
        <v>13380</v>
      </c>
      <c r="D2466" s="3" t="s">
        <v>16704</v>
      </c>
      <c r="E2466" s="12" t="s">
        <v>20927</v>
      </c>
      <c r="F2466" s="6" t="str">
        <f t="shared" si="112"/>
        <v>module=geolprep</v>
      </c>
      <c r="G2466" s="6" t="str">
        <f t="shared" si="113"/>
        <v>module=seolprep</v>
      </c>
    </row>
    <row r="2467" spans="1:7" ht="30" customHeight="1">
      <c r="A2467" s="3" t="s">
        <v>10895</v>
      </c>
      <c r="B2467" s="3" t="s">
        <v>2</v>
      </c>
      <c r="C2467" s="3" t="s">
        <v>13381</v>
      </c>
      <c r="D2467" s="3" t="s">
        <v>16705</v>
      </c>
      <c r="E2467" s="12" t="s">
        <v>20928</v>
      </c>
      <c r="F2467" s="6" t="str">
        <f t="shared" si="112"/>
        <v>module=geolprep</v>
      </c>
      <c r="G2467" s="6" t="str">
        <f t="shared" si="113"/>
        <v>module=seolprep</v>
      </c>
    </row>
    <row r="2468" spans="1:7" ht="30" customHeight="1">
      <c r="A2468" s="3" t="s">
        <v>10895</v>
      </c>
      <c r="B2468" s="3" t="s">
        <v>2</v>
      </c>
      <c r="C2468" s="3" t="s">
        <v>13382</v>
      </c>
      <c r="D2468" s="3" t="s">
        <v>16706</v>
      </c>
      <c r="E2468" s="12" t="s">
        <v>20929</v>
      </c>
      <c r="F2468" s="6" t="str">
        <f t="shared" si="112"/>
        <v>module=geolprep</v>
      </c>
      <c r="G2468" s="6" t="str">
        <f t="shared" si="113"/>
        <v>module=seolprep</v>
      </c>
    </row>
    <row r="2469" spans="1:7" ht="30" customHeight="1">
      <c r="A2469" s="3" t="s">
        <v>10895</v>
      </c>
      <c r="B2469" s="3" t="s">
        <v>2</v>
      </c>
      <c r="C2469" s="3" t="s">
        <v>13383</v>
      </c>
      <c r="D2469" s="3" t="s">
        <v>16707</v>
      </c>
      <c r="E2469" s="12" t="s">
        <v>20930</v>
      </c>
      <c r="F2469" s="6" t="str">
        <f t="shared" si="112"/>
        <v>module=geolprep</v>
      </c>
      <c r="G2469" s="6" t="str">
        <f t="shared" si="113"/>
        <v>module=seolprep</v>
      </c>
    </row>
    <row r="2470" spans="1:7" ht="30" customHeight="1">
      <c r="A2470" s="3" t="s">
        <v>10895</v>
      </c>
      <c r="B2470" s="3" t="s">
        <v>2</v>
      </c>
      <c r="C2470" s="3" t="s">
        <v>13384</v>
      </c>
      <c r="D2470" s="3" t="s">
        <v>16708</v>
      </c>
      <c r="E2470" s="12" t="s">
        <v>20931</v>
      </c>
      <c r="F2470" s="6" t="str">
        <f t="shared" si="112"/>
        <v>module=geolprep</v>
      </c>
      <c r="G2470" s="6" t="str">
        <f t="shared" si="113"/>
        <v>module=seolprep</v>
      </c>
    </row>
    <row r="2471" spans="1:7" ht="30" customHeight="1">
      <c r="A2471" s="3" t="s">
        <v>10895</v>
      </c>
      <c r="B2471" s="3" t="s">
        <v>2</v>
      </c>
      <c r="C2471" s="3" t="s">
        <v>13385</v>
      </c>
      <c r="D2471" s="3" t="s">
        <v>16709</v>
      </c>
      <c r="E2471" s="12" t="s">
        <v>20932</v>
      </c>
      <c r="F2471" s="6" t="str">
        <f t="shared" si="112"/>
        <v>module=geolprep</v>
      </c>
      <c r="G2471" s="6" t="str">
        <f t="shared" si="113"/>
        <v>module=seolprep</v>
      </c>
    </row>
    <row r="2472" spans="1:7" ht="30" customHeight="1">
      <c r="A2472" s="3" t="s">
        <v>10895</v>
      </c>
      <c r="B2472" s="3" t="s">
        <v>2</v>
      </c>
      <c r="C2472" s="3" t="s">
        <v>13386</v>
      </c>
      <c r="D2472" s="3" t="s">
        <v>16710</v>
      </c>
      <c r="E2472" s="12" t="s">
        <v>20933</v>
      </c>
      <c r="F2472" s="6" t="str">
        <f t="shared" si="112"/>
        <v>module=geolprep</v>
      </c>
      <c r="G2472" s="6" t="str">
        <f t="shared" si="113"/>
        <v>module=seolprep</v>
      </c>
    </row>
    <row r="2473" spans="1:7" ht="30" customHeight="1">
      <c r="A2473" s="3" t="s">
        <v>10895</v>
      </c>
      <c r="B2473" s="3" t="s">
        <v>2</v>
      </c>
      <c r="C2473" s="3" t="s">
        <v>13387</v>
      </c>
      <c r="D2473" s="3" t="s">
        <v>16711</v>
      </c>
      <c r="E2473" s="12" t="s">
        <v>20934</v>
      </c>
      <c r="F2473" s="6" t="str">
        <f t="shared" si="112"/>
        <v>module=geolprep</v>
      </c>
      <c r="G2473" s="6" t="str">
        <f t="shared" si="113"/>
        <v>module=seolprep</v>
      </c>
    </row>
    <row r="2474" spans="1:7" ht="30" customHeight="1">
      <c r="A2474" s="3" t="s">
        <v>10895</v>
      </c>
      <c r="B2474" s="3" t="s">
        <v>2</v>
      </c>
      <c r="C2474" s="3" t="s">
        <v>13388</v>
      </c>
      <c r="D2474" s="3" t="s">
        <v>16712</v>
      </c>
      <c r="E2474" s="12" t="s">
        <v>20935</v>
      </c>
      <c r="F2474" s="6" t="str">
        <f t="shared" si="112"/>
        <v>module=geolprep</v>
      </c>
      <c r="G2474" s="6" t="str">
        <f t="shared" si="113"/>
        <v>module=seolprep</v>
      </c>
    </row>
    <row r="2475" spans="1:7" ht="30" customHeight="1">
      <c r="A2475" s="3" t="s">
        <v>10895</v>
      </c>
      <c r="B2475" s="3" t="s">
        <v>2</v>
      </c>
      <c r="C2475" s="3" t="s">
        <v>13389</v>
      </c>
      <c r="D2475" s="3" t="s">
        <v>16713</v>
      </c>
      <c r="E2475" s="12" t="s">
        <v>20936</v>
      </c>
      <c r="F2475" s="6" t="str">
        <f t="shared" si="112"/>
        <v>module=geolprep</v>
      </c>
      <c r="G2475" s="6" t="str">
        <f t="shared" si="113"/>
        <v>module=seolprep</v>
      </c>
    </row>
    <row r="2476" spans="1:7" ht="30" customHeight="1">
      <c r="A2476" s="3" t="s">
        <v>10895</v>
      </c>
      <c r="B2476" s="3" t="s">
        <v>2</v>
      </c>
      <c r="C2476" s="3" t="s">
        <v>13390</v>
      </c>
      <c r="D2476" s="3" t="s">
        <v>16714</v>
      </c>
      <c r="E2476" s="12" t="s">
        <v>20937</v>
      </c>
      <c r="F2476" s="6" t="str">
        <f t="shared" si="112"/>
        <v>module=geolprep</v>
      </c>
      <c r="G2476" s="6" t="str">
        <f t="shared" si="113"/>
        <v>module=seolprep</v>
      </c>
    </row>
    <row r="2477" spans="1:7" ht="30" customHeight="1">
      <c r="A2477" s="3" t="s">
        <v>10895</v>
      </c>
      <c r="B2477" s="3" t="s">
        <v>2</v>
      </c>
      <c r="C2477" s="3" t="s">
        <v>13391</v>
      </c>
      <c r="D2477" s="3" t="s">
        <v>16715</v>
      </c>
      <c r="E2477" s="12" t="s">
        <v>20938</v>
      </c>
      <c r="F2477" s="6" t="str">
        <f t="shared" si="112"/>
        <v>module=geolprep</v>
      </c>
      <c r="G2477" s="6" t="str">
        <f t="shared" si="113"/>
        <v>module=seolprep</v>
      </c>
    </row>
    <row r="2478" spans="1:7" ht="30" customHeight="1">
      <c r="A2478" s="3" t="s">
        <v>10895</v>
      </c>
      <c r="B2478" s="3" t="s">
        <v>2</v>
      </c>
      <c r="C2478" s="3" t="s">
        <v>13392</v>
      </c>
      <c r="D2478" s="3" t="s">
        <v>16716</v>
      </c>
      <c r="E2478" s="12" t="s">
        <v>20939</v>
      </c>
      <c r="F2478" s="6" t="str">
        <f t="shared" si="112"/>
        <v>module=geolprep</v>
      </c>
      <c r="G2478" s="6" t="str">
        <f t="shared" si="113"/>
        <v>module=seolprep</v>
      </c>
    </row>
    <row r="2479" spans="1:7" ht="30" customHeight="1">
      <c r="A2479" s="3" t="s">
        <v>10895</v>
      </c>
      <c r="B2479" s="3" t="s">
        <v>2</v>
      </c>
      <c r="C2479" s="3" t="s">
        <v>13393</v>
      </c>
      <c r="D2479" s="3" t="s">
        <v>16717</v>
      </c>
      <c r="E2479" s="12" t="s">
        <v>20940</v>
      </c>
      <c r="F2479" s="6" t="str">
        <f t="shared" si="112"/>
        <v>module=geolprep</v>
      </c>
      <c r="G2479" s="6" t="str">
        <f t="shared" si="113"/>
        <v>module=seolprep</v>
      </c>
    </row>
    <row r="2480" spans="1:7" ht="30" customHeight="1">
      <c r="A2480" s="3" t="s">
        <v>10895</v>
      </c>
      <c r="B2480" s="3" t="s">
        <v>2</v>
      </c>
      <c r="C2480" s="3" t="s">
        <v>13394</v>
      </c>
      <c r="D2480" s="3" t="s">
        <v>16718</v>
      </c>
      <c r="E2480" s="12" t="s">
        <v>20941</v>
      </c>
      <c r="F2480" s="6" t="str">
        <f t="shared" si="112"/>
        <v>module=geolprep</v>
      </c>
      <c r="G2480" s="6" t="str">
        <f t="shared" si="113"/>
        <v>module=seolprep</v>
      </c>
    </row>
    <row r="2481" spans="1:7" ht="30" customHeight="1">
      <c r="A2481" s="3" t="s">
        <v>10895</v>
      </c>
      <c r="B2481" s="3" t="s">
        <v>2</v>
      </c>
      <c r="C2481" s="3" t="s">
        <v>13395</v>
      </c>
      <c r="D2481" s="3" t="s">
        <v>16719</v>
      </c>
      <c r="E2481" s="12" t="s">
        <v>20942</v>
      </c>
      <c r="F2481" s="6" t="str">
        <f t="shared" si="112"/>
        <v>module=geolprep</v>
      </c>
      <c r="G2481" s="6" t="str">
        <f t="shared" si="113"/>
        <v>module=seolprep</v>
      </c>
    </row>
    <row r="2482" spans="1:7" ht="30" customHeight="1">
      <c r="A2482" s="3" t="s">
        <v>10895</v>
      </c>
      <c r="B2482" s="3" t="s">
        <v>2</v>
      </c>
      <c r="C2482" s="3" t="s">
        <v>13396</v>
      </c>
      <c r="D2482" s="3" t="s">
        <v>16720</v>
      </c>
      <c r="E2482" s="12" t="s">
        <v>20943</v>
      </c>
      <c r="F2482" s="6" t="str">
        <f t="shared" si="112"/>
        <v>module=geolprep</v>
      </c>
      <c r="G2482" s="6" t="str">
        <f t="shared" si="113"/>
        <v>module=seolprep</v>
      </c>
    </row>
    <row r="2483" spans="1:7" ht="30" customHeight="1">
      <c r="A2483" s="3" t="s">
        <v>10895</v>
      </c>
      <c r="B2483" s="3" t="s">
        <v>2</v>
      </c>
      <c r="C2483" s="3" t="s">
        <v>13397</v>
      </c>
      <c r="D2483" s="3" t="s">
        <v>16721</v>
      </c>
      <c r="E2483" s="12" t="s">
        <v>20944</v>
      </c>
      <c r="F2483" s="6" t="str">
        <f t="shared" si="112"/>
        <v>module=geolprep</v>
      </c>
      <c r="G2483" s="6" t="str">
        <f t="shared" si="113"/>
        <v>module=seolprep</v>
      </c>
    </row>
    <row r="2484" spans="1:7" ht="30" customHeight="1">
      <c r="A2484" s="3" t="s">
        <v>10895</v>
      </c>
      <c r="B2484" s="3" t="s">
        <v>2</v>
      </c>
      <c r="C2484" s="3" t="s">
        <v>13398</v>
      </c>
      <c r="D2484" s="3" t="s">
        <v>16722</v>
      </c>
      <c r="E2484" s="12" t="s">
        <v>20945</v>
      </c>
      <c r="F2484" s="6" t="str">
        <f t="shared" si="112"/>
        <v>module=geolprep</v>
      </c>
      <c r="G2484" s="6" t="str">
        <f t="shared" si="113"/>
        <v>module=seolprep</v>
      </c>
    </row>
    <row r="2485" spans="1:7" ht="30" customHeight="1">
      <c r="A2485" s="3" t="s">
        <v>10895</v>
      </c>
      <c r="B2485" s="3" t="s">
        <v>2</v>
      </c>
      <c r="C2485" s="3" t="s">
        <v>13399</v>
      </c>
      <c r="D2485" s="3" t="s">
        <v>16723</v>
      </c>
      <c r="E2485" s="12" t="s">
        <v>20946</v>
      </c>
      <c r="F2485" s="6" t="str">
        <f t="shared" si="112"/>
        <v>module=geolprep</v>
      </c>
      <c r="G2485" s="6" t="str">
        <f t="shared" si="113"/>
        <v>module=seolprep</v>
      </c>
    </row>
    <row r="2486" spans="1:7" ht="30" customHeight="1">
      <c r="A2486" s="3" t="s">
        <v>10895</v>
      </c>
      <c r="B2486" s="3" t="s">
        <v>2</v>
      </c>
      <c r="C2486" s="3" t="s">
        <v>13400</v>
      </c>
      <c r="D2486" s="3" t="s">
        <v>16724</v>
      </c>
      <c r="E2486" s="12" t="s">
        <v>20947</v>
      </c>
      <c r="F2486" s="6" t="str">
        <f t="shared" si="112"/>
        <v>module=geolprep</v>
      </c>
      <c r="G2486" s="6" t="str">
        <f t="shared" si="113"/>
        <v>module=seolprep</v>
      </c>
    </row>
    <row r="2487" spans="1:7" ht="30" customHeight="1">
      <c r="A2487" s="3" t="s">
        <v>10895</v>
      </c>
      <c r="B2487" s="3" t="s">
        <v>2</v>
      </c>
      <c r="C2487" s="3" t="s">
        <v>13401</v>
      </c>
      <c r="D2487" s="3" t="s">
        <v>16725</v>
      </c>
      <c r="E2487" s="12" t="s">
        <v>20948</v>
      </c>
      <c r="F2487" s="6" t="str">
        <f t="shared" si="112"/>
        <v>module=geolprep</v>
      </c>
      <c r="G2487" s="6" t="str">
        <f t="shared" si="113"/>
        <v>module=seolprep</v>
      </c>
    </row>
    <row r="2488" spans="1:7" ht="30" customHeight="1">
      <c r="A2488" s="3" t="s">
        <v>10895</v>
      </c>
      <c r="B2488" s="3" t="s">
        <v>2</v>
      </c>
      <c r="C2488" s="3" t="s">
        <v>13402</v>
      </c>
      <c r="D2488" s="3" t="s">
        <v>16726</v>
      </c>
      <c r="E2488" s="12" t="s">
        <v>20949</v>
      </c>
      <c r="F2488" s="6" t="str">
        <f t="shared" si="112"/>
        <v>module=geolprep</v>
      </c>
      <c r="G2488" s="6" t="str">
        <f t="shared" si="113"/>
        <v>module=seolprep</v>
      </c>
    </row>
    <row r="2489" spans="1:7" ht="30" customHeight="1">
      <c r="A2489" s="3" t="s">
        <v>10895</v>
      </c>
      <c r="B2489" s="3" t="s">
        <v>2</v>
      </c>
      <c r="C2489" s="3" t="s">
        <v>13403</v>
      </c>
      <c r="D2489" s="3" t="s">
        <v>16727</v>
      </c>
      <c r="E2489" s="12" t="s">
        <v>20950</v>
      </c>
      <c r="F2489" s="6" t="str">
        <f t="shared" ref="F2489:F2508" si="114">HYPERLINK("http://www.ssc.wisc.edu/wlsresearch/documentation/waves/?wave=grad2k&amp;module=geolprep","module=geolprep")</f>
        <v>module=geolprep</v>
      </c>
      <c r="G2489" s="6" t="str">
        <f t="shared" si="113"/>
        <v>module=seolprep</v>
      </c>
    </row>
    <row r="2490" spans="1:7" ht="30" customHeight="1">
      <c r="A2490" s="3" t="s">
        <v>10895</v>
      </c>
      <c r="B2490" s="3" t="s">
        <v>2</v>
      </c>
      <c r="C2490" s="3" t="s">
        <v>13404</v>
      </c>
      <c r="D2490" s="3" t="s">
        <v>16728</v>
      </c>
      <c r="E2490" s="12" t="s">
        <v>20951</v>
      </c>
      <c r="F2490" s="6" t="str">
        <f t="shared" si="114"/>
        <v>module=geolprep</v>
      </c>
      <c r="G2490" s="6" t="str">
        <f t="shared" si="113"/>
        <v>module=seolprep</v>
      </c>
    </row>
    <row r="2491" spans="1:7" ht="30" customHeight="1">
      <c r="A2491" s="3" t="s">
        <v>10895</v>
      </c>
      <c r="B2491" s="3" t="s">
        <v>2</v>
      </c>
      <c r="C2491" s="3" t="s">
        <v>13405</v>
      </c>
      <c r="D2491" s="3" t="s">
        <v>16729</v>
      </c>
      <c r="E2491" s="12" t="s">
        <v>20952</v>
      </c>
      <c r="F2491" s="6" t="str">
        <f t="shared" si="114"/>
        <v>module=geolprep</v>
      </c>
      <c r="G2491" s="6" t="str">
        <f t="shared" si="113"/>
        <v>module=seolprep</v>
      </c>
    </row>
    <row r="2492" spans="1:7" ht="30" customHeight="1">
      <c r="A2492" s="3" t="s">
        <v>10895</v>
      </c>
      <c r="B2492" s="3" t="s">
        <v>2</v>
      </c>
      <c r="C2492" s="3" t="s">
        <v>13406</v>
      </c>
      <c r="D2492" s="3" t="s">
        <v>16730</v>
      </c>
      <c r="E2492" s="12" t="s">
        <v>20953</v>
      </c>
      <c r="F2492" s="6" t="str">
        <f t="shared" si="114"/>
        <v>module=geolprep</v>
      </c>
      <c r="G2492" s="6" t="str">
        <f t="shared" si="113"/>
        <v>module=seolprep</v>
      </c>
    </row>
    <row r="2493" spans="1:7" ht="30" customHeight="1">
      <c r="A2493" s="3" t="s">
        <v>10895</v>
      </c>
      <c r="B2493" s="3" t="s">
        <v>2</v>
      </c>
      <c r="C2493" s="3" t="s">
        <v>13407</v>
      </c>
      <c r="D2493" s="3" t="s">
        <v>16731</v>
      </c>
      <c r="E2493" s="12" t="s">
        <v>20954</v>
      </c>
      <c r="F2493" s="6" t="str">
        <f t="shared" si="114"/>
        <v>module=geolprep</v>
      </c>
      <c r="G2493" s="6" t="str">
        <f t="shared" si="113"/>
        <v>module=seolprep</v>
      </c>
    </row>
    <row r="2494" spans="1:7" ht="30" customHeight="1">
      <c r="A2494" s="3" t="s">
        <v>10895</v>
      </c>
      <c r="B2494" s="3" t="s">
        <v>2</v>
      </c>
      <c r="C2494" s="3" t="s">
        <v>13408</v>
      </c>
      <c r="D2494" s="3" t="s">
        <v>16732</v>
      </c>
      <c r="E2494" s="12" t="s">
        <v>20955</v>
      </c>
      <c r="F2494" s="6" t="str">
        <f t="shared" si="114"/>
        <v>module=geolprep</v>
      </c>
      <c r="G2494" s="6" t="str">
        <f t="shared" si="113"/>
        <v>module=seolprep</v>
      </c>
    </row>
    <row r="2495" spans="1:7" ht="30" customHeight="1">
      <c r="A2495" s="3" t="s">
        <v>10895</v>
      </c>
      <c r="B2495" s="3" t="s">
        <v>2</v>
      </c>
      <c r="C2495" s="3" t="s">
        <v>13409</v>
      </c>
      <c r="D2495" s="3" t="s">
        <v>16733</v>
      </c>
      <c r="E2495" s="12" t="s">
        <v>20956</v>
      </c>
      <c r="F2495" s="6" t="str">
        <f t="shared" si="114"/>
        <v>module=geolprep</v>
      </c>
      <c r="G2495" s="6" t="str">
        <f t="shared" si="113"/>
        <v>module=seolprep</v>
      </c>
    </row>
    <row r="2496" spans="1:7" ht="30" customHeight="1">
      <c r="A2496" s="3" t="s">
        <v>10895</v>
      </c>
      <c r="B2496" s="3" t="s">
        <v>2</v>
      </c>
      <c r="C2496" s="3" t="s">
        <v>13410</v>
      </c>
      <c r="D2496" s="3" t="s">
        <v>16734</v>
      </c>
      <c r="E2496" s="12" t="s">
        <v>20957</v>
      </c>
      <c r="F2496" s="6" t="str">
        <f t="shared" si="114"/>
        <v>module=geolprep</v>
      </c>
      <c r="G2496" s="6" t="str">
        <f t="shared" si="113"/>
        <v>module=seolprep</v>
      </c>
    </row>
    <row r="2497" spans="1:7" ht="30" customHeight="1">
      <c r="A2497" s="3" t="s">
        <v>10895</v>
      </c>
      <c r="B2497" s="3" t="s">
        <v>2</v>
      </c>
      <c r="C2497" s="3" t="s">
        <v>13411</v>
      </c>
      <c r="D2497" s="3" t="s">
        <v>16735</v>
      </c>
      <c r="E2497" s="12" t="s">
        <v>20958</v>
      </c>
      <c r="F2497" s="6" t="str">
        <f t="shared" si="114"/>
        <v>module=geolprep</v>
      </c>
      <c r="G2497" s="6" t="str">
        <f t="shared" si="113"/>
        <v>module=seolprep</v>
      </c>
    </row>
    <row r="2498" spans="1:7" ht="30" customHeight="1">
      <c r="A2498" s="3" t="s">
        <v>10895</v>
      </c>
      <c r="B2498" s="3" t="s">
        <v>2</v>
      </c>
      <c r="C2498" s="3" t="s">
        <v>13412</v>
      </c>
      <c r="D2498" s="3" t="s">
        <v>16736</v>
      </c>
      <c r="E2498" s="12" t="s">
        <v>20959</v>
      </c>
      <c r="F2498" s="6" t="str">
        <f t="shared" si="114"/>
        <v>module=geolprep</v>
      </c>
      <c r="G2498" s="6" t="str">
        <f t="shared" si="113"/>
        <v>module=seolprep</v>
      </c>
    </row>
    <row r="2499" spans="1:7" ht="30" customHeight="1">
      <c r="A2499" s="3" t="s">
        <v>10895</v>
      </c>
      <c r="B2499" s="3" t="s">
        <v>2</v>
      </c>
      <c r="C2499" s="3" t="s">
        <v>13413</v>
      </c>
      <c r="D2499" s="3" t="s">
        <v>16737</v>
      </c>
      <c r="E2499" s="12" t="s">
        <v>20960</v>
      </c>
      <c r="F2499" s="6" t="str">
        <f t="shared" si="114"/>
        <v>module=geolprep</v>
      </c>
      <c r="G2499" s="6" t="str">
        <f t="shared" si="113"/>
        <v>module=seolprep</v>
      </c>
    </row>
    <row r="2500" spans="1:7" ht="30" customHeight="1">
      <c r="A2500" s="3" t="s">
        <v>10895</v>
      </c>
      <c r="B2500" s="3" t="s">
        <v>2</v>
      </c>
      <c r="C2500" s="3" t="s">
        <v>13414</v>
      </c>
      <c r="D2500" s="3" t="s">
        <v>16738</v>
      </c>
      <c r="E2500" s="12" t="s">
        <v>20961</v>
      </c>
      <c r="F2500" s="6" t="str">
        <f t="shared" si="114"/>
        <v>module=geolprep</v>
      </c>
      <c r="G2500" s="6" t="str">
        <f t="shared" si="113"/>
        <v>module=seolprep</v>
      </c>
    </row>
    <row r="2501" spans="1:7" ht="30" customHeight="1">
      <c r="A2501" s="3" t="s">
        <v>10895</v>
      </c>
      <c r="B2501" s="3" t="s">
        <v>2</v>
      </c>
      <c r="C2501" s="3" t="s">
        <v>13415</v>
      </c>
      <c r="D2501" s="3" t="s">
        <v>16739</v>
      </c>
      <c r="E2501" s="12" t="s">
        <v>20962</v>
      </c>
      <c r="F2501" s="6" t="str">
        <f t="shared" si="114"/>
        <v>module=geolprep</v>
      </c>
      <c r="G2501" s="6" t="str">
        <f t="shared" si="113"/>
        <v>module=seolprep</v>
      </c>
    </row>
    <row r="2502" spans="1:7" ht="30" customHeight="1">
      <c r="A2502" s="3" t="s">
        <v>10895</v>
      </c>
      <c r="B2502" s="3" t="s">
        <v>2</v>
      </c>
      <c r="C2502" s="3" t="s">
        <v>13416</v>
      </c>
      <c r="D2502" s="3" t="s">
        <v>16740</v>
      </c>
      <c r="E2502" s="12" t="s">
        <v>20963</v>
      </c>
      <c r="F2502" s="6" t="str">
        <f t="shared" si="114"/>
        <v>module=geolprep</v>
      </c>
      <c r="G2502" s="6" t="str">
        <f t="shared" si="113"/>
        <v>module=seolprep</v>
      </c>
    </row>
    <row r="2503" spans="1:7" ht="30" customHeight="1">
      <c r="A2503" s="3" t="s">
        <v>10895</v>
      </c>
      <c r="B2503" s="3" t="s">
        <v>3</v>
      </c>
      <c r="C2503" s="3" t="s">
        <v>13417</v>
      </c>
      <c r="D2503" s="3" t="s">
        <v>13417</v>
      </c>
      <c r="E2503" s="12" t="s">
        <v>20964</v>
      </c>
      <c r="F2503" s="6" t="str">
        <f t="shared" si="114"/>
        <v>module=geolprep</v>
      </c>
      <c r="G2503" s="3" t="s">
        <v>114</v>
      </c>
    </row>
    <row r="2504" spans="1:7" ht="30" customHeight="1">
      <c r="A2504" s="3" t="s">
        <v>10895</v>
      </c>
      <c r="B2504" s="3" t="s">
        <v>3</v>
      </c>
      <c r="C2504" s="3" t="s">
        <v>13418</v>
      </c>
      <c r="D2504" s="3" t="s">
        <v>13418</v>
      </c>
      <c r="E2504" s="12" t="s">
        <v>20964</v>
      </c>
      <c r="F2504" s="6" t="str">
        <f t="shared" si="114"/>
        <v>module=geolprep</v>
      </c>
      <c r="G2504" s="3" t="s">
        <v>114</v>
      </c>
    </row>
    <row r="2505" spans="1:7" ht="30" customHeight="1">
      <c r="A2505" s="3" t="s">
        <v>10895</v>
      </c>
      <c r="B2505" s="3" t="s">
        <v>3</v>
      </c>
      <c r="C2505" s="3" t="s">
        <v>13419</v>
      </c>
      <c r="D2505" s="3" t="s">
        <v>13419</v>
      </c>
      <c r="E2505" s="12" t="s">
        <v>20965</v>
      </c>
      <c r="F2505" s="6" t="str">
        <f t="shared" si="114"/>
        <v>module=geolprep</v>
      </c>
      <c r="G2505" s="3" t="s">
        <v>114</v>
      </c>
    </row>
    <row r="2506" spans="1:7" ht="30" customHeight="1">
      <c r="A2506" s="3" t="s">
        <v>10895</v>
      </c>
      <c r="B2506" s="3" t="s">
        <v>3</v>
      </c>
      <c r="C2506" s="3" t="s">
        <v>13420</v>
      </c>
      <c r="D2506" s="3" t="s">
        <v>13420</v>
      </c>
      <c r="E2506" s="12" t="s">
        <v>20966</v>
      </c>
      <c r="F2506" s="6" t="str">
        <f t="shared" si="114"/>
        <v>module=geolprep</v>
      </c>
      <c r="G2506" s="3" t="s">
        <v>114</v>
      </c>
    </row>
    <row r="2507" spans="1:7" ht="30" customHeight="1">
      <c r="A2507" s="3" t="s">
        <v>10895</v>
      </c>
      <c r="B2507" s="3" t="s">
        <v>3</v>
      </c>
      <c r="C2507" s="3" t="s">
        <v>13421</v>
      </c>
      <c r="D2507" s="3" t="s">
        <v>13421</v>
      </c>
      <c r="E2507" s="12" t="s">
        <v>20967</v>
      </c>
      <c r="F2507" s="6" t="str">
        <f t="shared" si="114"/>
        <v>module=geolprep</v>
      </c>
      <c r="G2507" s="3" t="s">
        <v>114</v>
      </c>
    </row>
    <row r="2508" spans="1:7" ht="30" customHeight="1">
      <c r="A2508" s="3" t="s">
        <v>10895</v>
      </c>
      <c r="B2508" s="3" t="s">
        <v>3</v>
      </c>
      <c r="C2508" s="3" t="s">
        <v>13422</v>
      </c>
      <c r="D2508" s="3" t="s">
        <v>13422</v>
      </c>
      <c r="E2508" s="12" t="s">
        <v>20968</v>
      </c>
      <c r="F2508" s="6" t="str">
        <f t="shared" si="114"/>
        <v>module=geolprep</v>
      </c>
      <c r="G2508" s="3" t="s">
        <v>114</v>
      </c>
    </row>
    <row r="2509" spans="1:7" ht="30" customHeight="1">
      <c r="A2509" s="3" t="s">
        <v>10896</v>
      </c>
      <c r="B2509" s="3" t="s">
        <v>2</v>
      </c>
      <c r="C2509" s="3" t="s">
        <v>13423</v>
      </c>
      <c r="D2509" s="3" t="s">
        <v>16741</v>
      </c>
      <c r="E2509" s="12" t="s">
        <v>20969</v>
      </c>
      <c r="F2509" s="6" t="str">
        <f t="shared" ref="F2509:F2540" si="115">HYPERLINK("http://www.ssc.wisc.edu/wlsresearch/documentation/waves/?wave=grad2k&amp;module=geoldth","module=geoldth")</f>
        <v>module=geoldth</v>
      </c>
      <c r="G2509" s="6" t="str">
        <f t="shared" ref="G2509:G2540" si="116">HYPERLINK("http://www.ssc.wisc.edu/wlsresearch/documentation/waves/?wave=sib2k&amp;module=seoldth","module=seoldth")</f>
        <v>module=seoldth</v>
      </c>
    </row>
    <row r="2510" spans="1:7" ht="30" customHeight="1">
      <c r="A2510" s="3" t="s">
        <v>10896</v>
      </c>
      <c r="B2510" s="3" t="s">
        <v>2</v>
      </c>
      <c r="C2510" s="3" t="s">
        <v>13424</v>
      </c>
      <c r="D2510" s="3" t="s">
        <v>16742</v>
      </c>
      <c r="E2510" s="12" t="s">
        <v>20970</v>
      </c>
      <c r="F2510" s="6" t="str">
        <f t="shared" si="115"/>
        <v>module=geoldth</v>
      </c>
      <c r="G2510" s="6" t="str">
        <f t="shared" si="116"/>
        <v>module=seoldth</v>
      </c>
    </row>
    <row r="2511" spans="1:7" ht="30" customHeight="1">
      <c r="A2511" s="3" t="s">
        <v>10896</v>
      </c>
      <c r="B2511" s="3" t="s">
        <v>2</v>
      </c>
      <c r="C2511" s="3" t="s">
        <v>13425</v>
      </c>
      <c r="D2511" s="3" t="s">
        <v>16743</v>
      </c>
      <c r="E2511" s="12" t="s">
        <v>20971</v>
      </c>
      <c r="F2511" s="6" t="str">
        <f t="shared" si="115"/>
        <v>module=geoldth</v>
      </c>
      <c r="G2511" s="6" t="str">
        <f t="shared" si="116"/>
        <v>module=seoldth</v>
      </c>
    </row>
    <row r="2512" spans="1:7" ht="30" customHeight="1">
      <c r="A2512" s="3" t="s">
        <v>10896</v>
      </c>
      <c r="B2512" s="3" t="s">
        <v>2</v>
      </c>
      <c r="C2512" s="3" t="s">
        <v>13426</v>
      </c>
      <c r="D2512" s="3" t="s">
        <v>16744</v>
      </c>
      <c r="E2512" s="12" t="s">
        <v>20972</v>
      </c>
      <c r="F2512" s="6" t="str">
        <f t="shared" si="115"/>
        <v>module=geoldth</v>
      </c>
      <c r="G2512" s="6" t="str">
        <f t="shared" si="116"/>
        <v>module=seoldth</v>
      </c>
    </row>
    <row r="2513" spans="1:7" ht="30" customHeight="1">
      <c r="A2513" s="3" t="s">
        <v>10896</v>
      </c>
      <c r="B2513" s="3" t="s">
        <v>2</v>
      </c>
      <c r="C2513" s="3" t="s">
        <v>13427</v>
      </c>
      <c r="D2513" s="3" t="s">
        <v>16745</v>
      </c>
      <c r="E2513" s="12" t="s">
        <v>20973</v>
      </c>
      <c r="F2513" s="6" t="str">
        <f t="shared" si="115"/>
        <v>module=geoldth</v>
      </c>
      <c r="G2513" s="6" t="str">
        <f t="shared" si="116"/>
        <v>module=seoldth</v>
      </c>
    </row>
    <row r="2514" spans="1:7" ht="30" customHeight="1">
      <c r="A2514" s="3" t="s">
        <v>10896</v>
      </c>
      <c r="B2514" s="3" t="s">
        <v>2</v>
      </c>
      <c r="C2514" s="3" t="s">
        <v>13428</v>
      </c>
      <c r="D2514" s="3" t="s">
        <v>16746</v>
      </c>
      <c r="E2514" s="12" t="s">
        <v>20974</v>
      </c>
      <c r="F2514" s="6" t="str">
        <f t="shared" si="115"/>
        <v>module=geoldth</v>
      </c>
      <c r="G2514" s="6" t="str">
        <f t="shared" si="116"/>
        <v>module=seoldth</v>
      </c>
    </row>
    <row r="2515" spans="1:7" ht="30" customHeight="1">
      <c r="A2515" s="3" t="s">
        <v>10896</v>
      </c>
      <c r="B2515" s="3" t="s">
        <v>2</v>
      </c>
      <c r="C2515" s="3" t="s">
        <v>13429</v>
      </c>
      <c r="D2515" s="3" t="s">
        <v>16747</v>
      </c>
      <c r="E2515" s="12" t="s">
        <v>20975</v>
      </c>
      <c r="F2515" s="6" t="str">
        <f t="shared" si="115"/>
        <v>module=geoldth</v>
      </c>
      <c r="G2515" s="6" t="str">
        <f t="shared" si="116"/>
        <v>module=seoldth</v>
      </c>
    </row>
    <row r="2516" spans="1:7" ht="30" customHeight="1">
      <c r="A2516" s="3" t="s">
        <v>10896</v>
      </c>
      <c r="B2516" s="3" t="s">
        <v>2</v>
      </c>
      <c r="C2516" s="3" t="s">
        <v>13430</v>
      </c>
      <c r="D2516" s="3" t="s">
        <v>16748</v>
      </c>
      <c r="E2516" s="12" t="s">
        <v>20976</v>
      </c>
      <c r="F2516" s="6" t="str">
        <f t="shared" si="115"/>
        <v>module=geoldth</v>
      </c>
      <c r="G2516" s="6" t="str">
        <f t="shared" si="116"/>
        <v>module=seoldth</v>
      </c>
    </row>
    <row r="2517" spans="1:7" ht="30" customHeight="1">
      <c r="A2517" s="3" t="s">
        <v>10896</v>
      </c>
      <c r="B2517" s="3" t="s">
        <v>2</v>
      </c>
      <c r="C2517" s="3" t="s">
        <v>13431</v>
      </c>
      <c r="D2517" s="3" t="s">
        <v>16749</v>
      </c>
      <c r="E2517" s="12" t="s">
        <v>20977</v>
      </c>
      <c r="F2517" s="6" t="str">
        <f t="shared" si="115"/>
        <v>module=geoldth</v>
      </c>
      <c r="G2517" s="6" t="str">
        <f t="shared" si="116"/>
        <v>module=seoldth</v>
      </c>
    </row>
    <row r="2518" spans="1:7" ht="30" customHeight="1">
      <c r="A2518" s="3" t="s">
        <v>10896</v>
      </c>
      <c r="B2518" s="3" t="s">
        <v>2</v>
      </c>
      <c r="C2518" s="3" t="s">
        <v>13432</v>
      </c>
      <c r="D2518" s="3" t="s">
        <v>16750</v>
      </c>
      <c r="E2518" s="12" t="s">
        <v>20978</v>
      </c>
      <c r="F2518" s="6" t="str">
        <f t="shared" si="115"/>
        <v>module=geoldth</v>
      </c>
      <c r="G2518" s="6" t="str">
        <f t="shared" si="116"/>
        <v>module=seoldth</v>
      </c>
    </row>
    <row r="2519" spans="1:7" ht="30" customHeight="1">
      <c r="A2519" s="3" t="s">
        <v>10896</v>
      </c>
      <c r="B2519" s="3" t="s">
        <v>2</v>
      </c>
      <c r="C2519" s="3" t="s">
        <v>13433</v>
      </c>
      <c r="D2519" s="3" t="s">
        <v>16751</v>
      </c>
      <c r="E2519" s="12" t="s">
        <v>20979</v>
      </c>
      <c r="F2519" s="6" t="str">
        <f t="shared" si="115"/>
        <v>module=geoldth</v>
      </c>
      <c r="G2519" s="6" t="str">
        <f t="shared" si="116"/>
        <v>module=seoldth</v>
      </c>
    </row>
    <row r="2520" spans="1:7" ht="30" customHeight="1">
      <c r="A2520" s="3" t="s">
        <v>10896</v>
      </c>
      <c r="B2520" s="3" t="s">
        <v>2</v>
      </c>
      <c r="C2520" s="3" t="s">
        <v>13434</v>
      </c>
      <c r="D2520" s="3" t="s">
        <v>16752</v>
      </c>
      <c r="E2520" s="12" t="s">
        <v>20980</v>
      </c>
      <c r="F2520" s="6" t="str">
        <f t="shared" si="115"/>
        <v>module=geoldth</v>
      </c>
      <c r="G2520" s="6" t="str">
        <f t="shared" si="116"/>
        <v>module=seoldth</v>
      </c>
    </row>
    <row r="2521" spans="1:7" ht="30" customHeight="1">
      <c r="A2521" s="3" t="s">
        <v>10896</v>
      </c>
      <c r="B2521" s="3" t="s">
        <v>2</v>
      </c>
      <c r="C2521" s="3" t="s">
        <v>13435</v>
      </c>
      <c r="D2521" s="3" t="s">
        <v>16753</v>
      </c>
      <c r="E2521" s="12" t="s">
        <v>20981</v>
      </c>
      <c r="F2521" s="6" t="str">
        <f t="shared" si="115"/>
        <v>module=geoldth</v>
      </c>
      <c r="G2521" s="6" t="str">
        <f t="shared" si="116"/>
        <v>module=seoldth</v>
      </c>
    </row>
    <row r="2522" spans="1:7" ht="30" customHeight="1">
      <c r="A2522" s="3" t="s">
        <v>10896</v>
      </c>
      <c r="B2522" s="3" t="s">
        <v>2</v>
      </c>
      <c r="C2522" s="3" t="s">
        <v>13436</v>
      </c>
      <c r="D2522" s="3" t="s">
        <v>16754</v>
      </c>
      <c r="E2522" s="12" t="s">
        <v>20982</v>
      </c>
      <c r="F2522" s="6" t="str">
        <f t="shared" si="115"/>
        <v>module=geoldth</v>
      </c>
      <c r="G2522" s="6" t="str">
        <f t="shared" si="116"/>
        <v>module=seoldth</v>
      </c>
    </row>
    <row r="2523" spans="1:7" ht="30" customHeight="1">
      <c r="A2523" s="3" t="s">
        <v>10896</v>
      </c>
      <c r="B2523" s="3" t="s">
        <v>2</v>
      </c>
      <c r="C2523" s="3" t="s">
        <v>13437</v>
      </c>
      <c r="D2523" s="3" t="s">
        <v>16755</v>
      </c>
      <c r="E2523" s="12" t="s">
        <v>20983</v>
      </c>
      <c r="F2523" s="6" t="str">
        <f t="shared" si="115"/>
        <v>module=geoldth</v>
      </c>
      <c r="G2523" s="6" t="str">
        <f t="shared" si="116"/>
        <v>module=seoldth</v>
      </c>
    </row>
    <row r="2524" spans="1:7" ht="30" customHeight="1">
      <c r="A2524" s="3" t="s">
        <v>10896</v>
      </c>
      <c r="B2524" s="3" t="s">
        <v>2</v>
      </c>
      <c r="C2524" s="3" t="s">
        <v>13438</v>
      </c>
      <c r="D2524" s="3" t="s">
        <v>16756</v>
      </c>
      <c r="E2524" s="12" t="s">
        <v>20984</v>
      </c>
      <c r="F2524" s="6" t="str">
        <f t="shared" si="115"/>
        <v>module=geoldth</v>
      </c>
      <c r="G2524" s="6" t="str">
        <f t="shared" si="116"/>
        <v>module=seoldth</v>
      </c>
    </row>
    <row r="2525" spans="1:7" ht="30" customHeight="1">
      <c r="A2525" s="3" t="s">
        <v>10896</v>
      </c>
      <c r="B2525" s="3" t="s">
        <v>2</v>
      </c>
      <c r="C2525" s="3" t="s">
        <v>13439</v>
      </c>
      <c r="D2525" s="3" t="s">
        <v>16757</v>
      </c>
      <c r="E2525" s="12" t="s">
        <v>20985</v>
      </c>
      <c r="F2525" s="6" t="str">
        <f t="shared" si="115"/>
        <v>module=geoldth</v>
      </c>
      <c r="G2525" s="6" t="str">
        <f t="shared" si="116"/>
        <v>module=seoldth</v>
      </c>
    </row>
    <row r="2526" spans="1:7" ht="30" customHeight="1">
      <c r="A2526" s="3" t="s">
        <v>10896</v>
      </c>
      <c r="B2526" s="3" t="s">
        <v>2</v>
      </c>
      <c r="C2526" s="3" t="s">
        <v>13440</v>
      </c>
      <c r="D2526" s="3" t="s">
        <v>16758</v>
      </c>
      <c r="E2526" s="12" t="s">
        <v>20986</v>
      </c>
      <c r="F2526" s="6" t="str">
        <f t="shared" si="115"/>
        <v>module=geoldth</v>
      </c>
      <c r="G2526" s="6" t="str">
        <f t="shared" si="116"/>
        <v>module=seoldth</v>
      </c>
    </row>
    <row r="2527" spans="1:7" ht="30" customHeight="1">
      <c r="A2527" s="3" t="s">
        <v>10896</v>
      </c>
      <c r="B2527" s="3" t="s">
        <v>2</v>
      </c>
      <c r="C2527" s="3" t="s">
        <v>13441</v>
      </c>
      <c r="D2527" s="3" t="s">
        <v>16759</v>
      </c>
      <c r="E2527" s="12" t="s">
        <v>20987</v>
      </c>
      <c r="F2527" s="6" t="str">
        <f t="shared" si="115"/>
        <v>module=geoldth</v>
      </c>
      <c r="G2527" s="6" t="str">
        <f t="shared" si="116"/>
        <v>module=seoldth</v>
      </c>
    </row>
    <row r="2528" spans="1:7" ht="30" customHeight="1">
      <c r="A2528" s="3" t="s">
        <v>10896</v>
      </c>
      <c r="B2528" s="3" t="s">
        <v>2</v>
      </c>
      <c r="C2528" s="3" t="s">
        <v>13442</v>
      </c>
      <c r="D2528" s="3" t="s">
        <v>16760</v>
      </c>
      <c r="E2528" s="12" t="s">
        <v>20988</v>
      </c>
      <c r="F2528" s="6" t="str">
        <f t="shared" si="115"/>
        <v>module=geoldth</v>
      </c>
      <c r="G2528" s="6" t="str">
        <f t="shared" si="116"/>
        <v>module=seoldth</v>
      </c>
    </row>
    <row r="2529" spans="1:7" ht="30" customHeight="1">
      <c r="A2529" s="3" t="s">
        <v>10896</v>
      </c>
      <c r="B2529" s="3" t="s">
        <v>2</v>
      </c>
      <c r="C2529" s="3" t="s">
        <v>13443</v>
      </c>
      <c r="D2529" s="3" t="s">
        <v>16761</v>
      </c>
      <c r="E2529" s="12" t="s">
        <v>20989</v>
      </c>
      <c r="F2529" s="6" t="str">
        <f t="shared" si="115"/>
        <v>module=geoldth</v>
      </c>
      <c r="G2529" s="6" t="str">
        <f t="shared" si="116"/>
        <v>module=seoldth</v>
      </c>
    </row>
    <row r="2530" spans="1:7" ht="30" customHeight="1">
      <c r="A2530" s="3" t="s">
        <v>10896</v>
      </c>
      <c r="B2530" s="3" t="s">
        <v>2</v>
      </c>
      <c r="C2530" s="3" t="s">
        <v>13444</v>
      </c>
      <c r="D2530" s="3" t="s">
        <v>16762</v>
      </c>
      <c r="E2530" s="12" t="s">
        <v>20990</v>
      </c>
      <c r="F2530" s="6" t="str">
        <f t="shared" si="115"/>
        <v>module=geoldth</v>
      </c>
      <c r="G2530" s="6" t="str">
        <f t="shared" si="116"/>
        <v>module=seoldth</v>
      </c>
    </row>
    <row r="2531" spans="1:7" ht="30" customHeight="1">
      <c r="A2531" s="3" t="s">
        <v>10896</v>
      </c>
      <c r="B2531" s="3" t="s">
        <v>2</v>
      </c>
      <c r="C2531" s="3" t="s">
        <v>13445</v>
      </c>
      <c r="D2531" s="3" t="s">
        <v>16763</v>
      </c>
      <c r="E2531" s="12" t="s">
        <v>20991</v>
      </c>
      <c r="F2531" s="6" t="str">
        <f t="shared" si="115"/>
        <v>module=geoldth</v>
      </c>
      <c r="G2531" s="6" t="str">
        <f t="shared" si="116"/>
        <v>module=seoldth</v>
      </c>
    </row>
    <row r="2532" spans="1:7" ht="30" customHeight="1">
      <c r="A2532" s="3" t="s">
        <v>10896</v>
      </c>
      <c r="B2532" s="3" t="s">
        <v>2</v>
      </c>
      <c r="C2532" s="3" t="s">
        <v>13446</v>
      </c>
      <c r="D2532" s="3" t="s">
        <v>16764</v>
      </c>
      <c r="E2532" s="12" t="s">
        <v>20992</v>
      </c>
      <c r="F2532" s="6" t="str">
        <f t="shared" si="115"/>
        <v>module=geoldth</v>
      </c>
      <c r="G2532" s="6" t="str">
        <f t="shared" si="116"/>
        <v>module=seoldth</v>
      </c>
    </row>
    <row r="2533" spans="1:7" ht="30" customHeight="1">
      <c r="A2533" s="3" t="s">
        <v>10896</v>
      </c>
      <c r="B2533" s="3" t="s">
        <v>2</v>
      </c>
      <c r="C2533" s="3" t="s">
        <v>13447</v>
      </c>
      <c r="D2533" s="3" t="s">
        <v>16765</v>
      </c>
      <c r="E2533" s="12" t="s">
        <v>20993</v>
      </c>
      <c r="F2533" s="6" t="str">
        <f t="shared" si="115"/>
        <v>module=geoldth</v>
      </c>
      <c r="G2533" s="6" t="str">
        <f t="shared" si="116"/>
        <v>module=seoldth</v>
      </c>
    </row>
    <row r="2534" spans="1:7" ht="30" customHeight="1">
      <c r="A2534" s="3" t="s">
        <v>10896</v>
      </c>
      <c r="B2534" s="3" t="s">
        <v>2</v>
      </c>
      <c r="C2534" s="3" t="s">
        <v>13448</v>
      </c>
      <c r="D2534" s="3" t="s">
        <v>16766</v>
      </c>
      <c r="E2534" s="12" t="s">
        <v>20994</v>
      </c>
      <c r="F2534" s="6" t="str">
        <f t="shared" si="115"/>
        <v>module=geoldth</v>
      </c>
      <c r="G2534" s="6" t="str">
        <f t="shared" si="116"/>
        <v>module=seoldth</v>
      </c>
    </row>
    <row r="2535" spans="1:7" ht="30" customHeight="1">
      <c r="A2535" s="3" t="s">
        <v>10896</v>
      </c>
      <c r="B2535" s="3" t="s">
        <v>2</v>
      </c>
      <c r="C2535" s="3" t="s">
        <v>13449</v>
      </c>
      <c r="D2535" s="3" t="s">
        <v>16767</v>
      </c>
      <c r="E2535" s="12" t="s">
        <v>20995</v>
      </c>
      <c r="F2535" s="6" t="str">
        <f t="shared" si="115"/>
        <v>module=geoldth</v>
      </c>
      <c r="G2535" s="6" t="str">
        <f t="shared" si="116"/>
        <v>module=seoldth</v>
      </c>
    </row>
    <row r="2536" spans="1:7" ht="30" customHeight="1">
      <c r="A2536" s="3" t="s">
        <v>10896</v>
      </c>
      <c r="B2536" s="3" t="s">
        <v>2</v>
      </c>
      <c r="C2536" s="3" t="s">
        <v>13450</v>
      </c>
      <c r="D2536" s="3" t="s">
        <v>16768</v>
      </c>
      <c r="E2536" s="12" t="s">
        <v>20996</v>
      </c>
      <c r="F2536" s="6" t="str">
        <f t="shared" si="115"/>
        <v>module=geoldth</v>
      </c>
      <c r="G2536" s="6" t="str">
        <f t="shared" si="116"/>
        <v>module=seoldth</v>
      </c>
    </row>
    <row r="2537" spans="1:7" ht="30" customHeight="1">
      <c r="A2537" s="3" t="s">
        <v>10896</v>
      </c>
      <c r="B2537" s="3" t="s">
        <v>2</v>
      </c>
      <c r="C2537" s="3" t="s">
        <v>13451</v>
      </c>
      <c r="D2537" s="3" t="s">
        <v>16769</v>
      </c>
      <c r="E2537" s="12" t="s">
        <v>20997</v>
      </c>
      <c r="F2537" s="6" t="str">
        <f t="shared" si="115"/>
        <v>module=geoldth</v>
      </c>
      <c r="G2537" s="6" t="str">
        <f t="shared" si="116"/>
        <v>module=seoldth</v>
      </c>
    </row>
    <row r="2538" spans="1:7" ht="30" customHeight="1">
      <c r="A2538" s="3" t="s">
        <v>10896</v>
      </c>
      <c r="B2538" s="3" t="s">
        <v>2</v>
      </c>
      <c r="C2538" s="3" t="s">
        <v>13452</v>
      </c>
      <c r="D2538" s="3" t="s">
        <v>16770</v>
      </c>
      <c r="E2538" s="12" t="s">
        <v>20998</v>
      </c>
      <c r="F2538" s="6" t="str">
        <f t="shared" si="115"/>
        <v>module=geoldth</v>
      </c>
      <c r="G2538" s="6" t="str">
        <f t="shared" si="116"/>
        <v>module=seoldth</v>
      </c>
    </row>
    <row r="2539" spans="1:7" ht="30" customHeight="1">
      <c r="A2539" s="3" t="s">
        <v>10896</v>
      </c>
      <c r="B2539" s="3" t="s">
        <v>2</v>
      </c>
      <c r="C2539" s="3" t="s">
        <v>13453</v>
      </c>
      <c r="D2539" s="3" t="s">
        <v>16771</v>
      </c>
      <c r="E2539" s="12" t="s">
        <v>20999</v>
      </c>
      <c r="F2539" s="6" t="str">
        <f t="shared" si="115"/>
        <v>module=geoldth</v>
      </c>
      <c r="G2539" s="6" t="str">
        <f t="shared" si="116"/>
        <v>module=seoldth</v>
      </c>
    </row>
    <row r="2540" spans="1:7" ht="30" customHeight="1">
      <c r="A2540" s="3" t="s">
        <v>10896</v>
      </c>
      <c r="B2540" s="3" t="s">
        <v>2</v>
      </c>
      <c r="C2540" s="3" t="s">
        <v>13454</v>
      </c>
      <c r="D2540" s="3" t="s">
        <v>16772</v>
      </c>
      <c r="E2540" s="12" t="s">
        <v>21000</v>
      </c>
      <c r="F2540" s="6" t="str">
        <f t="shared" si="115"/>
        <v>module=geoldth</v>
      </c>
      <c r="G2540" s="6" t="str">
        <f t="shared" si="116"/>
        <v>module=seoldth</v>
      </c>
    </row>
    <row r="2541" spans="1:7" ht="30" customHeight="1">
      <c r="A2541" s="3" t="s">
        <v>10896</v>
      </c>
      <c r="B2541" s="3" t="s">
        <v>2</v>
      </c>
      <c r="C2541" s="3" t="s">
        <v>13455</v>
      </c>
      <c r="D2541" s="3" t="s">
        <v>16773</v>
      </c>
      <c r="E2541" s="12" t="s">
        <v>21001</v>
      </c>
      <c r="F2541" s="6" t="str">
        <f t="shared" ref="F2541:F2577" si="117">HYPERLINK("http://www.ssc.wisc.edu/wlsresearch/documentation/waves/?wave=grad2k&amp;module=geoldth","module=geoldth")</f>
        <v>module=geoldth</v>
      </c>
      <c r="G2541" s="6" t="str">
        <f t="shared" ref="G2541:G2577" si="118">HYPERLINK("http://www.ssc.wisc.edu/wlsresearch/documentation/waves/?wave=sib2k&amp;module=seoldth","module=seoldth")</f>
        <v>module=seoldth</v>
      </c>
    </row>
    <row r="2542" spans="1:7" ht="30" customHeight="1">
      <c r="A2542" s="3" t="s">
        <v>10896</v>
      </c>
      <c r="B2542" s="3" t="s">
        <v>2</v>
      </c>
      <c r="C2542" s="3" t="s">
        <v>13456</v>
      </c>
      <c r="D2542" s="3" t="s">
        <v>16774</v>
      </c>
      <c r="E2542" s="12" t="s">
        <v>21002</v>
      </c>
      <c r="F2542" s="6" t="str">
        <f t="shared" si="117"/>
        <v>module=geoldth</v>
      </c>
      <c r="G2542" s="6" t="str">
        <f t="shared" si="118"/>
        <v>module=seoldth</v>
      </c>
    </row>
    <row r="2543" spans="1:7" ht="30" customHeight="1">
      <c r="A2543" s="3" t="s">
        <v>10896</v>
      </c>
      <c r="B2543" s="3" t="s">
        <v>2</v>
      </c>
      <c r="C2543" s="3" t="s">
        <v>13457</v>
      </c>
      <c r="D2543" s="3" t="s">
        <v>16775</v>
      </c>
      <c r="E2543" s="12" t="s">
        <v>21003</v>
      </c>
      <c r="F2543" s="6" t="str">
        <f t="shared" si="117"/>
        <v>module=geoldth</v>
      </c>
      <c r="G2543" s="6" t="str">
        <f t="shared" si="118"/>
        <v>module=seoldth</v>
      </c>
    </row>
    <row r="2544" spans="1:7" ht="30" customHeight="1">
      <c r="A2544" s="3" t="s">
        <v>10896</v>
      </c>
      <c r="B2544" s="3" t="s">
        <v>2</v>
      </c>
      <c r="C2544" s="3" t="s">
        <v>13458</v>
      </c>
      <c r="D2544" s="3" t="s">
        <v>16776</v>
      </c>
      <c r="E2544" s="12" t="s">
        <v>21004</v>
      </c>
      <c r="F2544" s="6" t="str">
        <f t="shared" si="117"/>
        <v>module=geoldth</v>
      </c>
      <c r="G2544" s="6" t="str">
        <f t="shared" si="118"/>
        <v>module=seoldth</v>
      </c>
    </row>
    <row r="2545" spans="1:7" ht="30" customHeight="1">
      <c r="A2545" s="3" t="s">
        <v>10896</v>
      </c>
      <c r="B2545" s="3" t="s">
        <v>2</v>
      </c>
      <c r="C2545" s="3" t="s">
        <v>13459</v>
      </c>
      <c r="D2545" s="3" t="s">
        <v>16777</v>
      </c>
      <c r="E2545" s="12" t="s">
        <v>21005</v>
      </c>
      <c r="F2545" s="6" t="str">
        <f t="shared" si="117"/>
        <v>module=geoldth</v>
      </c>
      <c r="G2545" s="6" t="str">
        <f t="shared" si="118"/>
        <v>module=seoldth</v>
      </c>
    </row>
    <row r="2546" spans="1:7" ht="30" customHeight="1">
      <c r="A2546" s="3" t="s">
        <v>10896</v>
      </c>
      <c r="B2546" s="3" t="s">
        <v>2</v>
      </c>
      <c r="C2546" s="3" t="s">
        <v>13460</v>
      </c>
      <c r="D2546" s="3" t="s">
        <v>16778</v>
      </c>
      <c r="E2546" s="12" t="s">
        <v>21006</v>
      </c>
      <c r="F2546" s="6" t="str">
        <f t="shared" si="117"/>
        <v>module=geoldth</v>
      </c>
      <c r="G2546" s="6" t="str">
        <f t="shared" si="118"/>
        <v>module=seoldth</v>
      </c>
    </row>
    <row r="2547" spans="1:7" ht="30" customHeight="1">
      <c r="A2547" s="3" t="s">
        <v>10896</v>
      </c>
      <c r="B2547" s="3" t="s">
        <v>2</v>
      </c>
      <c r="C2547" s="3" t="s">
        <v>13461</v>
      </c>
      <c r="D2547" s="3" t="s">
        <v>16779</v>
      </c>
      <c r="E2547" s="12" t="s">
        <v>21007</v>
      </c>
      <c r="F2547" s="6" t="str">
        <f t="shared" si="117"/>
        <v>module=geoldth</v>
      </c>
      <c r="G2547" s="6" t="str">
        <f t="shared" si="118"/>
        <v>module=seoldth</v>
      </c>
    </row>
    <row r="2548" spans="1:7" ht="30" customHeight="1">
      <c r="A2548" s="3" t="s">
        <v>10896</v>
      </c>
      <c r="B2548" s="3" t="s">
        <v>2</v>
      </c>
      <c r="C2548" s="3" t="s">
        <v>13462</v>
      </c>
      <c r="D2548" s="3" t="s">
        <v>16780</v>
      </c>
      <c r="E2548" s="12" t="s">
        <v>21008</v>
      </c>
      <c r="F2548" s="6" t="str">
        <f t="shared" si="117"/>
        <v>module=geoldth</v>
      </c>
      <c r="G2548" s="6" t="str">
        <f t="shared" si="118"/>
        <v>module=seoldth</v>
      </c>
    </row>
    <row r="2549" spans="1:7" ht="30" customHeight="1">
      <c r="A2549" s="3" t="s">
        <v>10896</v>
      </c>
      <c r="B2549" s="3" t="s">
        <v>2</v>
      </c>
      <c r="C2549" s="3" t="s">
        <v>13463</v>
      </c>
      <c r="D2549" s="3" t="s">
        <v>16781</v>
      </c>
      <c r="E2549" s="12" t="s">
        <v>21009</v>
      </c>
      <c r="F2549" s="6" t="str">
        <f t="shared" si="117"/>
        <v>module=geoldth</v>
      </c>
      <c r="G2549" s="6" t="str">
        <f t="shared" si="118"/>
        <v>module=seoldth</v>
      </c>
    </row>
    <row r="2550" spans="1:7" ht="30" customHeight="1">
      <c r="A2550" s="3" t="s">
        <v>10896</v>
      </c>
      <c r="B2550" s="3" t="s">
        <v>2</v>
      </c>
      <c r="C2550" s="3" t="s">
        <v>13464</v>
      </c>
      <c r="D2550" s="3" t="s">
        <v>16782</v>
      </c>
      <c r="E2550" s="12" t="s">
        <v>21009</v>
      </c>
      <c r="F2550" s="6" t="str">
        <f t="shared" si="117"/>
        <v>module=geoldth</v>
      </c>
      <c r="G2550" s="6" t="str">
        <f t="shared" si="118"/>
        <v>module=seoldth</v>
      </c>
    </row>
    <row r="2551" spans="1:7" ht="30" customHeight="1">
      <c r="A2551" s="3" t="s">
        <v>10896</v>
      </c>
      <c r="B2551" s="3" t="s">
        <v>2</v>
      </c>
      <c r="C2551" s="3" t="s">
        <v>13465</v>
      </c>
      <c r="D2551" s="3" t="s">
        <v>16783</v>
      </c>
      <c r="E2551" s="12" t="s">
        <v>21010</v>
      </c>
      <c r="F2551" s="6" t="str">
        <f t="shared" si="117"/>
        <v>module=geoldth</v>
      </c>
      <c r="G2551" s="6" t="str">
        <f t="shared" si="118"/>
        <v>module=seoldth</v>
      </c>
    </row>
    <row r="2552" spans="1:7" ht="30" customHeight="1">
      <c r="A2552" s="3" t="s">
        <v>10896</v>
      </c>
      <c r="B2552" s="3" t="s">
        <v>2</v>
      </c>
      <c r="C2552" s="3" t="s">
        <v>13466</v>
      </c>
      <c r="D2552" s="3" t="s">
        <v>16784</v>
      </c>
      <c r="E2552" s="12" t="s">
        <v>21011</v>
      </c>
      <c r="F2552" s="6" t="str">
        <f t="shared" si="117"/>
        <v>module=geoldth</v>
      </c>
      <c r="G2552" s="6" t="str">
        <f t="shared" si="118"/>
        <v>module=seoldth</v>
      </c>
    </row>
    <row r="2553" spans="1:7" ht="30" customHeight="1">
      <c r="A2553" s="3" t="s">
        <v>10896</v>
      </c>
      <c r="B2553" s="3" t="s">
        <v>2</v>
      </c>
      <c r="C2553" s="3" t="s">
        <v>13467</v>
      </c>
      <c r="D2553" s="3" t="s">
        <v>16785</v>
      </c>
      <c r="E2553" s="12" t="s">
        <v>21012</v>
      </c>
      <c r="F2553" s="6" t="str">
        <f t="shared" si="117"/>
        <v>module=geoldth</v>
      </c>
      <c r="G2553" s="6" t="str">
        <f t="shared" si="118"/>
        <v>module=seoldth</v>
      </c>
    </row>
    <row r="2554" spans="1:7" ht="30" customHeight="1">
      <c r="A2554" s="3" t="s">
        <v>10896</v>
      </c>
      <c r="B2554" s="3" t="s">
        <v>2</v>
      </c>
      <c r="C2554" s="3" t="s">
        <v>13468</v>
      </c>
      <c r="D2554" s="3" t="s">
        <v>16786</v>
      </c>
      <c r="E2554" s="12" t="s">
        <v>21013</v>
      </c>
      <c r="F2554" s="6" t="str">
        <f t="shared" si="117"/>
        <v>module=geoldth</v>
      </c>
      <c r="G2554" s="6" t="str">
        <f t="shared" si="118"/>
        <v>module=seoldth</v>
      </c>
    </row>
    <row r="2555" spans="1:7" ht="30" customHeight="1">
      <c r="A2555" s="3" t="s">
        <v>10896</v>
      </c>
      <c r="B2555" s="3" t="s">
        <v>2</v>
      </c>
      <c r="C2555" s="3" t="s">
        <v>13469</v>
      </c>
      <c r="D2555" s="3" t="s">
        <v>16787</v>
      </c>
      <c r="E2555" s="12" t="s">
        <v>21014</v>
      </c>
      <c r="F2555" s="6" t="str">
        <f t="shared" si="117"/>
        <v>module=geoldth</v>
      </c>
      <c r="G2555" s="6" t="str">
        <f t="shared" si="118"/>
        <v>module=seoldth</v>
      </c>
    </row>
    <row r="2556" spans="1:7" ht="30" customHeight="1">
      <c r="A2556" s="3" t="s">
        <v>10896</v>
      </c>
      <c r="B2556" s="3" t="s">
        <v>2</v>
      </c>
      <c r="C2556" s="3" t="s">
        <v>13470</v>
      </c>
      <c r="D2556" s="3" t="s">
        <v>16788</v>
      </c>
      <c r="E2556" s="12" t="s">
        <v>21015</v>
      </c>
      <c r="F2556" s="6" t="str">
        <f t="shared" si="117"/>
        <v>module=geoldth</v>
      </c>
      <c r="G2556" s="6" t="str">
        <f t="shared" si="118"/>
        <v>module=seoldth</v>
      </c>
    </row>
    <row r="2557" spans="1:7" ht="30" customHeight="1">
      <c r="A2557" s="3" t="s">
        <v>10896</v>
      </c>
      <c r="B2557" s="3" t="s">
        <v>2</v>
      </c>
      <c r="C2557" s="3" t="s">
        <v>13471</v>
      </c>
      <c r="D2557" s="3" t="s">
        <v>16789</v>
      </c>
      <c r="E2557" s="12" t="s">
        <v>21016</v>
      </c>
      <c r="F2557" s="6" t="str">
        <f t="shared" si="117"/>
        <v>module=geoldth</v>
      </c>
      <c r="G2557" s="6" t="str">
        <f t="shared" si="118"/>
        <v>module=seoldth</v>
      </c>
    </row>
    <row r="2558" spans="1:7" ht="30" customHeight="1">
      <c r="A2558" s="3" t="s">
        <v>10896</v>
      </c>
      <c r="B2558" s="3" t="s">
        <v>2</v>
      </c>
      <c r="C2558" s="3" t="s">
        <v>13472</v>
      </c>
      <c r="D2558" s="3" t="s">
        <v>16790</v>
      </c>
      <c r="E2558" s="12" t="s">
        <v>21017</v>
      </c>
      <c r="F2558" s="6" t="str">
        <f t="shared" si="117"/>
        <v>module=geoldth</v>
      </c>
      <c r="G2558" s="6" t="str">
        <f t="shared" si="118"/>
        <v>module=seoldth</v>
      </c>
    </row>
    <row r="2559" spans="1:7" ht="30" customHeight="1">
      <c r="A2559" s="3" t="s">
        <v>10896</v>
      </c>
      <c r="B2559" s="3" t="s">
        <v>2</v>
      </c>
      <c r="C2559" s="3" t="s">
        <v>13473</v>
      </c>
      <c r="D2559" s="3" t="s">
        <v>16791</v>
      </c>
      <c r="E2559" s="12" t="s">
        <v>21018</v>
      </c>
      <c r="F2559" s="6" t="str">
        <f t="shared" si="117"/>
        <v>module=geoldth</v>
      </c>
      <c r="G2559" s="6" t="str">
        <f t="shared" si="118"/>
        <v>module=seoldth</v>
      </c>
    </row>
    <row r="2560" spans="1:7" ht="30" customHeight="1">
      <c r="A2560" s="3" t="s">
        <v>10896</v>
      </c>
      <c r="B2560" s="3" t="s">
        <v>2</v>
      </c>
      <c r="C2560" s="3" t="s">
        <v>13474</v>
      </c>
      <c r="D2560" s="3" t="s">
        <v>16792</v>
      </c>
      <c r="E2560" s="12" t="s">
        <v>21019</v>
      </c>
      <c r="F2560" s="6" t="str">
        <f t="shared" si="117"/>
        <v>module=geoldth</v>
      </c>
      <c r="G2560" s="6" t="str">
        <f t="shared" si="118"/>
        <v>module=seoldth</v>
      </c>
    </row>
    <row r="2561" spans="1:7" ht="30" customHeight="1">
      <c r="A2561" s="3" t="s">
        <v>10896</v>
      </c>
      <c r="B2561" s="3" t="s">
        <v>2</v>
      </c>
      <c r="C2561" s="3" t="s">
        <v>13475</v>
      </c>
      <c r="D2561" s="3" t="s">
        <v>16793</v>
      </c>
      <c r="E2561" s="12" t="s">
        <v>21020</v>
      </c>
      <c r="F2561" s="6" t="str">
        <f t="shared" si="117"/>
        <v>module=geoldth</v>
      </c>
      <c r="G2561" s="6" t="str">
        <f t="shared" si="118"/>
        <v>module=seoldth</v>
      </c>
    </row>
    <row r="2562" spans="1:7" ht="30" customHeight="1">
      <c r="A2562" s="3" t="s">
        <v>10896</v>
      </c>
      <c r="B2562" s="3" t="s">
        <v>2</v>
      </c>
      <c r="C2562" s="3" t="s">
        <v>13476</v>
      </c>
      <c r="D2562" s="3" t="s">
        <v>16794</v>
      </c>
      <c r="E2562" s="12" t="s">
        <v>21021</v>
      </c>
      <c r="F2562" s="6" t="str">
        <f t="shared" si="117"/>
        <v>module=geoldth</v>
      </c>
      <c r="G2562" s="6" t="str">
        <f t="shared" si="118"/>
        <v>module=seoldth</v>
      </c>
    </row>
    <row r="2563" spans="1:7" ht="30" customHeight="1">
      <c r="A2563" s="3" t="s">
        <v>10896</v>
      </c>
      <c r="B2563" s="3" t="s">
        <v>2</v>
      </c>
      <c r="C2563" s="3" t="s">
        <v>13477</v>
      </c>
      <c r="D2563" s="3" t="s">
        <v>16795</v>
      </c>
      <c r="E2563" s="12" t="s">
        <v>21022</v>
      </c>
      <c r="F2563" s="6" t="str">
        <f t="shared" si="117"/>
        <v>module=geoldth</v>
      </c>
      <c r="G2563" s="6" t="str">
        <f t="shared" si="118"/>
        <v>module=seoldth</v>
      </c>
    </row>
    <row r="2564" spans="1:7" ht="30" customHeight="1">
      <c r="A2564" s="3" t="s">
        <v>10896</v>
      </c>
      <c r="B2564" s="3" t="s">
        <v>2</v>
      </c>
      <c r="C2564" s="3" t="s">
        <v>13478</v>
      </c>
      <c r="D2564" s="3" t="s">
        <v>16796</v>
      </c>
      <c r="E2564" s="12" t="s">
        <v>21023</v>
      </c>
      <c r="F2564" s="6" t="str">
        <f t="shared" si="117"/>
        <v>module=geoldth</v>
      </c>
      <c r="G2564" s="6" t="str">
        <f t="shared" si="118"/>
        <v>module=seoldth</v>
      </c>
    </row>
    <row r="2565" spans="1:7" ht="30" customHeight="1">
      <c r="A2565" s="3" t="s">
        <v>10896</v>
      </c>
      <c r="B2565" s="3" t="s">
        <v>2</v>
      </c>
      <c r="C2565" s="3" t="s">
        <v>13479</v>
      </c>
      <c r="D2565" s="3" t="s">
        <v>16797</v>
      </c>
      <c r="E2565" s="12" t="s">
        <v>21024</v>
      </c>
      <c r="F2565" s="6" t="str">
        <f t="shared" si="117"/>
        <v>module=geoldth</v>
      </c>
      <c r="G2565" s="6" t="str">
        <f t="shared" si="118"/>
        <v>module=seoldth</v>
      </c>
    </row>
    <row r="2566" spans="1:7" ht="30" customHeight="1">
      <c r="A2566" s="3" t="s">
        <v>10896</v>
      </c>
      <c r="B2566" s="3" t="s">
        <v>2</v>
      </c>
      <c r="C2566" s="3" t="s">
        <v>13480</v>
      </c>
      <c r="D2566" s="3" t="s">
        <v>16798</v>
      </c>
      <c r="E2566" s="12" t="s">
        <v>21025</v>
      </c>
      <c r="F2566" s="6" t="str">
        <f t="shared" si="117"/>
        <v>module=geoldth</v>
      </c>
      <c r="G2566" s="6" t="str">
        <f t="shared" si="118"/>
        <v>module=seoldth</v>
      </c>
    </row>
    <row r="2567" spans="1:7" ht="30" customHeight="1">
      <c r="A2567" s="3" t="s">
        <v>10896</v>
      </c>
      <c r="B2567" s="3" t="s">
        <v>2</v>
      </c>
      <c r="C2567" s="3" t="s">
        <v>13481</v>
      </c>
      <c r="D2567" s="3" t="s">
        <v>16799</v>
      </c>
      <c r="E2567" s="12" t="s">
        <v>21026</v>
      </c>
      <c r="F2567" s="6" t="str">
        <f t="shared" si="117"/>
        <v>module=geoldth</v>
      </c>
      <c r="G2567" s="6" t="str">
        <f t="shared" si="118"/>
        <v>module=seoldth</v>
      </c>
    </row>
    <row r="2568" spans="1:7" ht="30" customHeight="1">
      <c r="A2568" s="3" t="s">
        <v>10896</v>
      </c>
      <c r="B2568" s="3" t="s">
        <v>2</v>
      </c>
      <c r="C2568" s="3" t="s">
        <v>13482</v>
      </c>
      <c r="D2568" s="3" t="s">
        <v>16800</v>
      </c>
      <c r="E2568" s="12" t="s">
        <v>21027</v>
      </c>
      <c r="F2568" s="6" t="str">
        <f t="shared" si="117"/>
        <v>module=geoldth</v>
      </c>
      <c r="G2568" s="6" t="str">
        <f t="shared" si="118"/>
        <v>module=seoldth</v>
      </c>
    </row>
    <row r="2569" spans="1:7" ht="30" customHeight="1">
      <c r="A2569" s="3" t="s">
        <v>10896</v>
      </c>
      <c r="B2569" s="3" t="s">
        <v>2</v>
      </c>
      <c r="C2569" s="3" t="s">
        <v>13483</v>
      </c>
      <c r="D2569" s="3" t="s">
        <v>16801</v>
      </c>
      <c r="E2569" s="12" t="s">
        <v>21028</v>
      </c>
      <c r="F2569" s="6" t="str">
        <f t="shared" si="117"/>
        <v>module=geoldth</v>
      </c>
      <c r="G2569" s="6" t="str">
        <f t="shared" si="118"/>
        <v>module=seoldth</v>
      </c>
    </row>
    <row r="2570" spans="1:7" ht="30" customHeight="1">
      <c r="A2570" s="3" t="s">
        <v>10896</v>
      </c>
      <c r="B2570" s="3" t="s">
        <v>2</v>
      </c>
      <c r="C2570" s="3" t="s">
        <v>13484</v>
      </c>
      <c r="D2570" s="3" t="s">
        <v>16802</v>
      </c>
      <c r="E2570" s="12" t="s">
        <v>21029</v>
      </c>
      <c r="F2570" s="6" t="str">
        <f t="shared" si="117"/>
        <v>module=geoldth</v>
      </c>
      <c r="G2570" s="6" t="str">
        <f t="shared" si="118"/>
        <v>module=seoldth</v>
      </c>
    </row>
    <row r="2571" spans="1:7" ht="30" customHeight="1">
      <c r="A2571" s="3" t="s">
        <v>10896</v>
      </c>
      <c r="B2571" s="3" t="s">
        <v>2</v>
      </c>
      <c r="C2571" s="3" t="s">
        <v>13485</v>
      </c>
      <c r="D2571" s="3" t="s">
        <v>16803</v>
      </c>
      <c r="E2571" s="12" t="s">
        <v>21030</v>
      </c>
      <c r="F2571" s="6" t="str">
        <f t="shared" si="117"/>
        <v>module=geoldth</v>
      </c>
      <c r="G2571" s="6" t="str">
        <f t="shared" si="118"/>
        <v>module=seoldth</v>
      </c>
    </row>
    <row r="2572" spans="1:7" ht="30" customHeight="1">
      <c r="A2572" s="3" t="s">
        <v>10896</v>
      </c>
      <c r="B2572" s="3" t="s">
        <v>2</v>
      </c>
      <c r="C2572" s="3" t="s">
        <v>13486</v>
      </c>
      <c r="D2572" s="3" t="s">
        <v>16804</v>
      </c>
      <c r="E2572" s="12" t="s">
        <v>21031</v>
      </c>
      <c r="F2572" s="6" t="str">
        <f t="shared" si="117"/>
        <v>module=geoldth</v>
      </c>
      <c r="G2572" s="6" t="str">
        <f t="shared" si="118"/>
        <v>module=seoldth</v>
      </c>
    </row>
    <row r="2573" spans="1:7" ht="30" customHeight="1">
      <c r="A2573" s="3" t="s">
        <v>10896</v>
      </c>
      <c r="B2573" s="3" t="s">
        <v>2</v>
      </c>
      <c r="C2573" s="3" t="s">
        <v>13487</v>
      </c>
      <c r="D2573" s="3" t="s">
        <v>16805</v>
      </c>
      <c r="E2573" s="12" t="s">
        <v>21032</v>
      </c>
      <c r="F2573" s="6" t="str">
        <f t="shared" si="117"/>
        <v>module=geoldth</v>
      </c>
      <c r="G2573" s="6" t="str">
        <f t="shared" si="118"/>
        <v>module=seoldth</v>
      </c>
    </row>
    <row r="2574" spans="1:7" ht="30" customHeight="1">
      <c r="A2574" s="3" t="s">
        <v>10896</v>
      </c>
      <c r="B2574" s="3" t="s">
        <v>2</v>
      </c>
      <c r="C2574" s="3" t="s">
        <v>13488</v>
      </c>
      <c r="D2574" s="3" t="s">
        <v>16806</v>
      </c>
      <c r="E2574" s="12" t="s">
        <v>21033</v>
      </c>
      <c r="F2574" s="6" t="str">
        <f t="shared" si="117"/>
        <v>module=geoldth</v>
      </c>
      <c r="G2574" s="6" t="str">
        <f t="shared" si="118"/>
        <v>module=seoldth</v>
      </c>
    </row>
    <row r="2575" spans="1:7" ht="30" customHeight="1">
      <c r="A2575" s="3" t="s">
        <v>10896</v>
      </c>
      <c r="B2575" s="3" t="s">
        <v>2</v>
      </c>
      <c r="C2575" s="3" t="s">
        <v>13489</v>
      </c>
      <c r="D2575" s="3" t="s">
        <v>16807</v>
      </c>
      <c r="E2575" s="12" t="s">
        <v>21034</v>
      </c>
      <c r="F2575" s="6" t="str">
        <f t="shared" si="117"/>
        <v>module=geoldth</v>
      </c>
      <c r="G2575" s="6" t="str">
        <f t="shared" si="118"/>
        <v>module=seoldth</v>
      </c>
    </row>
    <row r="2576" spans="1:7" ht="30" customHeight="1">
      <c r="A2576" s="3" t="s">
        <v>10896</v>
      </c>
      <c r="B2576" s="3" t="s">
        <v>2</v>
      </c>
      <c r="C2576" s="3" t="s">
        <v>13490</v>
      </c>
      <c r="D2576" s="3" t="s">
        <v>16808</v>
      </c>
      <c r="E2576" s="12" t="s">
        <v>21035</v>
      </c>
      <c r="F2576" s="6" t="str">
        <f t="shared" si="117"/>
        <v>module=geoldth</v>
      </c>
      <c r="G2576" s="6" t="str">
        <f t="shared" si="118"/>
        <v>module=seoldth</v>
      </c>
    </row>
    <row r="2577" spans="1:7" ht="30" customHeight="1">
      <c r="A2577" s="3" t="s">
        <v>10896</v>
      </c>
      <c r="B2577" s="3" t="s">
        <v>2</v>
      </c>
      <c r="C2577" s="3" t="s">
        <v>13491</v>
      </c>
      <c r="D2577" s="3" t="s">
        <v>16809</v>
      </c>
      <c r="E2577" s="12" t="s">
        <v>21036</v>
      </c>
      <c r="F2577" s="6" t="str">
        <f t="shared" si="117"/>
        <v>module=geoldth</v>
      </c>
      <c r="G2577" s="6" t="str">
        <f t="shared" si="118"/>
        <v>module=seoldth</v>
      </c>
    </row>
    <row r="2578" spans="1:7" ht="30" customHeight="1">
      <c r="A2578" s="3" t="s">
        <v>10897</v>
      </c>
      <c r="B2578" s="3" t="s">
        <v>2</v>
      </c>
      <c r="C2578" s="3" t="s">
        <v>13492</v>
      </c>
      <c r="D2578" s="3" t="s">
        <v>16810</v>
      </c>
      <c r="E2578" s="12" t="s">
        <v>21037</v>
      </c>
      <c r="F2578" s="6" t="str">
        <f t="shared" ref="F2578:F2609" si="119">HYPERLINK("http://www.ssc.wisc.edu/wlsresearch/documentation/waves/?wave=grad2k&amp;module=git","module=git")</f>
        <v>module=git</v>
      </c>
      <c r="G2578" s="6" t="str">
        <f t="shared" ref="G2578:G2609" si="120">HYPERLINK("http://www.ssc.wisc.edu/wlsresearch/documentation/waves/?wave=sib2k&amp;module=sit","module=sit")</f>
        <v>module=sit</v>
      </c>
    </row>
    <row r="2579" spans="1:7" ht="30" customHeight="1">
      <c r="A2579" s="3" t="s">
        <v>10897</v>
      </c>
      <c r="B2579" s="3" t="s">
        <v>2</v>
      </c>
      <c r="C2579" s="3" t="s">
        <v>13493</v>
      </c>
      <c r="D2579" s="3" t="s">
        <v>16811</v>
      </c>
      <c r="E2579" s="12" t="s">
        <v>21038</v>
      </c>
      <c r="F2579" s="6" t="str">
        <f t="shared" si="119"/>
        <v>module=git</v>
      </c>
      <c r="G2579" s="6" t="str">
        <f t="shared" si="120"/>
        <v>module=sit</v>
      </c>
    </row>
    <row r="2580" spans="1:7" ht="30" customHeight="1">
      <c r="A2580" s="3" t="s">
        <v>10897</v>
      </c>
      <c r="B2580" s="3" t="s">
        <v>2</v>
      </c>
      <c r="C2580" s="3" t="s">
        <v>13494</v>
      </c>
      <c r="D2580" s="3" t="s">
        <v>16812</v>
      </c>
      <c r="E2580" s="12" t="s">
        <v>21039</v>
      </c>
      <c r="F2580" s="6" t="str">
        <f t="shared" si="119"/>
        <v>module=git</v>
      </c>
      <c r="G2580" s="6" t="str">
        <f t="shared" si="120"/>
        <v>module=sit</v>
      </c>
    </row>
    <row r="2581" spans="1:7" ht="30" customHeight="1">
      <c r="A2581" s="3" t="s">
        <v>10897</v>
      </c>
      <c r="B2581" s="3" t="s">
        <v>2</v>
      </c>
      <c r="C2581" s="3" t="s">
        <v>13495</v>
      </c>
      <c r="D2581" s="3" t="s">
        <v>16813</v>
      </c>
      <c r="E2581" s="12" t="s">
        <v>21040</v>
      </c>
      <c r="F2581" s="6" t="str">
        <f t="shared" si="119"/>
        <v>module=git</v>
      </c>
      <c r="G2581" s="6" t="str">
        <f t="shared" si="120"/>
        <v>module=sit</v>
      </c>
    </row>
    <row r="2582" spans="1:7" ht="30" customHeight="1">
      <c r="A2582" s="3" t="s">
        <v>10897</v>
      </c>
      <c r="B2582" s="3" t="s">
        <v>2</v>
      </c>
      <c r="C2582" s="3" t="s">
        <v>13496</v>
      </c>
      <c r="D2582" s="3" t="s">
        <v>16814</v>
      </c>
      <c r="E2582" s="12" t="s">
        <v>21041</v>
      </c>
      <c r="F2582" s="6" t="str">
        <f t="shared" si="119"/>
        <v>module=git</v>
      </c>
      <c r="G2582" s="6" t="str">
        <f t="shared" si="120"/>
        <v>module=sit</v>
      </c>
    </row>
    <row r="2583" spans="1:7" ht="30" customHeight="1">
      <c r="A2583" s="3" t="s">
        <v>10897</v>
      </c>
      <c r="B2583" s="3" t="s">
        <v>2</v>
      </c>
      <c r="C2583" s="3" t="s">
        <v>13497</v>
      </c>
      <c r="D2583" s="3" t="s">
        <v>16815</v>
      </c>
      <c r="E2583" s="12" t="s">
        <v>21042</v>
      </c>
      <c r="F2583" s="6" t="str">
        <f t="shared" si="119"/>
        <v>module=git</v>
      </c>
      <c r="G2583" s="6" t="str">
        <f t="shared" si="120"/>
        <v>module=sit</v>
      </c>
    </row>
    <row r="2584" spans="1:7" ht="30" customHeight="1">
      <c r="A2584" s="3" t="s">
        <v>10897</v>
      </c>
      <c r="B2584" s="3" t="s">
        <v>2</v>
      </c>
      <c r="C2584" s="3" t="s">
        <v>13498</v>
      </c>
      <c r="D2584" s="3" t="s">
        <v>16816</v>
      </c>
      <c r="E2584" s="12" t="s">
        <v>21043</v>
      </c>
      <c r="F2584" s="6" t="str">
        <f t="shared" si="119"/>
        <v>module=git</v>
      </c>
      <c r="G2584" s="6" t="str">
        <f t="shared" si="120"/>
        <v>module=sit</v>
      </c>
    </row>
    <row r="2585" spans="1:7" ht="30" customHeight="1">
      <c r="A2585" s="3" t="s">
        <v>10897</v>
      </c>
      <c r="B2585" s="3" t="s">
        <v>2</v>
      </c>
      <c r="C2585" s="3" t="s">
        <v>13499</v>
      </c>
      <c r="D2585" s="3" t="s">
        <v>16817</v>
      </c>
      <c r="E2585" s="12" t="s">
        <v>21044</v>
      </c>
      <c r="F2585" s="6" t="str">
        <f t="shared" si="119"/>
        <v>module=git</v>
      </c>
      <c r="G2585" s="6" t="str">
        <f t="shared" si="120"/>
        <v>module=sit</v>
      </c>
    </row>
    <row r="2586" spans="1:7" ht="30" customHeight="1">
      <c r="A2586" s="3" t="s">
        <v>10897</v>
      </c>
      <c r="B2586" s="3" t="s">
        <v>2</v>
      </c>
      <c r="C2586" s="3" t="s">
        <v>13500</v>
      </c>
      <c r="D2586" s="3" t="s">
        <v>16818</v>
      </c>
      <c r="E2586" s="12" t="s">
        <v>21045</v>
      </c>
      <c r="F2586" s="6" t="str">
        <f t="shared" si="119"/>
        <v>module=git</v>
      </c>
      <c r="G2586" s="6" t="str">
        <f t="shared" si="120"/>
        <v>module=sit</v>
      </c>
    </row>
    <row r="2587" spans="1:7" ht="30" customHeight="1">
      <c r="A2587" s="3" t="s">
        <v>10897</v>
      </c>
      <c r="B2587" s="3" t="s">
        <v>2</v>
      </c>
      <c r="C2587" s="3" t="s">
        <v>13501</v>
      </c>
      <c r="D2587" s="3" t="s">
        <v>16819</v>
      </c>
      <c r="E2587" s="12" t="s">
        <v>21046</v>
      </c>
      <c r="F2587" s="6" t="str">
        <f t="shared" si="119"/>
        <v>module=git</v>
      </c>
      <c r="G2587" s="6" t="str">
        <f t="shared" si="120"/>
        <v>module=sit</v>
      </c>
    </row>
    <row r="2588" spans="1:7" ht="30" customHeight="1">
      <c r="A2588" s="3" t="s">
        <v>10897</v>
      </c>
      <c r="B2588" s="3" t="s">
        <v>2</v>
      </c>
      <c r="C2588" s="3" t="s">
        <v>13502</v>
      </c>
      <c r="D2588" s="3" t="s">
        <v>16820</v>
      </c>
      <c r="E2588" s="12" t="s">
        <v>21047</v>
      </c>
      <c r="F2588" s="6" t="str">
        <f t="shared" si="119"/>
        <v>module=git</v>
      </c>
      <c r="G2588" s="6" t="str">
        <f t="shared" si="120"/>
        <v>module=sit</v>
      </c>
    </row>
    <row r="2589" spans="1:7" ht="30" customHeight="1">
      <c r="A2589" s="3" t="s">
        <v>10897</v>
      </c>
      <c r="B2589" s="3" t="s">
        <v>2</v>
      </c>
      <c r="C2589" s="3" t="s">
        <v>13503</v>
      </c>
      <c r="D2589" s="3" t="s">
        <v>16821</v>
      </c>
      <c r="E2589" s="12" t="s">
        <v>21048</v>
      </c>
      <c r="F2589" s="6" t="str">
        <f t="shared" si="119"/>
        <v>module=git</v>
      </c>
      <c r="G2589" s="6" t="str">
        <f t="shared" si="120"/>
        <v>module=sit</v>
      </c>
    </row>
    <row r="2590" spans="1:7" ht="30" customHeight="1">
      <c r="A2590" s="3" t="s">
        <v>10897</v>
      </c>
      <c r="B2590" s="3" t="s">
        <v>2</v>
      </c>
      <c r="C2590" s="3" t="s">
        <v>13504</v>
      </c>
      <c r="D2590" s="3" t="s">
        <v>16822</v>
      </c>
      <c r="E2590" s="12" t="s">
        <v>21049</v>
      </c>
      <c r="F2590" s="6" t="str">
        <f t="shared" si="119"/>
        <v>module=git</v>
      </c>
      <c r="G2590" s="6" t="str">
        <f t="shared" si="120"/>
        <v>module=sit</v>
      </c>
    </row>
    <row r="2591" spans="1:7" ht="30" customHeight="1">
      <c r="A2591" s="3" t="s">
        <v>10897</v>
      </c>
      <c r="B2591" s="3" t="s">
        <v>2</v>
      </c>
      <c r="C2591" s="3" t="s">
        <v>13505</v>
      </c>
      <c r="D2591" s="3" t="s">
        <v>16823</v>
      </c>
      <c r="E2591" s="12" t="s">
        <v>21050</v>
      </c>
      <c r="F2591" s="6" t="str">
        <f t="shared" si="119"/>
        <v>module=git</v>
      </c>
      <c r="G2591" s="6" t="str">
        <f t="shared" si="120"/>
        <v>module=sit</v>
      </c>
    </row>
    <row r="2592" spans="1:7" ht="30" customHeight="1">
      <c r="A2592" s="3" t="s">
        <v>10897</v>
      </c>
      <c r="B2592" s="3" t="s">
        <v>2</v>
      </c>
      <c r="C2592" s="3" t="s">
        <v>13506</v>
      </c>
      <c r="D2592" s="3" t="s">
        <v>16824</v>
      </c>
      <c r="E2592" s="12" t="s">
        <v>21051</v>
      </c>
      <c r="F2592" s="6" t="str">
        <f t="shared" si="119"/>
        <v>module=git</v>
      </c>
      <c r="G2592" s="6" t="str">
        <f t="shared" si="120"/>
        <v>module=sit</v>
      </c>
    </row>
    <row r="2593" spans="1:7" ht="30" customHeight="1">
      <c r="A2593" s="3" t="s">
        <v>10897</v>
      </c>
      <c r="B2593" s="3" t="s">
        <v>2</v>
      </c>
      <c r="C2593" s="3" t="s">
        <v>13507</v>
      </c>
      <c r="D2593" s="3" t="s">
        <v>16825</v>
      </c>
      <c r="E2593" s="12" t="s">
        <v>21052</v>
      </c>
      <c r="F2593" s="6" t="str">
        <f t="shared" si="119"/>
        <v>module=git</v>
      </c>
      <c r="G2593" s="6" t="str">
        <f t="shared" si="120"/>
        <v>module=sit</v>
      </c>
    </row>
    <row r="2594" spans="1:7" ht="30" customHeight="1">
      <c r="A2594" s="3" t="s">
        <v>10897</v>
      </c>
      <c r="B2594" s="3" t="s">
        <v>2</v>
      </c>
      <c r="C2594" s="3" t="s">
        <v>13508</v>
      </c>
      <c r="D2594" s="3" t="s">
        <v>16826</v>
      </c>
      <c r="E2594" s="12" t="s">
        <v>21053</v>
      </c>
      <c r="F2594" s="6" t="str">
        <f t="shared" si="119"/>
        <v>module=git</v>
      </c>
      <c r="G2594" s="6" t="str">
        <f t="shared" si="120"/>
        <v>module=sit</v>
      </c>
    </row>
    <row r="2595" spans="1:7" ht="30" customHeight="1">
      <c r="A2595" s="3" t="s">
        <v>10897</v>
      </c>
      <c r="B2595" s="3" t="s">
        <v>2</v>
      </c>
      <c r="C2595" s="3" t="s">
        <v>13509</v>
      </c>
      <c r="D2595" s="3" t="s">
        <v>16827</v>
      </c>
      <c r="E2595" s="12" t="s">
        <v>21054</v>
      </c>
      <c r="F2595" s="6" t="str">
        <f t="shared" si="119"/>
        <v>module=git</v>
      </c>
      <c r="G2595" s="6" t="str">
        <f t="shared" si="120"/>
        <v>module=sit</v>
      </c>
    </row>
    <row r="2596" spans="1:7" ht="30" customHeight="1">
      <c r="A2596" s="3" t="s">
        <v>10897</v>
      </c>
      <c r="B2596" s="3" t="s">
        <v>2</v>
      </c>
      <c r="C2596" s="3" t="s">
        <v>13510</v>
      </c>
      <c r="D2596" s="3" t="s">
        <v>16828</v>
      </c>
      <c r="E2596" s="12" t="s">
        <v>21055</v>
      </c>
      <c r="F2596" s="6" t="str">
        <f t="shared" si="119"/>
        <v>module=git</v>
      </c>
      <c r="G2596" s="6" t="str">
        <f t="shared" si="120"/>
        <v>module=sit</v>
      </c>
    </row>
    <row r="2597" spans="1:7" ht="30" customHeight="1">
      <c r="A2597" s="3" t="s">
        <v>10897</v>
      </c>
      <c r="B2597" s="3" t="s">
        <v>2</v>
      </c>
      <c r="C2597" s="3" t="s">
        <v>13511</v>
      </c>
      <c r="D2597" s="3" t="s">
        <v>16829</v>
      </c>
      <c r="E2597" s="12" t="s">
        <v>21056</v>
      </c>
      <c r="F2597" s="6" t="str">
        <f t="shared" si="119"/>
        <v>module=git</v>
      </c>
      <c r="G2597" s="6" t="str">
        <f t="shared" si="120"/>
        <v>module=sit</v>
      </c>
    </row>
    <row r="2598" spans="1:7" ht="30" customHeight="1">
      <c r="A2598" s="3" t="s">
        <v>10897</v>
      </c>
      <c r="B2598" s="3" t="s">
        <v>2</v>
      </c>
      <c r="C2598" s="3" t="s">
        <v>13512</v>
      </c>
      <c r="D2598" s="3" t="s">
        <v>16830</v>
      </c>
      <c r="E2598" s="12" t="s">
        <v>21057</v>
      </c>
      <c r="F2598" s="6" t="str">
        <f t="shared" si="119"/>
        <v>module=git</v>
      </c>
      <c r="G2598" s="6" t="str">
        <f t="shared" si="120"/>
        <v>module=sit</v>
      </c>
    </row>
    <row r="2599" spans="1:7" ht="30" customHeight="1">
      <c r="A2599" s="3" t="s">
        <v>10897</v>
      </c>
      <c r="B2599" s="3" t="s">
        <v>2</v>
      </c>
      <c r="C2599" s="3" t="s">
        <v>13513</v>
      </c>
      <c r="D2599" s="3" t="s">
        <v>16831</v>
      </c>
      <c r="E2599" s="12" t="s">
        <v>21058</v>
      </c>
      <c r="F2599" s="6" t="str">
        <f t="shared" si="119"/>
        <v>module=git</v>
      </c>
      <c r="G2599" s="6" t="str">
        <f t="shared" si="120"/>
        <v>module=sit</v>
      </c>
    </row>
    <row r="2600" spans="1:7" ht="30" customHeight="1">
      <c r="A2600" s="3" t="s">
        <v>10897</v>
      </c>
      <c r="B2600" s="3" t="s">
        <v>2</v>
      </c>
      <c r="C2600" s="3" t="s">
        <v>13514</v>
      </c>
      <c r="D2600" s="3" t="s">
        <v>16832</v>
      </c>
      <c r="E2600" s="12" t="s">
        <v>21059</v>
      </c>
      <c r="F2600" s="6" t="str">
        <f t="shared" si="119"/>
        <v>module=git</v>
      </c>
      <c r="G2600" s="6" t="str">
        <f t="shared" si="120"/>
        <v>module=sit</v>
      </c>
    </row>
    <row r="2601" spans="1:7" ht="30" customHeight="1">
      <c r="A2601" s="3" t="s">
        <v>10897</v>
      </c>
      <c r="B2601" s="3" t="s">
        <v>2</v>
      </c>
      <c r="C2601" s="3" t="s">
        <v>13515</v>
      </c>
      <c r="D2601" s="3" t="s">
        <v>16833</v>
      </c>
      <c r="E2601" s="12" t="s">
        <v>21060</v>
      </c>
      <c r="F2601" s="6" t="str">
        <f t="shared" si="119"/>
        <v>module=git</v>
      </c>
      <c r="G2601" s="6" t="str">
        <f t="shared" si="120"/>
        <v>module=sit</v>
      </c>
    </row>
    <row r="2602" spans="1:7" ht="30" customHeight="1">
      <c r="A2602" s="3" t="s">
        <v>10897</v>
      </c>
      <c r="B2602" s="3" t="s">
        <v>2</v>
      </c>
      <c r="C2602" s="3" t="s">
        <v>13516</v>
      </c>
      <c r="D2602" s="3" t="s">
        <v>16834</v>
      </c>
      <c r="E2602" s="12" t="s">
        <v>21061</v>
      </c>
      <c r="F2602" s="6" t="str">
        <f t="shared" si="119"/>
        <v>module=git</v>
      </c>
      <c r="G2602" s="6" t="str">
        <f t="shared" si="120"/>
        <v>module=sit</v>
      </c>
    </row>
    <row r="2603" spans="1:7" ht="30" customHeight="1">
      <c r="A2603" s="3" t="s">
        <v>10897</v>
      </c>
      <c r="B2603" s="3" t="s">
        <v>2</v>
      </c>
      <c r="C2603" s="3" t="s">
        <v>13517</v>
      </c>
      <c r="D2603" s="3" t="s">
        <v>16835</v>
      </c>
      <c r="E2603" s="12" t="s">
        <v>21062</v>
      </c>
      <c r="F2603" s="6" t="str">
        <f t="shared" si="119"/>
        <v>module=git</v>
      </c>
      <c r="G2603" s="6" t="str">
        <f t="shared" si="120"/>
        <v>module=sit</v>
      </c>
    </row>
    <row r="2604" spans="1:7" ht="30" customHeight="1">
      <c r="A2604" s="3" t="s">
        <v>10897</v>
      </c>
      <c r="B2604" s="3" t="s">
        <v>2</v>
      </c>
      <c r="C2604" s="3" t="s">
        <v>13518</v>
      </c>
      <c r="D2604" s="3" t="s">
        <v>16836</v>
      </c>
      <c r="E2604" s="12" t="s">
        <v>21063</v>
      </c>
      <c r="F2604" s="6" t="str">
        <f t="shared" si="119"/>
        <v>module=git</v>
      </c>
      <c r="G2604" s="6" t="str">
        <f t="shared" si="120"/>
        <v>module=sit</v>
      </c>
    </row>
    <row r="2605" spans="1:7" ht="30" customHeight="1">
      <c r="A2605" s="3" t="s">
        <v>10897</v>
      </c>
      <c r="B2605" s="3" t="s">
        <v>2</v>
      </c>
      <c r="C2605" s="3" t="s">
        <v>13519</v>
      </c>
      <c r="D2605" s="3" t="s">
        <v>16837</v>
      </c>
      <c r="E2605" s="12" t="s">
        <v>21064</v>
      </c>
      <c r="F2605" s="6" t="str">
        <f t="shared" si="119"/>
        <v>module=git</v>
      </c>
      <c r="G2605" s="6" t="str">
        <f t="shared" si="120"/>
        <v>module=sit</v>
      </c>
    </row>
    <row r="2606" spans="1:7" ht="30" customHeight="1">
      <c r="A2606" s="3" t="s">
        <v>10897</v>
      </c>
      <c r="B2606" s="3" t="s">
        <v>2</v>
      </c>
      <c r="C2606" s="3" t="s">
        <v>13520</v>
      </c>
      <c r="D2606" s="3" t="s">
        <v>16838</v>
      </c>
      <c r="E2606" s="12" t="s">
        <v>21065</v>
      </c>
      <c r="F2606" s="6" t="str">
        <f t="shared" si="119"/>
        <v>module=git</v>
      </c>
      <c r="G2606" s="6" t="str">
        <f t="shared" si="120"/>
        <v>module=sit</v>
      </c>
    </row>
    <row r="2607" spans="1:7" ht="30" customHeight="1">
      <c r="A2607" s="3" t="s">
        <v>10897</v>
      </c>
      <c r="B2607" s="3" t="s">
        <v>2</v>
      </c>
      <c r="C2607" s="3" t="s">
        <v>13521</v>
      </c>
      <c r="D2607" s="3" t="s">
        <v>16839</v>
      </c>
      <c r="E2607" s="12" t="s">
        <v>21066</v>
      </c>
      <c r="F2607" s="6" t="str">
        <f t="shared" si="119"/>
        <v>module=git</v>
      </c>
      <c r="G2607" s="6" t="str">
        <f t="shared" si="120"/>
        <v>module=sit</v>
      </c>
    </row>
    <row r="2608" spans="1:7" ht="30" customHeight="1">
      <c r="A2608" s="3" t="s">
        <v>10897</v>
      </c>
      <c r="B2608" s="3" t="s">
        <v>2</v>
      </c>
      <c r="C2608" s="3" t="s">
        <v>13522</v>
      </c>
      <c r="D2608" s="3" t="s">
        <v>16840</v>
      </c>
      <c r="E2608" s="12" t="s">
        <v>21067</v>
      </c>
      <c r="F2608" s="6" t="str">
        <f t="shared" si="119"/>
        <v>module=git</v>
      </c>
      <c r="G2608" s="6" t="str">
        <f t="shared" si="120"/>
        <v>module=sit</v>
      </c>
    </row>
    <row r="2609" spans="1:7" ht="30" customHeight="1">
      <c r="A2609" s="3" t="s">
        <v>10897</v>
      </c>
      <c r="B2609" s="3" t="s">
        <v>2</v>
      </c>
      <c r="C2609" s="3" t="s">
        <v>13523</v>
      </c>
      <c r="D2609" s="3" t="s">
        <v>16841</v>
      </c>
      <c r="E2609" s="12" t="s">
        <v>21052</v>
      </c>
      <c r="F2609" s="6" t="str">
        <f t="shared" si="119"/>
        <v>module=git</v>
      </c>
      <c r="G2609" s="6" t="str">
        <f t="shared" si="120"/>
        <v>module=sit</v>
      </c>
    </row>
    <row r="2610" spans="1:7" ht="30" customHeight="1">
      <c r="A2610" s="3" t="s">
        <v>10897</v>
      </c>
      <c r="B2610" s="3" t="s">
        <v>2</v>
      </c>
      <c r="C2610" s="3" t="s">
        <v>13524</v>
      </c>
      <c r="D2610" s="3" t="s">
        <v>16842</v>
      </c>
      <c r="E2610" s="12" t="s">
        <v>21068</v>
      </c>
      <c r="F2610" s="6" t="str">
        <f t="shared" ref="F2610:F2641" si="121">HYPERLINK("http://www.ssc.wisc.edu/wlsresearch/documentation/waves/?wave=grad2k&amp;module=git","module=git")</f>
        <v>module=git</v>
      </c>
      <c r="G2610" s="6" t="str">
        <f t="shared" ref="G2610:G2641" si="122">HYPERLINK("http://www.ssc.wisc.edu/wlsresearch/documentation/waves/?wave=sib2k&amp;module=sit","module=sit")</f>
        <v>module=sit</v>
      </c>
    </row>
    <row r="2611" spans="1:7" ht="30" customHeight="1">
      <c r="A2611" s="3" t="s">
        <v>10897</v>
      </c>
      <c r="B2611" s="3" t="s">
        <v>2</v>
      </c>
      <c r="C2611" s="3" t="s">
        <v>13525</v>
      </c>
      <c r="D2611" s="3" t="s">
        <v>16843</v>
      </c>
      <c r="E2611" s="12" t="s">
        <v>21069</v>
      </c>
      <c r="F2611" s="6" t="str">
        <f t="shared" si="121"/>
        <v>module=git</v>
      </c>
      <c r="G2611" s="6" t="str">
        <f t="shared" si="122"/>
        <v>module=sit</v>
      </c>
    </row>
    <row r="2612" spans="1:7" ht="30" customHeight="1">
      <c r="A2612" s="3" t="s">
        <v>10897</v>
      </c>
      <c r="B2612" s="3" t="s">
        <v>2</v>
      </c>
      <c r="C2612" s="3" t="s">
        <v>13526</v>
      </c>
      <c r="D2612" s="3" t="s">
        <v>16844</v>
      </c>
      <c r="E2612" s="12" t="s">
        <v>21070</v>
      </c>
      <c r="F2612" s="6" t="str">
        <f t="shared" si="121"/>
        <v>module=git</v>
      </c>
      <c r="G2612" s="6" t="str">
        <f t="shared" si="122"/>
        <v>module=sit</v>
      </c>
    </row>
    <row r="2613" spans="1:7" ht="30" customHeight="1">
      <c r="A2613" s="3" t="s">
        <v>10897</v>
      </c>
      <c r="B2613" s="3" t="s">
        <v>2</v>
      </c>
      <c r="C2613" s="3" t="s">
        <v>13527</v>
      </c>
      <c r="D2613" s="3" t="s">
        <v>16845</v>
      </c>
      <c r="E2613" s="12" t="s">
        <v>21071</v>
      </c>
      <c r="F2613" s="6" t="str">
        <f t="shared" si="121"/>
        <v>module=git</v>
      </c>
      <c r="G2613" s="6" t="str">
        <f t="shared" si="122"/>
        <v>module=sit</v>
      </c>
    </row>
    <row r="2614" spans="1:7" ht="30" customHeight="1">
      <c r="A2614" s="3" t="s">
        <v>10897</v>
      </c>
      <c r="B2614" s="3" t="s">
        <v>2</v>
      </c>
      <c r="C2614" s="3" t="s">
        <v>13528</v>
      </c>
      <c r="D2614" s="3" t="s">
        <v>16846</v>
      </c>
      <c r="E2614" s="12" t="s">
        <v>21072</v>
      </c>
      <c r="F2614" s="6" t="str">
        <f t="shared" si="121"/>
        <v>module=git</v>
      </c>
      <c r="G2614" s="6" t="str">
        <f t="shared" si="122"/>
        <v>module=sit</v>
      </c>
    </row>
    <row r="2615" spans="1:7" ht="30" customHeight="1">
      <c r="A2615" s="3" t="s">
        <v>10897</v>
      </c>
      <c r="B2615" s="3" t="s">
        <v>2</v>
      </c>
      <c r="C2615" s="3" t="s">
        <v>13529</v>
      </c>
      <c r="D2615" s="3" t="s">
        <v>16847</v>
      </c>
      <c r="E2615" s="12" t="s">
        <v>21073</v>
      </c>
      <c r="F2615" s="6" t="str">
        <f t="shared" si="121"/>
        <v>module=git</v>
      </c>
      <c r="G2615" s="6" t="str">
        <f t="shared" si="122"/>
        <v>module=sit</v>
      </c>
    </row>
    <row r="2616" spans="1:7" ht="30" customHeight="1">
      <c r="A2616" s="3" t="s">
        <v>10897</v>
      </c>
      <c r="B2616" s="3" t="s">
        <v>2</v>
      </c>
      <c r="C2616" s="3" t="s">
        <v>13530</v>
      </c>
      <c r="D2616" s="3" t="s">
        <v>16848</v>
      </c>
      <c r="E2616" s="12" t="s">
        <v>21074</v>
      </c>
      <c r="F2616" s="6" t="str">
        <f t="shared" si="121"/>
        <v>module=git</v>
      </c>
      <c r="G2616" s="6" t="str">
        <f t="shared" si="122"/>
        <v>module=sit</v>
      </c>
    </row>
    <row r="2617" spans="1:7" ht="30" customHeight="1">
      <c r="A2617" s="3" t="s">
        <v>10897</v>
      </c>
      <c r="B2617" s="3" t="s">
        <v>2</v>
      </c>
      <c r="C2617" s="3" t="s">
        <v>13531</v>
      </c>
      <c r="D2617" s="3" t="s">
        <v>16849</v>
      </c>
      <c r="E2617" s="12" t="s">
        <v>21075</v>
      </c>
      <c r="F2617" s="6" t="str">
        <f t="shared" si="121"/>
        <v>module=git</v>
      </c>
      <c r="G2617" s="6" t="str">
        <f t="shared" si="122"/>
        <v>module=sit</v>
      </c>
    </row>
    <row r="2618" spans="1:7" ht="30" customHeight="1">
      <c r="A2618" s="3" t="s">
        <v>10897</v>
      </c>
      <c r="B2618" s="3" t="s">
        <v>2</v>
      </c>
      <c r="C2618" s="3" t="s">
        <v>13532</v>
      </c>
      <c r="D2618" s="3" t="s">
        <v>16850</v>
      </c>
      <c r="E2618" s="12" t="s">
        <v>21076</v>
      </c>
      <c r="F2618" s="6" t="str">
        <f t="shared" si="121"/>
        <v>module=git</v>
      </c>
      <c r="G2618" s="6" t="str">
        <f t="shared" si="122"/>
        <v>module=sit</v>
      </c>
    </row>
    <row r="2619" spans="1:7" ht="30" customHeight="1">
      <c r="A2619" s="3" t="s">
        <v>10897</v>
      </c>
      <c r="B2619" s="3" t="s">
        <v>2</v>
      </c>
      <c r="C2619" s="3" t="s">
        <v>13533</v>
      </c>
      <c r="D2619" s="3" t="s">
        <v>16851</v>
      </c>
      <c r="E2619" s="12" t="s">
        <v>21077</v>
      </c>
      <c r="F2619" s="6" t="str">
        <f t="shared" si="121"/>
        <v>module=git</v>
      </c>
      <c r="G2619" s="6" t="str">
        <f t="shared" si="122"/>
        <v>module=sit</v>
      </c>
    </row>
    <row r="2620" spans="1:7" ht="30" customHeight="1">
      <c r="A2620" s="3" t="s">
        <v>10897</v>
      </c>
      <c r="B2620" s="3" t="s">
        <v>2</v>
      </c>
      <c r="C2620" s="3" t="s">
        <v>13534</v>
      </c>
      <c r="D2620" s="3" t="s">
        <v>16852</v>
      </c>
      <c r="E2620" s="12" t="s">
        <v>21078</v>
      </c>
      <c r="F2620" s="6" t="str">
        <f t="shared" si="121"/>
        <v>module=git</v>
      </c>
      <c r="G2620" s="6" t="str">
        <f t="shared" si="122"/>
        <v>module=sit</v>
      </c>
    </row>
    <row r="2621" spans="1:7" ht="30" customHeight="1">
      <c r="A2621" s="3" t="s">
        <v>10897</v>
      </c>
      <c r="B2621" s="3" t="s">
        <v>2</v>
      </c>
      <c r="C2621" s="3" t="s">
        <v>13535</v>
      </c>
      <c r="D2621" s="3" t="s">
        <v>16853</v>
      </c>
      <c r="E2621" s="12" t="s">
        <v>21079</v>
      </c>
      <c r="F2621" s="6" t="str">
        <f t="shared" si="121"/>
        <v>module=git</v>
      </c>
      <c r="G2621" s="6" t="str">
        <f t="shared" si="122"/>
        <v>module=sit</v>
      </c>
    </row>
    <row r="2622" spans="1:7" ht="30" customHeight="1">
      <c r="A2622" s="3" t="s">
        <v>10897</v>
      </c>
      <c r="B2622" s="3" t="s">
        <v>2</v>
      </c>
      <c r="C2622" s="3" t="s">
        <v>13536</v>
      </c>
      <c r="D2622" s="3" t="s">
        <v>16854</v>
      </c>
      <c r="E2622" s="12" t="s">
        <v>21080</v>
      </c>
      <c r="F2622" s="6" t="str">
        <f t="shared" si="121"/>
        <v>module=git</v>
      </c>
      <c r="G2622" s="6" t="str">
        <f t="shared" si="122"/>
        <v>module=sit</v>
      </c>
    </row>
    <row r="2623" spans="1:7" ht="30" customHeight="1">
      <c r="A2623" s="3" t="s">
        <v>10897</v>
      </c>
      <c r="B2623" s="3" t="s">
        <v>2</v>
      </c>
      <c r="C2623" s="3" t="s">
        <v>13537</v>
      </c>
      <c r="D2623" s="3" t="s">
        <v>16855</v>
      </c>
      <c r="E2623" s="12" t="s">
        <v>21081</v>
      </c>
      <c r="F2623" s="6" t="str">
        <f t="shared" si="121"/>
        <v>module=git</v>
      </c>
      <c r="G2623" s="6" t="str">
        <f t="shared" si="122"/>
        <v>module=sit</v>
      </c>
    </row>
    <row r="2624" spans="1:7" ht="30" customHeight="1">
      <c r="A2624" s="3" t="s">
        <v>10897</v>
      </c>
      <c r="B2624" s="3" t="s">
        <v>2</v>
      </c>
      <c r="C2624" s="3" t="s">
        <v>13538</v>
      </c>
      <c r="D2624" s="3" t="s">
        <v>16856</v>
      </c>
      <c r="E2624" s="12" t="s">
        <v>21082</v>
      </c>
      <c r="F2624" s="6" t="str">
        <f t="shared" si="121"/>
        <v>module=git</v>
      </c>
      <c r="G2624" s="6" t="str">
        <f t="shared" si="122"/>
        <v>module=sit</v>
      </c>
    </row>
    <row r="2625" spans="1:7" ht="30" customHeight="1">
      <c r="A2625" s="3" t="s">
        <v>10897</v>
      </c>
      <c r="B2625" s="3" t="s">
        <v>2</v>
      </c>
      <c r="C2625" s="3" t="s">
        <v>13539</v>
      </c>
      <c r="D2625" s="3" t="s">
        <v>16857</v>
      </c>
      <c r="E2625" s="12" t="s">
        <v>21083</v>
      </c>
      <c r="F2625" s="6" t="str">
        <f t="shared" si="121"/>
        <v>module=git</v>
      </c>
      <c r="G2625" s="6" t="str">
        <f t="shared" si="122"/>
        <v>module=sit</v>
      </c>
    </row>
    <row r="2626" spans="1:7" ht="30" customHeight="1">
      <c r="A2626" s="3" t="s">
        <v>10897</v>
      </c>
      <c r="B2626" s="3" t="s">
        <v>2</v>
      </c>
      <c r="C2626" s="3" t="s">
        <v>13540</v>
      </c>
      <c r="D2626" s="3" t="s">
        <v>16858</v>
      </c>
      <c r="E2626" s="12" t="s">
        <v>21084</v>
      </c>
      <c r="F2626" s="6" t="str">
        <f t="shared" si="121"/>
        <v>module=git</v>
      </c>
      <c r="G2626" s="6" t="str">
        <f t="shared" si="122"/>
        <v>module=sit</v>
      </c>
    </row>
    <row r="2627" spans="1:7" ht="30" customHeight="1">
      <c r="A2627" s="3" t="s">
        <v>10897</v>
      </c>
      <c r="B2627" s="3" t="s">
        <v>2</v>
      </c>
      <c r="C2627" s="3" t="s">
        <v>13541</v>
      </c>
      <c r="D2627" s="3" t="s">
        <v>16859</v>
      </c>
      <c r="E2627" s="12" t="s">
        <v>21085</v>
      </c>
      <c r="F2627" s="6" t="str">
        <f t="shared" si="121"/>
        <v>module=git</v>
      </c>
      <c r="G2627" s="6" t="str">
        <f t="shared" si="122"/>
        <v>module=sit</v>
      </c>
    </row>
    <row r="2628" spans="1:7" ht="30" customHeight="1">
      <c r="A2628" s="3" t="s">
        <v>10897</v>
      </c>
      <c r="B2628" s="3" t="s">
        <v>2</v>
      </c>
      <c r="C2628" s="3" t="s">
        <v>13542</v>
      </c>
      <c r="D2628" s="3" t="s">
        <v>16860</v>
      </c>
      <c r="E2628" s="12" t="s">
        <v>21086</v>
      </c>
      <c r="F2628" s="6" t="str">
        <f t="shared" si="121"/>
        <v>module=git</v>
      </c>
      <c r="G2628" s="6" t="str">
        <f t="shared" si="122"/>
        <v>module=sit</v>
      </c>
    </row>
    <row r="2629" spans="1:7" ht="30" customHeight="1">
      <c r="A2629" s="3" t="s">
        <v>10897</v>
      </c>
      <c r="B2629" s="3" t="s">
        <v>2</v>
      </c>
      <c r="C2629" s="3" t="s">
        <v>13543</v>
      </c>
      <c r="D2629" s="3" t="s">
        <v>16861</v>
      </c>
      <c r="E2629" s="12" t="s">
        <v>21087</v>
      </c>
      <c r="F2629" s="6" t="str">
        <f t="shared" si="121"/>
        <v>module=git</v>
      </c>
      <c r="G2629" s="6" t="str">
        <f t="shared" si="122"/>
        <v>module=sit</v>
      </c>
    </row>
    <row r="2630" spans="1:7" ht="30" customHeight="1">
      <c r="A2630" s="3" t="s">
        <v>10897</v>
      </c>
      <c r="B2630" s="3" t="s">
        <v>2</v>
      </c>
      <c r="C2630" s="3" t="s">
        <v>13544</v>
      </c>
      <c r="D2630" s="3" t="s">
        <v>16862</v>
      </c>
      <c r="E2630" s="12" t="s">
        <v>21088</v>
      </c>
      <c r="F2630" s="6" t="str">
        <f t="shared" si="121"/>
        <v>module=git</v>
      </c>
      <c r="G2630" s="6" t="str">
        <f t="shared" si="122"/>
        <v>module=sit</v>
      </c>
    </row>
    <row r="2631" spans="1:7" ht="30" customHeight="1">
      <c r="A2631" s="3" t="s">
        <v>10897</v>
      </c>
      <c r="B2631" s="3" t="s">
        <v>2</v>
      </c>
      <c r="C2631" s="3" t="s">
        <v>13545</v>
      </c>
      <c r="D2631" s="3" t="s">
        <v>16863</v>
      </c>
      <c r="E2631" s="12" t="s">
        <v>21089</v>
      </c>
      <c r="F2631" s="6" t="str">
        <f t="shared" si="121"/>
        <v>module=git</v>
      </c>
      <c r="G2631" s="6" t="str">
        <f t="shared" si="122"/>
        <v>module=sit</v>
      </c>
    </row>
    <row r="2632" spans="1:7" ht="30" customHeight="1">
      <c r="A2632" s="3" t="s">
        <v>10897</v>
      </c>
      <c r="B2632" s="3" t="s">
        <v>2</v>
      </c>
      <c r="C2632" s="3" t="s">
        <v>13546</v>
      </c>
      <c r="D2632" s="3" t="s">
        <v>16864</v>
      </c>
      <c r="E2632" s="12" t="s">
        <v>21090</v>
      </c>
      <c r="F2632" s="6" t="str">
        <f t="shared" si="121"/>
        <v>module=git</v>
      </c>
      <c r="G2632" s="6" t="str">
        <f t="shared" si="122"/>
        <v>module=sit</v>
      </c>
    </row>
    <row r="2633" spans="1:7" ht="30" customHeight="1">
      <c r="A2633" s="3" t="s">
        <v>10897</v>
      </c>
      <c r="B2633" s="3" t="s">
        <v>2</v>
      </c>
      <c r="C2633" s="3" t="s">
        <v>13547</v>
      </c>
      <c r="D2633" s="3" t="s">
        <v>16865</v>
      </c>
      <c r="E2633" s="12" t="s">
        <v>21091</v>
      </c>
      <c r="F2633" s="6" t="str">
        <f t="shared" si="121"/>
        <v>module=git</v>
      </c>
      <c r="G2633" s="6" t="str">
        <f t="shared" si="122"/>
        <v>module=sit</v>
      </c>
    </row>
    <row r="2634" spans="1:7" ht="30" customHeight="1">
      <c r="A2634" s="3" t="s">
        <v>10897</v>
      </c>
      <c r="B2634" s="3" t="s">
        <v>2</v>
      </c>
      <c r="C2634" s="3" t="s">
        <v>13548</v>
      </c>
      <c r="D2634" s="3" t="s">
        <v>16866</v>
      </c>
      <c r="E2634" s="12" t="s">
        <v>21092</v>
      </c>
      <c r="F2634" s="6" t="str">
        <f t="shared" si="121"/>
        <v>module=git</v>
      </c>
      <c r="G2634" s="6" t="str">
        <f t="shared" si="122"/>
        <v>module=sit</v>
      </c>
    </row>
    <row r="2635" spans="1:7" ht="30" customHeight="1">
      <c r="A2635" s="3" t="s">
        <v>10897</v>
      </c>
      <c r="B2635" s="3" t="s">
        <v>2</v>
      </c>
      <c r="C2635" s="3" t="s">
        <v>13549</v>
      </c>
      <c r="D2635" s="3" t="s">
        <v>16867</v>
      </c>
      <c r="E2635" s="12" t="s">
        <v>21093</v>
      </c>
      <c r="F2635" s="6" t="str">
        <f t="shared" si="121"/>
        <v>module=git</v>
      </c>
      <c r="G2635" s="6" t="str">
        <f t="shared" si="122"/>
        <v>module=sit</v>
      </c>
    </row>
    <row r="2636" spans="1:7" ht="30" customHeight="1">
      <c r="A2636" s="3" t="s">
        <v>10897</v>
      </c>
      <c r="B2636" s="3" t="s">
        <v>2</v>
      </c>
      <c r="C2636" s="3" t="s">
        <v>13550</v>
      </c>
      <c r="D2636" s="3" t="s">
        <v>16868</v>
      </c>
      <c r="E2636" s="12" t="s">
        <v>21094</v>
      </c>
      <c r="F2636" s="6" t="str">
        <f t="shared" si="121"/>
        <v>module=git</v>
      </c>
      <c r="G2636" s="6" t="str">
        <f t="shared" si="122"/>
        <v>module=sit</v>
      </c>
    </row>
    <row r="2637" spans="1:7" ht="30" customHeight="1">
      <c r="A2637" s="3" t="s">
        <v>10897</v>
      </c>
      <c r="B2637" s="3" t="s">
        <v>2</v>
      </c>
      <c r="C2637" s="3" t="s">
        <v>13551</v>
      </c>
      <c r="D2637" s="3" t="s">
        <v>16869</v>
      </c>
      <c r="E2637" s="12" t="s">
        <v>21095</v>
      </c>
      <c r="F2637" s="6" t="str">
        <f t="shared" si="121"/>
        <v>module=git</v>
      </c>
      <c r="G2637" s="6" t="str">
        <f t="shared" si="122"/>
        <v>module=sit</v>
      </c>
    </row>
    <row r="2638" spans="1:7" ht="30" customHeight="1">
      <c r="A2638" s="3" t="s">
        <v>10897</v>
      </c>
      <c r="B2638" s="3" t="s">
        <v>2</v>
      </c>
      <c r="C2638" s="3" t="s">
        <v>13552</v>
      </c>
      <c r="D2638" s="3" t="s">
        <v>16870</v>
      </c>
      <c r="E2638" s="12" t="s">
        <v>21096</v>
      </c>
      <c r="F2638" s="6" t="str">
        <f t="shared" si="121"/>
        <v>module=git</v>
      </c>
      <c r="G2638" s="6" t="str">
        <f t="shared" si="122"/>
        <v>module=sit</v>
      </c>
    </row>
    <row r="2639" spans="1:7" ht="30" customHeight="1">
      <c r="A2639" s="3" t="s">
        <v>10897</v>
      </c>
      <c r="B2639" s="3" t="s">
        <v>2</v>
      </c>
      <c r="C2639" s="3" t="s">
        <v>13553</v>
      </c>
      <c r="D2639" s="3" t="s">
        <v>16871</v>
      </c>
      <c r="E2639" s="12" t="s">
        <v>21097</v>
      </c>
      <c r="F2639" s="6" t="str">
        <f t="shared" si="121"/>
        <v>module=git</v>
      </c>
      <c r="G2639" s="6" t="str">
        <f t="shared" si="122"/>
        <v>module=sit</v>
      </c>
    </row>
    <row r="2640" spans="1:7" ht="30" customHeight="1">
      <c r="A2640" s="3" t="s">
        <v>10897</v>
      </c>
      <c r="B2640" s="3" t="s">
        <v>2</v>
      </c>
      <c r="C2640" s="3" t="s">
        <v>13554</v>
      </c>
      <c r="D2640" s="3" t="s">
        <v>16872</v>
      </c>
      <c r="E2640" s="12" t="s">
        <v>21098</v>
      </c>
      <c r="F2640" s="6" t="str">
        <f t="shared" si="121"/>
        <v>module=git</v>
      </c>
      <c r="G2640" s="6" t="str">
        <f t="shared" si="122"/>
        <v>module=sit</v>
      </c>
    </row>
    <row r="2641" spans="1:7" ht="30" customHeight="1">
      <c r="A2641" s="3" t="s">
        <v>10897</v>
      </c>
      <c r="B2641" s="3" t="s">
        <v>2</v>
      </c>
      <c r="C2641" s="3" t="s">
        <v>13555</v>
      </c>
      <c r="D2641" s="3" t="s">
        <v>16873</v>
      </c>
      <c r="E2641" s="12" t="s">
        <v>21099</v>
      </c>
      <c r="F2641" s="6" t="str">
        <f t="shared" si="121"/>
        <v>module=git</v>
      </c>
      <c r="G2641" s="6" t="str">
        <f t="shared" si="122"/>
        <v>module=sit</v>
      </c>
    </row>
    <row r="2642" spans="1:7" ht="30" customHeight="1">
      <c r="A2642" s="3" t="s">
        <v>10897</v>
      </c>
      <c r="B2642" s="3" t="s">
        <v>2</v>
      </c>
      <c r="C2642" s="3" t="s">
        <v>13556</v>
      </c>
      <c r="D2642" s="3" t="s">
        <v>16874</v>
      </c>
      <c r="E2642" s="12" t="s">
        <v>21100</v>
      </c>
      <c r="F2642" s="6" t="str">
        <f t="shared" ref="F2642:F2673" si="123">HYPERLINK("http://www.ssc.wisc.edu/wlsresearch/documentation/waves/?wave=grad2k&amp;module=git","module=git")</f>
        <v>module=git</v>
      </c>
      <c r="G2642" s="6" t="str">
        <f t="shared" ref="G2642:G2673" si="124">HYPERLINK("http://www.ssc.wisc.edu/wlsresearch/documentation/waves/?wave=sib2k&amp;module=sit","module=sit")</f>
        <v>module=sit</v>
      </c>
    </row>
    <row r="2643" spans="1:7" ht="30" customHeight="1">
      <c r="A2643" s="3" t="s">
        <v>10897</v>
      </c>
      <c r="B2643" s="3" t="s">
        <v>2</v>
      </c>
      <c r="C2643" s="3" t="s">
        <v>13557</v>
      </c>
      <c r="D2643" s="3" t="s">
        <v>16875</v>
      </c>
      <c r="E2643" s="12" t="s">
        <v>21101</v>
      </c>
      <c r="F2643" s="6" t="str">
        <f t="shared" si="123"/>
        <v>module=git</v>
      </c>
      <c r="G2643" s="6" t="str">
        <f t="shared" si="124"/>
        <v>module=sit</v>
      </c>
    </row>
    <row r="2644" spans="1:7" ht="30" customHeight="1">
      <c r="A2644" s="3" t="s">
        <v>10897</v>
      </c>
      <c r="B2644" s="3" t="s">
        <v>2</v>
      </c>
      <c r="C2644" s="3" t="s">
        <v>13558</v>
      </c>
      <c r="D2644" s="3" t="s">
        <v>16876</v>
      </c>
      <c r="E2644" s="12" t="s">
        <v>21102</v>
      </c>
      <c r="F2644" s="6" t="str">
        <f t="shared" si="123"/>
        <v>module=git</v>
      </c>
      <c r="G2644" s="6" t="str">
        <f t="shared" si="124"/>
        <v>module=sit</v>
      </c>
    </row>
    <row r="2645" spans="1:7" ht="30" customHeight="1">
      <c r="A2645" s="3" t="s">
        <v>10897</v>
      </c>
      <c r="B2645" s="3" t="s">
        <v>2</v>
      </c>
      <c r="C2645" s="3" t="s">
        <v>13559</v>
      </c>
      <c r="D2645" s="3" t="s">
        <v>16877</v>
      </c>
      <c r="E2645" s="12" t="s">
        <v>21103</v>
      </c>
      <c r="F2645" s="6" t="str">
        <f t="shared" si="123"/>
        <v>module=git</v>
      </c>
      <c r="G2645" s="6" t="str">
        <f t="shared" si="124"/>
        <v>module=sit</v>
      </c>
    </row>
    <row r="2646" spans="1:7" ht="30" customHeight="1">
      <c r="A2646" s="3" t="s">
        <v>10897</v>
      </c>
      <c r="B2646" s="3" t="s">
        <v>2</v>
      </c>
      <c r="C2646" s="3" t="s">
        <v>13560</v>
      </c>
      <c r="D2646" s="3" t="s">
        <v>16878</v>
      </c>
      <c r="E2646" s="12" t="s">
        <v>21104</v>
      </c>
      <c r="F2646" s="6" t="str">
        <f t="shared" si="123"/>
        <v>module=git</v>
      </c>
      <c r="G2646" s="6" t="str">
        <f t="shared" si="124"/>
        <v>module=sit</v>
      </c>
    </row>
    <row r="2647" spans="1:7" ht="30" customHeight="1">
      <c r="A2647" s="3" t="s">
        <v>10897</v>
      </c>
      <c r="B2647" s="3" t="s">
        <v>2</v>
      </c>
      <c r="C2647" s="3" t="s">
        <v>13561</v>
      </c>
      <c r="D2647" s="3" t="s">
        <v>16879</v>
      </c>
      <c r="E2647" s="12" t="s">
        <v>21105</v>
      </c>
      <c r="F2647" s="6" t="str">
        <f t="shared" si="123"/>
        <v>module=git</v>
      </c>
      <c r="G2647" s="6" t="str">
        <f t="shared" si="124"/>
        <v>module=sit</v>
      </c>
    </row>
    <row r="2648" spans="1:7" ht="30" customHeight="1">
      <c r="A2648" s="3" t="s">
        <v>10897</v>
      </c>
      <c r="B2648" s="3" t="s">
        <v>2</v>
      </c>
      <c r="C2648" s="3" t="s">
        <v>13562</v>
      </c>
      <c r="D2648" s="3" t="s">
        <v>16880</v>
      </c>
      <c r="E2648" s="12" t="s">
        <v>21106</v>
      </c>
      <c r="F2648" s="6" t="str">
        <f t="shared" si="123"/>
        <v>module=git</v>
      </c>
      <c r="G2648" s="6" t="str">
        <f t="shared" si="124"/>
        <v>module=sit</v>
      </c>
    </row>
    <row r="2649" spans="1:7" ht="30" customHeight="1">
      <c r="A2649" s="3" t="s">
        <v>10897</v>
      </c>
      <c r="B2649" s="3" t="s">
        <v>2</v>
      </c>
      <c r="C2649" s="3" t="s">
        <v>13563</v>
      </c>
      <c r="D2649" s="3" t="s">
        <v>16881</v>
      </c>
      <c r="E2649" s="12" t="s">
        <v>21107</v>
      </c>
      <c r="F2649" s="6" t="str">
        <f t="shared" si="123"/>
        <v>module=git</v>
      </c>
      <c r="G2649" s="6" t="str">
        <f t="shared" si="124"/>
        <v>module=sit</v>
      </c>
    </row>
    <row r="2650" spans="1:7" ht="30" customHeight="1">
      <c r="A2650" s="3" t="s">
        <v>10897</v>
      </c>
      <c r="B2650" s="3" t="s">
        <v>2</v>
      </c>
      <c r="C2650" s="3" t="s">
        <v>13564</v>
      </c>
      <c r="D2650" s="3" t="s">
        <v>16882</v>
      </c>
      <c r="E2650" s="12" t="s">
        <v>21108</v>
      </c>
      <c r="F2650" s="6" t="str">
        <f t="shared" si="123"/>
        <v>module=git</v>
      </c>
      <c r="G2650" s="6" t="str">
        <f t="shared" si="124"/>
        <v>module=sit</v>
      </c>
    </row>
    <row r="2651" spans="1:7" ht="30" customHeight="1">
      <c r="A2651" s="3" t="s">
        <v>10897</v>
      </c>
      <c r="B2651" s="3" t="s">
        <v>2</v>
      </c>
      <c r="C2651" s="3" t="s">
        <v>13565</v>
      </c>
      <c r="D2651" s="3" t="s">
        <v>16883</v>
      </c>
      <c r="E2651" s="12" t="s">
        <v>21109</v>
      </c>
      <c r="F2651" s="6" t="str">
        <f t="shared" si="123"/>
        <v>module=git</v>
      </c>
      <c r="G2651" s="6" t="str">
        <f t="shared" si="124"/>
        <v>module=sit</v>
      </c>
    </row>
    <row r="2652" spans="1:7" ht="30" customHeight="1">
      <c r="A2652" s="3" t="s">
        <v>10897</v>
      </c>
      <c r="B2652" s="3" t="s">
        <v>2</v>
      </c>
      <c r="C2652" s="3" t="s">
        <v>13566</v>
      </c>
      <c r="D2652" s="3" t="s">
        <v>16884</v>
      </c>
      <c r="E2652" s="12" t="s">
        <v>21110</v>
      </c>
      <c r="F2652" s="6" t="str">
        <f t="shared" si="123"/>
        <v>module=git</v>
      </c>
      <c r="G2652" s="6" t="str">
        <f t="shared" si="124"/>
        <v>module=sit</v>
      </c>
    </row>
    <row r="2653" spans="1:7" ht="30" customHeight="1">
      <c r="A2653" s="3" t="s">
        <v>10897</v>
      </c>
      <c r="B2653" s="3" t="s">
        <v>2</v>
      </c>
      <c r="C2653" s="3" t="s">
        <v>13567</v>
      </c>
      <c r="D2653" s="3" t="s">
        <v>16885</v>
      </c>
      <c r="E2653" s="12" t="s">
        <v>21111</v>
      </c>
      <c r="F2653" s="6" t="str">
        <f t="shared" si="123"/>
        <v>module=git</v>
      </c>
      <c r="G2653" s="6" t="str">
        <f t="shared" si="124"/>
        <v>module=sit</v>
      </c>
    </row>
    <row r="2654" spans="1:7" ht="30" customHeight="1">
      <c r="A2654" s="3" t="s">
        <v>10897</v>
      </c>
      <c r="B2654" s="3" t="s">
        <v>2</v>
      </c>
      <c r="C2654" s="3" t="s">
        <v>13568</v>
      </c>
      <c r="D2654" s="3" t="s">
        <v>16886</v>
      </c>
      <c r="E2654" s="12" t="s">
        <v>21112</v>
      </c>
      <c r="F2654" s="6" t="str">
        <f t="shared" si="123"/>
        <v>module=git</v>
      </c>
      <c r="G2654" s="6" t="str">
        <f t="shared" si="124"/>
        <v>module=sit</v>
      </c>
    </row>
    <row r="2655" spans="1:7" ht="30" customHeight="1">
      <c r="A2655" s="3" t="s">
        <v>10897</v>
      </c>
      <c r="B2655" s="3" t="s">
        <v>2</v>
      </c>
      <c r="C2655" s="3" t="s">
        <v>13569</v>
      </c>
      <c r="D2655" s="3" t="s">
        <v>16887</v>
      </c>
      <c r="E2655" s="12" t="s">
        <v>21113</v>
      </c>
      <c r="F2655" s="6" t="str">
        <f t="shared" si="123"/>
        <v>module=git</v>
      </c>
      <c r="G2655" s="6" t="str">
        <f t="shared" si="124"/>
        <v>module=sit</v>
      </c>
    </row>
    <row r="2656" spans="1:7" ht="30" customHeight="1">
      <c r="A2656" s="3" t="s">
        <v>10897</v>
      </c>
      <c r="B2656" s="3" t="s">
        <v>2</v>
      </c>
      <c r="C2656" s="3" t="s">
        <v>13570</v>
      </c>
      <c r="D2656" s="3" t="s">
        <v>16888</v>
      </c>
      <c r="E2656" s="12" t="s">
        <v>21114</v>
      </c>
      <c r="F2656" s="6" t="str">
        <f t="shared" si="123"/>
        <v>module=git</v>
      </c>
      <c r="G2656" s="6" t="str">
        <f t="shared" si="124"/>
        <v>module=sit</v>
      </c>
    </row>
    <row r="2657" spans="1:7" ht="30" customHeight="1">
      <c r="A2657" s="3" t="s">
        <v>10897</v>
      </c>
      <c r="B2657" s="3" t="s">
        <v>2</v>
      </c>
      <c r="C2657" s="3" t="s">
        <v>13571</v>
      </c>
      <c r="D2657" s="3" t="s">
        <v>16889</v>
      </c>
      <c r="E2657" s="12" t="s">
        <v>21115</v>
      </c>
      <c r="F2657" s="6" t="str">
        <f t="shared" si="123"/>
        <v>module=git</v>
      </c>
      <c r="G2657" s="6" t="str">
        <f t="shared" si="124"/>
        <v>module=sit</v>
      </c>
    </row>
    <row r="2658" spans="1:7" ht="30" customHeight="1">
      <c r="A2658" s="3" t="s">
        <v>10897</v>
      </c>
      <c r="B2658" s="3" t="s">
        <v>2</v>
      </c>
      <c r="C2658" s="3" t="s">
        <v>13572</v>
      </c>
      <c r="D2658" s="3" t="s">
        <v>16890</v>
      </c>
      <c r="E2658" s="12" t="s">
        <v>21116</v>
      </c>
      <c r="F2658" s="6" t="str">
        <f t="shared" si="123"/>
        <v>module=git</v>
      </c>
      <c r="G2658" s="6" t="str">
        <f t="shared" si="124"/>
        <v>module=sit</v>
      </c>
    </row>
    <row r="2659" spans="1:7" ht="30" customHeight="1">
      <c r="A2659" s="3" t="s">
        <v>10897</v>
      </c>
      <c r="B2659" s="3" t="s">
        <v>2</v>
      </c>
      <c r="C2659" s="3" t="s">
        <v>13573</v>
      </c>
      <c r="D2659" s="3" t="s">
        <v>16891</v>
      </c>
      <c r="E2659" s="12" t="s">
        <v>21117</v>
      </c>
      <c r="F2659" s="6" t="str">
        <f t="shared" si="123"/>
        <v>module=git</v>
      </c>
      <c r="G2659" s="6" t="str">
        <f t="shared" si="124"/>
        <v>module=sit</v>
      </c>
    </row>
    <row r="2660" spans="1:7" ht="30" customHeight="1">
      <c r="A2660" s="3" t="s">
        <v>10897</v>
      </c>
      <c r="B2660" s="3" t="s">
        <v>2</v>
      </c>
      <c r="C2660" s="3" t="s">
        <v>13574</v>
      </c>
      <c r="D2660" s="3" t="s">
        <v>16892</v>
      </c>
      <c r="E2660" s="12" t="s">
        <v>21118</v>
      </c>
      <c r="F2660" s="6" t="str">
        <f t="shared" si="123"/>
        <v>module=git</v>
      </c>
      <c r="G2660" s="6" t="str">
        <f t="shared" si="124"/>
        <v>module=sit</v>
      </c>
    </row>
    <row r="2661" spans="1:7" ht="30" customHeight="1">
      <c r="A2661" s="3" t="s">
        <v>10897</v>
      </c>
      <c r="B2661" s="3" t="s">
        <v>2</v>
      </c>
      <c r="C2661" s="3" t="s">
        <v>13575</v>
      </c>
      <c r="D2661" s="3" t="s">
        <v>16893</v>
      </c>
      <c r="E2661" s="12" t="s">
        <v>21119</v>
      </c>
      <c r="F2661" s="6" t="str">
        <f t="shared" si="123"/>
        <v>module=git</v>
      </c>
      <c r="G2661" s="6" t="str">
        <f t="shared" si="124"/>
        <v>module=sit</v>
      </c>
    </row>
    <row r="2662" spans="1:7" ht="30" customHeight="1">
      <c r="A2662" s="3" t="s">
        <v>10897</v>
      </c>
      <c r="B2662" s="3" t="s">
        <v>2</v>
      </c>
      <c r="C2662" s="3" t="s">
        <v>13576</v>
      </c>
      <c r="D2662" s="3" t="s">
        <v>16894</v>
      </c>
      <c r="E2662" s="12" t="s">
        <v>21120</v>
      </c>
      <c r="F2662" s="6" t="str">
        <f t="shared" si="123"/>
        <v>module=git</v>
      </c>
      <c r="G2662" s="6" t="str">
        <f t="shared" si="124"/>
        <v>module=sit</v>
      </c>
    </row>
    <row r="2663" spans="1:7" ht="30" customHeight="1">
      <c r="A2663" s="3" t="s">
        <v>10897</v>
      </c>
      <c r="B2663" s="3" t="s">
        <v>2</v>
      </c>
      <c r="C2663" s="3" t="s">
        <v>13577</v>
      </c>
      <c r="D2663" s="3" t="s">
        <v>16895</v>
      </c>
      <c r="E2663" s="12" t="s">
        <v>21121</v>
      </c>
      <c r="F2663" s="6" t="str">
        <f t="shared" si="123"/>
        <v>module=git</v>
      </c>
      <c r="G2663" s="6" t="str">
        <f t="shared" si="124"/>
        <v>module=sit</v>
      </c>
    </row>
    <row r="2664" spans="1:7" ht="30" customHeight="1">
      <c r="A2664" s="3" t="s">
        <v>10897</v>
      </c>
      <c r="B2664" s="3" t="s">
        <v>2</v>
      </c>
      <c r="C2664" s="3" t="s">
        <v>13578</v>
      </c>
      <c r="D2664" s="3" t="s">
        <v>16896</v>
      </c>
      <c r="E2664" s="12" t="s">
        <v>21122</v>
      </c>
      <c r="F2664" s="6" t="str">
        <f t="shared" si="123"/>
        <v>module=git</v>
      </c>
      <c r="G2664" s="6" t="str">
        <f t="shared" si="124"/>
        <v>module=sit</v>
      </c>
    </row>
    <row r="2665" spans="1:7" ht="30" customHeight="1">
      <c r="A2665" s="3" t="s">
        <v>10897</v>
      </c>
      <c r="B2665" s="3" t="s">
        <v>2</v>
      </c>
      <c r="C2665" s="3" t="s">
        <v>13579</v>
      </c>
      <c r="D2665" s="3" t="s">
        <v>16897</v>
      </c>
      <c r="E2665" s="12" t="s">
        <v>21123</v>
      </c>
      <c r="F2665" s="6" t="str">
        <f t="shared" si="123"/>
        <v>module=git</v>
      </c>
      <c r="G2665" s="6" t="str">
        <f t="shared" si="124"/>
        <v>module=sit</v>
      </c>
    </row>
    <row r="2666" spans="1:7" ht="30" customHeight="1">
      <c r="A2666" s="3" t="s">
        <v>10897</v>
      </c>
      <c r="B2666" s="3" t="s">
        <v>2</v>
      </c>
      <c r="C2666" s="3" t="s">
        <v>13580</v>
      </c>
      <c r="D2666" s="3" t="s">
        <v>16898</v>
      </c>
      <c r="E2666" s="12" t="s">
        <v>21124</v>
      </c>
      <c r="F2666" s="6" t="str">
        <f t="shared" si="123"/>
        <v>module=git</v>
      </c>
      <c r="G2666" s="6" t="str">
        <f t="shared" si="124"/>
        <v>module=sit</v>
      </c>
    </row>
    <row r="2667" spans="1:7" ht="30" customHeight="1">
      <c r="A2667" s="3" t="s">
        <v>10897</v>
      </c>
      <c r="B2667" s="3" t="s">
        <v>2</v>
      </c>
      <c r="C2667" s="3" t="s">
        <v>13581</v>
      </c>
      <c r="D2667" s="3" t="s">
        <v>16899</v>
      </c>
      <c r="E2667" s="12" t="s">
        <v>21125</v>
      </c>
      <c r="F2667" s="6" t="str">
        <f t="shared" si="123"/>
        <v>module=git</v>
      </c>
      <c r="G2667" s="6" t="str">
        <f t="shared" si="124"/>
        <v>module=sit</v>
      </c>
    </row>
    <row r="2668" spans="1:7" ht="30" customHeight="1">
      <c r="A2668" s="3" t="s">
        <v>10897</v>
      </c>
      <c r="B2668" s="3" t="s">
        <v>2</v>
      </c>
      <c r="C2668" s="3" t="s">
        <v>13582</v>
      </c>
      <c r="D2668" s="3" t="s">
        <v>16900</v>
      </c>
      <c r="E2668" s="12" t="s">
        <v>21126</v>
      </c>
      <c r="F2668" s="6" t="str">
        <f t="shared" si="123"/>
        <v>module=git</v>
      </c>
      <c r="G2668" s="6" t="str">
        <f t="shared" si="124"/>
        <v>module=sit</v>
      </c>
    </row>
    <row r="2669" spans="1:7" ht="30" customHeight="1">
      <c r="A2669" s="3" t="s">
        <v>10897</v>
      </c>
      <c r="B2669" s="3" t="s">
        <v>2</v>
      </c>
      <c r="C2669" s="3" t="s">
        <v>13583</v>
      </c>
      <c r="D2669" s="3" t="s">
        <v>16901</v>
      </c>
      <c r="E2669" s="12" t="s">
        <v>21127</v>
      </c>
      <c r="F2669" s="6" t="str">
        <f t="shared" si="123"/>
        <v>module=git</v>
      </c>
      <c r="G2669" s="6" t="str">
        <f t="shared" si="124"/>
        <v>module=sit</v>
      </c>
    </row>
    <row r="2670" spans="1:7" ht="30" customHeight="1">
      <c r="A2670" s="3" t="s">
        <v>10897</v>
      </c>
      <c r="B2670" s="3" t="s">
        <v>2</v>
      </c>
      <c r="C2670" s="3" t="s">
        <v>13584</v>
      </c>
      <c r="D2670" s="3" t="s">
        <v>16902</v>
      </c>
      <c r="E2670" s="12" t="s">
        <v>21128</v>
      </c>
      <c r="F2670" s="6" t="str">
        <f t="shared" si="123"/>
        <v>module=git</v>
      </c>
      <c r="G2670" s="6" t="str">
        <f t="shared" si="124"/>
        <v>module=sit</v>
      </c>
    </row>
    <row r="2671" spans="1:7" ht="30" customHeight="1">
      <c r="A2671" s="3" t="s">
        <v>10897</v>
      </c>
      <c r="B2671" s="3" t="s">
        <v>2</v>
      </c>
      <c r="C2671" s="3" t="s">
        <v>13585</v>
      </c>
      <c r="D2671" s="3" t="s">
        <v>16903</v>
      </c>
      <c r="E2671" s="12" t="s">
        <v>21129</v>
      </c>
      <c r="F2671" s="6" t="str">
        <f t="shared" si="123"/>
        <v>module=git</v>
      </c>
      <c r="G2671" s="6" t="str">
        <f t="shared" si="124"/>
        <v>module=sit</v>
      </c>
    </row>
    <row r="2672" spans="1:7" ht="30" customHeight="1">
      <c r="A2672" s="3" t="s">
        <v>10897</v>
      </c>
      <c r="B2672" s="3" t="s">
        <v>2</v>
      </c>
      <c r="C2672" s="3" t="s">
        <v>13586</v>
      </c>
      <c r="D2672" s="3" t="s">
        <v>16904</v>
      </c>
      <c r="E2672" s="12" t="s">
        <v>21130</v>
      </c>
      <c r="F2672" s="6" t="str">
        <f t="shared" si="123"/>
        <v>module=git</v>
      </c>
      <c r="G2672" s="6" t="str">
        <f t="shared" si="124"/>
        <v>module=sit</v>
      </c>
    </row>
    <row r="2673" spans="1:7" ht="30" customHeight="1">
      <c r="A2673" s="3" t="s">
        <v>10897</v>
      </c>
      <c r="B2673" s="3" t="s">
        <v>2</v>
      </c>
      <c r="C2673" s="3" t="s">
        <v>13587</v>
      </c>
      <c r="D2673" s="3" t="s">
        <v>16905</v>
      </c>
      <c r="E2673" s="12" t="s">
        <v>21131</v>
      </c>
      <c r="F2673" s="6" t="str">
        <f t="shared" si="123"/>
        <v>module=git</v>
      </c>
      <c r="G2673" s="6" t="str">
        <f t="shared" si="124"/>
        <v>module=sit</v>
      </c>
    </row>
    <row r="2674" spans="1:7" ht="30" customHeight="1">
      <c r="A2674" s="3" t="s">
        <v>10897</v>
      </c>
      <c r="B2674" s="3" t="s">
        <v>2</v>
      </c>
      <c r="C2674" s="3" t="s">
        <v>13588</v>
      </c>
      <c r="D2674" s="3" t="s">
        <v>16906</v>
      </c>
      <c r="E2674" s="12" t="s">
        <v>21132</v>
      </c>
      <c r="F2674" s="6" t="str">
        <f t="shared" ref="F2674:F2705" si="125">HYPERLINK("http://www.ssc.wisc.edu/wlsresearch/documentation/waves/?wave=grad2k&amp;module=git","module=git")</f>
        <v>module=git</v>
      </c>
      <c r="G2674" s="6" t="str">
        <f t="shared" ref="G2674:G2705" si="126">HYPERLINK("http://www.ssc.wisc.edu/wlsresearch/documentation/waves/?wave=sib2k&amp;module=sit","module=sit")</f>
        <v>module=sit</v>
      </c>
    </row>
    <row r="2675" spans="1:7" ht="30" customHeight="1">
      <c r="A2675" s="3" t="s">
        <v>10897</v>
      </c>
      <c r="B2675" s="3" t="s">
        <v>2</v>
      </c>
      <c r="C2675" s="3" t="s">
        <v>13589</v>
      </c>
      <c r="D2675" s="3" t="s">
        <v>16907</v>
      </c>
      <c r="E2675" s="12" t="s">
        <v>21133</v>
      </c>
      <c r="F2675" s="6" t="str">
        <f t="shared" si="125"/>
        <v>module=git</v>
      </c>
      <c r="G2675" s="6" t="str">
        <f t="shared" si="126"/>
        <v>module=sit</v>
      </c>
    </row>
    <row r="2676" spans="1:7" ht="30" customHeight="1">
      <c r="A2676" s="3" t="s">
        <v>10897</v>
      </c>
      <c r="B2676" s="3" t="s">
        <v>2</v>
      </c>
      <c r="C2676" s="3" t="s">
        <v>13590</v>
      </c>
      <c r="D2676" s="3" t="s">
        <v>16908</v>
      </c>
      <c r="E2676" s="12" t="s">
        <v>21134</v>
      </c>
      <c r="F2676" s="6" t="str">
        <f t="shared" si="125"/>
        <v>module=git</v>
      </c>
      <c r="G2676" s="6" t="str">
        <f t="shared" si="126"/>
        <v>module=sit</v>
      </c>
    </row>
    <row r="2677" spans="1:7" ht="30" customHeight="1">
      <c r="A2677" s="3" t="s">
        <v>10897</v>
      </c>
      <c r="B2677" s="3" t="s">
        <v>2</v>
      </c>
      <c r="C2677" s="3" t="s">
        <v>13591</v>
      </c>
      <c r="D2677" s="3" t="s">
        <v>16909</v>
      </c>
      <c r="E2677" s="12" t="s">
        <v>21135</v>
      </c>
      <c r="F2677" s="6" t="str">
        <f t="shared" si="125"/>
        <v>module=git</v>
      </c>
      <c r="G2677" s="6" t="str">
        <f t="shared" si="126"/>
        <v>module=sit</v>
      </c>
    </row>
    <row r="2678" spans="1:7" ht="30" customHeight="1">
      <c r="A2678" s="3" t="s">
        <v>10897</v>
      </c>
      <c r="B2678" s="3" t="s">
        <v>2</v>
      </c>
      <c r="C2678" s="3" t="s">
        <v>13592</v>
      </c>
      <c r="D2678" s="3" t="s">
        <v>16910</v>
      </c>
      <c r="E2678" s="12" t="s">
        <v>21136</v>
      </c>
      <c r="F2678" s="6" t="str">
        <f t="shared" si="125"/>
        <v>module=git</v>
      </c>
      <c r="G2678" s="6" t="str">
        <f t="shared" si="126"/>
        <v>module=sit</v>
      </c>
    </row>
    <row r="2679" spans="1:7" ht="30" customHeight="1">
      <c r="A2679" s="3" t="s">
        <v>10897</v>
      </c>
      <c r="B2679" s="3" t="s">
        <v>2</v>
      </c>
      <c r="C2679" s="3" t="s">
        <v>13593</v>
      </c>
      <c r="D2679" s="3" t="s">
        <v>16911</v>
      </c>
      <c r="E2679" s="12" t="s">
        <v>21137</v>
      </c>
      <c r="F2679" s="6" t="str">
        <f t="shared" si="125"/>
        <v>module=git</v>
      </c>
      <c r="G2679" s="6" t="str">
        <f t="shared" si="126"/>
        <v>module=sit</v>
      </c>
    </row>
    <row r="2680" spans="1:7" ht="30" customHeight="1">
      <c r="A2680" s="3" t="s">
        <v>10897</v>
      </c>
      <c r="B2680" s="3" t="s">
        <v>2</v>
      </c>
      <c r="C2680" s="3" t="s">
        <v>13594</v>
      </c>
      <c r="D2680" s="3" t="s">
        <v>16912</v>
      </c>
      <c r="E2680" s="12" t="s">
        <v>21138</v>
      </c>
      <c r="F2680" s="6" t="str">
        <f t="shared" si="125"/>
        <v>module=git</v>
      </c>
      <c r="G2680" s="6" t="str">
        <f t="shared" si="126"/>
        <v>module=sit</v>
      </c>
    </row>
    <row r="2681" spans="1:7" ht="30" customHeight="1">
      <c r="A2681" s="3" t="s">
        <v>10897</v>
      </c>
      <c r="B2681" s="3" t="s">
        <v>2</v>
      </c>
      <c r="C2681" s="3" t="s">
        <v>13595</v>
      </c>
      <c r="D2681" s="3" t="s">
        <v>16913</v>
      </c>
      <c r="E2681" s="12" t="s">
        <v>21139</v>
      </c>
      <c r="F2681" s="6" t="str">
        <f t="shared" si="125"/>
        <v>module=git</v>
      </c>
      <c r="G2681" s="6" t="str">
        <f t="shared" si="126"/>
        <v>module=sit</v>
      </c>
    </row>
    <row r="2682" spans="1:7" ht="30" customHeight="1">
      <c r="A2682" s="3" t="s">
        <v>10897</v>
      </c>
      <c r="B2682" s="3" t="s">
        <v>2</v>
      </c>
      <c r="C2682" s="3" t="s">
        <v>13596</v>
      </c>
      <c r="D2682" s="3" t="s">
        <v>16914</v>
      </c>
      <c r="E2682" s="12" t="s">
        <v>21140</v>
      </c>
      <c r="F2682" s="6" t="str">
        <f t="shared" si="125"/>
        <v>module=git</v>
      </c>
      <c r="G2682" s="6" t="str">
        <f t="shared" si="126"/>
        <v>module=sit</v>
      </c>
    </row>
    <row r="2683" spans="1:7" ht="30" customHeight="1">
      <c r="A2683" s="3" t="s">
        <v>10897</v>
      </c>
      <c r="B2683" s="3" t="s">
        <v>2</v>
      </c>
      <c r="C2683" s="3" t="s">
        <v>13597</v>
      </c>
      <c r="D2683" s="3" t="s">
        <v>16915</v>
      </c>
      <c r="E2683" s="12" t="s">
        <v>21141</v>
      </c>
      <c r="F2683" s="6" t="str">
        <f t="shared" si="125"/>
        <v>module=git</v>
      </c>
      <c r="G2683" s="6" t="str">
        <f t="shared" si="126"/>
        <v>module=sit</v>
      </c>
    </row>
    <row r="2684" spans="1:7" ht="30" customHeight="1">
      <c r="A2684" s="3" t="s">
        <v>10897</v>
      </c>
      <c r="B2684" s="3" t="s">
        <v>2</v>
      </c>
      <c r="C2684" s="3" t="s">
        <v>13598</v>
      </c>
      <c r="D2684" s="3" t="s">
        <v>16916</v>
      </c>
      <c r="E2684" s="12" t="s">
        <v>21142</v>
      </c>
      <c r="F2684" s="6" t="str">
        <f t="shared" si="125"/>
        <v>module=git</v>
      </c>
      <c r="G2684" s="6" t="str">
        <f t="shared" si="126"/>
        <v>module=sit</v>
      </c>
    </row>
    <row r="2685" spans="1:7" ht="30" customHeight="1">
      <c r="A2685" s="3" t="s">
        <v>10897</v>
      </c>
      <c r="B2685" s="3" t="s">
        <v>2</v>
      </c>
      <c r="C2685" s="3" t="s">
        <v>13599</v>
      </c>
      <c r="D2685" s="3" t="s">
        <v>16917</v>
      </c>
      <c r="E2685" s="12" t="s">
        <v>21143</v>
      </c>
      <c r="F2685" s="6" t="str">
        <f t="shared" si="125"/>
        <v>module=git</v>
      </c>
      <c r="G2685" s="6" t="str">
        <f t="shared" si="126"/>
        <v>module=sit</v>
      </c>
    </row>
    <row r="2686" spans="1:7" ht="30" customHeight="1">
      <c r="A2686" s="3" t="s">
        <v>10897</v>
      </c>
      <c r="B2686" s="3" t="s">
        <v>2</v>
      </c>
      <c r="C2686" s="3" t="s">
        <v>13600</v>
      </c>
      <c r="D2686" s="3" t="s">
        <v>16918</v>
      </c>
      <c r="E2686" s="12" t="s">
        <v>21144</v>
      </c>
      <c r="F2686" s="6" t="str">
        <f t="shared" si="125"/>
        <v>module=git</v>
      </c>
      <c r="G2686" s="6" t="str">
        <f t="shared" si="126"/>
        <v>module=sit</v>
      </c>
    </row>
    <row r="2687" spans="1:7" ht="30" customHeight="1">
      <c r="A2687" s="3" t="s">
        <v>10897</v>
      </c>
      <c r="B2687" s="3" t="s">
        <v>2</v>
      </c>
      <c r="C2687" s="3" t="s">
        <v>13601</v>
      </c>
      <c r="D2687" s="3" t="s">
        <v>16919</v>
      </c>
      <c r="E2687" s="12" t="s">
        <v>21145</v>
      </c>
      <c r="F2687" s="6" t="str">
        <f t="shared" si="125"/>
        <v>module=git</v>
      </c>
      <c r="G2687" s="6" t="str">
        <f t="shared" si="126"/>
        <v>module=sit</v>
      </c>
    </row>
    <row r="2688" spans="1:7" ht="30" customHeight="1">
      <c r="A2688" s="3" t="s">
        <v>10897</v>
      </c>
      <c r="B2688" s="3" t="s">
        <v>2</v>
      </c>
      <c r="C2688" s="3" t="s">
        <v>13602</v>
      </c>
      <c r="D2688" s="3" t="s">
        <v>16920</v>
      </c>
      <c r="E2688" s="12" t="s">
        <v>21146</v>
      </c>
      <c r="F2688" s="6" t="str">
        <f t="shared" si="125"/>
        <v>module=git</v>
      </c>
      <c r="G2688" s="6" t="str">
        <f t="shared" si="126"/>
        <v>module=sit</v>
      </c>
    </row>
    <row r="2689" spans="1:7" ht="30" customHeight="1">
      <c r="A2689" s="3" t="s">
        <v>10897</v>
      </c>
      <c r="B2689" s="3" t="s">
        <v>2</v>
      </c>
      <c r="C2689" s="3" t="s">
        <v>13603</v>
      </c>
      <c r="D2689" s="3" t="s">
        <v>16921</v>
      </c>
      <c r="E2689" s="12" t="s">
        <v>21147</v>
      </c>
      <c r="F2689" s="6" t="str">
        <f t="shared" si="125"/>
        <v>module=git</v>
      </c>
      <c r="G2689" s="6" t="str">
        <f t="shared" si="126"/>
        <v>module=sit</v>
      </c>
    </row>
    <row r="2690" spans="1:7" ht="30" customHeight="1">
      <c r="A2690" s="3" t="s">
        <v>10897</v>
      </c>
      <c r="B2690" s="3" t="s">
        <v>2</v>
      </c>
      <c r="C2690" s="3" t="s">
        <v>13604</v>
      </c>
      <c r="D2690" s="3" t="s">
        <v>16922</v>
      </c>
      <c r="E2690" s="12" t="s">
        <v>21148</v>
      </c>
      <c r="F2690" s="6" t="str">
        <f t="shared" si="125"/>
        <v>module=git</v>
      </c>
      <c r="G2690" s="6" t="str">
        <f t="shared" si="126"/>
        <v>module=sit</v>
      </c>
    </row>
    <row r="2691" spans="1:7" ht="30" customHeight="1">
      <c r="A2691" s="3" t="s">
        <v>10897</v>
      </c>
      <c r="B2691" s="3" t="s">
        <v>2</v>
      </c>
      <c r="C2691" s="3" t="s">
        <v>13605</v>
      </c>
      <c r="D2691" s="3" t="s">
        <v>16923</v>
      </c>
      <c r="E2691" s="12" t="s">
        <v>21149</v>
      </c>
      <c r="F2691" s="6" t="str">
        <f t="shared" si="125"/>
        <v>module=git</v>
      </c>
      <c r="G2691" s="6" t="str">
        <f t="shared" si="126"/>
        <v>module=sit</v>
      </c>
    </row>
    <row r="2692" spans="1:7" ht="30" customHeight="1">
      <c r="A2692" s="3" t="s">
        <v>10897</v>
      </c>
      <c r="B2692" s="3" t="s">
        <v>2</v>
      </c>
      <c r="C2692" s="3" t="s">
        <v>13606</v>
      </c>
      <c r="D2692" s="3" t="s">
        <v>16924</v>
      </c>
      <c r="E2692" s="12" t="s">
        <v>21150</v>
      </c>
      <c r="F2692" s="6" t="str">
        <f t="shared" si="125"/>
        <v>module=git</v>
      </c>
      <c r="G2692" s="6" t="str">
        <f t="shared" si="126"/>
        <v>module=sit</v>
      </c>
    </row>
    <row r="2693" spans="1:7" ht="30" customHeight="1">
      <c r="A2693" s="3" t="s">
        <v>10897</v>
      </c>
      <c r="B2693" s="3" t="s">
        <v>2</v>
      </c>
      <c r="C2693" s="3" t="s">
        <v>13607</v>
      </c>
      <c r="D2693" s="3" t="s">
        <v>16925</v>
      </c>
      <c r="E2693" s="12" t="s">
        <v>21151</v>
      </c>
      <c r="F2693" s="6" t="str">
        <f t="shared" si="125"/>
        <v>module=git</v>
      </c>
      <c r="G2693" s="6" t="str">
        <f t="shared" si="126"/>
        <v>module=sit</v>
      </c>
    </row>
    <row r="2694" spans="1:7" ht="30" customHeight="1">
      <c r="A2694" s="3" t="s">
        <v>10897</v>
      </c>
      <c r="B2694" s="3" t="s">
        <v>2</v>
      </c>
      <c r="C2694" s="3" t="s">
        <v>13608</v>
      </c>
      <c r="D2694" s="3" t="s">
        <v>16926</v>
      </c>
      <c r="E2694" s="12" t="s">
        <v>21152</v>
      </c>
      <c r="F2694" s="6" t="str">
        <f t="shared" si="125"/>
        <v>module=git</v>
      </c>
      <c r="G2694" s="6" t="str">
        <f t="shared" si="126"/>
        <v>module=sit</v>
      </c>
    </row>
    <row r="2695" spans="1:7" ht="30" customHeight="1">
      <c r="A2695" s="3" t="s">
        <v>10897</v>
      </c>
      <c r="B2695" s="3" t="s">
        <v>2</v>
      </c>
      <c r="C2695" s="3" t="s">
        <v>13609</v>
      </c>
      <c r="D2695" s="3" t="s">
        <v>16927</v>
      </c>
      <c r="E2695" s="12" t="s">
        <v>21153</v>
      </c>
      <c r="F2695" s="6" t="str">
        <f t="shared" si="125"/>
        <v>module=git</v>
      </c>
      <c r="G2695" s="6" t="str">
        <f t="shared" si="126"/>
        <v>module=sit</v>
      </c>
    </row>
    <row r="2696" spans="1:7" ht="30" customHeight="1">
      <c r="A2696" s="3" t="s">
        <v>10897</v>
      </c>
      <c r="B2696" s="3" t="s">
        <v>2</v>
      </c>
      <c r="C2696" s="3" t="s">
        <v>13610</v>
      </c>
      <c r="D2696" s="3" t="s">
        <v>16928</v>
      </c>
      <c r="E2696" s="12" t="s">
        <v>21154</v>
      </c>
      <c r="F2696" s="6" t="str">
        <f t="shared" si="125"/>
        <v>module=git</v>
      </c>
      <c r="G2696" s="6" t="str">
        <f t="shared" si="126"/>
        <v>module=sit</v>
      </c>
    </row>
    <row r="2697" spans="1:7" ht="30" customHeight="1">
      <c r="A2697" s="3" t="s">
        <v>10897</v>
      </c>
      <c r="B2697" s="3" t="s">
        <v>2</v>
      </c>
      <c r="C2697" s="3" t="s">
        <v>13611</v>
      </c>
      <c r="D2697" s="3" t="s">
        <v>16929</v>
      </c>
      <c r="E2697" s="12" t="s">
        <v>21155</v>
      </c>
      <c r="F2697" s="6" t="str">
        <f t="shared" si="125"/>
        <v>module=git</v>
      </c>
      <c r="G2697" s="6" t="str">
        <f t="shared" si="126"/>
        <v>module=sit</v>
      </c>
    </row>
    <row r="2698" spans="1:7" ht="30" customHeight="1">
      <c r="A2698" s="3" t="s">
        <v>10897</v>
      </c>
      <c r="B2698" s="3" t="s">
        <v>2</v>
      </c>
      <c r="C2698" s="3" t="s">
        <v>13612</v>
      </c>
      <c r="D2698" s="3" t="s">
        <v>16930</v>
      </c>
      <c r="E2698" s="12" t="s">
        <v>21156</v>
      </c>
      <c r="F2698" s="6" t="str">
        <f t="shared" si="125"/>
        <v>module=git</v>
      </c>
      <c r="G2698" s="6" t="str">
        <f t="shared" si="126"/>
        <v>module=sit</v>
      </c>
    </row>
    <row r="2699" spans="1:7" ht="30" customHeight="1">
      <c r="A2699" s="3" t="s">
        <v>10897</v>
      </c>
      <c r="B2699" s="3" t="s">
        <v>2</v>
      </c>
      <c r="C2699" s="3" t="s">
        <v>13613</v>
      </c>
      <c r="D2699" s="3" t="s">
        <v>16931</v>
      </c>
      <c r="E2699" s="12" t="s">
        <v>21157</v>
      </c>
      <c r="F2699" s="6" t="str">
        <f t="shared" si="125"/>
        <v>module=git</v>
      </c>
      <c r="G2699" s="6" t="str">
        <f t="shared" si="126"/>
        <v>module=sit</v>
      </c>
    </row>
    <row r="2700" spans="1:7" ht="30" customHeight="1">
      <c r="A2700" s="3" t="s">
        <v>10897</v>
      </c>
      <c r="B2700" s="3" t="s">
        <v>2</v>
      </c>
      <c r="C2700" s="3" t="s">
        <v>13614</v>
      </c>
      <c r="D2700" s="3" t="s">
        <v>16932</v>
      </c>
      <c r="E2700" s="12" t="s">
        <v>21158</v>
      </c>
      <c r="F2700" s="6" t="str">
        <f t="shared" si="125"/>
        <v>module=git</v>
      </c>
      <c r="G2700" s="6" t="str">
        <f t="shared" si="126"/>
        <v>module=sit</v>
      </c>
    </row>
    <row r="2701" spans="1:7" ht="30" customHeight="1">
      <c r="A2701" s="3" t="s">
        <v>10897</v>
      </c>
      <c r="B2701" s="3" t="s">
        <v>2</v>
      </c>
      <c r="C2701" s="3" t="s">
        <v>13615</v>
      </c>
      <c r="D2701" s="3" t="s">
        <v>16933</v>
      </c>
      <c r="E2701" s="12" t="s">
        <v>21159</v>
      </c>
      <c r="F2701" s="6" t="str">
        <f t="shared" si="125"/>
        <v>module=git</v>
      </c>
      <c r="G2701" s="6" t="str">
        <f t="shared" si="126"/>
        <v>module=sit</v>
      </c>
    </row>
    <row r="2702" spans="1:7" ht="30" customHeight="1">
      <c r="A2702" s="3" t="s">
        <v>10897</v>
      </c>
      <c r="B2702" s="3" t="s">
        <v>2</v>
      </c>
      <c r="C2702" s="3" t="s">
        <v>13616</v>
      </c>
      <c r="D2702" s="3" t="s">
        <v>16934</v>
      </c>
      <c r="E2702" s="12" t="s">
        <v>21160</v>
      </c>
      <c r="F2702" s="6" t="str">
        <f t="shared" si="125"/>
        <v>module=git</v>
      </c>
      <c r="G2702" s="6" t="str">
        <f t="shared" si="126"/>
        <v>module=sit</v>
      </c>
    </row>
    <row r="2703" spans="1:7" ht="30" customHeight="1">
      <c r="A2703" s="3" t="s">
        <v>10897</v>
      </c>
      <c r="B2703" s="3" t="s">
        <v>2</v>
      </c>
      <c r="C2703" s="3" t="s">
        <v>13617</v>
      </c>
      <c r="D2703" s="3" t="s">
        <v>16935</v>
      </c>
      <c r="E2703" s="12" t="s">
        <v>21161</v>
      </c>
      <c r="F2703" s="6" t="str">
        <f t="shared" si="125"/>
        <v>module=git</v>
      </c>
      <c r="G2703" s="6" t="str">
        <f t="shared" si="126"/>
        <v>module=sit</v>
      </c>
    </row>
    <row r="2704" spans="1:7" ht="30" customHeight="1">
      <c r="A2704" s="3" t="s">
        <v>10897</v>
      </c>
      <c r="B2704" s="3" t="s">
        <v>2</v>
      </c>
      <c r="C2704" s="3" t="s">
        <v>13618</v>
      </c>
      <c r="D2704" s="3" t="s">
        <v>16936</v>
      </c>
      <c r="E2704" s="12" t="s">
        <v>21162</v>
      </c>
      <c r="F2704" s="6" t="str">
        <f t="shared" si="125"/>
        <v>module=git</v>
      </c>
      <c r="G2704" s="6" t="str">
        <f t="shared" si="126"/>
        <v>module=sit</v>
      </c>
    </row>
    <row r="2705" spans="1:7" ht="30" customHeight="1">
      <c r="A2705" s="3" t="s">
        <v>10897</v>
      </c>
      <c r="B2705" s="3" t="s">
        <v>2</v>
      </c>
      <c r="C2705" s="3" t="s">
        <v>13619</v>
      </c>
      <c r="D2705" s="3" t="s">
        <v>16937</v>
      </c>
      <c r="E2705" s="12" t="s">
        <v>21163</v>
      </c>
      <c r="F2705" s="6" t="str">
        <f t="shared" si="125"/>
        <v>module=git</v>
      </c>
      <c r="G2705" s="6" t="str">
        <f t="shared" si="126"/>
        <v>module=sit</v>
      </c>
    </row>
    <row r="2706" spans="1:7" ht="30" customHeight="1">
      <c r="A2706" s="3" t="s">
        <v>10897</v>
      </c>
      <c r="B2706" s="3" t="s">
        <v>2</v>
      </c>
      <c r="C2706" s="3" t="s">
        <v>13620</v>
      </c>
      <c r="D2706" s="3" t="s">
        <v>16938</v>
      </c>
      <c r="E2706" s="12" t="s">
        <v>21164</v>
      </c>
      <c r="F2706" s="6" t="str">
        <f t="shared" ref="F2706:F2713" si="127">HYPERLINK("http://www.ssc.wisc.edu/wlsresearch/documentation/waves/?wave=grad2k&amp;module=git","module=git")</f>
        <v>module=git</v>
      </c>
      <c r="G2706" s="6" t="str">
        <f t="shared" ref="G2706:G2713" si="128">HYPERLINK("http://www.ssc.wisc.edu/wlsresearch/documentation/waves/?wave=sib2k&amp;module=sit","module=sit")</f>
        <v>module=sit</v>
      </c>
    </row>
    <row r="2707" spans="1:7" ht="30" customHeight="1">
      <c r="A2707" s="3" t="s">
        <v>10897</v>
      </c>
      <c r="B2707" s="3" t="s">
        <v>2</v>
      </c>
      <c r="C2707" s="3" t="s">
        <v>13621</v>
      </c>
      <c r="D2707" s="3" t="s">
        <v>16939</v>
      </c>
      <c r="E2707" s="12" t="s">
        <v>21165</v>
      </c>
      <c r="F2707" s="6" t="str">
        <f t="shared" si="127"/>
        <v>module=git</v>
      </c>
      <c r="G2707" s="6" t="str">
        <f t="shared" si="128"/>
        <v>module=sit</v>
      </c>
    </row>
    <row r="2708" spans="1:7" ht="30" customHeight="1">
      <c r="A2708" s="3" t="s">
        <v>10897</v>
      </c>
      <c r="B2708" s="3" t="s">
        <v>2</v>
      </c>
      <c r="C2708" s="3" t="s">
        <v>13622</v>
      </c>
      <c r="D2708" s="3" t="s">
        <v>16940</v>
      </c>
      <c r="E2708" s="12" t="s">
        <v>21166</v>
      </c>
      <c r="F2708" s="6" t="str">
        <f t="shared" si="127"/>
        <v>module=git</v>
      </c>
      <c r="G2708" s="6" t="str">
        <f t="shared" si="128"/>
        <v>module=sit</v>
      </c>
    </row>
    <row r="2709" spans="1:7" ht="30" customHeight="1">
      <c r="A2709" s="3" t="s">
        <v>10897</v>
      </c>
      <c r="B2709" s="3" t="s">
        <v>2</v>
      </c>
      <c r="C2709" s="3" t="s">
        <v>13623</v>
      </c>
      <c r="D2709" s="3" t="s">
        <v>16941</v>
      </c>
      <c r="E2709" s="12" t="s">
        <v>21167</v>
      </c>
      <c r="F2709" s="6" t="str">
        <f t="shared" si="127"/>
        <v>module=git</v>
      </c>
      <c r="G2709" s="6" t="str">
        <f t="shared" si="128"/>
        <v>module=sit</v>
      </c>
    </row>
    <row r="2710" spans="1:7" ht="30" customHeight="1">
      <c r="A2710" s="3" t="s">
        <v>10897</v>
      </c>
      <c r="B2710" s="3" t="s">
        <v>2</v>
      </c>
      <c r="C2710" s="3" t="s">
        <v>13624</v>
      </c>
      <c r="D2710" s="3" t="s">
        <v>16942</v>
      </c>
      <c r="E2710" s="12" t="s">
        <v>21168</v>
      </c>
      <c r="F2710" s="6" t="str">
        <f t="shared" si="127"/>
        <v>module=git</v>
      </c>
      <c r="G2710" s="6" t="str">
        <f t="shared" si="128"/>
        <v>module=sit</v>
      </c>
    </row>
    <row r="2711" spans="1:7" ht="30" customHeight="1">
      <c r="A2711" s="3" t="s">
        <v>10897</v>
      </c>
      <c r="B2711" s="3" t="s">
        <v>2</v>
      </c>
      <c r="C2711" s="3" t="s">
        <v>13625</v>
      </c>
      <c r="D2711" s="3" t="s">
        <v>16943</v>
      </c>
      <c r="E2711" s="12" t="s">
        <v>21169</v>
      </c>
      <c r="F2711" s="6" t="str">
        <f t="shared" si="127"/>
        <v>module=git</v>
      </c>
      <c r="G2711" s="6" t="str">
        <f t="shared" si="128"/>
        <v>module=sit</v>
      </c>
    </row>
    <row r="2712" spans="1:7" ht="30" customHeight="1">
      <c r="A2712" s="3" t="s">
        <v>10897</v>
      </c>
      <c r="B2712" s="3" t="s">
        <v>2</v>
      </c>
      <c r="C2712" s="3" t="s">
        <v>13626</v>
      </c>
      <c r="D2712" s="3" t="s">
        <v>16944</v>
      </c>
      <c r="E2712" s="12" t="s">
        <v>21170</v>
      </c>
      <c r="F2712" s="6" t="str">
        <f t="shared" si="127"/>
        <v>module=git</v>
      </c>
      <c r="G2712" s="6" t="str">
        <f t="shared" si="128"/>
        <v>module=sit</v>
      </c>
    </row>
    <row r="2713" spans="1:7" ht="30" customHeight="1">
      <c r="A2713" s="3" t="s">
        <v>10897</v>
      </c>
      <c r="B2713" s="3" t="s">
        <v>2</v>
      </c>
      <c r="C2713" s="3" t="s">
        <v>13627</v>
      </c>
      <c r="D2713" s="3" t="s">
        <v>16945</v>
      </c>
      <c r="E2713" s="12" t="s">
        <v>21171</v>
      </c>
      <c r="F2713" s="6" t="str">
        <f t="shared" si="127"/>
        <v>module=git</v>
      </c>
      <c r="G2713" s="6" t="str">
        <f t="shared" si="128"/>
        <v>module=sit</v>
      </c>
    </row>
    <row r="2714" spans="1:7" ht="30" customHeight="1">
      <c r="A2714" s="3" t="s">
        <v>10898</v>
      </c>
      <c r="B2714" s="3" t="s">
        <v>2</v>
      </c>
      <c r="C2714" s="3" t="s">
        <v>13628</v>
      </c>
      <c r="D2714" s="3" t="s">
        <v>16946</v>
      </c>
      <c r="E2714" s="12" t="s">
        <v>21172</v>
      </c>
      <c r="F2714" s="6" t="str">
        <f t="shared" ref="F2714:F2745" si="129">HYPERLINK("http://www.ssc.wisc.edu/wlsresearch/documentation/waves/?wave=grad2k&amp;module=gnonnorm","module=gnonnorm")</f>
        <v>module=gnonnorm</v>
      </c>
      <c r="G2714" s="6" t="str">
        <f t="shared" ref="G2714:G2745" si="130">HYPERLINK("http://www.ssc.wisc.edu/wlsresearch/documentation/waves/?wave=sib2k&amp;module=snonnorm","module=snonnorm")</f>
        <v>module=snonnorm</v>
      </c>
    </row>
    <row r="2715" spans="1:7" ht="30" customHeight="1">
      <c r="A2715" s="3" t="s">
        <v>10898</v>
      </c>
      <c r="B2715" s="3" t="s">
        <v>2</v>
      </c>
      <c r="C2715" s="3" t="s">
        <v>13629</v>
      </c>
      <c r="D2715" s="3" t="s">
        <v>16947</v>
      </c>
      <c r="E2715" s="12" t="s">
        <v>21173</v>
      </c>
      <c r="F2715" s="6" t="str">
        <f t="shared" si="129"/>
        <v>module=gnonnorm</v>
      </c>
      <c r="G2715" s="6" t="str">
        <f t="shared" si="130"/>
        <v>module=snonnorm</v>
      </c>
    </row>
    <row r="2716" spans="1:7" ht="30" customHeight="1">
      <c r="A2716" s="3" t="s">
        <v>10898</v>
      </c>
      <c r="B2716" s="3" t="s">
        <v>2</v>
      </c>
      <c r="C2716" s="3" t="s">
        <v>13630</v>
      </c>
      <c r="D2716" s="3" t="s">
        <v>16948</v>
      </c>
      <c r="E2716" s="12" t="s">
        <v>21174</v>
      </c>
      <c r="F2716" s="6" t="str">
        <f t="shared" si="129"/>
        <v>module=gnonnorm</v>
      </c>
      <c r="G2716" s="6" t="str">
        <f t="shared" si="130"/>
        <v>module=snonnorm</v>
      </c>
    </row>
    <row r="2717" spans="1:7" ht="30" customHeight="1">
      <c r="A2717" s="3" t="s">
        <v>10898</v>
      </c>
      <c r="B2717" s="3" t="s">
        <v>2</v>
      </c>
      <c r="C2717" s="3" t="s">
        <v>13631</v>
      </c>
      <c r="D2717" s="3" t="s">
        <v>16949</v>
      </c>
      <c r="E2717" s="12" t="s">
        <v>21175</v>
      </c>
      <c r="F2717" s="6" t="str">
        <f t="shared" si="129"/>
        <v>module=gnonnorm</v>
      </c>
      <c r="G2717" s="6" t="str">
        <f t="shared" si="130"/>
        <v>module=snonnorm</v>
      </c>
    </row>
    <row r="2718" spans="1:7" ht="30" customHeight="1">
      <c r="A2718" s="3" t="s">
        <v>10898</v>
      </c>
      <c r="B2718" s="3" t="s">
        <v>2</v>
      </c>
      <c r="C2718" s="3" t="s">
        <v>13632</v>
      </c>
      <c r="D2718" s="3" t="s">
        <v>16950</v>
      </c>
      <c r="E2718" s="12" t="s">
        <v>21176</v>
      </c>
      <c r="F2718" s="6" t="str">
        <f t="shared" si="129"/>
        <v>module=gnonnorm</v>
      </c>
      <c r="G2718" s="6" t="str">
        <f t="shared" si="130"/>
        <v>module=snonnorm</v>
      </c>
    </row>
    <row r="2719" spans="1:7" ht="30" customHeight="1">
      <c r="A2719" s="3" t="s">
        <v>10898</v>
      </c>
      <c r="B2719" s="3" t="s">
        <v>2</v>
      </c>
      <c r="C2719" s="3" t="s">
        <v>13633</v>
      </c>
      <c r="D2719" s="3" t="s">
        <v>16951</v>
      </c>
      <c r="E2719" s="12" t="s">
        <v>21177</v>
      </c>
      <c r="F2719" s="6" t="str">
        <f t="shared" si="129"/>
        <v>module=gnonnorm</v>
      </c>
      <c r="G2719" s="6" t="str">
        <f t="shared" si="130"/>
        <v>module=snonnorm</v>
      </c>
    </row>
    <row r="2720" spans="1:7" ht="30" customHeight="1">
      <c r="A2720" s="3" t="s">
        <v>10898</v>
      </c>
      <c r="B2720" s="3" t="s">
        <v>2</v>
      </c>
      <c r="C2720" s="3" t="s">
        <v>13634</v>
      </c>
      <c r="D2720" s="3" t="s">
        <v>16952</v>
      </c>
      <c r="E2720" s="12" t="s">
        <v>21178</v>
      </c>
      <c r="F2720" s="6" t="str">
        <f t="shared" si="129"/>
        <v>module=gnonnorm</v>
      </c>
      <c r="G2720" s="6" t="str">
        <f t="shared" si="130"/>
        <v>module=snonnorm</v>
      </c>
    </row>
    <row r="2721" spans="1:7" ht="30" customHeight="1">
      <c r="A2721" s="3" t="s">
        <v>10898</v>
      </c>
      <c r="B2721" s="3" t="s">
        <v>2</v>
      </c>
      <c r="C2721" s="3" t="s">
        <v>13635</v>
      </c>
      <c r="D2721" s="3" t="s">
        <v>16953</v>
      </c>
      <c r="E2721" s="12" t="s">
        <v>21179</v>
      </c>
      <c r="F2721" s="6" t="str">
        <f t="shared" si="129"/>
        <v>module=gnonnorm</v>
      </c>
      <c r="G2721" s="6" t="str">
        <f t="shared" si="130"/>
        <v>module=snonnorm</v>
      </c>
    </row>
    <row r="2722" spans="1:7" ht="30" customHeight="1">
      <c r="A2722" s="3" t="s">
        <v>10898</v>
      </c>
      <c r="B2722" s="3" t="s">
        <v>2</v>
      </c>
      <c r="C2722" s="3" t="s">
        <v>13636</v>
      </c>
      <c r="D2722" s="3" t="s">
        <v>16954</v>
      </c>
      <c r="E2722" s="12" t="s">
        <v>21180</v>
      </c>
      <c r="F2722" s="6" t="str">
        <f t="shared" si="129"/>
        <v>module=gnonnorm</v>
      </c>
      <c r="G2722" s="6" t="str">
        <f t="shared" si="130"/>
        <v>module=snonnorm</v>
      </c>
    </row>
    <row r="2723" spans="1:7" ht="30" customHeight="1">
      <c r="A2723" s="3" t="s">
        <v>10898</v>
      </c>
      <c r="B2723" s="3" t="s">
        <v>2</v>
      </c>
      <c r="C2723" s="3" t="s">
        <v>13637</v>
      </c>
      <c r="D2723" s="3" t="s">
        <v>16955</v>
      </c>
      <c r="E2723" s="12" t="s">
        <v>21181</v>
      </c>
      <c r="F2723" s="6" t="str">
        <f t="shared" si="129"/>
        <v>module=gnonnorm</v>
      </c>
      <c r="G2723" s="6" t="str">
        <f t="shared" si="130"/>
        <v>module=snonnorm</v>
      </c>
    </row>
    <row r="2724" spans="1:7" ht="30" customHeight="1">
      <c r="A2724" s="3" t="s">
        <v>10898</v>
      </c>
      <c r="B2724" s="3" t="s">
        <v>2</v>
      </c>
      <c r="C2724" s="3" t="s">
        <v>13638</v>
      </c>
      <c r="D2724" s="3" t="s">
        <v>16956</v>
      </c>
      <c r="E2724" s="12" t="s">
        <v>21182</v>
      </c>
      <c r="F2724" s="6" t="str">
        <f t="shared" si="129"/>
        <v>module=gnonnorm</v>
      </c>
      <c r="G2724" s="6" t="str">
        <f t="shared" si="130"/>
        <v>module=snonnorm</v>
      </c>
    </row>
    <row r="2725" spans="1:7" ht="30" customHeight="1">
      <c r="A2725" s="3" t="s">
        <v>10898</v>
      </c>
      <c r="B2725" s="3" t="s">
        <v>2</v>
      </c>
      <c r="C2725" s="3" t="s">
        <v>13639</v>
      </c>
      <c r="D2725" s="3" t="s">
        <v>16957</v>
      </c>
      <c r="E2725" s="12" t="s">
        <v>21183</v>
      </c>
      <c r="F2725" s="6" t="str">
        <f t="shared" si="129"/>
        <v>module=gnonnorm</v>
      </c>
      <c r="G2725" s="6" t="str">
        <f t="shared" si="130"/>
        <v>module=snonnorm</v>
      </c>
    </row>
    <row r="2726" spans="1:7" ht="30" customHeight="1">
      <c r="A2726" s="3" t="s">
        <v>10898</v>
      </c>
      <c r="B2726" s="3" t="s">
        <v>2</v>
      </c>
      <c r="C2726" s="3" t="s">
        <v>13640</v>
      </c>
      <c r="D2726" s="3" t="s">
        <v>16958</v>
      </c>
      <c r="E2726" s="12" t="s">
        <v>21184</v>
      </c>
      <c r="F2726" s="6" t="str">
        <f t="shared" si="129"/>
        <v>module=gnonnorm</v>
      </c>
      <c r="G2726" s="6" t="str">
        <f t="shared" si="130"/>
        <v>module=snonnorm</v>
      </c>
    </row>
    <row r="2727" spans="1:7" ht="30" customHeight="1">
      <c r="A2727" s="3" t="s">
        <v>10898</v>
      </c>
      <c r="B2727" s="3" t="s">
        <v>2</v>
      </c>
      <c r="C2727" s="3" t="s">
        <v>13641</v>
      </c>
      <c r="D2727" s="3" t="s">
        <v>16959</v>
      </c>
      <c r="E2727" s="12" t="s">
        <v>21185</v>
      </c>
      <c r="F2727" s="6" t="str">
        <f t="shared" si="129"/>
        <v>module=gnonnorm</v>
      </c>
      <c r="G2727" s="6" t="str">
        <f t="shared" si="130"/>
        <v>module=snonnorm</v>
      </c>
    </row>
    <row r="2728" spans="1:7" ht="30" customHeight="1">
      <c r="A2728" s="3" t="s">
        <v>10898</v>
      </c>
      <c r="B2728" s="3" t="s">
        <v>2</v>
      </c>
      <c r="C2728" s="3" t="s">
        <v>13642</v>
      </c>
      <c r="D2728" s="3" t="s">
        <v>16960</v>
      </c>
      <c r="E2728" s="12" t="s">
        <v>21185</v>
      </c>
      <c r="F2728" s="6" t="str">
        <f t="shared" si="129"/>
        <v>module=gnonnorm</v>
      </c>
      <c r="G2728" s="6" t="str">
        <f t="shared" si="130"/>
        <v>module=snonnorm</v>
      </c>
    </row>
    <row r="2729" spans="1:7" ht="30" customHeight="1">
      <c r="A2729" s="3" t="s">
        <v>10898</v>
      </c>
      <c r="B2729" s="3" t="s">
        <v>2</v>
      </c>
      <c r="C2729" s="3" t="s">
        <v>13643</v>
      </c>
      <c r="D2729" s="3" t="s">
        <v>16961</v>
      </c>
      <c r="E2729" s="12" t="s">
        <v>21186</v>
      </c>
      <c r="F2729" s="6" t="str">
        <f t="shared" si="129"/>
        <v>module=gnonnorm</v>
      </c>
      <c r="G2729" s="6" t="str">
        <f t="shared" si="130"/>
        <v>module=snonnorm</v>
      </c>
    </row>
    <row r="2730" spans="1:7" ht="30" customHeight="1">
      <c r="A2730" s="3" t="s">
        <v>10898</v>
      </c>
      <c r="B2730" s="3" t="s">
        <v>2</v>
      </c>
      <c r="C2730" s="3" t="s">
        <v>13644</v>
      </c>
      <c r="D2730" s="3" t="s">
        <v>16962</v>
      </c>
      <c r="E2730" s="12" t="s">
        <v>21187</v>
      </c>
      <c r="F2730" s="6" t="str">
        <f t="shared" si="129"/>
        <v>module=gnonnorm</v>
      </c>
      <c r="G2730" s="6" t="str">
        <f t="shared" si="130"/>
        <v>module=snonnorm</v>
      </c>
    </row>
    <row r="2731" spans="1:7" ht="30" customHeight="1">
      <c r="A2731" s="3" t="s">
        <v>10898</v>
      </c>
      <c r="B2731" s="3" t="s">
        <v>2</v>
      </c>
      <c r="C2731" s="3" t="s">
        <v>13645</v>
      </c>
      <c r="D2731" s="3" t="s">
        <v>16963</v>
      </c>
      <c r="E2731" s="12" t="s">
        <v>21188</v>
      </c>
      <c r="F2731" s="6" t="str">
        <f t="shared" si="129"/>
        <v>module=gnonnorm</v>
      </c>
      <c r="G2731" s="6" t="str">
        <f t="shared" si="130"/>
        <v>module=snonnorm</v>
      </c>
    </row>
    <row r="2732" spans="1:7" ht="30" customHeight="1">
      <c r="A2732" s="3" t="s">
        <v>10898</v>
      </c>
      <c r="B2732" s="3" t="s">
        <v>2</v>
      </c>
      <c r="C2732" s="3" t="s">
        <v>13646</v>
      </c>
      <c r="D2732" s="3" t="s">
        <v>16964</v>
      </c>
      <c r="E2732" s="12" t="s">
        <v>21189</v>
      </c>
      <c r="F2732" s="6" t="str">
        <f t="shared" si="129"/>
        <v>module=gnonnorm</v>
      </c>
      <c r="G2732" s="6" t="str">
        <f t="shared" si="130"/>
        <v>module=snonnorm</v>
      </c>
    </row>
    <row r="2733" spans="1:7" ht="30" customHeight="1">
      <c r="A2733" s="3" t="s">
        <v>10898</v>
      </c>
      <c r="B2733" s="3" t="s">
        <v>2</v>
      </c>
      <c r="C2733" s="3" t="s">
        <v>13647</v>
      </c>
      <c r="D2733" s="3" t="s">
        <v>16965</v>
      </c>
      <c r="E2733" s="12" t="s">
        <v>21190</v>
      </c>
      <c r="F2733" s="6" t="str">
        <f t="shared" si="129"/>
        <v>module=gnonnorm</v>
      </c>
      <c r="G2733" s="6" t="str">
        <f t="shared" si="130"/>
        <v>module=snonnorm</v>
      </c>
    </row>
    <row r="2734" spans="1:7" ht="30" customHeight="1">
      <c r="A2734" s="3" t="s">
        <v>10898</v>
      </c>
      <c r="B2734" s="3" t="s">
        <v>2</v>
      </c>
      <c r="C2734" s="3" t="s">
        <v>13648</v>
      </c>
      <c r="D2734" s="3" t="s">
        <v>16966</v>
      </c>
      <c r="E2734" s="12" t="s">
        <v>21191</v>
      </c>
      <c r="F2734" s="6" t="str">
        <f t="shared" si="129"/>
        <v>module=gnonnorm</v>
      </c>
      <c r="G2734" s="6" t="str">
        <f t="shared" si="130"/>
        <v>module=snonnorm</v>
      </c>
    </row>
    <row r="2735" spans="1:7" ht="30" customHeight="1">
      <c r="A2735" s="3" t="s">
        <v>10898</v>
      </c>
      <c r="B2735" s="3" t="s">
        <v>2</v>
      </c>
      <c r="C2735" s="3" t="s">
        <v>13649</v>
      </c>
      <c r="D2735" s="3" t="s">
        <v>16967</v>
      </c>
      <c r="E2735" s="12" t="s">
        <v>21192</v>
      </c>
      <c r="F2735" s="6" t="str">
        <f t="shared" si="129"/>
        <v>module=gnonnorm</v>
      </c>
      <c r="G2735" s="6" t="str">
        <f t="shared" si="130"/>
        <v>module=snonnorm</v>
      </c>
    </row>
    <row r="2736" spans="1:7" ht="30" customHeight="1">
      <c r="A2736" s="3" t="s">
        <v>10898</v>
      </c>
      <c r="B2736" s="3" t="s">
        <v>2</v>
      </c>
      <c r="C2736" s="3" t="s">
        <v>13650</v>
      </c>
      <c r="D2736" s="3" t="s">
        <v>16968</v>
      </c>
      <c r="E2736" s="12" t="s">
        <v>21193</v>
      </c>
      <c r="F2736" s="6" t="str">
        <f t="shared" si="129"/>
        <v>module=gnonnorm</v>
      </c>
      <c r="G2736" s="6" t="str">
        <f t="shared" si="130"/>
        <v>module=snonnorm</v>
      </c>
    </row>
    <row r="2737" spans="1:7" ht="30" customHeight="1">
      <c r="A2737" s="3" t="s">
        <v>10898</v>
      </c>
      <c r="B2737" s="3" t="s">
        <v>2</v>
      </c>
      <c r="C2737" s="3" t="s">
        <v>13651</v>
      </c>
      <c r="D2737" s="3" t="s">
        <v>16969</v>
      </c>
      <c r="E2737" s="12" t="s">
        <v>21194</v>
      </c>
      <c r="F2737" s="6" t="str">
        <f t="shared" si="129"/>
        <v>module=gnonnorm</v>
      </c>
      <c r="G2737" s="6" t="str">
        <f t="shared" si="130"/>
        <v>module=snonnorm</v>
      </c>
    </row>
    <row r="2738" spans="1:7" ht="30" customHeight="1">
      <c r="A2738" s="3" t="s">
        <v>10898</v>
      </c>
      <c r="B2738" s="3" t="s">
        <v>2</v>
      </c>
      <c r="C2738" s="3" t="s">
        <v>13652</v>
      </c>
      <c r="D2738" s="3" t="s">
        <v>16970</v>
      </c>
      <c r="E2738" s="12" t="s">
        <v>21195</v>
      </c>
      <c r="F2738" s="6" t="str">
        <f t="shared" si="129"/>
        <v>module=gnonnorm</v>
      </c>
      <c r="G2738" s="6" t="str">
        <f t="shared" si="130"/>
        <v>module=snonnorm</v>
      </c>
    </row>
    <row r="2739" spans="1:7" ht="30" customHeight="1">
      <c r="A2739" s="3" t="s">
        <v>10898</v>
      </c>
      <c r="B2739" s="3" t="s">
        <v>2</v>
      </c>
      <c r="C2739" s="3" t="s">
        <v>13653</v>
      </c>
      <c r="D2739" s="3" t="s">
        <v>16971</v>
      </c>
      <c r="E2739" s="12" t="s">
        <v>21196</v>
      </c>
      <c r="F2739" s="6" t="str">
        <f t="shared" si="129"/>
        <v>module=gnonnorm</v>
      </c>
      <c r="G2739" s="6" t="str">
        <f t="shared" si="130"/>
        <v>module=snonnorm</v>
      </c>
    </row>
    <row r="2740" spans="1:7" ht="30" customHeight="1">
      <c r="A2740" s="3" t="s">
        <v>10898</v>
      </c>
      <c r="B2740" s="3" t="s">
        <v>2</v>
      </c>
      <c r="C2740" s="3" t="s">
        <v>13654</v>
      </c>
      <c r="D2740" s="3" t="s">
        <v>16972</v>
      </c>
      <c r="E2740" s="12" t="s">
        <v>21197</v>
      </c>
      <c r="F2740" s="6" t="str">
        <f t="shared" si="129"/>
        <v>module=gnonnorm</v>
      </c>
      <c r="G2740" s="6" t="str">
        <f t="shared" si="130"/>
        <v>module=snonnorm</v>
      </c>
    </row>
    <row r="2741" spans="1:7" ht="30" customHeight="1">
      <c r="A2741" s="3" t="s">
        <v>10898</v>
      </c>
      <c r="B2741" s="3" t="s">
        <v>2</v>
      </c>
      <c r="C2741" s="3" t="s">
        <v>13655</v>
      </c>
      <c r="D2741" s="3" t="s">
        <v>16973</v>
      </c>
      <c r="E2741" s="12" t="s">
        <v>21198</v>
      </c>
      <c r="F2741" s="6" t="str">
        <f t="shared" si="129"/>
        <v>module=gnonnorm</v>
      </c>
      <c r="G2741" s="6" t="str">
        <f t="shared" si="130"/>
        <v>module=snonnorm</v>
      </c>
    </row>
    <row r="2742" spans="1:7" ht="30" customHeight="1">
      <c r="A2742" s="3" t="s">
        <v>10898</v>
      </c>
      <c r="B2742" s="3" t="s">
        <v>2</v>
      </c>
      <c r="C2742" s="3" t="s">
        <v>13656</v>
      </c>
      <c r="D2742" s="3" t="s">
        <v>16974</v>
      </c>
      <c r="E2742" s="12" t="s">
        <v>21199</v>
      </c>
      <c r="F2742" s="6" t="str">
        <f t="shared" si="129"/>
        <v>module=gnonnorm</v>
      </c>
      <c r="G2742" s="6" t="str">
        <f t="shared" si="130"/>
        <v>module=snonnorm</v>
      </c>
    </row>
    <row r="2743" spans="1:7" ht="30" customHeight="1">
      <c r="A2743" s="3" t="s">
        <v>10898</v>
      </c>
      <c r="B2743" s="3" t="s">
        <v>2</v>
      </c>
      <c r="C2743" s="3" t="s">
        <v>13657</v>
      </c>
      <c r="D2743" s="3" t="s">
        <v>16975</v>
      </c>
      <c r="E2743" s="12" t="s">
        <v>21200</v>
      </c>
      <c r="F2743" s="6" t="str">
        <f t="shared" si="129"/>
        <v>module=gnonnorm</v>
      </c>
      <c r="G2743" s="6" t="str">
        <f t="shared" si="130"/>
        <v>module=snonnorm</v>
      </c>
    </row>
    <row r="2744" spans="1:7" ht="30" customHeight="1">
      <c r="A2744" s="3" t="s">
        <v>10898</v>
      </c>
      <c r="B2744" s="3" t="s">
        <v>2</v>
      </c>
      <c r="C2744" s="3" t="s">
        <v>13658</v>
      </c>
      <c r="D2744" s="3" t="s">
        <v>16976</v>
      </c>
      <c r="E2744" s="12" t="s">
        <v>21201</v>
      </c>
      <c r="F2744" s="6" t="str">
        <f t="shared" si="129"/>
        <v>module=gnonnorm</v>
      </c>
      <c r="G2744" s="6" t="str">
        <f t="shared" si="130"/>
        <v>module=snonnorm</v>
      </c>
    </row>
    <row r="2745" spans="1:7" ht="30" customHeight="1">
      <c r="A2745" s="3" t="s">
        <v>10898</v>
      </c>
      <c r="B2745" s="3" t="s">
        <v>2</v>
      </c>
      <c r="C2745" s="3" t="s">
        <v>13659</v>
      </c>
      <c r="D2745" s="3" t="s">
        <v>16977</v>
      </c>
      <c r="E2745" s="12" t="s">
        <v>21202</v>
      </c>
      <c r="F2745" s="6" t="str">
        <f t="shared" si="129"/>
        <v>module=gnonnorm</v>
      </c>
      <c r="G2745" s="6" t="str">
        <f t="shared" si="130"/>
        <v>module=snonnorm</v>
      </c>
    </row>
    <row r="2746" spans="1:7" ht="30" customHeight="1">
      <c r="A2746" s="3" t="s">
        <v>10898</v>
      </c>
      <c r="B2746" s="3" t="s">
        <v>2</v>
      </c>
      <c r="C2746" s="3" t="s">
        <v>13660</v>
      </c>
      <c r="D2746" s="3" t="s">
        <v>16978</v>
      </c>
      <c r="E2746" s="12" t="s">
        <v>21203</v>
      </c>
      <c r="F2746" s="6" t="str">
        <f t="shared" ref="F2746:F2777" si="131">HYPERLINK("http://www.ssc.wisc.edu/wlsresearch/documentation/waves/?wave=grad2k&amp;module=gnonnorm","module=gnonnorm")</f>
        <v>module=gnonnorm</v>
      </c>
      <c r="G2746" s="6" t="str">
        <f t="shared" ref="G2746:G2777" si="132">HYPERLINK("http://www.ssc.wisc.edu/wlsresearch/documentation/waves/?wave=sib2k&amp;module=snonnorm","module=snonnorm")</f>
        <v>module=snonnorm</v>
      </c>
    </row>
    <row r="2747" spans="1:7" ht="30" customHeight="1">
      <c r="A2747" s="3" t="s">
        <v>10898</v>
      </c>
      <c r="B2747" s="3" t="s">
        <v>2</v>
      </c>
      <c r="C2747" s="3" t="s">
        <v>13661</v>
      </c>
      <c r="D2747" s="3" t="s">
        <v>16979</v>
      </c>
      <c r="E2747" s="12" t="s">
        <v>21204</v>
      </c>
      <c r="F2747" s="6" t="str">
        <f t="shared" si="131"/>
        <v>module=gnonnorm</v>
      </c>
      <c r="G2747" s="6" t="str">
        <f t="shared" si="132"/>
        <v>module=snonnorm</v>
      </c>
    </row>
    <row r="2748" spans="1:7" ht="30" customHeight="1">
      <c r="A2748" s="3" t="s">
        <v>10898</v>
      </c>
      <c r="B2748" s="3" t="s">
        <v>2</v>
      </c>
      <c r="C2748" s="3" t="s">
        <v>13662</v>
      </c>
      <c r="D2748" s="3" t="s">
        <v>16980</v>
      </c>
      <c r="E2748" s="12" t="s">
        <v>21205</v>
      </c>
      <c r="F2748" s="6" t="str">
        <f t="shared" si="131"/>
        <v>module=gnonnorm</v>
      </c>
      <c r="G2748" s="6" t="str">
        <f t="shared" si="132"/>
        <v>module=snonnorm</v>
      </c>
    </row>
    <row r="2749" spans="1:7" ht="30" customHeight="1">
      <c r="A2749" s="3" t="s">
        <v>10898</v>
      </c>
      <c r="B2749" s="3" t="s">
        <v>2</v>
      </c>
      <c r="C2749" s="3" t="s">
        <v>13663</v>
      </c>
      <c r="D2749" s="3" t="s">
        <v>16981</v>
      </c>
      <c r="E2749" s="12" t="s">
        <v>21206</v>
      </c>
      <c r="F2749" s="6" t="str">
        <f t="shared" si="131"/>
        <v>module=gnonnorm</v>
      </c>
      <c r="G2749" s="6" t="str">
        <f t="shared" si="132"/>
        <v>module=snonnorm</v>
      </c>
    </row>
    <row r="2750" spans="1:7" ht="30" customHeight="1">
      <c r="A2750" s="3" t="s">
        <v>10898</v>
      </c>
      <c r="B2750" s="3" t="s">
        <v>2</v>
      </c>
      <c r="C2750" s="3" t="s">
        <v>13664</v>
      </c>
      <c r="D2750" s="3" t="s">
        <v>16982</v>
      </c>
      <c r="E2750" s="12" t="s">
        <v>21207</v>
      </c>
      <c r="F2750" s="6" t="str">
        <f t="shared" si="131"/>
        <v>module=gnonnorm</v>
      </c>
      <c r="G2750" s="6" t="str">
        <f t="shared" si="132"/>
        <v>module=snonnorm</v>
      </c>
    </row>
    <row r="2751" spans="1:7" ht="30" customHeight="1">
      <c r="A2751" s="3" t="s">
        <v>10898</v>
      </c>
      <c r="B2751" s="3" t="s">
        <v>2</v>
      </c>
      <c r="C2751" s="3" t="s">
        <v>13665</v>
      </c>
      <c r="D2751" s="3" t="s">
        <v>16983</v>
      </c>
      <c r="E2751" s="12" t="s">
        <v>21208</v>
      </c>
      <c r="F2751" s="6" t="str">
        <f t="shared" si="131"/>
        <v>module=gnonnorm</v>
      </c>
      <c r="G2751" s="6" t="str">
        <f t="shared" si="132"/>
        <v>module=snonnorm</v>
      </c>
    </row>
    <row r="2752" spans="1:7" ht="30" customHeight="1">
      <c r="A2752" s="3" t="s">
        <v>10898</v>
      </c>
      <c r="B2752" s="3" t="s">
        <v>2</v>
      </c>
      <c r="C2752" s="3" t="s">
        <v>13666</v>
      </c>
      <c r="D2752" s="3" t="s">
        <v>16984</v>
      </c>
      <c r="E2752" s="12" t="s">
        <v>21209</v>
      </c>
      <c r="F2752" s="6" t="str">
        <f t="shared" si="131"/>
        <v>module=gnonnorm</v>
      </c>
      <c r="G2752" s="6" t="str">
        <f t="shared" si="132"/>
        <v>module=snonnorm</v>
      </c>
    </row>
    <row r="2753" spans="1:7" ht="30" customHeight="1">
      <c r="A2753" s="3" t="s">
        <v>10898</v>
      </c>
      <c r="B2753" s="3" t="s">
        <v>2</v>
      </c>
      <c r="C2753" s="3" t="s">
        <v>13667</v>
      </c>
      <c r="D2753" s="3" t="s">
        <v>16985</v>
      </c>
      <c r="E2753" s="12" t="s">
        <v>21210</v>
      </c>
      <c r="F2753" s="6" t="str">
        <f t="shared" si="131"/>
        <v>module=gnonnorm</v>
      </c>
      <c r="G2753" s="6" t="str">
        <f t="shared" si="132"/>
        <v>module=snonnorm</v>
      </c>
    </row>
    <row r="2754" spans="1:7" ht="30" customHeight="1">
      <c r="A2754" s="3" t="s">
        <v>10898</v>
      </c>
      <c r="B2754" s="3" t="s">
        <v>2</v>
      </c>
      <c r="C2754" s="3" t="s">
        <v>13668</v>
      </c>
      <c r="D2754" s="3" t="s">
        <v>16986</v>
      </c>
      <c r="E2754" s="12" t="s">
        <v>21211</v>
      </c>
      <c r="F2754" s="6" t="str">
        <f t="shared" si="131"/>
        <v>module=gnonnorm</v>
      </c>
      <c r="G2754" s="6" t="str">
        <f t="shared" si="132"/>
        <v>module=snonnorm</v>
      </c>
    </row>
    <row r="2755" spans="1:7" ht="30" customHeight="1">
      <c r="A2755" s="3" t="s">
        <v>10898</v>
      </c>
      <c r="B2755" s="3" t="s">
        <v>2</v>
      </c>
      <c r="C2755" s="3" t="s">
        <v>13669</v>
      </c>
      <c r="D2755" s="3" t="s">
        <v>16987</v>
      </c>
      <c r="E2755" s="12" t="s">
        <v>21212</v>
      </c>
      <c r="F2755" s="6" t="str">
        <f t="shared" si="131"/>
        <v>module=gnonnorm</v>
      </c>
      <c r="G2755" s="6" t="str">
        <f t="shared" si="132"/>
        <v>module=snonnorm</v>
      </c>
    </row>
    <row r="2756" spans="1:7" ht="30" customHeight="1">
      <c r="A2756" s="3" t="s">
        <v>10898</v>
      </c>
      <c r="B2756" s="3" t="s">
        <v>2</v>
      </c>
      <c r="C2756" s="3" t="s">
        <v>13670</v>
      </c>
      <c r="D2756" s="3" t="s">
        <v>16988</v>
      </c>
      <c r="E2756" s="12" t="s">
        <v>21213</v>
      </c>
      <c r="F2756" s="6" t="str">
        <f t="shared" si="131"/>
        <v>module=gnonnorm</v>
      </c>
      <c r="G2756" s="6" t="str">
        <f t="shared" si="132"/>
        <v>module=snonnorm</v>
      </c>
    </row>
    <row r="2757" spans="1:7" ht="30" customHeight="1">
      <c r="A2757" s="3" t="s">
        <v>10898</v>
      </c>
      <c r="B2757" s="3" t="s">
        <v>2</v>
      </c>
      <c r="C2757" s="3" t="s">
        <v>13671</v>
      </c>
      <c r="D2757" s="3" t="s">
        <v>16989</v>
      </c>
      <c r="E2757" s="12" t="s">
        <v>21214</v>
      </c>
      <c r="F2757" s="6" t="str">
        <f t="shared" si="131"/>
        <v>module=gnonnorm</v>
      </c>
      <c r="G2757" s="6" t="str">
        <f t="shared" si="132"/>
        <v>module=snonnorm</v>
      </c>
    </row>
    <row r="2758" spans="1:7" ht="30" customHeight="1">
      <c r="A2758" s="3" t="s">
        <v>10898</v>
      </c>
      <c r="B2758" s="3" t="s">
        <v>2</v>
      </c>
      <c r="C2758" s="3" t="s">
        <v>13672</v>
      </c>
      <c r="D2758" s="3" t="s">
        <v>16990</v>
      </c>
      <c r="E2758" s="12" t="s">
        <v>21215</v>
      </c>
      <c r="F2758" s="6" t="str">
        <f t="shared" si="131"/>
        <v>module=gnonnorm</v>
      </c>
      <c r="G2758" s="6" t="str">
        <f t="shared" si="132"/>
        <v>module=snonnorm</v>
      </c>
    </row>
    <row r="2759" spans="1:7" ht="30" customHeight="1">
      <c r="A2759" s="3" t="s">
        <v>10898</v>
      </c>
      <c r="B2759" s="3" t="s">
        <v>2</v>
      </c>
      <c r="C2759" s="3" t="s">
        <v>13673</v>
      </c>
      <c r="D2759" s="3" t="s">
        <v>16991</v>
      </c>
      <c r="E2759" s="12" t="s">
        <v>21216</v>
      </c>
      <c r="F2759" s="6" t="str">
        <f t="shared" si="131"/>
        <v>module=gnonnorm</v>
      </c>
      <c r="G2759" s="6" t="str">
        <f t="shared" si="132"/>
        <v>module=snonnorm</v>
      </c>
    </row>
    <row r="2760" spans="1:7" ht="30" customHeight="1">
      <c r="A2760" s="3" t="s">
        <v>10898</v>
      </c>
      <c r="B2760" s="3" t="s">
        <v>2</v>
      </c>
      <c r="C2760" s="3" t="s">
        <v>13674</v>
      </c>
      <c r="D2760" s="3" t="s">
        <v>16992</v>
      </c>
      <c r="E2760" s="12" t="s">
        <v>21217</v>
      </c>
      <c r="F2760" s="6" t="str">
        <f t="shared" si="131"/>
        <v>module=gnonnorm</v>
      </c>
      <c r="G2760" s="6" t="str">
        <f t="shared" si="132"/>
        <v>module=snonnorm</v>
      </c>
    </row>
    <row r="2761" spans="1:7" ht="30" customHeight="1">
      <c r="A2761" s="3" t="s">
        <v>10898</v>
      </c>
      <c r="B2761" s="3" t="s">
        <v>2</v>
      </c>
      <c r="C2761" s="3" t="s">
        <v>13675</v>
      </c>
      <c r="D2761" s="3" t="s">
        <v>16993</v>
      </c>
      <c r="E2761" s="12" t="s">
        <v>21218</v>
      </c>
      <c r="F2761" s="6" t="str">
        <f t="shared" si="131"/>
        <v>module=gnonnorm</v>
      </c>
      <c r="G2761" s="6" t="str">
        <f t="shared" si="132"/>
        <v>module=snonnorm</v>
      </c>
    </row>
    <row r="2762" spans="1:7" ht="30" customHeight="1">
      <c r="A2762" s="3" t="s">
        <v>10898</v>
      </c>
      <c r="B2762" s="3" t="s">
        <v>2</v>
      </c>
      <c r="C2762" s="3" t="s">
        <v>13676</v>
      </c>
      <c r="D2762" s="3" t="s">
        <v>16994</v>
      </c>
      <c r="E2762" s="12" t="s">
        <v>21219</v>
      </c>
      <c r="F2762" s="6" t="str">
        <f t="shared" si="131"/>
        <v>module=gnonnorm</v>
      </c>
      <c r="G2762" s="6" t="str">
        <f t="shared" si="132"/>
        <v>module=snonnorm</v>
      </c>
    </row>
    <row r="2763" spans="1:7" ht="30" customHeight="1">
      <c r="A2763" s="3" t="s">
        <v>10898</v>
      </c>
      <c r="B2763" s="3" t="s">
        <v>2</v>
      </c>
      <c r="C2763" s="3" t="s">
        <v>13677</v>
      </c>
      <c r="D2763" s="3" t="s">
        <v>16995</v>
      </c>
      <c r="E2763" s="12" t="s">
        <v>21220</v>
      </c>
      <c r="F2763" s="6" t="str">
        <f t="shared" si="131"/>
        <v>module=gnonnorm</v>
      </c>
      <c r="G2763" s="6" t="str">
        <f t="shared" si="132"/>
        <v>module=snonnorm</v>
      </c>
    </row>
    <row r="2764" spans="1:7" ht="30" customHeight="1">
      <c r="A2764" s="3" t="s">
        <v>10898</v>
      </c>
      <c r="B2764" s="3" t="s">
        <v>2</v>
      </c>
      <c r="C2764" s="3" t="s">
        <v>13678</v>
      </c>
      <c r="D2764" s="3" t="s">
        <v>16996</v>
      </c>
      <c r="E2764" s="12" t="s">
        <v>21221</v>
      </c>
      <c r="F2764" s="6" t="str">
        <f t="shared" si="131"/>
        <v>module=gnonnorm</v>
      </c>
      <c r="G2764" s="6" t="str">
        <f t="shared" si="132"/>
        <v>module=snonnorm</v>
      </c>
    </row>
    <row r="2765" spans="1:7" ht="30" customHeight="1">
      <c r="A2765" s="3" t="s">
        <v>10898</v>
      </c>
      <c r="B2765" s="3" t="s">
        <v>2</v>
      </c>
      <c r="C2765" s="3" t="s">
        <v>13679</v>
      </c>
      <c r="D2765" s="3" t="s">
        <v>16997</v>
      </c>
      <c r="E2765" s="12" t="s">
        <v>21222</v>
      </c>
      <c r="F2765" s="6" t="str">
        <f t="shared" si="131"/>
        <v>module=gnonnorm</v>
      </c>
      <c r="G2765" s="6" t="str">
        <f t="shared" si="132"/>
        <v>module=snonnorm</v>
      </c>
    </row>
    <row r="2766" spans="1:7" ht="30" customHeight="1">
      <c r="A2766" s="3" t="s">
        <v>10898</v>
      </c>
      <c r="B2766" s="3" t="s">
        <v>2</v>
      </c>
      <c r="C2766" s="3" t="s">
        <v>13680</v>
      </c>
      <c r="D2766" s="3" t="s">
        <v>16998</v>
      </c>
      <c r="E2766" s="12" t="s">
        <v>21223</v>
      </c>
      <c r="F2766" s="6" t="str">
        <f t="shared" si="131"/>
        <v>module=gnonnorm</v>
      </c>
      <c r="G2766" s="6" t="str">
        <f t="shared" si="132"/>
        <v>module=snonnorm</v>
      </c>
    </row>
    <row r="2767" spans="1:7" ht="30" customHeight="1">
      <c r="A2767" s="3" t="s">
        <v>10898</v>
      </c>
      <c r="B2767" s="3" t="s">
        <v>2</v>
      </c>
      <c r="C2767" s="3" t="s">
        <v>13681</v>
      </c>
      <c r="D2767" s="3" t="s">
        <v>16999</v>
      </c>
      <c r="E2767" s="12" t="s">
        <v>21224</v>
      </c>
      <c r="F2767" s="6" t="str">
        <f t="shared" si="131"/>
        <v>module=gnonnorm</v>
      </c>
      <c r="G2767" s="6" t="str">
        <f t="shared" si="132"/>
        <v>module=snonnorm</v>
      </c>
    </row>
    <row r="2768" spans="1:7" ht="30" customHeight="1">
      <c r="A2768" s="3" t="s">
        <v>10898</v>
      </c>
      <c r="B2768" s="3" t="s">
        <v>2</v>
      </c>
      <c r="C2768" s="3" t="s">
        <v>13682</v>
      </c>
      <c r="D2768" s="3" t="s">
        <v>17000</v>
      </c>
      <c r="E2768" s="12" t="s">
        <v>21225</v>
      </c>
      <c r="F2768" s="6" t="str">
        <f t="shared" si="131"/>
        <v>module=gnonnorm</v>
      </c>
      <c r="G2768" s="6" t="str">
        <f t="shared" si="132"/>
        <v>module=snonnorm</v>
      </c>
    </row>
    <row r="2769" spans="1:7" ht="30" customHeight="1">
      <c r="A2769" s="3" t="s">
        <v>10898</v>
      </c>
      <c r="B2769" s="3" t="s">
        <v>2</v>
      </c>
      <c r="C2769" s="3" t="s">
        <v>13683</v>
      </c>
      <c r="D2769" s="3" t="s">
        <v>17001</v>
      </c>
      <c r="E2769" s="12" t="s">
        <v>21226</v>
      </c>
      <c r="F2769" s="6" t="str">
        <f t="shared" si="131"/>
        <v>module=gnonnorm</v>
      </c>
      <c r="G2769" s="6" t="str">
        <f t="shared" si="132"/>
        <v>module=snonnorm</v>
      </c>
    </row>
    <row r="2770" spans="1:7" ht="30" customHeight="1">
      <c r="A2770" s="3" t="s">
        <v>10898</v>
      </c>
      <c r="B2770" s="3" t="s">
        <v>2</v>
      </c>
      <c r="C2770" s="3" t="s">
        <v>13684</v>
      </c>
      <c r="D2770" s="3" t="s">
        <v>17002</v>
      </c>
      <c r="E2770" s="12" t="s">
        <v>21227</v>
      </c>
      <c r="F2770" s="6" t="str">
        <f t="shared" si="131"/>
        <v>module=gnonnorm</v>
      </c>
      <c r="G2770" s="6" t="str">
        <f t="shared" si="132"/>
        <v>module=snonnorm</v>
      </c>
    </row>
    <row r="2771" spans="1:7" ht="30" customHeight="1">
      <c r="A2771" s="3" t="s">
        <v>10898</v>
      </c>
      <c r="B2771" s="3" t="s">
        <v>2</v>
      </c>
      <c r="C2771" s="3" t="s">
        <v>13685</v>
      </c>
      <c r="D2771" s="3" t="s">
        <v>17003</v>
      </c>
      <c r="E2771" s="12" t="s">
        <v>21228</v>
      </c>
      <c r="F2771" s="6" t="str">
        <f t="shared" si="131"/>
        <v>module=gnonnorm</v>
      </c>
      <c r="G2771" s="6" t="str">
        <f t="shared" si="132"/>
        <v>module=snonnorm</v>
      </c>
    </row>
    <row r="2772" spans="1:7" ht="30" customHeight="1">
      <c r="A2772" s="3" t="s">
        <v>10898</v>
      </c>
      <c r="B2772" s="3" t="s">
        <v>2</v>
      </c>
      <c r="C2772" s="3" t="s">
        <v>13686</v>
      </c>
      <c r="D2772" s="3" t="s">
        <v>17004</v>
      </c>
      <c r="E2772" s="12" t="s">
        <v>21229</v>
      </c>
      <c r="F2772" s="6" t="str">
        <f t="shared" si="131"/>
        <v>module=gnonnorm</v>
      </c>
      <c r="G2772" s="6" t="str">
        <f t="shared" si="132"/>
        <v>module=snonnorm</v>
      </c>
    </row>
    <row r="2773" spans="1:7" ht="30" customHeight="1">
      <c r="A2773" s="3" t="s">
        <v>10898</v>
      </c>
      <c r="B2773" s="3" t="s">
        <v>2</v>
      </c>
      <c r="C2773" s="3" t="s">
        <v>13687</v>
      </c>
      <c r="D2773" s="3" t="s">
        <v>17005</v>
      </c>
      <c r="E2773" s="12" t="s">
        <v>21230</v>
      </c>
      <c r="F2773" s="6" t="str">
        <f t="shared" si="131"/>
        <v>module=gnonnorm</v>
      </c>
      <c r="G2773" s="6" t="str">
        <f t="shared" si="132"/>
        <v>module=snonnorm</v>
      </c>
    </row>
    <row r="2774" spans="1:7" ht="30" customHeight="1">
      <c r="A2774" s="3" t="s">
        <v>10898</v>
      </c>
      <c r="B2774" s="3" t="s">
        <v>2</v>
      </c>
      <c r="C2774" s="3" t="s">
        <v>13688</v>
      </c>
      <c r="D2774" s="3" t="s">
        <v>17006</v>
      </c>
      <c r="E2774" s="12" t="s">
        <v>21231</v>
      </c>
      <c r="F2774" s="6" t="str">
        <f t="shared" si="131"/>
        <v>module=gnonnorm</v>
      </c>
      <c r="G2774" s="6" t="str">
        <f t="shared" si="132"/>
        <v>module=snonnorm</v>
      </c>
    </row>
    <row r="2775" spans="1:7" ht="30" customHeight="1">
      <c r="A2775" s="3" t="s">
        <v>10898</v>
      </c>
      <c r="B2775" s="3" t="s">
        <v>2</v>
      </c>
      <c r="C2775" s="3" t="s">
        <v>13689</v>
      </c>
      <c r="D2775" s="3" t="s">
        <v>17007</v>
      </c>
      <c r="E2775" s="12" t="s">
        <v>21232</v>
      </c>
      <c r="F2775" s="6" t="str">
        <f t="shared" si="131"/>
        <v>module=gnonnorm</v>
      </c>
      <c r="G2775" s="6" t="str">
        <f t="shared" si="132"/>
        <v>module=snonnorm</v>
      </c>
    </row>
    <row r="2776" spans="1:7" ht="30" customHeight="1">
      <c r="A2776" s="3" t="s">
        <v>10898</v>
      </c>
      <c r="B2776" s="3" t="s">
        <v>2</v>
      </c>
      <c r="C2776" s="3" t="s">
        <v>13690</v>
      </c>
      <c r="D2776" s="3" t="s">
        <v>17008</v>
      </c>
      <c r="E2776" s="12" t="s">
        <v>21233</v>
      </c>
      <c r="F2776" s="6" t="str">
        <f t="shared" si="131"/>
        <v>module=gnonnorm</v>
      </c>
      <c r="G2776" s="6" t="str">
        <f t="shared" si="132"/>
        <v>module=snonnorm</v>
      </c>
    </row>
    <row r="2777" spans="1:7" ht="30" customHeight="1">
      <c r="A2777" s="3" t="s">
        <v>10898</v>
      </c>
      <c r="B2777" s="3" t="s">
        <v>2</v>
      </c>
      <c r="C2777" s="3" t="s">
        <v>13691</v>
      </c>
      <c r="D2777" s="3" t="s">
        <v>17009</v>
      </c>
      <c r="E2777" s="12" t="s">
        <v>21234</v>
      </c>
      <c r="F2777" s="6" t="str">
        <f t="shared" si="131"/>
        <v>module=gnonnorm</v>
      </c>
      <c r="G2777" s="6" t="str">
        <f t="shared" si="132"/>
        <v>module=snonnorm</v>
      </c>
    </row>
    <row r="2778" spans="1:7" ht="30" customHeight="1">
      <c r="A2778" s="3" t="s">
        <v>10898</v>
      </c>
      <c r="B2778" s="3" t="s">
        <v>2</v>
      </c>
      <c r="C2778" s="3" t="s">
        <v>13692</v>
      </c>
      <c r="D2778" s="3" t="s">
        <v>17010</v>
      </c>
      <c r="E2778" s="12" t="s">
        <v>21235</v>
      </c>
      <c r="F2778" s="6" t="str">
        <f t="shared" ref="F2778:F2809" si="133">HYPERLINK("http://www.ssc.wisc.edu/wlsresearch/documentation/waves/?wave=grad2k&amp;module=gnonnorm","module=gnonnorm")</f>
        <v>module=gnonnorm</v>
      </c>
      <c r="G2778" s="6" t="str">
        <f t="shared" ref="G2778:G2809" si="134">HYPERLINK("http://www.ssc.wisc.edu/wlsresearch/documentation/waves/?wave=sib2k&amp;module=snonnorm","module=snonnorm")</f>
        <v>module=snonnorm</v>
      </c>
    </row>
    <row r="2779" spans="1:7" ht="30" customHeight="1">
      <c r="A2779" s="3" t="s">
        <v>10898</v>
      </c>
      <c r="B2779" s="3" t="s">
        <v>2</v>
      </c>
      <c r="C2779" s="3" t="s">
        <v>13693</v>
      </c>
      <c r="D2779" s="3" t="s">
        <v>17011</v>
      </c>
      <c r="E2779" s="12" t="s">
        <v>21236</v>
      </c>
      <c r="F2779" s="6" t="str">
        <f t="shared" si="133"/>
        <v>module=gnonnorm</v>
      </c>
      <c r="G2779" s="6" t="str">
        <f t="shared" si="134"/>
        <v>module=snonnorm</v>
      </c>
    </row>
    <row r="2780" spans="1:7" ht="30" customHeight="1">
      <c r="A2780" s="3" t="s">
        <v>10898</v>
      </c>
      <c r="B2780" s="3" t="s">
        <v>2</v>
      </c>
      <c r="C2780" s="3" t="s">
        <v>13694</v>
      </c>
      <c r="D2780" s="3" t="s">
        <v>17012</v>
      </c>
      <c r="E2780" s="12" t="s">
        <v>21237</v>
      </c>
      <c r="F2780" s="6" t="str">
        <f t="shared" si="133"/>
        <v>module=gnonnorm</v>
      </c>
      <c r="G2780" s="6" t="str">
        <f t="shared" si="134"/>
        <v>module=snonnorm</v>
      </c>
    </row>
    <row r="2781" spans="1:7" ht="30" customHeight="1">
      <c r="A2781" s="3" t="s">
        <v>10898</v>
      </c>
      <c r="B2781" s="3" t="s">
        <v>2</v>
      </c>
      <c r="C2781" s="3" t="s">
        <v>13695</v>
      </c>
      <c r="D2781" s="3" t="s">
        <v>17013</v>
      </c>
      <c r="E2781" s="12" t="s">
        <v>21238</v>
      </c>
      <c r="F2781" s="6" t="str">
        <f t="shared" si="133"/>
        <v>module=gnonnorm</v>
      </c>
      <c r="G2781" s="6" t="str">
        <f t="shared" si="134"/>
        <v>module=snonnorm</v>
      </c>
    </row>
    <row r="2782" spans="1:7" ht="30" customHeight="1">
      <c r="A2782" s="3" t="s">
        <v>10898</v>
      </c>
      <c r="B2782" s="3" t="s">
        <v>2</v>
      </c>
      <c r="C2782" s="3" t="s">
        <v>13696</v>
      </c>
      <c r="D2782" s="3" t="s">
        <v>17014</v>
      </c>
      <c r="E2782" s="12" t="s">
        <v>21239</v>
      </c>
      <c r="F2782" s="6" t="str">
        <f t="shared" si="133"/>
        <v>module=gnonnorm</v>
      </c>
      <c r="G2782" s="6" t="str">
        <f t="shared" si="134"/>
        <v>module=snonnorm</v>
      </c>
    </row>
    <row r="2783" spans="1:7" ht="30" customHeight="1">
      <c r="A2783" s="3" t="s">
        <v>10898</v>
      </c>
      <c r="B2783" s="3" t="s">
        <v>2</v>
      </c>
      <c r="C2783" s="3" t="s">
        <v>13697</v>
      </c>
      <c r="D2783" s="3" t="s">
        <v>17015</v>
      </c>
      <c r="E2783" s="12" t="s">
        <v>21240</v>
      </c>
      <c r="F2783" s="6" t="str">
        <f t="shared" si="133"/>
        <v>module=gnonnorm</v>
      </c>
      <c r="G2783" s="6" t="str">
        <f t="shared" si="134"/>
        <v>module=snonnorm</v>
      </c>
    </row>
    <row r="2784" spans="1:7" ht="30" customHeight="1">
      <c r="A2784" s="3" t="s">
        <v>10898</v>
      </c>
      <c r="B2784" s="3" t="s">
        <v>2</v>
      </c>
      <c r="C2784" s="3" t="s">
        <v>13698</v>
      </c>
      <c r="D2784" s="3" t="s">
        <v>17016</v>
      </c>
      <c r="E2784" s="12" t="s">
        <v>21241</v>
      </c>
      <c r="F2784" s="6" t="str">
        <f t="shared" si="133"/>
        <v>module=gnonnorm</v>
      </c>
      <c r="G2784" s="6" t="str">
        <f t="shared" si="134"/>
        <v>module=snonnorm</v>
      </c>
    </row>
    <row r="2785" spans="1:7" ht="30" customHeight="1">
      <c r="A2785" s="3" t="s">
        <v>10898</v>
      </c>
      <c r="B2785" s="3" t="s">
        <v>2</v>
      </c>
      <c r="C2785" s="3" t="s">
        <v>13699</v>
      </c>
      <c r="D2785" s="3" t="s">
        <v>17017</v>
      </c>
      <c r="E2785" s="12" t="s">
        <v>21242</v>
      </c>
      <c r="F2785" s="6" t="str">
        <f t="shared" si="133"/>
        <v>module=gnonnorm</v>
      </c>
      <c r="G2785" s="6" t="str">
        <f t="shared" si="134"/>
        <v>module=snonnorm</v>
      </c>
    </row>
    <row r="2786" spans="1:7" ht="30" customHeight="1">
      <c r="A2786" s="3" t="s">
        <v>10898</v>
      </c>
      <c r="B2786" s="3" t="s">
        <v>2</v>
      </c>
      <c r="C2786" s="3" t="s">
        <v>13700</v>
      </c>
      <c r="D2786" s="3" t="s">
        <v>17018</v>
      </c>
      <c r="E2786" s="12" t="s">
        <v>21243</v>
      </c>
      <c r="F2786" s="6" t="str">
        <f t="shared" si="133"/>
        <v>module=gnonnorm</v>
      </c>
      <c r="G2786" s="6" t="str">
        <f t="shared" si="134"/>
        <v>module=snonnorm</v>
      </c>
    </row>
    <row r="2787" spans="1:7" ht="30" customHeight="1">
      <c r="A2787" s="3" t="s">
        <v>10898</v>
      </c>
      <c r="B2787" s="3" t="s">
        <v>2</v>
      </c>
      <c r="C2787" s="3" t="s">
        <v>13701</v>
      </c>
      <c r="D2787" s="3" t="s">
        <v>17019</v>
      </c>
      <c r="E2787" s="12" t="s">
        <v>21244</v>
      </c>
      <c r="F2787" s="6" t="str">
        <f t="shared" si="133"/>
        <v>module=gnonnorm</v>
      </c>
      <c r="G2787" s="6" t="str">
        <f t="shared" si="134"/>
        <v>module=snonnorm</v>
      </c>
    </row>
    <row r="2788" spans="1:7" ht="30" customHeight="1">
      <c r="A2788" s="3" t="s">
        <v>10898</v>
      </c>
      <c r="B2788" s="3" t="s">
        <v>2</v>
      </c>
      <c r="C2788" s="3" t="s">
        <v>13702</v>
      </c>
      <c r="D2788" s="3" t="s">
        <v>17020</v>
      </c>
      <c r="E2788" s="12" t="s">
        <v>21245</v>
      </c>
      <c r="F2788" s="6" t="str">
        <f t="shared" si="133"/>
        <v>module=gnonnorm</v>
      </c>
      <c r="G2788" s="6" t="str">
        <f t="shared" si="134"/>
        <v>module=snonnorm</v>
      </c>
    </row>
    <row r="2789" spans="1:7" ht="30" customHeight="1">
      <c r="A2789" s="3" t="s">
        <v>10898</v>
      </c>
      <c r="B2789" s="3" t="s">
        <v>2</v>
      </c>
      <c r="C2789" s="3" t="s">
        <v>13703</v>
      </c>
      <c r="D2789" s="3" t="s">
        <v>17021</v>
      </c>
      <c r="E2789" s="12" t="s">
        <v>21246</v>
      </c>
      <c r="F2789" s="6" t="str">
        <f t="shared" si="133"/>
        <v>module=gnonnorm</v>
      </c>
      <c r="G2789" s="6" t="str">
        <f t="shared" si="134"/>
        <v>module=snonnorm</v>
      </c>
    </row>
    <row r="2790" spans="1:7" ht="30" customHeight="1">
      <c r="A2790" s="3" t="s">
        <v>10898</v>
      </c>
      <c r="B2790" s="3" t="s">
        <v>2</v>
      </c>
      <c r="C2790" s="3" t="s">
        <v>13704</v>
      </c>
      <c r="D2790" s="3" t="s">
        <v>17022</v>
      </c>
      <c r="E2790" s="12" t="s">
        <v>21247</v>
      </c>
      <c r="F2790" s="6" t="str">
        <f t="shared" si="133"/>
        <v>module=gnonnorm</v>
      </c>
      <c r="G2790" s="6" t="str">
        <f t="shared" si="134"/>
        <v>module=snonnorm</v>
      </c>
    </row>
    <row r="2791" spans="1:7" ht="30" customHeight="1">
      <c r="A2791" s="3" t="s">
        <v>10898</v>
      </c>
      <c r="B2791" s="3" t="s">
        <v>2</v>
      </c>
      <c r="C2791" s="3" t="s">
        <v>13705</v>
      </c>
      <c r="D2791" s="3" t="s">
        <v>17023</v>
      </c>
      <c r="E2791" s="12" t="s">
        <v>21248</v>
      </c>
      <c r="F2791" s="6" t="str">
        <f t="shared" si="133"/>
        <v>module=gnonnorm</v>
      </c>
      <c r="G2791" s="6" t="str">
        <f t="shared" si="134"/>
        <v>module=snonnorm</v>
      </c>
    </row>
    <row r="2792" spans="1:7" ht="30" customHeight="1">
      <c r="A2792" s="3" t="s">
        <v>10898</v>
      </c>
      <c r="B2792" s="3" t="s">
        <v>2</v>
      </c>
      <c r="C2792" s="3" t="s">
        <v>13706</v>
      </c>
      <c r="D2792" s="3" t="s">
        <v>17024</v>
      </c>
      <c r="E2792" s="12" t="s">
        <v>21249</v>
      </c>
      <c r="F2792" s="6" t="str">
        <f t="shared" si="133"/>
        <v>module=gnonnorm</v>
      </c>
      <c r="G2792" s="6" t="str">
        <f t="shared" si="134"/>
        <v>module=snonnorm</v>
      </c>
    </row>
    <row r="2793" spans="1:7" ht="30" customHeight="1">
      <c r="A2793" s="3" t="s">
        <v>10898</v>
      </c>
      <c r="B2793" s="3" t="s">
        <v>2</v>
      </c>
      <c r="C2793" s="3" t="s">
        <v>13707</v>
      </c>
      <c r="D2793" s="3" t="s">
        <v>17025</v>
      </c>
      <c r="E2793" s="12" t="s">
        <v>21250</v>
      </c>
      <c r="F2793" s="6" t="str">
        <f t="shared" si="133"/>
        <v>module=gnonnorm</v>
      </c>
      <c r="G2793" s="6" t="str">
        <f t="shared" si="134"/>
        <v>module=snonnorm</v>
      </c>
    </row>
    <row r="2794" spans="1:7" ht="30" customHeight="1">
      <c r="A2794" s="3" t="s">
        <v>10898</v>
      </c>
      <c r="B2794" s="3" t="s">
        <v>2</v>
      </c>
      <c r="C2794" s="3" t="s">
        <v>13708</v>
      </c>
      <c r="D2794" s="3" t="s">
        <v>17026</v>
      </c>
      <c r="E2794" s="12" t="s">
        <v>21251</v>
      </c>
      <c r="F2794" s="6" t="str">
        <f t="shared" si="133"/>
        <v>module=gnonnorm</v>
      </c>
      <c r="G2794" s="6" t="str">
        <f t="shared" si="134"/>
        <v>module=snonnorm</v>
      </c>
    </row>
    <row r="2795" spans="1:7" ht="30" customHeight="1">
      <c r="A2795" s="3" t="s">
        <v>10898</v>
      </c>
      <c r="B2795" s="3" t="s">
        <v>2</v>
      </c>
      <c r="C2795" s="3" t="s">
        <v>13709</v>
      </c>
      <c r="D2795" s="3" t="s">
        <v>17027</v>
      </c>
      <c r="E2795" s="12" t="s">
        <v>21252</v>
      </c>
      <c r="F2795" s="6" t="str">
        <f t="shared" si="133"/>
        <v>module=gnonnorm</v>
      </c>
      <c r="G2795" s="6" t="str">
        <f t="shared" si="134"/>
        <v>module=snonnorm</v>
      </c>
    </row>
    <row r="2796" spans="1:7" ht="30" customHeight="1">
      <c r="A2796" s="3" t="s">
        <v>10898</v>
      </c>
      <c r="B2796" s="3" t="s">
        <v>2</v>
      </c>
      <c r="C2796" s="3" t="s">
        <v>13710</v>
      </c>
      <c r="D2796" s="3" t="s">
        <v>17028</v>
      </c>
      <c r="E2796" s="12" t="s">
        <v>21253</v>
      </c>
      <c r="F2796" s="6" t="str">
        <f t="shared" si="133"/>
        <v>module=gnonnorm</v>
      </c>
      <c r="G2796" s="6" t="str">
        <f t="shared" si="134"/>
        <v>module=snonnorm</v>
      </c>
    </row>
    <row r="2797" spans="1:7" ht="30" customHeight="1">
      <c r="A2797" s="3" t="s">
        <v>10898</v>
      </c>
      <c r="B2797" s="3" t="s">
        <v>2</v>
      </c>
      <c r="C2797" s="3" t="s">
        <v>13711</v>
      </c>
      <c r="D2797" s="3" t="s">
        <v>17029</v>
      </c>
      <c r="E2797" s="12" t="s">
        <v>21254</v>
      </c>
      <c r="F2797" s="6" t="str">
        <f t="shared" si="133"/>
        <v>module=gnonnorm</v>
      </c>
      <c r="G2797" s="6" t="str">
        <f t="shared" si="134"/>
        <v>module=snonnorm</v>
      </c>
    </row>
    <row r="2798" spans="1:7" ht="30" customHeight="1">
      <c r="A2798" s="3" t="s">
        <v>10898</v>
      </c>
      <c r="B2798" s="3" t="s">
        <v>2</v>
      </c>
      <c r="C2798" s="3" t="s">
        <v>13712</v>
      </c>
      <c r="D2798" s="3" t="s">
        <v>17030</v>
      </c>
      <c r="E2798" s="12" t="s">
        <v>21255</v>
      </c>
      <c r="F2798" s="6" t="str">
        <f t="shared" si="133"/>
        <v>module=gnonnorm</v>
      </c>
      <c r="G2798" s="6" t="str">
        <f t="shared" si="134"/>
        <v>module=snonnorm</v>
      </c>
    </row>
    <row r="2799" spans="1:7" ht="30" customHeight="1">
      <c r="A2799" s="3" t="s">
        <v>10898</v>
      </c>
      <c r="B2799" s="3" t="s">
        <v>2</v>
      </c>
      <c r="C2799" s="3" t="s">
        <v>13713</v>
      </c>
      <c r="D2799" s="3" t="s">
        <v>17031</v>
      </c>
      <c r="E2799" s="12" t="s">
        <v>21256</v>
      </c>
      <c r="F2799" s="6" t="str">
        <f t="shared" si="133"/>
        <v>module=gnonnorm</v>
      </c>
      <c r="G2799" s="6" t="str">
        <f t="shared" si="134"/>
        <v>module=snonnorm</v>
      </c>
    </row>
    <row r="2800" spans="1:7" ht="30" customHeight="1">
      <c r="A2800" s="3" t="s">
        <v>10898</v>
      </c>
      <c r="B2800" s="3" t="s">
        <v>2</v>
      </c>
      <c r="C2800" s="3" t="s">
        <v>13714</v>
      </c>
      <c r="D2800" s="3" t="s">
        <v>17032</v>
      </c>
      <c r="E2800" s="12" t="s">
        <v>21257</v>
      </c>
      <c r="F2800" s="6" t="str">
        <f t="shared" si="133"/>
        <v>module=gnonnorm</v>
      </c>
      <c r="G2800" s="6" t="str">
        <f t="shared" si="134"/>
        <v>module=snonnorm</v>
      </c>
    </row>
    <row r="2801" spans="1:7" ht="30" customHeight="1">
      <c r="A2801" s="3" t="s">
        <v>10898</v>
      </c>
      <c r="B2801" s="3" t="s">
        <v>2</v>
      </c>
      <c r="C2801" s="3" t="s">
        <v>13715</v>
      </c>
      <c r="D2801" s="3" t="s">
        <v>17033</v>
      </c>
      <c r="E2801" s="12" t="s">
        <v>21258</v>
      </c>
      <c r="F2801" s="6" t="str">
        <f t="shared" si="133"/>
        <v>module=gnonnorm</v>
      </c>
      <c r="G2801" s="6" t="str">
        <f t="shared" si="134"/>
        <v>module=snonnorm</v>
      </c>
    </row>
    <row r="2802" spans="1:7" ht="30" customHeight="1">
      <c r="A2802" s="3" t="s">
        <v>10898</v>
      </c>
      <c r="B2802" s="3" t="s">
        <v>2</v>
      </c>
      <c r="C2802" s="3" t="s">
        <v>13716</v>
      </c>
      <c r="D2802" s="3" t="s">
        <v>17034</v>
      </c>
      <c r="E2802" s="12" t="s">
        <v>21259</v>
      </c>
      <c r="F2802" s="6" t="str">
        <f t="shared" si="133"/>
        <v>module=gnonnorm</v>
      </c>
      <c r="G2802" s="6" t="str">
        <f t="shared" si="134"/>
        <v>module=snonnorm</v>
      </c>
    </row>
    <row r="2803" spans="1:7" ht="30" customHeight="1">
      <c r="A2803" s="3" t="s">
        <v>10898</v>
      </c>
      <c r="B2803" s="3" t="s">
        <v>2</v>
      </c>
      <c r="C2803" s="3" t="s">
        <v>13717</v>
      </c>
      <c r="D2803" s="3" t="s">
        <v>17035</v>
      </c>
      <c r="E2803" s="12" t="s">
        <v>21260</v>
      </c>
      <c r="F2803" s="6" t="str">
        <f t="shared" si="133"/>
        <v>module=gnonnorm</v>
      </c>
      <c r="G2803" s="6" t="str">
        <f t="shared" si="134"/>
        <v>module=snonnorm</v>
      </c>
    </row>
    <row r="2804" spans="1:7" ht="30" customHeight="1">
      <c r="A2804" s="3" t="s">
        <v>10898</v>
      </c>
      <c r="B2804" s="3" t="s">
        <v>2</v>
      </c>
      <c r="C2804" s="3" t="s">
        <v>13718</v>
      </c>
      <c r="D2804" s="3" t="s">
        <v>17036</v>
      </c>
      <c r="E2804" s="12" t="s">
        <v>21261</v>
      </c>
      <c r="F2804" s="6" t="str">
        <f t="shared" si="133"/>
        <v>module=gnonnorm</v>
      </c>
      <c r="G2804" s="6" t="str">
        <f t="shared" si="134"/>
        <v>module=snonnorm</v>
      </c>
    </row>
    <row r="2805" spans="1:7" ht="30" customHeight="1">
      <c r="A2805" s="3" t="s">
        <v>10898</v>
      </c>
      <c r="B2805" s="3" t="s">
        <v>2</v>
      </c>
      <c r="C2805" s="3" t="s">
        <v>13719</v>
      </c>
      <c r="D2805" s="3" t="s">
        <v>17037</v>
      </c>
      <c r="E2805" s="12" t="s">
        <v>21262</v>
      </c>
      <c r="F2805" s="6" t="str">
        <f t="shared" si="133"/>
        <v>module=gnonnorm</v>
      </c>
      <c r="G2805" s="6" t="str">
        <f t="shared" si="134"/>
        <v>module=snonnorm</v>
      </c>
    </row>
    <row r="2806" spans="1:7" ht="30" customHeight="1">
      <c r="A2806" s="3" t="s">
        <v>10898</v>
      </c>
      <c r="B2806" s="3" t="s">
        <v>2</v>
      </c>
      <c r="C2806" s="3" t="s">
        <v>13720</v>
      </c>
      <c r="D2806" s="3" t="s">
        <v>17038</v>
      </c>
      <c r="E2806" s="12" t="s">
        <v>21263</v>
      </c>
      <c r="F2806" s="6" t="str">
        <f t="shared" si="133"/>
        <v>module=gnonnorm</v>
      </c>
      <c r="G2806" s="6" t="str">
        <f t="shared" si="134"/>
        <v>module=snonnorm</v>
      </c>
    </row>
    <row r="2807" spans="1:7" ht="30" customHeight="1">
      <c r="A2807" s="3" t="s">
        <v>10898</v>
      </c>
      <c r="B2807" s="3" t="s">
        <v>2</v>
      </c>
      <c r="C2807" s="3" t="s">
        <v>13721</v>
      </c>
      <c r="D2807" s="3" t="s">
        <v>17039</v>
      </c>
      <c r="E2807" s="12" t="s">
        <v>21264</v>
      </c>
      <c r="F2807" s="6" t="str">
        <f t="shared" si="133"/>
        <v>module=gnonnorm</v>
      </c>
      <c r="G2807" s="6" t="str">
        <f t="shared" si="134"/>
        <v>module=snonnorm</v>
      </c>
    </row>
    <row r="2808" spans="1:7" ht="30" customHeight="1">
      <c r="A2808" s="3" t="s">
        <v>10898</v>
      </c>
      <c r="B2808" s="3" t="s">
        <v>2</v>
      </c>
      <c r="C2808" s="3" t="s">
        <v>13722</v>
      </c>
      <c r="D2808" s="3" t="s">
        <v>17040</v>
      </c>
      <c r="E2808" s="12" t="s">
        <v>21265</v>
      </c>
      <c r="F2808" s="6" t="str">
        <f t="shared" si="133"/>
        <v>module=gnonnorm</v>
      </c>
      <c r="G2808" s="6" t="str">
        <f t="shared" si="134"/>
        <v>module=snonnorm</v>
      </c>
    </row>
    <row r="2809" spans="1:7" ht="30" customHeight="1">
      <c r="A2809" s="3" t="s">
        <v>10898</v>
      </c>
      <c r="B2809" s="3" t="s">
        <v>2</v>
      </c>
      <c r="C2809" s="3" t="s">
        <v>13723</v>
      </c>
      <c r="D2809" s="3" t="s">
        <v>17041</v>
      </c>
      <c r="E2809" s="12" t="s">
        <v>21266</v>
      </c>
      <c r="F2809" s="6" t="str">
        <f t="shared" si="133"/>
        <v>module=gnonnorm</v>
      </c>
      <c r="G2809" s="6" t="str">
        <f t="shared" si="134"/>
        <v>module=snonnorm</v>
      </c>
    </row>
    <row r="2810" spans="1:7" ht="30" customHeight="1">
      <c r="A2810" s="3" t="s">
        <v>10898</v>
      </c>
      <c r="B2810" s="3" t="s">
        <v>2</v>
      </c>
      <c r="C2810" s="3" t="s">
        <v>13724</v>
      </c>
      <c r="D2810" s="3" t="s">
        <v>17042</v>
      </c>
      <c r="E2810" s="12" t="s">
        <v>21267</v>
      </c>
      <c r="F2810" s="6" t="str">
        <f t="shared" ref="F2810:F2838" si="135">HYPERLINK("http://www.ssc.wisc.edu/wlsresearch/documentation/waves/?wave=grad2k&amp;module=gnonnorm","module=gnonnorm")</f>
        <v>module=gnonnorm</v>
      </c>
      <c r="G2810" s="6" t="str">
        <f t="shared" ref="G2810:G2838" si="136">HYPERLINK("http://www.ssc.wisc.edu/wlsresearch/documentation/waves/?wave=sib2k&amp;module=snonnorm","module=snonnorm")</f>
        <v>module=snonnorm</v>
      </c>
    </row>
    <row r="2811" spans="1:7" ht="30" customHeight="1">
      <c r="A2811" s="3" t="s">
        <v>10898</v>
      </c>
      <c r="B2811" s="3" t="s">
        <v>2</v>
      </c>
      <c r="C2811" s="3" t="s">
        <v>13725</v>
      </c>
      <c r="D2811" s="3" t="s">
        <v>17043</v>
      </c>
      <c r="E2811" s="12" t="s">
        <v>21268</v>
      </c>
      <c r="F2811" s="6" t="str">
        <f t="shared" si="135"/>
        <v>module=gnonnorm</v>
      </c>
      <c r="G2811" s="6" t="str">
        <f t="shared" si="136"/>
        <v>module=snonnorm</v>
      </c>
    </row>
    <row r="2812" spans="1:7" ht="30" customHeight="1">
      <c r="A2812" s="3" t="s">
        <v>10898</v>
      </c>
      <c r="B2812" s="3" t="s">
        <v>2</v>
      </c>
      <c r="C2812" s="3" t="s">
        <v>13726</v>
      </c>
      <c r="D2812" s="3" t="s">
        <v>17044</v>
      </c>
      <c r="E2812" s="12" t="s">
        <v>21269</v>
      </c>
      <c r="F2812" s="6" t="str">
        <f t="shared" si="135"/>
        <v>module=gnonnorm</v>
      </c>
      <c r="G2812" s="6" t="str">
        <f t="shared" si="136"/>
        <v>module=snonnorm</v>
      </c>
    </row>
    <row r="2813" spans="1:7" ht="30" customHeight="1">
      <c r="A2813" s="3" t="s">
        <v>10898</v>
      </c>
      <c r="B2813" s="3" t="s">
        <v>2</v>
      </c>
      <c r="C2813" s="3" t="s">
        <v>13727</v>
      </c>
      <c r="D2813" s="3" t="s">
        <v>17045</v>
      </c>
      <c r="E2813" s="12" t="s">
        <v>21270</v>
      </c>
      <c r="F2813" s="6" t="str">
        <f t="shared" si="135"/>
        <v>module=gnonnorm</v>
      </c>
      <c r="G2813" s="6" t="str">
        <f t="shared" si="136"/>
        <v>module=snonnorm</v>
      </c>
    </row>
    <row r="2814" spans="1:7" ht="30" customHeight="1">
      <c r="A2814" s="3" t="s">
        <v>10898</v>
      </c>
      <c r="B2814" s="3" t="s">
        <v>2</v>
      </c>
      <c r="C2814" s="3" t="s">
        <v>13728</v>
      </c>
      <c r="D2814" s="3" t="s">
        <v>17046</v>
      </c>
      <c r="E2814" s="12" t="s">
        <v>21271</v>
      </c>
      <c r="F2814" s="6" t="str">
        <f t="shared" si="135"/>
        <v>module=gnonnorm</v>
      </c>
      <c r="G2814" s="6" t="str">
        <f t="shared" si="136"/>
        <v>module=snonnorm</v>
      </c>
    </row>
    <row r="2815" spans="1:7" ht="30" customHeight="1">
      <c r="A2815" s="3" t="s">
        <v>10898</v>
      </c>
      <c r="B2815" s="3" t="s">
        <v>2</v>
      </c>
      <c r="C2815" s="3" t="s">
        <v>13729</v>
      </c>
      <c r="D2815" s="3" t="s">
        <v>17047</v>
      </c>
      <c r="E2815" s="12" t="s">
        <v>21272</v>
      </c>
      <c r="F2815" s="6" t="str">
        <f t="shared" si="135"/>
        <v>module=gnonnorm</v>
      </c>
      <c r="G2815" s="6" t="str">
        <f t="shared" si="136"/>
        <v>module=snonnorm</v>
      </c>
    </row>
    <row r="2816" spans="1:7" ht="30" customHeight="1">
      <c r="A2816" s="3" t="s">
        <v>10898</v>
      </c>
      <c r="B2816" s="3" t="s">
        <v>2</v>
      </c>
      <c r="C2816" s="3" t="s">
        <v>13730</v>
      </c>
      <c r="D2816" s="3" t="s">
        <v>17048</v>
      </c>
      <c r="E2816" s="12" t="s">
        <v>21273</v>
      </c>
      <c r="F2816" s="6" t="str">
        <f t="shared" si="135"/>
        <v>module=gnonnorm</v>
      </c>
      <c r="G2816" s="6" t="str">
        <f t="shared" si="136"/>
        <v>module=snonnorm</v>
      </c>
    </row>
    <row r="2817" spans="1:7" ht="30" customHeight="1">
      <c r="A2817" s="3" t="s">
        <v>10898</v>
      </c>
      <c r="B2817" s="3" t="s">
        <v>2</v>
      </c>
      <c r="C2817" s="3" t="s">
        <v>13731</v>
      </c>
      <c r="D2817" s="3" t="s">
        <v>17049</v>
      </c>
      <c r="E2817" s="12" t="s">
        <v>21274</v>
      </c>
      <c r="F2817" s="6" t="str">
        <f t="shared" si="135"/>
        <v>module=gnonnorm</v>
      </c>
      <c r="G2817" s="6" t="str">
        <f t="shared" si="136"/>
        <v>module=snonnorm</v>
      </c>
    </row>
    <row r="2818" spans="1:7" ht="30" customHeight="1">
      <c r="A2818" s="3" t="s">
        <v>10898</v>
      </c>
      <c r="B2818" s="3" t="s">
        <v>2</v>
      </c>
      <c r="C2818" s="3" t="s">
        <v>13732</v>
      </c>
      <c r="D2818" s="3" t="s">
        <v>17050</v>
      </c>
      <c r="E2818" s="12" t="s">
        <v>21275</v>
      </c>
      <c r="F2818" s="6" t="str">
        <f t="shared" si="135"/>
        <v>module=gnonnorm</v>
      </c>
      <c r="G2818" s="6" t="str">
        <f t="shared" si="136"/>
        <v>module=snonnorm</v>
      </c>
    </row>
    <row r="2819" spans="1:7" ht="30" customHeight="1">
      <c r="A2819" s="3" t="s">
        <v>10898</v>
      </c>
      <c r="B2819" s="3" t="s">
        <v>2</v>
      </c>
      <c r="C2819" s="3" t="s">
        <v>13733</v>
      </c>
      <c r="D2819" s="3" t="s">
        <v>17051</v>
      </c>
      <c r="E2819" s="12" t="s">
        <v>21276</v>
      </c>
      <c r="F2819" s="6" t="str">
        <f t="shared" si="135"/>
        <v>module=gnonnorm</v>
      </c>
      <c r="G2819" s="6" t="str">
        <f t="shared" si="136"/>
        <v>module=snonnorm</v>
      </c>
    </row>
    <row r="2820" spans="1:7" ht="30" customHeight="1">
      <c r="A2820" s="3" t="s">
        <v>10898</v>
      </c>
      <c r="B2820" s="3" t="s">
        <v>2</v>
      </c>
      <c r="C2820" s="3" t="s">
        <v>13734</v>
      </c>
      <c r="D2820" s="3" t="s">
        <v>17052</v>
      </c>
      <c r="E2820" s="12" t="s">
        <v>21277</v>
      </c>
      <c r="F2820" s="6" t="str">
        <f t="shared" si="135"/>
        <v>module=gnonnorm</v>
      </c>
      <c r="G2820" s="6" t="str">
        <f t="shared" si="136"/>
        <v>module=snonnorm</v>
      </c>
    </row>
    <row r="2821" spans="1:7" ht="30" customHeight="1">
      <c r="A2821" s="3" t="s">
        <v>10898</v>
      </c>
      <c r="B2821" s="3" t="s">
        <v>2</v>
      </c>
      <c r="C2821" s="3" t="s">
        <v>13735</v>
      </c>
      <c r="D2821" s="3" t="s">
        <v>17053</v>
      </c>
      <c r="E2821" s="12" t="s">
        <v>21278</v>
      </c>
      <c r="F2821" s="6" t="str">
        <f t="shared" si="135"/>
        <v>module=gnonnorm</v>
      </c>
      <c r="G2821" s="6" t="str">
        <f t="shared" si="136"/>
        <v>module=snonnorm</v>
      </c>
    </row>
    <row r="2822" spans="1:7" ht="30" customHeight="1">
      <c r="A2822" s="3" t="s">
        <v>10898</v>
      </c>
      <c r="B2822" s="3" t="s">
        <v>2</v>
      </c>
      <c r="C2822" s="3" t="s">
        <v>13736</v>
      </c>
      <c r="D2822" s="3" t="s">
        <v>17054</v>
      </c>
      <c r="E2822" s="12" t="s">
        <v>21279</v>
      </c>
      <c r="F2822" s="6" t="str">
        <f t="shared" si="135"/>
        <v>module=gnonnorm</v>
      </c>
      <c r="G2822" s="6" t="str">
        <f t="shared" si="136"/>
        <v>module=snonnorm</v>
      </c>
    </row>
    <row r="2823" spans="1:7" ht="30" customHeight="1">
      <c r="A2823" s="3" t="s">
        <v>10898</v>
      </c>
      <c r="B2823" s="3" t="s">
        <v>2</v>
      </c>
      <c r="C2823" s="3" t="s">
        <v>13737</v>
      </c>
      <c r="D2823" s="3" t="s">
        <v>17055</v>
      </c>
      <c r="E2823" s="12" t="s">
        <v>21280</v>
      </c>
      <c r="F2823" s="6" t="str">
        <f t="shared" si="135"/>
        <v>module=gnonnorm</v>
      </c>
      <c r="G2823" s="6" t="str">
        <f t="shared" si="136"/>
        <v>module=snonnorm</v>
      </c>
    </row>
    <row r="2824" spans="1:7" ht="30" customHeight="1">
      <c r="A2824" s="3" t="s">
        <v>10898</v>
      </c>
      <c r="B2824" s="3" t="s">
        <v>2</v>
      </c>
      <c r="C2824" s="3" t="s">
        <v>13738</v>
      </c>
      <c r="D2824" s="3" t="s">
        <v>17056</v>
      </c>
      <c r="E2824" s="12" t="s">
        <v>21281</v>
      </c>
      <c r="F2824" s="6" t="str">
        <f t="shared" si="135"/>
        <v>module=gnonnorm</v>
      </c>
      <c r="G2824" s="6" t="str">
        <f t="shared" si="136"/>
        <v>module=snonnorm</v>
      </c>
    </row>
    <row r="2825" spans="1:7" ht="30" customHeight="1">
      <c r="A2825" s="3" t="s">
        <v>10898</v>
      </c>
      <c r="B2825" s="3" t="s">
        <v>2</v>
      </c>
      <c r="C2825" s="3" t="s">
        <v>13739</v>
      </c>
      <c r="D2825" s="3" t="s">
        <v>17057</v>
      </c>
      <c r="E2825" s="12" t="s">
        <v>21282</v>
      </c>
      <c r="F2825" s="6" t="str">
        <f t="shared" si="135"/>
        <v>module=gnonnorm</v>
      </c>
      <c r="G2825" s="6" t="str">
        <f t="shared" si="136"/>
        <v>module=snonnorm</v>
      </c>
    </row>
    <row r="2826" spans="1:7" ht="30" customHeight="1">
      <c r="A2826" s="3" t="s">
        <v>10898</v>
      </c>
      <c r="B2826" s="3" t="s">
        <v>2</v>
      </c>
      <c r="C2826" s="3" t="s">
        <v>13740</v>
      </c>
      <c r="D2826" s="3" t="s">
        <v>17058</v>
      </c>
      <c r="E2826" s="12" t="s">
        <v>21283</v>
      </c>
      <c r="F2826" s="6" t="str">
        <f t="shared" si="135"/>
        <v>module=gnonnorm</v>
      </c>
      <c r="G2826" s="6" t="str">
        <f t="shared" si="136"/>
        <v>module=snonnorm</v>
      </c>
    </row>
    <row r="2827" spans="1:7" ht="30" customHeight="1">
      <c r="A2827" s="3" t="s">
        <v>10898</v>
      </c>
      <c r="B2827" s="3" t="s">
        <v>2</v>
      </c>
      <c r="C2827" s="3" t="s">
        <v>13741</v>
      </c>
      <c r="D2827" s="3" t="s">
        <v>17059</v>
      </c>
      <c r="E2827" s="12" t="s">
        <v>21284</v>
      </c>
      <c r="F2827" s="6" t="str">
        <f t="shared" si="135"/>
        <v>module=gnonnorm</v>
      </c>
      <c r="G2827" s="6" t="str">
        <f t="shared" si="136"/>
        <v>module=snonnorm</v>
      </c>
    </row>
    <row r="2828" spans="1:7" ht="30" customHeight="1">
      <c r="A2828" s="3" t="s">
        <v>10898</v>
      </c>
      <c r="B2828" s="3" t="s">
        <v>2</v>
      </c>
      <c r="C2828" s="3" t="s">
        <v>13742</v>
      </c>
      <c r="D2828" s="3" t="s">
        <v>17060</v>
      </c>
      <c r="E2828" s="12" t="s">
        <v>21285</v>
      </c>
      <c r="F2828" s="6" t="str">
        <f t="shared" si="135"/>
        <v>module=gnonnorm</v>
      </c>
      <c r="G2828" s="6" t="str">
        <f t="shared" si="136"/>
        <v>module=snonnorm</v>
      </c>
    </row>
    <row r="2829" spans="1:7" ht="30" customHeight="1">
      <c r="A2829" s="3" t="s">
        <v>10898</v>
      </c>
      <c r="B2829" s="3" t="s">
        <v>2</v>
      </c>
      <c r="C2829" s="3" t="s">
        <v>13743</v>
      </c>
      <c r="D2829" s="3" t="s">
        <v>17061</v>
      </c>
      <c r="E2829" s="12" t="s">
        <v>21286</v>
      </c>
      <c r="F2829" s="6" t="str">
        <f t="shared" si="135"/>
        <v>module=gnonnorm</v>
      </c>
      <c r="G2829" s="6" t="str">
        <f t="shared" si="136"/>
        <v>module=snonnorm</v>
      </c>
    </row>
    <row r="2830" spans="1:7" ht="30" customHeight="1">
      <c r="A2830" s="3" t="s">
        <v>10898</v>
      </c>
      <c r="B2830" s="3" t="s">
        <v>2</v>
      </c>
      <c r="C2830" s="3" t="s">
        <v>13744</v>
      </c>
      <c r="D2830" s="3" t="s">
        <v>17062</v>
      </c>
      <c r="E2830" s="12" t="s">
        <v>21287</v>
      </c>
      <c r="F2830" s="6" t="str">
        <f t="shared" si="135"/>
        <v>module=gnonnorm</v>
      </c>
      <c r="G2830" s="6" t="str">
        <f t="shared" si="136"/>
        <v>module=snonnorm</v>
      </c>
    </row>
    <row r="2831" spans="1:7" ht="30" customHeight="1">
      <c r="A2831" s="3" t="s">
        <v>10898</v>
      </c>
      <c r="B2831" s="3" t="s">
        <v>2</v>
      </c>
      <c r="C2831" s="3" t="s">
        <v>13745</v>
      </c>
      <c r="D2831" s="3" t="s">
        <v>17063</v>
      </c>
      <c r="E2831" s="12" t="s">
        <v>21288</v>
      </c>
      <c r="F2831" s="6" t="str">
        <f t="shared" si="135"/>
        <v>module=gnonnorm</v>
      </c>
      <c r="G2831" s="6" t="str">
        <f t="shared" si="136"/>
        <v>module=snonnorm</v>
      </c>
    </row>
    <row r="2832" spans="1:7" ht="30" customHeight="1">
      <c r="A2832" s="3" t="s">
        <v>10898</v>
      </c>
      <c r="B2832" s="3" t="s">
        <v>2</v>
      </c>
      <c r="C2832" s="3" t="s">
        <v>13746</v>
      </c>
      <c r="D2832" s="3" t="s">
        <v>17064</v>
      </c>
      <c r="E2832" s="12" t="s">
        <v>21289</v>
      </c>
      <c r="F2832" s="6" t="str">
        <f t="shared" si="135"/>
        <v>module=gnonnorm</v>
      </c>
      <c r="G2832" s="6" t="str">
        <f t="shared" si="136"/>
        <v>module=snonnorm</v>
      </c>
    </row>
    <row r="2833" spans="1:7" ht="30" customHeight="1">
      <c r="A2833" s="3" t="s">
        <v>10898</v>
      </c>
      <c r="B2833" s="3" t="s">
        <v>2</v>
      </c>
      <c r="C2833" s="3" t="s">
        <v>13747</v>
      </c>
      <c r="D2833" s="3" t="s">
        <v>17065</v>
      </c>
      <c r="E2833" s="12" t="s">
        <v>21290</v>
      </c>
      <c r="F2833" s="6" t="str">
        <f t="shared" si="135"/>
        <v>module=gnonnorm</v>
      </c>
      <c r="G2833" s="6" t="str">
        <f t="shared" si="136"/>
        <v>module=snonnorm</v>
      </c>
    </row>
    <row r="2834" spans="1:7" ht="30" customHeight="1">
      <c r="A2834" s="3" t="s">
        <v>10898</v>
      </c>
      <c r="B2834" s="3" t="s">
        <v>2</v>
      </c>
      <c r="C2834" s="3" t="s">
        <v>13748</v>
      </c>
      <c r="D2834" s="3" t="s">
        <v>17066</v>
      </c>
      <c r="E2834" s="12" t="s">
        <v>21291</v>
      </c>
      <c r="F2834" s="6" t="str">
        <f t="shared" si="135"/>
        <v>module=gnonnorm</v>
      </c>
      <c r="G2834" s="6" t="str">
        <f t="shared" si="136"/>
        <v>module=snonnorm</v>
      </c>
    </row>
    <row r="2835" spans="1:7" ht="30" customHeight="1">
      <c r="A2835" s="3" t="s">
        <v>10898</v>
      </c>
      <c r="B2835" s="3" t="s">
        <v>2</v>
      </c>
      <c r="C2835" s="3" t="s">
        <v>13749</v>
      </c>
      <c r="D2835" s="3" t="s">
        <v>17067</v>
      </c>
      <c r="E2835" s="12" t="s">
        <v>21292</v>
      </c>
      <c r="F2835" s="6" t="str">
        <f t="shared" si="135"/>
        <v>module=gnonnorm</v>
      </c>
      <c r="G2835" s="6" t="str">
        <f t="shared" si="136"/>
        <v>module=snonnorm</v>
      </c>
    </row>
    <row r="2836" spans="1:7" ht="30" customHeight="1">
      <c r="A2836" s="3" t="s">
        <v>10898</v>
      </c>
      <c r="B2836" s="3" t="s">
        <v>2</v>
      </c>
      <c r="C2836" s="3" t="s">
        <v>13750</v>
      </c>
      <c r="D2836" s="3" t="s">
        <v>17068</v>
      </c>
      <c r="E2836" s="12" t="s">
        <v>21293</v>
      </c>
      <c r="F2836" s="6" t="str">
        <f t="shared" si="135"/>
        <v>module=gnonnorm</v>
      </c>
      <c r="G2836" s="6" t="str">
        <f t="shared" si="136"/>
        <v>module=snonnorm</v>
      </c>
    </row>
    <row r="2837" spans="1:7" ht="30" customHeight="1">
      <c r="A2837" s="3" t="s">
        <v>10898</v>
      </c>
      <c r="B2837" s="3" t="s">
        <v>2</v>
      </c>
      <c r="C2837" s="3" t="s">
        <v>13751</v>
      </c>
      <c r="D2837" s="3" t="s">
        <v>17069</v>
      </c>
      <c r="E2837" s="12" t="s">
        <v>21294</v>
      </c>
      <c r="F2837" s="6" t="str">
        <f t="shared" si="135"/>
        <v>module=gnonnorm</v>
      </c>
      <c r="G2837" s="6" t="str">
        <f t="shared" si="136"/>
        <v>module=snonnorm</v>
      </c>
    </row>
    <row r="2838" spans="1:7" ht="30" customHeight="1">
      <c r="A2838" s="3" t="s">
        <v>10898</v>
      </c>
      <c r="B2838" s="3" t="s">
        <v>2</v>
      </c>
      <c r="C2838" s="3" t="s">
        <v>13752</v>
      </c>
      <c r="D2838" s="3" t="s">
        <v>17070</v>
      </c>
      <c r="E2838" s="12" t="s">
        <v>21295</v>
      </c>
      <c r="F2838" s="6" t="str">
        <f t="shared" si="135"/>
        <v>module=gnonnorm</v>
      </c>
      <c r="G2838" s="6" t="str">
        <f t="shared" si="136"/>
        <v>module=snonnorm</v>
      </c>
    </row>
    <row r="2839" spans="1:7" ht="30" customHeight="1">
      <c r="A2839" s="3" t="s">
        <v>10899</v>
      </c>
      <c r="B2839" s="3" t="s">
        <v>2</v>
      </c>
      <c r="C2839" s="3" t="s">
        <v>13753</v>
      </c>
      <c r="D2839" s="3" t="s">
        <v>17071</v>
      </c>
      <c r="E2839" s="12" t="s">
        <v>21296</v>
      </c>
      <c r="F2839" s="6" t="str">
        <f t="shared" ref="F2839:F2856" si="137">HYPERLINK("http://www.ssc.wisc.edu/wlsresearch/documentation/waves/?wave=grad2k&amp;module=gmort","module=gmort")</f>
        <v>module=gmort</v>
      </c>
      <c r="G2839" s="6" t="str">
        <f t="shared" ref="G2839:G2856" si="138">HYPERLINK("http://www.ssc.wisc.edu/wlsresearch/documentation/waves/?wave=sib2k&amp;module=smort","module=smort")</f>
        <v>module=smort</v>
      </c>
    </row>
    <row r="2840" spans="1:7" ht="30" customHeight="1">
      <c r="A2840" s="3" t="s">
        <v>10899</v>
      </c>
      <c r="B2840" s="3" t="s">
        <v>2</v>
      </c>
      <c r="C2840" s="3" t="s">
        <v>13754</v>
      </c>
      <c r="D2840" s="3" t="s">
        <v>17072</v>
      </c>
      <c r="E2840" s="12" t="s">
        <v>21297</v>
      </c>
      <c r="F2840" s="6" t="str">
        <f t="shared" si="137"/>
        <v>module=gmort</v>
      </c>
      <c r="G2840" s="6" t="str">
        <f t="shared" si="138"/>
        <v>module=smort</v>
      </c>
    </row>
    <row r="2841" spans="1:7" ht="30" customHeight="1">
      <c r="A2841" s="3" t="s">
        <v>10899</v>
      </c>
      <c r="B2841" s="3" t="s">
        <v>2</v>
      </c>
      <c r="C2841" s="3" t="s">
        <v>13755</v>
      </c>
      <c r="D2841" s="3" t="s">
        <v>17073</v>
      </c>
      <c r="E2841" s="12" t="s">
        <v>21298</v>
      </c>
      <c r="F2841" s="6" t="str">
        <f t="shared" si="137"/>
        <v>module=gmort</v>
      </c>
      <c r="G2841" s="6" t="str">
        <f t="shared" si="138"/>
        <v>module=smort</v>
      </c>
    </row>
    <row r="2842" spans="1:7" ht="30" customHeight="1">
      <c r="A2842" s="3" t="s">
        <v>10899</v>
      </c>
      <c r="B2842" s="3" t="s">
        <v>2</v>
      </c>
      <c r="C2842" s="3" t="s">
        <v>13756</v>
      </c>
      <c r="D2842" s="3" t="s">
        <v>17074</v>
      </c>
      <c r="E2842" s="12" t="s">
        <v>21299</v>
      </c>
      <c r="F2842" s="6" t="str">
        <f t="shared" si="137"/>
        <v>module=gmort</v>
      </c>
      <c r="G2842" s="6" t="str">
        <f t="shared" si="138"/>
        <v>module=smort</v>
      </c>
    </row>
    <row r="2843" spans="1:7" ht="30" customHeight="1">
      <c r="A2843" s="3" t="s">
        <v>10899</v>
      </c>
      <c r="B2843" s="3" t="s">
        <v>2</v>
      </c>
      <c r="C2843" s="3" t="s">
        <v>13757</v>
      </c>
      <c r="D2843" s="3" t="s">
        <v>17075</v>
      </c>
      <c r="E2843" s="12" t="s">
        <v>21300</v>
      </c>
      <c r="F2843" s="6" t="str">
        <f t="shared" si="137"/>
        <v>module=gmort</v>
      </c>
      <c r="G2843" s="6" t="str">
        <f t="shared" si="138"/>
        <v>module=smort</v>
      </c>
    </row>
    <row r="2844" spans="1:7" ht="30" customHeight="1">
      <c r="A2844" s="3" t="s">
        <v>10899</v>
      </c>
      <c r="B2844" s="3" t="s">
        <v>2</v>
      </c>
      <c r="C2844" s="3" t="s">
        <v>13758</v>
      </c>
      <c r="D2844" s="3" t="s">
        <v>17076</v>
      </c>
      <c r="E2844" s="12" t="s">
        <v>21301</v>
      </c>
      <c r="F2844" s="6" t="str">
        <f t="shared" si="137"/>
        <v>module=gmort</v>
      </c>
      <c r="G2844" s="6" t="str">
        <f t="shared" si="138"/>
        <v>module=smort</v>
      </c>
    </row>
    <row r="2845" spans="1:7" ht="30" customHeight="1">
      <c r="A2845" s="3" t="s">
        <v>10899</v>
      </c>
      <c r="B2845" s="3" t="s">
        <v>2</v>
      </c>
      <c r="C2845" s="3" t="s">
        <v>13759</v>
      </c>
      <c r="D2845" s="3" t="s">
        <v>17077</v>
      </c>
      <c r="E2845" s="12" t="s">
        <v>21302</v>
      </c>
      <c r="F2845" s="6" t="str">
        <f t="shared" si="137"/>
        <v>module=gmort</v>
      </c>
      <c r="G2845" s="6" t="str">
        <f t="shared" si="138"/>
        <v>module=smort</v>
      </c>
    </row>
    <row r="2846" spans="1:7" ht="30" customHeight="1">
      <c r="A2846" s="3" t="s">
        <v>10899</v>
      </c>
      <c r="B2846" s="3" t="s">
        <v>2</v>
      </c>
      <c r="C2846" s="3" t="s">
        <v>13760</v>
      </c>
      <c r="D2846" s="3" t="s">
        <v>17078</v>
      </c>
      <c r="E2846" s="12" t="s">
        <v>21303</v>
      </c>
      <c r="F2846" s="6" t="str">
        <f t="shared" si="137"/>
        <v>module=gmort</v>
      </c>
      <c r="G2846" s="6" t="str">
        <f t="shared" si="138"/>
        <v>module=smort</v>
      </c>
    </row>
    <row r="2847" spans="1:7" ht="30" customHeight="1">
      <c r="A2847" s="3" t="s">
        <v>10899</v>
      </c>
      <c r="B2847" s="3" t="s">
        <v>2</v>
      </c>
      <c r="C2847" s="3" t="s">
        <v>13761</v>
      </c>
      <c r="D2847" s="3" t="s">
        <v>17079</v>
      </c>
      <c r="E2847" s="12" t="s">
        <v>21304</v>
      </c>
      <c r="F2847" s="6" t="str">
        <f t="shared" si="137"/>
        <v>module=gmort</v>
      </c>
      <c r="G2847" s="6" t="str">
        <f t="shared" si="138"/>
        <v>module=smort</v>
      </c>
    </row>
    <row r="2848" spans="1:7" ht="30" customHeight="1">
      <c r="A2848" s="3" t="s">
        <v>10899</v>
      </c>
      <c r="B2848" s="3" t="s">
        <v>2</v>
      </c>
      <c r="C2848" s="3" t="s">
        <v>13762</v>
      </c>
      <c r="D2848" s="3" t="s">
        <v>17080</v>
      </c>
      <c r="E2848" s="12" t="s">
        <v>21305</v>
      </c>
      <c r="F2848" s="6" t="str">
        <f t="shared" si="137"/>
        <v>module=gmort</v>
      </c>
      <c r="G2848" s="6" t="str">
        <f t="shared" si="138"/>
        <v>module=smort</v>
      </c>
    </row>
    <row r="2849" spans="1:7" ht="30" customHeight="1">
      <c r="A2849" s="3" t="s">
        <v>10899</v>
      </c>
      <c r="B2849" s="3" t="s">
        <v>2</v>
      </c>
      <c r="C2849" s="3" t="s">
        <v>13763</v>
      </c>
      <c r="D2849" s="3" t="s">
        <v>17081</v>
      </c>
      <c r="E2849" s="12" t="s">
        <v>21306</v>
      </c>
      <c r="F2849" s="6" t="str">
        <f t="shared" si="137"/>
        <v>module=gmort</v>
      </c>
      <c r="G2849" s="6" t="str">
        <f t="shared" si="138"/>
        <v>module=smort</v>
      </c>
    </row>
    <row r="2850" spans="1:7" ht="30" customHeight="1">
      <c r="A2850" s="3" t="s">
        <v>10899</v>
      </c>
      <c r="B2850" s="3" t="s">
        <v>2</v>
      </c>
      <c r="C2850" s="3" t="s">
        <v>13764</v>
      </c>
      <c r="D2850" s="3" t="s">
        <v>17082</v>
      </c>
      <c r="E2850" s="12" t="s">
        <v>21307</v>
      </c>
      <c r="F2850" s="6" t="str">
        <f t="shared" si="137"/>
        <v>module=gmort</v>
      </c>
      <c r="G2850" s="6" t="str">
        <f t="shared" si="138"/>
        <v>module=smort</v>
      </c>
    </row>
    <row r="2851" spans="1:7" ht="30" customHeight="1">
      <c r="A2851" s="3" t="s">
        <v>10899</v>
      </c>
      <c r="B2851" s="3" t="s">
        <v>2</v>
      </c>
      <c r="C2851" s="3" t="s">
        <v>13765</v>
      </c>
      <c r="D2851" s="3" t="s">
        <v>17083</v>
      </c>
      <c r="E2851" s="12" t="s">
        <v>21308</v>
      </c>
      <c r="F2851" s="6" t="str">
        <f t="shared" si="137"/>
        <v>module=gmort</v>
      </c>
      <c r="G2851" s="6" t="str">
        <f t="shared" si="138"/>
        <v>module=smort</v>
      </c>
    </row>
    <row r="2852" spans="1:7" ht="30" customHeight="1">
      <c r="A2852" s="3" t="s">
        <v>10899</v>
      </c>
      <c r="B2852" s="3" t="s">
        <v>2</v>
      </c>
      <c r="C2852" s="3" t="s">
        <v>13766</v>
      </c>
      <c r="D2852" s="3" t="s">
        <v>17084</v>
      </c>
      <c r="E2852" s="12" t="s">
        <v>21309</v>
      </c>
      <c r="F2852" s="6" t="str">
        <f t="shared" si="137"/>
        <v>module=gmort</v>
      </c>
      <c r="G2852" s="6" t="str">
        <f t="shared" si="138"/>
        <v>module=smort</v>
      </c>
    </row>
    <row r="2853" spans="1:7" ht="30" customHeight="1">
      <c r="A2853" s="3" t="s">
        <v>10899</v>
      </c>
      <c r="B2853" s="3" t="s">
        <v>2</v>
      </c>
      <c r="C2853" s="3" t="s">
        <v>13767</v>
      </c>
      <c r="D2853" s="3" t="s">
        <v>17085</v>
      </c>
      <c r="E2853" s="12" t="s">
        <v>21310</v>
      </c>
      <c r="F2853" s="6" t="str">
        <f t="shared" si="137"/>
        <v>module=gmort</v>
      </c>
      <c r="G2853" s="6" t="str">
        <f t="shared" si="138"/>
        <v>module=smort</v>
      </c>
    </row>
    <row r="2854" spans="1:7" ht="30" customHeight="1">
      <c r="A2854" s="3" t="s">
        <v>10899</v>
      </c>
      <c r="B2854" s="3" t="s">
        <v>2</v>
      </c>
      <c r="C2854" s="3" t="s">
        <v>13768</v>
      </c>
      <c r="D2854" s="3" t="s">
        <v>17086</v>
      </c>
      <c r="E2854" s="12" t="s">
        <v>21311</v>
      </c>
      <c r="F2854" s="6" t="str">
        <f t="shared" si="137"/>
        <v>module=gmort</v>
      </c>
      <c r="G2854" s="6" t="str">
        <f t="shared" si="138"/>
        <v>module=smort</v>
      </c>
    </row>
    <row r="2855" spans="1:7" ht="30" customHeight="1">
      <c r="A2855" s="3" t="s">
        <v>10899</v>
      </c>
      <c r="B2855" s="3" t="s">
        <v>2</v>
      </c>
      <c r="C2855" s="3" t="s">
        <v>13769</v>
      </c>
      <c r="D2855" s="3" t="s">
        <v>17087</v>
      </c>
      <c r="E2855" s="12" t="s">
        <v>21312</v>
      </c>
      <c r="F2855" s="6" t="str">
        <f t="shared" si="137"/>
        <v>module=gmort</v>
      </c>
      <c r="G2855" s="6" t="str">
        <f t="shared" si="138"/>
        <v>module=smort</v>
      </c>
    </row>
    <row r="2856" spans="1:7" ht="30" customHeight="1">
      <c r="A2856" s="3" t="s">
        <v>10899</v>
      </c>
      <c r="B2856" s="3" t="s">
        <v>2</v>
      </c>
      <c r="C2856" s="3" t="s">
        <v>13770</v>
      </c>
      <c r="D2856" s="3" t="s">
        <v>17088</v>
      </c>
      <c r="E2856" s="12" t="s">
        <v>21313</v>
      </c>
      <c r="F2856" s="6" t="str">
        <f t="shared" si="137"/>
        <v>module=gmort</v>
      </c>
      <c r="G2856" s="6" t="str">
        <f t="shared" si="138"/>
        <v>module=smort</v>
      </c>
    </row>
    <row r="2857" spans="1:7" ht="30" customHeight="1">
      <c r="A2857" s="3" t="s">
        <v>10900</v>
      </c>
      <c r="B2857" s="3" t="s">
        <v>2</v>
      </c>
      <c r="C2857" s="3" t="s">
        <v>13771</v>
      </c>
      <c r="D2857" s="3" t="s">
        <v>17089</v>
      </c>
      <c r="E2857" s="12" t="s">
        <v>21314</v>
      </c>
      <c r="F2857" s="6" t="str">
        <f t="shared" ref="F2857:F2888" si="139">HYPERLINK("http://www.ssc.wisc.edu/wlsresearch/documentation/waves/?wave=grad2k&amp;module=gicd10","module=gicd10")</f>
        <v>module=gicd10</v>
      </c>
      <c r="G2857" s="6" t="str">
        <f t="shared" ref="G2857:G2888" si="140">HYPERLINK("http://www.ssc.wisc.edu/wlsresearch/documentation/waves/?wave=sib2k&amp;module=sicd10","module=sicd10")</f>
        <v>module=sicd10</v>
      </c>
    </row>
    <row r="2858" spans="1:7" ht="30" customHeight="1">
      <c r="A2858" s="3" t="s">
        <v>10900</v>
      </c>
      <c r="B2858" s="3" t="s">
        <v>2</v>
      </c>
      <c r="C2858" s="3" t="s">
        <v>13772</v>
      </c>
      <c r="D2858" s="3" t="s">
        <v>17090</v>
      </c>
      <c r="E2858" s="12" t="s">
        <v>21315</v>
      </c>
      <c r="F2858" s="6" t="str">
        <f t="shared" si="139"/>
        <v>module=gicd10</v>
      </c>
      <c r="G2858" s="6" t="str">
        <f t="shared" si="140"/>
        <v>module=sicd10</v>
      </c>
    </row>
    <row r="2859" spans="1:7" ht="30" customHeight="1">
      <c r="A2859" s="3" t="s">
        <v>10900</v>
      </c>
      <c r="B2859" s="3" t="s">
        <v>2</v>
      </c>
      <c r="C2859" s="3" t="s">
        <v>13773</v>
      </c>
      <c r="D2859" s="3" t="s">
        <v>17091</v>
      </c>
      <c r="E2859" s="12" t="s">
        <v>21316</v>
      </c>
      <c r="F2859" s="6" t="str">
        <f t="shared" si="139"/>
        <v>module=gicd10</v>
      </c>
      <c r="G2859" s="6" t="str">
        <f t="shared" si="140"/>
        <v>module=sicd10</v>
      </c>
    </row>
    <row r="2860" spans="1:7" ht="30" customHeight="1">
      <c r="A2860" s="3" t="s">
        <v>10900</v>
      </c>
      <c r="B2860" s="3" t="s">
        <v>2</v>
      </c>
      <c r="C2860" s="3" t="s">
        <v>13774</v>
      </c>
      <c r="D2860" s="3" t="s">
        <v>17092</v>
      </c>
      <c r="E2860" s="12" t="s">
        <v>21317</v>
      </c>
      <c r="F2860" s="6" t="str">
        <f t="shared" si="139"/>
        <v>module=gicd10</v>
      </c>
      <c r="G2860" s="6" t="str">
        <f t="shared" si="140"/>
        <v>module=sicd10</v>
      </c>
    </row>
    <row r="2861" spans="1:7" ht="30" customHeight="1">
      <c r="A2861" s="3" t="s">
        <v>10900</v>
      </c>
      <c r="B2861" s="3" t="s">
        <v>2</v>
      </c>
      <c r="C2861" s="3" t="s">
        <v>13775</v>
      </c>
      <c r="D2861" s="3" t="s">
        <v>17093</v>
      </c>
      <c r="E2861" s="12" t="s">
        <v>21318</v>
      </c>
      <c r="F2861" s="6" t="str">
        <f t="shared" si="139"/>
        <v>module=gicd10</v>
      </c>
      <c r="G2861" s="6" t="str">
        <f t="shared" si="140"/>
        <v>module=sicd10</v>
      </c>
    </row>
    <row r="2862" spans="1:7" ht="30" customHeight="1">
      <c r="A2862" s="3" t="s">
        <v>10900</v>
      </c>
      <c r="B2862" s="3" t="s">
        <v>2</v>
      </c>
      <c r="C2862" s="3" t="s">
        <v>13776</v>
      </c>
      <c r="D2862" s="3" t="s">
        <v>17094</v>
      </c>
      <c r="E2862" s="12" t="s">
        <v>21319</v>
      </c>
      <c r="F2862" s="6" t="str">
        <f t="shared" si="139"/>
        <v>module=gicd10</v>
      </c>
      <c r="G2862" s="6" t="str">
        <f t="shared" si="140"/>
        <v>module=sicd10</v>
      </c>
    </row>
    <row r="2863" spans="1:7" ht="30" customHeight="1">
      <c r="A2863" s="3" t="s">
        <v>10900</v>
      </c>
      <c r="B2863" s="3" t="s">
        <v>2</v>
      </c>
      <c r="C2863" s="3" t="s">
        <v>13777</v>
      </c>
      <c r="D2863" s="3" t="s">
        <v>17095</v>
      </c>
      <c r="E2863" s="12" t="s">
        <v>21320</v>
      </c>
      <c r="F2863" s="6" t="str">
        <f t="shared" si="139"/>
        <v>module=gicd10</v>
      </c>
      <c r="G2863" s="6" t="str">
        <f t="shared" si="140"/>
        <v>module=sicd10</v>
      </c>
    </row>
    <row r="2864" spans="1:7" ht="30" customHeight="1">
      <c r="A2864" s="3" t="s">
        <v>10900</v>
      </c>
      <c r="B2864" s="3" t="s">
        <v>2</v>
      </c>
      <c r="C2864" s="3" t="s">
        <v>13778</v>
      </c>
      <c r="D2864" s="3" t="s">
        <v>17096</v>
      </c>
      <c r="E2864" s="12" t="s">
        <v>21321</v>
      </c>
      <c r="F2864" s="6" t="str">
        <f t="shared" si="139"/>
        <v>module=gicd10</v>
      </c>
      <c r="G2864" s="6" t="str">
        <f t="shared" si="140"/>
        <v>module=sicd10</v>
      </c>
    </row>
    <row r="2865" spans="1:7" ht="30" customHeight="1">
      <c r="A2865" s="3" t="s">
        <v>10900</v>
      </c>
      <c r="B2865" s="3" t="s">
        <v>2</v>
      </c>
      <c r="C2865" s="3" t="s">
        <v>13779</v>
      </c>
      <c r="D2865" s="3" t="s">
        <v>17097</v>
      </c>
      <c r="E2865" s="12" t="s">
        <v>21322</v>
      </c>
      <c r="F2865" s="6" t="str">
        <f t="shared" si="139"/>
        <v>module=gicd10</v>
      </c>
      <c r="G2865" s="6" t="str">
        <f t="shared" si="140"/>
        <v>module=sicd10</v>
      </c>
    </row>
    <row r="2866" spans="1:7" ht="30" customHeight="1">
      <c r="A2866" s="3" t="s">
        <v>10900</v>
      </c>
      <c r="B2866" s="3" t="s">
        <v>2</v>
      </c>
      <c r="C2866" s="3" t="s">
        <v>13780</v>
      </c>
      <c r="D2866" s="3" t="s">
        <v>17098</v>
      </c>
      <c r="E2866" s="12" t="s">
        <v>21323</v>
      </c>
      <c r="F2866" s="6" t="str">
        <f t="shared" si="139"/>
        <v>module=gicd10</v>
      </c>
      <c r="G2866" s="6" t="str">
        <f t="shared" si="140"/>
        <v>module=sicd10</v>
      </c>
    </row>
    <row r="2867" spans="1:7" ht="30" customHeight="1">
      <c r="A2867" s="3" t="s">
        <v>10900</v>
      </c>
      <c r="B2867" s="3" t="s">
        <v>2</v>
      </c>
      <c r="C2867" s="3" t="s">
        <v>13781</v>
      </c>
      <c r="D2867" s="3" t="s">
        <v>17099</v>
      </c>
      <c r="E2867" s="12" t="s">
        <v>21324</v>
      </c>
      <c r="F2867" s="6" t="str">
        <f t="shared" si="139"/>
        <v>module=gicd10</v>
      </c>
      <c r="G2867" s="6" t="str">
        <f t="shared" si="140"/>
        <v>module=sicd10</v>
      </c>
    </row>
    <row r="2868" spans="1:7" ht="30" customHeight="1">
      <c r="A2868" s="3" t="s">
        <v>10900</v>
      </c>
      <c r="B2868" s="3" t="s">
        <v>2</v>
      </c>
      <c r="C2868" s="3" t="s">
        <v>13782</v>
      </c>
      <c r="D2868" s="3" t="s">
        <v>17100</v>
      </c>
      <c r="E2868" s="12" t="s">
        <v>21325</v>
      </c>
      <c r="F2868" s="6" t="str">
        <f t="shared" si="139"/>
        <v>module=gicd10</v>
      </c>
      <c r="G2868" s="6" t="str">
        <f t="shared" si="140"/>
        <v>module=sicd10</v>
      </c>
    </row>
    <row r="2869" spans="1:7" ht="30" customHeight="1">
      <c r="A2869" s="3" t="s">
        <v>10900</v>
      </c>
      <c r="B2869" s="3" t="s">
        <v>2</v>
      </c>
      <c r="C2869" s="3" t="s">
        <v>13783</v>
      </c>
      <c r="D2869" s="3" t="s">
        <v>17101</v>
      </c>
      <c r="E2869" s="12" t="s">
        <v>21326</v>
      </c>
      <c r="F2869" s="6" t="str">
        <f t="shared" si="139"/>
        <v>module=gicd10</v>
      </c>
      <c r="G2869" s="6" t="str">
        <f t="shared" si="140"/>
        <v>module=sicd10</v>
      </c>
    </row>
    <row r="2870" spans="1:7" ht="30" customHeight="1">
      <c r="A2870" s="3" t="s">
        <v>10900</v>
      </c>
      <c r="B2870" s="3" t="s">
        <v>2</v>
      </c>
      <c r="C2870" s="3" t="s">
        <v>13784</v>
      </c>
      <c r="D2870" s="3" t="s">
        <v>17102</v>
      </c>
      <c r="E2870" s="12" t="s">
        <v>21327</v>
      </c>
      <c r="F2870" s="6" t="str">
        <f t="shared" si="139"/>
        <v>module=gicd10</v>
      </c>
      <c r="G2870" s="6" t="str">
        <f t="shared" si="140"/>
        <v>module=sicd10</v>
      </c>
    </row>
    <row r="2871" spans="1:7" ht="30" customHeight="1">
      <c r="A2871" s="3" t="s">
        <v>10900</v>
      </c>
      <c r="B2871" s="3" t="s">
        <v>2</v>
      </c>
      <c r="C2871" s="3" t="s">
        <v>13785</v>
      </c>
      <c r="D2871" s="3" t="s">
        <v>17103</v>
      </c>
      <c r="E2871" s="12" t="s">
        <v>21328</v>
      </c>
      <c r="F2871" s="6" t="str">
        <f t="shared" si="139"/>
        <v>module=gicd10</v>
      </c>
      <c r="G2871" s="6" t="str">
        <f t="shared" si="140"/>
        <v>module=sicd10</v>
      </c>
    </row>
    <row r="2872" spans="1:7" ht="30" customHeight="1">
      <c r="A2872" s="3" t="s">
        <v>10900</v>
      </c>
      <c r="B2872" s="3" t="s">
        <v>2</v>
      </c>
      <c r="C2872" s="3" t="s">
        <v>13786</v>
      </c>
      <c r="D2872" s="3" t="s">
        <v>17104</v>
      </c>
      <c r="E2872" s="12" t="s">
        <v>21329</v>
      </c>
      <c r="F2872" s="6" t="str">
        <f t="shared" si="139"/>
        <v>module=gicd10</v>
      </c>
      <c r="G2872" s="6" t="str">
        <f t="shared" si="140"/>
        <v>module=sicd10</v>
      </c>
    </row>
    <row r="2873" spans="1:7" ht="30" customHeight="1">
      <c r="A2873" s="3" t="s">
        <v>10900</v>
      </c>
      <c r="B2873" s="3" t="s">
        <v>2</v>
      </c>
      <c r="C2873" s="3" t="s">
        <v>13787</v>
      </c>
      <c r="D2873" s="3" t="s">
        <v>17105</v>
      </c>
      <c r="E2873" s="12" t="s">
        <v>21330</v>
      </c>
      <c r="F2873" s="6" t="str">
        <f t="shared" si="139"/>
        <v>module=gicd10</v>
      </c>
      <c r="G2873" s="6" t="str">
        <f t="shared" si="140"/>
        <v>module=sicd10</v>
      </c>
    </row>
    <row r="2874" spans="1:7" ht="30" customHeight="1">
      <c r="A2874" s="3" t="s">
        <v>10900</v>
      </c>
      <c r="B2874" s="3" t="s">
        <v>2</v>
      </c>
      <c r="C2874" s="3" t="s">
        <v>13788</v>
      </c>
      <c r="D2874" s="3" t="s">
        <v>17106</v>
      </c>
      <c r="E2874" s="12" t="s">
        <v>21331</v>
      </c>
      <c r="F2874" s="6" t="str">
        <f t="shared" si="139"/>
        <v>module=gicd10</v>
      </c>
      <c r="G2874" s="6" t="str">
        <f t="shared" si="140"/>
        <v>module=sicd10</v>
      </c>
    </row>
    <row r="2875" spans="1:7" ht="30" customHeight="1">
      <c r="A2875" s="3" t="s">
        <v>10900</v>
      </c>
      <c r="B2875" s="3" t="s">
        <v>2</v>
      </c>
      <c r="C2875" s="3" t="s">
        <v>13789</v>
      </c>
      <c r="D2875" s="3" t="s">
        <v>17107</v>
      </c>
      <c r="E2875" s="12" t="s">
        <v>21332</v>
      </c>
      <c r="F2875" s="6" t="str">
        <f t="shared" si="139"/>
        <v>module=gicd10</v>
      </c>
      <c r="G2875" s="6" t="str">
        <f t="shared" si="140"/>
        <v>module=sicd10</v>
      </c>
    </row>
    <row r="2876" spans="1:7" ht="30" customHeight="1">
      <c r="A2876" s="3" t="s">
        <v>10900</v>
      </c>
      <c r="B2876" s="3" t="s">
        <v>2</v>
      </c>
      <c r="C2876" s="3" t="s">
        <v>13790</v>
      </c>
      <c r="D2876" s="3" t="s">
        <v>17108</v>
      </c>
      <c r="E2876" s="12" t="s">
        <v>21333</v>
      </c>
      <c r="F2876" s="6" t="str">
        <f t="shared" si="139"/>
        <v>module=gicd10</v>
      </c>
      <c r="G2876" s="6" t="str">
        <f t="shared" si="140"/>
        <v>module=sicd10</v>
      </c>
    </row>
    <row r="2877" spans="1:7" ht="30" customHeight="1">
      <c r="A2877" s="3" t="s">
        <v>10900</v>
      </c>
      <c r="B2877" s="3" t="s">
        <v>2</v>
      </c>
      <c r="C2877" s="3" t="s">
        <v>13791</v>
      </c>
      <c r="D2877" s="3" t="s">
        <v>17109</v>
      </c>
      <c r="E2877" s="12" t="s">
        <v>21334</v>
      </c>
      <c r="F2877" s="6" t="str">
        <f t="shared" si="139"/>
        <v>module=gicd10</v>
      </c>
      <c r="G2877" s="6" t="str">
        <f t="shared" si="140"/>
        <v>module=sicd10</v>
      </c>
    </row>
    <row r="2878" spans="1:7" ht="30" customHeight="1">
      <c r="A2878" s="3" t="s">
        <v>10900</v>
      </c>
      <c r="B2878" s="3" t="s">
        <v>2</v>
      </c>
      <c r="C2878" s="3" t="s">
        <v>13792</v>
      </c>
      <c r="D2878" s="3" t="s">
        <v>17110</v>
      </c>
      <c r="E2878" s="12" t="s">
        <v>21335</v>
      </c>
      <c r="F2878" s="6" t="str">
        <f t="shared" si="139"/>
        <v>module=gicd10</v>
      </c>
      <c r="G2878" s="6" t="str">
        <f t="shared" si="140"/>
        <v>module=sicd10</v>
      </c>
    </row>
    <row r="2879" spans="1:7" ht="30" customHeight="1">
      <c r="A2879" s="3" t="s">
        <v>10900</v>
      </c>
      <c r="B2879" s="3" t="s">
        <v>2</v>
      </c>
      <c r="C2879" s="3" t="s">
        <v>13793</v>
      </c>
      <c r="D2879" s="3" t="s">
        <v>17111</v>
      </c>
      <c r="E2879" s="12" t="s">
        <v>21336</v>
      </c>
      <c r="F2879" s="6" t="str">
        <f t="shared" si="139"/>
        <v>module=gicd10</v>
      </c>
      <c r="G2879" s="6" t="str">
        <f t="shared" si="140"/>
        <v>module=sicd10</v>
      </c>
    </row>
    <row r="2880" spans="1:7" ht="30" customHeight="1">
      <c r="A2880" s="3" t="s">
        <v>10900</v>
      </c>
      <c r="B2880" s="3" t="s">
        <v>2</v>
      </c>
      <c r="C2880" s="3" t="s">
        <v>13794</v>
      </c>
      <c r="D2880" s="3" t="s">
        <v>17112</v>
      </c>
      <c r="E2880" s="12" t="s">
        <v>21337</v>
      </c>
      <c r="F2880" s="6" t="str">
        <f t="shared" si="139"/>
        <v>module=gicd10</v>
      </c>
      <c r="G2880" s="6" t="str">
        <f t="shared" si="140"/>
        <v>module=sicd10</v>
      </c>
    </row>
    <row r="2881" spans="1:7" ht="30" customHeight="1">
      <c r="A2881" s="3" t="s">
        <v>10900</v>
      </c>
      <c r="B2881" s="3" t="s">
        <v>2</v>
      </c>
      <c r="C2881" s="3" t="s">
        <v>13795</v>
      </c>
      <c r="D2881" s="3" t="s">
        <v>17113</v>
      </c>
      <c r="E2881" s="12" t="s">
        <v>21338</v>
      </c>
      <c r="F2881" s="6" t="str">
        <f t="shared" si="139"/>
        <v>module=gicd10</v>
      </c>
      <c r="G2881" s="6" t="str">
        <f t="shared" si="140"/>
        <v>module=sicd10</v>
      </c>
    </row>
    <row r="2882" spans="1:7" ht="30" customHeight="1">
      <c r="A2882" s="3" t="s">
        <v>10900</v>
      </c>
      <c r="B2882" s="3" t="s">
        <v>2</v>
      </c>
      <c r="C2882" s="3" t="s">
        <v>13796</v>
      </c>
      <c r="D2882" s="3" t="s">
        <v>17114</v>
      </c>
      <c r="E2882" s="12" t="s">
        <v>21339</v>
      </c>
      <c r="F2882" s="6" t="str">
        <f t="shared" si="139"/>
        <v>module=gicd10</v>
      </c>
      <c r="G2882" s="6" t="str">
        <f t="shared" si="140"/>
        <v>module=sicd10</v>
      </c>
    </row>
    <row r="2883" spans="1:7" ht="30" customHeight="1">
      <c r="A2883" s="3" t="s">
        <v>10900</v>
      </c>
      <c r="B2883" s="3" t="s">
        <v>2</v>
      </c>
      <c r="C2883" s="3" t="s">
        <v>13797</v>
      </c>
      <c r="D2883" s="3" t="s">
        <v>17115</v>
      </c>
      <c r="E2883" s="12" t="s">
        <v>21340</v>
      </c>
      <c r="F2883" s="6" t="str">
        <f t="shared" si="139"/>
        <v>module=gicd10</v>
      </c>
      <c r="G2883" s="6" t="str">
        <f t="shared" si="140"/>
        <v>module=sicd10</v>
      </c>
    </row>
    <row r="2884" spans="1:7" ht="30" customHeight="1">
      <c r="A2884" s="3" t="s">
        <v>10900</v>
      </c>
      <c r="B2884" s="3" t="s">
        <v>2</v>
      </c>
      <c r="C2884" s="3" t="s">
        <v>13798</v>
      </c>
      <c r="D2884" s="3" t="s">
        <v>17116</v>
      </c>
      <c r="E2884" s="12" t="s">
        <v>21341</v>
      </c>
      <c r="F2884" s="6" t="str">
        <f t="shared" si="139"/>
        <v>module=gicd10</v>
      </c>
      <c r="G2884" s="6" t="str">
        <f t="shared" si="140"/>
        <v>module=sicd10</v>
      </c>
    </row>
    <row r="2885" spans="1:7" ht="30" customHeight="1">
      <c r="A2885" s="3" t="s">
        <v>10900</v>
      </c>
      <c r="B2885" s="3" t="s">
        <v>2</v>
      </c>
      <c r="C2885" s="3" t="s">
        <v>13799</v>
      </c>
      <c r="D2885" s="3" t="s">
        <v>17117</v>
      </c>
      <c r="E2885" s="12" t="s">
        <v>21342</v>
      </c>
      <c r="F2885" s="6" t="str">
        <f t="shared" si="139"/>
        <v>module=gicd10</v>
      </c>
      <c r="G2885" s="6" t="str">
        <f t="shared" si="140"/>
        <v>module=sicd10</v>
      </c>
    </row>
    <row r="2886" spans="1:7" ht="30" customHeight="1">
      <c r="A2886" s="3" t="s">
        <v>10900</v>
      </c>
      <c r="B2886" s="3" t="s">
        <v>2</v>
      </c>
      <c r="C2886" s="3" t="s">
        <v>13800</v>
      </c>
      <c r="D2886" s="3" t="s">
        <v>17118</v>
      </c>
      <c r="E2886" s="12" t="s">
        <v>21343</v>
      </c>
      <c r="F2886" s="6" t="str">
        <f t="shared" si="139"/>
        <v>module=gicd10</v>
      </c>
      <c r="G2886" s="6" t="str">
        <f t="shared" si="140"/>
        <v>module=sicd10</v>
      </c>
    </row>
    <row r="2887" spans="1:7" ht="30" customHeight="1">
      <c r="A2887" s="3" t="s">
        <v>10900</v>
      </c>
      <c r="B2887" s="3" t="s">
        <v>2</v>
      </c>
      <c r="C2887" s="3" t="s">
        <v>13801</v>
      </c>
      <c r="D2887" s="3" t="s">
        <v>17119</v>
      </c>
      <c r="E2887" s="12" t="s">
        <v>21344</v>
      </c>
      <c r="F2887" s="6" t="str">
        <f t="shared" si="139"/>
        <v>module=gicd10</v>
      </c>
      <c r="G2887" s="6" t="str">
        <f t="shared" si="140"/>
        <v>module=sicd10</v>
      </c>
    </row>
    <row r="2888" spans="1:7" ht="30" customHeight="1">
      <c r="A2888" s="3" t="s">
        <v>10900</v>
      </c>
      <c r="B2888" s="3" t="s">
        <v>2</v>
      </c>
      <c r="C2888" s="3" t="s">
        <v>13802</v>
      </c>
      <c r="D2888" s="3" t="s">
        <v>17120</v>
      </c>
      <c r="E2888" s="12" t="s">
        <v>21345</v>
      </c>
      <c r="F2888" s="6" t="str">
        <f t="shared" si="139"/>
        <v>module=gicd10</v>
      </c>
      <c r="G2888" s="6" t="str">
        <f t="shared" si="140"/>
        <v>module=sicd10</v>
      </c>
    </row>
    <row r="2889" spans="1:7" ht="30" customHeight="1">
      <c r="A2889" s="3" t="s">
        <v>10900</v>
      </c>
      <c r="B2889" s="3" t="s">
        <v>2</v>
      </c>
      <c r="C2889" s="3" t="s">
        <v>13803</v>
      </c>
      <c r="D2889" s="3" t="s">
        <v>17121</v>
      </c>
      <c r="E2889" s="12" t="s">
        <v>21346</v>
      </c>
      <c r="F2889" s="6" t="str">
        <f t="shared" ref="F2889:F2920" si="141">HYPERLINK("http://www.ssc.wisc.edu/wlsresearch/documentation/waves/?wave=grad2k&amp;module=gicd10","module=gicd10")</f>
        <v>module=gicd10</v>
      </c>
      <c r="G2889" s="6" t="str">
        <f t="shared" ref="G2889:G2921" si="142">HYPERLINK("http://www.ssc.wisc.edu/wlsresearch/documentation/waves/?wave=sib2k&amp;module=sicd10","module=sicd10")</f>
        <v>module=sicd10</v>
      </c>
    </row>
    <row r="2890" spans="1:7" ht="30" customHeight="1">
      <c r="A2890" s="3" t="s">
        <v>10900</v>
      </c>
      <c r="B2890" s="3" t="s">
        <v>2</v>
      </c>
      <c r="C2890" s="3" t="s">
        <v>13804</v>
      </c>
      <c r="D2890" s="3" t="s">
        <v>17122</v>
      </c>
      <c r="E2890" s="12" t="s">
        <v>21347</v>
      </c>
      <c r="F2890" s="6" t="str">
        <f t="shared" si="141"/>
        <v>module=gicd10</v>
      </c>
      <c r="G2890" s="6" t="str">
        <f t="shared" si="142"/>
        <v>module=sicd10</v>
      </c>
    </row>
    <row r="2891" spans="1:7" ht="30" customHeight="1">
      <c r="A2891" s="3" t="s">
        <v>10900</v>
      </c>
      <c r="B2891" s="3" t="s">
        <v>2</v>
      </c>
      <c r="C2891" s="3" t="s">
        <v>13805</v>
      </c>
      <c r="D2891" s="3" t="s">
        <v>17123</v>
      </c>
      <c r="E2891" s="12" t="s">
        <v>21348</v>
      </c>
      <c r="F2891" s="6" t="str">
        <f t="shared" si="141"/>
        <v>module=gicd10</v>
      </c>
      <c r="G2891" s="6" t="str">
        <f t="shared" si="142"/>
        <v>module=sicd10</v>
      </c>
    </row>
    <row r="2892" spans="1:7" ht="30" customHeight="1">
      <c r="A2892" s="3" t="s">
        <v>10900</v>
      </c>
      <c r="B2892" s="3" t="s">
        <v>2</v>
      </c>
      <c r="C2892" s="3" t="s">
        <v>13806</v>
      </c>
      <c r="D2892" s="3" t="s">
        <v>17124</v>
      </c>
      <c r="E2892" s="12" t="s">
        <v>21349</v>
      </c>
      <c r="F2892" s="6" t="str">
        <f t="shared" si="141"/>
        <v>module=gicd10</v>
      </c>
      <c r="G2892" s="6" t="str">
        <f t="shared" si="142"/>
        <v>module=sicd10</v>
      </c>
    </row>
    <row r="2893" spans="1:7" ht="30" customHeight="1">
      <c r="A2893" s="3" t="s">
        <v>10900</v>
      </c>
      <c r="B2893" s="3" t="s">
        <v>2</v>
      </c>
      <c r="C2893" s="3" t="s">
        <v>13807</v>
      </c>
      <c r="D2893" s="3" t="s">
        <v>17125</v>
      </c>
      <c r="E2893" s="12" t="s">
        <v>21350</v>
      </c>
      <c r="F2893" s="6" t="str">
        <f t="shared" si="141"/>
        <v>module=gicd10</v>
      </c>
      <c r="G2893" s="6" t="str">
        <f t="shared" si="142"/>
        <v>module=sicd10</v>
      </c>
    </row>
    <row r="2894" spans="1:7" ht="30" customHeight="1">
      <c r="A2894" s="3" t="s">
        <v>10900</v>
      </c>
      <c r="B2894" s="3" t="s">
        <v>2</v>
      </c>
      <c r="C2894" s="3" t="s">
        <v>13808</v>
      </c>
      <c r="D2894" s="3" t="s">
        <v>17126</v>
      </c>
      <c r="E2894" s="12" t="s">
        <v>21351</v>
      </c>
      <c r="F2894" s="6" t="str">
        <f t="shared" si="141"/>
        <v>module=gicd10</v>
      </c>
      <c r="G2894" s="6" t="str">
        <f t="shared" si="142"/>
        <v>module=sicd10</v>
      </c>
    </row>
    <row r="2895" spans="1:7" ht="30" customHeight="1">
      <c r="A2895" s="3" t="s">
        <v>10900</v>
      </c>
      <c r="B2895" s="3" t="s">
        <v>2</v>
      </c>
      <c r="C2895" s="3" t="s">
        <v>13809</v>
      </c>
      <c r="D2895" s="3" t="s">
        <v>17127</v>
      </c>
      <c r="E2895" s="12" t="s">
        <v>21352</v>
      </c>
      <c r="F2895" s="6" t="str">
        <f t="shared" si="141"/>
        <v>module=gicd10</v>
      </c>
      <c r="G2895" s="6" t="str">
        <f t="shared" si="142"/>
        <v>module=sicd10</v>
      </c>
    </row>
    <row r="2896" spans="1:7" ht="30" customHeight="1">
      <c r="A2896" s="3" t="s">
        <v>10900</v>
      </c>
      <c r="B2896" s="3" t="s">
        <v>2</v>
      </c>
      <c r="C2896" s="3" t="s">
        <v>13810</v>
      </c>
      <c r="D2896" s="3" t="s">
        <v>17128</v>
      </c>
      <c r="E2896" s="12" t="s">
        <v>21353</v>
      </c>
      <c r="F2896" s="6" t="str">
        <f t="shared" si="141"/>
        <v>module=gicd10</v>
      </c>
      <c r="G2896" s="6" t="str">
        <f t="shared" si="142"/>
        <v>module=sicd10</v>
      </c>
    </row>
    <row r="2897" spans="1:7" ht="30" customHeight="1">
      <c r="A2897" s="3" t="s">
        <v>10900</v>
      </c>
      <c r="B2897" s="3" t="s">
        <v>2</v>
      </c>
      <c r="C2897" s="3" t="s">
        <v>13811</v>
      </c>
      <c r="D2897" s="3" t="s">
        <v>17129</v>
      </c>
      <c r="E2897" s="12" t="s">
        <v>21354</v>
      </c>
      <c r="F2897" s="6" t="str">
        <f t="shared" si="141"/>
        <v>module=gicd10</v>
      </c>
      <c r="G2897" s="6" t="str">
        <f t="shared" si="142"/>
        <v>module=sicd10</v>
      </c>
    </row>
    <row r="2898" spans="1:7" ht="30" customHeight="1">
      <c r="A2898" s="3" t="s">
        <v>10900</v>
      </c>
      <c r="B2898" s="3" t="s">
        <v>2</v>
      </c>
      <c r="C2898" s="3" t="s">
        <v>13812</v>
      </c>
      <c r="D2898" s="3" t="s">
        <v>17130</v>
      </c>
      <c r="E2898" s="12" t="s">
        <v>21355</v>
      </c>
      <c r="F2898" s="6" t="str">
        <f t="shared" si="141"/>
        <v>module=gicd10</v>
      </c>
      <c r="G2898" s="6" t="str">
        <f t="shared" si="142"/>
        <v>module=sicd10</v>
      </c>
    </row>
    <row r="2899" spans="1:7" ht="30" customHeight="1">
      <c r="A2899" s="3" t="s">
        <v>10900</v>
      </c>
      <c r="B2899" s="3" t="s">
        <v>2</v>
      </c>
      <c r="C2899" s="3" t="s">
        <v>13813</v>
      </c>
      <c r="D2899" s="3" t="s">
        <v>17131</v>
      </c>
      <c r="E2899" s="12" t="s">
        <v>21356</v>
      </c>
      <c r="F2899" s="6" t="str">
        <f t="shared" si="141"/>
        <v>module=gicd10</v>
      </c>
      <c r="G2899" s="6" t="str">
        <f t="shared" si="142"/>
        <v>module=sicd10</v>
      </c>
    </row>
    <row r="2900" spans="1:7" ht="30" customHeight="1">
      <c r="A2900" s="3" t="s">
        <v>10900</v>
      </c>
      <c r="B2900" s="3" t="s">
        <v>2</v>
      </c>
      <c r="C2900" s="3" t="s">
        <v>13814</v>
      </c>
      <c r="D2900" s="3" t="s">
        <v>17132</v>
      </c>
      <c r="E2900" s="12" t="s">
        <v>21357</v>
      </c>
      <c r="F2900" s="6" t="str">
        <f t="shared" si="141"/>
        <v>module=gicd10</v>
      </c>
      <c r="G2900" s="6" t="str">
        <f t="shared" si="142"/>
        <v>module=sicd10</v>
      </c>
    </row>
    <row r="2901" spans="1:7" ht="30" customHeight="1">
      <c r="A2901" s="3" t="s">
        <v>10900</v>
      </c>
      <c r="B2901" s="3" t="s">
        <v>2</v>
      </c>
      <c r="C2901" s="3" t="s">
        <v>13815</v>
      </c>
      <c r="D2901" s="3" t="s">
        <v>17133</v>
      </c>
      <c r="E2901" s="12" t="s">
        <v>21358</v>
      </c>
      <c r="F2901" s="6" t="str">
        <f t="shared" si="141"/>
        <v>module=gicd10</v>
      </c>
      <c r="G2901" s="6" t="str">
        <f t="shared" si="142"/>
        <v>module=sicd10</v>
      </c>
    </row>
    <row r="2902" spans="1:7" ht="30" customHeight="1">
      <c r="A2902" s="3" t="s">
        <v>10900</v>
      </c>
      <c r="B2902" s="3" t="s">
        <v>2</v>
      </c>
      <c r="C2902" s="3" t="s">
        <v>13816</v>
      </c>
      <c r="D2902" s="3" t="s">
        <v>17134</v>
      </c>
      <c r="E2902" s="12" t="s">
        <v>21359</v>
      </c>
      <c r="F2902" s="6" t="str">
        <f t="shared" si="141"/>
        <v>module=gicd10</v>
      </c>
      <c r="G2902" s="6" t="str">
        <f t="shared" si="142"/>
        <v>module=sicd10</v>
      </c>
    </row>
    <row r="2903" spans="1:7" ht="30" customHeight="1">
      <c r="A2903" s="3" t="s">
        <v>10900</v>
      </c>
      <c r="B2903" s="3" t="s">
        <v>2</v>
      </c>
      <c r="C2903" s="3" t="s">
        <v>13817</v>
      </c>
      <c r="D2903" s="3" t="s">
        <v>17135</v>
      </c>
      <c r="E2903" s="12" t="s">
        <v>21360</v>
      </c>
      <c r="F2903" s="6" t="str">
        <f t="shared" si="141"/>
        <v>module=gicd10</v>
      </c>
      <c r="G2903" s="6" t="str">
        <f t="shared" si="142"/>
        <v>module=sicd10</v>
      </c>
    </row>
    <row r="2904" spans="1:7" ht="30" customHeight="1">
      <c r="A2904" s="3" t="s">
        <v>10900</v>
      </c>
      <c r="B2904" s="3" t="s">
        <v>2</v>
      </c>
      <c r="C2904" s="3" t="s">
        <v>13818</v>
      </c>
      <c r="D2904" s="3" t="s">
        <v>17136</v>
      </c>
      <c r="E2904" s="12" t="s">
        <v>21361</v>
      </c>
      <c r="F2904" s="6" t="str">
        <f t="shared" si="141"/>
        <v>module=gicd10</v>
      </c>
      <c r="G2904" s="6" t="str">
        <f t="shared" si="142"/>
        <v>module=sicd10</v>
      </c>
    </row>
    <row r="2905" spans="1:7" ht="30" customHeight="1">
      <c r="A2905" s="3" t="s">
        <v>10900</v>
      </c>
      <c r="B2905" s="3" t="s">
        <v>2</v>
      </c>
      <c r="C2905" s="3" t="s">
        <v>13819</v>
      </c>
      <c r="D2905" s="3" t="s">
        <v>17137</v>
      </c>
      <c r="E2905" s="12" t="s">
        <v>21362</v>
      </c>
      <c r="F2905" s="6" t="str">
        <f t="shared" si="141"/>
        <v>module=gicd10</v>
      </c>
      <c r="G2905" s="6" t="str">
        <f t="shared" si="142"/>
        <v>module=sicd10</v>
      </c>
    </row>
    <row r="2906" spans="1:7" ht="30" customHeight="1">
      <c r="A2906" s="3" t="s">
        <v>10900</v>
      </c>
      <c r="B2906" s="3" t="s">
        <v>2</v>
      </c>
      <c r="C2906" s="3" t="s">
        <v>13820</v>
      </c>
      <c r="D2906" s="3" t="s">
        <v>17138</v>
      </c>
      <c r="E2906" s="12" t="s">
        <v>21363</v>
      </c>
      <c r="F2906" s="6" t="str">
        <f t="shared" si="141"/>
        <v>module=gicd10</v>
      </c>
      <c r="G2906" s="6" t="str">
        <f t="shared" si="142"/>
        <v>module=sicd10</v>
      </c>
    </row>
    <row r="2907" spans="1:7" ht="30" customHeight="1">
      <c r="A2907" s="3" t="s">
        <v>10900</v>
      </c>
      <c r="B2907" s="3" t="s">
        <v>2</v>
      </c>
      <c r="C2907" s="3" t="s">
        <v>13821</v>
      </c>
      <c r="D2907" s="3" t="s">
        <v>17139</v>
      </c>
      <c r="E2907" s="12" t="s">
        <v>21364</v>
      </c>
      <c r="F2907" s="6" t="str">
        <f t="shared" si="141"/>
        <v>module=gicd10</v>
      </c>
      <c r="G2907" s="6" t="str">
        <f t="shared" si="142"/>
        <v>module=sicd10</v>
      </c>
    </row>
    <row r="2908" spans="1:7" ht="30" customHeight="1">
      <c r="A2908" s="3" t="s">
        <v>10900</v>
      </c>
      <c r="B2908" s="3" t="s">
        <v>2</v>
      </c>
      <c r="C2908" s="3" t="s">
        <v>13822</v>
      </c>
      <c r="D2908" s="3" t="s">
        <v>17140</v>
      </c>
      <c r="E2908" s="12" t="s">
        <v>21365</v>
      </c>
      <c r="F2908" s="6" t="str">
        <f t="shared" si="141"/>
        <v>module=gicd10</v>
      </c>
      <c r="G2908" s="6" t="str">
        <f t="shared" si="142"/>
        <v>module=sicd10</v>
      </c>
    </row>
    <row r="2909" spans="1:7" ht="30" customHeight="1">
      <c r="A2909" s="3" t="s">
        <v>10900</v>
      </c>
      <c r="B2909" s="3" t="s">
        <v>2</v>
      </c>
      <c r="C2909" s="3" t="s">
        <v>13823</v>
      </c>
      <c r="D2909" s="3" t="s">
        <v>17141</v>
      </c>
      <c r="E2909" s="12" t="s">
        <v>21366</v>
      </c>
      <c r="F2909" s="6" t="str">
        <f t="shared" si="141"/>
        <v>module=gicd10</v>
      </c>
      <c r="G2909" s="6" t="str">
        <f t="shared" si="142"/>
        <v>module=sicd10</v>
      </c>
    </row>
    <row r="2910" spans="1:7" ht="30" customHeight="1">
      <c r="A2910" s="3" t="s">
        <v>10900</v>
      </c>
      <c r="B2910" s="3" t="s">
        <v>2</v>
      </c>
      <c r="C2910" s="3" t="s">
        <v>13824</v>
      </c>
      <c r="D2910" s="3" t="s">
        <v>17142</v>
      </c>
      <c r="E2910" s="12" t="s">
        <v>21367</v>
      </c>
      <c r="F2910" s="6" t="str">
        <f t="shared" si="141"/>
        <v>module=gicd10</v>
      </c>
      <c r="G2910" s="6" t="str">
        <f t="shared" si="142"/>
        <v>module=sicd10</v>
      </c>
    </row>
    <row r="2911" spans="1:7" ht="30" customHeight="1">
      <c r="A2911" s="3" t="s">
        <v>10900</v>
      </c>
      <c r="B2911" s="3" t="s">
        <v>2</v>
      </c>
      <c r="C2911" s="3" t="s">
        <v>13825</v>
      </c>
      <c r="D2911" s="3" t="s">
        <v>17143</v>
      </c>
      <c r="E2911" s="12" t="s">
        <v>21368</v>
      </c>
      <c r="F2911" s="6" t="str">
        <f t="shared" si="141"/>
        <v>module=gicd10</v>
      </c>
      <c r="G2911" s="6" t="str">
        <f t="shared" si="142"/>
        <v>module=sicd10</v>
      </c>
    </row>
    <row r="2912" spans="1:7" ht="30" customHeight="1">
      <c r="A2912" s="3" t="s">
        <v>10900</v>
      </c>
      <c r="B2912" s="3" t="s">
        <v>2</v>
      </c>
      <c r="C2912" s="3" t="s">
        <v>13826</v>
      </c>
      <c r="D2912" s="3" t="s">
        <v>17144</v>
      </c>
      <c r="E2912" s="12" t="s">
        <v>21369</v>
      </c>
      <c r="F2912" s="6" t="str">
        <f t="shared" si="141"/>
        <v>module=gicd10</v>
      </c>
      <c r="G2912" s="6" t="str">
        <f t="shared" si="142"/>
        <v>module=sicd10</v>
      </c>
    </row>
    <row r="2913" spans="1:7" ht="30" customHeight="1">
      <c r="A2913" s="3" t="s">
        <v>10900</v>
      </c>
      <c r="B2913" s="3" t="s">
        <v>2</v>
      </c>
      <c r="C2913" s="3" t="s">
        <v>13827</v>
      </c>
      <c r="D2913" s="3" t="s">
        <v>17145</v>
      </c>
      <c r="E2913" s="12" t="s">
        <v>21370</v>
      </c>
      <c r="F2913" s="6" t="str">
        <f t="shared" si="141"/>
        <v>module=gicd10</v>
      </c>
      <c r="G2913" s="6" t="str">
        <f t="shared" si="142"/>
        <v>module=sicd10</v>
      </c>
    </row>
    <row r="2914" spans="1:7" ht="30" customHeight="1">
      <c r="A2914" s="3" t="s">
        <v>10900</v>
      </c>
      <c r="B2914" s="3" t="s">
        <v>2</v>
      </c>
      <c r="C2914" s="3" t="s">
        <v>13828</v>
      </c>
      <c r="D2914" s="3" t="s">
        <v>17146</v>
      </c>
      <c r="E2914" s="12" t="s">
        <v>21371</v>
      </c>
      <c r="F2914" s="6" t="str">
        <f t="shared" si="141"/>
        <v>module=gicd10</v>
      </c>
      <c r="G2914" s="6" t="str">
        <f t="shared" si="142"/>
        <v>module=sicd10</v>
      </c>
    </row>
    <row r="2915" spans="1:7" ht="30" customHeight="1">
      <c r="A2915" s="3" t="s">
        <v>10900</v>
      </c>
      <c r="B2915" s="3" t="s">
        <v>2</v>
      </c>
      <c r="C2915" s="3" t="s">
        <v>13829</v>
      </c>
      <c r="D2915" s="3" t="s">
        <v>17147</v>
      </c>
      <c r="E2915" s="12" t="s">
        <v>21372</v>
      </c>
      <c r="F2915" s="6" t="str">
        <f t="shared" si="141"/>
        <v>module=gicd10</v>
      </c>
      <c r="G2915" s="6" t="str">
        <f t="shared" si="142"/>
        <v>module=sicd10</v>
      </c>
    </row>
    <row r="2916" spans="1:7" ht="30" customHeight="1">
      <c r="A2916" s="3" t="s">
        <v>10900</v>
      </c>
      <c r="B2916" s="3" t="s">
        <v>2</v>
      </c>
      <c r="C2916" s="3" t="s">
        <v>13830</v>
      </c>
      <c r="D2916" s="3" t="s">
        <v>17148</v>
      </c>
      <c r="E2916" s="12" t="s">
        <v>21373</v>
      </c>
      <c r="F2916" s="6" t="str">
        <f t="shared" si="141"/>
        <v>module=gicd10</v>
      </c>
      <c r="G2916" s="6" t="str">
        <f t="shared" si="142"/>
        <v>module=sicd10</v>
      </c>
    </row>
    <row r="2917" spans="1:7" ht="30" customHeight="1">
      <c r="A2917" s="3" t="s">
        <v>10900</v>
      </c>
      <c r="B2917" s="3" t="s">
        <v>2</v>
      </c>
      <c r="C2917" s="3" t="s">
        <v>13831</v>
      </c>
      <c r="D2917" s="3" t="s">
        <v>17149</v>
      </c>
      <c r="E2917" s="12" t="s">
        <v>21374</v>
      </c>
      <c r="F2917" s="6" t="str">
        <f t="shared" si="141"/>
        <v>module=gicd10</v>
      </c>
      <c r="G2917" s="6" t="str">
        <f t="shared" si="142"/>
        <v>module=sicd10</v>
      </c>
    </row>
    <row r="2918" spans="1:7" ht="30" customHeight="1">
      <c r="A2918" s="3" t="s">
        <v>10900</v>
      </c>
      <c r="B2918" s="3" t="s">
        <v>2</v>
      </c>
      <c r="C2918" s="3" t="s">
        <v>13832</v>
      </c>
      <c r="D2918" s="3" t="s">
        <v>17150</v>
      </c>
      <c r="E2918" s="12" t="s">
        <v>21375</v>
      </c>
      <c r="F2918" s="6" t="str">
        <f t="shared" si="141"/>
        <v>module=gicd10</v>
      </c>
      <c r="G2918" s="6" t="str">
        <f t="shared" si="142"/>
        <v>module=sicd10</v>
      </c>
    </row>
    <row r="2919" spans="1:7" ht="30" customHeight="1">
      <c r="A2919" s="3" t="s">
        <v>10900</v>
      </c>
      <c r="B2919" s="3" t="s">
        <v>2</v>
      </c>
      <c r="C2919" s="3" t="s">
        <v>13833</v>
      </c>
      <c r="D2919" s="3" t="s">
        <v>17151</v>
      </c>
      <c r="E2919" s="12" t="s">
        <v>21376</v>
      </c>
      <c r="F2919" s="6" t="str">
        <f t="shared" si="141"/>
        <v>module=gicd10</v>
      </c>
      <c r="G2919" s="6" t="str">
        <f t="shared" si="142"/>
        <v>module=sicd10</v>
      </c>
    </row>
    <row r="2920" spans="1:7" ht="30" customHeight="1">
      <c r="A2920" s="3" t="s">
        <v>10900</v>
      </c>
      <c r="B2920" s="3" t="s">
        <v>2</v>
      </c>
      <c r="C2920" s="3" t="s">
        <v>13834</v>
      </c>
      <c r="D2920" s="3" t="s">
        <v>17152</v>
      </c>
      <c r="E2920" s="12" t="s">
        <v>21377</v>
      </c>
      <c r="F2920" s="6" t="str">
        <f t="shared" si="141"/>
        <v>module=gicd10</v>
      </c>
      <c r="G2920" s="6" t="str">
        <f t="shared" si="142"/>
        <v>module=sicd10</v>
      </c>
    </row>
    <row r="2921" spans="1:7" ht="30" customHeight="1">
      <c r="A2921" s="3" t="s">
        <v>10900</v>
      </c>
      <c r="B2921" s="3" t="s">
        <v>2</v>
      </c>
      <c r="C2921" s="3" t="s">
        <v>13835</v>
      </c>
      <c r="D2921" s="3" t="s">
        <v>17153</v>
      </c>
      <c r="E2921" s="12" t="s">
        <v>21378</v>
      </c>
      <c r="F2921" s="6" t="str">
        <f t="shared" ref="F2921:F2934" si="143">HYPERLINK("http://www.ssc.wisc.edu/wlsresearch/documentation/waves/?wave=grad2k&amp;module=gicd10","module=gicd10")</f>
        <v>module=gicd10</v>
      </c>
      <c r="G2921" s="6" t="str">
        <f t="shared" si="142"/>
        <v>module=sicd10</v>
      </c>
    </row>
    <row r="2922" spans="1:7" ht="30" customHeight="1">
      <c r="A2922" s="3" t="s">
        <v>10900</v>
      </c>
      <c r="B2922" s="3" t="s">
        <v>3</v>
      </c>
      <c r="C2922" s="3" t="s">
        <v>13836</v>
      </c>
      <c r="D2922" s="3" t="s">
        <v>13836</v>
      </c>
      <c r="E2922" s="12" t="s">
        <v>21379</v>
      </c>
      <c r="F2922" s="6" t="str">
        <f t="shared" si="143"/>
        <v>module=gicd10</v>
      </c>
      <c r="G2922" s="3" t="s">
        <v>114</v>
      </c>
    </row>
    <row r="2923" spans="1:7" ht="30" customHeight="1">
      <c r="A2923" s="3" t="s">
        <v>10900</v>
      </c>
      <c r="B2923" s="3" t="s">
        <v>3</v>
      </c>
      <c r="C2923" s="3" t="s">
        <v>13837</v>
      </c>
      <c r="D2923" s="3" t="s">
        <v>13837</v>
      </c>
      <c r="E2923" s="12" t="s">
        <v>21380</v>
      </c>
      <c r="F2923" s="6" t="str">
        <f t="shared" si="143"/>
        <v>module=gicd10</v>
      </c>
      <c r="G2923" s="3" t="s">
        <v>114</v>
      </c>
    </row>
    <row r="2924" spans="1:7" ht="30" customHeight="1">
      <c r="A2924" s="3" t="s">
        <v>10900</v>
      </c>
      <c r="B2924" s="3" t="s">
        <v>3</v>
      </c>
      <c r="C2924" s="3" t="s">
        <v>13838</v>
      </c>
      <c r="D2924" s="3" t="s">
        <v>13838</v>
      </c>
      <c r="E2924" s="12" t="s">
        <v>21381</v>
      </c>
      <c r="F2924" s="6" t="str">
        <f t="shared" si="143"/>
        <v>module=gicd10</v>
      </c>
      <c r="G2924" s="3" t="s">
        <v>114</v>
      </c>
    </row>
    <row r="2925" spans="1:7" ht="30" customHeight="1">
      <c r="A2925" s="3" t="s">
        <v>10900</v>
      </c>
      <c r="B2925" s="3" t="s">
        <v>3</v>
      </c>
      <c r="C2925" s="3" t="s">
        <v>13839</v>
      </c>
      <c r="D2925" s="3" t="s">
        <v>13839</v>
      </c>
      <c r="E2925" s="12" t="s">
        <v>21382</v>
      </c>
      <c r="F2925" s="6" t="str">
        <f t="shared" si="143"/>
        <v>module=gicd10</v>
      </c>
      <c r="G2925" s="3" t="s">
        <v>114</v>
      </c>
    </row>
    <row r="2926" spans="1:7" ht="30" customHeight="1">
      <c r="A2926" s="3" t="s">
        <v>10900</v>
      </c>
      <c r="B2926" s="3" t="s">
        <v>3</v>
      </c>
      <c r="C2926" s="3" t="s">
        <v>13840</v>
      </c>
      <c r="D2926" s="3" t="s">
        <v>13840</v>
      </c>
      <c r="E2926" s="12" t="s">
        <v>21383</v>
      </c>
      <c r="F2926" s="6" t="str">
        <f t="shared" si="143"/>
        <v>module=gicd10</v>
      </c>
      <c r="G2926" s="3" t="s">
        <v>114</v>
      </c>
    </row>
    <row r="2927" spans="1:7" ht="30" customHeight="1">
      <c r="A2927" s="3" t="s">
        <v>10900</v>
      </c>
      <c r="B2927" s="3" t="s">
        <v>3</v>
      </c>
      <c r="C2927" s="3" t="s">
        <v>13841</v>
      </c>
      <c r="D2927" s="3" t="s">
        <v>13841</v>
      </c>
      <c r="E2927" s="12" t="s">
        <v>21384</v>
      </c>
      <c r="F2927" s="6" t="str">
        <f t="shared" si="143"/>
        <v>module=gicd10</v>
      </c>
      <c r="G2927" s="3" t="s">
        <v>114</v>
      </c>
    </row>
    <row r="2928" spans="1:7" ht="30" customHeight="1">
      <c r="A2928" s="3" t="s">
        <v>10900</v>
      </c>
      <c r="B2928" s="3" t="s">
        <v>3</v>
      </c>
      <c r="C2928" s="3" t="s">
        <v>13842</v>
      </c>
      <c r="D2928" s="3" t="s">
        <v>13842</v>
      </c>
      <c r="E2928" s="12" t="s">
        <v>21385</v>
      </c>
      <c r="F2928" s="6" t="str">
        <f t="shared" si="143"/>
        <v>module=gicd10</v>
      </c>
      <c r="G2928" s="3" t="s">
        <v>114</v>
      </c>
    </row>
    <row r="2929" spans="1:7" ht="30" customHeight="1">
      <c r="A2929" s="3" t="s">
        <v>10900</v>
      </c>
      <c r="B2929" s="3" t="s">
        <v>3</v>
      </c>
      <c r="C2929" s="3" t="s">
        <v>13843</v>
      </c>
      <c r="D2929" s="3" t="s">
        <v>13843</v>
      </c>
      <c r="E2929" s="12" t="s">
        <v>21386</v>
      </c>
      <c r="F2929" s="6" t="str">
        <f t="shared" si="143"/>
        <v>module=gicd10</v>
      </c>
      <c r="G2929" s="3" t="s">
        <v>114</v>
      </c>
    </row>
    <row r="2930" spans="1:7" ht="30" customHeight="1">
      <c r="A2930" s="3" t="s">
        <v>10900</v>
      </c>
      <c r="B2930" s="3" t="s">
        <v>3</v>
      </c>
      <c r="C2930" s="3" t="s">
        <v>13844</v>
      </c>
      <c r="D2930" s="3" t="s">
        <v>13844</v>
      </c>
      <c r="E2930" s="12" t="s">
        <v>21387</v>
      </c>
      <c r="F2930" s="6" t="str">
        <f t="shared" si="143"/>
        <v>module=gicd10</v>
      </c>
      <c r="G2930" s="3" t="s">
        <v>114</v>
      </c>
    </row>
    <row r="2931" spans="1:7" ht="30" customHeight="1">
      <c r="A2931" s="3" t="s">
        <v>10900</v>
      </c>
      <c r="B2931" s="3" t="s">
        <v>3</v>
      </c>
      <c r="C2931" s="3" t="s">
        <v>13845</v>
      </c>
      <c r="D2931" s="3" t="s">
        <v>13845</v>
      </c>
      <c r="E2931" s="12" t="s">
        <v>21388</v>
      </c>
      <c r="F2931" s="6" t="str">
        <f t="shared" si="143"/>
        <v>module=gicd10</v>
      </c>
      <c r="G2931" s="3" t="s">
        <v>114</v>
      </c>
    </row>
    <row r="2932" spans="1:7" ht="30" customHeight="1">
      <c r="A2932" s="3" t="s">
        <v>10900</v>
      </c>
      <c r="B2932" s="3" t="s">
        <v>3</v>
      </c>
      <c r="C2932" s="3" t="s">
        <v>13846</v>
      </c>
      <c r="D2932" s="3" t="s">
        <v>13846</v>
      </c>
      <c r="E2932" s="12" t="s">
        <v>21389</v>
      </c>
      <c r="F2932" s="6" t="str">
        <f t="shared" si="143"/>
        <v>module=gicd10</v>
      </c>
      <c r="G2932" s="3" t="s">
        <v>114</v>
      </c>
    </row>
    <row r="2933" spans="1:7" ht="30" customHeight="1">
      <c r="A2933" s="3" t="s">
        <v>10900</v>
      </c>
      <c r="B2933" s="3" t="s">
        <v>3</v>
      </c>
      <c r="C2933" s="3" t="s">
        <v>13847</v>
      </c>
      <c r="D2933" s="3" t="s">
        <v>13847</v>
      </c>
      <c r="E2933" s="12" t="s">
        <v>21390</v>
      </c>
      <c r="F2933" s="6" t="str">
        <f t="shared" si="143"/>
        <v>module=gicd10</v>
      </c>
      <c r="G2933" s="3" t="s">
        <v>114</v>
      </c>
    </row>
    <row r="2934" spans="1:7" ht="30" customHeight="1">
      <c r="A2934" s="3" t="s">
        <v>10900</v>
      </c>
      <c r="B2934" s="3" t="s">
        <v>3</v>
      </c>
      <c r="C2934" s="3" t="s">
        <v>13848</v>
      </c>
      <c r="D2934" s="3" t="s">
        <v>13848</v>
      </c>
      <c r="E2934" s="12" t="s">
        <v>21391</v>
      </c>
      <c r="F2934" s="6" t="str">
        <f t="shared" si="143"/>
        <v>module=gicd10</v>
      </c>
      <c r="G2934" s="3" t="s">
        <v>114</v>
      </c>
    </row>
    <row r="2935" spans="1:7" ht="30" customHeight="1">
      <c r="A2935" s="3" t="s">
        <v>10900</v>
      </c>
      <c r="B2935" s="3" t="s">
        <v>4</v>
      </c>
      <c r="C2935" s="3" t="s">
        <v>13849</v>
      </c>
      <c r="D2935" s="3" t="s">
        <v>13849</v>
      </c>
      <c r="E2935" s="12" t="s">
        <v>21379</v>
      </c>
      <c r="F2935" s="3" t="s">
        <v>114</v>
      </c>
      <c r="G2935" s="6" t="str">
        <f>HYPERLINK("http://www.ssc.wisc.edu/wlsresearch/documentation/waves/?wave=sib2k&amp;module=sicd10","module=sicd10")</f>
        <v>module=sicd10</v>
      </c>
    </row>
    <row r="2936" spans="1:7" ht="30" customHeight="1">
      <c r="A2936" s="3" t="s">
        <v>10900</v>
      </c>
      <c r="B2936" s="3" t="s">
        <v>4</v>
      </c>
      <c r="C2936" s="3" t="s">
        <v>13850</v>
      </c>
      <c r="D2936" s="3" t="s">
        <v>13850</v>
      </c>
      <c r="E2936" s="12" t="s">
        <v>21380</v>
      </c>
      <c r="F2936" s="3" t="s">
        <v>114</v>
      </c>
      <c r="G2936" s="6" t="str">
        <f>HYPERLINK("http://www.ssc.wisc.edu/wlsresearch/documentation/waves/?wave=sib2k&amp;module=sicd10","module=sicd10")</f>
        <v>module=sicd10</v>
      </c>
    </row>
    <row r="2937" spans="1:7" ht="30" customHeight="1">
      <c r="A2937" s="3" t="s">
        <v>10900</v>
      </c>
      <c r="B2937" s="3" t="s">
        <v>4</v>
      </c>
      <c r="C2937" s="3" t="s">
        <v>13851</v>
      </c>
      <c r="D2937" s="3" t="s">
        <v>13851</v>
      </c>
      <c r="E2937" s="12" t="s">
        <v>21381</v>
      </c>
      <c r="F2937" s="3" t="s">
        <v>114</v>
      </c>
      <c r="G2937" s="6" t="str">
        <f>HYPERLINK("http://www.ssc.wisc.edu/wlsresearch/documentation/waves/?wave=sib2k&amp;module=sicd10","module=sicd10")</f>
        <v>module=sicd10</v>
      </c>
    </row>
    <row r="2938" spans="1:7" ht="30" customHeight="1">
      <c r="A2938" s="3" t="s">
        <v>10900</v>
      </c>
      <c r="B2938" s="3" t="s">
        <v>4</v>
      </c>
      <c r="C2938" s="3" t="s">
        <v>13852</v>
      </c>
      <c r="D2938" s="3" t="s">
        <v>13852</v>
      </c>
      <c r="E2938" s="12" t="s">
        <v>21382</v>
      </c>
      <c r="F2938" s="3" t="s">
        <v>114</v>
      </c>
      <c r="G2938" s="6" t="str">
        <f>HYPERLINK("http://www.ssc.wisc.edu/wlsresearch/documentation/waves/?wave=sib2k&amp;module=sicd10","module=sicd10")</f>
        <v>module=sicd10</v>
      </c>
    </row>
    <row r="2939" spans="1:7" ht="30" customHeight="1">
      <c r="A2939" s="3" t="s">
        <v>10901</v>
      </c>
      <c r="B2939" s="3" t="s">
        <v>2</v>
      </c>
      <c r="C2939" s="3" t="s">
        <v>13853</v>
      </c>
      <c r="D2939" s="3" t="s">
        <v>17154</v>
      </c>
      <c r="E2939" s="12" t="s">
        <v>21392</v>
      </c>
      <c r="F2939" s="6" t="str">
        <f>HYPERLINK("http://www.ssc.wisc.edu/wlsresearch/documentation/waves/?wave=grad2k&amp;module=gmail_general","module=gmail_general")</f>
        <v>module=gmail_general</v>
      </c>
      <c r="G2939" s="6" t="str">
        <f>HYPERLINK("http://www.ssc.wisc.edu/wlsresearch/documentation/waves/?wave=sib2k&amp;module=smail_general","module=smail_general")</f>
        <v>module=smail_general</v>
      </c>
    </row>
    <row r="2940" spans="1:7" ht="30" customHeight="1">
      <c r="A2940" s="3" t="s">
        <v>10901</v>
      </c>
      <c r="B2940" s="3" t="s">
        <v>2</v>
      </c>
      <c r="C2940" s="3" t="s">
        <v>13854</v>
      </c>
      <c r="D2940" s="3" t="s">
        <v>17155</v>
      </c>
      <c r="E2940" s="12" t="s">
        <v>21393</v>
      </c>
      <c r="F2940" s="6" t="str">
        <f>HYPERLINK("http://www.ssc.wisc.edu/wlsresearch/documentation/waves/?wave=grad2k&amp;module=gmail_general","module=gmail_general")</f>
        <v>module=gmail_general</v>
      </c>
      <c r="G2940" s="6" t="str">
        <f>HYPERLINK("http://www.ssc.wisc.edu/wlsresearch/documentation/waves/?wave=sib2k&amp;module=smail_general","module=smail_general")</f>
        <v>module=smail_general</v>
      </c>
    </row>
    <row r="2941" spans="1:7" ht="30" customHeight="1">
      <c r="A2941" s="3" t="s">
        <v>10901</v>
      </c>
      <c r="B2941" s="3" t="s">
        <v>2</v>
      </c>
      <c r="C2941" s="3" t="s">
        <v>13855</v>
      </c>
      <c r="D2941" s="3" t="s">
        <v>17156</v>
      </c>
      <c r="E2941" s="12" t="s">
        <v>21394</v>
      </c>
      <c r="F2941" s="6" t="str">
        <f>HYPERLINK("http://www.ssc.wisc.edu/wlsresearch/documentation/waves/?wave=grad2k&amp;module=gmail_general","module=gmail_general")</f>
        <v>module=gmail_general</v>
      </c>
      <c r="G2941" s="6" t="str">
        <f>HYPERLINK("http://www.ssc.wisc.edu/wlsresearch/documentation/waves/?wave=sib2k&amp;module=smail_general","module=smail_general")</f>
        <v>module=smail_general</v>
      </c>
    </row>
    <row r="2942" spans="1:7" ht="30" customHeight="1">
      <c r="A2942" s="3" t="s">
        <v>10901</v>
      </c>
      <c r="B2942" s="3" t="s">
        <v>2</v>
      </c>
      <c r="C2942" s="3" t="s">
        <v>13856</v>
      </c>
      <c r="D2942" s="3" t="s">
        <v>17157</v>
      </c>
      <c r="E2942" s="12" t="s">
        <v>21395</v>
      </c>
      <c r="F2942" s="6" t="str">
        <f>HYPERLINK("http://www.ssc.wisc.edu/wlsresearch/documentation/waves/?wave=grad2k&amp;module=gmail_general","module=gmail_general")</f>
        <v>module=gmail_general</v>
      </c>
      <c r="G2942" s="6" t="str">
        <f>HYPERLINK("http://www.ssc.wisc.edu/wlsresearch/documentation/waves/?wave=sib2k&amp;module=smail_general","module=smail_general")</f>
        <v>module=smail_general</v>
      </c>
    </row>
    <row r="2943" spans="1:7" ht="30" customHeight="1">
      <c r="A2943" s="3" t="s">
        <v>10901</v>
      </c>
      <c r="B2943" s="3" t="s">
        <v>2</v>
      </c>
      <c r="C2943" s="3" t="s">
        <v>13857</v>
      </c>
      <c r="D2943" s="3" t="s">
        <v>17158</v>
      </c>
      <c r="E2943" s="12" t="s">
        <v>21396</v>
      </c>
      <c r="F2943" s="6" t="str">
        <f>HYPERLINK("http://www.ssc.wisc.edu/wlsresearch/documentation/waves/?wave=grad2k&amp;module=gmail_general","module=gmail_general")</f>
        <v>module=gmail_general</v>
      </c>
      <c r="G2943" s="6" t="str">
        <f>HYPERLINK("http://www.ssc.wisc.edu/wlsresearch/documentation/waves/?wave=sib2k&amp;module=smail_general","module=smail_general")</f>
        <v>module=smail_general</v>
      </c>
    </row>
    <row r="2944" spans="1:7" ht="30" customHeight="1">
      <c r="A2944" s="3" t="s">
        <v>10902</v>
      </c>
      <c r="B2944" s="3" t="s">
        <v>2</v>
      </c>
      <c r="C2944" s="3" t="s">
        <v>13858</v>
      </c>
      <c r="D2944" s="3" t="s">
        <v>17159</v>
      </c>
      <c r="E2944" s="12" t="s">
        <v>21397</v>
      </c>
      <c r="F2944" s="6" t="str">
        <f t="shared" ref="F2944:F3007" si="144">HYPERLINK("http://www.ssc.wisc.edu/wlsresearch/documentation/waves/?wave=grad2k&amp;module=gmail_healthb","module=gmail_healthb")</f>
        <v>module=gmail_healthb</v>
      </c>
      <c r="G2944" s="6" t="str">
        <f t="shared" ref="G2944:G3007" si="145">HYPERLINK("http://www.ssc.wisc.edu/wlsresearch/documentation/waves/?wave=sib2k&amp;module=smail_healthb","module=smail_healthb")</f>
        <v>module=smail_healthb</v>
      </c>
    </row>
    <row r="2945" spans="1:7" ht="30" customHeight="1">
      <c r="A2945" s="3" t="s">
        <v>10902</v>
      </c>
      <c r="B2945" s="3" t="s">
        <v>2</v>
      </c>
      <c r="C2945" s="3" t="s">
        <v>13859</v>
      </c>
      <c r="D2945" s="3" t="s">
        <v>17160</v>
      </c>
      <c r="E2945" s="12" t="s">
        <v>21398</v>
      </c>
      <c r="F2945" s="6" t="str">
        <f t="shared" si="144"/>
        <v>module=gmail_healthb</v>
      </c>
      <c r="G2945" s="6" t="str">
        <f t="shared" si="145"/>
        <v>module=smail_healthb</v>
      </c>
    </row>
    <row r="2946" spans="1:7" ht="30" customHeight="1">
      <c r="A2946" s="3" t="s">
        <v>10902</v>
      </c>
      <c r="B2946" s="3" t="s">
        <v>2</v>
      </c>
      <c r="C2946" s="3" t="s">
        <v>13860</v>
      </c>
      <c r="D2946" s="3" t="s">
        <v>17161</v>
      </c>
      <c r="E2946" s="12" t="s">
        <v>21399</v>
      </c>
      <c r="F2946" s="6" t="str">
        <f t="shared" si="144"/>
        <v>module=gmail_healthb</v>
      </c>
      <c r="G2946" s="6" t="str">
        <f t="shared" si="145"/>
        <v>module=smail_healthb</v>
      </c>
    </row>
    <row r="2947" spans="1:7" ht="30" customHeight="1">
      <c r="A2947" s="3" t="s">
        <v>10902</v>
      </c>
      <c r="B2947" s="3" t="s">
        <v>2</v>
      </c>
      <c r="C2947" s="3" t="s">
        <v>13861</v>
      </c>
      <c r="D2947" s="3" t="s">
        <v>17162</v>
      </c>
      <c r="E2947" s="12" t="s">
        <v>21400</v>
      </c>
      <c r="F2947" s="6" t="str">
        <f t="shared" si="144"/>
        <v>module=gmail_healthb</v>
      </c>
      <c r="G2947" s="6" t="str">
        <f t="shared" si="145"/>
        <v>module=smail_healthb</v>
      </c>
    </row>
    <row r="2948" spans="1:7" ht="30" customHeight="1">
      <c r="A2948" s="3" t="s">
        <v>10902</v>
      </c>
      <c r="B2948" s="3" t="s">
        <v>2</v>
      </c>
      <c r="C2948" s="3" t="s">
        <v>13862</v>
      </c>
      <c r="D2948" s="3" t="s">
        <v>17163</v>
      </c>
      <c r="E2948" s="12" t="s">
        <v>21401</v>
      </c>
      <c r="F2948" s="6" t="str">
        <f t="shared" si="144"/>
        <v>module=gmail_healthb</v>
      </c>
      <c r="G2948" s="6" t="str">
        <f t="shared" si="145"/>
        <v>module=smail_healthb</v>
      </c>
    </row>
    <row r="2949" spans="1:7" ht="30" customHeight="1">
      <c r="A2949" s="3" t="s">
        <v>10902</v>
      </c>
      <c r="B2949" s="3" t="s">
        <v>2</v>
      </c>
      <c r="C2949" s="3" t="s">
        <v>13863</v>
      </c>
      <c r="D2949" s="3" t="s">
        <v>17164</v>
      </c>
      <c r="E2949" s="12" t="s">
        <v>21402</v>
      </c>
      <c r="F2949" s="6" t="str">
        <f t="shared" si="144"/>
        <v>module=gmail_healthb</v>
      </c>
      <c r="G2949" s="6" t="str">
        <f t="shared" si="145"/>
        <v>module=smail_healthb</v>
      </c>
    </row>
    <row r="2950" spans="1:7" ht="30" customHeight="1">
      <c r="A2950" s="3" t="s">
        <v>10902</v>
      </c>
      <c r="B2950" s="3" t="s">
        <v>2</v>
      </c>
      <c r="C2950" s="3" t="s">
        <v>13864</v>
      </c>
      <c r="D2950" s="3" t="s">
        <v>17165</v>
      </c>
      <c r="E2950" s="12" t="s">
        <v>21403</v>
      </c>
      <c r="F2950" s="6" t="str">
        <f t="shared" si="144"/>
        <v>module=gmail_healthb</v>
      </c>
      <c r="G2950" s="6" t="str">
        <f t="shared" si="145"/>
        <v>module=smail_healthb</v>
      </c>
    </row>
    <row r="2951" spans="1:7" ht="30" customHeight="1">
      <c r="A2951" s="3" t="s">
        <v>10902</v>
      </c>
      <c r="B2951" s="3" t="s">
        <v>2</v>
      </c>
      <c r="C2951" s="3" t="s">
        <v>13865</v>
      </c>
      <c r="D2951" s="3" t="s">
        <v>17166</v>
      </c>
      <c r="E2951" s="12" t="s">
        <v>21404</v>
      </c>
      <c r="F2951" s="6" t="str">
        <f t="shared" si="144"/>
        <v>module=gmail_healthb</v>
      </c>
      <c r="G2951" s="6" t="str">
        <f t="shared" si="145"/>
        <v>module=smail_healthb</v>
      </c>
    </row>
    <row r="2952" spans="1:7" ht="30" customHeight="1">
      <c r="A2952" s="3" t="s">
        <v>10902</v>
      </c>
      <c r="B2952" s="3" t="s">
        <v>2</v>
      </c>
      <c r="C2952" s="3" t="s">
        <v>13866</v>
      </c>
      <c r="D2952" s="3" t="s">
        <v>17167</v>
      </c>
      <c r="E2952" s="12" t="s">
        <v>21405</v>
      </c>
      <c r="F2952" s="6" t="str">
        <f t="shared" si="144"/>
        <v>module=gmail_healthb</v>
      </c>
      <c r="G2952" s="6" t="str">
        <f t="shared" si="145"/>
        <v>module=smail_healthb</v>
      </c>
    </row>
    <row r="2953" spans="1:7" ht="30" customHeight="1">
      <c r="A2953" s="3" t="s">
        <v>10902</v>
      </c>
      <c r="B2953" s="3" t="s">
        <v>2</v>
      </c>
      <c r="C2953" s="3" t="s">
        <v>13867</v>
      </c>
      <c r="D2953" s="3" t="s">
        <v>17168</v>
      </c>
      <c r="E2953" s="12" t="s">
        <v>21406</v>
      </c>
      <c r="F2953" s="6" t="str">
        <f t="shared" si="144"/>
        <v>module=gmail_healthb</v>
      </c>
      <c r="G2953" s="6" t="str">
        <f t="shared" si="145"/>
        <v>module=smail_healthb</v>
      </c>
    </row>
    <row r="2954" spans="1:7" ht="30" customHeight="1">
      <c r="A2954" s="3" t="s">
        <v>10902</v>
      </c>
      <c r="B2954" s="3" t="s">
        <v>2</v>
      </c>
      <c r="C2954" s="3" t="s">
        <v>13868</v>
      </c>
      <c r="D2954" s="3" t="s">
        <v>17169</v>
      </c>
      <c r="E2954" s="12" t="s">
        <v>21407</v>
      </c>
      <c r="F2954" s="6" t="str">
        <f t="shared" si="144"/>
        <v>module=gmail_healthb</v>
      </c>
      <c r="G2954" s="6" t="str">
        <f t="shared" si="145"/>
        <v>module=smail_healthb</v>
      </c>
    </row>
    <row r="2955" spans="1:7" ht="30" customHeight="1">
      <c r="A2955" s="3" t="s">
        <v>10902</v>
      </c>
      <c r="B2955" s="3" t="s">
        <v>2</v>
      </c>
      <c r="C2955" s="3" t="s">
        <v>13869</v>
      </c>
      <c r="D2955" s="3" t="s">
        <v>17170</v>
      </c>
      <c r="E2955" s="12" t="s">
        <v>21408</v>
      </c>
      <c r="F2955" s="6" t="str">
        <f t="shared" si="144"/>
        <v>module=gmail_healthb</v>
      </c>
      <c r="G2955" s="6" t="str">
        <f t="shared" si="145"/>
        <v>module=smail_healthb</v>
      </c>
    </row>
    <row r="2956" spans="1:7" ht="30" customHeight="1">
      <c r="A2956" s="3" t="s">
        <v>10902</v>
      </c>
      <c r="B2956" s="3" t="s">
        <v>2</v>
      </c>
      <c r="C2956" s="3" t="s">
        <v>13870</v>
      </c>
      <c r="D2956" s="3" t="s">
        <v>17171</v>
      </c>
      <c r="E2956" s="12" t="s">
        <v>21409</v>
      </c>
      <c r="F2956" s="6" t="str">
        <f t="shared" si="144"/>
        <v>module=gmail_healthb</v>
      </c>
      <c r="G2956" s="6" t="str">
        <f t="shared" si="145"/>
        <v>module=smail_healthb</v>
      </c>
    </row>
    <row r="2957" spans="1:7" ht="30" customHeight="1">
      <c r="A2957" s="3" t="s">
        <v>10902</v>
      </c>
      <c r="B2957" s="3" t="s">
        <v>2</v>
      </c>
      <c r="C2957" s="3" t="s">
        <v>13871</v>
      </c>
      <c r="D2957" s="3" t="s">
        <v>17172</v>
      </c>
      <c r="E2957" s="12" t="s">
        <v>21410</v>
      </c>
      <c r="F2957" s="6" t="str">
        <f t="shared" si="144"/>
        <v>module=gmail_healthb</v>
      </c>
      <c r="G2957" s="6" t="str">
        <f t="shared" si="145"/>
        <v>module=smail_healthb</v>
      </c>
    </row>
    <row r="2958" spans="1:7" ht="30" customHeight="1">
      <c r="A2958" s="3" t="s">
        <v>10902</v>
      </c>
      <c r="B2958" s="3" t="s">
        <v>2</v>
      </c>
      <c r="C2958" s="3" t="s">
        <v>13872</v>
      </c>
      <c r="D2958" s="3" t="s">
        <v>17173</v>
      </c>
      <c r="E2958" s="12" t="s">
        <v>21411</v>
      </c>
      <c r="F2958" s="6" t="str">
        <f t="shared" si="144"/>
        <v>module=gmail_healthb</v>
      </c>
      <c r="G2958" s="6" t="str">
        <f t="shared" si="145"/>
        <v>module=smail_healthb</v>
      </c>
    </row>
    <row r="2959" spans="1:7" ht="30" customHeight="1">
      <c r="A2959" s="3" t="s">
        <v>10902</v>
      </c>
      <c r="B2959" s="3" t="s">
        <v>2</v>
      </c>
      <c r="C2959" s="3" t="s">
        <v>13873</v>
      </c>
      <c r="D2959" s="3" t="s">
        <v>17174</v>
      </c>
      <c r="E2959" s="12" t="s">
        <v>21412</v>
      </c>
      <c r="F2959" s="6" t="str">
        <f t="shared" si="144"/>
        <v>module=gmail_healthb</v>
      </c>
      <c r="G2959" s="6" t="str">
        <f t="shared" si="145"/>
        <v>module=smail_healthb</v>
      </c>
    </row>
    <row r="2960" spans="1:7" ht="30" customHeight="1">
      <c r="A2960" s="3" t="s">
        <v>10902</v>
      </c>
      <c r="B2960" s="3" t="s">
        <v>2</v>
      </c>
      <c r="C2960" s="3" t="s">
        <v>13874</v>
      </c>
      <c r="D2960" s="3" t="s">
        <v>17175</v>
      </c>
      <c r="E2960" s="12" t="s">
        <v>21413</v>
      </c>
      <c r="F2960" s="6" t="str">
        <f t="shared" si="144"/>
        <v>module=gmail_healthb</v>
      </c>
      <c r="G2960" s="6" t="str">
        <f t="shared" si="145"/>
        <v>module=smail_healthb</v>
      </c>
    </row>
    <row r="2961" spans="1:7" ht="30" customHeight="1">
      <c r="A2961" s="3" t="s">
        <v>10902</v>
      </c>
      <c r="B2961" s="3" t="s">
        <v>2</v>
      </c>
      <c r="C2961" s="3" t="s">
        <v>13875</v>
      </c>
      <c r="D2961" s="3" t="s">
        <v>17176</v>
      </c>
      <c r="E2961" s="12" t="s">
        <v>21414</v>
      </c>
      <c r="F2961" s="6" t="str">
        <f t="shared" si="144"/>
        <v>module=gmail_healthb</v>
      </c>
      <c r="G2961" s="6" t="str">
        <f t="shared" si="145"/>
        <v>module=smail_healthb</v>
      </c>
    </row>
    <row r="2962" spans="1:7" ht="30" customHeight="1">
      <c r="A2962" s="3" t="s">
        <v>10902</v>
      </c>
      <c r="B2962" s="3" t="s">
        <v>2</v>
      </c>
      <c r="C2962" s="3" t="s">
        <v>13876</v>
      </c>
      <c r="D2962" s="3" t="s">
        <v>17177</v>
      </c>
      <c r="E2962" s="12" t="s">
        <v>21415</v>
      </c>
      <c r="F2962" s="6" t="str">
        <f t="shared" si="144"/>
        <v>module=gmail_healthb</v>
      </c>
      <c r="G2962" s="6" t="str">
        <f t="shared" si="145"/>
        <v>module=smail_healthb</v>
      </c>
    </row>
    <row r="2963" spans="1:7" ht="30" customHeight="1">
      <c r="A2963" s="3" t="s">
        <v>10902</v>
      </c>
      <c r="B2963" s="3" t="s">
        <v>2</v>
      </c>
      <c r="C2963" s="3" t="s">
        <v>13877</v>
      </c>
      <c r="D2963" s="3" t="s">
        <v>17178</v>
      </c>
      <c r="E2963" s="12" t="s">
        <v>21416</v>
      </c>
      <c r="F2963" s="6" t="str">
        <f t="shared" si="144"/>
        <v>module=gmail_healthb</v>
      </c>
      <c r="G2963" s="6" t="str">
        <f t="shared" si="145"/>
        <v>module=smail_healthb</v>
      </c>
    </row>
    <row r="2964" spans="1:7" ht="30" customHeight="1">
      <c r="A2964" s="3" t="s">
        <v>10902</v>
      </c>
      <c r="B2964" s="3" t="s">
        <v>2</v>
      </c>
      <c r="C2964" s="3" t="s">
        <v>13878</v>
      </c>
      <c r="D2964" s="3" t="s">
        <v>17179</v>
      </c>
      <c r="E2964" s="12" t="s">
        <v>21417</v>
      </c>
      <c r="F2964" s="6" t="str">
        <f t="shared" si="144"/>
        <v>module=gmail_healthb</v>
      </c>
      <c r="G2964" s="6" t="str">
        <f t="shared" si="145"/>
        <v>module=smail_healthb</v>
      </c>
    </row>
    <row r="2965" spans="1:7" ht="30" customHeight="1">
      <c r="A2965" s="3" t="s">
        <v>10902</v>
      </c>
      <c r="B2965" s="3" t="s">
        <v>2</v>
      </c>
      <c r="C2965" s="3" t="s">
        <v>13879</v>
      </c>
      <c r="D2965" s="3" t="s">
        <v>17180</v>
      </c>
      <c r="E2965" s="12" t="s">
        <v>21418</v>
      </c>
      <c r="F2965" s="6" t="str">
        <f t="shared" si="144"/>
        <v>module=gmail_healthb</v>
      </c>
      <c r="G2965" s="6" t="str">
        <f t="shared" si="145"/>
        <v>module=smail_healthb</v>
      </c>
    </row>
    <row r="2966" spans="1:7" ht="30" customHeight="1">
      <c r="A2966" s="3" t="s">
        <v>10902</v>
      </c>
      <c r="B2966" s="3" t="s">
        <v>2</v>
      </c>
      <c r="C2966" s="3" t="s">
        <v>13880</v>
      </c>
      <c r="D2966" s="3" t="s">
        <v>17181</v>
      </c>
      <c r="E2966" s="12" t="s">
        <v>21419</v>
      </c>
      <c r="F2966" s="6" t="str">
        <f t="shared" si="144"/>
        <v>module=gmail_healthb</v>
      </c>
      <c r="G2966" s="6" t="str">
        <f t="shared" si="145"/>
        <v>module=smail_healthb</v>
      </c>
    </row>
    <row r="2967" spans="1:7" ht="30" customHeight="1">
      <c r="A2967" s="3" t="s">
        <v>10902</v>
      </c>
      <c r="B2967" s="3" t="s">
        <v>2</v>
      </c>
      <c r="C2967" s="3" t="s">
        <v>13881</v>
      </c>
      <c r="D2967" s="3" t="s">
        <v>17182</v>
      </c>
      <c r="E2967" s="12" t="s">
        <v>21420</v>
      </c>
      <c r="F2967" s="6" t="str">
        <f t="shared" si="144"/>
        <v>module=gmail_healthb</v>
      </c>
      <c r="G2967" s="6" t="str">
        <f t="shared" si="145"/>
        <v>module=smail_healthb</v>
      </c>
    </row>
    <row r="2968" spans="1:7" ht="30" customHeight="1">
      <c r="A2968" s="3" t="s">
        <v>10902</v>
      </c>
      <c r="B2968" s="3" t="s">
        <v>2</v>
      </c>
      <c r="C2968" s="3" t="s">
        <v>13882</v>
      </c>
      <c r="D2968" s="3" t="s">
        <v>17183</v>
      </c>
      <c r="E2968" s="12" t="s">
        <v>21421</v>
      </c>
      <c r="F2968" s="6" t="str">
        <f t="shared" si="144"/>
        <v>module=gmail_healthb</v>
      </c>
      <c r="G2968" s="6" t="str">
        <f t="shared" si="145"/>
        <v>module=smail_healthb</v>
      </c>
    </row>
    <row r="2969" spans="1:7" ht="30" customHeight="1">
      <c r="A2969" s="3" t="s">
        <v>10902</v>
      </c>
      <c r="B2969" s="3" t="s">
        <v>2</v>
      </c>
      <c r="C2969" s="3" t="s">
        <v>13883</v>
      </c>
      <c r="D2969" s="3" t="s">
        <v>17184</v>
      </c>
      <c r="E2969" s="12" t="s">
        <v>21422</v>
      </c>
      <c r="F2969" s="6" t="str">
        <f t="shared" si="144"/>
        <v>module=gmail_healthb</v>
      </c>
      <c r="G2969" s="6" t="str">
        <f t="shared" si="145"/>
        <v>module=smail_healthb</v>
      </c>
    </row>
    <row r="2970" spans="1:7" ht="30" customHeight="1">
      <c r="A2970" s="3" t="s">
        <v>10902</v>
      </c>
      <c r="B2970" s="3" t="s">
        <v>2</v>
      </c>
      <c r="C2970" s="3" t="s">
        <v>13884</v>
      </c>
      <c r="D2970" s="3" t="s">
        <v>17185</v>
      </c>
      <c r="E2970" s="12" t="s">
        <v>21423</v>
      </c>
      <c r="F2970" s="6" t="str">
        <f t="shared" si="144"/>
        <v>module=gmail_healthb</v>
      </c>
      <c r="G2970" s="6" t="str">
        <f t="shared" si="145"/>
        <v>module=smail_healthb</v>
      </c>
    </row>
    <row r="2971" spans="1:7" ht="30" customHeight="1">
      <c r="A2971" s="3" t="s">
        <v>10902</v>
      </c>
      <c r="B2971" s="3" t="s">
        <v>2</v>
      </c>
      <c r="C2971" s="3" t="s">
        <v>13885</v>
      </c>
      <c r="D2971" s="3" t="s">
        <v>17186</v>
      </c>
      <c r="E2971" s="12" t="s">
        <v>21424</v>
      </c>
      <c r="F2971" s="6" t="str">
        <f t="shared" si="144"/>
        <v>module=gmail_healthb</v>
      </c>
      <c r="G2971" s="6" t="str">
        <f t="shared" si="145"/>
        <v>module=smail_healthb</v>
      </c>
    </row>
    <row r="2972" spans="1:7" ht="30" customHeight="1">
      <c r="A2972" s="3" t="s">
        <v>10902</v>
      </c>
      <c r="B2972" s="3" t="s">
        <v>2</v>
      </c>
      <c r="C2972" s="3" t="s">
        <v>13886</v>
      </c>
      <c r="D2972" s="3" t="s">
        <v>17187</v>
      </c>
      <c r="E2972" s="12" t="s">
        <v>21425</v>
      </c>
      <c r="F2972" s="6" t="str">
        <f t="shared" si="144"/>
        <v>module=gmail_healthb</v>
      </c>
      <c r="G2972" s="6" t="str">
        <f t="shared" si="145"/>
        <v>module=smail_healthb</v>
      </c>
    </row>
    <row r="2973" spans="1:7" ht="30" customHeight="1">
      <c r="A2973" s="3" t="s">
        <v>10902</v>
      </c>
      <c r="B2973" s="3" t="s">
        <v>2</v>
      </c>
      <c r="C2973" s="3" t="s">
        <v>13887</v>
      </c>
      <c r="D2973" s="3" t="s">
        <v>17188</v>
      </c>
      <c r="E2973" s="12" t="s">
        <v>21426</v>
      </c>
      <c r="F2973" s="6" t="str">
        <f t="shared" si="144"/>
        <v>module=gmail_healthb</v>
      </c>
      <c r="G2973" s="6" t="str">
        <f t="shared" si="145"/>
        <v>module=smail_healthb</v>
      </c>
    </row>
    <row r="2974" spans="1:7" ht="30" customHeight="1">
      <c r="A2974" s="3" t="s">
        <v>10902</v>
      </c>
      <c r="B2974" s="3" t="s">
        <v>2</v>
      </c>
      <c r="C2974" s="3" t="s">
        <v>13888</v>
      </c>
      <c r="D2974" s="3" t="s">
        <v>17189</v>
      </c>
      <c r="E2974" s="12" t="s">
        <v>21427</v>
      </c>
      <c r="F2974" s="6" t="str">
        <f t="shared" si="144"/>
        <v>module=gmail_healthb</v>
      </c>
      <c r="G2974" s="6" t="str">
        <f t="shared" si="145"/>
        <v>module=smail_healthb</v>
      </c>
    </row>
    <row r="2975" spans="1:7" ht="30" customHeight="1">
      <c r="A2975" s="3" t="s">
        <v>10902</v>
      </c>
      <c r="B2975" s="3" t="s">
        <v>2</v>
      </c>
      <c r="C2975" s="3" t="s">
        <v>13889</v>
      </c>
      <c r="D2975" s="3" t="s">
        <v>17190</v>
      </c>
      <c r="E2975" s="12" t="s">
        <v>21428</v>
      </c>
      <c r="F2975" s="6" t="str">
        <f t="shared" si="144"/>
        <v>module=gmail_healthb</v>
      </c>
      <c r="G2975" s="6" t="str">
        <f t="shared" si="145"/>
        <v>module=smail_healthb</v>
      </c>
    </row>
    <row r="2976" spans="1:7" ht="30" customHeight="1">
      <c r="A2976" s="3" t="s">
        <v>10902</v>
      </c>
      <c r="B2976" s="3" t="s">
        <v>2</v>
      </c>
      <c r="C2976" s="3" t="s">
        <v>13890</v>
      </c>
      <c r="D2976" s="3" t="s">
        <v>17191</v>
      </c>
      <c r="E2976" s="12" t="s">
        <v>21429</v>
      </c>
      <c r="F2976" s="6" t="str">
        <f t="shared" si="144"/>
        <v>module=gmail_healthb</v>
      </c>
      <c r="G2976" s="6" t="str">
        <f t="shared" si="145"/>
        <v>module=smail_healthb</v>
      </c>
    </row>
    <row r="2977" spans="1:7" ht="30" customHeight="1">
      <c r="A2977" s="3" t="s">
        <v>10902</v>
      </c>
      <c r="B2977" s="3" t="s">
        <v>2</v>
      </c>
      <c r="C2977" s="3" t="s">
        <v>13891</v>
      </c>
      <c r="D2977" s="3" t="s">
        <v>17192</v>
      </c>
      <c r="E2977" s="12" t="s">
        <v>21430</v>
      </c>
      <c r="F2977" s="6" t="str">
        <f t="shared" si="144"/>
        <v>module=gmail_healthb</v>
      </c>
      <c r="G2977" s="6" t="str">
        <f t="shared" si="145"/>
        <v>module=smail_healthb</v>
      </c>
    </row>
    <row r="2978" spans="1:7" ht="30" customHeight="1">
      <c r="A2978" s="3" t="s">
        <v>10902</v>
      </c>
      <c r="B2978" s="3" t="s">
        <v>2</v>
      </c>
      <c r="C2978" s="3" t="s">
        <v>13892</v>
      </c>
      <c r="D2978" s="3" t="s">
        <v>17193</v>
      </c>
      <c r="E2978" s="12" t="s">
        <v>21431</v>
      </c>
      <c r="F2978" s="6" t="str">
        <f t="shared" si="144"/>
        <v>module=gmail_healthb</v>
      </c>
      <c r="G2978" s="6" t="str">
        <f t="shared" si="145"/>
        <v>module=smail_healthb</v>
      </c>
    </row>
    <row r="2979" spans="1:7" ht="30" customHeight="1">
      <c r="A2979" s="3" t="s">
        <v>10902</v>
      </c>
      <c r="B2979" s="3" t="s">
        <v>2</v>
      </c>
      <c r="C2979" s="3" t="s">
        <v>13893</v>
      </c>
      <c r="D2979" s="3" t="s">
        <v>17194</v>
      </c>
      <c r="E2979" s="12" t="s">
        <v>21432</v>
      </c>
      <c r="F2979" s="6" t="str">
        <f t="shared" si="144"/>
        <v>module=gmail_healthb</v>
      </c>
      <c r="G2979" s="6" t="str">
        <f t="shared" si="145"/>
        <v>module=smail_healthb</v>
      </c>
    </row>
    <row r="2980" spans="1:7" ht="30" customHeight="1">
      <c r="A2980" s="3" t="s">
        <v>10902</v>
      </c>
      <c r="B2980" s="3" t="s">
        <v>2</v>
      </c>
      <c r="C2980" s="3" t="s">
        <v>13894</v>
      </c>
      <c r="D2980" s="3" t="s">
        <v>17195</v>
      </c>
      <c r="E2980" s="12" t="s">
        <v>21433</v>
      </c>
      <c r="F2980" s="6" t="str">
        <f t="shared" si="144"/>
        <v>module=gmail_healthb</v>
      </c>
      <c r="G2980" s="6" t="str">
        <f t="shared" si="145"/>
        <v>module=smail_healthb</v>
      </c>
    </row>
    <row r="2981" spans="1:7" ht="30" customHeight="1">
      <c r="A2981" s="3" t="s">
        <v>10902</v>
      </c>
      <c r="B2981" s="3" t="s">
        <v>2</v>
      </c>
      <c r="C2981" s="3" t="s">
        <v>13895</v>
      </c>
      <c r="D2981" s="3" t="s">
        <v>17196</v>
      </c>
      <c r="E2981" s="12" t="s">
        <v>21434</v>
      </c>
      <c r="F2981" s="6" t="str">
        <f t="shared" si="144"/>
        <v>module=gmail_healthb</v>
      </c>
      <c r="G2981" s="6" t="str">
        <f t="shared" si="145"/>
        <v>module=smail_healthb</v>
      </c>
    </row>
    <row r="2982" spans="1:7" ht="30" customHeight="1">
      <c r="A2982" s="3" t="s">
        <v>10902</v>
      </c>
      <c r="B2982" s="3" t="s">
        <v>2</v>
      </c>
      <c r="C2982" s="3" t="s">
        <v>13896</v>
      </c>
      <c r="D2982" s="3" t="s">
        <v>17197</v>
      </c>
      <c r="E2982" s="12" t="s">
        <v>21435</v>
      </c>
      <c r="F2982" s="6" t="str">
        <f t="shared" si="144"/>
        <v>module=gmail_healthb</v>
      </c>
      <c r="G2982" s="6" t="str">
        <f t="shared" si="145"/>
        <v>module=smail_healthb</v>
      </c>
    </row>
    <row r="2983" spans="1:7" ht="30" customHeight="1">
      <c r="A2983" s="3" t="s">
        <v>10902</v>
      </c>
      <c r="B2983" s="3" t="s">
        <v>2</v>
      </c>
      <c r="C2983" s="3" t="s">
        <v>13897</v>
      </c>
      <c r="D2983" s="3" t="s">
        <v>17198</v>
      </c>
      <c r="E2983" s="12" t="s">
        <v>21436</v>
      </c>
      <c r="F2983" s="6" t="str">
        <f t="shared" si="144"/>
        <v>module=gmail_healthb</v>
      </c>
      <c r="G2983" s="6" t="str">
        <f t="shared" si="145"/>
        <v>module=smail_healthb</v>
      </c>
    </row>
    <row r="2984" spans="1:7" ht="30" customHeight="1">
      <c r="A2984" s="3" t="s">
        <v>10902</v>
      </c>
      <c r="B2984" s="3" t="s">
        <v>2</v>
      </c>
      <c r="C2984" s="3" t="s">
        <v>13898</v>
      </c>
      <c r="D2984" s="3" t="s">
        <v>17199</v>
      </c>
      <c r="E2984" s="12" t="s">
        <v>21437</v>
      </c>
      <c r="F2984" s="6" t="str">
        <f t="shared" si="144"/>
        <v>module=gmail_healthb</v>
      </c>
      <c r="G2984" s="6" t="str">
        <f t="shared" si="145"/>
        <v>module=smail_healthb</v>
      </c>
    </row>
    <row r="2985" spans="1:7" ht="30" customHeight="1">
      <c r="A2985" s="3" t="s">
        <v>10902</v>
      </c>
      <c r="B2985" s="3" t="s">
        <v>2</v>
      </c>
      <c r="C2985" s="3" t="s">
        <v>13899</v>
      </c>
      <c r="D2985" s="3" t="s">
        <v>17200</v>
      </c>
      <c r="E2985" s="12" t="s">
        <v>21438</v>
      </c>
      <c r="F2985" s="6" t="str">
        <f t="shared" si="144"/>
        <v>module=gmail_healthb</v>
      </c>
      <c r="G2985" s="6" t="str">
        <f t="shared" si="145"/>
        <v>module=smail_healthb</v>
      </c>
    </row>
    <row r="2986" spans="1:7" ht="30" customHeight="1">
      <c r="A2986" s="3" t="s">
        <v>10902</v>
      </c>
      <c r="B2986" s="3" t="s">
        <v>2</v>
      </c>
      <c r="C2986" s="3" t="s">
        <v>13900</v>
      </c>
      <c r="D2986" s="3" t="s">
        <v>17201</v>
      </c>
      <c r="E2986" s="12" t="s">
        <v>21439</v>
      </c>
      <c r="F2986" s="6" t="str">
        <f t="shared" si="144"/>
        <v>module=gmail_healthb</v>
      </c>
      <c r="G2986" s="6" t="str">
        <f t="shared" si="145"/>
        <v>module=smail_healthb</v>
      </c>
    </row>
    <row r="2987" spans="1:7" ht="30" customHeight="1">
      <c r="A2987" s="3" t="s">
        <v>10902</v>
      </c>
      <c r="B2987" s="3" t="s">
        <v>2</v>
      </c>
      <c r="C2987" s="3" t="s">
        <v>13901</v>
      </c>
      <c r="D2987" s="3" t="s">
        <v>17202</v>
      </c>
      <c r="E2987" s="12" t="s">
        <v>21440</v>
      </c>
      <c r="F2987" s="6" t="str">
        <f t="shared" si="144"/>
        <v>module=gmail_healthb</v>
      </c>
      <c r="G2987" s="6" t="str">
        <f t="shared" si="145"/>
        <v>module=smail_healthb</v>
      </c>
    </row>
    <row r="2988" spans="1:7" ht="30" customHeight="1">
      <c r="A2988" s="3" t="s">
        <v>10902</v>
      </c>
      <c r="B2988" s="3" t="s">
        <v>2</v>
      </c>
      <c r="C2988" s="3" t="s">
        <v>13902</v>
      </c>
      <c r="D2988" s="3" t="s">
        <v>17203</v>
      </c>
      <c r="E2988" s="12" t="s">
        <v>21441</v>
      </c>
      <c r="F2988" s="6" t="str">
        <f t="shared" si="144"/>
        <v>module=gmail_healthb</v>
      </c>
      <c r="G2988" s="6" t="str">
        <f t="shared" si="145"/>
        <v>module=smail_healthb</v>
      </c>
    </row>
    <row r="2989" spans="1:7" ht="30" customHeight="1">
      <c r="A2989" s="3" t="s">
        <v>10902</v>
      </c>
      <c r="B2989" s="3" t="s">
        <v>2</v>
      </c>
      <c r="C2989" s="3" t="s">
        <v>13903</v>
      </c>
      <c r="D2989" s="3" t="s">
        <v>17204</v>
      </c>
      <c r="E2989" s="12" t="s">
        <v>21442</v>
      </c>
      <c r="F2989" s="6" t="str">
        <f t="shared" si="144"/>
        <v>module=gmail_healthb</v>
      </c>
      <c r="G2989" s="6" t="str">
        <f t="shared" si="145"/>
        <v>module=smail_healthb</v>
      </c>
    </row>
    <row r="2990" spans="1:7" ht="30" customHeight="1">
      <c r="A2990" s="3" t="s">
        <v>10902</v>
      </c>
      <c r="B2990" s="3" t="s">
        <v>2</v>
      </c>
      <c r="C2990" s="3" t="s">
        <v>13904</v>
      </c>
      <c r="D2990" s="3" t="s">
        <v>17205</v>
      </c>
      <c r="E2990" s="12" t="s">
        <v>21443</v>
      </c>
      <c r="F2990" s="6" t="str">
        <f t="shared" si="144"/>
        <v>module=gmail_healthb</v>
      </c>
      <c r="G2990" s="6" t="str">
        <f t="shared" si="145"/>
        <v>module=smail_healthb</v>
      </c>
    </row>
    <row r="2991" spans="1:7" ht="30" customHeight="1">
      <c r="A2991" s="3" t="s">
        <v>10902</v>
      </c>
      <c r="B2991" s="3" t="s">
        <v>2</v>
      </c>
      <c r="C2991" s="3" t="s">
        <v>13905</v>
      </c>
      <c r="D2991" s="3" t="s">
        <v>17206</v>
      </c>
      <c r="E2991" s="12" t="s">
        <v>21444</v>
      </c>
      <c r="F2991" s="6" t="str">
        <f t="shared" si="144"/>
        <v>module=gmail_healthb</v>
      </c>
      <c r="G2991" s="6" t="str">
        <f t="shared" si="145"/>
        <v>module=smail_healthb</v>
      </c>
    </row>
    <row r="2992" spans="1:7" ht="30" customHeight="1">
      <c r="A2992" s="3" t="s">
        <v>10902</v>
      </c>
      <c r="B2992" s="3" t="s">
        <v>2</v>
      </c>
      <c r="C2992" s="3" t="s">
        <v>13906</v>
      </c>
      <c r="D2992" s="3" t="s">
        <v>17207</v>
      </c>
      <c r="E2992" s="12" t="s">
        <v>21445</v>
      </c>
      <c r="F2992" s="6" t="str">
        <f t="shared" si="144"/>
        <v>module=gmail_healthb</v>
      </c>
      <c r="G2992" s="6" t="str">
        <f t="shared" si="145"/>
        <v>module=smail_healthb</v>
      </c>
    </row>
    <row r="2993" spans="1:7" ht="30" customHeight="1">
      <c r="A2993" s="3" t="s">
        <v>10902</v>
      </c>
      <c r="B2993" s="3" t="s">
        <v>2</v>
      </c>
      <c r="C2993" s="3" t="s">
        <v>13907</v>
      </c>
      <c r="D2993" s="3" t="s">
        <v>17208</v>
      </c>
      <c r="E2993" s="12" t="s">
        <v>21446</v>
      </c>
      <c r="F2993" s="6" t="str">
        <f t="shared" si="144"/>
        <v>module=gmail_healthb</v>
      </c>
      <c r="G2993" s="6" t="str">
        <f t="shared" si="145"/>
        <v>module=smail_healthb</v>
      </c>
    </row>
    <row r="2994" spans="1:7" ht="30" customHeight="1">
      <c r="A2994" s="3" t="s">
        <v>10902</v>
      </c>
      <c r="B2994" s="3" t="s">
        <v>2</v>
      </c>
      <c r="C2994" s="3" t="s">
        <v>13908</v>
      </c>
      <c r="D2994" s="3" t="s">
        <v>17209</v>
      </c>
      <c r="E2994" s="12" t="s">
        <v>21447</v>
      </c>
      <c r="F2994" s="6" t="str">
        <f t="shared" si="144"/>
        <v>module=gmail_healthb</v>
      </c>
      <c r="G2994" s="6" t="str">
        <f t="shared" si="145"/>
        <v>module=smail_healthb</v>
      </c>
    </row>
    <row r="2995" spans="1:7" ht="30" customHeight="1">
      <c r="A2995" s="3" t="s">
        <v>10902</v>
      </c>
      <c r="B2995" s="3" t="s">
        <v>2</v>
      </c>
      <c r="C2995" s="3" t="s">
        <v>13909</v>
      </c>
      <c r="D2995" s="3" t="s">
        <v>17210</v>
      </c>
      <c r="E2995" s="12" t="s">
        <v>21448</v>
      </c>
      <c r="F2995" s="6" t="str">
        <f t="shared" si="144"/>
        <v>module=gmail_healthb</v>
      </c>
      <c r="G2995" s="6" t="str">
        <f t="shared" si="145"/>
        <v>module=smail_healthb</v>
      </c>
    </row>
    <row r="2996" spans="1:7" ht="30" customHeight="1">
      <c r="A2996" s="3" t="s">
        <v>10902</v>
      </c>
      <c r="B2996" s="3" t="s">
        <v>2</v>
      </c>
      <c r="C2996" s="3" t="s">
        <v>13910</v>
      </c>
      <c r="D2996" s="3" t="s">
        <v>17211</v>
      </c>
      <c r="E2996" s="12" t="s">
        <v>21449</v>
      </c>
      <c r="F2996" s="6" t="str">
        <f t="shared" si="144"/>
        <v>module=gmail_healthb</v>
      </c>
      <c r="G2996" s="6" t="str">
        <f t="shared" si="145"/>
        <v>module=smail_healthb</v>
      </c>
    </row>
    <row r="2997" spans="1:7" ht="30" customHeight="1">
      <c r="A2997" s="3" t="s">
        <v>10902</v>
      </c>
      <c r="B2997" s="3" t="s">
        <v>2</v>
      </c>
      <c r="C2997" s="3" t="s">
        <v>13911</v>
      </c>
      <c r="D2997" s="3" t="s">
        <v>17212</v>
      </c>
      <c r="E2997" s="12" t="s">
        <v>21450</v>
      </c>
      <c r="F2997" s="6" t="str">
        <f t="shared" si="144"/>
        <v>module=gmail_healthb</v>
      </c>
      <c r="G2997" s="6" t="str">
        <f t="shared" si="145"/>
        <v>module=smail_healthb</v>
      </c>
    </row>
    <row r="2998" spans="1:7" ht="30" customHeight="1">
      <c r="A2998" s="3" t="s">
        <v>10902</v>
      </c>
      <c r="B2998" s="3" t="s">
        <v>2</v>
      </c>
      <c r="C2998" s="3" t="s">
        <v>13912</v>
      </c>
      <c r="D2998" s="3" t="s">
        <v>17213</v>
      </c>
      <c r="E2998" s="12" t="s">
        <v>21451</v>
      </c>
      <c r="F2998" s="6" t="str">
        <f t="shared" si="144"/>
        <v>module=gmail_healthb</v>
      </c>
      <c r="G2998" s="6" t="str">
        <f t="shared" si="145"/>
        <v>module=smail_healthb</v>
      </c>
    </row>
    <row r="2999" spans="1:7" ht="30" customHeight="1">
      <c r="A2999" s="3" t="s">
        <v>10902</v>
      </c>
      <c r="B2999" s="3" t="s">
        <v>2</v>
      </c>
      <c r="C2999" s="3" t="s">
        <v>13913</v>
      </c>
      <c r="D2999" s="3" t="s">
        <v>17214</v>
      </c>
      <c r="E2999" s="12" t="s">
        <v>21452</v>
      </c>
      <c r="F2999" s="6" t="str">
        <f t="shared" si="144"/>
        <v>module=gmail_healthb</v>
      </c>
      <c r="G2999" s="6" t="str">
        <f t="shared" si="145"/>
        <v>module=smail_healthb</v>
      </c>
    </row>
    <row r="3000" spans="1:7" ht="30" customHeight="1">
      <c r="A3000" s="3" t="s">
        <v>10902</v>
      </c>
      <c r="B3000" s="3" t="s">
        <v>2</v>
      </c>
      <c r="C3000" s="3" t="s">
        <v>13914</v>
      </c>
      <c r="D3000" s="3" t="s">
        <v>17215</v>
      </c>
      <c r="E3000" s="12" t="s">
        <v>21453</v>
      </c>
      <c r="F3000" s="6" t="str">
        <f t="shared" si="144"/>
        <v>module=gmail_healthb</v>
      </c>
      <c r="G3000" s="6" t="str">
        <f t="shared" si="145"/>
        <v>module=smail_healthb</v>
      </c>
    </row>
    <row r="3001" spans="1:7" ht="30" customHeight="1">
      <c r="A3001" s="3" t="s">
        <v>10902</v>
      </c>
      <c r="B3001" s="3" t="s">
        <v>2</v>
      </c>
      <c r="C3001" s="3" t="s">
        <v>13915</v>
      </c>
      <c r="D3001" s="3" t="s">
        <v>17216</v>
      </c>
      <c r="E3001" s="12" t="s">
        <v>21454</v>
      </c>
      <c r="F3001" s="6" t="str">
        <f t="shared" si="144"/>
        <v>module=gmail_healthb</v>
      </c>
      <c r="G3001" s="6" t="str">
        <f t="shared" si="145"/>
        <v>module=smail_healthb</v>
      </c>
    </row>
    <row r="3002" spans="1:7" ht="30" customHeight="1">
      <c r="A3002" s="3" t="s">
        <v>10902</v>
      </c>
      <c r="B3002" s="3" t="s">
        <v>2</v>
      </c>
      <c r="C3002" s="3" t="s">
        <v>13916</v>
      </c>
      <c r="D3002" s="3" t="s">
        <v>17217</v>
      </c>
      <c r="E3002" s="12" t="s">
        <v>21455</v>
      </c>
      <c r="F3002" s="6" t="str">
        <f t="shared" si="144"/>
        <v>module=gmail_healthb</v>
      </c>
      <c r="G3002" s="6" t="str">
        <f t="shared" si="145"/>
        <v>module=smail_healthb</v>
      </c>
    </row>
    <row r="3003" spans="1:7" ht="30" customHeight="1">
      <c r="A3003" s="3" t="s">
        <v>10902</v>
      </c>
      <c r="B3003" s="3" t="s">
        <v>2</v>
      </c>
      <c r="C3003" s="3" t="s">
        <v>13917</v>
      </c>
      <c r="D3003" s="3" t="s">
        <v>17218</v>
      </c>
      <c r="E3003" s="12" t="s">
        <v>21456</v>
      </c>
      <c r="F3003" s="6" t="str">
        <f t="shared" si="144"/>
        <v>module=gmail_healthb</v>
      </c>
      <c r="G3003" s="6" t="str">
        <f t="shared" si="145"/>
        <v>module=smail_healthb</v>
      </c>
    </row>
    <row r="3004" spans="1:7" ht="30" customHeight="1">
      <c r="A3004" s="3" t="s">
        <v>10902</v>
      </c>
      <c r="B3004" s="3" t="s">
        <v>2</v>
      </c>
      <c r="C3004" s="3" t="s">
        <v>13918</v>
      </c>
      <c r="D3004" s="3" t="s">
        <v>17219</v>
      </c>
      <c r="E3004" s="12" t="s">
        <v>21457</v>
      </c>
      <c r="F3004" s="6" t="str">
        <f t="shared" si="144"/>
        <v>module=gmail_healthb</v>
      </c>
      <c r="G3004" s="6" t="str">
        <f t="shared" si="145"/>
        <v>module=smail_healthb</v>
      </c>
    </row>
    <row r="3005" spans="1:7" ht="30" customHeight="1">
      <c r="A3005" s="3" t="s">
        <v>10902</v>
      </c>
      <c r="B3005" s="3" t="s">
        <v>2</v>
      </c>
      <c r="C3005" s="3" t="s">
        <v>13919</v>
      </c>
      <c r="D3005" s="3" t="s">
        <v>17220</v>
      </c>
      <c r="E3005" s="12" t="s">
        <v>21458</v>
      </c>
      <c r="F3005" s="6" t="str">
        <f t="shared" si="144"/>
        <v>module=gmail_healthb</v>
      </c>
      <c r="G3005" s="6" t="str">
        <f t="shared" si="145"/>
        <v>module=smail_healthb</v>
      </c>
    </row>
    <row r="3006" spans="1:7" ht="30" customHeight="1">
      <c r="A3006" s="3" t="s">
        <v>10902</v>
      </c>
      <c r="B3006" s="3" t="s">
        <v>2</v>
      </c>
      <c r="C3006" s="3" t="s">
        <v>13920</v>
      </c>
      <c r="D3006" s="3" t="s">
        <v>17221</v>
      </c>
      <c r="E3006" s="12" t="s">
        <v>21459</v>
      </c>
      <c r="F3006" s="6" t="str">
        <f t="shared" si="144"/>
        <v>module=gmail_healthb</v>
      </c>
      <c r="G3006" s="6" t="str">
        <f t="shared" si="145"/>
        <v>module=smail_healthb</v>
      </c>
    </row>
    <row r="3007" spans="1:7" ht="30" customHeight="1">
      <c r="A3007" s="3" t="s">
        <v>10902</v>
      </c>
      <c r="B3007" s="3" t="s">
        <v>2</v>
      </c>
      <c r="C3007" s="3" t="s">
        <v>13921</v>
      </c>
      <c r="D3007" s="3" t="s">
        <v>17222</v>
      </c>
      <c r="E3007" s="12" t="s">
        <v>21460</v>
      </c>
      <c r="F3007" s="6" t="str">
        <f t="shared" si="144"/>
        <v>module=gmail_healthb</v>
      </c>
      <c r="G3007" s="6" t="str">
        <f t="shared" si="145"/>
        <v>module=smail_healthb</v>
      </c>
    </row>
    <row r="3008" spans="1:7" ht="30" customHeight="1">
      <c r="A3008" s="3" t="s">
        <v>10902</v>
      </c>
      <c r="B3008" s="3" t="s">
        <v>2</v>
      </c>
      <c r="C3008" s="3" t="s">
        <v>13922</v>
      </c>
      <c r="D3008" s="3" t="s">
        <v>17223</v>
      </c>
      <c r="E3008" s="12" t="s">
        <v>21461</v>
      </c>
      <c r="F3008" s="6" t="str">
        <f t="shared" ref="F3008:F3071" si="146">HYPERLINK("http://www.ssc.wisc.edu/wlsresearch/documentation/waves/?wave=grad2k&amp;module=gmail_healthb","module=gmail_healthb")</f>
        <v>module=gmail_healthb</v>
      </c>
      <c r="G3008" s="6" t="str">
        <f t="shared" ref="G3008:G3071" si="147">HYPERLINK("http://www.ssc.wisc.edu/wlsresearch/documentation/waves/?wave=sib2k&amp;module=smail_healthb","module=smail_healthb")</f>
        <v>module=smail_healthb</v>
      </c>
    </row>
    <row r="3009" spans="1:7" ht="30" customHeight="1">
      <c r="A3009" s="3" t="s">
        <v>10902</v>
      </c>
      <c r="B3009" s="3" t="s">
        <v>2</v>
      </c>
      <c r="C3009" s="3" t="s">
        <v>13923</v>
      </c>
      <c r="D3009" s="3" t="s">
        <v>17224</v>
      </c>
      <c r="E3009" s="12" t="s">
        <v>21462</v>
      </c>
      <c r="F3009" s="6" t="str">
        <f t="shared" si="146"/>
        <v>module=gmail_healthb</v>
      </c>
      <c r="G3009" s="6" t="str">
        <f t="shared" si="147"/>
        <v>module=smail_healthb</v>
      </c>
    </row>
    <row r="3010" spans="1:7" ht="30" customHeight="1">
      <c r="A3010" s="3" t="s">
        <v>10902</v>
      </c>
      <c r="B3010" s="3" t="s">
        <v>2</v>
      </c>
      <c r="C3010" s="3" t="s">
        <v>13924</v>
      </c>
      <c r="D3010" s="3" t="s">
        <v>17225</v>
      </c>
      <c r="E3010" s="12" t="s">
        <v>21463</v>
      </c>
      <c r="F3010" s="6" t="str">
        <f t="shared" si="146"/>
        <v>module=gmail_healthb</v>
      </c>
      <c r="G3010" s="6" t="str">
        <f t="shared" si="147"/>
        <v>module=smail_healthb</v>
      </c>
    </row>
    <row r="3011" spans="1:7" ht="30" customHeight="1">
      <c r="A3011" s="3" t="s">
        <v>10902</v>
      </c>
      <c r="B3011" s="3" t="s">
        <v>2</v>
      </c>
      <c r="C3011" s="3" t="s">
        <v>13925</v>
      </c>
      <c r="D3011" s="3" t="s">
        <v>17226</v>
      </c>
      <c r="E3011" s="12" t="s">
        <v>21464</v>
      </c>
      <c r="F3011" s="6" t="str">
        <f t="shared" si="146"/>
        <v>module=gmail_healthb</v>
      </c>
      <c r="G3011" s="6" t="str">
        <f t="shared" si="147"/>
        <v>module=smail_healthb</v>
      </c>
    </row>
    <row r="3012" spans="1:7" ht="30" customHeight="1">
      <c r="A3012" s="3" t="s">
        <v>10902</v>
      </c>
      <c r="B3012" s="3" t="s">
        <v>2</v>
      </c>
      <c r="C3012" s="3" t="s">
        <v>13926</v>
      </c>
      <c r="D3012" s="3" t="s">
        <v>17227</v>
      </c>
      <c r="E3012" s="12" t="s">
        <v>21465</v>
      </c>
      <c r="F3012" s="6" t="str">
        <f t="shared" si="146"/>
        <v>module=gmail_healthb</v>
      </c>
      <c r="G3012" s="6" t="str">
        <f t="shared" si="147"/>
        <v>module=smail_healthb</v>
      </c>
    </row>
    <row r="3013" spans="1:7" ht="30" customHeight="1">
      <c r="A3013" s="3" t="s">
        <v>10902</v>
      </c>
      <c r="B3013" s="3" t="s">
        <v>2</v>
      </c>
      <c r="C3013" s="3" t="s">
        <v>13927</v>
      </c>
      <c r="D3013" s="3" t="s">
        <v>17228</v>
      </c>
      <c r="E3013" s="12" t="s">
        <v>21466</v>
      </c>
      <c r="F3013" s="6" t="str">
        <f t="shared" si="146"/>
        <v>module=gmail_healthb</v>
      </c>
      <c r="G3013" s="6" t="str">
        <f t="shared" si="147"/>
        <v>module=smail_healthb</v>
      </c>
    </row>
    <row r="3014" spans="1:7" ht="30" customHeight="1">
      <c r="A3014" s="3" t="s">
        <v>10902</v>
      </c>
      <c r="B3014" s="3" t="s">
        <v>2</v>
      </c>
      <c r="C3014" s="3" t="s">
        <v>13928</v>
      </c>
      <c r="D3014" s="3" t="s">
        <v>17229</v>
      </c>
      <c r="E3014" s="12" t="s">
        <v>21467</v>
      </c>
      <c r="F3014" s="6" t="str">
        <f t="shared" si="146"/>
        <v>module=gmail_healthb</v>
      </c>
      <c r="G3014" s="6" t="str">
        <f t="shared" si="147"/>
        <v>module=smail_healthb</v>
      </c>
    </row>
    <row r="3015" spans="1:7" ht="30" customHeight="1">
      <c r="A3015" s="3" t="s">
        <v>10902</v>
      </c>
      <c r="B3015" s="3" t="s">
        <v>2</v>
      </c>
      <c r="C3015" s="3" t="s">
        <v>13929</v>
      </c>
      <c r="D3015" s="3" t="s">
        <v>17230</v>
      </c>
      <c r="E3015" s="12" t="s">
        <v>21468</v>
      </c>
      <c r="F3015" s="6" t="str">
        <f t="shared" si="146"/>
        <v>module=gmail_healthb</v>
      </c>
      <c r="G3015" s="6" t="str">
        <f t="shared" si="147"/>
        <v>module=smail_healthb</v>
      </c>
    </row>
    <row r="3016" spans="1:7" ht="30" customHeight="1">
      <c r="A3016" s="3" t="s">
        <v>10902</v>
      </c>
      <c r="B3016" s="3" t="s">
        <v>2</v>
      </c>
      <c r="C3016" s="3" t="s">
        <v>13930</v>
      </c>
      <c r="D3016" s="3" t="s">
        <v>17231</v>
      </c>
      <c r="E3016" s="12" t="s">
        <v>21469</v>
      </c>
      <c r="F3016" s="6" t="str">
        <f t="shared" si="146"/>
        <v>module=gmail_healthb</v>
      </c>
      <c r="G3016" s="6" t="str">
        <f t="shared" si="147"/>
        <v>module=smail_healthb</v>
      </c>
    </row>
    <row r="3017" spans="1:7" ht="30" customHeight="1">
      <c r="A3017" s="3" t="s">
        <v>10902</v>
      </c>
      <c r="B3017" s="3" t="s">
        <v>2</v>
      </c>
      <c r="C3017" s="3" t="s">
        <v>13931</v>
      </c>
      <c r="D3017" s="3" t="s">
        <v>17232</v>
      </c>
      <c r="E3017" s="12" t="s">
        <v>21470</v>
      </c>
      <c r="F3017" s="6" t="str">
        <f t="shared" si="146"/>
        <v>module=gmail_healthb</v>
      </c>
      <c r="G3017" s="6" t="str">
        <f t="shared" si="147"/>
        <v>module=smail_healthb</v>
      </c>
    </row>
    <row r="3018" spans="1:7" ht="30" customHeight="1">
      <c r="A3018" s="3" t="s">
        <v>10902</v>
      </c>
      <c r="B3018" s="3" t="s">
        <v>2</v>
      </c>
      <c r="C3018" s="3" t="s">
        <v>13932</v>
      </c>
      <c r="D3018" s="3" t="s">
        <v>17233</v>
      </c>
      <c r="E3018" s="12" t="s">
        <v>21471</v>
      </c>
      <c r="F3018" s="6" t="str">
        <f t="shared" si="146"/>
        <v>module=gmail_healthb</v>
      </c>
      <c r="G3018" s="6" t="str">
        <f t="shared" si="147"/>
        <v>module=smail_healthb</v>
      </c>
    </row>
    <row r="3019" spans="1:7" ht="30" customHeight="1">
      <c r="A3019" s="3" t="s">
        <v>10902</v>
      </c>
      <c r="B3019" s="3" t="s">
        <v>2</v>
      </c>
      <c r="C3019" s="3" t="s">
        <v>13933</v>
      </c>
      <c r="D3019" s="3" t="s">
        <v>17234</v>
      </c>
      <c r="E3019" s="12" t="s">
        <v>21472</v>
      </c>
      <c r="F3019" s="6" t="str">
        <f t="shared" si="146"/>
        <v>module=gmail_healthb</v>
      </c>
      <c r="G3019" s="6" t="str">
        <f t="shared" si="147"/>
        <v>module=smail_healthb</v>
      </c>
    </row>
    <row r="3020" spans="1:7" ht="30" customHeight="1">
      <c r="A3020" s="3" t="s">
        <v>10902</v>
      </c>
      <c r="B3020" s="3" t="s">
        <v>2</v>
      </c>
      <c r="C3020" s="3" t="s">
        <v>13934</v>
      </c>
      <c r="D3020" s="3" t="s">
        <v>17235</v>
      </c>
      <c r="E3020" s="12" t="s">
        <v>21473</v>
      </c>
      <c r="F3020" s="6" t="str">
        <f t="shared" si="146"/>
        <v>module=gmail_healthb</v>
      </c>
      <c r="G3020" s="6" t="str">
        <f t="shared" si="147"/>
        <v>module=smail_healthb</v>
      </c>
    </row>
    <row r="3021" spans="1:7" ht="30" customHeight="1">
      <c r="A3021" s="3" t="s">
        <v>10902</v>
      </c>
      <c r="B3021" s="3" t="s">
        <v>2</v>
      </c>
      <c r="C3021" s="3" t="s">
        <v>13935</v>
      </c>
      <c r="D3021" s="3" t="s">
        <v>17236</v>
      </c>
      <c r="E3021" s="12" t="s">
        <v>21474</v>
      </c>
      <c r="F3021" s="6" t="str">
        <f t="shared" si="146"/>
        <v>module=gmail_healthb</v>
      </c>
      <c r="G3021" s="6" t="str">
        <f t="shared" si="147"/>
        <v>module=smail_healthb</v>
      </c>
    </row>
    <row r="3022" spans="1:7" ht="30" customHeight="1">
      <c r="A3022" s="3" t="s">
        <v>10902</v>
      </c>
      <c r="B3022" s="3" t="s">
        <v>2</v>
      </c>
      <c r="C3022" s="3" t="s">
        <v>13936</v>
      </c>
      <c r="D3022" s="3" t="s">
        <v>17237</v>
      </c>
      <c r="E3022" s="12" t="s">
        <v>21475</v>
      </c>
      <c r="F3022" s="6" t="str">
        <f t="shared" si="146"/>
        <v>module=gmail_healthb</v>
      </c>
      <c r="G3022" s="6" t="str">
        <f t="shared" si="147"/>
        <v>module=smail_healthb</v>
      </c>
    </row>
    <row r="3023" spans="1:7" ht="30" customHeight="1">
      <c r="A3023" s="3" t="s">
        <v>10902</v>
      </c>
      <c r="B3023" s="3" t="s">
        <v>2</v>
      </c>
      <c r="C3023" s="3" t="s">
        <v>13937</v>
      </c>
      <c r="D3023" s="3" t="s">
        <v>17238</v>
      </c>
      <c r="E3023" s="12" t="s">
        <v>21476</v>
      </c>
      <c r="F3023" s="6" t="str">
        <f t="shared" si="146"/>
        <v>module=gmail_healthb</v>
      </c>
      <c r="G3023" s="6" t="str">
        <f t="shared" si="147"/>
        <v>module=smail_healthb</v>
      </c>
    </row>
    <row r="3024" spans="1:7" ht="30" customHeight="1">
      <c r="A3024" s="3" t="s">
        <v>10902</v>
      </c>
      <c r="B3024" s="3" t="s">
        <v>2</v>
      </c>
      <c r="C3024" s="3" t="s">
        <v>13938</v>
      </c>
      <c r="D3024" s="3" t="s">
        <v>17239</v>
      </c>
      <c r="E3024" s="12" t="s">
        <v>21477</v>
      </c>
      <c r="F3024" s="6" t="str">
        <f t="shared" si="146"/>
        <v>module=gmail_healthb</v>
      </c>
      <c r="G3024" s="6" t="str">
        <f t="shared" si="147"/>
        <v>module=smail_healthb</v>
      </c>
    </row>
    <row r="3025" spans="1:7" ht="30" customHeight="1">
      <c r="A3025" s="3" t="s">
        <v>10902</v>
      </c>
      <c r="B3025" s="3" t="s">
        <v>2</v>
      </c>
      <c r="C3025" s="3" t="s">
        <v>13939</v>
      </c>
      <c r="D3025" s="3" t="s">
        <v>17240</v>
      </c>
      <c r="E3025" s="12" t="s">
        <v>21478</v>
      </c>
      <c r="F3025" s="6" t="str">
        <f t="shared" si="146"/>
        <v>module=gmail_healthb</v>
      </c>
      <c r="G3025" s="6" t="str">
        <f t="shared" si="147"/>
        <v>module=smail_healthb</v>
      </c>
    </row>
    <row r="3026" spans="1:7" ht="30" customHeight="1">
      <c r="A3026" s="3" t="s">
        <v>10902</v>
      </c>
      <c r="B3026" s="3" t="s">
        <v>2</v>
      </c>
      <c r="C3026" s="3" t="s">
        <v>13940</v>
      </c>
      <c r="D3026" s="3" t="s">
        <v>17241</v>
      </c>
      <c r="E3026" s="12" t="s">
        <v>21479</v>
      </c>
      <c r="F3026" s="6" t="str">
        <f t="shared" si="146"/>
        <v>module=gmail_healthb</v>
      </c>
      <c r="G3026" s="6" t="str">
        <f t="shared" si="147"/>
        <v>module=smail_healthb</v>
      </c>
    </row>
    <row r="3027" spans="1:7" ht="30" customHeight="1">
      <c r="A3027" s="3" t="s">
        <v>10902</v>
      </c>
      <c r="B3027" s="3" t="s">
        <v>2</v>
      </c>
      <c r="C3027" s="3" t="s">
        <v>13941</v>
      </c>
      <c r="D3027" s="3" t="s">
        <v>17242</v>
      </c>
      <c r="E3027" s="12" t="s">
        <v>21480</v>
      </c>
      <c r="F3027" s="6" t="str">
        <f t="shared" si="146"/>
        <v>module=gmail_healthb</v>
      </c>
      <c r="G3027" s="6" t="str">
        <f t="shared" si="147"/>
        <v>module=smail_healthb</v>
      </c>
    </row>
    <row r="3028" spans="1:7" ht="30" customHeight="1">
      <c r="A3028" s="3" t="s">
        <v>10902</v>
      </c>
      <c r="B3028" s="3" t="s">
        <v>2</v>
      </c>
      <c r="C3028" s="3" t="s">
        <v>13942</v>
      </c>
      <c r="D3028" s="3" t="s">
        <v>17243</v>
      </c>
      <c r="E3028" s="12" t="s">
        <v>21481</v>
      </c>
      <c r="F3028" s="6" t="str">
        <f t="shared" si="146"/>
        <v>module=gmail_healthb</v>
      </c>
      <c r="G3028" s="6" t="str">
        <f t="shared" si="147"/>
        <v>module=smail_healthb</v>
      </c>
    </row>
    <row r="3029" spans="1:7" ht="30" customHeight="1">
      <c r="A3029" s="3" t="s">
        <v>10902</v>
      </c>
      <c r="B3029" s="3" t="s">
        <v>2</v>
      </c>
      <c r="C3029" s="3" t="s">
        <v>13943</v>
      </c>
      <c r="D3029" s="3" t="s">
        <v>17244</v>
      </c>
      <c r="E3029" s="12" t="s">
        <v>21482</v>
      </c>
      <c r="F3029" s="6" t="str">
        <f t="shared" si="146"/>
        <v>module=gmail_healthb</v>
      </c>
      <c r="G3029" s="6" t="str">
        <f t="shared" si="147"/>
        <v>module=smail_healthb</v>
      </c>
    </row>
    <row r="3030" spans="1:7" ht="30" customHeight="1">
      <c r="A3030" s="3" t="s">
        <v>10902</v>
      </c>
      <c r="B3030" s="3" t="s">
        <v>2</v>
      </c>
      <c r="C3030" s="3" t="s">
        <v>13944</v>
      </c>
      <c r="D3030" s="3" t="s">
        <v>17245</v>
      </c>
      <c r="E3030" s="12" t="s">
        <v>21483</v>
      </c>
      <c r="F3030" s="6" t="str">
        <f t="shared" si="146"/>
        <v>module=gmail_healthb</v>
      </c>
      <c r="G3030" s="6" t="str">
        <f t="shared" si="147"/>
        <v>module=smail_healthb</v>
      </c>
    </row>
    <row r="3031" spans="1:7" ht="30" customHeight="1">
      <c r="A3031" s="3" t="s">
        <v>10902</v>
      </c>
      <c r="B3031" s="3" t="s">
        <v>2</v>
      </c>
      <c r="C3031" s="3" t="s">
        <v>13945</v>
      </c>
      <c r="D3031" s="3" t="s">
        <v>17246</v>
      </c>
      <c r="E3031" s="12" t="s">
        <v>21484</v>
      </c>
      <c r="F3031" s="6" t="str">
        <f t="shared" si="146"/>
        <v>module=gmail_healthb</v>
      </c>
      <c r="G3031" s="6" t="str">
        <f t="shared" si="147"/>
        <v>module=smail_healthb</v>
      </c>
    </row>
    <row r="3032" spans="1:7" ht="30" customHeight="1">
      <c r="A3032" s="3" t="s">
        <v>10902</v>
      </c>
      <c r="B3032" s="3" t="s">
        <v>2</v>
      </c>
      <c r="C3032" s="3" t="s">
        <v>13946</v>
      </c>
      <c r="D3032" s="3" t="s">
        <v>17247</v>
      </c>
      <c r="E3032" s="12" t="s">
        <v>21485</v>
      </c>
      <c r="F3032" s="6" t="str">
        <f t="shared" si="146"/>
        <v>module=gmail_healthb</v>
      </c>
      <c r="G3032" s="6" t="str">
        <f t="shared" si="147"/>
        <v>module=smail_healthb</v>
      </c>
    </row>
    <row r="3033" spans="1:7" ht="30" customHeight="1">
      <c r="A3033" s="3" t="s">
        <v>10902</v>
      </c>
      <c r="B3033" s="3" t="s">
        <v>2</v>
      </c>
      <c r="C3033" s="3" t="s">
        <v>13947</v>
      </c>
      <c r="D3033" s="3" t="s">
        <v>17248</v>
      </c>
      <c r="E3033" s="12" t="s">
        <v>21486</v>
      </c>
      <c r="F3033" s="6" t="str">
        <f t="shared" si="146"/>
        <v>module=gmail_healthb</v>
      </c>
      <c r="G3033" s="6" t="str">
        <f t="shared" si="147"/>
        <v>module=smail_healthb</v>
      </c>
    </row>
    <row r="3034" spans="1:7" ht="30" customHeight="1">
      <c r="A3034" s="3" t="s">
        <v>10902</v>
      </c>
      <c r="B3034" s="3" t="s">
        <v>2</v>
      </c>
      <c r="C3034" s="3" t="s">
        <v>13948</v>
      </c>
      <c r="D3034" s="3" t="s">
        <v>17249</v>
      </c>
      <c r="E3034" s="12" t="s">
        <v>19563</v>
      </c>
      <c r="F3034" s="6" t="str">
        <f t="shared" si="146"/>
        <v>module=gmail_healthb</v>
      </c>
      <c r="G3034" s="6" t="str">
        <f t="shared" si="147"/>
        <v>module=smail_healthb</v>
      </c>
    </row>
    <row r="3035" spans="1:7" ht="30" customHeight="1">
      <c r="A3035" s="3" t="s">
        <v>10902</v>
      </c>
      <c r="B3035" s="3" t="s">
        <v>2</v>
      </c>
      <c r="C3035" s="3" t="s">
        <v>13949</v>
      </c>
      <c r="D3035" s="3" t="s">
        <v>17250</v>
      </c>
      <c r="E3035" s="12" t="s">
        <v>19564</v>
      </c>
      <c r="F3035" s="6" t="str">
        <f t="shared" si="146"/>
        <v>module=gmail_healthb</v>
      </c>
      <c r="G3035" s="6" t="str">
        <f t="shared" si="147"/>
        <v>module=smail_healthb</v>
      </c>
    </row>
    <row r="3036" spans="1:7" ht="30" customHeight="1">
      <c r="A3036" s="3" t="s">
        <v>10902</v>
      </c>
      <c r="B3036" s="3" t="s">
        <v>2</v>
      </c>
      <c r="C3036" s="3" t="s">
        <v>13950</v>
      </c>
      <c r="D3036" s="3" t="s">
        <v>17251</v>
      </c>
      <c r="E3036" s="12" t="s">
        <v>21487</v>
      </c>
      <c r="F3036" s="6" t="str">
        <f t="shared" si="146"/>
        <v>module=gmail_healthb</v>
      </c>
      <c r="G3036" s="6" t="str">
        <f t="shared" si="147"/>
        <v>module=smail_healthb</v>
      </c>
    </row>
    <row r="3037" spans="1:7" ht="30" customHeight="1">
      <c r="A3037" s="3" t="s">
        <v>10902</v>
      </c>
      <c r="B3037" s="3" t="s">
        <v>2</v>
      </c>
      <c r="C3037" s="3" t="s">
        <v>13951</v>
      </c>
      <c r="D3037" s="3" t="s">
        <v>17252</v>
      </c>
      <c r="E3037" s="12" t="s">
        <v>21488</v>
      </c>
      <c r="F3037" s="6" t="str">
        <f t="shared" si="146"/>
        <v>module=gmail_healthb</v>
      </c>
      <c r="G3037" s="6" t="str">
        <f t="shared" si="147"/>
        <v>module=smail_healthb</v>
      </c>
    </row>
    <row r="3038" spans="1:7" ht="30" customHeight="1">
      <c r="A3038" s="3" t="s">
        <v>10902</v>
      </c>
      <c r="B3038" s="3" t="s">
        <v>2</v>
      </c>
      <c r="C3038" s="3" t="s">
        <v>13952</v>
      </c>
      <c r="D3038" s="3" t="s">
        <v>17253</v>
      </c>
      <c r="E3038" s="12" t="s">
        <v>21489</v>
      </c>
      <c r="F3038" s="6" t="str">
        <f t="shared" si="146"/>
        <v>module=gmail_healthb</v>
      </c>
      <c r="G3038" s="6" t="str">
        <f t="shared" si="147"/>
        <v>module=smail_healthb</v>
      </c>
    </row>
    <row r="3039" spans="1:7" ht="30" customHeight="1">
      <c r="A3039" s="3" t="s">
        <v>10902</v>
      </c>
      <c r="B3039" s="3" t="s">
        <v>2</v>
      </c>
      <c r="C3039" s="3" t="s">
        <v>13953</v>
      </c>
      <c r="D3039" s="3" t="s">
        <v>17254</v>
      </c>
      <c r="E3039" s="12" t="s">
        <v>21490</v>
      </c>
      <c r="F3039" s="6" t="str">
        <f t="shared" si="146"/>
        <v>module=gmail_healthb</v>
      </c>
      <c r="G3039" s="6" t="str">
        <f t="shared" si="147"/>
        <v>module=smail_healthb</v>
      </c>
    </row>
    <row r="3040" spans="1:7" ht="30" customHeight="1">
      <c r="A3040" s="3" t="s">
        <v>10902</v>
      </c>
      <c r="B3040" s="3" t="s">
        <v>2</v>
      </c>
      <c r="C3040" s="3" t="s">
        <v>13954</v>
      </c>
      <c r="D3040" s="3" t="s">
        <v>17255</v>
      </c>
      <c r="E3040" s="12" t="s">
        <v>21491</v>
      </c>
      <c r="F3040" s="6" t="str">
        <f t="shared" si="146"/>
        <v>module=gmail_healthb</v>
      </c>
      <c r="G3040" s="6" t="str">
        <f t="shared" si="147"/>
        <v>module=smail_healthb</v>
      </c>
    </row>
    <row r="3041" spans="1:7" ht="30" customHeight="1">
      <c r="A3041" s="3" t="s">
        <v>10902</v>
      </c>
      <c r="B3041" s="3" t="s">
        <v>2</v>
      </c>
      <c r="C3041" s="3" t="s">
        <v>13955</v>
      </c>
      <c r="D3041" s="3" t="s">
        <v>17256</v>
      </c>
      <c r="E3041" s="12" t="s">
        <v>21492</v>
      </c>
      <c r="F3041" s="6" t="str">
        <f t="shared" si="146"/>
        <v>module=gmail_healthb</v>
      </c>
      <c r="G3041" s="6" t="str">
        <f t="shared" si="147"/>
        <v>module=smail_healthb</v>
      </c>
    </row>
    <row r="3042" spans="1:7" ht="30" customHeight="1">
      <c r="A3042" s="3" t="s">
        <v>10902</v>
      </c>
      <c r="B3042" s="3" t="s">
        <v>2</v>
      </c>
      <c r="C3042" s="3" t="s">
        <v>13956</v>
      </c>
      <c r="D3042" s="3" t="s">
        <v>17257</v>
      </c>
      <c r="E3042" s="12" t="s">
        <v>21493</v>
      </c>
      <c r="F3042" s="6" t="str">
        <f t="shared" si="146"/>
        <v>module=gmail_healthb</v>
      </c>
      <c r="G3042" s="6" t="str">
        <f t="shared" si="147"/>
        <v>module=smail_healthb</v>
      </c>
    </row>
    <row r="3043" spans="1:7" ht="30" customHeight="1">
      <c r="A3043" s="3" t="s">
        <v>10902</v>
      </c>
      <c r="B3043" s="3" t="s">
        <v>2</v>
      </c>
      <c r="C3043" s="3" t="s">
        <v>13957</v>
      </c>
      <c r="D3043" s="3" t="s">
        <v>17258</v>
      </c>
      <c r="E3043" s="12" t="s">
        <v>21494</v>
      </c>
      <c r="F3043" s="6" t="str">
        <f t="shared" si="146"/>
        <v>module=gmail_healthb</v>
      </c>
      <c r="G3043" s="6" t="str">
        <f t="shared" si="147"/>
        <v>module=smail_healthb</v>
      </c>
    </row>
    <row r="3044" spans="1:7" ht="30" customHeight="1">
      <c r="A3044" s="3" t="s">
        <v>10902</v>
      </c>
      <c r="B3044" s="3" t="s">
        <v>2</v>
      </c>
      <c r="C3044" s="3" t="s">
        <v>13958</v>
      </c>
      <c r="D3044" s="3" t="s">
        <v>17259</v>
      </c>
      <c r="E3044" s="12" t="s">
        <v>21495</v>
      </c>
      <c r="F3044" s="6" t="str">
        <f t="shared" si="146"/>
        <v>module=gmail_healthb</v>
      </c>
      <c r="G3044" s="6" t="str">
        <f t="shared" si="147"/>
        <v>module=smail_healthb</v>
      </c>
    </row>
    <row r="3045" spans="1:7" ht="30" customHeight="1">
      <c r="A3045" s="3" t="s">
        <v>10902</v>
      </c>
      <c r="B3045" s="3" t="s">
        <v>2</v>
      </c>
      <c r="C3045" s="3" t="s">
        <v>13959</v>
      </c>
      <c r="D3045" s="3" t="s">
        <v>17260</v>
      </c>
      <c r="E3045" s="12" t="s">
        <v>21496</v>
      </c>
      <c r="F3045" s="6" t="str">
        <f t="shared" si="146"/>
        <v>module=gmail_healthb</v>
      </c>
      <c r="G3045" s="6" t="str">
        <f t="shared" si="147"/>
        <v>module=smail_healthb</v>
      </c>
    </row>
    <row r="3046" spans="1:7" ht="30" customHeight="1">
      <c r="A3046" s="3" t="s">
        <v>10902</v>
      </c>
      <c r="B3046" s="3" t="s">
        <v>2</v>
      </c>
      <c r="C3046" s="3" t="s">
        <v>13960</v>
      </c>
      <c r="D3046" s="3" t="s">
        <v>17261</v>
      </c>
      <c r="E3046" s="12" t="s">
        <v>21497</v>
      </c>
      <c r="F3046" s="6" t="str">
        <f t="shared" si="146"/>
        <v>module=gmail_healthb</v>
      </c>
      <c r="G3046" s="6" t="str">
        <f t="shared" si="147"/>
        <v>module=smail_healthb</v>
      </c>
    </row>
    <row r="3047" spans="1:7" ht="30" customHeight="1">
      <c r="A3047" s="3" t="s">
        <v>10902</v>
      </c>
      <c r="B3047" s="3" t="s">
        <v>2</v>
      </c>
      <c r="C3047" s="3" t="s">
        <v>13961</v>
      </c>
      <c r="D3047" s="3" t="s">
        <v>17262</v>
      </c>
      <c r="E3047" s="12" t="s">
        <v>21498</v>
      </c>
      <c r="F3047" s="6" t="str">
        <f t="shared" si="146"/>
        <v>module=gmail_healthb</v>
      </c>
      <c r="G3047" s="6" t="str">
        <f t="shared" si="147"/>
        <v>module=smail_healthb</v>
      </c>
    </row>
    <row r="3048" spans="1:7" ht="30" customHeight="1">
      <c r="A3048" s="3" t="s">
        <v>10902</v>
      </c>
      <c r="B3048" s="3" t="s">
        <v>2</v>
      </c>
      <c r="C3048" s="3" t="s">
        <v>13962</v>
      </c>
      <c r="D3048" s="3" t="s">
        <v>17263</v>
      </c>
      <c r="E3048" s="12" t="s">
        <v>21499</v>
      </c>
      <c r="F3048" s="6" t="str">
        <f t="shared" si="146"/>
        <v>module=gmail_healthb</v>
      </c>
      <c r="G3048" s="6" t="str">
        <f t="shared" si="147"/>
        <v>module=smail_healthb</v>
      </c>
    </row>
    <row r="3049" spans="1:7" ht="30" customHeight="1">
      <c r="A3049" s="3" t="s">
        <v>10902</v>
      </c>
      <c r="B3049" s="3" t="s">
        <v>2</v>
      </c>
      <c r="C3049" s="3" t="s">
        <v>13963</v>
      </c>
      <c r="D3049" s="3" t="s">
        <v>17264</v>
      </c>
      <c r="E3049" s="12" t="s">
        <v>21500</v>
      </c>
      <c r="F3049" s="6" t="str">
        <f t="shared" si="146"/>
        <v>module=gmail_healthb</v>
      </c>
      <c r="G3049" s="6" t="str">
        <f t="shared" si="147"/>
        <v>module=smail_healthb</v>
      </c>
    </row>
    <row r="3050" spans="1:7" ht="30" customHeight="1">
      <c r="A3050" s="3" t="s">
        <v>10902</v>
      </c>
      <c r="B3050" s="3" t="s">
        <v>2</v>
      </c>
      <c r="C3050" s="3" t="s">
        <v>13964</v>
      </c>
      <c r="D3050" s="3" t="s">
        <v>17265</v>
      </c>
      <c r="E3050" s="12" t="s">
        <v>21501</v>
      </c>
      <c r="F3050" s="6" t="str">
        <f t="shared" si="146"/>
        <v>module=gmail_healthb</v>
      </c>
      <c r="G3050" s="6" t="str">
        <f t="shared" si="147"/>
        <v>module=smail_healthb</v>
      </c>
    </row>
    <row r="3051" spans="1:7" ht="30" customHeight="1">
      <c r="A3051" s="3" t="s">
        <v>10902</v>
      </c>
      <c r="B3051" s="3" t="s">
        <v>2</v>
      </c>
      <c r="C3051" s="3" t="s">
        <v>13965</v>
      </c>
      <c r="D3051" s="3" t="s">
        <v>17266</v>
      </c>
      <c r="E3051" s="12" t="s">
        <v>21502</v>
      </c>
      <c r="F3051" s="6" t="str">
        <f t="shared" si="146"/>
        <v>module=gmail_healthb</v>
      </c>
      <c r="G3051" s="6" t="str">
        <f t="shared" si="147"/>
        <v>module=smail_healthb</v>
      </c>
    </row>
    <row r="3052" spans="1:7" ht="30" customHeight="1">
      <c r="A3052" s="3" t="s">
        <v>10902</v>
      </c>
      <c r="B3052" s="3" t="s">
        <v>2</v>
      </c>
      <c r="C3052" s="3" t="s">
        <v>13966</v>
      </c>
      <c r="D3052" s="3" t="s">
        <v>17267</v>
      </c>
      <c r="E3052" s="12" t="s">
        <v>21503</v>
      </c>
      <c r="F3052" s="6" t="str">
        <f t="shared" si="146"/>
        <v>module=gmail_healthb</v>
      </c>
      <c r="G3052" s="6" t="str">
        <f t="shared" si="147"/>
        <v>module=smail_healthb</v>
      </c>
    </row>
    <row r="3053" spans="1:7" ht="30" customHeight="1">
      <c r="A3053" s="3" t="s">
        <v>10902</v>
      </c>
      <c r="B3053" s="3" t="s">
        <v>2</v>
      </c>
      <c r="C3053" s="3" t="s">
        <v>13967</v>
      </c>
      <c r="D3053" s="3" t="s">
        <v>17268</v>
      </c>
      <c r="E3053" s="12" t="s">
        <v>21504</v>
      </c>
      <c r="F3053" s="6" t="str">
        <f t="shared" si="146"/>
        <v>module=gmail_healthb</v>
      </c>
      <c r="G3053" s="6" t="str">
        <f t="shared" si="147"/>
        <v>module=smail_healthb</v>
      </c>
    </row>
    <row r="3054" spans="1:7" ht="30" customHeight="1">
      <c r="A3054" s="3" t="s">
        <v>10902</v>
      </c>
      <c r="B3054" s="3" t="s">
        <v>2</v>
      </c>
      <c r="C3054" s="3" t="s">
        <v>13968</v>
      </c>
      <c r="D3054" s="3" t="s">
        <v>17269</v>
      </c>
      <c r="E3054" s="12" t="s">
        <v>21505</v>
      </c>
      <c r="F3054" s="6" t="str">
        <f t="shared" si="146"/>
        <v>module=gmail_healthb</v>
      </c>
      <c r="G3054" s="6" t="str">
        <f t="shared" si="147"/>
        <v>module=smail_healthb</v>
      </c>
    </row>
    <row r="3055" spans="1:7" ht="30" customHeight="1">
      <c r="A3055" s="3" t="s">
        <v>10902</v>
      </c>
      <c r="B3055" s="3" t="s">
        <v>2</v>
      </c>
      <c r="C3055" s="3" t="s">
        <v>13969</v>
      </c>
      <c r="D3055" s="3" t="s">
        <v>17270</v>
      </c>
      <c r="E3055" s="12" t="s">
        <v>21506</v>
      </c>
      <c r="F3055" s="6" t="str">
        <f t="shared" si="146"/>
        <v>module=gmail_healthb</v>
      </c>
      <c r="G3055" s="6" t="str">
        <f t="shared" si="147"/>
        <v>module=smail_healthb</v>
      </c>
    </row>
    <row r="3056" spans="1:7" ht="30" customHeight="1">
      <c r="A3056" s="3" t="s">
        <v>10902</v>
      </c>
      <c r="B3056" s="3" t="s">
        <v>2</v>
      </c>
      <c r="C3056" s="3" t="s">
        <v>13970</v>
      </c>
      <c r="D3056" s="3" t="s">
        <v>17271</v>
      </c>
      <c r="E3056" s="12" t="s">
        <v>21507</v>
      </c>
      <c r="F3056" s="6" t="str">
        <f t="shared" si="146"/>
        <v>module=gmail_healthb</v>
      </c>
      <c r="G3056" s="6" t="str">
        <f t="shared" si="147"/>
        <v>module=smail_healthb</v>
      </c>
    </row>
    <row r="3057" spans="1:7" ht="30" customHeight="1">
      <c r="A3057" s="3" t="s">
        <v>10902</v>
      </c>
      <c r="B3057" s="3" t="s">
        <v>2</v>
      </c>
      <c r="C3057" s="3" t="s">
        <v>13971</v>
      </c>
      <c r="D3057" s="3" t="s">
        <v>17272</v>
      </c>
      <c r="E3057" s="12" t="s">
        <v>21508</v>
      </c>
      <c r="F3057" s="6" t="str">
        <f t="shared" si="146"/>
        <v>module=gmail_healthb</v>
      </c>
      <c r="G3057" s="6" t="str">
        <f t="shared" si="147"/>
        <v>module=smail_healthb</v>
      </c>
    </row>
    <row r="3058" spans="1:7" ht="30" customHeight="1">
      <c r="A3058" s="3" t="s">
        <v>10902</v>
      </c>
      <c r="B3058" s="3" t="s">
        <v>2</v>
      </c>
      <c r="C3058" s="3" t="s">
        <v>13972</v>
      </c>
      <c r="D3058" s="3" t="s">
        <v>17273</v>
      </c>
      <c r="E3058" s="12" t="s">
        <v>21509</v>
      </c>
      <c r="F3058" s="6" t="str">
        <f t="shared" si="146"/>
        <v>module=gmail_healthb</v>
      </c>
      <c r="G3058" s="6" t="str">
        <f t="shared" si="147"/>
        <v>module=smail_healthb</v>
      </c>
    </row>
    <row r="3059" spans="1:7" ht="30" customHeight="1">
      <c r="A3059" s="3" t="s">
        <v>10902</v>
      </c>
      <c r="B3059" s="3" t="s">
        <v>2</v>
      </c>
      <c r="C3059" s="3" t="s">
        <v>13973</v>
      </c>
      <c r="D3059" s="3" t="s">
        <v>17274</v>
      </c>
      <c r="E3059" s="12" t="s">
        <v>21510</v>
      </c>
      <c r="F3059" s="6" t="str">
        <f t="shared" si="146"/>
        <v>module=gmail_healthb</v>
      </c>
      <c r="G3059" s="6" t="str">
        <f t="shared" si="147"/>
        <v>module=smail_healthb</v>
      </c>
    </row>
    <row r="3060" spans="1:7" ht="30" customHeight="1">
      <c r="A3060" s="3" t="s">
        <v>10902</v>
      </c>
      <c r="B3060" s="3" t="s">
        <v>2</v>
      </c>
      <c r="C3060" s="3" t="s">
        <v>13974</v>
      </c>
      <c r="D3060" s="3" t="s">
        <v>17275</v>
      </c>
      <c r="E3060" s="12" t="s">
        <v>21511</v>
      </c>
      <c r="F3060" s="6" t="str">
        <f t="shared" si="146"/>
        <v>module=gmail_healthb</v>
      </c>
      <c r="G3060" s="6" t="str">
        <f t="shared" si="147"/>
        <v>module=smail_healthb</v>
      </c>
    </row>
    <row r="3061" spans="1:7" ht="30" customHeight="1">
      <c r="A3061" s="3" t="s">
        <v>10902</v>
      </c>
      <c r="B3061" s="3" t="s">
        <v>2</v>
      </c>
      <c r="C3061" s="3" t="s">
        <v>13975</v>
      </c>
      <c r="D3061" s="3" t="s">
        <v>17276</v>
      </c>
      <c r="E3061" s="12" t="s">
        <v>21512</v>
      </c>
      <c r="F3061" s="6" t="str">
        <f t="shared" si="146"/>
        <v>module=gmail_healthb</v>
      </c>
      <c r="G3061" s="6" t="str">
        <f t="shared" si="147"/>
        <v>module=smail_healthb</v>
      </c>
    </row>
    <row r="3062" spans="1:7" ht="30" customHeight="1">
      <c r="A3062" s="3" t="s">
        <v>10902</v>
      </c>
      <c r="B3062" s="3" t="s">
        <v>2</v>
      </c>
      <c r="C3062" s="3" t="s">
        <v>13976</v>
      </c>
      <c r="D3062" s="3" t="s">
        <v>17277</v>
      </c>
      <c r="E3062" s="12" t="s">
        <v>21513</v>
      </c>
      <c r="F3062" s="6" t="str">
        <f t="shared" si="146"/>
        <v>module=gmail_healthb</v>
      </c>
      <c r="G3062" s="6" t="str">
        <f t="shared" si="147"/>
        <v>module=smail_healthb</v>
      </c>
    </row>
    <row r="3063" spans="1:7" ht="30" customHeight="1">
      <c r="A3063" s="3" t="s">
        <v>10902</v>
      </c>
      <c r="B3063" s="3" t="s">
        <v>2</v>
      </c>
      <c r="C3063" s="3" t="s">
        <v>13977</v>
      </c>
      <c r="D3063" s="3" t="s">
        <v>17278</v>
      </c>
      <c r="E3063" s="12" t="s">
        <v>21514</v>
      </c>
      <c r="F3063" s="6" t="str">
        <f t="shared" si="146"/>
        <v>module=gmail_healthb</v>
      </c>
      <c r="G3063" s="6" t="str">
        <f t="shared" si="147"/>
        <v>module=smail_healthb</v>
      </c>
    </row>
    <row r="3064" spans="1:7" ht="30" customHeight="1">
      <c r="A3064" s="3" t="s">
        <v>10902</v>
      </c>
      <c r="B3064" s="3" t="s">
        <v>2</v>
      </c>
      <c r="C3064" s="3" t="s">
        <v>13978</v>
      </c>
      <c r="D3064" s="3" t="s">
        <v>17279</v>
      </c>
      <c r="E3064" s="12" t="s">
        <v>21515</v>
      </c>
      <c r="F3064" s="6" t="str">
        <f t="shared" si="146"/>
        <v>module=gmail_healthb</v>
      </c>
      <c r="G3064" s="6" t="str">
        <f t="shared" si="147"/>
        <v>module=smail_healthb</v>
      </c>
    </row>
    <row r="3065" spans="1:7" ht="30" customHeight="1">
      <c r="A3065" s="3" t="s">
        <v>10902</v>
      </c>
      <c r="B3065" s="3" t="s">
        <v>2</v>
      </c>
      <c r="C3065" s="3" t="s">
        <v>13979</v>
      </c>
      <c r="D3065" s="3" t="s">
        <v>17280</v>
      </c>
      <c r="E3065" s="12" t="s">
        <v>21516</v>
      </c>
      <c r="F3065" s="6" t="str">
        <f t="shared" si="146"/>
        <v>module=gmail_healthb</v>
      </c>
      <c r="G3065" s="6" t="str">
        <f t="shared" si="147"/>
        <v>module=smail_healthb</v>
      </c>
    </row>
    <row r="3066" spans="1:7" ht="30" customHeight="1">
      <c r="A3066" s="3" t="s">
        <v>10902</v>
      </c>
      <c r="B3066" s="3" t="s">
        <v>2</v>
      </c>
      <c r="C3066" s="3" t="s">
        <v>13980</v>
      </c>
      <c r="D3066" s="3" t="s">
        <v>17281</v>
      </c>
      <c r="E3066" s="12" t="s">
        <v>21517</v>
      </c>
      <c r="F3066" s="6" t="str">
        <f t="shared" si="146"/>
        <v>module=gmail_healthb</v>
      </c>
      <c r="G3066" s="6" t="str">
        <f t="shared" si="147"/>
        <v>module=smail_healthb</v>
      </c>
    </row>
    <row r="3067" spans="1:7" ht="30" customHeight="1">
      <c r="A3067" s="3" t="s">
        <v>10902</v>
      </c>
      <c r="B3067" s="3" t="s">
        <v>2</v>
      </c>
      <c r="C3067" s="3" t="s">
        <v>13981</v>
      </c>
      <c r="D3067" s="3" t="s">
        <v>17282</v>
      </c>
      <c r="E3067" s="12" t="s">
        <v>21518</v>
      </c>
      <c r="F3067" s="6" t="str">
        <f t="shared" si="146"/>
        <v>module=gmail_healthb</v>
      </c>
      <c r="G3067" s="6" t="str">
        <f t="shared" si="147"/>
        <v>module=smail_healthb</v>
      </c>
    </row>
    <row r="3068" spans="1:7" ht="30" customHeight="1">
      <c r="A3068" s="3" t="s">
        <v>10902</v>
      </c>
      <c r="B3068" s="3" t="s">
        <v>2</v>
      </c>
      <c r="C3068" s="3" t="s">
        <v>13982</v>
      </c>
      <c r="D3068" s="3" t="s">
        <v>17283</v>
      </c>
      <c r="E3068" s="12" t="s">
        <v>21519</v>
      </c>
      <c r="F3068" s="6" t="str">
        <f t="shared" si="146"/>
        <v>module=gmail_healthb</v>
      </c>
      <c r="G3068" s="6" t="str">
        <f t="shared" si="147"/>
        <v>module=smail_healthb</v>
      </c>
    </row>
    <row r="3069" spans="1:7" ht="30" customHeight="1">
      <c r="A3069" s="3" t="s">
        <v>10902</v>
      </c>
      <c r="B3069" s="3" t="s">
        <v>2</v>
      </c>
      <c r="C3069" s="3" t="s">
        <v>13983</v>
      </c>
      <c r="D3069" s="3" t="s">
        <v>17284</v>
      </c>
      <c r="E3069" s="12" t="s">
        <v>21520</v>
      </c>
      <c r="F3069" s="6" t="str">
        <f t="shared" si="146"/>
        <v>module=gmail_healthb</v>
      </c>
      <c r="G3069" s="6" t="str">
        <f t="shared" si="147"/>
        <v>module=smail_healthb</v>
      </c>
    </row>
    <row r="3070" spans="1:7" ht="30" customHeight="1">
      <c r="A3070" s="3" t="s">
        <v>10902</v>
      </c>
      <c r="B3070" s="3" t="s">
        <v>2</v>
      </c>
      <c r="C3070" s="3" t="s">
        <v>13984</v>
      </c>
      <c r="D3070" s="3" t="s">
        <v>17285</v>
      </c>
      <c r="E3070" s="12" t="s">
        <v>21521</v>
      </c>
      <c r="F3070" s="6" t="str">
        <f t="shared" si="146"/>
        <v>module=gmail_healthb</v>
      </c>
      <c r="G3070" s="6" t="str">
        <f t="shared" si="147"/>
        <v>module=smail_healthb</v>
      </c>
    </row>
    <row r="3071" spans="1:7" ht="30" customHeight="1">
      <c r="A3071" s="3" t="s">
        <v>10902</v>
      </c>
      <c r="B3071" s="3" t="s">
        <v>2</v>
      </c>
      <c r="C3071" s="3" t="s">
        <v>13985</v>
      </c>
      <c r="D3071" s="3" t="s">
        <v>17286</v>
      </c>
      <c r="E3071" s="12" t="s">
        <v>21522</v>
      </c>
      <c r="F3071" s="6" t="str">
        <f t="shared" si="146"/>
        <v>module=gmail_healthb</v>
      </c>
      <c r="G3071" s="6" t="str">
        <f t="shared" si="147"/>
        <v>module=smail_healthb</v>
      </c>
    </row>
    <row r="3072" spans="1:7" ht="30" customHeight="1">
      <c r="A3072" s="3" t="s">
        <v>10902</v>
      </c>
      <c r="B3072" s="3" t="s">
        <v>2</v>
      </c>
      <c r="C3072" s="3" t="s">
        <v>13986</v>
      </c>
      <c r="D3072" s="3" t="s">
        <v>17287</v>
      </c>
      <c r="E3072" s="12" t="s">
        <v>21523</v>
      </c>
      <c r="F3072" s="6" t="str">
        <f t="shared" ref="F3072:F3135" si="148">HYPERLINK("http://www.ssc.wisc.edu/wlsresearch/documentation/waves/?wave=grad2k&amp;module=gmail_healthb","module=gmail_healthb")</f>
        <v>module=gmail_healthb</v>
      </c>
      <c r="G3072" s="6" t="str">
        <f t="shared" ref="G3072:G3135" si="149">HYPERLINK("http://www.ssc.wisc.edu/wlsresearch/documentation/waves/?wave=sib2k&amp;module=smail_healthb","module=smail_healthb")</f>
        <v>module=smail_healthb</v>
      </c>
    </row>
    <row r="3073" spans="1:7" ht="30" customHeight="1">
      <c r="A3073" s="3" t="s">
        <v>10902</v>
      </c>
      <c r="B3073" s="3" t="s">
        <v>2</v>
      </c>
      <c r="C3073" s="3" t="s">
        <v>13987</v>
      </c>
      <c r="D3073" s="3" t="s">
        <v>17288</v>
      </c>
      <c r="E3073" s="12" t="s">
        <v>21524</v>
      </c>
      <c r="F3073" s="6" t="str">
        <f t="shared" si="148"/>
        <v>module=gmail_healthb</v>
      </c>
      <c r="G3073" s="6" t="str">
        <f t="shared" si="149"/>
        <v>module=smail_healthb</v>
      </c>
    </row>
    <row r="3074" spans="1:7" ht="30" customHeight="1">
      <c r="A3074" s="3" t="s">
        <v>10902</v>
      </c>
      <c r="B3074" s="3" t="s">
        <v>2</v>
      </c>
      <c r="C3074" s="3" t="s">
        <v>13988</v>
      </c>
      <c r="D3074" s="3" t="s">
        <v>17289</v>
      </c>
      <c r="E3074" s="12" t="s">
        <v>21525</v>
      </c>
      <c r="F3074" s="6" t="str">
        <f t="shared" si="148"/>
        <v>module=gmail_healthb</v>
      </c>
      <c r="G3074" s="6" t="str">
        <f t="shared" si="149"/>
        <v>module=smail_healthb</v>
      </c>
    </row>
    <row r="3075" spans="1:7" ht="30" customHeight="1">
      <c r="A3075" s="3" t="s">
        <v>10902</v>
      </c>
      <c r="B3075" s="3" t="s">
        <v>2</v>
      </c>
      <c r="C3075" s="3" t="s">
        <v>13989</v>
      </c>
      <c r="D3075" s="3" t="s">
        <v>17290</v>
      </c>
      <c r="E3075" s="12" t="s">
        <v>21526</v>
      </c>
      <c r="F3075" s="6" t="str">
        <f t="shared" si="148"/>
        <v>module=gmail_healthb</v>
      </c>
      <c r="G3075" s="6" t="str">
        <f t="shared" si="149"/>
        <v>module=smail_healthb</v>
      </c>
    </row>
    <row r="3076" spans="1:7" ht="30" customHeight="1">
      <c r="A3076" s="3" t="s">
        <v>10902</v>
      </c>
      <c r="B3076" s="3" t="s">
        <v>2</v>
      </c>
      <c r="C3076" s="3" t="s">
        <v>13990</v>
      </c>
      <c r="D3076" s="3" t="s">
        <v>17291</v>
      </c>
      <c r="E3076" s="12" t="s">
        <v>21527</v>
      </c>
      <c r="F3076" s="6" t="str">
        <f t="shared" si="148"/>
        <v>module=gmail_healthb</v>
      </c>
      <c r="G3076" s="6" t="str">
        <f t="shared" si="149"/>
        <v>module=smail_healthb</v>
      </c>
    </row>
    <row r="3077" spans="1:7" ht="30" customHeight="1">
      <c r="A3077" s="3" t="s">
        <v>10902</v>
      </c>
      <c r="B3077" s="3" t="s">
        <v>2</v>
      </c>
      <c r="C3077" s="3" t="s">
        <v>13991</v>
      </c>
      <c r="D3077" s="3" t="s">
        <v>17292</v>
      </c>
      <c r="E3077" s="12" t="s">
        <v>21528</v>
      </c>
      <c r="F3077" s="6" t="str">
        <f t="shared" si="148"/>
        <v>module=gmail_healthb</v>
      </c>
      <c r="G3077" s="6" t="str">
        <f t="shared" si="149"/>
        <v>module=smail_healthb</v>
      </c>
    </row>
    <row r="3078" spans="1:7" ht="30" customHeight="1">
      <c r="A3078" s="3" t="s">
        <v>10902</v>
      </c>
      <c r="B3078" s="3" t="s">
        <v>2</v>
      </c>
      <c r="C3078" s="3" t="s">
        <v>13992</v>
      </c>
      <c r="D3078" s="3" t="s">
        <v>17293</v>
      </c>
      <c r="E3078" s="12" t="s">
        <v>21529</v>
      </c>
      <c r="F3078" s="6" t="str">
        <f t="shared" si="148"/>
        <v>module=gmail_healthb</v>
      </c>
      <c r="G3078" s="6" t="str">
        <f t="shared" si="149"/>
        <v>module=smail_healthb</v>
      </c>
    </row>
    <row r="3079" spans="1:7" ht="30" customHeight="1">
      <c r="A3079" s="3" t="s">
        <v>10902</v>
      </c>
      <c r="B3079" s="3" t="s">
        <v>2</v>
      </c>
      <c r="C3079" s="3" t="s">
        <v>13993</v>
      </c>
      <c r="D3079" s="3" t="s">
        <v>17294</v>
      </c>
      <c r="E3079" s="12" t="s">
        <v>21530</v>
      </c>
      <c r="F3079" s="6" t="str">
        <f t="shared" si="148"/>
        <v>module=gmail_healthb</v>
      </c>
      <c r="G3079" s="6" t="str">
        <f t="shared" si="149"/>
        <v>module=smail_healthb</v>
      </c>
    </row>
    <row r="3080" spans="1:7" ht="30" customHeight="1">
      <c r="A3080" s="3" t="s">
        <v>10902</v>
      </c>
      <c r="B3080" s="3" t="s">
        <v>2</v>
      </c>
      <c r="C3080" s="3" t="s">
        <v>13994</v>
      </c>
      <c r="D3080" s="3" t="s">
        <v>17295</v>
      </c>
      <c r="E3080" s="12" t="s">
        <v>21531</v>
      </c>
      <c r="F3080" s="6" t="str">
        <f t="shared" si="148"/>
        <v>module=gmail_healthb</v>
      </c>
      <c r="G3080" s="6" t="str">
        <f t="shared" si="149"/>
        <v>module=smail_healthb</v>
      </c>
    </row>
    <row r="3081" spans="1:7" ht="30" customHeight="1">
      <c r="A3081" s="3" t="s">
        <v>10902</v>
      </c>
      <c r="B3081" s="3" t="s">
        <v>2</v>
      </c>
      <c r="C3081" s="3" t="s">
        <v>13995</v>
      </c>
      <c r="D3081" s="3" t="s">
        <v>17296</v>
      </c>
      <c r="E3081" s="12" t="s">
        <v>21532</v>
      </c>
      <c r="F3081" s="6" t="str">
        <f t="shared" si="148"/>
        <v>module=gmail_healthb</v>
      </c>
      <c r="G3081" s="6" t="str">
        <f t="shared" si="149"/>
        <v>module=smail_healthb</v>
      </c>
    </row>
    <row r="3082" spans="1:7" ht="30" customHeight="1">
      <c r="A3082" s="3" t="s">
        <v>10902</v>
      </c>
      <c r="B3082" s="3" t="s">
        <v>2</v>
      </c>
      <c r="C3082" s="3" t="s">
        <v>13996</v>
      </c>
      <c r="D3082" s="3" t="s">
        <v>17297</v>
      </c>
      <c r="E3082" s="12" t="s">
        <v>21533</v>
      </c>
      <c r="F3082" s="6" t="str">
        <f t="shared" si="148"/>
        <v>module=gmail_healthb</v>
      </c>
      <c r="G3082" s="6" t="str">
        <f t="shared" si="149"/>
        <v>module=smail_healthb</v>
      </c>
    </row>
    <row r="3083" spans="1:7" ht="30" customHeight="1">
      <c r="A3083" s="3" t="s">
        <v>10902</v>
      </c>
      <c r="B3083" s="3" t="s">
        <v>2</v>
      </c>
      <c r="C3083" s="3" t="s">
        <v>13997</v>
      </c>
      <c r="D3083" s="3" t="s">
        <v>17298</v>
      </c>
      <c r="E3083" s="12" t="s">
        <v>21534</v>
      </c>
      <c r="F3083" s="6" t="str">
        <f t="shared" si="148"/>
        <v>module=gmail_healthb</v>
      </c>
      <c r="G3083" s="6" t="str">
        <f t="shared" si="149"/>
        <v>module=smail_healthb</v>
      </c>
    </row>
    <row r="3084" spans="1:7" ht="30" customHeight="1">
      <c r="A3084" s="3" t="s">
        <v>10902</v>
      </c>
      <c r="B3084" s="3" t="s">
        <v>2</v>
      </c>
      <c r="C3084" s="3" t="s">
        <v>13998</v>
      </c>
      <c r="D3084" s="3" t="s">
        <v>17299</v>
      </c>
      <c r="E3084" s="12" t="s">
        <v>21535</v>
      </c>
      <c r="F3084" s="6" t="str">
        <f t="shared" si="148"/>
        <v>module=gmail_healthb</v>
      </c>
      <c r="G3084" s="6" t="str">
        <f t="shared" si="149"/>
        <v>module=smail_healthb</v>
      </c>
    </row>
    <row r="3085" spans="1:7" ht="30" customHeight="1">
      <c r="A3085" s="3" t="s">
        <v>10902</v>
      </c>
      <c r="B3085" s="3" t="s">
        <v>2</v>
      </c>
      <c r="C3085" s="3" t="s">
        <v>13999</v>
      </c>
      <c r="D3085" s="3" t="s">
        <v>17300</v>
      </c>
      <c r="E3085" s="12" t="s">
        <v>21536</v>
      </c>
      <c r="F3085" s="6" t="str">
        <f t="shared" si="148"/>
        <v>module=gmail_healthb</v>
      </c>
      <c r="G3085" s="6" t="str">
        <f t="shared" si="149"/>
        <v>module=smail_healthb</v>
      </c>
    </row>
    <row r="3086" spans="1:7" ht="30" customHeight="1">
      <c r="A3086" s="3" t="s">
        <v>10902</v>
      </c>
      <c r="B3086" s="3" t="s">
        <v>2</v>
      </c>
      <c r="C3086" s="3" t="s">
        <v>14000</v>
      </c>
      <c r="D3086" s="3" t="s">
        <v>17301</v>
      </c>
      <c r="E3086" s="12" t="s">
        <v>21537</v>
      </c>
      <c r="F3086" s="6" t="str">
        <f t="shared" si="148"/>
        <v>module=gmail_healthb</v>
      </c>
      <c r="G3086" s="6" t="str">
        <f t="shared" si="149"/>
        <v>module=smail_healthb</v>
      </c>
    </row>
    <row r="3087" spans="1:7" ht="30" customHeight="1">
      <c r="A3087" s="3" t="s">
        <v>10902</v>
      </c>
      <c r="B3087" s="3" t="s">
        <v>2</v>
      </c>
      <c r="C3087" s="3" t="s">
        <v>14001</v>
      </c>
      <c r="D3087" s="3" t="s">
        <v>17302</v>
      </c>
      <c r="E3087" s="12" t="s">
        <v>21538</v>
      </c>
      <c r="F3087" s="6" t="str">
        <f t="shared" si="148"/>
        <v>module=gmail_healthb</v>
      </c>
      <c r="G3087" s="6" t="str">
        <f t="shared" si="149"/>
        <v>module=smail_healthb</v>
      </c>
    </row>
    <row r="3088" spans="1:7" ht="30" customHeight="1">
      <c r="A3088" s="3" t="s">
        <v>10902</v>
      </c>
      <c r="B3088" s="3" t="s">
        <v>2</v>
      </c>
      <c r="C3088" s="3" t="s">
        <v>14002</v>
      </c>
      <c r="D3088" s="3" t="s">
        <v>17303</v>
      </c>
      <c r="E3088" s="12" t="s">
        <v>21539</v>
      </c>
      <c r="F3088" s="6" t="str">
        <f t="shared" si="148"/>
        <v>module=gmail_healthb</v>
      </c>
      <c r="G3088" s="6" t="str">
        <f t="shared" si="149"/>
        <v>module=smail_healthb</v>
      </c>
    </row>
    <row r="3089" spans="1:7" ht="30" customHeight="1">
      <c r="A3089" s="3" t="s">
        <v>10902</v>
      </c>
      <c r="B3089" s="3" t="s">
        <v>2</v>
      </c>
      <c r="C3089" s="3" t="s">
        <v>14003</v>
      </c>
      <c r="D3089" s="3" t="s">
        <v>17304</v>
      </c>
      <c r="E3089" s="12" t="s">
        <v>21540</v>
      </c>
      <c r="F3089" s="6" t="str">
        <f t="shared" si="148"/>
        <v>module=gmail_healthb</v>
      </c>
      <c r="G3089" s="6" t="str">
        <f t="shared" si="149"/>
        <v>module=smail_healthb</v>
      </c>
    </row>
    <row r="3090" spans="1:7" ht="30" customHeight="1">
      <c r="A3090" s="3" t="s">
        <v>10902</v>
      </c>
      <c r="B3090" s="3" t="s">
        <v>2</v>
      </c>
      <c r="C3090" s="3" t="s">
        <v>14004</v>
      </c>
      <c r="D3090" s="3" t="s">
        <v>17305</v>
      </c>
      <c r="E3090" s="12" t="s">
        <v>21541</v>
      </c>
      <c r="F3090" s="6" t="str">
        <f t="shared" si="148"/>
        <v>module=gmail_healthb</v>
      </c>
      <c r="G3090" s="6" t="str">
        <f t="shared" si="149"/>
        <v>module=smail_healthb</v>
      </c>
    </row>
    <row r="3091" spans="1:7" ht="30" customHeight="1">
      <c r="A3091" s="3" t="s">
        <v>10902</v>
      </c>
      <c r="B3091" s="3" t="s">
        <v>2</v>
      </c>
      <c r="C3091" s="3" t="s">
        <v>14005</v>
      </c>
      <c r="D3091" s="3" t="s">
        <v>17306</v>
      </c>
      <c r="E3091" s="12" t="s">
        <v>21542</v>
      </c>
      <c r="F3091" s="6" t="str">
        <f t="shared" si="148"/>
        <v>module=gmail_healthb</v>
      </c>
      <c r="G3091" s="6" t="str">
        <f t="shared" si="149"/>
        <v>module=smail_healthb</v>
      </c>
    </row>
    <row r="3092" spans="1:7" ht="30" customHeight="1">
      <c r="A3092" s="3" t="s">
        <v>10902</v>
      </c>
      <c r="B3092" s="3" t="s">
        <v>2</v>
      </c>
      <c r="C3092" s="3" t="s">
        <v>14006</v>
      </c>
      <c r="D3092" s="3" t="s">
        <v>17307</v>
      </c>
      <c r="E3092" s="12" t="s">
        <v>21543</v>
      </c>
      <c r="F3092" s="6" t="str">
        <f t="shared" si="148"/>
        <v>module=gmail_healthb</v>
      </c>
      <c r="G3092" s="6" t="str">
        <f t="shared" si="149"/>
        <v>module=smail_healthb</v>
      </c>
    </row>
    <row r="3093" spans="1:7" ht="30" customHeight="1">
      <c r="A3093" s="3" t="s">
        <v>10902</v>
      </c>
      <c r="B3093" s="3" t="s">
        <v>2</v>
      </c>
      <c r="C3093" s="3" t="s">
        <v>14007</v>
      </c>
      <c r="D3093" s="3" t="s">
        <v>17308</v>
      </c>
      <c r="E3093" s="12" t="s">
        <v>21544</v>
      </c>
      <c r="F3093" s="6" t="str">
        <f t="shared" si="148"/>
        <v>module=gmail_healthb</v>
      </c>
      <c r="G3093" s="6" t="str">
        <f t="shared" si="149"/>
        <v>module=smail_healthb</v>
      </c>
    </row>
    <row r="3094" spans="1:7" ht="30" customHeight="1">
      <c r="A3094" s="3" t="s">
        <v>10902</v>
      </c>
      <c r="B3094" s="3" t="s">
        <v>2</v>
      </c>
      <c r="C3094" s="3" t="s">
        <v>14008</v>
      </c>
      <c r="D3094" s="3" t="s">
        <v>17309</v>
      </c>
      <c r="E3094" s="12" t="s">
        <v>21545</v>
      </c>
      <c r="F3094" s="6" t="str">
        <f t="shared" si="148"/>
        <v>module=gmail_healthb</v>
      </c>
      <c r="G3094" s="6" t="str">
        <f t="shared" si="149"/>
        <v>module=smail_healthb</v>
      </c>
    </row>
    <row r="3095" spans="1:7" ht="30" customHeight="1">
      <c r="A3095" s="3" t="s">
        <v>10902</v>
      </c>
      <c r="B3095" s="3" t="s">
        <v>2</v>
      </c>
      <c r="C3095" s="3" t="s">
        <v>14009</v>
      </c>
      <c r="D3095" s="3" t="s">
        <v>17310</v>
      </c>
      <c r="E3095" s="12" t="s">
        <v>21546</v>
      </c>
      <c r="F3095" s="6" t="str">
        <f t="shared" si="148"/>
        <v>module=gmail_healthb</v>
      </c>
      <c r="G3095" s="6" t="str">
        <f t="shared" si="149"/>
        <v>module=smail_healthb</v>
      </c>
    </row>
    <row r="3096" spans="1:7" ht="30" customHeight="1">
      <c r="A3096" s="3" t="s">
        <v>10902</v>
      </c>
      <c r="B3096" s="3" t="s">
        <v>2</v>
      </c>
      <c r="C3096" s="3" t="s">
        <v>14010</v>
      </c>
      <c r="D3096" s="3" t="s">
        <v>17311</v>
      </c>
      <c r="E3096" s="12" t="s">
        <v>21547</v>
      </c>
      <c r="F3096" s="6" t="str">
        <f t="shared" si="148"/>
        <v>module=gmail_healthb</v>
      </c>
      <c r="G3096" s="6" t="str">
        <f t="shared" si="149"/>
        <v>module=smail_healthb</v>
      </c>
    </row>
    <row r="3097" spans="1:7" ht="30" customHeight="1">
      <c r="A3097" s="3" t="s">
        <v>10902</v>
      </c>
      <c r="B3097" s="3" t="s">
        <v>2</v>
      </c>
      <c r="C3097" s="3" t="s">
        <v>14011</v>
      </c>
      <c r="D3097" s="3" t="s">
        <v>17312</v>
      </c>
      <c r="E3097" s="12" t="s">
        <v>21548</v>
      </c>
      <c r="F3097" s="6" t="str">
        <f t="shared" si="148"/>
        <v>module=gmail_healthb</v>
      </c>
      <c r="G3097" s="6" t="str">
        <f t="shared" si="149"/>
        <v>module=smail_healthb</v>
      </c>
    </row>
    <row r="3098" spans="1:7" ht="30" customHeight="1">
      <c r="A3098" s="3" t="s">
        <v>10902</v>
      </c>
      <c r="B3098" s="3" t="s">
        <v>2</v>
      </c>
      <c r="C3098" s="3" t="s">
        <v>14012</v>
      </c>
      <c r="D3098" s="3" t="s">
        <v>17313</v>
      </c>
      <c r="E3098" s="12" t="s">
        <v>21549</v>
      </c>
      <c r="F3098" s="6" t="str">
        <f t="shared" si="148"/>
        <v>module=gmail_healthb</v>
      </c>
      <c r="G3098" s="6" t="str">
        <f t="shared" si="149"/>
        <v>module=smail_healthb</v>
      </c>
    </row>
    <row r="3099" spans="1:7" ht="30" customHeight="1">
      <c r="A3099" s="3" t="s">
        <v>10902</v>
      </c>
      <c r="B3099" s="3" t="s">
        <v>2</v>
      </c>
      <c r="C3099" s="3" t="s">
        <v>14013</v>
      </c>
      <c r="D3099" s="3" t="s">
        <v>17314</v>
      </c>
      <c r="E3099" s="12" t="s">
        <v>21550</v>
      </c>
      <c r="F3099" s="6" t="str">
        <f t="shared" si="148"/>
        <v>module=gmail_healthb</v>
      </c>
      <c r="G3099" s="6" t="str">
        <f t="shared" si="149"/>
        <v>module=smail_healthb</v>
      </c>
    </row>
    <row r="3100" spans="1:7" ht="30" customHeight="1">
      <c r="A3100" s="3" t="s">
        <v>10902</v>
      </c>
      <c r="B3100" s="3" t="s">
        <v>2</v>
      </c>
      <c r="C3100" s="3" t="s">
        <v>14014</v>
      </c>
      <c r="D3100" s="3" t="s">
        <v>17315</v>
      </c>
      <c r="E3100" s="12" t="s">
        <v>21551</v>
      </c>
      <c r="F3100" s="6" t="str">
        <f t="shared" si="148"/>
        <v>module=gmail_healthb</v>
      </c>
      <c r="G3100" s="6" t="str">
        <f t="shared" si="149"/>
        <v>module=smail_healthb</v>
      </c>
    </row>
    <row r="3101" spans="1:7" ht="30" customHeight="1">
      <c r="A3101" s="3" t="s">
        <v>10902</v>
      </c>
      <c r="B3101" s="3" t="s">
        <v>2</v>
      </c>
      <c r="C3101" s="3" t="s">
        <v>14015</v>
      </c>
      <c r="D3101" s="3" t="s">
        <v>17316</v>
      </c>
      <c r="E3101" s="12" t="s">
        <v>21552</v>
      </c>
      <c r="F3101" s="6" t="str">
        <f t="shared" si="148"/>
        <v>module=gmail_healthb</v>
      </c>
      <c r="G3101" s="6" t="str">
        <f t="shared" si="149"/>
        <v>module=smail_healthb</v>
      </c>
    </row>
    <row r="3102" spans="1:7" ht="30" customHeight="1">
      <c r="A3102" s="3" t="s">
        <v>10902</v>
      </c>
      <c r="B3102" s="3" t="s">
        <v>2</v>
      </c>
      <c r="C3102" s="3" t="s">
        <v>14016</v>
      </c>
      <c r="D3102" s="3" t="s">
        <v>17317</v>
      </c>
      <c r="E3102" s="12" t="s">
        <v>21553</v>
      </c>
      <c r="F3102" s="6" t="str">
        <f t="shared" si="148"/>
        <v>module=gmail_healthb</v>
      </c>
      <c r="G3102" s="6" t="str">
        <f t="shared" si="149"/>
        <v>module=smail_healthb</v>
      </c>
    </row>
    <row r="3103" spans="1:7" ht="30" customHeight="1">
      <c r="A3103" s="3" t="s">
        <v>10902</v>
      </c>
      <c r="B3103" s="3" t="s">
        <v>2</v>
      </c>
      <c r="C3103" s="3" t="s">
        <v>14017</v>
      </c>
      <c r="D3103" s="3" t="s">
        <v>17318</v>
      </c>
      <c r="E3103" s="12" t="s">
        <v>21554</v>
      </c>
      <c r="F3103" s="6" t="str">
        <f t="shared" si="148"/>
        <v>module=gmail_healthb</v>
      </c>
      <c r="G3103" s="6" t="str">
        <f t="shared" si="149"/>
        <v>module=smail_healthb</v>
      </c>
    </row>
    <row r="3104" spans="1:7" ht="30" customHeight="1">
      <c r="A3104" s="3" t="s">
        <v>10902</v>
      </c>
      <c r="B3104" s="3" t="s">
        <v>2</v>
      </c>
      <c r="C3104" s="3" t="s">
        <v>14018</v>
      </c>
      <c r="D3104" s="3" t="s">
        <v>17319</v>
      </c>
      <c r="E3104" s="12" t="s">
        <v>21555</v>
      </c>
      <c r="F3104" s="6" t="str">
        <f t="shared" si="148"/>
        <v>module=gmail_healthb</v>
      </c>
      <c r="G3104" s="6" t="str">
        <f t="shared" si="149"/>
        <v>module=smail_healthb</v>
      </c>
    </row>
    <row r="3105" spans="1:7" ht="30" customHeight="1">
      <c r="A3105" s="3" t="s">
        <v>10902</v>
      </c>
      <c r="B3105" s="3" t="s">
        <v>2</v>
      </c>
      <c r="C3105" s="3" t="s">
        <v>14019</v>
      </c>
      <c r="D3105" s="3" t="s">
        <v>17320</v>
      </c>
      <c r="E3105" s="12" t="s">
        <v>21556</v>
      </c>
      <c r="F3105" s="6" t="str">
        <f t="shared" si="148"/>
        <v>module=gmail_healthb</v>
      </c>
      <c r="G3105" s="6" t="str">
        <f t="shared" si="149"/>
        <v>module=smail_healthb</v>
      </c>
    </row>
    <row r="3106" spans="1:7" ht="30" customHeight="1">
      <c r="A3106" s="3" t="s">
        <v>10902</v>
      </c>
      <c r="B3106" s="3" t="s">
        <v>2</v>
      </c>
      <c r="C3106" s="3" t="s">
        <v>14020</v>
      </c>
      <c r="D3106" s="3" t="s">
        <v>17321</v>
      </c>
      <c r="E3106" s="12" t="s">
        <v>21557</v>
      </c>
      <c r="F3106" s="6" t="str">
        <f t="shared" si="148"/>
        <v>module=gmail_healthb</v>
      </c>
      <c r="G3106" s="6" t="str">
        <f t="shared" si="149"/>
        <v>module=smail_healthb</v>
      </c>
    </row>
    <row r="3107" spans="1:7" ht="30" customHeight="1">
      <c r="A3107" s="3" t="s">
        <v>10902</v>
      </c>
      <c r="B3107" s="3" t="s">
        <v>2</v>
      </c>
      <c r="C3107" s="3" t="s">
        <v>14021</v>
      </c>
      <c r="D3107" s="3" t="s">
        <v>17322</v>
      </c>
      <c r="E3107" s="12" t="s">
        <v>21558</v>
      </c>
      <c r="F3107" s="6" t="str">
        <f t="shared" si="148"/>
        <v>module=gmail_healthb</v>
      </c>
      <c r="G3107" s="6" t="str">
        <f t="shared" si="149"/>
        <v>module=smail_healthb</v>
      </c>
    </row>
    <row r="3108" spans="1:7" ht="30" customHeight="1">
      <c r="A3108" s="3" t="s">
        <v>10902</v>
      </c>
      <c r="B3108" s="3" t="s">
        <v>2</v>
      </c>
      <c r="C3108" s="3" t="s">
        <v>14022</v>
      </c>
      <c r="D3108" s="3" t="s">
        <v>17323</v>
      </c>
      <c r="E3108" s="12" t="s">
        <v>21559</v>
      </c>
      <c r="F3108" s="6" t="str">
        <f t="shared" si="148"/>
        <v>module=gmail_healthb</v>
      </c>
      <c r="G3108" s="6" t="str">
        <f t="shared" si="149"/>
        <v>module=smail_healthb</v>
      </c>
    </row>
    <row r="3109" spans="1:7" ht="30" customHeight="1">
      <c r="A3109" s="3" t="s">
        <v>10902</v>
      </c>
      <c r="B3109" s="3" t="s">
        <v>2</v>
      </c>
      <c r="C3109" s="3" t="s">
        <v>14023</v>
      </c>
      <c r="D3109" s="3" t="s">
        <v>17324</v>
      </c>
      <c r="E3109" s="12" t="s">
        <v>21560</v>
      </c>
      <c r="F3109" s="6" t="str">
        <f t="shared" si="148"/>
        <v>module=gmail_healthb</v>
      </c>
      <c r="G3109" s="6" t="str">
        <f t="shared" si="149"/>
        <v>module=smail_healthb</v>
      </c>
    </row>
    <row r="3110" spans="1:7" ht="30" customHeight="1">
      <c r="A3110" s="3" t="s">
        <v>10902</v>
      </c>
      <c r="B3110" s="3" t="s">
        <v>2</v>
      </c>
      <c r="C3110" s="3" t="s">
        <v>14024</v>
      </c>
      <c r="D3110" s="3" t="s">
        <v>17325</v>
      </c>
      <c r="E3110" s="12" t="s">
        <v>21561</v>
      </c>
      <c r="F3110" s="6" t="str">
        <f t="shared" si="148"/>
        <v>module=gmail_healthb</v>
      </c>
      <c r="G3110" s="6" t="str">
        <f t="shared" si="149"/>
        <v>module=smail_healthb</v>
      </c>
    </row>
    <row r="3111" spans="1:7" ht="30" customHeight="1">
      <c r="A3111" s="3" t="s">
        <v>10902</v>
      </c>
      <c r="B3111" s="3" t="s">
        <v>2</v>
      </c>
      <c r="C3111" s="3" t="s">
        <v>14025</v>
      </c>
      <c r="D3111" s="3" t="s">
        <v>17326</v>
      </c>
      <c r="E3111" s="12" t="s">
        <v>21562</v>
      </c>
      <c r="F3111" s="6" t="str">
        <f t="shared" si="148"/>
        <v>module=gmail_healthb</v>
      </c>
      <c r="G3111" s="6" t="str">
        <f t="shared" si="149"/>
        <v>module=smail_healthb</v>
      </c>
    </row>
    <row r="3112" spans="1:7" ht="30" customHeight="1">
      <c r="A3112" s="3" t="s">
        <v>10902</v>
      </c>
      <c r="B3112" s="3" t="s">
        <v>2</v>
      </c>
      <c r="C3112" s="3" t="s">
        <v>14026</v>
      </c>
      <c r="D3112" s="3" t="s">
        <v>17327</v>
      </c>
      <c r="E3112" s="12" t="s">
        <v>21563</v>
      </c>
      <c r="F3112" s="6" t="str">
        <f t="shared" si="148"/>
        <v>module=gmail_healthb</v>
      </c>
      <c r="G3112" s="6" t="str">
        <f t="shared" si="149"/>
        <v>module=smail_healthb</v>
      </c>
    </row>
    <row r="3113" spans="1:7" ht="30" customHeight="1">
      <c r="A3113" s="3" t="s">
        <v>10902</v>
      </c>
      <c r="B3113" s="3" t="s">
        <v>2</v>
      </c>
      <c r="C3113" s="3" t="s">
        <v>14027</v>
      </c>
      <c r="D3113" s="3" t="s">
        <v>17328</v>
      </c>
      <c r="E3113" s="12" t="s">
        <v>21564</v>
      </c>
      <c r="F3113" s="6" t="str">
        <f t="shared" si="148"/>
        <v>module=gmail_healthb</v>
      </c>
      <c r="G3113" s="6" t="str">
        <f t="shared" si="149"/>
        <v>module=smail_healthb</v>
      </c>
    </row>
    <row r="3114" spans="1:7" ht="30" customHeight="1">
      <c r="A3114" s="3" t="s">
        <v>10902</v>
      </c>
      <c r="B3114" s="3" t="s">
        <v>2</v>
      </c>
      <c r="C3114" s="3" t="s">
        <v>14028</v>
      </c>
      <c r="D3114" s="3" t="s">
        <v>17329</v>
      </c>
      <c r="E3114" s="12" t="s">
        <v>21565</v>
      </c>
      <c r="F3114" s="6" t="str">
        <f t="shared" si="148"/>
        <v>module=gmail_healthb</v>
      </c>
      <c r="G3114" s="6" t="str">
        <f t="shared" si="149"/>
        <v>module=smail_healthb</v>
      </c>
    </row>
    <row r="3115" spans="1:7" ht="30" customHeight="1">
      <c r="A3115" s="3" t="s">
        <v>10902</v>
      </c>
      <c r="B3115" s="3" t="s">
        <v>2</v>
      </c>
      <c r="C3115" s="3" t="s">
        <v>14029</v>
      </c>
      <c r="D3115" s="3" t="s">
        <v>17330</v>
      </c>
      <c r="E3115" s="12" t="s">
        <v>21566</v>
      </c>
      <c r="F3115" s="6" t="str">
        <f t="shared" si="148"/>
        <v>module=gmail_healthb</v>
      </c>
      <c r="G3115" s="6" t="str">
        <f t="shared" si="149"/>
        <v>module=smail_healthb</v>
      </c>
    </row>
    <row r="3116" spans="1:7" ht="30" customHeight="1">
      <c r="A3116" s="3" t="s">
        <v>10902</v>
      </c>
      <c r="B3116" s="3" t="s">
        <v>2</v>
      </c>
      <c r="C3116" s="3" t="s">
        <v>14030</v>
      </c>
      <c r="D3116" s="3" t="s">
        <v>17331</v>
      </c>
      <c r="E3116" s="12" t="s">
        <v>21567</v>
      </c>
      <c r="F3116" s="6" t="str">
        <f t="shared" si="148"/>
        <v>module=gmail_healthb</v>
      </c>
      <c r="G3116" s="6" t="str">
        <f t="shared" si="149"/>
        <v>module=smail_healthb</v>
      </c>
    </row>
    <row r="3117" spans="1:7" ht="30" customHeight="1">
      <c r="A3117" s="3" t="s">
        <v>10902</v>
      </c>
      <c r="B3117" s="3" t="s">
        <v>2</v>
      </c>
      <c r="C3117" s="3" t="s">
        <v>14031</v>
      </c>
      <c r="D3117" s="3" t="s">
        <v>17332</v>
      </c>
      <c r="E3117" s="12" t="s">
        <v>21568</v>
      </c>
      <c r="F3117" s="6" t="str">
        <f t="shared" si="148"/>
        <v>module=gmail_healthb</v>
      </c>
      <c r="G3117" s="6" t="str">
        <f t="shared" si="149"/>
        <v>module=smail_healthb</v>
      </c>
    </row>
    <row r="3118" spans="1:7" ht="30" customHeight="1">
      <c r="A3118" s="3" t="s">
        <v>10902</v>
      </c>
      <c r="B3118" s="3" t="s">
        <v>2</v>
      </c>
      <c r="C3118" s="3" t="s">
        <v>14032</v>
      </c>
      <c r="D3118" s="3" t="s">
        <v>17333</v>
      </c>
      <c r="E3118" s="12" t="s">
        <v>21569</v>
      </c>
      <c r="F3118" s="6" t="str">
        <f t="shared" si="148"/>
        <v>module=gmail_healthb</v>
      </c>
      <c r="G3118" s="6" t="str">
        <f t="shared" si="149"/>
        <v>module=smail_healthb</v>
      </c>
    </row>
    <row r="3119" spans="1:7" ht="30" customHeight="1">
      <c r="A3119" s="3" t="s">
        <v>10902</v>
      </c>
      <c r="B3119" s="3" t="s">
        <v>2</v>
      </c>
      <c r="C3119" s="3" t="s">
        <v>14033</v>
      </c>
      <c r="D3119" s="3" t="s">
        <v>17334</v>
      </c>
      <c r="E3119" s="12" t="s">
        <v>21570</v>
      </c>
      <c r="F3119" s="6" t="str">
        <f t="shared" si="148"/>
        <v>module=gmail_healthb</v>
      </c>
      <c r="G3119" s="6" t="str">
        <f t="shared" si="149"/>
        <v>module=smail_healthb</v>
      </c>
    </row>
    <row r="3120" spans="1:7" ht="30" customHeight="1">
      <c r="A3120" s="3" t="s">
        <v>10902</v>
      </c>
      <c r="B3120" s="3" t="s">
        <v>2</v>
      </c>
      <c r="C3120" s="3" t="s">
        <v>14034</v>
      </c>
      <c r="D3120" s="3" t="s">
        <v>17335</v>
      </c>
      <c r="E3120" s="12" t="s">
        <v>21571</v>
      </c>
      <c r="F3120" s="6" t="str">
        <f t="shared" si="148"/>
        <v>module=gmail_healthb</v>
      </c>
      <c r="G3120" s="6" t="str">
        <f t="shared" si="149"/>
        <v>module=smail_healthb</v>
      </c>
    </row>
    <row r="3121" spans="1:7" ht="30" customHeight="1">
      <c r="A3121" s="3" t="s">
        <v>10902</v>
      </c>
      <c r="B3121" s="3" t="s">
        <v>2</v>
      </c>
      <c r="C3121" s="3" t="s">
        <v>14035</v>
      </c>
      <c r="D3121" s="3" t="s">
        <v>17336</v>
      </c>
      <c r="E3121" s="12" t="s">
        <v>21572</v>
      </c>
      <c r="F3121" s="6" t="str">
        <f t="shared" si="148"/>
        <v>module=gmail_healthb</v>
      </c>
      <c r="G3121" s="6" t="str">
        <f t="shared" si="149"/>
        <v>module=smail_healthb</v>
      </c>
    </row>
    <row r="3122" spans="1:7" ht="30" customHeight="1">
      <c r="A3122" s="3" t="s">
        <v>10902</v>
      </c>
      <c r="B3122" s="3" t="s">
        <v>2</v>
      </c>
      <c r="C3122" s="3" t="s">
        <v>14036</v>
      </c>
      <c r="D3122" s="3" t="s">
        <v>17337</v>
      </c>
      <c r="E3122" s="12" t="s">
        <v>21573</v>
      </c>
      <c r="F3122" s="6" t="str">
        <f t="shared" si="148"/>
        <v>module=gmail_healthb</v>
      </c>
      <c r="G3122" s="6" t="str">
        <f t="shared" si="149"/>
        <v>module=smail_healthb</v>
      </c>
    </row>
    <row r="3123" spans="1:7" ht="30" customHeight="1">
      <c r="A3123" s="3" t="s">
        <v>10902</v>
      </c>
      <c r="B3123" s="3" t="s">
        <v>2</v>
      </c>
      <c r="C3123" s="3" t="s">
        <v>14037</v>
      </c>
      <c r="D3123" s="3" t="s">
        <v>17338</v>
      </c>
      <c r="E3123" s="12" t="s">
        <v>21574</v>
      </c>
      <c r="F3123" s="6" t="str">
        <f t="shared" si="148"/>
        <v>module=gmail_healthb</v>
      </c>
      <c r="G3123" s="6" t="str">
        <f t="shared" si="149"/>
        <v>module=smail_healthb</v>
      </c>
    </row>
    <row r="3124" spans="1:7" ht="30" customHeight="1">
      <c r="A3124" s="3" t="s">
        <v>10902</v>
      </c>
      <c r="B3124" s="3" t="s">
        <v>2</v>
      </c>
      <c r="C3124" s="3" t="s">
        <v>14038</v>
      </c>
      <c r="D3124" s="3" t="s">
        <v>17339</v>
      </c>
      <c r="E3124" s="12" t="s">
        <v>21575</v>
      </c>
      <c r="F3124" s="6" t="str">
        <f t="shared" si="148"/>
        <v>module=gmail_healthb</v>
      </c>
      <c r="G3124" s="6" t="str">
        <f t="shared" si="149"/>
        <v>module=smail_healthb</v>
      </c>
    </row>
    <row r="3125" spans="1:7" ht="30" customHeight="1">
      <c r="A3125" s="3" t="s">
        <v>10902</v>
      </c>
      <c r="B3125" s="3" t="s">
        <v>2</v>
      </c>
      <c r="C3125" s="3" t="s">
        <v>14039</v>
      </c>
      <c r="D3125" s="3" t="s">
        <v>17340</v>
      </c>
      <c r="E3125" s="12" t="s">
        <v>21576</v>
      </c>
      <c r="F3125" s="6" t="str">
        <f t="shared" si="148"/>
        <v>module=gmail_healthb</v>
      </c>
      <c r="G3125" s="6" t="str">
        <f t="shared" si="149"/>
        <v>module=smail_healthb</v>
      </c>
    </row>
    <row r="3126" spans="1:7" ht="30" customHeight="1">
      <c r="A3126" s="3" t="s">
        <v>10902</v>
      </c>
      <c r="B3126" s="3" t="s">
        <v>2</v>
      </c>
      <c r="C3126" s="3" t="s">
        <v>14040</v>
      </c>
      <c r="D3126" s="3" t="s">
        <v>17341</v>
      </c>
      <c r="E3126" s="12" t="s">
        <v>21577</v>
      </c>
      <c r="F3126" s="6" t="str">
        <f t="shared" si="148"/>
        <v>module=gmail_healthb</v>
      </c>
      <c r="G3126" s="6" t="str">
        <f t="shared" si="149"/>
        <v>module=smail_healthb</v>
      </c>
    </row>
    <row r="3127" spans="1:7" ht="30" customHeight="1">
      <c r="A3127" s="3" t="s">
        <v>10902</v>
      </c>
      <c r="B3127" s="3" t="s">
        <v>2</v>
      </c>
      <c r="C3127" s="3" t="s">
        <v>14041</v>
      </c>
      <c r="D3127" s="3" t="s">
        <v>17342</v>
      </c>
      <c r="E3127" s="12" t="s">
        <v>21578</v>
      </c>
      <c r="F3127" s="6" t="str">
        <f t="shared" si="148"/>
        <v>module=gmail_healthb</v>
      </c>
      <c r="G3127" s="6" t="str">
        <f t="shared" si="149"/>
        <v>module=smail_healthb</v>
      </c>
    </row>
    <row r="3128" spans="1:7" ht="30" customHeight="1">
      <c r="A3128" s="3" t="s">
        <v>10902</v>
      </c>
      <c r="B3128" s="3" t="s">
        <v>2</v>
      </c>
      <c r="C3128" s="3" t="s">
        <v>14042</v>
      </c>
      <c r="D3128" s="3" t="s">
        <v>17343</v>
      </c>
      <c r="E3128" s="12" t="s">
        <v>21579</v>
      </c>
      <c r="F3128" s="6" t="str">
        <f t="shared" si="148"/>
        <v>module=gmail_healthb</v>
      </c>
      <c r="G3128" s="6" t="str">
        <f t="shared" si="149"/>
        <v>module=smail_healthb</v>
      </c>
    </row>
    <row r="3129" spans="1:7" ht="30" customHeight="1">
      <c r="A3129" s="3" t="s">
        <v>10902</v>
      </c>
      <c r="B3129" s="3" t="s">
        <v>2</v>
      </c>
      <c r="C3129" s="3" t="s">
        <v>14043</v>
      </c>
      <c r="D3129" s="3" t="s">
        <v>17344</v>
      </c>
      <c r="E3129" s="12" t="s">
        <v>21580</v>
      </c>
      <c r="F3129" s="6" t="str">
        <f t="shared" si="148"/>
        <v>module=gmail_healthb</v>
      </c>
      <c r="G3129" s="6" t="str">
        <f t="shared" si="149"/>
        <v>module=smail_healthb</v>
      </c>
    </row>
    <row r="3130" spans="1:7" ht="30" customHeight="1">
      <c r="A3130" s="3" t="s">
        <v>10902</v>
      </c>
      <c r="B3130" s="3" t="s">
        <v>2</v>
      </c>
      <c r="C3130" s="3" t="s">
        <v>14044</v>
      </c>
      <c r="D3130" s="3" t="s">
        <v>17345</v>
      </c>
      <c r="E3130" s="12" t="s">
        <v>21581</v>
      </c>
      <c r="F3130" s="6" t="str">
        <f t="shared" si="148"/>
        <v>module=gmail_healthb</v>
      </c>
      <c r="G3130" s="6" t="str">
        <f t="shared" si="149"/>
        <v>module=smail_healthb</v>
      </c>
    </row>
    <row r="3131" spans="1:7" ht="30" customHeight="1">
      <c r="A3131" s="3" t="s">
        <v>10902</v>
      </c>
      <c r="B3131" s="3" t="s">
        <v>2</v>
      </c>
      <c r="C3131" s="3" t="s">
        <v>14045</v>
      </c>
      <c r="D3131" s="3" t="s">
        <v>17346</v>
      </c>
      <c r="E3131" s="12" t="s">
        <v>21582</v>
      </c>
      <c r="F3131" s="6" t="str">
        <f t="shared" si="148"/>
        <v>module=gmail_healthb</v>
      </c>
      <c r="G3131" s="6" t="str">
        <f t="shared" si="149"/>
        <v>module=smail_healthb</v>
      </c>
    </row>
    <row r="3132" spans="1:7" ht="30" customHeight="1">
      <c r="A3132" s="3" t="s">
        <v>10902</v>
      </c>
      <c r="B3132" s="3" t="s">
        <v>2</v>
      </c>
      <c r="C3132" s="3" t="s">
        <v>14046</v>
      </c>
      <c r="D3132" s="3" t="s">
        <v>17347</v>
      </c>
      <c r="E3132" s="12" t="s">
        <v>21583</v>
      </c>
      <c r="F3132" s="6" t="str">
        <f t="shared" si="148"/>
        <v>module=gmail_healthb</v>
      </c>
      <c r="G3132" s="6" t="str">
        <f t="shared" si="149"/>
        <v>module=smail_healthb</v>
      </c>
    </row>
    <row r="3133" spans="1:7" ht="30" customHeight="1">
      <c r="A3133" s="3" t="s">
        <v>10902</v>
      </c>
      <c r="B3133" s="3" t="s">
        <v>2</v>
      </c>
      <c r="C3133" s="3" t="s">
        <v>14047</v>
      </c>
      <c r="D3133" s="3" t="s">
        <v>17348</v>
      </c>
      <c r="E3133" s="12" t="s">
        <v>21584</v>
      </c>
      <c r="F3133" s="6" t="str">
        <f t="shared" si="148"/>
        <v>module=gmail_healthb</v>
      </c>
      <c r="G3133" s="6" t="str">
        <f t="shared" si="149"/>
        <v>module=smail_healthb</v>
      </c>
    </row>
    <row r="3134" spans="1:7" ht="30" customHeight="1">
      <c r="A3134" s="3" t="s">
        <v>10902</v>
      </c>
      <c r="B3134" s="3" t="s">
        <v>2</v>
      </c>
      <c r="C3134" s="3" t="s">
        <v>14048</v>
      </c>
      <c r="D3134" s="3" t="s">
        <v>17349</v>
      </c>
      <c r="E3134" s="12" t="s">
        <v>21585</v>
      </c>
      <c r="F3134" s="6" t="str">
        <f t="shared" si="148"/>
        <v>module=gmail_healthb</v>
      </c>
      <c r="G3134" s="6" t="str">
        <f t="shared" si="149"/>
        <v>module=smail_healthb</v>
      </c>
    </row>
    <row r="3135" spans="1:7" ht="30" customHeight="1">
      <c r="A3135" s="3" t="s">
        <v>10902</v>
      </c>
      <c r="B3135" s="3" t="s">
        <v>2</v>
      </c>
      <c r="C3135" s="3" t="s">
        <v>14049</v>
      </c>
      <c r="D3135" s="3" t="s">
        <v>17350</v>
      </c>
      <c r="E3135" s="12" t="s">
        <v>21586</v>
      </c>
      <c r="F3135" s="6" t="str">
        <f t="shared" si="148"/>
        <v>module=gmail_healthb</v>
      </c>
      <c r="G3135" s="6" t="str">
        <f t="shared" si="149"/>
        <v>module=smail_healthb</v>
      </c>
    </row>
    <row r="3136" spans="1:7" ht="30" customHeight="1">
      <c r="A3136" s="3" t="s">
        <v>10902</v>
      </c>
      <c r="B3136" s="3" t="s">
        <v>2</v>
      </c>
      <c r="C3136" s="3" t="s">
        <v>14050</v>
      </c>
      <c r="D3136" s="3" t="s">
        <v>17351</v>
      </c>
      <c r="E3136" s="12" t="s">
        <v>21587</v>
      </c>
      <c r="F3136" s="6" t="str">
        <f t="shared" ref="F3136:F3199" si="150">HYPERLINK("http://www.ssc.wisc.edu/wlsresearch/documentation/waves/?wave=grad2k&amp;module=gmail_healthb","module=gmail_healthb")</f>
        <v>module=gmail_healthb</v>
      </c>
      <c r="G3136" s="6" t="str">
        <f t="shared" ref="G3136:G3199" si="151">HYPERLINK("http://www.ssc.wisc.edu/wlsresearch/documentation/waves/?wave=sib2k&amp;module=smail_healthb","module=smail_healthb")</f>
        <v>module=smail_healthb</v>
      </c>
    </row>
    <row r="3137" spans="1:7" ht="30" customHeight="1">
      <c r="A3137" s="3" t="s">
        <v>10902</v>
      </c>
      <c r="B3137" s="3" t="s">
        <v>2</v>
      </c>
      <c r="C3137" s="3" t="s">
        <v>14051</v>
      </c>
      <c r="D3137" s="3" t="s">
        <v>17352</v>
      </c>
      <c r="E3137" s="12" t="s">
        <v>21588</v>
      </c>
      <c r="F3137" s="6" t="str">
        <f t="shared" si="150"/>
        <v>module=gmail_healthb</v>
      </c>
      <c r="G3137" s="6" t="str">
        <f t="shared" si="151"/>
        <v>module=smail_healthb</v>
      </c>
    </row>
    <row r="3138" spans="1:7" ht="30" customHeight="1">
      <c r="A3138" s="3" t="s">
        <v>10902</v>
      </c>
      <c r="B3138" s="3" t="s">
        <v>2</v>
      </c>
      <c r="C3138" s="3" t="s">
        <v>14052</v>
      </c>
      <c r="D3138" s="3" t="s">
        <v>17353</v>
      </c>
      <c r="E3138" s="12" t="s">
        <v>21589</v>
      </c>
      <c r="F3138" s="6" t="str">
        <f t="shared" si="150"/>
        <v>module=gmail_healthb</v>
      </c>
      <c r="G3138" s="6" t="str">
        <f t="shared" si="151"/>
        <v>module=smail_healthb</v>
      </c>
    </row>
    <row r="3139" spans="1:7" ht="30" customHeight="1">
      <c r="A3139" s="3" t="s">
        <v>10902</v>
      </c>
      <c r="B3139" s="3" t="s">
        <v>2</v>
      </c>
      <c r="C3139" s="3" t="s">
        <v>14053</v>
      </c>
      <c r="D3139" s="3" t="s">
        <v>17354</v>
      </c>
      <c r="E3139" s="12" t="s">
        <v>21590</v>
      </c>
      <c r="F3139" s="6" t="str">
        <f t="shared" si="150"/>
        <v>module=gmail_healthb</v>
      </c>
      <c r="G3139" s="6" t="str">
        <f t="shared" si="151"/>
        <v>module=smail_healthb</v>
      </c>
    </row>
    <row r="3140" spans="1:7" ht="30" customHeight="1">
      <c r="A3140" s="3" t="s">
        <v>10902</v>
      </c>
      <c r="B3140" s="3" t="s">
        <v>2</v>
      </c>
      <c r="C3140" s="3" t="s">
        <v>14054</v>
      </c>
      <c r="D3140" s="3" t="s">
        <v>17355</v>
      </c>
      <c r="E3140" s="12" t="s">
        <v>21591</v>
      </c>
      <c r="F3140" s="6" t="str">
        <f t="shared" si="150"/>
        <v>module=gmail_healthb</v>
      </c>
      <c r="G3140" s="6" t="str">
        <f t="shared" si="151"/>
        <v>module=smail_healthb</v>
      </c>
    </row>
    <row r="3141" spans="1:7" ht="30" customHeight="1">
      <c r="A3141" s="3" t="s">
        <v>10902</v>
      </c>
      <c r="B3141" s="3" t="s">
        <v>2</v>
      </c>
      <c r="C3141" s="3" t="s">
        <v>14055</v>
      </c>
      <c r="D3141" s="3" t="s">
        <v>17356</v>
      </c>
      <c r="E3141" s="12" t="s">
        <v>21592</v>
      </c>
      <c r="F3141" s="6" t="str">
        <f t="shared" si="150"/>
        <v>module=gmail_healthb</v>
      </c>
      <c r="G3141" s="6" t="str">
        <f t="shared" si="151"/>
        <v>module=smail_healthb</v>
      </c>
    </row>
    <row r="3142" spans="1:7" ht="30" customHeight="1">
      <c r="A3142" s="3" t="s">
        <v>10902</v>
      </c>
      <c r="B3142" s="3" t="s">
        <v>2</v>
      </c>
      <c r="C3142" s="3" t="s">
        <v>14056</v>
      </c>
      <c r="D3142" s="3" t="s">
        <v>17357</v>
      </c>
      <c r="E3142" s="12" t="s">
        <v>21593</v>
      </c>
      <c r="F3142" s="6" t="str">
        <f t="shared" si="150"/>
        <v>module=gmail_healthb</v>
      </c>
      <c r="G3142" s="6" t="str">
        <f t="shared" si="151"/>
        <v>module=smail_healthb</v>
      </c>
    </row>
    <row r="3143" spans="1:7" ht="30" customHeight="1">
      <c r="A3143" s="3" t="s">
        <v>10902</v>
      </c>
      <c r="B3143" s="3" t="s">
        <v>2</v>
      </c>
      <c r="C3143" s="3" t="s">
        <v>14057</v>
      </c>
      <c r="D3143" s="3" t="s">
        <v>17358</v>
      </c>
      <c r="E3143" s="12" t="s">
        <v>21594</v>
      </c>
      <c r="F3143" s="6" t="str">
        <f t="shared" si="150"/>
        <v>module=gmail_healthb</v>
      </c>
      <c r="G3143" s="6" t="str">
        <f t="shared" si="151"/>
        <v>module=smail_healthb</v>
      </c>
    </row>
    <row r="3144" spans="1:7" ht="30" customHeight="1">
      <c r="A3144" s="3" t="s">
        <v>10902</v>
      </c>
      <c r="B3144" s="3" t="s">
        <v>2</v>
      </c>
      <c r="C3144" s="3" t="s">
        <v>14058</v>
      </c>
      <c r="D3144" s="3" t="s">
        <v>17359</v>
      </c>
      <c r="E3144" s="12" t="s">
        <v>21595</v>
      </c>
      <c r="F3144" s="6" t="str">
        <f t="shared" si="150"/>
        <v>module=gmail_healthb</v>
      </c>
      <c r="G3144" s="6" t="str">
        <f t="shared" si="151"/>
        <v>module=smail_healthb</v>
      </c>
    </row>
    <row r="3145" spans="1:7" ht="30" customHeight="1">
      <c r="A3145" s="3" t="s">
        <v>10902</v>
      </c>
      <c r="B3145" s="3" t="s">
        <v>2</v>
      </c>
      <c r="C3145" s="3" t="s">
        <v>14059</v>
      </c>
      <c r="D3145" s="3" t="s">
        <v>17360</v>
      </c>
      <c r="E3145" s="12" t="s">
        <v>21596</v>
      </c>
      <c r="F3145" s="6" t="str">
        <f t="shared" si="150"/>
        <v>module=gmail_healthb</v>
      </c>
      <c r="G3145" s="6" t="str">
        <f t="shared" si="151"/>
        <v>module=smail_healthb</v>
      </c>
    </row>
    <row r="3146" spans="1:7" ht="30" customHeight="1">
      <c r="A3146" s="3" t="s">
        <v>10902</v>
      </c>
      <c r="B3146" s="3" t="s">
        <v>2</v>
      </c>
      <c r="C3146" s="3" t="s">
        <v>14060</v>
      </c>
      <c r="D3146" s="3" t="s">
        <v>17361</v>
      </c>
      <c r="E3146" s="12" t="s">
        <v>21597</v>
      </c>
      <c r="F3146" s="6" t="str">
        <f t="shared" si="150"/>
        <v>module=gmail_healthb</v>
      </c>
      <c r="G3146" s="6" t="str">
        <f t="shared" si="151"/>
        <v>module=smail_healthb</v>
      </c>
    </row>
    <row r="3147" spans="1:7" ht="30" customHeight="1">
      <c r="A3147" s="3" t="s">
        <v>10902</v>
      </c>
      <c r="B3147" s="3" t="s">
        <v>2</v>
      </c>
      <c r="C3147" s="3" t="s">
        <v>14061</v>
      </c>
      <c r="D3147" s="3" t="s">
        <v>17362</v>
      </c>
      <c r="E3147" s="12" t="s">
        <v>21598</v>
      </c>
      <c r="F3147" s="6" t="str">
        <f t="shared" si="150"/>
        <v>module=gmail_healthb</v>
      </c>
      <c r="G3147" s="6" t="str">
        <f t="shared" si="151"/>
        <v>module=smail_healthb</v>
      </c>
    </row>
    <row r="3148" spans="1:7" ht="30" customHeight="1">
      <c r="A3148" s="3" t="s">
        <v>10902</v>
      </c>
      <c r="B3148" s="3" t="s">
        <v>2</v>
      </c>
      <c r="C3148" s="3" t="s">
        <v>14062</v>
      </c>
      <c r="D3148" s="3" t="s">
        <v>17363</v>
      </c>
      <c r="E3148" s="12" t="s">
        <v>21599</v>
      </c>
      <c r="F3148" s="6" t="str">
        <f t="shared" si="150"/>
        <v>module=gmail_healthb</v>
      </c>
      <c r="G3148" s="6" t="str">
        <f t="shared" si="151"/>
        <v>module=smail_healthb</v>
      </c>
    </row>
    <row r="3149" spans="1:7" ht="30" customHeight="1">
      <c r="A3149" s="3" t="s">
        <v>10902</v>
      </c>
      <c r="B3149" s="3" t="s">
        <v>2</v>
      </c>
      <c r="C3149" s="3" t="s">
        <v>14063</v>
      </c>
      <c r="D3149" s="3" t="s">
        <v>17364</v>
      </c>
      <c r="E3149" s="12" t="s">
        <v>21600</v>
      </c>
      <c r="F3149" s="6" t="str">
        <f t="shared" si="150"/>
        <v>module=gmail_healthb</v>
      </c>
      <c r="G3149" s="6" t="str">
        <f t="shared" si="151"/>
        <v>module=smail_healthb</v>
      </c>
    </row>
    <row r="3150" spans="1:7" ht="30" customHeight="1">
      <c r="A3150" s="3" t="s">
        <v>10902</v>
      </c>
      <c r="B3150" s="3" t="s">
        <v>2</v>
      </c>
      <c r="C3150" s="3" t="s">
        <v>14064</v>
      </c>
      <c r="D3150" s="3" t="s">
        <v>17365</v>
      </c>
      <c r="E3150" s="12" t="s">
        <v>21601</v>
      </c>
      <c r="F3150" s="6" t="str">
        <f t="shared" si="150"/>
        <v>module=gmail_healthb</v>
      </c>
      <c r="G3150" s="6" t="str">
        <f t="shared" si="151"/>
        <v>module=smail_healthb</v>
      </c>
    </row>
    <row r="3151" spans="1:7" ht="30" customHeight="1">
      <c r="A3151" s="3" t="s">
        <v>10902</v>
      </c>
      <c r="B3151" s="3" t="s">
        <v>2</v>
      </c>
      <c r="C3151" s="3" t="s">
        <v>14065</v>
      </c>
      <c r="D3151" s="3" t="s">
        <v>17366</v>
      </c>
      <c r="E3151" s="12" t="s">
        <v>21602</v>
      </c>
      <c r="F3151" s="6" t="str">
        <f t="shared" si="150"/>
        <v>module=gmail_healthb</v>
      </c>
      <c r="G3151" s="6" t="str">
        <f t="shared" si="151"/>
        <v>module=smail_healthb</v>
      </c>
    </row>
    <row r="3152" spans="1:7" ht="30" customHeight="1">
      <c r="A3152" s="3" t="s">
        <v>10902</v>
      </c>
      <c r="B3152" s="3" t="s">
        <v>2</v>
      </c>
      <c r="C3152" s="3" t="s">
        <v>14066</v>
      </c>
      <c r="D3152" s="3" t="s">
        <v>17367</v>
      </c>
      <c r="E3152" s="12" t="s">
        <v>21603</v>
      </c>
      <c r="F3152" s="6" t="str">
        <f t="shared" si="150"/>
        <v>module=gmail_healthb</v>
      </c>
      <c r="G3152" s="6" t="str">
        <f t="shared" si="151"/>
        <v>module=smail_healthb</v>
      </c>
    </row>
    <row r="3153" spans="1:7" ht="30" customHeight="1">
      <c r="A3153" s="3" t="s">
        <v>10902</v>
      </c>
      <c r="B3153" s="3" t="s">
        <v>2</v>
      </c>
      <c r="C3153" s="3" t="s">
        <v>14067</v>
      </c>
      <c r="D3153" s="3" t="s">
        <v>17368</v>
      </c>
      <c r="E3153" s="12" t="s">
        <v>21604</v>
      </c>
      <c r="F3153" s="6" t="str">
        <f t="shared" si="150"/>
        <v>module=gmail_healthb</v>
      </c>
      <c r="G3153" s="6" t="str">
        <f t="shared" si="151"/>
        <v>module=smail_healthb</v>
      </c>
    </row>
    <row r="3154" spans="1:7" ht="30" customHeight="1">
      <c r="A3154" s="3" t="s">
        <v>10902</v>
      </c>
      <c r="B3154" s="3" t="s">
        <v>2</v>
      </c>
      <c r="C3154" s="3" t="s">
        <v>14068</v>
      </c>
      <c r="D3154" s="3" t="s">
        <v>17369</v>
      </c>
      <c r="E3154" s="12" t="s">
        <v>21605</v>
      </c>
      <c r="F3154" s="6" t="str">
        <f t="shared" si="150"/>
        <v>module=gmail_healthb</v>
      </c>
      <c r="G3154" s="6" t="str">
        <f t="shared" si="151"/>
        <v>module=smail_healthb</v>
      </c>
    </row>
    <row r="3155" spans="1:7" ht="30" customHeight="1">
      <c r="A3155" s="3" t="s">
        <v>10902</v>
      </c>
      <c r="B3155" s="3" t="s">
        <v>2</v>
      </c>
      <c r="C3155" s="3" t="s">
        <v>14069</v>
      </c>
      <c r="D3155" s="3" t="s">
        <v>17370</v>
      </c>
      <c r="E3155" s="12" t="s">
        <v>21606</v>
      </c>
      <c r="F3155" s="6" t="str">
        <f t="shared" si="150"/>
        <v>module=gmail_healthb</v>
      </c>
      <c r="G3155" s="6" t="str">
        <f t="shared" si="151"/>
        <v>module=smail_healthb</v>
      </c>
    </row>
    <row r="3156" spans="1:7" ht="30" customHeight="1">
      <c r="A3156" s="3" t="s">
        <v>10902</v>
      </c>
      <c r="B3156" s="3" t="s">
        <v>2</v>
      </c>
      <c r="C3156" s="3" t="s">
        <v>14070</v>
      </c>
      <c r="D3156" s="3" t="s">
        <v>17371</v>
      </c>
      <c r="E3156" s="12" t="s">
        <v>21607</v>
      </c>
      <c r="F3156" s="6" t="str">
        <f t="shared" si="150"/>
        <v>module=gmail_healthb</v>
      </c>
      <c r="G3156" s="6" t="str">
        <f t="shared" si="151"/>
        <v>module=smail_healthb</v>
      </c>
    </row>
    <row r="3157" spans="1:7" ht="30" customHeight="1">
      <c r="A3157" s="3" t="s">
        <v>10902</v>
      </c>
      <c r="B3157" s="3" t="s">
        <v>2</v>
      </c>
      <c r="C3157" s="3" t="s">
        <v>14071</v>
      </c>
      <c r="D3157" s="3" t="s">
        <v>17372</v>
      </c>
      <c r="E3157" s="12" t="s">
        <v>21608</v>
      </c>
      <c r="F3157" s="6" t="str">
        <f t="shared" si="150"/>
        <v>module=gmail_healthb</v>
      </c>
      <c r="G3157" s="6" t="str">
        <f t="shared" si="151"/>
        <v>module=smail_healthb</v>
      </c>
    </row>
    <row r="3158" spans="1:7" ht="30" customHeight="1">
      <c r="A3158" s="3" t="s">
        <v>10902</v>
      </c>
      <c r="B3158" s="3" t="s">
        <v>2</v>
      </c>
      <c r="C3158" s="3" t="s">
        <v>14072</v>
      </c>
      <c r="D3158" s="3" t="s">
        <v>17373</v>
      </c>
      <c r="E3158" s="12" t="s">
        <v>21609</v>
      </c>
      <c r="F3158" s="6" t="str">
        <f t="shared" si="150"/>
        <v>module=gmail_healthb</v>
      </c>
      <c r="G3158" s="6" t="str">
        <f t="shared" si="151"/>
        <v>module=smail_healthb</v>
      </c>
    </row>
    <row r="3159" spans="1:7" ht="30" customHeight="1">
      <c r="A3159" s="3" t="s">
        <v>10902</v>
      </c>
      <c r="B3159" s="3" t="s">
        <v>2</v>
      </c>
      <c r="C3159" s="3" t="s">
        <v>14073</v>
      </c>
      <c r="D3159" s="3" t="s">
        <v>17374</v>
      </c>
      <c r="E3159" s="12" t="s">
        <v>21610</v>
      </c>
      <c r="F3159" s="6" t="str">
        <f t="shared" si="150"/>
        <v>module=gmail_healthb</v>
      </c>
      <c r="G3159" s="6" t="str">
        <f t="shared" si="151"/>
        <v>module=smail_healthb</v>
      </c>
    </row>
    <row r="3160" spans="1:7" ht="30" customHeight="1">
      <c r="A3160" s="3" t="s">
        <v>10902</v>
      </c>
      <c r="B3160" s="3" t="s">
        <v>2</v>
      </c>
      <c r="C3160" s="3" t="s">
        <v>14074</v>
      </c>
      <c r="D3160" s="3" t="s">
        <v>17375</v>
      </c>
      <c r="E3160" s="12" t="s">
        <v>21611</v>
      </c>
      <c r="F3160" s="6" t="str">
        <f t="shared" si="150"/>
        <v>module=gmail_healthb</v>
      </c>
      <c r="G3160" s="6" t="str">
        <f t="shared" si="151"/>
        <v>module=smail_healthb</v>
      </c>
    </row>
    <row r="3161" spans="1:7" ht="30" customHeight="1">
      <c r="A3161" s="3" t="s">
        <v>10902</v>
      </c>
      <c r="B3161" s="3" t="s">
        <v>2</v>
      </c>
      <c r="C3161" s="3" t="s">
        <v>14075</v>
      </c>
      <c r="D3161" s="3" t="s">
        <v>17376</v>
      </c>
      <c r="E3161" s="12" t="s">
        <v>21612</v>
      </c>
      <c r="F3161" s="6" t="str">
        <f t="shared" si="150"/>
        <v>module=gmail_healthb</v>
      </c>
      <c r="G3161" s="6" t="str">
        <f t="shared" si="151"/>
        <v>module=smail_healthb</v>
      </c>
    </row>
    <row r="3162" spans="1:7" ht="30" customHeight="1">
      <c r="A3162" s="3" t="s">
        <v>10902</v>
      </c>
      <c r="B3162" s="3" t="s">
        <v>2</v>
      </c>
      <c r="C3162" s="3" t="s">
        <v>14076</v>
      </c>
      <c r="D3162" s="3" t="s">
        <v>17377</v>
      </c>
      <c r="E3162" s="12" t="s">
        <v>21613</v>
      </c>
      <c r="F3162" s="6" t="str">
        <f t="shared" si="150"/>
        <v>module=gmail_healthb</v>
      </c>
      <c r="G3162" s="6" t="str">
        <f t="shared" si="151"/>
        <v>module=smail_healthb</v>
      </c>
    </row>
    <row r="3163" spans="1:7" ht="30" customHeight="1">
      <c r="A3163" s="3" t="s">
        <v>10902</v>
      </c>
      <c r="B3163" s="3" t="s">
        <v>2</v>
      </c>
      <c r="C3163" s="3" t="s">
        <v>14077</v>
      </c>
      <c r="D3163" s="3" t="s">
        <v>17378</v>
      </c>
      <c r="E3163" s="12" t="s">
        <v>21614</v>
      </c>
      <c r="F3163" s="6" t="str">
        <f t="shared" si="150"/>
        <v>module=gmail_healthb</v>
      </c>
      <c r="G3163" s="6" t="str">
        <f t="shared" si="151"/>
        <v>module=smail_healthb</v>
      </c>
    </row>
    <row r="3164" spans="1:7" ht="30" customHeight="1">
      <c r="A3164" s="3" t="s">
        <v>10902</v>
      </c>
      <c r="B3164" s="3" t="s">
        <v>2</v>
      </c>
      <c r="C3164" s="3" t="s">
        <v>14078</v>
      </c>
      <c r="D3164" s="3" t="s">
        <v>17379</v>
      </c>
      <c r="E3164" s="12" t="s">
        <v>21615</v>
      </c>
      <c r="F3164" s="6" t="str">
        <f t="shared" si="150"/>
        <v>module=gmail_healthb</v>
      </c>
      <c r="G3164" s="6" t="str">
        <f t="shared" si="151"/>
        <v>module=smail_healthb</v>
      </c>
    </row>
    <row r="3165" spans="1:7" ht="30" customHeight="1">
      <c r="A3165" s="3" t="s">
        <v>10902</v>
      </c>
      <c r="B3165" s="3" t="s">
        <v>2</v>
      </c>
      <c r="C3165" s="3" t="s">
        <v>14079</v>
      </c>
      <c r="D3165" s="3" t="s">
        <v>17380</v>
      </c>
      <c r="E3165" s="12" t="s">
        <v>21616</v>
      </c>
      <c r="F3165" s="6" t="str">
        <f t="shared" si="150"/>
        <v>module=gmail_healthb</v>
      </c>
      <c r="G3165" s="6" t="str">
        <f t="shared" si="151"/>
        <v>module=smail_healthb</v>
      </c>
    </row>
    <row r="3166" spans="1:7" ht="30" customHeight="1">
      <c r="A3166" s="3" t="s">
        <v>10902</v>
      </c>
      <c r="B3166" s="3" t="s">
        <v>2</v>
      </c>
      <c r="C3166" s="3" t="s">
        <v>14080</v>
      </c>
      <c r="D3166" s="3" t="s">
        <v>17381</v>
      </c>
      <c r="E3166" s="12" t="s">
        <v>21617</v>
      </c>
      <c r="F3166" s="6" t="str">
        <f t="shared" si="150"/>
        <v>module=gmail_healthb</v>
      </c>
      <c r="G3166" s="6" t="str">
        <f t="shared" si="151"/>
        <v>module=smail_healthb</v>
      </c>
    </row>
    <row r="3167" spans="1:7" ht="30" customHeight="1">
      <c r="A3167" s="3" t="s">
        <v>10902</v>
      </c>
      <c r="B3167" s="3" t="s">
        <v>2</v>
      </c>
      <c r="C3167" s="3" t="s">
        <v>14081</v>
      </c>
      <c r="D3167" s="3" t="s">
        <v>17382</v>
      </c>
      <c r="E3167" s="12" t="s">
        <v>21618</v>
      </c>
      <c r="F3167" s="6" t="str">
        <f t="shared" si="150"/>
        <v>module=gmail_healthb</v>
      </c>
      <c r="G3167" s="6" t="str">
        <f t="shared" si="151"/>
        <v>module=smail_healthb</v>
      </c>
    </row>
    <row r="3168" spans="1:7" ht="30" customHeight="1">
      <c r="A3168" s="3" t="s">
        <v>10902</v>
      </c>
      <c r="B3168" s="3" t="s">
        <v>2</v>
      </c>
      <c r="C3168" s="3" t="s">
        <v>14082</v>
      </c>
      <c r="D3168" s="3" t="s">
        <v>17383</v>
      </c>
      <c r="E3168" s="12" t="s">
        <v>21619</v>
      </c>
      <c r="F3168" s="6" t="str">
        <f t="shared" si="150"/>
        <v>module=gmail_healthb</v>
      </c>
      <c r="G3168" s="6" t="str">
        <f t="shared" si="151"/>
        <v>module=smail_healthb</v>
      </c>
    </row>
    <row r="3169" spans="1:7" ht="30" customHeight="1">
      <c r="A3169" s="3" t="s">
        <v>10902</v>
      </c>
      <c r="B3169" s="3" t="s">
        <v>2</v>
      </c>
      <c r="C3169" s="3" t="s">
        <v>14083</v>
      </c>
      <c r="D3169" s="3" t="s">
        <v>17384</v>
      </c>
      <c r="E3169" s="12" t="s">
        <v>21620</v>
      </c>
      <c r="F3169" s="6" t="str">
        <f t="shared" si="150"/>
        <v>module=gmail_healthb</v>
      </c>
      <c r="G3169" s="6" t="str">
        <f t="shared" si="151"/>
        <v>module=smail_healthb</v>
      </c>
    </row>
    <row r="3170" spans="1:7" ht="30" customHeight="1">
      <c r="A3170" s="3" t="s">
        <v>10902</v>
      </c>
      <c r="B3170" s="3" t="s">
        <v>2</v>
      </c>
      <c r="C3170" s="3" t="s">
        <v>14084</v>
      </c>
      <c r="D3170" s="3" t="s">
        <v>17385</v>
      </c>
      <c r="E3170" s="12" t="s">
        <v>21621</v>
      </c>
      <c r="F3170" s="6" t="str">
        <f t="shared" si="150"/>
        <v>module=gmail_healthb</v>
      </c>
      <c r="G3170" s="6" t="str">
        <f t="shared" si="151"/>
        <v>module=smail_healthb</v>
      </c>
    </row>
    <row r="3171" spans="1:7" ht="30" customHeight="1">
      <c r="A3171" s="3" t="s">
        <v>10902</v>
      </c>
      <c r="B3171" s="3" t="s">
        <v>2</v>
      </c>
      <c r="C3171" s="3" t="s">
        <v>14085</v>
      </c>
      <c r="D3171" s="3" t="s">
        <v>17386</v>
      </c>
      <c r="E3171" s="12" t="s">
        <v>21622</v>
      </c>
      <c r="F3171" s="6" t="str">
        <f t="shared" si="150"/>
        <v>module=gmail_healthb</v>
      </c>
      <c r="G3171" s="6" t="str">
        <f t="shared" si="151"/>
        <v>module=smail_healthb</v>
      </c>
    </row>
    <row r="3172" spans="1:7" ht="30" customHeight="1">
      <c r="A3172" s="3" t="s">
        <v>10902</v>
      </c>
      <c r="B3172" s="3" t="s">
        <v>2</v>
      </c>
      <c r="C3172" s="3" t="s">
        <v>14086</v>
      </c>
      <c r="D3172" s="3" t="s">
        <v>17387</v>
      </c>
      <c r="E3172" s="12" t="s">
        <v>21623</v>
      </c>
      <c r="F3172" s="6" t="str">
        <f t="shared" si="150"/>
        <v>module=gmail_healthb</v>
      </c>
      <c r="G3172" s="6" t="str">
        <f t="shared" si="151"/>
        <v>module=smail_healthb</v>
      </c>
    </row>
    <row r="3173" spans="1:7" ht="30" customHeight="1">
      <c r="A3173" s="3" t="s">
        <v>10902</v>
      </c>
      <c r="B3173" s="3" t="s">
        <v>2</v>
      </c>
      <c r="C3173" s="3" t="s">
        <v>14087</v>
      </c>
      <c r="D3173" s="3" t="s">
        <v>17388</v>
      </c>
      <c r="E3173" s="12" t="s">
        <v>21624</v>
      </c>
      <c r="F3173" s="6" t="str">
        <f t="shared" si="150"/>
        <v>module=gmail_healthb</v>
      </c>
      <c r="G3173" s="6" t="str">
        <f t="shared" si="151"/>
        <v>module=smail_healthb</v>
      </c>
    </row>
    <row r="3174" spans="1:7" ht="30" customHeight="1">
      <c r="A3174" s="3" t="s">
        <v>10902</v>
      </c>
      <c r="B3174" s="3" t="s">
        <v>2</v>
      </c>
      <c r="C3174" s="3" t="s">
        <v>14088</v>
      </c>
      <c r="D3174" s="3" t="s">
        <v>17389</v>
      </c>
      <c r="E3174" s="12" t="s">
        <v>21625</v>
      </c>
      <c r="F3174" s="6" t="str">
        <f t="shared" si="150"/>
        <v>module=gmail_healthb</v>
      </c>
      <c r="G3174" s="6" t="str">
        <f t="shared" si="151"/>
        <v>module=smail_healthb</v>
      </c>
    </row>
    <row r="3175" spans="1:7" ht="30" customHeight="1">
      <c r="A3175" s="3" t="s">
        <v>10902</v>
      </c>
      <c r="B3175" s="3" t="s">
        <v>2</v>
      </c>
      <c r="C3175" s="3" t="s">
        <v>14089</v>
      </c>
      <c r="D3175" s="3" t="s">
        <v>17390</v>
      </c>
      <c r="E3175" s="12" t="s">
        <v>21626</v>
      </c>
      <c r="F3175" s="6" t="str">
        <f t="shared" si="150"/>
        <v>module=gmail_healthb</v>
      </c>
      <c r="G3175" s="6" t="str">
        <f t="shared" si="151"/>
        <v>module=smail_healthb</v>
      </c>
    </row>
    <row r="3176" spans="1:7" ht="30" customHeight="1">
      <c r="A3176" s="3" t="s">
        <v>10902</v>
      </c>
      <c r="B3176" s="3" t="s">
        <v>2</v>
      </c>
      <c r="C3176" s="3" t="s">
        <v>14090</v>
      </c>
      <c r="D3176" s="3" t="s">
        <v>17391</v>
      </c>
      <c r="E3176" s="12" t="s">
        <v>21627</v>
      </c>
      <c r="F3176" s="6" t="str">
        <f t="shared" si="150"/>
        <v>module=gmail_healthb</v>
      </c>
      <c r="G3176" s="6" t="str">
        <f t="shared" si="151"/>
        <v>module=smail_healthb</v>
      </c>
    </row>
    <row r="3177" spans="1:7" ht="30" customHeight="1">
      <c r="A3177" s="3" t="s">
        <v>10902</v>
      </c>
      <c r="B3177" s="3" t="s">
        <v>2</v>
      </c>
      <c r="C3177" s="3" t="s">
        <v>14091</v>
      </c>
      <c r="D3177" s="3" t="s">
        <v>17392</v>
      </c>
      <c r="E3177" s="12" t="s">
        <v>21628</v>
      </c>
      <c r="F3177" s="6" t="str">
        <f t="shared" si="150"/>
        <v>module=gmail_healthb</v>
      </c>
      <c r="G3177" s="6" t="str">
        <f t="shared" si="151"/>
        <v>module=smail_healthb</v>
      </c>
    </row>
    <row r="3178" spans="1:7" ht="30" customHeight="1">
      <c r="A3178" s="3" t="s">
        <v>10902</v>
      </c>
      <c r="B3178" s="3" t="s">
        <v>2</v>
      </c>
      <c r="C3178" s="3" t="s">
        <v>14092</v>
      </c>
      <c r="D3178" s="3" t="s">
        <v>17393</v>
      </c>
      <c r="E3178" s="12" t="s">
        <v>21629</v>
      </c>
      <c r="F3178" s="6" t="str">
        <f t="shared" si="150"/>
        <v>module=gmail_healthb</v>
      </c>
      <c r="G3178" s="6" t="str">
        <f t="shared" si="151"/>
        <v>module=smail_healthb</v>
      </c>
    </row>
    <row r="3179" spans="1:7" ht="30" customHeight="1">
      <c r="A3179" s="3" t="s">
        <v>10902</v>
      </c>
      <c r="B3179" s="3" t="s">
        <v>2</v>
      </c>
      <c r="C3179" s="3" t="s">
        <v>14093</v>
      </c>
      <c r="D3179" s="3" t="s">
        <v>17394</v>
      </c>
      <c r="E3179" s="12" t="s">
        <v>21630</v>
      </c>
      <c r="F3179" s="6" t="str">
        <f t="shared" si="150"/>
        <v>module=gmail_healthb</v>
      </c>
      <c r="G3179" s="6" t="str">
        <f t="shared" si="151"/>
        <v>module=smail_healthb</v>
      </c>
    </row>
    <row r="3180" spans="1:7" ht="30" customHeight="1">
      <c r="A3180" s="3" t="s">
        <v>10902</v>
      </c>
      <c r="B3180" s="3" t="s">
        <v>2</v>
      </c>
      <c r="C3180" s="3" t="s">
        <v>14094</v>
      </c>
      <c r="D3180" s="3" t="s">
        <v>17395</v>
      </c>
      <c r="E3180" s="12" t="s">
        <v>21631</v>
      </c>
      <c r="F3180" s="6" t="str">
        <f t="shared" si="150"/>
        <v>module=gmail_healthb</v>
      </c>
      <c r="G3180" s="6" t="str">
        <f t="shared" si="151"/>
        <v>module=smail_healthb</v>
      </c>
    </row>
    <row r="3181" spans="1:7" ht="30" customHeight="1">
      <c r="A3181" s="3" t="s">
        <v>10902</v>
      </c>
      <c r="B3181" s="3" t="s">
        <v>2</v>
      </c>
      <c r="C3181" s="3" t="s">
        <v>14095</v>
      </c>
      <c r="D3181" s="3" t="s">
        <v>17396</v>
      </c>
      <c r="E3181" s="12" t="s">
        <v>21632</v>
      </c>
      <c r="F3181" s="6" t="str">
        <f t="shared" si="150"/>
        <v>module=gmail_healthb</v>
      </c>
      <c r="G3181" s="6" t="str">
        <f t="shared" si="151"/>
        <v>module=smail_healthb</v>
      </c>
    </row>
    <row r="3182" spans="1:7" ht="30" customHeight="1">
      <c r="A3182" s="3" t="s">
        <v>10902</v>
      </c>
      <c r="B3182" s="3" t="s">
        <v>2</v>
      </c>
      <c r="C3182" s="3" t="s">
        <v>14096</v>
      </c>
      <c r="D3182" s="3" t="s">
        <v>17397</v>
      </c>
      <c r="E3182" s="12" t="s">
        <v>21633</v>
      </c>
      <c r="F3182" s="6" t="str">
        <f t="shared" si="150"/>
        <v>module=gmail_healthb</v>
      </c>
      <c r="G3182" s="6" t="str">
        <f t="shared" si="151"/>
        <v>module=smail_healthb</v>
      </c>
    </row>
    <row r="3183" spans="1:7" ht="30" customHeight="1">
      <c r="A3183" s="3" t="s">
        <v>10902</v>
      </c>
      <c r="B3183" s="3" t="s">
        <v>2</v>
      </c>
      <c r="C3183" s="3" t="s">
        <v>14097</v>
      </c>
      <c r="D3183" s="3" t="s">
        <v>17398</v>
      </c>
      <c r="E3183" s="12" t="s">
        <v>21634</v>
      </c>
      <c r="F3183" s="6" t="str">
        <f t="shared" si="150"/>
        <v>module=gmail_healthb</v>
      </c>
      <c r="G3183" s="6" t="str">
        <f t="shared" si="151"/>
        <v>module=smail_healthb</v>
      </c>
    </row>
    <row r="3184" spans="1:7" ht="30" customHeight="1">
      <c r="A3184" s="3" t="s">
        <v>10902</v>
      </c>
      <c r="B3184" s="3" t="s">
        <v>2</v>
      </c>
      <c r="C3184" s="3" t="s">
        <v>14098</v>
      </c>
      <c r="D3184" s="3" t="s">
        <v>17399</v>
      </c>
      <c r="E3184" s="12" t="s">
        <v>21635</v>
      </c>
      <c r="F3184" s="6" t="str">
        <f t="shared" si="150"/>
        <v>module=gmail_healthb</v>
      </c>
      <c r="G3184" s="6" t="str">
        <f t="shared" si="151"/>
        <v>module=smail_healthb</v>
      </c>
    </row>
    <row r="3185" spans="1:7" ht="30" customHeight="1">
      <c r="A3185" s="3" t="s">
        <v>10902</v>
      </c>
      <c r="B3185" s="3" t="s">
        <v>2</v>
      </c>
      <c r="C3185" s="3" t="s">
        <v>14099</v>
      </c>
      <c r="D3185" s="3" t="s">
        <v>17400</v>
      </c>
      <c r="E3185" s="12" t="s">
        <v>21636</v>
      </c>
      <c r="F3185" s="6" t="str">
        <f t="shared" si="150"/>
        <v>module=gmail_healthb</v>
      </c>
      <c r="G3185" s="6" t="str">
        <f t="shared" si="151"/>
        <v>module=smail_healthb</v>
      </c>
    </row>
    <row r="3186" spans="1:7" ht="30" customHeight="1">
      <c r="A3186" s="3" t="s">
        <v>10902</v>
      </c>
      <c r="B3186" s="3" t="s">
        <v>2</v>
      </c>
      <c r="C3186" s="3" t="s">
        <v>14100</v>
      </c>
      <c r="D3186" s="3" t="s">
        <v>17401</v>
      </c>
      <c r="E3186" s="12" t="s">
        <v>21637</v>
      </c>
      <c r="F3186" s="6" t="str">
        <f t="shared" si="150"/>
        <v>module=gmail_healthb</v>
      </c>
      <c r="G3186" s="6" t="str">
        <f t="shared" si="151"/>
        <v>module=smail_healthb</v>
      </c>
    </row>
    <row r="3187" spans="1:7" ht="30" customHeight="1">
      <c r="A3187" s="3" t="s">
        <v>10902</v>
      </c>
      <c r="B3187" s="3" t="s">
        <v>2</v>
      </c>
      <c r="C3187" s="3" t="s">
        <v>14101</v>
      </c>
      <c r="D3187" s="3" t="s">
        <v>17402</v>
      </c>
      <c r="E3187" s="12" t="s">
        <v>21638</v>
      </c>
      <c r="F3187" s="6" t="str">
        <f t="shared" si="150"/>
        <v>module=gmail_healthb</v>
      </c>
      <c r="G3187" s="6" t="str">
        <f t="shared" si="151"/>
        <v>module=smail_healthb</v>
      </c>
    </row>
    <row r="3188" spans="1:7" ht="30" customHeight="1">
      <c r="A3188" s="3" t="s">
        <v>10902</v>
      </c>
      <c r="B3188" s="3" t="s">
        <v>2</v>
      </c>
      <c r="C3188" s="3" t="s">
        <v>14102</v>
      </c>
      <c r="D3188" s="3" t="s">
        <v>17403</v>
      </c>
      <c r="E3188" s="12" t="s">
        <v>21639</v>
      </c>
      <c r="F3188" s="6" t="str">
        <f t="shared" si="150"/>
        <v>module=gmail_healthb</v>
      </c>
      <c r="G3188" s="6" t="str">
        <f t="shared" si="151"/>
        <v>module=smail_healthb</v>
      </c>
    </row>
    <row r="3189" spans="1:7" ht="30" customHeight="1">
      <c r="A3189" s="3" t="s">
        <v>10902</v>
      </c>
      <c r="B3189" s="3" t="s">
        <v>2</v>
      </c>
      <c r="C3189" s="3" t="s">
        <v>14103</v>
      </c>
      <c r="D3189" s="3" t="s">
        <v>17404</v>
      </c>
      <c r="E3189" s="12" t="s">
        <v>21640</v>
      </c>
      <c r="F3189" s="6" t="str">
        <f t="shared" si="150"/>
        <v>module=gmail_healthb</v>
      </c>
      <c r="G3189" s="6" t="str">
        <f t="shared" si="151"/>
        <v>module=smail_healthb</v>
      </c>
    </row>
    <row r="3190" spans="1:7" ht="30" customHeight="1">
      <c r="A3190" s="3" t="s">
        <v>10902</v>
      </c>
      <c r="B3190" s="3" t="s">
        <v>2</v>
      </c>
      <c r="C3190" s="3" t="s">
        <v>14104</v>
      </c>
      <c r="D3190" s="3" t="s">
        <v>17405</v>
      </c>
      <c r="E3190" s="12" t="s">
        <v>21641</v>
      </c>
      <c r="F3190" s="6" t="str">
        <f t="shared" si="150"/>
        <v>module=gmail_healthb</v>
      </c>
      <c r="G3190" s="6" t="str">
        <f t="shared" si="151"/>
        <v>module=smail_healthb</v>
      </c>
    </row>
    <row r="3191" spans="1:7" ht="30" customHeight="1">
      <c r="A3191" s="3" t="s">
        <v>10902</v>
      </c>
      <c r="B3191" s="3" t="s">
        <v>2</v>
      </c>
      <c r="C3191" s="3" t="s">
        <v>14105</v>
      </c>
      <c r="D3191" s="3" t="s">
        <v>17406</v>
      </c>
      <c r="E3191" s="12" t="s">
        <v>21642</v>
      </c>
      <c r="F3191" s="6" t="str">
        <f t="shared" si="150"/>
        <v>module=gmail_healthb</v>
      </c>
      <c r="G3191" s="6" t="str">
        <f t="shared" si="151"/>
        <v>module=smail_healthb</v>
      </c>
    </row>
    <row r="3192" spans="1:7" ht="30" customHeight="1">
      <c r="A3192" s="3" t="s">
        <v>10902</v>
      </c>
      <c r="B3192" s="3" t="s">
        <v>2</v>
      </c>
      <c r="C3192" s="3" t="s">
        <v>14106</v>
      </c>
      <c r="D3192" s="3" t="s">
        <v>17407</v>
      </c>
      <c r="E3192" s="12" t="s">
        <v>21643</v>
      </c>
      <c r="F3192" s="6" t="str">
        <f t="shared" si="150"/>
        <v>module=gmail_healthb</v>
      </c>
      <c r="G3192" s="6" t="str">
        <f t="shared" si="151"/>
        <v>module=smail_healthb</v>
      </c>
    </row>
    <row r="3193" spans="1:7" ht="30" customHeight="1">
      <c r="A3193" s="3" t="s">
        <v>10902</v>
      </c>
      <c r="B3193" s="3" t="s">
        <v>2</v>
      </c>
      <c r="C3193" s="3" t="s">
        <v>14107</v>
      </c>
      <c r="D3193" s="3" t="s">
        <v>17408</v>
      </c>
      <c r="E3193" s="12" t="s">
        <v>21644</v>
      </c>
      <c r="F3193" s="6" t="str">
        <f t="shared" si="150"/>
        <v>module=gmail_healthb</v>
      </c>
      <c r="G3193" s="6" t="str">
        <f t="shared" si="151"/>
        <v>module=smail_healthb</v>
      </c>
    </row>
    <row r="3194" spans="1:7" ht="30" customHeight="1">
      <c r="A3194" s="3" t="s">
        <v>10902</v>
      </c>
      <c r="B3194" s="3" t="s">
        <v>2</v>
      </c>
      <c r="C3194" s="3" t="s">
        <v>14108</v>
      </c>
      <c r="D3194" s="3" t="s">
        <v>17409</v>
      </c>
      <c r="E3194" s="12" t="s">
        <v>21645</v>
      </c>
      <c r="F3194" s="6" t="str">
        <f t="shared" si="150"/>
        <v>module=gmail_healthb</v>
      </c>
      <c r="G3194" s="6" t="str">
        <f t="shared" si="151"/>
        <v>module=smail_healthb</v>
      </c>
    </row>
    <row r="3195" spans="1:7" ht="30" customHeight="1">
      <c r="A3195" s="3" t="s">
        <v>10902</v>
      </c>
      <c r="B3195" s="3" t="s">
        <v>2</v>
      </c>
      <c r="C3195" s="3" t="s">
        <v>14109</v>
      </c>
      <c r="D3195" s="3" t="s">
        <v>17410</v>
      </c>
      <c r="E3195" s="12" t="s">
        <v>21646</v>
      </c>
      <c r="F3195" s="6" t="str">
        <f t="shared" si="150"/>
        <v>module=gmail_healthb</v>
      </c>
      <c r="G3195" s="6" t="str">
        <f t="shared" si="151"/>
        <v>module=smail_healthb</v>
      </c>
    </row>
    <row r="3196" spans="1:7" ht="30" customHeight="1">
      <c r="A3196" s="3" t="s">
        <v>10902</v>
      </c>
      <c r="B3196" s="3" t="s">
        <v>2</v>
      </c>
      <c r="C3196" s="3" t="s">
        <v>14110</v>
      </c>
      <c r="D3196" s="3" t="s">
        <v>17411</v>
      </c>
      <c r="E3196" s="12" t="s">
        <v>21647</v>
      </c>
      <c r="F3196" s="6" t="str">
        <f t="shared" si="150"/>
        <v>module=gmail_healthb</v>
      </c>
      <c r="G3196" s="6" t="str">
        <f t="shared" si="151"/>
        <v>module=smail_healthb</v>
      </c>
    </row>
    <row r="3197" spans="1:7" ht="30" customHeight="1">
      <c r="A3197" s="3" t="s">
        <v>10902</v>
      </c>
      <c r="B3197" s="3" t="s">
        <v>2</v>
      </c>
      <c r="C3197" s="3" t="s">
        <v>14111</v>
      </c>
      <c r="D3197" s="3" t="s">
        <v>17412</v>
      </c>
      <c r="E3197" s="12" t="s">
        <v>21648</v>
      </c>
      <c r="F3197" s="6" t="str">
        <f t="shared" si="150"/>
        <v>module=gmail_healthb</v>
      </c>
      <c r="G3197" s="6" t="str">
        <f t="shared" si="151"/>
        <v>module=smail_healthb</v>
      </c>
    </row>
    <row r="3198" spans="1:7" ht="30" customHeight="1">
      <c r="A3198" s="3" t="s">
        <v>10902</v>
      </c>
      <c r="B3198" s="3" t="s">
        <v>2</v>
      </c>
      <c r="C3198" s="3" t="s">
        <v>14112</v>
      </c>
      <c r="D3198" s="3" t="s">
        <v>17413</v>
      </c>
      <c r="E3198" s="12" t="s">
        <v>21649</v>
      </c>
      <c r="F3198" s="6" t="str">
        <f t="shared" si="150"/>
        <v>module=gmail_healthb</v>
      </c>
      <c r="G3198" s="6" t="str">
        <f t="shared" si="151"/>
        <v>module=smail_healthb</v>
      </c>
    </row>
    <row r="3199" spans="1:7" ht="30" customHeight="1">
      <c r="A3199" s="3" t="s">
        <v>10902</v>
      </c>
      <c r="B3199" s="3" t="s">
        <v>2</v>
      </c>
      <c r="C3199" s="3" t="s">
        <v>14113</v>
      </c>
      <c r="D3199" s="3" t="s">
        <v>17414</v>
      </c>
      <c r="E3199" s="12" t="s">
        <v>21650</v>
      </c>
      <c r="F3199" s="6" t="str">
        <f t="shared" si="150"/>
        <v>module=gmail_healthb</v>
      </c>
      <c r="G3199" s="6" t="str">
        <f t="shared" si="151"/>
        <v>module=smail_healthb</v>
      </c>
    </row>
    <row r="3200" spans="1:7" ht="30" customHeight="1">
      <c r="A3200" s="3" t="s">
        <v>10902</v>
      </c>
      <c r="B3200" s="3" t="s">
        <v>2</v>
      </c>
      <c r="C3200" s="3" t="s">
        <v>14114</v>
      </c>
      <c r="D3200" s="3" t="s">
        <v>17415</v>
      </c>
      <c r="E3200" s="12" t="s">
        <v>21651</v>
      </c>
      <c r="F3200" s="6" t="str">
        <f t="shared" ref="F3200:F3263" si="152">HYPERLINK("http://www.ssc.wisc.edu/wlsresearch/documentation/waves/?wave=grad2k&amp;module=gmail_healthb","module=gmail_healthb")</f>
        <v>module=gmail_healthb</v>
      </c>
      <c r="G3200" s="6" t="str">
        <f t="shared" ref="G3200:G3263" si="153">HYPERLINK("http://www.ssc.wisc.edu/wlsresearch/documentation/waves/?wave=sib2k&amp;module=smail_healthb","module=smail_healthb")</f>
        <v>module=smail_healthb</v>
      </c>
    </row>
    <row r="3201" spans="1:7" ht="30" customHeight="1">
      <c r="A3201" s="3" t="s">
        <v>10902</v>
      </c>
      <c r="B3201" s="3" t="s">
        <v>2</v>
      </c>
      <c r="C3201" s="3" t="s">
        <v>14115</v>
      </c>
      <c r="D3201" s="3" t="s">
        <v>17416</v>
      </c>
      <c r="E3201" s="12" t="s">
        <v>21652</v>
      </c>
      <c r="F3201" s="6" t="str">
        <f t="shared" si="152"/>
        <v>module=gmail_healthb</v>
      </c>
      <c r="G3201" s="6" t="str">
        <f t="shared" si="153"/>
        <v>module=smail_healthb</v>
      </c>
    </row>
    <row r="3202" spans="1:7" ht="30" customHeight="1">
      <c r="A3202" s="3" t="s">
        <v>10902</v>
      </c>
      <c r="B3202" s="3" t="s">
        <v>2</v>
      </c>
      <c r="C3202" s="3" t="s">
        <v>14116</v>
      </c>
      <c r="D3202" s="3" t="s">
        <v>17417</v>
      </c>
      <c r="E3202" s="12" t="s">
        <v>21653</v>
      </c>
      <c r="F3202" s="6" t="str">
        <f t="shared" si="152"/>
        <v>module=gmail_healthb</v>
      </c>
      <c r="G3202" s="6" t="str">
        <f t="shared" si="153"/>
        <v>module=smail_healthb</v>
      </c>
    </row>
    <row r="3203" spans="1:7" ht="30" customHeight="1">
      <c r="A3203" s="3" t="s">
        <v>10902</v>
      </c>
      <c r="B3203" s="3" t="s">
        <v>2</v>
      </c>
      <c r="C3203" s="3" t="s">
        <v>14117</v>
      </c>
      <c r="D3203" s="3" t="s">
        <v>17418</v>
      </c>
      <c r="E3203" s="12" t="s">
        <v>21654</v>
      </c>
      <c r="F3203" s="6" t="str">
        <f t="shared" si="152"/>
        <v>module=gmail_healthb</v>
      </c>
      <c r="G3203" s="6" t="str">
        <f t="shared" si="153"/>
        <v>module=smail_healthb</v>
      </c>
    </row>
    <row r="3204" spans="1:7" ht="30" customHeight="1">
      <c r="A3204" s="3" t="s">
        <v>10902</v>
      </c>
      <c r="B3204" s="3" t="s">
        <v>2</v>
      </c>
      <c r="C3204" s="3" t="s">
        <v>14118</v>
      </c>
      <c r="D3204" s="3" t="s">
        <v>17419</v>
      </c>
      <c r="E3204" s="12" t="s">
        <v>21655</v>
      </c>
      <c r="F3204" s="6" t="str">
        <f t="shared" si="152"/>
        <v>module=gmail_healthb</v>
      </c>
      <c r="G3204" s="6" t="str">
        <f t="shared" si="153"/>
        <v>module=smail_healthb</v>
      </c>
    </row>
    <row r="3205" spans="1:7" ht="30" customHeight="1">
      <c r="A3205" s="3" t="s">
        <v>10902</v>
      </c>
      <c r="B3205" s="3" t="s">
        <v>2</v>
      </c>
      <c r="C3205" s="3" t="s">
        <v>14119</v>
      </c>
      <c r="D3205" s="3" t="s">
        <v>17420</v>
      </c>
      <c r="E3205" s="12" t="s">
        <v>21656</v>
      </c>
      <c r="F3205" s="6" t="str">
        <f t="shared" si="152"/>
        <v>module=gmail_healthb</v>
      </c>
      <c r="G3205" s="6" t="str">
        <f t="shared" si="153"/>
        <v>module=smail_healthb</v>
      </c>
    </row>
    <row r="3206" spans="1:7" ht="30" customHeight="1">
      <c r="A3206" s="3" t="s">
        <v>10902</v>
      </c>
      <c r="B3206" s="3" t="s">
        <v>2</v>
      </c>
      <c r="C3206" s="3" t="s">
        <v>14120</v>
      </c>
      <c r="D3206" s="3" t="s">
        <v>17421</v>
      </c>
      <c r="E3206" s="12" t="s">
        <v>21657</v>
      </c>
      <c r="F3206" s="6" t="str">
        <f t="shared" si="152"/>
        <v>module=gmail_healthb</v>
      </c>
      <c r="G3206" s="6" t="str">
        <f t="shared" si="153"/>
        <v>module=smail_healthb</v>
      </c>
    </row>
    <row r="3207" spans="1:7" ht="30" customHeight="1">
      <c r="A3207" s="3" t="s">
        <v>10902</v>
      </c>
      <c r="B3207" s="3" t="s">
        <v>2</v>
      </c>
      <c r="C3207" s="3" t="s">
        <v>14121</v>
      </c>
      <c r="D3207" s="3" t="s">
        <v>17422</v>
      </c>
      <c r="E3207" s="12" t="s">
        <v>21658</v>
      </c>
      <c r="F3207" s="6" t="str">
        <f t="shared" si="152"/>
        <v>module=gmail_healthb</v>
      </c>
      <c r="G3207" s="6" t="str">
        <f t="shared" si="153"/>
        <v>module=smail_healthb</v>
      </c>
    </row>
    <row r="3208" spans="1:7" ht="30" customHeight="1">
      <c r="A3208" s="3" t="s">
        <v>10902</v>
      </c>
      <c r="B3208" s="3" t="s">
        <v>2</v>
      </c>
      <c r="C3208" s="3" t="s">
        <v>14122</v>
      </c>
      <c r="D3208" s="3" t="s">
        <v>17423</v>
      </c>
      <c r="E3208" s="12" t="s">
        <v>21659</v>
      </c>
      <c r="F3208" s="6" t="str">
        <f t="shared" si="152"/>
        <v>module=gmail_healthb</v>
      </c>
      <c r="G3208" s="6" t="str">
        <f t="shared" si="153"/>
        <v>module=smail_healthb</v>
      </c>
    </row>
    <row r="3209" spans="1:7" ht="30" customHeight="1">
      <c r="A3209" s="3" t="s">
        <v>10902</v>
      </c>
      <c r="B3209" s="3" t="s">
        <v>2</v>
      </c>
      <c r="C3209" s="3" t="s">
        <v>14123</v>
      </c>
      <c r="D3209" s="3" t="s">
        <v>17424</v>
      </c>
      <c r="E3209" s="12" t="s">
        <v>21660</v>
      </c>
      <c r="F3209" s="6" t="str">
        <f t="shared" si="152"/>
        <v>module=gmail_healthb</v>
      </c>
      <c r="G3209" s="6" t="str">
        <f t="shared" si="153"/>
        <v>module=smail_healthb</v>
      </c>
    </row>
    <row r="3210" spans="1:7" ht="30" customHeight="1">
      <c r="A3210" s="3" t="s">
        <v>10902</v>
      </c>
      <c r="B3210" s="3" t="s">
        <v>2</v>
      </c>
      <c r="C3210" s="3" t="s">
        <v>14124</v>
      </c>
      <c r="D3210" s="3" t="s">
        <v>17425</v>
      </c>
      <c r="E3210" s="12" t="s">
        <v>21661</v>
      </c>
      <c r="F3210" s="6" t="str">
        <f t="shared" si="152"/>
        <v>module=gmail_healthb</v>
      </c>
      <c r="G3210" s="6" t="str">
        <f t="shared" si="153"/>
        <v>module=smail_healthb</v>
      </c>
    </row>
    <row r="3211" spans="1:7" ht="30" customHeight="1">
      <c r="A3211" s="3" t="s">
        <v>10902</v>
      </c>
      <c r="B3211" s="3" t="s">
        <v>2</v>
      </c>
      <c r="C3211" s="3" t="s">
        <v>14125</v>
      </c>
      <c r="D3211" s="3" t="s">
        <v>17426</v>
      </c>
      <c r="E3211" s="12" t="s">
        <v>21662</v>
      </c>
      <c r="F3211" s="6" t="str">
        <f t="shared" si="152"/>
        <v>module=gmail_healthb</v>
      </c>
      <c r="G3211" s="6" t="str">
        <f t="shared" si="153"/>
        <v>module=smail_healthb</v>
      </c>
    </row>
    <row r="3212" spans="1:7" ht="30" customHeight="1">
      <c r="A3212" s="3" t="s">
        <v>10902</v>
      </c>
      <c r="B3212" s="3" t="s">
        <v>2</v>
      </c>
      <c r="C3212" s="3" t="s">
        <v>14126</v>
      </c>
      <c r="D3212" s="3" t="s">
        <v>17427</v>
      </c>
      <c r="E3212" s="12" t="s">
        <v>21663</v>
      </c>
      <c r="F3212" s="6" t="str">
        <f t="shared" si="152"/>
        <v>module=gmail_healthb</v>
      </c>
      <c r="G3212" s="6" t="str">
        <f t="shared" si="153"/>
        <v>module=smail_healthb</v>
      </c>
    </row>
    <row r="3213" spans="1:7" ht="30" customHeight="1">
      <c r="A3213" s="3" t="s">
        <v>10902</v>
      </c>
      <c r="B3213" s="3" t="s">
        <v>2</v>
      </c>
      <c r="C3213" s="3" t="s">
        <v>14127</v>
      </c>
      <c r="D3213" s="3" t="s">
        <v>17428</v>
      </c>
      <c r="E3213" s="12" t="s">
        <v>21664</v>
      </c>
      <c r="F3213" s="6" t="str">
        <f t="shared" si="152"/>
        <v>module=gmail_healthb</v>
      </c>
      <c r="G3213" s="6" t="str">
        <f t="shared" si="153"/>
        <v>module=smail_healthb</v>
      </c>
    </row>
    <row r="3214" spans="1:7" ht="30" customHeight="1">
      <c r="A3214" s="3" t="s">
        <v>10902</v>
      </c>
      <c r="B3214" s="3" t="s">
        <v>2</v>
      </c>
      <c r="C3214" s="3" t="s">
        <v>14128</v>
      </c>
      <c r="D3214" s="3" t="s">
        <v>17429</v>
      </c>
      <c r="E3214" s="12" t="s">
        <v>21665</v>
      </c>
      <c r="F3214" s="6" t="str">
        <f t="shared" si="152"/>
        <v>module=gmail_healthb</v>
      </c>
      <c r="G3214" s="6" t="str">
        <f t="shared" si="153"/>
        <v>module=smail_healthb</v>
      </c>
    </row>
    <row r="3215" spans="1:7" ht="30" customHeight="1">
      <c r="A3215" s="3" t="s">
        <v>10902</v>
      </c>
      <c r="B3215" s="3" t="s">
        <v>2</v>
      </c>
      <c r="C3215" s="3" t="s">
        <v>14129</v>
      </c>
      <c r="D3215" s="3" t="s">
        <v>17430</v>
      </c>
      <c r="E3215" s="12" t="s">
        <v>21666</v>
      </c>
      <c r="F3215" s="6" t="str">
        <f t="shared" si="152"/>
        <v>module=gmail_healthb</v>
      </c>
      <c r="G3215" s="6" t="str">
        <f t="shared" si="153"/>
        <v>module=smail_healthb</v>
      </c>
    </row>
    <row r="3216" spans="1:7" ht="30" customHeight="1">
      <c r="A3216" s="3" t="s">
        <v>10902</v>
      </c>
      <c r="B3216" s="3" t="s">
        <v>2</v>
      </c>
      <c r="C3216" s="3" t="s">
        <v>14130</v>
      </c>
      <c r="D3216" s="3" t="s">
        <v>17431</v>
      </c>
      <c r="E3216" s="12" t="s">
        <v>21667</v>
      </c>
      <c r="F3216" s="6" t="str">
        <f t="shared" si="152"/>
        <v>module=gmail_healthb</v>
      </c>
      <c r="G3216" s="6" t="str">
        <f t="shared" si="153"/>
        <v>module=smail_healthb</v>
      </c>
    </row>
    <row r="3217" spans="1:7" ht="30" customHeight="1">
      <c r="A3217" s="3" t="s">
        <v>10902</v>
      </c>
      <c r="B3217" s="3" t="s">
        <v>2</v>
      </c>
      <c r="C3217" s="3" t="s">
        <v>14131</v>
      </c>
      <c r="D3217" s="3" t="s">
        <v>17432</v>
      </c>
      <c r="E3217" s="12" t="s">
        <v>21668</v>
      </c>
      <c r="F3217" s="6" t="str">
        <f t="shared" si="152"/>
        <v>module=gmail_healthb</v>
      </c>
      <c r="G3217" s="6" t="str">
        <f t="shared" si="153"/>
        <v>module=smail_healthb</v>
      </c>
    </row>
    <row r="3218" spans="1:7" ht="30" customHeight="1">
      <c r="A3218" s="3" t="s">
        <v>10902</v>
      </c>
      <c r="B3218" s="3" t="s">
        <v>2</v>
      </c>
      <c r="C3218" s="3" t="s">
        <v>14132</v>
      </c>
      <c r="D3218" s="3" t="s">
        <v>17433</v>
      </c>
      <c r="E3218" s="12" t="s">
        <v>19567</v>
      </c>
      <c r="F3218" s="6" t="str">
        <f t="shared" si="152"/>
        <v>module=gmail_healthb</v>
      </c>
      <c r="G3218" s="6" t="str">
        <f t="shared" si="153"/>
        <v>module=smail_healthb</v>
      </c>
    </row>
    <row r="3219" spans="1:7" ht="30" customHeight="1">
      <c r="A3219" s="3" t="s">
        <v>10902</v>
      </c>
      <c r="B3219" s="3" t="s">
        <v>2</v>
      </c>
      <c r="C3219" s="3" t="s">
        <v>14133</v>
      </c>
      <c r="D3219" s="3" t="s">
        <v>17434</v>
      </c>
      <c r="E3219" s="12" t="s">
        <v>19568</v>
      </c>
      <c r="F3219" s="6" t="str">
        <f t="shared" si="152"/>
        <v>module=gmail_healthb</v>
      </c>
      <c r="G3219" s="6" t="str">
        <f t="shared" si="153"/>
        <v>module=smail_healthb</v>
      </c>
    </row>
    <row r="3220" spans="1:7" ht="30" customHeight="1">
      <c r="A3220" s="3" t="s">
        <v>10902</v>
      </c>
      <c r="B3220" s="3" t="s">
        <v>2</v>
      </c>
      <c r="C3220" s="3" t="s">
        <v>14134</v>
      </c>
      <c r="D3220" s="3" t="s">
        <v>17435</v>
      </c>
      <c r="E3220" s="12" t="s">
        <v>21669</v>
      </c>
      <c r="F3220" s="6" t="str">
        <f t="shared" si="152"/>
        <v>module=gmail_healthb</v>
      </c>
      <c r="G3220" s="6" t="str">
        <f t="shared" si="153"/>
        <v>module=smail_healthb</v>
      </c>
    </row>
    <row r="3221" spans="1:7" ht="30" customHeight="1">
      <c r="A3221" s="3" t="s">
        <v>10902</v>
      </c>
      <c r="B3221" s="3" t="s">
        <v>2</v>
      </c>
      <c r="C3221" s="3" t="s">
        <v>14135</v>
      </c>
      <c r="D3221" s="3" t="s">
        <v>17436</v>
      </c>
      <c r="E3221" s="12" t="s">
        <v>21670</v>
      </c>
      <c r="F3221" s="6" t="str">
        <f t="shared" si="152"/>
        <v>module=gmail_healthb</v>
      </c>
      <c r="G3221" s="6" t="str">
        <f t="shared" si="153"/>
        <v>module=smail_healthb</v>
      </c>
    </row>
    <row r="3222" spans="1:7" ht="30" customHeight="1">
      <c r="A3222" s="3" t="s">
        <v>10902</v>
      </c>
      <c r="B3222" s="3" t="s">
        <v>2</v>
      </c>
      <c r="C3222" s="3" t="s">
        <v>14136</v>
      </c>
      <c r="D3222" s="3" t="s">
        <v>17437</v>
      </c>
      <c r="E3222" s="12" t="s">
        <v>21671</v>
      </c>
      <c r="F3222" s="6" t="str">
        <f t="shared" si="152"/>
        <v>module=gmail_healthb</v>
      </c>
      <c r="G3222" s="6" t="str">
        <f t="shared" si="153"/>
        <v>module=smail_healthb</v>
      </c>
    </row>
    <row r="3223" spans="1:7" ht="30" customHeight="1">
      <c r="A3223" s="3" t="s">
        <v>10902</v>
      </c>
      <c r="B3223" s="3" t="s">
        <v>2</v>
      </c>
      <c r="C3223" s="3" t="s">
        <v>14137</v>
      </c>
      <c r="D3223" s="3" t="s">
        <v>17438</v>
      </c>
      <c r="E3223" s="12" t="s">
        <v>21672</v>
      </c>
      <c r="F3223" s="6" t="str">
        <f t="shared" si="152"/>
        <v>module=gmail_healthb</v>
      </c>
      <c r="G3223" s="6" t="str">
        <f t="shared" si="153"/>
        <v>module=smail_healthb</v>
      </c>
    </row>
    <row r="3224" spans="1:7" ht="30" customHeight="1">
      <c r="A3224" s="3" t="s">
        <v>10902</v>
      </c>
      <c r="B3224" s="3" t="s">
        <v>2</v>
      </c>
      <c r="C3224" s="3" t="s">
        <v>14138</v>
      </c>
      <c r="D3224" s="3" t="s">
        <v>17439</v>
      </c>
      <c r="E3224" s="12" t="s">
        <v>21673</v>
      </c>
      <c r="F3224" s="6" t="str">
        <f t="shared" si="152"/>
        <v>module=gmail_healthb</v>
      </c>
      <c r="G3224" s="6" t="str">
        <f t="shared" si="153"/>
        <v>module=smail_healthb</v>
      </c>
    </row>
    <row r="3225" spans="1:7" ht="30" customHeight="1">
      <c r="A3225" s="3" t="s">
        <v>10902</v>
      </c>
      <c r="B3225" s="3" t="s">
        <v>2</v>
      </c>
      <c r="C3225" s="3" t="s">
        <v>14139</v>
      </c>
      <c r="D3225" s="3" t="s">
        <v>17440</v>
      </c>
      <c r="E3225" s="12" t="s">
        <v>21674</v>
      </c>
      <c r="F3225" s="6" t="str">
        <f t="shared" si="152"/>
        <v>module=gmail_healthb</v>
      </c>
      <c r="G3225" s="6" t="str">
        <f t="shared" si="153"/>
        <v>module=smail_healthb</v>
      </c>
    </row>
    <row r="3226" spans="1:7" ht="30" customHeight="1">
      <c r="A3226" s="3" t="s">
        <v>10902</v>
      </c>
      <c r="B3226" s="3" t="s">
        <v>2</v>
      </c>
      <c r="C3226" s="3" t="s">
        <v>14140</v>
      </c>
      <c r="D3226" s="3" t="s">
        <v>17441</v>
      </c>
      <c r="E3226" s="12" t="s">
        <v>21675</v>
      </c>
      <c r="F3226" s="6" t="str">
        <f t="shared" si="152"/>
        <v>module=gmail_healthb</v>
      </c>
      <c r="G3226" s="6" t="str">
        <f t="shared" si="153"/>
        <v>module=smail_healthb</v>
      </c>
    </row>
    <row r="3227" spans="1:7" ht="30" customHeight="1">
      <c r="A3227" s="3" t="s">
        <v>10902</v>
      </c>
      <c r="B3227" s="3" t="s">
        <v>2</v>
      </c>
      <c r="C3227" s="3" t="s">
        <v>14141</v>
      </c>
      <c r="D3227" s="3" t="s">
        <v>17442</v>
      </c>
      <c r="E3227" s="12" t="s">
        <v>21676</v>
      </c>
      <c r="F3227" s="6" t="str">
        <f t="shared" si="152"/>
        <v>module=gmail_healthb</v>
      </c>
      <c r="G3227" s="6" t="str">
        <f t="shared" si="153"/>
        <v>module=smail_healthb</v>
      </c>
    </row>
    <row r="3228" spans="1:7" ht="30" customHeight="1">
      <c r="A3228" s="3" t="s">
        <v>10902</v>
      </c>
      <c r="B3228" s="3" t="s">
        <v>2</v>
      </c>
      <c r="C3228" s="3" t="s">
        <v>14142</v>
      </c>
      <c r="D3228" s="3" t="s">
        <v>17443</v>
      </c>
      <c r="E3228" s="12" t="s">
        <v>21677</v>
      </c>
      <c r="F3228" s="6" t="str">
        <f t="shared" si="152"/>
        <v>module=gmail_healthb</v>
      </c>
      <c r="G3228" s="6" t="str">
        <f t="shared" si="153"/>
        <v>module=smail_healthb</v>
      </c>
    </row>
    <row r="3229" spans="1:7" ht="30" customHeight="1">
      <c r="A3229" s="3" t="s">
        <v>10902</v>
      </c>
      <c r="B3229" s="3" t="s">
        <v>2</v>
      </c>
      <c r="C3229" s="3" t="s">
        <v>14143</v>
      </c>
      <c r="D3229" s="3" t="s">
        <v>17444</v>
      </c>
      <c r="E3229" s="12" t="s">
        <v>21678</v>
      </c>
      <c r="F3229" s="6" t="str">
        <f t="shared" si="152"/>
        <v>module=gmail_healthb</v>
      </c>
      <c r="G3229" s="6" t="str">
        <f t="shared" si="153"/>
        <v>module=smail_healthb</v>
      </c>
    </row>
    <row r="3230" spans="1:7" ht="30" customHeight="1">
      <c r="A3230" s="3" t="s">
        <v>10902</v>
      </c>
      <c r="B3230" s="3" t="s">
        <v>2</v>
      </c>
      <c r="C3230" s="3" t="s">
        <v>14144</v>
      </c>
      <c r="D3230" s="3" t="s">
        <v>17445</v>
      </c>
      <c r="E3230" s="12" t="s">
        <v>21679</v>
      </c>
      <c r="F3230" s="6" t="str">
        <f t="shared" si="152"/>
        <v>module=gmail_healthb</v>
      </c>
      <c r="G3230" s="6" t="str">
        <f t="shared" si="153"/>
        <v>module=smail_healthb</v>
      </c>
    </row>
    <row r="3231" spans="1:7" ht="30" customHeight="1">
      <c r="A3231" s="3" t="s">
        <v>10902</v>
      </c>
      <c r="B3231" s="3" t="s">
        <v>2</v>
      </c>
      <c r="C3231" s="3" t="s">
        <v>14145</v>
      </c>
      <c r="D3231" s="3" t="s">
        <v>17446</v>
      </c>
      <c r="E3231" s="12" t="s">
        <v>21680</v>
      </c>
      <c r="F3231" s="6" t="str">
        <f t="shared" si="152"/>
        <v>module=gmail_healthb</v>
      </c>
      <c r="G3231" s="6" t="str">
        <f t="shared" si="153"/>
        <v>module=smail_healthb</v>
      </c>
    </row>
    <row r="3232" spans="1:7" ht="30" customHeight="1">
      <c r="A3232" s="3" t="s">
        <v>10902</v>
      </c>
      <c r="B3232" s="3" t="s">
        <v>2</v>
      </c>
      <c r="C3232" s="3" t="s">
        <v>14146</v>
      </c>
      <c r="D3232" s="3" t="s">
        <v>17447</v>
      </c>
      <c r="E3232" s="12" t="s">
        <v>21681</v>
      </c>
      <c r="F3232" s="6" t="str">
        <f t="shared" si="152"/>
        <v>module=gmail_healthb</v>
      </c>
      <c r="G3232" s="6" t="str">
        <f t="shared" si="153"/>
        <v>module=smail_healthb</v>
      </c>
    </row>
    <row r="3233" spans="1:7" ht="30" customHeight="1">
      <c r="A3233" s="3" t="s">
        <v>10902</v>
      </c>
      <c r="B3233" s="3" t="s">
        <v>2</v>
      </c>
      <c r="C3233" s="3" t="s">
        <v>14147</v>
      </c>
      <c r="D3233" s="3" t="s">
        <v>17448</v>
      </c>
      <c r="E3233" s="12" t="s">
        <v>21682</v>
      </c>
      <c r="F3233" s="6" t="str">
        <f t="shared" si="152"/>
        <v>module=gmail_healthb</v>
      </c>
      <c r="G3233" s="6" t="str">
        <f t="shared" si="153"/>
        <v>module=smail_healthb</v>
      </c>
    </row>
    <row r="3234" spans="1:7" ht="30" customHeight="1">
      <c r="A3234" s="3" t="s">
        <v>10902</v>
      </c>
      <c r="B3234" s="3" t="s">
        <v>2</v>
      </c>
      <c r="C3234" s="3" t="s">
        <v>14148</v>
      </c>
      <c r="D3234" s="3" t="s">
        <v>17449</v>
      </c>
      <c r="E3234" s="12" t="s">
        <v>21683</v>
      </c>
      <c r="F3234" s="6" t="str">
        <f t="shared" si="152"/>
        <v>module=gmail_healthb</v>
      </c>
      <c r="G3234" s="6" t="str">
        <f t="shared" si="153"/>
        <v>module=smail_healthb</v>
      </c>
    </row>
    <row r="3235" spans="1:7" ht="30" customHeight="1">
      <c r="A3235" s="3" t="s">
        <v>10902</v>
      </c>
      <c r="B3235" s="3" t="s">
        <v>2</v>
      </c>
      <c r="C3235" s="3" t="s">
        <v>14149</v>
      </c>
      <c r="D3235" s="3" t="s">
        <v>17450</v>
      </c>
      <c r="E3235" s="12" t="s">
        <v>21684</v>
      </c>
      <c r="F3235" s="6" t="str">
        <f t="shared" si="152"/>
        <v>module=gmail_healthb</v>
      </c>
      <c r="G3235" s="6" t="str">
        <f t="shared" si="153"/>
        <v>module=smail_healthb</v>
      </c>
    </row>
    <row r="3236" spans="1:7" ht="30" customHeight="1">
      <c r="A3236" s="3" t="s">
        <v>10902</v>
      </c>
      <c r="B3236" s="3" t="s">
        <v>2</v>
      </c>
      <c r="C3236" s="3" t="s">
        <v>14150</v>
      </c>
      <c r="D3236" s="3" t="s">
        <v>17451</v>
      </c>
      <c r="E3236" s="12" t="s">
        <v>21685</v>
      </c>
      <c r="F3236" s="6" t="str">
        <f t="shared" si="152"/>
        <v>module=gmail_healthb</v>
      </c>
      <c r="G3236" s="6" t="str">
        <f t="shared" si="153"/>
        <v>module=smail_healthb</v>
      </c>
    </row>
    <row r="3237" spans="1:7" ht="30" customHeight="1">
      <c r="A3237" s="3" t="s">
        <v>10902</v>
      </c>
      <c r="B3237" s="3" t="s">
        <v>2</v>
      </c>
      <c r="C3237" s="3" t="s">
        <v>14151</v>
      </c>
      <c r="D3237" s="3" t="s">
        <v>17452</v>
      </c>
      <c r="E3237" s="12" t="s">
        <v>21686</v>
      </c>
      <c r="F3237" s="6" t="str">
        <f t="shared" si="152"/>
        <v>module=gmail_healthb</v>
      </c>
      <c r="G3237" s="6" t="str">
        <f t="shared" si="153"/>
        <v>module=smail_healthb</v>
      </c>
    </row>
    <row r="3238" spans="1:7" ht="30" customHeight="1">
      <c r="A3238" s="3" t="s">
        <v>10902</v>
      </c>
      <c r="B3238" s="3" t="s">
        <v>2</v>
      </c>
      <c r="C3238" s="3" t="s">
        <v>14152</v>
      </c>
      <c r="D3238" s="3" t="s">
        <v>17453</v>
      </c>
      <c r="E3238" s="12" t="s">
        <v>21687</v>
      </c>
      <c r="F3238" s="6" t="str">
        <f t="shared" si="152"/>
        <v>module=gmail_healthb</v>
      </c>
      <c r="G3238" s="6" t="str">
        <f t="shared" si="153"/>
        <v>module=smail_healthb</v>
      </c>
    </row>
    <row r="3239" spans="1:7" ht="30" customHeight="1">
      <c r="A3239" s="3" t="s">
        <v>10902</v>
      </c>
      <c r="B3239" s="3" t="s">
        <v>2</v>
      </c>
      <c r="C3239" s="3" t="s">
        <v>14153</v>
      </c>
      <c r="D3239" s="3" t="s">
        <v>17454</v>
      </c>
      <c r="E3239" s="12" t="s">
        <v>21688</v>
      </c>
      <c r="F3239" s="6" t="str">
        <f t="shared" si="152"/>
        <v>module=gmail_healthb</v>
      </c>
      <c r="G3239" s="6" t="str">
        <f t="shared" si="153"/>
        <v>module=smail_healthb</v>
      </c>
    </row>
    <row r="3240" spans="1:7" ht="30" customHeight="1">
      <c r="A3240" s="3" t="s">
        <v>10902</v>
      </c>
      <c r="B3240" s="3" t="s">
        <v>2</v>
      </c>
      <c r="C3240" s="3" t="s">
        <v>14154</v>
      </c>
      <c r="D3240" s="3" t="s">
        <v>17455</v>
      </c>
      <c r="E3240" s="12" t="s">
        <v>21689</v>
      </c>
      <c r="F3240" s="6" t="str">
        <f t="shared" si="152"/>
        <v>module=gmail_healthb</v>
      </c>
      <c r="G3240" s="6" t="str">
        <f t="shared" si="153"/>
        <v>module=smail_healthb</v>
      </c>
    </row>
    <row r="3241" spans="1:7" ht="30" customHeight="1">
      <c r="A3241" s="3" t="s">
        <v>10902</v>
      </c>
      <c r="B3241" s="3" t="s">
        <v>2</v>
      </c>
      <c r="C3241" s="3" t="s">
        <v>14155</v>
      </c>
      <c r="D3241" s="3" t="s">
        <v>17456</v>
      </c>
      <c r="E3241" s="12" t="s">
        <v>19570</v>
      </c>
      <c r="F3241" s="6" t="str">
        <f t="shared" si="152"/>
        <v>module=gmail_healthb</v>
      </c>
      <c r="G3241" s="6" t="str">
        <f t="shared" si="153"/>
        <v>module=smail_healthb</v>
      </c>
    </row>
    <row r="3242" spans="1:7" ht="30" customHeight="1">
      <c r="A3242" s="3" t="s">
        <v>10902</v>
      </c>
      <c r="B3242" s="3" t="s">
        <v>2</v>
      </c>
      <c r="C3242" s="3" t="s">
        <v>14156</v>
      </c>
      <c r="D3242" s="3" t="s">
        <v>17457</v>
      </c>
      <c r="E3242" s="12" t="s">
        <v>19571</v>
      </c>
      <c r="F3242" s="6" t="str">
        <f t="shared" si="152"/>
        <v>module=gmail_healthb</v>
      </c>
      <c r="G3242" s="6" t="str">
        <f t="shared" si="153"/>
        <v>module=smail_healthb</v>
      </c>
    </row>
    <row r="3243" spans="1:7" ht="30" customHeight="1">
      <c r="A3243" s="3" t="s">
        <v>10902</v>
      </c>
      <c r="B3243" s="3" t="s">
        <v>2</v>
      </c>
      <c r="C3243" s="3" t="s">
        <v>14157</v>
      </c>
      <c r="D3243" s="3" t="s">
        <v>17458</v>
      </c>
      <c r="E3243" s="12" t="s">
        <v>21690</v>
      </c>
      <c r="F3243" s="6" t="str">
        <f t="shared" si="152"/>
        <v>module=gmail_healthb</v>
      </c>
      <c r="G3243" s="6" t="str">
        <f t="shared" si="153"/>
        <v>module=smail_healthb</v>
      </c>
    </row>
    <row r="3244" spans="1:7" ht="30" customHeight="1">
      <c r="A3244" s="3" t="s">
        <v>10902</v>
      </c>
      <c r="B3244" s="3" t="s">
        <v>2</v>
      </c>
      <c r="C3244" s="3" t="s">
        <v>14158</v>
      </c>
      <c r="D3244" s="3" t="s">
        <v>17459</v>
      </c>
      <c r="E3244" s="12" t="s">
        <v>21691</v>
      </c>
      <c r="F3244" s="6" t="str">
        <f t="shared" si="152"/>
        <v>module=gmail_healthb</v>
      </c>
      <c r="G3244" s="6" t="str">
        <f t="shared" si="153"/>
        <v>module=smail_healthb</v>
      </c>
    </row>
    <row r="3245" spans="1:7" ht="30" customHeight="1">
      <c r="A3245" s="3" t="s">
        <v>10902</v>
      </c>
      <c r="B3245" s="3" t="s">
        <v>2</v>
      </c>
      <c r="C3245" s="3" t="s">
        <v>14159</v>
      </c>
      <c r="D3245" s="3" t="s">
        <v>17460</v>
      </c>
      <c r="E3245" s="12" t="s">
        <v>21692</v>
      </c>
      <c r="F3245" s="6" t="str">
        <f t="shared" si="152"/>
        <v>module=gmail_healthb</v>
      </c>
      <c r="G3245" s="6" t="str">
        <f t="shared" si="153"/>
        <v>module=smail_healthb</v>
      </c>
    </row>
    <row r="3246" spans="1:7" ht="30" customHeight="1">
      <c r="A3246" s="3" t="s">
        <v>10902</v>
      </c>
      <c r="B3246" s="3" t="s">
        <v>2</v>
      </c>
      <c r="C3246" s="3" t="s">
        <v>14160</v>
      </c>
      <c r="D3246" s="3" t="s">
        <v>17461</v>
      </c>
      <c r="E3246" s="12" t="s">
        <v>21693</v>
      </c>
      <c r="F3246" s="6" t="str">
        <f t="shared" si="152"/>
        <v>module=gmail_healthb</v>
      </c>
      <c r="G3246" s="6" t="str">
        <f t="shared" si="153"/>
        <v>module=smail_healthb</v>
      </c>
    </row>
    <row r="3247" spans="1:7" ht="30" customHeight="1">
      <c r="A3247" s="3" t="s">
        <v>10902</v>
      </c>
      <c r="B3247" s="3" t="s">
        <v>2</v>
      </c>
      <c r="C3247" s="3" t="s">
        <v>14161</v>
      </c>
      <c r="D3247" s="3" t="s">
        <v>17462</v>
      </c>
      <c r="E3247" s="12" t="s">
        <v>21694</v>
      </c>
      <c r="F3247" s="6" t="str">
        <f t="shared" si="152"/>
        <v>module=gmail_healthb</v>
      </c>
      <c r="G3247" s="6" t="str">
        <f t="shared" si="153"/>
        <v>module=smail_healthb</v>
      </c>
    </row>
    <row r="3248" spans="1:7" ht="30" customHeight="1">
      <c r="A3248" s="3" t="s">
        <v>10902</v>
      </c>
      <c r="B3248" s="3" t="s">
        <v>2</v>
      </c>
      <c r="C3248" s="3" t="s">
        <v>14162</v>
      </c>
      <c r="D3248" s="3" t="s">
        <v>17463</v>
      </c>
      <c r="E3248" s="12" t="s">
        <v>21695</v>
      </c>
      <c r="F3248" s="6" t="str">
        <f t="shared" si="152"/>
        <v>module=gmail_healthb</v>
      </c>
      <c r="G3248" s="6" t="str">
        <f t="shared" si="153"/>
        <v>module=smail_healthb</v>
      </c>
    </row>
    <row r="3249" spans="1:7" ht="30" customHeight="1">
      <c r="A3249" s="3" t="s">
        <v>10902</v>
      </c>
      <c r="B3249" s="3" t="s">
        <v>2</v>
      </c>
      <c r="C3249" s="3" t="s">
        <v>14163</v>
      </c>
      <c r="D3249" s="3" t="s">
        <v>17464</v>
      </c>
      <c r="E3249" s="12" t="s">
        <v>21696</v>
      </c>
      <c r="F3249" s="6" t="str">
        <f t="shared" si="152"/>
        <v>module=gmail_healthb</v>
      </c>
      <c r="G3249" s="6" t="str">
        <f t="shared" si="153"/>
        <v>module=smail_healthb</v>
      </c>
    </row>
    <row r="3250" spans="1:7" ht="30" customHeight="1">
      <c r="A3250" s="3" t="s">
        <v>10902</v>
      </c>
      <c r="B3250" s="3" t="s">
        <v>2</v>
      </c>
      <c r="C3250" s="3" t="s">
        <v>14164</v>
      </c>
      <c r="D3250" s="3" t="s">
        <v>17465</v>
      </c>
      <c r="E3250" s="12" t="s">
        <v>21697</v>
      </c>
      <c r="F3250" s="6" t="str">
        <f t="shared" si="152"/>
        <v>module=gmail_healthb</v>
      </c>
      <c r="G3250" s="6" t="str">
        <f t="shared" si="153"/>
        <v>module=smail_healthb</v>
      </c>
    </row>
    <row r="3251" spans="1:7" ht="30" customHeight="1">
      <c r="A3251" s="3" t="s">
        <v>10902</v>
      </c>
      <c r="B3251" s="3" t="s">
        <v>2</v>
      </c>
      <c r="C3251" s="3" t="s">
        <v>14165</v>
      </c>
      <c r="D3251" s="3" t="s">
        <v>17466</v>
      </c>
      <c r="E3251" s="12" t="s">
        <v>21698</v>
      </c>
      <c r="F3251" s="6" t="str">
        <f t="shared" si="152"/>
        <v>module=gmail_healthb</v>
      </c>
      <c r="G3251" s="6" t="str">
        <f t="shared" si="153"/>
        <v>module=smail_healthb</v>
      </c>
    </row>
    <row r="3252" spans="1:7" ht="30" customHeight="1">
      <c r="A3252" s="3" t="s">
        <v>10902</v>
      </c>
      <c r="B3252" s="3" t="s">
        <v>2</v>
      </c>
      <c r="C3252" s="3" t="s">
        <v>14166</v>
      </c>
      <c r="D3252" s="3" t="s">
        <v>17467</v>
      </c>
      <c r="E3252" s="12" t="s">
        <v>21699</v>
      </c>
      <c r="F3252" s="6" t="str">
        <f t="shared" si="152"/>
        <v>module=gmail_healthb</v>
      </c>
      <c r="G3252" s="6" t="str">
        <f t="shared" si="153"/>
        <v>module=smail_healthb</v>
      </c>
    </row>
    <row r="3253" spans="1:7" ht="30" customHeight="1">
      <c r="A3253" s="3" t="s">
        <v>10902</v>
      </c>
      <c r="B3253" s="3" t="s">
        <v>2</v>
      </c>
      <c r="C3253" s="3" t="s">
        <v>14167</v>
      </c>
      <c r="D3253" s="3" t="s">
        <v>17468</v>
      </c>
      <c r="E3253" s="12" t="s">
        <v>21700</v>
      </c>
      <c r="F3253" s="6" t="str">
        <f t="shared" si="152"/>
        <v>module=gmail_healthb</v>
      </c>
      <c r="G3253" s="6" t="str">
        <f t="shared" si="153"/>
        <v>module=smail_healthb</v>
      </c>
    </row>
    <row r="3254" spans="1:7" ht="30" customHeight="1">
      <c r="A3254" s="3" t="s">
        <v>10902</v>
      </c>
      <c r="B3254" s="3" t="s">
        <v>2</v>
      </c>
      <c r="C3254" s="3" t="s">
        <v>14168</v>
      </c>
      <c r="D3254" s="3" t="s">
        <v>17469</v>
      </c>
      <c r="E3254" s="12" t="s">
        <v>21701</v>
      </c>
      <c r="F3254" s="6" t="str">
        <f t="shared" si="152"/>
        <v>module=gmail_healthb</v>
      </c>
      <c r="G3254" s="6" t="str">
        <f t="shared" si="153"/>
        <v>module=smail_healthb</v>
      </c>
    </row>
    <row r="3255" spans="1:7" ht="30" customHeight="1">
      <c r="A3255" s="3" t="s">
        <v>10902</v>
      </c>
      <c r="B3255" s="3" t="s">
        <v>2</v>
      </c>
      <c r="C3255" s="3" t="s">
        <v>14169</v>
      </c>
      <c r="D3255" s="3" t="s">
        <v>17470</v>
      </c>
      <c r="E3255" s="12" t="s">
        <v>21702</v>
      </c>
      <c r="F3255" s="6" t="str">
        <f t="shared" si="152"/>
        <v>module=gmail_healthb</v>
      </c>
      <c r="G3255" s="6" t="str">
        <f t="shared" si="153"/>
        <v>module=smail_healthb</v>
      </c>
    </row>
    <row r="3256" spans="1:7" ht="30" customHeight="1">
      <c r="A3256" s="3" t="s">
        <v>10902</v>
      </c>
      <c r="B3256" s="3" t="s">
        <v>2</v>
      </c>
      <c r="C3256" s="3" t="s">
        <v>14170</v>
      </c>
      <c r="D3256" s="3" t="s">
        <v>17471</v>
      </c>
      <c r="E3256" s="12" t="s">
        <v>21703</v>
      </c>
      <c r="F3256" s="6" t="str">
        <f t="shared" si="152"/>
        <v>module=gmail_healthb</v>
      </c>
      <c r="G3256" s="6" t="str">
        <f t="shared" si="153"/>
        <v>module=smail_healthb</v>
      </c>
    </row>
    <row r="3257" spans="1:7" ht="30" customHeight="1">
      <c r="A3257" s="3" t="s">
        <v>10902</v>
      </c>
      <c r="B3257" s="3" t="s">
        <v>2</v>
      </c>
      <c r="C3257" s="3" t="s">
        <v>14171</v>
      </c>
      <c r="D3257" s="3" t="s">
        <v>17472</v>
      </c>
      <c r="E3257" s="12" t="s">
        <v>21704</v>
      </c>
      <c r="F3257" s="6" t="str">
        <f t="shared" si="152"/>
        <v>module=gmail_healthb</v>
      </c>
      <c r="G3257" s="6" t="str">
        <f t="shared" si="153"/>
        <v>module=smail_healthb</v>
      </c>
    </row>
    <row r="3258" spans="1:7" ht="30" customHeight="1">
      <c r="A3258" s="3" t="s">
        <v>10902</v>
      </c>
      <c r="B3258" s="3" t="s">
        <v>2</v>
      </c>
      <c r="C3258" s="3" t="s">
        <v>14172</v>
      </c>
      <c r="D3258" s="3" t="s">
        <v>17473</v>
      </c>
      <c r="E3258" s="12" t="s">
        <v>21705</v>
      </c>
      <c r="F3258" s="6" t="str">
        <f t="shared" si="152"/>
        <v>module=gmail_healthb</v>
      </c>
      <c r="G3258" s="6" t="str">
        <f t="shared" si="153"/>
        <v>module=smail_healthb</v>
      </c>
    </row>
    <row r="3259" spans="1:7" ht="30" customHeight="1">
      <c r="A3259" s="3" t="s">
        <v>10902</v>
      </c>
      <c r="B3259" s="3" t="s">
        <v>2</v>
      </c>
      <c r="C3259" s="3" t="s">
        <v>14173</v>
      </c>
      <c r="D3259" s="3" t="s">
        <v>17474</v>
      </c>
      <c r="E3259" s="12" t="s">
        <v>21706</v>
      </c>
      <c r="F3259" s="6" t="str">
        <f t="shared" si="152"/>
        <v>module=gmail_healthb</v>
      </c>
      <c r="G3259" s="6" t="str">
        <f t="shared" si="153"/>
        <v>module=smail_healthb</v>
      </c>
    </row>
    <row r="3260" spans="1:7" ht="30" customHeight="1">
      <c r="A3260" s="3" t="s">
        <v>10902</v>
      </c>
      <c r="B3260" s="3" t="s">
        <v>2</v>
      </c>
      <c r="C3260" s="3" t="s">
        <v>14174</v>
      </c>
      <c r="D3260" s="3" t="s">
        <v>17475</v>
      </c>
      <c r="E3260" s="12" t="s">
        <v>21707</v>
      </c>
      <c r="F3260" s="6" t="str">
        <f t="shared" si="152"/>
        <v>module=gmail_healthb</v>
      </c>
      <c r="G3260" s="6" t="str">
        <f t="shared" si="153"/>
        <v>module=smail_healthb</v>
      </c>
    </row>
    <row r="3261" spans="1:7" ht="30" customHeight="1">
      <c r="A3261" s="3" t="s">
        <v>10902</v>
      </c>
      <c r="B3261" s="3" t="s">
        <v>2</v>
      </c>
      <c r="C3261" s="3" t="s">
        <v>14175</v>
      </c>
      <c r="D3261" s="3" t="s">
        <v>17476</v>
      </c>
      <c r="E3261" s="12" t="s">
        <v>21708</v>
      </c>
      <c r="F3261" s="6" t="str">
        <f t="shared" si="152"/>
        <v>module=gmail_healthb</v>
      </c>
      <c r="G3261" s="6" t="str">
        <f t="shared" si="153"/>
        <v>module=smail_healthb</v>
      </c>
    </row>
    <row r="3262" spans="1:7" ht="30" customHeight="1">
      <c r="A3262" s="3" t="s">
        <v>10902</v>
      </c>
      <c r="B3262" s="3" t="s">
        <v>2</v>
      </c>
      <c r="C3262" s="3" t="s">
        <v>14176</v>
      </c>
      <c r="D3262" s="3" t="s">
        <v>17477</v>
      </c>
      <c r="E3262" s="12" t="s">
        <v>21709</v>
      </c>
      <c r="F3262" s="6" t="str">
        <f t="shared" si="152"/>
        <v>module=gmail_healthb</v>
      </c>
      <c r="G3262" s="6" t="str">
        <f t="shared" si="153"/>
        <v>module=smail_healthb</v>
      </c>
    </row>
    <row r="3263" spans="1:7" ht="30" customHeight="1">
      <c r="A3263" s="3" t="s">
        <v>10902</v>
      </c>
      <c r="B3263" s="3" t="s">
        <v>2</v>
      </c>
      <c r="C3263" s="3" t="s">
        <v>14177</v>
      </c>
      <c r="D3263" s="3" t="s">
        <v>17478</v>
      </c>
      <c r="E3263" s="12" t="s">
        <v>21710</v>
      </c>
      <c r="F3263" s="6" t="str">
        <f t="shared" si="152"/>
        <v>module=gmail_healthb</v>
      </c>
      <c r="G3263" s="6" t="str">
        <f t="shared" si="153"/>
        <v>module=smail_healthb</v>
      </c>
    </row>
    <row r="3264" spans="1:7" ht="30" customHeight="1">
      <c r="A3264" s="3" t="s">
        <v>10902</v>
      </c>
      <c r="B3264" s="3" t="s">
        <v>2</v>
      </c>
      <c r="C3264" s="3" t="s">
        <v>14178</v>
      </c>
      <c r="D3264" s="3" t="s">
        <v>17479</v>
      </c>
      <c r="E3264" s="12" t="s">
        <v>21711</v>
      </c>
      <c r="F3264" s="6" t="str">
        <f t="shared" ref="F3264:F3327" si="154">HYPERLINK("http://www.ssc.wisc.edu/wlsresearch/documentation/waves/?wave=grad2k&amp;module=gmail_healthb","module=gmail_healthb")</f>
        <v>module=gmail_healthb</v>
      </c>
      <c r="G3264" s="6" t="str">
        <f t="shared" ref="G3264:G3327" si="155">HYPERLINK("http://www.ssc.wisc.edu/wlsresearch/documentation/waves/?wave=sib2k&amp;module=smail_healthb","module=smail_healthb")</f>
        <v>module=smail_healthb</v>
      </c>
    </row>
    <row r="3265" spans="1:7" ht="30" customHeight="1">
      <c r="A3265" s="3" t="s">
        <v>10902</v>
      </c>
      <c r="B3265" s="3" t="s">
        <v>2</v>
      </c>
      <c r="C3265" s="3" t="s">
        <v>14179</v>
      </c>
      <c r="D3265" s="3" t="s">
        <v>17480</v>
      </c>
      <c r="E3265" s="12" t="s">
        <v>21712</v>
      </c>
      <c r="F3265" s="6" t="str">
        <f t="shared" si="154"/>
        <v>module=gmail_healthb</v>
      </c>
      <c r="G3265" s="6" t="str">
        <f t="shared" si="155"/>
        <v>module=smail_healthb</v>
      </c>
    </row>
    <row r="3266" spans="1:7" ht="30" customHeight="1">
      <c r="A3266" s="3" t="s">
        <v>10902</v>
      </c>
      <c r="B3266" s="3" t="s">
        <v>2</v>
      </c>
      <c r="C3266" s="3" t="s">
        <v>14180</v>
      </c>
      <c r="D3266" s="3" t="s">
        <v>17481</v>
      </c>
      <c r="E3266" s="12" t="s">
        <v>21713</v>
      </c>
      <c r="F3266" s="6" t="str">
        <f t="shared" si="154"/>
        <v>module=gmail_healthb</v>
      </c>
      <c r="G3266" s="6" t="str">
        <f t="shared" si="155"/>
        <v>module=smail_healthb</v>
      </c>
    </row>
    <row r="3267" spans="1:7" ht="30" customHeight="1">
      <c r="A3267" s="3" t="s">
        <v>10902</v>
      </c>
      <c r="B3267" s="3" t="s">
        <v>2</v>
      </c>
      <c r="C3267" s="3" t="s">
        <v>14181</v>
      </c>
      <c r="D3267" s="3" t="s">
        <v>17482</v>
      </c>
      <c r="E3267" s="12" t="s">
        <v>21714</v>
      </c>
      <c r="F3267" s="6" t="str">
        <f t="shared" si="154"/>
        <v>module=gmail_healthb</v>
      </c>
      <c r="G3267" s="6" t="str">
        <f t="shared" si="155"/>
        <v>module=smail_healthb</v>
      </c>
    </row>
    <row r="3268" spans="1:7" ht="30" customHeight="1">
      <c r="A3268" s="3" t="s">
        <v>10902</v>
      </c>
      <c r="B3268" s="3" t="s">
        <v>2</v>
      </c>
      <c r="C3268" s="3" t="s">
        <v>14182</v>
      </c>
      <c r="D3268" s="3" t="s">
        <v>17483</v>
      </c>
      <c r="E3268" s="12" t="s">
        <v>21715</v>
      </c>
      <c r="F3268" s="6" t="str">
        <f t="shared" si="154"/>
        <v>module=gmail_healthb</v>
      </c>
      <c r="G3268" s="6" t="str">
        <f t="shared" si="155"/>
        <v>module=smail_healthb</v>
      </c>
    </row>
    <row r="3269" spans="1:7" ht="30" customHeight="1">
      <c r="A3269" s="3" t="s">
        <v>10902</v>
      </c>
      <c r="B3269" s="3" t="s">
        <v>2</v>
      </c>
      <c r="C3269" s="3" t="s">
        <v>14183</v>
      </c>
      <c r="D3269" s="3" t="s">
        <v>17484</v>
      </c>
      <c r="E3269" s="12" t="s">
        <v>21716</v>
      </c>
      <c r="F3269" s="6" t="str">
        <f t="shared" si="154"/>
        <v>module=gmail_healthb</v>
      </c>
      <c r="G3269" s="6" t="str">
        <f t="shared" si="155"/>
        <v>module=smail_healthb</v>
      </c>
    </row>
    <row r="3270" spans="1:7" ht="30" customHeight="1">
      <c r="A3270" s="3" t="s">
        <v>10902</v>
      </c>
      <c r="B3270" s="3" t="s">
        <v>2</v>
      </c>
      <c r="C3270" s="3" t="s">
        <v>14184</v>
      </c>
      <c r="D3270" s="3" t="s">
        <v>17485</v>
      </c>
      <c r="E3270" s="12" t="s">
        <v>21717</v>
      </c>
      <c r="F3270" s="6" t="str">
        <f t="shared" si="154"/>
        <v>module=gmail_healthb</v>
      </c>
      <c r="G3270" s="6" t="str">
        <f t="shared" si="155"/>
        <v>module=smail_healthb</v>
      </c>
    </row>
    <row r="3271" spans="1:7" ht="30" customHeight="1">
      <c r="A3271" s="3" t="s">
        <v>10902</v>
      </c>
      <c r="B3271" s="3" t="s">
        <v>2</v>
      </c>
      <c r="C3271" s="3" t="s">
        <v>14185</v>
      </c>
      <c r="D3271" s="3" t="s">
        <v>17486</v>
      </c>
      <c r="E3271" s="12" t="s">
        <v>21718</v>
      </c>
      <c r="F3271" s="6" t="str">
        <f t="shared" si="154"/>
        <v>module=gmail_healthb</v>
      </c>
      <c r="G3271" s="6" t="str">
        <f t="shared" si="155"/>
        <v>module=smail_healthb</v>
      </c>
    </row>
    <row r="3272" spans="1:7" ht="30" customHeight="1">
      <c r="A3272" s="3" t="s">
        <v>10902</v>
      </c>
      <c r="B3272" s="3" t="s">
        <v>2</v>
      </c>
      <c r="C3272" s="3" t="s">
        <v>14186</v>
      </c>
      <c r="D3272" s="3" t="s">
        <v>17487</v>
      </c>
      <c r="E3272" s="12" t="s">
        <v>21719</v>
      </c>
      <c r="F3272" s="6" t="str">
        <f t="shared" si="154"/>
        <v>module=gmail_healthb</v>
      </c>
      <c r="G3272" s="6" t="str">
        <f t="shared" si="155"/>
        <v>module=smail_healthb</v>
      </c>
    </row>
    <row r="3273" spans="1:7" ht="30" customHeight="1">
      <c r="A3273" s="3" t="s">
        <v>10902</v>
      </c>
      <c r="B3273" s="3" t="s">
        <v>2</v>
      </c>
      <c r="C3273" s="3" t="s">
        <v>14187</v>
      </c>
      <c r="D3273" s="3" t="s">
        <v>17488</v>
      </c>
      <c r="E3273" s="12" t="s">
        <v>21720</v>
      </c>
      <c r="F3273" s="6" t="str">
        <f t="shared" si="154"/>
        <v>module=gmail_healthb</v>
      </c>
      <c r="G3273" s="6" t="str">
        <f t="shared" si="155"/>
        <v>module=smail_healthb</v>
      </c>
    </row>
    <row r="3274" spans="1:7" ht="30" customHeight="1">
      <c r="A3274" s="3" t="s">
        <v>10902</v>
      </c>
      <c r="B3274" s="3" t="s">
        <v>2</v>
      </c>
      <c r="C3274" s="3" t="s">
        <v>14188</v>
      </c>
      <c r="D3274" s="3" t="s">
        <v>17489</v>
      </c>
      <c r="E3274" s="12" t="s">
        <v>21721</v>
      </c>
      <c r="F3274" s="6" t="str">
        <f t="shared" si="154"/>
        <v>module=gmail_healthb</v>
      </c>
      <c r="G3274" s="6" t="str">
        <f t="shared" si="155"/>
        <v>module=smail_healthb</v>
      </c>
    </row>
    <row r="3275" spans="1:7" ht="30" customHeight="1">
      <c r="A3275" s="3" t="s">
        <v>10902</v>
      </c>
      <c r="B3275" s="3" t="s">
        <v>2</v>
      </c>
      <c r="C3275" s="3" t="s">
        <v>14189</v>
      </c>
      <c r="D3275" s="3" t="s">
        <v>17490</v>
      </c>
      <c r="E3275" s="12" t="s">
        <v>21722</v>
      </c>
      <c r="F3275" s="6" t="str">
        <f t="shared" si="154"/>
        <v>module=gmail_healthb</v>
      </c>
      <c r="G3275" s="6" t="str">
        <f t="shared" si="155"/>
        <v>module=smail_healthb</v>
      </c>
    </row>
    <row r="3276" spans="1:7" ht="30" customHeight="1">
      <c r="A3276" s="3" t="s">
        <v>10902</v>
      </c>
      <c r="B3276" s="3" t="s">
        <v>2</v>
      </c>
      <c r="C3276" s="3" t="s">
        <v>14190</v>
      </c>
      <c r="D3276" s="3" t="s">
        <v>17491</v>
      </c>
      <c r="E3276" s="12" t="s">
        <v>21723</v>
      </c>
      <c r="F3276" s="6" t="str">
        <f t="shared" si="154"/>
        <v>module=gmail_healthb</v>
      </c>
      <c r="G3276" s="6" t="str">
        <f t="shared" si="155"/>
        <v>module=smail_healthb</v>
      </c>
    </row>
    <row r="3277" spans="1:7" ht="30" customHeight="1">
      <c r="A3277" s="3" t="s">
        <v>10902</v>
      </c>
      <c r="B3277" s="3" t="s">
        <v>2</v>
      </c>
      <c r="C3277" s="3" t="s">
        <v>14191</v>
      </c>
      <c r="D3277" s="3" t="s">
        <v>17492</v>
      </c>
      <c r="E3277" s="12" t="s">
        <v>21724</v>
      </c>
      <c r="F3277" s="6" t="str">
        <f t="shared" si="154"/>
        <v>module=gmail_healthb</v>
      </c>
      <c r="G3277" s="6" t="str">
        <f t="shared" si="155"/>
        <v>module=smail_healthb</v>
      </c>
    </row>
    <row r="3278" spans="1:7" ht="30" customHeight="1">
      <c r="A3278" s="3" t="s">
        <v>10902</v>
      </c>
      <c r="B3278" s="3" t="s">
        <v>2</v>
      </c>
      <c r="C3278" s="3" t="s">
        <v>14192</v>
      </c>
      <c r="D3278" s="3" t="s">
        <v>17493</v>
      </c>
      <c r="E3278" s="12" t="s">
        <v>21725</v>
      </c>
      <c r="F3278" s="6" t="str">
        <f t="shared" si="154"/>
        <v>module=gmail_healthb</v>
      </c>
      <c r="G3278" s="6" t="str">
        <f t="shared" si="155"/>
        <v>module=smail_healthb</v>
      </c>
    </row>
    <row r="3279" spans="1:7" ht="30" customHeight="1">
      <c r="A3279" s="3" t="s">
        <v>10902</v>
      </c>
      <c r="B3279" s="3" t="s">
        <v>2</v>
      </c>
      <c r="C3279" s="3" t="s">
        <v>14193</v>
      </c>
      <c r="D3279" s="3" t="s">
        <v>17494</v>
      </c>
      <c r="E3279" s="12" t="s">
        <v>21726</v>
      </c>
      <c r="F3279" s="6" t="str">
        <f t="shared" si="154"/>
        <v>module=gmail_healthb</v>
      </c>
      <c r="G3279" s="6" t="str">
        <f t="shared" si="155"/>
        <v>module=smail_healthb</v>
      </c>
    </row>
    <row r="3280" spans="1:7" ht="30" customHeight="1">
      <c r="A3280" s="3" t="s">
        <v>10902</v>
      </c>
      <c r="B3280" s="3" t="s">
        <v>2</v>
      </c>
      <c r="C3280" s="3" t="s">
        <v>14194</v>
      </c>
      <c r="D3280" s="3" t="s">
        <v>17495</v>
      </c>
      <c r="E3280" s="12" t="s">
        <v>21727</v>
      </c>
      <c r="F3280" s="6" t="str">
        <f t="shared" si="154"/>
        <v>module=gmail_healthb</v>
      </c>
      <c r="G3280" s="6" t="str">
        <f t="shared" si="155"/>
        <v>module=smail_healthb</v>
      </c>
    </row>
    <row r="3281" spans="1:7" ht="30" customHeight="1">
      <c r="A3281" s="3" t="s">
        <v>10902</v>
      </c>
      <c r="B3281" s="3" t="s">
        <v>2</v>
      </c>
      <c r="C3281" s="3" t="s">
        <v>14195</v>
      </c>
      <c r="D3281" s="3" t="s">
        <v>17496</v>
      </c>
      <c r="E3281" s="12" t="s">
        <v>21728</v>
      </c>
      <c r="F3281" s="6" t="str">
        <f t="shared" si="154"/>
        <v>module=gmail_healthb</v>
      </c>
      <c r="G3281" s="6" t="str">
        <f t="shared" si="155"/>
        <v>module=smail_healthb</v>
      </c>
    </row>
    <row r="3282" spans="1:7" ht="30" customHeight="1">
      <c r="A3282" s="3" t="s">
        <v>10902</v>
      </c>
      <c r="B3282" s="3" t="s">
        <v>2</v>
      </c>
      <c r="C3282" s="3" t="s">
        <v>14196</v>
      </c>
      <c r="D3282" s="3" t="s">
        <v>17497</v>
      </c>
      <c r="E3282" s="12" t="s">
        <v>21729</v>
      </c>
      <c r="F3282" s="6" t="str">
        <f t="shared" si="154"/>
        <v>module=gmail_healthb</v>
      </c>
      <c r="G3282" s="6" t="str">
        <f t="shared" si="155"/>
        <v>module=smail_healthb</v>
      </c>
    </row>
    <row r="3283" spans="1:7" ht="30" customHeight="1">
      <c r="A3283" s="3" t="s">
        <v>10902</v>
      </c>
      <c r="B3283" s="3" t="s">
        <v>2</v>
      </c>
      <c r="C3283" s="3" t="s">
        <v>14197</v>
      </c>
      <c r="D3283" s="3" t="s">
        <v>17498</v>
      </c>
      <c r="E3283" s="12" t="s">
        <v>21730</v>
      </c>
      <c r="F3283" s="6" t="str">
        <f t="shared" si="154"/>
        <v>module=gmail_healthb</v>
      </c>
      <c r="G3283" s="6" t="str">
        <f t="shared" si="155"/>
        <v>module=smail_healthb</v>
      </c>
    </row>
    <row r="3284" spans="1:7" ht="30" customHeight="1">
      <c r="A3284" s="3" t="s">
        <v>10902</v>
      </c>
      <c r="B3284" s="3" t="s">
        <v>2</v>
      </c>
      <c r="C3284" s="3" t="s">
        <v>14198</v>
      </c>
      <c r="D3284" s="3" t="s">
        <v>17499</v>
      </c>
      <c r="E3284" s="12" t="s">
        <v>21731</v>
      </c>
      <c r="F3284" s="6" t="str">
        <f t="shared" si="154"/>
        <v>module=gmail_healthb</v>
      </c>
      <c r="G3284" s="6" t="str">
        <f t="shared" si="155"/>
        <v>module=smail_healthb</v>
      </c>
    </row>
    <row r="3285" spans="1:7" ht="30" customHeight="1">
      <c r="A3285" s="3" t="s">
        <v>10902</v>
      </c>
      <c r="B3285" s="3" t="s">
        <v>2</v>
      </c>
      <c r="C3285" s="3" t="s">
        <v>14199</v>
      </c>
      <c r="D3285" s="3" t="s">
        <v>17500</v>
      </c>
      <c r="E3285" s="12" t="s">
        <v>21732</v>
      </c>
      <c r="F3285" s="6" t="str">
        <f t="shared" si="154"/>
        <v>module=gmail_healthb</v>
      </c>
      <c r="G3285" s="6" t="str">
        <f t="shared" si="155"/>
        <v>module=smail_healthb</v>
      </c>
    </row>
    <row r="3286" spans="1:7" ht="30" customHeight="1">
      <c r="A3286" s="3" t="s">
        <v>10902</v>
      </c>
      <c r="B3286" s="3" t="s">
        <v>2</v>
      </c>
      <c r="C3286" s="3" t="s">
        <v>14200</v>
      </c>
      <c r="D3286" s="3" t="s">
        <v>17501</v>
      </c>
      <c r="E3286" s="12" t="s">
        <v>21733</v>
      </c>
      <c r="F3286" s="6" t="str">
        <f t="shared" si="154"/>
        <v>module=gmail_healthb</v>
      </c>
      <c r="G3286" s="6" t="str">
        <f t="shared" si="155"/>
        <v>module=smail_healthb</v>
      </c>
    </row>
    <row r="3287" spans="1:7" ht="30" customHeight="1">
      <c r="A3287" s="3" t="s">
        <v>10902</v>
      </c>
      <c r="B3287" s="3" t="s">
        <v>2</v>
      </c>
      <c r="C3287" s="3" t="s">
        <v>14201</v>
      </c>
      <c r="D3287" s="3" t="s">
        <v>17502</v>
      </c>
      <c r="E3287" s="12" t="s">
        <v>21734</v>
      </c>
      <c r="F3287" s="6" t="str">
        <f t="shared" si="154"/>
        <v>module=gmail_healthb</v>
      </c>
      <c r="G3287" s="6" t="str">
        <f t="shared" si="155"/>
        <v>module=smail_healthb</v>
      </c>
    </row>
    <row r="3288" spans="1:7" ht="30" customHeight="1">
      <c r="A3288" s="3" t="s">
        <v>10902</v>
      </c>
      <c r="B3288" s="3" t="s">
        <v>2</v>
      </c>
      <c r="C3288" s="3" t="s">
        <v>14202</v>
      </c>
      <c r="D3288" s="3" t="s">
        <v>17503</v>
      </c>
      <c r="E3288" s="12" t="s">
        <v>21735</v>
      </c>
      <c r="F3288" s="6" t="str">
        <f t="shared" si="154"/>
        <v>module=gmail_healthb</v>
      </c>
      <c r="G3288" s="6" t="str">
        <f t="shared" si="155"/>
        <v>module=smail_healthb</v>
      </c>
    </row>
    <row r="3289" spans="1:7" ht="30" customHeight="1">
      <c r="A3289" s="3" t="s">
        <v>10902</v>
      </c>
      <c r="B3289" s="3" t="s">
        <v>2</v>
      </c>
      <c r="C3289" s="3" t="s">
        <v>14203</v>
      </c>
      <c r="D3289" s="3" t="s">
        <v>17504</v>
      </c>
      <c r="E3289" s="12" t="s">
        <v>21736</v>
      </c>
      <c r="F3289" s="6" t="str">
        <f t="shared" si="154"/>
        <v>module=gmail_healthb</v>
      </c>
      <c r="G3289" s="6" t="str">
        <f t="shared" si="155"/>
        <v>module=smail_healthb</v>
      </c>
    </row>
    <row r="3290" spans="1:7" ht="30" customHeight="1">
      <c r="A3290" s="3" t="s">
        <v>10902</v>
      </c>
      <c r="B3290" s="3" t="s">
        <v>2</v>
      </c>
      <c r="C3290" s="3" t="s">
        <v>14204</v>
      </c>
      <c r="D3290" s="3" t="s">
        <v>17505</v>
      </c>
      <c r="E3290" s="12" t="s">
        <v>21737</v>
      </c>
      <c r="F3290" s="6" t="str">
        <f t="shared" si="154"/>
        <v>module=gmail_healthb</v>
      </c>
      <c r="G3290" s="6" t="str">
        <f t="shared" si="155"/>
        <v>module=smail_healthb</v>
      </c>
    </row>
    <row r="3291" spans="1:7" ht="30" customHeight="1">
      <c r="A3291" s="3" t="s">
        <v>10902</v>
      </c>
      <c r="B3291" s="3" t="s">
        <v>2</v>
      </c>
      <c r="C3291" s="3" t="s">
        <v>14205</v>
      </c>
      <c r="D3291" s="3" t="s">
        <v>17506</v>
      </c>
      <c r="E3291" s="12" t="s">
        <v>21738</v>
      </c>
      <c r="F3291" s="6" t="str">
        <f t="shared" si="154"/>
        <v>module=gmail_healthb</v>
      </c>
      <c r="G3291" s="6" t="str">
        <f t="shared" si="155"/>
        <v>module=smail_healthb</v>
      </c>
    </row>
    <row r="3292" spans="1:7" ht="30" customHeight="1">
      <c r="A3292" s="3" t="s">
        <v>10902</v>
      </c>
      <c r="B3292" s="3" t="s">
        <v>2</v>
      </c>
      <c r="C3292" s="3" t="s">
        <v>14206</v>
      </c>
      <c r="D3292" s="3" t="s">
        <v>17507</v>
      </c>
      <c r="E3292" s="12" t="s">
        <v>21739</v>
      </c>
      <c r="F3292" s="6" t="str">
        <f t="shared" si="154"/>
        <v>module=gmail_healthb</v>
      </c>
      <c r="G3292" s="6" t="str">
        <f t="shared" si="155"/>
        <v>module=smail_healthb</v>
      </c>
    </row>
    <row r="3293" spans="1:7" ht="30" customHeight="1">
      <c r="A3293" s="3" t="s">
        <v>10902</v>
      </c>
      <c r="B3293" s="3" t="s">
        <v>2</v>
      </c>
      <c r="C3293" s="3" t="s">
        <v>14207</v>
      </c>
      <c r="D3293" s="3" t="s">
        <v>17508</v>
      </c>
      <c r="E3293" s="12" t="s">
        <v>21740</v>
      </c>
      <c r="F3293" s="6" t="str">
        <f t="shared" si="154"/>
        <v>module=gmail_healthb</v>
      </c>
      <c r="G3293" s="6" t="str">
        <f t="shared" si="155"/>
        <v>module=smail_healthb</v>
      </c>
    </row>
    <row r="3294" spans="1:7" ht="30" customHeight="1">
      <c r="A3294" s="3" t="s">
        <v>10902</v>
      </c>
      <c r="B3294" s="3" t="s">
        <v>2</v>
      </c>
      <c r="C3294" s="3" t="s">
        <v>14208</v>
      </c>
      <c r="D3294" s="3" t="s">
        <v>17509</v>
      </c>
      <c r="E3294" s="12" t="s">
        <v>21741</v>
      </c>
      <c r="F3294" s="6" t="str">
        <f t="shared" si="154"/>
        <v>module=gmail_healthb</v>
      </c>
      <c r="G3294" s="6" t="str">
        <f t="shared" si="155"/>
        <v>module=smail_healthb</v>
      </c>
    </row>
    <row r="3295" spans="1:7" ht="30" customHeight="1">
      <c r="A3295" s="3" t="s">
        <v>10902</v>
      </c>
      <c r="B3295" s="3" t="s">
        <v>2</v>
      </c>
      <c r="C3295" s="3" t="s">
        <v>14209</v>
      </c>
      <c r="D3295" s="3" t="s">
        <v>17510</v>
      </c>
      <c r="E3295" s="12" t="s">
        <v>21742</v>
      </c>
      <c r="F3295" s="6" t="str">
        <f t="shared" si="154"/>
        <v>module=gmail_healthb</v>
      </c>
      <c r="G3295" s="6" t="str">
        <f t="shared" si="155"/>
        <v>module=smail_healthb</v>
      </c>
    </row>
    <row r="3296" spans="1:7" ht="30" customHeight="1">
      <c r="A3296" s="3" t="s">
        <v>10902</v>
      </c>
      <c r="B3296" s="3" t="s">
        <v>2</v>
      </c>
      <c r="C3296" s="3" t="s">
        <v>14210</v>
      </c>
      <c r="D3296" s="3" t="s">
        <v>17511</v>
      </c>
      <c r="E3296" s="12" t="s">
        <v>21743</v>
      </c>
      <c r="F3296" s="6" t="str">
        <f t="shared" si="154"/>
        <v>module=gmail_healthb</v>
      </c>
      <c r="G3296" s="6" t="str">
        <f t="shared" si="155"/>
        <v>module=smail_healthb</v>
      </c>
    </row>
    <row r="3297" spans="1:7" ht="30" customHeight="1">
      <c r="A3297" s="3" t="s">
        <v>10902</v>
      </c>
      <c r="B3297" s="3" t="s">
        <v>2</v>
      </c>
      <c r="C3297" s="3" t="s">
        <v>14211</v>
      </c>
      <c r="D3297" s="3" t="s">
        <v>17512</v>
      </c>
      <c r="E3297" s="12" t="s">
        <v>21744</v>
      </c>
      <c r="F3297" s="6" t="str">
        <f t="shared" si="154"/>
        <v>module=gmail_healthb</v>
      </c>
      <c r="G3297" s="6" t="str">
        <f t="shared" si="155"/>
        <v>module=smail_healthb</v>
      </c>
    </row>
    <row r="3298" spans="1:7" ht="30" customHeight="1">
      <c r="A3298" s="3" t="s">
        <v>10902</v>
      </c>
      <c r="B3298" s="3" t="s">
        <v>2</v>
      </c>
      <c r="C3298" s="3" t="s">
        <v>14212</v>
      </c>
      <c r="D3298" s="3" t="s">
        <v>17513</v>
      </c>
      <c r="E3298" s="12" t="s">
        <v>21745</v>
      </c>
      <c r="F3298" s="6" t="str">
        <f t="shared" si="154"/>
        <v>module=gmail_healthb</v>
      </c>
      <c r="G3298" s="6" t="str">
        <f t="shared" si="155"/>
        <v>module=smail_healthb</v>
      </c>
    </row>
    <row r="3299" spans="1:7" ht="30" customHeight="1">
      <c r="A3299" s="3" t="s">
        <v>10902</v>
      </c>
      <c r="B3299" s="3" t="s">
        <v>2</v>
      </c>
      <c r="C3299" s="3" t="s">
        <v>14213</v>
      </c>
      <c r="D3299" s="3" t="s">
        <v>17514</v>
      </c>
      <c r="E3299" s="12" t="s">
        <v>21746</v>
      </c>
      <c r="F3299" s="6" t="str">
        <f t="shared" si="154"/>
        <v>module=gmail_healthb</v>
      </c>
      <c r="G3299" s="6" t="str">
        <f t="shared" si="155"/>
        <v>module=smail_healthb</v>
      </c>
    </row>
    <row r="3300" spans="1:7" ht="30" customHeight="1">
      <c r="A3300" s="3" t="s">
        <v>10902</v>
      </c>
      <c r="B3300" s="3" t="s">
        <v>2</v>
      </c>
      <c r="C3300" s="3" t="s">
        <v>14214</v>
      </c>
      <c r="D3300" s="3" t="s">
        <v>17515</v>
      </c>
      <c r="E3300" s="12" t="s">
        <v>21747</v>
      </c>
      <c r="F3300" s="6" t="str">
        <f t="shared" si="154"/>
        <v>module=gmail_healthb</v>
      </c>
      <c r="G3300" s="6" t="str">
        <f t="shared" si="155"/>
        <v>module=smail_healthb</v>
      </c>
    </row>
    <row r="3301" spans="1:7" ht="30" customHeight="1">
      <c r="A3301" s="3" t="s">
        <v>10902</v>
      </c>
      <c r="B3301" s="3" t="s">
        <v>2</v>
      </c>
      <c r="C3301" s="3" t="s">
        <v>14215</v>
      </c>
      <c r="D3301" s="3" t="s">
        <v>17516</v>
      </c>
      <c r="E3301" s="12" t="s">
        <v>21748</v>
      </c>
      <c r="F3301" s="6" t="str">
        <f t="shared" si="154"/>
        <v>module=gmail_healthb</v>
      </c>
      <c r="G3301" s="6" t="str">
        <f t="shared" si="155"/>
        <v>module=smail_healthb</v>
      </c>
    </row>
    <row r="3302" spans="1:7" ht="30" customHeight="1">
      <c r="A3302" s="3" t="s">
        <v>10902</v>
      </c>
      <c r="B3302" s="3" t="s">
        <v>2</v>
      </c>
      <c r="C3302" s="3" t="s">
        <v>14216</v>
      </c>
      <c r="D3302" s="3" t="s">
        <v>17517</v>
      </c>
      <c r="E3302" s="12" t="s">
        <v>21749</v>
      </c>
      <c r="F3302" s="6" t="str">
        <f t="shared" si="154"/>
        <v>module=gmail_healthb</v>
      </c>
      <c r="G3302" s="6" t="str">
        <f t="shared" si="155"/>
        <v>module=smail_healthb</v>
      </c>
    </row>
    <row r="3303" spans="1:7" ht="30" customHeight="1">
      <c r="A3303" s="3" t="s">
        <v>10902</v>
      </c>
      <c r="B3303" s="3" t="s">
        <v>2</v>
      </c>
      <c r="C3303" s="3" t="s">
        <v>14217</v>
      </c>
      <c r="D3303" s="3" t="s">
        <v>17518</v>
      </c>
      <c r="E3303" s="12" t="s">
        <v>21750</v>
      </c>
      <c r="F3303" s="6" t="str">
        <f t="shared" si="154"/>
        <v>module=gmail_healthb</v>
      </c>
      <c r="G3303" s="6" t="str">
        <f t="shared" si="155"/>
        <v>module=smail_healthb</v>
      </c>
    </row>
    <row r="3304" spans="1:7" ht="30" customHeight="1">
      <c r="A3304" s="3" t="s">
        <v>10902</v>
      </c>
      <c r="B3304" s="3" t="s">
        <v>2</v>
      </c>
      <c r="C3304" s="3" t="s">
        <v>14218</v>
      </c>
      <c r="D3304" s="3" t="s">
        <v>17519</v>
      </c>
      <c r="E3304" s="12" t="s">
        <v>21751</v>
      </c>
      <c r="F3304" s="6" t="str">
        <f t="shared" si="154"/>
        <v>module=gmail_healthb</v>
      </c>
      <c r="G3304" s="6" t="str">
        <f t="shared" si="155"/>
        <v>module=smail_healthb</v>
      </c>
    </row>
    <row r="3305" spans="1:7" ht="30" customHeight="1">
      <c r="A3305" s="3" t="s">
        <v>10902</v>
      </c>
      <c r="B3305" s="3" t="s">
        <v>2</v>
      </c>
      <c r="C3305" s="3" t="s">
        <v>14219</v>
      </c>
      <c r="D3305" s="3" t="s">
        <v>17520</v>
      </c>
      <c r="E3305" s="12" t="s">
        <v>21752</v>
      </c>
      <c r="F3305" s="6" t="str">
        <f t="shared" si="154"/>
        <v>module=gmail_healthb</v>
      </c>
      <c r="G3305" s="6" t="str">
        <f t="shared" si="155"/>
        <v>module=smail_healthb</v>
      </c>
    </row>
    <row r="3306" spans="1:7" ht="30" customHeight="1">
      <c r="A3306" s="3" t="s">
        <v>10902</v>
      </c>
      <c r="B3306" s="3" t="s">
        <v>2</v>
      </c>
      <c r="C3306" s="3" t="s">
        <v>14220</v>
      </c>
      <c r="D3306" s="3" t="s">
        <v>17521</v>
      </c>
      <c r="E3306" s="12" t="s">
        <v>21753</v>
      </c>
      <c r="F3306" s="6" t="str">
        <f t="shared" si="154"/>
        <v>module=gmail_healthb</v>
      </c>
      <c r="G3306" s="6" t="str">
        <f t="shared" si="155"/>
        <v>module=smail_healthb</v>
      </c>
    </row>
    <row r="3307" spans="1:7" ht="30" customHeight="1">
      <c r="A3307" s="3" t="s">
        <v>10902</v>
      </c>
      <c r="B3307" s="3" t="s">
        <v>2</v>
      </c>
      <c r="C3307" s="3" t="s">
        <v>14221</v>
      </c>
      <c r="D3307" s="3" t="s">
        <v>17522</v>
      </c>
      <c r="E3307" s="12" t="s">
        <v>21754</v>
      </c>
      <c r="F3307" s="6" t="str">
        <f t="shared" si="154"/>
        <v>module=gmail_healthb</v>
      </c>
      <c r="G3307" s="6" t="str">
        <f t="shared" si="155"/>
        <v>module=smail_healthb</v>
      </c>
    </row>
    <row r="3308" spans="1:7" ht="30" customHeight="1">
      <c r="A3308" s="3" t="s">
        <v>10902</v>
      </c>
      <c r="B3308" s="3" t="s">
        <v>2</v>
      </c>
      <c r="C3308" s="3" t="s">
        <v>14222</v>
      </c>
      <c r="D3308" s="3" t="s">
        <v>17523</v>
      </c>
      <c r="E3308" s="12" t="s">
        <v>21755</v>
      </c>
      <c r="F3308" s="6" t="str">
        <f t="shared" si="154"/>
        <v>module=gmail_healthb</v>
      </c>
      <c r="G3308" s="6" t="str">
        <f t="shared" si="155"/>
        <v>module=smail_healthb</v>
      </c>
    </row>
    <row r="3309" spans="1:7" ht="30" customHeight="1">
      <c r="A3309" s="3" t="s">
        <v>10902</v>
      </c>
      <c r="B3309" s="3" t="s">
        <v>2</v>
      </c>
      <c r="C3309" s="3" t="s">
        <v>14223</v>
      </c>
      <c r="D3309" s="3" t="s">
        <v>17524</v>
      </c>
      <c r="E3309" s="12" t="s">
        <v>21756</v>
      </c>
      <c r="F3309" s="6" t="str">
        <f t="shared" si="154"/>
        <v>module=gmail_healthb</v>
      </c>
      <c r="G3309" s="6" t="str">
        <f t="shared" si="155"/>
        <v>module=smail_healthb</v>
      </c>
    </row>
    <row r="3310" spans="1:7" ht="30" customHeight="1">
      <c r="A3310" s="3" t="s">
        <v>10902</v>
      </c>
      <c r="B3310" s="3" t="s">
        <v>2</v>
      </c>
      <c r="C3310" s="3" t="s">
        <v>14224</v>
      </c>
      <c r="D3310" s="3" t="s">
        <v>17525</v>
      </c>
      <c r="E3310" s="12" t="s">
        <v>21757</v>
      </c>
      <c r="F3310" s="6" t="str">
        <f t="shared" si="154"/>
        <v>module=gmail_healthb</v>
      </c>
      <c r="G3310" s="6" t="str">
        <f t="shared" si="155"/>
        <v>module=smail_healthb</v>
      </c>
    </row>
    <row r="3311" spans="1:7" ht="30" customHeight="1">
      <c r="A3311" s="3" t="s">
        <v>10902</v>
      </c>
      <c r="B3311" s="3" t="s">
        <v>2</v>
      </c>
      <c r="C3311" s="3" t="s">
        <v>14225</v>
      </c>
      <c r="D3311" s="3" t="s">
        <v>17526</v>
      </c>
      <c r="E3311" s="12" t="s">
        <v>21758</v>
      </c>
      <c r="F3311" s="6" t="str">
        <f t="shared" si="154"/>
        <v>module=gmail_healthb</v>
      </c>
      <c r="G3311" s="6" t="str">
        <f t="shared" si="155"/>
        <v>module=smail_healthb</v>
      </c>
    </row>
    <row r="3312" spans="1:7" ht="30" customHeight="1">
      <c r="A3312" s="3" t="s">
        <v>10902</v>
      </c>
      <c r="B3312" s="3" t="s">
        <v>2</v>
      </c>
      <c r="C3312" s="3" t="s">
        <v>14226</v>
      </c>
      <c r="D3312" s="3" t="s">
        <v>17527</v>
      </c>
      <c r="E3312" s="12" t="s">
        <v>21759</v>
      </c>
      <c r="F3312" s="6" t="str">
        <f t="shared" si="154"/>
        <v>module=gmail_healthb</v>
      </c>
      <c r="G3312" s="6" t="str">
        <f t="shared" si="155"/>
        <v>module=smail_healthb</v>
      </c>
    </row>
    <row r="3313" spans="1:7" ht="30" customHeight="1">
      <c r="A3313" s="3" t="s">
        <v>10902</v>
      </c>
      <c r="B3313" s="3" t="s">
        <v>2</v>
      </c>
      <c r="C3313" s="3" t="s">
        <v>14227</v>
      </c>
      <c r="D3313" s="3" t="s">
        <v>17528</v>
      </c>
      <c r="E3313" s="12" t="s">
        <v>21760</v>
      </c>
      <c r="F3313" s="6" t="str">
        <f t="shared" si="154"/>
        <v>module=gmail_healthb</v>
      </c>
      <c r="G3313" s="6" t="str">
        <f t="shared" si="155"/>
        <v>module=smail_healthb</v>
      </c>
    </row>
    <row r="3314" spans="1:7" ht="30" customHeight="1">
      <c r="A3314" s="3" t="s">
        <v>10902</v>
      </c>
      <c r="B3314" s="3" t="s">
        <v>2</v>
      </c>
      <c r="C3314" s="3" t="s">
        <v>14228</v>
      </c>
      <c r="D3314" s="3" t="s">
        <v>17529</v>
      </c>
      <c r="E3314" s="12" t="s">
        <v>21761</v>
      </c>
      <c r="F3314" s="6" t="str">
        <f t="shared" si="154"/>
        <v>module=gmail_healthb</v>
      </c>
      <c r="G3314" s="6" t="str">
        <f t="shared" si="155"/>
        <v>module=smail_healthb</v>
      </c>
    </row>
    <row r="3315" spans="1:7" ht="30" customHeight="1">
      <c r="A3315" s="3" t="s">
        <v>10902</v>
      </c>
      <c r="B3315" s="3" t="s">
        <v>2</v>
      </c>
      <c r="C3315" s="3" t="s">
        <v>14229</v>
      </c>
      <c r="D3315" s="3" t="s">
        <v>17530</v>
      </c>
      <c r="E3315" s="12" t="s">
        <v>21762</v>
      </c>
      <c r="F3315" s="6" t="str">
        <f t="shared" si="154"/>
        <v>module=gmail_healthb</v>
      </c>
      <c r="G3315" s="6" t="str">
        <f t="shared" si="155"/>
        <v>module=smail_healthb</v>
      </c>
    </row>
    <row r="3316" spans="1:7" ht="30" customHeight="1">
      <c r="A3316" s="3" t="s">
        <v>10902</v>
      </c>
      <c r="B3316" s="3" t="s">
        <v>2</v>
      </c>
      <c r="C3316" s="3" t="s">
        <v>14230</v>
      </c>
      <c r="D3316" s="3" t="s">
        <v>17531</v>
      </c>
      <c r="E3316" s="12" t="s">
        <v>21763</v>
      </c>
      <c r="F3316" s="6" t="str">
        <f t="shared" si="154"/>
        <v>module=gmail_healthb</v>
      </c>
      <c r="G3316" s="6" t="str">
        <f t="shared" si="155"/>
        <v>module=smail_healthb</v>
      </c>
    </row>
    <row r="3317" spans="1:7" ht="30" customHeight="1">
      <c r="A3317" s="3" t="s">
        <v>10902</v>
      </c>
      <c r="B3317" s="3" t="s">
        <v>2</v>
      </c>
      <c r="C3317" s="3" t="s">
        <v>14231</v>
      </c>
      <c r="D3317" s="3" t="s">
        <v>17532</v>
      </c>
      <c r="E3317" s="12" t="s">
        <v>21764</v>
      </c>
      <c r="F3317" s="6" t="str">
        <f t="shared" si="154"/>
        <v>module=gmail_healthb</v>
      </c>
      <c r="G3317" s="6" t="str">
        <f t="shared" si="155"/>
        <v>module=smail_healthb</v>
      </c>
    </row>
    <row r="3318" spans="1:7" ht="30" customHeight="1">
      <c r="A3318" s="3" t="s">
        <v>10902</v>
      </c>
      <c r="B3318" s="3" t="s">
        <v>2</v>
      </c>
      <c r="C3318" s="3" t="s">
        <v>14232</v>
      </c>
      <c r="D3318" s="3" t="s">
        <v>17533</v>
      </c>
      <c r="E3318" s="12" t="s">
        <v>21765</v>
      </c>
      <c r="F3318" s="6" t="str">
        <f t="shared" si="154"/>
        <v>module=gmail_healthb</v>
      </c>
      <c r="G3318" s="6" t="str">
        <f t="shared" si="155"/>
        <v>module=smail_healthb</v>
      </c>
    </row>
    <row r="3319" spans="1:7" ht="30" customHeight="1">
      <c r="A3319" s="3" t="s">
        <v>10902</v>
      </c>
      <c r="B3319" s="3" t="s">
        <v>2</v>
      </c>
      <c r="C3319" s="3" t="s">
        <v>14233</v>
      </c>
      <c r="D3319" s="3" t="s">
        <v>17534</v>
      </c>
      <c r="E3319" s="12" t="s">
        <v>21766</v>
      </c>
      <c r="F3319" s="6" t="str">
        <f t="shared" si="154"/>
        <v>module=gmail_healthb</v>
      </c>
      <c r="G3319" s="6" t="str">
        <f t="shared" si="155"/>
        <v>module=smail_healthb</v>
      </c>
    </row>
    <row r="3320" spans="1:7" ht="30" customHeight="1">
      <c r="A3320" s="3" t="s">
        <v>10902</v>
      </c>
      <c r="B3320" s="3" t="s">
        <v>2</v>
      </c>
      <c r="C3320" s="3" t="s">
        <v>14234</v>
      </c>
      <c r="D3320" s="3" t="s">
        <v>17535</v>
      </c>
      <c r="E3320" s="12" t="s">
        <v>21767</v>
      </c>
      <c r="F3320" s="6" t="str">
        <f t="shared" si="154"/>
        <v>module=gmail_healthb</v>
      </c>
      <c r="G3320" s="6" t="str">
        <f t="shared" si="155"/>
        <v>module=smail_healthb</v>
      </c>
    </row>
    <row r="3321" spans="1:7" ht="30" customHeight="1">
      <c r="A3321" s="3" t="s">
        <v>10902</v>
      </c>
      <c r="B3321" s="3" t="s">
        <v>2</v>
      </c>
      <c r="C3321" s="3" t="s">
        <v>14235</v>
      </c>
      <c r="D3321" s="3" t="s">
        <v>17536</v>
      </c>
      <c r="E3321" s="12" t="s">
        <v>21768</v>
      </c>
      <c r="F3321" s="6" t="str">
        <f t="shared" si="154"/>
        <v>module=gmail_healthb</v>
      </c>
      <c r="G3321" s="6" t="str">
        <f t="shared" si="155"/>
        <v>module=smail_healthb</v>
      </c>
    </row>
    <row r="3322" spans="1:7" ht="30" customHeight="1">
      <c r="A3322" s="3" t="s">
        <v>10902</v>
      </c>
      <c r="B3322" s="3" t="s">
        <v>2</v>
      </c>
      <c r="C3322" s="3" t="s">
        <v>14236</v>
      </c>
      <c r="D3322" s="3" t="s">
        <v>17537</v>
      </c>
      <c r="E3322" s="12" t="s">
        <v>21769</v>
      </c>
      <c r="F3322" s="6" t="str">
        <f t="shared" si="154"/>
        <v>module=gmail_healthb</v>
      </c>
      <c r="G3322" s="6" t="str">
        <f t="shared" si="155"/>
        <v>module=smail_healthb</v>
      </c>
    </row>
    <row r="3323" spans="1:7" ht="30" customHeight="1">
      <c r="A3323" s="3" t="s">
        <v>10902</v>
      </c>
      <c r="B3323" s="3" t="s">
        <v>2</v>
      </c>
      <c r="C3323" s="3" t="s">
        <v>14237</v>
      </c>
      <c r="D3323" s="3" t="s">
        <v>17538</v>
      </c>
      <c r="E3323" s="12" t="s">
        <v>21770</v>
      </c>
      <c r="F3323" s="6" t="str">
        <f t="shared" si="154"/>
        <v>module=gmail_healthb</v>
      </c>
      <c r="G3323" s="6" t="str">
        <f t="shared" si="155"/>
        <v>module=smail_healthb</v>
      </c>
    </row>
    <row r="3324" spans="1:7" ht="30" customHeight="1">
      <c r="A3324" s="3" t="s">
        <v>10902</v>
      </c>
      <c r="B3324" s="3" t="s">
        <v>2</v>
      </c>
      <c r="C3324" s="3" t="s">
        <v>14238</v>
      </c>
      <c r="D3324" s="3" t="s">
        <v>17539</v>
      </c>
      <c r="E3324" s="12" t="s">
        <v>21771</v>
      </c>
      <c r="F3324" s="6" t="str">
        <f t="shared" si="154"/>
        <v>module=gmail_healthb</v>
      </c>
      <c r="G3324" s="6" t="str">
        <f t="shared" si="155"/>
        <v>module=smail_healthb</v>
      </c>
    </row>
    <row r="3325" spans="1:7" ht="30" customHeight="1">
      <c r="A3325" s="3" t="s">
        <v>10902</v>
      </c>
      <c r="B3325" s="3" t="s">
        <v>2</v>
      </c>
      <c r="C3325" s="3" t="s">
        <v>14239</v>
      </c>
      <c r="D3325" s="3" t="s">
        <v>17540</v>
      </c>
      <c r="E3325" s="12" t="s">
        <v>21772</v>
      </c>
      <c r="F3325" s="6" t="str">
        <f t="shared" si="154"/>
        <v>module=gmail_healthb</v>
      </c>
      <c r="G3325" s="6" t="str">
        <f t="shared" si="155"/>
        <v>module=smail_healthb</v>
      </c>
    </row>
    <row r="3326" spans="1:7" ht="30" customHeight="1">
      <c r="A3326" s="3" t="s">
        <v>10902</v>
      </c>
      <c r="B3326" s="3" t="s">
        <v>2</v>
      </c>
      <c r="C3326" s="3" t="s">
        <v>14240</v>
      </c>
      <c r="D3326" s="3" t="s">
        <v>17541</v>
      </c>
      <c r="E3326" s="12" t="s">
        <v>21773</v>
      </c>
      <c r="F3326" s="6" t="str">
        <f t="shared" si="154"/>
        <v>module=gmail_healthb</v>
      </c>
      <c r="G3326" s="6" t="str">
        <f t="shared" si="155"/>
        <v>module=smail_healthb</v>
      </c>
    </row>
    <row r="3327" spans="1:7" ht="30" customHeight="1">
      <c r="A3327" s="3" t="s">
        <v>10902</v>
      </c>
      <c r="B3327" s="3" t="s">
        <v>2</v>
      </c>
      <c r="C3327" s="3" t="s">
        <v>14241</v>
      </c>
      <c r="D3327" s="3" t="s">
        <v>17542</v>
      </c>
      <c r="E3327" s="12" t="s">
        <v>21774</v>
      </c>
      <c r="F3327" s="6" t="str">
        <f t="shared" si="154"/>
        <v>module=gmail_healthb</v>
      </c>
      <c r="G3327" s="6" t="str">
        <f t="shared" si="155"/>
        <v>module=smail_healthb</v>
      </c>
    </row>
    <row r="3328" spans="1:7" ht="30" customHeight="1">
      <c r="A3328" s="3" t="s">
        <v>10902</v>
      </c>
      <c r="B3328" s="3" t="s">
        <v>2</v>
      </c>
      <c r="C3328" s="3" t="s">
        <v>14242</v>
      </c>
      <c r="D3328" s="3" t="s">
        <v>17543</v>
      </c>
      <c r="E3328" s="12" t="s">
        <v>21775</v>
      </c>
      <c r="F3328" s="6" t="str">
        <f t="shared" ref="F3328:F3378" si="156">HYPERLINK("http://www.ssc.wisc.edu/wlsresearch/documentation/waves/?wave=grad2k&amp;module=gmail_healthb","module=gmail_healthb")</f>
        <v>module=gmail_healthb</v>
      </c>
      <c r="G3328" s="6" t="str">
        <f t="shared" ref="G3328:G3378" si="157">HYPERLINK("http://www.ssc.wisc.edu/wlsresearch/documentation/waves/?wave=sib2k&amp;module=smail_healthb","module=smail_healthb")</f>
        <v>module=smail_healthb</v>
      </c>
    </row>
    <row r="3329" spans="1:7" ht="30" customHeight="1">
      <c r="A3329" s="3" t="s">
        <v>10902</v>
      </c>
      <c r="B3329" s="3" t="s">
        <v>2</v>
      </c>
      <c r="C3329" s="3" t="s">
        <v>14243</v>
      </c>
      <c r="D3329" s="3" t="s">
        <v>17544</v>
      </c>
      <c r="E3329" s="12" t="s">
        <v>21776</v>
      </c>
      <c r="F3329" s="6" t="str">
        <f t="shared" si="156"/>
        <v>module=gmail_healthb</v>
      </c>
      <c r="G3329" s="6" t="str">
        <f t="shared" si="157"/>
        <v>module=smail_healthb</v>
      </c>
    </row>
    <row r="3330" spans="1:7" ht="30" customHeight="1">
      <c r="A3330" s="3" t="s">
        <v>10902</v>
      </c>
      <c r="B3330" s="3" t="s">
        <v>2</v>
      </c>
      <c r="C3330" s="3" t="s">
        <v>14244</v>
      </c>
      <c r="D3330" s="3" t="s">
        <v>17545</v>
      </c>
      <c r="E3330" s="12" t="s">
        <v>21777</v>
      </c>
      <c r="F3330" s="6" t="str">
        <f t="shared" si="156"/>
        <v>module=gmail_healthb</v>
      </c>
      <c r="G3330" s="6" t="str">
        <f t="shared" si="157"/>
        <v>module=smail_healthb</v>
      </c>
    </row>
    <row r="3331" spans="1:7" ht="30" customHeight="1">
      <c r="A3331" s="3" t="s">
        <v>10902</v>
      </c>
      <c r="B3331" s="3" t="s">
        <v>2</v>
      </c>
      <c r="C3331" s="3" t="s">
        <v>14245</v>
      </c>
      <c r="D3331" s="3" t="s">
        <v>17546</v>
      </c>
      <c r="E3331" s="12" t="s">
        <v>21778</v>
      </c>
      <c r="F3331" s="6" t="str">
        <f t="shared" si="156"/>
        <v>module=gmail_healthb</v>
      </c>
      <c r="G3331" s="6" t="str">
        <f t="shared" si="157"/>
        <v>module=smail_healthb</v>
      </c>
    </row>
    <row r="3332" spans="1:7" ht="30" customHeight="1">
      <c r="A3332" s="3" t="s">
        <v>10902</v>
      </c>
      <c r="B3332" s="3" t="s">
        <v>2</v>
      </c>
      <c r="C3332" s="3" t="s">
        <v>14246</v>
      </c>
      <c r="D3332" s="3" t="s">
        <v>17547</v>
      </c>
      <c r="E3332" s="12" t="s">
        <v>21779</v>
      </c>
      <c r="F3332" s="6" t="str">
        <f t="shared" si="156"/>
        <v>module=gmail_healthb</v>
      </c>
      <c r="G3332" s="6" t="str">
        <f t="shared" si="157"/>
        <v>module=smail_healthb</v>
      </c>
    </row>
    <row r="3333" spans="1:7" ht="30" customHeight="1">
      <c r="A3333" s="3" t="s">
        <v>10902</v>
      </c>
      <c r="B3333" s="3" t="s">
        <v>2</v>
      </c>
      <c r="C3333" s="3" t="s">
        <v>14247</v>
      </c>
      <c r="D3333" s="3" t="s">
        <v>17548</v>
      </c>
      <c r="E3333" s="12" t="s">
        <v>21780</v>
      </c>
      <c r="F3333" s="6" t="str">
        <f t="shared" si="156"/>
        <v>module=gmail_healthb</v>
      </c>
      <c r="G3333" s="6" t="str">
        <f t="shared" si="157"/>
        <v>module=smail_healthb</v>
      </c>
    </row>
    <row r="3334" spans="1:7" ht="30" customHeight="1">
      <c r="A3334" s="3" t="s">
        <v>10902</v>
      </c>
      <c r="B3334" s="3" t="s">
        <v>2</v>
      </c>
      <c r="C3334" s="3" t="s">
        <v>14248</v>
      </c>
      <c r="D3334" s="3" t="s">
        <v>17549</v>
      </c>
      <c r="E3334" s="12" t="s">
        <v>21781</v>
      </c>
      <c r="F3334" s="6" t="str">
        <f t="shared" si="156"/>
        <v>module=gmail_healthb</v>
      </c>
      <c r="G3334" s="6" t="str">
        <f t="shared" si="157"/>
        <v>module=smail_healthb</v>
      </c>
    </row>
    <row r="3335" spans="1:7" ht="30" customHeight="1">
      <c r="A3335" s="3" t="s">
        <v>10902</v>
      </c>
      <c r="B3335" s="3" t="s">
        <v>2</v>
      </c>
      <c r="C3335" s="3" t="s">
        <v>14249</v>
      </c>
      <c r="D3335" s="3" t="s">
        <v>17550</v>
      </c>
      <c r="E3335" s="12" t="s">
        <v>21782</v>
      </c>
      <c r="F3335" s="6" t="str">
        <f t="shared" si="156"/>
        <v>module=gmail_healthb</v>
      </c>
      <c r="G3335" s="6" t="str">
        <f t="shared" si="157"/>
        <v>module=smail_healthb</v>
      </c>
    </row>
    <row r="3336" spans="1:7" ht="30" customHeight="1">
      <c r="A3336" s="3" t="s">
        <v>10902</v>
      </c>
      <c r="B3336" s="3" t="s">
        <v>2</v>
      </c>
      <c r="C3336" s="3" t="s">
        <v>14250</v>
      </c>
      <c r="D3336" s="3" t="s">
        <v>17551</v>
      </c>
      <c r="E3336" s="12" t="s">
        <v>21783</v>
      </c>
      <c r="F3336" s="6" t="str">
        <f t="shared" si="156"/>
        <v>module=gmail_healthb</v>
      </c>
      <c r="G3336" s="6" t="str">
        <f t="shared" si="157"/>
        <v>module=smail_healthb</v>
      </c>
    </row>
    <row r="3337" spans="1:7" ht="30" customHeight="1">
      <c r="A3337" s="3" t="s">
        <v>10902</v>
      </c>
      <c r="B3337" s="3" t="s">
        <v>2</v>
      </c>
      <c r="C3337" s="3" t="s">
        <v>14251</v>
      </c>
      <c r="D3337" s="3" t="s">
        <v>17552</v>
      </c>
      <c r="E3337" s="12" t="s">
        <v>21784</v>
      </c>
      <c r="F3337" s="6" t="str">
        <f t="shared" si="156"/>
        <v>module=gmail_healthb</v>
      </c>
      <c r="G3337" s="6" t="str">
        <f t="shared" si="157"/>
        <v>module=smail_healthb</v>
      </c>
    </row>
    <row r="3338" spans="1:7" ht="30" customHeight="1">
      <c r="A3338" s="3" t="s">
        <v>10902</v>
      </c>
      <c r="B3338" s="3" t="s">
        <v>2</v>
      </c>
      <c r="C3338" s="3" t="s">
        <v>14252</v>
      </c>
      <c r="D3338" s="3" t="s">
        <v>17553</v>
      </c>
      <c r="E3338" s="12" t="s">
        <v>21785</v>
      </c>
      <c r="F3338" s="6" t="str">
        <f t="shared" si="156"/>
        <v>module=gmail_healthb</v>
      </c>
      <c r="G3338" s="6" t="str">
        <f t="shared" si="157"/>
        <v>module=smail_healthb</v>
      </c>
    </row>
    <row r="3339" spans="1:7" ht="30" customHeight="1">
      <c r="A3339" s="3" t="s">
        <v>10902</v>
      </c>
      <c r="B3339" s="3" t="s">
        <v>2</v>
      </c>
      <c r="C3339" s="3" t="s">
        <v>14253</v>
      </c>
      <c r="D3339" s="3" t="s">
        <v>17554</v>
      </c>
      <c r="E3339" s="12" t="s">
        <v>21786</v>
      </c>
      <c r="F3339" s="6" t="str">
        <f t="shared" si="156"/>
        <v>module=gmail_healthb</v>
      </c>
      <c r="G3339" s="6" t="str">
        <f t="shared" si="157"/>
        <v>module=smail_healthb</v>
      </c>
    </row>
    <row r="3340" spans="1:7" ht="30" customHeight="1">
      <c r="A3340" s="3" t="s">
        <v>10902</v>
      </c>
      <c r="B3340" s="3" t="s">
        <v>2</v>
      </c>
      <c r="C3340" s="3" t="s">
        <v>14254</v>
      </c>
      <c r="D3340" s="3" t="s">
        <v>17555</v>
      </c>
      <c r="E3340" s="12" t="s">
        <v>21787</v>
      </c>
      <c r="F3340" s="6" t="str">
        <f t="shared" si="156"/>
        <v>module=gmail_healthb</v>
      </c>
      <c r="G3340" s="6" t="str">
        <f t="shared" si="157"/>
        <v>module=smail_healthb</v>
      </c>
    </row>
    <row r="3341" spans="1:7" ht="30" customHeight="1">
      <c r="A3341" s="3" t="s">
        <v>10902</v>
      </c>
      <c r="B3341" s="3" t="s">
        <v>2</v>
      </c>
      <c r="C3341" s="3" t="s">
        <v>14255</v>
      </c>
      <c r="D3341" s="3" t="s">
        <v>17556</v>
      </c>
      <c r="E3341" s="12" t="s">
        <v>21788</v>
      </c>
      <c r="F3341" s="6" t="str">
        <f t="shared" si="156"/>
        <v>module=gmail_healthb</v>
      </c>
      <c r="G3341" s="6" t="str">
        <f t="shared" si="157"/>
        <v>module=smail_healthb</v>
      </c>
    </row>
    <row r="3342" spans="1:7" ht="30" customHeight="1">
      <c r="A3342" s="3" t="s">
        <v>10902</v>
      </c>
      <c r="B3342" s="3" t="s">
        <v>2</v>
      </c>
      <c r="C3342" s="3" t="s">
        <v>14256</v>
      </c>
      <c r="D3342" s="3" t="s">
        <v>17557</v>
      </c>
      <c r="E3342" s="12" t="s">
        <v>21789</v>
      </c>
      <c r="F3342" s="6" t="str">
        <f t="shared" si="156"/>
        <v>module=gmail_healthb</v>
      </c>
      <c r="G3342" s="6" t="str">
        <f t="shared" si="157"/>
        <v>module=smail_healthb</v>
      </c>
    </row>
    <row r="3343" spans="1:7" ht="30" customHeight="1">
      <c r="A3343" s="3" t="s">
        <v>10902</v>
      </c>
      <c r="B3343" s="3" t="s">
        <v>2</v>
      </c>
      <c r="C3343" s="3" t="s">
        <v>14257</v>
      </c>
      <c r="D3343" s="3" t="s">
        <v>17558</v>
      </c>
      <c r="E3343" s="12" t="s">
        <v>21790</v>
      </c>
      <c r="F3343" s="6" t="str">
        <f t="shared" si="156"/>
        <v>module=gmail_healthb</v>
      </c>
      <c r="G3343" s="6" t="str">
        <f t="shared" si="157"/>
        <v>module=smail_healthb</v>
      </c>
    </row>
    <row r="3344" spans="1:7" ht="30" customHeight="1">
      <c r="A3344" s="3" t="s">
        <v>10902</v>
      </c>
      <c r="B3344" s="3" t="s">
        <v>2</v>
      </c>
      <c r="C3344" s="3" t="s">
        <v>14258</v>
      </c>
      <c r="D3344" s="3" t="s">
        <v>17559</v>
      </c>
      <c r="E3344" s="12" t="s">
        <v>21791</v>
      </c>
      <c r="F3344" s="6" t="str">
        <f t="shared" si="156"/>
        <v>module=gmail_healthb</v>
      </c>
      <c r="G3344" s="6" t="str">
        <f t="shared" si="157"/>
        <v>module=smail_healthb</v>
      </c>
    </row>
    <row r="3345" spans="1:7" ht="30" customHeight="1">
      <c r="A3345" s="3" t="s">
        <v>10902</v>
      </c>
      <c r="B3345" s="3" t="s">
        <v>2</v>
      </c>
      <c r="C3345" s="3" t="s">
        <v>14259</v>
      </c>
      <c r="D3345" s="3" t="s">
        <v>17560</v>
      </c>
      <c r="E3345" s="12" t="s">
        <v>21792</v>
      </c>
      <c r="F3345" s="6" t="str">
        <f t="shared" si="156"/>
        <v>module=gmail_healthb</v>
      </c>
      <c r="G3345" s="6" t="str">
        <f t="shared" si="157"/>
        <v>module=smail_healthb</v>
      </c>
    </row>
    <row r="3346" spans="1:7" ht="30" customHeight="1">
      <c r="A3346" s="3" t="s">
        <v>10902</v>
      </c>
      <c r="B3346" s="3" t="s">
        <v>2</v>
      </c>
      <c r="C3346" s="3" t="s">
        <v>14260</v>
      </c>
      <c r="D3346" s="3" t="s">
        <v>17561</v>
      </c>
      <c r="E3346" s="12" t="s">
        <v>21793</v>
      </c>
      <c r="F3346" s="6" t="str">
        <f t="shared" si="156"/>
        <v>module=gmail_healthb</v>
      </c>
      <c r="G3346" s="6" t="str">
        <f t="shared" si="157"/>
        <v>module=smail_healthb</v>
      </c>
    </row>
    <row r="3347" spans="1:7" ht="30" customHeight="1">
      <c r="A3347" s="3" t="s">
        <v>10902</v>
      </c>
      <c r="B3347" s="3" t="s">
        <v>2</v>
      </c>
      <c r="C3347" s="3" t="s">
        <v>14261</v>
      </c>
      <c r="D3347" s="3" t="s">
        <v>17562</v>
      </c>
      <c r="E3347" s="12" t="s">
        <v>21794</v>
      </c>
      <c r="F3347" s="6" t="str">
        <f t="shared" si="156"/>
        <v>module=gmail_healthb</v>
      </c>
      <c r="G3347" s="6" t="str">
        <f t="shared" si="157"/>
        <v>module=smail_healthb</v>
      </c>
    </row>
    <row r="3348" spans="1:7" ht="30" customHeight="1">
      <c r="A3348" s="3" t="s">
        <v>10902</v>
      </c>
      <c r="B3348" s="3" t="s">
        <v>2</v>
      </c>
      <c r="C3348" s="3" t="s">
        <v>14262</v>
      </c>
      <c r="D3348" s="3" t="s">
        <v>17563</v>
      </c>
      <c r="E3348" s="12" t="s">
        <v>21795</v>
      </c>
      <c r="F3348" s="6" t="str">
        <f t="shared" si="156"/>
        <v>module=gmail_healthb</v>
      </c>
      <c r="G3348" s="6" t="str">
        <f t="shared" si="157"/>
        <v>module=smail_healthb</v>
      </c>
    </row>
    <row r="3349" spans="1:7" ht="30" customHeight="1">
      <c r="A3349" s="3" t="s">
        <v>10902</v>
      </c>
      <c r="B3349" s="3" t="s">
        <v>2</v>
      </c>
      <c r="C3349" s="3" t="s">
        <v>14263</v>
      </c>
      <c r="D3349" s="3" t="s">
        <v>17564</v>
      </c>
      <c r="E3349" s="12" t="s">
        <v>21796</v>
      </c>
      <c r="F3349" s="6" t="str">
        <f t="shared" si="156"/>
        <v>module=gmail_healthb</v>
      </c>
      <c r="G3349" s="6" t="str">
        <f t="shared" si="157"/>
        <v>module=smail_healthb</v>
      </c>
    </row>
    <row r="3350" spans="1:7" ht="30" customHeight="1">
      <c r="A3350" s="3" t="s">
        <v>10902</v>
      </c>
      <c r="B3350" s="3" t="s">
        <v>2</v>
      </c>
      <c r="C3350" s="3" t="s">
        <v>14264</v>
      </c>
      <c r="D3350" s="3" t="s">
        <v>17565</v>
      </c>
      <c r="E3350" s="12" t="s">
        <v>21797</v>
      </c>
      <c r="F3350" s="6" t="str">
        <f t="shared" si="156"/>
        <v>module=gmail_healthb</v>
      </c>
      <c r="G3350" s="6" t="str">
        <f t="shared" si="157"/>
        <v>module=smail_healthb</v>
      </c>
    </row>
    <row r="3351" spans="1:7" ht="30" customHeight="1">
      <c r="A3351" s="3" t="s">
        <v>10902</v>
      </c>
      <c r="B3351" s="3" t="s">
        <v>2</v>
      </c>
      <c r="C3351" s="3" t="s">
        <v>14265</v>
      </c>
      <c r="D3351" s="3" t="s">
        <v>17566</v>
      </c>
      <c r="E3351" s="12" t="s">
        <v>21798</v>
      </c>
      <c r="F3351" s="6" t="str">
        <f t="shared" si="156"/>
        <v>module=gmail_healthb</v>
      </c>
      <c r="G3351" s="6" t="str">
        <f t="shared" si="157"/>
        <v>module=smail_healthb</v>
      </c>
    </row>
    <row r="3352" spans="1:7" ht="30" customHeight="1">
      <c r="A3352" s="3" t="s">
        <v>10902</v>
      </c>
      <c r="B3352" s="3" t="s">
        <v>2</v>
      </c>
      <c r="C3352" s="3" t="s">
        <v>14266</v>
      </c>
      <c r="D3352" s="3" t="s">
        <v>17567</v>
      </c>
      <c r="E3352" s="12" t="s">
        <v>21799</v>
      </c>
      <c r="F3352" s="6" t="str">
        <f t="shared" si="156"/>
        <v>module=gmail_healthb</v>
      </c>
      <c r="G3352" s="6" t="str">
        <f t="shared" si="157"/>
        <v>module=smail_healthb</v>
      </c>
    </row>
    <row r="3353" spans="1:7" ht="30" customHeight="1">
      <c r="A3353" s="3" t="s">
        <v>10902</v>
      </c>
      <c r="B3353" s="3" t="s">
        <v>2</v>
      </c>
      <c r="C3353" s="3" t="s">
        <v>14267</v>
      </c>
      <c r="D3353" s="3" t="s">
        <v>17568</v>
      </c>
      <c r="E3353" s="12" t="s">
        <v>21800</v>
      </c>
      <c r="F3353" s="6" t="str">
        <f t="shared" si="156"/>
        <v>module=gmail_healthb</v>
      </c>
      <c r="G3353" s="6" t="str">
        <f t="shared" si="157"/>
        <v>module=smail_healthb</v>
      </c>
    </row>
    <row r="3354" spans="1:7" ht="30" customHeight="1">
      <c r="A3354" s="3" t="s">
        <v>10902</v>
      </c>
      <c r="B3354" s="3" t="s">
        <v>2</v>
      </c>
      <c r="C3354" s="3" t="s">
        <v>14268</v>
      </c>
      <c r="D3354" s="3" t="s">
        <v>17569</v>
      </c>
      <c r="E3354" s="12" t="s">
        <v>21801</v>
      </c>
      <c r="F3354" s="6" t="str">
        <f t="shared" si="156"/>
        <v>module=gmail_healthb</v>
      </c>
      <c r="G3354" s="6" t="str">
        <f t="shared" si="157"/>
        <v>module=smail_healthb</v>
      </c>
    </row>
    <row r="3355" spans="1:7" ht="30" customHeight="1">
      <c r="A3355" s="3" t="s">
        <v>10902</v>
      </c>
      <c r="B3355" s="3" t="s">
        <v>2</v>
      </c>
      <c r="C3355" s="3" t="s">
        <v>14269</v>
      </c>
      <c r="D3355" s="3" t="s">
        <v>17570</v>
      </c>
      <c r="E3355" s="12" t="s">
        <v>21802</v>
      </c>
      <c r="F3355" s="6" t="str">
        <f t="shared" si="156"/>
        <v>module=gmail_healthb</v>
      </c>
      <c r="G3355" s="6" t="str">
        <f t="shared" si="157"/>
        <v>module=smail_healthb</v>
      </c>
    </row>
    <row r="3356" spans="1:7" ht="30" customHeight="1">
      <c r="A3356" s="3" t="s">
        <v>10902</v>
      </c>
      <c r="B3356" s="3" t="s">
        <v>2</v>
      </c>
      <c r="C3356" s="3" t="s">
        <v>14270</v>
      </c>
      <c r="D3356" s="3" t="s">
        <v>17571</v>
      </c>
      <c r="E3356" s="12" t="s">
        <v>21803</v>
      </c>
      <c r="F3356" s="6" t="str">
        <f t="shared" si="156"/>
        <v>module=gmail_healthb</v>
      </c>
      <c r="G3356" s="6" t="str">
        <f t="shared" si="157"/>
        <v>module=smail_healthb</v>
      </c>
    </row>
    <row r="3357" spans="1:7" ht="30" customHeight="1">
      <c r="A3357" s="3" t="s">
        <v>10902</v>
      </c>
      <c r="B3357" s="3" t="s">
        <v>2</v>
      </c>
      <c r="C3357" s="3" t="s">
        <v>14271</v>
      </c>
      <c r="D3357" s="3" t="s">
        <v>17572</v>
      </c>
      <c r="E3357" s="12" t="s">
        <v>21804</v>
      </c>
      <c r="F3357" s="6" t="str">
        <f t="shared" si="156"/>
        <v>module=gmail_healthb</v>
      </c>
      <c r="G3357" s="6" t="str">
        <f t="shared" si="157"/>
        <v>module=smail_healthb</v>
      </c>
    </row>
    <row r="3358" spans="1:7" ht="30" customHeight="1">
      <c r="A3358" s="3" t="s">
        <v>10902</v>
      </c>
      <c r="B3358" s="3" t="s">
        <v>2</v>
      </c>
      <c r="C3358" s="3" t="s">
        <v>14272</v>
      </c>
      <c r="D3358" s="3" t="s">
        <v>17573</v>
      </c>
      <c r="E3358" s="12" t="s">
        <v>21805</v>
      </c>
      <c r="F3358" s="6" t="str">
        <f t="shared" si="156"/>
        <v>module=gmail_healthb</v>
      </c>
      <c r="G3358" s="6" t="str">
        <f t="shared" si="157"/>
        <v>module=smail_healthb</v>
      </c>
    </row>
    <row r="3359" spans="1:7" ht="30" customHeight="1">
      <c r="A3359" s="3" t="s">
        <v>10902</v>
      </c>
      <c r="B3359" s="3" t="s">
        <v>2</v>
      </c>
      <c r="C3359" s="3" t="s">
        <v>14273</v>
      </c>
      <c r="D3359" s="3" t="s">
        <v>17574</v>
      </c>
      <c r="E3359" s="12" t="s">
        <v>21806</v>
      </c>
      <c r="F3359" s="6" t="str">
        <f t="shared" si="156"/>
        <v>module=gmail_healthb</v>
      </c>
      <c r="G3359" s="6" t="str">
        <f t="shared" si="157"/>
        <v>module=smail_healthb</v>
      </c>
    </row>
    <row r="3360" spans="1:7" ht="30" customHeight="1">
      <c r="A3360" s="3" t="s">
        <v>10902</v>
      </c>
      <c r="B3360" s="3" t="s">
        <v>2</v>
      </c>
      <c r="C3360" s="3" t="s">
        <v>14274</v>
      </c>
      <c r="D3360" s="3" t="s">
        <v>17575</v>
      </c>
      <c r="E3360" s="12" t="s">
        <v>21807</v>
      </c>
      <c r="F3360" s="6" t="str">
        <f t="shared" si="156"/>
        <v>module=gmail_healthb</v>
      </c>
      <c r="G3360" s="6" t="str">
        <f t="shared" si="157"/>
        <v>module=smail_healthb</v>
      </c>
    </row>
    <row r="3361" spans="1:7" ht="30" customHeight="1">
      <c r="A3361" s="3" t="s">
        <v>10902</v>
      </c>
      <c r="B3361" s="3" t="s">
        <v>2</v>
      </c>
      <c r="C3361" s="3" t="s">
        <v>14275</v>
      </c>
      <c r="D3361" s="3" t="s">
        <v>17576</v>
      </c>
      <c r="E3361" s="12" t="s">
        <v>21808</v>
      </c>
      <c r="F3361" s="6" t="str">
        <f t="shared" si="156"/>
        <v>module=gmail_healthb</v>
      </c>
      <c r="G3361" s="6" t="str">
        <f t="shared" si="157"/>
        <v>module=smail_healthb</v>
      </c>
    </row>
    <row r="3362" spans="1:7" ht="30" customHeight="1">
      <c r="A3362" s="3" t="s">
        <v>10902</v>
      </c>
      <c r="B3362" s="3" t="s">
        <v>2</v>
      </c>
      <c r="C3362" s="3" t="s">
        <v>14276</v>
      </c>
      <c r="D3362" s="3" t="s">
        <v>17577</v>
      </c>
      <c r="E3362" s="12" t="s">
        <v>21809</v>
      </c>
      <c r="F3362" s="6" t="str">
        <f t="shared" si="156"/>
        <v>module=gmail_healthb</v>
      </c>
      <c r="G3362" s="6" t="str">
        <f t="shared" si="157"/>
        <v>module=smail_healthb</v>
      </c>
    </row>
    <row r="3363" spans="1:7" ht="30" customHeight="1">
      <c r="A3363" s="3" t="s">
        <v>10902</v>
      </c>
      <c r="B3363" s="3" t="s">
        <v>2</v>
      </c>
      <c r="C3363" s="3" t="s">
        <v>14277</v>
      </c>
      <c r="D3363" s="3" t="s">
        <v>17578</v>
      </c>
      <c r="E3363" s="12" t="s">
        <v>21810</v>
      </c>
      <c r="F3363" s="6" t="str">
        <f t="shared" si="156"/>
        <v>module=gmail_healthb</v>
      </c>
      <c r="G3363" s="6" t="str">
        <f t="shared" si="157"/>
        <v>module=smail_healthb</v>
      </c>
    </row>
    <row r="3364" spans="1:7" ht="30" customHeight="1">
      <c r="A3364" s="3" t="s">
        <v>10902</v>
      </c>
      <c r="B3364" s="3" t="s">
        <v>2</v>
      </c>
      <c r="C3364" s="3" t="s">
        <v>14278</v>
      </c>
      <c r="D3364" s="3" t="s">
        <v>17579</v>
      </c>
      <c r="E3364" s="12" t="s">
        <v>21811</v>
      </c>
      <c r="F3364" s="6" t="str">
        <f t="shared" si="156"/>
        <v>module=gmail_healthb</v>
      </c>
      <c r="G3364" s="6" t="str">
        <f t="shared" si="157"/>
        <v>module=smail_healthb</v>
      </c>
    </row>
    <row r="3365" spans="1:7" ht="30" customHeight="1">
      <c r="A3365" s="3" t="s">
        <v>10902</v>
      </c>
      <c r="B3365" s="3" t="s">
        <v>2</v>
      </c>
      <c r="C3365" s="3" t="s">
        <v>14279</v>
      </c>
      <c r="D3365" s="3" t="s">
        <v>17580</v>
      </c>
      <c r="E3365" s="12" t="s">
        <v>21812</v>
      </c>
      <c r="F3365" s="6" t="str">
        <f t="shared" si="156"/>
        <v>module=gmail_healthb</v>
      </c>
      <c r="G3365" s="6" t="str">
        <f t="shared" si="157"/>
        <v>module=smail_healthb</v>
      </c>
    </row>
    <row r="3366" spans="1:7" ht="30" customHeight="1">
      <c r="A3366" s="3" t="s">
        <v>10902</v>
      </c>
      <c r="B3366" s="3" t="s">
        <v>2</v>
      </c>
      <c r="C3366" s="3" t="s">
        <v>14280</v>
      </c>
      <c r="D3366" s="3" t="s">
        <v>17581</v>
      </c>
      <c r="E3366" s="12" t="s">
        <v>21813</v>
      </c>
      <c r="F3366" s="6" t="str">
        <f t="shared" si="156"/>
        <v>module=gmail_healthb</v>
      </c>
      <c r="G3366" s="6" t="str">
        <f t="shared" si="157"/>
        <v>module=smail_healthb</v>
      </c>
    </row>
    <row r="3367" spans="1:7" ht="30" customHeight="1">
      <c r="A3367" s="3" t="s">
        <v>10902</v>
      </c>
      <c r="B3367" s="3" t="s">
        <v>2</v>
      </c>
      <c r="C3367" s="3" t="s">
        <v>14281</v>
      </c>
      <c r="D3367" s="3" t="s">
        <v>17582</v>
      </c>
      <c r="E3367" s="12" t="s">
        <v>21814</v>
      </c>
      <c r="F3367" s="6" t="str">
        <f t="shared" si="156"/>
        <v>module=gmail_healthb</v>
      </c>
      <c r="G3367" s="6" t="str">
        <f t="shared" si="157"/>
        <v>module=smail_healthb</v>
      </c>
    </row>
    <row r="3368" spans="1:7" ht="30" customHeight="1">
      <c r="A3368" s="3" t="s">
        <v>10902</v>
      </c>
      <c r="B3368" s="3" t="s">
        <v>2</v>
      </c>
      <c r="C3368" s="3" t="s">
        <v>14282</v>
      </c>
      <c r="D3368" s="3" t="s">
        <v>17583</v>
      </c>
      <c r="E3368" s="12" t="s">
        <v>21815</v>
      </c>
      <c r="F3368" s="6" t="str">
        <f t="shared" si="156"/>
        <v>module=gmail_healthb</v>
      </c>
      <c r="G3368" s="6" t="str">
        <f t="shared" si="157"/>
        <v>module=smail_healthb</v>
      </c>
    </row>
    <row r="3369" spans="1:7" ht="30" customHeight="1">
      <c r="A3369" s="3" t="s">
        <v>10902</v>
      </c>
      <c r="B3369" s="3" t="s">
        <v>2</v>
      </c>
      <c r="C3369" s="3" t="s">
        <v>14283</v>
      </c>
      <c r="D3369" s="3" t="s">
        <v>17584</v>
      </c>
      <c r="E3369" s="12" t="s">
        <v>21816</v>
      </c>
      <c r="F3369" s="6" t="str">
        <f t="shared" si="156"/>
        <v>module=gmail_healthb</v>
      </c>
      <c r="G3369" s="6" t="str">
        <f t="shared" si="157"/>
        <v>module=smail_healthb</v>
      </c>
    </row>
    <row r="3370" spans="1:7" ht="30" customHeight="1">
      <c r="A3370" s="3" t="s">
        <v>10902</v>
      </c>
      <c r="B3370" s="3" t="s">
        <v>2</v>
      </c>
      <c r="C3370" s="3" t="s">
        <v>14284</v>
      </c>
      <c r="D3370" s="3" t="s">
        <v>17585</v>
      </c>
      <c r="E3370" s="12" t="s">
        <v>21817</v>
      </c>
      <c r="F3370" s="6" t="str">
        <f t="shared" si="156"/>
        <v>module=gmail_healthb</v>
      </c>
      <c r="G3370" s="6" t="str">
        <f t="shared" si="157"/>
        <v>module=smail_healthb</v>
      </c>
    </row>
    <row r="3371" spans="1:7" ht="30" customHeight="1">
      <c r="A3371" s="3" t="s">
        <v>10902</v>
      </c>
      <c r="B3371" s="3" t="s">
        <v>2</v>
      </c>
      <c r="C3371" s="3" t="s">
        <v>14285</v>
      </c>
      <c r="D3371" s="3" t="s">
        <v>17586</v>
      </c>
      <c r="E3371" s="12" t="s">
        <v>21818</v>
      </c>
      <c r="F3371" s="6" t="str">
        <f t="shared" si="156"/>
        <v>module=gmail_healthb</v>
      </c>
      <c r="G3371" s="6" t="str">
        <f t="shared" si="157"/>
        <v>module=smail_healthb</v>
      </c>
    </row>
    <row r="3372" spans="1:7" ht="30" customHeight="1">
      <c r="A3372" s="3" t="s">
        <v>10902</v>
      </c>
      <c r="B3372" s="3" t="s">
        <v>2</v>
      </c>
      <c r="C3372" s="3" t="s">
        <v>14286</v>
      </c>
      <c r="D3372" s="3" t="s">
        <v>17587</v>
      </c>
      <c r="E3372" s="12" t="s">
        <v>21819</v>
      </c>
      <c r="F3372" s="6" t="str">
        <f t="shared" si="156"/>
        <v>module=gmail_healthb</v>
      </c>
      <c r="G3372" s="6" t="str">
        <f t="shared" si="157"/>
        <v>module=smail_healthb</v>
      </c>
    </row>
    <row r="3373" spans="1:7" ht="30" customHeight="1">
      <c r="A3373" s="3" t="s">
        <v>10902</v>
      </c>
      <c r="B3373" s="3" t="s">
        <v>2</v>
      </c>
      <c r="C3373" s="3" t="s">
        <v>14287</v>
      </c>
      <c r="D3373" s="3" t="s">
        <v>17588</v>
      </c>
      <c r="E3373" s="12" t="s">
        <v>21820</v>
      </c>
      <c r="F3373" s="6" t="str">
        <f t="shared" si="156"/>
        <v>module=gmail_healthb</v>
      </c>
      <c r="G3373" s="6" t="str">
        <f t="shared" si="157"/>
        <v>module=smail_healthb</v>
      </c>
    </row>
    <row r="3374" spans="1:7" ht="30" customHeight="1">
      <c r="A3374" s="3" t="s">
        <v>10902</v>
      </c>
      <c r="B3374" s="3" t="s">
        <v>2</v>
      </c>
      <c r="C3374" s="3" t="s">
        <v>14288</v>
      </c>
      <c r="D3374" s="3" t="s">
        <v>17589</v>
      </c>
      <c r="E3374" s="12" t="s">
        <v>21821</v>
      </c>
      <c r="F3374" s="6" t="str">
        <f t="shared" si="156"/>
        <v>module=gmail_healthb</v>
      </c>
      <c r="G3374" s="6" t="str">
        <f t="shared" si="157"/>
        <v>module=smail_healthb</v>
      </c>
    </row>
    <row r="3375" spans="1:7" ht="30" customHeight="1">
      <c r="A3375" s="3" t="s">
        <v>10902</v>
      </c>
      <c r="B3375" s="3" t="s">
        <v>2</v>
      </c>
      <c r="C3375" s="3" t="s">
        <v>14289</v>
      </c>
      <c r="D3375" s="3" t="s">
        <v>17590</v>
      </c>
      <c r="E3375" s="12" t="s">
        <v>21822</v>
      </c>
      <c r="F3375" s="6" t="str">
        <f t="shared" si="156"/>
        <v>module=gmail_healthb</v>
      </c>
      <c r="G3375" s="6" t="str">
        <f t="shared" si="157"/>
        <v>module=smail_healthb</v>
      </c>
    </row>
    <row r="3376" spans="1:7" ht="30" customHeight="1">
      <c r="A3376" s="3" t="s">
        <v>10902</v>
      </c>
      <c r="B3376" s="3" t="s">
        <v>2</v>
      </c>
      <c r="C3376" s="3" t="s">
        <v>14290</v>
      </c>
      <c r="D3376" s="3" t="s">
        <v>17591</v>
      </c>
      <c r="E3376" s="12" t="s">
        <v>21823</v>
      </c>
      <c r="F3376" s="6" t="str">
        <f t="shared" si="156"/>
        <v>module=gmail_healthb</v>
      </c>
      <c r="G3376" s="6" t="str">
        <f t="shared" si="157"/>
        <v>module=smail_healthb</v>
      </c>
    </row>
    <row r="3377" spans="1:7" ht="30" customHeight="1">
      <c r="A3377" s="3" t="s">
        <v>10902</v>
      </c>
      <c r="B3377" s="3" t="s">
        <v>2</v>
      </c>
      <c r="C3377" s="3" t="s">
        <v>14291</v>
      </c>
      <c r="D3377" s="3" t="s">
        <v>17592</v>
      </c>
      <c r="E3377" s="12" t="s">
        <v>21824</v>
      </c>
      <c r="F3377" s="6" t="str">
        <f t="shared" si="156"/>
        <v>module=gmail_healthb</v>
      </c>
      <c r="G3377" s="6" t="str">
        <f t="shared" si="157"/>
        <v>module=smail_healthb</v>
      </c>
    </row>
    <row r="3378" spans="1:7" ht="30" customHeight="1">
      <c r="A3378" s="3" t="s">
        <v>10902</v>
      </c>
      <c r="B3378" s="3" t="s">
        <v>2</v>
      </c>
      <c r="C3378" s="3" t="s">
        <v>14292</v>
      </c>
      <c r="D3378" s="3" t="s">
        <v>17593</v>
      </c>
      <c r="E3378" s="12" t="s">
        <v>21825</v>
      </c>
      <c r="F3378" s="6" t="str">
        <f t="shared" si="156"/>
        <v>module=gmail_healthb</v>
      </c>
      <c r="G3378" s="6" t="str">
        <f t="shared" si="157"/>
        <v>module=smail_healthb</v>
      </c>
    </row>
    <row r="3379" spans="1:7" ht="30" customHeight="1">
      <c r="A3379" s="3" t="s">
        <v>10903</v>
      </c>
      <c r="B3379" s="3" t="s">
        <v>2</v>
      </c>
      <c r="C3379" s="3" t="s">
        <v>14293</v>
      </c>
      <c r="D3379" s="3" t="s">
        <v>17594</v>
      </c>
      <c r="E3379" s="12" t="s">
        <v>21826</v>
      </c>
      <c r="F3379" s="6" t="str">
        <f t="shared" ref="F3379:F3410" si="158">HYPERLINK("http://www.ssc.wisc.edu/wlsresearch/documentation/waves/?wave=grad2k&amp;module=gmail_whealth","module=gmail_whealth")</f>
        <v>module=gmail_whealth</v>
      </c>
      <c r="G3379" s="6" t="str">
        <f t="shared" ref="G3379:G3410" si="159">HYPERLINK("http://www.ssc.wisc.edu/wlsresearch/documentation/waves/?wave=sib2k&amp;module=smail_whealth","module=smail_whealth")</f>
        <v>module=smail_whealth</v>
      </c>
    </row>
    <row r="3380" spans="1:7" ht="30" customHeight="1">
      <c r="A3380" s="3" t="s">
        <v>10903</v>
      </c>
      <c r="B3380" s="3" t="s">
        <v>2</v>
      </c>
      <c r="C3380" s="3" t="s">
        <v>14294</v>
      </c>
      <c r="D3380" s="3" t="s">
        <v>17595</v>
      </c>
      <c r="E3380" s="12" t="s">
        <v>21827</v>
      </c>
      <c r="F3380" s="6" t="str">
        <f t="shared" si="158"/>
        <v>module=gmail_whealth</v>
      </c>
      <c r="G3380" s="6" t="str">
        <f t="shared" si="159"/>
        <v>module=smail_whealth</v>
      </c>
    </row>
    <row r="3381" spans="1:7" ht="30" customHeight="1">
      <c r="A3381" s="3" t="s">
        <v>10903</v>
      </c>
      <c r="B3381" s="3" t="s">
        <v>2</v>
      </c>
      <c r="C3381" s="3" t="s">
        <v>14295</v>
      </c>
      <c r="D3381" s="3" t="s">
        <v>17596</v>
      </c>
      <c r="E3381" s="12" t="s">
        <v>21828</v>
      </c>
      <c r="F3381" s="6" t="str">
        <f t="shared" si="158"/>
        <v>module=gmail_whealth</v>
      </c>
      <c r="G3381" s="6" t="str">
        <f t="shared" si="159"/>
        <v>module=smail_whealth</v>
      </c>
    </row>
    <row r="3382" spans="1:7" ht="30" customHeight="1">
      <c r="A3382" s="3" t="s">
        <v>10903</v>
      </c>
      <c r="B3382" s="3" t="s">
        <v>2</v>
      </c>
      <c r="C3382" s="3" t="s">
        <v>14296</v>
      </c>
      <c r="D3382" s="3" t="s">
        <v>17597</v>
      </c>
      <c r="E3382" s="12" t="s">
        <v>21829</v>
      </c>
      <c r="F3382" s="6" t="str">
        <f t="shared" si="158"/>
        <v>module=gmail_whealth</v>
      </c>
      <c r="G3382" s="6" t="str">
        <f t="shared" si="159"/>
        <v>module=smail_whealth</v>
      </c>
    </row>
    <row r="3383" spans="1:7" ht="30" customHeight="1">
      <c r="A3383" s="3" t="s">
        <v>10903</v>
      </c>
      <c r="B3383" s="3" t="s">
        <v>2</v>
      </c>
      <c r="C3383" s="3" t="s">
        <v>14297</v>
      </c>
      <c r="D3383" s="3" t="s">
        <v>17598</v>
      </c>
      <c r="E3383" s="12" t="s">
        <v>21830</v>
      </c>
      <c r="F3383" s="6" t="str">
        <f t="shared" si="158"/>
        <v>module=gmail_whealth</v>
      </c>
      <c r="G3383" s="6" t="str">
        <f t="shared" si="159"/>
        <v>module=smail_whealth</v>
      </c>
    </row>
    <row r="3384" spans="1:7" ht="30" customHeight="1">
      <c r="A3384" s="3" t="s">
        <v>10903</v>
      </c>
      <c r="B3384" s="3" t="s">
        <v>2</v>
      </c>
      <c r="C3384" s="3" t="s">
        <v>14298</v>
      </c>
      <c r="D3384" s="3" t="s">
        <v>17599</v>
      </c>
      <c r="E3384" s="12" t="s">
        <v>21831</v>
      </c>
      <c r="F3384" s="6" t="str">
        <f t="shared" si="158"/>
        <v>module=gmail_whealth</v>
      </c>
      <c r="G3384" s="6" t="str">
        <f t="shared" si="159"/>
        <v>module=smail_whealth</v>
      </c>
    </row>
    <row r="3385" spans="1:7" ht="30" customHeight="1">
      <c r="A3385" s="3" t="s">
        <v>10903</v>
      </c>
      <c r="B3385" s="3" t="s">
        <v>2</v>
      </c>
      <c r="C3385" s="3" t="s">
        <v>14299</v>
      </c>
      <c r="D3385" s="3" t="s">
        <v>17600</v>
      </c>
      <c r="E3385" s="12" t="s">
        <v>21832</v>
      </c>
      <c r="F3385" s="6" t="str">
        <f t="shared" si="158"/>
        <v>module=gmail_whealth</v>
      </c>
      <c r="G3385" s="6" t="str">
        <f t="shared" si="159"/>
        <v>module=smail_whealth</v>
      </c>
    </row>
    <row r="3386" spans="1:7" ht="30" customHeight="1">
      <c r="A3386" s="3" t="s">
        <v>10903</v>
      </c>
      <c r="B3386" s="3" t="s">
        <v>2</v>
      </c>
      <c r="C3386" s="3" t="s">
        <v>14300</v>
      </c>
      <c r="D3386" s="3" t="s">
        <v>17601</v>
      </c>
      <c r="E3386" s="12" t="s">
        <v>21833</v>
      </c>
      <c r="F3386" s="6" t="str">
        <f t="shared" si="158"/>
        <v>module=gmail_whealth</v>
      </c>
      <c r="G3386" s="6" t="str">
        <f t="shared" si="159"/>
        <v>module=smail_whealth</v>
      </c>
    </row>
    <row r="3387" spans="1:7" ht="30" customHeight="1">
      <c r="A3387" s="3" t="s">
        <v>10903</v>
      </c>
      <c r="B3387" s="3" t="s">
        <v>2</v>
      </c>
      <c r="C3387" s="3" t="s">
        <v>14301</v>
      </c>
      <c r="D3387" s="3" t="s">
        <v>17602</v>
      </c>
      <c r="E3387" s="12" t="s">
        <v>21834</v>
      </c>
      <c r="F3387" s="6" t="str">
        <f t="shared" si="158"/>
        <v>module=gmail_whealth</v>
      </c>
      <c r="G3387" s="6" t="str">
        <f t="shared" si="159"/>
        <v>module=smail_whealth</v>
      </c>
    </row>
    <row r="3388" spans="1:7" ht="30" customHeight="1">
      <c r="A3388" s="3" t="s">
        <v>10903</v>
      </c>
      <c r="B3388" s="3" t="s">
        <v>2</v>
      </c>
      <c r="C3388" s="3" t="s">
        <v>14302</v>
      </c>
      <c r="D3388" s="3" t="s">
        <v>17603</v>
      </c>
      <c r="E3388" s="12" t="s">
        <v>21835</v>
      </c>
      <c r="F3388" s="6" t="str">
        <f t="shared" si="158"/>
        <v>module=gmail_whealth</v>
      </c>
      <c r="G3388" s="6" t="str">
        <f t="shared" si="159"/>
        <v>module=smail_whealth</v>
      </c>
    </row>
    <row r="3389" spans="1:7" ht="30" customHeight="1">
      <c r="A3389" s="3" t="s">
        <v>10903</v>
      </c>
      <c r="B3389" s="3" t="s">
        <v>2</v>
      </c>
      <c r="C3389" s="3" t="s">
        <v>14303</v>
      </c>
      <c r="D3389" s="3" t="s">
        <v>17604</v>
      </c>
      <c r="E3389" s="12" t="s">
        <v>21836</v>
      </c>
      <c r="F3389" s="6" t="str">
        <f t="shared" si="158"/>
        <v>module=gmail_whealth</v>
      </c>
      <c r="G3389" s="6" t="str">
        <f t="shared" si="159"/>
        <v>module=smail_whealth</v>
      </c>
    </row>
    <row r="3390" spans="1:7" ht="30" customHeight="1">
      <c r="A3390" s="3" t="s">
        <v>10903</v>
      </c>
      <c r="B3390" s="3" t="s">
        <v>2</v>
      </c>
      <c r="C3390" s="3" t="s">
        <v>14304</v>
      </c>
      <c r="D3390" s="3" t="s">
        <v>17605</v>
      </c>
      <c r="E3390" s="12" t="s">
        <v>21837</v>
      </c>
      <c r="F3390" s="6" t="str">
        <f t="shared" si="158"/>
        <v>module=gmail_whealth</v>
      </c>
      <c r="G3390" s="6" t="str">
        <f t="shared" si="159"/>
        <v>module=smail_whealth</v>
      </c>
    </row>
    <row r="3391" spans="1:7" ht="30" customHeight="1">
      <c r="A3391" s="3" t="s">
        <v>10903</v>
      </c>
      <c r="B3391" s="3" t="s">
        <v>2</v>
      </c>
      <c r="C3391" s="3" t="s">
        <v>14305</v>
      </c>
      <c r="D3391" s="3" t="s">
        <v>17606</v>
      </c>
      <c r="E3391" s="12" t="s">
        <v>21838</v>
      </c>
      <c r="F3391" s="6" t="str">
        <f t="shared" si="158"/>
        <v>module=gmail_whealth</v>
      </c>
      <c r="G3391" s="6" t="str">
        <f t="shared" si="159"/>
        <v>module=smail_whealth</v>
      </c>
    </row>
    <row r="3392" spans="1:7" ht="30" customHeight="1">
      <c r="A3392" s="3" t="s">
        <v>10903</v>
      </c>
      <c r="B3392" s="3" t="s">
        <v>2</v>
      </c>
      <c r="C3392" s="3" t="s">
        <v>14306</v>
      </c>
      <c r="D3392" s="3" t="s">
        <v>17607</v>
      </c>
      <c r="E3392" s="12" t="s">
        <v>21839</v>
      </c>
      <c r="F3392" s="6" t="str">
        <f t="shared" si="158"/>
        <v>module=gmail_whealth</v>
      </c>
      <c r="G3392" s="6" t="str">
        <f t="shared" si="159"/>
        <v>module=smail_whealth</v>
      </c>
    </row>
    <row r="3393" spans="1:7" ht="30" customHeight="1">
      <c r="A3393" s="3" t="s">
        <v>10903</v>
      </c>
      <c r="B3393" s="3" t="s">
        <v>2</v>
      </c>
      <c r="C3393" s="3" t="s">
        <v>14307</v>
      </c>
      <c r="D3393" s="3" t="s">
        <v>17608</v>
      </c>
      <c r="E3393" s="12" t="s">
        <v>21840</v>
      </c>
      <c r="F3393" s="6" t="str">
        <f t="shared" si="158"/>
        <v>module=gmail_whealth</v>
      </c>
      <c r="G3393" s="6" t="str">
        <f t="shared" si="159"/>
        <v>module=smail_whealth</v>
      </c>
    </row>
    <row r="3394" spans="1:7" ht="30" customHeight="1">
      <c r="A3394" s="3" t="s">
        <v>10903</v>
      </c>
      <c r="B3394" s="3" t="s">
        <v>2</v>
      </c>
      <c r="C3394" s="3" t="s">
        <v>14308</v>
      </c>
      <c r="D3394" s="3" t="s">
        <v>17609</v>
      </c>
      <c r="E3394" s="12" t="s">
        <v>21841</v>
      </c>
      <c r="F3394" s="6" t="str">
        <f t="shared" si="158"/>
        <v>module=gmail_whealth</v>
      </c>
      <c r="G3394" s="6" t="str">
        <f t="shared" si="159"/>
        <v>module=smail_whealth</v>
      </c>
    </row>
    <row r="3395" spans="1:7" ht="30" customHeight="1">
      <c r="A3395" s="3" t="s">
        <v>10903</v>
      </c>
      <c r="B3395" s="3" t="s">
        <v>2</v>
      </c>
      <c r="C3395" s="3" t="s">
        <v>14309</v>
      </c>
      <c r="D3395" s="3" t="s">
        <v>17610</v>
      </c>
      <c r="E3395" s="12" t="s">
        <v>21842</v>
      </c>
      <c r="F3395" s="6" t="str">
        <f t="shared" si="158"/>
        <v>module=gmail_whealth</v>
      </c>
      <c r="G3395" s="6" t="str">
        <f t="shared" si="159"/>
        <v>module=smail_whealth</v>
      </c>
    </row>
    <row r="3396" spans="1:7" ht="30" customHeight="1">
      <c r="A3396" s="3" t="s">
        <v>10903</v>
      </c>
      <c r="B3396" s="3" t="s">
        <v>2</v>
      </c>
      <c r="C3396" s="3" t="s">
        <v>14310</v>
      </c>
      <c r="D3396" s="3" t="s">
        <v>17611</v>
      </c>
      <c r="E3396" s="12" t="s">
        <v>21843</v>
      </c>
      <c r="F3396" s="6" t="str">
        <f t="shared" si="158"/>
        <v>module=gmail_whealth</v>
      </c>
      <c r="G3396" s="6" t="str">
        <f t="shared" si="159"/>
        <v>module=smail_whealth</v>
      </c>
    </row>
    <row r="3397" spans="1:7" ht="30" customHeight="1">
      <c r="A3397" s="3" t="s">
        <v>10903</v>
      </c>
      <c r="B3397" s="3" t="s">
        <v>2</v>
      </c>
      <c r="C3397" s="3" t="s">
        <v>14311</v>
      </c>
      <c r="D3397" s="3" t="s">
        <v>17612</v>
      </c>
      <c r="E3397" s="12" t="s">
        <v>21844</v>
      </c>
      <c r="F3397" s="6" t="str">
        <f t="shared" si="158"/>
        <v>module=gmail_whealth</v>
      </c>
      <c r="G3397" s="6" t="str">
        <f t="shared" si="159"/>
        <v>module=smail_whealth</v>
      </c>
    </row>
    <row r="3398" spans="1:7" ht="30" customHeight="1">
      <c r="A3398" s="3" t="s">
        <v>10903</v>
      </c>
      <c r="B3398" s="3" t="s">
        <v>2</v>
      </c>
      <c r="C3398" s="3" t="s">
        <v>14312</v>
      </c>
      <c r="D3398" s="3" t="s">
        <v>17613</v>
      </c>
      <c r="E3398" s="12" t="s">
        <v>21845</v>
      </c>
      <c r="F3398" s="6" t="str">
        <f t="shared" si="158"/>
        <v>module=gmail_whealth</v>
      </c>
      <c r="G3398" s="6" t="str">
        <f t="shared" si="159"/>
        <v>module=smail_whealth</v>
      </c>
    </row>
    <row r="3399" spans="1:7" ht="30" customHeight="1">
      <c r="A3399" s="3" t="s">
        <v>10903</v>
      </c>
      <c r="B3399" s="3" t="s">
        <v>2</v>
      </c>
      <c r="C3399" s="3" t="s">
        <v>14313</v>
      </c>
      <c r="D3399" s="3" t="s">
        <v>17614</v>
      </c>
      <c r="E3399" s="12" t="s">
        <v>21846</v>
      </c>
      <c r="F3399" s="6" t="str">
        <f t="shared" si="158"/>
        <v>module=gmail_whealth</v>
      </c>
      <c r="G3399" s="6" t="str">
        <f t="shared" si="159"/>
        <v>module=smail_whealth</v>
      </c>
    </row>
    <row r="3400" spans="1:7" ht="30" customHeight="1">
      <c r="A3400" s="3" t="s">
        <v>10903</v>
      </c>
      <c r="B3400" s="3" t="s">
        <v>2</v>
      </c>
      <c r="C3400" s="3" t="s">
        <v>14314</v>
      </c>
      <c r="D3400" s="3" t="s">
        <v>17615</v>
      </c>
      <c r="E3400" s="12" t="s">
        <v>21847</v>
      </c>
      <c r="F3400" s="6" t="str">
        <f t="shared" si="158"/>
        <v>module=gmail_whealth</v>
      </c>
      <c r="G3400" s="6" t="str">
        <f t="shared" si="159"/>
        <v>module=smail_whealth</v>
      </c>
    </row>
    <row r="3401" spans="1:7" ht="30" customHeight="1">
      <c r="A3401" s="3" t="s">
        <v>10903</v>
      </c>
      <c r="B3401" s="3" t="s">
        <v>2</v>
      </c>
      <c r="C3401" s="3" t="s">
        <v>14315</v>
      </c>
      <c r="D3401" s="3" t="s">
        <v>17616</v>
      </c>
      <c r="E3401" s="12" t="s">
        <v>21848</v>
      </c>
      <c r="F3401" s="6" t="str">
        <f t="shared" si="158"/>
        <v>module=gmail_whealth</v>
      </c>
      <c r="G3401" s="6" t="str">
        <f t="shared" si="159"/>
        <v>module=smail_whealth</v>
      </c>
    </row>
    <row r="3402" spans="1:7" ht="30" customHeight="1">
      <c r="A3402" s="3" t="s">
        <v>10903</v>
      </c>
      <c r="B3402" s="3" t="s">
        <v>2</v>
      </c>
      <c r="C3402" s="3" t="s">
        <v>14316</v>
      </c>
      <c r="D3402" s="3" t="s">
        <v>17617</v>
      </c>
      <c r="E3402" s="12" t="s">
        <v>21849</v>
      </c>
      <c r="F3402" s="6" t="str">
        <f t="shared" si="158"/>
        <v>module=gmail_whealth</v>
      </c>
      <c r="G3402" s="6" t="str">
        <f t="shared" si="159"/>
        <v>module=smail_whealth</v>
      </c>
    </row>
    <row r="3403" spans="1:7" ht="30" customHeight="1">
      <c r="A3403" s="3" t="s">
        <v>10903</v>
      </c>
      <c r="B3403" s="3" t="s">
        <v>2</v>
      </c>
      <c r="C3403" s="3" t="s">
        <v>14317</v>
      </c>
      <c r="D3403" s="3" t="s">
        <v>17618</v>
      </c>
      <c r="E3403" s="12" t="s">
        <v>21850</v>
      </c>
      <c r="F3403" s="6" t="str">
        <f t="shared" si="158"/>
        <v>module=gmail_whealth</v>
      </c>
      <c r="G3403" s="6" t="str">
        <f t="shared" si="159"/>
        <v>module=smail_whealth</v>
      </c>
    </row>
    <row r="3404" spans="1:7" ht="30" customHeight="1">
      <c r="A3404" s="3" t="s">
        <v>10903</v>
      </c>
      <c r="B3404" s="3" t="s">
        <v>2</v>
      </c>
      <c r="C3404" s="3" t="s">
        <v>14318</v>
      </c>
      <c r="D3404" s="3" t="s">
        <v>17619</v>
      </c>
      <c r="E3404" s="12" t="s">
        <v>21851</v>
      </c>
      <c r="F3404" s="6" t="str">
        <f t="shared" si="158"/>
        <v>module=gmail_whealth</v>
      </c>
      <c r="G3404" s="6" t="str">
        <f t="shared" si="159"/>
        <v>module=smail_whealth</v>
      </c>
    </row>
    <row r="3405" spans="1:7" ht="30" customHeight="1">
      <c r="A3405" s="3" t="s">
        <v>10903</v>
      </c>
      <c r="B3405" s="3" t="s">
        <v>2</v>
      </c>
      <c r="C3405" s="3" t="s">
        <v>14319</v>
      </c>
      <c r="D3405" s="3" t="s">
        <v>17620</v>
      </c>
      <c r="E3405" s="12" t="s">
        <v>21852</v>
      </c>
      <c r="F3405" s="6" t="str">
        <f t="shared" si="158"/>
        <v>module=gmail_whealth</v>
      </c>
      <c r="G3405" s="6" t="str">
        <f t="shared" si="159"/>
        <v>module=smail_whealth</v>
      </c>
    </row>
    <row r="3406" spans="1:7" ht="30" customHeight="1">
      <c r="A3406" s="3" t="s">
        <v>10903</v>
      </c>
      <c r="B3406" s="3" t="s">
        <v>2</v>
      </c>
      <c r="C3406" s="3" t="s">
        <v>14320</v>
      </c>
      <c r="D3406" s="3" t="s">
        <v>17621</v>
      </c>
      <c r="E3406" s="12" t="s">
        <v>21853</v>
      </c>
      <c r="F3406" s="6" t="str">
        <f t="shared" si="158"/>
        <v>module=gmail_whealth</v>
      </c>
      <c r="G3406" s="6" t="str">
        <f t="shared" si="159"/>
        <v>module=smail_whealth</v>
      </c>
    </row>
    <row r="3407" spans="1:7" ht="30" customHeight="1">
      <c r="A3407" s="3" t="s">
        <v>10903</v>
      </c>
      <c r="B3407" s="3" t="s">
        <v>2</v>
      </c>
      <c r="C3407" s="3" t="s">
        <v>14321</v>
      </c>
      <c r="D3407" s="3" t="s">
        <v>17622</v>
      </c>
      <c r="E3407" s="12" t="s">
        <v>21854</v>
      </c>
      <c r="F3407" s="6" t="str">
        <f t="shared" si="158"/>
        <v>module=gmail_whealth</v>
      </c>
      <c r="G3407" s="6" t="str">
        <f t="shared" si="159"/>
        <v>module=smail_whealth</v>
      </c>
    </row>
    <row r="3408" spans="1:7" ht="30" customHeight="1">
      <c r="A3408" s="3" t="s">
        <v>10903</v>
      </c>
      <c r="B3408" s="3" t="s">
        <v>2</v>
      </c>
      <c r="C3408" s="3" t="s">
        <v>14322</v>
      </c>
      <c r="D3408" s="3" t="s">
        <v>17623</v>
      </c>
      <c r="E3408" s="12" t="s">
        <v>21855</v>
      </c>
      <c r="F3408" s="6" t="str">
        <f t="shared" si="158"/>
        <v>module=gmail_whealth</v>
      </c>
      <c r="G3408" s="6" t="str">
        <f t="shared" si="159"/>
        <v>module=smail_whealth</v>
      </c>
    </row>
    <row r="3409" spans="1:7" ht="30" customHeight="1">
      <c r="A3409" s="3" t="s">
        <v>10903</v>
      </c>
      <c r="B3409" s="3" t="s">
        <v>2</v>
      </c>
      <c r="C3409" s="3" t="s">
        <v>14323</v>
      </c>
      <c r="D3409" s="3" t="s">
        <v>17624</v>
      </c>
      <c r="E3409" s="12" t="s">
        <v>21856</v>
      </c>
      <c r="F3409" s="6" t="str">
        <f t="shared" si="158"/>
        <v>module=gmail_whealth</v>
      </c>
      <c r="G3409" s="6" t="str">
        <f t="shared" si="159"/>
        <v>module=smail_whealth</v>
      </c>
    </row>
    <row r="3410" spans="1:7" ht="30" customHeight="1">
      <c r="A3410" s="3" t="s">
        <v>10903</v>
      </c>
      <c r="B3410" s="3" t="s">
        <v>2</v>
      </c>
      <c r="C3410" s="3" t="s">
        <v>14324</v>
      </c>
      <c r="D3410" s="3" t="s">
        <v>17625</v>
      </c>
      <c r="E3410" s="12" t="s">
        <v>21857</v>
      </c>
      <c r="F3410" s="6" t="str">
        <f t="shared" si="158"/>
        <v>module=gmail_whealth</v>
      </c>
      <c r="G3410" s="6" t="str">
        <f t="shared" si="159"/>
        <v>module=smail_whealth</v>
      </c>
    </row>
    <row r="3411" spans="1:7" ht="30" customHeight="1">
      <c r="A3411" s="3" t="s">
        <v>10903</v>
      </c>
      <c r="B3411" s="3" t="s">
        <v>2</v>
      </c>
      <c r="C3411" s="3" t="s">
        <v>14325</v>
      </c>
      <c r="D3411" s="3" t="s">
        <v>17626</v>
      </c>
      <c r="E3411" s="12" t="s">
        <v>21858</v>
      </c>
      <c r="F3411" s="6" t="str">
        <f t="shared" ref="F3411:F3432" si="160">HYPERLINK("http://www.ssc.wisc.edu/wlsresearch/documentation/waves/?wave=grad2k&amp;module=gmail_whealth","module=gmail_whealth")</f>
        <v>module=gmail_whealth</v>
      </c>
      <c r="G3411" s="6" t="str">
        <f t="shared" ref="G3411:G3432" si="161">HYPERLINK("http://www.ssc.wisc.edu/wlsresearch/documentation/waves/?wave=sib2k&amp;module=smail_whealth","module=smail_whealth")</f>
        <v>module=smail_whealth</v>
      </c>
    </row>
    <row r="3412" spans="1:7" ht="30" customHeight="1">
      <c r="A3412" s="3" t="s">
        <v>10903</v>
      </c>
      <c r="B3412" s="3" t="s">
        <v>2</v>
      </c>
      <c r="C3412" s="3" t="s">
        <v>14326</v>
      </c>
      <c r="D3412" s="3" t="s">
        <v>17627</v>
      </c>
      <c r="E3412" s="12" t="s">
        <v>21859</v>
      </c>
      <c r="F3412" s="6" t="str">
        <f t="shared" si="160"/>
        <v>module=gmail_whealth</v>
      </c>
      <c r="G3412" s="6" t="str">
        <f t="shared" si="161"/>
        <v>module=smail_whealth</v>
      </c>
    </row>
    <row r="3413" spans="1:7" ht="30" customHeight="1">
      <c r="A3413" s="3" t="s">
        <v>10903</v>
      </c>
      <c r="B3413" s="3" t="s">
        <v>2</v>
      </c>
      <c r="C3413" s="3" t="s">
        <v>14327</v>
      </c>
      <c r="D3413" s="3" t="s">
        <v>17628</v>
      </c>
      <c r="E3413" s="12" t="s">
        <v>21860</v>
      </c>
      <c r="F3413" s="6" t="str">
        <f t="shared" si="160"/>
        <v>module=gmail_whealth</v>
      </c>
      <c r="G3413" s="6" t="str">
        <f t="shared" si="161"/>
        <v>module=smail_whealth</v>
      </c>
    </row>
    <row r="3414" spans="1:7" ht="30" customHeight="1">
      <c r="A3414" s="3" t="s">
        <v>10903</v>
      </c>
      <c r="B3414" s="3" t="s">
        <v>2</v>
      </c>
      <c r="C3414" s="3" t="s">
        <v>14328</v>
      </c>
      <c r="D3414" s="3" t="s">
        <v>17629</v>
      </c>
      <c r="E3414" s="12" t="s">
        <v>21861</v>
      </c>
      <c r="F3414" s="6" t="str">
        <f t="shared" si="160"/>
        <v>module=gmail_whealth</v>
      </c>
      <c r="G3414" s="6" t="str">
        <f t="shared" si="161"/>
        <v>module=smail_whealth</v>
      </c>
    </row>
    <row r="3415" spans="1:7" ht="30" customHeight="1">
      <c r="A3415" s="3" t="s">
        <v>10903</v>
      </c>
      <c r="B3415" s="3" t="s">
        <v>2</v>
      </c>
      <c r="C3415" s="3" t="s">
        <v>14329</v>
      </c>
      <c r="D3415" s="3" t="s">
        <v>17630</v>
      </c>
      <c r="E3415" s="12" t="s">
        <v>21862</v>
      </c>
      <c r="F3415" s="6" t="str">
        <f t="shared" si="160"/>
        <v>module=gmail_whealth</v>
      </c>
      <c r="G3415" s="6" t="str">
        <f t="shared" si="161"/>
        <v>module=smail_whealth</v>
      </c>
    </row>
    <row r="3416" spans="1:7" ht="30" customHeight="1">
      <c r="A3416" s="3" t="s">
        <v>10903</v>
      </c>
      <c r="B3416" s="3" t="s">
        <v>2</v>
      </c>
      <c r="C3416" s="3" t="s">
        <v>14330</v>
      </c>
      <c r="D3416" s="3" t="s">
        <v>17631</v>
      </c>
      <c r="E3416" s="12" t="s">
        <v>21863</v>
      </c>
      <c r="F3416" s="6" t="str">
        <f t="shared" si="160"/>
        <v>module=gmail_whealth</v>
      </c>
      <c r="G3416" s="6" t="str">
        <f t="shared" si="161"/>
        <v>module=smail_whealth</v>
      </c>
    </row>
    <row r="3417" spans="1:7" ht="30" customHeight="1">
      <c r="A3417" s="3" t="s">
        <v>10903</v>
      </c>
      <c r="B3417" s="3" t="s">
        <v>2</v>
      </c>
      <c r="C3417" s="3" t="s">
        <v>14331</v>
      </c>
      <c r="D3417" s="3" t="s">
        <v>17632</v>
      </c>
      <c r="E3417" s="12" t="s">
        <v>21864</v>
      </c>
      <c r="F3417" s="6" t="str">
        <f t="shared" si="160"/>
        <v>module=gmail_whealth</v>
      </c>
      <c r="G3417" s="6" t="str">
        <f t="shared" si="161"/>
        <v>module=smail_whealth</v>
      </c>
    </row>
    <row r="3418" spans="1:7" ht="30" customHeight="1">
      <c r="A3418" s="3" t="s">
        <v>10903</v>
      </c>
      <c r="B3418" s="3" t="s">
        <v>2</v>
      </c>
      <c r="C3418" s="3" t="s">
        <v>14332</v>
      </c>
      <c r="D3418" s="3" t="s">
        <v>17633</v>
      </c>
      <c r="E3418" s="12" t="s">
        <v>21865</v>
      </c>
      <c r="F3418" s="6" t="str">
        <f t="shared" si="160"/>
        <v>module=gmail_whealth</v>
      </c>
      <c r="G3418" s="6" t="str">
        <f t="shared" si="161"/>
        <v>module=smail_whealth</v>
      </c>
    </row>
    <row r="3419" spans="1:7" ht="30" customHeight="1">
      <c r="A3419" s="3" t="s">
        <v>10903</v>
      </c>
      <c r="B3419" s="3" t="s">
        <v>2</v>
      </c>
      <c r="C3419" s="3" t="s">
        <v>14333</v>
      </c>
      <c r="D3419" s="3" t="s">
        <v>17634</v>
      </c>
      <c r="E3419" s="12" t="s">
        <v>21866</v>
      </c>
      <c r="F3419" s="6" t="str">
        <f t="shared" si="160"/>
        <v>module=gmail_whealth</v>
      </c>
      <c r="G3419" s="6" t="str">
        <f t="shared" si="161"/>
        <v>module=smail_whealth</v>
      </c>
    </row>
    <row r="3420" spans="1:7" ht="30" customHeight="1">
      <c r="A3420" s="3" t="s">
        <v>10903</v>
      </c>
      <c r="B3420" s="3" t="s">
        <v>2</v>
      </c>
      <c r="C3420" s="3" t="s">
        <v>14334</v>
      </c>
      <c r="D3420" s="3" t="s">
        <v>17635</v>
      </c>
      <c r="E3420" s="12" t="s">
        <v>21867</v>
      </c>
      <c r="F3420" s="6" t="str">
        <f t="shared" si="160"/>
        <v>module=gmail_whealth</v>
      </c>
      <c r="G3420" s="6" t="str">
        <f t="shared" si="161"/>
        <v>module=smail_whealth</v>
      </c>
    </row>
    <row r="3421" spans="1:7" ht="30" customHeight="1">
      <c r="A3421" s="3" t="s">
        <v>10903</v>
      </c>
      <c r="B3421" s="3" t="s">
        <v>2</v>
      </c>
      <c r="C3421" s="3" t="s">
        <v>14335</v>
      </c>
      <c r="D3421" s="3" t="s">
        <v>17636</v>
      </c>
      <c r="E3421" s="12" t="s">
        <v>21868</v>
      </c>
      <c r="F3421" s="6" t="str">
        <f t="shared" si="160"/>
        <v>module=gmail_whealth</v>
      </c>
      <c r="G3421" s="6" t="str">
        <f t="shared" si="161"/>
        <v>module=smail_whealth</v>
      </c>
    </row>
    <row r="3422" spans="1:7" ht="30" customHeight="1">
      <c r="A3422" s="3" t="s">
        <v>10903</v>
      </c>
      <c r="B3422" s="3" t="s">
        <v>2</v>
      </c>
      <c r="C3422" s="3" t="s">
        <v>14336</v>
      </c>
      <c r="D3422" s="3" t="s">
        <v>17637</v>
      </c>
      <c r="E3422" s="12" t="s">
        <v>21869</v>
      </c>
      <c r="F3422" s="6" t="str">
        <f t="shared" si="160"/>
        <v>module=gmail_whealth</v>
      </c>
      <c r="G3422" s="6" t="str">
        <f t="shared" si="161"/>
        <v>module=smail_whealth</v>
      </c>
    </row>
    <row r="3423" spans="1:7" ht="30" customHeight="1">
      <c r="A3423" s="3" t="s">
        <v>10903</v>
      </c>
      <c r="B3423" s="3" t="s">
        <v>2</v>
      </c>
      <c r="C3423" s="3" t="s">
        <v>14337</v>
      </c>
      <c r="D3423" s="3" t="s">
        <v>17638</v>
      </c>
      <c r="E3423" s="12" t="s">
        <v>21870</v>
      </c>
      <c r="F3423" s="6" t="str">
        <f t="shared" si="160"/>
        <v>module=gmail_whealth</v>
      </c>
      <c r="G3423" s="6" t="str">
        <f t="shared" si="161"/>
        <v>module=smail_whealth</v>
      </c>
    </row>
    <row r="3424" spans="1:7" ht="30" customHeight="1">
      <c r="A3424" s="3" t="s">
        <v>10903</v>
      </c>
      <c r="B3424" s="3" t="s">
        <v>2</v>
      </c>
      <c r="C3424" s="3" t="s">
        <v>14338</v>
      </c>
      <c r="D3424" s="3" t="s">
        <v>17639</v>
      </c>
      <c r="E3424" s="12" t="s">
        <v>21871</v>
      </c>
      <c r="F3424" s="6" t="str">
        <f t="shared" si="160"/>
        <v>module=gmail_whealth</v>
      </c>
      <c r="G3424" s="6" t="str">
        <f t="shared" si="161"/>
        <v>module=smail_whealth</v>
      </c>
    </row>
    <row r="3425" spans="1:7" ht="30" customHeight="1">
      <c r="A3425" s="3" t="s">
        <v>10903</v>
      </c>
      <c r="B3425" s="3" t="s">
        <v>2</v>
      </c>
      <c r="C3425" s="3" t="s">
        <v>14339</v>
      </c>
      <c r="D3425" s="3" t="s">
        <v>17640</v>
      </c>
      <c r="E3425" s="12" t="s">
        <v>21872</v>
      </c>
      <c r="F3425" s="6" t="str">
        <f t="shared" si="160"/>
        <v>module=gmail_whealth</v>
      </c>
      <c r="G3425" s="6" t="str">
        <f t="shared" si="161"/>
        <v>module=smail_whealth</v>
      </c>
    </row>
    <row r="3426" spans="1:7" ht="30" customHeight="1">
      <c r="A3426" s="3" t="s">
        <v>10903</v>
      </c>
      <c r="B3426" s="3" t="s">
        <v>2</v>
      </c>
      <c r="C3426" s="3" t="s">
        <v>14340</v>
      </c>
      <c r="D3426" s="3" t="s">
        <v>17641</v>
      </c>
      <c r="E3426" s="12" t="s">
        <v>21873</v>
      </c>
      <c r="F3426" s="6" t="str">
        <f t="shared" si="160"/>
        <v>module=gmail_whealth</v>
      </c>
      <c r="G3426" s="6" t="str">
        <f t="shared" si="161"/>
        <v>module=smail_whealth</v>
      </c>
    </row>
    <row r="3427" spans="1:7" ht="30" customHeight="1">
      <c r="A3427" s="3" t="s">
        <v>10903</v>
      </c>
      <c r="B3427" s="3" t="s">
        <v>2</v>
      </c>
      <c r="C3427" s="3" t="s">
        <v>14341</v>
      </c>
      <c r="D3427" s="3" t="s">
        <v>17642</v>
      </c>
      <c r="E3427" s="12" t="s">
        <v>21874</v>
      </c>
      <c r="F3427" s="6" t="str">
        <f t="shared" si="160"/>
        <v>module=gmail_whealth</v>
      </c>
      <c r="G3427" s="6" t="str">
        <f t="shared" si="161"/>
        <v>module=smail_whealth</v>
      </c>
    </row>
    <row r="3428" spans="1:7" ht="30" customHeight="1">
      <c r="A3428" s="3" t="s">
        <v>10903</v>
      </c>
      <c r="B3428" s="3" t="s">
        <v>2</v>
      </c>
      <c r="C3428" s="3" t="s">
        <v>14342</v>
      </c>
      <c r="D3428" s="3" t="s">
        <v>17643</v>
      </c>
      <c r="E3428" s="12" t="s">
        <v>21875</v>
      </c>
      <c r="F3428" s="6" t="str">
        <f t="shared" si="160"/>
        <v>module=gmail_whealth</v>
      </c>
      <c r="G3428" s="6" t="str">
        <f t="shared" si="161"/>
        <v>module=smail_whealth</v>
      </c>
    </row>
    <row r="3429" spans="1:7" ht="30" customHeight="1">
      <c r="A3429" s="3" t="s">
        <v>10903</v>
      </c>
      <c r="B3429" s="3" t="s">
        <v>2</v>
      </c>
      <c r="C3429" s="3" t="s">
        <v>14343</v>
      </c>
      <c r="D3429" s="3" t="s">
        <v>17644</v>
      </c>
      <c r="E3429" s="12" t="s">
        <v>21876</v>
      </c>
      <c r="F3429" s="6" t="str">
        <f t="shared" si="160"/>
        <v>module=gmail_whealth</v>
      </c>
      <c r="G3429" s="6" t="str">
        <f t="shared" si="161"/>
        <v>module=smail_whealth</v>
      </c>
    </row>
    <row r="3430" spans="1:7" ht="30" customHeight="1">
      <c r="A3430" s="3" t="s">
        <v>10903</v>
      </c>
      <c r="B3430" s="3" t="s">
        <v>2</v>
      </c>
      <c r="C3430" s="3" t="s">
        <v>14344</v>
      </c>
      <c r="D3430" s="3" t="s">
        <v>17645</v>
      </c>
      <c r="E3430" s="12" t="s">
        <v>21877</v>
      </c>
      <c r="F3430" s="6" t="str">
        <f t="shared" si="160"/>
        <v>module=gmail_whealth</v>
      </c>
      <c r="G3430" s="6" t="str">
        <f t="shared" si="161"/>
        <v>module=smail_whealth</v>
      </c>
    </row>
    <row r="3431" spans="1:7" ht="30" customHeight="1">
      <c r="A3431" s="3" t="s">
        <v>10903</v>
      </c>
      <c r="B3431" s="3" t="s">
        <v>2</v>
      </c>
      <c r="C3431" s="3" t="s">
        <v>14345</v>
      </c>
      <c r="D3431" s="3" t="s">
        <v>17646</v>
      </c>
      <c r="E3431" s="12" t="s">
        <v>21878</v>
      </c>
      <c r="F3431" s="6" t="str">
        <f t="shared" si="160"/>
        <v>module=gmail_whealth</v>
      </c>
      <c r="G3431" s="6" t="str">
        <f t="shared" si="161"/>
        <v>module=smail_whealth</v>
      </c>
    </row>
    <row r="3432" spans="1:7" ht="30" customHeight="1">
      <c r="A3432" s="3" t="s">
        <v>10903</v>
      </c>
      <c r="B3432" s="3" t="s">
        <v>2</v>
      </c>
      <c r="C3432" s="3" t="s">
        <v>14346</v>
      </c>
      <c r="D3432" s="3" t="s">
        <v>17647</v>
      </c>
      <c r="E3432" s="12" t="s">
        <v>21879</v>
      </c>
      <c r="F3432" s="6" t="str">
        <f t="shared" si="160"/>
        <v>module=gmail_whealth</v>
      </c>
      <c r="G3432" s="6" t="str">
        <f t="shared" si="161"/>
        <v>module=smail_whealth</v>
      </c>
    </row>
    <row r="3433" spans="1:7" ht="30" customHeight="1">
      <c r="A3433" s="3" t="s">
        <v>10904</v>
      </c>
      <c r="B3433" s="3" t="s">
        <v>2</v>
      </c>
      <c r="C3433" s="3" t="s">
        <v>14347</v>
      </c>
      <c r="D3433" s="3" t="s">
        <v>17648</v>
      </c>
      <c r="E3433" s="12" t="s">
        <v>21880</v>
      </c>
      <c r="F3433" s="6" t="str">
        <f t="shared" ref="F3433:F3460" si="162">HYPERLINK("http://www.ssc.wisc.edu/wlsresearch/documentation/waves/?wave=grad2k&amp;module=gmail_whs","module=gmail_whs")</f>
        <v>module=gmail_whs</v>
      </c>
      <c r="G3433" s="6" t="str">
        <f t="shared" ref="G3433:G3460" si="163">HYPERLINK("http://www.ssc.wisc.edu/wlsresearch/documentation/waves/?wave=sib2k&amp;module=smail_whs","module=smail_whs")</f>
        <v>module=smail_whs</v>
      </c>
    </row>
    <row r="3434" spans="1:7" ht="30" customHeight="1">
      <c r="A3434" s="3" t="s">
        <v>10904</v>
      </c>
      <c r="B3434" s="3" t="s">
        <v>2</v>
      </c>
      <c r="C3434" s="3" t="s">
        <v>14348</v>
      </c>
      <c r="D3434" s="3" t="s">
        <v>17649</v>
      </c>
      <c r="E3434" s="12" t="s">
        <v>21881</v>
      </c>
      <c r="F3434" s="6" t="str">
        <f t="shared" si="162"/>
        <v>module=gmail_whs</v>
      </c>
      <c r="G3434" s="6" t="str">
        <f t="shared" si="163"/>
        <v>module=smail_whs</v>
      </c>
    </row>
    <row r="3435" spans="1:7" ht="30" customHeight="1">
      <c r="A3435" s="3" t="s">
        <v>10904</v>
      </c>
      <c r="B3435" s="3" t="s">
        <v>2</v>
      </c>
      <c r="C3435" s="3" t="s">
        <v>14349</v>
      </c>
      <c r="D3435" s="3" t="s">
        <v>17650</v>
      </c>
      <c r="E3435" s="12" t="s">
        <v>21882</v>
      </c>
      <c r="F3435" s="6" t="str">
        <f t="shared" si="162"/>
        <v>module=gmail_whs</v>
      </c>
      <c r="G3435" s="6" t="str">
        <f t="shared" si="163"/>
        <v>module=smail_whs</v>
      </c>
    </row>
    <row r="3436" spans="1:7" ht="30" customHeight="1">
      <c r="A3436" s="3" t="s">
        <v>10904</v>
      </c>
      <c r="B3436" s="3" t="s">
        <v>2</v>
      </c>
      <c r="C3436" s="3" t="s">
        <v>14350</v>
      </c>
      <c r="D3436" s="3" t="s">
        <v>17651</v>
      </c>
      <c r="E3436" s="12" t="s">
        <v>21883</v>
      </c>
      <c r="F3436" s="6" t="str">
        <f t="shared" si="162"/>
        <v>module=gmail_whs</v>
      </c>
      <c r="G3436" s="6" t="str">
        <f t="shared" si="163"/>
        <v>module=smail_whs</v>
      </c>
    </row>
    <row r="3437" spans="1:7" ht="30" customHeight="1">
      <c r="A3437" s="3" t="s">
        <v>10904</v>
      </c>
      <c r="B3437" s="3" t="s">
        <v>2</v>
      </c>
      <c r="C3437" s="3" t="s">
        <v>14351</v>
      </c>
      <c r="D3437" s="3" t="s">
        <v>17652</v>
      </c>
      <c r="E3437" s="12" t="s">
        <v>21884</v>
      </c>
      <c r="F3437" s="6" t="str">
        <f t="shared" si="162"/>
        <v>module=gmail_whs</v>
      </c>
      <c r="G3437" s="6" t="str">
        <f t="shared" si="163"/>
        <v>module=smail_whs</v>
      </c>
    </row>
    <row r="3438" spans="1:7" ht="30" customHeight="1">
      <c r="A3438" s="3" t="s">
        <v>10904</v>
      </c>
      <c r="B3438" s="3" t="s">
        <v>2</v>
      </c>
      <c r="C3438" s="3" t="s">
        <v>14352</v>
      </c>
      <c r="D3438" s="3" t="s">
        <v>17653</v>
      </c>
      <c r="E3438" s="12" t="s">
        <v>21885</v>
      </c>
      <c r="F3438" s="6" t="str">
        <f t="shared" si="162"/>
        <v>module=gmail_whs</v>
      </c>
      <c r="G3438" s="6" t="str">
        <f t="shared" si="163"/>
        <v>module=smail_whs</v>
      </c>
    </row>
    <row r="3439" spans="1:7" ht="30" customHeight="1">
      <c r="A3439" s="3" t="s">
        <v>10904</v>
      </c>
      <c r="B3439" s="3" t="s">
        <v>2</v>
      </c>
      <c r="C3439" s="3" t="s">
        <v>14353</v>
      </c>
      <c r="D3439" s="3" t="s">
        <v>17654</v>
      </c>
      <c r="E3439" s="12" t="s">
        <v>21886</v>
      </c>
      <c r="F3439" s="6" t="str">
        <f t="shared" si="162"/>
        <v>module=gmail_whs</v>
      </c>
      <c r="G3439" s="6" t="str">
        <f t="shared" si="163"/>
        <v>module=smail_whs</v>
      </c>
    </row>
    <row r="3440" spans="1:7" ht="30" customHeight="1">
      <c r="A3440" s="3" t="s">
        <v>10904</v>
      </c>
      <c r="B3440" s="3" t="s">
        <v>2</v>
      </c>
      <c r="C3440" s="3" t="s">
        <v>14354</v>
      </c>
      <c r="D3440" s="3" t="s">
        <v>17655</v>
      </c>
      <c r="E3440" s="12" t="s">
        <v>21887</v>
      </c>
      <c r="F3440" s="6" t="str">
        <f t="shared" si="162"/>
        <v>module=gmail_whs</v>
      </c>
      <c r="G3440" s="6" t="str">
        <f t="shared" si="163"/>
        <v>module=smail_whs</v>
      </c>
    </row>
    <row r="3441" spans="1:7" ht="30" customHeight="1">
      <c r="A3441" s="3" t="s">
        <v>10904</v>
      </c>
      <c r="B3441" s="3" t="s">
        <v>2</v>
      </c>
      <c r="C3441" s="3" t="s">
        <v>14355</v>
      </c>
      <c r="D3441" s="3" t="s">
        <v>17656</v>
      </c>
      <c r="E3441" s="12" t="s">
        <v>21888</v>
      </c>
      <c r="F3441" s="6" t="str">
        <f t="shared" si="162"/>
        <v>module=gmail_whs</v>
      </c>
      <c r="G3441" s="6" t="str">
        <f t="shared" si="163"/>
        <v>module=smail_whs</v>
      </c>
    </row>
    <row r="3442" spans="1:7" ht="30" customHeight="1">
      <c r="A3442" s="3" t="s">
        <v>10904</v>
      </c>
      <c r="B3442" s="3" t="s">
        <v>2</v>
      </c>
      <c r="C3442" s="3" t="s">
        <v>14356</v>
      </c>
      <c r="D3442" s="3" t="s">
        <v>17657</v>
      </c>
      <c r="E3442" s="12" t="s">
        <v>21889</v>
      </c>
      <c r="F3442" s="6" t="str">
        <f t="shared" si="162"/>
        <v>module=gmail_whs</v>
      </c>
      <c r="G3442" s="6" t="str">
        <f t="shared" si="163"/>
        <v>module=smail_whs</v>
      </c>
    </row>
    <row r="3443" spans="1:7" ht="30" customHeight="1">
      <c r="A3443" s="3" t="s">
        <v>10904</v>
      </c>
      <c r="B3443" s="3" t="s">
        <v>2</v>
      </c>
      <c r="C3443" s="3" t="s">
        <v>14357</v>
      </c>
      <c r="D3443" s="3" t="s">
        <v>17658</v>
      </c>
      <c r="E3443" s="12" t="s">
        <v>21890</v>
      </c>
      <c r="F3443" s="6" t="str">
        <f t="shared" si="162"/>
        <v>module=gmail_whs</v>
      </c>
      <c r="G3443" s="6" t="str">
        <f t="shared" si="163"/>
        <v>module=smail_whs</v>
      </c>
    </row>
    <row r="3444" spans="1:7" ht="30" customHeight="1">
      <c r="A3444" s="3" t="s">
        <v>10904</v>
      </c>
      <c r="B3444" s="3" t="s">
        <v>2</v>
      </c>
      <c r="C3444" s="3" t="s">
        <v>14358</v>
      </c>
      <c r="D3444" s="3" t="s">
        <v>17659</v>
      </c>
      <c r="E3444" s="12" t="s">
        <v>21891</v>
      </c>
      <c r="F3444" s="6" t="str">
        <f t="shared" si="162"/>
        <v>module=gmail_whs</v>
      </c>
      <c r="G3444" s="6" t="str">
        <f t="shared" si="163"/>
        <v>module=smail_whs</v>
      </c>
    </row>
    <row r="3445" spans="1:7" ht="30" customHeight="1">
      <c r="A3445" s="3" t="s">
        <v>10904</v>
      </c>
      <c r="B3445" s="3" t="s">
        <v>2</v>
      </c>
      <c r="C3445" s="3" t="s">
        <v>14359</v>
      </c>
      <c r="D3445" s="3" t="s">
        <v>17660</v>
      </c>
      <c r="E3445" s="12" t="s">
        <v>21892</v>
      </c>
      <c r="F3445" s="6" t="str">
        <f t="shared" si="162"/>
        <v>module=gmail_whs</v>
      </c>
      <c r="G3445" s="6" t="str">
        <f t="shared" si="163"/>
        <v>module=smail_whs</v>
      </c>
    </row>
    <row r="3446" spans="1:7" ht="30" customHeight="1">
      <c r="A3446" s="3" t="s">
        <v>10904</v>
      </c>
      <c r="B3446" s="3" t="s">
        <v>2</v>
      </c>
      <c r="C3446" s="3" t="s">
        <v>14360</v>
      </c>
      <c r="D3446" s="3" t="s">
        <v>17661</v>
      </c>
      <c r="E3446" s="12" t="s">
        <v>21893</v>
      </c>
      <c r="F3446" s="6" t="str">
        <f t="shared" si="162"/>
        <v>module=gmail_whs</v>
      </c>
      <c r="G3446" s="6" t="str">
        <f t="shared" si="163"/>
        <v>module=smail_whs</v>
      </c>
    </row>
    <row r="3447" spans="1:7" ht="30" customHeight="1">
      <c r="A3447" s="3" t="s">
        <v>10904</v>
      </c>
      <c r="B3447" s="3" t="s">
        <v>2</v>
      </c>
      <c r="C3447" s="3" t="s">
        <v>14361</v>
      </c>
      <c r="D3447" s="3" t="s">
        <v>17662</v>
      </c>
      <c r="E3447" s="12" t="s">
        <v>21891</v>
      </c>
      <c r="F3447" s="6" t="str">
        <f t="shared" si="162"/>
        <v>module=gmail_whs</v>
      </c>
      <c r="G3447" s="6" t="str">
        <f t="shared" si="163"/>
        <v>module=smail_whs</v>
      </c>
    </row>
    <row r="3448" spans="1:7" ht="30" customHeight="1">
      <c r="A3448" s="3" t="s">
        <v>10904</v>
      </c>
      <c r="B3448" s="3" t="s">
        <v>2</v>
      </c>
      <c r="C3448" s="3" t="s">
        <v>14362</v>
      </c>
      <c r="D3448" s="3" t="s">
        <v>17663</v>
      </c>
      <c r="E3448" s="12" t="s">
        <v>21892</v>
      </c>
      <c r="F3448" s="6" t="str">
        <f t="shared" si="162"/>
        <v>module=gmail_whs</v>
      </c>
      <c r="G3448" s="6" t="str">
        <f t="shared" si="163"/>
        <v>module=smail_whs</v>
      </c>
    </row>
    <row r="3449" spans="1:7" ht="30" customHeight="1">
      <c r="A3449" s="3" t="s">
        <v>10904</v>
      </c>
      <c r="B3449" s="3" t="s">
        <v>2</v>
      </c>
      <c r="C3449" s="3" t="s">
        <v>14363</v>
      </c>
      <c r="D3449" s="3" t="s">
        <v>17664</v>
      </c>
      <c r="E3449" s="12" t="s">
        <v>21894</v>
      </c>
      <c r="F3449" s="6" t="str">
        <f t="shared" si="162"/>
        <v>module=gmail_whs</v>
      </c>
      <c r="G3449" s="6" t="str">
        <f t="shared" si="163"/>
        <v>module=smail_whs</v>
      </c>
    </row>
    <row r="3450" spans="1:7" ht="30" customHeight="1">
      <c r="A3450" s="3" t="s">
        <v>10904</v>
      </c>
      <c r="B3450" s="3" t="s">
        <v>2</v>
      </c>
      <c r="C3450" s="3" t="s">
        <v>14364</v>
      </c>
      <c r="D3450" s="3" t="s">
        <v>17665</v>
      </c>
      <c r="E3450" s="12" t="s">
        <v>21895</v>
      </c>
      <c r="F3450" s="6" t="str">
        <f t="shared" si="162"/>
        <v>module=gmail_whs</v>
      </c>
      <c r="G3450" s="6" t="str">
        <f t="shared" si="163"/>
        <v>module=smail_whs</v>
      </c>
    </row>
    <row r="3451" spans="1:7" ht="30" customHeight="1">
      <c r="A3451" s="3" t="s">
        <v>10904</v>
      </c>
      <c r="B3451" s="3" t="s">
        <v>2</v>
      </c>
      <c r="C3451" s="3" t="s">
        <v>14365</v>
      </c>
      <c r="D3451" s="3" t="s">
        <v>17666</v>
      </c>
      <c r="E3451" s="12" t="s">
        <v>21896</v>
      </c>
      <c r="F3451" s="6" t="str">
        <f t="shared" si="162"/>
        <v>module=gmail_whs</v>
      </c>
      <c r="G3451" s="6" t="str">
        <f t="shared" si="163"/>
        <v>module=smail_whs</v>
      </c>
    </row>
    <row r="3452" spans="1:7" ht="30" customHeight="1">
      <c r="A3452" s="3" t="s">
        <v>10904</v>
      </c>
      <c r="B3452" s="3" t="s">
        <v>2</v>
      </c>
      <c r="C3452" s="3" t="s">
        <v>14366</v>
      </c>
      <c r="D3452" s="3" t="s">
        <v>17667</v>
      </c>
      <c r="E3452" s="12" t="s">
        <v>21897</v>
      </c>
      <c r="F3452" s="6" t="str">
        <f t="shared" si="162"/>
        <v>module=gmail_whs</v>
      </c>
      <c r="G3452" s="6" t="str">
        <f t="shared" si="163"/>
        <v>module=smail_whs</v>
      </c>
    </row>
    <row r="3453" spans="1:7" ht="30" customHeight="1">
      <c r="A3453" s="3" t="s">
        <v>10904</v>
      </c>
      <c r="B3453" s="3" t="s">
        <v>2</v>
      </c>
      <c r="C3453" s="3" t="s">
        <v>14367</v>
      </c>
      <c r="D3453" s="3" t="s">
        <v>17668</v>
      </c>
      <c r="E3453" s="12" t="s">
        <v>21898</v>
      </c>
      <c r="F3453" s="6" t="str">
        <f t="shared" si="162"/>
        <v>module=gmail_whs</v>
      </c>
      <c r="G3453" s="6" t="str">
        <f t="shared" si="163"/>
        <v>module=smail_whs</v>
      </c>
    </row>
    <row r="3454" spans="1:7" ht="30" customHeight="1">
      <c r="A3454" s="3" t="s">
        <v>10904</v>
      </c>
      <c r="B3454" s="3" t="s">
        <v>2</v>
      </c>
      <c r="C3454" s="3" t="s">
        <v>14368</v>
      </c>
      <c r="D3454" s="3" t="s">
        <v>17669</v>
      </c>
      <c r="E3454" s="12" t="s">
        <v>21899</v>
      </c>
      <c r="F3454" s="6" t="str">
        <f t="shared" si="162"/>
        <v>module=gmail_whs</v>
      </c>
      <c r="G3454" s="6" t="str">
        <f t="shared" si="163"/>
        <v>module=smail_whs</v>
      </c>
    </row>
    <row r="3455" spans="1:7" ht="30" customHeight="1">
      <c r="A3455" s="3" t="s">
        <v>10904</v>
      </c>
      <c r="B3455" s="3" t="s">
        <v>2</v>
      </c>
      <c r="C3455" s="3" t="s">
        <v>14369</v>
      </c>
      <c r="D3455" s="3" t="s">
        <v>17670</v>
      </c>
      <c r="E3455" s="12" t="s">
        <v>21900</v>
      </c>
      <c r="F3455" s="6" t="str">
        <f t="shared" si="162"/>
        <v>module=gmail_whs</v>
      </c>
      <c r="G3455" s="6" t="str">
        <f t="shared" si="163"/>
        <v>module=smail_whs</v>
      </c>
    </row>
    <row r="3456" spans="1:7" ht="30" customHeight="1">
      <c r="A3456" s="3" t="s">
        <v>10904</v>
      </c>
      <c r="B3456" s="3" t="s">
        <v>2</v>
      </c>
      <c r="C3456" s="3" t="s">
        <v>14370</v>
      </c>
      <c r="D3456" s="3" t="s">
        <v>17671</v>
      </c>
      <c r="E3456" s="12" t="s">
        <v>21901</v>
      </c>
      <c r="F3456" s="6" t="str">
        <f t="shared" si="162"/>
        <v>module=gmail_whs</v>
      </c>
      <c r="G3456" s="6" t="str">
        <f t="shared" si="163"/>
        <v>module=smail_whs</v>
      </c>
    </row>
    <row r="3457" spans="1:7" ht="30" customHeight="1">
      <c r="A3457" s="3" t="s">
        <v>10904</v>
      </c>
      <c r="B3457" s="3" t="s">
        <v>2</v>
      </c>
      <c r="C3457" s="3" t="s">
        <v>14371</v>
      </c>
      <c r="D3457" s="3" t="s">
        <v>17672</v>
      </c>
      <c r="E3457" s="12" t="s">
        <v>21902</v>
      </c>
      <c r="F3457" s="6" t="str">
        <f t="shared" si="162"/>
        <v>module=gmail_whs</v>
      </c>
      <c r="G3457" s="6" t="str">
        <f t="shared" si="163"/>
        <v>module=smail_whs</v>
      </c>
    </row>
    <row r="3458" spans="1:7" ht="30" customHeight="1">
      <c r="A3458" s="3" t="s">
        <v>10904</v>
      </c>
      <c r="B3458" s="3" t="s">
        <v>2</v>
      </c>
      <c r="C3458" s="3" t="s">
        <v>14372</v>
      </c>
      <c r="D3458" s="3" t="s">
        <v>17673</v>
      </c>
      <c r="E3458" s="12" t="s">
        <v>21903</v>
      </c>
      <c r="F3458" s="6" t="str">
        <f t="shared" si="162"/>
        <v>module=gmail_whs</v>
      </c>
      <c r="G3458" s="6" t="str">
        <f t="shared" si="163"/>
        <v>module=smail_whs</v>
      </c>
    </row>
    <row r="3459" spans="1:7" ht="30" customHeight="1">
      <c r="A3459" s="3" t="s">
        <v>10904</v>
      </c>
      <c r="B3459" s="3" t="s">
        <v>2</v>
      </c>
      <c r="C3459" s="3" t="s">
        <v>14373</v>
      </c>
      <c r="D3459" s="3" t="s">
        <v>17674</v>
      </c>
      <c r="E3459" s="12" t="s">
        <v>21901</v>
      </c>
      <c r="F3459" s="6" t="str">
        <f t="shared" si="162"/>
        <v>module=gmail_whs</v>
      </c>
      <c r="G3459" s="6" t="str">
        <f t="shared" si="163"/>
        <v>module=smail_whs</v>
      </c>
    </row>
    <row r="3460" spans="1:7" ht="30" customHeight="1">
      <c r="A3460" s="3" t="s">
        <v>10904</v>
      </c>
      <c r="B3460" s="3" t="s">
        <v>2</v>
      </c>
      <c r="C3460" s="3" t="s">
        <v>14374</v>
      </c>
      <c r="D3460" s="3" t="s">
        <v>17675</v>
      </c>
      <c r="E3460" s="12" t="s">
        <v>21902</v>
      </c>
      <c r="F3460" s="6" t="str">
        <f t="shared" si="162"/>
        <v>module=gmail_whs</v>
      </c>
      <c r="G3460" s="6" t="str">
        <f t="shared" si="163"/>
        <v>module=smail_whs</v>
      </c>
    </row>
    <row r="3461" spans="1:7" ht="30" customHeight="1">
      <c r="A3461" s="3" t="s">
        <v>10905</v>
      </c>
      <c r="B3461" s="3" t="s">
        <v>2</v>
      </c>
      <c r="C3461" s="3" t="s">
        <v>14375</v>
      </c>
      <c r="D3461" s="3" t="s">
        <v>17676</v>
      </c>
      <c r="E3461" s="12" t="s">
        <v>21904</v>
      </c>
      <c r="F3461" s="6" t="str">
        <f t="shared" ref="F3461:F3505" si="164">HYPERLINK("http://www.ssc.wisc.edu/wlsresearch/documentation/waves/?wave=grad2k&amp;module=gmail_pastweek","module=gmail_pastweek")</f>
        <v>module=gmail_pastweek</v>
      </c>
      <c r="G3461" s="6" t="str">
        <f t="shared" ref="G3461:G3505" si="165">HYPERLINK("http://www.ssc.wisc.edu/wlsresearch/documentation/waves/?wave=sib2k&amp;module=smail_pastweek","module=smail_pastweek")</f>
        <v>module=smail_pastweek</v>
      </c>
    </row>
    <row r="3462" spans="1:7" ht="30" customHeight="1">
      <c r="A3462" s="3" t="s">
        <v>10905</v>
      </c>
      <c r="B3462" s="3" t="s">
        <v>2</v>
      </c>
      <c r="C3462" s="3" t="s">
        <v>14376</v>
      </c>
      <c r="D3462" s="3" t="s">
        <v>17677</v>
      </c>
      <c r="E3462" s="12" t="s">
        <v>21905</v>
      </c>
      <c r="F3462" s="6" t="str">
        <f t="shared" si="164"/>
        <v>module=gmail_pastweek</v>
      </c>
      <c r="G3462" s="6" t="str">
        <f t="shared" si="165"/>
        <v>module=smail_pastweek</v>
      </c>
    </row>
    <row r="3463" spans="1:7" ht="30" customHeight="1">
      <c r="A3463" s="3" t="s">
        <v>10905</v>
      </c>
      <c r="B3463" s="3" t="s">
        <v>2</v>
      </c>
      <c r="C3463" s="3" t="s">
        <v>14377</v>
      </c>
      <c r="D3463" s="3" t="s">
        <v>17678</v>
      </c>
      <c r="E3463" s="12" t="s">
        <v>21906</v>
      </c>
      <c r="F3463" s="6" t="str">
        <f t="shared" si="164"/>
        <v>module=gmail_pastweek</v>
      </c>
      <c r="G3463" s="6" t="str">
        <f t="shared" si="165"/>
        <v>module=smail_pastweek</v>
      </c>
    </row>
    <row r="3464" spans="1:7" ht="30" customHeight="1">
      <c r="A3464" s="3" t="s">
        <v>10905</v>
      </c>
      <c r="B3464" s="3" t="s">
        <v>2</v>
      </c>
      <c r="C3464" s="3" t="s">
        <v>14378</v>
      </c>
      <c r="D3464" s="3" t="s">
        <v>17679</v>
      </c>
      <c r="E3464" s="12" t="s">
        <v>21907</v>
      </c>
      <c r="F3464" s="6" t="str">
        <f t="shared" si="164"/>
        <v>module=gmail_pastweek</v>
      </c>
      <c r="G3464" s="6" t="str">
        <f t="shared" si="165"/>
        <v>module=smail_pastweek</v>
      </c>
    </row>
    <row r="3465" spans="1:7" ht="30" customHeight="1">
      <c r="A3465" s="3" t="s">
        <v>10905</v>
      </c>
      <c r="B3465" s="3" t="s">
        <v>2</v>
      </c>
      <c r="C3465" s="3" t="s">
        <v>14379</v>
      </c>
      <c r="D3465" s="3" t="s">
        <v>17680</v>
      </c>
      <c r="E3465" s="12" t="s">
        <v>21908</v>
      </c>
      <c r="F3465" s="6" t="str">
        <f t="shared" si="164"/>
        <v>module=gmail_pastweek</v>
      </c>
      <c r="G3465" s="6" t="str">
        <f t="shared" si="165"/>
        <v>module=smail_pastweek</v>
      </c>
    </row>
    <row r="3466" spans="1:7" ht="30" customHeight="1">
      <c r="A3466" s="3" t="s">
        <v>10905</v>
      </c>
      <c r="B3466" s="3" t="s">
        <v>2</v>
      </c>
      <c r="C3466" s="3" t="s">
        <v>14380</v>
      </c>
      <c r="D3466" s="3" t="s">
        <v>17681</v>
      </c>
      <c r="E3466" s="12" t="s">
        <v>21909</v>
      </c>
      <c r="F3466" s="6" t="str">
        <f t="shared" si="164"/>
        <v>module=gmail_pastweek</v>
      </c>
      <c r="G3466" s="6" t="str">
        <f t="shared" si="165"/>
        <v>module=smail_pastweek</v>
      </c>
    </row>
    <row r="3467" spans="1:7" ht="30" customHeight="1">
      <c r="A3467" s="3" t="s">
        <v>10905</v>
      </c>
      <c r="B3467" s="3" t="s">
        <v>2</v>
      </c>
      <c r="C3467" s="3" t="s">
        <v>14381</v>
      </c>
      <c r="D3467" s="3" t="s">
        <v>17682</v>
      </c>
      <c r="E3467" s="12" t="s">
        <v>21910</v>
      </c>
      <c r="F3467" s="6" t="str">
        <f t="shared" si="164"/>
        <v>module=gmail_pastweek</v>
      </c>
      <c r="G3467" s="6" t="str">
        <f t="shared" si="165"/>
        <v>module=smail_pastweek</v>
      </c>
    </row>
    <row r="3468" spans="1:7" ht="30" customHeight="1">
      <c r="A3468" s="3" t="s">
        <v>10905</v>
      </c>
      <c r="B3468" s="3" t="s">
        <v>2</v>
      </c>
      <c r="C3468" s="3" t="s">
        <v>14382</v>
      </c>
      <c r="D3468" s="3" t="s">
        <v>17683</v>
      </c>
      <c r="E3468" s="12" t="s">
        <v>21911</v>
      </c>
      <c r="F3468" s="6" t="str">
        <f t="shared" si="164"/>
        <v>module=gmail_pastweek</v>
      </c>
      <c r="G3468" s="6" t="str">
        <f t="shared" si="165"/>
        <v>module=smail_pastweek</v>
      </c>
    </row>
    <row r="3469" spans="1:7" ht="30" customHeight="1">
      <c r="A3469" s="3" t="s">
        <v>10905</v>
      </c>
      <c r="B3469" s="3" t="s">
        <v>2</v>
      </c>
      <c r="C3469" s="3" t="s">
        <v>14383</v>
      </c>
      <c r="D3469" s="3" t="s">
        <v>17684</v>
      </c>
      <c r="E3469" s="12" t="s">
        <v>21912</v>
      </c>
      <c r="F3469" s="6" t="str">
        <f t="shared" si="164"/>
        <v>module=gmail_pastweek</v>
      </c>
      <c r="G3469" s="6" t="str">
        <f t="shared" si="165"/>
        <v>module=smail_pastweek</v>
      </c>
    </row>
    <row r="3470" spans="1:7" ht="30" customHeight="1">
      <c r="A3470" s="3" t="s">
        <v>10905</v>
      </c>
      <c r="B3470" s="3" t="s">
        <v>2</v>
      </c>
      <c r="C3470" s="3" t="s">
        <v>14384</v>
      </c>
      <c r="D3470" s="3" t="s">
        <v>17685</v>
      </c>
      <c r="E3470" s="12" t="s">
        <v>21913</v>
      </c>
      <c r="F3470" s="6" t="str">
        <f t="shared" si="164"/>
        <v>module=gmail_pastweek</v>
      </c>
      <c r="G3470" s="6" t="str">
        <f t="shared" si="165"/>
        <v>module=smail_pastweek</v>
      </c>
    </row>
    <row r="3471" spans="1:7" ht="30" customHeight="1">
      <c r="A3471" s="3" t="s">
        <v>10905</v>
      </c>
      <c r="B3471" s="3" t="s">
        <v>2</v>
      </c>
      <c r="C3471" s="3" t="s">
        <v>14385</v>
      </c>
      <c r="D3471" s="3" t="s">
        <v>17686</v>
      </c>
      <c r="E3471" s="12" t="s">
        <v>21914</v>
      </c>
      <c r="F3471" s="6" t="str">
        <f t="shared" si="164"/>
        <v>module=gmail_pastweek</v>
      </c>
      <c r="G3471" s="6" t="str">
        <f t="shared" si="165"/>
        <v>module=smail_pastweek</v>
      </c>
    </row>
    <row r="3472" spans="1:7" ht="30" customHeight="1">
      <c r="A3472" s="3" t="s">
        <v>10905</v>
      </c>
      <c r="B3472" s="3" t="s">
        <v>2</v>
      </c>
      <c r="C3472" s="3" t="s">
        <v>14386</v>
      </c>
      <c r="D3472" s="3" t="s">
        <v>17687</v>
      </c>
      <c r="E3472" s="12" t="s">
        <v>21915</v>
      </c>
      <c r="F3472" s="6" t="str">
        <f t="shared" si="164"/>
        <v>module=gmail_pastweek</v>
      </c>
      <c r="G3472" s="6" t="str">
        <f t="shared" si="165"/>
        <v>module=smail_pastweek</v>
      </c>
    </row>
    <row r="3473" spans="1:7" ht="30" customHeight="1">
      <c r="A3473" s="3" t="s">
        <v>10905</v>
      </c>
      <c r="B3473" s="3" t="s">
        <v>2</v>
      </c>
      <c r="C3473" s="3" t="s">
        <v>14387</v>
      </c>
      <c r="D3473" s="3" t="s">
        <v>17688</v>
      </c>
      <c r="E3473" s="12" t="s">
        <v>21916</v>
      </c>
      <c r="F3473" s="6" t="str">
        <f t="shared" si="164"/>
        <v>module=gmail_pastweek</v>
      </c>
      <c r="G3473" s="6" t="str">
        <f t="shared" si="165"/>
        <v>module=smail_pastweek</v>
      </c>
    </row>
    <row r="3474" spans="1:7" ht="30" customHeight="1">
      <c r="A3474" s="3" t="s">
        <v>10905</v>
      </c>
      <c r="B3474" s="3" t="s">
        <v>2</v>
      </c>
      <c r="C3474" s="3" t="s">
        <v>14388</v>
      </c>
      <c r="D3474" s="3" t="s">
        <v>17689</v>
      </c>
      <c r="E3474" s="12" t="s">
        <v>21917</v>
      </c>
      <c r="F3474" s="6" t="str">
        <f t="shared" si="164"/>
        <v>module=gmail_pastweek</v>
      </c>
      <c r="G3474" s="6" t="str">
        <f t="shared" si="165"/>
        <v>module=smail_pastweek</v>
      </c>
    </row>
    <row r="3475" spans="1:7" ht="30" customHeight="1">
      <c r="A3475" s="3" t="s">
        <v>10905</v>
      </c>
      <c r="B3475" s="3" t="s">
        <v>2</v>
      </c>
      <c r="C3475" s="3" t="s">
        <v>14389</v>
      </c>
      <c r="D3475" s="3" t="s">
        <v>17690</v>
      </c>
      <c r="E3475" s="12" t="s">
        <v>21918</v>
      </c>
      <c r="F3475" s="6" t="str">
        <f t="shared" si="164"/>
        <v>module=gmail_pastweek</v>
      </c>
      <c r="G3475" s="6" t="str">
        <f t="shared" si="165"/>
        <v>module=smail_pastweek</v>
      </c>
    </row>
    <row r="3476" spans="1:7" ht="30" customHeight="1">
      <c r="A3476" s="3" t="s">
        <v>10905</v>
      </c>
      <c r="B3476" s="3" t="s">
        <v>2</v>
      </c>
      <c r="C3476" s="3" t="s">
        <v>14390</v>
      </c>
      <c r="D3476" s="3" t="s">
        <v>17691</v>
      </c>
      <c r="E3476" s="12" t="s">
        <v>21919</v>
      </c>
      <c r="F3476" s="6" t="str">
        <f t="shared" si="164"/>
        <v>module=gmail_pastweek</v>
      </c>
      <c r="G3476" s="6" t="str">
        <f t="shared" si="165"/>
        <v>module=smail_pastweek</v>
      </c>
    </row>
    <row r="3477" spans="1:7" ht="30" customHeight="1">
      <c r="A3477" s="3" t="s">
        <v>10905</v>
      </c>
      <c r="B3477" s="3" t="s">
        <v>2</v>
      </c>
      <c r="C3477" s="3" t="s">
        <v>14391</v>
      </c>
      <c r="D3477" s="3" t="s">
        <v>17692</v>
      </c>
      <c r="E3477" s="12" t="s">
        <v>21920</v>
      </c>
      <c r="F3477" s="6" t="str">
        <f t="shared" si="164"/>
        <v>module=gmail_pastweek</v>
      </c>
      <c r="G3477" s="6" t="str">
        <f t="shared" si="165"/>
        <v>module=smail_pastweek</v>
      </c>
    </row>
    <row r="3478" spans="1:7" ht="30" customHeight="1">
      <c r="A3478" s="3" t="s">
        <v>10905</v>
      </c>
      <c r="B3478" s="3" t="s">
        <v>2</v>
      </c>
      <c r="C3478" s="3" t="s">
        <v>14392</v>
      </c>
      <c r="D3478" s="3" t="s">
        <v>17693</v>
      </c>
      <c r="E3478" s="12" t="s">
        <v>21921</v>
      </c>
      <c r="F3478" s="6" t="str">
        <f t="shared" si="164"/>
        <v>module=gmail_pastweek</v>
      </c>
      <c r="G3478" s="6" t="str">
        <f t="shared" si="165"/>
        <v>module=smail_pastweek</v>
      </c>
    </row>
    <row r="3479" spans="1:7" ht="30" customHeight="1">
      <c r="A3479" s="3" t="s">
        <v>10905</v>
      </c>
      <c r="B3479" s="3" t="s">
        <v>2</v>
      </c>
      <c r="C3479" s="3" t="s">
        <v>14393</v>
      </c>
      <c r="D3479" s="3" t="s">
        <v>17694</v>
      </c>
      <c r="E3479" s="12" t="s">
        <v>21922</v>
      </c>
      <c r="F3479" s="6" t="str">
        <f t="shared" si="164"/>
        <v>module=gmail_pastweek</v>
      </c>
      <c r="G3479" s="6" t="str">
        <f t="shared" si="165"/>
        <v>module=smail_pastweek</v>
      </c>
    </row>
    <row r="3480" spans="1:7" ht="30" customHeight="1">
      <c r="A3480" s="3" t="s">
        <v>10905</v>
      </c>
      <c r="B3480" s="3" t="s">
        <v>2</v>
      </c>
      <c r="C3480" s="3" t="s">
        <v>14394</v>
      </c>
      <c r="D3480" s="3" t="s">
        <v>17695</v>
      </c>
      <c r="E3480" s="12" t="s">
        <v>21923</v>
      </c>
      <c r="F3480" s="6" t="str">
        <f t="shared" si="164"/>
        <v>module=gmail_pastweek</v>
      </c>
      <c r="G3480" s="6" t="str">
        <f t="shared" si="165"/>
        <v>module=smail_pastweek</v>
      </c>
    </row>
    <row r="3481" spans="1:7" ht="30" customHeight="1">
      <c r="A3481" s="3" t="s">
        <v>10905</v>
      </c>
      <c r="B3481" s="3" t="s">
        <v>2</v>
      </c>
      <c r="C3481" s="3" t="s">
        <v>14395</v>
      </c>
      <c r="D3481" s="3" t="s">
        <v>17696</v>
      </c>
      <c r="E3481" s="12" t="s">
        <v>21924</v>
      </c>
      <c r="F3481" s="6" t="str">
        <f t="shared" si="164"/>
        <v>module=gmail_pastweek</v>
      </c>
      <c r="G3481" s="6" t="str">
        <f t="shared" si="165"/>
        <v>module=smail_pastweek</v>
      </c>
    </row>
    <row r="3482" spans="1:7" ht="30" customHeight="1">
      <c r="A3482" s="3" t="s">
        <v>10905</v>
      </c>
      <c r="B3482" s="3" t="s">
        <v>2</v>
      </c>
      <c r="C3482" s="3" t="s">
        <v>14396</v>
      </c>
      <c r="D3482" s="3" t="s">
        <v>17697</v>
      </c>
      <c r="E3482" s="12" t="s">
        <v>21925</v>
      </c>
      <c r="F3482" s="6" t="str">
        <f t="shared" si="164"/>
        <v>module=gmail_pastweek</v>
      </c>
      <c r="G3482" s="6" t="str">
        <f t="shared" si="165"/>
        <v>module=smail_pastweek</v>
      </c>
    </row>
    <row r="3483" spans="1:7" ht="30" customHeight="1">
      <c r="A3483" s="3" t="s">
        <v>10905</v>
      </c>
      <c r="B3483" s="3" t="s">
        <v>2</v>
      </c>
      <c r="C3483" s="3" t="s">
        <v>14397</v>
      </c>
      <c r="D3483" s="3" t="s">
        <v>17698</v>
      </c>
      <c r="E3483" s="12" t="s">
        <v>21926</v>
      </c>
      <c r="F3483" s="6" t="str">
        <f t="shared" si="164"/>
        <v>module=gmail_pastweek</v>
      </c>
      <c r="G3483" s="6" t="str">
        <f t="shared" si="165"/>
        <v>module=smail_pastweek</v>
      </c>
    </row>
    <row r="3484" spans="1:7" ht="30" customHeight="1">
      <c r="A3484" s="3" t="s">
        <v>10905</v>
      </c>
      <c r="B3484" s="3" t="s">
        <v>2</v>
      </c>
      <c r="C3484" s="3" t="s">
        <v>14398</v>
      </c>
      <c r="D3484" s="3" t="s">
        <v>17699</v>
      </c>
      <c r="E3484" s="12" t="s">
        <v>21927</v>
      </c>
      <c r="F3484" s="6" t="str">
        <f t="shared" si="164"/>
        <v>module=gmail_pastweek</v>
      </c>
      <c r="G3484" s="6" t="str">
        <f t="shared" si="165"/>
        <v>module=smail_pastweek</v>
      </c>
    </row>
    <row r="3485" spans="1:7" ht="30" customHeight="1">
      <c r="A3485" s="3" t="s">
        <v>10905</v>
      </c>
      <c r="B3485" s="3" t="s">
        <v>2</v>
      </c>
      <c r="C3485" s="3" t="s">
        <v>14399</v>
      </c>
      <c r="D3485" s="3" t="s">
        <v>17700</v>
      </c>
      <c r="E3485" s="12" t="s">
        <v>21928</v>
      </c>
      <c r="F3485" s="6" t="str">
        <f t="shared" si="164"/>
        <v>module=gmail_pastweek</v>
      </c>
      <c r="G3485" s="6" t="str">
        <f t="shared" si="165"/>
        <v>module=smail_pastweek</v>
      </c>
    </row>
    <row r="3486" spans="1:7" ht="30" customHeight="1">
      <c r="A3486" s="3" t="s">
        <v>10905</v>
      </c>
      <c r="B3486" s="3" t="s">
        <v>2</v>
      </c>
      <c r="C3486" s="3" t="s">
        <v>14400</v>
      </c>
      <c r="D3486" s="3" t="s">
        <v>17701</v>
      </c>
      <c r="E3486" s="12" t="s">
        <v>21929</v>
      </c>
      <c r="F3486" s="6" t="str">
        <f t="shared" si="164"/>
        <v>module=gmail_pastweek</v>
      </c>
      <c r="G3486" s="6" t="str">
        <f t="shared" si="165"/>
        <v>module=smail_pastweek</v>
      </c>
    </row>
    <row r="3487" spans="1:7" ht="30" customHeight="1">
      <c r="A3487" s="3" t="s">
        <v>10905</v>
      </c>
      <c r="B3487" s="3" t="s">
        <v>2</v>
      </c>
      <c r="C3487" s="3" t="s">
        <v>14401</v>
      </c>
      <c r="D3487" s="3" t="s">
        <v>17702</v>
      </c>
      <c r="E3487" s="12" t="s">
        <v>21930</v>
      </c>
      <c r="F3487" s="6" t="str">
        <f t="shared" si="164"/>
        <v>module=gmail_pastweek</v>
      </c>
      <c r="G3487" s="6" t="str">
        <f t="shared" si="165"/>
        <v>module=smail_pastweek</v>
      </c>
    </row>
    <row r="3488" spans="1:7" ht="30" customHeight="1">
      <c r="A3488" s="3" t="s">
        <v>10905</v>
      </c>
      <c r="B3488" s="3" t="s">
        <v>2</v>
      </c>
      <c r="C3488" s="3" t="s">
        <v>14402</v>
      </c>
      <c r="D3488" s="3" t="s">
        <v>17703</v>
      </c>
      <c r="E3488" s="12" t="s">
        <v>21931</v>
      </c>
      <c r="F3488" s="6" t="str">
        <f t="shared" si="164"/>
        <v>module=gmail_pastweek</v>
      </c>
      <c r="G3488" s="6" t="str">
        <f t="shared" si="165"/>
        <v>module=smail_pastweek</v>
      </c>
    </row>
    <row r="3489" spans="1:7" ht="30" customHeight="1">
      <c r="A3489" s="3" t="s">
        <v>10905</v>
      </c>
      <c r="B3489" s="3" t="s">
        <v>2</v>
      </c>
      <c r="C3489" s="3" t="s">
        <v>14403</v>
      </c>
      <c r="D3489" s="3" t="s">
        <v>17704</v>
      </c>
      <c r="E3489" s="12" t="s">
        <v>21932</v>
      </c>
      <c r="F3489" s="6" t="str">
        <f t="shared" si="164"/>
        <v>module=gmail_pastweek</v>
      </c>
      <c r="G3489" s="6" t="str">
        <f t="shared" si="165"/>
        <v>module=smail_pastweek</v>
      </c>
    </row>
    <row r="3490" spans="1:7" ht="30" customHeight="1">
      <c r="A3490" s="3" t="s">
        <v>10905</v>
      </c>
      <c r="B3490" s="3" t="s">
        <v>2</v>
      </c>
      <c r="C3490" s="3" t="s">
        <v>14404</v>
      </c>
      <c r="D3490" s="3" t="s">
        <v>17705</v>
      </c>
      <c r="E3490" s="12" t="s">
        <v>21933</v>
      </c>
      <c r="F3490" s="6" t="str">
        <f t="shared" si="164"/>
        <v>module=gmail_pastweek</v>
      </c>
      <c r="G3490" s="6" t="str">
        <f t="shared" si="165"/>
        <v>module=smail_pastweek</v>
      </c>
    </row>
    <row r="3491" spans="1:7" ht="30" customHeight="1">
      <c r="A3491" s="3" t="s">
        <v>10905</v>
      </c>
      <c r="B3491" s="3" t="s">
        <v>2</v>
      </c>
      <c r="C3491" s="3" t="s">
        <v>14405</v>
      </c>
      <c r="D3491" s="3" t="s">
        <v>17706</v>
      </c>
      <c r="E3491" s="12" t="s">
        <v>21934</v>
      </c>
      <c r="F3491" s="6" t="str">
        <f t="shared" si="164"/>
        <v>module=gmail_pastweek</v>
      </c>
      <c r="G3491" s="6" t="str">
        <f t="shared" si="165"/>
        <v>module=smail_pastweek</v>
      </c>
    </row>
    <row r="3492" spans="1:7" ht="30" customHeight="1">
      <c r="A3492" s="3" t="s">
        <v>10905</v>
      </c>
      <c r="B3492" s="3" t="s">
        <v>2</v>
      </c>
      <c r="C3492" s="3" t="s">
        <v>14406</v>
      </c>
      <c r="D3492" s="3" t="s">
        <v>17707</v>
      </c>
      <c r="E3492" s="12" t="s">
        <v>21935</v>
      </c>
      <c r="F3492" s="6" t="str">
        <f t="shared" si="164"/>
        <v>module=gmail_pastweek</v>
      </c>
      <c r="G3492" s="6" t="str">
        <f t="shared" si="165"/>
        <v>module=smail_pastweek</v>
      </c>
    </row>
    <row r="3493" spans="1:7" ht="30" customHeight="1">
      <c r="A3493" s="3" t="s">
        <v>10905</v>
      </c>
      <c r="B3493" s="3" t="s">
        <v>2</v>
      </c>
      <c r="C3493" s="3" t="s">
        <v>14407</v>
      </c>
      <c r="D3493" s="3" t="s">
        <v>17708</v>
      </c>
      <c r="E3493" s="12" t="s">
        <v>21936</v>
      </c>
      <c r="F3493" s="6" t="str">
        <f t="shared" si="164"/>
        <v>module=gmail_pastweek</v>
      </c>
      <c r="G3493" s="6" t="str">
        <f t="shared" si="165"/>
        <v>module=smail_pastweek</v>
      </c>
    </row>
    <row r="3494" spans="1:7" ht="30" customHeight="1">
      <c r="A3494" s="3" t="s">
        <v>10905</v>
      </c>
      <c r="B3494" s="3" t="s">
        <v>2</v>
      </c>
      <c r="C3494" s="3" t="s">
        <v>14408</v>
      </c>
      <c r="D3494" s="3" t="s">
        <v>17709</v>
      </c>
      <c r="E3494" s="12" t="s">
        <v>21937</v>
      </c>
      <c r="F3494" s="6" t="str">
        <f t="shared" si="164"/>
        <v>module=gmail_pastweek</v>
      </c>
      <c r="G3494" s="6" t="str">
        <f t="shared" si="165"/>
        <v>module=smail_pastweek</v>
      </c>
    </row>
    <row r="3495" spans="1:7" ht="30" customHeight="1">
      <c r="A3495" s="3" t="s">
        <v>10905</v>
      </c>
      <c r="B3495" s="3" t="s">
        <v>2</v>
      </c>
      <c r="C3495" s="3" t="s">
        <v>14409</v>
      </c>
      <c r="D3495" s="3" t="s">
        <v>17710</v>
      </c>
      <c r="E3495" s="12" t="s">
        <v>21938</v>
      </c>
      <c r="F3495" s="6" t="str">
        <f t="shared" si="164"/>
        <v>module=gmail_pastweek</v>
      </c>
      <c r="G3495" s="6" t="str">
        <f t="shared" si="165"/>
        <v>module=smail_pastweek</v>
      </c>
    </row>
    <row r="3496" spans="1:7" ht="30" customHeight="1">
      <c r="A3496" s="3" t="s">
        <v>10905</v>
      </c>
      <c r="B3496" s="3" t="s">
        <v>2</v>
      </c>
      <c r="C3496" s="3" t="s">
        <v>14410</v>
      </c>
      <c r="D3496" s="3" t="s">
        <v>17711</v>
      </c>
      <c r="E3496" s="12" t="s">
        <v>21939</v>
      </c>
      <c r="F3496" s="6" t="str">
        <f t="shared" si="164"/>
        <v>module=gmail_pastweek</v>
      </c>
      <c r="G3496" s="6" t="str">
        <f t="shared" si="165"/>
        <v>module=smail_pastweek</v>
      </c>
    </row>
    <row r="3497" spans="1:7" ht="30" customHeight="1">
      <c r="A3497" s="3" t="s">
        <v>10905</v>
      </c>
      <c r="B3497" s="3" t="s">
        <v>2</v>
      </c>
      <c r="C3497" s="3" t="s">
        <v>14411</v>
      </c>
      <c r="D3497" s="3" t="s">
        <v>17712</v>
      </c>
      <c r="E3497" s="12" t="s">
        <v>21940</v>
      </c>
      <c r="F3497" s="6" t="str">
        <f t="shared" si="164"/>
        <v>module=gmail_pastweek</v>
      </c>
      <c r="G3497" s="6" t="str">
        <f t="shared" si="165"/>
        <v>module=smail_pastweek</v>
      </c>
    </row>
    <row r="3498" spans="1:7" ht="30" customHeight="1">
      <c r="A3498" s="3" t="s">
        <v>10905</v>
      </c>
      <c r="B3498" s="3" t="s">
        <v>2</v>
      </c>
      <c r="C3498" s="3" t="s">
        <v>14412</v>
      </c>
      <c r="D3498" s="3" t="s">
        <v>17713</v>
      </c>
      <c r="E3498" s="12" t="s">
        <v>21941</v>
      </c>
      <c r="F3498" s="6" t="str">
        <f t="shared" si="164"/>
        <v>module=gmail_pastweek</v>
      </c>
      <c r="G3498" s="6" t="str">
        <f t="shared" si="165"/>
        <v>module=smail_pastweek</v>
      </c>
    </row>
    <row r="3499" spans="1:7" ht="30" customHeight="1">
      <c r="A3499" s="3" t="s">
        <v>10905</v>
      </c>
      <c r="B3499" s="3" t="s">
        <v>2</v>
      </c>
      <c r="C3499" s="3" t="s">
        <v>14413</v>
      </c>
      <c r="D3499" s="3" t="s">
        <v>17714</v>
      </c>
      <c r="E3499" s="12" t="s">
        <v>21942</v>
      </c>
      <c r="F3499" s="6" t="str">
        <f t="shared" si="164"/>
        <v>module=gmail_pastweek</v>
      </c>
      <c r="G3499" s="6" t="str">
        <f t="shared" si="165"/>
        <v>module=smail_pastweek</v>
      </c>
    </row>
    <row r="3500" spans="1:7" ht="30" customHeight="1">
      <c r="A3500" s="3" t="s">
        <v>10905</v>
      </c>
      <c r="B3500" s="3" t="s">
        <v>2</v>
      </c>
      <c r="C3500" s="3" t="s">
        <v>14414</v>
      </c>
      <c r="D3500" s="3" t="s">
        <v>17715</v>
      </c>
      <c r="E3500" s="12" t="s">
        <v>21943</v>
      </c>
      <c r="F3500" s="6" t="str">
        <f t="shared" si="164"/>
        <v>module=gmail_pastweek</v>
      </c>
      <c r="G3500" s="6" t="str">
        <f t="shared" si="165"/>
        <v>module=smail_pastweek</v>
      </c>
    </row>
    <row r="3501" spans="1:7" ht="30" customHeight="1">
      <c r="A3501" s="3" t="s">
        <v>10905</v>
      </c>
      <c r="B3501" s="3" t="s">
        <v>2</v>
      </c>
      <c r="C3501" s="3" t="s">
        <v>14415</v>
      </c>
      <c r="D3501" s="3" t="s">
        <v>17716</v>
      </c>
      <c r="E3501" s="12" t="s">
        <v>21944</v>
      </c>
      <c r="F3501" s="6" t="str">
        <f t="shared" si="164"/>
        <v>module=gmail_pastweek</v>
      </c>
      <c r="G3501" s="6" t="str">
        <f t="shared" si="165"/>
        <v>module=smail_pastweek</v>
      </c>
    </row>
    <row r="3502" spans="1:7" ht="30" customHeight="1">
      <c r="A3502" s="3" t="s">
        <v>10905</v>
      </c>
      <c r="B3502" s="3" t="s">
        <v>2</v>
      </c>
      <c r="C3502" s="3" t="s">
        <v>14416</v>
      </c>
      <c r="D3502" s="3" t="s">
        <v>17717</v>
      </c>
      <c r="E3502" s="12" t="s">
        <v>21945</v>
      </c>
      <c r="F3502" s="6" t="str">
        <f t="shared" si="164"/>
        <v>module=gmail_pastweek</v>
      </c>
      <c r="G3502" s="6" t="str">
        <f t="shared" si="165"/>
        <v>module=smail_pastweek</v>
      </c>
    </row>
    <row r="3503" spans="1:7" ht="30" customHeight="1">
      <c r="A3503" s="3" t="s">
        <v>10905</v>
      </c>
      <c r="B3503" s="3" t="s">
        <v>2</v>
      </c>
      <c r="C3503" s="3" t="s">
        <v>14417</v>
      </c>
      <c r="D3503" s="3" t="s">
        <v>17718</v>
      </c>
      <c r="E3503" s="12" t="s">
        <v>21946</v>
      </c>
      <c r="F3503" s="6" t="str">
        <f t="shared" si="164"/>
        <v>module=gmail_pastweek</v>
      </c>
      <c r="G3503" s="6" t="str">
        <f t="shared" si="165"/>
        <v>module=smail_pastweek</v>
      </c>
    </row>
    <row r="3504" spans="1:7" ht="30" customHeight="1">
      <c r="A3504" s="3" t="s">
        <v>10905</v>
      </c>
      <c r="B3504" s="3" t="s">
        <v>2</v>
      </c>
      <c r="C3504" s="3" t="s">
        <v>14418</v>
      </c>
      <c r="D3504" s="3" t="s">
        <v>17719</v>
      </c>
      <c r="E3504" s="12" t="s">
        <v>21947</v>
      </c>
      <c r="F3504" s="6" t="str">
        <f t="shared" si="164"/>
        <v>module=gmail_pastweek</v>
      </c>
      <c r="G3504" s="6" t="str">
        <f t="shared" si="165"/>
        <v>module=smail_pastweek</v>
      </c>
    </row>
    <row r="3505" spans="1:7" ht="30" customHeight="1">
      <c r="A3505" s="3" t="s">
        <v>10905</v>
      </c>
      <c r="B3505" s="3" t="s">
        <v>2</v>
      </c>
      <c r="C3505" s="3" t="s">
        <v>14419</v>
      </c>
      <c r="D3505" s="3" t="s">
        <v>17720</v>
      </c>
      <c r="E3505" s="12" t="s">
        <v>21948</v>
      </c>
      <c r="F3505" s="6" t="str">
        <f t="shared" si="164"/>
        <v>module=gmail_pastweek</v>
      </c>
      <c r="G3505" s="6" t="str">
        <f t="shared" si="165"/>
        <v>module=smail_pastweek</v>
      </c>
    </row>
    <row r="3506" spans="1:7" ht="30" customHeight="1">
      <c r="A3506" s="3" t="s">
        <v>10906</v>
      </c>
      <c r="B3506" s="3" t="s">
        <v>2</v>
      </c>
      <c r="C3506" s="3" t="s">
        <v>14420</v>
      </c>
      <c r="D3506" s="3" t="s">
        <v>17721</v>
      </c>
      <c r="E3506" s="12" t="s">
        <v>21949</v>
      </c>
      <c r="F3506" s="6" t="str">
        <f t="shared" ref="F3506:F3530" si="166">HYPERLINK("http://www.ssc.wisc.edu/wlsresearch/documentation/waves/?wave=grad2k&amp;module=gmail_typicalweek","module=gmail_typicalweek")</f>
        <v>module=gmail_typicalweek</v>
      </c>
      <c r="G3506" s="6" t="str">
        <f t="shared" ref="G3506:G3530" si="167">HYPERLINK("http://www.ssc.wisc.edu/wlsresearch/documentation/waves/?wave=sib2k&amp;module=smail_typicalweek","module=smail_typicalweek")</f>
        <v>module=smail_typicalweek</v>
      </c>
    </row>
    <row r="3507" spans="1:7" ht="30" customHeight="1">
      <c r="A3507" s="3" t="s">
        <v>10906</v>
      </c>
      <c r="B3507" s="3" t="s">
        <v>2</v>
      </c>
      <c r="C3507" s="3" t="s">
        <v>14421</v>
      </c>
      <c r="D3507" s="3" t="s">
        <v>17722</v>
      </c>
      <c r="E3507" s="12" t="s">
        <v>21950</v>
      </c>
      <c r="F3507" s="6" t="str">
        <f t="shared" si="166"/>
        <v>module=gmail_typicalweek</v>
      </c>
      <c r="G3507" s="6" t="str">
        <f t="shared" si="167"/>
        <v>module=smail_typicalweek</v>
      </c>
    </row>
    <row r="3508" spans="1:7" ht="30" customHeight="1">
      <c r="A3508" s="3" t="s">
        <v>10906</v>
      </c>
      <c r="B3508" s="3" t="s">
        <v>2</v>
      </c>
      <c r="C3508" s="3" t="s">
        <v>14422</v>
      </c>
      <c r="D3508" s="3" t="s">
        <v>17723</v>
      </c>
      <c r="E3508" s="12" t="s">
        <v>21951</v>
      </c>
      <c r="F3508" s="6" t="str">
        <f t="shared" si="166"/>
        <v>module=gmail_typicalweek</v>
      </c>
      <c r="G3508" s="6" t="str">
        <f t="shared" si="167"/>
        <v>module=smail_typicalweek</v>
      </c>
    </row>
    <row r="3509" spans="1:7" ht="30" customHeight="1">
      <c r="A3509" s="3" t="s">
        <v>10906</v>
      </c>
      <c r="B3509" s="3" t="s">
        <v>2</v>
      </c>
      <c r="C3509" s="3" t="s">
        <v>14423</v>
      </c>
      <c r="D3509" s="3" t="s">
        <v>17724</v>
      </c>
      <c r="E3509" s="12" t="s">
        <v>21952</v>
      </c>
      <c r="F3509" s="6" t="str">
        <f t="shared" si="166"/>
        <v>module=gmail_typicalweek</v>
      </c>
      <c r="G3509" s="6" t="str">
        <f t="shared" si="167"/>
        <v>module=smail_typicalweek</v>
      </c>
    </row>
    <row r="3510" spans="1:7" ht="30" customHeight="1">
      <c r="A3510" s="3" t="s">
        <v>10906</v>
      </c>
      <c r="B3510" s="3" t="s">
        <v>2</v>
      </c>
      <c r="C3510" s="3" t="s">
        <v>14424</v>
      </c>
      <c r="D3510" s="3" t="s">
        <v>17725</v>
      </c>
      <c r="E3510" s="12" t="s">
        <v>21953</v>
      </c>
      <c r="F3510" s="6" t="str">
        <f t="shared" si="166"/>
        <v>module=gmail_typicalweek</v>
      </c>
      <c r="G3510" s="6" t="str">
        <f t="shared" si="167"/>
        <v>module=smail_typicalweek</v>
      </c>
    </row>
    <row r="3511" spans="1:7" ht="30" customHeight="1">
      <c r="A3511" s="3" t="s">
        <v>10906</v>
      </c>
      <c r="B3511" s="3" t="s">
        <v>2</v>
      </c>
      <c r="C3511" s="3" t="s">
        <v>14425</v>
      </c>
      <c r="D3511" s="3" t="s">
        <v>17726</v>
      </c>
      <c r="E3511" s="12" t="s">
        <v>21954</v>
      </c>
      <c r="F3511" s="6" t="str">
        <f t="shared" si="166"/>
        <v>module=gmail_typicalweek</v>
      </c>
      <c r="G3511" s="6" t="str">
        <f t="shared" si="167"/>
        <v>module=smail_typicalweek</v>
      </c>
    </row>
    <row r="3512" spans="1:7" ht="30" customHeight="1">
      <c r="A3512" s="3" t="s">
        <v>10906</v>
      </c>
      <c r="B3512" s="3" t="s">
        <v>2</v>
      </c>
      <c r="C3512" s="3" t="s">
        <v>14426</v>
      </c>
      <c r="D3512" s="3" t="s">
        <v>17727</v>
      </c>
      <c r="E3512" s="12" t="s">
        <v>21955</v>
      </c>
      <c r="F3512" s="6" t="str">
        <f t="shared" si="166"/>
        <v>module=gmail_typicalweek</v>
      </c>
      <c r="G3512" s="6" t="str">
        <f t="shared" si="167"/>
        <v>module=smail_typicalweek</v>
      </c>
    </row>
    <row r="3513" spans="1:7" ht="30" customHeight="1">
      <c r="A3513" s="3" t="s">
        <v>10906</v>
      </c>
      <c r="B3513" s="3" t="s">
        <v>2</v>
      </c>
      <c r="C3513" s="3" t="s">
        <v>14427</v>
      </c>
      <c r="D3513" s="3" t="s">
        <v>17728</v>
      </c>
      <c r="E3513" s="12" t="s">
        <v>21956</v>
      </c>
      <c r="F3513" s="6" t="str">
        <f t="shared" si="166"/>
        <v>module=gmail_typicalweek</v>
      </c>
      <c r="G3513" s="6" t="str">
        <f t="shared" si="167"/>
        <v>module=smail_typicalweek</v>
      </c>
    </row>
    <row r="3514" spans="1:7" ht="30" customHeight="1">
      <c r="A3514" s="3" t="s">
        <v>10906</v>
      </c>
      <c r="B3514" s="3" t="s">
        <v>2</v>
      </c>
      <c r="C3514" s="3" t="s">
        <v>14428</v>
      </c>
      <c r="D3514" s="3" t="s">
        <v>17729</v>
      </c>
      <c r="E3514" s="12" t="s">
        <v>21957</v>
      </c>
      <c r="F3514" s="6" t="str">
        <f t="shared" si="166"/>
        <v>module=gmail_typicalweek</v>
      </c>
      <c r="G3514" s="6" t="str">
        <f t="shared" si="167"/>
        <v>module=smail_typicalweek</v>
      </c>
    </row>
    <row r="3515" spans="1:7" ht="30" customHeight="1">
      <c r="A3515" s="3" t="s">
        <v>10906</v>
      </c>
      <c r="B3515" s="3" t="s">
        <v>2</v>
      </c>
      <c r="C3515" s="3" t="s">
        <v>14429</v>
      </c>
      <c r="D3515" s="3" t="s">
        <v>17730</v>
      </c>
      <c r="E3515" s="12" t="s">
        <v>21958</v>
      </c>
      <c r="F3515" s="6" t="str">
        <f t="shared" si="166"/>
        <v>module=gmail_typicalweek</v>
      </c>
      <c r="G3515" s="6" t="str">
        <f t="shared" si="167"/>
        <v>module=smail_typicalweek</v>
      </c>
    </row>
    <row r="3516" spans="1:7" ht="30" customHeight="1">
      <c r="A3516" s="3" t="s">
        <v>10906</v>
      </c>
      <c r="B3516" s="3" t="s">
        <v>2</v>
      </c>
      <c r="C3516" s="3" t="s">
        <v>14430</v>
      </c>
      <c r="D3516" s="3" t="s">
        <v>17731</v>
      </c>
      <c r="E3516" s="12" t="s">
        <v>21959</v>
      </c>
      <c r="F3516" s="6" t="str">
        <f t="shared" si="166"/>
        <v>module=gmail_typicalweek</v>
      </c>
      <c r="G3516" s="6" t="str">
        <f t="shared" si="167"/>
        <v>module=smail_typicalweek</v>
      </c>
    </row>
    <row r="3517" spans="1:7" ht="30" customHeight="1">
      <c r="A3517" s="3" t="s">
        <v>10906</v>
      </c>
      <c r="B3517" s="3" t="s">
        <v>2</v>
      </c>
      <c r="C3517" s="3" t="s">
        <v>14431</v>
      </c>
      <c r="D3517" s="3" t="s">
        <v>17732</v>
      </c>
      <c r="E3517" s="12" t="s">
        <v>21960</v>
      </c>
      <c r="F3517" s="6" t="str">
        <f t="shared" si="166"/>
        <v>module=gmail_typicalweek</v>
      </c>
      <c r="G3517" s="6" t="str">
        <f t="shared" si="167"/>
        <v>module=smail_typicalweek</v>
      </c>
    </row>
    <row r="3518" spans="1:7" ht="30" customHeight="1">
      <c r="A3518" s="3" t="s">
        <v>10906</v>
      </c>
      <c r="B3518" s="3" t="s">
        <v>2</v>
      </c>
      <c r="C3518" s="3" t="s">
        <v>14432</v>
      </c>
      <c r="D3518" s="3" t="s">
        <v>17733</v>
      </c>
      <c r="E3518" s="12" t="s">
        <v>21961</v>
      </c>
      <c r="F3518" s="6" t="str">
        <f t="shared" si="166"/>
        <v>module=gmail_typicalweek</v>
      </c>
      <c r="G3518" s="6" t="str">
        <f t="shared" si="167"/>
        <v>module=smail_typicalweek</v>
      </c>
    </row>
    <row r="3519" spans="1:7" ht="30" customHeight="1">
      <c r="A3519" s="3" t="s">
        <v>10906</v>
      </c>
      <c r="B3519" s="3" t="s">
        <v>2</v>
      </c>
      <c r="C3519" s="3" t="s">
        <v>14433</v>
      </c>
      <c r="D3519" s="3" t="s">
        <v>17734</v>
      </c>
      <c r="E3519" s="12" t="s">
        <v>21962</v>
      </c>
      <c r="F3519" s="6" t="str">
        <f t="shared" si="166"/>
        <v>module=gmail_typicalweek</v>
      </c>
      <c r="G3519" s="6" t="str">
        <f t="shared" si="167"/>
        <v>module=smail_typicalweek</v>
      </c>
    </row>
    <row r="3520" spans="1:7" ht="30" customHeight="1">
      <c r="A3520" s="3" t="s">
        <v>10906</v>
      </c>
      <c r="B3520" s="3" t="s">
        <v>2</v>
      </c>
      <c r="C3520" s="3" t="s">
        <v>14434</v>
      </c>
      <c r="D3520" s="3" t="s">
        <v>17735</v>
      </c>
      <c r="E3520" s="12" t="s">
        <v>21963</v>
      </c>
      <c r="F3520" s="6" t="str">
        <f t="shared" si="166"/>
        <v>module=gmail_typicalweek</v>
      </c>
      <c r="G3520" s="6" t="str">
        <f t="shared" si="167"/>
        <v>module=smail_typicalweek</v>
      </c>
    </row>
    <row r="3521" spans="1:7" ht="30" customHeight="1">
      <c r="A3521" s="3" t="s">
        <v>10906</v>
      </c>
      <c r="B3521" s="3" t="s">
        <v>2</v>
      </c>
      <c r="C3521" s="3" t="s">
        <v>14435</v>
      </c>
      <c r="D3521" s="3" t="s">
        <v>17736</v>
      </c>
      <c r="E3521" s="12" t="s">
        <v>21964</v>
      </c>
      <c r="F3521" s="6" t="str">
        <f t="shared" si="166"/>
        <v>module=gmail_typicalweek</v>
      </c>
      <c r="G3521" s="6" t="str">
        <f t="shared" si="167"/>
        <v>module=smail_typicalweek</v>
      </c>
    </row>
    <row r="3522" spans="1:7" ht="30" customHeight="1">
      <c r="A3522" s="3" t="s">
        <v>10906</v>
      </c>
      <c r="B3522" s="3" t="s">
        <v>2</v>
      </c>
      <c r="C3522" s="3" t="s">
        <v>14436</v>
      </c>
      <c r="D3522" s="3" t="s">
        <v>17737</v>
      </c>
      <c r="E3522" s="12" t="s">
        <v>21965</v>
      </c>
      <c r="F3522" s="6" t="str">
        <f t="shared" si="166"/>
        <v>module=gmail_typicalweek</v>
      </c>
      <c r="G3522" s="6" t="str">
        <f t="shared" si="167"/>
        <v>module=smail_typicalweek</v>
      </c>
    </row>
    <row r="3523" spans="1:7" ht="30" customHeight="1">
      <c r="A3523" s="3" t="s">
        <v>10906</v>
      </c>
      <c r="B3523" s="3" t="s">
        <v>2</v>
      </c>
      <c r="C3523" s="3" t="s">
        <v>14437</v>
      </c>
      <c r="D3523" s="3" t="s">
        <v>17738</v>
      </c>
      <c r="E3523" s="12" t="s">
        <v>21966</v>
      </c>
      <c r="F3523" s="6" t="str">
        <f t="shared" si="166"/>
        <v>module=gmail_typicalweek</v>
      </c>
      <c r="G3523" s="6" t="str">
        <f t="shared" si="167"/>
        <v>module=smail_typicalweek</v>
      </c>
    </row>
    <row r="3524" spans="1:7" ht="30" customHeight="1">
      <c r="A3524" s="3" t="s">
        <v>10906</v>
      </c>
      <c r="B3524" s="3" t="s">
        <v>2</v>
      </c>
      <c r="C3524" s="3" t="s">
        <v>14438</v>
      </c>
      <c r="D3524" s="3" t="s">
        <v>17739</v>
      </c>
      <c r="E3524" s="12" t="s">
        <v>21967</v>
      </c>
      <c r="F3524" s="6" t="str">
        <f t="shared" si="166"/>
        <v>module=gmail_typicalweek</v>
      </c>
      <c r="G3524" s="6" t="str">
        <f t="shared" si="167"/>
        <v>module=smail_typicalweek</v>
      </c>
    </row>
    <row r="3525" spans="1:7" ht="30" customHeight="1">
      <c r="A3525" s="3" t="s">
        <v>10906</v>
      </c>
      <c r="B3525" s="3" t="s">
        <v>2</v>
      </c>
      <c r="C3525" s="3" t="s">
        <v>14439</v>
      </c>
      <c r="D3525" s="3" t="s">
        <v>17740</v>
      </c>
      <c r="E3525" s="12" t="s">
        <v>21968</v>
      </c>
      <c r="F3525" s="6" t="str">
        <f t="shared" si="166"/>
        <v>module=gmail_typicalweek</v>
      </c>
      <c r="G3525" s="6" t="str">
        <f t="shared" si="167"/>
        <v>module=smail_typicalweek</v>
      </c>
    </row>
    <row r="3526" spans="1:7" ht="30" customHeight="1">
      <c r="A3526" s="3" t="s">
        <v>10906</v>
      </c>
      <c r="B3526" s="3" t="s">
        <v>2</v>
      </c>
      <c r="C3526" s="3" t="s">
        <v>14440</v>
      </c>
      <c r="D3526" s="3" t="s">
        <v>17741</v>
      </c>
      <c r="E3526" s="12" t="s">
        <v>21969</v>
      </c>
      <c r="F3526" s="6" t="str">
        <f t="shared" si="166"/>
        <v>module=gmail_typicalweek</v>
      </c>
      <c r="G3526" s="6" t="str">
        <f t="shared" si="167"/>
        <v>module=smail_typicalweek</v>
      </c>
    </row>
    <row r="3527" spans="1:7" ht="30" customHeight="1">
      <c r="A3527" s="3" t="s">
        <v>10906</v>
      </c>
      <c r="B3527" s="3" t="s">
        <v>2</v>
      </c>
      <c r="C3527" s="3" t="s">
        <v>14441</v>
      </c>
      <c r="D3527" s="3" t="s">
        <v>17742</v>
      </c>
      <c r="E3527" s="12" t="s">
        <v>21970</v>
      </c>
      <c r="F3527" s="6" t="str">
        <f t="shared" si="166"/>
        <v>module=gmail_typicalweek</v>
      </c>
      <c r="G3527" s="6" t="str">
        <f t="shared" si="167"/>
        <v>module=smail_typicalweek</v>
      </c>
    </row>
    <row r="3528" spans="1:7" ht="30" customHeight="1">
      <c r="A3528" s="3" t="s">
        <v>10906</v>
      </c>
      <c r="B3528" s="3" t="s">
        <v>2</v>
      </c>
      <c r="C3528" s="3" t="s">
        <v>14442</v>
      </c>
      <c r="D3528" s="3" t="s">
        <v>17743</v>
      </c>
      <c r="E3528" s="12" t="s">
        <v>21971</v>
      </c>
      <c r="F3528" s="6" t="str">
        <f t="shared" si="166"/>
        <v>module=gmail_typicalweek</v>
      </c>
      <c r="G3528" s="6" t="str">
        <f t="shared" si="167"/>
        <v>module=smail_typicalweek</v>
      </c>
    </row>
    <row r="3529" spans="1:7" ht="30" customHeight="1">
      <c r="A3529" s="3" t="s">
        <v>10906</v>
      </c>
      <c r="B3529" s="3" t="s">
        <v>2</v>
      </c>
      <c r="C3529" s="3" t="s">
        <v>14443</v>
      </c>
      <c r="D3529" s="3" t="s">
        <v>17744</v>
      </c>
      <c r="E3529" s="12" t="s">
        <v>21972</v>
      </c>
      <c r="F3529" s="6" t="str">
        <f t="shared" si="166"/>
        <v>module=gmail_typicalweek</v>
      </c>
      <c r="G3529" s="6" t="str">
        <f t="shared" si="167"/>
        <v>module=smail_typicalweek</v>
      </c>
    </row>
    <row r="3530" spans="1:7" ht="30" customHeight="1">
      <c r="A3530" s="3" t="s">
        <v>10906</v>
      </c>
      <c r="B3530" s="3" t="s">
        <v>2</v>
      </c>
      <c r="C3530" s="3" t="s">
        <v>14444</v>
      </c>
      <c r="D3530" s="3" t="s">
        <v>17745</v>
      </c>
      <c r="E3530" s="12" t="s">
        <v>21973</v>
      </c>
      <c r="F3530" s="6" t="str">
        <f t="shared" si="166"/>
        <v>module=gmail_typicalweek</v>
      </c>
      <c r="G3530" s="6" t="str">
        <f t="shared" si="167"/>
        <v>module=smail_typicalweek</v>
      </c>
    </row>
    <row r="3531" spans="1:7" ht="30" customHeight="1">
      <c r="A3531" s="3" t="s">
        <v>10907</v>
      </c>
      <c r="B3531" s="3" t="s">
        <v>2</v>
      </c>
      <c r="C3531" s="3" t="s">
        <v>14445</v>
      </c>
      <c r="D3531" s="3" t="s">
        <v>17746</v>
      </c>
      <c r="E3531" s="12" t="s">
        <v>21974</v>
      </c>
      <c r="F3531" s="6" t="str">
        <f t="shared" ref="F3531:F3562" si="168">HYPERLINK("http://www.ssc.wisc.edu/wlsresearch/documentation/waves/?wave=grad2k&amp;module=gmail_deal","module=gmail_deal")</f>
        <v>module=gmail_deal</v>
      </c>
      <c r="G3531" s="6" t="str">
        <f t="shared" ref="G3531:G3562" si="169">HYPERLINK("http://www.ssc.wisc.edu/wlsresearch/documentation/waves/?wave=sib2k&amp;module=smail_deal","module=smail_deal")</f>
        <v>module=smail_deal</v>
      </c>
    </row>
    <row r="3532" spans="1:7" ht="30" customHeight="1">
      <c r="A3532" s="3" t="s">
        <v>10907</v>
      </c>
      <c r="B3532" s="3" t="s">
        <v>2</v>
      </c>
      <c r="C3532" s="3" t="s">
        <v>14446</v>
      </c>
      <c r="D3532" s="3" t="s">
        <v>17747</v>
      </c>
      <c r="E3532" s="12" t="s">
        <v>21975</v>
      </c>
      <c r="F3532" s="6" t="str">
        <f t="shared" si="168"/>
        <v>module=gmail_deal</v>
      </c>
      <c r="G3532" s="6" t="str">
        <f t="shared" si="169"/>
        <v>module=smail_deal</v>
      </c>
    </row>
    <row r="3533" spans="1:7" ht="30" customHeight="1">
      <c r="A3533" s="3" t="s">
        <v>10907</v>
      </c>
      <c r="B3533" s="3" t="s">
        <v>2</v>
      </c>
      <c r="C3533" s="3" t="s">
        <v>14447</v>
      </c>
      <c r="D3533" s="3" t="s">
        <v>17748</v>
      </c>
      <c r="E3533" s="12" t="s">
        <v>21976</v>
      </c>
      <c r="F3533" s="6" t="str">
        <f t="shared" si="168"/>
        <v>module=gmail_deal</v>
      </c>
      <c r="G3533" s="6" t="str">
        <f t="shared" si="169"/>
        <v>module=smail_deal</v>
      </c>
    </row>
    <row r="3534" spans="1:7" ht="30" customHeight="1">
      <c r="A3534" s="3" t="s">
        <v>10907</v>
      </c>
      <c r="B3534" s="3" t="s">
        <v>2</v>
      </c>
      <c r="C3534" s="3" t="s">
        <v>14448</v>
      </c>
      <c r="D3534" s="3" t="s">
        <v>17749</v>
      </c>
      <c r="E3534" s="12" t="s">
        <v>21977</v>
      </c>
      <c r="F3534" s="6" t="str">
        <f t="shared" si="168"/>
        <v>module=gmail_deal</v>
      </c>
      <c r="G3534" s="6" t="str">
        <f t="shared" si="169"/>
        <v>module=smail_deal</v>
      </c>
    </row>
    <row r="3535" spans="1:7" ht="30" customHeight="1">
      <c r="A3535" s="3" t="s">
        <v>10907</v>
      </c>
      <c r="B3535" s="3" t="s">
        <v>2</v>
      </c>
      <c r="C3535" s="3" t="s">
        <v>14449</v>
      </c>
      <c r="D3535" s="3" t="s">
        <v>17750</v>
      </c>
      <c r="E3535" s="12" t="s">
        <v>21978</v>
      </c>
      <c r="F3535" s="6" t="str">
        <f t="shared" si="168"/>
        <v>module=gmail_deal</v>
      </c>
      <c r="G3535" s="6" t="str">
        <f t="shared" si="169"/>
        <v>module=smail_deal</v>
      </c>
    </row>
    <row r="3536" spans="1:7" ht="30" customHeight="1">
      <c r="A3536" s="3" t="s">
        <v>10907</v>
      </c>
      <c r="B3536" s="3" t="s">
        <v>2</v>
      </c>
      <c r="C3536" s="3" t="s">
        <v>14450</v>
      </c>
      <c r="D3536" s="3" t="s">
        <v>17751</v>
      </c>
      <c r="E3536" s="12" t="s">
        <v>21979</v>
      </c>
      <c r="F3536" s="6" t="str">
        <f t="shared" si="168"/>
        <v>module=gmail_deal</v>
      </c>
      <c r="G3536" s="6" t="str">
        <f t="shared" si="169"/>
        <v>module=smail_deal</v>
      </c>
    </row>
    <row r="3537" spans="1:7" ht="30" customHeight="1">
      <c r="A3537" s="3" t="s">
        <v>10907</v>
      </c>
      <c r="B3537" s="3" t="s">
        <v>2</v>
      </c>
      <c r="C3537" s="3" t="s">
        <v>14451</v>
      </c>
      <c r="D3537" s="3" t="s">
        <v>17752</v>
      </c>
      <c r="E3537" s="12" t="s">
        <v>21980</v>
      </c>
      <c r="F3537" s="6" t="str">
        <f t="shared" si="168"/>
        <v>module=gmail_deal</v>
      </c>
      <c r="G3537" s="6" t="str">
        <f t="shared" si="169"/>
        <v>module=smail_deal</v>
      </c>
    </row>
    <row r="3538" spans="1:7" ht="30" customHeight="1">
      <c r="A3538" s="3" t="s">
        <v>10907</v>
      </c>
      <c r="B3538" s="3" t="s">
        <v>2</v>
      </c>
      <c r="C3538" s="3" t="s">
        <v>14452</v>
      </c>
      <c r="D3538" s="3" t="s">
        <v>17753</v>
      </c>
      <c r="E3538" s="12" t="s">
        <v>21981</v>
      </c>
      <c r="F3538" s="6" t="str">
        <f t="shared" si="168"/>
        <v>module=gmail_deal</v>
      </c>
      <c r="G3538" s="6" t="str">
        <f t="shared" si="169"/>
        <v>module=smail_deal</v>
      </c>
    </row>
    <row r="3539" spans="1:7" ht="30" customHeight="1">
      <c r="A3539" s="3" t="s">
        <v>10907</v>
      </c>
      <c r="B3539" s="3" t="s">
        <v>2</v>
      </c>
      <c r="C3539" s="3" t="s">
        <v>14453</v>
      </c>
      <c r="D3539" s="3" t="s">
        <v>17754</v>
      </c>
      <c r="E3539" s="12" t="s">
        <v>21982</v>
      </c>
      <c r="F3539" s="6" t="str">
        <f t="shared" si="168"/>
        <v>module=gmail_deal</v>
      </c>
      <c r="G3539" s="6" t="str">
        <f t="shared" si="169"/>
        <v>module=smail_deal</v>
      </c>
    </row>
    <row r="3540" spans="1:7" ht="30" customHeight="1">
      <c r="A3540" s="3" t="s">
        <v>10907</v>
      </c>
      <c r="B3540" s="3" t="s">
        <v>2</v>
      </c>
      <c r="C3540" s="3" t="s">
        <v>14454</v>
      </c>
      <c r="D3540" s="3" t="s">
        <v>17755</v>
      </c>
      <c r="E3540" s="12" t="s">
        <v>21983</v>
      </c>
      <c r="F3540" s="6" t="str">
        <f t="shared" si="168"/>
        <v>module=gmail_deal</v>
      </c>
      <c r="G3540" s="6" t="str">
        <f t="shared" si="169"/>
        <v>module=smail_deal</v>
      </c>
    </row>
    <row r="3541" spans="1:7" ht="30" customHeight="1">
      <c r="A3541" s="3" t="s">
        <v>10907</v>
      </c>
      <c r="B3541" s="3" t="s">
        <v>2</v>
      </c>
      <c r="C3541" s="3" t="s">
        <v>14455</v>
      </c>
      <c r="D3541" s="3" t="s">
        <v>17756</v>
      </c>
      <c r="E3541" s="12" t="s">
        <v>21984</v>
      </c>
      <c r="F3541" s="6" t="str">
        <f t="shared" si="168"/>
        <v>module=gmail_deal</v>
      </c>
      <c r="G3541" s="6" t="str">
        <f t="shared" si="169"/>
        <v>module=smail_deal</v>
      </c>
    </row>
    <row r="3542" spans="1:7" ht="30" customHeight="1">
      <c r="A3542" s="3" t="s">
        <v>10907</v>
      </c>
      <c r="B3542" s="3" t="s">
        <v>2</v>
      </c>
      <c r="C3542" s="3" t="s">
        <v>14456</v>
      </c>
      <c r="D3542" s="3" t="s">
        <v>17757</v>
      </c>
      <c r="E3542" s="12" t="s">
        <v>21985</v>
      </c>
      <c r="F3542" s="6" t="str">
        <f t="shared" si="168"/>
        <v>module=gmail_deal</v>
      </c>
      <c r="G3542" s="6" t="str">
        <f t="shared" si="169"/>
        <v>module=smail_deal</v>
      </c>
    </row>
    <row r="3543" spans="1:7" ht="30" customHeight="1">
      <c r="A3543" s="3" t="s">
        <v>10907</v>
      </c>
      <c r="B3543" s="3" t="s">
        <v>2</v>
      </c>
      <c r="C3543" s="3" t="s">
        <v>14457</v>
      </c>
      <c r="D3543" s="3" t="s">
        <v>17758</v>
      </c>
      <c r="E3543" s="12" t="s">
        <v>21986</v>
      </c>
      <c r="F3543" s="6" t="str">
        <f t="shared" si="168"/>
        <v>module=gmail_deal</v>
      </c>
      <c r="G3543" s="6" t="str">
        <f t="shared" si="169"/>
        <v>module=smail_deal</v>
      </c>
    </row>
    <row r="3544" spans="1:7" ht="30" customHeight="1">
      <c r="A3544" s="3" t="s">
        <v>10907</v>
      </c>
      <c r="B3544" s="3" t="s">
        <v>2</v>
      </c>
      <c r="C3544" s="3" t="s">
        <v>14458</v>
      </c>
      <c r="D3544" s="3" t="s">
        <v>17759</v>
      </c>
      <c r="E3544" s="12" t="s">
        <v>21987</v>
      </c>
      <c r="F3544" s="6" t="str">
        <f t="shared" si="168"/>
        <v>module=gmail_deal</v>
      </c>
      <c r="G3544" s="6" t="str">
        <f t="shared" si="169"/>
        <v>module=smail_deal</v>
      </c>
    </row>
    <row r="3545" spans="1:7" ht="30" customHeight="1">
      <c r="A3545" s="3" t="s">
        <v>10907</v>
      </c>
      <c r="B3545" s="3" t="s">
        <v>2</v>
      </c>
      <c r="C3545" s="3" t="s">
        <v>14459</v>
      </c>
      <c r="D3545" s="3" t="s">
        <v>17760</v>
      </c>
      <c r="E3545" s="12" t="s">
        <v>21988</v>
      </c>
      <c r="F3545" s="6" t="str">
        <f t="shared" si="168"/>
        <v>module=gmail_deal</v>
      </c>
      <c r="G3545" s="6" t="str">
        <f t="shared" si="169"/>
        <v>module=smail_deal</v>
      </c>
    </row>
    <row r="3546" spans="1:7" ht="30" customHeight="1">
      <c r="A3546" s="3" t="s">
        <v>10907</v>
      </c>
      <c r="B3546" s="3" t="s">
        <v>2</v>
      </c>
      <c r="C3546" s="3" t="s">
        <v>14460</v>
      </c>
      <c r="D3546" s="3" t="s">
        <v>17761</v>
      </c>
      <c r="E3546" s="12" t="s">
        <v>21989</v>
      </c>
      <c r="F3546" s="6" t="str">
        <f t="shared" si="168"/>
        <v>module=gmail_deal</v>
      </c>
      <c r="G3546" s="6" t="str">
        <f t="shared" si="169"/>
        <v>module=smail_deal</v>
      </c>
    </row>
    <row r="3547" spans="1:7" ht="30" customHeight="1">
      <c r="A3547" s="3" t="s">
        <v>10907</v>
      </c>
      <c r="B3547" s="3" t="s">
        <v>2</v>
      </c>
      <c r="C3547" s="3" t="s">
        <v>14461</v>
      </c>
      <c r="D3547" s="3" t="s">
        <v>17762</v>
      </c>
      <c r="E3547" s="12" t="s">
        <v>21990</v>
      </c>
      <c r="F3547" s="6" t="str">
        <f t="shared" si="168"/>
        <v>module=gmail_deal</v>
      </c>
      <c r="G3547" s="6" t="str">
        <f t="shared" si="169"/>
        <v>module=smail_deal</v>
      </c>
    </row>
    <row r="3548" spans="1:7" ht="30" customHeight="1">
      <c r="A3548" s="3" t="s">
        <v>10907</v>
      </c>
      <c r="B3548" s="3" t="s">
        <v>2</v>
      </c>
      <c r="C3548" s="3" t="s">
        <v>14462</v>
      </c>
      <c r="D3548" s="3" t="s">
        <v>17763</v>
      </c>
      <c r="E3548" s="12" t="s">
        <v>21991</v>
      </c>
      <c r="F3548" s="6" t="str">
        <f t="shared" si="168"/>
        <v>module=gmail_deal</v>
      </c>
      <c r="G3548" s="6" t="str">
        <f t="shared" si="169"/>
        <v>module=smail_deal</v>
      </c>
    </row>
    <row r="3549" spans="1:7" ht="30" customHeight="1">
      <c r="A3549" s="3" t="s">
        <v>10907</v>
      </c>
      <c r="B3549" s="3" t="s">
        <v>2</v>
      </c>
      <c r="C3549" s="3" t="s">
        <v>14463</v>
      </c>
      <c r="D3549" s="3" t="s">
        <v>17764</v>
      </c>
      <c r="E3549" s="12" t="s">
        <v>21992</v>
      </c>
      <c r="F3549" s="6" t="str">
        <f t="shared" si="168"/>
        <v>module=gmail_deal</v>
      </c>
      <c r="G3549" s="6" t="str">
        <f t="shared" si="169"/>
        <v>module=smail_deal</v>
      </c>
    </row>
    <row r="3550" spans="1:7" ht="30" customHeight="1">
      <c r="A3550" s="3" t="s">
        <v>10907</v>
      </c>
      <c r="B3550" s="3" t="s">
        <v>2</v>
      </c>
      <c r="C3550" s="3" t="s">
        <v>14464</v>
      </c>
      <c r="D3550" s="3" t="s">
        <v>17765</v>
      </c>
      <c r="E3550" s="12" t="s">
        <v>21993</v>
      </c>
      <c r="F3550" s="6" t="str">
        <f t="shared" si="168"/>
        <v>module=gmail_deal</v>
      </c>
      <c r="G3550" s="6" t="str">
        <f t="shared" si="169"/>
        <v>module=smail_deal</v>
      </c>
    </row>
    <row r="3551" spans="1:7" ht="30" customHeight="1">
      <c r="A3551" s="3" t="s">
        <v>10907</v>
      </c>
      <c r="B3551" s="3" t="s">
        <v>2</v>
      </c>
      <c r="C3551" s="3" t="s">
        <v>14465</v>
      </c>
      <c r="D3551" s="3" t="s">
        <v>17766</v>
      </c>
      <c r="E3551" s="12" t="s">
        <v>21994</v>
      </c>
      <c r="F3551" s="6" t="str">
        <f t="shared" si="168"/>
        <v>module=gmail_deal</v>
      </c>
      <c r="G3551" s="6" t="str">
        <f t="shared" si="169"/>
        <v>module=smail_deal</v>
      </c>
    </row>
    <row r="3552" spans="1:7" ht="30" customHeight="1">
      <c r="A3552" s="3" t="s">
        <v>10907</v>
      </c>
      <c r="B3552" s="3" t="s">
        <v>2</v>
      </c>
      <c r="C3552" s="3" t="s">
        <v>14466</v>
      </c>
      <c r="D3552" s="3" t="s">
        <v>17767</v>
      </c>
      <c r="E3552" s="12" t="s">
        <v>21995</v>
      </c>
      <c r="F3552" s="6" t="str">
        <f t="shared" si="168"/>
        <v>module=gmail_deal</v>
      </c>
      <c r="G3552" s="6" t="str">
        <f t="shared" si="169"/>
        <v>module=smail_deal</v>
      </c>
    </row>
    <row r="3553" spans="1:7" ht="30" customHeight="1">
      <c r="A3553" s="3" t="s">
        <v>10907</v>
      </c>
      <c r="B3553" s="3" t="s">
        <v>2</v>
      </c>
      <c r="C3553" s="3" t="s">
        <v>14467</v>
      </c>
      <c r="D3553" s="3" t="s">
        <v>17768</v>
      </c>
      <c r="E3553" s="12" t="s">
        <v>21996</v>
      </c>
      <c r="F3553" s="6" t="str">
        <f t="shared" si="168"/>
        <v>module=gmail_deal</v>
      </c>
      <c r="G3553" s="6" t="str">
        <f t="shared" si="169"/>
        <v>module=smail_deal</v>
      </c>
    </row>
    <row r="3554" spans="1:7" ht="30" customHeight="1">
      <c r="A3554" s="3" t="s">
        <v>10907</v>
      </c>
      <c r="B3554" s="3" t="s">
        <v>2</v>
      </c>
      <c r="C3554" s="3" t="s">
        <v>14468</v>
      </c>
      <c r="D3554" s="3" t="s">
        <v>17769</v>
      </c>
      <c r="E3554" s="12" t="s">
        <v>21997</v>
      </c>
      <c r="F3554" s="6" t="str">
        <f t="shared" si="168"/>
        <v>module=gmail_deal</v>
      </c>
      <c r="G3554" s="6" t="str">
        <f t="shared" si="169"/>
        <v>module=smail_deal</v>
      </c>
    </row>
    <row r="3555" spans="1:7" ht="30" customHeight="1">
      <c r="A3555" s="3" t="s">
        <v>10907</v>
      </c>
      <c r="B3555" s="3" t="s">
        <v>2</v>
      </c>
      <c r="C3555" s="3" t="s">
        <v>14469</v>
      </c>
      <c r="D3555" s="3" t="s">
        <v>17770</v>
      </c>
      <c r="E3555" s="12" t="s">
        <v>21998</v>
      </c>
      <c r="F3555" s="6" t="str">
        <f t="shared" si="168"/>
        <v>module=gmail_deal</v>
      </c>
      <c r="G3555" s="6" t="str">
        <f t="shared" si="169"/>
        <v>module=smail_deal</v>
      </c>
    </row>
    <row r="3556" spans="1:7" ht="30" customHeight="1">
      <c r="A3556" s="3" t="s">
        <v>10907</v>
      </c>
      <c r="B3556" s="3" t="s">
        <v>2</v>
      </c>
      <c r="C3556" s="3" t="s">
        <v>14470</v>
      </c>
      <c r="D3556" s="3" t="s">
        <v>17771</v>
      </c>
      <c r="E3556" s="12" t="s">
        <v>21999</v>
      </c>
      <c r="F3556" s="6" t="str">
        <f t="shared" si="168"/>
        <v>module=gmail_deal</v>
      </c>
      <c r="G3556" s="6" t="str">
        <f t="shared" si="169"/>
        <v>module=smail_deal</v>
      </c>
    </row>
    <row r="3557" spans="1:7" ht="30" customHeight="1">
      <c r="A3557" s="3" t="s">
        <v>10907</v>
      </c>
      <c r="B3557" s="3" t="s">
        <v>2</v>
      </c>
      <c r="C3557" s="3" t="s">
        <v>14471</v>
      </c>
      <c r="D3557" s="3" t="s">
        <v>17772</v>
      </c>
      <c r="E3557" s="12" t="s">
        <v>22000</v>
      </c>
      <c r="F3557" s="6" t="str">
        <f t="shared" si="168"/>
        <v>module=gmail_deal</v>
      </c>
      <c r="G3557" s="6" t="str">
        <f t="shared" si="169"/>
        <v>module=smail_deal</v>
      </c>
    </row>
    <row r="3558" spans="1:7" ht="30" customHeight="1">
      <c r="A3558" s="3" t="s">
        <v>10907</v>
      </c>
      <c r="B3558" s="3" t="s">
        <v>2</v>
      </c>
      <c r="C3558" s="3" t="s">
        <v>14472</v>
      </c>
      <c r="D3558" s="3" t="s">
        <v>17773</v>
      </c>
      <c r="E3558" s="12" t="s">
        <v>22001</v>
      </c>
      <c r="F3558" s="6" t="str">
        <f t="shared" si="168"/>
        <v>module=gmail_deal</v>
      </c>
      <c r="G3558" s="6" t="str">
        <f t="shared" si="169"/>
        <v>module=smail_deal</v>
      </c>
    </row>
    <row r="3559" spans="1:7" ht="30" customHeight="1">
      <c r="A3559" s="3" t="s">
        <v>10907</v>
      </c>
      <c r="B3559" s="3" t="s">
        <v>2</v>
      </c>
      <c r="C3559" s="3" t="s">
        <v>14473</v>
      </c>
      <c r="D3559" s="3" t="s">
        <v>17774</v>
      </c>
      <c r="E3559" s="12" t="s">
        <v>22002</v>
      </c>
      <c r="F3559" s="6" t="str">
        <f t="shared" si="168"/>
        <v>module=gmail_deal</v>
      </c>
      <c r="G3559" s="6" t="str">
        <f t="shared" si="169"/>
        <v>module=smail_deal</v>
      </c>
    </row>
    <row r="3560" spans="1:7" ht="30" customHeight="1">
      <c r="A3560" s="3" t="s">
        <v>10907</v>
      </c>
      <c r="B3560" s="3" t="s">
        <v>2</v>
      </c>
      <c r="C3560" s="3" t="s">
        <v>14474</v>
      </c>
      <c r="D3560" s="3" t="s">
        <v>17775</v>
      </c>
      <c r="E3560" s="12" t="s">
        <v>22003</v>
      </c>
      <c r="F3560" s="6" t="str">
        <f t="shared" si="168"/>
        <v>module=gmail_deal</v>
      </c>
      <c r="G3560" s="6" t="str">
        <f t="shared" si="169"/>
        <v>module=smail_deal</v>
      </c>
    </row>
    <row r="3561" spans="1:7" ht="30" customHeight="1">
      <c r="A3561" s="3" t="s">
        <v>10907</v>
      </c>
      <c r="B3561" s="3" t="s">
        <v>2</v>
      </c>
      <c r="C3561" s="3" t="s">
        <v>14475</v>
      </c>
      <c r="D3561" s="3" t="s">
        <v>17776</v>
      </c>
      <c r="E3561" s="12" t="s">
        <v>22004</v>
      </c>
      <c r="F3561" s="6" t="str">
        <f t="shared" si="168"/>
        <v>module=gmail_deal</v>
      </c>
      <c r="G3561" s="6" t="str">
        <f t="shared" si="169"/>
        <v>module=smail_deal</v>
      </c>
    </row>
    <row r="3562" spans="1:7" ht="30" customHeight="1">
      <c r="A3562" s="3" t="s">
        <v>10907</v>
      </c>
      <c r="B3562" s="3" t="s">
        <v>2</v>
      </c>
      <c r="C3562" s="3" t="s">
        <v>14476</v>
      </c>
      <c r="D3562" s="3" t="s">
        <v>17777</v>
      </c>
      <c r="E3562" s="12" t="s">
        <v>22005</v>
      </c>
      <c r="F3562" s="6" t="str">
        <f t="shared" si="168"/>
        <v>module=gmail_deal</v>
      </c>
      <c r="G3562" s="6" t="str">
        <f t="shared" si="169"/>
        <v>module=smail_deal</v>
      </c>
    </row>
    <row r="3563" spans="1:7" ht="30" customHeight="1">
      <c r="A3563" s="3" t="s">
        <v>10907</v>
      </c>
      <c r="B3563" s="3" t="s">
        <v>2</v>
      </c>
      <c r="C3563" s="3" t="s">
        <v>14477</v>
      </c>
      <c r="D3563" s="3" t="s">
        <v>17778</v>
      </c>
      <c r="E3563" s="12" t="s">
        <v>22006</v>
      </c>
      <c r="F3563" s="6" t="str">
        <f t="shared" ref="F3563:F3594" si="170">HYPERLINK("http://www.ssc.wisc.edu/wlsresearch/documentation/waves/?wave=grad2k&amp;module=gmail_deal","module=gmail_deal")</f>
        <v>module=gmail_deal</v>
      </c>
      <c r="G3563" s="6" t="str">
        <f t="shared" ref="G3563:G3594" si="171">HYPERLINK("http://www.ssc.wisc.edu/wlsresearch/documentation/waves/?wave=sib2k&amp;module=smail_deal","module=smail_deal")</f>
        <v>module=smail_deal</v>
      </c>
    </row>
    <row r="3564" spans="1:7" ht="30" customHeight="1">
      <c r="A3564" s="3" t="s">
        <v>10907</v>
      </c>
      <c r="B3564" s="3" t="s">
        <v>2</v>
      </c>
      <c r="C3564" s="3" t="s">
        <v>14478</v>
      </c>
      <c r="D3564" s="3" t="s">
        <v>17779</v>
      </c>
      <c r="E3564" s="12" t="s">
        <v>22007</v>
      </c>
      <c r="F3564" s="6" t="str">
        <f t="shared" si="170"/>
        <v>module=gmail_deal</v>
      </c>
      <c r="G3564" s="6" t="str">
        <f t="shared" si="171"/>
        <v>module=smail_deal</v>
      </c>
    </row>
    <row r="3565" spans="1:7" ht="30" customHeight="1">
      <c r="A3565" s="3" t="s">
        <v>10907</v>
      </c>
      <c r="B3565" s="3" t="s">
        <v>2</v>
      </c>
      <c r="C3565" s="3" t="s">
        <v>14479</v>
      </c>
      <c r="D3565" s="3" t="s">
        <v>17780</v>
      </c>
      <c r="E3565" s="12" t="s">
        <v>22008</v>
      </c>
      <c r="F3565" s="6" t="str">
        <f t="shared" si="170"/>
        <v>module=gmail_deal</v>
      </c>
      <c r="G3565" s="6" t="str">
        <f t="shared" si="171"/>
        <v>module=smail_deal</v>
      </c>
    </row>
    <row r="3566" spans="1:7" ht="30" customHeight="1">
      <c r="A3566" s="3" t="s">
        <v>10907</v>
      </c>
      <c r="B3566" s="3" t="s">
        <v>2</v>
      </c>
      <c r="C3566" s="3" t="s">
        <v>14480</v>
      </c>
      <c r="D3566" s="3" t="s">
        <v>17781</v>
      </c>
      <c r="E3566" s="12" t="s">
        <v>22009</v>
      </c>
      <c r="F3566" s="6" t="str">
        <f t="shared" si="170"/>
        <v>module=gmail_deal</v>
      </c>
      <c r="G3566" s="6" t="str">
        <f t="shared" si="171"/>
        <v>module=smail_deal</v>
      </c>
    </row>
    <row r="3567" spans="1:7" ht="30" customHeight="1">
      <c r="A3567" s="3" t="s">
        <v>10907</v>
      </c>
      <c r="B3567" s="3" t="s">
        <v>2</v>
      </c>
      <c r="C3567" s="3" t="s">
        <v>14481</v>
      </c>
      <c r="D3567" s="3" t="s">
        <v>17782</v>
      </c>
      <c r="E3567" s="12" t="s">
        <v>22010</v>
      </c>
      <c r="F3567" s="6" t="str">
        <f t="shared" si="170"/>
        <v>module=gmail_deal</v>
      </c>
      <c r="G3567" s="6" t="str">
        <f t="shared" si="171"/>
        <v>module=smail_deal</v>
      </c>
    </row>
    <row r="3568" spans="1:7" ht="30" customHeight="1">
      <c r="A3568" s="3" t="s">
        <v>10907</v>
      </c>
      <c r="B3568" s="3" t="s">
        <v>2</v>
      </c>
      <c r="C3568" s="3" t="s">
        <v>14482</v>
      </c>
      <c r="D3568" s="3" t="s">
        <v>17783</v>
      </c>
      <c r="E3568" s="12" t="s">
        <v>22011</v>
      </c>
      <c r="F3568" s="6" t="str">
        <f t="shared" si="170"/>
        <v>module=gmail_deal</v>
      </c>
      <c r="G3568" s="6" t="str">
        <f t="shared" si="171"/>
        <v>module=smail_deal</v>
      </c>
    </row>
    <row r="3569" spans="1:7" ht="30" customHeight="1">
      <c r="A3569" s="3" t="s">
        <v>10907</v>
      </c>
      <c r="B3569" s="3" t="s">
        <v>2</v>
      </c>
      <c r="C3569" s="3" t="s">
        <v>14483</v>
      </c>
      <c r="D3569" s="3" t="s">
        <v>17784</v>
      </c>
      <c r="E3569" s="12" t="s">
        <v>22012</v>
      </c>
      <c r="F3569" s="6" t="str">
        <f t="shared" si="170"/>
        <v>module=gmail_deal</v>
      </c>
      <c r="G3569" s="6" t="str">
        <f t="shared" si="171"/>
        <v>module=smail_deal</v>
      </c>
    </row>
    <row r="3570" spans="1:7" ht="30" customHeight="1">
      <c r="A3570" s="3" t="s">
        <v>10907</v>
      </c>
      <c r="B3570" s="3" t="s">
        <v>2</v>
      </c>
      <c r="C3570" s="3" t="s">
        <v>14484</v>
      </c>
      <c r="D3570" s="3" t="s">
        <v>17785</v>
      </c>
      <c r="E3570" s="12" t="s">
        <v>22013</v>
      </c>
      <c r="F3570" s="6" t="str">
        <f t="shared" si="170"/>
        <v>module=gmail_deal</v>
      </c>
      <c r="G3570" s="6" t="str">
        <f t="shared" si="171"/>
        <v>module=smail_deal</v>
      </c>
    </row>
    <row r="3571" spans="1:7" ht="30" customHeight="1">
      <c r="A3571" s="3" t="s">
        <v>10907</v>
      </c>
      <c r="B3571" s="3" t="s">
        <v>2</v>
      </c>
      <c r="C3571" s="3" t="s">
        <v>14485</v>
      </c>
      <c r="D3571" s="3" t="s">
        <v>17786</v>
      </c>
      <c r="E3571" s="12" t="s">
        <v>22014</v>
      </c>
      <c r="F3571" s="6" t="str">
        <f t="shared" si="170"/>
        <v>module=gmail_deal</v>
      </c>
      <c r="G3571" s="6" t="str">
        <f t="shared" si="171"/>
        <v>module=smail_deal</v>
      </c>
    </row>
    <row r="3572" spans="1:7" ht="30" customHeight="1">
      <c r="A3572" s="3" t="s">
        <v>10907</v>
      </c>
      <c r="B3572" s="3" t="s">
        <v>2</v>
      </c>
      <c r="C3572" s="3" t="s">
        <v>14486</v>
      </c>
      <c r="D3572" s="3" t="s">
        <v>17787</v>
      </c>
      <c r="E3572" s="12" t="s">
        <v>22015</v>
      </c>
      <c r="F3572" s="6" t="str">
        <f t="shared" si="170"/>
        <v>module=gmail_deal</v>
      </c>
      <c r="G3572" s="6" t="str">
        <f t="shared" si="171"/>
        <v>module=smail_deal</v>
      </c>
    </row>
    <row r="3573" spans="1:7" ht="30" customHeight="1">
      <c r="A3573" s="3" t="s">
        <v>10907</v>
      </c>
      <c r="B3573" s="3" t="s">
        <v>2</v>
      </c>
      <c r="C3573" s="3" t="s">
        <v>14487</v>
      </c>
      <c r="D3573" s="3" t="s">
        <v>17788</v>
      </c>
      <c r="E3573" s="12" t="s">
        <v>22016</v>
      </c>
      <c r="F3573" s="6" t="str">
        <f t="shared" si="170"/>
        <v>module=gmail_deal</v>
      </c>
      <c r="G3573" s="6" t="str">
        <f t="shared" si="171"/>
        <v>module=smail_deal</v>
      </c>
    </row>
    <row r="3574" spans="1:7" ht="30" customHeight="1">
      <c r="A3574" s="3" t="s">
        <v>10907</v>
      </c>
      <c r="B3574" s="3" t="s">
        <v>2</v>
      </c>
      <c r="C3574" s="3" t="s">
        <v>14488</v>
      </c>
      <c r="D3574" s="3" t="s">
        <v>17789</v>
      </c>
      <c r="E3574" s="12" t="s">
        <v>22017</v>
      </c>
      <c r="F3574" s="6" t="str">
        <f t="shared" si="170"/>
        <v>module=gmail_deal</v>
      </c>
      <c r="G3574" s="6" t="str">
        <f t="shared" si="171"/>
        <v>module=smail_deal</v>
      </c>
    </row>
    <row r="3575" spans="1:7" ht="30" customHeight="1">
      <c r="A3575" s="3" t="s">
        <v>10907</v>
      </c>
      <c r="B3575" s="3" t="s">
        <v>2</v>
      </c>
      <c r="C3575" s="3" t="s">
        <v>14489</v>
      </c>
      <c r="D3575" s="3" t="s">
        <v>17790</v>
      </c>
      <c r="E3575" s="12" t="s">
        <v>22018</v>
      </c>
      <c r="F3575" s="6" t="str">
        <f t="shared" si="170"/>
        <v>module=gmail_deal</v>
      </c>
      <c r="G3575" s="6" t="str">
        <f t="shared" si="171"/>
        <v>module=smail_deal</v>
      </c>
    </row>
    <row r="3576" spans="1:7" ht="30" customHeight="1">
      <c r="A3576" s="3" t="s">
        <v>10907</v>
      </c>
      <c r="B3576" s="3" t="s">
        <v>2</v>
      </c>
      <c r="C3576" s="3" t="s">
        <v>14490</v>
      </c>
      <c r="D3576" s="3" t="s">
        <v>17791</v>
      </c>
      <c r="E3576" s="12" t="s">
        <v>22019</v>
      </c>
      <c r="F3576" s="6" t="str">
        <f t="shared" si="170"/>
        <v>module=gmail_deal</v>
      </c>
      <c r="G3576" s="6" t="str">
        <f t="shared" si="171"/>
        <v>module=smail_deal</v>
      </c>
    </row>
    <row r="3577" spans="1:7" ht="30" customHeight="1">
      <c r="A3577" s="3" t="s">
        <v>10907</v>
      </c>
      <c r="B3577" s="3" t="s">
        <v>2</v>
      </c>
      <c r="C3577" s="3" t="s">
        <v>14491</v>
      </c>
      <c r="D3577" s="3" t="s">
        <v>17792</v>
      </c>
      <c r="E3577" s="12" t="s">
        <v>22020</v>
      </c>
      <c r="F3577" s="6" t="str">
        <f t="shared" si="170"/>
        <v>module=gmail_deal</v>
      </c>
      <c r="G3577" s="6" t="str">
        <f t="shared" si="171"/>
        <v>module=smail_deal</v>
      </c>
    </row>
    <row r="3578" spans="1:7" ht="30" customHeight="1">
      <c r="A3578" s="3" t="s">
        <v>10907</v>
      </c>
      <c r="B3578" s="3" t="s">
        <v>2</v>
      </c>
      <c r="C3578" s="3" t="s">
        <v>14492</v>
      </c>
      <c r="D3578" s="3" t="s">
        <v>17793</v>
      </c>
      <c r="E3578" s="12" t="s">
        <v>22021</v>
      </c>
      <c r="F3578" s="6" t="str">
        <f t="shared" si="170"/>
        <v>module=gmail_deal</v>
      </c>
      <c r="G3578" s="6" t="str">
        <f t="shared" si="171"/>
        <v>module=smail_deal</v>
      </c>
    </row>
    <row r="3579" spans="1:7" ht="30" customHeight="1">
      <c r="A3579" s="3" t="s">
        <v>10907</v>
      </c>
      <c r="B3579" s="3" t="s">
        <v>2</v>
      </c>
      <c r="C3579" s="3" t="s">
        <v>14493</v>
      </c>
      <c r="D3579" s="3" t="s">
        <v>17794</v>
      </c>
      <c r="E3579" s="12" t="s">
        <v>22022</v>
      </c>
      <c r="F3579" s="6" t="str">
        <f t="shared" si="170"/>
        <v>module=gmail_deal</v>
      </c>
      <c r="G3579" s="6" t="str">
        <f t="shared" si="171"/>
        <v>module=smail_deal</v>
      </c>
    </row>
    <row r="3580" spans="1:7" ht="30" customHeight="1">
      <c r="A3580" s="3" t="s">
        <v>10907</v>
      </c>
      <c r="B3580" s="3" t="s">
        <v>2</v>
      </c>
      <c r="C3580" s="3" t="s">
        <v>14494</v>
      </c>
      <c r="D3580" s="3" t="s">
        <v>17795</v>
      </c>
      <c r="E3580" s="12" t="s">
        <v>22023</v>
      </c>
      <c r="F3580" s="6" t="str">
        <f t="shared" si="170"/>
        <v>module=gmail_deal</v>
      </c>
      <c r="G3580" s="6" t="str">
        <f t="shared" si="171"/>
        <v>module=smail_deal</v>
      </c>
    </row>
    <row r="3581" spans="1:7" ht="30" customHeight="1">
      <c r="A3581" s="3" t="s">
        <v>10907</v>
      </c>
      <c r="B3581" s="3" t="s">
        <v>2</v>
      </c>
      <c r="C3581" s="3" t="s">
        <v>14495</v>
      </c>
      <c r="D3581" s="3" t="s">
        <v>17796</v>
      </c>
      <c r="E3581" s="12" t="s">
        <v>22024</v>
      </c>
      <c r="F3581" s="6" t="str">
        <f t="shared" si="170"/>
        <v>module=gmail_deal</v>
      </c>
      <c r="G3581" s="6" t="str">
        <f t="shared" si="171"/>
        <v>module=smail_deal</v>
      </c>
    </row>
    <row r="3582" spans="1:7" ht="30" customHeight="1">
      <c r="A3582" s="3" t="s">
        <v>10907</v>
      </c>
      <c r="B3582" s="3" t="s">
        <v>2</v>
      </c>
      <c r="C3582" s="3" t="s">
        <v>14496</v>
      </c>
      <c r="D3582" s="3" t="s">
        <v>17797</v>
      </c>
      <c r="E3582" s="12" t="s">
        <v>22025</v>
      </c>
      <c r="F3582" s="6" t="str">
        <f t="shared" si="170"/>
        <v>module=gmail_deal</v>
      </c>
      <c r="G3582" s="6" t="str">
        <f t="shared" si="171"/>
        <v>module=smail_deal</v>
      </c>
    </row>
    <row r="3583" spans="1:7" ht="30" customHeight="1">
      <c r="A3583" s="3" t="s">
        <v>10907</v>
      </c>
      <c r="B3583" s="3" t="s">
        <v>2</v>
      </c>
      <c r="C3583" s="3" t="s">
        <v>14497</v>
      </c>
      <c r="D3583" s="3" t="s">
        <v>17798</v>
      </c>
      <c r="E3583" s="12" t="s">
        <v>22026</v>
      </c>
      <c r="F3583" s="6" t="str">
        <f t="shared" si="170"/>
        <v>module=gmail_deal</v>
      </c>
      <c r="G3583" s="6" t="str">
        <f t="shared" si="171"/>
        <v>module=smail_deal</v>
      </c>
    </row>
    <row r="3584" spans="1:7" ht="30" customHeight="1">
      <c r="A3584" s="3" t="s">
        <v>10907</v>
      </c>
      <c r="B3584" s="3" t="s">
        <v>2</v>
      </c>
      <c r="C3584" s="3" t="s">
        <v>14498</v>
      </c>
      <c r="D3584" s="3" t="s">
        <v>17799</v>
      </c>
      <c r="E3584" s="12" t="s">
        <v>22027</v>
      </c>
      <c r="F3584" s="6" t="str">
        <f t="shared" si="170"/>
        <v>module=gmail_deal</v>
      </c>
      <c r="G3584" s="6" t="str">
        <f t="shared" si="171"/>
        <v>module=smail_deal</v>
      </c>
    </row>
    <row r="3585" spans="1:7" ht="30" customHeight="1">
      <c r="A3585" s="3" t="s">
        <v>10907</v>
      </c>
      <c r="B3585" s="3" t="s">
        <v>2</v>
      </c>
      <c r="C3585" s="3" t="s">
        <v>14499</v>
      </c>
      <c r="D3585" s="3" t="s">
        <v>17800</v>
      </c>
      <c r="E3585" s="12" t="s">
        <v>22028</v>
      </c>
      <c r="F3585" s="6" t="str">
        <f t="shared" si="170"/>
        <v>module=gmail_deal</v>
      </c>
      <c r="G3585" s="6" t="str">
        <f t="shared" si="171"/>
        <v>module=smail_deal</v>
      </c>
    </row>
    <row r="3586" spans="1:7" ht="30" customHeight="1">
      <c r="A3586" s="3" t="s">
        <v>10907</v>
      </c>
      <c r="B3586" s="3" t="s">
        <v>2</v>
      </c>
      <c r="C3586" s="3" t="s">
        <v>14500</v>
      </c>
      <c r="D3586" s="3" t="s">
        <v>17801</v>
      </c>
      <c r="E3586" s="12" t="s">
        <v>22029</v>
      </c>
      <c r="F3586" s="6" t="str">
        <f t="shared" si="170"/>
        <v>module=gmail_deal</v>
      </c>
      <c r="G3586" s="6" t="str">
        <f t="shared" si="171"/>
        <v>module=smail_deal</v>
      </c>
    </row>
    <row r="3587" spans="1:7" ht="30" customHeight="1">
      <c r="A3587" s="3" t="s">
        <v>10907</v>
      </c>
      <c r="B3587" s="3" t="s">
        <v>2</v>
      </c>
      <c r="C3587" s="3" t="s">
        <v>14501</v>
      </c>
      <c r="D3587" s="3" t="s">
        <v>17802</v>
      </c>
      <c r="E3587" s="12" t="s">
        <v>22030</v>
      </c>
      <c r="F3587" s="6" t="str">
        <f t="shared" si="170"/>
        <v>module=gmail_deal</v>
      </c>
      <c r="G3587" s="6" t="str">
        <f t="shared" si="171"/>
        <v>module=smail_deal</v>
      </c>
    </row>
    <row r="3588" spans="1:7" ht="30" customHeight="1">
      <c r="A3588" s="3" t="s">
        <v>10907</v>
      </c>
      <c r="B3588" s="3" t="s">
        <v>2</v>
      </c>
      <c r="C3588" s="3" t="s">
        <v>14502</v>
      </c>
      <c r="D3588" s="3" t="s">
        <v>17803</v>
      </c>
      <c r="E3588" s="12" t="s">
        <v>22031</v>
      </c>
      <c r="F3588" s="6" t="str">
        <f t="shared" si="170"/>
        <v>module=gmail_deal</v>
      </c>
      <c r="G3588" s="6" t="str">
        <f t="shared" si="171"/>
        <v>module=smail_deal</v>
      </c>
    </row>
    <row r="3589" spans="1:7" ht="30" customHeight="1">
      <c r="A3589" s="3" t="s">
        <v>10907</v>
      </c>
      <c r="B3589" s="3" t="s">
        <v>2</v>
      </c>
      <c r="C3589" s="3" t="s">
        <v>14503</v>
      </c>
      <c r="D3589" s="3" t="s">
        <v>17804</v>
      </c>
      <c r="E3589" s="12" t="s">
        <v>22032</v>
      </c>
      <c r="F3589" s="6" t="str">
        <f t="shared" si="170"/>
        <v>module=gmail_deal</v>
      </c>
      <c r="G3589" s="6" t="str">
        <f t="shared" si="171"/>
        <v>module=smail_deal</v>
      </c>
    </row>
    <row r="3590" spans="1:7" ht="30" customHeight="1">
      <c r="A3590" s="3" t="s">
        <v>10907</v>
      </c>
      <c r="B3590" s="3" t="s">
        <v>2</v>
      </c>
      <c r="C3590" s="3" t="s">
        <v>14504</v>
      </c>
      <c r="D3590" s="3" t="s">
        <v>17805</v>
      </c>
      <c r="E3590" s="12" t="s">
        <v>22033</v>
      </c>
      <c r="F3590" s="6" t="str">
        <f t="shared" si="170"/>
        <v>module=gmail_deal</v>
      </c>
      <c r="G3590" s="6" t="str">
        <f t="shared" si="171"/>
        <v>module=smail_deal</v>
      </c>
    </row>
    <row r="3591" spans="1:7" ht="30" customHeight="1">
      <c r="A3591" s="3" t="s">
        <v>10907</v>
      </c>
      <c r="B3591" s="3" t="s">
        <v>2</v>
      </c>
      <c r="C3591" s="3" t="s">
        <v>14505</v>
      </c>
      <c r="D3591" s="3" t="s">
        <v>17806</v>
      </c>
      <c r="E3591" s="12" t="s">
        <v>22034</v>
      </c>
      <c r="F3591" s="6" t="str">
        <f t="shared" si="170"/>
        <v>module=gmail_deal</v>
      </c>
      <c r="G3591" s="6" t="str">
        <f t="shared" si="171"/>
        <v>module=smail_deal</v>
      </c>
    </row>
    <row r="3592" spans="1:7" ht="30" customHeight="1">
      <c r="A3592" s="3" t="s">
        <v>10907</v>
      </c>
      <c r="B3592" s="3" t="s">
        <v>2</v>
      </c>
      <c r="C3592" s="3" t="s">
        <v>14506</v>
      </c>
      <c r="D3592" s="3" t="s">
        <v>17807</v>
      </c>
      <c r="E3592" s="12" t="s">
        <v>22035</v>
      </c>
      <c r="F3592" s="6" t="str">
        <f t="shared" si="170"/>
        <v>module=gmail_deal</v>
      </c>
      <c r="G3592" s="6" t="str">
        <f t="shared" si="171"/>
        <v>module=smail_deal</v>
      </c>
    </row>
    <row r="3593" spans="1:7" ht="30" customHeight="1">
      <c r="A3593" s="3" t="s">
        <v>10907</v>
      </c>
      <c r="B3593" s="3" t="s">
        <v>2</v>
      </c>
      <c r="C3593" s="3" t="s">
        <v>14507</v>
      </c>
      <c r="D3593" s="3" t="s">
        <v>17808</v>
      </c>
      <c r="E3593" s="12" t="s">
        <v>22036</v>
      </c>
      <c r="F3593" s="6" t="str">
        <f t="shared" si="170"/>
        <v>module=gmail_deal</v>
      </c>
      <c r="G3593" s="6" t="str">
        <f t="shared" si="171"/>
        <v>module=smail_deal</v>
      </c>
    </row>
    <row r="3594" spans="1:7" ht="30" customHeight="1">
      <c r="A3594" s="3" t="s">
        <v>10907</v>
      </c>
      <c r="B3594" s="3" t="s">
        <v>2</v>
      </c>
      <c r="C3594" s="3" t="s">
        <v>14508</v>
      </c>
      <c r="D3594" s="3" t="s">
        <v>17809</v>
      </c>
      <c r="E3594" s="12" t="s">
        <v>22037</v>
      </c>
      <c r="F3594" s="6" t="str">
        <f t="shared" si="170"/>
        <v>module=gmail_deal</v>
      </c>
      <c r="G3594" s="6" t="str">
        <f t="shared" si="171"/>
        <v>module=smail_deal</v>
      </c>
    </row>
    <row r="3595" spans="1:7" ht="30" customHeight="1">
      <c r="A3595" s="3" t="s">
        <v>10907</v>
      </c>
      <c r="B3595" s="3" t="s">
        <v>2</v>
      </c>
      <c r="C3595" s="3" t="s">
        <v>14509</v>
      </c>
      <c r="D3595" s="3" t="s">
        <v>17810</v>
      </c>
      <c r="E3595" s="12" t="s">
        <v>22038</v>
      </c>
      <c r="F3595" s="6" t="str">
        <f t="shared" ref="F3595:F3616" si="172">HYPERLINK("http://www.ssc.wisc.edu/wlsresearch/documentation/waves/?wave=grad2k&amp;module=gmail_deal","module=gmail_deal")</f>
        <v>module=gmail_deal</v>
      </c>
      <c r="G3595" s="6" t="str">
        <f t="shared" ref="G3595:G3616" si="173">HYPERLINK("http://www.ssc.wisc.edu/wlsresearch/documentation/waves/?wave=sib2k&amp;module=smail_deal","module=smail_deal")</f>
        <v>module=smail_deal</v>
      </c>
    </row>
    <row r="3596" spans="1:7" ht="30" customHeight="1">
      <c r="A3596" s="3" t="s">
        <v>10907</v>
      </c>
      <c r="B3596" s="3" t="s">
        <v>2</v>
      </c>
      <c r="C3596" s="3" t="s">
        <v>14510</v>
      </c>
      <c r="D3596" s="3" t="s">
        <v>17811</v>
      </c>
      <c r="E3596" s="12" t="s">
        <v>22039</v>
      </c>
      <c r="F3596" s="6" t="str">
        <f t="shared" si="172"/>
        <v>module=gmail_deal</v>
      </c>
      <c r="G3596" s="6" t="str">
        <f t="shared" si="173"/>
        <v>module=smail_deal</v>
      </c>
    </row>
    <row r="3597" spans="1:7" ht="30" customHeight="1">
      <c r="A3597" s="3" t="s">
        <v>10907</v>
      </c>
      <c r="B3597" s="3" t="s">
        <v>2</v>
      </c>
      <c r="C3597" s="3" t="s">
        <v>14511</v>
      </c>
      <c r="D3597" s="3" t="s">
        <v>17812</v>
      </c>
      <c r="E3597" s="12" t="s">
        <v>22040</v>
      </c>
      <c r="F3597" s="6" t="str">
        <f t="shared" si="172"/>
        <v>module=gmail_deal</v>
      </c>
      <c r="G3597" s="6" t="str">
        <f t="shared" si="173"/>
        <v>module=smail_deal</v>
      </c>
    </row>
    <row r="3598" spans="1:7" ht="30" customHeight="1">
      <c r="A3598" s="3" t="s">
        <v>10907</v>
      </c>
      <c r="B3598" s="3" t="s">
        <v>2</v>
      </c>
      <c r="C3598" s="3" t="s">
        <v>14512</v>
      </c>
      <c r="D3598" s="3" t="s">
        <v>17813</v>
      </c>
      <c r="E3598" s="12" t="s">
        <v>22041</v>
      </c>
      <c r="F3598" s="6" t="str">
        <f t="shared" si="172"/>
        <v>module=gmail_deal</v>
      </c>
      <c r="G3598" s="6" t="str">
        <f t="shared" si="173"/>
        <v>module=smail_deal</v>
      </c>
    </row>
    <row r="3599" spans="1:7" ht="30" customHeight="1">
      <c r="A3599" s="3" t="s">
        <v>10907</v>
      </c>
      <c r="B3599" s="3" t="s">
        <v>2</v>
      </c>
      <c r="C3599" s="3" t="s">
        <v>14513</v>
      </c>
      <c r="D3599" s="3" t="s">
        <v>17814</v>
      </c>
      <c r="E3599" s="12" t="s">
        <v>22042</v>
      </c>
      <c r="F3599" s="6" t="str">
        <f t="shared" si="172"/>
        <v>module=gmail_deal</v>
      </c>
      <c r="G3599" s="6" t="str">
        <f t="shared" si="173"/>
        <v>module=smail_deal</v>
      </c>
    </row>
    <row r="3600" spans="1:7" ht="30" customHeight="1">
      <c r="A3600" s="3" t="s">
        <v>10907</v>
      </c>
      <c r="B3600" s="3" t="s">
        <v>2</v>
      </c>
      <c r="C3600" s="3" t="s">
        <v>14514</v>
      </c>
      <c r="D3600" s="3" t="s">
        <v>17815</v>
      </c>
      <c r="E3600" s="12" t="s">
        <v>22043</v>
      </c>
      <c r="F3600" s="6" t="str">
        <f t="shared" si="172"/>
        <v>module=gmail_deal</v>
      </c>
      <c r="G3600" s="6" t="str">
        <f t="shared" si="173"/>
        <v>module=smail_deal</v>
      </c>
    </row>
    <row r="3601" spans="1:7" ht="30" customHeight="1">
      <c r="A3601" s="3" t="s">
        <v>10907</v>
      </c>
      <c r="B3601" s="3" t="s">
        <v>2</v>
      </c>
      <c r="C3601" s="3" t="s">
        <v>14515</v>
      </c>
      <c r="D3601" s="3" t="s">
        <v>17816</v>
      </c>
      <c r="E3601" s="12" t="s">
        <v>22044</v>
      </c>
      <c r="F3601" s="6" t="str">
        <f t="shared" si="172"/>
        <v>module=gmail_deal</v>
      </c>
      <c r="G3601" s="6" t="str">
        <f t="shared" si="173"/>
        <v>module=smail_deal</v>
      </c>
    </row>
    <row r="3602" spans="1:7" ht="30" customHeight="1">
      <c r="A3602" s="3" t="s">
        <v>10907</v>
      </c>
      <c r="B3602" s="3" t="s">
        <v>2</v>
      </c>
      <c r="C3602" s="3" t="s">
        <v>14516</v>
      </c>
      <c r="D3602" s="3" t="s">
        <v>17817</v>
      </c>
      <c r="E3602" s="12" t="s">
        <v>22045</v>
      </c>
      <c r="F3602" s="6" t="str">
        <f t="shared" si="172"/>
        <v>module=gmail_deal</v>
      </c>
      <c r="G3602" s="6" t="str">
        <f t="shared" si="173"/>
        <v>module=smail_deal</v>
      </c>
    </row>
    <row r="3603" spans="1:7" ht="30" customHeight="1">
      <c r="A3603" s="3" t="s">
        <v>10907</v>
      </c>
      <c r="B3603" s="3" t="s">
        <v>2</v>
      </c>
      <c r="C3603" s="3" t="s">
        <v>14517</v>
      </c>
      <c r="D3603" s="3" t="s">
        <v>17818</v>
      </c>
      <c r="E3603" s="12" t="s">
        <v>22046</v>
      </c>
      <c r="F3603" s="6" t="str">
        <f t="shared" si="172"/>
        <v>module=gmail_deal</v>
      </c>
      <c r="G3603" s="6" t="str">
        <f t="shared" si="173"/>
        <v>module=smail_deal</v>
      </c>
    </row>
    <row r="3604" spans="1:7" ht="30" customHeight="1">
      <c r="A3604" s="3" t="s">
        <v>10907</v>
      </c>
      <c r="B3604" s="3" t="s">
        <v>2</v>
      </c>
      <c r="C3604" s="3" t="s">
        <v>14518</v>
      </c>
      <c r="D3604" s="3" t="s">
        <v>17819</v>
      </c>
      <c r="E3604" s="12" t="s">
        <v>22047</v>
      </c>
      <c r="F3604" s="6" t="str">
        <f t="shared" si="172"/>
        <v>module=gmail_deal</v>
      </c>
      <c r="G3604" s="6" t="str">
        <f t="shared" si="173"/>
        <v>module=smail_deal</v>
      </c>
    </row>
    <row r="3605" spans="1:7" ht="30" customHeight="1">
      <c r="A3605" s="3" t="s">
        <v>10907</v>
      </c>
      <c r="B3605" s="3" t="s">
        <v>2</v>
      </c>
      <c r="C3605" s="3" t="s">
        <v>14519</v>
      </c>
      <c r="D3605" s="3" t="s">
        <v>17820</v>
      </c>
      <c r="E3605" s="12" t="s">
        <v>22048</v>
      </c>
      <c r="F3605" s="6" t="str">
        <f t="shared" si="172"/>
        <v>module=gmail_deal</v>
      </c>
      <c r="G3605" s="6" t="str">
        <f t="shared" si="173"/>
        <v>module=smail_deal</v>
      </c>
    </row>
    <row r="3606" spans="1:7" ht="30" customHeight="1">
      <c r="A3606" s="3" t="s">
        <v>10907</v>
      </c>
      <c r="B3606" s="3" t="s">
        <v>2</v>
      </c>
      <c r="C3606" s="3" t="s">
        <v>14520</v>
      </c>
      <c r="D3606" s="3" t="s">
        <v>17821</v>
      </c>
      <c r="E3606" s="12" t="s">
        <v>22049</v>
      </c>
      <c r="F3606" s="6" t="str">
        <f t="shared" si="172"/>
        <v>module=gmail_deal</v>
      </c>
      <c r="G3606" s="6" t="str">
        <f t="shared" si="173"/>
        <v>module=smail_deal</v>
      </c>
    </row>
    <row r="3607" spans="1:7" ht="30" customHeight="1">
      <c r="A3607" s="3" t="s">
        <v>10907</v>
      </c>
      <c r="B3607" s="3" t="s">
        <v>2</v>
      </c>
      <c r="C3607" s="3" t="s">
        <v>14521</v>
      </c>
      <c r="D3607" s="3" t="s">
        <v>17822</v>
      </c>
      <c r="E3607" s="12" t="s">
        <v>22050</v>
      </c>
      <c r="F3607" s="6" t="str">
        <f t="shared" si="172"/>
        <v>module=gmail_deal</v>
      </c>
      <c r="G3607" s="6" t="str">
        <f t="shared" si="173"/>
        <v>module=smail_deal</v>
      </c>
    </row>
    <row r="3608" spans="1:7" ht="30" customHeight="1">
      <c r="A3608" s="3" t="s">
        <v>10907</v>
      </c>
      <c r="B3608" s="3" t="s">
        <v>2</v>
      </c>
      <c r="C3608" s="3" t="s">
        <v>14522</v>
      </c>
      <c r="D3608" s="3" t="s">
        <v>17823</v>
      </c>
      <c r="E3608" s="12" t="s">
        <v>22051</v>
      </c>
      <c r="F3608" s="6" t="str">
        <f t="shared" si="172"/>
        <v>module=gmail_deal</v>
      </c>
      <c r="G3608" s="6" t="str">
        <f t="shared" si="173"/>
        <v>module=smail_deal</v>
      </c>
    </row>
    <row r="3609" spans="1:7" ht="30" customHeight="1">
      <c r="A3609" s="3" t="s">
        <v>10907</v>
      </c>
      <c r="B3609" s="3" t="s">
        <v>2</v>
      </c>
      <c r="C3609" s="3" t="s">
        <v>14523</v>
      </c>
      <c r="D3609" s="3" t="s">
        <v>17824</v>
      </c>
      <c r="E3609" s="12" t="s">
        <v>22052</v>
      </c>
      <c r="F3609" s="6" t="str">
        <f t="shared" si="172"/>
        <v>module=gmail_deal</v>
      </c>
      <c r="G3609" s="6" t="str">
        <f t="shared" si="173"/>
        <v>module=smail_deal</v>
      </c>
    </row>
    <row r="3610" spans="1:7" ht="30" customHeight="1">
      <c r="A3610" s="3" t="s">
        <v>10907</v>
      </c>
      <c r="B3610" s="3" t="s">
        <v>2</v>
      </c>
      <c r="C3610" s="3" t="s">
        <v>14524</v>
      </c>
      <c r="D3610" s="3" t="s">
        <v>17825</v>
      </c>
      <c r="E3610" s="12" t="s">
        <v>22053</v>
      </c>
      <c r="F3610" s="6" t="str">
        <f t="shared" si="172"/>
        <v>module=gmail_deal</v>
      </c>
      <c r="G3610" s="6" t="str">
        <f t="shared" si="173"/>
        <v>module=smail_deal</v>
      </c>
    </row>
    <row r="3611" spans="1:7" ht="30" customHeight="1">
      <c r="A3611" s="3" t="s">
        <v>10907</v>
      </c>
      <c r="B3611" s="3" t="s">
        <v>2</v>
      </c>
      <c r="C3611" s="3" t="s">
        <v>14525</v>
      </c>
      <c r="D3611" s="3" t="s">
        <v>17826</v>
      </c>
      <c r="E3611" s="12" t="s">
        <v>22054</v>
      </c>
      <c r="F3611" s="6" t="str">
        <f t="shared" si="172"/>
        <v>module=gmail_deal</v>
      </c>
      <c r="G3611" s="6" t="str">
        <f t="shared" si="173"/>
        <v>module=smail_deal</v>
      </c>
    </row>
    <row r="3612" spans="1:7" ht="30" customHeight="1">
      <c r="A3612" s="3" t="s">
        <v>10907</v>
      </c>
      <c r="B3612" s="3" t="s">
        <v>2</v>
      </c>
      <c r="C3612" s="3" t="s">
        <v>14526</v>
      </c>
      <c r="D3612" s="3" t="s">
        <v>17827</v>
      </c>
      <c r="E3612" s="12" t="s">
        <v>22055</v>
      </c>
      <c r="F3612" s="6" t="str">
        <f t="shared" si="172"/>
        <v>module=gmail_deal</v>
      </c>
      <c r="G3612" s="6" t="str">
        <f t="shared" si="173"/>
        <v>module=smail_deal</v>
      </c>
    </row>
    <row r="3613" spans="1:7" ht="30" customHeight="1">
      <c r="A3613" s="3" t="s">
        <v>10907</v>
      </c>
      <c r="B3613" s="3" t="s">
        <v>2</v>
      </c>
      <c r="C3613" s="3" t="s">
        <v>14527</v>
      </c>
      <c r="D3613" s="3" t="s">
        <v>17828</v>
      </c>
      <c r="E3613" s="12" t="s">
        <v>22056</v>
      </c>
      <c r="F3613" s="6" t="str">
        <f t="shared" si="172"/>
        <v>module=gmail_deal</v>
      </c>
      <c r="G3613" s="6" t="str">
        <f t="shared" si="173"/>
        <v>module=smail_deal</v>
      </c>
    </row>
    <row r="3614" spans="1:7" ht="30" customHeight="1">
      <c r="A3614" s="3" t="s">
        <v>10907</v>
      </c>
      <c r="B3614" s="3" t="s">
        <v>2</v>
      </c>
      <c r="C3614" s="3" t="s">
        <v>14528</v>
      </c>
      <c r="D3614" s="3" t="s">
        <v>17829</v>
      </c>
      <c r="E3614" s="12" t="s">
        <v>22057</v>
      </c>
      <c r="F3614" s="6" t="str">
        <f t="shared" si="172"/>
        <v>module=gmail_deal</v>
      </c>
      <c r="G3614" s="6" t="str">
        <f t="shared" si="173"/>
        <v>module=smail_deal</v>
      </c>
    </row>
    <row r="3615" spans="1:7" ht="30" customHeight="1">
      <c r="A3615" s="3" t="s">
        <v>10907</v>
      </c>
      <c r="B3615" s="3" t="s">
        <v>2</v>
      </c>
      <c r="C3615" s="3" t="s">
        <v>14529</v>
      </c>
      <c r="D3615" s="3" t="s">
        <v>17830</v>
      </c>
      <c r="E3615" s="12" t="s">
        <v>22058</v>
      </c>
      <c r="F3615" s="6" t="str">
        <f t="shared" si="172"/>
        <v>module=gmail_deal</v>
      </c>
      <c r="G3615" s="6" t="str">
        <f t="shared" si="173"/>
        <v>module=smail_deal</v>
      </c>
    </row>
    <row r="3616" spans="1:7" ht="30" customHeight="1">
      <c r="A3616" s="3" t="s">
        <v>10907</v>
      </c>
      <c r="B3616" s="3" t="s">
        <v>2</v>
      </c>
      <c r="C3616" s="3" t="s">
        <v>14530</v>
      </c>
      <c r="D3616" s="3" t="s">
        <v>17831</v>
      </c>
      <c r="E3616" s="12" t="s">
        <v>22059</v>
      </c>
      <c r="F3616" s="6" t="str">
        <f t="shared" si="172"/>
        <v>module=gmail_deal</v>
      </c>
      <c r="G3616" s="6" t="str">
        <f t="shared" si="173"/>
        <v>module=smail_deal</v>
      </c>
    </row>
    <row r="3617" spans="1:7" ht="30" customHeight="1">
      <c r="A3617" s="3" t="s">
        <v>10908</v>
      </c>
      <c r="B3617" s="3" t="s">
        <v>2</v>
      </c>
      <c r="C3617" s="3" t="s">
        <v>14531</v>
      </c>
      <c r="D3617" s="3" t="s">
        <v>17832</v>
      </c>
      <c r="E3617" s="12" t="s">
        <v>22060</v>
      </c>
      <c r="F3617" s="6" t="str">
        <f t="shared" ref="F3617:F3648" si="174">HYPERLINK("http://www.ssc.wisc.edu/wlsresearch/documentation/waves/?wave=grad2k&amp;module=gmail_values","module=gmail_values")</f>
        <v>module=gmail_values</v>
      </c>
      <c r="G3617" s="6" t="str">
        <f t="shared" ref="G3617:G3648" si="175">HYPERLINK("http://www.ssc.wisc.edu/wlsresearch/documentation/waves/?wave=sib2k&amp;module=smail_values","module=smail_values")</f>
        <v>module=smail_values</v>
      </c>
    </row>
    <row r="3618" spans="1:7" ht="30" customHeight="1">
      <c r="A3618" s="3" t="s">
        <v>10908</v>
      </c>
      <c r="B3618" s="3" t="s">
        <v>2</v>
      </c>
      <c r="C3618" s="3" t="s">
        <v>14532</v>
      </c>
      <c r="D3618" s="3" t="s">
        <v>17833</v>
      </c>
      <c r="E3618" s="12" t="s">
        <v>22061</v>
      </c>
      <c r="F3618" s="6" t="str">
        <f t="shared" si="174"/>
        <v>module=gmail_values</v>
      </c>
      <c r="G3618" s="6" t="str">
        <f t="shared" si="175"/>
        <v>module=smail_values</v>
      </c>
    </row>
    <row r="3619" spans="1:7" ht="30" customHeight="1">
      <c r="A3619" s="3" t="s">
        <v>10908</v>
      </c>
      <c r="B3619" s="3" t="s">
        <v>2</v>
      </c>
      <c r="C3619" s="3" t="s">
        <v>14533</v>
      </c>
      <c r="D3619" s="3" t="s">
        <v>17834</v>
      </c>
      <c r="E3619" s="12" t="s">
        <v>22062</v>
      </c>
      <c r="F3619" s="6" t="str">
        <f t="shared" si="174"/>
        <v>module=gmail_values</v>
      </c>
      <c r="G3619" s="6" t="str">
        <f t="shared" si="175"/>
        <v>module=smail_values</v>
      </c>
    </row>
    <row r="3620" spans="1:7" ht="30" customHeight="1">
      <c r="A3620" s="3" t="s">
        <v>10908</v>
      </c>
      <c r="B3620" s="3" t="s">
        <v>2</v>
      </c>
      <c r="C3620" s="3" t="s">
        <v>14534</v>
      </c>
      <c r="D3620" s="3" t="s">
        <v>17835</v>
      </c>
      <c r="E3620" s="12" t="s">
        <v>22063</v>
      </c>
      <c r="F3620" s="6" t="str">
        <f t="shared" si="174"/>
        <v>module=gmail_values</v>
      </c>
      <c r="G3620" s="6" t="str">
        <f t="shared" si="175"/>
        <v>module=smail_values</v>
      </c>
    </row>
    <row r="3621" spans="1:7" ht="30" customHeight="1">
      <c r="A3621" s="3" t="s">
        <v>10908</v>
      </c>
      <c r="B3621" s="3" t="s">
        <v>2</v>
      </c>
      <c r="C3621" s="3" t="s">
        <v>14535</v>
      </c>
      <c r="D3621" s="3" t="s">
        <v>17836</v>
      </c>
      <c r="E3621" s="12" t="s">
        <v>22064</v>
      </c>
      <c r="F3621" s="6" t="str">
        <f t="shared" si="174"/>
        <v>module=gmail_values</v>
      </c>
      <c r="G3621" s="6" t="str">
        <f t="shared" si="175"/>
        <v>module=smail_values</v>
      </c>
    </row>
    <row r="3622" spans="1:7" ht="30" customHeight="1">
      <c r="A3622" s="3" t="s">
        <v>10908</v>
      </c>
      <c r="B3622" s="3" t="s">
        <v>2</v>
      </c>
      <c r="C3622" s="3" t="s">
        <v>14536</v>
      </c>
      <c r="D3622" s="3" t="s">
        <v>17837</v>
      </c>
      <c r="E3622" s="12" t="s">
        <v>22065</v>
      </c>
      <c r="F3622" s="6" t="str">
        <f t="shared" si="174"/>
        <v>module=gmail_values</v>
      </c>
      <c r="G3622" s="6" t="str">
        <f t="shared" si="175"/>
        <v>module=smail_values</v>
      </c>
    </row>
    <row r="3623" spans="1:7" ht="30" customHeight="1">
      <c r="A3623" s="3" t="s">
        <v>10908</v>
      </c>
      <c r="B3623" s="3" t="s">
        <v>2</v>
      </c>
      <c r="C3623" s="3" t="s">
        <v>14537</v>
      </c>
      <c r="D3623" s="3" t="s">
        <v>17838</v>
      </c>
      <c r="E3623" s="12" t="s">
        <v>22066</v>
      </c>
      <c r="F3623" s="6" t="str">
        <f t="shared" si="174"/>
        <v>module=gmail_values</v>
      </c>
      <c r="G3623" s="6" t="str">
        <f t="shared" si="175"/>
        <v>module=smail_values</v>
      </c>
    </row>
    <row r="3624" spans="1:7" ht="30" customHeight="1">
      <c r="A3624" s="3" t="s">
        <v>10908</v>
      </c>
      <c r="B3624" s="3" t="s">
        <v>2</v>
      </c>
      <c r="C3624" s="3" t="s">
        <v>14538</v>
      </c>
      <c r="D3624" s="3" t="s">
        <v>17839</v>
      </c>
      <c r="E3624" s="12" t="s">
        <v>22067</v>
      </c>
      <c r="F3624" s="6" t="str">
        <f t="shared" si="174"/>
        <v>module=gmail_values</v>
      </c>
      <c r="G3624" s="6" t="str">
        <f t="shared" si="175"/>
        <v>module=smail_values</v>
      </c>
    </row>
    <row r="3625" spans="1:7" ht="30" customHeight="1">
      <c r="A3625" s="3" t="s">
        <v>10908</v>
      </c>
      <c r="B3625" s="3" t="s">
        <v>2</v>
      </c>
      <c r="C3625" s="3" t="s">
        <v>14539</v>
      </c>
      <c r="D3625" s="3" t="s">
        <v>17840</v>
      </c>
      <c r="E3625" s="12" t="s">
        <v>22068</v>
      </c>
      <c r="F3625" s="6" t="str">
        <f t="shared" si="174"/>
        <v>module=gmail_values</v>
      </c>
      <c r="G3625" s="6" t="str">
        <f t="shared" si="175"/>
        <v>module=smail_values</v>
      </c>
    </row>
    <row r="3626" spans="1:7" ht="30" customHeight="1">
      <c r="A3626" s="3" t="s">
        <v>10908</v>
      </c>
      <c r="B3626" s="3" t="s">
        <v>2</v>
      </c>
      <c r="C3626" s="3" t="s">
        <v>14540</v>
      </c>
      <c r="D3626" s="3" t="s">
        <v>17841</v>
      </c>
      <c r="E3626" s="12" t="s">
        <v>22069</v>
      </c>
      <c r="F3626" s="6" t="str">
        <f t="shared" si="174"/>
        <v>module=gmail_values</v>
      </c>
      <c r="G3626" s="6" t="str">
        <f t="shared" si="175"/>
        <v>module=smail_values</v>
      </c>
    </row>
    <row r="3627" spans="1:7" ht="30" customHeight="1">
      <c r="A3627" s="3" t="s">
        <v>10908</v>
      </c>
      <c r="B3627" s="3" t="s">
        <v>2</v>
      </c>
      <c r="C3627" s="3" t="s">
        <v>14541</v>
      </c>
      <c r="D3627" s="3" t="s">
        <v>17842</v>
      </c>
      <c r="E3627" s="12" t="s">
        <v>22070</v>
      </c>
      <c r="F3627" s="6" t="str">
        <f t="shared" si="174"/>
        <v>module=gmail_values</v>
      </c>
      <c r="G3627" s="6" t="str">
        <f t="shared" si="175"/>
        <v>module=smail_values</v>
      </c>
    </row>
    <row r="3628" spans="1:7" ht="30" customHeight="1">
      <c r="A3628" s="3" t="s">
        <v>10908</v>
      </c>
      <c r="B3628" s="3" t="s">
        <v>2</v>
      </c>
      <c r="C3628" s="3" t="s">
        <v>14542</v>
      </c>
      <c r="D3628" s="3" t="s">
        <v>17843</v>
      </c>
      <c r="E3628" s="12" t="s">
        <v>22071</v>
      </c>
      <c r="F3628" s="6" t="str">
        <f t="shared" si="174"/>
        <v>module=gmail_values</v>
      </c>
      <c r="G3628" s="6" t="str">
        <f t="shared" si="175"/>
        <v>module=smail_values</v>
      </c>
    </row>
    <row r="3629" spans="1:7" ht="30" customHeight="1">
      <c r="A3629" s="3" t="s">
        <v>10908</v>
      </c>
      <c r="B3629" s="3" t="s">
        <v>2</v>
      </c>
      <c r="C3629" s="3" t="s">
        <v>14543</v>
      </c>
      <c r="D3629" s="3" t="s">
        <v>17844</v>
      </c>
      <c r="E3629" s="12" t="s">
        <v>22072</v>
      </c>
      <c r="F3629" s="6" t="str">
        <f t="shared" si="174"/>
        <v>module=gmail_values</v>
      </c>
      <c r="G3629" s="6" t="str">
        <f t="shared" si="175"/>
        <v>module=smail_values</v>
      </c>
    </row>
    <row r="3630" spans="1:7" ht="30" customHeight="1">
      <c r="A3630" s="3" t="s">
        <v>10908</v>
      </c>
      <c r="B3630" s="3" t="s">
        <v>2</v>
      </c>
      <c r="C3630" s="3" t="s">
        <v>14544</v>
      </c>
      <c r="D3630" s="3" t="s">
        <v>17845</v>
      </c>
      <c r="E3630" s="12" t="s">
        <v>22073</v>
      </c>
      <c r="F3630" s="6" t="str">
        <f t="shared" si="174"/>
        <v>module=gmail_values</v>
      </c>
      <c r="G3630" s="6" t="str">
        <f t="shared" si="175"/>
        <v>module=smail_values</v>
      </c>
    </row>
    <row r="3631" spans="1:7" ht="30" customHeight="1">
      <c r="A3631" s="3" t="s">
        <v>10908</v>
      </c>
      <c r="B3631" s="3" t="s">
        <v>2</v>
      </c>
      <c r="C3631" s="3" t="s">
        <v>14545</v>
      </c>
      <c r="D3631" s="3" t="s">
        <v>17846</v>
      </c>
      <c r="E3631" s="12" t="s">
        <v>22074</v>
      </c>
      <c r="F3631" s="6" t="str">
        <f t="shared" si="174"/>
        <v>module=gmail_values</v>
      </c>
      <c r="G3631" s="6" t="str">
        <f t="shared" si="175"/>
        <v>module=smail_values</v>
      </c>
    </row>
    <row r="3632" spans="1:7" ht="30" customHeight="1">
      <c r="A3632" s="3" t="s">
        <v>10908</v>
      </c>
      <c r="B3632" s="3" t="s">
        <v>2</v>
      </c>
      <c r="C3632" s="3" t="s">
        <v>14546</v>
      </c>
      <c r="D3632" s="3" t="s">
        <v>17847</v>
      </c>
      <c r="E3632" s="12" t="s">
        <v>22075</v>
      </c>
      <c r="F3632" s="6" t="str">
        <f t="shared" si="174"/>
        <v>module=gmail_values</v>
      </c>
      <c r="G3632" s="6" t="str">
        <f t="shared" si="175"/>
        <v>module=smail_values</v>
      </c>
    </row>
    <row r="3633" spans="1:7" ht="30" customHeight="1">
      <c r="A3633" s="3" t="s">
        <v>10908</v>
      </c>
      <c r="B3633" s="3" t="s">
        <v>2</v>
      </c>
      <c r="C3633" s="3" t="s">
        <v>14547</v>
      </c>
      <c r="D3633" s="3" t="s">
        <v>17848</v>
      </c>
      <c r="E3633" s="12" t="s">
        <v>22076</v>
      </c>
      <c r="F3633" s="6" t="str">
        <f t="shared" si="174"/>
        <v>module=gmail_values</v>
      </c>
      <c r="G3633" s="6" t="str">
        <f t="shared" si="175"/>
        <v>module=smail_values</v>
      </c>
    </row>
    <row r="3634" spans="1:7" ht="30" customHeight="1">
      <c r="A3634" s="3" t="s">
        <v>10908</v>
      </c>
      <c r="B3634" s="3" t="s">
        <v>2</v>
      </c>
      <c r="C3634" s="3" t="s">
        <v>14548</v>
      </c>
      <c r="D3634" s="3" t="s">
        <v>17849</v>
      </c>
      <c r="E3634" s="12" t="s">
        <v>22077</v>
      </c>
      <c r="F3634" s="6" t="str">
        <f t="shared" si="174"/>
        <v>module=gmail_values</v>
      </c>
      <c r="G3634" s="6" t="str">
        <f t="shared" si="175"/>
        <v>module=smail_values</v>
      </c>
    </row>
    <row r="3635" spans="1:7" ht="30" customHeight="1">
      <c r="A3635" s="3" t="s">
        <v>10908</v>
      </c>
      <c r="B3635" s="3" t="s">
        <v>2</v>
      </c>
      <c r="C3635" s="3" t="s">
        <v>14549</v>
      </c>
      <c r="D3635" s="3" t="s">
        <v>17850</v>
      </c>
      <c r="E3635" s="12" t="s">
        <v>22078</v>
      </c>
      <c r="F3635" s="6" t="str">
        <f t="shared" si="174"/>
        <v>module=gmail_values</v>
      </c>
      <c r="G3635" s="6" t="str">
        <f t="shared" si="175"/>
        <v>module=smail_values</v>
      </c>
    </row>
    <row r="3636" spans="1:7" ht="30" customHeight="1">
      <c r="A3636" s="3" t="s">
        <v>10908</v>
      </c>
      <c r="B3636" s="3" t="s">
        <v>2</v>
      </c>
      <c r="C3636" s="3" t="s">
        <v>14550</v>
      </c>
      <c r="D3636" s="3" t="s">
        <v>17851</v>
      </c>
      <c r="E3636" s="12" t="s">
        <v>22079</v>
      </c>
      <c r="F3636" s="6" t="str">
        <f t="shared" si="174"/>
        <v>module=gmail_values</v>
      </c>
      <c r="G3636" s="6" t="str">
        <f t="shared" si="175"/>
        <v>module=smail_values</v>
      </c>
    </row>
    <row r="3637" spans="1:7" ht="30" customHeight="1">
      <c r="A3637" s="3" t="s">
        <v>10908</v>
      </c>
      <c r="B3637" s="3" t="s">
        <v>2</v>
      </c>
      <c r="C3637" s="3" t="s">
        <v>14551</v>
      </c>
      <c r="D3637" s="3" t="s">
        <v>17852</v>
      </c>
      <c r="E3637" s="12" t="s">
        <v>22080</v>
      </c>
      <c r="F3637" s="6" t="str">
        <f t="shared" si="174"/>
        <v>module=gmail_values</v>
      </c>
      <c r="G3637" s="6" t="str">
        <f t="shared" si="175"/>
        <v>module=smail_values</v>
      </c>
    </row>
    <row r="3638" spans="1:7" ht="30" customHeight="1">
      <c r="A3638" s="3" t="s">
        <v>10908</v>
      </c>
      <c r="B3638" s="3" t="s">
        <v>2</v>
      </c>
      <c r="C3638" s="3" t="s">
        <v>14552</v>
      </c>
      <c r="D3638" s="3" t="s">
        <v>17853</v>
      </c>
      <c r="E3638" s="12" t="s">
        <v>22081</v>
      </c>
      <c r="F3638" s="6" t="str">
        <f t="shared" si="174"/>
        <v>module=gmail_values</v>
      </c>
      <c r="G3638" s="6" t="str">
        <f t="shared" si="175"/>
        <v>module=smail_values</v>
      </c>
    </row>
    <row r="3639" spans="1:7" ht="30" customHeight="1">
      <c r="A3639" s="3" t="s">
        <v>10908</v>
      </c>
      <c r="B3639" s="3" t="s">
        <v>2</v>
      </c>
      <c r="C3639" s="3" t="s">
        <v>14553</v>
      </c>
      <c r="D3639" s="3" t="s">
        <v>17854</v>
      </c>
      <c r="E3639" s="12" t="s">
        <v>22082</v>
      </c>
      <c r="F3639" s="6" t="str">
        <f t="shared" si="174"/>
        <v>module=gmail_values</v>
      </c>
      <c r="G3639" s="6" t="str">
        <f t="shared" si="175"/>
        <v>module=smail_values</v>
      </c>
    </row>
    <row r="3640" spans="1:7" ht="30" customHeight="1">
      <c r="A3640" s="3" t="s">
        <v>10908</v>
      </c>
      <c r="B3640" s="3" t="s">
        <v>2</v>
      </c>
      <c r="C3640" s="3" t="s">
        <v>14554</v>
      </c>
      <c r="D3640" s="3" t="s">
        <v>17855</v>
      </c>
      <c r="E3640" s="12" t="s">
        <v>22083</v>
      </c>
      <c r="F3640" s="6" t="str">
        <f t="shared" si="174"/>
        <v>module=gmail_values</v>
      </c>
      <c r="G3640" s="6" t="str">
        <f t="shared" si="175"/>
        <v>module=smail_values</v>
      </c>
    </row>
    <row r="3641" spans="1:7" ht="30" customHeight="1">
      <c r="A3641" s="3" t="s">
        <v>10908</v>
      </c>
      <c r="B3641" s="3" t="s">
        <v>2</v>
      </c>
      <c r="C3641" s="3" t="s">
        <v>14555</v>
      </c>
      <c r="D3641" s="3" t="s">
        <v>17856</v>
      </c>
      <c r="E3641" s="12" t="s">
        <v>22084</v>
      </c>
      <c r="F3641" s="6" t="str">
        <f t="shared" si="174"/>
        <v>module=gmail_values</v>
      </c>
      <c r="G3641" s="6" t="str">
        <f t="shared" si="175"/>
        <v>module=smail_values</v>
      </c>
    </row>
    <row r="3642" spans="1:7" ht="30" customHeight="1">
      <c r="A3642" s="3" t="s">
        <v>10908</v>
      </c>
      <c r="B3642" s="3" t="s">
        <v>2</v>
      </c>
      <c r="C3642" s="3" t="s">
        <v>14556</v>
      </c>
      <c r="D3642" s="3" t="s">
        <v>17857</v>
      </c>
      <c r="E3642" s="12" t="s">
        <v>22085</v>
      </c>
      <c r="F3642" s="6" t="str">
        <f t="shared" si="174"/>
        <v>module=gmail_values</v>
      </c>
      <c r="G3642" s="6" t="str">
        <f t="shared" si="175"/>
        <v>module=smail_values</v>
      </c>
    </row>
    <row r="3643" spans="1:7" ht="30" customHeight="1">
      <c r="A3643" s="3" t="s">
        <v>10908</v>
      </c>
      <c r="B3643" s="3" t="s">
        <v>2</v>
      </c>
      <c r="C3643" s="3" t="s">
        <v>14557</v>
      </c>
      <c r="D3643" s="3" t="s">
        <v>17858</v>
      </c>
      <c r="E3643" s="12" t="s">
        <v>22086</v>
      </c>
      <c r="F3643" s="6" t="str">
        <f t="shared" si="174"/>
        <v>module=gmail_values</v>
      </c>
      <c r="G3643" s="6" t="str">
        <f t="shared" si="175"/>
        <v>module=smail_values</v>
      </c>
    </row>
    <row r="3644" spans="1:7" ht="30" customHeight="1">
      <c r="A3644" s="3" t="s">
        <v>10908</v>
      </c>
      <c r="B3644" s="3" t="s">
        <v>2</v>
      </c>
      <c r="C3644" s="3" t="s">
        <v>14558</v>
      </c>
      <c r="D3644" s="3" t="s">
        <v>17859</v>
      </c>
      <c r="E3644" s="12" t="s">
        <v>22087</v>
      </c>
      <c r="F3644" s="6" t="str">
        <f t="shared" si="174"/>
        <v>module=gmail_values</v>
      </c>
      <c r="G3644" s="6" t="str">
        <f t="shared" si="175"/>
        <v>module=smail_values</v>
      </c>
    </row>
    <row r="3645" spans="1:7" ht="30" customHeight="1">
      <c r="A3645" s="3" t="s">
        <v>10908</v>
      </c>
      <c r="B3645" s="3" t="s">
        <v>2</v>
      </c>
      <c r="C3645" s="3" t="s">
        <v>14559</v>
      </c>
      <c r="D3645" s="3" t="s">
        <v>17860</v>
      </c>
      <c r="E3645" s="12" t="s">
        <v>22088</v>
      </c>
      <c r="F3645" s="6" t="str">
        <f t="shared" si="174"/>
        <v>module=gmail_values</v>
      </c>
      <c r="G3645" s="6" t="str">
        <f t="shared" si="175"/>
        <v>module=smail_values</v>
      </c>
    </row>
    <row r="3646" spans="1:7" ht="30" customHeight="1">
      <c r="A3646" s="3" t="s">
        <v>10908</v>
      </c>
      <c r="B3646" s="3" t="s">
        <v>2</v>
      </c>
      <c r="C3646" s="3" t="s">
        <v>14560</v>
      </c>
      <c r="D3646" s="3" t="s">
        <v>17861</v>
      </c>
      <c r="E3646" s="12" t="s">
        <v>22089</v>
      </c>
      <c r="F3646" s="6" t="str">
        <f t="shared" si="174"/>
        <v>module=gmail_values</v>
      </c>
      <c r="G3646" s="6" t="str">
        <f t="shared" si="175"/>
        <v>module=smail_values</v>
      </c>
    </row>
    <row r="3647" spans="1:7" ht="30" customHeight="1">
      <c r="A3647" s="3" t="s">
        <v>10908</v>
      </c>
      <c r="B3647" s="3" t="s">
        <v>2</v>
      </c>
      <c r="C3647" s="3" t="s">
        <v>14561</v>
      </c>
      <c r="D3647" s="3" t="s">
        <v>17862</v>
      </c>
      <c r="E3647" s="12" t="s">
        <v>22090</v>
      </c>
      <c r="F3647" s="6" t="str">
        <f t="shared" si="174"/>
        <v>module=gmail_values</v>
      </c>
      <c r="G3647" s="6" t="str">
        <f t="shared" si="175"/>
        <v>module=smail_values</v>
      </c>
    </row>
    <row r="3648" spans="1:7" ht="30" customHeight="1">
      <c r="A3648" s="3" t="s">
        <v>10908</v>
      </c>
      <c r="B3648" s="3" t="s">
        <v>2</v>
      </c>
      <c r="C3648" s="3" t="s">
        <v>14562</v>
      </c>
      <c r="D3648" s="3" t="s">
        <v>17863</v>
      </c>
      <c r="E3648" s="12" t="s">
        <v>22091</v>
      </c>
      <c r="F3648" s="6" t="str">
        <f t="shared" si="174"/>
        <v>module=gmail_values</v>
      </c>
      <c r="G3648" s="6" t="str">
        <f t="shared" si="175"/>
        <v>module=smail_values</v>
      </c>
    </row>
    <row r="3649" spans="1:7" ht="30" customHeight="1">
      <c r="A3649" s="3" t="s">
        <v>10908</v>
      </c>
      <c r="B3649" s="3" t="s">
        <v>2</v>
      </c>
      <c r="C3649" s="3" t="s">
        <v>14563</v>
      </c>
      <c r="D3649" s="3" t="s">
        <v>17864</v>
      </c>
      <c r="E3649" s="12" t="s">
        <v>22092</v>
      </c>
      <c r="F3649" s="6" t="str">
        <f t="shared" ref="F3649:F3680" si="176">HYPERLINK("http://www.ssc.wisc.edu/wlsresearch/documentation/waves/?wave=grad2k&amp;module=gmail_values","module=gmail_values")</f>
        <v>module=gmail_values</v>
      </c>
      <c r="G3649" s="6" t="str">
        <f t="shared" ref="G3649:G3680" si="177">HYPERLINK("http://www.ssc.wisc.edu/wlsresearch/documentation/waves/?wave=sib2k&amp;module=smail_values","module=smail_values")</f>
        <v>module=smail_values</v>
      </c>
    </row>
    <row r="3650" spans="1:7" ht="30" customHeight="1">
      <c r="A3650" s="3" t="s">
        <v>10908</v>
      </c>
      <c r="B3650" s="3" t="s">
        <v>2</v>
      </c>
      <c r="C3650" s="3" t="s">
        <v>14564</v>
      </c>
      <c r="D3650" s="3" t="s">
        <v>17865</v>
      </c>
      <c r="E3650" s="12" t="s">
        <v>22093</v>
      </c>
      <c r="F3650" s="6" t="str">
        <f t="shared" si="176"/>
        <v>module=gmail_values</v>
      </c>
      <c r="G3650" s="6" t="str">
        <f t="shared" si="177"/>
        <v>module=smail_values</v>
      </c>
    </row>
    <row r="3651" spans="1:7" ht="30" customHeight="1">
      <c r="A3651" s="3" t="s">
        <v>10908</v>
      </c>
      <c r="B3651" s="3" t="s">
        <v>2</v>
      </c>
      <c r="C3651" s="3" t="s">
        <v>14565</v>
      </c>
      <c r="D3651" s="3" t="s">
        <v>17866</v>
      </c>
      <c r="E3651" s="12" t="s">
        <v>22094</v>
      </c>
      <c r="F3651" s="6" t="str">
        <f t="shared" si="176"/>
        <v>module=gmail_values</v>
      </c>
      <c r="G3651" s="6" t="str">
        <f t="shared" si="177"/>
        <v>module=smail_values</v>
      </c>
    </row>
    <row r="3652" spans="1:7" ht="30" customHeight="1">
      <c r="A3652" s="3" t="s">
        <v>10908</v>
      </c>
      <c r="B3652" s="3" t="s">
        <v>2</v>
      </c>
      <c r="C3652" s="3" t="s">
        <v>14566</v>
      </c>
      <c r="D3652" s="3" t="s">
        <v>17867</v>
      </c>
      <c r="E3652" s="12" t="s">
        <v>22095</v>
      </c>
      <c r="F3652" s="6" t="str">
        <f t="shared" si="176"/>
        <v>module=gmail_values</v>
      </c>
      <c r="G3652" s="6" t="str">
        <f t="shared" si="177"/>
        <v>module=smail_values</v>
      </c>
    </row>
    <row r="3653" spans="1:7" ht="30" customHeight="1">
      <c r="A3653" s="3" t="s">
        <v>10908</v>
      </c>
      <c r="B3653" s="3" t="s">
        <v>2</v>
      </c>
      <c r="C3653" s="3" t="s">
        <v>14567</v>
      </c>
      <c r="D3653" s="3" t="s">
        <v>17868</v>
      </c>
      <c r="E3653" s="12" t="s">
        <v>22096</v>
      </c>
      <c r="F3653" s="6" t="str">
        <f t="shared" si="176"/>
        <v>module=gmail_values</v>
      </c>
      <c r="G3653" s="6" t="str">
        <f t="shared" si="177"/>
        <v>module=smail_values</v>
      </c>
    </row>
    <row r="3654" spans="1:7" ht="30" customHeight="1">
      <c r="A3654" s="3" t="s">
        <v>10908</v>
      </c>
      <c r="B3654" s="3" t="s">
        <v>2</v>
      </c>
      <c r="C3654" s="3" t="s">
        <v>14568</v>
      </c>
      <c r="D3654" s="3" t="s">
        <v>17869</v>
      </c>
      <c r="E3654" s="12" t="s">
        <v>22097</v>
      </c>
      <c r="F3654" s="6" t="str">
        <f t="shared" si="176"/>
        <v>module=gmail_values</v>
      </c>
      <c r="G3654" s="6" t="str">
        <f t="shared" si="177"/>
        <v>module=smail_values</v>
      </c>
    </row>
    <row r="3655" spans="1:7" ht="30" customHeight="1">
      <c r="A3655" s="3" t="s">
        <v>10908</v>
      </c>
      <c r="B3655" s="3" t="s">
        <v>2</v>
      </c>
      <c r="C3655" s="3" t="s">
        <v>14569</v>
      </c>
      <c r="D3655" s="3" t="s">
        <v>17870</v>
      </c>
      <c r="E3655" s="12" t="s">
        <v>22098</v>
      </c>
      <c r="F3655" s="6" t="str">
        <f t="shared" si="176"/>
        <v>module=gmail_values</v>
      </c>
      <c r="G3655" s="6" t="str">
        <f t="shared" si="177"/>
        <v>module=smail_values</v>
      </c>
    </row>
    <row r="3656" spans="1:7" ht="30" customHeight="1">
      <c r="A3656" s="3" t="s">
        <v>10908</v>
      </c>
      <c r="B3656" s="3" t="s">
        <v>2</v>
      </c>
      <c r="C3656" s="3" t="s">
        <v>14570</v>
      </c>
      <c r="D3656" s="3" t="s">
        <v>17871</v>
      </c>
      <c r="E3656" s="12" t="s">
        <v>22099</v>
      </c>
      <c r="F3656" s="6" t="str">
        <f t="shared" si="176"/>
        <v>module=gmail_values</v>
      </c>
      <c r="G3656" s="6" t="str">
        <f t="shared" si="177"/>
        <v>module=smail_values</v>
      </c>
    </row>
    <row r="3657" spans="1:7" ht="30" customHeight="1">
      <c r="A3657" s="3" t="s">
        <v>10908</v>
      </c>
      <c r="B3657" s="3" t="s">
        <v>2</v>
      </c>
      <c r="C3657" s="3" t="s">
        <v>14571</v>
      </c>
      <c r="D3657" s="3" t="s">
        <v>17872</v>
      </c>
      <c r="E3657" s="12" t="s">
        <v>22100</v>
      </c>
      <c r="F3657" s="6" t="str">
        <f t="shared" si="176"/>
        <v>module=gmail_values</v>
      </c>
      <c r="G3657" s="6" t="str">
        <f t="shared" si="177"/>
        <v>module=smail_values</v>
      </c>
    </row>
    <row r="3658" spans="1:7" ht="30" customHeight="1">
      <c r="A3658" s="3" t="s">
        <v>10908</v>
      </c>
      <c r="B3658" s="3" t="s">
        <v>2</v>
      </c>
      <c r="C3658" s="3" t="s">
        <v>14572</v>
      </c>
      <c r="D3658" s="3" t="s">
        <v>17873</v>
      </c>
      <c r="E3658" s="12" t="s">
        <v>22101</v>
      </c>
      <c r="F3658" s="6" t="str">
        <f t="shared" si="176"/>
        <v>module=gmail_values</v>
      </c>
      <c r="G3658" s="6" t="str">
        <f t="shared" si="177"/>
        <v>module=smail_values</v>
      </c>
    </row>
    <row r="3659" spans="1:7" ht="30" customHeight="1">
      <c r="A3659" s="3" t="s">
        <v>10908</v>
      </c>
      <c r="B3659" s="3" t="s">
        <v>2</v>
      </c>
      <c r="C3659" s="3" t="s">
        <v>14573</v>
      </c>
      <c r="D3659" s="3" t="s">
        <v>17874</v>
      </c>
      <c r="E3659" s="12" t="s">
        <v>22102</v>
      </c>
      <c r="F3659" s="6" t="str">
        <f t="shared" si="176"/>
        <v>module=gmail_values</v>
      </c>
      <c r="G3659" s="6" t="str">
        <f t="shared" si="177"/>
        <v>module=smail_values</v>
      </c>
    </row>
    <row r="3660" spans="1:7" ht="30" customHeight="1">
      <c r="A3660" s="3" t="s">
        <v>10908</v>
      </c>
      <c r="B3660" s="3" t="s">
        <v>2</v>
      </c>
      <c r="C3660" s="3" t="s">
        <v>14574</v>
      </c>
      <c r="D3660" s="3" t="s">
        <v>17875</v>
      </c>
      <c r="E3660" s="12" t="s">
        <v>22103</v>
      </c>
      <c r="F3660" s="6" t="str">
        <f t="shared" si="176"/>
        <v>module=gmail_values</v>
      </c>
      <c r="G3660" s="6" t="str">
        <f t="shared" si="177"/>
        <v>module=smail_values</v>
      </c>
    </row>
    <row r="3661" spans="1:7" ht="30" customHeight="1">
      <c r="A3661" s="3" t="s">
        <v>10908</v>
      </c>
      <c r="B3661" s="3" t="s">
        <v>2</v>
      </c>
      <c r="C3661" s="3" t="s">
        <v>14575</v>
      </c>
      <c r="D3661" s="3" t="s">
        <v>17876</v>
      </c>
      <c r="E3661" s="12" t="s">
        <v>22104</v>
      </c>
      <c r="F3661" s="6" t="str">
        <f t="shared" si="176"/>
        <v>module=gmail_values</v>
      </c>
      <c r="G3661" s="6" t="str">
        <f t="shared" si="177"/>
        <v>module=smail_values</v>
      </c>
    </row>
    <row r="3662" spans="1:7" ht="30" customHeight="1">
      <c r="A3662" s="3" t="s">
        <v>10908</v>
      </c>
      <c r="B3662" s="3" t="s">
        <v>2</v>
      </c>
      <c r="C3662" s="3" t="s">
        <v>14576</v>
      </c>
      <c r="D3662" s="3" t="s">
        <v>17877</v>
      </c>
      <c r="E3662" s="12" t="s">
        <v>22105</v>
      </c>
      <c r="F3662" s="6" t="str">
        <f t="shared" si="176"/>
        <v>module=gmail_values</v>
      </c>
      <c r="G3662" s="6" t="str">
        <f t="shared" si="177"/>
        <v>module=smail_values</v>
      </c>
    </row>
    <row r="3663" spans="1:7" ht="30" customHeight="1">
      <c r="A3663" s="3" t="s">
        <v>10908</v>
      </c>
      <c r="B3663" s="3" t="s">
        <v>2</v>
      </c>
      <c r="C3663" s="3" t="s">
        <v>14577</v>
      </c>
      <c r="D3663" s="3" t="s">
        <v>17878</v>
      </c>
      <c r="E3663" s="12" t="s">
        <v>22106</v>
      </c>
      <c r="F3663" s="6" t="str">
        <f t="shared" si="176"/>
        <v>module=gmail_values</v>
      </c>
      <c r="G3663" s="6" t="str">
        <f t="shared" si="177"/>
        <v>module=smail_values</v>
      </c>
    </row>
    <row r="3664" spans="1:7" ht="30" customHeight="1">
      <c r="A3664" s="3" t="s">
        <v>10908</v>
      </c>
      <c r="B3664" s="3" t="s">
        <v>2</v>
      </c>
      <c r="C3664" s="3" t="s">
        <v>14578</v>
      </c>
      <c r="D3664" s="3" t="s">
        <v>17879</v>
      </c>
      <c r="E3664" s="12" t="s">
        <v>22107</v>
      </c>
      <c r="F3664" s="6" t="str">
        <f t="shared" si="176"/>
        <v>module=gmail_values</v>
      </c>
      <c r="G3664" s="6" t="str">
        <f t="shared" si="177"/>
        <v>module=smail_values</v>
      </c>
    </row>
    <row r="3665" spans="1:7" ht="30" customHeight="1">
      <c r="A3665" s="3" t="s">
        <v>10908</v>
      </c>
      <c r="B3665" s="3" t="s">
        <v>2</v>
      </c>
      <c r="C3665" s="3" t="s">
        <v>14579</v>
      </c>
      <c r="D3665" s="3" t="s">
        <v>17880</v>
      </c>
      <c r="E3665" s="12" t="s">
        <v>22108</v>
      </c>
      <c r="F3665" s="6" t="str">
        <f t="shared" si="176"/>
        <v>module=gmail_values</v>
      </c>
      <c r="G3665" s="6" t="str">
        <f t="shared" si="177"/>
        <v>module=smail_values</v>
      </c>
    </row>
    <row r="3666" spans="1:7" ht="30" customHeight="1">
      <c r="A3666" s="3" t="s">
        <v>10908</v>
      </c>
      <c r="B3666" s="3" t="s">
        <v>2</v>
      </c>
      <c r="C3666" s="3" t="s">
        <v>14580</v>
      </c>
      <c r="D3666" s="3" t="s">
        <v>17881</v>
      </c>
      <c r="E3666" s="12" t="s">
        <v>22109</v>
      </c>
      <c r="F3666" s="6" t="str">
        <f t="shared" si="176"/>
        <v>module=gmail_values</v>
      </c>
      <c r="G3666" s="6" t="str">
        <f t="shared" si="177"/>
        <v>module=smail_values</v>
      </c>
    </row>
    <row r="3667" spans="1:7" ht="30" customHeight="1">
      <c r="A3667" s="3" t="s">
        <v>10908</v>
      </c>
      <c r="B3667" s="3" t="s">
        <v>2</v>
      </c>
      <c r="C3667" s="3" t="s">
        <v>14581</v>
      </c>
      <c r="D3667" s="3" t="s">
        <v>17882</v>
      </c>
      <c r="E3667" s="12" t="s">
        <v>22110</v>
      </c>
      <c r="F3667" s="6" t="str">
        <f t="shared" si="176"/>
        <v>module=gmail_values</v>
      </c>
      <c r="G3667" s="6" t="str">
        <f t="shared" si="177"/>
        <v>module=smail_values</v>
      </c>
    </row>
    <row r="3668" spans="1:7" ht="30" customHeight="1">
      <c r="A3668" s="3" t="s">
        <v>10908</v>
      </c>
      <c r="B3668" s="3" t="s">
        <v>2</v>
      </c>
      <c r="C3668" s="3" t="s">
        <v>14582</v>
      </c>
      <c r="D3668" s="3" t="s">
        <v>17883</v>
      </c>
      <c r="E3668" s="12" t="s">
        <v>22111</v>
      </c>
      <c r="F3668" s="6" t="str">
        <f t="shared" si="176"/>
        <v>module=gmail_values</v>
      </c>
      <c r="G3668" s="6" t="str">
        <f t="shared" si="177"/>
        <v>module=smail_values</v>
      </c>
    </row>
    <row r="3669" spans="1:7" ht="30" customHeight="1">
      <c r="A3669" s="3" t="s">
        <v>10908</v>
      </c>
      <c r="B3669" s="3" t="s">
        <v>2</v>
      </c>
      <c r="C3669" s="3" t="s">
        <v>14583</v>
      </c>
      <c r="D3669" s="3" t="s">
        <v>17884</v>
      </c>
      <c r="E3669" s="12" t="s">
        <v>22112</v>
      </c>
      <c r="F3669" s="6" t="str">
        <f t="shared" si="176"/>
        <v>module=gmail_values</v>
      </c>
      <c r="G3669" s="6" t="str">
        <f t="shared" si="177"/>
        <v>module=smail_values</v>
      </c>
    </row>
    <row r="3670" spans="1:7" ht="30" customHeight="1">
      <c r="A3670" s="3" t="s">
        <v>10908</v>
      </c>
      <c r="B3670" s="3" t="s">
        <v>2</v>
      </c>
      <c r="C3670" s="3" t="s">
        <v>14584</v>
      </c>
      <c r="D3670" s="3" t="s">
        <v>17885</v>
      </c>
      <c r="E3670" s="12" t="s">
        <v>22113</v>
      </c>
      <c r="F3670" s="6" t="str">
        <f t="shared" si="176"/>
        <v>module=gmail_values</v>
      </c>
      <c r="G3670" s="6" t="str">
        <f t="shared" si="177"/>
        <v>module=smail_values</v>
      </c>
    </row>
    <row r="3671" spans="1:7" ht="30" customHeight="1">
      <c r="A3671" s="3" t="s">
        <v>10908</v>
      </c>
      <c r="B3671" s="3" t="s">
        <v>2</v>
      </c>
      <c r="C3671" s="3" t="s">
        <v>14585</v>
      </c>
      <c r="D3671" s="3" t="s">
        <v>17886</v>
      </c>
      <c r="E3671" s="12" t="s">
        <v>22114</v>
      </c>
      <c r="F3671" s="6" t="str">
        <f t="shared" si="176"/>
        <v>module=gmail_values</v>
      </c>
      <c r="G3671" s="6" t="str">
        <f t="shared" si="177"/>
        <v>module=smail_values</v>
      </c>
    </row>
    <row r="3672" spans="1:7" ht="30" customHeight="1">
      <c r="A3672" s="3" t="s">
        <v>10908</v>
      </c>
      <c r="B3672" s="3" t="s">
        <v>2</v>
      </c>
      <c r="C3672" s="3" t="s">
        <v>14586</v>
      </c>
      <c r="D3672" s="3" t="s">
        <v>17887</v>
      </c>
      <c r="E3672" s="12" t="s">
        <v>22115</v>
      </c>
      <c r="F3672" s="6" t="str">
        <f t="shared" si="176"/>
        <v>module=gmail_values</v>
      </c>
      <c r="G3672" s="6" t="str">
        <f t="shared" si="177"/>
        <v>module=smail_values</v>
      </c>
    </row>
    <row r="3673" spans="1:7" ht="30" customHeight="1">
      <c r="A3673" s="3" t="s">
        <v>10908</v>
      </c>
      <c r="B3673" s="3" t="s">
        <v>2</v>
      </c>
      <c r="C3673" s="3" t="s">
        <v>14587</v>
      </c>
      <c r="D3673" s="3" t="s">
        <v>17888</v>
      </c>
      <c r="E3673" s="12" t="s">
        <v>22116</v>
      </c>
      <c r="F3673" s="6" t="str">
        <f t="shared" si="176"/>
        <v>module=gmail_values</v>
      </c>
      <c r="G3673" s="6" t="str">
        <f t="shared" si="177"/>
        <v>module=smail_values</v>
      </c>
    </row>
    <row r="3674" spans="1:7" ht="30" customHeight="1">
      <c r="A3674" s="3" t="s">
        <v>10908</v>
      </c>
      <c r="B3674" s="3" t="s">
        <v>2</v>
      </c>
      <c r="C3674" s="3" t="s">
        <v>14588</v>
      </c>
      <c r="D3674" s="3" t="s">
        <v>17889</v>
      </c>
      <c r="E3674" s="12" t="s">
        <v>22117</v>
      </c>
      <c r="F3674" s="6" t="str">
        <f t="shared" si="176"/>
        <v>module=gmail_values</v>
      </c>
      <c r="G3674" s="6" t="str">
        <f t="shared" si="177"/>
        <v>module=smail_values</v>
      </c>
    </row>
    <row r="3675" spans="1:7" ht="30" customHeight="1">
      <c r="A3675" s="3" t="s">
        <v>10908</v>
      </c>
      <c r="B3675" s="3" t="s">
        <v>2</v>
      </c>
      <c r="C3675" s="3" t="s">
        <v>14589</v>
      </c>
      <c r="D3675" s="3" t="s">
        <v>17890</v>
      </c>
      <c r="E3675" s="12" t="s">
        <v>22118</v>
      </c>
      <c r="F3675" s="6" t="str">
        <f t="shared" si="176"/>
        <v>module=gmail_values</v>
      </c>
      <c r="G3675" s="6" t="str">
        <f t="shared" si="177"/>
        <v>module=smail_values</v>
      </c>
    </row>
    <row r="3676" spans="1:7" ht="30" customHeight="1">
      <c r="A3676" s="3" t="s">
        <v>10908</v>
      </c>
      <c r="B3676" s="3" t="s">
        <v>2</v>
      </c>
      <c r="C3676" s="3" t="s">
        <v>14590</v>
      </c>
      <c r="D3676" s="3" t="s">
        <v>17891</v>
      </c>
      <c r="E3676" s="12" t="s">
        <v>22119</v>
      </c>
      <c r="F3676" s="6" t="str">
        <f t="shared" si="176"/>
        <v>module=gmail_values</v>
      </c>
      <c r="G3676" s="6" t="str">
        <f t="shared" si="177"/>
        <v>module=smail_values</v>
      </c>
    </row>
    <row r="3677" spans="1:7" ht="30" customHeight="1">
      <c r="A3677" s="3" t="s">
        <v>10908</v>
      </c>
      <c r="B3677" s="3" t="s">
        <v>2</v>
      </c>
      <c r="C3677" s="3" t="s">
        <v>14591</v>
      </c>
      <c r="D3677" s="3" t="s">
        <v>17892</v>
      </c>
      <c r="E3677" s="12" t="s">
        <v>22120</v>
      </c>
      <c r="F3677" s="6" t="str">
        <f t="shared" si="176"/>
        <v>module=gmail_values</v>
      </c>
      <c r="G3677" s="6" t="str">
        <f t="shared" si="177"/>
        <v>module=smail_values</v>
      </c>
    </row>
    <row r="3678" spans="1:7" ht="30" customHeight="1">
      <c r="A3678" s="3" t="s">
        <v>10908</v>
      </c>
      <c r="B3678" s="3" t="s">
        <v>2</v>
      </c>
      <c r="C3678" s="3" t="s">
        <v>14592</v>
      </c>
      <c r="D3678" s="3" t="s">
        <v>17893</v>
      </c>
      <c r="E3678" s="12" t="s">
        <v>22121</v>
      </c>
      <c r="F3678" s="6" t="str">
        <f t="shared" si="176"/>
        <v>module=gmail_values</v>
      </c>
      <c r="G3678" s="6" t="str">
        <f t="shared" si="177"/>
        <v>module=smail_values</v>
      </c>
    </row>
    <row r="3679" spans="1:7" ht="30" customHeight="1">
      <c r="A3679" s="3" t="s">
        <v>10908</v>
      </c>
      <c r="B3679" s="3" t="s">
        <v>2</v>
      </c>
      <c r="C3679" s="3" t="s">
        <v>14593</v>
      </c>
      <c r="D3679" s="3" t="s">
        <v>17894</v>
      </c>
      <c r="E3679" s="12" t="s">
        <v>22122</v>
      </c>
      <c r="F3679" s="6" t="str">
        <f t="shared" si="176"/>
        <v>module=gmail_values</v>
      </c>
      <c r="G3679" s="6" t="str">
        <f t="shared" si="177"/>
        <v>module=smail_values</v>
      </c>
    </row>
    <row r="3680" spans="1:7" ht="30" customHeight="1">
      <c r="A3680" s="3" t="s">
        <v>10908</v>
      </c>
      <c r="B3680" s="3" t="s">
        <v>2</v>
      </c>
      <c r="C3680" s="3" t="s">
        <v>14594</v>
      </c>
      <c r="D3680" s="3" t="s">
        <v>17895</v>
      </c>
      <c r="E3680" s="12" t="s">
        <v>22123</v>
      </c>
      <c r="F3680" s="6" t="str">
        <f t="shared" si="176"/>
        <v>module=gmail_values</v>
      </c>
      <c r="G3680" s="6" t="str">
        <f t="shared" si="177"/>
        <v>module=smail_values</v>
      </c>
    </row>
    <row r="3681" spans="1:7" ht="30" customHeight="1">
      <c r="A3681" s="3" t="s">
        <v>10908</v>
      </c>
      <c r="B3681" s="3" t="s">
        <v>2</v>
      </c>
      <c r="C3681" s="3" t="s">
        <v>14595</v>
      </c>
      <c r="D3681" s="3" t="s">
        <v>17896</v>
      </c>
      <c r="E3681" s="12" t="s">
        <v>22124</v>
      </c>
      <c r="F3681" s="6" t="str">
        <f t="shared" ref="F3681:F3712" si="178">HYPERLINK("http://www.ssc.wisc.edu/wlsresearch/documentation/waves/?wave=grad2k&amp;module=gmail_values","module=gmail_values")</f>
        <v>module=gmail_values</v>
      </c>
      <c r="G3681" s="6" t="str">
        <f t="shared" ref="G3681:G3712" si="179">HYPERLINK("http://www.ssc.wisc.edu/wlsresearch/documentation/waves/?wave=sib2k&amp;module=smail_values","module=smail_values")</f>
        <v>module=smail_values</v>
      </c>
    </row>
    <row r="3682" spans="1:7" ht="30" customHeight="1">
      <c r="A3682" s="3" t="s">
        <v>10908</v>
      </c>
      <c r="B3682" s="3" t="s">
        <v>2</v>
      </c>
      <c r="C3682" s="3" t="s">
        <v>14596</v>
      </c>
      <c r="D3682" s="3" t="s">
        <v>17897</v>
      </c>
      <c r="E3682" s="12" t="s">
        <v>22125</v>
      </c>
      <c r="F3682" s="6" t="str">
        <f t="shared" si="178"/>
        <v>module=gmail_values</v>
      </c>
      <c r="G3682" s="6" t="str">
        <f t="shared" si="179"/>
        <v>module=smail_values</v>
      </c>
    </row>
    <row r="3683" spans="1:7" ht="30" customHeight="1">
      <c r="A3683" s="3" t="s">
        <v>10908</v>
      </c>
      <c r="B3683" s="3" t="s">
        <v>2</v>
      </c>
      <c r="C3683" s="3" t="s">
        <v>14597</v>
      </c>
      <c r="D3683" s="3" t="s">
        <v>17898</v>
      </c>
      <c r="E3683" s="12" t="s">
        <v>22126</v>
      </c>
      <c r="F3683" s="6" t="str">
        <f t="shared" si="178"/>
        <v>module=gmail_values</v>
      </c>
      <c r="G3683" s="6" t="str">
        <f t="shared" si="179"/>
        <v>module=smail_values</v>
      </c>
    </row>
    <row r="3684" spans="1:7" ht="30" customHeight="1">
      <c r="A3684" s="3" t="s">
        <v>10908</v>
      </c>
      <c r="B3684" s="3" t="s">
        <v>2</v>
      </c>
      <c r="C3684" s="3" t="s">
        <v>14598</v>
      </c>
      <c r="D3684" s="3" t="s">
        <v>17899</v>
      </c>
      <c r="E3684" s="12" t="s">
        <v>22127</v>
      </c>
      <c r="F3684" s="6" t="str">
        <f t="shared" si="178"/>
        <v>module=gmail_values</v>
      </c>
      <c r="G3684" s="6" t="str">
        <f t="shared" si="179"/>
        <v>module=smail_values</v>
      </c>
    </row>
    <row r="3685" spans="1:7" ht="30" customHeight="1">
      <c r="A3685" s="3" t="s">
        <v>10908</v>
      </c>
      <c r="B3685" s="3" t="s">
        <v>2</v>
      </c>
      <c r="C3685" s="3" t="s">
        <v>14599</v>
      </c>
      <c r="D3685" s="3" t="s">
        <v>17900</v>
      </c>
      <c r="E3685" s="12" t="s">
        <v>22128</v>
      </c>
      <c r="F3685" s="6" t="str">
        <f t="shared" si="178"/>
        <v>module=gmail_values</v>
      </c>
      <c r="G3685" s="6" t="str">
        <f t="shared" si="179"/>
        <v>module=smail_values</v>
      </c>
    </row>
    <row r="3686" spans="1:7" ht="30" customHeight="1">
      <c r="A3686" s="3" t="s">
        <v>10908</v>
      </c>
      <c r="B3686" s="3" t="s">
        <v>2</v>
      </c>
      <c r="C3686" s="3" t="s">
        <v>14600</v>
      </c>
      <c r="D3686" s="3" t="s">
        <v>17901</v>
      </c>
      <c r="E3686" s="12" t="s">
        <v>22129</v>
      </c>
      <c r="F3686" s="6" t="str">
        <f t="shared" si="178"/>
        <v>module=gmail_values</v>
      </c>
      <c r="G3686" s="6" t="str">
        <f t="shared" si="179"/>
        <v>module=smail_values</v>
      </c>
    </row>
    <row r="3687" spans="1:7" ht="30" customHeight="1">
      <c r="A3687" s="3" t="s">
        <v>10908</v>
      </c>
      <c r="B3687" s="3" t="s">
        <v>2</v>
      </c>
      <c r="C3687" s="3" t="s">
        <v>14601</v>
      </c>
      <c r="D3687" s="3" t="s">
        <v>17902</v>
      </c>
      <c r="E3687" s="12" t="s">
        <v>20856</v>
      </c>
      <c r="F3687" s="6" t="str">
        <f t="shared" si="178"/>
        <v>module=gmail_values</v>
      </c>
      <c r="G3687" s="6" t="str">
        <f t="shared" si="179"/>
        <v>module=smail_values</v>
      </c>
    </row>
    <row r="3688" spans="1:7" ht="30" customHeight="1">
      <c r="A3688" s="3" t="s">
        <v>10908</v>
      </c>
      <c r="B3688" s="3" t="s">
        <v>2</v>
      </c>
      <c r="C3688" s="3" t="s">
        <v>14602</v>
      </c>
      <c r="D3688" s="3" t="s">
        <v>17903</v>
      </c>
      <c r="E3688" s="12" t="s">
        <v>20860</v>
      </c>
      <c r="F3688" s="6" t="str">
        <f t="shared" si="178"/>
        <v>module=gmail_values</v>
      </c>
      <c r="G3688" s="6" t="str">
        <f t="shared" si="179"/>
        <v>module=smail_values</v>
      </c>
    </row>
    <row r="3689" spans="1:7" ht="30" customHeight="1">
      <c r="A3689" s="3" t="s">
        <v>10908</v>
      </c>
      <c r="B3689" s="3" t="s">
        <v>2</v>
      </c>
      <c r="C3689" s="3" t="s">
        <v>14603</v>
      </c>
      <c r="D3689" s="3" t="s">
        <v>17904</v>
      </c>
      <c r="E3689" s="12" t="s">
        <v>22130</v>
      </c>
      <c r="F3689" s="6" t="str">
        <f t="shared" si="178"/>
        <v>module=gmail_values</v>
      </c>
      <c r="G3689" s="6" t="str">
        <f t="shared" si="179"/>
        <v>module=smail_values</v>
      </c>
    </row>
    <row r="3690" spans="1:7" ht="30" customHeight="1">
      <c r="A3690" s="3" t="s">
        <v>10908</v>
      </c>
      <c r="B3690" s="3" t="s">
        <v>2</v>
      </c>
      <c r="C3690" s="3" t="s">
        <v>14604</v>
      </c>
      <c r="D3690" s="3" t="s">
        <v>17905</v>
      </c>
      <c r="E3690" s="12" t="s">
        <v>22131</v>
      </c>
      <c r="F3690" s="6" t="str">
        <f t="shared" si="178"/>
        <v>module=gmail_values</v>
      </c>
      <c r="G3690" s="6" t="str">
        <f t="shared" si="179"/>
        <v>module=smail_values</v>
      </c>
    </row>
    <row r="3691" spans="1:7" ht="30" customHeight="1">
      <c r="A3691" s="3" t="s">
        <v>10908</v>
      </c>
      <c r="B3691" s="3" t="s">
        <v>2</v>
      </c>
      <c r="C3691" s="3" t="s">
        <v>14605</v>
      </c>
      <c r="D3691" s="3" t="s">
        <v>17906</v>
      </c>
      <c r="E3691" s="12" t="s">
        <v>22132</v>
      </c>
      <c r="F3691" s="6" t="str">
        <f t="shared" si="178"/>
        <v>module=gmail_values</v>
      </c>
      <c r="G3691" s="6" t="str">
        <f t="shared" si="179"/>
        <v>module=smail_values</v>
      </c>
    </row>
    <row r="3692" spans="1:7" ht="30" customHeight="1">
      <c r="A3692" s="3" t="s">
        <v>10908</v>
      </c>
      <c r="B3692" s="3" t="s">
        <v>2</v>
      </c>
      <c r="C3692" s="3" t="s">
        <v>14606</v>
      </c>
      <c r="D3692" s="3" t="s">
        <v>17907</v>
      </c>
      <c r="E3692" s="12" t="s">
        <v>20852</v>
      </c>
      <c r="F3692" s="6" t="str">
        <f t="shared" si="178"/>
        <v>module=gmail_values</v>
      </c>
      <c r="G3692" s="6" t="str">
        <f t="shared" si="179"/>
        <v>module=smail_values</v>
      </c>
    </row>
    <row r="3693" spans="1:7" ht="30" customHeight="1">
      <c r="A3693" s="3" t="s">
        <v>10908</v>
      </c>
      <c r="B3693" s="3" t="s">
        <v>2</v>
      </c>
      <c r="C3693" s="3" t="s">
        <v>14607</v>
      </c>
      <c r="D3693" s="3" t="s">
        <v>17908</v>
      </c>
      <c r="E3693" s="12" t="s">
        <v>22133</v>
      </c>
      <c r="F3693" s="6" t="str">
        <f t="shared" si="178"/>
        <v>module=gmail_values</v>
      </c>
      <c r="G3693" s="6" t="str">
        <f t="shared" si="179"/>
        <v>module=smail_values</v>
      </c>
    </row>
    <row r="3694" spans="1:7" ht="30" customHeight="1">
      <c r="A3694" s="3" t="s">
        <v>10908</v>
      </c>
      <c r="B3694" s="3" t="s">
        <v>2</v>
      </c>
      <c r="C3694" s="3" t="s">
        <v>14608</v>
      </c>
      <c r="D3694" s="3" t="s">
        <v>17909</v>
      </c>
      <c r="E3694" s="12" t="s">
        <v>22134</v>
      </c>
      <c r="F3694" s="6" t="str">
        <f t="shared" si="178"/>
        <v>module=gmail_values</v>
      </c>
      <c r="G3694" s="6" t="str">
        <f t="shared" si="179"/>
        <v>module=smail_values</v>
      </c>
    </row>
    <row r="3695" spans="1:7" ht="30" customHeight="1">
      <c r="A3695" s="3" t="s">
        <v>10908</v>
      </c>
      <c r="B3695" s="3" t="s">
        <v>2</v>
      </c>
      <c r="C3695" s="3" t="s">
        <v>14609</v>
      </c>
      <c r="D3695" s="3" t="s">
        <v>17910</v>
      </c>
      <c r="E3695" s="12" t="s">
        <v>20861</v>
      </c>
      <c r="F3695" s="6" t="str">
        <f t="shared" si="178"/>
        <v>module=gmail_values</v>
      </c>
      <c r="G3695" s="6" t="str">
        <f t="shared" si="179"/>
        <v>module=smail_values</v>
      </c>
    </row>
    <row r="3696" spans="1:7" ht="30" customHeight="1">
      <c r="A3696" s="3" t="s">
        <v>10908</v>
      </c>
      <c r="B3696" s="3" t="s">
        <v>2</v>
      </c>
      <c r="C3696" s="3" t="s">
        <v>14610</v>
      </c>
      <c r="D3696" s="3" t="s">
        <v>17911</v>
      </c>
      <c r="E3696" s="12" t="s">
        <v>22135</v>
      </c>
      <c r="F3696" s="6" t="str">
        <f t="shared" si="178"/>
        <v>module=gmail_values</v>
      </c>
      <c r="G3696" s="6" t="str">
        <f t="shared" si="179"/>
        <v>module=smail_values</v>
      </c>
    </row>
    <row r="3697" spans="1:7" ht="30" customHeight="1">
      <c r="A3697" s="3" t="s">
        <v>10908</v>
      </c>
      <c r="B3697" s="3" t="s">
        <v>2</v>
      </c>
      <c r="C3697" s="3" t="s">
        <v>14611</v>
      </c>
      <c r="D3697" s="3" t="s">
        <v>17912</v>
      </c>
      <c r="E3697" s="12" t="s">
        <v>20857</v>
      </c>
      <c r="F3697" s="6" t="str">
        <f t="shared" si="178"/>
        <v>module=gmail_values</v>
      </c>
      <c r="G3697" s="6" t="str">
        <f t="shared" si="179"/>
        <v>module=smail_values</v>
      </c>
    </row>
    <row r="3698" spans="1:7" ht="30" customHeight="1">
      <c r="A3698" s="3" t="s">
        <v>10908</v>
      </c>
      <c r="B3698" s="3" t="s">
        <v>2</v>
      </c>
      <c r="C3698" s="3" t="s">
        <v>14612</v>
      </c>
      <c r="D3698" s="3" t="s">
        <v>17913</v>
      </c>
      <c r="E3698" s="12" t="s">
        <v>22136</v>
      </c>
      <c r="F3698" s="6" t="str">
        <f t="shared" si="178"/>
        <v>module=gmail_values</v>
      </c>
      <c r="G3698" s="6" t="str">
        <f t="shared" si="179"/>
        <v>module=smail_values</v>
      </c>
    </row>
    <row r="3699" spans="1:7" ht="30" customHeight="1">
      <c r="A3699" s="3" t="s">
        <v>10908</v>
      </c>
      <c r="B3699" s="3" t="s">
        <v>2</v>
      </c>
      <c r="C3699" s="3" t="s">
        <v>14613</v>
      </c>
      <c r="D3699" s="3" t="s">
        <v>17914</v>
      </c>
      <c r="E3699" s="12" t="s">
        <v>22137</v>
      </c>
      <c r="F3699" s="6" t="str">
        <f t="shared" si="178"/>
        <v>module=gmail_values</v>
      </c>
      <c r="G3699" s="6" t="str">
        <f t="shared" si="179"/>
        <v>module=smail_values</v>
      </c>
    </row>
    <row r="3700" spans="1:7" ht="30" customHeight="1">
      <c r="A3700" s="3" t="s">
        <v>10908</v>
      </c>
      <c r="B3700" s="3" t="s">
        <v>2</v>
      </c>
      <c r="C3700" s="3" t="s">
        <v>14614</v>
      </c>
      <c r="D3700" s="3" t="s">
        <v>17915</v>
      </c>
      <c r="E3700" s="12" t="s">
        <v>22138</v>
      </c>
      <c r="F3700" s="6" t="str">
        <f t="shared" si="178"/>
        <v>module=gmail_values</v>
      </c>
      <c r="G3700" s="6" t="str">
        <f t="shared" si="179"/>
        <v>module=smail_values</v>
      </c>
    </row>
    <row r="3701" spans="1:7" ht="30" customHeight="1">
      <c r="A3701" s="3" t="s">
        <v>10908</v>
      </c>
      <c r="B3701" s="3" t="s">
        <v>2</v>
      </c>
      <c r="C3701" s="3" t="s">
        <v>14615</v>
      </c>
      <c r="D3701" s="3" t="s">
        <v>17916</v>
      </c>
      <c r="E3701" s="12" t="s">
        <v>20862</v>
      </c>
      <c r="F3701" s="6" t="str">
        <f t="shared" si="178"/>
        <v>module=gmail_values</v>
      </c>
      <c r="G3701" s="6" t="str">
        <f t="shared" si="179"/>
        <v>module=smail_values</v>
      </c>
    </row>
    <row r="3702" spans="1:7" ht="30" customHeight="1">
      <c r="A3702" s="3" t="s">
        <v>10908</v>
      </c>
      <c r="B3702" s="3" t="s">
        <v>2</v>
      </c>
      <c r="C3702" s="3" t="s">
        <v>14616</v>
      </c>
      <c r="D3702" s="3" t="s">
        <v>17917</v>
      </c>
      <c r="E3702" s="12" t="s">
        <v>20849</v>
      </c>
      <c r="F3702" s="6" t="str">
        <f t="shared" si="178"/>
        <v>module=gmail_values</v>
      </c>
      <c r="G3702" s="6" t="str">
        <f t="shared" si="179"/>
        <v>module=smail_values</v>
      </c>
    </row>
    <row r="3703" spans="1:7" ht="30" customHeight="1">
      <c r="A3703" s="3" t="s">
        <v>10908</v>
      </c>
      <c r="B3703" s="3" t="s">
        <v>2</v>
      </c>
      <c r="C3703" s="3" t="s">
        <v>14617</v>
      </c>
      <c r="D3703" s="3" t="s">
        <v>17918</v>
      </c>
      <c r="E3703" s="12" t="s">
        <v>20854</v>
      </c>
      <c r="F3703" s="6" t="str">
        <f t="shared" si="178"/>
        <v>module=gmail_values</v>
      </c>
      <c r="G3703" s="6" t="str">
        <f t="shared" si="179"/>
        <v>module=smail_values</v>
      </c>
    </row>
    <row r="3704" spans="1:7" ht="30" customHeight="1">
      <c r="A3704" s="3" t="s">
        <v>10908</v>
      </c>
      <c r="B3704" s="3" t="s">
        <v>2</v>
      </c>
      <c r="C3704" s="3" t="s">
        <v>14618</v>
      </c>
      <c r="D3704" s="3" t="s">
        <v>17919</v>
      </c>
      <c r="E3704" s="12" t="s">
        <v>22139</v>
      </c>
      <c r="F3704" s="6" t="str">
        <f t="shared" si="178"/>
        <v>module=gmail_values</v>
      </c>
      <c r="G3704" s="6" t="str">
        <f t="shared" si="179"/>
        <v>module=smail_values</v>
      </c>
    </row>
    <row r="3705" spans="1:7" ht="30" customHeight="1">
      <c r="A3705" s="3" t="s">
        <v>10908</v>
      </c>
      <c r="B3705" s="3" t="s">
        <v>2</v>
      </c>
      <c r="C3705" s="3" t="s">
        <v>14619</v>
      </c>
      <c r="D3705" s="3" t="s">
        <v>17920</v>
      </c>
      <c r="E3705" s="12" t="s">
        <v>22140</v>
      </c>
      <c r="F3705" s="6" t="str">
        <f t="shared" si="178"/>
        <v>module=gmail_values</v>
      </c>
      <c r="G3705" s="6" t="str">
        <f t="shared" si="179"/>
        <v>module=smail_values</v>
      </c>
    </row>
    <row r="3706" spans="1:7" ht="30" customHeight="1">
      <c r="A3706" s="3" t="s">
        <v>10908</v>
      </c>
      <c r="B3706" s="3" t="s">
        <v>2</v>
      </c>
      <c r="C3706" s="3" t="s">
        <v>14620</v>
      </c>
      <c r="D3706" s="3" t="s">
        <v>17921</v>
      </c>
      <c r="E3706" s="12" t="s">
        <v>22141</v>
      </c>
      <c r="F3706" s="6" t="str">
        <f t="shared" si="178"/>
        <v>module=gmail_values</v>
      </c>
      <c r="G3706" s="6" t="str">
        <f t="shared" si="179"/>
        <v>module=smail_values</v>
      </c>
    </row>
    <row r="3707" spans="1:7" ht="30" customHeight="1">
      <c r="A3707" s="3" t="s">
        <v>10908</v>
      </c>
      <c r="B3707" s="3" t="s">
        <v>2</v>
      </c>
      <c r="C3707" s="3" t="s">
        <v>14621</v>
      </c>
      <c r="D3707" s="3" t="s">
        <v>17922</v>
      </c>
      <c r="E3707" s="12" t="s">
        <v>22142</v>
      </c>
      <c r="F3707" s="6" t="str">
        <f t="shared" si="178"/>
        <v>module=gmail_values</v>
      </c>
      <c r="G3707" s="6" t="str">
        <f t="shared" si="179"/>
        <v>module=smail_values</v>
      </c>
    </row>
    <row r="3708" spans="1:7" ht="30" customHeight="1">
      <c r="A3708" s="3" t="s">
        <v>10908</v>
      </c>
      <c r="B3708" s="3" t="s">
        <v>2</v>
      </c>
      <c r="C3708" s="3" t="s">
        <v>14622</v>
      </c>
      <c r="D3708" s="3" t="s">
        <v>17923</v>
      </c>
      <c r="E3708" s="12" t="s">
        <v>20855</v>
      </c>
      <c r="F3708" s="6" t="str">
        <f t="shared" si="178"/>
        <v>module=gmail_values</v>
      </c>
      <c r="G3708" s="6" t="str">
        <f t="shared" si="179"/>
        <v>module=smail_values</v>
      </c>
    </row>
    <row r="3709" spans="1:7" ht="30" customHeight="1">
      <c r="A3709" s="3" t="s">
        <v>10908</v>
      </c>
      <c r="B3709" s="3" t="s">
        <v>2</v>
      </c>
      <c r="C3709" s="3" t="s">
        <v>14623</v>
      </c>
      <c r="D3709" s="3" t="s">
        <v>17924</v>
      </c>
      <c r="E3709" s="12" t="s">
        <v>22143</v>
      </c>
      <c r="F3709" s="6" t="str">
        <f t="shared" si="178"/>
        <v>module=gmail_values</v>
      </c>
      <c r="G3709" s="6" t="str">
        <f t="shared" si="179"/>
        <v>module=smail_values</v>
      </c>
    </row>
    <row r="3710" spans="1:7" ht="30" customHeight="1">
      <c r="A3710" s="3" t="s">
        <v>10908</v>
      </c>
      <c r="B3710" s="3" t="s">
        <v>2</v>
      </c>
      <c r="C3710" s="3" t="s">
        <v>14624</v>
      </c>
      <c r="D3710" s="3" t="s">
        <v>17925</v>
      </c>
      <c r="E3710" s="12" t="s">
        <v>22144</v>
      </c>
      <c r="F3710" s="6" t="str">
        <f t="shared" si="178"/>
        <v>module=gmail_values</v>
      </c>
      <c r="G3710" s="6" t="str">
        <f t="shared" si="179"/>
        <v>module=smail_values</v>
      </c>
    </row>
    <row r="3711" spans="1:7" ht="30" customHeight="1">
      <c r="A3711" s="3" t="s">
        <v>10908</v>
      </c>
      <c r="B3711" s="3" t="s">
        <v>2</v>
      </c>
      <c r="C3711" s="3" t="s">
        <v>14625</v>
      </c>
      <c r="D3711" s="3" t="s">
        <v>17926</v>
      </c>
      <c r="E3711" s="12" t="s">
        <v>22145</v>
      </c>
      <c r="F3711" s="6" t="str">
        <f t="shared" si="178"/>
        <v>module=gmail_values</v>
      </c>
      <c r="G3711" s="6" t="str">
        <f t="shared" si="179"/>
        <v>module=smail_values</v>
      </c>
    </row>
    <row r="3712" spans="1:7" ht="30" customHeight="1">
      <c r="A3712" s="3" t="s">
        <v>10908</v>
      </c>
      <c r="B3712" s="3" t="s">
        <v>2</v>
      </c>
      <c r="C3712" s="3" t="s">
        <v>14626</v>
      </c>
      <c r="D3712" s="3" t="s">
        <v>17927</v>
      </c>
      <c r="E3712" s="12" t="s">
        <v>20864</v>
      </c>
      <c r="F3712" s="6" t="str">
        <f t="shared" si="178"/>
        <v>module=gmail_values</v>
      </c>
      <c r="G3712" s="6" t="str">
        <f t="shared" si="179"/>
        <v>module=smail_values</v>
      </c>
    </row>
    <row r="3713" spans="1:7" ht="30" customHeight="1">
      <c r="A3713" s="3" t="s">
        <v>10908</v>
      </c>
      <c r="B3713" s="3" t="s">
        <v>2</v>
      </c>
      <c r="C3713" s="3" t="s">
        <v>14627</v>
      </c>
      <c r="D3713" s="3" t="s">
        <v>17928</v>
      </c>
      <c r="E3713" s="12" t="s">
        <v>20851</v>
      </c>
      <c r="F3713" s="6" t="str">
        <f t="shared" ref="F3713:F3735" si="180">HYPERLINK("http://www.ssc.wisc.edu/wlsresearch/documentation/waves/?wave=grad2k&amp;module=gmail_values","module=gmail_values")</f>
        <v>module=gmail_values</v>
      </c>
      <c r="G3713" s="6" t="str">
        <f t="shared" ref="G3713:G3735" si="181">HYPERLINK("http://www.ssc.wisc.edu/wlsresearch/documentation/waves/?wave=sib2k&amp;module=smail_values","module=smail_values")</f>
        <v>module=smail_values</v>
      </c>
    </row>
    <row r="3714" spans="1:7" ht="30" customHeight="1">
      <c r="A3714" s="3" t="s">
        <v>10908</v>
      </c>
      <c r="B3714" s="3" t="s">
        <v>2</v>
      </c>
      <c r="C3714" s="3" t="s">
        <v>14628</v>
      </c>
      <c r="D3714" s="3" t="s">
        <v>17929</v>
      </c>
      <c r="E3714" s="12" t="s">
        <v>20858</v>
      </c>
      <c r="F3714" s="6" t="str">
        <f t="shared" si="180"/>
        <v>module=gmail_values</v>
      </c>
      <c r="G3714" s="6" t="str">
        <f t="shared" si="181"/>
        <v>module=smail_values</v>
      </c>
    </row>
    <row r="3715" spans="1:7" ht="30" customHeight="1">
      <c r="A3715" s="3" t="s">
        <v>10908</v>
      </c>
      <c r="B3715" s="3" t="s">
        <v>2</v>
      </c>
      <c r="C3715" s="3" t="s">
        <v>14629</v>
      </c>
      <c r="D3715" s="3" t="s">
        <v>17930</v>
      </c>
      <c r="E3715" s="12" t="s">
        <v>22146</v>
      </c>
      <c r="F3715" s="6" t="str">
        <f t="shared" si="180"/>
        <v>module=gmail_values</v>
      </c>
      <c r="G3715" s="6" t="str">
        <f t="shared" si="181"/>
        <v>module=smail_values</v>
      </c>
    </row>
    <row r="3716" spans="1:7" ht="30" customHeight="1">
      <c r="A3716" s="3" t="s">
        <v>10908</v>
      </c>
      <c r="B3716" s="3" t="s">
        <v>2</v>
      </c>
      <c r="C3716" s="3" t="s">
        <v>14630</v>
      </c>
      <c r="D3716" s="3" t="s">
        <v>17931</v>
      </c>
      <c r="E3716" s="12" t="s">
        <v>22147</v>
      </c>
      <c r="F3716" s="6" t="str">
        <f t="shared" si="180"/>
        <v>module=gmail_values</v>
      </c>
      <c r="G3716" s="6" t="str">
        <f t="shared" si="181"/>
        <v>module=smail_values</v>
      </c>
    </row>
    <row r="3717" spans="1:7" ht="30" customHeight="1">
      <c r="A3717" s="3" t="s">
        <v>10908</v>
      </c>
      <c r="B3717" s="3" t="s">
        <v>2</v>
      </c>
      <c r="C3717" s="3" t="s">
        <v>14631</v>
      </c>
      <c r="D3717" s="3" t="s">
        <v>17932</v>
      </c>
      <c r="E3717" s="12" t="s">
        <v>22148</v>
      </c>
      <c r="F3717" s="6" t="str">
        <f t="shared" si="180"/>
        <v>module=gmail_values</v>
      </c>
      <c r="G3717" s="6" t="str">
        <f t="shared" si="181"/>
        <v>module=smail_values</v>
      </c>
    </row>
    <row r="3718" spans="1:7" ht="30" customHeight="1">
      <c r="A3718" s="3" t="s">
        <v>10908</v>
      </c>
      <c r="B3718" s="3" t="s">
        <v>2</v>
      </c>
      <c r="C3718" s="3" t="s">
        <v>14632</v>
      </c>
      <c r="D3718" s="3" t="s">
        <v>17933</v>
      </c>
      <c r="E3718" s="12" t="s">
        <v>22149</v>
      </c>
      <c r="F3718" s="6" t="str">
        <f t="shared" si="180"/>
        <v>module=gmail_values</v>
      </c>
      <c r="G3718" s="6" t="str">
        <f t="shared" si="181"/>
        <v>module=smail_values</v>
      </c>
    </row>
    <row r="3719" spans="1:7" ht="30" customHeight="1">
      <c r="A3719" s="3" t="s">
        <v>10908</v>
      </c>
      <c r="B3719" s="3" t="s">
        <v>2</v>
      </c>
      <c r="C3719" s="3" t="s">
        <v>14633</v>
      </c>
      <c r="D3719" s="3" t="s">
        <v>17934</v>
      </c>
      <c r="E3719" s="12" t="s">
        <v>22150</v>
      </c>
      <c r="F3719" s="6" t="str">
        <f t="shared" si="180"/>
        <v>module=gmail_values</v>
      </c>
      <c r="G3719" s="6" t="str">
        <f t="shared" si="181"/>
        <v>module=smail_values</v>
      </c>
    </row>
    <row r="3720" spans="1:7" ht="30" customHeight="1">
      <c r="A3720" s="3" t="s">
        <v>10908</v>
      </c>
      <c r="B3720" s="3" t="s">
        <v>2</v>
      </c>
      <c r="C3720" s="3" t="s">
        <v>14634</v>
      </c>
      <c r="D3720" s="3" t="s">
        <v>17935</v>
      </c>
      <c r="E3720" s="12" t="s">
        <v>22151</v>
      </c>
      <c r="F3720" s="6" t="str">
        <f t="shared" si="180"/>
        <v>module=gmail_values</v>
      </c>
      <c r="G3720" s="6" t="str">
        <f t="shared" si="181"/>
        <v>module=smail_values</v>
      </c>
    </row>
    <row r="3721" spans="1:7" ht="30" customHeight="1">
      <c r="A3721" s="3" t="s">
        <v>10908</v>
      </c>
      <c r="B3721" s="3" t="s">
        <v>2</v>
      </c>
      <c r="C3721" s="3" t="s">
        <v>14635</v>
      </c>
      <c r="D3721" s="3" t="s">
        <v>17936</v>
      </c>
      <c r="E3721" s="12" t="s">
        <v>22152</v>
      </c>
      <c r="F3721" s="6" t="str">
        <f t="shared" si="180"/>
        <v>module=gmail_values</v>
      </c>
      <c r="G3721" s="6" t="str">
        <f t="shared" si="181"/>
        <v>module=smail_values</v>
      </c>
    </row>
    <row r="3722" spans="1:7" ht="30" customHeight="1">
      <c r="A3722" s="3" t="s">
        <v>10908</v>
      </c>
      <c r="B3722" s="3" t="s">
        <v>2</v>
      </c>
      <c r="C3722" s="3" t="s">
        <v>14636</v>
      </c>
      <c r="D3722" s="3" t="s">
        <v>17937</v>
      </c>
      <c r="E3722" s="12" t="s">
        <v>22153</v>
      </c>
      <c r="F3722" s="6" t="str">
        <f t="shared" si="180"/>
        <v>module=gmail_values</v>
      </c>
      <c r="G3722" s="6" t="str">
        <f t="shared" si="181"/>
        <v>module=smail_values</v>
      </c>
    </row>
    <row r="3723" spans="1:7" ht="30" customHeight="1">
      <c r="A3723" s="3" t="s">
        <v>10908</v>
      </c>
      <c r="B3723" s="3" t="s">
        <v>2</v>
      </c>
      <c r="C3723" s="3" t="s">
        <v>14637</v>
      </c>
      <c r="D3723" s="3" t="s">
        <v>17938</v>
      </c>
      <c r="E3723" s="12" t="s">
        <v>22154</v>
      </c>
      <c r="F3723" s="6" t="str">
        <f t="shared" si="180"/>
        <v>module=gmail_values</v>
      </c>
      <c r="G3723" s="6" t="str">
        <f t="shared" si="181"/>
        <v>module=smail_values</v>
      </c>
    </row>
    <row r="3724" spans="1:7" ht="30" customHeight="1">
      <c r="A3724" s="3" t="s">
        <v>10908</v>
      </c>
      <c r="B3724" s="3" t="s">
        <v>2</v>
      </c>
      <c r="C3724" s="3" t="s">
        <v>14638</v>
      </c>
      <c r="D3724" s="3" t="s">
        <v>17939</v>
      </c>
      <c r="E3724" s="12" t="s">
        <v>22155</v>
      </c>
      <c r="F3724" s="6" t="str">
        <f t="shared" si="180"/>
        <v>module=gmail_values</v>
      </c>
      <c r="G3724" s="6" t="str">
        <f t="shared" si="181"/>
        <v>module=smail_values</v>
      </c>
    </row>
    <row r="3725" spans="1:7" ht="30" customHeight="1">
      <c r="A3725" s="3" t="s">
        <v>10908</v>
      </c>
      <c r="B3725" s="3" t="s">
        <v>2</v>
      </c>
      <c r="C3725" s="3" t="s">
        <v>14639</v>
      </c>
      <c r="D3725" s="3" t="s">
        <v>17940</v>
      </c>
      <c r="E3725" s="12" t="s">
        <v>22156</v>
      </c>
      <c r="F3725" s="6" t="str">
        <f t="shared" si="180"/>
        <v>module=gmail_values</v>
      </c>
      <c r="G3725" s="6" t="str">
        <f t="shared" si="181"/>
        <v>module=smail_values</v>
      </c>
    </row>
    <row r="3726" spans="1:7" ht="30" customHeight="1">
      <c r="A3726" s="3" t="s">
        <v>10908</v>
      </c>
      <c r="B3726" s="3" t="s">
        <v>2</v>
      </c>
      <c r="C3726" s="3" t="s">
        <v>14640</v>
      </c>
      <c r="D3726" s="3" t="s">
        <v>17941</v>
      </c>
      <c r="E3726" s="12" t="s">
        <v>22157</v>
      </c>
      <c r="F3726" s="6" t="str">
        <f t="shared" si="180"/>
        <v>module=gmail_values</v>
      </c>
      <c r="G3726" s="6" t="str">
        <f t="shared" si="181"/>
        <v>module=smail_values</v>
      </c>
    </row>
    <row r="3727" spans="1:7" ht="30" customHeight="1">
      <c r="A3727" s="3" t="s">
        <v>10908</v>
      </c>
      <c r="B3727" s="3" t="s">
        <v>2</v>
      </c>
      <c r="C3727" s="3" t="s">
        <v>14641</v>
      </c>
      <c r="D3727" s="3" t="s">
        <v>17942</v>
      </c>
      <c r="E3727" s="12" t="s">
        <v>22158</v>
      </c>
      <c r="F3727" s="6" t="str">
        <f t="shared" si="180"/>
        <v>module=gmail_values</v>
      </c>
      <c r="G3727" s="6" t="str">
        <f t="shared" si="181"/>
        <v>module=smail_values</v>
      </c>
    </row>
    <row r="3728" spans="1:7" ht="30" customHeight="1">
      <c r="A3728" s="3" t="s">
        <v>10908</v>
      </c>
      <c r="B3728" s="3" t="s">
        <v>2</v>
      </c>
      <c r="C3728" s="3" t="s">
        <v>14642</v>
      </c>
      <c r="D3728" s="3" t="s">
        <v>17943</v>
      </c>
      <c r="E3728" s="12" t="s">
        <v>22159</v>
      </c>
      <c r="F3728" s="6" t="str">
        <f t="shared" si="180"/>
        <v>module=gmail_values</v>
      </c>
      <c r="G3728" s="6" t="str">
        <f t="shared" si="181"/>
        <v>module=smail_values</v>
      </c>
    </row>
    <row r="3729" spans="1:7" ht="30" customHeight="1">
      <c r="A3729" s="3" t="s">
        <v>10908</v>
      </c>
      <c r="B3729" s="3" t="s">
        <v>2</v>
      </c>
      <c r="C3729" s="3" t="s">
        <v>14643</v>
      </c>
      <c r="D3729" s="3" t="s">
        <v>17944</v>
      </c>
      <c r="E3729" s="12" t="s">
        <v>22160</v>
      </c>
      <c r="F3729" s="6" t="str">
        <f t="shared" si="180"/>
        <v>module=gmail_values</v>
      </c>
      <c r="G3729" s="6" t="str">
        <f t="shared" si="181"/>
        <v>module=smail_values</v>
      </c>
    </row>
    <row r="3730" spans="1:7" ht="30" customHeight="1">
      <c r="A3730" s="3" t="s">
        <v>10908</v>
      </c>
      <c r="B3730" s="3" t="s">
        <v>2</v>
      </c>
      <c r="C3730" s="3" t="s">
        <v>14644</v>
      </c>
      <c r="D3730" s="3" t="s">
        <v>17945</v>
      </c>
      <c r="E3730" s="12" t="s">
        <v>22161</v>
      </c>
      <c r="F3730" s="6" t="str">
        <f t="shared" si="180"/>
        <v>module=gmail_values</v>
      </c>
      <c r="G3730" s="6" t="str">
        <f t="shared" si="181"/>
        <v>module=smail_values</v>
      </c>
    </row>
    <row r="3731" spans="1:7" ht="30" customHeight="1">
      <c r="A3731" s="3" t="s">
        <v>10908</v>
      </c>
      <c r="B3731" s="3" t="s">
        <v>2</v>
      </c>
      <c r="C3731" s="3" t="s">
        <v>14645</v>
      </c>
      <c r="D3731" s="3" t="s">
        <v>17946</v>
      </c>
      <c r="E3731" s="12" t="s">
        <v>22162</v>
      </c>
      <c r="F3731" s="6" t="str">
        <f t="shared" si="180"/>
        <v>module=gmail_values</v>
      </c>
      <c r="G3731" s="6" t="str">
        <f t="shared" si="181"/>
        <v>module=smail_values</v>
      </c>
    </row>
    <row r="3732" spans="1:7" ht="30" customHeight="1">
      <c r="A3732" s="3" t="s">
        <v>10908</v>
      </c>
      <c r="B3732" s="3" t="s">
        <v>2</v>
      </c>
      <c r="C3732" s="3" t="s">
        <v>14646</v>
      </c>
      <c r="D3732" s="3" t="s">
        <v>17947</v>
      </c>
      <c r="E3732" s="12" t="s">
        <v>22163</v>
      </c>
      <c r="F3732" s="6" t="str">
        <f t="shared" si="180"/>
        <v>module=gmail_values</v>
      </c>
      <c r="G3732" s="6" t="str">
        <f t="shared" si="181"/>
        <v>module=smail_values</v>
      </c>
    </row>
    <row r="3733" spans="1:7" ht="30" customHeight="1">
      <c r="A3733" s="3" t="s">
        <v>10908</v>
      </c>
      <c r="B3733" s="3" t="s">
        <v>2</v>
      </c>
      <c r="C3733" s="3" t="s">
        <v>14647</v>
      </c>
      <c r="D3733" s="3" t="s">
        <v>17948</v>
      </c>
      <c r="E3733" s="12" t="s">
        <v>22164</v>
      </c>
      <c r="F3733" s="6" t="str">
        <f t="shared" si="180"/>
        <v>module=gmail_values</v>
      </c>
      <c r="G3733" s="6" t="str">
        <f t="shared" si="181"/>
        <v>module=smail_values</v>
      </c>
    </row>
    <row r="3734" spans="1:7" ht="30" customHeight="1">
      <c r="A3734" s="3" t="s">
        <v>10908</v>
      </c>
      <c r="B3734" s="3" t="s">
        <v>2</v>
      </c>
      <c r="C3734" s="3" t="s">
        <v>14648</v>
      </c>
      <c r="D3734" s="3" t="s">
        <v>17949</v>
      </c>
      <c r="E3734" s="12" t="s">
        <v>22165</v>
      </c>
      <c r="F3734" s="6" t="str">
        <f t="shared" si="180"/>
        <v>module=gmail_values</v>
      </c>
      <c r="G3734" s="6" t="str">
        <f t="shared" si="181"/>
        <v>module=smail_values</v>
      </c>
    </row>
    <row r="3735" spans="1:7" ht="30" customHeight="1">
      <c r="A3735" s="3" t="s">
        <v>10908</v>
      </c>
      <c r="B3735" s="3" t="s">
        <v>2</v>
      </c>
      <c r="C3735" s="3" t="s">
        <v>14649</v>
      </c>
      <c r="D3735" s="3" t="s">
        <v>17950</v>
      </c>
      <c r="E3735" s="12" t="s">
        <v>22166</v>
      </c>
      <c r="F3735" s="6" t="str">
        <f t="shared" si="180"/>
        <v>module=gmail_values</v>
      </c>
      <c r="G3735" s="6" t="str">
        <f t="shared" si="181"/>
        <v>module=smail_values</v>
      </c>
    </row>
    <row r="3736" spans="1:7" ht="30" customHeight="1">
      <c r="A3736" s="3" t="s">
        <v>10909</v>
      </c>
      <c r="B3736" s="3" t="s">
        <v>2</v>
      </c>
      <c r="C3736" s="3" t="s">
        <v>14650</v>
      </c>
      <c r="D3736" s="3" t="s">
        <v>17951</v>
      </c>
      <c r="E3736" s="12" t="s">
        <v>22167</v>
      </c>
      <c r="F3736" s="6" t="str">
        <f t="shared" ref="F3736:F3744" si="182">HYPERLINK("http://www.ssc.wisc.edu/wlsresearch/documentation/waves/?wave=grad2k&amp;module=gmail_masculinity","module=gmail_masculinity")</f>
        <v>module=gmail_masculinity</v>
      </c>
      <c r="G3736" s="6" t="str">
        <f t="shared" ref="G3736:G3744" si="183">HYPERLINK("http://www.ssc.wisc.edu/wlsresearch/documentation/waves/?wave=sib2k&amp;module=smail_masculinity","module=smail_masculinity")</f>
        <v>module=smail_masculinity</v>
      </c>
    </row>
    <row r="3737" spans="1:7" ht="30" customHeight="1">
      <c r="A3737" s="3" t="s">
        <v>10909</v>
      </c>
      <c r="B3737" s="3" t="s">
        <v>2</v>
      </c>
      <c r="C3737" s="3" t="s">
        <v>14651</v>
      </c>
      <c r="D3737" s="3" t="s">
        <v>17952</v>
      </c>
      <c r="E3737" s="12" t="s">
        <v>22168</v>
      </c>
      <c r="F3737" s="6" t="str">
        <f t="shared" si="182"/>
        <v>module=gmail_masculinity</v>
      </c>
      <c r="G3737" s="6" t="str">
        <f t="shared" si="183"/>
        <v>module=smail_masculinity</v>
      </c>
    </row>
    <row r="3738" spans="1:7" ht="30" customHeight="1">
      <c r="A3738" s="3" t="s">
        <v>10909</v>
      </c>
      <c r="B3738" s="3" t="s">
        <v>2</v>
      </c>
      <c r="C3738" s="3" t="s">
        <v>14652</v>
      </c>
      <c r="D3738" s="3" t="s">
        <v>17953</v>
      </c>
      <c r="E3738" s="12" t="s">
        <v>22169</v>
      </c>
      <c r="F3738" s="6" t="str">
        <f t="shared" si="182"/>
        <v>module=gmail_masculinity</v>
      </c>
      <c r="G3738" s="6" t="str">
        <f t="shared" si="183"/>
        <v>module=smail_masculinity</v>
      </c>
    </row>
    <row r="3739" spans="1:7" ht="30" customHeight="1">
      <c r="A3739" s="3" t="s">
        <v>10909</v>
      </c>
      <c r="B3739" s="3" t="s">
        <v>2</v>
      </c>
      <c r="C3739" s="3" t="s">
        <v>14653</v>
      </c>
      <c r="D3739" s="3" t="s">
        <v>17954</v>
      </c>
      <c r="E3739" s="12" t="s">
        <v>22170</v>
      </c>
      <c r="F3739" s="6" t="str">
        <f t="shared" si="182"/>
        <v>module=gmail_masculinity</v>
      </c>
      <c r="G3739" s="6" t="str">
        <f t="shared" si="183"/>
        <v>module=smail_masculinity</v>
      </c>
    </row>
    <row r="3740" spans="1:7" ht="30" customHeight="1">
      <c r="A3740" s="3" t="s">
        <v>10909</v>
      </c>
      <c r="B3740" s="3" t="s">
        <v>2</v>
      </c>
      <c r="C3740" s="3" t="s">
        <v>14654</v>
      </c>
      <c r="D3740" s="3" t="s">
        <v>17955</v>
      </c>
      <c r="E3740" s="12" t="s">
        <v>22171</v>
      </c>
      <c r="F3740" s="6" t="str">
        <f t="shared" si="182"/>
        <v>module=gmail_masculinity</v>
      </c>
      <c r="G3740" s="6" t="str">
        <f t="shared" si="183"/>
        <v>module=smail_masculinity</v>
      </c>
    </row>
    <row r="3741" spans="1:7" ht="30" customHeight="1">
      <c r="A3741" s="3" t="s">
        <v>10909</v>
      </c>
      <c r="B3741" s="3" t="s">
        <v>2</v>
      </c>
      <c r="C3741" s="3" t="s">
        <v>14655</v>
      </c>
      <c r="D3741" s="3" t="s">
        <v>17956</v>
      </c>
      <c r="E3741" s="12" t="s">
        <v>22172</v>
      </c>
      <c r="F3741" s="6" t="str">
        <f t="shared" si="182"/>
        <v>module=gmail_masculinity</v>
      </c>
      <c r="G3741" s="6" t="str">
        <f t="shared" si="183"/>
        <v>module=smail_masculinity</v>
      </c>
    </row>
    <row r="3742" spans="1:7" ht="30" customHeight="1">
      <c r="A3742" s="3" t="s">
        <v>10909</v>
      </c>
      <c r="B3742" s="3" t="s">
        <v>2</v>
      </c>
      <c r="C3742" s="3" t="s">
        <v>14656</v>
      </c>
      <c r="D3742" s="3" t="s">
        <v>17957</v>
      </c>
      <c r="E3742" s="12" t="s">
        <v>22173</v>
      </c>
      <c r="F3742" s="6" t="str">
        <f t="shared" si="182"/>
        <v>module=gmail_masculinity</v>
      </c>
      <c r="G3742" s="6" t="str">
        <f t="shared" si="183"/>
        <v>module=smail_masculinity</v>
      </c>
    </row>
    <row r="3743" spans="1:7" ht="30" customHeight="1">
      <c r="A3743" s="3" t="s">
        <v>10909</v>
      </c>
      <c r="B3743" s="3" t="s">
        <v>2</v>
      </c>
      <c r="C3743" s="3" t="s">
        <v>14657</v>
      </c>
      <c r="D3743" s="3" t="s">
        <v>17958</v>
      </c>
      <c r="E3743" s="12" t="s">
        <v>22174</v>
      </c>
      <c r="F3743" s="6" t="str">
        <f t="shared" si="182"/>
        <v>module=gmail_masculinity</v>
      </c>
      <c r="G3743" s="6" t="str">
        <f t="shared" si="183"/>
        <v>module=smail_masculinity</v>
      </c>
    </row>
    <row r="3744" spans="1:7" ht="30" customHeight="1">
      <c r="A3744" s="3" t="s">
        <v>10909</v>
      </c>
      <c r="B3744" s="3" t="s">
        <v>2</v>
      </c>
      <c r="C3744" s="3" t="s">
        <v>14658</v>
      </c>
      <c r="D3744" s="3" t="s">
        <v>17959</v>
      </c>
      <c r="E3744" s="12" t="s">
        <v>22175</v>
      </c>
      <c r="F3744" s="6" t="str">
        <f t="shared" si="182"/>
        <v>module=gmail_masculinity</v>
      </c>
      <c r="G3744" s="6" t="str">
        <f t="shared" si="183"/>
        <v>module=smail_masculinity</v>
      </c>
    </row>
    <row r="3745" spans="1:7" ht="30" customHeight="1">
      <c r="A3745" s="3" t="s">
        <v>10910</v>
      </c>
      <c r="B3745" s="3" t="s">
        <v>2</v>
      </c>
      <c r="C3745" s="3" t="s">
        <v>14659</v>
      </c>
      <c r="D3745" s="3" t="s">
        <v>17960</v>
      </c>
      <c r="E3745" s="12" t="s">
        <v>18529</v>
      </c>
      <c r="F3745" s="6" t="str">
        <f>HYPERLINK("http://www.ssc.wisc.edu/wlsresearch/documentation/waves/?wave=grad2k&amp;module=gmail_background","module=gmail_background")</f>
        <v>module=gmail_background</v>
      </c>
      <c r="G3745" s="6" t="str">
        <f>HYPERLINK("http://www.ssc.wisc.edu/wlsresearch/documentation/waves/?wave=sib2k&amp;module=smail_background","module=smail_background")</f>
        <v>module=smail_background</v>
      </c>
    </row>
    <row r="3746" spans="1:7" ht="30" customHeight="1">
      <c r="A3746" s="3" t="s">
        <v>10910</v>
      </c>
      <c r="B3746" s="3" t="s">
        <v>2</v>
      </c>
      <c r="C3746" s="3" t="s">
        <v>14660</v>
      </c>
      <c r="D3746" s="3" t="s">
        <v>17961</v>
      </c>
      <c r="E3746" s="12" t="s">
        <v>22176</v>
      </c>
      <c r="F3746" s="6" t="str">
        <f>HYPERLINK("http://www.ssc.wisc.edu/wlsresearch/documentation/waves/?wave=grad2k&amp;module=gmail_background","module=gmail_background")</f>
        <v>module=gmail_background</v>
      </c>
      <c r="G3746" s="6" t="str">
        <f>HYPERLINK("http://www.ssc.wisc.edu/wlsresearch/documentation/waves/?wave=sib2k&amp;module=smail_background","module=smail_background")</f>
        <v>module=smail_background</v>
      </c>
    </row>
    <row r="3747" spans="1:7" ht="30" customHeight="1">
      <c r="A3747" s="3" t="s">
        <v>10910</v>
      </c>
      <c r="B3747" s="3" t="s">
        <v>2</v>
      </c>
      <c r="C3747" s="3" t="s">
        <v>14661</v>
      </c>
      <c r="D3747" s="3" t="s">
        <v>17962</v>
      </c>
      <c r="E3747" s="12" t="s">
        <v>22177</v>
      </c>
      <c r="F3747" s="6" t="str">
        <f>HYPERLINK("http://www.ssc.wisc.edu/wlsresearch/documentation/waves/?wave=grad2k&amp;module=gmail_background","module=gmail_background")</f>
        <v>module=gmail_background</v>
      </c>
      <c r="G3747" s="6" t="str">
        <f>HYPERLINK("http://www.ssc.wisc.edu/wlsresearch/documentation/waves/?wave=sib2k&amp;module=smail_background","module=smail_background")</f>
        <v>module=smail_background</v>
      </c>
    </row>
    <row r="3748" spans="1:7" ht="30" customHeight="1">
      <c r="A3748" s="3" t="s">
        <v>10910</v>
      </c>
      <c r="B3748" s="3" t="s">
        <v>2</v>
      </c>
      <c r="C3748" s="3" t="s">
        <v>14662</v>
      </c>
      <c r="D3748" s="3" t="s">
        <v>17963</v>
      </c>
      <c r="E3748" s="12" t="s">
        <v>22178</v>
      </c>
      <c r="F3748" s="6" t="str">
        <f>HYPERLINK("http://www.ssc.wisc.edu/wlsresearch/documentation/waves/?wave=grad2k&amp;module=gmail_background","module=gmail_background")</f>
        <v>module=gmail_background</v>
      </c>
      <c r="G3748" s="6" t="str">
        <f>HYPERLINK("http://www.ssc.wisc.edu/wlsresearch/documentation/waves/?wave=sib2k&amp;module=smail_background","module=smail_background")</f>
        <v>module=smail_background</v>
      </c>
    </row>
    <row r="3749" spans="1:7" ht="30" customHeight="1">
      <c r="A3749" s="3" t="s">
        <v>10910</v>
      </c>
      <c r="B3749" s="3" t="s">
        <v>2</v>
      </c>
      <c r="C3749" s="3" t="s">
        <v>14663</v>
      </c>
      <c r="D3749" s="3" t="s">
        <v>17964</v>
      </c>
      <c r="E3749" s="12" t="s">
        <v>22179</v>
      </c>
      <c r="F3749" s="6" t="str">
        <f>HYPERLINK("http://www.ssc.wisc.edu/wlsresearch/documentation/waves/?wave=grad2k&amp;module=gmail_background","module=gmail_background")</f>
        <v>module=gmail_background</v>
      </c>
      <c r="G3749" s="6" t="str">
        <f>HYPERLINK("http://www.ssc.wisc.edu/wlsresearch/documentation/waves/?wave=sib2k&amp;module=smail_background","module=smail_background")</f>
        <v>module=smail_background</v>
      </c>
    </row>
    <row r="3750" spans="1:7" ht="30" customHeight="1">
      <c r="A3750" s="3" t="s">
        <v>2817</v>
      </c>
      <c r="B3750" s="3" t="s">
        <v>2</v>
      </c>
      <c r="C3750" s="3" t="s">
        <v>14664</v>
      </c>
      <c r="D3750" s="3" t="s">
        <v>17965</v>
      </c>
      <c r="E3750" s="12" t="s">
        <v>22180</v>
      </c>
      <c r="F3750" s="6" t="str">
        <f t="shared" ref="F3750:F3776" si="184">HYPERLINK("http://www.ssc.wisc.edu/wlsresearch/documentation/waves/?wave=grad2k&amp;module=gmail_marriage","module=gmail_marriage")</f>
        <v>module=gmail_marriage</v>
      </c>
      <c r="G3750" s="6" t="str">
        <f t="shared" ref="G3750:G3776" si="185">HYPERLINK("http://www.ssc.wisc.edu/wlsresearch/documentation/waves/?wave=sib2k&amp;module=smail_marriage","module=smail_marriage")</f>
        <v>module=smail_marriage</v>
      </c>
    </row>
    <row r="3751" spans="1:7" ht="30" customHeight="1">
      <c r="A3751" s="3" t="s">
        <v>2817</v>
      </c>
      <c r="B3751" s="3" t="s">
        <v>2</v>
      </c>
      <c r="C3751" s="3" t="s">
        <v>14665</v>
      </c>
      <c r="D3751" s="3" t="s">
        <v>17966</v>
      </c>
      <c r="E3751" s="12" t="s">
        <v>22181</v>
      </c>
      <c r="F3751" s="6" t="str">
        <f t="shared" si="184"/>
        <v>module=gmail_marriage</v>
      </c>
      <c r="G3751" s="6" t="str">
        <f t="shared" si="185"/>
        <v>module=smail_marriage</v>
      </c>
    </row>
    <row r="3752" spans="1:7" ht="30" customHeight="1">
      <c r="A3752" s="3" t="s">
        <v>2817</v>
      </c>
      <c r="B3752" s="3" t="s">
        <v>2</v>
      </c>
      <c r="C3752" s="3" t="s">
        <v>14666</v>
      </c>
      <c r="D3752" s="3" t="s">
        <v>17967</v>
      </c>
      <c r="E3752" s="12" t="s">
        <v>22182</v>
      </c>
      <c r="F3752" s="6" t="str">
        <f t="shared" si="184"/>
        <v>module=gmail_marriage</v>
      </c>
      <c r="G3752" s="6" t="str">
        <f t="shared" si="185"/>
        <v>module=smail_marriage</v>
      </c>
    </row>
    <row r="3753" spans="1:7" ht="30" customHeight="1">
      <c r="A3753" s="3" t="s">
        <v>2817</v>
      </c>
      <c r="B3753" s="3" t="s">
        <v>2</v>
      </c>
      <c r="C3753" s="3" t="s">
        <v>14667</v>
      </c>
      <c r="D3753" s="3" t="s">
        <v>17968</v>
      </c>
      <c r="E3753" s="12" t="s">
        <v>22183</v>
      </c>
      <c r="F3753" s="6" t="str">
        <f t="shared" si="184"/>
        <v>module=gmail_marriage</v>
      </c>
      <c r="G3753" s="6" t="str">
        <f t="shared" si="185"/>
        <v>module=smail_marriage</v>
      </c>
    </row>
    <row r="3754" spans="1:7" ht="30" customHeight="1">
      <c r="A3754" s="3" t="s">
        <v>2817</v>
      </c>
      <c r="B3754" s="3" t="s">
        <v>2</v>
      </c>
      <c r="C3754" s="3" t="s">
        <v>14668</v>
      </c>
      <c r="D3754" s="3" t="s">
        <v>17969</v>
      </c>
      <c r="E3754" s="12" t="s">
        <v>22184</v>
      </c>
      <c r="F3754" s="6" t="str">
        <f t="shared" si="184"/>
        <v>module=gmail_marriage</v>
      </c>
      <c r="G3754" s="6" t="str">
        <f t="shared" si="185"/>
        <v>module=smail_marriage</v>
      </c>
    </row>
    <row r="3755" spans="1:7" ht="30" customHeight="1">
      <c r="A3755" s="3" t="s">
        <v>2817</v>
      </c>
      <c r="B3755" s="3" t="s">
        <v>2</v>
      </c>
      <c r="C3755" s="3" t="s">
        <v>14669</v>
      </c>
      <c r="D3755" s="3" t="s">
        <v>17970</v>
      </c>
      <c r="E3755" s="12" t="s">
        <v>22185</v>
      </c>
      <c r="F3755" s="6" t="str">
        <f t="shared" si="184"/>
        <v>module=gmail_marriage</v>
      </c>
      <c r="G3755" s="6" t="str">
        <f t="shared" si="185"/>
        <v>module=smail_marriage</v>
      </c>
    </row>
    <row r="3756" spans="1:7" ht="30" customHeight="1">
      <c r="A3756" s="3" t="s">
        <v>2817</v>
      </c>
      <c r="B3756" s="3" t="s">
        <v>2</v>
      </c>
      <c r="C3756" s="3" t="s">
        <v>14670</v>
      </c>
      <c r="D3756" s="3" t="s">
        <v>17971</v>
      </c>
      <c r="E3756" s="12" t="s">
        <v>22186</v>
      </c>
      <c r="F3756" s="6" t="str">
        <f t="shared" si="184"/>
        <v>module=gmail_marriage</v>
      </c>
      <c r="G3756" s="6" t="str">
        <f t="shared" si="185"/>
        <v>module=smail_marriage</v>
      </c>
    </row>
    <row r="3757" spans="1:7" ht="30" customHeight="1">
      <c r="A3757" s="3" t="s">
        <v>2817</v>
      </c>
      <c r="B3757" s="3" t="s">
        <v>2</v>
      </c>
      <c r="C3757" s="3" t="s">
        <v>14671</v>
      </c>
      <c r="D3757" s="3" t="s">
        <v>17972</v>
      </c>
      <c r="E3757" s="12" t="s">
        <v>22187</v>
      </c>
      <c r="F3757" s="6" t="str">
        <f t="shared" si="184"/>
        <v>module=gmail_marriage</v>
      </c>
      <c r="G3757" s="6" t="str">
        <f t="shared" si="185"/>
        <v>module=smail_marriage</v>
      </c>
    </row>
    <row r="3758" spans="1:7" ht="30" customHeight="1">
      <c r="A3758" s="3" t="s">
        <v>2817</v>
      </c>
      <c r="B3758" s="3" t="s">
        <v>2</v>
      </c>
      <c r="C3758" s="3" t="s">
        <v>14672</v>
      </c>
      <c r="D3758" s="3" t="s">
        <v>17973</v>
      </c>
      <c r="E3758" s="12" t="s">
        <v>22188</v>
      </c>
      <c r="F3758" s="6" t="str">
        <f t="shared" si="184"/>
        <v>module=gmail_marriage</v>
      </c>
      <c r="G3758" s="6" t="str">
        <f t="shared" si="185"/>
        <v>module=smail_marriage</v>
      </c>
    </row>
    <row r="3759" spans="1:7" ht="30" customHeight="1">
      <c r="A3759" s="3" t="s">
        <v>2817</v>
      </c>
      <c r="B3759" s="3" t="s">
        <v>2</v>
      </c>
      <c r="C3759" s="3" t="s">
        <v>14673</v>
      </c>
      <c r="D3759" s="3" t="s">
        <v>17974</v>
      </c>
      <c r="E3759" s="12" t="s">
        <v>22189</v>
      </c>
      <c r="F3759" s="6" t="str">
        <f t="shared" si="184"/>
        <v>module=gmail_marriage</v>
      </c>
      <c r="G3759" s="6" t="str">
        <f t="shared" si="185"/>
        <v>module=smail_marriage</v>
      </c>
    </row>
    <row r="3760" spans="1:7" ht="30" customHeight="1">
      <c r="A3760" s="3" t="s">
        <v>2817</v>
      </c>
      <c r="B3760" s="3" t="s">
        <v>2</v>
      </c>
      <c r="C3760" s="3" t="s">
        <v>14674</v>
      </c>
      <c r="D3760" s="3" t="s">
        <v>17975</v>
      </c>
      <c r="E3760" s="12" t="s">
        <v>22190</v>
      </c>
      <c r="F3760" s="6" t="str">
        <f t="shared" si="184"/>
        <v>module=gmail_marriage</v>
      </c>
      <c r="G3760" s="6" t="str">
        <f t="shared" si="185"/>
        <v>module=smail_marriage</v>
      </c>
    </row>
    <row r="3761" spans="1:7" ht="30" customHeight="1">
      <c r="A3761" s="3" t="s">
        <v>2817</v>
      </c>
      <c r="B3761" s="3" t="s">
        <v>2</v>
      </c>
      <c r="C3761" s="3" t="s">
        <v>14675</v>
      </c>
      <c r="D3761" s="3" t="s">
        <v>17976</v>
      </c>
      <c r="E3761" s="12" t="s">
        <v>22191</v>
      </c>
      <c r="F3761" s="6" t="str">
        <f t="shared" si="184"/>
        <v>module=gmail_marriage</v>
      </c>
      <c r="G3761" s="6" t="str">
        <f t="shared" si="185"/>
        <v>module=smail_marriage</v>
      </c>
    </row>
    <row r="3762" spans="1:7" ht="30" customHeight="1">
      <c r="A3762" s="3" t="s">
        <v>2817</v>
      </c>
      <c r="B3762" s="3" t="s">
        <v>2</v>
      </c>
      <c r="C3762" s="3" t="s">
        <v>14676</v>
      </c>
      <c r="D3762" s="3" t="s">
        <v>17977</v>
      </c>
      <c r="E3762" s="12" t="s">
        <v>22192</v>
      </c>
      <c r="F3762" s="6" t="str">
        <f t="shared" si="184"/>
        <v>module=gmail_marriage</v>
      </c>
      <c r="G3762" s="6" t="str">
        <f t="shared" si="185"/>
        <v>module=smail_marriage</v>
      </c>
    </row>
    <row r="3763" spans="1:7" ht="30" customHeight="1">
      <c r="A3763" s="3" t="s">
        <v>2817</v>
      </c>
      <c r="B3763" s="3" t="s">
        <v>2</v>
      </c>
      <c r="C3763" s="3" t="s">
        <v>14677</v>
      </c>
      <c r="D3763" s="3" t="s">
        <v>17978</v>
      </c>
      <c r="E3763" s="12" t="s">
        <v>22193</v>
      </c>
      <c r="F3763" s="6" t="str">
        <f t="shared" si="184"/>
        <v>module=gmail_marriage</v>
      </c>
      <c r="G3763" s="6" t="str">
        <f t="shared" si="185"/>
        <v>module=smail_marriage</v>
      </c>
    </row>
    <row r="3764" spans="1:7" ht="30" customHeight="1">
      <c r="A3764" s="3" t="s">
        <v>2817</v>
      </c>
      <c r="B3764" s="3" t="s">
        <v>2</v>
      </c>
      <c r="C3764" s="3" t="s">
        <v>14678</v>
      </c>
      <c r="D3764" s="3" t="s">
        <v>17979</v>
      </c>
      <c r="E3764" s="12" t="s">
        <v>22194</v>
      </c>
      <c r="F3764" s="6" t="str">
        <f t="shared" si="184"/>
        <v>module=gmail_marriage</v>
      </c>
      <c r="G3764" s="6" t="str">
        <f t="shared" si="185"/>
        <v>module=smail_marriage</v>
      </c>
    </row>
    <row r="3765" spans="1:7" ht="30" customHeight="1">
      <c r="A3765" s="3" t="s">
        <v>2817</v>
      </c>
      <c r="B3765" s="3" t="s">
        <v>2</v>
      </c>
      <c r="C3765" s="3" t="s">
        <v>14679</v>
      </c>
      <c r="D3765" s="3" t="s">
        <v>17980</v>
      </c>
      <c r="E3765" s="12" t="s">
        <v>22195</v>
      </c>
      <c r="F3765" s="6" t="str">
        <f t="shared" si="184"/>
        <v>module=gmail_marriage</v>
      </c>
      <c r="G3765" s="6" t="str">
        <f t="shared" si="185"/>
        <v>module=smail_marriage</v>
      </c>
    </row>
    <row r="3766" spans="1:7" ht="30" customHeight="1">
      <c r="A3766" s="3" t="s">
        <v>2817</v>
      </c>
      <c r="B3766" s="3" t="s">
        <v>2</v>
      </c>
      <c r="C3766" s="3" t="s">
        <v>14680</v>
      </c>
      <c r="D3766" s="3" t="s">
        <v>17981</v>
      </c>
      <c r="E3766" s="12" t="s">
        <v>22196</v>
      </c>
      <c r="F3766" s="6" t="str">
        <f t="shared" si="184"/>
        <v>module=gmail_marriage</v>
      </c>
      <c r="G3766" s="6" t="str">
        <f t="shared" si="185"/>
        <v>module=smail_marriage</v>
      </c>
    </row>
    <row r="3767" spans="1:7" ht="30" customHeight="1">
      <c r="A3767" s="3" t="s">
        <v>2817</v>
      </c>
      <c r="B3767" s="3" t="s">
        <v>2</v>
      </c>
      <c r="C3767" s="3" t="s">
        <v>14681</v>
      </c>
      <c r="D3767" s="3" t="s">
        <v>17982</v>
      </c>
      <c r="E3767" s="12" t="s">
        <v>22197</v>
      </c>
      <c r="F3767" s="6" t="str">
        <f t="shared" si="184"/>
        <v>module=gmail_marriage</v>
      </c>
      <c r="G3767" s="6" t="str">
        <f t="shared" si="185"/>
        <v>module=smail_marriage</v>
      </c>
    </row>
    <row r="3768" spans="1:7" ht="30" customHeight="1">
      <c r="A3768" s="3" t="s">
        <v>2817</v>
      </c>
      <c r="B3768" s="3" t="s">
        <v>2</v>
      </c>
      <c r="C3768" s="3" t="s">
        <v>14682</v>
      </c>
      <c r="D3768" s="3" t="s">
        <v>17983</v>
      </c>
      <c r="E3768" s="12" t="s">
        <v>22198</v>
      </c>
      <c r="F3768" s="6" t="str">
        <f t="shared" si="184"/>
        <v>module=gmail_marriage</v>
      </c>
      <c r="G3768" s="6" t="str">
        <f t="shared" si="185"/>
        <v>module=smail_marriage</v>
      </c>
    </row>
    <row r="3769" spans="1:7" ht="30" customHeight="1">
      <c r="A3769" s="3" t="s">
        <v>2817</v>
      </c>
      <c r="B3769" s="3" t="s">
        <v>2</v>
      </c>
      <c r="C3769" s="3" t="s">
        <v>14683</v>
      </c>
      <c r="D3769" s="3" t="s">
        <v>17984</v>
      </c>
      <c r="E3769" s="12" t="s">
        <v>22199</v>
      </c>
      <c r="F3769" s="6" t="str">
        <f t="shared" si="184"/>
        <v>module=gmail_marriage</v>
      </c>
      <c r="G3769" s="6" t="str">
        <f t="shared" si="185"/>
        <v>module=smail_marriage</v>
      </c>
    </row>
    <row r="3770" spans="1:7" ht="30" customHeight="1">
      <c r="A3770" s="3" t="s">
        <v>2817</v>
      </c>
      <c r="B3770" s="3" t="s">
        <v>2</v>
      </c>
      <c r="C3770" s="3" t="s">
        <v>14684</v>
      </c>
      <c r="D3770" s="3" t="s">
        <v>17985</v>
      </c>
      <c r="E3770" s="12" t="s">
        <v>22200</v>
      </c>
      <c r="F3770" s="6" t="str">
        <f t="shared" si="184"/>
        <v>module=gmail_marriage</v>
      </c>
      <c r="G3770" s="6" t="str">
        <f t="shared" si="185"/>
        <v>module=smail_marriage</v>
      </c>
    </row>
    <row r="3771" spans="1:7" ht="30" customHeight="1">
      <c r="A3771" s="3" t="s">
        <v>2817</v>
      </c>
      <c r="B3771" s="3" t="s">
        <v>2</v>
      </c>
      <c r="C3771" s="3" t="s">
        <v>14685</v>
      </c>
      <c r="D3771" s="3" t="s">
        <v>17986</v>
      </c>
      <c r="E3771" s="12" t="s">
        <v>22201</v>
      </c>
      <c r="F3771" s="6" t="str">
        <f t="shared" si="184"/>
        <v>module=gmail_marriage</v>
      </c>
      <c r="G3771" s="6" t="str">
        <f t="shared" si="185"/>
        <v>module=smail_marriage</v>
      </c>
    </row>
    <row r="3772" spans="1:7" ht="30" customHeight="1">
      <c r="A3772" s="3" t="s">
        <v>2817</v>
      </c>
      <c r="B3772" s="3" t="s">
        <v>2</v>
      </c>
      <c r="C3772" s="3" t="s">
        <v>14686</v>
      </c>
      <c r="D3772" s="3" t="s">
        <v>17987</v>
      </c>
      <c r="E3772" s="12" t="s">
        <v>22202</v>
      </c>
      <c r="F3772" s="6" t="str">
        <f t="shared" si="184"/>
        <v>module=gmail_marriage</v>
      </c>
      <c r="G3772" s="6" t="str">
        <f t="shared" si="185"/>
        <v>module=smail_marriage</v>
      </c>
    </row>
    <row r="3773" spans="1:7" ht="30" customHeight="1">
      <c r="A3773" s="3" t="s">
        <v>2817</v>
      </c>
      <c r="B3773" s="3" t="s">
        <v>2</v>
      </c>
      <c r="C3773" s="3" t="s">
        <v>14687</v>
      </c>
      <c r="D3773" s="3" t="s">
        <v>17988</v>
      </c>
      <c r="E3773" s="12" t="s">
        <v>22203</v>
      </c>
      <c r="F3773" s="6" t="str">
        <f t="shared" si="184"/>
        <v>module=gmail_marriage</v>
      </c>
      <c r="G3773" s="6" t="str">
        <f t="shared" si="185"/>
        <v>module=smail_marriage</v>
      </c>
    </row>
    <row r="3774" spans="1:7" ht="30" customHeight="1">
      <c r="A3774" s="3" t="s">
        <v>2817</v>
      </c>
      <c r="B3774" s="3" t="s">
        <v>2</v>
      </c>
      <c r="C3774" s="3" t="s">
        <v>14688</v>
      </c>
      <c r="D3774" s="3" t="s">
        <v>17989</v>
      </c>
      <c r="E3774" s="12" t="s">
        <v>22204</v>
      </c>
      <c r="F3774" s="6" t="str">
        <f t="shared" si="184"/>
        <v>module=gmail_marriage</v>
      </c>
      <c r="G3774" s="6" t="str">
        <f t="shared" si="185"/>
        <v>module=smail_marriage</v>
      </c>
    </row>
    <row r="3775" spans="1:7" ht="30" customHeight="1">
      <c r="A3775" s="3" t="s">
        <v>2817</v>
      </c>
      <c r="B3775" s="3" t="s">
        <v>2</v>
      </c>
      <c r="C3775" s="3" t="s">
        <v>14689</v>
      </c>
      <c r="D3775" s="3" t="s">
        <v>17990</v>
      </c>
      <c r="E3775" s="12" t="s">
        <v>22205</v>
      </c>
      <c r="F3775" s="6" t="str">
        <f t="shared" si="184"/>
        <v>module=gmail_marriage</v>
      </c>
      <c r="G3775" s="6" t="str">
        <f t="shared" si="185"/>
        <v>module=smail_marriage</v>
      </c>
    </row>
    <row r="3776" spans="1:7" ht="30" customHeight="1">
      <c r="A3776" s="3" t="s">
        <v>2817</v>
      </c>
      <c r="B3776" s="3" t="s">
        <v>2</v>
      </c>
      <c r="C3776" s="3" t="s">
        <v>14690</v>
      </c>
      <c r="D3776" s="3" t="s">
        <v>17991</v>
      </c>
      <c r="E3776" s="12" t="s">
        <v>22206</v>
      </c>
      <c r="F3776" s="6" t="str">
        <f t="shared" si="184"/>
        <v>module=gmail_marriage</v>
      </c>
      <c r="G3776" s="6" t="str">
        <f t="shared" si="185"/>
        <v>module=smail_marriage</v>
      </c>
    </row>
    <row r="3777" spans="1:7" ht="30" customHeight="1">
      <c r="A3777" s="3" t="s">
        <v>10911</v>
      </c>
      <c r="B3777" s="3" t="s">
        <v>2</v>
      </c>
      <c r="C3777" s="3" t="s">
        <v>14691</v>
      </c>
      <c r="D3777" s="3" t="s">
        <v>17992</v>
      </c>
      <c r="E3777" s="12" t="s">
        <v>22207</v>
      </c>
      <c r="F3777" s="6" t="str">
        <f t="shared" ref="F3777:F3808" si="186">HYPERLINK("http://www.ssc.wisc.edu/wlsresearch/documentation/waves/?wave=grad2k&amp;module=gmail_workfam","module=gmail_workfam")</f>
        <v>module=gmail_workfam</v>
      </c>
      <c r="G3777" s="6" t="str">
        <f t="shared" ref="G3777:G3808" si="187">HYPERLINK("http://www.ssc.wisc.edu/wlsresearch/documentation/waves/?wave=sib2k&amp;module=smail_workfam","module=smail_workfam")</f>
        <v>module=smail_workfam</v>
      </c>
    </row>
    <row r="3778" spans="1:7" ht="30" customHeight="1">
      <c r="A3778" s="3" t="s">
        <v>10911</v>
      </c>
      <c r="B3778" s="3" t="s">
        <v>2</v>
      </c>
      <c r="C3778" s="3" t="s">
        <v>14692</v>
      </c>
      <c r="D3778" s="3" t="s">
        <v>17993</v>
      </c>
      <c r="E3778" s="12" t="s">
        <v>22208</v>
      </c>
      <c r="F3778" s="6" t="str">
        <f t="shared" si="186"/>
        <v>module=gmail_workfam</v>
      </c>
      <c r="G3778" s="6" t="str">
        <f t="shared" si="187"/>
        <v>module=smail_workfam</v>
      </c>
    </row>
    <row r="3779" spans="1:7" ht="30" customHeight="1">
      <c r="A3779" s="3" t="s">
        <v>10911</v>
      </c>
      <c r="B3779" s="3" t="s">
        <v>2</v>
      </c>
      <c r="C3779" s="3" t="s">
        <v>14693</v>
      </c>
      <c r="D3779" s="3" t="s">
        <v>17994</v>
      </c>
      <c r="E3779" s="12" t="s">
        <v>22209</v>
      </c>
      <c r="F3779" s="6" t="str">
        <f t="shared" si="186"/>
        <v>module=gmail_workfam</v>
      </c>
      <c r="G3779" s="6" t="str">
        <f t="shared" si="187"/>
        <v>module=smail_workfam</v>
      </c>
    </row>
    <row r="3780" spans="1:7" ht="30" customHeight="1">
      <c r="A3780" s="3" t="s">
        <v>10911</v>
      </c>
      <c r="B3780" s="3" t="s">
        <v>2</v>
      </c>
      <c r="C3780" s="3" t="s">
        <v>14694</v>
      </c>
      <c r="D3780" s="3" t="s">
        <v>17995</v>
      </c>
      <c r="E3780" s="12" t="s">
        <v>22210</v>
      </c>
      <c r="F3780" s="6" t="str">
        <f t="shared" si="186"/>
        <v>module=gmail_workfam</v>
      </c>
      <c r="G3780" s="6" t="str">
        <f t="shared" si="187"/>
        <v>module=smail_workfam</v>
      </c>
    </row>
    <row r="3781" spans="1:7" ht="30" customHeight="1">
      <c r="A3781" s="3" t="s">
        <v>10911</v>
      </c>
      <c r="B3781" s="3" t="s">
        <v>2</v>
      </c>
      <c r="C3781" s="3" t="s">
        <v>14695</v>
      </c>
      <c r="D3781" s="3" t="s">
        <v>17996</v>
      </c>
      <c r="E3781" s="12" t="s">
        <v>22211</v>
      </c>
      <c r="F3781" s="6" t="str">
        <f t="shared" si="186"/>
        <v>module=gmail_workfam</v>
      </c>
      <c r="G3781" s="6" t="str">
        <f t="shared" si="187"/>
        <v>module=smail_workfam</v>
      </c>
    </row>
    <row r="3782" spans="1:7" ht="30" customHeight="1">
      <c r="A3782" s="3" t="s">
        <v>10911</v>
      </c>
      <c r="B3782" s="3" t="s">
        <v>2</v>
      </c>
      <c r="C3782" s="3" t="s">
        <v>14696</v>
      </c>
      <c r="D3782" s="3" t="s">
        <v>17997</v>
      </c>
      <c r="E3782" s="12" t="s">
        <v>22212</v>
      </c>
      <c r="F3782" s="6" t="str">
        <f t="shared" si="186"/>
        <v>module=gmail_workfam</v>
      </c>
      <c r="G3782" s="6" t="str">
        <f t="shared" si="187"/>
        <v>module=smail_workfam</v>
      </c>
    </row>
    <row r="3783" spans="1:7" ht="30" customHeight="1">
      <c r="A3783" s="3" t="s">
        <v>10911</v>
      </c>
      <c r="B3783" s="3" t="s">
        <v>2</v>
      </c>
      <c r="C3783" s="3" t="s">
        <v>14697</v>
      </c>
      <c r="D3783" s="3" t="s">
        <v>17998</v>
      </c>
      <c r="E3783" s="12" t="s">
        <v>22213</v>
      </c>
      <c r="F3783" s="6" t="str">
        <f t="shared" si="186"/>
        <v>module=gmail_workfam</v>
      </c>
      <c r="G3783" s="6" t="str">
        <f t="shared" si="187"/>
        <v>module=smail_workfam</v>
      </c>
    </row>
    <row r="3784" spans="1:7" ht="30" customHeight="1">
      <c r="A3784" s="3" t="s">
        <v>10911</v>
      </c>
      <c r="B3784" s="3" t="s">
        <v>2</v>
      </c>
      <c r="C3784" s="3" t="s">
        <v>14698</v>
      </c>
      <c r="D3784" s="3" t="s">
        <v>17999</v>
      </c>
      <c r="E3784" s="12" t="s">
        <v>22214</v>
      </c>
      <c r="F3784" s="6" t="str">
        <f t="shared" si="186"/>
        <v>module=gmail_workfam</v>
      </c>
      <c r="G3784" s="6" t="str">
        <f t="shared" si="187"/>
        <v>module=smail_workfam</v>
      </c>
    </row>
    <row r="3785" spans="1:7" ht="30" customHeight="1">
      <c r="A3785" s="3" t="s">
        <v>10911</v>
      </c>
      <c r="B3785" s="3" t="s">
        <v>2</v>
      </c>
      <c r="C3785" s="3" t="s">
        <v>14699</v>
      </c>
      <c r="D3785" s="3" t="s">
        <v>18000</v>
      </c>
      <c r="E3785" s="12" t="s">
        <v>22215</v>
      </c>
      <c r="F3785" s="6" t="str">
        <f t="shared" si="186"/>
        <v>module=gmail_workfam</v>
      </c>
      <c r="G3785" s="6" t="str">
        <f t="shared" si="187"/>
        <v>module=smail_workfam</v>
      </c>
    </row>
    <row r="3786" spans="1:7" ht="30" customHeight="1">
      <c r="A3786" s="3" t="s">
        <v>10911</v>
      </c>
      <c r="B3786" s="3" t="s">
        <v>2</v>
      </c>
      <c r="C3786" s="3" t="s">
        <v>14700</v>
      </c>
      <c r="D3786" s="3" t="s">
        <v>18001</v>
      </c>
      <c r="E3786" s="12" t="s">
        <v>22216</v>
      </c>
      <c r="F3786" s="6" t="str">
        <f t="shared" si="186"/>
        <v>module=gmail_workfam</v>
      </c>
      <c r="G3786" s="6" t="str">
        <f t="shared" si="187"/>
        <v>module=smail_workfam</v>
      </c>
    </row>
    <row r="3787" spans="1:7" ht="30" customHeight="1">
      <c r="A3787" s="3" t="s">
        <v>10911</v>
      </c>
      <c r="B3787" s="3" t="s">
        <v>2</v>
      </c>
      <c r="C3787" s="3" t="s">
        <v>14701</v>
      </c>
      <c r="D3787" s="3" t="s">
        <v>18002</v>
      </c>
      <c r="E3787" s="12" t="s">
        <v>22217</v>
      </c>
      <c r="F3787" s="6" t="str">
        <f t="shared" si="186"/>
        <v>module=gmail_workfam</v>
      </c>
      <c r="G3787" s="6" t="str">
        <f t="shared" si="187"/>
        <v>module=smail_workfam</v>
      </c>
    </row>
    <row r="3788" spans="1:7" ht="30" customHeight="1">
      <c r="A3788" s="3" t="s">
        <v>10911</v>
      </c>
      <c r="B3788" s="3" t="s">
        <v>2</v>
      </c>
      <c r="C3788" s="3" t="s">
        <v>14702</v>
      </c>
      <c r="D3788" s="3" t="s">
        <v>18003</v>
      </c>
      <c r="E3788" s="12" t="s">
        <v>22218</v>
      </c>
      <c r="F3788" s="6" t="str">
        <f t="shared" si="186"/>
        <v>module=gmail_workfam</v>
      </c>
      <c r="G3788" s="6" t="str">
        <f t="shared" si="187"/>
        <v>module=smail_workfam</v>
      </c>
    </row>
    <row r="3789" spans="1:7" ht="30" customHeight="1">
      <c r="A3789" s="3" t="s">
        <v>10911</v>
      </c>
      <c r="B3789" s="3" t="s">
        <v>2</v>
      </c>
      <c r="C3789" s="3" t="s">
        <v>14703</v>
      </c>
      <c r="D3789" s="3" t="s">
        <v>18004</v>
      </c>
      <c r="E3789" s="12" t="s">
        <v>22219</v>
      </c>
      <c r="F3789" s="6" t="str">
        <f t="shared" si="186"/>
        <v>module=gmail_workfam</v>
      </c>
      <c r="G3789" s="6" t="str">
        <f t="shared" si="187"/>
        <v>module=smail_workfam</v>
      </c>
    </row>
    <row r="3790" spans="1:7" ht="30" customHeight="1">
      <c r="A3790" s="3" t="s">
        <v>10911</v>
      </c>
      <c r="B3790" s="3" t="s">
        <v>2</v>
      </c>
      <c r="C3790" s="3" t="s">
        <v>14704</v>
      </c>
      <c r="D3790" s="3" t="s">
        <v>18005</v>
      </c>
      <c r="E3790" s="12" t="s">
        <v>22220</v>
      </c>
      <c r="F3790" s="6" t="str">
        <f t="shared" si="186"/>
        <v>module=gmail_workfam</v>
      </c>
      <c r="G3790" s="6" t="str">
        <f t="shared" si="187"/>
        <v>module=smail_workfam</v>
      </c>
    </row>
    <row r="3791" spans="1:7" ht="30" customHeight="1">
      <c r="A3791" s="3" t="s">
        <v>10911</v>
      </c>
      <c r="B3791" s="3" t="s">
        <v>2</v>
      </c>
      <c r="C3791" s="3" t="s">
        <v>14705</v>
      </c>
      <c r="D3791" s="3" t="s">
        <v>18006</v>
      </c>
      <c r="E3791" s="12" t="s">
        <v>22221</v>
      </c>
      <c r="F3791" s="6" t="str">
        <f t="shared" si="186"/>
        <v>module=gmail_workfam</v>
      </c>
      <c r="G3791" s="6" t="str">
        <f t="shared" si="187"/>
        <v>module=smail_workfam</v>
      </c>
    </row>
    <row r="3792" spans="1:7" ht="30" customHeight="1">
      <c r="A3792" s="3" t="s">
        <v>10911</v>
      </c>
      <c r="B3792" s="3" t="s">
        <v>2</v>
      </c>
      <c r="C3792" s="3" t="s">
        <v>14706</v>
      </c>
      <c r="D3792" s="3" t="s">
        <v>18007</v>
      </c>
      <c r="E3792" s="12" t="s">
        <v>22222</v>
      </c>
      <c r="F3792" s="6" t="str">
        <f t="shared" si="186"/>
        <v>module=gmail_workfam</v>
      </c>
      <c r="G3792" s="6" t="str">
        <f t="shared" si="187"/>
        <v>module=smail_workfam</v>
      </c>
    </row>
    <row r="3793" spans="1:7" ht="30" customHeight="1">
      <c r="A3793" s="3" t="s">
        <v>10911</v>
      </c>
      <c r="B3793" s="3" t="s">
        <v>2</v>
      </c>
      <c r="C3793" s="3" t="s">
        <v>14707</v>
      </c>
      <c r="D3793" s="3" t="s">
        <v>18008</v>
      </c>
      <c r="E3793" s="12" t="s">
        <v>22223</v>
      </c>
      <c r="F3793" s="6" t="str">
        <f t="shared" si="186"/>
        <v>module=gmail_workfam</v>
      </c>
      <c r="G3793" s="6" t="str">
        <f t="shared" si="187"/>
        <v>module=smail_workfam</v>
      </c>
    </row>
    <row r="3794" spans="1:7" ht="30" customHeight="1">
      <c r="A3794" s="3" t="s">
        <v>10911</v>
      </c>
      <c r="B3794" s="3" t="s">
        <v>2</v>
      </c>
      <c r="C3794" s="3" t="s">
        <v>14708</v>
      </c>
      <c r="D3794" s="3" t="s">
        <v>18009</v>
      </c>
      <c r="E3794" s="12" t="s">
        <v>22224</v>
      </c>
      <c r="F3794" s="6" t="str">
        <f t="shared" si="186"/>
        <v>module=gmail_workfam</v>
      </c>
      <c r="G3794" s="6" t="str">
        <f t="shared" si="187"/>
        <v>module=smail_workfam</v>
      </c>
    </row>
    <row r="3795" spans="1:7" ht="30" customHeight="1">
      <c r="A3795" s="3" t="s">
        <v>10911</v>
      </c>
      <c r="B3795" s="3" t="s">
        <v>2</v>
      </c>
      <c r="C3795" s="3" t="s">
        <v>14709</v>
      </c>
      <c r="D3795" s="3" t="s">
        <v>18010</v>
      </c>
      <c r="E3795" s="12" t="s">
        <v>22225</v>
      </c>
      <c r="F3795" s="6" t="str">
        <f t="shared" si="186"/>
        <v>module=gmail_workfam</v>
      </c>
      <c r="G3795" s="6" t="str">
        <f t="shared" si="187"/>
        <v>module=smail_workfam</v>
      </c>
    </row>
    <row r="3796" spans="1:7" ht="30" customHeight="1">
      <c r="A3796" s="3" t="s">
        <v>10911</v>
      </c>
      <c r="B3796" s="3" t="s">
        <v>2</v>
      </c>
      <c r="C3796" s="3" t="s">
        <v>14710</v>
      </c>
      <c r="D3796" s="3" t="s">
        <v>18011</v>
      </c>
      <c r="E3796" s="12" t="s">
        <v>22226</v>
      </c>
      <c r="F3796" s="6" t="str">
        <f t="shared" si="186"/>
        <v>module=gmail_workfam</v>
      </c>
      <c r="G3796" s="6" t="str">
        <f t="shared" si="187"/>
        <v>module=smail_workfam</v>
      </c>
    </row>
    <row r="3797" spans="1:7" ht="30" customHeight="1">
      <c r="A3797" s="3" t="s">
        <v>10911</v>
      </c>
      <c r="B3797" s="3" t="s">
        <v>2</v>
      </c>
      <c r="C3797" s="3" t="s">
        <v>14711</v>
      </c>
      <c r="D3797" s="3" t="s">
        <v>18012</v>
      </c>
      <c r="E3797" s="12" t="s">
        <v>22227</v>
      </c>
      <c r="F3797" s="6" t="str">
        <f t="shared" si="186"/>
        <v>module=gmail_workfam</v>
      </c>
      <c r="G3797" s="6" t="str">
        <f t="shared" si="187"/>
        <v>module=smail_workfam</v>
      </c>
    </row>
    <row r="3798" spans="1:7" ht="30" customHeight="1">
      <c r="A3798" s="3" t="s">
        <v>10911</v>
      </c>
      <c r="B3798" s="3" t="s">
        <v>2</v>
      </c>
      <c r="C3798" s="3" t="s">
        <v>14712</v>
      </c>
      <c r="D3798" s="3" t="s">
        <v>18013</v>
      </c>
      <c r="E3798" s="12" t="s">
        <v>22228</v>
      </c>
      <c r="F3798" s="6" t="str">
        <f t="shared" si="186"/>
        <v>module=gmail_workfam</v>
      </c>
      <c r="G3798" s="6" t="str">
        <f t="shared" si="187"/>
        <v>module=smail_workfam</v>
      </c>
    </row>
    <row r="3799" spans="1:7" ht="30" customHeight="1">
      <c r="A3799" s="3" t="s">
        <v>10911</v>
      </c>
      <c r="B3799" s="3" t="s">
        <v>2</v>
      </c>
      <c r="C3799" s="3" t="s">
        <v>14713</v>
      </c>
      <c r="D3799" s="3" t="s">
        <v>18014</v>
      </c>
      <c r="E3799" s="12" t="s">
        <v>22229</v>
      </c>
      <c r="F3799" s="6" t="str">
        <f t="shared" si="186"/>
        <v>module=gmail_workfam</v>
      </c>
      <c r="G3799" s="6" t="str">
        <f t="shared" si="187"/>
        <v>module=smail_workfam</v>
      </c>
    </row>
    <row r="3800" spans="1:7" ht="30" customHeight="1">
      <c r="A3800" s="3" t="s">
        <v>10911</v>
      </c>
      <c r="B3800" s="3" t="s">
        <v>2</v>
      </c>
      <c r="C3800" s="3" t="s">
        <v>14714</v>
      </c>
      <c r="D3800" s="3" t="s">
        <v>18015</v>
      </c>
      <c r="E3800" s="12" t="s">
        <v>22230</v>
      </c>
      <c r="F3800" s="6" t="str">
        <f t="shared" si="186"/>
        <v>module=gmail_workfam</v>
      </c>
      <c r="G3800" s="6" t="str">
        <f t="shared" si="187"/>
        <v>module=smail_workfam</v>
      </c>
    </row>
    <row r="3801" spans="1:7" ht="30" customHeight="1">
      <c r="A3801" s="3" t="s">
        <v>10911</v>
      </c>
      <c r="B3801" s="3" t="s">
        <v>2</v>
      </c>
      <c r="C3801" s="3" t="s">
        <v>14715</v>
      </c>
      <c r="D3801" s="3" t="s">
        <v>18016</v>
      </c>
      <c r="E3801" s="12" t="s">
        <v>22231</v>
      </c>
      <c r="F3801" s="6" t="str">
        <f t="shared" si="186"/>
        <v>module=gmail_workfam</v>
      </c>
      <c r="G3801" s="6" t="str">
        <f t="shared" si="187"/>
        <v>module=smail_workfam</v>
      </c>
    </row>
    <row r="3802" spans="1:7" ht="30" customHeight="1">
      <c r="A3802" s="3" t="s">
        <v>10911</v>
      </c>
      <c r="B3802" s="3" t="s">
        <v>2</v>
      </c>
      <c r="C3802" s="3" t="s">
        <v>14716</v>
      </c>
      <c r="D3802" s="3" t="s">
        <v>18017</v>
      </c>
      <c r="E3802" s="12" t="s">
        <v>22232</v>
      </c>
      <c r="F3802" s="6" t="str">
        <f t="shared" si="186"/>
        <v>module=gmail_workfam</v>
      </c>
      <c r="G3802" s="6" t="str">
        <f t="shared" si="187"/>
        <v>module=smail_workfam</v>
      </c>
    </row>
    <row r="3803" spans="1:7" ht="30" customHeight="1">
      <c r="A3803" s="3" t="s">
        <v>10911</v>
      </c>
      <c r="B3803" s="3" t="s">
        <v>2</v>
      </c>
      <c r="C3803" s="3" t="s">
        <v>14717</v>
      </c>
      <c r="D3803" s="3" t="s">
        <v>18018</v>
      </c>
      <c r="E3803" s="12" t="s">
        <v>22233</v>
      </c>
      <c r="F3803" s="6" t="str">
        <f t="shared" si="186"/>
        <v>module=gmail_workfam</v>
      </c>
      <c r="G3803" s="6" t="str">
        <f t="shared" si="187"/>
        <v>module=smail_workfam</v>
      </c>
    </row>
    <row r="3804" spans="1:7" ht="30" customHeight="1">
      <c r="A3804" s="3" t="s">
        <v>10911</v>
      </c>
      <c r="B3804" s="3" t="s">
        <v>2</v>
      </c>
      <c r="C3804" s="3" t="s">
        <v>14718</v>
      </c>
      <c r="D3804" s="3" t="s">
        <v>18019</v>
      </c>
      <c r="E3804" s="12" t="s">
        <v>22234</v>
      </c>
      <c r="F3804" s="6" t="str">
        <f t="shared" si="186"/>
        <v>module=gmail_workfam</v>
      </c>
      <c r="G3804" s="6" t="str">
        <f t="shared" si="187"/>
        <v>module=smail_workfam</v>
      </c>
    </row>
    <row r="3805" spans="1:7" ht="30" customHeight="1">
      <c r="A3805" s="3" t="s">
        <v>10911</v>
      </c>
      <c r="B3805" s="3" t="s">
        <v>2</v>
      </c>
      <c r="C3805" s="3" t="s">
        <v>14719</v>
      </c>
      <c r="D3805" s="3" t="s">
        <v>18020</v>
      </c>
      <c r="E3805" s="12" t="s">
        <v>22235</v>
      </c>
      <c r="F3805" s="6" t="str">
        <f t="shared" si="186"/>
        <v>module=gmail_workfam</v>
      </c>
      <c r="G3805" s="6" t="str">
        <f t="shared" si="187"/>
        <v>module=smail_workfam</v>
      </c>
    </row>
    <row r="3806" spans="1:7" ht="30" customHeight="1">
      <c r="A3806" s="3" t="s">
        <v>10911</v>
      </c>
      <c r="B3806" s="3" t="s">
        <v>2</v>
      </c>
      <c r="C3806" s="3" t="s">
        <v>14720</v>
      </c>
      <c r="D3806" s="3" t="s">
        <v>18021</v>
      </c>
      <c r="E3806" s="12" t="s">
        <v>22236</v>
      </c>
      <c r="F3806" s="6" t="str">
        <f t="shared" si="186"/>
        <v>module=gmail_workfam</v>
      </c>
      <c r="G3806" s="6" t="str">
        <f t="shared" si="187"/>
        <v>module=smail_workfam</v>
      </c>
    </row>
    <row r="3807" spans="1:7" ht="30" customHeight="1">
      <c r="A3807" s="3" t="s">
        <v>10911</v>
      </c>
      <c r="B3807" s="3" t="s">
        <v>2</v>
      </c>
      <c r="C3807" s="3" t="s">
        <v>14721</v>
      </c>
      <c r="D3807" s="3" t="s">
        <v>18022</v>
      </c>
      <c r="E3807" s="12" t="s">
        <v>22237</v>
      </c>
      <c r="F3807" s="6" t="str">
        <f t="shared" si="186"/>
        <v>module=gmail_workfam</v>
      </c>
      <c r="G3807" s="6" t="str">
        <f t="shared" si="187"/>
        <v>module=smail_workfam</v>
      </c>
    </row>
    <row r="3808" spans="1:7" ht="30" customHeight="1">
      <c r="A3808" s="3" t="s">
        <v>10911</v>
      </c>
      <c r="B3808" s="3" t="s">
        <v>2</v>
      </c>
      <c r="C3808" s="3" t="s">
        <v>14722</v>
      </c>
      <c r="D3808" s="3" t="s">
        <v>18023</v>
      </c>
      <c r="E3808" s="12" t="s">
        <v>22238</v>
      </c>
      <c r="F3808" s="6" t="str">
        <f t="shared" si="186"/>
        <v>module=gmail_workfam</v>
      </c>
      <c r="G3808" s="6" t="str">
        <f t="shared" si="187"/>
        <v>module=smail_workfam</v>
      </c>
    </row>
    <row r="3809" spans="1:7" ht="30" customHeight="1">
      <c r="A3809" s="3" t="s">
        <v>10911</v>
      </c>
      <c r="B3809" s="3" t="s">
        <v>2</v>
      </c>
      <c r="C3809" s="3" t="s">
        <v>14723</v>
      </c>
      <c r="D3809" s="3" t="s">
        <v>18024</v>
      </c>
      <c r="E3809" s="12" t="s">
        <v>22239</v>
      </c>
      <c r="F3809" s="6" t="str">
        <f t="shared" ref="F3809:F3840" si="188">HYPERLINK("http://www.ssc.wisc.edu/wlsresearch/documentation/waves/?wave=grad2k&amp;module=gmail_workfam","module=gmail_workfam")</f>
        <v>module=gmail_workfam</v>
      </c>
      <c r="G3809" s="6" t="str">
        <f t="shared" ref="G3809:G3840" si="189">HYPERLINK("http://www.ssc.wisc.edu/wlsresearch/documentation/waves/?wave=sib2k&amp;module=smail_workfam","module=smail_workfam")</f>
        <v>module=smail_workfam</v>
      </c>
    </row>
    <row r="3810" spans="1:7" ht="30" customHeight="1">
      <c r="A3810" s="3" t="s">
        <v>10911</v>
      </c>
      <c r="B3810" s="3" t="s">
        <v>2</v>
      </c>
      <c r="C3810" s="3" t="s">
        <v>14724</v>
      </c>
      <c r="D3810" s="3" t="s">
        <v>18025</v>
      </c>
      <c r="E3810" s="12" t="s">
        <v>22240</v>
      </c>
      <c r="F3810" s="6" t="str">
        <f t="shared" si="188"/>
        <v>module=gmail_workfam</v>
      </c>
      <c r="G3810" s="6" t="str">
        <f t="shared" si="189"/>
        <v>module=smail_workfam</v>
      </c>
    </row>
    <row r="3811" spans="1:7" ht="30" customHeight="1">
      <c r="A3811" s="3" t="s">
        <v>10911</v>
      </c>
      <c r="B3811" s="3" t="s">
        <v>2</v>
      </c>
      <c r="C3811" s="3" t="s">
        <v>14725</v>
      </c>
      <c r="D3811" s="3" t="s">
        <v>18026</v>
      </c>
      <c r="E3811" s="12" t="s">
        <v>22241</v>
      </c>
      <c r="F3811" s="6" t="str">
        <f t="shared" si="188"/>
        <v>module=gmail_workfam</v>
      </c>
      <c r="G3811" s="6" t="str">
        <f t="shared" si="189"/>
        <v>module=smail_workfam</v>
      </c>
    </row>
    <row r="3812" spans="1:7" ht="30" customHeight="1">
      <c r="A3812" s="3" t="s">
        <v>10911</v>
      </c>
      <c r="B3812" s="3" t="s">
        <v>2</v>
      </c>
      <c r="C3812" s="3" t="s">
        <v>14726</v>
      </c>
      <c r="D3812" s="3" t="s">
        <v>18027</v>
      </c>
      <c r="E3812" s="12" t="s">
        <v>22242</v>
      </c>
      <c r="F3812" s="6" t="str">
        <f t="shared" si="188"/>
        <v>module=gmail_workfam</v>
      </c>
      <c r="G3812" s="6" t="str">
        <f t="shared" si="189"/>
        <v>module=smail_workfam</v>
      </c>
    </row>
    <row r="3813" spans="1:7" ht="30" customHeight="1">
      <c r="A3813" s="3" t="s">
        <v>10911</v>
      </c>
      <c r="B3813" s="3" t="s">
        <v>2</v>
      </c>
      <c r="C3813" s="3" t="s">
        <v>14727</v>
      </c>
      <c r="D3813" s="3" t="s">
        <v>18028</v>
      </c>
      <c r="E3813" s="12" t="s">
        <v>22243</v>
      </c>
      <c r="F3813" s="6" t="str">
        <f t="shared" si="188"/>
        <v>module=gmail_workfam</v>
      </c>
      <c r="G3813" s="6" t="str">
        <f t="shared" si="189"/>
        <v>module=smail_workfam</v>
      </c>
    </row>
    <row r="3814" spans="1:7" ht="30" customHeight="1">
      <c r="A3814" s="3" t="s">
        <v>10911</v>
      </c>
      <c r="B3814" s="3" t="s">
        <v>2</v>
      </c>
      <c r="C3814" s="3" t="s">
        <v>14728</v>
      </c>
      <c r="D3814" s="3" t="s">
        <v>18029</v>
      </c>
      <c r="E3814" s="12" t="s">
        <v>22244</v>
      </c>
      <c r="F3814" s="6" t="str">
        <f t="shared" si="188"/>
        <v>module=gmail_workfam</v>
      </c>
      <c r="G3814" s="6" t="str">
        <f t="shared" si="189"/>
        <v>module=smail_workfam</v>
      </c>
    </row>
    <row r="3815" spans="1:7" ht="30" customHeight="1">
      <c r="A3815" s="3" t="s">
        <v>10911</v>
      </c>
      <c r="B3815" s="3" t="s">
        <v>2</v>
      </c>
      <c r="C3815" s="3" t="s">
        <v>14729</v>
      </c>
      <c r="D3815" s="3" t="s">
        <v>18030</v>
      </c>
      <c r="E3815" s="12" t="s">
        <v>22245</v>
      </c>
      <c r="F3815" s="6" t="str">
        <f t="shared" si="188"/>
        <v>module=gmail_workfam</v>
      </c>
      <c r="G3815" s="6" t="str">
        <f t="shared" si="189"/>
        <v>module=smail_workfam</v>
      </c>
    </row>
    <row r="3816" spans="1:7" ht="30" customHeight="1">
      <c r="A3816" s="3" t="s">
        <v>10911</v>
      </c>
      <c r="B3816" s="3" t="s">
        <v>2</v>
      </c>
      <c r="C3816" s="3" t="s">
        <v>14730</v>
      </c>
      <c r="D3816" s="3" t="s">
        <v>18031</v>
      </c>
      <c r="E3816" s="12" t="s">
        <v>22246</v>
      </c>
      <c r="F3816" s="6" t="str">
        <f t="shared" si="188"/>
        <v>module=gmail_workfam</v>
      </c>
      <c r="G3816" s="6" t="str">
        <f t="shared" si="189"/>
        <v>module=smail_workfam</v>
      </c>
    </row>
    <row r="3817" spans="1:7" ht="30" customHeight="1">
      <c r="A3817" s="3" t="s">
        <v>10911</v>
      </c>
      <c r="B3817" s="3" t="s">
        <v>2</v>
      </c>
      <c r="C3817" s="3" t="s">
        <v>14731</v>
      </c>
      <c r="D3817" s="3" t="s">
        <v>18032</v>
      </c>
      <c r="E3817" s="12" t="s">
        <v>22247</v>
      </c>
      <c r="F3817" s="6" t="str">
        <f t="shared" si="188"/>
        <v>module=gmail_workfam</v>
      </c>
      <c r="G3817" s="6" t="str">
        <f t="shared" si="189"/>
        <v>module=smail_workfam</v>
      </c>
    </row>
    <row r="3818" spans="1:7" ht="30" customHeight="1">
      <c r="A3818" s="3" t="s">
        <v>10911</v>
      </c>
      <c r="B3818" s="3" t="s">
        <v>2</v>
      </c>
      <c r="C3818" s="3" t="s">
        <v>14732</v>
      </c>
      <c r="D3818" s="3" t="s">
        <v>18033</v>
      </c>
      <c r="E3818" s="12" t="s">
        <v>22248</v>
      </c>
      <c r="F3818" s="6" t="str">
        <f t="shared" si="188"/>
        <v>module=gmail_workfam</v>
      </c>
      <c r="G3818" s="6" t="str">
        <f t="shared" si="189"/>
        <v>module=smail_workfam</v>
      </c>
    </row>
    <row r="3819" spans="1:7" ht="30" customHeight="1">
      <c r="A3819" s="3" t="s">
        <v>10911</v>
      </c>
      <c r="B3819" s="3" t="s">
        <v>2</v>
      </c>
      <c r="C3819" s="3" t="s">
        <v>14733</v>
      </c>
      <c r="D3819" s="3" t="s">
        <v>18034</v>
      </c>
      <c r="E3819" s="12" t="s">
        <v>22249</v>
      </c>
      <c r="F3819" s="6" t="str">
        <f t="shared" si="188"/>
        <v>module=gmail_workfam</v>
      </c>
      <c r="G3819" s="6" t="str">
        <f t="shared" si="189"/>
        <v>module=smail_workfam</v>
      </c>
    </row>
    <row r="3820" spans="1:7" ht="30" customHeight="1">
      <c r="A3820" s="3" t="s">
        <v>10911</v>
      </c>
      <c r="B3820" s="3" t="s">
        <v>2</v>
      </c>
      <c r="C3820" s="3" t="s">
        <v>14734</v>
      </c>
      <c r="D3820" s="3" t="s">
        <v>18035</v>
      </c>
      <c r="E3820" s="12" t="s">
        <v>22250</v>
      </c>
      <c r="F3820" s="6" t="str">
        <f t="shared" si="188"/>
        <v>module=gmail_workfam</v>
      </c>
      <c r="G3820" s="6" t="str">
        <f t="shared" si="189"/>
        <v>module=smail_workfam</v>
      </c>
    </row>
    <row r="3821" spans="1:7" ht="30" customHeight="1">
      <c r="A3821" s="3" t="s">
        <v>10911</v>
      </c>
      <c r="B3821" s="3" t="s">
        <v>2</v>
      </c>
      <c r="C3821" s="3" t="s">
        <v>14735</v>
      </c>
      <c r="D3821" s="3" t="s">
        <v>18036</v>
      </c>
      <c r="E3821" s="12" t="s">
        <v>22251</v>
      </c>
      <c r="F3821" s="6" t="str">
        <f t="shared" si="188"/>
        <v>module=gmail_workfam</v>
      </c>
      <c r="G3821" s="6" t="str">
        <f t="shared" si="189"/>
        <v>module=smail_workfam</v>
      </c>
    </row>
    <row r="3822" spans="1:7" ht="30" customHeight="1">
      <c r="A3822" s="3" t="s">
        <v>10911</v>
      </c>
      <c r="B3822" s="3" t="s">
        <v>2</v>
      </c>
      <c r="C3822" s="3" t="s">
        <v>14736</v>
      </c>
      <c r="D3822" s="3" t="s">
        <v>18037</v>
      </c>
      <c r="E3822" s="12" t="s">
        <v>22252</v>
      </c>
      <c r="F3822" s="6" t="str">
        <f t="shared" si="188"/>
        <v>module=gmail_workfam</v>
      </c>
      <c r="G3822" s="6" t="str">
        <f t="shared" si="189"/>
        <v>module=smail_workfam</v>
      </c>
    </row>
    <row r="3823" spans="1:7" ht="30" customHeight="1">
      <c r="A3823" s="3" t="s">
        <v>10911</v>
      </c>
      <c r="B3823" s="3" t="s">
        <v>2</v>
      </c>
      <c r="C3823" s="3" t="s">
        <v>14737</v>
      </c>
      <c r="D3823" s="3" t="s">
        <v>18038</v>
      </c>
      <c r="E3823" s="12" t="s">
        <v>22253</v>
      </c>
      <c r="F3823" s="6" t="str">
        <f t="shared" si="188"/>
        <v>module=gmail_workfam</v>
      </c>
      <c r="G3823" s="6" t="str">
        <f t="shared" si="189"/>
        <v>module=smail_workfam</v>
      </c>
    </row>
    <row r="3824" spans="1:7" ht="30" customHeight="1">
      <c r="A3824" s="3" t="s">
        <v>10911</v>
      </c>
      <c r="B3824" s="3" t="s">
        <v>2</v>
      </c>
      <c r="C3824" s="3" t="s">
        <v>14738</v>
      </c>
      <c r="D3824" s="3" t="s">
        <v>18039</v>
      </c>
      <c r="E3824" s="12" t="s">
        <v>22254</v>
      </c>
      <c r="F3824" s="6" t="str">
        <f t="shared" si="188"/>
        <v>module=gmail_workfam</v>
      </c>
      <c r="G3824" s="6" t="str">
        <f t="shared" si="189"/>
        <v>module=smail_workfam</v>
      </c>
    </row>
    <row r="3825" spans="1:7" ht="30" customHeight="1">
      <c r="A3825" s="3" t="s">
        <v>10911</v>
      </c>
      <c r="B3825" s="3" t="s">
        <v>2</v>
      </c>
      <c r="C3825" s="3" t="s">
        <v>14739</v>
      </c>
      <c r="D3825" s="3" t="s">
        <v>18040</v>
      </c>
      <c r="E3825" s="12" t="s">
        <v>22255</v>
      </c>
      <c r="F3825" s="6" t="str">
        <f t="shared" si="188"/>
        <v>module=gmail_workfam</v>
      </c>
      <c r="G3825" s="6" t="str">
        <f t="shared" si="189"/>
        <v>module=smail_workfam</v>
      </c>
    </row>
    <row r="3826" spans="1:7" ht="30" customHeight="1">
      <c r="A3826" s="3" t="s">
        <v>10911</v>
      </c>
      <c r="B3826" s="3" t="s">
        <v>2</v>
      </c>
      <c r="C3826" s="3" t="s">
        <v>14740</v>
      </c>
      <c r="D3826" s="3" t="s">
        <v>18041</v>
      </c>
      <c r="E3826" s="12" t="s">
        <v>22256</v>
      </c>
      <c r="F3826" s="6" t="str">
        <f t="shared" si="188"/>
        <v>module=gmail_workfam</v>
      </c>
      <c r="G3826" s="6" t="str">
        <f t="shared" si="189"/>
        <v>module=smail_workfam</v>
      </c>
    </row>
    <row r="3827" spans="1:7" ht="30" customHeight="1">
      <c r="A3827" s="3" t="s">
        <v>10911</v>
      </c>
      <c r="B3827" s="3" t="s">
        <v>2</v>
      </c>
      <c r="C3827" s="3" t="s">
        <v>14741</v>
      </c>
      <c r="D3827" s="3" t="s">
        <v>18042</v>
      </c>
      <c r="E3827" s="12" t="s">
        <v>22257</v>
      </c>
      <c r="F3827" s="6" t="str">
        <f t="shared" si="188"/>
        <v>module=gmail_workfam</v>
      </c>
      <c r="G3827" s="6" t="str">
        <f t="shared" si="189"/>
        <v>module=smail_workfam</v>
      </c>
    </row>
    <row r="3828" spans="1:7" ht="30" customHeight="1">
      <c r="A3828" s="3" t="s">
        <v>10911</v>
      </c>
      <c r="B3828" s="3" t="s">
        <v>2</v>
      </c>
      <c r="C3828" s="3" t="s">
        <v>14742</v>
      </c>
      <c r="D3828" s="3" t="s">
        <v>18043</v>
      </c>
      <c r="E3828" s="12" t="s">
        <v>22258</v>
      </c>
      <c r="F3828" s="6" t="str">
        <f t="shared" si="188"/>
        <v>module=gmail_workfam</v>
      </c>
      <c r="G3828" s="6" t="str">
        <f t="shared" si="189"/>
        <v>module=smail_workfam</v>
      </c>
    </row>
    <row r="3829" spans="1:7" ht="30" customHeight="1">
      <c r="A3829" s="3" t="s">
        <v>10911</v>
      </c>
      <c r="B3829" s="3" t="s">
        <v>2</v>
      </c>
      <c r="C3829" s="3" t="s">
        <v>14743</v>
      </c>
      <c r="D3829" s="3" t="s">
        <v>18044</v>
      </c>
      <c r="E3829" s="12" t="s">
        <v>22259</v>
      </c>
      <c r="F3829" s="6" t="str">
        <f t="shared" si="188"/>
        <v>module=gmail_workfam</v>
      </c>
      <c r="G3829" s="6" t="str">
        <f t="shared" si="189"/>
        <v>module=smail_workfam</v>
      </c>
    </row>
    <row r="3830" spans="1:7" ht="30" customHeight="1">
      <c r="A3830" s="3" t="s">
        <v>10911</v>
      </c>
      <c r="B3830" s="3" t="s">
        <v>2</v>
      </c>
      <c r="C3830" s="3" t="s">
        <v>14744</v>
      </c>
      <c r="D3830" s="3" t="s">
        <v>18045</v>
      </c>
      <c r="E3830" s="12" t="s">
        <v>22260</v>
      </c>
      <c r="F3830" s="6" t="str">
        <f t="shared" si="188"/>
        <v>module=gmail_workfam</v>
      </c>
      <c r="G3830" s="6" t="str">
        <f t="shared" si="189"/>
        <v>module=smail_workfam</v>
      </c>
    </row>
    <row r="3831" spans="1:7" ht="30" customHeight="1">
      <c r="A3831" s="3" t="s">
        <v>10911</v>
      </c>
      <c r="B3831" s="3" t="s">
        <v>2</v>
      </c>
      <c r="C3831" s="3" t="s">
        <v>14745</v>
      </c>
      <c r="D3831" s="3" t="s">
        <v>18046</v>
      </c>
      <c r="E3831" s="12" t="s">
        <v>22261</v>
      </c>
      <c r="F3831" s="6" t="str">
        <f t="shared" si="188"/>
        <v>module=gmail_workfam</v>
      </c>
      <c r="G3831" s="6" t="str">
        <f t="shared" si="189"/>
        <v>module=smail_workfam</v>
      </c>
    </row>
    <row r="3832" spans="1:7" ht="30" customHeight="1">
      <c r="A3832" s="3" t="s">
        <v>10911</v>
      </c>
      <c r="B3832" s="3" t="s">
        <v>2</v>
      </c>
      <c r="C3832" s="3" t="s">
        <v>14746</v>
      </c>
      <c r="D3832" s="3" t="s">
        <v>18047</v>
      </c>
      <c r="E3832" s="12" t="s">
        <v>22262</v>
      </c>
      <c r="F3832" s="6" t="str">
        <f t="shared" si="188"/>
        <v>module=gmail_workfam</v>
      </c>
      <c r="G3832" s="6" t="str">
        <f t="shared" si="189"/>
        <v>module=smail_workfam</v>
      </c>
    </row>
    <row r="3833" spans="1:7" ht="30" customHeight="1">
      <c r="A3833" s="3" t="s">
        <v>10911</v>
      </c>
      <c r="B3833" s="3" t="s">
        <v>2</v>
      </c>
      <c r="C3833" s="3" t="s">
        <v>14747</v>
      </c>
      <c r="D3833" s="3" t="s">
        <v>18048</v>
      </c>
      <c r="E3833" s="12" t="s">
        <v>22263</v>
      </c>
      <c r="F3833" s="6" t="str">
        <f t="shared" si="188"/>
        <v>module=gmail_workfam</v>
      </c>
      <c r="G3833" s="6" t="str">
        <f t="shared" si="189"/>
        <v>module=smail_workfam</v>
      </c>
    </row>
    <row r="3834" spans="1:7" ht="30" customHeight="1">
      <c r="A3834" s="3" t="s">
        <v>10911</v>
      </c>
      <c r="B3834" s="3" t="s">
        <v>2</v>
      </c>
      <c r="C3834" s="3" t="s">
        <v>14748</v>
      </c>
      <c r="D3834" s="3" t="s">
        <v>18049</v>
      </c>
      <c r="E3834" s="12" t="s">
        <v>22264</v>
      </c>
      <c r="F3834" s="6" t="str">
        <f t="shared" si="188"/>
        <v>module=gmail_workfam</v>
      </c>
      <c r="G3834" s="6" t="str">
        <f t="shared" si="189"/>
        <v>module=smail_workfam</v>
      </c>
    </row>
    <row r="3835" spans="1:7" ht="30" customHeight="1">
      <c r="A3835" s="3" t="s">
        <v>10911</v>
      </c>
      <c r="B3835" s="3" t="s">
        <v>2</v>
      </c>
      <c r="C3835" s="3" t="s">
        <v>14749</v>
      </c>
      <c r="D3835" s="3" t="s">
        <v>18050</v>
      </c>
      <c r="E3835" s="12" t="s">
        <v>22265</v>
      </c>
      <c r="F3835" s="6" t="str">
        <f t="shared" si="188"/>
        <v>module=gmail_workfam</v>
      </c>
      <c r="G3835" s="6" t="str">
        <f t="shared" si="189"/>
        <v>module=smail_workfam</v>
      </c>
    </row>
    <row r="3836" spans="1:7" ht="30" customHeight="1">
      <c r="A3836" s="3" t="s">
        <v>10911</v>
      </c>
      <c r="B3836" s="3" t="s">
        <v>2</v>
      </c>
      <c r="C3836" s="3" t="s">
        <v>14750</v>
      </c>
      <c r="D3836" s="3" t="s">
        <v>18051</v>
      </c>
      <c r="E3836" s="12" t="s">
        <v>22266</v>
      </c>
      <c r="F3836" s="6" t="str">
        <f t="shared" si="188"/>
        <v>module=gmail_workfam</v>
      </c>
      <c r="G3836" s="6" t="str">
        <f t="shared" si="189"/>
        <v>module=smail_workfam</v>
      </c>
    </row>
    <row r="3837" spans="1:7" ht="30" customHeight="1">
      <c r="A3837" s="3" t="s">
        <v>10911</v>
      </c>
      <c r="B3837" s="3" t="s">
        <v>2</v>
      </c>
      <c r="C3837" s="3" t="s">
        <v>14751</v>
      </c>
      <c r="D3837" s="3" t="s">
        <v>18052</v>
      </c>
      <c r="E3837" s="12" t="s">
        <v>22267</v>
      </c>
      <c r="F3837" s="6" t="str">
        <f t="shared" si="188"/>
        <v>module=gmail_workfam</v>
      </c>
      <c r="G3837" s="6" t="str">
        <f t="shared" si="189"/>
        <v>module=smail_workfam</v>
      </c>
    </row>
    <row r="3838" spans="1:7" ht="30" customHeight="1">
      <c r="A3838" s="3" t="s">
        <v>10911</v>
      </c>
      <c r="B3838" s="3" t="s">
        <v>2</v>
      </c>
      <c r="C3838" s="3" t="s">
        <v>14752</v>
      </c>
      <c r="D3838" s="3" t="s">
        <v>18053</v>
      </c>
      <c r="E3838" s="12" t="s">
        <v>22268</v>
      </c>
      <c r="F3838" s="6" t="str">
        <f t="shared" si="188"/>
        <v>module=gmail_workfam</v>
      </c>
      <c r="G3838" s="6" t="str">
        <f t="shared" si="189"/>
        <v>module=smail_workfam</v>
      </c>
    </row>
    <row r="3839" spans="1:7" ht="30" customHeight="1">
      <c r="A3839" s="3" t="s">
        <v>10911</v>
      </c>
      <c r="B3839" s="3" t="s">
        <v>2</v>
      </c>
      <c r="C3839" s="3" t="s">
        <v>14753</v>
      </c>
      <c r="D3839" s="3" t="s">
        <v>18054</v>
      </c>
      <c r="E3839" s="12" t="s">
        <v>22269</v>
      </c>
      <c r="F3839" s="6" t="str">
        <f t="shared" si="188"/>
        <v>module=gmail_workfam</v>
      </c>
      <c r="G3839" s="6" t="str">
        <f t="shared" si="189"/>
        <v>module=smail_workfam</v>
      </c>
    </row>
    <row r="3840" spans="1:7" ht="30" customHeight="1">
      <c r="A3840" s="3" t="s">
        <v>10911</v>
      </c>
      <c r="B3840" s="3" t="s">
        <v>2</v>
      </c>
      <c r="C3840" s="3" t="s">
        <v>14754</v>
      </c>
      <c r="D3840" s="3" t="s">
        <v>18055</v>
      </c>
      <c r="E3840" s="12" t="s">
        <v>22270</v>
      </c>
      <c r="F3840" s="6" t="str">
        <f t="shared" si="188"/>
        <v>module=gmail_workfam</v>
      </c>
      <c r="G3840" s="6" t="str">
        <f t="shared" si="189"/>
        <v>module=smail_workfam</v>
      </c>
    </row>
    <row r="3841" spans="1:7" ht="30" customHeight="1">
      <c r="A3841" s="3" t="s">
        <v>10911</v>
      </c>
      <c r="B3841" s="3" t="s">
        <v>2</v>
      </c>
      <c r="C3841" s="3" t="s">
        <v>14755</v>
      </c>
      <c r="D3841" s="3" t="s">
        <v>18056</v>
      </c>
      <c r="E3841" s="12" t="s">
        <v>22271</v>
      </c>
      <c r="F3841" s="6" t="str">
        <f t="shared" ref="F3841:F3853" si="190">HYPERLINK("http://www.ssc.wisc.edu/wlsresearch/documentation/waves/?wave=grad2k&amp;module=gmail_workfam","module=gmail_workfam")</f>
        <v>module=gmail_workfam</v>
      </c>
      <c r="G3841" s="6" t="str">
        <f t="shared" ref="G3841:G3853" si="191">HYPERLINK("http://www.ssc.wisc.edu/wlsresearch/documentation/waves/?wave=sib2k&amp;module=smail_workfam","module=smail_workfam")</f>
        <v>module=smail_workfam</v>
      </c>
    </row>
    <row r="3842" spans="1:7" ht="30" customHeight="1">
      <c r="A3842" s="3" t="s">
        <v>10911</v>
      </c>
      <c r="B3842" s="3" t="s">
        <v>2</v>
      </c>
      <c r="C3842" s="3" t="s">
        <v>14756</v>
      </c>
      <c r="D3842" s="3" t="s">
        <v>18057</v>
      </c>
      <c r="E3842" s="12" t="s">
        <v>22272</v>
      </c>
      <c r="F3842" s="6" t="str">
        <f t="shared" si="190"/>
        <v>module=gmail_workfam</v>
      </c>
      <c r="G3842" s="6" t="str">
        <f t="shared" si="191"/>
        <v>module=smail_workfam</v>
      </c>
    </row>
    <row r="3843" spans="1:7" ht="30" customHeight="1">
      <c r="A3843" s="3" t="s">
        <v>10911</v>
      </c>
      <c r="B3843" s="3" t="s">
        <v>2</v>
      </c>
      <c r="C3843" s="3" t="s">
        <v>14757</v>
      </c>
      <c r="D3843" s="3" t="s">
        <v>18058</v>
      </c>
      <c r="E3843" s="12" t="s">
        <v>22273</v>
      </c>
      <c r="F3843" s="6" t="str">
        <f t="shared" si="190"/>
        <v>module=gmail_workfam</v>
      </c>
      <c r="G3843" s="6" t="str">
        <f t="shared" si="191"/>
        <v>module=smail_workfam</v>
      </c>
    </row>
    <row r="3844" spans="1:7" ht="30" customHeight="1">
      <c r="A3844" s="3" t="s">
        <v>10911</v>
      </c>
      <c r="B3844" s="3" t="s">
        <v>2</v>
      </c>
      <c r="C3844" s="3" t="s">
        <v>14758</v>
      </c>
      <c r="D3844" s="3" t="s">
        <v>18059</v>
      </c>
      <c r="E3844" s="12" t="s">
        <v>22274</v>
      </c>
      <c r="F3844" s="6" t="str">
        <f t="shared" si="190"/>
        <v>module=gmail_workfam</v>
      </c>
      <c r="G3844" s="6" t="str">
        <f t="shared" si="191"/>
        <v>module=smail_workfam</v>
      </c>
    </row>
    <row r="3845" spans="1:7" ht="30" customHeight="1">
      <c r="A3845" s="3" t="s">
        <v>10911</v>
      </c>
      <c r="B3845" s="3" t="s">
        <v>2</v>
      </c>
      <c r="C3845" s="3" t="s">
        <v>14759</v>
      </c>
      <c r="D3845" s="3" t="s">
        <v>18060</v>
      </c>
      <c r="E3845" s="12" t="s">
        <v>22275</v>
      </c>
      <c r="F3845" s="6" t="str">
        <f t="shared" si="190"/>
        <v>module=gmail_workfam</v>
      </c>
      <c r="G3845" s="6" t="str">
        <f t="shared" si="191"/>
        <v>module=smail_workfam</v>
      </c>
    </row>
    <row r="3846" spans="1:7" ht="30" customHeight="1">
      <c r="A3846" s="3" t="s">
        <v>10911</v>
      </c>
      <c r="B3846" s="3" t="s">
        <v>2</v>
      </c>
      <c r="C3846" s="3" t="s">
        <v>14760</v>
      </c>
      <c r="D3846" s="3" t="s">
        <v>18061</v>
      </c>
      <c r="E3846" s="12" t="s">
        <v>22276</v>
      </c>
      <c r="F3846" s="6" t="str">
        <f t="shared" si="190"/>
        <v>module=gmail_workfam</v>
      </c>
      <c r="G3846" s="6" t="str">
        <f t="shared" si="191"/>
        <v>module=smail_workfam</v>
      </c>
    </row>
    <row r="3847" spans="1:7" ht="30" customHeight="1">
      <c r="A3847" s="3" t="s">
        <v>10911</v>
      </c>
      <c r="B3847" s="3" t="s">
        <v>2</v>
      </c>
      <c r="C3847" s="3" t="s">
        <v>14761</v>
      </c>
      <c r="D3847" s="3" t="s">
        <v>18062</v>
      </c>
      <c r="E3847" s="12" t="s">
        <v>22277</v>
      </c>
      <c r="F3847" s="6" t="str">
        <f t="shared" si="190"/>
        <v>module=gmail_workfam</v>
      </c>
      <c r="G3847" s="6" t="str">
        <f t="shared" si="191"/>
        <v>module=smail_workfam</v>
      </c>
    </row>
    <row r="3848" spans="1:7" ht="30" customHeight="1">
      <c r="A3848" s="3" t="s">
        <v>10911</v>
      </c>
      <c r="B3848" s="3" t="s">
        <v>2</v>
      </c>
      <c r="C3848" s="3" t="s">
        <v>14762</v>
      </c>
      <c r="D3848" s="3" t="s">
        <v>18063</v>
      </c>
      <c r="E3848" s="12" t="s">
        <v>22278</v>
      </c>
      <c r="F3848" s="6" t="str">
        <f t="shared" si="190"/>
        <v>module=gmail_workfam</v>
      </c>
      <c r="G3848" s="6" t="str">
        <f t="shared" si="191"/>
        <v>module=smail_workfam</v>
      </c>
    </row>
    <row r="3849" spans="1:7" ht="30" customHeight="1">
      <c r="A3849" s="3" t="s">
        <v>10911</v>
      </c>
      <c r="B3849" s="3" t="s">
        <v>2</v>
      </c>
      <c r="C3849" s="3" t="s">
        <v>14763</v>
      </c>
      <c r="D3849" s="3" t="s">
        <v>18064</v>
      </c>
      <c r="E3849" s="12" t="s">
        <v>22279</v>
      </c>
      <c r="F3849" s="6" t="str">
        <f t="shared" si="190"/>
        <v>module=gmail_workfam</v>
      </c>
      <c r="G3849" s="6" t="str">
        <f t="shared" si="191"/>
        <v>module=smail_workfam</v>
      </c>
    </row>
    <row r="3850" spans="1:7" ht="30" customHeight="1">
      <c r="A3850" s="3" t="s">
        <v>10911</v>
      </c>
      <c r="B3850" s="3" t="s">
        <v>2</v>
      </c>
      <c r="C3850" s="3" t="s">
        <v>14764</v>
      </c>
      <c r="D3850" s="3" t="s">
        <v>18065</v>
      </c>
      <c r="E3850" s="12" t="s">
        <v>22280</v>
      </c>
      <c r="F3850" s="6" t="str">
        <f t="shared" si="190"/>
        <v>module=gmail_workfam</v>
      </c>
      <c r="G3850" s="6" t="str">
        <f t="shared" si="191"/>
        <v>module=smail_workfam</v>
      </c>
    </row>
    <row r="3851" spans="1:7" ht="30" customHeight="1">
      <c r="A3851" s="3" t="s">
        <v>10911</v>
      </c>
      <c r="B3851" s="3" t="s">
        <v>2</v>
      </c>
      <c r="C3851" s="3" t="s">
        <v>14765</v>
      </c>
      <c r="D3851" s="3" t="s">
        <v>18066</v>
      </c>
      <c r="E3851" s="12" t="s">
        <v>22281</v>
      </c>
      <c r="F3851" s="6" t="str">
        <f t="shared" si="190"/>
        <v>module=gmail_workfam</v>
      </c>
      <c r="G3851" s="6" t="str">
        <f t="shared" si="191"/>
        <v>module=smail_workfam</v>
      </c>
    </row>
    <row r="3852" spans="1:7" ht="30" customHeight="1">
      <c r="A3852" s="3" t="s">
        <v>10911</v>
      </c>
      <c r="B3852" s="3" t="s">
        <v>2</v>
      </c>
      <c r="C3852" s="3" t="s">
        <v>14766</v>
      </c>
      <c r="D3852" s="3" t="s">
        <v>18067</v>
      </c>
      <c r="E3852" s="12" t="s">
        <v>22282</v>
      </c>
      <c r="F3852" s="6" t="str">
        <f t="shared" si="190"/>
        <v>module=gmail_workfam</v>
      </c>
      <c r="G3852" s="6" t="str">
        <f t="shared" si="191"/>
        <v>module=smail_workfam</v>
      </c>
    </row>
    <row r="3853" spans="1:7" ht="30" customHeight="1">
      <c r="A3853" s="3" t="s">
        <v>10911</v>
      </c>
      <c r="B3853" s="3" t="s">
        <v>2</v>
      </c>
      <c r="C3853" s="3" t="s">
        <v>14767</v>
      </c>
      <c r="D3853" s="3" t="s">
        <v>18068</v>
      </c>
      <c r="E3853" s="12" t="s">
        <v>22283</v>
      </c>
      <c r="F3853" s="6" t="str">
        <f t="shared" si="190"/>
        <v>module=gmail_workfam</v>
      </c>
      <c r="G3853" s="6" t="str">
        <f t="shared" si="191"/>
        <v>module=smail_workfam</v>
      </c>
    </row>
    <row r="3854" spans="1:7" ht="30" customHeight="1">
      <c r="A3854" s="3" t="s">
        <v>10912</v>
      </c>
      <c r="B3854" s="3" t="s">
        <v>2</v>
      </c>
      <c r="C3854" s="3" t="s">
        <v>14768</v>
      </c>
      <c r="D3854" s="3" t="s">
        <v>18069</v>
      </c>
      <c r="E3854" s="12" t="s">
        <v>22284</v>
      </c>
      <c r="F3854" s="6" t="str">
        <f t="shared" ref="F3854:F3885" si="192">HYPERLINK("http://www.ssc.wisc.edu/wlsresearch/documentation/waves/?wave=grad2k&amp;module=gmail_srelate","module=gmail_srelate")</f>
        <v>module=gmail_srelate</v>
      </c>
      <c r="G3854" s="6" t="str">
        <f t="shared" ref="G3854:G3885" si="193">HYPERLINK("http://www.ssc.wisc.edu/wlsresearch/documentation/waves/?wave=sib2k&amp;module=smail_srelate","module=smail_srelate")</f>
        <v>module=smail_srelate</v>
      </c>
    </row>
    <row r="3855" spans="1:7" ht="30" customHeight="1">
      <c r="A3855" s="3" t="s">
        <v>10912</v>
      </c>
      <c r="B3855" s="3" t="s">
        <v>2</v>
      </c>
      <c r="C3855" s="3" t="s">
        <v>14769</v>
      </c>
      <c r="D3855" s="3" t="s">
        <v>18070</v>
      </c>
      <c r="E3855" s="12" t="s">
        <v>22285</v>
      </c>
      <c r="F3855" s="6" t="str">
        <f t="shared" si="192"/>
        <v>module=gmail_srelate</v>
      </c>
      <c r="G3855" s="6" t="str">
        <f t="shared" si="193"/>
        <v>module=smail_srelate</v>
      </c>
    </row>
    <row r="3856" spans="1:7" ht="30" customHeight="1">
      <c r="A3856" s="3" t="s">
        <v>10912</v>
      </c>
      <c r="B3856" s="3" t="s">
        <v>2</v>
      </c>
      <c r="C3856" s="3" t="s">
        <v>14770</v>
      </c>
      <c r="D3856" s="3" t="s">
        <v>18071</v>
      </c>
      <c r="E3856" s="12" t="s">
        <v>22286</v>
      </c>
      <c r="F3856" s="6" t="str">
        <f t="shared" si="192"/>
        <v>module=gmail_srelate</v>
      </c>
      <c r="G3856" s="6" t="str">
        <f t="shared" si="193"/>
        <v>module=smail_srelate</v>
      </c>
    </row>
    <row r="3857" spans="1:7" ht="30" customHeight="1">
      <c r="A3857" s="3" t="s">
        <v>10912</v>
      </c>
      <c r="B3857" s="3" t="s">
        <v>2</v>
      </c>
      <c r="C3857" s="3" t="s">
        <v>14771</v>
      </c>
      <c r="D3857" s="3" t="s">
        <v>18072</v>
      </c>
      <c r="E3857" s="12" t="s">
        <v>22287</v>
      </c>
      <c r="F3857" s="6" t="str">
        <f t="shared" si="192"/>
        <v>module=gmail_srelate</v>
      </c>
      <c r="G3857" s="6" t="str">
        <f t="shared" si="193"/>
        <v>module=smail_srelate</v>
      </c>
    </row>
    <row r="3858" spans="1:7" ht="30" customHeight="1">
      <c r="A3858" s="3" t="s">
        <v>10912</v>
      </c>
      <c r="B3858" s="3" t="s">
        <v>2</v>
      </c>
      <c r="C3858" s="3" t="s">
        <v>14772</v>
      </c>
      <c r="D3858" s="3" t="s">
        <v>18073</v>
      </c>
      <c r="E3858" s="12" t="s">
        <v>22288</v>
      </c>
      <c r="F3858" s="6" t="str">
        <f t="shared" si="192"/>
        <v>module=gmail_srelate</v>
      </c>
      <c r="G3858" s="6" t="str">
        <f t="shared" si="193"/>
        <v>module=smail_srelate</v>
      </c>
    </row>
    <row r="3859" spans="1:7" ht="30" customHeight="1">
      <c r="A3859" s="3" t="s">
        <v>10912</v>
      </c>
      <c r="B3859" s="3" t="s">
        <v>2</v>
      </c>
      <c r="C3859" s="3" t="s">
        <v>14773</v>
      </c>
      <c r="D3859" s="3" t="s">
        <v>18074</v>
      </c>
      <c r="E3859" s="12" t="s">
        <v>22289</v>
      </c>
      <c r="F3859" s="6" t="str">
        <f t="shared" si="192"/>
        <v>module=gmail_srelate</v>
      </c>
      <c r="G3859" s="6" t="str">
        <f t="shared" si="193"/>
        <v>module=smail_srelate</v>
      </c>
    </row>
    <row r="3860" spans="1:7" ht="30" customHeight="1">
      <c r="A3860" s="3" t="s">
        <v>10912</v>
      </c>
      <c r="B3860" s="3" t="s">
        <v>2</v>
      </c>
      <c r="C3860" s="3" t="s">
        <v>14774</v>
      </c>
      <c r="D3860" s="3" t="s">
        <v>18075</v>
      </c>
      <c r="E3860" s="12" t="s">
        <v>22290</v>
      </c>
      <c r="F3860" s="6" t="str">
        <f t="shared" si="192"/>
        <v>module=gmail_srelate</v>
      </c>
      <c r="G3860" s="6" t="str">
        <f t="shared" si="193"/>
        <v>module=smail_srelate</v>
      </c>
    </row>
    <row r="3861" spans="1:7" ht="30" customHeight="1">
      <c r="A3861" s="3" t="s">
        <v>10912</v>
      </c>
      <c r="B3861" s="3" t="s">
        <v>2</v>
      </c>
      <c r="C3861" s="3" t="s">
        <v>14775</v>
      </c>
      <c r="D3861" s="3" t="s">
        <v>18076</v>
      </c>
      <c r="E3861" s="12" t="s">
        <v>22291</v>
      </c>
      <c r="F3861" s="6" t="str">
        <f t="shared" si="192"/>
        <v>module=gmail_srelate</v>
      </c>
      <c r="G3861" s="6" t="str">
        <f t="shared" si="193"/>
        <v>module=smail_srelate</v>
      </c>
    </row>
    <row r="3862" spans="1:7" ht="30" customHeight="1">
      <c r="A3862" s="3" t="s">
        <v>10912</v>
      </c>
      <c r="B3862" s="3" t="s">
        <v>2</v>
      </c>
      <c r="C3862" s="3" t="s">
        <v>14776</v>
      </c>
      <c r="D3862" s="3" t="s">
        <v>18077</v>
      </c>
      <c r="E3862" s="12" t="s">
        <v>22292</v>
      </c>
      <c r="F3862" s="6" t="str">
        <f t="shared" si="192"/>
        <v>module=gmail_srelate</v>
      </c>
      <c r="G3862" s="6" t="str">
        <f t="shared" si="193"/>
        <v>module=smail_srelate</v>
      </c>
    </row>
    <row r="3863" spans="1:7" ht="30" customHeight="1">
      <c r="A3863" s="3" t="s">
        <v>10912</v>
      </c>
      <c r="B3863" s="3" t="s">
        <v>2</v>
      </c>
      <c r="C3863" s="3" t="s">
        <v>14777</v>
      </c>
      <c r="D3863" s="3" t="s">
        <v>18078</v>
      </c>
      <c r="E3863" s="12" t="s">
        <v>22293</v>
      </c>
      <c r="F3863" s="6" t="str">
        <f t="shared" si="192"/>
        <v>module=gmail_srelate</v>
      </c>
      <c r="G3863" s="6" t="str">
        <f t="shared" si="193"/>
        <v>module=smail_srelate</v>
      </c>
    </row>
    <row r="3864" spans="1:7" ht="30" customHeight="1">
      <c r="A3864" s="3" t="s">
        <v>10912</v>
      </c>
      <c r="B3864" s="3" t="s">
        <v>2</v>
      </c>
      <c r="C3864" s="3" t="s">
        <v>14778</v>
      </c>
      <c r="D3864" s="3" t="s">
        <v>18079</v>
      </c>
      <c r="E3864" s="12" t="s">
        <v>22294</v>
      </c>
      <c r="F3864" s="6" t="str">
        <f t="shared" si="192"/>
        <v>module=gmail_srelate</v>
      </c>
      <c r="G3864" s="6" t="str">
        <f t="shared" si="193"/>
        <v>module=smail_srelate</v>
      </c>
    </row>
    <row r="3865" spans="1:7" ht="30" customHeight="1">
      <c r="A3865" s="3" t="s">
        <v>10912</v>
      </c>
      <c r="B3865" s="3" t="s">
        <v>2</v>
      </c>
      <c r="C3865" s="3" t="s">
        <v>14779</v>
      </c>
      <c r="D3865" s="3" t="s">
        <v>18080</v>
      </c>
      <c r="E3865" s="12" t="s">
        <v>22295</v>
      </c>
      <c r="F3865" s="6" t="str">
        <f t="shared" si="192"/>
        <v>module=gmail_srelate</v>
      </c>
      <c r="G3865" s="6" t="str">
        <f t="shared" si="193"/>
        <v>module=smail_srelate</v>
      </c>
    </row>
    <row r="3866" spans="1:7" ht="30" customHeight="1">
      <c r="A3866" s="3" t="s">
        <v>10912</v>
      </c>
      <c r="B3866" s="3" t="s">
        <v>2</v>
      </c>
      <c r="C3866" s="3" t="s">
        <v>14780</v>
      </c>
      <c r="D3866" s="3" t="s">
        <v>18081</v>
      </c>
      <c r="E3866" s="12" t="s">
        <v>22296</v>
      </c>
      <c r="F3866" s="6" t="str">
        <f t="shared" si="192"/>
        <v>module=gmail_srelate</v>
      </c>
      <c r="G3866" s="6" t="str">
        <f t="shared" si="193"/>
        <v>module=smail_srelate</v>
      </c>
    </row>
    <row r="3867" spans="1:7" ht="30" customHeight="1">
      <c r="A3867" s="3" t="s">
        <v>10912</v>
      </c>
      <c r="B3867" s="3" t="s">
        <v>2</v>
      </c>
      <c r="C3867" s="3" t="s">
        <v>14781</v>
      </c>
      <c r="D3867" s="3" t="s">
        <v>18082</v>
      </c>
      <c r="E3867" s="12" t="s">
        <v>22297</v>
      </c>
      <c r="F3867" s="6" t="str">
        <f t="shared" si="192"/>
        <v>module=gmail_srelate</v>
      </c>
      <c r="G3867" s="6" t="str">
        <f t="shared" si="193"/>
        <v>module=smail_srelate</v>
      </c>
    </row>
    <row r="3868" spans="1:7" ht="30" customHeight="1">
      <c r="A3868" s="3" t="s">
        <v>10912</v>
      </c>
      <c r="B3868" s="3" t="s">
        <v>2</v>
      </c>
      <c r="C3868" s="3" t="s">
        <v>14782</v>
      </c>
      <c r="D3868" s="3" t="s">
        <v>18083</v>
      </c>
      <c r="E3868" s="12" t="s">
        <v>22298</v>
      </c>
      <c r="F3868" s="6" t="str">
        <f t="shared" si="192"/>
        <v>module=gmail_srelate</v>
      </c>
      <c r="G3868" s="6" t="str">
        <f t="shared" si="193"/>
        <v>module=smail_srelate</v>
      </c>
    </row>
    <row r="3869" spans="1:7" ht="30" customHeight="1">
      <c r="A3869" s="3" t="s">
        <v>10912</v>
      </c>
      <c r="B3869" s="3" t="s">
        <v>2</v>
      </c>
      <c r="C3869" s="3" t="s">
        <v>14783</v>
      </c>
      <c r="D3869" s="3" t="s">
        <v>18084</v>
      </c>
      <c r="E3869" s="12" t="s">
        <v>22299</v>
      </c>
      <c r="F3869" s="6" t="str">
        <f t="shared" si="192"/>
        <v>module=gmail_srelate</v>
      </c>
      <c r="G3869" s="6" t="str">
        <f t="shared" si="193"/>
        <v>module=smail_srelate</v>
      </c>
    </row>
    <row r="3870" spans="1:7" ht="30" customHeight="1">
      <c r="A3870" s="3" t="s">
        <v>10912</v>
      </c>
      <c r="B3870" s="3" t="s">
        <v>2</v>
      </c>
      <c r="C3870" s="3" t="s">
        <v>14784</v>
      </c>
      <c r="D3870" s="3" t="s">
        <v>18085</v>
      </c>
      <c r="E3870" s="12" t="s">
        <v>22300</v>
      </c>
      <c r="F3870" s="6" t="str">
        <f t="shared" si="192"/>
        <v>module=gmail_srelate</v>
      </c>
      <c r="G3870" s="6" t="str">
        <f t="shared" si="193"/>
        <v>module=smail_srelate</v>
      </c>
    </row>
    <row r="3871" spans="1:7" ht="30" customHeight="1">
      <c r="A3871" s="3" t="s">
        <v>10912</v>
      </c>
      <c r="B3871" s="3" t="s">
        <v>2</v>
      </c>
      <c r="C3871" s="3" t="s">
        <v>14785</v>
      </c>
      <c r="D3871" s="3" t="s">
        <v>18086</v>
      </c>
      <c r="E3871" s="12" t="s">
        <v>22301</v>
      </c>
      <c r="F3871" s="6" t="str">
        <f t="shared" si="192"/>
        <v>module=gmail_srelate</v>
      </c>
      <c r="G3871" s="6" t="str">
        <f t="shared" si="193"/>
        <v>module=smail_srelate</v>
      </c>
    </row>
    <row r="3872" spans="1:7" ht="30" customHeight="1">
      <c r="A3872" s="3" t="s">
        <v>10912</v>
      </c>
      <c r="B3872" s="3" t="s">
        <v>2</v>
      </c>
      <c r="C3872" s="3" t="s">
        <v>14786</v>
      </c>
      <c r="D3872" s="3" t="s">
        <v>18087</v>
      </c>
      <c r="E3872" s="12" t="s">
        <v>22302</v>
      </c>
      <c r="F3872" s="6" t="str">
        <f t="shared" si="192"/>
        <v>module=gmail_srelate</v>
      </c>
      <c r="G3872" s="6" t="str">
        <f t="shared" si="193"/>
        <v>module=smail_srelate</v>
      </c>
    </row>
    <row r="3873" spans="1:7" ht="30" customHeight="1">
      <c r="A3873" s="3" t="s">
        <v>10912</v>
      </c>
      <c r="B3873" s="3" t="s">
        <v>2</v>
      </c>
      <c r="C3873" s="3" t="s">
        <v>14787</v>
      </c>
      <c r="D3873" s="3" t="s">
        <v>18088</v>
      </c>
      <c r="E3873" s="12" t="s">
        <v>22303</v>
      </c>
      <c r="F3873" s="6" t="str">
        <f t="shared" si="192"/>
        <v>module=gmail_srelate</v>
      </c>
      <c r="G3873" s="6" t="str">
        <f t="shared" si="193"/>
        <v>module=smail_srelate</v>
      </c>
    </row>
    <row r="3874" spans="1:7" ht="30" customHeight="1">
      <c r="A3874" s="3" t="s">
        <v>10912</v>
      </c>
      <c r="B3874" s="3" t="s">
        <v>2</v>
      </c>
      <c r="C3874" s="3" t="s">
        <v>14788</v>
      </c>
      <c r="D3874" s="3" t="s">
        <v>18089</v>
      </c>
      <c r="E3874" s="12" t="s">
        <v>22304</v>
      </c>
      <c r="F3874" s="6" t="str">
        <f t="shared" si="192"/>
        <v>module=gmail_srelate</v>
      </c>
      <c r="G3874" s="6" t="str">
        <f t="shared" si="193"/>
        <v>module=smail_srelate</v>
      </c>
    </row>
    <row r="3875" spans="1:7" ht="30" customHeight="1">
      <c r="A3875" s="3" t="s">
        <v>10912</v>
      </c>
      <c r="B3875" s="3" t="s">
        <v>2</v>
      </c>
      <c r="C3875" s="3" t="s">
        <v>14789</v>
      </c>
      <c r="D3875" s="3" t="s">
        <v>18090</v>
      </c>
      <c r="E3875" s="12" t="s">
        <v>22305</v>
      </c>
      <c r="F3875" s="6" t="str">
        <f t="shared" si="192"/>
        <v>module=gmail_srelate</v>
      </c>
      <c r="G3875" s="6" t="str">
        <f t="shared" si="193"/>
        <v>module=smail_srelate</v>
      </c>
    </row>
    <row r="3876" spans="1:7" ht="30" customHeight="1">
      <c r="A3876" s="3" t="s">
        <v>10912</v>
      </c>
      <c r="B3876" s="3" t="s">
        <v>2</v>
      </c>
      <c r="C3876" s="3" t="s">
        <v>14790</v>
      </c>
      <c r="D3876" s="3" t="s">
        <v>18091</v>
      </c>
      <c r="E3876" s="12" t="s">
        <v>22306</v>
      </c>
      <c r="F3876" s="6" t="str">
        <f t="shared" si="192"/>
        <v>module=gmail_srelate</v>
      </c>
      <c r="G3876" s="6" t="str">
        <f t="shared" si="193"/>
        <v>module=smail_srelate</v>
      </c>
    </row>
    <row r="3877" spans="1:7" ht="30" customHeight="1">
      <c r="A3877" s="3" t="s">
        <v>10912</v>
      </c>
      <c r="B3877" s="3" t="s">
        <v>2</v>
      </c>
      <c r="C3877" s="3" t="s">
        <v>14791</v>
      </c>
      <c r="D3877" s="3" t="s">
        <v>18092</v>
      </c>
      <c r="E3877" s="12" t="s">
        <v>22307</v>
      </c>
      <c r="F3877" s="6" t="str">
        <f t="shared" si="192"/>
        <v>module=gmail_srelate</v>
      </c>
      <c r="G3877" s="6" t="str">
        <f t="shared" si="193"/>
        <v>module=smail_srelate</v>
      </c>
    </row>
    <row r="3878" spans="1:7" ht="30" customHeight="1">
      <c r="A3878" s="3" t="s">
        <v>10912</v>
      </c>
      <c r="B3878" s="3" t="s">
        <v>2</v>
      </c>
      <c r="C3878" s="3" t="s">
        <v>14792</v>
      </c>
      <c r="D3878" s="3" t="s">
        <v>18093</v>
      </c>
      <c r="E3878" s="12" t="s">
        <v>22308</v>
      </c>
      <c r="F3878" s="6" t="str">
        <f t="shared" si="192"/>
        <v>module=gmail_srelate</v>
      </c>
      <c r="G3878" s="6" t="str">
        <f t="shared" si="193"/>
        <v>module=smail_srelate</v>
      </c>
    </row>
    <row r="3879" spans="1:7" ht="30" customHeight="1">
      <c r="A3879" s="3" t="s">
        <v>10912</v>
      </c>
      <c r="B3879" s="3" t="s">
        <v>2</v>
      </c>
      <c r="C3879" s="3" t="s">
        <v>14793</v>
      </c>
      <c r="D3879" s="3" t="s">
        <v>18094</v>
      </c>
      <c r="E3879" s="12" t="s">
        <v>22309</v>
      </c>
      <c r="F3879" s="6" t="str">
        <f t="shared" si="192"/>
        <v>module=gmail_srelate</v>
      </c>
      <c r="G3879" s="6" t="str">
        <f t="shared" si="193"/>
        <v>module=smail_srelate</v>
      </c>
    </row>
    <row r="3880" spans="1:7" ht="30" customHeight="1">
      <c r="A3880" s="3" t="s">
        <v>10912</v>
      </c>
      <c r="B3880" s="3" t="s">
        <v>2</v>
      </c>
      <c r="C3880" s="3" t="s">
        <v>14794</v>
      </c>
      <c r="D3880" s="3" t="s">
        <v>18095</v>
      </c>
      <c r="E3880" s="12" t="s">
        <v>22310</v>
      </c>
      <c r="F3880" s="6" t="str">
        <f t="shared" si="192"/>
        <v>module=gmail_srelate</v>
      </c>
      <c r="G3880" s="6" t="str">
        <f t="shared" si="193"/>
        <v>module=smail_srelate</v>
      </c>
    </row>
    <row r="3881" spans="1:7" ht="30" customHeight="1">
      <c r="A3881" s="3" t="s">
        <v>10912</v>
      </c>
      <c r="B3881" s="3" t="s">
        <v>2</v>
      </c>
      <c r="C3881" s="3" t="s">
        <v>14795</v>
      </c>
      <c r="D3881" s="3" t="s">
        <v>18096</v>
      </c>
      <c r="E3881" s="12" t="s">
        <v>22311</v>
      </c>
      <c r="F3881" s="6" t="str">
        <f t="shared" si="192"/>
        <v>module=gmail_srelate</v>
      </c>
      <c r="G3881" s="6" t="str">
        <f t="shared" si="193"/>
        <v>module=smail_srelate</v>
      </c>
    </row>
    <row r="3882" spans="1:7" ht="30" customHeight="1">
      <c r="A3882" s="3" t="s">
        <v>10912</v>
      </c>
      <c r="B3882" s="3" t="s">
        <v>2</v>
      </c>
      <c r="C3882" s="3" t="s">
        <v>14796</v>
      </c>
      <c r="D3882" s="3" t="s">
        <v>18097</v>
      </c>
      <c r="E3882" s="12" t="s">
        <v>22312</v>
      </c>
      <c r="F3882" s="6" t="str">
        <f t="shared" si="192"/>
        <v>module=gmail_srelate</v>
      </c>
      <c r="G3882" s="6" t="str">
        <f t="shared" si="193"/>
        <v>module=smail_srelate</v>
      </c>
    </row>
    <row r="3883" spans="1:7" ht="30" customHeight="1">
      <c r="A3883" s="3" t="s">
        <v>10912</v>
      </c>
      <c r="B3883" s="3" t="s">
        <v>2</v>
      </c>
      <c r="C3883" s="3" t="s">
        <v>14797</v>
      </c>
      <c r="D3883" s="3" t="s">
        <v>18098</v>
      </c>
      <c r="E3883" s="12" t="s">
        <v>22313</v>
      </c>
      <c r="F3883" s="6" t="str">
        <f t="shared" si="192"/>
        <v>module=gmail_srelate</v>
      </c>
      <c r="G3883" s="6" t="str">
        <f t="shared" si="193"/>
        <v>module=smail_srelate</v>
      </c>
    </row>
    <row r="3884" spans="1:7" ht="30" customHeight="1">
      <c r="A3884" s="3" t="s">
        <v>10912</v>
      </c>
      <c r="B3884" s="3" t="s">
        <v>2</v>
      </c>
      <c r="C3884" s="3" t="s">
        <v>14798</v>
      </c>
      <c r="D3884" s="3" t="s">
        <v>18099</v>
      </c>
      <c r="E3884" s="12" t="s">
        <v>22314</v>
      </c>
      <c r="F3884" s="6" t="str">
        <f t="shared" si="192"/>
        <v>module=gmail_srelate</v>
      </c>
      <c r="G3884" s="6" t="str">
        <f t="shared" si="193"/>
        <v>module=smail_srelate</v>
      </c>
    </row>
    <row r="3885" spans="1:7" ht="30" customHeight="1">
      <c r="A3885" s="3" t="s">
        <v>10912</v>
      </c>
      <c r="B3885" s="3" t="s">
        <v>2</v>
      </c>
      <c r="C3885" s="3" t="s">
        <v>14799</v>
      </c>
      <c r="D3885" s="3" t="s">
        <v>18100</v>
      </c>
      <c r="E3885" s="12" t="s">
        <v>22315</v>
      </c>
      <c r="F3885" s="6" t="str">
        <f t="shared" si="192"/>
        <v>module=gmail_srelate</v>
      </c>
      <c r="G3885" s="6" t="str">
        <f t="shared" si="193"/>
        <v>module=smail_srelate</v>
      </c>
    </row>
    <row r="3886" spans="1:7" ht="30" customHeight="1">
      <c r="A3886" s="3" t="s">
        <v>10912</v>
      </c>
      <c r="B3886" s="3" t="s">
        <v>2</v>
      </c>
      <c r="C3886" s="3" t="s">
        <v>14800</v>
      </c>
      <c r="D3886" s="3" t="s">
        <v>18101</v>
      </c>
      <c r="E3886" s="12" t="s">
        <v>22316</v>
      </c>
      <c r="F3886" s="6" t="str">
        <f t="shared" ref="F3886:F3917" si="194">HYPERLINK("http://www.ssc.wisc.edu/wlsresearch/documentation/waves/?wave=grad2k&amp;module=gmail_srelate","module=gmail_srelate")</f>
        <v>module=gmail_srelate</v>
      </c>
      <c r="G3886" s="6" t="str">
        <f t="shared" ref="G3886:G3917" si="195">HYPERLINK("http://www.ssc.wisc.edu/wlsresearch/documentation/waves/?wave=sib2k&amp;module=smail_srelate","module=smail_srelate")</f>
        <v>module=smail_srelate</v>
      </c>
    </row>
    <row r="3887" spans="1:7" ht="30" customHeight="1">
      <c r="A3887" s="3" t="s">
        <v>10912</v>
      </c>
      <c r="B3887" s="3" t="s">
        <v>2</v>
      </c>
      <c r="C3887" s="3" t="s">
        <v>14801</v>
      </c>
      <c r="D3887" s="3" t="s">
        <v>18102</v>
      </c>
      <c r="E3887" s="12" t="s">
        <v>22317</v>
      </c>
      <c r="F3887" s="6" t="str">
        <f t="shared" si="194"/>
        <v>module=gmail_srelate</v>
      </c>
      <c r="G3887" s="6" t="str">
        <f t="shared" si="195"/>
        <v>module=smail_srelate</v>
      </c>
    </row>
    <row r="3888" spans="1:7" ht="30" customHeight="1">
      <c r="A3888" s="3" t="s">
        <v>10912</v>
      </c>
      <c r="B3888" s="3" t="s">
        <v>2</v>
      </c>
      <c r="C3888" s="3" t="s">
        <v>14802</v>
      </c>
      <c r="D3888" s="3" t="s">
        <v>18103</v>
      </c>
      <c r="E3888" s="12" t="s">
        <v>22318</v>
      </c>
      <c r="F3888" s="6" t="str">
        <f t="shared" si="194"/>
        <v>module=gmail_srelate</v>
      </c>
      <c r="G3888" s="6" t="str">
        <f t="shared" si="195"/>
        <v>module=smail_srelate</v>
      </c>
    </row>
    <row r="3889" spans="1:7" ht="30" customHeight="1">
      <c r="A3889" s="3" t="s">
        <v>10912</v>
      </c>
      <c r="B3889" s="3" t="s">
        <v>2</v>
      </c>
      <c r="C3889" s="3" t="s">
        <v>14803</v>
      </c>
      <c r="D3889" s="3" t="s">
        <v>18104</v>
      </c>
      <c r="E3889" s="12" t="s">
        <v>22319</v>
      </c>
      <c r="F3889" s="6" t="str">
        <f t="shared" si="194"/>
        <v>module=gmail_srelate</v>
      </c>
      <c r="G3889" s="6" t="str">
        <f t="shared" si="195"/>
        <v>module=smail_srelate</v>
      </c>
    </row>
    <row r="3890" spans="1:7" ht="30" customHeight="1">
      <c r="A3890" s="3" t="s">
        <v>10912</v>
      </c>
      <c r="B3890" s="3" t="s">
        <v>2</v>
      </c>
      <c r="C3890" s="3" t="s">
        <v>14804</v>
      </c>
      <c r="D3890" s="3" t="s">
        <v>18105</v>
      </c>
      <c r="E3890" s="12" t="s">
        <v>22320</v>
      </c>
      <c r="F3890" s="6" t="str">
        <f t="shared" si="194"/>
        <v>module=gmail_srelate</v>
      </c>
      <c r="G3890" s="6" t="str">
        <f t="shared" si="195"/>
        <v>module=smail_srelate</v>
      </c>
    </row>
    <row r="3891" spans="1:7" ht="30" customHeight="1">
      <c r="A3891" s="3" t="s">
        <v>10912</v>
      </c>
      <c r="B3891" s="3" t="s">
        <v>2</v>
      </c>
      <c r="C3891" s="3" t="s">
        <v>14805</v>
      </c>
      <c r="D3891" s="3" t="s">
        <v>18106</v>
      </c>
      <c r="E3891" s="12" t="s">
        <v>22321</v>
      </c>
      <c r="F3891" s="6" t="str">
        <f t="shared" si="194"/>
        <v>module=gmail_srelate</v>
      </c>
      <c r="G3891" s="6" t="str">
        <f t="shared" si="195"/>
        <v>module=smail_srelate</v>
      </c>
    </row>
    <row r="3892" spans="1:7" ht="30" customHeight="1">
      <c r="A3892" s="3" t="s">
        <v>10912</v>
      </c>
      <c r="B3892" s="3" t="s">
        <v>2</v>
      </c>
      <c r="C3892" s="3" t="s">
        <v>14806</v>
      </c>
      <c r="D3892" s="3" t="s">
        <v>18107</v>
      </c>
      <c r="E3892" s="12" t="s">
        <v>22322</v>
      </c>
      <c r="F3892" s="6" t="str">
        <f t="shared" si="194"/>
        <v>module=gmail_srelate</v>
      </c>
      <c r="G3892" s="6" t="str">
        <f t="shared" si="195"/>
        <v>module=smail_srelate</v>
      </c>
    </row>
    <row r="3893" spans="1:7" ht="30" customHeight="1">
      <c r="A3893" s="3" t="s">
        <v>10912</v>
      </c>
      <c r="B3893" s="3" t="s">
        <v>2</v>
      </c>
      <c r="C3893" s="3" t="s">
        <v>14807</v>
      </c>
      <c r="D3893" s="3" t="s">
        <v>18108</v>
      </c>
      <c r="E3893" s="12" t="s">
        <v>22323</v>
      </c>
      <c r="F3893" s="6" t="str">
        <f t="shared" si="194"/>
        <v>module=gmail_srelate</v>
      </c>
      <c r="G3893" s="6" t="str">
        <f t="shared" si="195"/>
        <v>module=smail_srelate</v>
      </c>
    </row>
    <row r="3894" spans="1:7" ht="30" customHeight="1">
      <c r="A3894" s="3" t="s">
        <v>10912</v>
      </c>
      <c r="B3894" s="3" t="s">
        <v>2</v>
      </c>
      <c r="C3894" s="3" t="s">
        <v>14808</v>
      </c>
      <c r="D3894" s="3" t="s">
        <v>18109</v>
      </c>
      <c r="E3894" s="12" t="s">
        <v>22324</v>
      </c>
      <c r="F3894" s="6" t="str">
        <f t="shared" si="194"/>
        <v>module=gmail_srelate</v>
      </c>
      <c r="G3894" s="6" t="str">
        <f t="shared" si="195"/>
        <v>module=smail_srelate</v>
      </c>
    </row>
    <row r="3895" spans="1:7" ht="30" customHeight="1">
      <c r="A3895" s="3" t="s">
        <v>10912</v>
      </c>
      <c r="B3895" s="3" t="s">
        <v>2</v>
      </c>
      <c r="C3895" s="3" t="s">
        <v>14809</v>
      </c>
      <c r="D3895" s="3" t="s">
        <v>18110</v>
      </c>
      <c r="E3895" s="12" t="s">
        <v>22325</v>
      </c>
      <c r="F3895" s="6" t="str">
        <f t="shared" si="194"/>
        <v>module=gmail_srelate</v>
      </c>
      <c r="G3895" s="6" t="str">
        <f t="shared" si="195"/>
        <v>module=smail_srelate</v>
      </c>
    </row>
    <row r="3896" spans="1:7" ht="30" customHeight="1">
      <c r="A3896" s="3" t="s">
        <v>10912</v>
      </c>
      <c r="B3896" s="3" t="s">
        <v>2</v>
      </c>
      <c r="C3896" s="3" t="s">
        <v>14810</v>
      </c>
      <c r="D3896" s="3" t="s">
        <v>18111</v>
      </c>
      <c r="E3896" s="12" t="s">
        <v>22326</v>
      </c>
      <c r="F3896" s="6" t="str">
        <f t="shared" si="194"/>
        <v>module=gmail_srelate</v>
      </c>
      <c r="G3896" s="6" t="str">
        <f t="shared" si="195"/>
        <v>module=smail_srelate</v>
      </c>
    </row>
    <row r="3897" spans="1:7" ht="30" customHeight="1">
      <c r="A3897" s="3" t="s">
        <v>10912</v>
      </c>
      <c r="B3897" s="3" t="s">
        <v>2</v>
      </c>
      <c r="C3897" s="3" t="s">
        <v>14811</v>
      </c>
      <c r="D3897" s="3" t="s">
        <v>18112</v>
      </c>
      <c r="E3897" s="12" t="s">
        <v>22327</v>
      </c>
      <c r="F3897" s="6" t="str">
        <f t="shared" si="194"/>
        <v>module=gmail_srelate</v>
      </c>
      <c r="G3897" s="6" t="str">
        <f t="shared" si="195"/>
        <v>module=smail_srelate</v>
      </c>
    </row>
    <row r="3898" spans="1:7" ht="30" customHeight="1">
      <c r="A3898" s="3" t="s">
        <v>10912</v>
      </c>
      <c r="B3898" s="3" t="s">
        <v>2</v>
      </c>
      <c r="C3898" s="3" t="s">
        <v>14812</v>
      </c>
      <c r="D3898" s="3" t="s">
        <v>18113</v>
      </c>
      <c r="E3898" s="12" t="s">
        <v>22328</v>
      </c>
      <c r="F3898" s="6" t="str">
        <f t="shared" si="194"/>
        <v>module=gmail_srelate</v>
      </c>
      <c r="G3898" s="6" t="str">
        <f t="shared" si="195"/>
        <v>module=smail_srelate</v>
      </c>
    </row>
    <row r="3899" spans="1:7" ht="30" customHeight="1">
      <c r="A3899" s="3" t="s">
        <v>10912</v>
      </c>
      <c r="B3899" s="3" t="s">
        <v>2</v>
      </c>
      <c r="C3899" s="3" t="s">
        <v>14813</v>
      </c>
      <c r="D3899" s="3" t="s">
        <v>18114</v>
      </c>
      <c r="E3899" s="12" t="s">
        <v>22329</v>
      </c>
      <c r="F3899" s="6" t="str">
        <f t="shared" si="194"/>
        <v>module=gmail_srelate</v>
      </c>
      <c r="G3899" s="6" t="str">
        <f t="shared" si="195"/>
        <v>module=smail_srelate</v>
      </c>
    </row>
    <row r="3900" spans="1:7" ht="30" customHeight="1">
      <c r="A3900" s="3" t="s">
        <v>10912</v>
      </c>
      <c r="B3900" s="3" t="s">
        <v>2</v>
      </c>
      <c r="C3900" s="3" t="s">
        <v>14814</v>
      </c>
      <c r="D3900" s="3" t="s">
        <v>18115</v>
      </c>
      <c r="E3900" s="12" t="s">
        <v>22330</v>
      </c>
      <c r="F3900" s="6" t="str">
        <f t="shared" si="194"/>
        <v>module=gmail_srelate</v>
      </c>
      <c r="G3900" s="6" t="str">
        <f t="shared" si="195"/>
        <v>module=smail_srelate</v>
      </c>
    </row>
    <row r="3901" spans="1:7" ht="30" customHeight="1">
      <c r="A3901" s="3" t="s">
        <v>10912</v>
      </c>
      <c r="B3901" s="3" t="s">
        <v>2</v>
      </c>
      <c r="C3901" s="3" t="s">
        <v>14815</v>
      </c>
      <c r="D3901" s="3" t="s">
        <v>18116</v>
      </c>
      <c r="E3901" s="12" t="s">
        <v>22331</v>
      </c>
      <c r="F3901" s="6" t="str">
        <f t="shared" si="194"/>
        <v>module=gmail_srelate</v>
      </c>
      <c r="G3901" s="6" t="str">
        <f t="shared" si="195"/>
        <v>module=smail_srelate</v>
      </c>
    </row>
    <row r="3902" spans="1:7" ht="30" customHeight="1">
      <c r="A3902" s="3" t="s">
        <v>10912</v>
      </c>
      <c r="B3902" s="3" t="s">
        <v>2</v>
      </c>
      <c r="C3902" s="3" t="s">
        <v>14816</v>
      </c>
      <c r="D3902" s="3" t="s">
        <v>18117</v>
      </c>
      <c r="E3902" s="12" t="s">
        <v>22332</v>
      </c>
      <c r="F3902" s="6" t="str">
        <f t="shared" si="194"/>
        <v>module=gmail_srelate</v>
      </c>
      <c r="G3902" s="6" t="str">
        <f t="shared" si="195"/>
        <v>module=smail_srelate</v>
      </c>
    </row>
    <row r="3903" spans="1:7" ht="30" customHeight="1">
      <c r="A3903" s="3" t="s">
        <v>10912</v>
      </c>
      <c r="B3903" s="3" t="s">
        <v>2</v>
      </c>
      <c r="C3903" s="3" t="s">
        <v>14817</v>
      </c>
      <c r="D3903" s="3" t="s">
        <v>18118</v>
      </c>
      <c r="E3903" s="12" t="s">
        <v>22333</v>
      </c>
      <c r="F3903" s="6" t="str">
        <f t="shared" si="194"/>
        <v>module=gmail_srelate</v>
      </c>
      <c r="G3903" s="6" t="str">
        <f t="shared" si="195"/>
        <v>module=smail_srelate</v>
      </c>
    </row>
    <row r="3904" spans="1:7" ht="30" customHeight="1">
      <c r="A3904" s="3" t="s">
        <v>10912</v>
      </c>
      <c r="B3904" s="3" t="s">
        <v>2</v>
      </c>
      <c r="C3904" s="3" t="s">
        <v>14818</v>
      </c>
      <c r="D3904" s="3" t="s">
        <v>18119</v>
      </c>
      <c r="E3904" s="12" t="s">
        <v>22334</v>
      </c>
      <c r="F3904" s="6" t="str">
        <f t="shared" si="194"/>
        <v>module=gmail_srelate</v>
      </c>
      <c r="G3904" s="6" t="str">
        <f t="shared" si="195"/>
        <v>module=smail_srelate</v>
      </c>
    </row>
    <row r="3905" spans="1:7" ht="30" customHeight="1">
      <c r="A3905" s="3" t="s">
        <v>10912</v>
      </c>
      <c r="B3905" s="3" t="s">
        <v>2</v>
      </c>
      <c r="C3905" s="3" t="s">
        <v>14819</v>
      </c>
      <c r="D3905" s="3" t="s">
        <v>18120</v>
      </c>
      <c r="E3905" s="12" t="s">
        <v>22335</v>
      </c>
      <c r="F3905" s="6" t="str">
        <f t="shared" si="194"/>
        <v>module=gmail_srelate</v>
      </c>
      <c r="G3905" s="6" t="str">
        <f t="shared" si="195"/>
        <v>module=smail_srelate</v>
      </c>
    </row>
    <row r="3906" spans="1:7" ht="30" customHeight="1">
      <c r="A3906" s="3" t="s">
        <v>10912</v>
      </c>
      <c r="B3906" s="3" t="s">
        <v>2</v>
      </c>
      <c r="C3906" s="3" t="s">
        <v>14820</v>
      </c>
      <c r="D3906" s="3" t="s">
        <v>18121</v>
      </c>
      <c r="E3906" s="12" t="s">
        <v>22336</v>
      </c>
      <c r="F3906" s="6" t="str">
        <f t="shared" si="194"/>
        <v>module=gmail_srelate</v>
      </c>
      <c r="G3906" s="6" t="str">
        <f t="shared" si="195"/>
        <v>module=smail_srelate</v>
      </c>
    </row>
    <row r="3907" spans="1:7" ht="30" customHeight="1">
      <c r="A3907" s="3" t="s">
        <v>10912</v>
      </c>
      <c r="B3907" s="3" t="s">
        <v>2</v>
      </c>
      <c r="C3907" s="3" t="s">
        <v>14821</v>
      </c>
      <c r="D3907" s="3" t="s">
        <v>18122</v>
      </c>
      <c r="E3907" s="12" t="s">
        <v>22337</v>
      </c>
      <c r="F3907" s="6" t="str">
        <f t="shared" si="194"/>
        <v>module=gmail_srelate</v>
      </c>
      <c r="G3907" s="6" t="str">
        <f t="shared" si="195"/>
        <v>module=smail_srelate</v>
      </c>
    </row>
    <row r="3908" spans="1:7" ht="30" customHeight="1">
      <c r="A3908" s="3" t="s">
        <v>10912</v>
      </c>
      <c r="B3908" s="3" t="s">
        <v>2</v>
      </c>
      <c r="C3908" s="3" t="s">
        <v>14822</v>
      </c>
      <c r="D3908" s="3" t="s">
        <v>18123</v>
      </c>
      <c r="E3908" s="12" t="s">
        <v>22338</v>
      </c>
      <c r="F3908" s="6" t="str">
        <f t="shared" si="194"/>
        <v>module=gmail_srelate</v>
      </c>
      <c r="G3908" s="6" t="str">
        <f t="shared" si="195"/>
        <v>module=smail_srelate</v>
      </c>
    </row>
    <row r="3909" spans="1:7" ht="30" customHeight="1">
      <c r="A3909" s="3" t="s">
        <v>10912</v>
      </c>
      <c r="B3909" s="3" t="s">
        <v>2</v>
      </c>
      <c r="C3909" s="3" t="s">
        <v>14823</v>
      </c>
      <c r="D3909" s="3" t="s">
        <v>18124</v>
      </c>
      <c r="E3909" s="12" t="s">
        <v>22339</v>
      </c>
      <c r="F3909" s="6" t="str">
        <f t="shared" si="194"/>
        <v>module=gmail_srelate</v>
      </c>
      <c r="G3909" s="6" t="str">
        <f t="shared" si="195"/>
        <v>module=smail_srelate</v>
      </c>
    </row>
    <row r="3910" spans="1:7" ht="30" customHeight="1">
      <c r="A3910" s="3" t="s">
        <v>10912</v>
      </c>
      <c r="B3910" s="3" t="s">
        <v>2</v>
      </c>
      <c r="C3910" s="3" t="s">
        <v>14824</v>
      </c>
      <c r="D3910" s="3" t="s">
        <v>18125</v>
      </c>
      <c r="E3910" s="12" t="s">
        <v>22340</v>
      </c>
      <c r="F3910" s="6" t="str">
        <f t="shared" si="194"/>
        <v>module=gmail_srelate</v>
      </c>
      <c r="G3910" s="6" t="str">
        <f t="shared" si="195"/>
        <v>module=smail_srelate</v>
      </c>
    </row>
    <row r="3911" spans="1:7" ht="30" customHeight="1">
      <c r="A3911" s="3" t="s">
        <v>10912</v>
      </c>
      <c r="B3911" s="3" t="s">
        <v>2</v>
      </c>
      <c r="C3911" s="3" t="s">
        <v>14825</v>
      </c>
      <c r="D3911" s="3" t="s">
        <v>18126</v>
      </c>
      <c r="E3911" s="12" t="s">
        <v>22341</v>
      </c>
      <c r="F3911" s="6" t="str">
        <f t="shared" si="194"/>
        <v>module=gmail_srelate</v>
      </c>
      <c r="G3911" s="6" t="str">
        <f t="shared" si="195"/>
        <v>module=smail_srelate</v>
      </c>
    </row>
    <row r="3912" spans="1:7" ht="30" customHeight="1">
      <c r="A3912" s="3" t="s">
        <v>10912</v>
      </c>
      <c r="B3912" s="3" t="s">
        <v>2</v>
      </c>
      <c r="C3912" s="3" t="s">
        <v>14826</v>
      </c>
      <c r="D3912" s="3" t="s">
        <v>18127</v>
      </c>
      <c r="E3912" s="12" t="s">
        <v>22342</v>
      </c>
      <c r="F3912" s="6" t="str">
        <f t="shared" si="194"/>
        <v>module=gmail_srelate</v>
      </c>
      <c r="G3912" s="6" t="str">
        <f t="shared" si="195"/>
        <v>module=smail_srelate</v>
      </c>
    </row>
    <row r="3913" spans="1:7" ht="30" customHeight="1">
      <c r="A3913" s="3" t="s">
        <v>10912</v>
      </c>
      <c r="B3913" s="3" t="s">
        <v>2</v>
      </c>
      <c r="C3913" s="3" t="s">
        <v>14827</v>
      </c>
      <c r="D3913" s="3" t="s">
        <v>18128</v>
      </c>
      <c r="E3913" s="12" t="s">
        <v>22343</v>
      </c>
      <c r="F3913" s="6" t="str">
        <f t="shared" si="194"/>
        <v>module=gmail_srelate</v>
      </c>
      <c r="G3913" s="6" t="str">
        <f t="shared" si="195"/>
        <v>module=smail_srelate</v>
      </c>
    </row>
    <row r="3914" spans="1:7" ht="30" customHeight="1">
      <c r="A3914" s="3" t="s">
        <v>10912</v>
      </c>
      <c r="B3914" s="3" t="s">
        <v>2</v>
      </c>
      <c r="C3914" s="3" t="s">
        <v>14828</v>
      </c>
      <c r="D3914" s="3" t="s">
        <v>18129</v>
      </c>
      <c r="E3914" s="12" t="s">
        <v>22344</v>
      </c>
      <c r="F3914" s="6" t="str">
        <f t="shared" si="194"/>
        <v>module=gmail_srelate</v>
      </c>
      <c r="G3914" s="6" t="str">
        <f t="shared" si="195"/>
        <v>module=smail_srelate</v>
      </c>
    </row>
    <row r="3915" spans="1:7" ht="30" customHeight="1">
      <c r="A3915" s="3" t="s">
        <v>10912</v>
      </c>
      <c r="B3915" s="3" t="s">
        <v>2</v>
      </c>
      <c r="C3915" s="3" t="s">
        <v>14829</v>
      </c>
      <c r="D3915" s="3" t="s">
        <v>18130</v>
      </c>
      <c r="E3915" s="12" t="s">
        <v>22345</v>
      </c>
      <c r="F3915" s="6" t="str">
        <f t="shared" si="194"/>
        <v>module=gmail_srelate</v>
      </c>
      <c r="G3915" s="6" t="str">
        <f t="shared" si="195"/>
        <v>module=smail_srelate</v>
      </c>
    </row>
    <row r="3916" spans="1:7" ht="30" customHeight="1">
      <c r="A3916" s="3" t="s">
        <v>10912</v>
      </c>
      <c r="B3916" s="3" t="s">
        <v>2</v>
      </c>
      <c r="C3916" s="3" t="s">
        <v>14830</v>
      </c>
      <c r="D3916" s="3" t="s">
        <v>18131</v>
      </c>
      <c r="E3916" s="12" t="s">
        <v>22346</v>
      </c>
      <c r="F3916" s="6" t="str">
        <f t="shared" si="194"/>
        <v>module=gmail_srelate</v>
      </c>
      <c r="G3916" s="6" t="str">
        <f t="shared" si="195"/>
        <v>module=smail_srelate</v>
      </c>
    </row>
    <row r="3917" spans="1:7" ht="30" customHeight="1">
      <c r="A3917" s="3" t="s">
        <v>10912</v>
      </c>
      <c r="B3917" s="3" t="s">
        <v>2</v>
      </c>
      <c r="C3917" s="3" t="s">
        <v>14831</v>
      </c>
      <c r="D3917" s="3" t="s">
        <v>18132</v>
      </c>
      <c r="E3917" s="12" t="s">
        <v>22347</v>
      </c>
      <c r="F3917" s="6" t="str">
        <f t="shared" si="194"/>
        <v>module=gmail_srelate</v>
      </c>
      <c r="G3917" s="6" t="str">
        <f t="shared" si="195"/>
        <v>module=smail_srelate</v>
      </c>
    </row>
    <row r="3918" spans="1:7" ht="30" customHeight="1">
      <c r="A3918" s="3" t="s">
        <v>10912</v>
      </c>
      <c r="B3918" s="3" t="s">
        <v>2</v>
      </c>
      <c r="C3918" s="3" t="s">
        <v>14832</v>
      </c>
      <c r="D3918" s="3" t="s">
        <v>18133</v>
      </c>
      <c r="E3918" s="12" t="s">
        <v>22348</v>
      </c>
      <c r="F3918" s="6" t="str">
        <f t="shared" ref="F3918:F3949" si="196">HYPERLINK("http://www.ssc.wisc.edu/wlsresearch/documentation/waves/?wave=grad2k&amp;module=gmail_srelate","module=gmail_srelate")</f>
        <v>module=gmail_srelate</v>
      </c>
      <c r="G3918" s="6" t="str">
        <f t="shared" ref="G3918:G3949" si="197">HYPERLINK("http://www.ssc.wisc.edu/wlsresearch/documentation/waves/?wave=sib2k&amp;module=smail_srelate","module=smail_srelate")</f>
        <v>module=smail_srelate</v>
      </c>
    </row>
    <row r="3919" spans="1:7" ht="30" customHeight="1">
      <c r="A3919" s="3" t="s">
        <v>10912</v>
      </c>
      <c r="B3919" s="3" t="s">
        <v>2</v>
      </c>
      <c r="C3919" s="3" t="s">
        <v>14833</v>
      </c>
      <c r="D3919" s="3" t="s">
        <v>18134</v>
      </c>
      <c r="E3919" s="12" t="s">
        <v>22349</v>
      </c>
      <c r="F3919" s="6" t="str">
        <f t="shared" si="196"/>
        <v>module=gmail_srelate</v>
      </c>
      <c r="G3919" s="6" t="str">
        <f t="shared" si="197"/>
        <v>module=smail_srelate</v>
      </c>
    </row>
    <row r="3920" spans="1:7" ht="30" customHeight="1">
      <c r="A3920" s="3" t="s">
        <v>10912</v>
      </c>
      <c r="B3920" s="3" t="s">
        <v>2</v>
      </c>
      <c r="C3920" s="3" t="s">
        <v>14834</v>
      </c>
      <c r="D3920" s="3" t="s">
        <v>18135</v>
      </c>
      <c r="E3920" s="12" t="s">
        <v>22350</v>
      </c>
      <c r="F3920" s="6" t="str">
        <f t="shared" si="196"/>
        <v>module=gmail_srelate</v>
      </c>
      <c r="G3920" s="6" t="str">
        <f t="shared" si="197"/>
        <v>module=smail_srelate</v>
      </c>
    </row>
    <row r="3921" spans="1:7" ht="30" customHeight="1">
      <c r="A3921" s="3" t="s">
        <v>10912</v>
      </c>
      <c r="B3921" s="3" t="s">
        <v>2</v>
      </c>
      <c r="C3921" s="3" t="s">
        <v>14835</v>
      </c>
      <c r="D3921" s="3" t="s">
        <v>18136</v>
      </c>
      <c r="E3921" s="12" t="s">
        <v>22351</v>
      </c>
      <c r="F3921" s="6" t="str">
        <f t="shared" si="196"/>
        <v>module=gmail_srelate</v>
      </c>
      <c r="G3921" s="6" t="str">
        <f t="shared" si="197"/>
        <v>module=smail_srelate</v>
      </c>
    </row>
    <row r="3922" spans="1:7" ht="30" customHeight="1">
      <c r="A3922" s="3" t="s">
        <v>10912</v>
      </c>
      <c r="B3922" s="3" t="s">
        <v>2</v>
      </c>
      <c r="C3922" s="3" t="s">
        <v>14836</v>
      </c>
      <c r="D3922" s="3" t="s">
        <v>18137</v>
      </c>
      <c r="E3922" s="12" t="s">
        <v>22352</v>
      </c>
      <c r="F3922" s="6" t="str">
        <f t="shared" si="196"/>
        <v>module=gmail_srelate</v>
      </c>
      <c r="G3922" s="6" t="str">
        <f t="shared" si="197"/>
        <v>module=smail_srelate</v>
      </c>
    </row>
    <row r="3923" spans="1:7" ht="30" customHeight="1">
      <c r="A3923" s="3" t="s">
        <v>10912</v>
      </c>
      <c r="B3923" s="3" t="s">
        <v>2</v>
      </c>
      <c r="C3923" s="3" t="s">
        <v>14837</v>
      </c>
      <c r="D3923" s="3" t="s">
        <v>18138</v>
      </c>
      <c r="E3923" s="12" t="s">
        <v>22353</v>
      </c>
      <c r="F3923" s="6" t="str">
        <f t="shared" si="196"/>
        <v>module=gmail_srelate</v>
      </c>
      <c r="G3923" s="6" t="str">
        <f t="shared" si="197"/>
        <v>module=smail_srelate</v>
      </c>
    </row>
    <row r="3924" spans="1:7" ht="30" customHeight="1">
      <c r="A3924" s="3" t="s">
        <v>10912</v>
      </c>
      <c r="B3924" s="3" t="s">
        <v>2</v>
      </c>
      <c r="C3924" s="3" t="s">
        <v>14838</v>
      </c>
      <c r="D3924" s="3" t="s">
        <v>18139</v>
      </c>
      <c r="E3924" s="12" t="s">
        <v>22354</v>
      </c>
      <c r="F3924" s="6" t="str">
        <f t="shared" si="196"/>
        <v>module=gmail_srelate</v>
      </c>
      <c r="G3924" s="6" t="str">
        <f t="shared" si="197"/>
        <v>module=smail_srelate</v>
      </c>
    </row>
    <row r="3925" spans="1:7" ht="30" customHeight="1">
      <c r="A3925" s="3" t="s">
        <v>10912</v>
      </c>
      <c r="B3925" s="3" t="s">
        <v>2</v>
      </c>
      <c r="C3925" s="3" t="s">
        <v>14839</v>
      </c>
      <c r="D3925" s="3" t="s">
        <v>18140</v>
      </c>
      <c r="E3925" s="12" t="s">
        <v>22355</v>
      </c>
      <c r="F3925" s="6" t="str">
        <f t="shared" si="196"/>
        <v>module=gmail_srelate</v>
      </c>
      <c r="G3925" s="6" t="str">
        <f t="shared" si="197"/>
        <v>module=smail_srelate</v>
      </c>
    </row>
    <row r="3926" spans="1:7" ht="30" customHeight="1">
      <c r="A3926" s="3" t="s">
        <v>10912</v>
      </c>
      <c r="B3926" s="3" t="s">
        <v>2</v>
      </c>
      <c r="C3926" s="3" t="s">
        <v>14840</v>
      </c>
      <c r="D3926" s="3" t="s">
        <v>18141</v>
      </c>
      <c r="E3926" s="12" t="s">
        <v>22356</v>
      </c>
      <c r="F3926" s="6" t="str">
        <f t="shared" si="196"/>
        <v>module=gmail_srelate</v>
      </c>
      <c r="G3926" s="6" t="str">
        <f t="shared" si="197"/>
        <v>module=smail_srelate</v>
      </c>
    </row>
    <row r="3927" spans="1:7" ht="30" customHeight="1">
      <c r="A3927" s="3" t="s">
        <v>10912</v>
      </c>
      <c r="B3927" s="3" t="s">
        <v>2</v>
      </c>
      <c r="C3927" s="3" t="s">
        <v>14841</v>
      </c>
      <c r="D3927" s="3" t="s">
        <v>18142</v>
      </c>
      <c r="E3927" s="12" t="s">
        <v>22357</v>
      </c>
      <c r="F3927" s="6" t="str">
        <f t="shared" si="196"/>
        <v>module=gmail_srelate</v>
      </c>
      <c r="G3927" s="6" t="str">
        <f t="shared" si="197"/>
        <v>module=smail_srelate</v>
      </c>
    </row>
    <row r="3928" spans="1:7" ht="30" customHeight="1">
      <c r="A3928" s="3" t="s">
        <v>10912</v>
      </c>
      <c r="B3928" s="3" t="s">
        <v>2</v>
      </c>
      <c r="C3928" s="3" t="s">
        <v>14842</v>
      </c>
      <c r="D3928" s="3" t="s">
        <v>18143</v>
      </c>
      <c r="E3928" s="12" t="s">
        <v>22358</v>
      </c>
      <c r="F3928" s="6" t="str">
        <f t="shared" si="196"/>
        <v>module=gmail_srelate</v>
      </c>
      <c r="G3928" s="6" t="str">
        <f t="shared" si="197"/>
        <v>module=smail_srelate</v>
      </c>
    </row>
    <row r="3929" spans="1:7" ht="30" customHeight="1">
      <c r="A3929" s="3" t="s">
        <v>10912</v>
      </c>
      <c r="B3929" s="3" t="s">
        <v>2</v>
      </c>
      <c r="C3929" s="3" t="s">
        <v>14843</v>
      </c>
      <c r="D3929" s="3" t="s">
        <v>18144</v>
      </c>
      <c r="E3929" s="12" t="s">
        <v>22359</v>
      </c>
      <c r="F3929" s="6" t="str">
        <f t="shared" si="196"/>
        <v>module=gmail_srelate</v>
      </c>
      <c r="G3929" s="6" t="str">
        <f t="shared" si="197"/>
        <v>module=smail_srelate</v>
      </c>
    </row>
    <row r="3930" spans="1:7" ht="30" customHeight="1">
      <c r="A3930" s="3" t="s">
        <v>10912</v>
      </c>
      <c r="B3930" s="3" t="s">
        <v>2</v>
      </c>
      <c r="C3930" s="3" t="s">
        <v>14844</v>
      </c>
      <c r="D3930" s="3" t="s">
        <v>18145</v>
      </c>
      <c r="E3930" s="12" t="s">
        <v>22360</v>
      </c>
      <c r="F3930" s="6" t="str">
        <f t="shared" si="196"/>
        <v>module=gmail_srelate</v>
      </c>
      <c r="G3930" s="6" t="str">
        <f t="shared" si="197"/>
        <v>module=smail_srelate</v>
      </c>
    </row>
    <row r="3931" spans="1:7" ht="30" customHeight="1">
      <c r="A3931" s="3" t="s">
        <v>10912</v>
      </c>
      <c r="B3931" s="3" t="s">
        <v>2</v>
      </c>
      <c r="C3931" s="3" t="s">
        <v>14845</v>
      </c>
      <c r="D3931" s="3" t="s">
        <v>18146</v>
      </c>
      <c r="E3931" s="12" t="s">
        <v>22361</v>
      </c>
      <c r="F3931" s="6" t="str">
        <f t="shared" si="196"/>
        <v>module=gmail_srelate</v>
      </c>
      <c r="G3931" s="6" t="str">
        <f t="shared" si="197"/>
        <v>module=smail_srelate</v>
      </c>
    </row>
    <row r="3932" spans="1:7" ht="30" customHeight="1">
      <c r="A3932" s="3" t="s">
        <v>10912</v>
      </c>
      <c r="B3932" s="3" t="s">
        <v>2</v>
      </c>
      <c r="C3932" s="3" t="s">
        <v>14846</v>
      </c>
      <c r="D3932" s="3" t="s">
        <v>18147</v>
      </c>
      <c r="E3932" s="12" t="s">
        <v>22362</v>
      </c>
      <c r="F3932" s="6" t="str">
        <f t="shared" si="196"/>
        <v>module=gmail_srelate</v>
      </c>
      <c r="G3932" s="6" t="str">
        <f t="shared" si="197"/>
        <v>module=smail_srelate</v>
      </c>
    </row>
    <row r="3933" spans="1:7" ht="30" customHeight="1">
      <c r="A3933" s="3" t="s">
        <v>10912</v>
      </c>
      <c r="B3933" s="3" t="s">
        <v>2</v>
      </c>
      <c r="C3933" s="3" t="s">
        <v>14847</v>
      </c>
      <c r="D3933" s="3" t="s">
        <v>18148</v>
      </c>
      <c r="E3933" s="12" t="s">
        <v>22363</v>
      </c>
      <c r="F3933" s="6" t="str">
        <f t="shared" si="196"/>
        <v>module=gmail_srelate</v>
      </c>
      <c r="G3933" s="6" t="str">
        <f t="shared" si="197"/>
        <v>module=smail_srelate</v>
      </c>
    </row>
    <row r="3934" spans="1:7" ht="30" customHeight="1">
      <c r="A3934" s="3" t="s">
        <v>10912</v>
      </c>
      <c r="B3934" s="3" t="s">
        <v>2</v>
      </c>
      <c r="C3934" s="3" t="s">
        <v>14848</v>
      </c>
      <c r="D3934" s="3" t="s">
        <v>18149</v>
      </c>
      <c r="E3934" s="12" t="s">
        <v>22364</v>
      </c>
      <c r="F3934" s="6" t="str">
        <f t="shared" si="196"/>
        <v>module=gmail_srelate</v>
      </c>
      <c r="G3934" s="6" t="str">
        <f t="shared" si="197"/>
        <v>module=smail_srelate</v>
      </c>
    </row>
    <row r="3935" spans="1:7" ht="30" customHeight="1">
      <c r="A3935" s="3" t="s">
        <v>10912</v>
      </c>
      <c r="B3935" s="3" t="s">
        <v>2</v>
      </c>
      <c r="C3935" s="3" t="s">
        <v>14849</v>
      </c>
      <c r="D3935" s="3" t="s">
        <v>18150</v>
      </c>
      <c r="E3935" s="12" t="s">
        <v>22365</v>
      </c>
      <c r="F3935" s="6" t="str">
        <f t="shared" si="196"/>
        <v>module=gmail_srelate</v>
      </c>
      <c r="G3935" s="6" t="str">
        <f t="shared" si="197"/>
        <v>module=smail_srelate</v>
      </c>
    </row>
    <row r="3936" spans="1:7" ht="30" customHeight="1">
      <c r="A3936" s="3" t="s">
        <v>10912</v>
      </c>
      <c r="B3936" s="3" t="s">
        <v>2</v>
      </c>
      <c r="C3936" s="3" t="s">
        <v>14850</v>
      </c>
      <c r="D3936" s="3" t="s">
        <v>18151</v>
      </c>
      <c r="E3936" s="12" t="s">
        <v>22366</v>
      </c>
      <c r="F3936" s="6" t="str">
        <f t="shared" si="196"/>
        <v>module=gmail_srelate</v>
      </c>
      <c r="G3936" s="6" t="str">
        <f t="shared" si="197"/>
        <v>module=smail_srelate</v>
      </c>
    </row>
    <row r="3937" spans="1:7" ht="30" customHeight="1">
      <c r="A3937" s="3" t="s">
        <v>10912</v>
      </c>
      <c r="B3937" s="3" t="s">
        <v>2</v>
      </c>
      <c r="C3937" s="3" t="s">
        <v>14851</v>
      </c>
      <c r="D3937" s="3" t="s">
        <v>18152</v>
      </c>
      <c r="E3937" s="12" t="s">
        <v>22367</v>
      </c>
      <c r="F3937" s="6" t="str">
        <f t="shared" si="196"/>
        <v>module=gmail_srelate</v>
      </c>
      <c r="G3937" s="6" t="str">
        <f t="shared" si="197"/>
        <v>module=smail_srelate</v>
      </c>
    </row>
    <row r="3938" spans="1:7" ht="30" customHeight="1">
      <c r="A3938" s="3" t="s">
        <v>10912</v>
      </c>
      <c r="B3938" s="3" t="s">
        <v>2</v>
      </c>
      <c r="C3938" s="3" t="s">
        <v>14852</v>
      </c>
      <c r="D3938" s="3" t="s">
        <v>18153</v>
      </c>
      <c r="E3938" s="12" t="s">
        <v>22368</v>
      </c>
      <c r="F3938" s="6" t="str">
        <f t="shared" si="196"/>
        <v>module=gmail_srelate</v>
      </c>
      <c r="G3938" s="6" t="str">
        <f t="shared" si="197"/>
        <v>module=smail_srelate</v>
      </c>
    </row>
    <row r="3939" spans="1:7" ht="30" customHeight="1">
      <c r="A3939" s="3" t="s">
        <v>10912</v>
      </c>
      <c r="B3939" s="3" t="s">
        <v>2</v>
      </c>
      <c r="C3939" s="3" t="s">
        <v>14853</v>
      </c>
      <c r="D3939" s="3" t="s">
        <v>18154</v>
      </c>
      <c r="E3939" s="12" t="s">
        <v>22369</v>
      </c>
      <c r="F3939" s="6" t="str">
        <f t="shared" si="196"/>
        <v>module=gmail_srelate</v>
      </c>
      <c r="G3939" s="6" t="str">
        <f t="shared" si="197"/>
        <v>module=smail_srelate</v>
      </c>
    </row>
    <row r="3940" spans="1:7" ht="30" customHeight="1">
      <c r="A3940" s="3" t="s">
        <v>10912</v>
      </c>
      <c r="B3940" s="3" t="s">
        <v>2</v>
      </c>
      <c r="C3940" s="3" t="s">
        <v>14854</v>
      </c>
      <c r="D3940" s="3" t="s">
        <v>18155</v>
      </c>
      <c r="E3940" s="12" t="s">
        <v>22370</v>
      </c>
      <c r="F3940" s="6" t="str">
        <f t="shared" si="196"/>
        <v>module=gmail_srelate</v>
      </c>
      <c r="G3940" s="6" t="str">
        <f t="shared" si="197"/>
        <v>module=smail_srelate</v>
      </c>
    </row>
    <row r="3941" spans="1:7" ht="30" customHeight="1">
      <c r="A3941" s="3" t="s">
        <v>10912</v>
      </c>
      <c r="B3941" s="3" t="s">
        <v>2</v>
      </c>
      <c r="C3941" s="3" t="s">
        <v>14855</v>
      </c>
      <c r="D3941" s="3" t="s">
        <v>18156</v>
      </c>
      <c r="E3941" s="12" t="s">
        <v>22371</v>
      </c>
      <c r="F3941" s="6" t="str">
        <f t="shared" si="196"/>
        <v>module=gmail_srelate</v>
      </c>
      <c r="G3941" s="6" t="str">
        <f t="shared" si="197"/>
        <v>module=smail_srelate</v>
      </c>
    </row>
    <row r="3942" spans="1:7" ht="30" customHeight="1">
      <c r="A3942" s="3" t="s">
        <v>10912</v>
      </c>
      <c r="B3942" s="3" t="s">
        <v>2</v>
      </c>
      <c r="C3942" s="3" t="s">
        <v>14856</v>
      </c>
      <c r="D3942" s="3" t="s">
        <v>18157</v>
      </c>
      <c r="E3942" s="12" t="s">
        <v>22372</v>
      </c>
      <c r="F3942" s="6" t="str">
        <f t="shared" si="196"/>
        <v>module=gmail_srelate</v>
      </c>
      <c r="G3942" s="6" t="str">
        <f t="shared" si="197"/>
        <v>module=smail_srelate</v>
      </c>
    </row>
    <row r="3943" spans="1:7" ht="30" customHeight="1">
      <c r="A3943" s="3" t="s">
        <v>10912</v>
      </c>
      <c r="B3943" s="3" t="s">
        <v>2</v>
      </c>
      <c r="C3943" s="3" t="s">
        <v>14857</v>
      </c>
      <c r="D3943" s="3" t="s">
        <v>18158</v>
      </c>
      <c r="E3943" s="12" t="s">
        <v>22373</v>
      </c>
      <c r="F3943" s="6" t="str">
        <f t="shared" si="196"/>
        <v>module=gmail_srelate</v>
      </c>
      <c r="G3943" s="6" t="str">
        <f t="shared" si="197"/>
        <v>module=smail_srelate</v>
      </c>
    </row>
    <row r="3944" spans="1:7" ht="30" customHeight="1">
      <c r="A3944" s="3" t="s">
        <v>10912</v>
      </c>
      <c r="B3944" s="3" t="s">
        <v>2</v>
      </c>
      <c r="C3944" s="3" t="s">
        <v>14858</v>
      </c>
      <c r="D3944" s="3" t="s">
        <v>18159</v>
      </c>
      <c r="E3944" s="12" t="s">
        <v>22374</v>
      </c>
      <c r="F3944" s="6" t="str">
        <f t="shared" si="196"/>
        <v>module=gmail_srelate</v>
      </c>
      <c r="G3944" s="6" t="str">
        <f t="shared" si="197"/>
        <v>module=smail_srelate</v>
      </c>
    </row>
    <row r="3945" spans="1:7" ht="30" customHeight="1">
      <c r="A3945" s="3" t="s">
        <v>10912</v>
      </c>
      <c r="B3945" s="3" t="s">
        <v>2</v>
      </c>
      <c r="C3945" s="3" t="s">
        <v>14859</v>
      </c>
      <c r="D3945" s="3" t="s">
        <v>18160</v>
      </c>
      <c r="E3945" s="12" t="s">
        <v>22375</v>
      </c>
      <c r="F3945" s="6" t="str">
        <f t="shared" si="196"/>
        <v>module=gmail_srelate</v>
      </c>
      <c r="G3945" s="6" t="str">
        <f t="shared" si="197"/>
        <v>module=smail_srelate</v>
      </c>
    </row>
    <row r="3946" spans="1:7" ht="30" customHeight="1">
      <c r="A3946" s="3" t="s">
        <v>10912</v>
      </c>
      <c r="B3946" s="3" t="s">
        <v>2</v>
      </c>
      <c r="C3946" s="3" t="s">
        <v>14860</v>
      </c>
      <c r="D3946" s="3" t="s">
        <v>18161</v>
      </c>
      <c r="E3946" s="12" t="s">
        <v>22376</v>
      </c>
      <c r="F3946" s="6" t="str">
        <f t="shared" si="196"/>
        <v>module=gmail_srelate</v>
      </c>
      <c r="G3946" s="6" t="str">
        <f t="shared" si="197"/>
        <v>module=smail_srelate</v>
      </c>
    </row>
    <row r="3947" spans="1:7" ht="30" customHeight="1">
      <c r="A3947" s="3" t="s">
        <v>10912</v>
      </c>
      <c r="B3947" s="3" t="s">
        <v>2</v>
      </c>
      <c r="C3947" s="3" t="s">
        <v>14861</v>
      </c>
      <c r="D3947" s="3" t="s">
        <v>18162</v>
      </c>
      <c r="E3947" s="12" t="s">
        <v>22377</v>
      </c>
      <c r="F3947" s="6" t="str">
        <f t="shared" si="196"/>
        <v>module=gmail_srelate</v>
      </c>
      <c r="G3947" s="6" t="str">
        <f t="shared" si="197"/>
        <v>module=smail_srelate</v>
      </c>
    </row>
    <row r="3948" spans="1:7" ht="30" customHeight="1">
      <c r="A3948" s="3" t="s">
        <v>10912</v>
      </c>
      <c r="B3948" s="3" t="s">
        <v>2</v>
      </c>
      <c r="C3948" s="3" t="s">
        <v>14862</v>
      </c>
      <c r="D3948" s="3" t="s">
        <v>18163</v>
      </c>
      <c r="E3948" s="12" t="s">
        <v>22378</v>
      </c>
      <c r="F3948" s="6" t="str">
        <f t="shared" si="196"/>
        <v>module=gmail_srelate</v>
      </c>
      <c r="G3948" s="6" t="str">
        <f t="shared" si="197"/>
        <v>module=smail_srelate</v>
      </c>
    </row>
    <row r="3949" spans="1:7" ht="30" customHeight="1">
      <c r="A3949" s="3" t="s">
        <v>10912</v>
      </c>
      <c r="B3949" s="3" t="s">
        <v>2</v>
      </c>
      <c r="C3949" s="3" t="s">
        <v>14863</v>
      </c>
      <c r="D3949" s="3" t="s">
        <v>18164</v>
      </c>
      <c r="E3949" s="12" t="s">
        <v>22379</v>
      </c>
      <c r="F3949" s="6" t="str">
        <f t="shared" si="196"/>
        <v>module=gmail_srelate</v>
      </c>
      <c r="G3949" s="6" t="str">
        <f t="shared" si="197"/>
        <v>module=smail_srelate</v>
      </c>
    </row>
    <row r="3950" spans="1:7" ht="30" customHeight="1">
      <c r="A3950" s="3" t="s">
        <v>10912</v>
      </c>
      <c r="B3950" s="3" t="s">
        <v>2</v>
      </c>
      <c r="C3950" s="3" t="s">
        <v>14864</v>
      </c>
      <c r="D3950" s="3" t="s">
        <v>18165</v>
      </c>
      <c r="E3950" s="12" t="s">
        <v>22380</v>
      </c>
      <c r="F3950" s="6" t="str">
        <f t="shared" ref="F3950:F3963" si="198">HYPERLINK("http://www.ssc.wisc.edu/wlsresearch/documentation/waves/?wave=grad2k&amp;module=gmail_srelate","module=gmail_srelate")</f>
        <v>module=gmail_srelate</v>
      </c>
      <c r="G3950" s="6" t="str">
        <f t="shared" ref="G3950:G3963" si="199">HYPERLINK("http://www.ssc.wisc.edu/wlsresearch/documentation/waves/?wave=sib2k&amp;module=smail_srelate","module=smail_srelate")</f>
        <v>module=smail_srelate</v>
      </c>
    </row>
    <row r="3951" spans="1:7" ht="30" customHeight="1">
      <c r="A3951" s="3" t="s">
        <v>10912</v>
      </c>
      <c r="B3951" s="3" t="s">
        <v>2</v>
      </c>
      <c r="C3951" s="3" t="s">
        <v>14865</v>
      </c>
      <c r="D3951" s="3" t="s">
        <v>18166</v>
      </c>
      <c r="E3951" s="12" t="s">
        <v>22381</v>
      </c>
      <c r="F3951" s="6" t="str">
        <f t="shared" si="198"/>
        <v>module=gmail_srelate</v>
      </c>
      <c r="G3951" s="6" t="str">
        <f t="shared" si="199"/>
        <v>module=smail_srelate</v>
      </c>
    </row>
    <row r="3952" spans="1:7" ht="30" customHeight="1">
      <c r="A3952" s="3" t="s">
        <v>10912</v>
      </c>
      <c r="B3952" s="3" t="s">
        <v>2</v>
      </c>
      <c r="C3952" s="3" t="s">
        <v>14866</v>
      </c>
      <c r="D3952" s="3" t="s">
        <v>18167</v>
      </c>
      <c r="E3952" s="12" t="s">
        <v>22382</v>
      </c>
      <c r="F3952" s="6" t="str">
        <f t="shared" si="198"/>
        <v>module=gmail_srelate</v>
      </c>
      <c r="G3952" s="6" t="str">
        <f t="shared" si="199"/>
        <v>module=smail_srelate</v>
      </c>
    </row>
    <row r="3953" spans="1:7" ht="30" customHeight="1">
      <c r="A3953" s="3" t="s">
        <v>10912</v>
      </c>
      <c r="B3953" s="3" t="s">
        <v>2</v>
      </c>
      <c r="C3953" s="3" t="s">
        <v>14867</v>
      </c>
      <c r="D3953" s="3" t="s">
        <v>18168</v>
      </c>
      <c r="E3953" s="12" t="s">
        <v>22383</v>
      </c>
      <c r="F3953" s="6" t="str">
        <f t="shared" si="198"/>
        <v>module=gmail_srelate</v>
      </c>
      <c r="G3953" s="6" t="str">
        <f t="shared" si="199"/>
        <v>module=smail_srelate</v>
      </c>
    </row>
    <row r="3954" spans="1:7" ht="30" customHeight="1">
      <c r="A3954" s="3" t="s">
        <v>10912</v>
      </c>
      <c r="B3954" s="3" t="s">
        <v>2</v>
      </c>
      <c r="C3954" s="3" t="s">
        <v>14868</v>
      </c>
      <c r="D3954" s="3" t="s">
        <v>18169</v>
      </c>
      <c r="E3954" s="12" t="s">
        <v>22384</v>
      </c>
      <c r="F3954" s="6" t="str">
        <f t="shared" si="198"/>
        <v>module=gmail_srelate</v>
      </c>
      <c r="G3954" s="6" t="str">
        <f t="shared" si="199"/>
        <v>module=smail_srelate</v>
      </c>
    </row>
    <row r="3955" spans="1:7" ht="30" customHeight="1">
      <c r="A3955" s="3" t="s">
        <v>10912</v>
      </c>
      <c r="B3955" s="3" t="s">
        <v>2</v>
      </c>
      <c r="C3955" s="3" t="s">
        <v>14869</v>
      </c>
      <c r="D3955" s="3" t="s">
        <v>18170</v>
      </c>
      <c r="E3955" s="12" t="s">
        <v>22385</v>
      </c>
      <c r="F3955" s="6" t="str">
        <f t="shared" si="198"/>
        <v>module=gmail_srelate</v>
      </c>
      <c r="G3955" s="6" t="str">
        <f t="shared" si="199"/>
        <v>module=smail_srelate</v>
      </c>
    </row>
    <row r="3956" spans="1:7" ht="30" customHeight="1">
      <c r="A3956" s="3" t="s">
        <v>10912</v>
      </c>
      <c r="B3956" s="3" t="s">
        <v>2</v>
      </c>
      <c r="C3956" s="3" t="s">
        <v>14870</v>
      </c>
      <c r="D3956" s="3" t="s">
        <v>18171</v>
      </c>
      <c r="E3956" s="12" t="s">
        <v>22386</v>
      </c>
      <c r="F3956" s="6" t="str">
        <f t="shared" si="198"/>
        <v>module=gmail_srelate</v>
      </c>
      <c r="G3956" s="6" t="str">
        <f t="shared" si="199"/>
        <v>module=smail_srelate</v>
      </c>
    </row>
    <row r="3957" spans="1:7" ht="30" customHeight="1">
      <c r="A3957" s="3" t="s">
        <v>10912</v>
      </c>
      <c r="B3957" s="3" t="s">
        <v>2</v>
      </c>
      <c r="C3957" s="3" t="s">
        <v>14871</v>
      </c>
      <c r="D3957" s="3" t="s">
        <v>18172</v>
      </c>
      <c r="E3957" s="12" t="s">
        <v>22387</v>
      </c>
      <c r="F3957" s="6" t="str">
        <f t="shared" si="198"/>
        <v>module=gmail_srelate</v>
      </c>
      <c r="G3957" s="6" t="str">
        <f t="shared" si="199"/>
        <v>module=smail_srelate</v>
      </c>
    </row>
    <row r="3958" spans="1:7" ht="30" customHeight="1">
      <c r="A3958" s="3" t="s">
        <v>10912</v>
      </c>
      <c r="B3958" s="3" t="s">
        <v>2</v>
      </c>
      <c r="C3958" s="3" t="s">
        <v>14872</v>
      </c>
      <c r="D3958" s="3" t="s">
        <v>18173</v>
      </c>
      <c r="E3958" s="12" t="s">
        <v>22388</v>
      </c>
      <c r="F3958" s="6" t="str">
        <f t="shared" si="198"/>
        <v>module=gmail_srelate</v>
      </c>
      <c r="G3958" s="6" t="str">
        <f t="shared" si="199"/>
        <v>module=smail_srelate</v>
      </c>
    </row>
    <row r="3959" spans="1:7" ht="30" customHeight="1">
      <c r="A3959" s="3" t="s">
        <v>10912</v>
      </c>
      <c r="B3959" s="3" t="s">
        <v>2</v>
      </c>
      <c r="C3959" s="3" t="s">
        <v>14873</v>
      </c>
      <c r="D3959" s="3" t="s">
        <v>18174</v>
      </c>
      <c r="E3959" s="12" t="s">
        <v>22389</v>
      </c>
      <c r="F3959" s="6" t="str">
        <f t="shared" si="198"/>
        <v>module=gmail_srelate</v>
      </c>
      <c r="G3959" s="6" t="str">
        <f t="shared" si="199"/>
        <v>module=smail_srelate</v>
      </c>
    </row>
    <row r="3960" spans="1:7" ht="30" customHeight="1">
      <c r="A3960" s="3" t="s">
        <v>10912</v>
      </c>
      <c r="B3960" s="3" t="s">
        <v>2</v>
      </c>
      <c r="C3960" s="3" t="s">
        <v>14874</v>
      </c>
      <c r="D3960" s="3" t="s">
        <v>18175</v>
      </c>
      <c r="E3960" s="12" t="s">
        <v>22390</v>
      </c>
      <c r="F3960" s="6" t="str">
        <f t="shared" si="198"/>
        <v>module=gmail_srelate</v>
      </c>
      <c r="G3960" s="6" t="str">
        <f t="shared" si="199"/>
        <v>module=smail_srelate</v>
      </c>
    </row>
    <row r="3961" spans="1:7" ht="30" customHeight="1">
      <c r="A3961" s="3" t="s">
        <v>10912</v>
      </c>
      <c r="B3961" s="3" t="s">
        <v>2</v>
      </c>
      <c r="C3961" s="3" t="s">
        <v>14875</v>
      </c>
      <c r="D3961" s="3" t="s">
        <v>18176</v>
      </c>
      <c r="E3961" s="12" t="s">
        <v>22391</v>
      </c>
      <c r="F3961" s="6" t="str">
        <f t="shared" si="198"/>
        <v>module=gmail_srelate</v>
      </c>
      <c r="G3961" s="6" t="str">
        <f t="shared" si="199"/>
        <v>module=smail_srelate</v>
      </c>
    </row>
    <row r="3962" spans="1:7" ht="30" customHeight="1">
      <c r="A3962" s="3" t="s">
        <v>10912</v>
      </c>
      <c r="B3962" s="3" t="s">
        <v>2</v>
      </c>
      <c r="C3962" s="3" t="s">
        <v>14876</v>
      </c>
      <c r="D3962" s="3" t="s">
        <v>18177</v>
      </c>
      <c r="E3962" s="12" t="s">
        <v>22392</v>
      </c>
      <c r="F3962" s="6" t="str">
        <f t="shared" si="198"/>
        <v>module=gmail_srelate</v>
      </c>
      <c r="G3962" s="6" t="str">
        <f t="shared" si="199"/>
        <v>module=smail_srelate</v>
      </c>
    </row>
    <row r="3963" spans="1:7" ht="30" customHeight="1">
      <c r="A3963" s="3" t="s">
        <v>10912</v>
      </c>
      <c r="B3963" s="3" t="s">
        <v>2</v>
      </c>
      <c r="C3963" s="3" t="s">
        <v>14877</v>
      </c>
      <c r="D3963" s="3" t="s">
        <v>18178</v>
      </c>
      <c r="E3963" s="12" t="s">
        <v>22393</v>
      </c>
      <c r="F3963" s="6" t="str">
        <f t="shared" si="198"/>
        <v>module=gmail_srelate</v>
      </c>
      <c r="G3963" s="6" t="str">
        <f t="shared" si="199"/>
        <v>module=smail_srelate</v>
      </c>
    </row>
    <row r="3964" spans="1:7" ht="30" customHeight="1">
      <c r="A3964" s="3" t="s">
        <v>10913</v>
      </c>
      <c r="B3964" s="3" t="s">
        <v>2</v>
      </c>
      <c r="C3964" s="3" t="s">
        <v>14878</v>
      </c>
      <c r="D3964" s="3" t="s">
        <v>18179</v>
      </c>
      <c r="E3964" s="12" t="s">
        <v>22394</v>
      </c>
      <c r="F3964" s="6" t="str">
        <f t="shared" ref="F3964:F3995" si="200">HYPERLINK("http://www.ssc.wisc.edu/wlsresearch/documentation/waves/?wave=grad2k&amp;module=gmail_sparticipation","module=gmail_sparticipation")</f>
        <v>module=gmail_sparticipation</v>
      </c>
      <c r="G3964" s="6" t="str">
        <f t="shared" ref="G3964:G3995" si="201">HYPERLINK("http://www.ssc.wisc.edu/wlsresearch/documentation/waves/?wave=sib2k&amp;module=smail_sparticipation","module=smail_sparticipation")</f>
        <v>module=smail_sparticipation</v>
      </c>
    </row>
    <row r="3965" spans="1:7" ht="30" customHeight="1">
      <c r="A3965" s="3" t="s">
        <v>10913</v>
      </c>
      <c r="B3965" s="3" t="s">
        <v>2</v>
      </c>
      <c r="C3965" s="3" t="s">
        <v>14879</v>
      </c>
      <c r="D3965" s="3" t="s">
        <v>18180</v>
      </c>
      <c r="E3965" s="12" t="s">
        <v>22395</v>
      </c>
      <c r="F3965" s="6" t="str">
        <f t="shared" si="200"/>
        <v>module=gmail_sparticipation</v>
      </c>
      <c r="G3965" s="6" t="str">
        <f t="shared" si="201"/>
        <v>module=smail_sparticipation</v>
      </c>
    </row>
    <row r="3966" spans="1:7" ht="30" customHeight="1">
      <c r="A3966" s="3" t="s">
        <v>10913</v>
      </c>
      <c r="B3966" s="3" t="s">
        <v>2</v>
      </c>
      <c r="C3966" s="3" t="s">
        <v>14880</v>
      </c>
      <c r="D3966" s="3" t="s">
        <v>18181</v>
      </c>
      <c r="E3966" s="12" t="s">
        <v>22396</v>
      </c>
      <c r="F3966" s="6" t="str">
        <f t="shared" si="200"/>
        <v>module=gmail_sparticipation</v>
      </c>
      <c r="G3966" s="6" t="str">
        <f t="shared" si="201"/>
        <v>module=smail_sparticipation</v>
      </c>
    </row>
    <row r="3967" spans="1:7" ht="30" customHeight="1">
      <c r="A3967" s="3" t="s">
        <v>10913</v>
      </c>
      <c r="B3967" s="3" t="s">
        <v>2</v>
      </c>
      <c r="C3967" s="3" t="s">
        <v>14881</v>
      </c>
      <c r="D3967" s="3" t="s">
        <v>18182</v>
      </c>
      <c r="E3967" s="12" t="s">
        <v>22397</v>
      </c>
      <c r="F3967" s="6" t="str">
        <f t="shared" si="200"/>
        <v>module=gmail_sparticipation</v>
      </c>
      <c r="G3967" s="6" t="str">
        <f t="shared" si="201"/>
        <v>module=smail_sparticipation</v>
      </c>
    </row>
    <row r="3968" spans="1:7" ht="30" customHeight="1">
      <c r="A3968" s="3" t="s">
        <v>10913</v>
      </c>
      <c r="B3968" s="3" t="s">
        <v>2</v>
      </c>
      <c r="C3968" s="3" t="s">
        <v>14882</v>
      </c>
      <c r="D3968" s="3" t="s">
        <v>18183</v>
      </c>
      <c r="E3968" s="12" t="s">
        <v>22398</v>
      </c>
      <c r="F3968" s="6" t="str">
        <f t="shared" si="200"/>
        <v>module=gmail_sparticipation</v>
      </c>
      <c r="G3968" s="6" t="str">
        <f t="shared" si="201"/>
        <v>module=smail_sparticipation</v>
      </c>
    </row>
    <row r="3969" spans="1:7" ht="30" customHeight="1">
      <c r="A3969" s="3" t="s">
        <v>10913</v>
      </c>
      <c r="B3969" s="3" t="s">
        <v>2</v>
      </c>
      <c r="C3969" s="3" t="s">
        <v>14883</v>
      </c>
      <c r="D3969" s="3" t="s">
        <v>18184</v>
      </c>
      <c r="E3969" s="12" t="s">
        <v>22399</v>
      </c>
      <c r="F3969" s="6" t="str">
        <f t="shared" si="200"/>
        <v>module=gmail_sparticipation</v>
      </c>
      <c r="G3969" s="6" t="str">
        <f t="shared" si="201"/>
        <v>module=smail_sparticipation</v>
      </c>
    </row>
    <row r="3970" spans="1:7" ht="30" customHeight="1">
      <c r="A3970" s="3" t="s">
        <v>10913</v>
      </c>
      <c r="B3970" s="3" t="s">
        <v>2</v>
      </c>
      <c r="C3970" s="3" t="s">
        <v>14884</v>
      </c>
      <c r="D3970" s="3" t="s">
        <v>18185</v>
      </c>
      <c r="E3970" s="12" t="s">
        <v>22400</v>
      </c>
      <c r="F3970" s="6" t="str">
        <f t="shared" si="200"/>
        <v>module=gmail_sparticipation</v>
      </c>
      <c r="G3970" s="6" t="str">
        <f t="shared" si="201"/>
        <v>module=smail_sparticipation</v>
      </c>
    </row>
    <row r="3971" spans="1:7" ht="30" customHeight="1">
      <c r="A3971" s="3" t="s">
        <v>10913</v>
      </c>
      <c r="B3971" s="3" t="s">
        <v>2</v>
      </c>
      <c r="C3971" s="3" t="s">
        <v>14885</v>
      </c>
      <c r="D3971" s="3" t="s">
        <v>18186</v>
      </c>
      <c r="E3971" s="12" t="s">
        <v>22401</v>
      </c>
      <c r="F3971" s="6" t="str">
        <f t="shared" si="200"/>
        <v>module=gmail_sparticipation</v>
      </c>
      <c r="G3971" s="6" t="str">
        <f t="shared" si="201"/>
        <v>module=smail_sparticipation</v>
      </c>
    </row>
    <row r="3972" spans="1:7" ht="30" customHeight="1">
      <c r="A3972" s="3" t="s">
        <v>10913</v>
      </c>
      <c r="B3972" s="3" t="s">
        <v>2</v>
      </c>
      <c r="C3972" s="3" t="s">
        <v>14886</v>
      </c>
      <c r="D3972" s="3" t="s">
        <v>18187</v>
      </c>
      <c r="E3972" s="12" t="s">
        <v>22402</v>
      </c>
      <c r="F3972" s="6" t="str">
        <f t="shared" si="200"/>
        <v>module=gmail_sparticipation</v>
      </c>
      <c r="G3972" s="6" t="str">
        <f t="shared" si="201"/>
        <v>module=smail_sparticipation</v>
      </c>
    </row>
    <row r="3973" spans="1:7" ht="30" customHeight="1">
      <c r="A3973" s="3" t="s">
        <v>10913</v>
      </c>
      <c r="B3973" s="3" t="s">
        <v>2</v>
      </c>
      <c r="C3973" s="3" t="s">
        <v>14887</v>
      </c>
      <c r="D3973" s="3" t="s">
        <v>18188</v>
      </c>
      <c r="E3973" s="12" t="s">
        <v>22403</v>
      </c>
      <c r="F3973" s="6" t="str">
        <f t="shared" si="200"/>
        <v>module=gmail_sparticipation</v>
      </c>
      <c r="G3973" s="6" t="str">
        <f t="shared" si="201"/>
        <v>module=smail_sparticipation</v>
      </c>
    </row>
    <row r="3974" spans="1:7" ht="30" customHeight="1">
      <c r="A3974" s="3" t="s">
        <v>10913</v>
      </c>
      <c r="B3974" s="3" t="s">
        <v>2</v>
      </c>
      <c r="C3974" s="3" t="s">
        <v>14888</v>
      </c>
      <c r="D3974" s="3" t="s">
        <v>18189</v>
      </c>
      <c r="E3974" s="12" t="s">
        <v>22404</v>
      </c>
      <c r="F3974" s="6" t="str">
        <f t="shared" si="200"/>
        <v>module=gmail_sparticipation</v>
      </c>
      <c r="G3974" s="6" t="str">
        <f t="shared" si="201"/>
        <v>module=smail_sparticipation</v>
      </c>
    </row>
    <row r="3975" spans="1:7" ht="30" customHeight="1">
      <c r="A3975" s="3" t="s">
        <v>10913</v>
      </c>
      <c r="B3975" s="3" t="s">
        <v>2</v>
      </c>
      <c r="C3975" s="3" t="s">
        <v>14889</v>
      </c>
      <c r="D3975" s="3" t="s">
        <v>18190</v>
      </c>
      <c r="E3975" s="12" t="s">
        <v>22405</v>
      </c>
      <c r="F3975" s="6" t="str">
        <f t="shared" si="200"/>
        <v>module=gmail_sparticipation</v>
      </c>
      <c r="G3975" s="6" t="str">
        <f t="shared" si="201"/>
        <v>module=smail_sparticipation</v>
      </c>
    </row>
    <row r="3976" spans="1:7" ht="30" customHeight="1">
      <c r="A3976" s="3" t="s">
        <v>10913</v>
      </c>
      <c r="B3976" s="3" t="s">
        <v>2</v>
      </c>
      <c r="C3976" s="3" t="s">
        <v>14890</v>
      </c>
      <c r="D3976" s="3" t="s">
        <v>18191</v>
      </c>
      <c r="E3976" s="12" t="s">
        <v>22406</v>
      </c>
      <c r="F3976" s="6" t="str">
        <f t="shared" si="200"/>
        <v>module=gmail_sparticipation</v>
      </c>
      <c r="G3976" s="6" t="str">
        <f t="shared" si="201"/>
        <v>module=smail_sparticipation</v>
      </c>
    </row>
    <row r="3977" spans="1:7" ht="30" customHeight="1">
      <c r="A3977" s="3" t="s">
        <v>10913</v>
      </c>
      <c r="B3977" s="3" t="s">
        <v>2</v>
      </c>
      <c r="C3977" s="3" t="s">
        <v>14891</v>
      </c>
      <c r="D3977" s="3" t="s">
        <v>18192</v>
      </c>
      <c r="E3977" s="12" t="s">
        <v>22407</v>
      </c>
      <c r="F3977" s="6" t="str">
        <f t="shared" si="200"/>
        <v>module=gmail_sparticipation</v>
      </c>
      <c r="G3977" s="6" t="str">
        <f t="shared" si="201"/>
        <v>module=smail_sparticipation</v>
      </c>
    </row>
    <row r="3978" spans="1:7" ht="30" customHeight="1">
      <c r="A3978" s="3" t="s">
        <v>10913</v>
      </c>
      <c r="B3978" s="3" t="s">
        <v>2</v>
      </c>
      <c r="C3978" s="3" t="s">
        <v>14892</v>
      </c>
      <c r="D3978" s="3" t="s">
        <v>18193</v>
      </c>
      <c r="E3978" s="12" t="s">
        <v>22408</v>
      </c>
      <c r="F3978" s="6" t="str">
        <f t="shared" si="200"/>
        <v>module=gmail_sparticipation</v>
      </c>
      <c r="G3978" s="6" t="str">
        <f t="shared" si="201"/>
        <v>module=smail_sparticipation</v>
      </c>
    </row>
    <row r="3979" spans="1:7" ht="30" customHeight="1">
      <c r="A3979" s="3" t="s">
        <v>10913</v>
      </c>
      <c r="B3979" s="3" t="s">
        <v>2</v>
      </c>
      <c r="C3979" s="3" t="s">
        <v>14893</v>
      </c>
      <c r="D3979" s="3" t="s">
        <v>18194</v>
      </c>
      <c r="E3979" s="12" t="s">
        <v>22409</v>
      </c>
      <c r="F3979" s="6" t="str">
        <f t="shared" si="200"/>
        <v>module=gmail_sparticipation</v>
      </c>
      <c r="G3979" s="6" t="str">
        <f t="shared" si="201"/>
        <v>module=smail_sparticipation</v>
      </c>
    </row>
    <row r="3980" spans="1:7" ht="30" customHeight="1">
      <c r="A3980" s="3" t="s">
        <v>10913</v>
      </c>
      <c r="B3980" s="3" t="s">
        <v>2</v>
      </c>
      <c r="C3980" s="3" t="s">
        <v>14894</v>
      </c>
      <c r="D3980" s="3" t="s">
        <v>18195</v>
      </c>
      <c r="E3980" s="12" t="s">
        <v>22410</v>
      </c>
      <c r="F3980" s="6" t="str">
        <f t="shared" si="200"/>
        <v>module=gmail_sparticipation</v>
      </c>
      <c r="G3980" s="6" t="str">
        <f t="shared" si="201"/>
        <v>module=smail_sparticipation</v>
      </c>
    </row>
    <row r="3981" spans="1:7" ht="30" customHeight="1">
      <c r="A3981" s="3" t="s">
        <v>10913</v>
      </c>
      <c r="B3981" s="3" t="s">
        <v>2</v>
      </c>
      <c r="C3981" s="3" t="s">
        <v>14895</v>
      </c>
      <c r="D3981" s="3" t="s">
        <v>18196</v>
      </c>
      <c r="E3981" s="12" t="s">
        <v>22411</v>
      </c>
      <c r="F3981" s="6" t="str">
        <f t="shared" si="200"/>
        <v>module=gmail_sparticipation</v>
      </c>
      <c r="G3981" s="6" t="str">
        <f t="shared" si="201"/>
        <v>module=smail_sparticipation</v>
      </c>
    </row>
    <row r="3982" spans="1:7" ht="30" customHeight="1">
      <c r="A3982" s="3" t="s">
        <v>10913</v>
      </c>
      <c r="B3982" s="3" t="s">
        <v>2</v>
      </c>
      <c r="C3982" s="3" t="s">
        <v>14896</v>
      </c>
      <c r="D3982" s="3" t="s">
        <v>18197</v>
      </c>
      <c r="E3982" s="12" t="s">
        <v>22412</v>
      </c>
      <c r="F3982" s="6" t="str">
        <f t="shared" si="200"/>
        <v>module=gmail_sparticipation</v>
      </c>
      <c r="G3982" s="6" t="str">
        <f t="shared" si="201"/>
        <v>module=smail_sparticipation</v>
      </c>
    </row>
    <row r="3983" spans="1:7" ht="30" customHeight="1">
      <c r="A3983" s="3" t="s">
        <v>10913</v>
      </c>
      <c r="B3983" s="3" t="s">
        <v>2</v>
      </c>
      <c r="C3983" s="3" t="s">
        <v>14897</v>
      </c>
      <c r="D3983" s="3" t="s">
        <v>18198</v>
      </c>
      <c r="E3983" s="12" t="s">
        <v>22413</v>
      </c>
      <c r="F3983" s="6" t="str">
        <f t="shared" si="200"/>
        <v>module=gmail_sparticipation</v>
      </c>
      <c r="G3983" s="6" t="str">
        <f t="shared" si="201"/>
        <v>module=smail_sparticipation</v>
      </c>
    </row>
    <row r="3984" spans="1:7" ht="30" customHeight="1">
      <c r="A3984" s="3" t="s">
        <v>10913</v>
      </c>
      <c r="B3984" s="3" t="s">
        <v>2</v>
      </c>
      <c r="C3984" s="3" t="s">
        <v>14898</v>
      </c>
      <c r="D3984" s="3" t="s">
        <v>18199</v>
      </c>
      <c r="E3984" s="12" t="s">
        <v>22414</v>
      </c>
      <c r="F3984" s="6" t="str">
        <f t="shared" si="200"/>
        <v>module=gmail_sparticipation</v>
      </c>
      <c r="G3984" s="6" t="str">
        <f t="shared" si="201"/>
        <v>module=smail_sparticipation</v>
      </c>
    </row>
    <row r="3985" spans="1:7" ht="30" customHeight="1">
      <c r="A3985" s="3" t="s">
        <v>10913</v>
      </c>
      <c r="B3985" s="3" t="s">
        <v>2</v>
      </c>
      <c r="C3985" s="3" t="s">
        <v>14899</v>
      </c>
      <c r="D3985" s="3" t="s">
        <v>18200</v>
      </c>
      <c r="E3985" s="12" t="s">
        <v>22415</v>
      </c>
      <c r="F3985" s="6" t="str">
        <f t="shared" si="200"/>
        <v>module=gmail_sparticipation</v>
      </c>
      <c r="G3985" s="6" t="str">
        <f t="shared" si="201"/>
        <v>module=smail_sparticipation</v>
      </c>
    </row>
    <row r="3986" spans="1:7" ht="30" customHeight="1">
      <c r="A3986" s="3" t="s">
        <v>10913</v>
      </c>
      <c r="B3986" s="3" t="s">
        <v>2</v>
      </c>
      <c r="C3986" s="3" t="s">
        <v>14900</v>
      </c>
      <c r="D3986" s="3" t="s">
        <v>18201</v>
      </c>
      <c r="E3986" s="12" t="s">
        <v>22416</v>
      </c>
      <c r="F3986" s="6" t="str">
        <f t="shared" si="200"/>
        <v>module=gmail_sparticipation</v>
      </c>
      <c r="G3986" s="6" t="str">
        <f t="shared" si="201"/>
        <v>module=smail_sparticipation</v>
      </c>
    </row>
    <row r="3987" spans="1:7" ht="30" customHeight="1">
      <c r="A3987" s="3" t="s">
        <v>10913</v>
      </c>
      <c r="B3987" s="3" t="s">
        <v>2</v>
      </c>
      <c r="C3987" s="3" t="s">
        <v>14901</v>
      </c>
      <c r="D3987" s="3" t="s">
        <v>18202</v>
      </c>
      <c r="E3987" s="12" t="s">
        <v>22417</v>
      </c>
      <c r="F3987" s="6" t="str">
        <f t="shared" si="200"/>
        <v>module=gmail_sparticipation</v>
      </c>
      <c r="G3987" s="6" t="str">
        <f t="shared" si="201"/>
        <v>module=smail_sparticipation</v>
      </c>
    </row>
    <row r="3988" spans="1:7" ht="30" customHeight="1">
      <c r="A3988" s="3" t="s">
        <v>10913</v>
      </c>
      <c r="B3988" s="3" t="s">
        <v>2</v>
      </c>
      <c r="C3988" s="3" t="s">
        <v>14902</v>
      </c>
      <c r="D3988" s="3" t="s">
        <v>18203</v>
      </c>
      <c r="E3988" s="12" t="s">
        <v>22418</v>
      </c>
      <c r="F3988" s="6" t="str">
        <f t="shared" si="200"/>
        <v>module=gmail_sparticipation</v>
      </c>
      <c r="G3988" s="6" t="str">
        <f t="shared" si="201"/>
        <v>module=smail_sparticipation</v>
      </c>
    </row>
    <row r="3989" spans="1:7" ht="30" customHeight="1">
      <c r="A3989" s="3" t="s">
        <v>10913</v>
      </c>
      <c r="B3989" s="3" t="s">
        <v>2</v>
      </c>
      <c r="C3989" s="3" t="s">
        <v>14903</v>
      </c>
      <c r="D3989" s="3" t="s">
        <v>18204</v>
      </c>
      <c r="E3989" s="12" t="s">
        <v>22419</v>
      </c>
      <c r="F3989" s="6" t="str">
        <f t="shared" si="200"/>
        <v>module=gmail_sparticipation</v>
      </c>
      <c r="G3989" s="6" t="str">
        <f t="shared" si="201"/>
        <v>module=smail_sparticipation</v>
      </c>
    </row>
    <row r="3990" spans="1:7" ht="30" customHeight="1">
      <c r="A3990" s="3" t="s">
        <v>10913</v>
      </c>
      <c r="B3990" s="3" t="s">
        <v>2</v>
      </c>
      <c r="C3990" s="3" t="s">
        <v>14904</v>
      </c>
      <c r="D3990" s="3" t="s">
        <v>18205</v>
      </c>
      <c r="E3990" s="12" t="s">
        <v>22420</v>
      </c>
      <c r="F3990" s="6" t="str">
        <f t="shared" si="200"/>
        <v>module=gmail_sparticipation</v>
      </c>
      <c r="G3990" s="6" t="str">
        <f t="shared" si="201"/>
        <v>module=smail_sparticipation</v>
      </c>
    </row>
    <row r="3991" spans="1:7" ht="30" customHeight="1">
      <c r="A3991" s="3" t="s">
        <v>10913</v>
      </c>
      <c r="B3991" s="3" t="s">
        <v>2</v>
      </c>
      <c r="C3991" s="3" t="s">
        <v>14905</v>
      </c>
      <c r="D3991" s="3" t="s">
        <v>18206</v>
      </c>
      <c r="E3991" s="12" t="s">
        <v>22421</v>
      </c>
      <c r="F3991" s="6" t="str">
        <f t="shared" si="200"/>
        <v>module=gmail_sparticipation</v>
      </c>
      <c r="G3991" s="6" t="str">
        <f t="shared" si="201"/>
        <v>module=smail_sparticipation</v>
      </c>
    </row>
    <row r="3992" spans="1:7" ht="30" customHeight="1">
      <c r="A3992" s="3" t="s">
        <v>10913</v>
      </c>
      <c r="B3992" s="3" t="s">
        <v>2</v>
      </c>
      <c r="C3992" s="3" t="s">
        <v>14906</v>
      </c>
      <c r="D3992" s="3" t="s">
        <v>18207</v>
      </c>
      <c r="E3992" s="12" t="s">
        <v>22422</v>
      </c>
      <c r="F3992" s="6" t="str">
        <f t="shared" si="200"/>
        <v>module=gmail_sparticipation</v>
      </c>
      <c r="G3992" s="6" t="str">
        <f t="shared" si="201"/>
        <v>module=smail_sparticipation</v>
      </c>
    </row>
    <row r="3993" spans="1:7" ht="30" customHeight="1">
      <c r="A3993" s="3" t="s">
        <v>10913</v>
      </c>
      <c r="B3993" s="3" t="s">
        <v>2</v>
      </c>
      <c r="C3993" s="3" t="s">
        <v>14907</v>
      </c>
      <c r="D3993" s="3" t="s">
        <v>18208</v>
      </c>
      <c r="E3993" s="12" t="s">
        <v>22423</v>
      </c>
      <c r="F3993" s="6" t="str">
        <f t="shared" si="200"/>
        <v>module=gmail_sparticipation</v>
      </c>
      <c r="G3993" s="6" t="str">
        <f t="shared" si="201"/>
        <v>module=smail_sparticipation</v>
      </c>
    </row>
    <row r="3994" spans="1:7" ht="30" customHeight="1">
      <c r="A3994" s="3" t="s">
        <v>10913</v>
      </c>
      <c r="B3994" s="3" t="s">
        <v>2</v>
      </c>
      <c r="C3994" s="3" t="s">
        <v>14908</v>
      </c>
      <c r="D3994" s="3" t="s">
        <v>18209</v>
      </c>
      <c r="E3994" s="12" t="s">
        <v>22424</v>
      </c>
      <c r="F3994" s="6" t="str">
        <f t="shared" si="200"/>
        <v>module=gmail_sparticipation</v>
      </c>
      <c r="G3994" s="6" t="str">
        <f t="shared" si="201"/>
        <v>module=smail_sparticipation</v>
      </c>
    </row>
    <row r="3995" spans="1:7" ht="30" customHeight="1">
      <c r="A3995" s="3" t="s">
        <v>10913</v>
      </c>
      <c r="B3995" s="3" t="s">
        <v>2</v>
      </c>
      <c r="C3995" s="3" t="s">
        <v>14909</v>
      </c>
      <c r="D3995" s="3" t="s">
        <v>18210</v>
      </c>
      <c r="E3995" s="12" t="s">
        <v>22425</v>
      </c>
      <c r="F3995" s="6" t="str">
        <f t="shared" si="200"/>
        <v>module=gmail_sparticipation</v>
      </c>
      <c r="G3995" s="6" t="str">
        <f t="shared" si="201"/>
        <v>module=smail_sparticipation</v>
      </c>
    </row>
    <row r="3996" spans="1:7" ht="30" customHeight="1">
      <c r="A3996" s="3" t="s">
        <v>10913</v>
      </c>
      <c r="B3996" s="3" t="s">
        <v>2</v>
      </c>
      <c r="C3996" s="3" t="s">
        <v>14910</v>
      </c>
      <c r="D3996" s="3" t="s">
        <v>18211</v>
      </c>
      <c r="E3996" s="12" t="s">
        <v>22426</v>
      </c>
      <c r="F3996" s="6" t="str">
        <f t="shared" ref="F3996:F4027" si="202">HYPERLINK("http://www.ssc.wisc.edu/wlsresearch/documentation/waves/?wave=grad2k&amp;module=gmail_sparticipation","module=gmail_sparticipation")</f>
        <v>module=gmail_sparticipation</v>
      </c>
      <c r="G3996" s="6" t="str">
        <f t="shared" ref="G3996:G4027" si="203">HYPERLINK("http://www.ssc.wisc.edu/wlsresearch/documentation/waves/?wave=sib2k&amp;module=smail_sparticipation","module=smail_sparticipation")</f>
        <v>module=smail_sparticipation</v>
      </c>
    </row>
    <row r="3997" spans="1:7" ht="30" customHeight="1">
      <c r="A3997" s="3" t="s">
        <v>10913</v>
      </c>
      <c r="B3997" s="3" t="s">
        <v>2</v>
      </c>
      <c r="C3997" s="3" t="s">
        <v>14911</v>
      </c>
      <c r="D3997" s="3" t="s">
        <v>18212</v>
      </c>
      <c r="E3997" s="12" t="s">
        <v>22427</v>
      </c>
      <c r="F3997" s="6" t="str">
        <f t="shared" si="202"/>
        <v>module=gmail_sparticipation</v>
      </c>
      <c r="G3997" s="6" t="str">
        <f t="shared" si="203"/>
        <v>module=smail_sparticipation</v>
      </c>
    </row>
    <row r="3998" spans="1:7" ht="30" customHeight="1">
      <c r="A3998" s="3" t="s">
        <v>10913</v>
      </c>
      <c r="B3998" s="3" t="s">
        <v>2</v>
      </c>
      <c r="C3998" s="3" t="s">
        <v>14912</v>
      </c>
      <c r="D3998" s="3" t="s">
        <v>18213</v>
      </c>
      <c r="E3998" s="12" t="s">
        <v>22428</v>
      </c>
      <c r="F3998" s="6" t="str">
        <f t="shared" si="202"/>
        <v>module=gmail_sparticipation</v>
      </c>
      <c r="G3998" s="6" t="str">
        <f t="shared" si="203"/>
        <v>module=smail_sparticipation</v>
      </c>
    </row>
    <row r="3999" spans="1:7" ht="30" customHeight="1">
      <c r="A3999" s="3" t="s">
        <v>10913</v>
      </c>
      <c r="B3999" s="3" t="s">
        <v>2</v>
      </c>
      <c r="C3999" s="3" t="s">
        <v>14913</v>
      </c>
      <c r="D3999" s="3" t="s">
        <v>18214</v>
      </c>
      <c r="E3999" s="12" t="s">
        <v>22429</v>
      </c>
      <c r="F3999" s="6" t="str">
        <f t="shared" si="202"/>
        <v>module=gmail_sparticipation</v>
      </c>
      <c r="G3999" s="6" t="str">
        <f t="shared" si="203"/>
        <v>module=smail_sparticipation</v>
      </c>
    </row>
    <row r="4000" spans="1:7" ht="30" customHeight="1">
      <c r="A4000" s="3" t="s">
        <v>10913</v>
      </c>
      <c r="B4000" s="3" t="s">
        <v>2</v>
      </c>
      <c r="C4000" s="3" t="s">
        <v>14914</v>
      </c>
      <c r="D4000" s="3" t="s">
        <v>18215</v>
      </c>
      <c r="E4000" s="12" t="s">
        <v>22430</v>
      </c>
      <c r="F4000" s="6" t="str">
        <f t="shared" si="202"/>
        <v>module=gmail_sparticipation</v>
      </c>
      <c r="G4000" s="6" t="str">
        <f t="shared" si="203"/>
        <v>module=smail_sparticipation</v>
      </c>
    </row>
    <row r="4001" spans="1:7" ht="30" customHeight="1">
      <c r="A4001" s="3" t="s">
        <v>10913</v>
      </c>
      <c r="B4001" s="3" t="s">
        <v>2</v>
      </c>
      <c r="C4001" s="3" t="s">
        <v>14915</v>
      </c>
      <c r="D4001" s="3" t="s">
        <v>18216</v>
      </c>
      <c r="E4001" s="12" t="s">
        <v>22431</v>
      </c>
      <c r="F4001" s="6" t="str">
        <f t="shared" si="202"/>
        <v>module=gmail_sparticipation</v>
      </c>
      <c r="G4001" s="6" t="str">
        <f t="shared" si="203"/>
        <v>module=smail_sparticipation</v>
      </c>
    </row>
    <row r="4002" spans="1:7" ht="30" customHeight="1">
      <c r="A4002" s="3" t="s">
        <v>10913</v>
      </c>
      <c r="B4002" s="3" t="s">
        <v>2</v>
      </c>
      <c r="C4002" s="3" t="s">
        <v>14916</v>
      </c>
      <c r="D4002" s="3" t="s">
        <v>18217</v>
      </c>
      <c r="E4002" s="12" t="s">
        <v>22432</v>
      </c>
      <c r="F4002" s="6" t="str">
        <f t="shared" si="202"/>
        <v>module=gmail_sparticipation</v>
      </c>
      <c r="G4002" s="6" t="str">
        <f t="shared" si="203"/>
        <v>module=smail_sparticipation</v>
      </c>
    </row>
    <row r="4003" spans="1:7" ht="30" customHeight="1">
      <c r="A4003" s="3" t="s">
        <v>10913</v>
      </c>
      <c r="B4003" s="3" t="s">
        <v>2</v>
      </c>
      <c r="C4003" s="3" t="s">
        <v>14917</v>
      </c>
      <c r="D4003" s="3" t="s">
        <v>18218</v>
      </c>
      <c r="E4003" s="12" t="s">
        <v>22433</v>
      </c>
      <c r="F4003" s="6" t="str">
        <f t="shared" si="202"/>
        <v>module=gmail_sparticipation</v>
      </c>
      <c r="G4003" s="6" t="str">
        <f t="shared" si="203"/>
        <v>module=smail_sparticipation</v>
      </c>
    </row>
    <row r="4004" spans="1:7" ht="30" customHeight="1">
      <c r="A4004" s="3" t="s">
        <v>10913</v>
      </c>
      <c r="B4004" s="3" t="s">
        <v>2</v>
      </c>
      <c r="C4004" s="3" t="s">
        <v>14918</v>
      </c>
      <c r="D4004" s="3" t="s">
        <v>18219</v>
      </c>
      <c r="E4004" s="12" t="s">
        <v>22434</v>
      </c>
      <c r="F4004" s="6" t="str">
        <f t="shared" si="202"/>
        <v>module=gmail_sparticipation</v>
      </c>
      <c r="G4004" s="6" t="str">
        <f t="shared" si="203"/>
        <v>module=smail_sparticipation</v>
      </c>
    </row>
    <row r="4005" spans="1:7" ht="30" customHeight="1">
      <c r="A4005" s="3" t="s">
        <v>10913</v>
      </c>
      <c r="B4005" s="3" t="s">
        <v>2</v>
      </c>
      <c r="C4005" s="3" t="s">
        <v>14919</v>
      </c>
      <c r="D4005" s="3" t="s">
        <v>18220</v>
      </c>
      <c r="E4005" s="12" t="s">
        <v>22435</v>
      </c>
      <c r="F4005" s="6" t="str">
        <f t="shared" si="202"/>
        <v>module=gmail_sparticipation</v>
      </c>
      <c r="G4005" s="6" t="str">
        <f t="shared" si="203"/>
        <v>module=smail_sparticipation</v>
      </c>
    </row>
    <row r="4006" spans="1:7" ht="30" customHeight="1">
      <c r="A4006" s="3" t="s">
        <v>10913</v>
      </c>
      <c r="B4006" s="3" t="s">
        <v>2</v>
      </c>
      <c r="C4006" s="3" t="s">
        <v>14920</v>
      </c>
      <c r="D4006" s="3" t="s">
        <v>18221</v>
      </c>
      <c r="E4006" s="12" t="s">
        <v>22436</v>
      </c>
      <c r="F4006" s="6" t="str">
        <f t="shared" si="202"/>
        <v>module=gmail_sparticipation</v>
      </c>
      <c r="G4006" s="6" t="str">
        <f t="shared" si="203"/>
        <v>module=smail_sparticipation</v>
      </c>
    </row>
    <row r="4007" spans="1:7" ht="30" customHeight="1">
      <c r="A4007" s="3" t="s">
        <v>10913</v>
      </c>
      <c r="B4007" s="3" t="s">
        <v>2</v>
      </c>
      <c r="C4007" s="3" t="s">
        <v>14921</v>
      </c>
      <c r="D4007" s="3" t="s">
        <v>18222</v>
      </c>
      <c r="E4007" s="12" t="s">
        <v>22437</v>
      </c>
      <c r="F4007" s="6" t="str">
        <f t="shared" si="202"/>
        <v>module=gmail_sparticipation</v>
      </c>
      <c r="G4007" s="6" t="str">
        <f t="shared" si="203"/>
        <v>module=smail_sparticipation</v>
      </c>
    </row>
    <row r="4008" spans="1:7" ht="30" customHeight="1">
      <c r="A4008" s="3" t="s">
        <v>10913</v>
      </c>
      <c r="B4008" s="3" t="s">
        <v>2</v>
      </c>
      <c r="C4008" s="3" t="s">
        <v>14922</v>
      </c>
      <c r="D4008" s="3" t="s">
        <v>18223</v>
      </c>
      <c r="E4008" s="12" t="s">
        <v>22438</v>
      </c>
      <c r="F4008" s="6" t="str">
        <f t="shared" si="202"/>
        <v>module=gmail_sparticipation</v>
      </c>
      <c r="G4008" s="6" t="str">
        <f t="shared" si="203"/>
        <v>module=smail_sparticipation</v>
      </c>
    </row>
    <row r="4009" spans="1:7" ht="30" customHeight="1">
      <c r="A4009" s="3" t="s">
        <v>10913</v>
      </c>
      <c r="B4009" s="3" t="s">
        <v>2</v>
      </c>
      <c r="C4009" s="3" t="s">
        <v>14923</v>
      </c>
      <c r="D4009" s="3" t="s">
        <v>18224</v>
      </c>
      <c r="E4009" s="12" t="s">
        <v>22439</v>
      </c>
      <c r="F4009" s="6" t="str">
        <f t="shared" si="202"/>
        <v>module=gmail_sparticipation</v>
      </c>
      <c r="G4009" s="6" t="str">
        <f t="shared" si="203"/>
        <v>module=smail_sparticipation</v>
      </c>
    </row>
    <row r="4010" spans="1:7" ht="30" customHeight="1">
      <c r="A4010" s="3" t="s">
        <v>10913</v>
      </c>
      <c r="B4010" s="3" t="s">
        <v>2</v>
      </c>
      <c r="C4010" s="3" t="s">
        <v>14924</v>
      </c>
      <c r="D4010" s="3" t="s">
        <v>18225</v>
      </c>
      <c r="E4010" s="12" t="s">
        <v>22440</v>
      </c>
      <c r="F4010" s="6" t="str">
        <f t="shared" si="202"/>
        <v>module=gmail_sparticipation</v>
      </c>
      <c r="G4010" s="6" t="str">
        <f t="shared" si="203"/>
        <v>module=smail_sparticipation</v>
      </c>
    </row>
    <row r="4011" spans="1:7" ht="30" customHeight="1">
      <c r="A4011" s="3" t="s">
        <v>10913</v>
      </c>
      <c r="B4011" s="3" t="s">
        <v>2</v>
      </c>
      <c r="C4011" s="3" t="s">
        <v>14925</v>
      </c>
      <c r="D4011" s="3" t="s">
        <v>18226</v>
      </c>
      <c r="E4011" s="12" t="s">
        <v>22441</v>
      </c>
      <c r="F4011" s="6" t="str">
        <f t="shared" si="202"/>
        <v>module=gmail_sparticipation</v>
      </c>
      <c r="G4011" s="6" t="str">
        <f t="shared" si="203"/>
        <v>module=smail_sparticipation</v>
      </c>
    </row>
    <row r="4012" spans="1:7" ht="30" customHeight="1">
      <c r="A4012" s="3" t="s">
        <v>10913</v>
      </c>
      <c r="B4012" s="3" t="s">
        <v>2</v>
      </c>
      <c r="C4012" s="3" t="s">
        <v>14926</v>
      </c>
      <c r="D4012" s="3" t="s">
        <v>18227</v>
      </c>
      <c r="E4012" s="12" t="s">
        <v>22442</v>
      </c>
      <c r="F4012" s="6" t="str">
        <f t="shared" si="202"/>
        <v>module=gmail_sparticipation</v>
      </c>
      <c r="G4012" s="6" t="str">
        <f t="shared" si="203"/>
        <v>module=smail_sparticipation</v>
      </c>
    </row>
    <row r="4013" spans="1:7" ht="30" customHeight="1">
      <c r="A4013" s="3" t="s">
        <v>10913</v>
      </c>
      <c r="B4013" s="3" t="s">
        <v>2</v>
      </c>
      <c r="C4013" s="3" t="s">
        <v>14927</v>
      </c>
      <c r="D4013" s="3" t="s">
        <v>18228</v>
      </c>
      <c r="E4013" s="12" t="s">
        <v>22443</v>
      </c>
      <c r="F4013" s="6" t="str">
        <f t="shared" si="202"/>
        <v>module=gmail_sparticipation</v>
      </c>
      <c r="G4013" s="6" t="str">
        <f t="shared" si="203"/>
        <v>module=smail_sparticipation</v>
      </c>
    </row>
    <row r="4014" spans="1:7" ht="30" customHeight="1">
      <c r="A4014" s="3" t="s">
        <v>10913</v>
      </c>
      <c r="B4014" s="3" t="s">
        <v>2</v>
      </c>
      <c r="C4014" s="3" t="s">
        <v>14928</v>
      </c>
      <c r="D4014" s="3" t="s">
        <v>18229</v>
      </c>
      <c r="E4014" s="12" t="s">
        <v>22444</v>
      </c>
      <c r="F4014" s="6" t="str">
        <f t="shared" si="202"/>
        <v>module=gmail_sparticipation</v>
      </c>
      <c r="G4014" s="6" t="str">
        <f t="shared" si="203"/>
        <v>module=smail_sparticipation</v>
      </c>
    </row>
    <row r="4015" spans="1:7" ht="30" customHeight="1">
      <c r="A4015" s="3" t="s">
        <v>10913</v>
      </c>
      <c r="B4015" s="3" t="s">
        <v>2</v>
      </c>
      <c r="C4015" s="3" t="s">
        <v>14929</v>
      </c>
      <c r="D4015" s="3" t="s">
        <v>18230</v>
      </c>
      <c r="E4015" s="12" t="s">
        <v>22445</v>
      </c>
      <c r="F4015" s="6" t="str">
        <f t="shared" si="202"/>
        <v>module=gmail_sparticipation</v>
      </c>
      <c r="G4015" s="6" t="str">
        <f t="shared" si="203"/>
        <v>module=smail_sparticipation</v>
      </c>
    </row>
    <row r="4016" spans="1:7" ht="30" customHeight="1">
      <c r="A4016" s="3" t="s">
        <v>10913</v>
      </c>
      <c r="B4016" s="3" t="s">
        <v>2</v>
      </c>
      <c r="C4016" s="3" t="s">
        <v>14930</v>
      </c>
      <c r="D4016" s="3" t="s">
        <v>18231</v>
      </c>
      <c r="E4016" s="12" t="s">
        <v>22446</v>
      </c>
      <c r="F4016" s="6" t="str">
        <f t="shared" si="202"/>
        <v>module=gmail_sparticipation</v>
      </c>
      <c r="G4016" s="6" t="str">
        <f t="shared" si="203"/>
        <v>module=smail_sparticipation</v>
      </c>
    </row>
    <row r="4017" spans="1:7" ht="30" customHeight="1">
      <c r="A4017" s="3" t="s">
        <v>10913</v>
      </c>
      <c r="B4017" s="3" t="s">
        <v>2</v>
      </c>
      <c r="C4017" s="3" t="s">
        <v>14931</v>
      </c>
      <c r="D4017" s="3" t="s">
        <v>18232</v>
      </c>
      <c r="E4017" s="12" t="s">
        <v>22447</v>
      </c>
      <c r="F4017" s="6" t="str">
        <f t="shared" si="202"/>
        <v>module=gmail_sparticipation</v>
      </c>
      <c r="G4017" s="6" t="str">
        <f t="shared" si="203"/>
        <v>module=smail_sparticipation</v>
      </c>
    </row>
    <row r="4018" spans="1:7" ht="30" customHeight="1">
      <c r="A4018" s="3" t="s">
        <v>10913</v>
      </c>
      <c r="B4018" s="3" t="s">
        <v>2</v>
      </c>
      <c r="C4018" s="3" t="s">
        <v>14932</v>
      </c>
      <c r="D4018" s="3" t="s">
        <v>18233</v>
      </c>
      <c r="E4018" s="12" t="s">
        <v>22448</v>
      </c>
      <c r="F4018" s="6" t="str">
        <f t="shared" si="202"/>
        <v>module=gmail_sparticipation</v>
      </c>
      <c r="G4018" s="6" t="str">
        <f t="shared" si="203"/>
        <v>module=smail_sparticipation</v>
      </c>
    </row>
    <row r="4019" spans="1:7" ht="30" customHeight="1">
      <c r="A4019" s="3" t="s">
        <v>10913</v>
      </c>
      <c r="B4019" s="3" t="s">
        <v>2</v>
      </c>
      <c r="C4019" s="3" t="s">
        <v>14933</v>
      </c>
      <c r="D4019" s="3" t="s">
        <v>18234</v>
      </c>
      <c r="E4019" s="12" t="s">
        <v>22449</v>
      </c>
      <c r="F4019" s="6" t="str">
        <f t="shared" si="202"/>
        <v>module=gmail_sparticipation</v>
      </c>
      <c r="G4019" s="6" t="str">
        <f t="shared" si="203"/>
        <v>module=smail_sparticipation</v>
      </c>
    </row>
    <row r="4020" spans="1:7" ht="30" customHeight="1">
      <c r="A4020" s="3" t="s">
        <v>10913</v>
      </c>
      <c r="B4020" s="3" t="s">
        <v>2</v>
      </c>
      <c r="C4020" s="3" t="s">
        <v>14934</v>
      </c>
      <c r="D4020" s="3" t="s">
        <v>18235</v>
      </c>
      <c r="E4020" s="12" t="s">
        <v>22450</v>
      </c>
      <c r="F4020" s="6" t="str">
        <f t="shared" si="202"/>
        <v>module=gmail_sparticipation</v>
      </c>
      <c r="G4020" s="6" t="str">
        <f t="shared" si="203"/>
        <v>module=smail_sparticipation</v>
      </c>
    </row>
    <row r="4021" spans="1:7" ht="30" customHeight="1">
      <c r="A4021" s="3" t="s">
        <v>10913</v>
      </c>
      <c r="B4021" s="3" t="s">
        <v>2</v>
      </c>
      <c r="C4021" s="3" t="s">
        <v>14935</v>
      </c>
      <c r="D4021" s="3" t="s">
        <v>18236</v>
      </c>
      <c r="E4021" s="12" t="s">
        <v>22451</v>
      </c>
      <c r="F4021" s="6" t="str">
        <f t="shared" si="202"/>
        <v>module=gmail_sparticipation</v>
      </c>
      <c r="G4021" s="6" t="str">
        <f t="shared" si="203"/>
        <v>module=smail_sparticipation</v>
      </c>
    </row>
    <row r="4022" spans="1:7" ht="30" customHeight="1">
      <c r="A4022" s="3" t="s">
        <v>10913</v>
      </c>
      <c r="B4022" s="3" t="s">
        <v>2</v>
      </c>
      <c r="C4022" s="3" t="s">
        <v>14936</v>
      </c>
      <c r="D4022" s="3" t="s">
        <v>18237</v>
      </c>
      <c r="E4022" s="12" t="s">
        <v>22452</v>
      </c>
      <c r="F4022" s="6" t="str">
        <f t="shared" si="202"/>
        <v>module=gmail_sparticipation</v>
      </c>
      <c r="G4022" s="6" t="str">
        <f t="shared" si="203"/>
        <v>module=smail_sparticipation</v>
      </c>
    </row>
    <row r="4023" spans="1:7" ht="30" customHeight="1">
      <c r="A4023" s="3" t="s">
        <v>10913</v>
      </c>
      <c r="B4023" s="3" t="s">
        <v>2</v>
      </c>
      <c r="C4023" s="3" t="s">
        <v>14937</v>
      </c>
      <c r="D4023" s="3" t="s">
        <v>18238</v>
      </c>
      <c r="E4023" s="12" t="s">
        <v>22453</v>
      </c>
      <c r="F4023" s="6" t="str">
        <f t="shared" si="202"/>
        <v>module=gmail_sparticipation</v>
      </c>
      <c r="G4023" s="6" t="str">
        <f t="shared" si="203"/>
        <v>module=smail_sparticipation</v>
      </c>
    </row>
    <row r="4024" spans="1:7" ht="30" customHeight="1">
      <c r="A4024" s="3" t="s">
        <v>10913</v>
      </c>
      <c r="B4024" s="3" t="s">
        <v>2</v>
      </c>
      <c r="C4024" s="3" t="s">
        <v>14938</v>
      </c>
      <c r="D4024" s="3" t="s">
        <v>18239</v>
      </c>
      <c r="E4024" s="12" t="s">
        <v>22454</v>
      </c>
      <c r="F4024" s="6" t="str">
        <f t="shared" si="202"/>
        <v>module=gmail_sparticipation</v>
      </c>
      <c r="G4024" s="6" t="str">
        <f t="shared" si="203"/>
        <v>module=smail_sparticipation</v>
      </c>
    </row>
    <row r="4025" spans="1:7" ht="30" customHeight="1">
      <c r="A4025" s="3" t="s">
        <v>10913</v>
      </c>
      <c r="B4025" s="3" t="s">
        <v>2</v>
      </c>
      <c r="C4025" s="3" t="s">
        <v>14939</v>
      </c>
      <c r="D4025" s="3" t="s">
        <v>18240</v>
      </c>
      <c r="E4025" s="12" t="s">
        <v>22455</v>
      </c>
      <c r="F4025" s="6" t="str">
        <f t="shared" si="202"/>
        <v>module=gmail_sparticipation</v>
      </c>
      <c r="G4025" s="6" t="str">
        <f t="shared" si="203"/>
        <v>module=smail_sparticipation</v>
      </c>
    </row>
    <row r="4026" spans="1:7" ht="30" customHeight="1">
      <c r="A4026" s="3" t="s">
        <v>10913</v>
      </c>
      <c r="B4026" s="3" t="s">
        <v>2</v>
      </c>
      <c r="C4026" s="3" t="s">
        <v>14940</v>
      </c>
      <c r="D4026" s="3" t="s">
        <v>18241</v>
      </c>
      <c r="E4026" s="12" t="s">
        <v>22456</v>
      </c>
      <c r="F4026" s="6" t="str">
        <f t="shared" si="202"/>
        <v>module=gmail_sparticipation</v>
      </c>
      <c r="G4026" s="6" t="str">
        <f t="shared" si="203"/>
        <v>module=smail_sparticipation</v>
      </c>
    </row>
    <row r="4027" spans="1:7" ht="30" customHeight="1">
      <c r="A4027" s="3" t="s">
        <v>10913</v>
      </c>
      <c r="B4027" s="3" t="s">
        <v>2</v>
      </c>
      <c r="C4027" s="3" t="s">
        <v>14941</v>
      </c>
      <c r="D4027" s="3" t="s">
        <v>18242</v>
      </c>
      <c r="E4027" s="12" t="s">
        <v>22457</v>
      </c>
      <c r="F4027" s="6" t="str">
        <f t="shared" si="202"/>
        <v>module=gmail_sparticipation</v>
      </c>
      <c r="G4027" s="6" t="str">
        <f t="shared" si="203"/>
        <v>module=smail_sparticipation</v>
      </c>
    </row>
    <row r="4028" spans="1:7" ht="30" customHeight="1">
      <c r="A4028" s="3" t="s">
        <v>10913</v>
      </c>
      <c r="B4028" s="3" t="s">
        <v>2</v>
      </c>
      <c r="C4028" s="3" t="s">
        <v>14942</v>
      </c>
      <c r="D4028" s="3" t="s">
        <v>18243</v>
      </c>
      <c r="E4028" s="12" t="s">
        <v>22458</v>
      </c>
      <c r="F4028" s="6" t="str">
        <f t="shared" ref="F4028:F4059" si="204">HYPERLINK("http://www.ssc.wisc.edu/wlsresearch/documentation/waves/?wave=grad2k&amp;module=gmail_sparticipation","module=gmail_sparticipation")</f>
        <v>module=gmail_sparticipation</v>
      </c>
      <c r="G4028" s="6" t="str">
        <f t="shared" ref="G4028:G4059" si="205">HYPERLINK("http://www.ssc.wisc.edu/wlsresearch/documentation/waves/?wave=sib2k&amp;module=smail_sparticipation","module=smail_sparticipation")</f>
        <v>module=smail_sparticipation</v>
      </c>
    </row>
    <row r="4029" spans="1:7" ht="30" customHeight="1">
      <c r="A4029" s="3" t="s">
        <v>10913</v>
      </c>
      <c r="B4029" s="3" t="s">
        <v>2</v>
      </c>
      <c r="C4029" s="3" t="s">
        <v>14943</v>
      </c>
      <c r="D4029" s="3" t="s">
        <v>18244</v>
      </c>
      <c r="E4029" s="12" t="s">
        <v>22459</v>
      </c>
      <c r="F4029" s="6" t="str">
        <f t="shared" si="204"/>
        <v>module=gmail_sparticipation</v>
      </c>
      <c r="G4029" s="6" t="str">
        <f t="shared" si="205"/>
        <v>module=smail_sparticipation</v>
      </c>
    </row>
    <row r="4030" spans="1:7" ht="30" customHeight="1">
      <c r="A4030" s="3" t="s">
        <v>10913</v>
      </c>
      <c r="B4030" s="3" t="s">
        <v>2</v>
      </c>
      <c r="C4030" s="3" t="s">
        <v>14944</v>
      </c>
      <c r="D4030" s="3" t="s">
        <v>18245</v>
      </c>
      <c r="E4030" s="12" t="s">
        <v>22460</v>
      </c>
      <c r="F4030" s="6" t="str">
        <f t="shared" si="204"/>
        <v>module=gmail_sparticipation</v>
      </c>
      <c r="G4030" s="6" t="str">
        <f t="shared" si="205"/>
        <v>module=smail_sparticipation</v>
      </c>
    </row>
    <row r="4031" spans="1:7" ht="30" customHeight="1">
      <c r="A4031" s="3" t="s">
        <v>10913</v>
      </c>
      <c r="B4031" s="3" t="s">
        <v>2</v>
      </c>
      <c r="C4031" s="3" t="s">
        <v>14945</v>
      </c>
      <c r="D4031" s="3" t="s">
        <v>18246</v>
      </c>
      <c r="E4031" s="12" t="s">
        <v>22461</v>
      </c>
      <c r="F4031" s="6" t="str">
        <f t="shared" si="204"/>
        <v>module=gmail_sparticipation</v>
      </c>
      <c r="G4031" s="6" t="str">
        <f t="shared" si="205"/>
        <v>module=smail_sparticipation</v>
      </c>
    </row>
    <row r="4032" spans="1:7" ht="30" customHeight="1">
      <c r="A4032" s="3" t="s">
        <v>10913</v>
      </c>
      <c r="B4032" s="3" t="s">
        <v>2</v>
      </c>
      <c r="C4032" s="3" t="s">
        <v>14946</v>
      </c>
      <c r="D4032" s="3" t="s">
        <v>18247</v>
      </c>
      <c r="E4032" s="12" t="s">
        <v>22462</v>
      </c>
      <c r="F4032" s="6" t="str">
        <f t="shared" si="204"/>
        <v>module=gmail_sparticipation</v>
      </c>
      <c r="G4032" s="6" t="str">
        <f t="shared" si="205"/>
        <v>module=smail_sparticipation</v>
      </c>
    </row>
    <row r="4033" spans="1:7" ht="30" customHeight="1">
      <c r="A4033" s="3" t="s">
        <v>10913</v>
      </c>
      <c r="B4033" s="3" t="s">
        <v>2</v>
      </c>
      <c r="C4033" s="3" t="s">
        <v>14947</v>
      </c>
      <c r="D4033" s="3" t="s">
        <v>18248</v>
      </c>
      <c r="E4033" s="12" t="s">
        <v>22463</v>
      </c>
      <c r="F4033" s="6" t="str">
        <f t="shared" si="204"/>
        <v>module=gmail_sparticipation</v>
      </c>
      <c r="G4033" s="6" t="str">
        <f t="shared" si="205"/>
        <v>module=smail_sparticipation</v>
      </c>
    </row>
    <row r="4034" spans="1:7" ht="30" customHeight="1">
      <c r="A4034" s="3" t="s">
        <v>10913</v>
      </c>
      <c r="B4034" s="3" t="s">
        <v>2</v>
      </c>
      <c r="C4034" s="3" t="s">
        <v>14948</v>
      </c>
      <c r="D4034" s="3" t="s">
        <v>18249</v>
      </c>
      <c r="E4034" s="12" t="s">
        <v>22464</v>
      </c>
      <c r="F4034" s="6" t="str">
        <f t="shared" si="204"/>
        <v>module=gmail_sparticipation</v>
      </c>
      <c r="G4034" s="6" t="str">
        <f t="shared" si="205"/>
        <v>module=smail_sparticipation</v>
      </c>
    </row>
    <row r="4035" spans="1:7" ht="30" customHeight="1">
      <c r="A4035" s="3" t="s">
        <v>10913</v>
      </c>
      <c r="B4035" s="3" t="s">
        <v>2</v>
      </c>
      <c r="C4035" s="3" t="s">
        <v>14949</v>
      </c>
      <c r="D4035" s="3" t="s">
        <v>18250</v>
      </c>
      <c r="E4035" s="12" t="s">
        <v>22465</v>
      </c>
      <c r="F4035" s="6" t="str">
        <f t="shared" si="204"/>
        <v>module=gmail_sparticipation</v>
      </c>
      <c r="G4035" s="6" t="str">
        <f t="shared" si="205"/>
        <v>module=smail_sparticipation</v>
      </c>
    </row>
    <row r="4036" spans="1:7" ht="30" customHeight="1">
      <c r="A4036" s="3" t="s">
        <v>10913</v>
      </c>
      <c r="B4036" s="3" t="s">
        <v>2</v>
      </c>
      <c r="C4036" s="3" t="s">
        <v>14950</v>
      </c>
      <c r="D4036" s="3" t="s">
        <v>18251</v>
      </c>
      <c r="E4036" s="12" t="s">
        <v>22466</v>
      </c>
      <c r="F4036" s="6" t="str">
        <f t="shared" si="204"/>
        <v>module=gmail_sparticipation</v>
      </c>
      <c r="G4036" s="6" t="str">
        <f t="shared" si="205"/>
        <v>module=smail_sparticipation</v>
      </c>
    </row>
    <row r="4037" spans="1:7" ht="30" customHeight="1">
      <c r="A4037" s="3" t="s">
        <v>10913</v>
      </c>
      <c r="B4037" s="3" t="s">
        <v>2</v>
      </c>
      <c r="C4037" s="3" t="s">
        <v>14951</v>
      </c>
      <c r="D4037" s="3" t="s">
        <v>18252</v>
      </c>
      <c r="E4037" s="12" t="s">
        <v>22467</v>
      </c>
      <c r="F4037" s="6" t="str">
        <f t="shared" si="204"/>
        <v>module=gmail_sparticipation</v>
      </c>
      <c r="G4037" s="6" t="str">
        <f t="shared" si="205"/>
        <v>module=smail_sparticipation</v>
      </c>
    </row>
    <row r="4038" spans="1:7" ht="30" customHeight="1">
      <c r="A4038" s="3" t="s">
        <v>10913</v>
      </c>
      <c r="B4038" s="3" t="s">
        <v>2</v>
      </c>
      <c r="C4038" s="3" t="s">
        <v>14952</v>
      </c>
      <c r="D4038" s="3" t="s">
        <v>18253</v>
      </c>
      <c r="E4038" s="12" t="s">
        <v>22468</v>
      </c>
      <c r="F4038" s="6" t="str">
        <f t="shared" si="204"/>
        <v>module=gmail_sparticipation</v>
      </c>
      <c r="G4038" s="6" t="str">
        <f t="shared" si="205"/>
        <v>module=smail_sparticipation</v>
      </c>
    </row>
    <row r="4039" spans="1:7" ht="30" customHeight="1">
      <c r="A4039" s="3" t="s">
        <v>10913</v>
      </c>
      <c r="B4039" s="3" t="s">
        <v>2</v>
      </c>
      <c r="C4039" s="3" t="s">
        <v>14953</v>
      </c>
      <c r="D4039" s="3" t="s">
        <v>18254</v>
      </c>
      <c r="E4039" s="12" t="s">
        <v>22469</v>
      </c>
      <c r="F4039" s="6" t="str">
        <f t="shared" si="204"/>
        <v>module=gmail_sparticipation</v>
      </c>
      <c r="G4039" s="6" t="str">
        <f t="shared" si="205"/>
        <v>module=smail_sparticipation</v>
      </c>
    </row>
    <row r="4040" spans="1:7" ht="30" customHeight="1">
      <c r="A4040" s="3" t="s">
        <v>10913</v>
      </c>
      <c r="B4040" s="3" t="s">
        <v>2</v>
      </c>
      <c r="C4040" s="3" t="s">
        <v>14954</v>
      </c>
      <c r="D4040" s="3" t="s">
        <v>18255</v>
      </c>
      <c r="E4040" s="12" t="s">
        <v>22470</v>
      </c>
      <c r="F4040" s="6" t="str">
        <f t="shared" si="204"/>
        <v>module=gmail_sparticipation</v>
      </c>
      <c r="G4040" s="6" t="str">
        <f t="shared" si="205"/>
        <v>module=smail_sparticipation</v>
      </c>
    </row>
    <row r="4041" spans="1:7" ht="30" customHeight="1">
      <c r="A4041" s="3" t="s">
        <v>10913</v>
      </c>
      <c r="B4041" s="3" t="s">
        <v>2</v>
      </c>
      <c r="C4041" s="3" t="s">
        <v>14955</v>
      </c>
      <c r="D4041" s="3" t="s">
        <v>18256</v>
      </c>
      <c r="E4041" s="12" t="s">
        <v>22471</v>
      </c>
      <c r="F4041" s="6" t="str">
        <f t="shared" si="204"/>
        <v>module=gmail_sparticipation</v>
      </c>
      <c r="G4041" s="6" t="str">
        <f t="shared" si="205"/>
        <v>module=smail_sparticipation</v>
      </c>
    </row>
    <row r="4042" spans="1:7" ht="30" customHeight="1">
      <c r="A4042" s="3" t="s">
        <v>10913</v>
      </c>
      <c r="B4042" s="3" t="s">
        <v>2</v>
      </c>
      <c r="C4042" s="3" t="s">
        <v>14956</v>
      </c>
      <c r="D4042" s="3" t="s">
        <v>18257</v>
      </c>
      <c r="E4042" s="12" t="s">
        <v>22472</v>
      </c>
      <c r="F4042" s="6" t="str">
        <f t="shared" si="204"/>
        <v>module=gmail_sparticipation</v>
      </c>
      <c r="G4042" s="6" t="str">
        <f t="shared" si="205"/>
        <v>module=smail_sparticipation</v>
      </c>
    </row>
    <row r="4043" spans="1:7" ht="30" customHeight="1">
      <c r="A4043" s="3" t="s">
        <v>10913</v>
      </c>
      <c r="B4043" s="3" t="s">
        <v>2</v>
      </c>
      <c r="C4043" s="3" t="s">
        <v>14957</v>
      </c>
      <c r="D4043" s="3" t="s">
        <v>18258</v>
      </c>
      <c r="E4043" s="12" t="s">
        <v>22473</v>
      </c>
      <c r="F4043" s="6" t="str">
        <f t="shared" si="204"/>
        <v>module=gmail_sparticipation</v>
      </c>
      <c r="G4043" s="6" t="str">
        <f t="shared" si="205"/>
        <v>module=smail_sparticipation</v>
      </c>
    </row>
    <row r="4044" spans="1:7" ht="30" customHeight="1">
      <c r="A4044" s="3" t="s">
        <v>10913</v>
      </c>
      <c r="B4044" s="3" t="s">
        <v>2</v>
      </c>
      <c r="C4044" s="3" t="s">
        <v>14958</v>
      </c>
      <c r="D4044" s="3" t="s">
        <v>18259</v>
      </c>
      <c r="E4044" s="12" t="s">
        <v>22474</v>
      </c>
      <c r="F4044" s="6" t="str">
        <f t="shared" si="204"/>
        <v>module=gmail_sparticipation</v>
      </c>
      <c r="G4044" s="6" t="str">
        <f t="shared" si="205"/>
        <v>module=smail_sparticipation</v>
      </c>
    </row>
    <row r="4045" spans="1:7" ht="30" customHeight="1">
      <c r="A4045" s="3" t="s">
        <v>10913</v>
      </c>
      <c r="B4045" s="3" t="s">
        <v>2</v>
      </c>
      <c r="C4045" s="3" t="s">
        <v>14959</v>
      </c>
      <c r="D4045" s="3" t="s">
        <v>18260</v>
      </c>
      <c r="E4045" s="12" t="s">
        <v>22475</v>
      </c>
      <c r="F4045" s="6" t="str">
        <f t="shared" si="204"/>
        <v>module=gmail_sparticipation</v>
      </c>
      <c r="G4045" s="6" t="str">
        <f t="shared" si="205"/>
        <v>module=smail_sparticipation</v>
      </c>
    </row>
    <row r="4046" spans="1:7" ht="30" customHeight="1">
      <c r="A4046" s="3" t="s">
        <v>10913</v>
      </c>
      <c r="B4046" s="3" t="s">
        <v>2</v>
      </c>
      <c r="C4046" s="3" t="s">
        <v>14960</v>
      </c>
      <c r="D4046" s="3" t="s">
        <v>18261</v>
      </c>
      <c r="E4046" s="12" t="s">
        <v>22476</v>
      </c>
      <c r="F4046" s="6" t="str">
        <f t="shared" si="204"/>
        <v>module=gmail_sparticipation</v>
      </c>
      <c r="G4046" s="6" t="str">
        <f t="shared" si="205"/>
        <v>module=smail_sparticipation</v>
      </c>
    </row>
    <row r="4047" spans="1:7" ht="30" customHeight="1">
      <c r="A4047" s="3" t="s">
        <v>10913</v>
      </c>
      <c r="B4047" s="3" t="s">
        <v>2</v>
      </c>
      <c r="C4047" s="3" t="s">
        <v>14961</v>
      </c>
      <c r="D4047" s="3" t="s">
        <v>18262</v>
      </c>
      <c r="E4047" s="12" t="s">
        <v>22477</v>
      </c>
      <c r="F4047" s="6" t="str">
        <f t="shared" si="204"/>
        <v>module=gmail_sparticipation</v>
      </c>
      <c r="G4047" s="6" t="str">
        <f t="shared" si="205"/>
        <v>module=smail_sparticipation</v>
      </c>
    </row>
    <row r="4048" spans="1:7" ht="30" customHeight="1">
      <c r="A4048" s="3" t="s">
        <v>10913</v>
      </c>
      <c r="B4048" s="3" t="s">
        <v>2</v>
      </c>
      <c r="C4048" s="3" t="s">
        <v>14962</v>
      </c>
      <c r="D4048" s="3" t="s">
        <v>18263</v>
      </c>
      <c r="E4048" s="12" t="s">
        <v>22478</v>
      </c>
      <c r="F4048" s="6" t="str">
        <f t="shared" si="204"/>
        <v>module=gmail_sparticipation</v>
      </c>
      <c r="G4048" s="6" t="str">
        <f t="shared" si="205"/>
        <v>module=smail_sparticipation</v>
      </c>
    </row>
    <row r="4049" spans="1:7" ht="30" customHeight="1">
      <c r="A4049" s="3" t="s">
        <v>10913</v>
      </c>
      <c r="B4049" s="3" t="s">
        <v>2</v>
      </c>
      <c r="C4049" s="3" t="s">
        <v>14963</v>
      </c>
      <c r="D4049" s="3" t="s">
        <v>18264</v>
      </c>
      <c r="E4049" s="12" t="s">
        <v>22479</v>
      </c>
      <c r="F4049" s="6" t="str">
        <f t="shared" si="204"/>
        <v>module=gmail_sparticipation</v>
      </c>
      <c r="G4049" s="6" t="str">
        <f t="shared" si="205"/>
        <v>module=smail_sparticipation</v>
      </c>
    </row>
    <row r="4050" spans="1:7" ht="30" customHeight="1">
      <c r="A4050" s="3" t="s">
        <v>10913</v>
      </c>
      <c r="B4050" s="3" t="s">
        <v>2</v>
      </c>
      <c r="C4050" s="3" t="s">
        <v>14964</v>
      </c>
      <c r="D4050" s="3" t="s">
        <v>18265</v>
      </c>
      <c r="E4050" s="12" t="s">
        <v>22480</v>
      </c>
      <c r="F4050" s="6" t="str">
        <f t="shared" si="204"/>
        <v>module=gmail_sparticipation</v>
      </c>
      <c r="G4050" s="6" t="str">
        <f t="shared" si="205"/>
        <v>module=smail_sparticipation</v>
      </c>
    </row>
    <row r="4051" spans="1:7" ht="30" customHeight="1">
      <c r="A4051" s="3" t="s">
        <v>10913</v>
      </c>
      <c r="B4051" s="3" t="s">
        <v>2</v>
      </c>
      <c r="C4051" s="3" t="s">
        <v>14965</v>
      </c>
      <c r="D4051" s="3" t="s">
        <v>18266</v>
      </c>
      <c r="E4051" s="12" t="s">
        <v>22481</v>
      </c>
      <c r="F4051" s="6" t="str">
        <f t="shared" si="204"/>
        <v>module=gmail_sparticipation</v>
      </c>
      <c r="G4051" s="6" t="str">
        <f t="shared" si="205"/>
        <v>module=smail_sparticipation</v>
      </c>
    </row>
    <row r="4052" spans="1:7" ht="30" customHeight="1">
      <c r="A4052" s="3" t="s">
        <v>10913</v>
      </c>
      <c r="B4052" s="3" t="s">
        <v>2</v>
      </c>
      <c r="C4052" s="3" t="s">
        <v>14966</v>
      </c>
      <c r="D4052" s="3" t="s">
        <v>18267</v>
      </c>
      <c r="E4052" s="12" t="s">
        <v>22482</v>
      </c>
      <c r="F4052" s="6" t="str">
        <f t="shared" si="204"/>
        <v>module=gmail_sparticipation</v>
      </c>
      <c r="G4052" s="6" t="str">
        <f t="shared" si="205"/>
        <v>module=smail_sparticipation</v>
      </c>
    </row>
    <row r="4053" spans="1:7" ht="30" customHeight="1">
      <c r="A4053" s="3" t="s">
        <v>10913</v>
      </c>
      <c r="B4053" s="3" t="s">
        <v>2</v>
      </c>
      <c r="C4053" s="3" t="s">
        <v>14967</v>
      </c>
      <c r="D4053" s="3" t="s">
        <v>18268</v>
      </c>
      <c r="E4053" s="12" t="s">
        <v>22483</v>
      </c>
      <c r="F4053" s="6" t="str">
        <f t="shared" si="204"/>
        <v>module=gmail_sparticipation</v>
      </c>
      <c r="G4053" s="6" t="str">
        <f t="shared" si="205"/>
        <v>module=smail_sparticipation</v>
      </c>
    </row>
    <row r="4054" spans="1:7" ht="30" customHeight="1">
      <c r="A4054" s="3" t="s">
        <v>10913</v>
      </c>
      <c r="B4054" s="3" t="s">
        <v>2</v>
      </c>
      <c r="C4054" s="3" t="s">
        <v>14968</v>
      </c>
      <c r="D4054" s="3" t="s">
        <v>18269</v>
      </c>
      <c r="E4054" s="12" t="s">
        <v>22484</v>
      </c>
      <c r="F4054" s="6" t="str">
        <f t="shared" si="204"/>
        <v>module=gmail_sparticipation</v>
      </c>
      <c r="G4054" s="6" t="str">
        <f t="shared" si="205"/>
        <v>module=smail_sparticipation</v>
      </c>
    </row>
    <row r="4055" spans="1:7" ht="30" customHeight="1">
      <c r="A4055" s="3" t="s">
        <v>10913</v>
      </c>
      <c r="B4055" s="3" t="s">
        <v>2</v>
      </c>
      <c r="C4055" s="3" t="s">
        <v>14969</v>
      </c>
      <c r="D4055" s="3" t="s">
        <v>18270</v>
      </c>
      <c r="E4055" s="12" t="s">
        <v>22485</v>
      </c>
      <c r="F4055" s="6" t="str">
        <f t="shared" si="204"/>
        <v>module=gmail_sparticipation</v>
      </c>
      <c r="G4055" s="6" t="str">
        <f t="shared" si="205"/>
        <v>module=smail_sparticipation</v>
      </c>
    </row>
    <row r="4056" spans="1:7" ht="30" customHeight="1">
      <c r="A4056" s="3" t="s">
        <v>10913</v>
      </c>
      <c r="B4056" s="3" t="s">
        <v>2</v>
      </c>
      <c r="C4056" s="3" t="s">
        <v>14970</v>
      </c>
      <c r="D4056" s="3" t="s">
        <v>18271</v>
      </c>
      <c r="E4056" s="12" t="s">
        <v>22486</v>
      </c>
      <c r="F4056" s="6" t="str">
        <f t="shared" si="204"/>
        <v>module=gmail_sparticipation</v>
      </c>
      <c r="G4056" s="6" t="str">
        <f t="shared" si="205"/>
        <v>module=smail_sparticipation</v>
      </c>
    </row>
    <row r="4057" spans="1:7" ht="30" customHeight="1">
      <c r="A4057" s="3" t="s">
        <v>10913</v>
      </c>
      <c r="B4057" s="3" t="s">
        <v>2</v>
      </c>
      <c r="C4057" s="3" t="s">
        <v>14971</v>
      </c>
      <c r="D4057" s="3" t="s">
        <v>18272</v>
      </c>
      <c r="E4057" s="12" t="s">
        <v>22487</v>
      </c>
      <c r="F4057" s="6" t="str">
        <f t="shared" si="204"/>
        <v>module=gmail_sparticipation</v>
      </c>
      <c r="G4057" s="6" t="str">
        <f t="shared" si="205"/>
        <v>module=smail_sparticipation</v>
      </c>
    </row>
    <row r="4058" spans="1:7" ht="30" customHeight="1">
      <c r="A4058" s="3" t="s">
        <v>10913</v>
      </c>
      <c r="B4058" s="3" t="s">
        <v>2</v>
      </c>
      <c r="C4058" s="3" t="s">
        <v>14972</v>
      </c>
      <c r="D4058" s="3" t="s">
        <v>18273</v>
      </c>
      <c r="E4058" s="12" t="s">
        <v>22488</v>
      </c>
      <c r="F4058" s="6" t="str">
        <f t="shared" si="204"/>
        <v>module=gmail_sparticipation</v>
      </c>
      <c r="G4058" s="6" t="str">
        <f t="shared" si="205"/>
        <v>module=smail_sparticipation</v>
      </c>
    </row>
    <row r="4059" spans="1:7" ht="30" customHeight="1">
      <c r="A4059" s="3" t="s">
        <v>10913</v>
      </c>
      <c r="B4059" s="3" t="s">
        <v>2</v>
      </c>
      <c r="C4059" s="3" t="s">
        <v>14973</v>
      </c>
      <c r="D4059" s="3" t="s">
        <v>18274</v>
      </c>
      <c r="E4059" s="12" t="s">
        <v>22489</v>
      </c>
      <c r="F4059" s="6" t="str">
        <f t="shared" si="204"/>
        <v>module=gmail_sparticipation</v>
      </c>
      <c r="G4059" s="6" t="str">
        <f t="shared" si="205"/>
        <v>module=smail_sparticipation</v>
      </c>
    </row>
    <row r="4060" spans="1:7" ht="30" customHeight="1">
      <c r="A4060" s="3" t="s">
        <v>10913</v>
      </c>
      <c r="B4060" s="3" t="s">
        <v>2</v>
      </c>
      <c r="C4060" s="3" t="s">
        <v>14974</v>
      </c>
      <c r="D4060" s="3" t="s">
        <v>18275</v>
      </c>
      <c r="E4060" s="12" t="s">
        <v>22490</v>
      </c>
      <c r="F4060" s="6" t="str">
        <f t="shared" ref="F4060:F4091" si="206">HYPERLINK("http://www.ssc.wisc.edu/wlsresearch/documentation/waves/?wave=grad2k&amp;module=gmail_sparticipation","module=gmail_sparticipation")</f>
        <v>module=gmail_sparticipation</v>
      </c>
      <c r="G4060" s="6" t="str">
        <f t="shared" ref="G4060:G4091" si="207">HYPERLINK("http://www.ssc.wisc.edu/wlsresearch/documentation/waves/?wave=sib2k&amp;module=smail_sparticipation","module=smail_sparticipation")</f>
        <v>module=smail_sparticipation</v>
      </c>
    </row>
    <row r="4061" spans="1:7" ht="30" customHeight="1">
      <c r="A4061" s="3" t="s">
        <v>10913</v>
      </c>
      <c r="B4061" s="3" t="s">
        <v>2</v>
      </c>
      <c r="C4061" s="3" t="s">
        <v>14975</v>
      </c>
      <c r="D4061" s="3" t="s">
        <v>18276</v>
      </c>
      <c r="E4061" s="12" t="s">
        <v>22491</v>
      </c>
      <c r="F4061" s="6" t="str">
        <f t="shared" si="206"/>
        <v>module=gmail_sparticipation</v>
      </c>
      <c r="G4061" s="6" t="str">
        <f t="shared" si="207"/>
        <v>module=smail_sparticipation</v>
      </c>
    </row>
    <row r="4062" spans="1:7" ht="30" customHeight="1">
      <c r="A4062" s="3" t="s">
        <v>10913</v>
      </c>
      <c r="B4062" s="3" t="s">
        <v>2</v>
      </c>
      <c r="C4062" s="3" t="s">
        <v>14976</v>
      </c>
      <c r="D4062" s="3" t="s">
        <v>18277</v>
      </c>
      <c r="E4062" s="12" t="s">
        <v>22492</v>
      </c>
      <c r="F4062" s="6" t="str">
        <f t="shared" si="206"/>
        <v>module=gmail_sparticipation</v>
      </c>
      <c r="G4062" s="6" t="str">
        <f t="shared" si="207"/>
        <v>module=smail_sparticipation</v>
      </c>
    </row>
    <row r="4063" spans="1:7" ht="30" customHeight="1">
      <c r="A4063" s="3" t="s">
        <v>10913</v>
      </c>
      <c r="B4063" s="3" t="s">
        <v>2</v>
      </c>
      <c r="C4063" s="3" t="s">
        <v>14977</v>
      </c>
      <c r="D4063" s="3" t="s">
        <v>18278</v>
      </c>
      <c r="E4063" s="12" t="s">
        <v>22493</v>
      </c>
      <c r="F4063" s="6" t="str">
        <f t="shared" si="206"/>
        <v>module=gmail_sparticipation</v>
      </c>
      <c r="G4063" s="6" t="str">
        <f t="shared" si="207"/>
        <v>module=smail_sparticipation</v>
      </c>
    </row>
    <row r="4064" spans="1:7" ht="30" customHeight="1">
      <c r="A4064" s="3" t="s">
        <v>10913</v>
      </c>
      <c r="B4064" s="3" t="s">
        <v>2</v>
      </c>
      <c r="C4064" s="3" t="s">
        <v>14978</v>
      </c>
      <c r="D4064" s="3" t="s">
        <v>18279</v>
      </c>
      <c r="E4064" s="12" t="s">
        <v>22494</v>
      </c>
      <c r="F4064" s="6" t="str">
        <f t="shared" si="206"/>
        <v>module=gmail_sparticipation</v>
      </c>
      <c r="G4064" s="6" t="str">
        <f t="shared" si="207"/>
        <v>module=smail_sparticipation</v>
      </c>
    </row>
    <row r="4065" spans="1:7" ht="30" customHeight="1">
      <c r="A4065" s="3" t="s">
        <v>10913</v>
      </c>
      <c r="B4065" s="3" t="s">
        <v>2</v>
      </c>
      <c r="C4065" s="3" t="s">
        <v>14979</v>
      </c>
      <c r="D4065" s="3" t="s">
        <v>18280</v>
      </c>
      <c r="E4065" s="12" t="s">
        <v>22495</v>
      </c>
      <c r="F4065" s="6" t="str">
        <f t="shared" si="206"/>
        <v>module=gmail_sparticipation</v>
      </c>
      <c r="G4065" s="6" t="str">
        <f t="shared" si="207"/>
        <v>module=smail_sparticipation</v>
      </c>
    </row>
    <row r="4066" spans="1:7" ht="30" customHeight="1">
      <c r="A4066" s="3" t="s">
        <v>10913</v>
      </c>
      <c r="B4066" s="3" t="s">
        <v>2</v>
      </c>
      <c r="C4066" s="3" t="s">
        <v>14980</v>
      </c>
      <c r="D4066" s="3" t="s">
        <v>18281</v>
      </c>
      <c r="E4066" s="12" t="s">
        <v>22496</v>
      </c>
      <c r="F4066" s="6" t="str">
        <f t="shared" si="206"/>
        <v>module=gmail_sparticipation</v>
      </c>
      <c r="G4066" s="6" t="str">
        <f t="shared" si="207"/>
        <v>module=smail_sparticipation</v>
      </c>
    </row>
    <row r="4067" spans="1:7" ht="30" customHeight="1">
      <c r="A4067" s="3" t="s">
        <v>10913</v>
      </c>
      <c r="B4067" s="3" t="s">
        <v>2</v>
      </c>
      <c r="C4067" s="3" t="s">
        <v>14981</v>
      </c>
      <c r="D4067" s="3" t="s">
        <v>18282</v>
      </c>
      <c r="E4067" s="12" t="s">
        <v>22497</v>
      </c>
      <c r="F4067" s="6" t="str">
        <f t="shared" si="206"/>
        <v>module=gmail_sparticipation</v>
      </c>
      <c r="G4067" s="6" t="str">
        <f t="shared" si="207"/>
        <v>module=smail_sparticipation</v>
      </c>
    </row>
    <row r="4068" spans="1:7" ht="30" customHeight="1">
      <c r="A4068" s="3" t="s">
        <v>10913</v>
      </c>
      <c r="B4068" s="3" t="s">
        <v>2</v>
      </c>
      <c r="C4068" s="3" t="s">
        <v>14982</v>
      </c>
      <c r="D4068" s="3" t="s">
        <v>18283</v>
      </c>
      <c r="E4068" s="12" t="s">
        <v>22498</v>
      </c>
      <c r="F4068" s="6" t="str">
        <f t="shared" si="206"/>
        <v>module=gmail_sparticipation</v>
      </c>
      <c r="G4068" s="6" t="str">
        <f t="shared" si="207"/>
        <v>module=smail_sparticipation</v>
      </c>
    </row>
    <row r="4069" spans="1:7" ht="30" customHeight="1">
      <c r="A4069" s="3" t="s">
        <v>10913</v>
      </c>
      <c r="B4069" s="3" t="s">
        <v>2</v>
      </c>
      <c r="C4069" s="3" t="s">
        <v>14983</v>
      </c>
      <c r="D4069" s="3" t="s">
        <v>18284</v>
      </c>
      <c r="E4069" s="12" t="s">
        <v>22499</v>
      </c>
      <c r="F4069" s="6" t="str">
        <f t="shared" si="206"/>
        <v>module=gmail_sparticipation</v>
      </c>
      <c r="G4069" s="6" t="str">
        <f t="shared" si="207"/>
        <v>module=smail_sparticipation</v>
      </c>
    </row>
    <row r="4070" spans="1:7" ht="30" customHeight="1">
      <c r="A4070" s="3" t="s">
        <v>10913</v>
      </c>
      <c r="B4070" s="3" t="s">
        <v>2</v>
      </c>
      <c r="C4070" s="3" t="s">
        <v>14984</v>
      </c>
      <c r="D4070" s="3" t="s">
        <v>18285</v>
      </c>
      <c r="E4070" s="12" t="s">
        <v>22500</v>
      </c>
      <c r="F4070" s="6" t="str">
        <f t="shared" si="206"/>
        <v>module=gmail_sparticipation</v>
      </c>
      <c r="G4070" s="6" t="str">
        <f t="shared" si="207"/>
        <v>module=smail_sparticipation</v>
      </c>
    </row>
    <row r="4071" spans="1:7" ht="30" customHeight="1">
      <c r="A4071" s="3" t="s">
        <v>10913</v>
      </c>
      <c r="B4071" s="3" t="s">
        <v>2</v>
      </c>
      <c r="C4071" s="3" t="s">
        <v>14985</v>
      </c>
      <c r="D4071" s="3" t="s">
        <v>18286</v>
      </c>
      <c r="E4071" s="12" t="s">
        <v>22501</v>
      </c>
      <c r="F4071" s="6" t="str">
        <f t="shared" si="206"/>
        <v>module=gmail_sparticipation</v>
      </c>
      <c r="G4071" s="6" t="str">
        <f t="shared" si="207"/>
        <v>module=smail_sparticipation</v>
      </c>
    </row>
    <row r="4072" spans="1:7" ht="30" customHeight="1">
      <c r="A4072" s="3" t="s">
        <v>10913</v>
      </c>
      <c r="B4072" s="3" t="s">
        <v>2</v>
      </c>
      <c r="C4072" s="3" t="s">
        <v>14986</v>
      </c>
      <c r="D4072" s="3" t="s">
        <v>18287</v>
      </c>
      <c r="E4072" s="12" t="s">
        <v>22502</v>
      </c>
      <c r="F4072" s="6" t="str">
        <f t="shared" si="206"/>
        <v>module=gmail_sparticipation</v>
      </c>
      <c r="G4072" s="6" t="str">
        <f t="shared" si="207"/>
        <v>module=smail_sparticipation</v>
      </c>
    </row>
    <row r="4073" spans="1:7" ht="30" customHeight="1">
      <c r="A4073" s="3" t="s">
        <v>10913</v>
      </c>
      <c r="B4073" s="3" t="s">
        <v>2</v>
      </c>
      <c r="C4073" s="3" t="s">
        <v>14987</v>
      </c>
      <c r="D4073" s="3" t="s">
        <v>18288</v>
      </c>
      <c r="E4073" s="12" t="s">
        <v>22503</v>
      </c>
      <c r="F4073" s="6" t="str">
        <f t="shared" si="206"/>
        <v>module=gmail_sparticipation</v>
      </c>
      <c r="G4073" s="6" t="str">
        <f t="shared" si="207"/>
        <v>module=smail_sparticipation</v>
      </c>
    </row>
    <row r="4074" spans="1:7" ht="30" customHeight="1">
      <c r="A4074" s="3" t="s">
        <v>10913</v>
      </c>
      <c r="B4074" s="3" t="s">
        <v>2</v>
      </c>
      <c r="C4074" s="3" t="s">
        <v>14988</v>
      </c>
      <c r="D4074" s="3" t="s">
        <v>18289</v>
      </c>
      <c r="E4074" s="12" t="s">
        <v>22504</v>
      </c>
      <c r="F4074" s="6" t="str">
        <f t="shared" si="206"/>
        <v>module=gmail_sparticipation</v>
      </c>
      <c r="G4074" s="6" t="str">
        <f t="shared" si="207"/>
        <v>module=smail_sparticipation</v>
      </c>
    </row>
    <row r="4075" spans="1:7" ht="30" customHeight="1">
      <c r="A4075" s="3" t="s">
        <v>10913</v>
      </c>
      <c r="B4075" s="3" t="s">
        <v>2</v>
      </c>
      <c r="C4075" s="3" t="s">
        <v>14989</v>
      </c>
      <c r="D4075" s="3" t="s">
        <v>18290</v>
      </c>
      <c r="E4075" s="12" t="s">
        <v>22505</v>
      </c>
      <c r="F4075" s="6" t="str">
        <f t="shared" si="206"/>
        <v>module=gmail_sparticipation</v>
      </c>
      <c r="G4075" s="6" t="str">
        <f t="shared" si="207"/>
        <v>module=smail_sparticipation</v>
      </c>
    </row>
    <row r="4076" spans="1:7" ht="30" customHeight="1">
      <c r="A4076" s="3" t="s">
        <v>10913</v>
      </c>
      <c r="B4076" s="3" t="s">
        <v>2</v>
      </c>
      <c r="C4076" s="3" t="s">
        <v>14990</v>
      </c>
      <c r="D4076" s="3" t="s">
        <v>18291</v>
      </c>
      <c r="E4076" s="12" t="s">
        <v>22506</v>
      </c>
      <c r="F4076" s="6" t="str">
        <f t="shared" si="206"/>
        <v>module=gmail_sparticipation</v>
      </c>
      <c r="G4076" s="6" t="str">
        <f t="shared" si="207"/>
        <v>module=smail_sparticipation</v>
      </c>
    </row>
    <row r="4077" spans="1:7" ht="30" customHeight="1">
      <c r="A4077" s="3" t="s">
        <v>10913</v>
      </c>
      <c r="B4077" s="3" t="s">
        <v>2</v>
      </c>
      <c r="C4077" s="3" t="s">
        <v>14991</v>
      </c>
      <c r="D4077" s="3" t="s">
        <v>18292</v>
      </c>
      <c r="E4077" s="12" t="s">
        <v>22507</v>
      </c>
      <c r="F4077" s="6" t="str">
        <f t="shared" si="206"/>
        <v>module=gmail_sparticipation</v>
      </c>
      <c r="G4077" s="6" t="str">
        <f t="shared" si="207"/>
        <v>module=smail_sparticipation</v>
      </c>
    </row>
    <row r="4078" spans="1:7" ht="30" customHeight="1">
      <c r="A4078" s="3" t="s">
        <v>10913</v>
      </c>
      <c r="B4078" s="3" t="s">
        <v>2</v>
      </c>
      <c r="C4078" s="3" t="s">
        <v>14992</v>
      </c>
      <c r="D4078" s="3" t="s">
        <v>18293</v>
      </c>
      <c r="E4078" s="12" t="s">
        <v>22508</v>
      </c>
      <c r="F4078" s="6" t="str">
        <f t="shared" si="206"/>
        <v>module=gmail_sparticipation</v>
      </c>
      <c r="G4078" s="6" t="str">
        <f t="shared" si="207"/>
        <v>module=smail_sparticipation</v>
      </c>
    </row>
    <row r="4079" spans="1:7" ht="30" customHeight="1">
      <c r="A4079" s="3" t="s">
        <v>10913</v>
      </c>
      <c r="B4079" s="3" t="s">
        <v>2</v>
      </c>
      <c r="C4079" s="3" t="s">
        <v>14993</v>
      </c>
      <c r="D4079" s="3" t="s">
        <v>18294</v>
      </c>
      <c r="E4079" s="12" t="s">
        <v>22509</v>
      </c>
      <c r="F4079" s="6" t="str">
        <f t="shared" si="206"/>
        <v>module=gmail_sparticipation</v>
      </c>
      <c r="G4079" s="6" t="str">
        <f t="shared" si="207"/>
        <v>module=smail_sparticipation</v>
      </c>
    </row>
    <row r="4080" spans="1:7" ht="30" customHeight="1">
      <c r="A4080" s="3" t="s">
        <v>10913</v>
      </c>
      <c r="B4080" s="3" t="s">
        <v>2</v>
      </c>
      <c r="C4080" s="3" t="s">
        <v>14994</v>
      </c>
      <c r="D4080" s="3" t="s">
        <v>18295</v>
      </c>
      <c r="E4080" s="12" t="s">
        <v>22510</v>
      </c>
      <c r="F4080" s="6" t="str">
        <f t="shared" si="206"/>
        <v>module=gmail_sparticipation</v>
      </c>
      <c r="G4080" s="6" t="str">
        <f t="shared" si="207"/>
        <v>module=smail_sparticipation</v>
      </c>
    </row>
    <row r="4081" spans="1:7" ht="30" customHeight="1">
      <c r="A4081" s="3" t="s">
        <v>10913</v>
      </c>
      <c r="B4081" s="3" t="s">
        <v>2</v>
      </c>
      <c r="C4081" s="3" t="s">
        <v>14995</v>
      </c>
      <c r="D4081" s="3" t="s">
        <v>18296</v>
      </c>
      <c r="E4081" s="12" t="s">
        <v>22511</v>
      </c>
      <c r="F4081" s="6" t="str">
        <f t="shared" si="206"/>
        <v>module=gmail_sparticipation</v>
      </c>
      <c r="G4081" s="6" t="str">
        <f t="shared" si="207"/>
        <v>module=smail_sparticipation</v>
      </c>
    </row>
    <row r="4082" spans="1:7" ht="30" customHeight="1">
      <c r="A4082" s="3" t="s">
        <v>10913</v>
      </c>
      <c r="B4082" s="3" t="s">
        <v>2</v>
      </c>
      <c r="C4082" s="3" t="s">
        <v>14996</v>
      </c>
      <c r="D4082" s="3" t="s">
        <v>18297</v>
      </c>
      <c r="E4082" s="12" t="s">
        <v>22512</v>
      </c>
      <c r="F4082" s="6" t="str">
        <f t="shared" si="206"/>
        <v>module=gmail_sparticipation</v>
      </c>
      <c r="G4082" s="6" t="str">
        <f t="shared" si="207"/>
        <v>module=smail_sparticipation</v>
      </c>
    </row>
    <row r="4083" spans="1:7" ht="30" customHeight="1">
      <c r="A4083" s="3" t="s">
        <v>10913</v>
      </c>
      <c r="B4083" s="3" t="s">
        <v>2</v>
      </c>
      <c r="C4083" s="3" t="s">
        <v>14997</v>
      </c>
      <c r="D4083" s="3" t="s">
        <v>18298</v>
      </c>
      <c r="E4083" s="12" t="s">
        <v>22513</v>
      </c>
      <c r="F4083" s="6" t="str">
        <f t="shared" si="206"/>
        <v>module=gmail_sparticipation</v>
      </c>
      <c r="G4083" s="6" t="str">
        <f t="shared" si="207"/>
        <v>module=smail_sparticipation</v>
      </c>
    </row>
    <row r="4084" spans="1:7" ht="30" customHeight="1">
      <c r="A4084" s="3" t="s">
        <v>10913</v>
      </c>
      <c r="B4084" s="3" t="s">
        <v>2</v>
      </c>
      <c r="C4084" s="3" t="s">
        <v>14998</v>
      </c>
      <c r="D4084" s="3" t="s">
        <v>18299</v>
      </c>
      <c r="E4084" s="12" t="s">
        <v>22514</v>
      </c>
      <c r="F4084" s="6" t="str">
        <f t="shared" si="206"/>
        <v>module=gmail_sparticipation</v>
      </c>
      <c r="G4084" s="6" t="str">
        <f t="shared" si="207"/>
        <v>module=smail_sparticipation</v>
      </c>
    </row>
    <row r="4085" spans="1:7" ht="30" customHeight="1">
      <c r="A4085" s="3" t="s">
        <v>10913</v>
      </c>
      <c r="B4085" s="3" t="s">
        <v>2</v>
      </c>
      <c r="C4085" s="3" t="s">
        <v>14999</v>
      </c>
      <c r="D4085" s="3" t="s">
        <v>18300</v>
      </c>
      <c r="E4085" s="12" t="s">
        <v>22515</v>
      </c>
      <c r="F4085" s="6" t="str">
        <f t="shared" si="206"/>
        <v>module=gmail_sparticipation</v>
      </c>
      <c r="G4085" s="6" t="str">
        <f t="shared" si="207"/>
        <v>module=smail_sparticipation</v>
      </c>
    </row>
    <row r="4086" spans="1:7" ht="30" customHeight="1">
      <c r="A4086" s="3" t="s">
        <v>10913</v>
      </c>
      <c r="B4086" s="3" t="s">
        <v>2</v>
      </c>
      <c r="C4086" s="3" t="s">
        <v>15000</v>
      </c>
      <c r="D4086" s="3" t="s">
        <v>18301</v>
      </c>
      <c r="E4086" s="12" t="s">
        <v>22516</v>
      </c>
      <c r="F4086" s="6" t="str">
        <f t="shared" si="206"/>
        <v>module=gmail_sparticipation</v>
      </c>
      <c r="G4086" s="6" t="str">
        <f t="shared" si="207"/>
        <v>module=smail_sparticipation</v>
      </c>
    </row>
    <row r="4087" spans="1:7" ht="30" customHeight="1">
      <c r="A4087" s="3" t="s">
        <v>10913</v>
      </c>
      <c r="B4087" s="3" t="s">
        <v>2</v>
      </c>
      <c r="C4087" s="3" t="s">
        <v>15001</v>
      </c>
      <c r="D4087" s="3" t="s">
        <v>18302</v>
      </c>
      <c r="E4087" s="12" t="s">
        <v>22517</v>
      </c>
      <c r="F4087" s="6" t="str">
        <f t="shared" si="206"/>
        <v>module=gmail_sparticipation</v>
      </c>
      <c r="G4087" s="6" t="str">
        <f t="shared" si="207"/>
        <v>module=smail_sparticipation</v>
      </c>
    </row>
    <row r="4088" spans="1:7" ht="30" customHeight="1">
      <c r="A4088" s="3" t="s">
        <v>10913</v>
      </c>
      <c r="B4088" s="3" t="s">
        <v>2</v>
      </c>
      <c r="C4088" s="3" t="s">
        <v>15002</v>
      </c>
      <c r="D4088" s="3" t="s">
        <v>18303</v>
      </c>
      <c r="E4088" s="12" t="s">
        <v>22518</v>
      </c>
      <c r="F4088" s="6" t="str">
        <f t="shared" si="206"/>
        <v>module=gmail_sparticipation</v>
      </c>
      <c r="G4088" s="6" t="str">
        <f t="shared" si="207"/>
        <v>module=smail_sparticipation</v>
      </c>
    </row>
    <row r="4089" spans="1:7" ht="30" customHeight="1">
      <c r="A4089" s="3" t="s">
        <v>10913</v>
      </c>
      <c r="B4089" s="3" t="s">
        <v>2</v>
      </c>
      <c r="C4089" s="3" t="s">
        <v>15003</v>
      </c>
      <c r="D4089" s="3" t="s">
        <v>18304</v>
      </c>
      <c r="E4089" s="12" t="s">
        <v>22519</v>
      </c>
      <c r="F4089" s="6" t="str">
        <f t="shared" si="206"/>
        <v>module=gmail_sparticipation</v>
      </c>
      <c r="G4089" s="6" t="str">
        <f t="shared" si="207"/>
        <v>module=smail_sparticipation</v>
      </c>
    </row>
    <row r="4090" spans="1:7" ht="30" customHeight="1">
      <c r="A4090" s="3" t="s">
        <v>10913</v>
      </c>
      <c r="B4090" s="3" t="s">
        <v>2</v>
      </c>
      <c r="C4090" s="3" t="s">
        <v>15004</v>
      </c>
      <c r="D4090" s="3" t="s">
        <v>18305</v>
      </c>
      <c r="E4090" s="12" t="s">
        <v>22520</v>
      </c>
      <c r="F4090" s="6" t="str">
        <f t="shared" si="206"/>
        <v>module=gmail_sparticipation</v>
      </c>
      <c r="G4090" s="6" t="str">
        <f t="shared" si="207"/>
        <v>module=smail_sparticipation</v>
      </c>
    </row>
    <row r="4091" spans="1:7" ht="30" customHeight="1">
      <c r="A4091" s="3" t="s">
        <v>10913</v>
      </c>
      <c r="B4091" s="3" t="s">
        <v>2</v>
      </c>
      <c r="C4091" s="3" t="s">
        <v>15005</v>
      </c>
      <c r="D4091" s="3" t="s">
        <v>18306</v>
      </c>
      <c r="E4091" s="12" t="s">
        <v>22521</v>
      </c>
      <c r="F4091" s="6" t="str">
        <f t="shared" si="206"/>
        <v>module=gmail_sparticipation</v>
      </c>
      <c r="G4091" s="6" t="str">
        <f t="shared" si="207"/>
        <v>module=smail_sparticipation</v>
      </c>
    </row>
    <row r="4092" spans="1:7" ht="30" customHeight="1">
      <c r="A4092" s="3" t="s">
        <v>10913</v>
      </c>
      <c r="B4092" s="3" t="s">
        <v>2</v>
      </c>
      <c r="C4092" s="3" t="s">
        <v>15006</v>
      </c>
      <c r="D4092" s="3" t="s">
        <v>18307</v>
      </c>
      <c r="E4092" s="12" t="s">
        <v>22522</v>
      </c>
      <c r="F4092" s="6" t="str">
        <f t="shared" ref="F4092:F4123" si="208">HYPERLINK("http://www.ssc.wisc.edu/wlsresearch/documentation/waves/?wave=grad2k&amp;module=gmail_sparticipation","module=gmail_sparticipation")</f>
        <v>module=gmail_sparticipation</v>
      </c>
      <c r="G4092" s="6" t="str">
        <f t="shared" ref="G4092:G4121" si="209">HYPERLINK("http://www.ssc.wisc.edu/wlsresearch/documentation/waves/?wave=sib2k&amp;module=smail_sparticipation","module=smail_sparticipation")</f>
        <v>module=smail_sparticipation</v>
      </c>
    </row>
    <row r="4093" spans="1:7" ht="30" customHeight="1">
      <c r="A4093" s="3" t="s">
        <v>10913</v>
      </c>
      <c r="B4093" s="3" t="s">
        <v>2</v>
      </c>
      <c r="C4093" s="3" t="s">
        <v>15007</v>
      </c>
      <c r="D4093" s="3" t="s">
        <v>18308</v>
      </c>
      <c r="E4093" s="12" t="s">
        <v>22523</v>
      </c>
      <c r="F4093" s="6" t="str">
        <f t="shared" si="208"/>
        <v>module=gmail_sparticipation</v>
      </c>
      <c r="G4093" s="6" t="str">
        <f t="shared" si="209"/>
        <v>module=smail_sparticipation</v>
      </c>
    </row>
    <row r="4094" spans="1:7" ht="30" customHeight="1">
      <c r="A4094" s="3" t="s">
        <v>10913</v>
      </c>
      <c r="B4094" s="3" t="s">
        <v>2</v>
      </c>
      <c r="C4094" s="3" t="s">
        <v>15008</v>
      </c>
      <c r="D4094" s="3" t="s">
        <v>18309</v>
      </c>
      <c r="E4094" s="12" t="s">
        <v>22524</v>
      </c>
      <c r="F4094" s="6" t="str">
        <f t="shared" si="208"/>
        <v>module=gmail_sparticipation</v>
      </c>
      <c r="G4094" s="6" t="str">
        <f t="shared" si="209"/>
        <v>module=smail_sparticipation</v>
      </c>
    </row>
    <row r="4095" spans="1:7" ht="30" customHeight="1">
      <c r="A4095" s="3" t="s">
        <v>10913</v>
      </c>
      <c r="B4095" s="3" t="s">
        <v>2</v>
      </c>
      <c r="C4095" s="3" t="s">
        <v>15009</v>
      </c>
      <c r="D4095" s="3" t="s">
        <v>18310</v>
      </c>
      <c r="E4095" s="12" t="s">
        <v>22525</v>
      </c>
      <c r="F4095" s="6" t="str">
        <f t="shared" si="208"/>
        <v>module=gmail_sparticipation</v>
      </c>
      <c r="G4095" s="6" t="str">
        <f t="shared" si="209"/>
        <v>module=smail_sparticipation</v>
      </c>
    </row>
    <row r="4096" spans="1:7" ht="30" customHeight="1">
      <c r="A4096" s="3" t="s">
        <v>10913</v>
      </c>
      <c r="B4096" s="3" t="s">
        <v>2</v>
      </c>
      <c r="C4096" s="3" t="s">
        <v>15010</v>
      </c>
      <c r="D4096" s="3" t="s">
        <v>18311</v>
      </c>
      <c r="E4096" s="12" t="s">
        <v>22526</v>
      </c>
      <c r="F4096" s="6" t="str">
        <f t="shared" si="208"/>
        <v>module=gmail_sparticipation</v>
      </c>
      <c r="G4096" s="6" t="str">
        <f t="shared" si="209"/>
        <v>module=smail_sparticipation</v>
      </c>
    </row>
    <row r="4097" spans="1:7" ht="30" customHeight="1">
      <c r="A4097" s="3" t="s">
        <v>10913</v>
      </c>
      <c r="B4097" s="3" t="s">
        <v>2</v>
      </c>
      <c r="C4097" s="3" t="s">
        <v>15011</v>
      </c>
      <c r="D4097" s="3" t="s">
        <v>18312</v>
      </c>
      <c r="E4097" s="12" t="s">
        <v>22527</v>
      </c>
      <c r="F4097" s="6" t="str">
        <f t="shared" si="208"/>
        <v>module=gmail_sparticipation</v>
      </c>
      <c r="G4097" s="6" t="str">
        <f t="shared" si="209"/>
        <v>module=smail_sparticipation</v>
      </c>
    </row>
    <row r="4098" spans="1:7" ht="30" customHeight="1">
      <c r="A4098" s="3" t="s">
        <v>10913</v>
      </c>
      <c r="B4098" s="3" t="s">
        <v>2</v>
      </c>
      <c r="C4098" s="3" t="s">
        <v>15012</v>
      </c>
      <c r="D4098" s="3" t="s">
        <v>18313</v>
      </c>
      <c r="E4098" s="12" t="s">
        <v>22528</v>
      </c>
      <c r="F4098" s="6" t="str">
        <f t="shared" si="208"/>
        <v>module=gmail_sparticipation</v>
      </c>
      <c r="G4098" s="6" t="str">
        <f t="shared" si="209"/>
        <v>module=smail_sparticipation</v>
      </c>
    </row>
    <row r="4099" spans="1:7" ht="30" customHeight="1">
      <c r="A4099" s="3" t="s">
        <v>10913</v>
      </c>
      <c r="B4099" s="3" t="s">
        <v>2</v>
      </c>
      <c r="C4099" s="3" t="s">
        <v>15013</v>
      </c>
      <c r="D4099" s="3" t="s">
        <v>18314</v>
      </c>
      <c r="E4099" s="12" t="s">
        <v>22529</v>
      </c>
      <c r="F4099" s="6" t="str">
        <f t="shared" si="208"/>
        <v>module=gmail_sparticipation</v>
      </c>
      <c r="G4099" s="6" t="str">
        <f t="shared" si="209"/>
        <v>module=smail_sparticipation</v>
      </c>
    </row>
    <row r="4100" spans="1:7" ht="30" customHeight="1">
      <c r="A4100" s="3" t="s">
        <v>10913</v>
      </c>
      <c r="B4100" s="3" t="s">
        <v>2</v>
      </c>
      <c r="C4100" s="3" t="s">
        <v>15014</v>
      </c>
      <c r="D4100" s="3" t="s">
        <v>18315</v>
      </c>
      <c r="E4100" s="12" t="s">
        <v>22530</v>
      </c>
      <c r="F4100" s="6" t="str">
        <f t="shared" si="208"/>
        <v>module=gmail_sparticipation</v>
      </c>
      <c r="G4100" s="6" t="str">
        <f t="shared" si="209"/>
        <v>module=smail_sparticipation</v>
      </c>
    </row>
    <row r="4101" spans="1:7" ht="30" customHeight="1">
      <c r="A4101" s="3" t="s">
        <v>10913</v>
      </c>
      <c r="B4101" s="3" t="s">
        <v>2</v>
      </c>
      <c r="C4101" s="3" t="s">
        <v>15015</v>
      </c>
      <c r="D4101" s="3" t="s">
        <v>18316</v>
      </c>
      <c r="E4101" s="12" t="s">
        <v>22531</v>
      </c>
      <c r="F4101" s="6" t="str">
        <f t="shared" si="208"/>
        <v>module=gmail_sparticipation</v>
      </c>
      <c r="G4101" s="6" t="str">
        <f t="shared" si="209"/>
        <v>module=smail_sparticipation</v>
      </c>
    </row>
    <row r="4102" spans="1:7" ht="30" customHeight="1">
      <c r="A4102" s="3" t="s">
        <v>10913</v>
      </c>
      <c r="B4102" s="3" t="s">
        <v>2</v>
      </c>
      <c r="C4102" s="3" t="s">
        <v>15016</v>
      </c>
      <c r="D4102" s="3" t="s">
        <v>18317</v>
      </c>
      <c r="E4102" s="12" t="s">
        <v>22532</v>
      </c>
      <c r="F4102" s="6" t="str">
        <f t="shared" si="208"/>
        <v>module=gmail_sparticipation</v>
      </c>
      <c r="G4102" s="6" t="str">
        <f t="shared" si="209"/>
        <v>module=smail_sparticipation</v>
      </c>
    </row>
    <row r="4103" spans="1:7" ht="30" customHeight="1">
      <c r="A4103" s="3" t="s">
        <v>10913</v>
      </c>
      <c r="B4103" s="3" t="s">
        <v>2</v>
      </c>
      <c r="C4103" s="3" t="s">
        <v>15017</v>
      </c>
      <c r="D4103" s="3" t="s">
        <v>18318</v>
      </c>
      <c r="E4103" s="12" t="s">
        <v>22533</v>
      </c>
      <c r="F4103" s="6" t="str">
        <f t="shared" si="208"/>
        <v>module=gmail_sparticipation</v>
      </c>
      <c r="G4103" s="6" t="str">
        <f t="shared" si="209"/>
        <v>module=smail_sparticipation</v>
      </c>
    </row>
    <row r="4104" spans="1:7" ht="30" customHeight="1">
      <c r="A4104" s="3" t="s">
        <v>10913</v>
      </c>
      <c r="B4104" s="3" t="s">
        <v>2</v>
      </c>
      <c r="C4104" s="3" t="s">
        <v>15018</v>
      </c>
      <c r="D4104" s="3" t="s">
        <v>18319</v>
      </c>
      <c r="E4104" s="12" t="s">
        <v>22534</v>
      </c>
      <c r="F4104" s="6" t="str">
        <f t="shared" si="208"/>
        <v>module=gmail_sparticipation</v>
      </c>
      <c r="G4104" s="6" t="str">
        <f t="shared" si="209"/>
        <v>module=smail_sparticipation</v>
      </c>
    </row>
    <row r="4105" spans="1:7" ht="30" customHeight="1">
      <c r="A4105" s="3" t="s">
        <v>10913</v>
      </c>
      <c r="B4105" s="3" t="s">
        <v>2</v>
      </c>
      <c r="C4105" s="3" t="s">
        <v>15019</v>
      </c>
      <c r="D4105" s="3" t="s">
        <v>18320</v>
      </c>
      <c r="E4105" s="12" t="s">
        <v>22535</v>
      </c>
      <c r="F4105" s="6" t="str">
        <f t="shared" si="208"/>
        <v>module=gmail_sparticipation</v>
      </c>
      <c r="G4105" s="6" t="str">
        <f t="shared" si="209"/>
        <v>module=smail_sparticipation</v>
      </c>
    </row>
    <row r="4106" spans="1:7" ht="30" customHeight="1">
      <c r="A4106" s="3" t="s">
        <v>10913</v>
      </c>
      <c r="B4106" s="3" t="s">
        <v>2</v>
      </c>
      <c r="C4106" s="3" t="s">
        <v>15020</v>
      </c>
      <c r="D4106" s="3" t="s">
        <v>18321</v>
      </c>
      <c r="E4106" s="12" t="s">
        <v>22536</v>
      </c>
      <c r="F4106" s="6" t="str">
        <f t="shared" si="208"/>
        <v>module=gmail_sparticipation</v>
      </c>
      <c r="G4106" s="6" t="str">
        <f t="shared" si="209"/>
        <v>module=smail_sparticipation</v>
      </c>
    </row>
    <row r="4107" spans="1:7" ht="30" customHeight="1">
      <c r="A4107" s="3" t="s">
        <v>10913</v>
      </c>
      <c r="B4107" s="3" t="s">
        <v>2</v>
      </c>
      <c r="C4107" s="3" t="s">
        <v>15021</v>
      </c>
      <c r="D4107" s="3" t="s">
        <v>18322</v>
      </c>
      <c r="E4107" s="12" t="s">
        <v>22537</v>
      </c>
      <c r="F4107" s="6" t="str">
        <f t="shared" si="208"/>
        <v>module=gmail_sparticipation</v>
      </c>
      <c r="G4107" s="6" t="str">
        <f t="shared" si="209"/>
        <v>module=smail_sparticipation</v>
      </c>
    </row>
    <row r="4108" spans="1:7" ht="30" customHeight="1">
      <c r="A4108" s="3" t="s">
        <v>10913</v>
      </c>
      <c r="B4108" s="3" t="s">
        <v>2</v>
      </c>
      <c r="C4108" s="3" t="s">
        <v>15022</v>
      </c>
      <c r="D4108" s="3" t="s">
        <v>18323</v>
      </c>
      <c r="E4108" s="12" t="s">
        <v>22538</v>
      </c>
      <c r="F4108" s="6" t="str">
        <f t="shared" si="208"/>
        <v>module=gmail_sparticipation</v>
      </c>
      <c r="G4108" s="6" t="str">
        <f t="shared" si="209"/>
        <v>module=smail_sparticipation</v>
      </c>
    </row>
    <row r="4109" spans="1:7" ht="30" customHeight="1">
      <c r="A4109" s="3" t="s">
        <v>10913</v>
      </c>
      <c r="B4109" s="3" t="s">
        <v>2</v>
      </c>
      <c r="C4109" s="3" t="s">
        <v>15023</v>
      </c>
      <c r="D4109" s="3" t="s">
        <v>18324</v>
      </c>
      <c r="E4109" s="12" t="s">
        <v>22539</v>
      </c>
      <c r="F4109" s="6" t="str">
        <f t="shared" si="208"/>
        <v>module=gmail_sparticipation</v>
      </c>
      <c r="G4109" s="6" t="str">
        <f t="shared" si="209"/>
        <v>module=smail_sparticipation</v>
      </c>
    </row>
    <row r="4110" spans="1:7" ht="30" customHeight="1">
      <c r="A4110" s="3" t="s">
        <v>10913</v>
      </c>
      <c r="B4110" s="3" t="s">
        <v>2</v>
      </c>
      <c r="C4110" s="3" t="s">
        <v>15024</v>
      </c>
      <c r="D4110" s="3" t="s">
        <v>18325</v>
      </c>
      <c r="E4110" s="12" t="s">
        <v>22540</v>
      </c>
      <c r="F4110" s="6" t="str">
        <f t="shared" si="208"/>
        <v>module=gmail_sparticipation</v>
      </c>
      <c r="G4110" s="6" t="str">
        <f t="shared" si="209"/>
        <v>module=smail_sparticipation</v>
      </c>
    </row>
    <row r="4111" spans="1:7" ht="30" customHeight="1">
      <c r="A4111" s="3" t="s">
        <v>10913</v>
      </c>
      <c r="B4111" s="3" t="s">
        <v>2</v>
      </c>
      <c r="C4111" s="3" t="s">
        <v>15025</v>
      </c>
      <c r="D4111" s="3" t="s">
        <v>18326</v>
      </c>
      <c r="E4111" s="12" t="s">
        <v>22541</v>
      </c>
      <c r="F4111" s="6" t="str">
        <f t="shared" si="208"/>
        <v>module=gmail_sparticipation</v>
      </c>
      <c r="G4111" s="6" t="str">
        <f t="shared" si="209"/>
        <v>module=smail_sparticipation</v>
      </c>
    </row>
    <row r="4112" spans="1:7" ht="30" customHeight="1">
      <c r="A4112" s="3" t="s">
        <v>10913</v>
      </c>
      <c r="B4112" s="3" t="s">
        <v>2</v>
      </c>
      <c r="C4112" s="3" t="s">
        <v>15026</v>
      </c>
      <c r="D4112" s="3" t="s">
        <v>18327</v>
      </c>
      <c r="E4112" s="12" t="s">
        <v>22542</v>
      </c>
      <c r="F4112" s="6" t="str">
        <f t="shared" si="208"/>
        <v>module=gmail_sparticipation</v>
      </c>
      <c r="G4112" s="6" t="str">
        <f t="shared" si="209"/>
        <v>module=smail_sparticipation</v>
      </c>
    </row>
    <row r="4113" spans="1:7" ht="30" customHeight="1">
      <c r="A4113" s="3" t="s">
        <v>10913</v>
      </c>
      <c r="B4113" s="3" t="s">
        <v>2</v>
      </c>
      <c r="C4113" s="3" t="s">
        <v>15027</v>
      </c>
      <c r="D4113" s="3" t="s">
        <v>18328</v>
      </c>
      <c r="E4113" s="12" t="s">
        <v>22543</v>
      </c>
      <c r="F4113" s="6" t="str">
        <f t="shared" si="208"/>
        <v>module=gmail_sparticipation</v>
      </c>
      <c r="G4113" s="6" t="str">
        <f t="shared" si="209"/>
        <v>module=smail_sparticipation</v>
      </c>
    </row>
    <row r="4114" spans="1:7" ht="30" customHeight="1">
      <c r="A4114" s="3" t="s">
        <v>10913</v>
      </c>
      <c r="B4114" s="3" t="s">
        <v>2</v>
      </c>
      <c r="C4114" s="3" t="s">
        <v>15028</v>
      </c>
      <c r="D4114" s="3" t="s">
        <v>18329</v>
      </c>
      <c r="E4114" s="12" t="s">
        <v>22544</v>
      </c>
      <c r="F4114" s="6" t="str">
        <f t="shared" si="208"/>
        <v>module=gmail_sparticipation</v>
      </c>
      <c r="G4114" s="6" t="str">
        <f t="shared" si="209"/>
        <v>module=smail_sparticipation</v>
      </c>
    </row>
    <row r="4115" spans="1:7" ht="30" customHeight="1">
      <c r="A4115" s="3" t="s">
        <v>10913</v>
      </c>
      <c r="B4115" s="3" t="s">
        <v>2</v>
      </c>
      <c r="C4115" s="3" t="s">
        <v>15029</v>
      </c>
      <c r="D4115" s="3" t="s">
        <v>18330</v>
      </c>
      <c r="E4115" s="12" t="s">
        <v>22545</v>
      </c>
      <c r="F4115" s="6" t="str">
        <f t="shared" si="208"/>
        <v>module=gmail_sparticipation</v>
      </c>
      <c r="G4115" s="6" t="str">
        <f t="shared" si="209"/>
        <v>module=smail_sparticipation</v>
      </c>
    </row>
    <row r="4116" spans="1:7" ht="30" customHeight="1">
      <c r="A4116" s="3" t="s">
        <v>10913</v>
      </c>
      <c r="B4116" s="3" t="s">
        <v>2</v>
      </c>
      <c r="C4116" s="3" t="s">
        <v>15030</v>
      </c>
      <c r="D4116" s="3" t="s">
        <v>18331</v>
      </c>
      <c r="E4116" s="12" t="s">
        <v>22546</v>
      </c>
      <c r="F4116" s="6" t="str">
        <f t="shared" si="208"/>
        <v>module=gmail_sparticipation</v>
      </c>
      <c r="G4116" s="6" t="str">
        <f t="shared" si="209"/>
        <v>module=smail_sparticipation</v>
      </c>
    </row>
    <row r="4117" spans="1:7" ht="30" customHeight="1">
      <c r="A4117" s="3" t="s">
        <v>10913</v>
      </c>
      <c r="B4117" s="3" t="s">
        <v>2</v>
      </c>
      <c r="C4117" s="3" t="s">
        <v>15031</v>
      </c>
      <c r="D4117" s="3" t="s">
        <v>18332</v>
      </c>
      <c r="E4117" s="12" t="s">
        <v>22547</v>
      </c>
      <c r="F4117" s="6" t="str">
        <f t="shared" si="208"/>
        <v>module=gmail_sparticipation</v>
      </c>
      <c r="G4117" s="6" t="str">
        <f t="shared" si="209"/>
        <v>module=smail_sparticipation</v>
      </c>
    </row>
    <row r="4118" spans="1:7" ht="30" customHeight="1">
      <c r="A4118" s="3" t="s">
        <v>10913</v>
      </c>
      <c r="B4118" s="3" t="s">
        <v>2</v>
      </c>
      <c r="C4118" s="3" t="s">
        <v>15032</v>
      </c>
      <c r="D4118" s="3" t="s">
        <v>18333</v>
      </c>
      <c r="E4118" s="12" t="s">
        <v>22548</v>
      </c>
      <c r="F4118" s="6" t="str">
        <f t="shared" si="208"/>
        <v>module=gmail_sparticipation</v>
      </c>
      <c r="G4118" s="6" t="str">
        <f t="shared" si="209"/>
        <v>module=smail_sparticipation</v>
      </c>
    </row>
    <row r="4119" spans="1:7" ht="30" customHeight="1">
      <c r="A4119" s="3" t="s">
        <v>10913</v>
      </c>
      <c r="B4119" s="3" t="s">
        <v>2</v>
      </c>
      <c r="C4119" s="3" t="s">
        <v>15033</v>
      </c>
      <c r="D4119" s="3" t="s">
        <v>18334</v>
      </c>
      <c r="E4119" s="12" t="s">
        <v>22549</v>
      </c>
      <c r="F4119" s="6" t="str">
        <f t="shared" si="208"/>
        <v>module=gmail_sparticipation</v>
      </c>
      <c r="G4119" s="6" t="str">
        <f t="shared" si="209"/>
        <v>module=smail_sparticipation</v>
      </c>
    </row>
    <row r="4120" spans="1:7" ht="30" customHeight="1">
      <c r="A4120" s="3" t="s">
        <v>10913</v>
      </c>
      <c r="B4120" s="3" t="s">
        <v>2</v>
      </c>
      <c r="C4120" s="3" t="s">
        <v>15034</v>
      </c>
      <c r="D4120" s="3" t="s">
        <v>18335</v>
      </c>
      <c r="E4120" s="12" t="s">
        <v>22550</v>
      </c>
      <c r="F4120" s="6" t="str">
        <f t="shared" si="208"/>
        <v>module=gmail_sparticipation</v>
      </c>
      <c r="G4120" s="6" t="str">
        <f t="shared" si="209"/>
        <v>module=smail_sparticipation</v>
      </c>
    </row>
    <row r="4121" spans="1:7" ht="30" customHeight="1">
      <c r="A4121" s="3" t="s">
        <v>10913</v>
      </c>
      <c r="B4121" s="3" t="s">
        <v>2</v>
      </c>
      <c r="C4121" s="3" t="s">
        <v>15035</v>
      </c>
      <c r="D4121" s="3" t="s">
        <v>18336</v>
      </c>
      <c r="E4121" s="12" t="s">
        <v>22551</v>
      </c>
      <c r="F4121" s="6" t="str">
        <f t="shared" si="208"/>
        <v>module=gmail_sparticipation</v>
      </c>
      <c r="G4121" s="6" t="str">
        <f t="shared" si="209"/>
        <v>module=smail_sparticipation</v>
      </c>
    </row>
    <row r="4122" spans="1:7" ht="30" customHeight="1">
      <c r="A4122" s="3" t="s">
        <v>10913</v>
      </c>
      <c r="B4122" s="3" t="s">
        <v>3</v>
      </c>
      <c r="C4122" s="3" t="s">
        <v>15036</v>
      </c>
      <c r="D4122" s="3" t="s">
        <v>15036</v>
      </c>
      <c r="E4122" s="12" t="s">
        <v>22552</v>
      </c>
      <c r="F4122" s="6" t="str">
        <f t="shared" si="208"/>
        <v>module=gmail_sparticipation</v>
      </c>
      <c r="G4122" s="3" t="s">
        <v>114</v>
      </c>
    </row>
    <row r="4123" spans="1:7" ht="30" customHeight="1">
      <c r="A4123" s="3" t="s">
        <v>10913</v>
      </c>
      <c r="B4123" s="3" t="s">
        <v>3</v>
      </c>
      <c r="C4123" s="3" t="s">
        <v>15037</v>
      </c>
      <c r="D4123" s="3" t="s">
        <v>15037</v>
      </c>
      <c r="E4123" s="12" t="s">
        <v>22553</v>
      </c>
      <c r="F4123" s="6" t="str">
        <f t="shared" si="208"/>
        <v>module=gmail_sparticipation</v>
      </c>
      <c r="G4123" s="3" t="s">
        <v>114</v>
      </c>
    </row>
    <row r="4124" spans="1:7" ht="30" customHeight="1">
      <c r="A4124" s="3" t="s">
        <v>10914</v>
      </c>
      <c r="B4124" s="3" t="s">
        <v>2</v>
      </c>
      <c r="C4124" s="3" t="s">
        <v>15038</v>
      </c>
      <c r="D4124" s="3" t="s">
        <v>18337</v>
      </c>
      <c r="E4124" s="12" t="s">
        <v>22554</v>
      </c>
      <c r="F4124" s="6" t="str">
        <f t="shared" ref="F4124:F4141" si="210">HYPERLINK("http://www.ssc.wisc.edu/wlsresearch/documentation/waves/?wave=grad2k&amp;module=gmail_religion","module=gmail_religion")</f>
        <v>module=gmail_religion</v>
      </c>
      <c r="G4124" s="6" t="str">
        <f t="shared" ref="G4124:G4141" si="211">HYPERLINK("http://www.ssc.wisc.edu/wlsresearch/documentation/waves/?wave=sib2k&amp;module=smail_religion","module=smail_religion")</f>
        <v>module=smail_religion</v>
      </c>
    </row>
    <row r="4125" spans="1:7" ht="30" customHeight="1">
      <c r="A4125" s="3" t="s">
        <v>10914</v>
      </c>
      <c r="B4125" s="3" t="s">
        <v>2</v>
      </c>
      <c r="C4125" s="3" t="s">
        <v>15039</v>
      </c>
      <c r="D4125" s="3" t="s">
        <v>18338</v>
      </c>
      <c r="E4125" s="12" t="s">
        <v>22555</v>
      </c>
      <c r="F4125" s="6" t="str">
        <f t="shared" si="210"/>
        <v>module=gmail_religion</v>
      </c>
      <c r="G4125" s="6" t="str">
        <f t="shared" si="211"/>
        <v>module=smail_religion</v>
      </c>
    </row>
    <row r="4126" spans="1:7" ht="30" customHeight="1">
      <c r="A4126" s="3" t="s">
        <v>10914</v>
      </c>
      <c r="B4126" s="3" t="s">
        <v>2</v>
      </c>
      <c r="C4126" s="3" t="s">
        <v>15040</v>
      </c>
      <c r="D4126" s="3" t="s">
        <v>18339</v>
      </c>
      <c r="E4126" s="12" t="s">
        <v>22556</v>
      </c>
      <c r="F4126" s="6" t="str">
        <f t="shared" si="210"/>
        <v>module=gmail_religion</v>
      </c>
      <c r="G4126" s="6" t="str">
        <f t="shared" si="211"/>
        <v>module=smail_religion</v>
      </c>
    </row>
    <row r="4127" spans="1:7" ht="30" customHeight="1">
      <c r="A4127" s="3" t="s">
        <v>10914</v>
      </c>
      <c r="B4127" s="3" t="s">
        <v>2</v>
      </c>
      <c r="C4127" s="3" t="s">
        <v>15041</v>
      </c>
      <c r="D4127" s="3" t="s">
        <v>18340</v>
      </c>
      <c r="E4127" s="12" t="s">
        <v>22557</v>
      </c>
      <c r="F4127" s="6" t="str">
        <f t="shared" si="210"/>
        <v>module=gmail_religion</v>
      </c>
      <c r="G4127" s="6" t="str">
        <f t="shared" si="211"/>
        <v>module=smail_religion</v>
      </c>
    </row>
    <row r="4128" spans="1:7" ht="30" customHeight="1">
      <c r="A4128" s="3" t="s">
        <v>10914</v>
      </c>
      <c r="B4128" s="3" t="s">
        <v>2</v>
      </c>
      <c r="C4128" s="3" t="s">
        <v>15042</v>
      </c>
      <c r="D4128" s="3" t="s">
        <v>18341</v>
      </c>
      <c r="E4128" s="12" t="s">
        <v>22558</v>
      </c>
      <c r="F4128" s="6" t="str">
        <f t="shared" si="210"/>
        <v>module=gmail_religion</v>
      </c>
      <c r="G4128" s="6" t="str">
        <f t="shared" si="211"/>
        <v>module=smail_religion</v>
      </c>
    </row>
    <row r="4129" spans="1:7" ht="30" customHeight="1">
      <c r="A4129" s="3" t="s">
        <v>10914</v>
      </c>
      <c r="B4129" s="3" t="s">
        <v>2</v>
      </c>
      <c r="C4129" s="3" t="s">
        <v>15043</v>
      </c>
      <c r="D4129" s="3" t="s">
        <v>18342</v>
      </c>
      <c r="E4129" s="12" t="s">
        <v>22559</v>
      </c>
      <c r="F4129" s="6" t="str">
        <f t="shared" si="210"/>
        <v>module=gmail_religion</v>
      </c>
      <c r="G4129" s="6" t="str">
        <f t="shared" si="211"/>
        <v>module=smail_religion</v>
      </c>
    </row>
    <row r="4130" spans="1:7" ht="30" customHeight="1">
      <c r="A4130" s="3" t="s">
        <v>10914</v>
      </c>
      <c r="B4130" s="3" t="s">
        <v>2</v>
      </c>
      <c r="C4130" s="3" t="s">
        <v>15044</v>
      </c>
      <c r="D4130" s="3" t="s">
        <v>18343</v>
      </c>
      <c r="E4130" s="12" t="s">
        <v>22560</v>
      </c>
      <c r="F4130" s="6" t="str">
        <f t="shared" si="210"/>
        <v>module=gmail_religion</v>
      </c>
      <c r="G4130" s="6" t="str">
        <f t="shared" si="211"/>
        <v>module=smail_religion</v>
      </c>
    </row>
    <row r="4131" spans="1:7" ht="30" customHeight="1">
      <c r="A4131" s="3" t="s">
        <v>10914</v>
      </c>
      <c r="B4131" s="3" t="s">
        <v>2</v>
      </c>
      <c r="C4131" s="3" t="s">
        <v>15045</v>
      </c>
      <c r="D4131" s="3" t="s">
        <v>18344</v>
      </c>
      <c r="E4131" s="12" t="s">
        <v>22561</v>
      </c>
      <c r="F4131" s="6" t="str">
        <f t="shared" si="210"/>
        <v>module=gmail_religion</v>
      </c>
      <c r="G4131" s="6" t="str">
        <f t="shared" si="211"/>
        <v>module=smail_religion</v>
      </c>
    </row>
    <row r="4132" spans="1:7" ht="30" customHeight="1">
      <c r="A4132" s="3" t="s">
        <v>10914</v>
      </c>
      <c r="B4132" s="3" t="s">
        <v>2</v>
      </c>
      <c r="C4132" s="3" t="s">
        <v>15046</v>
      </c>
      <c r="D4132" s="3" t="s">
        <v>18345</v>
      </c>
      <c r="E4132" s="12" t="s">
        <v>22562</v>
      </c>
      <c r="F4132" s="6" t="str">
        <f t="shared" si="210"/>
        <v>module=gmail_religion</v>
      </c>
      <c r="G4132" s="6" t="str">
        <f t="shared" si="211"/>
        <v>module=smail_religion</v>
      </c>
    </row>
    <row r="4133" spans="1:7" ht="30" customHeight="1">
      <c r="A4133" s="3" t="s">
        <v>10914</v>
      </c>
      <c r="B4133" s="3" t="s">
        <v>2</v>
      </c>
      <c r="C4133" s="3" t="s">
        <v>15047</v>
      </c>
      <c r="D4133" s="3" t="s">
        <v>18346</v>
      </c>
      <c r="E4133" s="12" t="s">
        <v>22563</v>
      </c>
      <c r="F4133" s="6" t="str">
        <f t="shared" si="210"/>
        <v>module=gmail_religion</v>
      </c>
      <c r="G4133" s="6" t="str">
        <f t="shared" si="211"/>
        <v>module=smail_religion</v>
      </c>
    </row>
    <row r="4134" spans="1:7" ht="30" customHeight="1">
      <c r="A4134" s="3" t="s">
        <v>10914</v>
      </c>
      <c r="B4134" s="3" t="s">
        <v>2</v>
      </c>
      <c r="C4134" s="3" t="s">
        <v>15048</v>
      </c>
      <c r="D4134" s="3" t="s">
        <v>18347</v>
      </c>
      <c r="E4134" s="12" t="s">
        <v>22564</v>
      </c>
      <c r="F4134" s="6" t="str">
        <f t="shared" si="210"/>
        <v>module=gmail_religion</v>
      </c>
      <c r="G4134" s="6" t="str">
        <f t="shared" si="211"/>
        <v>module=smail_religion</v>
      </c>
    </row>
    <row r="4135" spans="1:7" ht="30" customHeight="1">
      <c r="A4135" s="3" t="s">
        <v>10914</v>
      </c>
      <c r="B4135" s="3" t="s">
        <v>2</v>
      </c>
      <c r="C4135" s="3" t="s">
        <v>15049</v>
      </c>
      <c r="D4135" s="3" t="s">
        <v>18348</v>
      </c>
      <c r="E4135" s="12" t="s">
        <v>22565</v>
      </c>
      <c r="F4135" s="6" t="str">
        <f t="shared" si="210"/>
        <v>module=gmail_religion</v>
      </c>
      <c r="G4135" s="6" t="str">
        <f t="shared" si="211"/>
        <v>module=smail_religion</v>
      </c>
    </row>
    <row r="4136" spans="1:7" ht="30" customHeight="1">
      <c r="A4136" s="3" t="s">
        <v>10914</v>
      </c>
      <c r="B4136" s="3" t="s">
        <v>2</v>
      </c>
      <c r="C4136" s="3" t="s">
        <v>15050</v>
      </c>
      <c r="D4136" s="3" t="s">
        <v>18349</v>
      </c>
      <c r="E4136" s="12" t="s">
        <v>22566</v>
      </c>
      <c r="F4136" s="6" t="str">
        <f t="shared" si="210"/>
        <v>module=gmail_religion</v>
      </c>
      <c r="G4136" s="6" t="str">
        <f t="shared" si="211"/>
        <v>module=smail_religion</v>
      </c>
    </row>
    <row r="4137" spans="1:7" ht="30" customHeight="1">
      <c r="A4137" s="3" t="s">
        <v>10914</v>
      </c>
      <c r="B4137" s="3" t="s">
        <v>2</v>
      </c>
      <c r="C4137" s="3" t="s">
        <v>15051</v>
      </c>
      <c r="D4137" s="3" t="s">
        <v>18350</v>
      </c>
      <c r="E4137" s="12" t="s">
        <v>22567</v>
      </c>
      <c r="F4137" s="6" t="str">
        <f t="shared" si="210"/>
        <v>module=gmail_religion</v>
      </c>
      <c r="G4137" s="6" t="str">
        <f t="shared" si="211"/>
        <v>module=smail_religion</v>
      </c>
    </row>
    <row r="4138" spans="1:7" ht="30" customHeight="1">
      <c r="A4138" s="3" t="s">
        <v>10914</v>
      </c>
      <c r="B4138" s="3" t="s">
        <v>2</v>
      </c>
      <c r="C4138" s="3" t="s">
        <v>15052</v>
      </c>
      <c r="D4138" s="3" t="s">
        <v>18351</v>
      </c>
      <c r="E4138" s="12" t="s">
        <v>22568</v>
      </c>
      <c r="F4138" s="6" t="str">
        <f t="shared" si="210"/>
        <v>module=gmail_religion</v>
      </c>
      <c r="G4138" s="6" t="str">
        <f t="shared" si="211"/>
        <v>module=smail_religion</v>
      </c>
    </row>
    <row r="4139" spans="1:7" ht="30" customHeight="1">
      <c r="A4139" s="3" t="s">
        <v>10914</v>
      </c>
      <c r="B4139" s="3" t="s">
        <v>2</v>
      </c>
      <c r="C4139" s="3" t="s">
        <v>15053</v>
      </c>
      <c r="D4139" s="3" t="s">
        <v>18352</v>
      </c>
      <c r="E4139" s="12" t="s">
        <v>22569</v>
      </c>
      <c r="F4139" s="6" t="str">
        <f t="shared" si="210"/>
        <v>module=gmail_religion</v>
      </c>
      <c r="G4139" s="6" t="str">
        <f t="shared" si="211"/>
        <v>module=smail_religion</v>
      </c>
    </row>
    <row r="4140" spans="1:7" ht="30" customHeight="1">
      <c r="A4140" s="3" t="s">
        <v>10914</v>
      </c>
      <c r="B4140" s="3" t="s">
        <v>2</v>
      </c>
      <c r="C4140" s="3" t="s">
        <v>15054</v>
      </c>
      <c r="D4140" s="3" t="s">
        <v>18353</v>
      </c>
      <c r="E4140" s="12" t="s">
        <v>22570</v>
      </c>
      <c r="F4140" s="6" t="str">
        <f t="shared" si="210"/>
        <v>module=gmail_religion</v>
      </c>
      <c r="G4140" s="6" t="str">
        <f t="shared" si="211"/>
        <v>module=smail_religion</v>
      </c>
    </row>
    <row r="4141" spans="1:7" ht="30" customHeight="1">
      <c r="A4141" s="3" t="s">
        <v>10914</v>
      </c>
      <c r="B4141" s="3" t="s">
        <v>2</v>
      </c>
      <c r="C4141" s="3" t="s">
        <v>15055</v>
      </c>
      <c r="D4141" s="3" t="s">
        <v>18354</v>
      </c>
      <c r="E4141" s="12" t="s">
        <v>22571</v>
      </c>
      <c r="F4141" s="6" t="str">
        <f t="shared" si="210"/>
        <v>module=gmail_religion</v>
      </c>
      <c r="G4141" s="6" t="str">
        <f t="shared" si="211"/>
        <v>module=smail_religion</v>
      </c>
    </row>
    <row r="4142" spans="1:7" ht="30" customHeight="1">
      <c r="A4142" s="3" t="s">
        <v>10915</v>
      </c>
      <c r="B4142" s="3" t="s">
        <v>2</v>
      </c>
      <c r="C4142" s="3" t="s">
        <v>15056</v>
      </c>
      <c r="D4142" s="3" t="s">
        <v>18355</v>
      </c>
      <c r="E4142" s="12" t="s">
        <v>22572</v>
      </c>
      <c r="F4142" s="6" t="str">
        <f t="shared" ref="F4142:F4173" si="212">HYPERLINK("http://www.ssc.wisc.edu/wlsresearch/documentation/waves/?wave=grad2k&amp;module=ihnonnorm","module=ihnonnorm")</f>
        <v>module=ihnonnorm</v>
      </c>
      <c r="G4142" s="6" t="str">
        <f t="shared" ref="G4142:G4173" si="213">HYPERLINK("http://www.ssc.wisc.edu/wlsresearch/documentation/waves/?wave=sib2k&amp;module=dhnonnorm","module=dhnonnorm")</f>
        <v>module=dhnonnorm</v>
      </c>
    </row>
    <row r="4143" spans="1:7" ht="30" customHeight="1">
      <c r="A4143" s="3" t="s">
        <v>10915</v>
      </c>
      <c r="B4143" s="3" t="s">
        <v>2</v>
      </c>
      <c r="C4143" s="3" t="s">
        <v>15057</v>
      </c>
      <c r="D4143" s="3" t="s">
        <v>18356</v>
      </c>
      <c r="E4143" s="12" t="s">
        <v>22573</v>
      </c>
      <c r="F4143" s="6" t="str">
        <f t="shared" si="212"/>
        <v>module=ihnonnorm</v>
      </c>
      <c r="G4143" s="6" t="str">
        <f t="shared" si="213"/>
        <v>module=dhnonnorm</v>
      </c>
    </row>
    <row r="4144" spans="1:7" ht="30" customHeight="1">
      <c r="A4144" s="3" t="s">
        <v>10915</v>
      </c>
      <c r="B4144" s="3" t="s">
        <v>2</v>
      </c>
      <c r="C4144" s="3" t="s">
        <v>15058</v>
      </c>
      <c r="D4144" s="3" t="s">
        <v>18357</v>
      </c>
      <c r="E4144" s="12" t="s">
        <v>22574</v>
      </c>
      <c r="F4144" s="6" t="str">
        <f t="shared" si="212"/>
        <v>module=ihnonnorm</v>
      </c>
      <c r="G4144" s="6" t="str">
        <f t="shared" si="213"/>
        <v>module=dhnonnorm</v>
      </c>
    </row>
    <row r="4145" spans="1:7" ht="30" customHeight="1">
      <c r="A4145" s="3" t="s">
        <v>10915</v>
      </c>
      <c r="B4145" s="3" t="s">
        <v>2</v>
      </c>
      <c r="C4145" s="3" t="s">
        <v>15059</v>
      </c>
      <c r="D4145" s="3" t="s">
        <v>18358</v>
      </c>
      <c r="E4145" s="12" t="s">
        <v>22575</v>
      </c>
      <c r="F4145" s="6" t="str">
        <f t="shared" si="212"/>
        <v>module=ihnonnorm</v>
      </c>
      <c r="G4145" s="6" t="str">
        <f t="shared" si="213"/>
        <v>module=dhnonnorm</v>
      </c>
    </row>
    <row r="4146" spans="1:7" ht="30" customHeight="1">
      <c r="A4146" s="3" t="s">
        <v>10915</v>
      </c>
      <c r="B4146" s="3" t="s">
        <v>2</v>
      </c>
      <c r="C4146" s="3" t="s">
        <v>15060</v>
      </c>
      <c r="D4146" s="3" t="s">
        <v>18359</v>
      </c>
      <c r="E4146" s="12" t="s">
        <v>22576</v>
      </c>
      <c r="F4146" s="6" t="str">
        <f t="shared" si="212"/>
        <v>module=ihnonnorm</v>
      </c>
      <c r="G4146" s="6" t="str">
        <f t="shared" si="213"/>
        <v>module=dhnonnorm</v>
      </c>
    </row>
    <row r="4147" spans="1:7" ht="30" customHeight="1">
      <c r="A4147" s="3" t="s">
        <v>10915</v>
      </c>
      <c r="B4147" s="3" t="s">
        <v>2</v>
      </c>
      <c r="C4147" s="3" t="s">
        <v>15061</v>
      </c>
      <c r="D4147" s="3" t="s">
        <v>18360</v>
      </c>
      <c r="E4147" s="12" t="s">
        <v>22577</v>
      </c>
      <c r="F4147" s="6" t="str">
        <f t="shared" si="212"/>
        <v>module=ihnonnorm</v>
      </c>
      <c r="G4147" s="6" t="str">
        <f t="shared" si="213"/>
        <v>module=dhnonnorm</v>
      </c>
    </row>
    <row r="4148" spans="1:7" ht="30" customHeight="1">
      <c r="A4148" s="3" t="s">
        <v>10915</v>
      </c>
      <c r="B4148" s="3" t="s">
        <v>2</v>
      </c>
      <c r="C4148" s="3" t="s">
        <v>15062</v>
      </c>
      <c r="D4148" s="3" t="s">
        <v>18361</v>
      </c>
      <c r="E4148" s="12" t="s">
        <v>22578</v>
      </c>
      <c r="F4148" s="6" t="str">
        <f t="shared" si="212"/>
        <v>module=ihnonnorm</v>
      </c>
      <c r="G4148" s="6" t="str">
        <f t="shared" si="213"/>
        <v>module=dhnonnorm</v>
      </c>
    </row>
    <row r="4149" spans="1:7" ht="30" customHeight="1">
      <c r="A4149" s="3" t="s">
        <v>10915</v>
      </c>
      <c r="B4149" s="3" t="s">
        <v>2</v>
      </c>
      <c r="C4149" s="3" t="s">
        <v>15063</v>
      </c>
      <c r="D4149" s="3" t="s">
        <v>18362</v>
      </c>
      <c r="E4149" s="12" t="s">
        <v>22579</v>
      </c>
      <c r="F4149" s="6" t="str">
        <f t="shared" si="212"/>
        <v>module=ihnonnorm</v>
      </c>
      <c r="G4149" s="6" t="str">
        <f t="shared" si="213"/>
        <v>module=dhnonnorm</v>
      </c>
    </row>
    <row r="4150" spans="1:7" ht="30" customHeight="1">
      <c r="A4150" s="3" t="s">
        <v>10915</v>
      </c>
      <c r="B4150" s="3" t="s">
        <v>2</v>
      </c>
      <c r="C4150" s="3" t="s">
        <v>15064</v>
      </c>
      <c r="D4150" s="3" t="s">
        <v>18363</v>
      </c>
      <c r="E4150" s="12" t="s">
        <v>22580</v>
      </c>
      <c r="F4150" s="6" t="str">
        <f t="shared" si="212"/>
        <v>module=ihnonnorm</v>
      </c>
      <c r="G4150" s="6" t="str">
        <f t="shared" si="213"/>
        <v>module=dhnonnorm</v>
      </c>
    </row>
    <row r="4151" spans="1:7" ht="30" customHeight="1">
      <c r="A4151" s="3" t="s">
        <v>10915</v>
      </c>
      <c r="B4151" s="3" t="s">
        <v>2</v>
      </c>
      <c r="C4151" s="3" t="s">
        <v>15065</v>
      </c>
      <c r="D4151" s="3" t="s">
        <v>18364</v>
      </c>
      <c r="E4151" s="12" t="s">
        <v>22581</v>
      </c>
      <c r="F4151" s="6" t="str">
        <f t="shared" si="212"/>
        <v>module=ihnonnorm</v>
      </c>
      <c r="G4151" s="6" t="str">
        <f t="shared" si="213"/>
        <v>module=dhnonnorm</v>
      </c>
    </row>
    <row r="4152" spans="1:7" ht="30" customHeight="1">
      <c r="A4152" s="3" t="s">
        <v>10915</v>
      </c>
      <c r="B4152" s="3" t="s">
        <v>2</v>
      </c>
      <c r="C4152" s="3" t="s">
        <v>15066</v>
      </c>
      <c r="D4152" s="3" t="s">
        <v>18365</v>
      </c>
      <c r="E4152" s="12" t="s">
        <v>22582</v>
      </c>
      <c r="F4152" s="6" t="str">
        <f t="shared" si="212"/>
        <v>module=ihnonnorm</v>
      </c>
      <c r="G4152" s="6" t="str">
        <f t="shared" si="213"/>
        <v>module=dhnonnorm</v>
      </c>
    </row>
    <row r="4153" spans="1:7" ht="30" customHeight="1">
      <c r="A4153" s="3" t="s">
        <v>10915</v>
      </c>
      <c r="B4153" s="3" t="s">
        <v>2</v>
      </c>
      <c r="C4153" s="3" t="s">
        <v>15067</v>
      </c>
      <c r="D4153" s="3" t="s">
        <v>18366</v>
      </c>
      <c r="E4153" s="12" t="s">
        <v>22583</v>
      </c>
      <c r="F4153" s="6" t="str">
        <f t="shared" si="212"/>
        <v>module=ihnonnorm</v>
      </c>
      <c r="G4153" s="6" t="str">
        <f t="shared" si="213"/>
        <v>module=dhnonnorm</v>
      </c>
    </row>
    <row r="4154" spans="1:7" ht="30" customHeight="1">
      <c r="A4154" s="3" t="s">
        <v>10915</v>
      </c>
      <c r="B4154" s="3" t="s">
        <v>2</v>
      </c>
      <c r="C4154" s="3" t="s">
        <v>15068</v>
      </c>
      <c r="D4154" s="3" t="s">
        <v>18367</v>
      </c>
      <c r="E4154" s="12" t="s">
        <v>22584</v>
      </c>
      <c r="F4154" s="6" t="str">
        <f t="shared" si="212"/>
        <v>module=ihnonnorm</v>
      </c>
      <c r="G4154" s="6" t="str">
        <f t="shared" si="213"/>
        <v>module=dhnonnorm</v>
      </c>
    </row>
    <row r="4155" spans="1:7" ht="30" customHeight="1">
      <c r="A4155" s="3" t="s">
        <v>10915</v>
      </c>
      <c r="B4155" s="3" t="s">
        <v>2</v>
      </c>
      <c r="C4155" s="3" t="s">
        <v>15069</v>
      </c>
      <c r="D4155" s="3" t="s">
        <v>18368</v>
      </c>
      <c r="E4155" s="12" t="s">
        <v>22585</v>
      </c>
      <c r="F4155" s="6" t="str">
        <f t="shared" si="212"/>
        <v>module=ihnonnorm</v>
      </c>
      <c r="G4155" s="6" t="str">
        <f t="shared" si="213"/>
        <v>module=dhnonnorm</v>
      </c>
    </row>
    <row r="4156" spans="1:7" ht="30" customHeight="1">
      <c r="A4156" s="3" t="s">
        <v>10915</v>
      </c>
      <c r="B4156" s="3" t="s">
        <v>2</v>
      </c>
      <c r="C4156" s="3" t="s">
        <v>15070</v>
      </c>
      <c r="D4156" s="3" t="s">
        <v>18369</v>
      </c>
      <c r="E4156" s="12" t="s">
        <v>22586</v>
      </c>
      <c r="F4156" s="6" t="str">
        <f t="shared" si="212"/>
        <v>module=ihnonnorm</v>
      </c>
      <c r="G4156" s="6" t="str">
        <f t="shared" si="213"/>
        <v>module=dhnonnorm</v>
      </c>
    </row>
    <row r="4157" spans="1:7" ht="30" customHeight="1">
      <c r="A4157" s="3" t="s">
        <v>10915</v>
      </c>
      <c r="B4157" s="3" t="s">
        <v>2</v>
      </c>
      <c r="C4157" s="3" t="s">
        <v>15071</v>
      </c>
      <c r="D4157" s="3" t="s">
        <v>18370</v>
      </c>
      <c r="E4157" s="12" t="s">
        <v>22587</v>
      </c>
      <c r="F4157" s="6" t="str">
        <f t="shared" si="212"/>
        <v>module=ihnonnorm</v>
      </c>
      <c r="G4157" s="6" t="str">
        <f t="shared" si="213"/>
        <v>module=dhnonnorm</v>
      </c>
    </row>
    <row r="4158" spans="1:7" ht="30" customHeight="1">
      <c r="A4158" s="3" t="s">
        <v>10915</v>
      </c>
      <c r="B4158" s="3" t="s">
        <v>2</v>
      </c>
      <c r="C4158" s="3" t="s">
        <v>15072</v>
      </c>
      <c r="D4158" s="3" t="s">
        <v>18371</v>
      </c>
      <c r="E4158" s="12" t="s">
        <v>22588</v>
      </c>
      <c r="F4158" s="6" t="str">
        <f t="shared" si="212"/>
        <v>module=ihnonnorm</v>
      </c>
      <c r="G4158" s="6" t="str">
        <f t="shared" si="213"/>
        <v>module=dhnonnorm</v>
      </c>
    </row>
    <row r="4159" spans="1:7" ht="30" customHeight="1">
      <c r="A4159" s="3" t="s">
        <v>10915</v>
      </c>
      <c r="B4159" s="3" t="s">
        <v>2</v>
      </c>
      <c r="C4159" s="3" t="s">
        <v>15073</v>
      </c>
      <c r="D4159" s="3" t="s">
        <v>18372</v>
      </c>
      <c r="E4159" s="12" t="s">
        <v>22589</v>
      </c>
      <c r="F4159" s="6" t="str">
        <f t="shared" si="212"/>
        <v>module=ihnonnorm</v>
      </c>
      <c r="G4159" s="6" t="str">
        <f t="shared" si="213"/>
        <v>module=dhnonnorm</v>
      </c>
    </row>
    <row r="4160" spans="1:7" ht="30" customHeight="1">
      <c r="A4160" s="3" t="s">
        <v>10915</v>
      </c>
      <c r="B4160" s="3" t="s">
        <v>2</v>
      </c>
      <c r="C4160" s="3" t="s">
        <v>15074</v>
      </c>
      <c r="D4160" s="3" t="s">
        <v>18373</v>
      </c>
      <c r="E4160" s="12" t="s">
        <v>22590</v>
      </c>
      <c r="F4160" s="6" t="str">
        <f t="shared" si="212"/>
        <v>module=ihnonnorm</v>
      </c>
      <c r="G4160" s="6" t="str">
        <f t="shared" si="213"/>
        <v>module=dhnonnorm</v>
      </c>
    </row>
    <row r="4161" spans="1:7" ht="30" customHeight="1">
      <c r="A4161" s="3" t="s">
        <v>10915</v>
      </c>
      <c r="B4161" s="3" t="s">
        <v>2</v>
      </c>
      <c r="C4161" s="3" t="s">
        <v>15075</v>
      </c>
      <c r="D4161" s="3" t="s">
        <v>18374</v>
      </c>
      <c r="E4161" s="12" t="s">
        <v>22591</v>
      </c>
      <c r="F4161" s="6" t="str">
        <f t="shared" si="212"/>
        <v>module=ihnonnorm</v>
      </c>
      <c r="G4161" s="6" t="str">
        <f t="shared" si="213"/>
        <v>module=dhnonnorm</v>
      </c>
    </row>
    <row r="4162" spans="1:7" ht="30" customHeight="1">
      <c r="A4162" s="3" t="s">
        <v>10915</v>
      </c>
      <c r="B4162" s="3" t="s">
        <v>2</v>
      </c>
      <c r="C4162" s="3" t="s">
        <v>15076</v>
      </c>
      <c r="D4162" s="3" t="s">
        <v>18375</v>
      </c>
      <c r="E4162" s="12" t="s">
        <v>22592</v>
      </c>
      <c r="F4162" s="6" t="str">
        <f t="shared" si="212"/>
        <v>module=ihnonnorm</v>
      </c>
      <c r="G4162" s="6" t="str">
        <f t="shared" si="213"/>
        <v>module=dhnonnorm</v>
      </c>
    </row>
    <row r="4163" spans="1:7" ht="30" customHeight="1">
      <c r="A4163" s="3" t="s">
        <v>10915</v>
      </c>
      <c r="B4163" s="3" t="s">
        <v>2</v>
      </c>
      <c r="C4163" s="3" t="s">
        <v>15077</v>
      </c>
      <c r="D4163" s="3" t="s">
        <v>18376</v>
      </c>
      <c r="E4163" s="12" t="s">
        <v>22593</v>
      </c>
      <c r="F4163" s="6" t="str">
        <f t="shared" si="212"/>
        <v>module=ihnonnorm</v>
      </c>
      <c r="G4163" s="6" t="str">
        <f t="shared" si="213"/>
        <v>module=dhnonnorm</v>
      </c>
    </row>
    <row r="4164" spans="1:7" ht="30" customHeight="1">
      <c r="A4164" s="3" t="s">
        <v>10915</v>
      </c>
      <c r="B4164" s="3" t="s">
        <v>2</v>
      </c>
      <c r="C4164" s="3" t="s">
        <v>15078</v>
      </c>
      <c r="D4164" s="3" t="s">
        <v>18377</v>
      </c>
      <c r="E4164" s="12" t="s">
        <v>22594</v>
      </c>
      <c r="F4164" s="6" t="str">
        <f t="shared" si="212"/>
        <v>module=ihnonnorm</v>
      </c>
      <c r="G4164" s="6" t="str">
        <f t="shared" si="213"/>
        <v>module=dhnonnorm</v>
      </c>
    </row>
    <row r="4165" spans="1:7" ht="30" customHeight="1">
      <c r="A4165" s="3" t="s">
        <v>10915</v>
      </c>
      <c r="B4165" s="3" t="s">
        <v>2</v>
      </c>
      <c r="C4165" s="3" t="s">
        <v>15079</v>
      </c>
      <c r="D4165" s="3" t="s">
        <v>18378</v>
      </c>
      <c r="E4165" s="12" t="s">
        <v>22595</v>
      </c>
      <c r="F4165" s="6" t="str">
        <f t="shared" si="212"/>
        <v>module=ihnonnorm</v>
      </c>
      <c r="G4165" s="6" t="str">
        <f t="shared" si="213"/>
        <v>module=dhnonnorm</v>
      </c>
    </row>
    <row r="4166" spans="1:7" ht="30" customHeight="1">
      <c r="A4166" s="3" t="s">
        <v>10915</v>
      </c>
      <c r="B4166" s="3" t="s">
        <v>2</v>
      </c>
      <c r="C4166" s="3" t="s">
        <v>15080</v>
      </c>
      <c r="D4166" s="3" t="s">
        <v>18379</v>
      </c>
      <c r="E4166" s="12" t="s">
        <v>22596</v>
      </c>
      <c r="F4166" s="6" t="str">
        <f t="shared" si="212"/>
        <v>module=ihnonnorm</v>
      </c>
      <c r="G4166" s="6" t="str">
        <f t="shared" si="213"/>
        <v>module=dhnonnorm</v>
      </c>
    </row>
    <row r="4167" spans="1:7" ht="30" customHeight="1">
      <c r="A4167" s="3" t="s">
        <v>10915</v>
      </c>
      <c r="B4167" s="3" t="s">
        <v>2</v>
      </c>
      <c r="C4167" s="3" t="s">
        <v>15081</v>
      </c>
      <c r="D4167" s="3" t="s">
        <v>18380</v>
      </c>
      <c r="E4167" s="12" t="s">
        <v>22597</v>
      </c>
      <c r="F4167" s="6" t="str">
        <f t="shared" si="212"/>
        <v>module=ihnonnorm</v>
      </c>
      <c r="G4167" s="6" t="str">
        <f t="shared" si="213"/>
        <v>module=dhnonnorm</v>
      </c>
    </row>
    <row r="4168" spans="1:7" ht="30" customHeight="1">
      <c r="A4168" s="3" t="s">
        <v>10915</v>
      </c>
      <c r="B4168" s="3" t="s">
        <v>2</v>
      </c>
      <c r="C4168" s="3" t="s">
        <v>15082</v>
      </c>
      <c r="D4168" s="3" t="s">
        <v>18381</v>
      </c>
      <c r="E4168" s="12" t="s">
        <v>22598</v>
      </c>
      <c r="F4168" s="6" t="str">
        <f t="shared" si="212"/>
        <v>module=ihnonnorm</v>
      </c>
      <c r="G4168" s="6" t="str">
        <f t="shared" si="213"/>
        <v>module=dhnonnorm</v>
      </c>
    </row>
    <row r="4169" spans="1:7" ht="30" customHeight="1">
      <c r="A4169" s="3" t="s">
        <v>10915</v>
      </c>
      <c r="B4169" s="3" t="s">
        <v>2</v>
      </c>
      <c r="C4169" s="3" t="s">
        <v>15083</v>
      </c>
      <c r="D4169" s="3" t="s">
        <v>18382</v>
      </c>
      <c r="E4169" s="12" t="s">
        <v>22599</v>
      </c>
      <c r="F4169" s="6" t="str">
        <f t="shared" si="212"/>
        <v>module=ihnonnorm</v>
      </c>
      <c r="G4169" s="6" t="str">
        <f t="shared" si="213"/>
        <v>module=dhnonnorm</v>
      </c>
    </row>
    <row r="4170" spans="1:7" ht="30" customHeight="1">
      <c r="A4170" s="3" t="s">
        <v>10915</v>
      </c>
      <c r="B4170" s="3" t="s">
        <v>2</v>
      </c>
      <c r="C4170" s="3" t="s">
        <v>15084</v>
      </c>
      <c r="D4170" s="3" t="s">
        <v>18383</v>
      </c>
      <c r="E4170" s="12" t="s">
        <v>22600</v>
      </c>
      <c r="F4170" s="6" t="str">
        <f t="shared" si="212"/>
        <v>module=ihnonnorm</v>
      </c>
      <c r="G4170" s="6" t="str">
        <f t="shared" si="213"/>
        <v>module=dhnonnorm</v>
      </c>
    </row>
    <row r="4171" spans="1:7" ht="30" customHeight="1">
      <c r="A4171" s="3" t="s">
        <v>10915</v>
      </c>
      <c r="B4171" s="3" t="s">
        <v>2</v>
      </c>
      <c r="C4171" s="3" t="s">
        <v>15085</v>
      </c>
      <c r="D4171" s="3" t="s">
        <v>18384</v>
      </c>
      <c r="E4171" s="12" t="s">
        <v>22601</v>
      </c>
      <c r="F4171" s="6" t="str">
        <f t="shared" si="212"/>
        <v>module=ihnonnorm</v>
      </c>
      <c r="G4171" s="6" t="str">
        <f t="shared" si="213"/>
        <v>module=dhnonnorm</v>
      </c>
    </row>
    <row r="4172" spans="1:7" ht="30" customHeight="1">
      <c r="A4172" s="3" t="s">
        <v>10915</v>
      </c>
      <c r="B4172" s="3" t="s">
        <v>2</v>
      </c>
      <c r="C4172" s="3" t="s">
        <v>15086</v>
      </c>
      <c r="D4172" s="3" t="s">
        <v>18385</v>
      </c>
      <c r="E4172" s="12" t="s">
        <v>22602</v>
      </c>
      <c r="F4172" s="6" t="str">
        <f t="shared" si="212"/>
        <v>module=ihnonnorm</v>
      </c>
      <c r="G4172" s="6" t="str">
        <f t="shared" si="213"/>
        <v>module=dhnonnorm</v>
      </c>
    </row>
    <row r="4173" spans="1:7" ht="30" customHeight="1">
      <c r="A4173" s="3" t="s">
        <v>10915</v>
      </c>
      <c r="B4173" s="3" t="s">
        <v>2</v>
      </c>
      <c r="C4173" s="3" t="s">
        <v>15087</v>
      </c>
      <c r="D4173" s="3" t="s">
        <v>18386</v>
      </c>
      <c r="E4173" s="12" t="s">
        <v>22603</v>
      </c>
      <c r="F4173" s="6" t="str">
        <f t="shared" si="212"/>
        <v>module=ihnonnorm</v>
      </c>
      <c r="G4173" s="6" t="str">
        <f t="shared" si="213"/>
        <v>module=dhnonnorm</v>
      </c>
    </row>
    <row r="4174" spans="1:7" ht="30" customHeight="1">
      <c r="A4174" s="3" t="s">
        <v>10915</v>
      </c>
      <c r="B4174" s="3" t="s">
        <v>2</v>
      </c>
      <c r="C4174" s="3" t="s">
        <v>15088</v>
      </c>
      <c r="D4174" s="3" t="s">
        <v>18387</v>
      </c>
      <c r="E4174" s="12" t="s">
        <v>22604</v>
      </c>
      <c r="F4174" s="6" t="str">
        <f t="shared" ref="F4174:F4205" si="214">HYPERLINK("http://www.ssc.wisc.edu/wlsresearch/documentation/waves/?wave=grad2k&amp;module=ihnonnorm","module=ihnonnorm")</f>
        <v>module=ihnonnorm</v>
      </c>
      <c r="G4174" s="6" t="str">
        <f t="shared" ref="G4174:G4205" si="215">HYPERLINK("http://www.ssc.wisc.edu/wlsresearch/documentation/waves/?wave=sib2k&amp;module=dhnonnorm","module=dhnonnorm")</f>
        <v>module=dhnonnorm</v>
      </c>
    </row>
    <row r="4175" spans="1:7" ht="30" customHeight="1">
      <c r="A4175" s="3" t="s">
        <v>10915</v>
      </c>
      <c r="B4175" s="3" t="s">
        <v>2</v>
      </c>
      <c r="C4175" s="3" t="s">
        <v>15089</v>
      </c>
      <c r="D4175" s="3" t="s">
        <v>18388</v>
      </c>
      <c r="E4175" s="12" t="s">
        <v>22605</v>
      </c>
      <c r="F4175" s="6" t="str">
        <f t="shared" si="214"/>
        <v>module=ihnonnorm</v>
      </c>
      <c r="G4175" s="6" t="str">
        <f t="shared" si="215"/>
        <v>module=dhnonnorm</v>
      </c>
    </row>
    <row r="4176" spans="1:7" ht="30" customHeight="1">
      <c r="A4176" s="3" t="s">
        <v>10915</v>
      </c>
      <c r="B4176" s="3" t="s">
        <v>2</v>
      </c>
      <c r="C4176" s="3" t="s">
        <v>15090</v>
      </c>
      <c r="D4176" s="3" t="s">
        <v>18389</v>
      </c>
      <c r="E4176" s="12" t="s">
        <v>22606</v>
      </c>
      <c r="F4176" s="6" t="str">
        <f t="shared" si="214"/>
        <v>module=ihnonnorm</v>
      </c>
      <c r="G4176" s="6" t="str">
        <f t="shared" si="215"/>
        <v>module=dhnonnorm</v>
      </c>
    </row>
    <row r="4177" spans="1:7" ht="30" customHeight="1">
      <c r="A4177" s="3" t="s">
        <v>10915</v>
      </c>
      <c r="B4177" s="3" t="s">
        <v>2</v>
      </c>
      <c r="C4177" s="3" t="s">
        <v>15091</v>
      </c>
      <c r="D4177" s="3" t="s">
        <v>18390</v>
      </c>
      <c r="E4177" s="12" t="s">
        <v>22607</v>
      </c>
      <c r="F4177" s="6" t="str">
        <f t="shared" si="214"/>
        <v>module=ihnonnorm</v>
      </c>
      <c r="G4177" s="6" t="str">
        <f t="shared" si="215"/>
        <v>module=dhnonnorm</v>
      </c>
    </row>
    <row r="4178" spans="1:7" ht="30" customHeight="1">
      <c r="A4178" s="3" t="s">
        <v>10915</v>
      </c>
      <c r="B4178" s="3" t="s">
        <v>2</v>
      </c>
      <c r="C4178" s="3" t="s">
        <v>15092</v>
      </c>
      <c r="D4178" s="3" t="s">
        <v>18391</v>
      </c>
      <c r="E4178" s="12" t="s">
        <v>22608</v>
      </c>
      <c r="F4178" s="6" t="str">
        <f t="shared" si="214"/>
        <v>module=ihnonnorm</v>
      </c>
      <c r="G4178" s="6" t="str">
        <f t="shared" si="215"/>
        <v>module=dhnonnorm</v>
      </c>
    </row>
    <row r="4179" spans="1:7" ht="30" customHeight="1">
      <c r="A4179" s="3" t="s">
        <v>10915</v>
      </c>
      <c r="B4179" s="3" t="s">
        <v>2</v>
      </c>
      <c r="C4179" s="3" t="s">
        <v>15093</v>
      </c>
      <c r="D4179" s="3" t="s">
        <v>18392</v>
      </c>
      <c r="E4179" s="12" t="s">
        <v>22609</v>
      </c>
      <c r="F4179" s="6" t="str">
        <f t="shared" si="214"/>
        <v>module=ihnonnorm</v>
      </c>
      <c r="G4179" s="6" t="str">
        <f t="shared" si="215"/>
        <v>module=dhnonnorm</v>
      </c>
    </row>
    <row r="4180" spans="1:7" ht="30" customHeight="1">
      <c r="A4180" s="3" t="s">
        <v>10915</v>
      </c>
      <c r="B4180" s="3" t="s">
        <v>2</v>
      </c>
      <c r="C4180" s="3" t="s">
        <v>15094</v>
      </c>
      <c r="D4180" s="3" t="s">
        <v>18393</v>
      </c>
      <c r="E4180" s="12" t="s">
        <v>22610</v>
      </c>
      <c r="F4180" s="6" t="str">
        <f t="shared" si="214"/>
        <v>module=ihnonnorm</v>
      </c>
      <c r="G4180" s="6" t="str">
        <f t="shared" si="215"/>
        <v>module=dhnonnorm</v>
      </c>
    </row>
    <row r="4181" spans="1:7" ht="30" customHeight="1">
      <c r="A4181" s="3" t="s">
        <v>10915</v>
      </c>
      <c r="B4181" s="3" t="s">
        <v>2</v>
      </c>
      <c r="C4181" s="3" t="s">
        <v>15095</v>
      </c>
      <c r="D4181" s="3" t="s">
        <v>18394</v>
      </c>
      <c r="E4181" s="12" t="s">
        <v>22611</v>
      </c>
      <c r="F4181" s="6" t="str">
        <f t="shared" si="214"/>
        <v>module=ihnonnorm</v>
      </c>
      <c r="G4181" s="6" t="str">
        <f t="shared" si="215"/>
        <v>module=dhnonnorm</v>
      </c>
    </row>
    <row r="4182" spans="1:7" ht="30" customHeight="1">
      <c r="A4182" s="3" t="s">
        <v>10915</v>
      </c>
      <c r="B4182" s="3" t="s">
        <v>2</v>
      </c>
      <c r="C4182" s="3" t="s">
        <v>15096</v>
      </c>
      <c r="D4182" s="3" t="s">
        <v>18395</v>
      </c>
      <c r="E4182" s="12" t="s">
        <v>22612</v>
      </c>
      <c r="F4182" s="6" t="str">
        <f t="shared" si="214"/>
        <v>module=ihnonnorm</v>
      </c>
      <c r="G4182" s="6" t="str">
        <f t="shared" si="215"/>
        <v>module=dhnonnorm</v>
      </c>
    </row>
    <row r="4183" spans="1:7" ht="30" customHeight="1">
      <c r="A4183" s="3" t="s">
        <v>10915</v>
      </c>
      <c r="B4183" s="3" t="s">
        <v>2</v>
      </c>
      <c r="C4183" s="3" t="s">
        <v>15097</v>
      </c>
      <c r="D4183" s="3" t="s">
        <v>18396</v>
      </c>
      <c r="E4183" s="12" t="s">
        <v>22613</v>
      </c>
      <c r="F4183" s="6" t="str">
        <f t="shared" si="214"/>
        <v>module=ihnonnorm</v>
      </c>
      <c r="G4183" s="6" t="str">
        <f t="shared" si="215"/>
        <v>module=dhnonnorm</v>
      </c>
    </row>
    <row r="4184" spans="1:7" ht="30" customHeight="1">
      <c r="A4184" s="3" t="s">
        <v>10915</v>
      </c>
      <c r="B4184" s="3" t="s">
        <v>2</v>
      </c>
      <c r="C4184" s="3" t="s">
        <v>15098</v>
      </c>
      <c r="D4184" s="3" t="s">
        <v>18397</v>
      </c>
      <c r="E4184" s="12" t="s">
        <v>22614</v>
      </c>
      <c r="F4184" s="6" t="str">
        <f t="shared" si="214"/>
        <v>module=ihnonnorm</v>
      </c>
      <c r="G4184" s="6" t="str">
        <f t="shared" si="215"/>
        <v>module=dhnonnorm</v>
      </c>
    </row>
    <row r="4185" spans="1:7" ht="30" customHeight="1">
      <c r="A4185" s="3" t="s">
        <v>10915</v>
      </c>
      <c r="B4185" s="3" t="s">
        <v>2</v>
      </c>
      <c r="C4185" s="3" t="s">
        <v>15099</v>
      </c>
      <c r="D4185" s="3" t="s">
        <v>18398</v>
      </c>
      <c r="E4185" s="12" t="s">
        <v>22615</v>
      </c>
      <c r="F4185" s="6" t="str">
        <f t="shared" si="214"/>
        <v>module=ihnonnorm</v>
      </c>
      <c r="G4185" s="6" t="str">
        <f t="shared" si="215"/>
        <v>module=dhnonnorm</v>
      </c>
    </row>
    <row r="4186" spans="1:7" ht="30" customHeight="1">
      <c r="A4186" s="3" t="s">
        <v>10915</v>
      </c>
      <c r="B4186" s="3" t="s">
        <v>2</v>
      </c>
      <c r="C4186" s="3" t="s">
        <v>15100</v>
      </c>
      <c r="D4186" s="3" t="s">
        <v>18399</v>
      </c>
      <c r="E4186" s="12" t="s">
        <v>22616</v>
      </c>
      <c r="F4186" s="6" t="str">
        <f t="shared" si="214"/>
        <v>module=ihnonnorm</v>
      </c>
      <c r="G4186" s="6" t="str">
        <f t="shared" si="215"/>
        <v>module=dhnonnorm</v>
      </c>
    </row>
    <row r="4187" spans="1:7" ht="30" customHeight="1">
      <c r="A4187" s="3" t="s">
        <v>10915</v>
      </c>
      <c r="B4187" s="3" t="s">
        <v>2</v>
      </c>
      <c r="C4187" s="3" t="s">
        <v>15101</v>
      </c>
      <c r="D4187" s="3" t="s">
        <v>18400</v>
      </c>
      <c r="E4187" s="12" t="s">
        <v>22617</v>
      </c>
      <c r="F4187" s="6" t="str">
        <f t="shared" si="214"/>
        <v>module=ihnonnorm</v>
      </c>
      <c r="G4187" s="6" t="str">
        <f t="shared" si="215"/>
        <v>module=dhnonnorm</v>
      </c>
    </row>
    <row r="4188" spans="1:7" ht="30" customHeight="1">
      <c r="A4188" s="3" t="s">
        <v>10915</v>
      </c>
      <c r="B4188" s="3" t="s">
        <v>2</v>
      </c>
      <c r="C4188" s="3" t="s">
        <v>15102</v>
      </c>
      <c r="D4188" s="3" t="s">
        <v>18401</v>
      </c>
      <c r="E4188" s="12" t="s">
        <v>22618</v>
      </c>
      <c r="F4188" s="6" t="str">
        <f t="shared" si="214"/>
        <v>module=ihnonnorm</v>
      </c>
      <c r="G4188" s="6" t="str">
        <f t="shared" si="215"/>
        <v>module=dhnonnorm</v>
      </c>
    </row>
    <row r="4189" spans="1:7" ht="30" customHeight="1">
      <c r="A4189" s="3" t="s">
        <v>10915</v>
      </c>
      <c r="B4189" s="3" t="s">
        <v>2</v>
      </c>
      <c r="C4189" s="3" t="s">
        <v>15103</v>
      </c>
      <c r="D4189" s="3" t="s">
        <v>18402</v>
      </c>
      <c r="E4189" s="12" t="s">
        <v>22619</v>
      </c>
      <c r="F4189" s="6" t="str">
        <f t="shared" si="214"/>
        <v>module=ihnonnorm</v>
      </c>
      <c r="G4189" s="6" t="str">
        <f t="shared" si="215"/>
        <v>module=dhnonnorm</v>
      </c>
    </row>
    <row r="4190" spans="1:7" ht="30" customHeight="1">
      <c r="A4190" s="3" t="s">
        <v>10915</v>
      </c>
      <c r="B4190" s="3" t="s">
        <v>2</v>
      </c>
      <c r="C4190" s="3" t="s">
        <v>15104</v>
      </c>
      <c r="D4190" s="3" t="s">
        <v>18403</v>
      </c>
      <c r="E4190" s="12" t="s">
        <v>22620</v>
      </c>
      <c r="F4190" s="6" t="str">
        <f t="shared" si="214"/>
        <v>module=ihnonnorm</v>
      </c>
      <c r="G4190" s="6" t="str">
        <f t="shared" si="215"/>
        <v>module=dhnonnorm</v>
      </c>
    </row>
    <row r="4191" spans="1:7" ht="30" customHeight="1">
      <c r="A4191" s="3" t="s">
        <v>10915</v>
      </c>
      <c r="B4191" s="3" t="s">
        <v>2</v>
      </c>
      <c r="C4191" s="3" t="s">
        <v>15105</v>
      </c>
      <c r="D4191" s="3" t="s">
        <v>18404</v>
      </c>
      <c r="E4191" s="12" t="s">
        <v>22621</v>
      </c>
      <c r="F4191" s="6" t="str">
        <f t="shared" si="214"/>
        <v>module=ihnonnorm</v>
      </c>
      <c r="G4191" s="6" t="str">
        <f t="shared" si="215"/>
        <v>module=dhnonnorm</v>
      </c>
    </row>
    <row r="4192" spans="1:7" ht="30" customHeight="1">
      <c r="A4192" s="3" t="s">
        <v>10915</v>
      </c>
      <c r="B4192" s="3" t="s">
        <v>2</v>
      </c>
      <c r="C4192" s="3" t="s">
        <v>15106</v>
      </c>
      <c r="D4192" s="3" t="s">
        <v>18405</v>
      </c>
      <c r="E4192" s="12" t="s">
        <v>22622</v>
      </c>
      <c r="F4192" s="6" t="str">
        <f t="shared" si="214"/>
        <v>module=ihnonnorm</v>
      </c>
      <c r="G4192" s="6" t="str">
        <f t="shared" si="215"/>
        <v>module=dhnonnorm</v>
      </c>
    </row>
    <row r="4193" spans="1:7" ht="30" customHeight="1">
      <c r="A4193" s="3" t="s">
        <v>10915</v>
      </c>
      <c r="B4193" s="3" t="s">
        <v>2</v>
      </c>
      <c r="C4193" s="3" t="s">
        <v>15107</v>
      </c>
      <c r="D4193" s="3" t="s">
        <v>18406</v>
      </c>
      <c r="E4193" s="12" t="s">
        <v>22623</v>
      </c>
      <c r="F4193" s="6" t="str">
        <f t="shared" si="214"/>
        <v>module=ihnonnorm</v>
      </c>
      <c r="G4193" s="6" t="str">
        <f t="shared" si="215"/>
        <v>module=dhnonnorm</v>
      </c>
    </row>
    <row r="4194" spans="1:7" ht="30" customHeight="1">
      <c r="A4194" s="3" t="s">
        <v>10915</v>
      </c>
      <c r="B4194" s="3" t="s">
        <v>2</v>
      </c>
      <c r="C4194" s="3" t="s">
        <v>15108</v>
      </c>
      <c r="D4194" s="3" t="s">
        <v>18407</v>
      </c>
      <c r="E4194" s="12" t="s">
        <v>22624</v>
      </c>
      <c r="F4194" s="6" t="str">
        <f t="shared" si="214"/>
        <v>module=ihnonnorm</v>
      </c>
      <c r="G4194" s="6" t="str">
        <f t="shared" si="215"/>
        <v>module=dhnonnorm</v>
      </c>
    </row>
    <row r="4195" spans="1:7" ht="30" customHeight="1">
      <c r="A4195" s="3" t="s">
        <v>10915</v>
      </c>
      <c r="B4195" s="3" t="s">
        <v>2</v>
      </c>
      <c r="C4195" s="3" t="s">
        <v>15109</v>
      </c>
      <c r="D4195" s="3" t="s">
        <v>18408</v>
      </c>
      <c r="E4195" s="12" t="s">
        <v>22625</v>
      </c>
      <c r="F4195" s="6" t="str">
        <f t="shared" si="214"/>
        <v>module=ihnonnorm</v>
      </c>
      <c r="G4195" s="6" t="str">
        <f t="shared" si="215"/>
        <v>module=dhnonnorm</v>
      </c>
    </row>
    <row r="4196" spans="1:7" ht="30" customHeight="1">
      <c r="A4196" s="3" t="s">
        <v>10915</v>
      </c>
      <c r="B4196" s="3" t="s">
        <v>2</v>
      </c>
      <c r="C4196" s="3" t="s">
        <v>15110</v>
      </c>
      <c r="D4196" s="3" t="s">
        <v>18409</v>
      </c>
      <c r="E4196" s="12" t="s">
        <v>22626</v>
      </c>
      <c r="F4196" s="6" t="str">
        <f t="shared" si="214"/>
        <v>module=ihnonnorm</v>
      </c>
      <c r="G4196" s="6" t="str">
        <f t="shared" si="215"/>
        <v>module=dhnonnorm</v>
      </c>
    </row>
    <row r="4197" spans="1:7" ht="30" customHeight="1">
      <c r="A4197" s="3" t="s">
        <v>10915</v>
      </c>
      <c r="B4197" s="3" t="s">
        <v>2</v>
      </c>
      <c r="C4197" s="3" t="s">
        <v>15111</v>
      </c>
      <c r="D4197" s="3" t="s">
        <v>18410</v>
      </c>
      <c r="E4197" s="12" t="s">
        <v>22627</v>
      </c>
      <c r="F4197" s="6" t="str">
        <f t="shared" si="214"/>
        <v>module=ihnonnorm</v>
      </c>
      <c r="G4197" s="6" t="str">
        <f t="shared" si="215"/>
        <v>module=dhnonnorm</v>
      </c>
    </row>
    <row r="4198" spans="1:7" ht="30" customHeight="1">
      <c r="A4198" s="3" t="s">
        <v>10915</v>
      </c>
      <c r="B4198" s="3" t="s">
        <v>2</v>
      </c>
      <c r="C4198" s="3" t="s">
        <v>15112</v>
      </c>
      <c r="D4198" s="3" t="s">
        <v>18411</v>
      </c>
      <c r="E4198" s="12" t="s">
        <v>22628</v>
      </c>
      <c r="F4198" s="6" t="str">
        <f t="shared" si="214"/>
        <v>module=ihnonnorm</v>
      </c>
      <c r="G4198" s="6" t="str">
        <f t="shared" si="215"/>
        <v>module=dhnonnorm</v>
      </c>
    </row>
    <row r="4199" spans="1:7" ht="30" customHeight="1">
      <c r="A4199" s="3" t="s">
        <v>10915</v>
      </c>
      <c r="B4199" s="3" t="s">
        <v>2</v>
      </c>
      <c r="C4199" s="3" t="s">
        <v>15113</v>
      </c>
      <c r="D4199" s="3" t="s">
        <v>18412</v>
      </c>
      <c r="E4199" s="12" t="s">
        <v>22629</v>
      </c>
      <c r="F4199" s="6" t="str">
        <f t="shared" si="214"/>
        <v>module=ihnonnorm</v>
      </c>
      <c r="G4199" s="6" t="str">
        <f t="shared" si="215"/>
        <v>module=dhnonnorm</v>
      </c>
    </row>
    <row r="4200" spans="1:7" ht="30" customHeight="1">
      <c r="A4200" s="3" t="s">
        <v>10915</v>
      </c>
      <c r="B4200" s="3" t="s">
        <v>2</v>
      </c>
      <c r="C4200" s="3" t="s">
        <v>15114</v>
      </c>
      <c r="D4200" s="3" t="s">
        <v>18413</v>
      </c>
      <c r="E4200" s="12" t="s">
        <v>22630</v>
      </c>
      <c r="F4200" s="6" t="str">
        <f t="shared" si="214"/>
        <v>module=ihnonnorm</v>
      </c>
      <c r="G4200" s="6" t="str">
        <f t="shared" si="215"/>
        <v>module=dhnonnorm</v>
      </c>
    </row>
    <row r="4201" spans="1:7" ht="30" customHeight="1">
      <c r="A4201" s="3" t="s">
        <v>10915</v>
      </c>
      <c r="B4201" s="3" t="s">
        <v>2</v>
      </c>
      <c r="C4201" s="3" t="s">
        <v>15115</v>
      </c>
      <c r="D4201" s="3" t="s">
        <v>18414</v>
      </c>
      <c r="E4201" s="12" t="s">
        <v>22631</v>
      </c>
      <c r="F4201" s="6" t="str">
        <f t="shared" si="214"/>
        <v>module=ihnonnorm</v>
      </c>
      <c r="G4201" s="6" t="str">
        <f t="shared" si="215"/>
        <v>module=dhnonnorm</v>
      </c>
    </row>
    <row r="4202" spans="1:7" ht="30" customHeight="1">
      <c r="A4202" s="3" t="s">
        <v>10915</v>
      </c>
      <c r="B4202" s="3" t="s">
        <v>2</v>
      </c>
      <c r="C4202" s="3" t="s">
        <v>15116</v>
      </c>
      <c r="D4202" s="3" t="s">
        <v>18415</v>
      </c>
      <c r="E4202" s="12" t="s">
        <v>22632</v>
      </c>
      <c r="F4202" s="6" t="str">
        <f t="shared" si="214"/>
        <v>module=ihnonnorm</v>
      </c>
      <c r="G4202" s="6" t="str">
        <f t="shared" si="215"/>
        <v>module=dhnonnorm</v>
      </c>
    </row>
    <row r="4203" spans="1:7" ht="30" customHeight="1">
      <c r="A4203" s="3" t="s">
        <v>10915</v>
      </c>
      <c r="B4203" s="3" t="s">
        <v>2</v>
      </c>
      <c r="C4203" s="3" t="s">
        <v>15117</v>
      </c>
      <c r="D4203" s="3" t="s">
        <v>18416</v>
      </c>
      <c r="E4203" s="12" t="s">
        <v>22633</v>
      </c>
      <c r="F4203" s="6" t="str">
        <f t="shared" si="214"/>
        <v>module=ihnonnorm</v>
      </c>
      <c r="G4203" s="6" t="str">
        <f t="shared" si="215"/>
        <v>module=dhnonnorm</v>
      </c>
    </row>
    <row r="4204" spans="1:7" ht="30" customHeight="1">
      <c r="A4204" s="3" t="s">
        <v>10915</v>
      </c>
      <c r="B4204" s="3" t="s">
        <v>2</v>
      </c>
      <c r="C4204" s="3" t="s">
        <v>15118</v>
      </c>
      <c r="D4204" s="3" t="s">
        <v>18417</v>
      </c>
      <c r="E4204" s="12" t="s">
        <v>22634</v>
      </c>
      <c r="F4204" s="6" t="str">
        <f t="shared" si="214"/>
        <v>module=ihnonnorm</v>
      </c>
      <c r="G4204" s="6" t="str">
        <f t="shared" si="215"/>
        <v>module=dhnonnorm</v>
      </c>
    </row>
    <row r="4205" spans="1:7" ht="30" customHeight="1">
      <c r="A4205" s="3" t="s">
        <v>10915</v>
      </c>
      <c r="B4205" s="3" t="s">
        <v>2</v>
      </c>
      <c r="C4205" s="3" t="s">
        <v>15119</v>
      </c>
      <c r="D4205" s="3" t="s">
        <v>18418</v>
      </c>
      <c r="E4205" s="12" t="s">
        <v>22635</v>
      </c>
      <c r="F4205" s="6" t="str">
        <f t="shared" si="214"/>
        <v>module=ihnonnorm</v>
      </c>
      <c r="G4205" s="6" t="str">
        <f t="shared" si="215"/>
        <v>module=dhnonnorm</v>
      </c>
    </row>
    <row r="4206" spans="1:7" ht="30" customHeight="1">
      <c r="A4206" s="3" t="s">
        <v>10915</v>
      </c>
      <c r="B4206" s="3" t="s">
        <v>2</v>
      </c>
      <c r="C4206" s="3" t="s">
        <v>15120</v>
      </c>
      <c r="D4206" s="3" t="s">
        <v>18419</v>
      </c>
      <c r="E4206" s="12" t="s">
        <v>22636</v>
      </c>
      <c r="F4206" s="6" t="str">
        <f t="shared" ref="F4206:F4237" si="216">HYPERLINK("http://www.ssc.wisc.edu/wlsresearch/documentation/waves/?wave=grad2k&amp;module=ihnonnorm","module=ihnonnorm")</f>
        <v>module=ihnonnorm</v>
      </c>
      <c r="G4206" s="6" t="str">
        <f t="shared" ref="G4206:G4237" si="217">HYPERLINK("http://www.ssc.wisc.edu/wlsresearch/documentation/waves/?wave=sib2k&amp;module=dhnonnorm","module=dhnonnorm")</f>
        <v>module=dhnonnorm</v>
      </c>
    </row>
    <row r="4207" spans="1:7" ht="30" customHeight="1">
      <c r="A4207" s="3" t="s">
        <v>10915</v>
      </c>
      <c r="B4207" s="3" t="s">
        <v>2</v>
      </c>
      <c r="C4207" s="3" t="s">
        <v>15121</v>
      </c>
      <c r="D4207" s="3" t="s">
        <v>18420</v>
      </c>
      <c r="E4207" s="12" t="s">
        <v>22637</v>
      </c>
      <c r="F4207" s="6" t="str">
        <f t="shared" si="216"/>
        <v>module=ihnonnorm</v>
      </c>
      <c r="G4207" s="6" t="str">
        <f t="shared" si="217"/>
        <v>module=dhnonnorm</v>
      </c>
    </row>
    <row r="4208" spans="1:7" ht="30" customHeight="1">
      <c r="A4208" s="3" t="s">
        <v>10915</v>
      </c>
      <c r="B4208" s="3" t="s">
        <v>2</v>
      </c>
      <c r="C4208" s="3" t="s">
        <v>15122</v>
      </c>
      <c r="D4208" s="3" t="s">
        <v>18421</v>
      </c>
      <c r="E4208" s="12" t="s">
        <v>22638</v>
      </c>
      <c r="F4208" s="6" t="str">
        <f t="shared" si="216"/>
        <v>module=ihnonnorm</v>
      </c>
      <c r="G4208" s="6" t="str">
        <f t="shared" si="217"/>
        <v>module=dhnonnorm</v>
      </c>
    </row>
    <row r="4209" spans="1:7" ht="30" customHeight="1">
      <c r="A4209" s="3" t="s">
        <v>10915</v>
      </c>
      <c r="B4209" s="3" t="s">
        <v>2</v>
      </c>
      <c r="C4209" s="3" t="s">
        <v>15123</v>
      </c>
      <c r="D4209" s="3" t="s">
        <v>18422</v>
      </c>
      <c r="E4209" s="12" t="s">
        <v>22639</v>
      </c>
      <c r="F4209" s="6" t="str">
        <f t="shared" si="216"/>
        <v>module=ihnonnorm</v>
      </c>
      <c r="G4209" s="6" t="str">
        <f t="shared" si="217"/>
        <v>module=dhnonnorm</v>
      </c>
    </row>
    <row r="4210" spans="1:7" ht="30" customHeight="1">
      <c r="A4210" s="3" t="s">
        <v>10915</v>
      </c>
      <c r="B4210" s="3" t="s">
        <v>2</v>
      </c>
      <c r="C4210" s="3" t="s">
        <v>15124</v>
      </c>
      <c r="D4210" s="3" t="s">
        <v>18423</v>
      </c>
      <c r="E4210" s="12" t="s">
        <v>22640</v>
      </c>
      <c r="F4210" s="6" t="str">
        <f t="shared" si="216"/>
        <v>module=ihnonnorm</v>
      </c>
      <c r="G4210" s="6" t="str">
        <f t="shared" si="217"/>
        <v>module=dhnonnorm</v>
      </c>
    </row>
    <row r="4211" spans="1:7" ht="30" customHeight="1">
      <c r="A4211" s="3" t="s">
        <v>10915</v>
      </c>
      <c r="B4211" s="3" t="s">
        <v>2</v>
      </c>
      <c r="C4211" s="3" t="s">
        <v>15125</v>
      </c>
      <c r="D4211" s="3" t="s">
        <v>18424</v>
      </c>
      <c r="E4211" s="12" t="s">
        <v>22641</v>
      </c>
      <c r="F4211" s="6" t="str">
        <f t="shared" si="216"/>
        <v>module=ihnonnorm</v>
      </c>
      <c r="G4211" s="6" t="str">
        <f t="shared" si="217"/>
        <v>module=dhnonnorm</v>
      </c>
    </row>
    <row r="4212" spans="1:7" ht="30" customHeight="1">
      <c r="A4212" s="3" t="s">
        <v>10915</v>
      </c>
      <c r="B4212" s="3" t="s">
        <v>2</v>
      </c>
      <c r="C4212" s="3" t="s">
        <v>15126</v>
      </c>
      <c r="D4212" s="3" t="s">
        <v>18425</v>
      </c>
      <c r="E4212" s="12" t="s">
        <v>22642</v>
      </c>
      <c r="F4212" s="6" t="str">
        <f t="shared" si="216"/>
        <v>module=ihnonnorm</v>
      </c>
      <c r="G4212" s="6" t="str">
        <f t="shared" si="217"/>
        <v>module=dhnonnorm</v>
      </c>
    </row>
    <row r="4213" spans="1:7" ht="30" customHeight="1">
      <c r="A4213" s="3" t="s">
        <v>10915</v>
      </c>
      <c r="B4213" s="3" t="s">
        <v>2</v>
      </c>
      <c r="C4213" s="3" t="s">
        <v>15127</v>
      </c>
      <c r="D4213" s="3" t="s">
        <v>18426</v>
      </c>
      <c r="E4213" s="12" t="s">
        <v>22643</v>
      </c>
      <c r="F4213" s="6" t="str">
        <f t="shared" si="216"/>
        <v>module=ihnonnorm</v>
      </c>
      <c r="G4213" s="6" t="str">
        <f t="shared" si="217"/>
        <v>module=dhnonnorm</v>
      </c>
    </row>
    <row r="4214" spans="1:7" ht="30" customHeight="1">
      <c r="A4214" s="3" t="s">
        <v>10915</v>
      </c>
      <c r="B4214" s="3" t="s">
        <v>2</v>
      </c>
      <c r="C4214" s="3" t="s">
        <v>15128</v>
      </c>
      <c r="D4214" s="3" t="s">
        <v>18427</v>
      </c>
      <c r="E4214" s="12" t="s">
        <v>22644</v>
      </c>
      <c r="F4214" s="6" t="str">
        <f t="shared" si="216"/>
        <v>module=ihnonnorm</v>
      </c>
      <c r="G4214" s="6" t="str">
        <f t="shared" si="217"/>
        <v>module=dhnonnorm</v>
      </c>
    </row>
    <row r="4215" spans="1:7" ht="30" customHeight="1">
      <c r="A4215" s="3" t="s">
        <v>10915</v>
      </c>
      <c r="B4215" s="3" t="s">
        <v>2</v>
      </c>
      <c r="C4215" s="3" t="s">
        <v>15129</v>
      </c>
      <c r="D4215" s="3" t="s">
        <v>18428</v>
      </c>
      <c r="E4215" s="12" t="s">
        <v>22645</v>
      </c>
      <c r="F4215" s="6" t="str">
        <f t="shared" si="216"/>
        <v>module=ihnonnorm</v>
      </c>
      <c r="G4215" s="6" t="str">
        <f t="shared" si="217"/>
        <v>module=dhnonnorm</v>
      </c>
    </row>
    <row r="4216" spans="1:7" ht="30" customHeight="1">
      <c r="A4216" s="3" t="s">
        <v>10915</v>
      </c>
      <c r="B4216" s="3" t="s">
        <v>2</v>
      </c>
      <c r="C4216" s="3" t="s">
        <v>15130</v>
      </c>
      <c r="D4216" s="3" t="s">
        <v>18429</v>
      </c>
      <c r="E4216" s="12" t="s">
        <v>22646</v>
      </c>
      <c r="F4216" s="6" t="str">
        <f t="shared" si="216"/>
        <v>module=ihnonnorm</v>
      </c>
      <c r="G4216" s="6" t="str">
        <f t="shared" si="217"/>
        <v>module=dhnonnorm</v>
      </c>
    </row>
    <row r="4217" spans="1:7" ht="30" customHeight="1">
      <c r="A4217" s="3" t="s">
        <v>10915</v>
      </c>
      <c r="B4217" s="3" t="s">
        <v>2</v>
      </c>
      <c r="C4217" s="3" t="s">
        <v>15131</v>
      </c>
      <c r="D4217" s="3" t="s">
        <v>18430</v>
      </c>
      <c r="E4217" s="12" t="s">
        <v>22647</v>
      </c>
      <c r="F4217" s="6" t="str">
        <f t="shared" si="216"/>
        <v>module=ihnonnorm</v>
      </c>
      <c r="G4217" s="6" t="str">
        <f t="shared" si="217"/>
        <v>module=dhnonnorm</v>
      </c>
    </row>
    <row r="4218" spans="1:7" ht="30" customHeight="1">
      <c r="A4218" s="3" t="s">
        <v>10915</v>
      </c>
      <c r="B4218" s="3" t="s">
        <v>2</v>
      </c>
      <c r="C4218" s="3" t="s">
        <v>15132</v>
      </c>
      <c r="D4218" s="3" t="s">
        <v>18431</v>
      </c>
      <c r="E4218" s="12" t="s">
        <v>22648</v>
      </c>
      <c r="F4218" s="6" t="str">
        <f t="shared" si="216"/>
        <v>module=ihnonnorm</v>
      </c>
      <c r="G4218" s="6" t="str">
        <f t="shared" si="217"/>
        <v>module=dhnonnorm</v>
      </c>
    </row>
    <row r="4219" spans="1:7" ht="30" customHeight="1">
      <c r="A4219" s="3" t="s">
        <v>10915</v>
      </c>
      <c r="B4219" s="3" t="s">
        <v>2</v>
      </c>
      <c r="C4219" s="3" t="s">
        <v>15133</v>
      </c>
      <c r="D4219" s="3" t="s">
        <v>18432</v>
      </c>
      <c r="E4219" s="12" t="s">
        <v>22649</v>
      </c>
      <c r="F4219" s="6" t="str">
        <f t="shared" si="216"/>
        <v>module=ihnonnorm</v>
      </c>
      <c r="G4219" s="6" t="str">
        <f t="shared" si="217"/>
        <v>module=dhnonnorm</v>
      </c>
    </row>
    <row r="4220" spans="1:7" ht="30" customHeight="1">
      <c r="A4220" s="3" t="s">
        <v>10915</v>
      </c>
      <c r="B4220" s="3" t="s">
        <v>2</v>
      </c>
      <c r="C4220" s="3" t="s">
        <v>15134</v>
      </c>
      <c r="D4220" s="3" t="s">
        <v>18433</v>
      </c>
      <c r="E4220" s="12" t="s">
        <v>22650</v>
      </c>
      <c r="F4220" s="6" t="str">
        <f t="shared" si="216"/>
        <v>module=ihnonnorm</v>
      </c>
      <c r="G4220" s="6" t="str">
        <f t="shared" si="217"/>
        <v>module=dhnonnorm</v>
      </c>
    </row>
    <row r="4221" spans="1:7" ht="30" customHeight="1">
      <c r="A4221" s="3" t="s">
        <v>10915</v>
      </c>
      <c r="B4221" s="3" t="s">
        <v>2</v>
      </c>
      <c r="C4221" s="3" t="s">
        <v>15135</v>
      </c>
      <c r="D4221" s="3" t="s">
        <v>18434</v>
      </c>
      <c r="E4221" s="12" t="s">
        <v>22651</v>
      </c>
      <c r="F4221" s="6" t="str">
        <f t="shared" si="216"/>
        <v>module=ihnonnorm</v>
      </c>
      <c r="G4221" s="6" t="str">
        <f t="shared" si="217"/>
        <v>module=dhnonnorm</v>
      </c>
    </row>
    <row r="4222" spans="1:7" ht="30" customHeight="1">
      <c r="A4222" s="3" t="s">
        <v>10915</v>
      </c>
      <c r="B4222" s="3" t="s">
        <v>2</v>
      </c>
      <c r="C4222" s="3" t="s">
        <v>15136</v>
      </c>
      <c r="D4222" s="3" t="s">
        <v>18435</v>
      </c>
      <c r="E4222" s="12" t="s">
        <v>22652</v>
      </c>
      <c r="F4222" s="6" t="str">
        <f t="shared" si="216"/>
        <v>module=ihnonnorm</v>
      </c>
      <c r="G4222" s="6" t="str">
        <f t="shared" si="217"/>
        <v>module=dhnonnorm</v>
      </c>
    </row>
    <row r="4223" spans="1:7" ht="30" customHeight="1">
      <c r="A4223" s="3" t="s">
        <v>10915</v>
      </c>
      <c r="B4223" s="3" t="s">
        <v>2</v>
      </c>
      <c r="C4223" s="3" t="s">
        <v>15137</v>
      </c>
      <c r="D4223" s="3" t="s">
        <v>18436</v>
      </c>
      <c r="E4223" s="12" t="s">
        <v>22653</v>
      </c>
      <c r="F4223" s="6" t="str">
        <f t="shared" si="216"/>
        <v>module=ihnonnorm</v>
      </c>
      <c r="G4223" s="6" t="str">
        <f t="shared" si="217"/>
        <v>module=dhnonnorm</v>
      </c>
    </row>
    <row r="4224" spans="1:7" ht="30" customHeight="1">
      <c r="A4224" s="3" t="s">
        <v>10915</v>
      </c>
      <c r="B4224" s="3" t="s">
        <v>2</v>
      </c>
      <c r="C4224" s="3" t="s">
        <v>15138</v>
      </c>
      <c r="D4224" s="3" t="s">
        <v>18437</v>
      </c>
      <c r="E4224" s="12" t="s">
        <v>22654</v>
      </c>
      <c r="F4224" s="6" t="str">
        <f t="shared" si="216"/>
        <v>module=ihnonnorm</v>
      </c>
      <c r="G4224" s="6" t="str">
        <f t="shared" si="217"/>
        <v>module=dhnonnorm</v>
      </c>
    </row>
    <row r="4225" spans="1:7" ht="30" customHeight="1">
      <c r="A4225" s="3" t="s">
        <v>10915</v>
      </c>
      <c r="B4225" s="3" t="s">
        <v>2</v>
      </c>
      <c r="C4225" s="3" t="s">
        <v>15139</v>
      </c>
      <c r="D4225" s="3" t="s">
        <v>18438</v>
      </c>
      <c r="E4225" s="12" t="s">
        <v>22655</v>
      </c>
      <c r="F4225" s="6" t="str">
        <f t="shared" si="216"/>
        <v>module=ihnonnorm</v>
      </c>
      <c r="G4225" s="6" t="str">
        <f t="shared" si="217"/>
        <v>module=dhnonnorm</v>
      </c>
    </row>
    <row r="4226" spans="1:7" ht="30" customHeight="1">
      <c r="A4226" s="3" t="s">
        <v>10915</v>
      </c>
      <c r="B4226" s="3" t="s">
        <v>2</v>
      </c>
      <c r="C4226" s="3" t="s">
        <v>15140</v>
      </c>
      <c r="D4226" s="3" t="s">
        <v>18439</v>
      </c>
      <c r="E4226" s="12" t="s">
        <v>22656</v>
      </c>
      <c r="F4226" s="6" t="str">
        <f t="shared" si="216"/>
        <v>module=ihnonnorm</v>
      </c>
      <c r="G4226" s="6" t="str">
        <f t="shared" si="217"/>
        <v>module=dhnonnorm</v>
      </c>
    </row>
    <row r="4227" spans="1:7" ht="30" customHeight="1">
      <c r="A4227" s="3" t="s">
        <v>10915</v>
      </c>
      <c r="B4227" s="3" t="s">
        <v>2</v>
      </c>
      <c r="C4227" s="3" t="s">
        <v>15141</v>
      </c>
      <c r="D4227" s="3" t="s">
        <v>18440</v>
      </c>
      <c r="E4227" s="12" t="s">
        <v>22657</v>
      </c>
      <c r="F4227" s="6" t="str">
        <f t="shared" si="216"/>
        <v>module=ihnonnorm</v>
      </c>
      <c r="G4227" s="6" t="str">
        <f t="shared" si="217"/>
        <v>module=dhnonnorm</v>
      </c>
    </row>
    <row r="4228" spans="1:7" ht="30" customHeight="1">
      <c r="A4228" s="3" t="s">
        <v>10915</v>
      </c>
      <c r="B4228" s="3" t="s">
        <v>2</v>
      </c>
      <c r="C4228" s="3" t="s">
        <v>15142</v>
      </c>
      <c r="D4228" s="3" t="s">
        <v>18441</v>
      </c>
      <c r="E4228" s="12" t="s">
        <v>22658</v>
      </c>
      <c r="F4228" s="6" t="str">
        <f t="shared" si="216"/>
        <v>module=ihnonnorm</v>
      </c>
      <c r="G4228" s="6" t="str">
        <f t="shared" si="217"/>
        <v>module=dhnonnorm</v>
      </c>
    </row>
    <row r="4229" spans="1:7" ht="30" customHeight="1">
      <c r="A4229" s="3" t="s">
        <v>10915</v>
      </c>
      <c r="B4229" s="3" t="s">
        <v>2</v>
      </c>
      <c r="C4229" s="3" t="s">
        <v>15143</v>
      </c>
      <c r="D4229" s="3" t="s">
        <v>18442</v>
      </c>
      <c r="E4229" s="12" t="s">
        <v>22659</v>
      </c>
      <c r="F4229" s="6" t="str">
        <f t="shared" si="216"/>
        <v>module=ihnonnorm</v>
      </c>
      <c r="G4229" s="6" t="str">
        <f t="shared" si="217"/>
        <v>module=dhnonnorm</v>
      </c>
    </row>
    <row r="4230" spans="1:7" ht="30" customHeight="1">
      <c r="A4230" s="3" t="s">
        <v>10915</v>
      </c>
      <c r="B4230" s="3" t="s">
        <v>2</v>
      </c>
      <c r="C4230" s="3" t="s">
        <v>15144</v>
      </c>
      <c r="D4230" s="3" t="s">
        <v>18443</v>
      </c>
      <c r="E4230" s="12" t="s">
        <v>22660</v>
      </c>
      <c r="F4230" s="6" t="str">
        <f t="shared" si="216"/>
        <v>module=ihnonnorm</v>
      </c>
      <c r="G4230" s="6" t="str">
        <f t="shared" si="217"/>
        <v>module=dhnonnorm</v>
      </c>
    </row>
    <row r="4231" spans="1:7" ht="30" customHeight="1">
      <c r="A4231" s="3" t="s">
        <v>10915</v>
      </c>
      <c r="B4231" s="3" t="s">
        <v>2</v>
      </c>
      <c r="C4231" s="3" t="s">
        <v>15145</v>
      </c>
      <c r="D4231" s="3" t="s">
        <v>18444</v>
      </c>
      <c r="E4231" s="12" t="s">
        <v>22661</v>
      </c>
      <c r="F4231" s="6" t="str">
        <f t="shared" si="216"/>
        <v>module=ihnonnorm</v>
      </c>
      <c r="G4231" s="6" t="str">
        <f t="shared" si="217"/>
        <v>module=dhnonnorm</v>
      </c>
    </row>
    <row r="4232" spans="1:7" ht="30" customHeight="1">
      <c r="A4232" s="3" t="s">
        <v>10915</v>
      </c>
      <c r="B4232" s="3" t="s">
        <v>2</v>
      </c>
      <c r="C4232" s="3" t="s">
        <v>15146</v>
      </c>
      <c r="D4232" s="3" t="s">
        <v>18445</v>
      </c>
      <c r="E4232" s="12" t="s">
        <v>22662</v>
      </c>
      <c r="F4232" s="6" t="str">
        <f t="shared" si="216"/>
        <v>module=ihnonnorm</v>
      </c>
      <c r="G4232" s="6" t="str">
        <f t="shared" si="217"/>
        <v>module=dhnonnorm</v>
      </c>
    </row>
    <row r="4233" spans="1:7" ht="30" customHeight="1">
      <c r="A4233" s="3" t="s">
        <v>10915</v>
      </c>
      <c r="B4233" s="3" t="s">
        <v>2</v>
      </c>
      <c r="C4233" s="3" t="s">
        <v>15147</v>
      </c>
      <c r="D4233" s="3" t="s">
        <v>18446</v>
      </c>
      <c r="E4233" s="12" t="s">
        <v>22663</v>
      </c>
      <c r="F4233" s="6" t="str">
        <f t="shared" si="216"/>
        <v>module=ihnonnorm</v>
      </c>
      <c r="G4233" s="6" t="str">
        <f t="shared" si="217"/>
        <v>module=dhnonnorm</v>
      </c>
    </row>
    <row r="4234" spans="1:7" ht="30" customHeight="1">
      <c r="A4234" s="3" t="s">
        <v>10915</v>
      </c>
      <c r="B4234" s="3" t="s">
        <v>2</v>
      </c>
      <c r="C4234" s="3" t="s">
        <v>15148</v>
      </c>
      <c r="D4234" s="3" t="s">
        <v>18447</v>
      </c>
      <c r="E4234" s="12" t="s">
        <v>22664</v>
      </c>
      <c r="F4234" s="6" t="str">
        <f t="shared" si="216"/>
        <v>module=ihnonnorm</v>
      </c>
      <c r="G4234" s="6" t="str">
        <f t="shared" si="217"/>
        <v>module=dhnonnorm</v>
      </c>
    </row>
    <row r="4235" spans="1:7" ht="30" customHeight="1">
      <c r="A4235" s="3" t="s">
        <v>10915</v>
      </c>
      <c r="B4235" s="3" t="s">
        <v>2</v>
      </c>
      <c r="C4235" s="3" t="s">
        <v>15149</v>
      </c>
      <c r="D4235" s="3" t="s">
        <v>18448</v>
      </c>
      <c r="E4235" s="12" t="s">
        <v>22665</v>
      </c>
      <c r="F4235" s="6" t="str">
        <f t="shared" si="216"/>
        <v>module=ihnonnorm</v>
      </c>
      <c r="G4235" s="6" t="str">
        <f t="shared" si="217"/>
        <v>module=dhnonnorm</v>
      </c>
    </row>
    <row r="4236" spans="1:7" ht="30" customHeight="1">
      <c r="A4236" s="3" t="s">
        <v>10915</v>
      </c>
      <c r="B4236" s="3" t="s">
        <v>2</v>
      </c>
      <c r="C4236" s="3" t="s">
        <v>15150</v>
      </c>
      <c r="D4236" s="3" t="s">
        <v>18449</v>
      </c>
      <c r="E4236" s="12" t="s">
        <v>22666</v>
      </c>
      <c r="F4236" s="6" t="str">
        <f t="shared" si="216"/>
        <v>module=ihnonnorm</v>
      </c>
      <c r="G4236" s="6" t="str">
        <f t="shared" si="217"/>
        <v>module=dhnonnorm</v>
      </c>
    </row>
    <row r="4237" spans="1:7" ht="30" customHeight="1">
      <c r="A4237" s="3" t="s">
        <v>10915</v>
      </c>
      <c r="B4237" s="3" t="s">
        <v>2</v>
      </c>
      <c r="C4237" s="3" t="s">
        <v>15151</v>
      </c>
      <c r="D4237" s="3" t="s">
        <v>18450</v>
      </c>
      <c r="E4237" s="12" t="s">
        <v>22667</v>
      </c>
      <c r="F4237" s="6" t="str">
        <f t="shared" si="216"/>
        <v>module=ihnonnorm</v>
      </c>
      <c r="G4237" s="6" t="str">
        <f t="shared" si="217"/>
        <v>module=dhnonnorm</v>
      </c>
    </row>
    <row r="4238" spans="1:7" ht="30" customHeight="1">
      <c r="A4238" s="3" t="s">
        <v>10915</v>
      </c>
      <c r="B4238" s="3" t="s">
        <v>2</v>
      </c>
      <c r="C4238" s="3" t="s">
        <v>15152</v>
      </c>
      <c r="D4238" s="3" t="s">
        <v>18451</v>
      </c>
      <c r="E4238" s="12" t="s">
        <v>22668</v>
      </c>
      <c r="F4238" s="6" t="str">
        <f t="shared" ref="F4238:F4261" si="218">HYPERLINK("http://www.ssc.wisc.edu/wlsresearch/documentation/waves/?wave=grad2k&amp;module=ihnonnorm","module=ihnonnorm")</f>
        <v>module=ihnonnorm</v>
      </c>
      <c r="G4238" s="6" t="str">
        <f t="shared" ref="G4238:G4261" si="219">HYPERLINK("http://www.ssc.wisc.edu/wlsresearch/documentation/waves/?wave=sib2k&amp;module=dhnonnorm","module=dhnonnorm")</f>
        <v>module=dhnonnorm</v>
      </c>
    </row>
    <row r="4239" spans="1:7" ht="30" customHeight="1">
      <c r="A4239" s="3" t="s">
        <v>10915</v>
      </c>
      <c r="B4239" s="3" t="s">
        <v>2</v>
      </c>
      <c r="C4239" s="3" t="s">
        <v>15153</v>
      </c>
      <c r="D4239" s="3" t="s">
        <v>18452</v>
      </c>
      <c r="E4239" s="12" t="s">
        <v>22669</v>
      </c>
      <c r="F4239" s="6" t="str">
        <f t="shared" si="218"/>
        <v>module=ihnonnorm</v>
      </c>
      <c r="G4239" s="6" t="str">
        <f t="shared" si="219"/>
        <v>module=dhnonnorm</v>
      </c>
    </row>
    <row r="4240" spans="1:7" ht="30" customHeight="1">
      <c r="A4240" s="3" t="s">
        <v>10915</v>
      </c>
      <c r="B4240" s="3" t="s">
        <v>2</v>
      </c>
      <c r="C4240" s="3" t="s">
        <v>15154</v>
      </c>
      <c r="D4240" s="3" t="s">
        <v>18453</v>
      </c>
      <c r="E4240" s="12" t="s">
        <v>22670</v>
      </c>
      <c r="F4240" s="6" t="str">
        <f t="shared" si="218"/>
        <v>module=ihnonnorm</v>
      </c>
      <c r="G4240" s="6" t="str">
        <f t="shared" si="219"/>
        <v>module=dhnonnorm</v>
      </c>
    </row>
    <row r="4241" spans="1:7" ht="30" customHeight="1">
      <c r="A4241" s="3" t="s">
        <v>10915</v>
      </c>
      <c r="B4241" s="3" t="s">
        <v>2</v>
      </c>
      <c r="C4241" s="3" t="s">
        <v>15155</v>
      </c>
      <c r="D4241" s="3" t="s">
        <v>18454</v>
      </c>
      <c r="E4241" s="12" t="s">
        <v>22671</v>
      </c>
      <c r="F4241" s="6" t="str">
        <f t="shared" si="218"/>
        <v>module=ihnonnorm</v>
      </c>
      <c r="G4241" s="6" t="str">
        <f t="shared" si="219"/>
        <v>module=dhnonnorm</v>
      </c>
    </row>
    <row r="4242" spans="1:7" ht="30" customHeight="1">
      <c r="A4242" s="3" t="s">
        <v>10915</v>
      </c>
      <c r="B4242" s="3" t="s">
        <v>2</v>
      </c>
      <c r="C4242" s="3" t="s">
        <v>15156</v>
      </c>
      <c r="D4242" s="3" t="s">
        <v>18455</v>
      </c>
      <c r="E4242" s="12" t="s">
        <v>22672</v>
      </c>
      <c r="F4242" s="6" t="str">
        <f t="shared" si="218"/>
        <v>module=ihnonnorm</v>
      </c>
      <c r="G4242" s="6" t="str">
        <f t="shared" si="219"/>
        <v>module=dhnonnorm</v>
      </c>
    </row>
    <row r="4243" spans="1:7" ht="30" customHeight="1">
      <c r="A4243" s="3" t="s">
        <v>10915</v>
      </c>
      <c r="B4243" s="3" t="s">
        <v>2</v>
      </c>
      <c r="C4243" s="3" t="s">
        <v>15157</v>
      </c>
      <c r="D4243" s="3" t="s">
        <v>18456</v>
      </c>
      <c r="E4243" s="12" t="s">
        <v>22673</v>
      </c>
      <c r="F4243" s="6" t="str">
        <f t="shared" si="218"/>
        <v>module=ihnonnorm</v>
      </c>
      <c r="G4243" s="6" t="str">
        <f t="shared" si="219"/>
        <v>module=dhnonnorm</v>
      </c>
    </row>
    <row r="4244" spans="1:7" ht="30" customHeight="1">
      <c r="A4244" s="3" t="s">
        <v>10915</v>
      </c>
      <c r="B4244" s="3" t="s">
        <v>2</v>
      </c>
      <c r="C4244" s="3" t="s">
        <v>15158</v>
      </c>
      <c r="D4244" s="3" t="s">
        <v>18457</v>
      </c>
      <c r="E4244" s="12" t="s">
        <v>22674</v>
      </c>
      <c r="F4244" s="6" t="str">
        <f t="shared" si="218"/>
        <v>module=ihnonnorm</v>
      </c>
      <c r="G4244" s="6" t="str">
        <f t="shared" si="219"/>
        <v>module=dhnonnorm</v>
      </c>
    </row>
    <row r="4245" spans="1:7" ht="30" customHeight="1">
      <c r="A4245" s="3" t="s">
        <v>10915</v>
      </c>
      <c r="B4245" s="3" t="s">
        <v>2</v>
      </c>
      <c r="C4245" s="3" t="s">
        <v>15159</v>
      </c>
      <c r="D4245" s="3" t="s">
        <v>18458</v>
      </c>
      <c r="E4245" s="12" t="s">
        <v>22675</v>
      </c>
      <c r="F4245" s="6" t="str">
        <f t="shared" si="218"/>
        <v>module=ihnonnorm</v>
      </c>
      <c r="G4245" s="6" t="str">
        <f t="shared" si="219"/>
        <v>module=dhnonnorm</v>
      </c>
    </row>
    <row r="4246" spans="1:7" ht="30" customHeight="1">
      <c r="A4246" s="3" t="s">
        <v>10915</v>
      </c>
      <c r="B4246" s="3" t="s">
        <v>2</v>
      </c>
      <c r="C4246" s="3" t="s">
        <v>15160</v>
      </c>
      <c r="D4246" s="3" t="s">
        <v>18459</v>
      </c>
      <c r="E4246" s="12" t="s">
        <v>22676</v>
      </c>
      <c r="F4246" s="6" t="str">
        <f t="shared" si="218"/>
        <v>module=ihnonnorm</v>
      </c>
      <c r="G4246" s="6" t="str">
        <f t="shared" si="219"/>
        <v>module=dhnonnorm</v>
      </c>
    </row>
    <row r="4247" spans="1:7" ht="30" customHeight="1">
      <c r="A4247" s="3" t="s">
        <v>10915</v>
      </c>
      <c r="B4247" s="3" t="s">
        <v>2</v>
      </c>
      <c r="C4247" s="3" t="s">
        <v>15161</v>
      </c>
      <c r="D4247" s="3" t="s">
        <v>18460</v>
      </c>
      <c r="E4247" s="12" t="s">
        <v>22677</v>
      </c>
      <c r="F4247" s="6" t="str">
        <f t="shared" si="218"/>
        <v>module=ihnonnorm</v>
      </c>
      <c r="G4247" s="6" t="str">
        <f t="shared" si="219"/>
        <v>module=dhnonnorm</v>
      </c>
    </row>
    <row r="4248" spans="1:7" ht="30" customHeight="1">
      <c r="A4248" s="3" t="s">
        <v>10915</v>
      </c>
      <c r="B4248" s="3" t="s">
        <v>2</v>
      </c>
      <c r="C4248" s="3" t="s">
        <v>15162</v>
      </c>
      <c r="D4248" s="3" t="s">
        <v>18461</v>
      </c>
      <c r="E4248" s="12" t="s">
        <v>22678</v>
      </c>
      <c r="F4248" s="6" t="str">
        <f t="shared" si="218"/>
        <v>module=ihnonnorm</v>
      </c>
      <c r="G4248" s="6" t="str">
        <f t="shared" si="219"/>
        <v>module=dhnonnorm</v>
      </c>
    </row>
    <row r="4249" spans="1:7" ht="30" customHeight="1">
      <c r="A4249" s="3" t="s">
        <v>10915</v>
      </c>
      <c r="B4249" s="3" t="s">
        <v>2</v>
      </c>
      <c r="C4249" s="3" t="s">
        <v>15163</v>
      </c>
      <c r="D4249" s="3" t="s">
        <v>18462</v>
      </c>
      <c r="E4249" s="12" t="s">
        <v>22679</v>
      </c>
      <c r="F4249" s="6" t="str">
        <f t="shared" si="218"/>
        <v>module=ihnonnorm</v>
      </c>
      <c r="G4249" s="6" t="str">
        <f t="shared" si="219"/>
        <v>module=dhnonnorm</v>
      </c>
    </row>
    <row r="4250" spans="1:7" ht="30" customHeight="1">
      <c r="A4250" s="3" t="s">
        <v>10915</v>
      </c>
      <c r="B4250" s="3" t="s">
        <v>2</v>
      </c>
      <c r="C4250" s="3" t="s">
        <v>15164</v>
      </c>
      <c r="D4250" s="3" t="s">
        <v>18463</v>
      </c>
      <c r="E4250" s="12" t="s">
        <v>22680</v>
      </c>
      <c r="F4250" s="6" t="str">
        <f t="shared" si="218"/>
        <v>module=ihnonnorm</v>
      </c>
      <c r="G4250" s="6" t="str">
        <f t="shared" si="219"/>
        <v>module=dhnonnorm</v>
      </c>
    </row>
    <row r="4251" spans="1:7" ht="30" customHeight="1">
      <c r="A4251" s="3" t="s">
        <v>10915</v>
      </c>
      <c r="B4251" s="3" t="s">
        <v>2</v>
      </c>
      <c r="C4251" s="3" t="s">
        <v>15165</v>
      </c>
      <c r="D4251" s="3" t="s">
        <v>18464</v>
      </c>
      <c r="E4251" s="12" t="s">
        <v>22681</v>
      </c>
      <c r="F4251" s="6" t="str">
        <f t="shared" si="218"/>
        <v>module=ihnonnorm</v>
      </c>
      <c r="G4251" s="6" t="str">
        <f t="shared" si="219"/>
        <v>module=dhnonnorm</v>
      </c>
    </row>
    <row r="4252" spans="1:7" ht="30" customHeight="1">
      <c r="A4252" s="3" t="s">
        <v>10915</v>
      </c>
      <c r="B4252" s="3" t="s">
        <v>2</v>
      </c>
      <c r="C4252" s="3" t="s">
        <v>15166</v>
      </c>
      <c r="D4252" s="3" t="s">
        <v>18465</v>
      </c>
      <c r="E4252" s="12" t="s">
        <v>22682</v>
      </c>
      <c r="F4252" s="6" t="str">
        <f t="shared" si="218"/>
        <v>module=ihnonnorm</v>
      </c>
      <c r="G4252" s="6" t="str">
        <f t="shared" si="219"/>
        <v>module=dhnonnorm</v>
      </c>
    </row>
    <row r="4253" spans="1:7" ht="30" customHeight="1">
      <c r="A4253" s="3" t="s">
        <v>10915</v>
      </c>
      <c r="B4253" s="3" t="s">
        <v>2</v>
      </c>
      <c r="C4253" s="3" t="s">
        <v>15167</v>
      </c>
      <c r="D4253" s="3" t="s">
        <v>18466</v>
      </c>
      <c r="E4253" s="12" t="s">
        <v>22683</v>
      </c>
      <c r="F4253" s="6" t="str">
        <f t="shared" si="218"/>
        <v>module=ihnonnorm</v>
      </c>
      <c r="G4253" s="6" t="str">
        <f t="shared" si="219"/>
        <v>module=dhnonnorm</v>
      </c>
    </row>
    <row r="4254" spans="1:7" ht="30" customHeight="1">
      <c r="A4254" s="3" t="s">
        <v>10915</v>
      </c>
      <c r="B4254" s="3" t="s">
        <v>2</v>
      </c>
      <c r="C4254" s="3" t="s">
        <v>15168</v>
      </c>
      <c r="D4254" s="3" t="s">
        <v>18467</v>
      </c>
      <c r="E4254" s="12" t="s">
        <v>22684</v>
      </c>
      <c r="F4254" s="6" t="str">
        <f t="shared" si="218"/>
        <v>module=ihnonnorm</v>
      </c>
      <c r="G4254" s="6" t="str">
        <f t="shared" si="219"/>
        <v>module=dhnonnorm</v>
      </c>
    </row>
    <row r="4255" spans="1:7" ht="30" customHeight="1">
      <c r="A4255" s="3" t="s">
        <v>10915</v>
      </c>
      <c r="B4255" s="3" t="s">
        <v>2</v>
      </c>
      <c r="C4255" s="3" t="s">
        <v>15169</v>
      </c>
      <c r="D4255" s="3" t="s">
        <v>18468</v>
      </c>
      <c r="E4255" s="12" t="s">
        <v>22685</v>
      </c>
      <c r="F4255" s="6" t="str">
        <f t="shared" si="218"/>
        <v>module=ihnonnorm</v>
      </c>
      <c r="G4255" s="6" t="str">
        <f t="shared" si="219"/>
        <v>module=dhnonnorm</v>
      </c>
    </row>
    <row r="4256" spans="1:7" ht="30" customHeight="1">
      <c r="A4256" s="3" t="s">
        <v>10915</v>
      </c>
      <c r="B4256" s="3" t="s">
        <v>2</v>
      </c>
      <c r="C4256" s="3" t="s">
        <v>15170</v>
      </c>
      <c r="D4256" s="3" t="s">
        <v>18469</v>
      </c>
      <c r="E4256" s="12" t="s">
        <v>22686</v>
      </c>
      <c r="F4256" s="6" t="str">
        <f t="shared" si="218"/>
        <v>module=ihnonnorm</v>
      </c>
      <c r="G4256" s="6" t="str">
        <f t="shared" si="219"/>
        <v>module=dhnonnorm</v>
      </c>
    </row>
    <row r="4257" spans="1:7" ht="30" customHeight="1">
      <c r="A4257" s="3" t="s">
        <v>10915</v>
      </c>
      <c r="B4257" s="3" t="s">
        <v>2</v>
      </c>
      <c r="C4257" s="3" t="s">
        <v>15171</v>
      </c>
      <c r="D4257" s="3" t="s">
        <v>18470</v>
      </c>
      <c r="E4257" s="12" t="s">
        <v>22687</v>
      </c>
      <c r="F4257" s="6" t="str">
        <f t="shared" si="218"/>
        <v>module=ihnonnorm</v>
      </c>
      <c r="G4257" s="6" t="str">
        <f t="shared" si="219"/>
        <v>module=dhnonnorm</v>
      </c>
    </row>
    <row r="4258" spans="1:7" ht="30" customHeight="1">
      <c r="A4258" s="3" t="s">
        <v>10915</v>
      </c>
      <c r="B4258" s="3" t="s">
        <v>2</v>
      </c>
      <c r="C4258" s="3" t="s">
        <v>15172</v>
      </c>
      <c r="D4258" s="3" t="s">
        <v>18471</v>
      </c>
      <c r="E4258" s="12" t="s">
        <v>22688</v>
      </c>
      <c r="F4258" s="6" t="str">
        <f t="shared" si="218"/>
        <v>module=ihnonnorm</v>
      </c>
      <c r="G4258" s="6" t="str">
        <f t="shared" si="219"/>
        <v>module=dhnonnorm</v>
      </c>
    </row>
    <row r="4259" spans="1:7" ht="30" customHeight="1">
      <c r="A4259" s="3" t="s">
        <v>10915</v>
      </c>
      <c r="B4259" s="3" t="s">
        <v>2</v>
      </c>
      <c r="C4259" s="3" t="s">
        <v>15173</v>
      </c>
      <c r="D4259" s="3" t="s">
        <v>18472</v>
      </c>
      <c r="E4259" s="12" t="s">
        <v>22689</v>
      </c>
      <c r="F4259" s="6" t="str">
        <f t="shared" si="218"/>
        <v>module=ihnonnorm</v>
      </c>
      <c r="G4259" s="6" t="str">
        <f t="shared" si="219"/>
        <v>module=dhnonnorm</v>
      </c>
    </row>
    <row r="4260" spans="1:7" ht="30" customHeight="1">
      <c r="A4260" s="3" t="s">
        <v>10915</v>
      </c>
      <c r="B4260" s="3" t="s">
        <v>2</v>
      </c>
      <c r="C4260" s="3" t="s">
        <v>15174</v>
      </c>
      <c r="D4260" s="3" t="s">
        <v>18473</v>
      </c>
      <c r="E4260" s="12" t="s">
        <v>22690</v>
      </c>
      <c r="F4260" s="6" t="str">
        <f t="shared" si="218"/>
        <v>module=ihnonnorm</v>
      </c>
      <c r="G4260" s="6" t="str">
        <f t="shared" si="219"/>
        <v>module=dhnonnorm</v>
      </c>
    </row>
    <row r="4261" spans="1:7" ht="30" customHeight="1">
      <c r="A4261" s="3" t="s">
        <v>10915</v>
      </c>
      <c r="B4261" s="3" t="s">
        <v>2</v>
      </c>
      <c r="C4261" s="3" t="s">
        <v>15175</v>
      </c>
      <c r="D4261" s="3" t="s">
        <v>18474</v>
      </c>
      <c r="E4261" s="12" t="s">
        <v>22691</v>
      </c>
      <c r="F4261" s="6" t="str">
        <f t="shared" si="218"/>
        <v>module=ihnonnorm</v>
      </c>
      <c r="G4261" s="6" t="str">
        <f t="shared" si="219"/>
        <v>module=dhnonnorm</v>
      </c>
    </row>
    <row r="4262" spans="1:7" ht="30" customHeight="1">
      <c r="A4262" s="3" t="s">
        <v>10916</v>
      </c>
      <c r="B4262" s="3" t="s">
        <v>3</v>
      </c>
      <c r="C4262" s="3" t="s">
        <v>15176</v>
      </c>
      <c r="D4262" s="3" t="s">
        <v>15176</v>
      </c>
      <c r="E4262" s="12" t="s">
        <v>22692</v>
      </c>
      <c r="F4262" s="6" t="str">
        <f t="shared" ref="F4262:F4293" si="220">HYPERLINK("http://www.ssc.wisc.edu/wlsresearch/documentation/waves/?wave=grad2k&amp;module=medpd","module=medpd")</f>
        <v>module=medpd</v>
      </c>
      <c r="G4262" s="3" t="s">
        <v>114</v>
      </c>
    </row>
    <row r="4263" spans="1:7" ht="30" customHeight="1">
      <c r="A4263" s="3" t="s">
        <v>10916</v>
      </c>
      <c r="B4263" s="3" t="s">
        <v>3</v>
      </c>
      <c r="C4263" s="3" t="s">
        <v>15177</v>
      </c>
      <c r="D4263" s="3" t="s">
        <v>15177</v>
      </c>
      <c r="E4263" s="12" t="s">
        <v>22693</v>
      </c>
      <c r="F4263" s="6" t="str">
        <f t="shared" si="220"/>
        <v>module=medpd</v>
      </c>
      <c r="G4263" s="3" t="s">
        <v>114</v>
      </c>
    </row>
    <row r="4264" spans="1:7" ht="30" customHeight="1">
      <c r="A4264" s="3" t="s">
        <v>10916</v>
      </c>
      <c r="B4264" s="3" t="s">
        <v>3</v>
      </c>
      <c r="C4264" s="3" t="s">
        <v>15178</v>
      </c>
      <c r="D4264" s="3" t="s">
        <v>15178</v>
      </c>
      <c r="E4264" s="12" t="s">
        <v>22694</v>
      </c>
      <c r="F4264" s="6" t="str">
        <f t="shared" si="220"/>
        <v>module=medpd</v>
      </c>
      <c r="G4264" s="3" t="s">
        <v>114</v>
      </c>
    </row>
    <row r="4265" spans="1:7" ht="30" customHeight="1">
      <c r="A4265" s="3" t="s">
        <v>10916</v>
      </c>
      <c r="B4265" s="3" t="s">
        <v>3</v>
      </c>
      <c r="C4265" s="3" t="s">
        <v>15179</v>
      </c>
      <c r="D4265" s="3" t="s">
        <v>15179</v>
      </c>
      <c r="E4265" s="12" t="s">
        <v>22695</v>
      </c>
      <c r="F4265" s="6" t="str">
        <f t="shared" si="220"/>
        <v>module=medpd</v>
      </c>
      <c r="G4265" s="3" t="s">
        <v>114</v>
      </c>
    </row>
    <row r="4266" spans="1:7" ht="30" customHeight="1">
      <c r="A4266" s="3" t="s">
        <v>10916</v>
      </c>
      <c r="B4266" s="3" t="s">
        <v>3</v>
      </c>
      <c r="C4266" s="3" t="s">
        <v>15180</v>
      </c>
      <c r="D4266" s="3" t="s">
        <v>15180</v>
      </c>
      <c r="E4266" s="12" t="s">
        <v>22696</v>
      </c>
      <c r="F4266" s="6" t="str">
        <f t="shared" si="220"/>
        <v>module=medpd</v>
      </c>
      <c r="G4266" s="3" t="s">
        <v>114</v>
      </c>
    </row>
    <row r="4267" spans="1:7" ht="30" customHeight="1">
      <c r="A4267" s="3" t="s">
        <v>10916</v>
      </c>
      <c r="B4267" s="3" t="s">
        <v>3</v>
      </c>
      <c r="C4267" s="3" t="s">
        <v>15181</v>
      </c>
      <c r="D4267" s="3" t="s">
        <v>15181</v>
      </c>
      <c r="E4267" s="12" t="s">
        <v>22697</v>
      </c>
      <c r="F4267" s="6" t="str">
        <f t="shared" si="220"/>
        <v>module=medpd</v>
      </c>
      <c r="G4267" s="3" t="s">
        <v>114</v>
      </c>
    </row>
    <row r="4268" spans="1:7" ht="30" customHeight="1">
      <c r="A4268" s="3" t="s">
        <v>10916</v>
      </c>
      <c r="B4268" s="3" t="s">
        <v>3</v>
      </c>
      <c r="C4268" s="3" t="s">
        <v>15182</v>
      </c>
      <c r="D4268" s="3" t="s">
        <v>15182</v>
      </c>
      <c r="E4268" s="12" t="s">
        <v>22698</v>
      </c>
      <c r="F4268" s="6" t="str">
        <f t="shared" si="220"/>
        <v>module=medpd</v>
      </c>
      <c r="G4268" s="3" t="s">
        <v>114</v>
      </c>
    </row>
    <row r="4269" spans="1:7" ht="30" customHeight="1">
      <c r="A4269" s="3" t="s">
        <v>10916</v>
      </c>
      <c r="B4269" s="3" t="s">
        <v>3</v>
      </c>
      <c r="C4269" s="3" t="s">
        <v>15183</v>
      </c>
      <c r="D4269" s="3" t="s">
        <v>15183</v>
      </c>
      <c r="E4269" s="12" t="s">
        <v>22699</v>
      </c>
      <c r="F4269" s="6" t="str">
        <f t="shared" si="220"/>
        <v>module=medpd</v>
      </c>
      <c r="G4269" s="3" t="s">
        <v>114</v>
      </c>
    </row>
    <row r="4270" spans="1:7" ht="30" customHeight="1">
      <c r="A4270" s="3" t="s">
        <v>10916</v>
      </c>
      <c r="B4270" s="3" t="s">
        <v>3</v>
      </c>
      <c r="C4270" s="3" t="s">
        <v>15184</v>
      </c>
      <c r="D4270" s="3" t="s">
        <v>15184</v>
      </c>
      <c r="E4270" s="12" t="s">
        <v>22700</v>
      </c>
      <c r="F4270" s="6" t="str">
        <f t="shared" si="220"/>
        <v>module=medpd</v>
      </c>
      <c r="G4270" s="3" t="s">
        <v>114</v>
      </c>
    </row>
    <row r="4271" spans="1:7" ht="30" customHeight="1">
      <c r="A4271" s="3" t="s">
        <v>10916</v>
      </c>
      <c r="B4271" s="3" t="s">
        <v>3</v>
      </c>
      <c r="C4271" s="3" t="s">
        <v>15185</v>
      </c>
      <c r="D4271" s="3" t="s">
        <v>15185</v>
      </c>
      <c r="E4271" s="12" t="s">
        <v>22701</v>
      </c>
      <c r="F4271" s="6" t="str">
        <f t="shared" si="220"/>
        <v>module=medpd</v>
      </c>
      <c r="G4271" s="3" t="s">
        <v>114</v>
      </c>
    </row>
    <row r="4272" spans="1:7" ht="30" customHeight="1">
      <c r="A4272" s="3" t="s">
        <v>10916</v>
      </c>
      <c r="B4272" s="3" t="s">
        <v>3</v>
      </c>
      <c r="C4272" s="3" t="s">
        <v>15186</v>
      </c>
      <c r="D4272" s="3" t="s">
        <v>15186</v>
      </c>
      <c r="E4272" s="12" t="s">
        <v>22702</v>
      </c>
      <c r="F4272" s="6" t="str">
        <f t="shared" si="220"/>
        <v>module=medpd</v>
      </c>
      <c r="G4272" s="3" t="s">
        <v>114</v>
      </c>
    </row>
    <row r="4273" spans="1:7" ht="30" customHeight="1">
      <c r="A4273" s="3" t="s">
        <v>10916</v>
      </c>
      <c r="B4273" s="3" t="s">
        <v>3</v>
      </c>
      <c r="C4273" s="3" t="s">
        <v>15187</v>
      </c>
      <c r="D4273" s="3" t="s">
        <v>15187</v>
      </c>
      <c r="E4273" s="12" t="s">
        <v>22703</v>
      </c>
      <c r="F4273" s="6" t="str">
        <f t="shared" si="220"/>
        <v>module=medpd</v>
      </c>
      <c r="G4273" s="3" t="s">
        <v>114</v>
      </c>
    </row>
    <row r="4274" spans="1:7" ht="30" customHeight="1">
      <c r="A4274" s="3" t="s">
        <v>10916</v>
      </c>
      <c r="B4274" s="3" t="s">
        <v>3</v>
      </c>
      <c r="C4274" s="3" t="s">
        <v>15188</v>
      </c>
      <c r="D4274" s="3" t="s">
        <v>15188</v>
      </c>
      <c r="E4274" s="12" t="s">
        <v>22704</v>
      </c>
      <c r="F4274" s="6" t="str">
        <f t="shared" si="220"/>
        <v>module=medpd</v>
      </c>
      <c r="G4274" s="3" t="s">
        <v>114</v>
      </c>
    </row>
    <row r="4275" spans="1:7" ht="30" customHeight="1">
      <c r="A4275" s="3" t="s">
        <v>10916</v>
      </c>
      <c r="B4275" s="3" t="s">
        <v>3</v>
      </c>
      <c r="C4275" s="3" t="s">
        <v>15189</v>
      </c>
      <c r="D4275" s="3" t="s">
        <v>15189</v>
      </c>
      <c r="E4275" s="12" t="s">
        <v>22705</v>
      </c>
      <c r="F4275" s="6" t="str">
        <f t="shared" si="220"/>
        <v>module=medpd</v>
      </c>
      <c r="G4275" s="3" t="s">
        <v>114</v>
      </c>
    </row>
    <row r="4276" spans="1:7" ht="30" customHeight="1">
      <c r="A4276" s="3" t="s">
        <v>10916</v>
      </c>
      <c r="B4276" s="3" t="s">
        <v>3</v>
      </c>
      <c r="C4276" s="3" t="s">
        <v>15190</v>
      </c>
      <c r="D4276" s="3" t="s">
        <v>15190</v>
      </c>
      <c r="E4276" s="12" t="s">
        <v>22706</v>
      </c>
      <c r="F4276" s="6" t="str">
        <f t="shared" si="220"/>
        <v>module=medpd</v>
      </c>
      <c r="G4276" s="3" t="s">
        <v>114</v>
      </c>
    </row>
    <row r="4277" spans="1:7" ht="30" customHeight="1">
      <c r="A4277" s="3" t="s">
        <v>10916</v>
      </c>
      <c r="B4277" s="3" t="s">
        <v>3</v>
      </c>
      <c r="C4277" s="3" t="s">
        <v>15191</v>
      </c>
      <c r="D4277" s="3" t="s">
        <v>15191</v>
      </c>
      <c r="E4277" s="12" t="s">
        <v>22707</v>
      </c>
      <c r="F4277" s="6" t="str">
        <f t="shared" si="220"/>
        <v>module=medpd</v>
      </c>
      <c r="G4277" s="3" t="s">
        <v>114</v>
      </c>
    </row>
    <row r="4278" spans="1:7" ht="30" customHeight="1">
      <c r="A4278" s="3" t="s">
        <v>10916</v>
      </c>
      <c r="B4278" s="3" t="s">
        <v>3</v>
      </c>
      <c r="C4278" s="3" t="s">
        <v>15192</v>
      </c>
      <c r="D4278" s="3" t="s">
        <v>15192</v>
      </c>
      <c r="E4278" s="12" t="s">
        <v>22708</v>
      </c>
      <c r="F4278" s="6" t="str">
        <f t="shared" si="220"/>
        <v>module=medpd</v>
      </c>
      <c r="G4278" s="3" t="s">
        <v>114</v>
      </c>
    </row>
    <row r="4279" spans="1:7" ht="30" customHeight="1">
      <c r="A4279" s="3" t="s">
        <v>10916</v>
      </c>
      <c r="B4279" s="3" t="s">
        <v>3</v>
      </c>
      <c r="C4279" s="3" t="s">
        <v>15193</v>
      </c>
      <c r="D4279" s="3" t="s">
        <v>15193</v>
      </c>
      <c r="E4279" s="12" t="s">
        <v>22709</v>
      </c>
      <c r="F4279" s="6" t="str">
        <f t="shared" si="220"/>
        <v>module=medpd</v>
      </c>
      <c r="G4279" s="3" t="s">
        <v>114</v>
      </c>
    </row>
    <row r="4280" spans="1:7" ht="30" customHeight="1">
      <c r="A4280" s="3" t="s">
        <v>10916</v>
      </c>
      <c r="B4280" s="3" t="s">
        <v>3</v>
      </c>
      <c r="C4280" s="3" t="s">
        <v>15194</v>
      </c>
      <c r="D4280" s="3" t="s">
        <v>15194</v>
      </c>
      <c r="E4280" s="12" t="s">
        <v>22710</v>
      </c>
      <c r="F4280" s="6" t="str">
        <f t="shared" si="220"/>
        <v>module=medpd</v>
      </c>
      <c r="G4280" s="3" t="s">
        <v>114</v>
      </c>
    </row>
    <row r="4281" spans="1:7" ht="30" customHeight="1">
      <c r="A4281" s="3" t="s">
        <v>10916</v>
      </c>
      <c r="B4281" s="3" t="s">
        <v>3</v>
      </c>
      <c r="C4281" s="3" t="s">
        <v>15195</v>
      </c>
      <c r="D4281" s="3" t="s">
        <v>15195</v>
      </c>
      <c r="E4281" s="12" t="s">
        <v>22711</v>
      </c>
      <c r="F4281" s="6" t="str">
        <f t="shared" si="220"/>
        <v>module=medpd</v>
      </c>
      <c r="G4281" s="3" t="s">
        <v>114</v>
      </c>
    </row>
    <row r="4282" spans="1:7" ht="30" customHeight="1">
      <c r="A4282" s="3" t="s">
        <v>10916</v>
      </c>
      <c r="B4282" s="3" t="s">
        <v>3</v>
      </c>
      <c r="C4282" s="3" t="s">
        <v>15196</v>
      </c>
      <c r="D4282" s="3" t="s">
        <v>15196</v>
      </c>
      <c r="E4282" s="12" t="s">
        <v>22712</v>
      </c>
      <c r="F4282" s="6" t="str">
        <f t="shared" si="220"/>
        <v>module=medpd</v>
      </c>
      <c r="G4282" s="3" t="s">
        <v>114</v>
      </c>
    </row>
    <row r="4283" spans="1:7" ht="30" customHeight="1">
      <c r="A4283" s="3" t="s">
        <v>10916</v>
      </c>
      <c r="B4283" s="3" t="s">
        <v>3</v>
      </c>
      <c r="C4283" s="3" t="s">
        <v>15197</v>
      </c>
      <c r="D4283" s="3" t="s">
        <v>15197</v>
      </c>
      <c r="E4283" s="12" t="s">
        <v>22713</v>
      </c>
      <c r="F4283" s="6" t="str">
        <f t="shared" si="220"/>
        <v>module=medpd</v>
      </c>
      <c r="G4283" s="3" t="s">
        <v>114</v>
      </c>
    </row>
    <row r="4284" spans="1:7" ht="30" customHeight="1">
      <c r="A4284" s="3" t="s">
        <v>10916</v>
      </c>
      <c r="B4284" s="3" t="s">
        <v>3</v>
      </c>
      <c r="C4284" s="3" t="s">
        <v>15198</v>
      </c>
      <c r="D4284" s="3" t="s">
        <v>15198</v>
      </c>
      <c r="E4284" s="12" t="s">
        <v>22714</v>
      </c>
      <c r="F4284" s="6" t="str">
        <f t="shared" si="220"/>
        <v>module=medpd</v>
      </c>
      <c r="G4284" s="3" t="s">
        <v>114</v>
      </c>
    </row>
    <row r="4285" spans="1:7" ht="30" customHeight="1">
      <c r="A4285" s="3" t="s">
        <v>10916</v>
      </c>
      <c r="B4285" s="3" t="s">
        <v>3</v>
      </c>
      <c r="C4285" s="3" t="s">
        <v>15199</v>
      </c>
      <c r="D4285" s="3" t="s">
        <v>15199</v>
      </c>
      <c r="E4285" s="12" t="s">
        <v>22715</v>
      </c>
      <c r="F4285" s="6" t="str">
        <f t="shared" si="220"/>
        <v>module=medpd</v>
      </c>
      <c r="G4285" s="3" t="s">
        <v>114</v>
      </c>
    </row>
    <row r="4286" spans="1:7" ht="30" customHeight="1">
      <c r="A4286" s="3" t="s">
        <v>10916</v>
      </c>
      <c r="B4286" s="3" t="s">
        <v>3</v>
      </c>
      <c r="C4286" s="3" t="s">
        <v>15200</v>
      </c>
      <c r="D4286" s="3" t="s">
        <v>15200</v>
      </c>
      <c r="E4286" s="12" t="s">
        <v>22716</v>
      </c>
      <c r="F4286" s="6" t="str">
        <f t="shared" si="220"/>
        <v>module=medpd</v>
      </c>
      <c r="G4286" s="3" t="s">
        <v>114</v>
      </c>
    </row>
    <row r="4287" spans="1:7" ht="30" customHeight="1">
      <c r="A4287" s="3" t="s">
        <v>10916</v>
      </c>
      <c r="B4287" s="3" t="s">
        <v>3</v>
      </c>
      <c r="C4287" s="3" t="s">
        <v>15201</v>
      </c>
      <c r="D4287" s="3" t="s">
        <v>15201</v>
      </c>
      <c r="E4287" s="12" t="s">
        <v>22717</v>
      </c>
      <c r="F4287" s="6" t="str">
        <f t="shared" si="220"/>
        <v>module=medpd</v>
      </c>
      <c r="G4287" s="3" t="s">
        <v>114</v>
      </c>
    </row>
    <row r="4288" spans="1:7" ht="30" customHeight="1">
      <c r="A4288" s="3" t="s">
        <v>10916</v>
      </c>
      <c r="B4288" s="3" t="s">
        <v>3</v>
      </c>
      <c r="C4288" s="3" t="s">
        <v>15202</v>
      </c>
      <c r="D4288" s="3" t="s">
        <v>15202</v>
      </c>
      <c r="E4288" s="12" t="s">
        <v>22718</v>
      </c>
      <c r="F4288" s="6" t="str">
        <f t="shared" si="220"/>
        <v>module=medpd</v>
      </c>
      <c r="G4288" s="3" t="s">
        <v>114</v>
      </c>
    </row>
    <row r="4289" spans="1:7" ht="30" customHeight="1">
      <c r="A4289" s="3" t="s">
        <v>10916</v>
      </c>
      <c r="B4289" s="3" t="s">
        <v>3</v>
      </c>
      <c r="C4289" s="3" t="s">
        <v>15203</v>
      </c>
      <c r="D4289" s="3" t="s">
        <v>15203</v>
      </c>
      <c r="E4289" s="12" t="s">
        <v>22719</v>
      </c>
      <c r="F4289" s="6" t="str">
        <f t="shared" si="220"/>
        <v>module=medpd</v>
      </c>
      <c r="G4289" s="3" t="s">
        <v>114</v>
      </c>
    </row>
    <row r="4290" spans="1:7" ht="30" customHeight="1">
      <c r="A4290" s="3" t="s">
        <v>10916</v>
      </c>
      <c r="B4290" s="3" t="s">
        <v>3</v>
      </c>
      <c r="C4290" s="3" t="s">
        <v>15204</v>
      </c>
      <c r="D4290" s="3" t="s">
        <v>15204</v>
      </c>
      <c r="E4290" s="12" t="s">
        <v>22720</v>
      </c>
      <c r="F4290" s="6" t="str">
        <f t="shared" si="220"/>
        <v>module=medpd</v>
      </c>
      <c r="G4290" s="3" t="s">
        <v>114</v>
      </c>
    </row>
    <row r="4291" spans="1:7" ht="30" customHeight="1">
      <c r="A4291" s="3" t="s">
        <v>10916</v>
      </c>
      <c r="B4291" s="3" t="s">
        <v>3</v>
      </c>
      <c r="C4291" s="3" t="s">
        <v>15205</v>
      </c>
      <c r="D4291" s="3" t="s">
        <v>15205</v>
      </c>
      <c r="E4291" s="12" t="s">
        <v>22721</v>
      </c>
      <c r="F4291" s="6" t="str">
        <f t="shared" si="220"/>
        <v>module=medpd</v>
      </c>
      <c r="G4291" s="3" t="s">
        <v>114</v>
      </c>
    </row>
    <row r="4292" spans="1:7" ht="30" customHeight="1">
      <c r="A4292" s="3" t="s">
        <v>10916</v>
      </c>
      <c r="B4292" s="3" t="s">
        <v>3</v>
      </c>
      <c r="C4292" s="3" t="s">
        <v>15206</v>
      </c>
      <c r="D4292" s="3" t="s">
        <v>15206</v>
      </c>
      <c r="E4292" s="12" t="s">
        <v>22722</v>
      </c>
      <c r="F4292" s="6" t="str">
        <f t="shared" si="220"/>
        <v>module=medpd</v>
      </c>
      <c r="G4292" s="3" t="s">
        <v>114</v>
      </c>
    </row>
    <row r="4293" spans="1:7" ht="30" customHeight="1">
      <c r="A4293" s="3" t="s">
        <v>10916</v>
      </c>
      <c r="B4293" s="3" t="s">
        <v>3</v>
      </c>
      <c r="C4293" s="3" t="s">
        <v>15207</v>
      </c>
      <c r="D4293" s="3" t="s">
        <v>15207</v>
      </c>
      <c r="E4293" s="12" t="s">
        <v>22723</v>
      </c>
      <c r="F4293" s="6" t="str">
        <f t="shared" si="220"/>
        <v>module=medpd</v>
      </c>
      <c r="G4293" s="3" t="s">
        <v>114</v>
      </c>
    </row>
    <row r="4294" spans="1:7" ht="30" customHeight="1">
      <c r="A4294" s="3" t="s">
        <v>10916</v>
      </c>
      <c r="B4294" s="3" t="s">
        <v>3</v>
      </c>
      <c r="C4294" s="3" t="s">
        <v>15208</v>
      </c>
      <c r="D4294" s="3" t="s">
        <v>15208</v>
      </c>
      <c r="E4294" s="12" t="s">
        <v>22724</v>
      </c>
      <c r="F4294" s="6" t="str">
        <f t="shared" ref="F4294:F4318" si="221">HYPERLINK("http://www.ssc.wisc.edu/wlsresearch/documentation/waves/?wave=grad2k&amp;module=medpd","module=medpd")</f>
        <v>module=medpd</v>
      </c>
      <c r="G4294" s="3" t="s">
        <v>114</v>
      </c>
    </row>
    <row r="4295" spans="1:7" ht="30" customHeight="1">
      <c r="A4295" s="3" t="s">
        <v>10916</v>
      </c>
      <c r="B4295" s="3" t="s">
        <v>3</v>
      </c>
      <c r="C4295" s="3" t="s">
        <v>15209</v>
      </c>
      <c r="D4295" s="3" t="s">
        <v>15209</v>
      </c>
      <c r="E4295" s="12" t="s">
        <v>22725</v>
      </c>
      <c r="F4295" s="6" t="str">
        <f t="shared" si="221"/>
        <v>module=medpd</v>
      </c>
      <c r="G4295" s="3" t="s">
        <v>114</v>
      </c>
    </row>
    <row r="4296" spans="1:7" ht="30" customHeight="1">
      <c r="A4296" s="3" t="s">
        <v>10916</v>
      </c>
      <c r="B4296" s="3" t="s">
        <v>3</v>
      </c>
      <c r="C4296" s="3" t="s">
        <v>15210</v>
      </c>
      <c r="D4296" s="3" t="s">
        <v>15210</v>
      </c>
      <c r="E4296" s="12" t="s">
        <v>22726</v>
      </c>
      <c r="F4296" s="6" t="str">
        <f t="shared" si="221"/>
        <v>module=medpd</v>
      </c>
      <c r="G4296" s="3" t="s">
        <v>114</v>
      </c>
    </row>
    <row r="4297" spans="1:7" ht="30" customHeight="1">
      <c r="A4297" s="3" t="s">
        <v>10916</v>
      </c>
      <c r="B4297" s="3" t="s">
        <v>3</v>
      </c>
      <c r="C4297" s="3" t="s">
        <v>15211</v>
      </c>
      <c r="D4297" s="3" t="s">
        <v>15211</v>
      </c>
      <c r="E4297" s="12" t="s">
        <v>22727</v>
      </c>
      <c r="F4297" s="6" t="str">
        <f t="shared" si="221"/>
        <v>module=medpd</v>
      </c>
      <c r="G4297" s="3" t="s">
        <v>114</v>
      </c>
    </row>
    <row r="4298" spans="1:7" ht="30" customHeight="1">
      <c r="A4298" s="3" t="s">
        <v>10916</v>
      </c>
      <c r="B4298" s="3" t="s">
        <v>3</v>
      </c>
      <c r="C4298" s="3" t="s">
        <v>15212</v>
      </c>
      <c r="D4298" s="3" t="s">
        <v>15212</v>
      </c>
      <c r="E4298" s="12" t="s">
        <v>22728</v>
      </c>
      <c r="F4298" s="6" t="str">
        <f t="shared" si="221"/>
        <v>module=medpd</v>
      </c>
      <c r="G4298" s="3" t="s">
        <v>114</v>
      </c>
    </row>
    <row r="4299" spans="1:7" ht="30" customHeight="1">
      <c r="A4299" s="3" t="s">
        <v>10916</v>
      </c>
      <c r="B4299" s="3" t="s">
        <v>3</v>
      </c>
      <c r="C4299" s="3" t="s">
        <v>15213</v>
      </c>
      <c r="D4299" s="3" t="s">
        <v>15213</v>
      </c>
      <c r="E4299" s="12" t="s">
        <v>22729</v>
      </c>
      <c r="F4299" s="6" t="str">
        <f t="shared" si="221"/>
        <v>module=medpd</v>
      </c>
      <c r="G4299" s="3" t="s">
        <v>114</v>
      </c>
    </row>
    <row r="4300" spans="1:7" ht="30" customHeight="1">
      <c r="A4300" s="3" t="s">
        <v>10916</v>
      </c>
      <c r="B4300" s="3" t="s">
        <v>3</v>
      </c>
      <c r="C4300" s="3" t="s">
        <v>15214</v>
      </c>
      <c r="D4300" s="3" t="s">
        <v>15214</v>
      </c>
      <c r="E4300" s="12" t="s">
        <v>22730</v>
      </c>
      <c r="F4300" s="6" t="str">
        <f t="shared" si="221"/>
        <v>module=medpd</v>
      </c>
      <c r="G4300" s="3" t="s">
        <v>114</v>
      </c>
    </row>
    <row r="4301" spans="1:7" ht="30" customHeight="1">
      <c r="A4301" s="3" t="s">
        <v>10916</v>
      </c>
      <c r="B4301" s="3" t="s">
        <v>3</v>
      </c>
      <c r="C4301" s="3" t="s">
        <v>15215</v>
      </c>
      <c r="D4301" s="3" t="s">
        <v>15215</v>
      </c>
      <c r="E4301" s="12" t="s">
        <v>22731</v>
      </c>
      <c r="F4301" s="6" t="str">
        <f t="shared" si="221"/>
        <v>module=medpd</v>
      </c>
      <c r="G4301" s="3" t="s">
        <v>114</v>
      </c>
    </row>
    <row r="4302" spans="1:7" ht="30" customHeight="1">
      <c r="A4302" s="3" t="s">
        <v>10916</v>
      </c>
      <c r="B4302" s="3" t="s">
        <v>3</v>
      </c>
      <c r="C4302" s="3" t="s">
        <v>15216</v>
      </c>
      <c r="D4302" s="3" t="s">
        <v>15216</v>
      </c>
      <c r="E4302" s="12" t="s">
        <v>22732</v>
      </c>
      <c r="F4302" s="6" t="str">
        <f t="shared" si="221"/>
        <v>module=medpd</v>
      </c>
      <c r="G4302" s="3" t="s">
        <v>114</v>
      </c>
    </row>
    <row r="4303" spans="1:7" ht="30" customHeight="1">
      <c r="A4303" s="3" t="s">
        <v>10916</v>
      </c>
      <c r="B4303" s="3" t="s">
        <v>3</v>
      </c>
      <c r="C4303" s="3" t="s">
        <v>15217</v>
      </c>
      <c r="D4303" s="3" t="s">
        <v>15217</v>
      </c>
      <c r="E4303" s="12" t="s">
        <v>22733</v>
      </c>
      <c r="F4303" s="6" t="str">
        <f t="shared" si="221"/>
        <v>module=medpd</v>
      </c>
      <c r="G4303" s="3" t="s">
        <v>114</v>
      </c>
    </row>
    <row r="4304" spans="1:7" ht="30" customHeight="1">
      <c r="A4304" s="3" t="s">
        <v>10916</v>
      </c>
      <c r="B4304" s="3" t="s">
        <v>3</v>
      </c>
      <c r="C4304" s="3" t="s">
        <v>15218</v>
      </c>
      <c r="D4304" s="3" t="s">
        <v>15218</v>
      </c>
      <c r="E4304" s="12" t="s">
        <v>22734</v>
      </c>
      <c r="F4304" s="6" t="str">
        <f t="shared" si="221"/>
        <v>module=medpd</v>
      </c>
      <c r="G4304" s="3" t="s">
        <v>114</v>
      </c>
    </row>
    <row r="4305" spans="1:7" ht="30" customHeight="1">
      <c r="A4305" s="3" t="s">
        <v>10916</v>
      </c>
      <c r="B4305" s="3" t="s">
        <v>3</v>
      </c>
      <c r="C4305" s="3" t="s">
        <v>15219</v>
      </c>
      <c r="D4305" s="3" t="s">
        <v>15219</v>
      </c>
      <c r="E4305" s="12" t="s">
        <v>22735</v>
      </c>
      <c r="F4305" s="6" t="str">
        <f t="shared" si="221"/>
        <v>module=medpd</v>
      </c>
      <c r="G4305" s="3" t="s">
        <v>114</v>
      </c>
    </row>
    <row r="4306" spans="1:7" ht="30" customHeight="1">
      <c r="A4306" s="3" t="s">
        <v>10916</v>
      </c>
      <c r="B4306" s="3" t="s">
        <v>3</v>
      </c>
      <c r="C4306" s="3" t="s">
        <v>15220</v>
      </c>
      <c r="D4306" s="3" t="s">
        <v>15220</v>
      </c>
      <c r="E4306" s="12" t="s">
        <v>22736</v>
      </c>
      <c r="F4306" s="6" t="str">
        <f t="shared" si="221"/>
        <v>module=medpd</v>
      </c>
      <c r="G4306" s="3" t="s">
        <v>114</v>
      </c>
    </row>
    <row r="4307" spans="1:7" ht="30" customHeight="1">
      <c r="A4307" s="3" t="s">
        <v>10916</v>
      </c>
      <c r="B4307" s="3" t="s">
        <v>3</v>
      </c>
      <c r="C4307" s="3" t="s">
        <v>15221</v>
      </c>
      <c r="D4307" s="3" t="s">
        <v>15221</v>
      </c>
      <c r="E4307" s="12" t="s">
        <v>22737</v>
      </c>
      <c r="F4307" s="6" t="str">
        <f t="shared" si="221"/>
        <v>module=medpd</v>
      </c>
      <c r="G4307" s="3" t="s">
        <v>114</v>
      </c>
    </row>
    <row r="4308" spans="1:7" ht="30" customHeight="1">
      <c r="A4308" s="3" t="s">
        <v>10916</v>
      </c>
      <c r="B4308" s="3" t="s">
        <v>3</v>
      </c>
      <c r="C4308" s="3" t="s">
        <v>15222</v>
      </c>
      <c r="D4308" s="3" t="s">
        <v>15222</v>
      </c>
      <c r="E4308" s="12" t="s">
        <v>22738</v>
      </c>
      <c r="F4308" s="6" t="str">
        <f t="shared" si="221"/>
        <v>module=medpd</v>
      </c>
      <c r="G4308" s="3" t="s">
        <v>114</v>
      </c>
    </row>
    <row r="4309" spans="1:7" ht="30" customHeight="1">
      <c r="A4309" s="3" t="s">
        <v>10916</v>
      </c>
      <c r="B4309" s="3" t="s">
        <v>3</v>
      </c>
      <c r="C4309" s="3" t="s">
        <v>15223</v>
      </c>
      <c r="D4309" s="3" t="s">
        <v>15223</v>
      </c>
      <c r="E4309" s="12" t="s">
        <v>22739</v>
      </c>
      <c r="F4309" s="6" t="str">
        <f t="shared" si="221"/>
        <v>module=medpd</v>
      </c>
      <c r="G4309" s="3" t="s">
        <v>114</v>
      </c>
    </row>
    <row r="4310" spans="1:7" ht="30" customHeight="1">
      <c r="A4310" s="3" t="s">
        <v>10916</v>
      </c>
      <c r="B4310" s="3" t="s">
        <v>3</v>
      </c>
      <c r="C4310" s="3" t="s">
        <v>15224</v>
      </c>
      <c r="D4310" s="3" t="s">
        <v>15224</v>
      </c>
      <c r="E4310" s="12" t="s">
        <v>22740</v>
      </c>
      <c r="F4310" s="6" t="str">
        <f t="shared" si="221"/>
        <v>module=medpd</v>
      </c>
      <c r="G4310" s="3" t="s">
        <v>114</v>
      </c>
    </row>
    <row r="4311" spans="1:7" ht="30" customHeight="1">
      <c r="A4311" s="3" t="s">
        <v>10916</v>
      </c>
      <c r="B4311" s="3" t="s">
        <v>3</v>
      </c>
      <c r="C4311" s="3" t="s">
        <v>15225</v>
      </c>
      <c r="D4311" s="3" t="s">
        <v>15225</v>
      </c>
      <c r="E4311" s="12" t="s">
        <v>22741</v>
      </c>
      <c r="F4311" s="6" t="str">
        <f t="shared" si="221"/>
        <v>module=medpd</v>
      </c>
      <c r="G4311" s="3" t="s">
        <v>114</v>
      </c>
    </row>
    <row r="4312" spans="1:7" ht="30" customHeight="1">
      <c r="A4312" s="3" t="s">
        <v>10916</v>
      </c>
      <c r="B4312" s="3" t="s">
        <v>3</v>
      </c>
      <c r="C4312" s="3" t="s">
        <v>15226</v>
      </c>
      <c r="D4312" s="3" t="s">
        <v>15226</v>
      </c>
      <c r="E4312" s="12" t="s">
        <v>22742</v>
      </c>
      <c r="F4312" s="6" t="str">
        <f t="shared" si="221"/>
        <v>module=medpd</v>
      </c>
      <c r="G4312" s="3" t="s">
        <v>114</v>
      </c>
    </row>
    <row r="4313" spans="1:7" ht="30" customHeight="1">
      <c r="A4313" s="3" t="s">
        <v>10916</v>
      </c>
      <c r="B4313" s="3" t="s">
        <v>3</v>
      </c>
      <c r="C4313" s="3" t="s">
        <v>15227</v>
      </c>
      <c r="D4313" s="3" t="s">
        <v>15227</v>
      </c>
      <c r="E4313" s="12" t="s">
        <v>22743</v>
      </c>
      <c r="F4313" s="6" t="str">
        <f t="shared" si="221"/>
        <v>module=medpd</v>
      </c>
      <c r="G4313" s="3" t="s">
        <v>114</v>
      </c>
    </row>
    <row r="4314" spans="1:7" ht="30" customHeight="1">
      <c r="A4314" s="3" t="s">
        <v>10916</v>
      </c>
      <c r="B4314" s="3" t="s">
        <v>3</v>
      </c>
      <c r="C4314" s="3" t="s">
        <v>15228</v>
      </c>
      <c r="D4314" s="3" t="s">
        <v>15228</v>
      </c>
      <c r="E4314" s="12" t="s">
        <v>22744</v>
      </c>
      <c r="F4314" s="6" t="str">
        <f t="shared" si="221"/>
        <v>module=medpd</v>
      </c>
      <c r="G4314" s="3" t="s">
        <v>114</v>
      </c>
    </row>
    <row r="4315" spans="1:7" ht="30" customHeight="1">
      <c r="A4315" s="3" t="s">
        <v>10916</v>
      </c>
      <c r="B4315" s="3" t="s">
        <v>3</v>
      </c>
      <c r="C4315" s="3" t="s">
        <v>15229</v>
      </c>
      <c r="D4315" s="3" t="s">
        <v>15229</v>
      </c>
      <c r="E4315" s="12" t="s">
        <v>22745</v>
      </c>
      <c r="F4315" s="6" t="str">
        <f t="shared" si="221"/>
        <v>module=medpd</v>
      </c>
      <c r="G4315" s="3" t="s">
        <v>114</v>
      </c>
    </row>
    <row r="4316" spans="1:7" ht="30" customHeight="1">
      <c r="A4316" s="3" t="s">
        <v>10916</v>
      </c>
      <c r="B4316" s="3" t="s">
        <v>3</v>
      </c>
      <c r="C4316" s="3" t="s">
        <v>15230</v>
      </c>
      <c r="D4316" s="3" t="s">
        <v>15230</v>
      </c>
      <c r="E4316" s="12" t="s">
        <v>22746</v>
      </c>
      <c r="F4316" s="6" t="str">
        <f t="shared" si="221"/>
        <v>module=medpd</v>
      </c>
      <c r="G4316" s="3" t="s">
        <v>114</v>
      </c>
    </row>
    <row r="4317" spans="1:7" ht="30" customHeight="1">
      <c r="A4317" s="3" t="s">
        <v>10916</v>
      </c>
      <c r="B4317" s="3" t="s">
        <v>3</v>
      </c>
      <c r="C4317" s="3" t="s">
        <v>15231</v>
      </c>
      <c r="D4317" s="3" t="s">
        <v>15231</v>
      </c>
      <c r="E4317" s="12" t="s">
        <v>22747</v>
      </c>
      <c r="F4317" s="6" t="str">
        <f t="shared" si="221"/>
        <v>module=medpd</v>
      </c>
      <c r="G4317" s="3" t="s">
        <v>114</v>
      </c>
    </row>
    <row r="4318" spans="1:7" ht="30" customHeight="1">
      <c r="A4318" s="3" t="s">
        <v>10916</v>
      </c>
      <c r="B4318" s="3" t="s">
        <v>3</v>
      </c>
      <c r="C4318" s="3" t="s">
        <v>15232</v>
      </c>
      <c r="D4318" s="3" t="s">
        <v>15232</v>
      </c>
      <c r="E4318" s="12" t="s">
        <v>22748</v>
      </c>
      <c r="F4318" s="6" t="str">
        <f t="shared" si="221"/>
        <v>module=medpd</v>
      </c>
      <c r="G4318" s="3" t="s">
        <v>114</v>
      </c>
    </row>
    <row r="4319" spans="1:7" ht="30" customHeight="1">
      <c r="A4319" s="3" t="s">
        <v>10917</v>
      </c>
      <c r="B4319" s="3" t="s">
        <v>4</v>
      </c>
      <c r="C4319" s="3" t="s">
        <v>15233</v>
      </c>
      <c r="D4319" s="3" t="s">
        <v>15233</v>
      </c>
      <c r="E4319" s="12" t="s">
        <v>22749</v>
      </c>
      <c r="F4319" s="3" t="s">
        <v>114</v>
      </c>
      <c r="G4319" s="6" t="str">
        <f t="shared" ref="G4319:G4332" si="222">HYPERLINK("http://www.ssc.wisc.edu/wlsresearch/documentation/waves/?wave=sib2k&amp;module=sncat","module=sncat")</f>
        <v>module=sncat</v>
      </c>
    </row>
    <row r="4320" spans="1:7" ht="30" customHeight="1">
      <c r="A4320" s="3" t="s">
        <v>10917</v>
      </c>
      <c r="B4320" s="3" t="s">
        <v>4</v>
      </c>
      <c r="C4320" s="3" t="s">
        <v>15234</v>
      </c>
      <c r="D4320" s="3" t="s">
        <v>15234</v>
      </c>
      <c r="E4320" s="12" t="s">
        <v>22750</v>
      </c>
      <c r="F4320" s="3" t="s">
        <v>114</v>
      </c>
      <c r="G4320" s="6" t="str">
        <f t="shared" si="222"/>
        <v>module=sncat</v>
      </c>
    </row>
    <row r="4321" spans="1:7" ht="30" customHeight="1">
      <c r="A4321" s="3" t="s">
        <v>10917</v>
      </c>
      <c r="B4321" s="3" t="s">
        <v>4</v>
      </c>
      <c r="C4321" s="3" t="s">
        <v>15235</v>
      </c>
      <c r="D4321" s="3" t="s">
        <v>15235</v>
      </c>
      <c r="E4321" s="12" t="s">
        <v>22751</v>
      </c>
      <c r="F4321" s="3" t="s">
        <v>114</v>
      </c>
      <c r="G4321" s="6" t="str">
        <f t="shared" si="222"/>
        <v>module=sncat</v>
      </c>
    </row>
    <row r="4322" spans="1:7" ht="30" customHeight="1">
      <c r="A4322" s="3" t="s">
        <v>10917</v>
      </c>
      <c r="B4322" s="3" t="s">
        <v>4</v>
      </c>
      <c r="C4322" s="3" t="s">
        <v>15236</v>
      </c>
      <c r="D4322" s="3" t="s">
        <v>15236</v>
      </c>
      <c r="E4322" s="12" t="s">
        <v>22752</v>
      </c>
      <c r="F4322" s="3" t="s">
        <v>114</v>
      </c>
      <c r="G4322" s="6" t="str">
        <f t="shared" si="222"/>
        <v>module=sncat</v>
      </c>
    </row>
    <row r="4323" spans="1:7" ht="30" customHeight="1">
      <c r="A4323" s="3" t="s">
        <v>10917</v>
      </c>
      <c r="B4323" s="3" t="s">
        <v>4</v>
      </c>
      <c r="C4323" s="3" t="s">
        <v>15237</v>
      </c>
      <c r="D4323" s="3" t="s">
        <v>15237</v>
      </c>
      <c r="E4323" s="12" t="s">
        <v>22753</v>
      </c>
      <c r="F4323" s="3" t="s">
        <v>114</v>
      </c>
      <c r="G4323" s="6" t="str">
        <f t="shared" si="222"/>
        <v>module=sncat</v>
      </c>
    </row>
    <row r="4324" spans="1:7" ht="30" customHeight="1">
      <c r="A4324" s="3" t="s">
        <v>10917</v>
      </c>
      <c r="B4324" s="3" t="s">
        <v>4</v>
      </c>
      <c r="C4324" s="3" t="s">
        <v>15238</v>
      </c>
      <c r="D4324" s="3" t="s">
        <v>15238</v>
      </c>
      <c r="E4324" s="12" t="s">
        <v>22752</v>
      </c>
      <c r="F4324" s="3" t="s">
        <v>114</v>
      </c>
      <c r="G4324" s="6" t="str">
        <f t="shared" si="222"/>
        <v>module=sncat</v>
      </c>
    </row>
    <row r="4325" spans="1:7" ht="30" customHeight="1">
      <c r="A4325" s="3" t="s">
        <v>10917</v>
      </c>
      <c r="B4325" s="3" t="s">
        <v>4</v>
      </c>
      <c r="C4325" s="3" t="s">
        <v>15239</v>
      </c>
      <c r="D4325" s="3" t="s">
        <v>15239</v>
      </c>
      <c r="E4325" s="12" t="s">
        <v>22754</v>
      </c>
      <c r="F4325" s="3" t="s">
        <v>114</v>
      </c>
      <c r="G4325" s="6" t="str">
        <f t="shared" si="222"/>
        <v>module=sncat</v>
      </c>
    </row>
    <row r="4326" spans="1:7" ht="30" customHeight="1">
      <c r="A4326" s="3" t="s">
        <v>10917</v>
      </c>
      <c r="B4326" s="3" t="s">
        <v>4</v>
      </c>
      <c r="C4326" s="3" t="s">
        <v>15240</v>
      </c>
      <c r="D4326" s="3" t="s">
        <v>15240</v>
      </c>
      <c r="E4326" s="12" t="s">
        <v>22755</v>
      </c>
      <c r="F4326" s="3" t="s">
        <v>114</v>
      </c>
      <c r="G4326" s="6" t="str">
        <f t="shared" si="222"/>
        <v>module=sncat</v>
      </c>
    </row>
    <row r="4327" spans="1:7" ht="30" customHeight="1">
      <c r="A4327" s="3" t="s">
        <v>10917</v>
      </c>
      <c r="B4327" s="3" t="s">
        <v>4</v>
      </c>
      <c r="C4327" s="3" t="s">
        <v>15241</v>
      </c>
      <c r="D4327" s="3" t="s">
        <v>15241</v>
      </c>
      <c r="E4327" s="12" t="s">
        <v>22756</v>
      </c>
      <c r="F4327" s="3" t="s">
        <v>114</v>
      </c>
      <c r="G4327" s="6" t="str">
        <f t="shared" si="222"/>
        <v>module=sncat</v>
      </c>
    </row>
    <row r="4328" spans="1:7" ht="30" customHeight="1">
      <c r="A4328" s="3" t="s">
        <v>10917</v>
      </c>
      <c r="B4328" s="3" t="s">
        <v>4</v>
      </c>
      <c r="C4328" s="3" t="s">
        <v>15242</v>
      </c>
      <c r="D4328" s="3" t="s">
        <v>15242</v>
      </c>
      <c r="E4328" s="12" t="s">
        <v>22752</v>
      </c>
      <c r="F4328" s="3" t="s">
        <v>114</v>
      </c>
      <c r="G4328" s="6" t="str">
        <f t="shared" si="222"/>
        <v>module=sncat</v>
      </c>
    </row>
    <row r="4329" spans="1:7" ht="30" customHeight="1">
      <c r="A4329" s="3" t="s">
        <v>10917</v>
      </c>
      <c r="B4329" s="3" t="s">
        <v>4</v>
      </c>
      <c r="C4329" s="3" t="s">
        <v>15243</v>
      </c>
      <c r="D4329" s="3" t="s">
        <v>15243</v>
      </c>
      <c r="E4329" s="12" t="s">
        <v>22757</v>
      </c>
      <c r="F4329" s="3" t="s">
        <v>114</v>
      </c>
      <c r="G4329" s="6" t="str">
        <f t="shared" si="222"/>
        <v>module=sncat</v>
      </c>
    </row>
    <row r="4330" spans="1:7" ht="30" customHeight="1">
      <c r="A4330" s="3" t="s">
        <v>10917</v>
      </c>
      <c r="B4330" s="3" t="s">
        <v>4</v>
      </c>
      <c r="C4330" s="3" t="s">
        <v>15244</v>
      </c>
      <c r="D4330" s="3" t="s">
        <v>15244</v>
      </c>
      <c r="E4330" s="12" t="s">
        <v>22752</v>
      </c>
      <c r="F4330" s="3" t="s">
        <v>114</v>
      </c>
      <c r="G4330" s="6" t="str">
        <f t="shared" si="222"/>
        <v>module=sncat</v>
      </c>
    </row>
    <row r="4331" spans="1:7" ht="30" customHeight="1">
      <c r="A4331" s="3" t="s">
        <v>10917</v>
      </c>
      <c r="B4331" s="3" t="s">
        <v>4</v>
      </c>
      <c r="C4331" s="3" t="s">
        <v>15245</v>
      </c>
      <c r="D4331" s="3" t="s">
        <v>15245</v>
      </c>
      <c r="E4331" s="12" t="s">
        <v>22758</v>
      </c>
      <c r="F4331" s="3" t="s">
        <v>114</v>
      </c>
      <c r="G4331" s="6" t="str">
        <f t="shared" si="222"/>
        <v>module=sncat</v>
      </c>
    </row>
    <row r="4332" spans="1:7" ht="30" customHeight="1">
      <c r="A4332" s="3" t="s">
        <v>10917</v>
      </c>
      <c r="B4332" s="3" t="s">
        <v>4</v>
      </c>
      <c r="C4332" s="3" t="s">
        <v>15246</v>
      </c>
      <c r="D4332" s="3" t="s">
        <v>15246</v>
      </c>
      <c r="E4332" s="12" t="s">
        <v>22759</v>
      </c>
      <c r="F4332" s="3" t="s">
        <v>114</v>
      </c>
      <c r="G4332" s="6" t="str">
        <f t="shared" si="222"/>
        <v>module=sncat</v>
      </c>
    </row>
  </sheetData>
  <autoFilter ref="A3:D3" xr:uid="{ABC9F916-9F44-4DA9-A14A-D8B13FDC2600}"/>
  <mergeCells count="1">
    <mergeCell ref="A1:E2"/>
  </mergeCells>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31"/>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20" t="s">
        <v>42712</v>
      </c>
      <c r="B1" s="20"/>
      <c r="C1" s="20"/>
      <c r="D1" s="20"/>
      <c r="E1" s="20"/>
    </row>
    <row r="2" spans="1:7" ht="15" customHeight="1">
      <c r="A2" s="20"/>
      <c r="B2" s="20"/>
      <c r="C2" s="20"/>
      <c r="D2" s="20"/>
      <c r="E2" s="20"/>
    </row>
    <row r="3" spans="1:7" ht="30" customHeight="1">
      <c r="A3" s="4" t="s">
        <v>0</v>
      </c>
      <c r="B3" s="4" t="s">
        <v>42716</v>
      </c>
      <c r="C3" s="4" t="s">
        <v>42717</v>
      </c>
      <c r="D3" s="4" t="s">
        <v>42718</v>
      </c>
      <c r="E3" s="4" t="s">
        <v>42719</v>
      </c>
      <c r="F3" s="4" t="s">
        <v>42720</v>
      </c>
      <c r="G3" s="4" t="s">
        <v>42721</v>
      </c>
    </row>
    <row r="4" spans="1:7" ht="30" customHeight="1">
      <c r="A4" s="3" t="s">
        <v>4894</v>
      </c>
      <c r="B4" s="3" t="s">
        <v>4</v>
      </c>
      <c r="C4" s="3" t="s">
        <v>10942</v>
      </c>
      <c r="D4" s="3" t="s">
        <v>10942</v>
      </c>
      <c r="E4" s="12" t="s">
        <v>18499</v>
      </c>
      <c r="F4" s="3" t="s">
        <v>114</v>
      </c>
      <c r="G4" s="6" t="str">
        <f>HYPERLINK("http://www.ssc.wisc.edu/wlsresearch/documentation/waves/?wave=sib2k&amp;module=sbeg","module=sbeg")</f>
        <v>module=sbeg</v>
      </c>
    </row>
    <row r="5" spans="1:7" ht="30" customHeight="1">
      <c r="A5" s="3" t="s">
        <v>4894</v>
      </c>
      <c r="B5" s="3" t="s">
        <v>4</v>
      </c>
      <c r="C5" s="3" t="s">
        <v>10943</v>
      </c>
      <c r="D5" s="3" t="s">
        <v>10943</v>
      </c>
      <c r="E5" s="12" t="s">
        <v>18494</v>
      </c>
      <c r="F5" s="3" t="s">
        <v>114</v>
      </c>
      <c r="G5" s="6" t="str">
        <f>HYPERLINK("http://www.ssc.wisc.edu/wlsresearch/documentation/waves/?wave=sib2k&amp;module=sbeg","module=sbeg")</f>
        <v>module=sbeg</v>
      </c>
    </row>
    <row r="6" spans="1:7" ht="30" customHeight="1">
      <c r="A6" s="3" t="s">
        <v>4894</v>
      </c>
      <c r="B6" s="3" t="s">
        <v>4</v>
      </c>
      <c r="C6" s="3" t="s">
        <v>10944</v>
      </c>
      <c r="D6" s="3" t="s">
        <v>10944</v>
      </c>
      <c r="E6" s="12" t="s">
        <v>18500</v>
      </c>
      <c r="F6" s="3" t="s">
        <v>114</v>
      </c>
      <c r="G6" s="6" t="str">
        <f>HYPERLINK("http://www.ssc.wisc.edu/wlsresearch/documentation/waves/?wave=sib2k&amp;module=sbeg","module=sbeg")</f>
        <v>module=sbeg</v>
      </c>
    </row>
    <row r="7" spans="1:7" ht="30" customHeight="1">
      <c r="A7" s="3" t="s">
        <v>121</v>
      </c>
      <c r="B7" s="3" t="s">
        <v>4</v>
      </c>
      <c r="C7" s="3" t="s">
        <v>10973</v>
      </c>
      <c r="D7" s="3" t="s">
        <v>10973</v>
      </c>
      <c r="E7" s="12" t="s">
        <v>18529</v>
      </c>
      <c r="F7" s="3" t="s">
        <v>114</v>
      </c>
      <c r="G7" s="6" t="str">
        <f>HYPERLINK("http://www.ssc.wisc.edu/wlsresearch/documentation/waves/?wave=sib2k&amp;module=seduc","module=seduc")</f>
        <v>module=seduc</v>
      </c>
    </row>
    <row r="8" spans="1:7" ht="30" customHeight="1">
      <c r="A8" s="3" t="s">
        <v>121</v>
      </c>
      <c r="B8" s="3" t="s">
        <v>4</v>
      </c>
      <c r="C8" s="3" t="s">
        <v>10974</v>
      </c>
      <c r="D8" s="3" t="s">
        <v>10974</v>
      </c>
      <c r="E8" s="12" t="s">
        <v>18530</v>
      </c>
      <c r="F8" s="3" t="s">
        <v>114</v>
      </c>
      <c r="G8" s="6" t="str">
        <f>HYPERLINK("http://www.ssc.wisc.edu/wlsresearch/documentation/waves/?wave=sib2k&amp;module=seduc","module=seduc")</f>
        <v>module=seduc</v>
      </c>
    </row>
    <row r="9" spans="1:7" ht="30" customHeight="1">
      <c r="A9" s="3" t="s">
        <v>121</v>
      </c>
      <c r="B9" s="3" t="s">
        <v>4</v>
      </c>
      <c r="C9" s="3" t="s">
        <v>10975</v>
      </c>
      <c r="D9" s="3" t="s">
        <v>10975</v>
      </c>
      <c r="E9" s="12" t="s">
        <v>18531</v>
      </c>
      <c r="F9" s="3" t="s">
        <v>114</v>
      </c>
      <c r="G9" s="6" t="str">
        <f>HYPERLINK("http://www.ssc.wisc.edu/wlsresearch/documentation/waves/?wave=sib2k&amp;module=seduc","module=seduc")</f>
        <v>module=seduc</v>
      </c>
    </row>
    <row r="10" spans="1:7" ht="30" customHeight="1">
      <c r="A10" s="3" t="s">
        <v>121</v>
      </c>
      <c r="B10" s="3" t="s">
        <v>4</v>
      </c>
      <c r="C10" s="3" t="s">
        <v>10976</v>
      </c>
      <c r="D10" s="3" t="s">
        <v>10976</v>
      </c>
      <c r="E10" s="12" t="s">
        <v>18532</v>
      </c>
      <c r="F10" s="3" t="s">
        <v>114</v>
      </c>
      <c r="G10" s="6" t="str">
        <f>HYPERLINK("http://www.ssc.wisc.edu/wlsresearch/documentation/waves/?wave=sib2k&amp;module=seduc","module=seduc")</f>
        <v>module=seduc</v>
      </c>
    </row>
    <row r="11" spans="1:7" ht="30" customHeight="1">
      <c r="A11" s="3" t="s">
        <v>2817</v>
      </c>
      <c r="B11" s="3" t="s">
        <v>4</v>
      </c>
      <c r="C11" s="3" t="s">
        <v>11093</v>
      </c>
      <c r="D11" s="3" t="s">
        <v>11093</v>
      </c>
      <c r="E11" s="12" t="s">
        <v>18649</v>
      </c>
      <c r="F11" s="3" t="s">
        <v>114</v>
      </c>
      <c r="G11" s="6" t="str">
        <f>HYPERLINK("http://www.ssc.wisc.edu/wlsresearch/documentation/waves/?wave=sib2k&amp;module=smarr","module=smarr")</f>
        <v>module=smarr</v>
      </c>
    </row>
    <row r="12" spans="1:7" ht="30" customHeight="1">
      <c r="A12" s="3" t="s">
        <v>2948</v>
      </c>
      <c r="B12" s="3" t="s">
        <v>4</v>
      </c>
      <c r="C12" s="3" t="s">
        <v>11693</v>
      </c>
      <c r="D12" s="3" t="s">
        <v>11693</v>
      </c>
      <c r="E12" s="12" t="s">
        <v>19249</v>
      </c>
      <c r="F12" s="3" t="s">
        <v>114</v>
      </c>
      <c r="G12" s="6" t="str">
        <f t="shared" ref="G12:G36" si="0">HYPERLINK("http://www.ssc.wisc.edu/wlsresearch/documentation/waves/?wave=sib2k&amp;module=ssib","module=ssib")</f>
        <v>module=ssib</v>
      </c>
    </row>
    <row r="13" spans="1:7" ht="30" customHeight="1">
      <c r="A13" s="3" t="s">
        <v>2948</v>
      </c>
      <c r="B13" s="3" t="s">
        <v>4</v>
      </c>
      <c r="C13" s="3" t="s">
        <v>11694</v>
      </c>
      <c r="D13" s="3" t="s">
        <v>11694</v>
      </c>
      <c r="E13" s="12" t="s">
        <v>19250</v>
      </c>
      <c r="F13" s="3" t="s">
        <v>114</v>
      </c>
      <c r="G13" s="6" t="str">
        <f t="shared" si="0"/>
        <v>module=ssib</v>
      </c>
    </row>
    <row r="14" spans="1:7" ht="30" customHeight="1">
      <c r="A14" s="3" t="s">
        <v>2948</v>
      </c>
      <c r="B14" s="3" t="s">
        <v>4</v>
      </c>
      <c r="C14" s="3" t="s">
        <v>11695</v>
      </c>
      <c r="D14" s="3" t="s">
        <v>11695</v>
      </c>
      <c r="E14" s="12" t="s">
        <v>19251</v>
      </c>
      <c r="F14" s="3" t="s">
        <v>114</v>
      </c>
      <c r="G14" s="6" t="str">
        <f t="shared" si="0"/>
        <v>module=ssib</v>
      </c>
    </row>
    <row r="15" spans="1:7" ht="30" customHeight="1">
      <c r="A15" s="3" t="s">
        <v>2948</v>
      </c>
      <c r="B15" s="3" t="s">
        <v>4</v>
      </c>
      <c r="C15" s="3" t="s">
        <v>11696</v>
      </c>
      <c r="D15" s="3" t="s">
        <v>11696</v>
      </c>
      <c r="E15" s="12" t="s">
        <v>19252</v>
      </c>
      <c r="F15" s="3" t="s">
        <v>114</v>
      </c>
      <c r="G15" s="6" t="str">
        <f t="shared" si="0"/>
        <v>module=ssib</v>
      </c>
    </row>
    <row r="16" spans="1:7" ht="30" customHeight="1">
      <c r="A16" s="3" t="s">
        <v>2948</v>
      </c>
      <c r="B16" s="3" t="s">
        <v>4</v>
      </c>
      <c r="C16" s="3" t="s">
        <v>11697</v>
      </c>
      <c r="D16" s="3" t="s">
        <v>11697</v>
      </c>
      <c r="E16" s="12" t="s">
        <v>19253</v>
      </c>
      <c r="F16" s="3" t="s">
        <v>114</v>
      </c>
      <c r="G16" s="6" t="str">
        <f t="shared" si="0"/>
        <v>module=ssib</v>
      </c>
    </row>
    <row r="17" spans="1:7" ht="30" customHeight="1">
      <c r="A17" s="3" t="s">
        <v>2948</v>
      </c>
      <c r="B17" s="3" t="s">
        <v>4</v>
      </c>
      <c r="C17" s="3" t="s">
        <v>11698</v>
      </c>
      <c r="D17" s="3" t="s">
        <v>11698</v>
      </c>
      <c r="E17" s="12" t="s">
        <v>19254</v>
      </c>
      <c r="F17" s="3" t="s">
        <v>114</v>
      </c>
      <c r="G17" s="6" t="str">
        <f t="shared" si="0"/>
        <v>module=ssib</v>
      </c>
    </row>
    <row r="18" spans="1:7" ht="30" customHeight="1">
      <c r="A18" s="3" t="s">
        <v>2948</v>
      </c>
      <c r="B18" s="3" t="s">
        <v>4</v>
      </c>
      <c r="C18" s="3" t="s">
        <v>11699</v>
      </c>
      <c r="D18" s="3" t="s">
        <v>11699</v>
      </c>
      <c r="E18" s="12" t="s">
        <v>19255</v>
      </c>
      <c r="F18" s="3" t="s">
        <v>114</v>
      </c>
      <c r="G18" s="6" t="str">
        <f t="shared" si="0"/>
        <v>module=ssib</v>
      </c>
    </row>
    <row r="19" spans="1:7" ht="30" customHeight="1">
      <c r="A19" s="3" t="s">
        <v>2948</v>
      </c>
      <c r="B19" s="3" t="s">
        <v>4</v>
      </c>
      <c r="C19" s="3" t="s">
        <v>11700</v>
      </c>
      <c r="D19" s="3" t="s">
        <v>11700</v>
      </c>
      <c r="E19" s="12" t="s">
        <v>19256</v>
      </c>
      <c r="F19" s="3" t="s">
        <v>114</v>
      </c>
      <c r="G19" s="6" t="str">
        <f t="shared" si="0"/>
        <v>module=ssib</v>
      </c>
    </row>
    <row r="20" spans="1:7" ht="30" customHeight="1">
      <c r="A20" s="3" t="s">
        <v>2948</v>
      </c>
      <c r="B20" s="3" t="s">
        <v>4</v>
      </c>
      <c r="C20" s="3" t="s">
        <v>11701</v>
      </c>
      <c r="D20" s="3" t="s">
        <v>11701</v>
      </c>
      <c r="E20" s="12" t="s">
        <v>19257</v>
      </c>
      <c r="F20" s="3" t="s">
        <v>114</v>
      </c>
      <c r="G20" s="6" t="str">
        <f t="shared" si="0"/>
        <v>module=ssib</v>
      </c>
    </row>
    <row r="21" spans="1:7" ht="30" customHeight="1">
      <c r="A21" s="3" t="s">
        <v>2948</v>
      </c>
      <c r="B21" s="3" t="s">
        <v>4</v>
      </c>
      <c r="C21" s="3" t="s">
        <v>11702</v>
      </c>
      <c r="D21" s="3" t="s">
        <v>11702</v>
      </c>
      <c r="E21" s="12" t="s">
        <v>19258</v>
      </c>
      <c r="F21" s="3" t="s">
        <v>114</v>
      </c>
      <c r="G21" s="6" t="str">
        <f t="shared" si="0"/>
        <v>module=ssib</v>
      </c>
    </row>
    <row r="22" spans="1:7" ht="30" customHeight="1">
      <c r="A22" s="3" t="s">
        <v>2948</v>
      </c>
      <c r="B22" s="3" t="s">
        <v>4</v>
      </c>
      <c r="C22" s="3" t="s">
        <v>11703</v>
      </c>
      <c r="D22" s="3" t="s">
        <v>11703</v>
      </c>
      <c r="E22" s="12" t="s">
        <v>19259</v>
      </c>
      <c r="F22" s="3" t="s">
        <v>114</v>
      </c>
      <c r="G22" s="6" t="str">
        <f t="shared" si="0"/>
        <v>module=ssib</v>
      </c>
    </row>
    <row r="23" spans="1:7" ht="30" customHeight="1">
      <c r="A23" s="3" t="s">
        <v>2948</v>
      </c>
      <c r="B23" s="3" t="s">
        <v>4</v>
      </c>
      <c r="C23" s="3" t="s">
        <v>11704</v>
      </c>
      <c r="D23" s="3" t="s">
        <v>11704</v>
      </c>
      <c r="E23" s="12" t="s">
        <v>19260</v>
      </c>
      <c r="F23" s="3" t="s">
        <v>114</v>
      </c>
      <c r="G23" s="6" t="str">
        <f t="shared" si="0"/>
        <v>module=ssib</v>
      </c>
    </row>
    <row r="24" spans="1:7" ht="30" customHeight="1">
      <c r="A24" s="3" t="s">
        <v>2948</v>
      </c>
      <c r="B24" s="3" t="s">
        <v>4</v>
      </c>
      <c r="C24" s="3" t="s">
        <v>11705</v>
      </c>
      <c r="D24" s="3" t="s">
        <v>11705</v>
      </c>
      <c r="E24" s="12" t="s">
        <v>19261</v>
      </c>
      <c r="F24" s="3" t="s">
        <v>114</v>
      </c>
      <c r="G24" s="6" t="str">
        <f t="shared" si="0"/>
        <v>module=ssib</v>
      </c>
    </row>
    <row r="25" spans="1:7" ht="30" customHeight="1">
      <c r="A25" s="3" t="s">
        <v>2948</v>
      </c>
      <c r="B25" s="3" t="s">
        <v>4</v>
      </c>
      <c r="C25" s="3" t="s">
        <v>11706</v>
      </c>
      <c r="D25" s="3" t="s">
        <v>11706</v>
      </c>
      <c r="E25" s="12" t="s">
        <v>19262</v>
      </c>
      <c r="F25" s="3" t="s">
        <v>114</v>
      </c>
      <c r="G25" s="6" t="str">
        <f t="shared" si="0"/>
        <v>module=ssib</v>
      </c>
    </row>
    <row r="26" spans="1:7" ht="30" customHeight="1">
      <c r="A26" s="3" t="s">
        <v>2948</v>
      </c>
      <c r="B26" s="3" t="s">
        <v>4</v>
      </c>
      <c r="C26" s="3" t="s">
        <v>11707</v>
      </c>
      <c r="D26" s="3" t="s">
        <v>11707</v>
      </c>
      <c r="E26" s="12" t="s">
        <v>19263</v>
      </c>
      <c r="F26" s="3" t="s">
        <v>114</v>
      </c>
      <c r="G26" s="6" t="str">
        <f t="shared" si="0"/>
        <v>module=ssib</v>
      </c>
    </row>
    <row r="27" spans="1:7" ht="30" customHeight="1">
      <c r="A27" s="3" t="s">
        <v>2948</v>
      </c>
      <c r="B27" s="3" t="s">
        <v>4</v>
      </c>
      <c r="C27" s="3" t="s">
        <v>11708</v>
      </c>
      <c r="D27" s="3" t="s">
        <v>11708</v>
      </c>
      <c r="E27" s="12" t="s">
        <v>19264</v>
      </c>
      <c r="F27" s="3" t="s">
        <v>114</v>
      </c>
      <c r="G27" s="6" t="str">
        <f t="shared" si="0"/>
        <v>module=ssib</v>
      </c>
    </row>
    <row r="28" spans="1:7" ht="30" customHeight="1">
      <c r="A28" s="3" t="s">
        <v>2948</v>
      </c>
      <c r="B28" s="3" t="s">
        <v>4</v>
      </c>
      <c r="C28" s="3" t="s">
        <v>11709</v>
      </c>
      <c r="D28" s="3" t="s">
        <v>11709</v>
      </c>
      <c r="E28" s="12" t="s">
        <v>19265</v>
      </c>
      <c r="F28" s="3" t="s">
        <v>114</v>
      </c>
      <c r="G28" s="6" t="str">
        <f t="shared" si="0"/>
        <v>module=ssib</v>
      </c>
    </row>
    <row r="29" spans="1:7" ht="30" customHeight="1">
      <c r="A29" s="3" t="s">
        <v>2948</v>
      </c>
      <c r="B29" s="3" t="s">
        <v>4</v>
      </c>
      <c r="C29" s="3" t="s">
        <v>11710</v>
      </c>
      <c r="D29" s="3" t="s">
        <v>11710</v>
      </c>
      <c r="E29" s="12" t="s">
        <v>19266</v>
      </c>
      <c r="F29" s="3" t="s">
        <v>114</v>
      </c>
      <c r="G29" s="6" t="str">
        <f t="shared" si="0"/>
        <v>module=ssib</v>
      </c>
    </row>
    <row r="30" spans="1:7" ht="30" customHeight="1">
      <c r="A30" s="3" t="s">
        <v>2948</v>
      </c>
      <c r="B30" s="3" t="s">
        <v>4</v>
      </c>
      <c r="C30" s="3" t="s">
        <v>11711</v>
      </c>
      <c r="D30" s="3" t="s">
        <v>11711</v>
      </c>
      <c r="E30" s="12" t="s">
        <v>19267</v>
      </c>
      <c r="F30" s="3" t="s">
        <v>114</v>
      </c>
      <c r="G30" s="6" t="str">
        <f t="shared" si="0"/>
        <v>module=ssib</v>
      </c>
    </row>
    <row r="31" spans="1:7" ht="30" customHeight="1">
      <c r="A31" s="3" t="s">
        <v>2948</v>
      </c>
      <c r="B31" s="3" t="s">
        <v>4</v>
      </c>
      <c r="C31" s="3" t="s">
        <v>11712</v>
      </c>
      <c r="D31" s="3" t="s">
        <v>11712</v>
      </c>
      <c r="E31" s="12" t="s">
        <v>19268</v>
      </c>
      <c r="F31" s="3" t="s">
        <v>114</v>
      </c>
      <c r="G31" s="6" t="str">
        <f t="shared" si="0"/>
        <v>module=ssib</v>
      </c>
    </row>
    <row r="32" spans="1:7" ht="30" customHeight="1">
      <c r="A32" s="3" t="s">
        <v>2948</v>
      </c>
      <c r="B32" s="3" t="s">
        <v>4</v>
      </c>
      <c r="C32" s="3" t="s">
        <v>11713</v>
      </c>
      <c r="D32" s="3" t="s">
        <v>11713</v>
      </c>
      <c r="E32" s="12" t="s">
        <v>19269</v>
      </c>
      <c r="F32" s="3" t="s">
        <v>114</v>
      </c>
      <c r="G32" s="6" t="str">
        <f t="shared" si="0"/>
        <v>module=ssib</v>
      </c>
    </row>
    <row r="33" spans="1:7" ht="30" customHeight="1">
      <c r="A33" s="3" t="s">
        <v>2948</v>
      </c>
      <c r="B33" s="3" t="s">
        <v>4</v>
      </c>
      <c r="C33" s="3" t="s">
        <v>11714</v>
      </c>
      <c r="D33" s="3" t="s">
        <v>11714</v>
      </c>
      <c r="E33" s="12" t="s">
        <v>19270</v>
      </c>
      <c r="F33" s="3" t="s">
        <v>114</v>
      </c>
      <c r="G33" s="6" t="str">
        <f t="shared" si="0"/>
        <v>module=ssib</v>
      </c>
    </row>
    <row r="34" spans="1:7" ht="30" customHeight="1">
      <c r="A34" s="3" t="s">
        <v>2948</v>
      </c>
      <c r="B34" s="3" t="s">
        <v>4</v>
      </c>
      <c r="C34" s="3" t="s">
        <v>11715</v>
      </c>
      <c r="D34" s="3" t="s">
        <v>11715</v>
      </c>
      <c r="E34" s="12" t="s">
        <v>19271</v>
      </c>
      <c r="F34" s="3" t="s">
        <v>114</v>
      </c>
      <c r="G34" s="6" t="str">
        <f t="shared" si="0"/>
        <v>module=ssib</v>
      </c>
    </row>
    <row r="35" spans="1:7" ht="30" customHeight="1">
      <c r="A35" s="3" t="s">
        <v>2948</v>
      </c>
      <c r="B35" s="3" t="s">
        <v>4</v>
      </c>
      <c r="C35" s="3" t="s">
        <v>11716</v>
      </c>
      <c r="D35" s="3" t="s">
        <v>11716</v>
      </c>
      <c r="E35" s="12" t="s">
        <v>19272</v>
      </c>
      <c r="F35" s="3" t="s">
        <v>114</v>
      </c>
      <c r="G35" s="6" t="str">
        <f t="shared" si="0"/>
        <v>module=ssib</v>
      </c>
    </row>
    <row r="36" spans="1:7" ht="30" customHeight="1">
      <c r="A36" s="3" t="s">
        <v>2948</v>
      </c>
      <c r="B36" s="3" t="s">
        <v>4</v>
      </c>
      <c r="C36" s="3" t="s">
        <v>11717</v>
      </c>
      <c r="D36" s="3" t="s">
        <v>11717</v>
      </c>
      <c r="E36" s="12" t="s">
        <v>19273</v>
      </c>
      <c r="F36" s="3" t="s">
        <v>114</v>
      </c>
      <c r="G36" s="6" t="str">
        <f t="shared" si="0"/>
        <v>module=ssib</v>
      </c>
    </row>
    <row r="37" spans="1:7" ht="30" customHeight="1">
      <c r="A37" s="3" t="s">
        <v>4912</v>
      </c>
      <c r="B37" s="3" t="s">
        <v>4</v>
      </c>
      <c r="C37" s="3" t="s">
        <v>12008</v>
      </c>
      <c r="D37" s="3" t="s">
        <v>12008</v>
      </c>
      <c r="E37" s="12" t="s">
        <v>19563</v>
      </c>
      <c r="F37" s="3" t="s">
        <v>114</v>
      </c>
      <c r="G37" s="6" t="str">
        <f t="shared" ref="G37:G59" si="1">HYPERLINK("http://www.ssc.wisc.edu/wlsresearch/documentation/waves/?wave=sib2k&amp;module=shealth","module=shealth")</f>
        <v>module=shealth</v>
      </c>
    </row>
    <row r="38" spans="1:7" ht="30" customHeight="1">
      <c r="A38" s="3" t="s">
        <v>4912</v>
      </c>
      <c r="B38" s="3" t="s">
        <v>4</v>
      </c>
      <c r="C38" s="3" t="s">
        <v>12009</v>
      </c>
      <c r="D38" s="3" t="s">
        <v>12009</v>
      </c>
      <c r="E38" s="12" t="s">
        <v>19564</v>
      </c>
      <c r="F38" s="3" t="s">
        <v>114</v>
      </c>
      <c r="G38" s="6" t="str">
        <f t="shared" si="1"/>
        <v>module=shealth</v>
      </c>
    </row>
    <row r="39" spans="1:7" ht="30" customHeight="1">
      <c r="A39" s="3" t="s">
        <v>4912</v>
      </c>
      <c r="B39" s="3" t="s">
        <v>4</v>
      </c>
      <c r="C39" s="3" t="s">
        <v>12010</v>
      </c>
      <c r="D39" s="3" t="s">
        <v>12010</v>
      </c>
      <c r="E39" s="12" t="s">
        <v>19565</v>
      </c>
      <c r="F39" s="3" t="s">
        <v>114</v>
      </c>
      <c r="G39" s="6" t="str">
        <f t="shared" si="1"/>
        <v>module=shealth</v>
      </c>
    </row>
    <row r="40" spans="1:7" ht="30" customHeight="1">
      <c r="A40" s="3" t="s">
        <v>4912</v>
      </c>
      <c r="B40" s="3" t="s">
        <v>4</v>
      </c>
      <c r="C40" s="3" t="s">
        <v>12011</v>
      </c>
      <c r="D40" s="3" t="s">
        <v>12011</v>
      </c>
      <c r="E40" s="12" t="s">
        <v>19566</v>
      </c>
      <c r="F40" s="3" t="s">
        <v>114</v>
      </c>
      <c r="G40" s="6" t="str">
        <f t="shared" si="1"/>
        <v>module=shealth</v>
      </c>
    </row>
    <row r="41" spans="1:7" ht="30" customHeight="1">
      <c r="A41" s="3" t="s">
        <v>4912</v>
      </c>
      <c r="B41" s="3" t="s">
        <v>4</v>
      </c>
      <c r="C41" s="3" t="s">
        <v>12012</v>
      </c>
      <c r="D41" s="3" t="s">
        <v>12012</v>
      </c>
      <c r="E41" s="12" t="s">
        <v>19567</v>
      </c>
      <c r="F41" s="3" t="s">
        <v>114</v>
      </c>
      <c r="G41" s="6" t="str">
        <f t="shared" si="1"/>
        <v>module=shealth</v>
      </c>
    </row>
    <row r="42" spans="1:7" ht="30" customHeight="1">
      <c r="A42" s="3" t="s">
        <v>4912</v>
      </c>
      <c r="B42" s="3" t="s">
        <v>4</v>
      </c>
      <c r="C42" s="3" t="s">
        <v>12013</v>
      </c>
      <c r="D42" s="3" t="s">
        <v>12013</v>
      </c>
      <c r="E42" s="12" t="s">
        <v>19568</v>
      </c>
      <c r="F42" s="3" t="s">
        <v>114</v>
      </c>
      <c r="G42" s="6" t="str">
        <f t="shared" si="1"/>
        <v>module=shealth</v>
      </c>
    </row>
    <row r="43" spans="1:7" ht="30" customHeight="1">
      <c r="A43" s="3" t="s">
        <v>4912</v>
      </c>
      <c r="B43" s="3" t="s">
        <v>4</v>
      </c>
      <c r="C43" s="3" t="s">
        <v>12014</v>
      </c>
      <c r="D43" s="3" t="s">
        <v>12014</v>
      </c>
      <c r="E43" s="12" t="s">
        <v>19569</v>
      </c>
      <c r="F43" s="3" t="s">
        <v>114</v>
      </c>
      <c r="G43" s="6" t="str">
        <f t="shared" si="1"/>
        <v>module=shealth</v>
      </c>
    </row>
    <row r="44" spans="1:7" ht="30" customHeight="1">
      <c r="A44" s="3" t="s">
        <v>4912</v>
      </c>
      <c r="B44" s="3" t="s">
        <v>4</v>
      </c>
      <c r="C44" s="3" t="s">
        <v>12015</v>
      </c>
      <c r="D44" s="3" t="s">
        <v>12015</v>
      </c>
      <c r="E44" s="12" t="s">
        <v>19570</v>
      </c>
      <c r="F44" s="3" t="s">
        <v>114</v>
      </c>
      <c r="G44" s="6" t="str">
        <f t="shared" si="1"/>
        <v>module=shealth</v>
      </c>
    </row>
    <row r="45" spans="1:7" ht="30" customHeight="1">
      <c r="A45" s="3" t="s">
        <v>4912</v>
      </c>
      <c r="B45" s="3" t="s">
        <v>4</v>
      </c>
      <c r="C45" s="3" t="s">
        <v>12016</v>
      </c>
      <c r="D45" s="3" t="s">
        <v>12016</v>
      </c>
      <c r="E45" s="12" t="s">
        <v>19571</v>
      </c>
      <c r="F45" s="3" t="s">
        <v>114</v>
      </c>
      <c r="G45" s="6" t="str">
        <f t="shared" si="1"/>
        <v>module=shealth</v>
      </c>
    </row>
    <row r="46" spans="1:7" ht="30" customHeight="1">
      <c r="A46" s="3" t="s">
        <v>4912</v>
      </c>
      <c r="B46" s="3" t="s">
        <v>4</v>
      </c>
      <c r="C46" s="3" t="s">
        <v>12017</v>
      </c>
      <c r="D46" s="3" t="s">
        <v>12017</v>
      </c>
      <c r="E46" s="12" t="s">
        <v>19572</v>
      </c>
      <c r="F46" s="3" t="s">
        <v>114</v>
      </c>
      <c r="G46" s="6" t="str">
        <f t="shared" si="1"/>
        <v>module=shealth</v>
      </c>
    </row>
    <row r="47" spans="1:7" ht="30" customHeight="1">
      <c r="A47" s="3" t="s">
        <v>4912</v>
      </c>
      <c r="B47" s="3" t="s">
        <v>4</v>
      </c>
      <c r="C47" s="3" t="s">
        <v>12018</v>
      </c>
      <c r="D47" s="3" t="s">
        <v>12018</v>
      </c>
      <c r="E47" s="12" t="s">
        <v>19573</v>
      </c>
      <c r="F47" s="3" t="s">
        <v>114</v>
      </c>
      <c r="G47" s="6" t="str">
        <f t="shared" si="1"/>
        <v>module=shealth</v>
      </c>
    </row>
    <row r="48" spans="1:7" ht="30" customHeight="1">
      <c r="A48" s="3" t="s">
        <v>4912</v>
      </c>
      <c r="B48" s="3" t="s">
        <v>4</v>
      </c>
      <c r="C48" s="3" t="s">
        <v>12019</v>
      </c>
      <c r="D48" s="3" t="s">
        <v>12019</v>
      </c>
      <c r="E48" s="12" t="s">
        <v>19574</v>
      </c>
      <c r="F48" s="3" t="s">
        <v>114</v>
      </c>
      <c r="G48" s="6" t="str">
        <f t="shared" si="1"/>
        <v>module=shealth</v>
      </c>
    </row>
    <row r="49" spans="1:7" ht="30" customHeight="1">
      <c r="A49" s="3" t="s">
        <v>4912</v>
      </c>
      <c r="B49" s="3" t="s">
        <v>4</v>
      </c>
      <c r="C49" s="3" t="s">
        <v>12020</v>
      </c>
      <c r="D49" s="3" t="s">
        <v>12020</v>
      </c>
      <c r="E49" s="12" t="s">
        <v>19575</v>
      </c>
      <c r="F49" s="3" t="s">
        <v>114</v>
      </c>
      <c r="G49" s="6" t="str">
        <f t="shared" si="1"/>
        <v>module=shealth</v>
      </c>
    </row>
    <row r="50" spans="1:7" ht="30" customHeight="1">
      <c r="A50" s="3" t="s">
        <v>4912</v>
      </c>
      <c r="B50" s="3" t="s">
        <v>4</v>
      </c>
      <c r="C50" s="3" t="s">
        <v>12021</v>
      </c>
      <c r="D50" s="3" t="s">
        <v>12021</v>
      </c>
      <c r="E50" s="12" t="s">
        <v>19576</v>
      </c>
      <c r="F50" s="3" t="s">
        <v>114</v>
      </c>
      <c r="G50" s="6" t="str">
        <f t="shared" si="1"/>
        <v>module=shealth</v>
      </c>
    </row>
    <row r="51" spans="1:7" ht="30" customHeight="1">
      <c r="A51" s="3" t="s">
        <v>4912</v>
      </c>
      <c r="B51" s="3" t="s">
        <v>4</v>
      </c>
      <c r="C51" s="3" t="s">
        <v>12022</v>
      </c>
      <c r="D51" s="3" t="s">
        <v>12022</v>
      </c>
      <c r="E51" s="12" t="s">
        <v>19577</v>
      </c>
      <c r="F51" s="3" t="s">
        <v>114</v>
      </c>
      <c r="G51" s="6" t="str">
        <f t="shared" si="1"/>
        <v>module=shealth</v>
      </c>
    </row>
    <row r="52" spans="1:7" ht="30" customHeight="1">
      <c r="A52" s="3" t="s">
        <v>4912</v>
      </c>
      <c r="B52" s="3" t="s">
        <v>4</v>
      </c>
      <c r="C52" s="3" t="s">
        <v>12023</v>
      </c>
      <c r="D52" s="3" t="s">
        <v>12023</v>
      </c>
      <c r="E52" s="12" t="s">
        <v>19574</v>
      </c>
      <c r="F52" s="3" t="s">
        <v>114</v>
      </c>
      <c r="G52" s="6" t="str">
        <f t="shared" si="1"/>
        <v>module=shealth</v>
      </c>
    </row>
    <row r="53" spans="1:7" ht="30" customHeight="1">
      <c r="A53" s="3" t="s">
        <v>4912</v>
      </c>
      <c r="B53" s="3" t="s">
        <v>4</v>
      </c>
      <c r="C53" s="3" t="s">
        <v>12024</v>
      </c>
      <c r="D53" s="3" t="s">
        <v>12024</v>
      </c>
      <c r="E53" s="12" t="s">
        <v>19578</v>
      </c>
      <c r="F53" s="3" t="s">
        <v>114</v>
      </c>
      <c r="G53" s="6" t="str">
        <f t="shared" si="1"/>
        <v>module=shealth</v>
      </c>
    </row>
    <row r="54" spans="1:7" ht="30" customHeight="1">
      <c r="A54" s="3" t="s">
        <v>4912</v>
      </c>
      <c r="B54" s="3" t="s">
        <v>4</v>
      </c>
      <c r="C54" s="3" t="s">
        <v>12025</v>
      </c>
      <c r="D54" s="3" t="s">
        <v>12025</v>
      </c>
      <c r="E54" s="12" t="s">
        <v>19579</v>
      </c>
      <c r="F54" s="3" t="s">
        <v>114</v>
      </c>
      <c r="G54" s="6" t="str">
        <f t="shared" si="1"/>
        <v>module=shealth</v>
      </c>
    </row>
    <row r="55" spans="1:7" ht="30" customHeight="1">
      <c r="A55" s="3" t="s">
        <v>4912</v>
      </c>
      <c r="B55" s="3" t="s">
        <v>4</v>
      </c>
      <c r="C55" s="3" t="s">
        <v>12026</v>
      </c>
      <c r="D55" s="3" t="s">
        <v>12026</v>
      </c>
      <c r="E55" s="12" t="s">
        <v>19580</v>
      </c>
      <c r="F55" s="3" t="s">
        <v>114</v>
      </c>
      <c r="G55" s="6" t="str">
        <f t="shared" si="1"/>
        <v>module=shealth</v>
      </c>
    </row>
    <row r="56" spans="1:7" ht="30" customHeight="1">
      <c r="A56" s="3" t="s">
        <v>4912</v>
      </c>
      <c r="B56" s="3" t="s">
        <v>4</v>
      </c>
      <c r="C56" s="3" t="s">
        <v>12027</v>
      </c>
      <c r="D56" s="3" t="s">
        <v>12027</v>
      </c>
      <c r="E56" s="12" t="s">
        <v>19574</v>
      </c>
      <c r="F56" s="3" t="s">
        <v>114</v>
      </c>
      <c r="G56" s="6" t="str">
        <f t="shared" si="1"/>
        <v>module=shealth</v>
      </c>
    </row>
    <row r="57" spans="1:7" ht="30" customHeight="1">
      <c r="A57" s="3" t="s">
        <v>4912</v>
      </c>
      <c r="B57" s="3" t="s">
        <v>4</v>
      </c>
      <c r="C57" s="3" t="s">
        <v>12028</v>
      </c>
      <c r="D57" s="3" t="s">
        <v>12028</v>
      </c>
      <c r="E57" s="12" t="s">
        <v>19581</v>
      </c>
      <c r="F57" s="3" t="s">
        <v>114</v>
      </c>
      <c r="G57" s="6" t="str">
        <f t="shared" si="1"/>
        <v>module=shealth</v>
      </c>
    </row>
    <row r="58" spans="1:7" ht="30" customHeight="1">
      <c r="A58" s="3" t="s">
        <v>4912</v>
      </c>
      <c r="B58" s="3" t="s">
        <v>4</v>
      </c>
      <c r="C58" s="3" t="s">
        <v>12029</v>
      </c>
      <c r="D58" s="3" t="s">
        <v>12029</v>
      </c>
      <c r="E58" s="12" t="s">
        <v>19582</v>
      </c>
      <c r="F58" s="3" t="s">
        <v>114</v>
      </c>
      <c r="G58" s="6" t="str">
        <f t="shared" si="1"/>
        <v>module=shealth</v>
      </c>
    </row>
    <row r="59" spans="1:7" ht="30" customHeight="1">
      <c r="A59" s="3" t="s">
        <v>4912</v>
      </c>
      <c r="B59" s="3" t="s">
        <v>4</v>
      </c>
      <c r="C59" s="3" t="s">
        <v>12030</v>
      </c>
      <c r="D59" s="3" t="s">
        <v>12030</v>
      </c>
      <c r="E59" s="12" t="s">
        <v>19583</v>
      </c>
      <c r="F59" s="3" t="s">
        <v>114</v>
      </c>
      <c r="G59" s="6" t="str">
        <f t="shared" si="1"/>
        <v>module=shealth</v>
      </c>
    </row>
    <row r="60" spans="1:7" ht="30" customHeight="1">
      <c r="A60" s="3" t="s">
        <v>10882</v>
      </c>
      <c r="B60" s="3" t="s">
        <v>4</v>
      </c>
      <c r="C60" s="3" t="s">
        <v>12477</v>
      </c>
      <c r="D60" s="3" t="s">
        <v>12477</v>
      </c>
      <c r="E60" s="12" t="s">
        <v>20029</v>
      </c>
      <c r="F60" s="3" t="s">
        <v>114</v>
      </c>
      <c r="G60" s="6" t="str">
        <f t="shared" ref="G60:G92" si="2">HYPERLINK("http://www.ssc.wisc.edu/wlsresearch/documentation/waves/?wave=sib2k&amp;module=sempl","module=sempl")</f>
        <v>module=sempl</v>
      </c>
    </row>
    <row r="61" spans="1:7" ht="30" customHeight="1">
      <c r="A61" s="3" t="s">
        <v>10882</v>
      </c>
      <c r="B61" s="3" t="s">
        <v>4</v>
      </c>
      <c r="C61" s="3" t="s">
        <v>12478</v>
      </c>
      <c r="D61" s="3" t="s">
        <v>12478</v>
      </c>
      <c r="E61" s="12" t="s">
        <v>20030</v>
      </c>
      <c r="F61" s="3" t="s">
        <v>114</v>
      </c>
      <c r="G61" s="6" t="str">
        <f t="shared" si="2"/>
        <v>module=sempl</v>
      </c>
    </row>
    <row r="62" spans="1:7" ht="30" customHeight="1">
      <c r="A62" s="3" t="s">
        <v>10882</v>
      </c>
      <c r="B62" s="3" t="s">
        <v>4</v>
      </c>
      <c r="C62" s="3" t="s">
        <v>12479</v>
      </c>
      <c r="D62" s="3" t="s">
        <v>12479</v>
      </c>
      <c r="E62" s="12" t="s">
        <v>20031</v>
      </c>
      <c r="F62" s="3" t="s">
        <v>114</v>
      </c>
      <c r="G62" s="6" t="str">
        <f t="shared" si="2"/>
        <v>module=sempl</v>
      </c>
    </row>
    <row r="63" spans="1:7" ht="30" customHeight="1">
      <c r="A63" s="3" t="s">
        <v>10882</v>
      </c>
      <c r="B63" s="3" t="s">
        <v>4</v>
      </c>
      <c r="C63" s="3" t="s">
        <v>12480</v>
      </c>
      <c r="D63" s="3" t="s">
        <v>12480</v>
      </c>
      <c r="E63" s="12" t="s">
        <v>20032</v>
      </c>
      <c r="F63" s="3" t="s">
        <v>114</v>
      </c>
      <c r="G63" s="6" t="str">
        <f t="shared" si="2"/>
        <v>module=sempl</v>
      </c>
    </row>
    <row r="64" spans="1:7" ht="30" customHeight="1">
      <c r="A64" s="3" t="s">
        <v>10882</v>
      </c>
      <c r="B64" s="3" t="s">
        <v>4</v>
      </c>
      <c r="C64" s="3" t="s">
        <v>12481</v>
      </c>
      <c r="D64" s="3" t="s">
        <v>12481</v>
      </c>
      <c r="E64" s="12" t="s">
        <v>20033</v>
      </c>
      <c r="F64" s="3" t="s">
        <v>114</v>
      </c>
      <c r="G64" s="6" t="str">
        <f t="shared" si="2"/>
        <v>module=sempl</v>
      </c>
    </row>
    <row r="65" spans="1:7" ht="30" customHeight="1">
      <c r="A65" s="3" t="s">
        <v>10882</v>
      </c>
      <c r="B65" s="3" t="s">
        <v>4</v>
      </c>
      <c r="C65" s="3" t="s">
        <v>12482</v>
      </c>
      <c r="D65" s="3" t="s">
        <v>12482</v>
      </c>
      <c r="E65" s="12" t="s">
        <v>20034</v>
      </c>
      <c r="F65" s="3" t="s">
        <v>114</v>
      </c>
      <c r="G65" s="6" t="str">
        <f t="shared" si="2"/>
        <v>module=sempl</v>
      </c>
    </row>
    <row r="66" spans="1:7" ht="30" customHeight="1">
      <c r="A66" s="3" t="s">
        <v>10882</v>
      </c>
      <c r="B66" s="3" t="s">
        <v>4</v>
      </c>
      <c r="C66" s="3" t="s">
        <v>12483</v>
      </c>
      <c r="D66" s="3" t="s">
        <v>12483</v>
      </c>
      <c r="E66" s="12" t="s">
        <v>20035</v>
      </c>
      <c r="F66" s="3" t="s">
        <v>114</v>
      </c>
      <c r="G66" s="6" t="str">
        <f t="shared" si="2"/>
        <v>module=sempl</v>
      </c>
    </row>
    <row r="67" spans="1:7" ht="30" customHeight="1">
      <c r="A67" s="3" t="s">
        <v>10882</v>
      </c>
      <c r="B67" s="3" t="s">
        <v>4</v>
      </c>
      <c r="C67" s="3" t="s">
        <v>12484</v>
      </c>
      <c r="D67" s="3" t="s">
        <v>12484</v>
      </c>
      <c r="E67" s="12" t="s">
        <v>20036</v>
      </c>
      <c r="F67" s="3" t="s">
        <v>114</v>
      </c>
      <c r="G67" s="6" t="str">
        <f t="shared" si="2"/>
        <v>module=sempl</v>
      </c>
    </row>
    <row r="68" spans="1:7" ht="30" customHeight="1">
      <c r="A68" s="3" t="s">
        <v>10882</v>
      </c>
      <c r="B68" s="3" t="s">
        <v>4</v>
      </c>
      <c r="C68" s="3" t="s">
        <v>12485</v>
      </c>
      <c r="D68" s="3" t="s">
        <v>12485</v>
      </c>
      <c r="E68" s="12" t="s">
        <v>20037</v>
      </c>
      <c r="F68" s="3" t="s">
        <v>114</v>
      </c>
      <c r="G68" s="6" t="str">
        <f t="shared" si="2"/>
        <v>module=sempl</v>
      </c>
    </row>
    <row r="69" spans="1:7" ht="30" customHeight="1">
      <c r="A69" s="3" t="s">
        <v>10882</v>
      </c>
      <c r="B69" s="3" t="s">
        <v>4</v>
      </c>
      <c r="C69" s="3" t="s">
        <v>12486</v>
      </c>
      <c r="D69" s="3" t="s">
        <v>12486</v>
      </c>
      <c r="E69" s="12" t="s">
        <v>20038</v>
      </c>
      <c r="F69" s="3" t="s">
        <v>114</v>
      </c>
      <c r="G69" s="6" t="str">
        <f t="shared" si="2"/>
        <v>module=sempl</v>
      </c>
    </row>
    <row r="70" spans="1:7" ht="30" customHeight="1">
      <c r="A70" s="3" t="s">
        <v>10882</v>
      </c>
      <c r="B70" s="3" t="s">
        <v>4</v>
      </c>
      <c r="C70" s="3" t="s">
        <v>12487</v>
      </c>
      <c r="D70" s="3" t="s">
        <v>12487</v>
      </c>
      <c r="E70" s="12" t="s">
        <v>20039</v>
      </c>
      <c r="F70" s="3" t="s">
        <v>114</v>
      </c>
      <c r="G70" s="6" t="str">
        <f t="shared" si="2"/>
        <v>module=sempl</v>
      </c>
    </row>
    <row r="71" spans="1:7" ht="30" customHeight="1">
      <c r="A71" s="3" t="s">
        <v>10882</v>
      </c>
      <c r="B71" s="3" t="s">
        <v>4</v>
      </c>
      <c r="C71" s="3" t="s">
        <v>12488</v>
      </c>
      <c r="D71" s="3" t="s">
        <v>12488</v>
      </c>
      <c r="E71" s="12" t="s">
        <v>20040</v>
      </c>
      <c r="F71" s="3" t="s">
        <v>114</v>
      </c>
      <c r="G71" s="6" t="str">
        <f t="shared" si="2"/>
        <v>module=sempl</v>
      </c>
    </row>
    <row r="72" spans="1:7" ht="30" customHeight="1">
      <c r="A72" s="3" t="s">
        <v>10882</v>
      </c>
      <c r="B72" s="3" t="s">
        <v>4</v>
      </c>
      <c r="C72" s="3" t="s">
        <v>12489</v>
      </c>
      <c r="D72" s="3" t="s">
        <v>12489</v>
      </c>
      <c r="E72" s="12" t="s">
        <v>20041</v>
      </c>
      <c r="F72" s="3" t="s">
        <v>114</v>
      </c>
      <c r="G72" s="6" t="str">
        <f t="shared" si="2"/>
        <v>module=sempl</v>
      </c>
    </row>
    <row r="73" spans="1:7" ht="30" customHeight="1">
      <c r="A73" s="3" t="s">
        <v>10882</v>
      </c>
      <c r="B73" s="3" t="s">
        <v>4</v>
      </c>
      <c r="C73" s="3" t="s">
        <v>12490</v>
      </c>
      <c r="D73" s="3" t="s">
        <v>12490</v>
      </c>
      <c r="E73" s="12" t="s">
        <v>20042</v>
      </c>
      <c r="F73" s="3" t="s">
        <v>114</v>
      </c>
      <c r="G73" s="6" t="str">
        <f t="shared" si="2"/>
        <v>module=sempl</v>
      </c>
    </row>
    <row r="74" spans="1:7" ht="30" customHeight="1">
      <c r="A74" s="3" t="s">
        <v>10882</v>
      </c>
      <c r="B74" s="3" t="s">
        <v>4</v>
      </c>
      <c r="C74" s="3" t="s">
        <v>12491</v>
      </c>
      <c r="D74" s="3" t="s">
        <v>12491</v>
      </c>
      <c r="E74" s="12" t="s">
        <v>20043</v>
      </c>
      <c r="F74" s="3" t="s">
        <v>114</v>
      </c>
      <c r="G74" s="6" t="str">
        <f t="shared" si="2"/>
        <v>module=sempl</v>
      </c>
    </row>
    <row r="75" spans="1:7" ht="30" customHeight="1">
      <c r="A75" s="3" t="s">
        <v>10882</v>
      </c>
      <c r="B75" s="3" t="s">
        <v>4</v>
      </c>
      <c r="C75" s="3" t="s">
        <v>12492</v>
      </c>
      <c r="D75" s="3" t="s">
        <v>12492</v>
      </c>
      <c r="E75" s="12" t="s">
        <v>20044</v>
      </c>
      <c r="F75" s="3" t="s">
        <v>114</v>
      </c>
      <c r="G75" s="6" t="str">
        <f t="shared" si="2"/>
        <v>module=sempl</v>
      </c>
    </row>
    <row r="76" spans="1:7" ht="30" customHeight="1">
      <c r="A76" s="3" t="s">
        <v>10882</v>
      </c>
      <c r="B76" s="3" t="s">
        <v>4</v>
      </c>
      <c r="C76" s="3" t="s">
        <v>12493</v>
      </c>
      <c r="D76" s="3" t="s">
        <v>12493</v>
      </c>
      <c r="E76" s="12" t="s">
        <v>20045</v>
      </c>
      <c r="F76" s="3" t="s">
        <v>114</v>
      </c>
      <c r="G76" s="6" t="str">
        <f t="shared" si="2"/>
        <v>module=sempl</v>
      </c>
    </row>
    <row r="77" spans="1:7" ht="30" customHeight="1">
      <c r="A77" s="3" t="s">
        <v>10882</v>
      </c>
      <c r="B77" s="3" t="s">
        <v>4</v>
      </c>
      <c r="C77" s="3" t="s">
        <v>12494</v>
      </c>
      <c r="D77" s="3" t="s">
        <v>12494</v>
      </c>
      <c r="E77" s="12" t="s">
        <v>20046</v>
      </c>
      <c r="F77" s="3" t="s">
        <v>114</v>
      </c>
      <c r="G77" s="6" t="str">
        <f t="shared" si="2"/>
        <v>module=sempl</v>
      </c>
    </row>
    <row r="78" spans="1:7" ht="30" customHeight="1">
      <c r="A78" s="3" t="s">
        <v>10882</v>
      </c>
      <c r="B78" s="3" t="s">
        <v>4</v>
      </c>
      <c r="C78" s="3" t="s">
        <v>12495</v>
      </c>
      <c r="D78" s="3" t="s">
        <v>12495</v>
      </c>
      <c r="E78" s="12" t="s">
        <v>20047</v>
      </c>
      <c r="F78" s="3" t="s">
        <v>114</v>
      </c>
      <c r="G78" s="6" t="str">
        <f t="shared" si="2"/>
        <v>module=sempl</v>
      </c>
    </row>
    <row r="79" spans="1:7" ht="30" customHeight="1">
      <c r="A79" s="3" t="s">
        <v>10882</v>
      </c>
      <c r="B79" s="3" t="s">
        <v>4</v>
      </c>
      <c r="C79" s="3" t="s">
        <v>12496</v>
      </c>
      <c r="D79" s="3" t="s">
        <v>12496</v>
      </c>
      <c r="E79" s="12" t="s">
        <v>20048</v>
      </c>
      <c r="F79" s="3" t="s">
        <v>114</v>
      </c>
      <c r="G79" s="6" t="str">
        <f t="shared" si="2"/>
        <v>module=sempl</v>
      </c>
    </row>
    <row r="80" spans="1:7" ht="30" customHeight="1">
      <c r="A80" s="3" t="s">
        <v>10882</v>
      </c>
      <c r="B80" s="3" t="s">
        <v>4</v>
      </c>
      <c r="C80" s="3" t="s">
        <v>12497</v>
      </c>
      <c r="D80" s="3" t="s">
        <v>12497</v>
      </c>
      <c r="E80" s="12" t="s">
        <v>20049</v>
      </c>
      <c r="F80" s="3" t="s">
        <v>114</v>
      </c>
      <c r="G80" s="6" t="str">
        <f t="shared" si="2"/>
        <v>module=sempl</v>
      </c>
    </row>
    <row r="81" spans="1:7" ht="30" customHeight="1">
      <c r="A81" s="3" t="s">
        <v>10882</v>
      </c>
      <c r="B81" s="3" t="s">
        <v>4</v>
      </c>
      <c r="C81" s="3" t="s">
        <v>12498</v>
      </c>
      <c r="D81" s="3" t="s">
        <v>12498</v>
      </c>
      <c r="E81" s="12" t="s">
        <v>20050</v>
      </c>
      <c r="F81" s="3" t="s">
        <v>114</v>
      </c>
      <c r="G81" s="6" t="str">
        <f t="shared" si="2"/>
        <v>module=sempl</v>
      </c>
    </row>
    <row r="82" spans="1:7" ht="30" customHeight="1">
      <c r="A82" s="3" t="s">
        <v>10882</v>
      </c>
      <c r="B82" s="3" t="s">
        <v>4</v>
      </c>
      <c r="C82" s="3" t="s">
        <v>12499</v>
      </c>
      <c r="D82" s="3" t="s">
        <v>12499</v>
      </c>
      <c r="E82" s="12" t="s">
        <v>20051</v>
      </c>
      <c r="F82" s="3" t="s">
        <v>114</v>
      </c>
      <c r="G82" s="6" t="str">
        <f t="shared" si="2"/>
        <v>module=sempl</v>
      </c>
    </row>
    <row r="83" spans="1:7" ht="30" customHeight="1">
      <c r="A83" s="3" t="s">
        <v>10882</v>
      </c>
      <c r="B83" s="3" t="s">
        <v>4</v>
      </c>
      <c r="C83" s="3" t="s">
        <v>12500</v>
      </c>
      <c r="D83" s="3" t="s">
        <v>12500</v>
      </c>
      <c r="E83" s="12" t="s">
        <v>20052</v>
      </c>
      <c r="F83" s="3" t="s">
        <v>114</v>
      </c>
      <c r="G83" s="6" t="str">
        <f t="shared" si="2"/>
        <v>module=sempl</v>
      </c>
    </row>
    <row r="84" spans="1:7" ht="30" customHeight="1">
      <c r="A84" s="3" t="s">
        <v>10882</v>
      </c>
      <c r="B84" s="3" t="s">
        <v>4</v>
      </c>
      <c r="C84" s="3" t="s">
        <v>12501</v>
      </c>
      <c r="D84" s="3" t="s">
        <v>12501</v>
      </c>
      <c r="E84" s="12" t="s">
        <v>20053</v>
      </c>
      <c r="F84" s="3" t="s">
        <v>114</v>
      </c>
      <c r="G84" s="6" t="str">
        <f t="shared" si="2"/>
        <v>module=sempl</v>
      </c>
    </row>
    <row r="85" spans="1:7" ht="30" customHeight="1">
      <c r="A85" s="3" t="s">
        <v>10882</v>
      </c>
      <c r="B85" s="3" t="s">
        <v>4</v>
      </c>
      <c r="C85" s="3" t="s">
        <v>12502</v>
      </c>
      <c r="D85" s="3" t="s">
        <v>12502</v>
      </c>
      <c r="E85" s="12" t="s">
        <v>20054</v>
      </c>
      <c r="F85" s="3" t="s">
        <v>114</v>
      </c>
      <c r="G85" s="6" t="str">
        <f t="shared" si="2"/>
        <v>module=sempl</v>
      </c>
    </row>
    <row r="86" spans="1:7" ht="30" customHeight="1">
      <c r="A86" s="3" t="s">
        <v>10882</v>
      </c>
      <c r="B86" s="3" t="s">
        <v>4</v>
      </c>
      <c r="C86" s="3" t="s">
        <v>12503</v>
      </c>
      <c r="D86" s="3" t="s">
        <v>12503</v>
      </c>
      <c r="E86" s="12" t="s">
        <v>20055</v>
      </c>
      <c r="F86" s="3" t="s">
        <v>114</v>
      </c>
      <c r="G86" s="6" t="str">
        <f t="shared" si="2"/>
        <v>module=sempl</v>
      </c>
    </row>
    <row r="87" spans="1:7" ht="30" customHeight="1">
      <c r="A87" s="3" t="s">
        <v>10882</v>
      </c>
      <c r="B87" s="3" t="s">
        <v>4</v>
      </c>
      <c r="C87" s="3" t="s">
        <v>12504</v>
      </c>
      <c r="D87" s="3" t="s">
        <v>12504</v>
      </c>
      <c r="E87" s="12" t="s">
        <v>20056</v>
      </c>
      <c r="F87" s="3" t="s">
        <v>114</v>
      </c>
      <c r="G87" s="6" t="str">
        <f t="shared" si="2"/>
        <v>module=sempl</v>
      </c>
    </row>
    <row r="88" spans="1:7" ht="30" customHeight="1">
      <c r="A88" s="3" t="s">
        <v>10882</v>
      </c>
      <c r="B88" s="3" t="s">
        <v>4</v>
      </c>
      <c r="C88" s="3" t="s">
        <v>12505</v>
      </c>
      <c r="D88" s="3" t="s">
        <v>12505</v>
      </c>
      <c r="E88" s="12" t="s">
        <v>20057</v>
      </c>
      <c r="F88" s="3" t="s">
        <v>114</v>
      </c>
      <c r="G88" s="6" t="str">
        <f t="shared" si="2"/>
        <v>module=sempl</v>
      </c>
    </row>
    <row r="89" spans="1:7" ht="30" customHeight="1">
      <c r="A89" s="3" t="s">
        <v>10882</v>
      </c>
      <c r="B89" s="3" t="s">
        <v>4</v>
      </c>
      <c r="C89" s="3" t="s">
        <v>12506</v>
      </c>
      <c r="D89" s="3" t="s">
        <v>12506</v>
      </c>
      <c r="E89" s="12" t="s">
        <v>20058</v>
      </c>
      <c r="F89" s="3" t="s">
        <v>114</v>
      </c>
      <c r="G89" s="6" t="str">
        <f t="shared" si="2"/>
        <v>module=sempl</v>
      </c>
    </row>
    <row r="90" spans="1:7" ht="30" customHeight="1">
      <c r="A90" s="3" t="s">
        <v>10882</v>
      </c>
      <c r="B90" s="3" t="s">
        <v>4</v>
      </c>
      <c r="C90" s="3" t="s">
        <v>12507</v>
      </c>
      <c r="D90" s="3" t="s">
        <v>12507</v>
      </c>
      <c r="E90" s="12" t="s">
        <v>20059</v>
      </c>
      <c r="F90" s="3" t="s">
        <v>114</v>
      </c>
      <c r="G90" s="6" t="str">
        <f t="shared" si="2"/>
        <v>module=sempl</v>
      </c>
    </row>
    <row r="91" spans="1:7" ht="30" customHeight="1">
      <c r="A91" s="3" t="s">
        <v>10882</v>
      </c>
      <c r="B91" s="3" t="s">
        <v>4</v>
      </c>
      <c r="C91" s="3" t="s">
        <v>12508</v>
      </c>
      <c r="D91" s="3" t="s">
        <v>12508</v>
      </c>
      <c r="E91" s="12" t="s">
        <v>20060</v>
      </c>
      <c r="F91" s="3" t="s">
        <v>114</v>
      </c>
      <c r="G91" s="6" t="str">
        <f t="shared" si="2"/>
        <v>module=sempl</v>
      </c>
    </row>
    <row r="92" spans="1:7" ht="30" customHeight="1">
      <c r="A92" s="3" t="s">
        <v>10882</v>
      </c>
      <c r="B92" s="3" t="s">
        <v>4</v>
      </c>
      <c r="C92" s="3" t="s">
        <v>12509</v>
      </c>
      <c r="D92" s="3" t="s">
        <v>12509</v>
      </c>
      <c r="E92" s="12" t="s">
        <v>20061</v>
      </c>
      <c r="F92" s="3" t="s">
        <v>114</v>
      </c>
      <c r="G92" s="6" t="str">
        <f t="shared" si="2"/>
        <v>module=sempl</v>
      </c>
    </row>
    <row r="93" spans="1:7" ht="30" customHeight="1">
      <c r="A93" s="3" t="s">
        <v>10884</v>
      </c>
      <c r="B93" s="3" t="s">
        <v>4</v>
      </c>
      <c r="C93" s="3" t="s">
        <v>12597</v>
      </c>
      <c r="D93" s="3" t="s">
        <v>12597</v>
      </c>
      <c r="E93" s="12" t="s">
        <v>20148</v>
      </c>
      <c r="F93" s="3" t="s">
        <v>114</v>
      </c>
      <c r="G93" s="6" t="str">
        <f>HYPERLINK("http://www.ssc.wisc.edu/wlsresearch/documentation/waves/?wave=sib2k&amp;module=sjobc","module=sjobc")</f>
        <v>module=sjobc</v>
      </c>
    </row>
    <row r="94" spans="1:7" ht="30" customHeight="1">
      <c r="A94" s="3" t="s">
        <v>10887</v>
      </c>
      <c r="B94" s="3" t="s">
        <v>4</v>
      </c>
      <c r="C94" s="3" t="s">
        <v>12996</v>
      </c>
      <c r="D94" s="3" t="s">
        <v>12996</v>
      </c>
      <c r="E94" s="12" t="s">
        <v>20543</v>
      </c>
      <c r="F94" s="3" t="s">
        <v>114</v>
      </c>
      <c r="G94" s="6" t="str">
        <f>HYPERLINK("http://www.ssc.wisc.edu/wlsresearch/documentation/waves/?wave=sib2k&amp;module=soinc","module=soinc")</f>
        <v>module=soinc</v>
      </c>
    </row>
    <row r="95" spans="1:7" ht="30" customHeight="1">
      <c r="A95" s="3" t="s">
        <v>10887</v>
      </c>
      <c r="B95" s="3" t="s">
        <v>4</v>
      </c>
      <c r="C95" s="3" t="s">
        <v>12997</v>
      </c>
      <c r="D95" s="3" t="s">
        <v>12997</v>
      </c>
      <c r="E95" s="12" t="s">
        <v>20544</v>
      </c>
      <c r="F95" s="3" t="s">
        <v>114</v>
      </c>
      <c r="G95" s="6" t="str">
        <f>HYPERLINK("http://www.ssc.wisc.edu/wlsresearch/documentation/waves/?wave=sib2k&amp;module=soinc","module=soinc")</f>
        <v>module=soinc</v>
      </c>
    </row>
    <row r="96" spans="1:7" ht="30" customHeight="1">
      <c r="A96" s="3" t="s">
        <v>10887</v>
      </c>
      <c r="B96" s="3" t="s">
        <v>4</v>
      </c>
      <c r="C96" s="3" t="s">
        <v>12998</v>
      </c>
      <c r="D96" s="3" t="s">
        <v>12998</v>
      </c>
      <c r="E96" s="12" t="s">
        <v>20545</v>
      </c>
      <c r="F96" s="3" t="s">
        <v>114</v>
      </c>
      <c r="G96" s="6" t="str">
        <f>HYPERLINK("http://www.ssc.wisc.edu/wlsresearch/documentation/waves/?wave=sib2k&amp;module=soinc","module=soinc")</f>
        <v>module=soinc</v>
      </c>
    </row>
    <row r="97" spans="1:7" ht="30" customHeight="1">
      <c r="A97" s="3" t="s">
        <v>10887</v>
      </c>
      <c r="B97" s="3" t="s">
        <v>4</v>
      </c>
      <c r="C97" s="3" t="s">
        <v>12999</v>
      </c>
      <c r="D97" s="3" t="s">
        <v>12999</v>
      </c>
      <c r="E97" s="12" t="s">
        <v>20546</v>
      </c>
      <c r="F97" s="3" t="s">
        <v>114</v>
      </c>
      <c r="G97" s="6" t="str">
        <f>HYPERLINK("http://www.ssc.wisc.edu/wlsresearch/documentation/waves/?wave=sib2k&amp;module=soinc","module=soinc")</f>
        <v>module=soinc</v>
      </c>
    </row>
    <row r="98" spans="1:7" ht="30" customHeight="1">
      <c r="A98" s="3" t="s">
        <v>10891</v>
      </c>
      <c r="B98" s="3" t="s">
        <v>4</v>
      </c>
      <c r="C98" s="3" t="s">
        <v>13246</v>
      </c>
      <c r="D98" s="3" t="s">
        <v>13246</v>
      </c>
      <c r="E98" s="12" t="s">
        <v>20793</v>
      </c>
      <c r="F98" s="3" t="s">
        <v>114</v>
      </c>
      <c r="G98" s="6" t="str">
        <f>HYPERLINK("http://www.ssc.wisc.edu/wlsresearch/documentation/waves/?wave=sib2k&amp;module=salc","module=salc")</f>
        <v>module=salc</v>
      </c>
    </row>
    <row r="99" spans="1:7" ht="30" customHeight="1">
      <c r="A99" s="3" t="s">
        <v>10900</v>
      </c>
      <c r="B99" s="3" t="s">
        <v>4</v>
      </c>
      <c r="C99" s="3" t="s">
        <v>13849</v>
      </c>
      <c r="D99" s="3" t="s">
        <v>13849</v>
      </c>
      <c r="E99" s="12" t="s">
        <v>21379</v>
      </c>
      <c r="F99" s="3" t="s">
        <v>114</v>
      </c>
      <c r="G99" s="6" t="str">
        <f>HYPERLINK("http://www.ssc.wisc.edu/wlsresearch/documentation/waves/?wave=sib2k&amp;module=sicd10","module=sicd10")</f>
        <v>module=sicd10</v>
      </c>
    </row>
    <row r="100" spans="1:7" ht="30" customHeight="1">
      <c r="A100" s="3" t="s">
        <v>10900</v>
      </c>
      <c r="B100" s="3" t="s">
        <v>4</v>
      </c>
      <c r="C100" s="3" t="s">
        <v>13850</v>
      </c>
      <c r="D100" s="3" t="s">
        <v>13850</v>
      </c>
      <c r="E100" s="12" t="s">
        <v>21380</v>
      </c>
      <c r="F100" s="3" t="s">
        <v>114</v>
      </c>
      <c r="G100" s="6" t="str">
        <f>HYPERLINK("http://www.ssc.wisc.edu/wlsresearch/documentation/waves/?wave=sib2k&amp;module=sicd10","module=sicd10")</f>
        <v>module=sicd10</v>
      </c>
    </row>
    <row r="101" spans="1:7" ht="30" customHeight="1">
      <c r="A101" s="3" t="s">
        <v>10900</v>
      </c>
      <c r="B101" s="3" t="s">
        <v>4</v>
      </c>
      <c r="C101" s="3" t="s">
        <v>13851</v>
      </c>
      <c r="D101" s="3" t="s">
        <v>13851</v>
      </c>
      <c r="E101" s="12" t="s">
        <v>21381</v>
      </c>
      <c r="F101" s="3" t="s">
        <v>114</v>
      </c>
      <c r="G101" s="6" t="str">
        <f>HYPERLINK("http://www.ssc.wisc.edu/wlsresearch/documentation/waves/?wave=sib2k&amp;module=sicd10","module=sicd10")</f>
        <v>module=sicd10</v>
      </c>
    </row>
    <row r="102" spans="1:7" ht="30" customHeight="1">
      <c r="A102" s="3" t="s">
        <v>10900</v>
      </c>
      <c r="B102" s="3" t="s">
        <v>4</v>
      </c>
      <c r="C102" s="3" t="s">
        <v>13852</v>
      </c>
      <c r="D102" s="3" t="s">
        <v>13852</v>
      </c>
      <c r="E102" s="12" t="s">
        <v>21382</v>
      </c>
      <c r="F102" s="3" t="s">
        <v>114</v>
      </c>
      <c r="G102" s="6" t="str">
        <f>HYPERLINK("http://www.ssc.wisc.edu/wlsresearch/documentation/waves/?wave=sib2k&amp;module=sicd10","module=sicd10")</f>
        <v>module=sicd10</v>
      </c>
    </row>
    <row r="103" spans="1:7" ht="30" customHeight="1">
      <c r="A103" s="3" t="s">
        <v>10917</v>
      </c>
      <c r="B103" s="3" t="s">
        <v>4</v>
      </c>
      <c r="C103" s="3" t="s">
        <v>15233</v>
      </c>
      <c r="D103" s="3" t="s">
        <v>15233</v>
      </c>
      <c r="E103" s="12" t="s">
        <v>22749</v>
      </c>
      <c r="F103" s="3" t="s">
        <v>114</v>
      </c>
      <c r="G103" s="6" t="str">
        <f t="shared" ref="G103:G116" si="3">HYPERLINK("http://www.ssc.wisc.edu/wlsresearch/documentation/waves/?wave=sib2k&amp;module=sncat","module=sncat")</f>
        <v>module=sncat</v>
      </c>
    </row>
    <row r="104" spans="1:7" ht="30" customHeight="1">
      <c r="A104" s="3" t="s">
        <v>10917</v>
      </c>
      <c r="B104" s="3" t="s">
        <v>4</v>
      </c>
      <c r="C104" s="3" t="s">
        <v>15234</v>
      </c>
      <c r="D104" s="3" t="s">
        <v>15234</v>
      </c>
      <c r="E104" s="12" t="s">
        <v>22750</v>
      </c>
      <c r="F104" s="3" t="s">
        <v>114</v>
      </c>
      <c r="G104" s="6" t="str">
        <f t="shared" si="3"/>
        <v>module=sncat</v>
      </c>
    </row>
    <row r="105" spans="1:7" ht="30" customHeight="1">
      <c r="A105" s="3" t="s">
        <v>10917</v>
      </c>
      <c r="B105" s="3" t="s">
        <v>4</v>
      </c>
      <c r="C105" s="3" t="s">
        <v>15235</v>
      </c>
      <c r="D105" s="3" t="s">
        <v>15235</v>
      </c>
      <c r="E105" s="12" t="s">
        <v>22751</v>
      </c>
      <c r="F105" s="3" t="s">
        <v>114</v>
      </c>
      <c r="G105" s="6" t="str">
        <f t="shared" si="3"/>
        <v>module=sncat</v>
      </c>
    </row>
    <row r="106" spans="1:7" ht="30" customHeight="1">
      <c r="A106" s="3" t="s">
        <v>10917</v>
      </c>
      <c r="B106" s="3" t="s">
        <v>4</v>
      </c>
      <c r="C106" s="3" t="s">
        <v>15236</v>
      </c>
      <c r="D106" s="3" t="s">
        <v>15236</v>
      </c>
      <c r="E106" s="12" t="s">
        <v>22752</v>
      </c>
      <c r="F106" s="3" t="s">
        <v>114</v>
      </c>
      <c r="G106" s="6" t="str">
        <f t="shared" si="3"/>
        <v>module=sncat</v>
      </c>
    </row>
    <row r="107" spans="1:7" ht="30" customHeight="1">
      <c r="A107" s="3" t="s">
        <v>10917</v>
      </c>
      <c r="B107" s="3" t="s">
        <v>4</v>
      </c>
      <c r="C107" s="3" t="s">
        <v>15237</v>
      </c>
      <c r="D107" s="3" t="s">
        <v>15237</v>
      </c>
      <c r="E107" s="12" t="s">
        <v>22753</v>
      </c>
      <c r="F107" s="3" t="s">
        <v>114</v>
      </c>
      <c r="G107" s="6" t="str">
        <f t="shared" si="3"/>
        <v>module=sncat</v>
      </c>
    </row>
    <row r="108" spans="1:7" ht="30" customHeight="1">
      <c r="A108" s="3" t="s">
        <v>10917</v>
      </c>
      <c r="B108" s="3" t="s">
        <v>4</v>
      </c>
      <c r="C108" s="3" t="s">
        <v>15238</v>
      </c>
      <c r="D108" s="3" t="s">
        <v>15238</v>
      </c>
      <c r="E108" s="12" t="s">
        <v>22752</v>
      </c>
      <c r="F108" s="3" t="s">
        <v>114</v>
      </c>
      <c r="G108" s="6" t="str">
        <f t="shared" si="3"/>
        <v>module=sncat</v>
      </c>
    </row>
    <row r="109" spans="1:7" ht="30" customHeight="1">
      <c r="A109" s="3" t="s">
        <v>10917</v>
      </c>
      <c r="B109" s="3" t="s">
        <v>4</v>
      </c>
      <c r="C109" s="3" t="s">
        <v>15239</v>
      </c>
      <c r="D109" s="3" t="s">
        <v>15239</v>
      </c>
      <c r="E109" s="12" t="s">
        <v>22754</v>
      </c>
      <c r="F109" s="3" t="s">
        <v>114</v>
      </c>
      <c r="G109" s="6" t="str">
        <f t="shared" si="3"/>
        <v>module=sncat</v>
      </c>
    </row>
    <row r="110" spans="1:7" ht="30" customHeight="1">
      <c r="A110" s="3" t="s">
        <v>10917</v>
      </c>
      <c r="B110" s="3" t="s">
        <v>4</v>
      </c>
      <c r="C110" s="3" t="s">
        <v>15240</v>
      </c>
      <c r="D110" s="3" t="s">
        <v>15240</v>
      </c>
      <c r="E110" s="12" t="s">
        <v>22755</v>
      </c>
      <c r="F110" s="3" t="s">
        <v>114</v>
      </c>
      <c r="G110" s="6" t="str">
        <f t="shared" si="3"/>
        <v>module=sncat</v>
      </c>
    </row>
    <row r="111" spans="1:7" ht="30" customHeight="1">
      <c r="A111" s="3" t="s">
        <v>10917</v>
      </c>
      <c r="B111" s="3" t="s">
        <v>4</v>
      </c>
      <c r="C111" s="3" t="s">
        <v>15241</v>
      </c>
      <c r="D111" s="3" t="s">
        <v>15241</v>
      </c>
      <c r="E111" s="12" t="s">
        <v>22756</v>
      </c>
      <c r="F111" s="3" t="s">
        <v>114</v>
      </c>
      <c r="G111" s="6" t="str">
        <f t="shared" si="3"/>
        <v>module=sncat</v>
      </c>
    </row>
    <row r="112" spans="1:7" ht="30" customHeight="1">
      <c r="A112" s="3" t="s">
        <v>10917</v>
      </c>
      <c r="B112" s="3" t="s">
        <v>4</v>
      </c>
      <c r="C112" s="3" t="s">
        <v>15242</v>
      </c>
      <c r="D112" s="3" t="s">
        <v>15242</v>
      </c>
      <c r="E112" s="12" t="s">
        <v>22752</v>
      </c>
      <c r="F112" s="3" t="s">
        <v>114</v>
      </c>
      <c r="G112" s="6" t="str">
        <f t="shared" si="3"/>
        <v>module=sncat</v>
      </c>
    </row>
    <row r="113" spans="1:7" ht="30" customHeight="1">
      <c r="A113" s="3" t="s">
        <v>10917</v>
      </c>
      <c r="B113" s="3" t="s">
        <v>4</v>
      </c>
      <c r="C113" s="3" t="s">
        <v>15243</v>
      </c>
      <c r="D113" s="3" t="s">
        <v>15243</v>
      </c>
      <c r="E113" s="12" t="s">
        <v>22757</v>
      </c>
      <c r="F113" s="3" t="s">
        <v>114</v>
      </c>
      <c r="G113" s="6" t="str">
        <f t="shared" si="3"/>
        <v>module=sncat</v>
      </c>
    </row>
    <row r="114" spans="1:7" ht="30" customHeight="1">
      <c r="A114" s="3" t="s">
        <v>10917</v>
      </c>
      <c r="B114" s="3" t="s">
        <v>4</v>
      </c>
      <c r="C114" s="3" t="s">
        <v>15244</v>
      </c>
      <c r="D114" s="3" t="s">
        <v>15244</v>
      </c>
      <c r="E114" s="12" t="s">
        <v>22752</v>
      </c>
      <c r="F114" s="3" t="s">
        <v>114</v>
      </c>
      <c r="G114" s="6" t="str">
        <f t="shared" si="3"/>
        <v>module=sncat</v>
      </c>
    </row>
    <row r="115" spans="1:7" ht="30" customHeight="1">
      <c r="A115" s="3" t="s">
        <v>10917</v>
      </c>
      <c r="B115" s="3" t="s">
        <v>4</v>
      </c>
      <c r="C115" s="3" t="s">
        <v>15245</v>
      </c>
      <c r="D115" s="3" t="s">
        <v>15245</v>
      </c>
      <c r="E115" s="12" t="s">
        <v>22758</v>
      </c>
      <c r="F115" s="3" t="s">
        <v>114</v>
      </c>
      <c r="G115" s="6" t="str">
        <f t="shared" si="3"/>
        <v>module=sncat</v>
      </c>
    </row>
    <row r="116" spans="1:7" ht="30" customHeight="1">
      <c r="A116" s="3" t="s">
        <v>10917</v>
      </c>
      <c r="B116" s="3" t="s">
        <v>4</v>
      </c>
      <c r="C116" s="3" t="s">
        <v>15246</v>
      </c>
      <c r="D116" s="3" t="s">
        <v>15246</v>
      </c>
      <c r="E116" s="12" t="s">
        <v>22759</v>
      </c>
      <c r="F116" s="3" t="s">
        <v>114</v>
      </c>
      <c r="G116" s="6" t="str">
        <f t="shared" si="3"/>
        <v>module=sncat</v>
      </c>
    </row>
    <row r="117" spans="1:7" ht="30" customHeight="1">
      <c r="A117" s="3" t="s">
        <v>4894</v>
      </c>
      <c r="B117" s="3" t="s">
        <v>2</v>
      </c>
      <c r="C117" s="3" t="s">
        <v>22769</v>
      </c>
      <c r="D117" s="3" t="s">
        <v>23484</v>
      </c>
      <c r="E117" s="12" t="s">
        <v>24008</v>
      </c>
      <c r="F117" s="6" t="str">
        <f t="shared" ref="F117:F134" si="4">HYPERLINK("http://www.ssc.wisc.edu/wlsresearch/documentation/waves/?wave=spouse2k&amp;module=hbeg","module=hbeg")</f>
        <v>module=hbeg</v>
      </c>
      <c r="G117" s="6" t="str">
        <f t="shared" ref="G117:G134" si="5">HYPERLINK("http://www.ssc.wisc.edu/wlsresearch/documentation/waves/?wave=sibspouse2k&amp;module=ubeg","module=ubeg")</f>
        <v>module=ubeg</v>
      </c>
    </row>
    <row r="118" spans="1:7" ht="30" customHeight="1">
      <c r="A118" s="3" t="s">
        <v>4894</v>
      </c>
      <c r="B118" s="3" t="s">
        <v>2</v>
      </c>
      <c r="C118" s="3" t="s">
        <v>22770</v>
      </c>
      <c r="D118" s="3" t="s">
        <v>23485</v>
      </c>
      <c r="E118" s="12" t="s">
        <v>24009</v>
      </c>
      <c r="F118" s="6" t="str">
        <f t="shared" si="4"/>
        <v>module=hbeg</v>
      </c>
      <c r="G118" s="6" t="str">
        <f t="shared" si="5"/>
        <v>module=ubeg</v>
      </c>
    </row>
    <row r="119" spans="1:7" ht="30" customHeight="1">
      <c r="A119" s="3" t="s">
        <v>4894</v>
      </c>
      <c r="B119" s="3" t="s">
        <v>2</v>
      </c>
      <c r="C119" s="3" t="s">
        <v>22771</v>
      </c>
      <c r="D119" s="3" t="s">
        <v>23486</v>
      </c>
      <c r="E119" s="12" t="s">
        <v>24010</v>
      </c>
      <c r="F119" s="6" t="str">
        <f t="shared" si="4"/>
        <v>module=hbeg</v>
      </c>
      <c r="G119" s="6" t="str">
        <f t="shared" si="5"/>
        <v>module=ubeg</v>
      </c>
    </row>
    <row r="120" spans="1:7" ht="30" customHeight="1">
      <c r="A120" s="3" t="s">
        <v>4894</v>
      </c>
      <c r="B120" s="3" t="s">
        <v>2</v>
      </c>
      <c r="C120" s="3" t="s">
        <v>22772</v>
      </c>
      <c r="D120" s="3" t="s">
        <v>23487</v>
      </c>
      <c r="E120" s="12" t="s">
        <v>24011</v>
      </c>
      <c r="F120" s="6" t="str">
        <f t="shared" si="4"/>
        <v>module=hbeg</v>
      </c>
      <c r="G120" s="6" t="str">
        <f t="shared" si="5"/>
        <v>module=ubeg</v>
      </c>
    </row>
    <row r="121" spans="1:7" ht="30" customHeight="1">
      <c r="A121" s="3" t="s">
        <v>4894</v>
      </c>
      <c r="B121" s="3" t="s">
        <v>2</v>
      </c>
      <c r="C121" s="3" t="s">
        <v>22773</v>
      </c>
      <c r="D121" s="3" t="s">
        <v>23488</v>
      </c>
      <c r="E121" s="12" t="s">
        <v>18476</v>
      </c>
      <c r="F121" s="6" t="str">
        <f t="shared" si="4"/>
        <v>module=hbeg</v>
      </c>
      <c r="G121" s="6" t="str">
        <f t="shared" si="5"/>
        <v>module=ubeg</v>
      </c>
    </row>
    <row r="122" spans="1:7" ht="30" customHeight="1">
      <c r="A122" s="3" t="s">
        <v>4894</v>
      </c>
      <c r="B122" s="3" t="s">
        <v>2</v>
      </c>
      <c r="C122" s="3" t="s">
        <v>22774</v>
      </c>
      <c r="D122" s="3" t="s">
        <v>23489</v>
      </c>
      <c r="E122" s="12" t="s">
        <v>18494</v>
      </c>
      <c r="F122" s="6" t="str">
        <f t="shared" si="4"/>
        <v>module=hbeg</v>
      </c>
      <c r="G122" s="6" t="str">
        <f t="shared" si="5"/>
        <v>module=ubeg</v>
      </c>
    </row>
    <row r="123" spans="1:7" ht="30" customHeight="1">
      <c r="A123" s="3" t="s">
        <v>4894</v>
      </c>
      <c r="B123" s="3" t="s">
        <v>2</v>
      </c>
      <c r="C123" s="3" t="s">
        <v>22775</v>
      </c>
      <c r="D123" s="3" t="s">
        <v>23490</v>
      </c>
      <c r="E123" s="12" t="s">
        <v>24012</v>
      </c>
      <c r="F123" s="6" t="str">
        <f t="shared" si="4"/>
        <v>module=hbeg</v>
      </c>
      <c r="G123" s="6" t="str">
        <f t="shared" si="5"/>
        <v>module=ubeg</v>
      </c>
    </row>
    <row r="124" spans="1:7" ht="30" customHeight="1">
      <c r="A124" s="3" t="s">
        <v>4894</v>
      </c>
      <c r="B124" s="3" t="s">
        <v>2</v>
      </c>
      <c r="C124" s="3" t="s">
        <v>22776</v>
      </c>
      <c r="D124" s="3" t="s">
        <v>23491</v>
      </c>
      <c r="E124" s="12" t="s">
        <v>24013</v>
      </c>
      <c r="F124" s="6" t="str">
        <f t="shared" si="4"/>
        <v>module=hbeg</v>
      </c>
      <c r="G124" s="6" t="str">
        <f t="shared" si="5"/>
        <v>module=ubeg</v>
      </c>
    </row>
    <row r="125" spans="1:7" ht="30" customHeight="1">
      <c r="A125" s="3" t="s">
        <v>4894</v>
      </c>
      <c r="B125" s="3" t="s">
        <v>2</v>
      </c>
      <c r="C125" s="3" t="s">
        <v>22777</v>
      </c>
      <c r="D125" s="3" t="s">
        <v>23492</v>
      </c>
      <c r="E125" s="12" t="s">
        <v>24014</v>
      </c>
      <c r="F125" s="6" t="str">
        <f t="shared" si="4"/>
        <v>module=hbeg</v>
      </c>
      <c r="G125" s="6" t="str">
        <f t="shared" si="5"/>
        <v>module=ubeg</v>
      </c>
    </row>
    <row r="126" spans="1:7" ht="30" customHeight="1">
      <c r="A126" s="3" t="s">
        <v>4894</v>
      </c>
      <c r="B126" s="3" t="s">
        <v>2</v>
      </c>
      <c r="C126" s="3" t="s">
        <v>22778</v>
      </c>
      <c r="D126" s="3" t="s">
        <v>23493</v>
      </c>
      <c r="E126" s="12" t="s">
        <v>24015</v>
      </c>
      <c r="F126" s="6" t="str">
        <f t="shared" si="4"/>
        <v>module=hbeg</v>
      </c>
      <c r="G126" s="6" t="str">
        <f t="shared" si="5"/>
        <v>module=ubeg</v>
      </c>
    </row>
    <row r="127" spans="1:7" ht="30" customHeight="1">
      <c r="A127" s="3" t="s">
        <v>4894</v>
      </c>
      <c r="B127" s="3" t="s">
        <v>2</v>
      </c>
      <c r="C127" s="3" t="s">
        <v>22779</v>
      </c>
      <c r="D127" s="3" t="s">
        <v>23494</v>
      </c>
      <c r="E127" s="12" t="s">
        <v>24016</v>
      </c>
      <c r="F127" s="6" t="str">
        <f t="shared" si="4"/>
        <v>module=hbeg</v>
      </c>
      <c r="G127" s="6" t="str">
        <f t="shared" si="5"/>
        <v>module=ubeg</v>
      </c>
    </row>
    <row r="128" spans="1:7" ht="30" customHeight="1">
      <c r="A128" s="3" t="s">
        <v>4894</v>
      </c>
      <c r="B128" s="3" t="s">
        <v>2</v>
      </c>
      <c r="C128" s="3" t="s">
        <v>22780</v>
      </c>
      <c r="D128" s="3" t="s">
        <v>23495</v>
      </c>
      <c r="E128" s="12" t="s">
        <v>24017</v>
      </c>
      <c r="F128" s="6" t="str">
        <f t="shared" si="4"/>
        <v>module=hbeg</v>
      </c>
      <c r="G128" s="6" t="str">
        <f t="shared" si="5"/>
        <v>module=ubeg</v>
      </c>
    </row>
    <row r="129" spans="1:7" ht="30" customHeight="1">
      <c r="A129" s="3" t="s">
        <v>4894</v>
      </c>
      <c r="B129" s="3" t="s">
        <v>2</v>
      </c>
      <c r="C129" s="3" t="s">
        <v>22781</v>
      </c>
      <c r="D129" s="3" t="s">
        <v>23496</v>
      </c>
      <c r="E129" s="12" t="s">
        <v>24018</v>
      </c>
      <c r="F129" s="6" t="str">
        <f t="shared" si="4"/>
        <v>module=hbeg</v>
      </c>
      <c r="G129" s="6" t="str">
        <f t="shared" si="5"/>
        <v>module=ubeg</v>
      </c>
    </row>
    <row r="130" spans="1:7" ht="30" customHeight="1">
      <c r="A130" s="3" t="s">
        <v>4894</v>
      </c>
      <c r="B130" s="3" t="s">
        <v>2</v>
      </c>
      <c r="C130" s="3" t="s">
        <v>22782</v>
      </c>
      <c r="D130" s="3" t="s">
        <v>23497</v>
      </c>
      <c r="E130" s="12" t="s">
        <v>24019</v>
      </c>
      <c r="F130" s="6" t="str">
        <f t="shared" si="4"/>
        <v>module=hbeg</v>
      </c>
      <c r="G130" s="6" t="str">
        <f t="shared" si="5"/>
        <v>module=ubeg</v>
      </c>
    </row>
    <row r="131" spans="1:7" ht="30" customHeight="1">
      <c r="A131" s="3" t="s">
        <v>4894</v>
      </c>
      <c r="B131" s="3" t="s">
        <v>2</v>
      </c>
      <c r="C131" s="3" t="s">
        <v>22783</v>
      </c>
      <c r="D131" s="3" t="s">
        <v>23498</v>
      </c>
      <c r="E131" s="12" t="s">
        <v>24020</v>
      </c>
      <c r="F131" s="6" t="str">
        <f t="shared" si="4"/>
        <v>module=hbeg</v>
      </c>
      <c r="G131" s="6" t="str">
        <f t="shared" si="5"/>
        <v>module=ubeg</v>
      </c>
    </row>
    <row r="132" spans="1:7" ht="30" customHeight="1">
      <c r="A132" s="3" t="s">
        <v>4894</v>
      </c>
      <c r="B132" s="3" t="s">
        <v>2</v>
      </c>
      <c r="C132" s="3" t="s">
        <v>22784</v>
      </c>
      <c r="D132" s="3" t="s">
        <v>23499</v>
      </c>
      <c r="E132" s="12" t="s">
        <v>24021</v>
      </c>
      <c r="F132" s="6" t="str">
        <f t="shared" si="4"/>
        <v>module=hbeg</v>
      </c>
      <c r="G132" s="6" t="str">
        <f t="shared" si="5"/>
        <v>module=ubeg</v>
      </c>
    </row>
    <row r="133" spans="1:7" ht="30" customHeight="1">
      <c r="A133" s="3" t="s">
        <v>4894</v>
      </c>
      <c r="B133" s="3" t="s">
        <v>2</v>
      </c>
      <c r="C133" s="3" t="s">
        <v>22785</v>
      </c>
      <c r="D133" s="3" t="s">
        <v>23500</v>
      </c>
      <c r="E133" s="12" t="s">
        <v>24022</v>
      </c>
      <c r="F133" s="6" t="str">
        <f t="shared" si="4"/>
        <v>module=hbeg</v>
      </c>
      <c r="G133" s="6" t="str">
        <f t="shared" si="5"/>
        <v>module=ubeg</v>
      </c>
    </row>
    <row r="134" spans="1:7" ht="30" customHeight="1">
      <c r="A134" s="3" t="s">
        <v>4894</v>
      </c>
      <c r="B134" s="3" t="s">
        <v>2</v>
      </c>
      <c r="C134" s="3" t="s">
        <v>22786</v>
      </c>
      <c r="D134" s="3" t="s">
        <v>23501</v>
      </c>
      <c r="E134" s="12" t="s">
        <v>24023</v>
      </c>
      <c r="F134" s="6" t="str">
        <f t="shared" si="4"/>
        <v>module=hbeg</v>
      </c>
      <c r="G134" s="6" t="str">
        <f t="shared" si="5"/>
        <v>module=ubeg</v>
      </c>
    </row>
    <row r="135" spans="1:7" ht="30" customHeight="1">
      <c r="A135" s="3" t="s">
        <v>22760</v>
      </c>
      <c r="B135" s="3" t="s">
        <v>3</v>
      </c>
      <c r="C135" s="3" t="s">
        <v>22787</v>
      </c>
      <c r="D135" s="3" t="s">
        <v>22787</v>
      </c>
      <c r="E135" s="12" t="s">
        <v>24024</v>
      </c>
      <c r="F135" s="6" t="str">
        <f t="shared" ref="F135:F166" si="6">HYPERLINK("http://www.ssc.wisc.edu/wlsresearch/documentation/waves/?wave=spouse2k&amp;module=hbeg2","module=hbeg2")</f>
        <v>module=hbeg2</v>
      </c>
      <c r="G135" s="3" t="s">
        <v>114</v>
      </c>
    </row>
    <row r="136" spans="1:7" ht="30" customHeight="1">
      <c r="A136" s="3" t="s">
        <v>22760</v>
      </c>
      <c r="B136" s="3" t="s">
        <v>3</v>
      </c>
      <c r="C136" s="3" t="s">
        <v>22788</v>
      </c>
      <c r="D136" s="3" t="s">
        <v>22788</v>
      </c>
      <c r="E136" s="12" t="s">
        <v>24025</v>
      </c>
      <c r="F136" s="6" t="str">
        <f t="shared" si="6"/>
        <v>module=hbeg2</v>
      </c>
      <c r="G136" s="3" t="s">
        <v>114</v>
      </c>
    </row>
    <row r="137" spans="1:7" ht="30" customHeight="1">
      <c r="A137" s="3" t="s">
        <v>22760</v>
      </c>
      <c r="B137" s="3" t="s">
        <v>3</v>
      </c>
      <c r="C137" s="3" t="s">
        <v>22789</v>
      </c>
      <c r="D137" s="3" t="s">
        <v>22789</v>
      </c>
      <c r="E137" s="12" t="s">
        <v>24026</v>
      </c>
      <c r="F137" s="6" t="str">
        <f t="shared" si="6"/>
        <v>module=hbeg2</v>
      </c>
      <c r="G137" s="3" t="s">
        <v>114</v>
      </c>
    </row>
    <row r="138" spans="1:7" ht="30" customHeight="1">
      <c r="A138" s="3" t="s">
        <v>22760</v>
      </c>
      <c r="B138" s="3" t="s">
        <v>3</v>
      </c>
      <c r="C138" s="3" t="s">
        <v>22790</v>
      </c>
      <c r="D138" s="3" t="s">
        <v>22790</v>
      </c>
      <c r="E138" s="12" t="s">
        <v>24027</v>
      </c>
      <c r="F138" s="6" t="str">
        <f t="shared" si="6"/>
        <v>module=hbeg2</v>
      </c>
      <c r="G138" s="3" t="s">
        <v>114</v>
      </c>
    </row>
    <row r="139" spans="1:7" ht="30" customHeight="1">
      <c r="A139" s="3" t="s">
        <v>22760</v>
      </c>
      <c r="B139" s="3" t="s">
        <v>3</v>
      </c>
      <c r="C139" s="3" t="s">
        <v>22791</v>
      </c>
      <c r="D139" s="3" t="s">
        <v>22791</v>
      </c>
      <c r="E139" s="12" t="s">
        <v>24028</v>
      </c>
      <c r="F139" s="6" t="str">
        <f t="shared" si="6"/>
        <v>module=hbeg2</v>
      </c>
      <c r="G139" s="3" t="s">
        <v>114</v>
      </c>
    </row>
    <row r="140" spans="1:7" ht="30" customHeight="1">
      <c r="A140" s="3" t="s">
        <v>22760</v>
      </c>
      <c r="B140" s="3" t="s">
        <v>3</v>
      </c>
      <c r="C140" s="3" t="s">
        <v>22792</v>
      </c>
      <c r="D140" s="3" t="s">
        <v>22792</v>
      </c>
      <c r="E140" s="12" t="s">
        <v>24029</v>
      </c>
      <c r="F140" s="6" t="str">
        <f t="shared" si="6"/>
        <v>module=hbeg2</v>
      </c>
      <c r="G140" s="3" t="s">
        <v>114</v>
      </c>
    </row>
    <row r="141" spans="1:7" ht="30" customHeight="1">
      <c r="A141" s="3" t="s">
        <v>22760</v>
      </c>
      <c r="B141" s="3" t="s">
        <v>3</v>
      </c>
      <c r="C141" s="3" t="s">
        <v>22793</v>
      </c>
      <c r="D141" s="3" t="s">
        <v>22793</v>
      </c>
      <c r="E141" s="12" t="s">
        <v>24030</v>
      </c>
      <c r="F141" s="6" t="str">
        <f t="shared" si="6"/>
        <v>module=hbeg2</v>
      </c>
      <c r="G141" s="3" t="s">
        <v>114</v>
      </c>
    </row>
    <row r="142" spans="1:7" ht="30" customHeight="1">
      <c r="A142" s="3" t="s">
        <v>22760</v>
      </c>
      <c r="B142" s="3" t="s">
        <v>3</v>
      </c>
      <c r="C142" s="3" t="s">
        <v>22794</v>
      </c>
      <c r="D142" s="3" t="s">
        <v>22794</v>
      </c>
      <c r="E142" s="12" t="s">
        <v>24031</v>
      </c>
      <c r="F142" s="6" t="str">
        <f t="shared" si="6"/>
        <v>module=hbeg2</v>
      </c>
      <c r="G142" s="3" t="s">
        <v>114</v>
      </c>
    </row>
    <row r="143" spans="1:7" ht="30" customHeight="1">
      <c r="A143" s="3" t="s">
        <v>22760</v>
      </c>
      <c r="B143" s="3" t="s">
        <v>3</v>
      </c>
      <c r="C143" s="3" t="s">
        <v>22795</v>
      </c>
      <c r="D143" s="3" t="s">
        <v>22795</v>
      </c>
      <c r="E143" s="12" t="s">
        <v>24032</v>
      </c>
      <c r="F143" s="6" t="str">
        <f t="shared" si="6"/>
        <v>module=hbeg2</v>
      </c>
      <c r="G143" s="3" t="s">
        <v>114</v>
      </c>
    </row>
    <row r="144" spans="1:7" ht="30" customHeight="1">
      <c r="A144" s="3" t="s">
        <v>22760</v>
      </c>
      <c r="B144" s="3" t="s">
        <v>3</v>
      </c>
      <c r="C144" s="3" t="s">
        <v>22796</v>
      </c>
      <c r="D144" s="3" t="s">
        <v>22796</v>
      </c>
      <c r="E144" s="12" t="s">
        <v>24033</v>
      </c>
      <c r="F144" s="6" t="str">
        <f t="shared" si="6"/>
        <v>module=hbeg2</v>
      </c>
      <c r="G144" s="3" t="s">
        <v>114</v>
      </c>
    </row>
    <row r="145" spans="1:7" ht="30" customHeight="1">
      <c r="A145" s="3" t="s">
        <v>22760</v>
      </c>
      <c r="B145" s="3" t="s">
        <v>3</v>
      </c>
      <c r="C145" s="3" t="s">
        <v>22797</v>
      </c>
      <c r="D145" s="3" t="s">
        <v>22797</v>
      </c>
      <c r="E145" s="12" t="s">
        <v>24034</v>
      </c>
      <c r="F145" s="6" t="str">
        <f t="shared" si="6"/>
        <v>module=hbeg2</v>
      </c>
      <c r="G145" s="3" t="s">
        <v>114</v>
      </c>
    </row>
    <row r="146" spans="1:7" ht="30" customHeight="1">
      <c r="A146" s="3" t="s">
        <v>22760</v>
      </c>
      <c r="B146" s="3" t="s">
        <v>3</v>
      </c>
      <c r="C146" s="3" t="s">
        <v>22798</v>
      </c>
      <c r="D146" s="3" t="s">
        <v>22798</v>
      </c>
      <c r="E146" s="12" t="s">
        <v>24035</v>
      </c>
      <c r="F146" s="6" t="str">
        <f t="shared" si="6"/>
        <v>module=hbeg2</v>
      </c>
      <c r="G146" s="3" t="s">
        <v>114</v>
      </c>
    </row>
    <row r="147" spans="1:7" ht="30" customHeight="1">
      <c r="A147" s="3" t="s">
        <v>22760</v>
      </c>
      <c r="B147" s="3" t="s">
        <v>3</v>
      </c>
      <c r="C147" s="3" t="s">
        <v>22799</v>
      </c>
      <c r="D147" s="3" t="s">
        <v>22799</v>
      </c>
      <c r="E147" s="12" t="s">
        <v>24036</v>
      </c>
      <c r="F147" s="6" t="str">
        <f t="shared" si="6"/>
        <v>module=hbeg2</v>
      </c>
      <c r="G147" s="3" t="s">
        <v>114</v>
      </c>
    </row>
    <row r="148" spans="1:7" ht="30" customHeight="1">
      <c r="A148" s="3" t="s">
        <v>22760</v>
      </c>
      <c r="B148" s="3" t="s">
        <v>3</v>
      </c>
      <c r="C148" s="3" t="s">
        <v>22800</v>
      </c>
      <c r="D148" s="3" t="s">
        <v>22800</v>
      </c>
      <c r="E148" s="12" t="s">
        <v>24037</v>
      </c>
      <c r="F148" s="6" t="str">
        <f t="shared" si="6"/>
        <v>module=hbeg2</v>
      </c>
      <c r="G148" s="3" t="s">
        <v>114</v>
      </c>
    </row>
    <row r="149" spans="1:7" ht="30" customHeight="1">
      <c r="A149" s="3" t="s">
        <v>22760</v>
      </c>
      <c r="B149" s="3" t="s">
        <v>3</v>
      </c>
      <c r="C149" s="3" t="s">
        <v>22801</v>
      </c>
      <c r="D149" s="3" t="s">
        <v>22801</v>
      </c>
      <c r="E149" s="12" t="s">
        <v>24038</v>
      </c>
      <c r="F149" s="6" t="str">
        <f t="shared" si="6"/>
        <v>module=hbeg2</v>
      </c>
      <c r="G149" s="3" t="s">
        <v>114</v>
      </c>
    </row>
    <row r="150" spans="1:7" ht="30" customHeight="1">
      <c r="A150" s="3" t="s">
        <v>22760</v>
      </c>
      <c r="B150" s="3" t="s">
        <v>3</v>
      </c>
      <c r="C150" s="3" t="s">
        <v>22802</v>
      </c>
      <c r="D150" s="3" t="s">
        <v>22802</v>
      </c>
      <c r="E150" s="12" t="s">
        <v>24039</v>
      </c>
      <c r="F150" s="6" t="str">
        <f t="shared" si="6"/>
        <v>module=hbeg2</v>
      </c>
      <c r="G150" s="3" t="s">
        <v>114</v>
      </c>
    </row>
    <row r="151" spans="1:7" ht="30" customHeight="1">
      <c r="A151" s="3" t="s">
        <v>22760</v>
      </c>
      <c r="B151" s="3" t="s">
        <v>3</v>
      </c>
      <c r="C151" s="3" t="s">
        <v>22803</v>
      </c>
      <c r="D151" s="3" t="s">
        <v>22803</v>
      </c>
      <c r="E151" s="12" t="s">
        <v>24040</v>
      </c>
      <c r="F151" s="6" t="str">
        <f t="shared" si="6"/>
        <v>module=hbeg2</v>
      </c>
      <c r="G151" s="3" t="s">
        <v>114</v>
      </c>
    </row>
    <row r="152" spans="1:7" ht="30" customHeight="1">
      <c r="A152" s="3" t="s">
        <v>22760</v>
      </c>
      <c r="B152" s="3" t="s">
        <v>3</v>
      </c>
      <c r="C152" s="3" t="s">
        <v>22804</v>
      </c>
      <c r="D152" s="3" t="s">
        <v>22804</v>
      </c>
      <c r="E152" s="12" t="s">
        <v>24041</v>
      </c>
      <c r="F152" s="6" t="str">
        <f t="shared" si="6"/>
        <v>module=hbeg2</v>
      </c>
      <c r="G152" s="3" t="s">
        <v>114</v>
      </c>
    </row>
    <row r="153" spans="1:7" ht="30" customHeight="1">
      <c r="A153" s="3" t="s">
        <v>22760</v>
      </c>
      <c r="B153" s="3" t="s">
        <v>3</v>
      </c>
      <c r="C153" s="3" t="s">
        <v>22805</v>
      </c>
      <c r="D153" s="3" t="s">
        <v>22805</v>
      </c>
      <c r="E153" s="12" t="s">
        <v>24042</v>
      </c>
      <c r="F153" s="6" t="str">
        <f t="shared" si="6"/>
        <v>module=hbeg2</v>
      </c>
      <c r="G153" s="3" t="s">
        <v>114</v>
      </c>
    </row>
    <row r="154" spans="1:7" ht="30" customHeight="1">
      <c r="A154" s="3" t="s">
        <v>22760</v>
      </c>
      <c r="B154" s="3" t="s">
        <v>3</v>
      </c>
      <c r="C154" s="3" t="s">
        <v>22806</v>
      </c>
      <c r="D154" s="3" t="s">
        <v>22806</v>
      </c>
      <c r="E154" s="12" t="s">
        <v>24043</v>
      </c>
      <c r="F154" s="6" t="str">
        <f t="shared" si="6"/>
        <v>module=hbeg2</v>
      </c>
      <c r="G154" s="3" t="s">
        <v>114</v>
      </c>
    </row>
    <row r="155" spans="1:7" ht="30" customHeight="1">
      <c r="A155" s="3" t="s">
        <v>22760</v>
      </c>
      <c r="B155" s="3" t="s">
        <v>3</v>
      </c>
      <c r="C155" s="3" t="s">
        <v>22807</v>
      </c>
      <c r="D155" s="3" t="s">
        <v>22807</v>
      </c>
      <c r="E155" s="12" t="s">
        <v>24044</v>
      </c>
      <c r="F155" s="6" t="str">
        <f t="shared" si="6"/>
        <v>module=hbeg2</v>
      </c>
      <c r="G155" s="3" t="s">
        <v>114</v>
      </c>
    </row>
    <row r="156" spans="1:7" ht="30" customHeight="1">
      <c r="A156" s="3" t="s">
        <v>22760</v>
      </c>
      <c r="B156" s="3" t="s">
        <v>3</v>
      </c>
      <c r="C156" s="3" t="s">
        <v>22808</v>
      </c>
      <c r="D156" s="3" t="s">
        <v>22808</v>
      </c>
      <c r="E156" s="12" t="s">
        <v>24045</v>
      </c>
      <c r="F156" s="6" t="str">
        <f t="shared" si="6"/>
        <v>module=hbeg2</v>
      </c>
      <c r="G156" s="3" t="s">
        <v>114</v>
      </c>
    </row>
    <row r="157" spans="1:7" ht="30" customHeight="1">
      <c r="A157" s="3" t="s">
        <v>22760</v>
      </c>
      <c r="B157" s="3" t="s">
        <v>3</v>
      </c>
      <c r="C157" s="3" t="s">
        <v>22809</v>
      </c>
      <c r="D157" s="3" t="s">
        <v>22809</v>
      </c>
      <c r="E157" s="12" t="s">
        <v>24046</v>
      </c>
      <c r="F157" s="6" t="str">
        <f t="shared" si="6"/>
        <v>module=hbeg2</v>
      </c>
      <c r="G157" s="3" t="s">
        <v>114</v>
      </c>
    </row>
    <row r="158" spans="1:7" ht="30" customHeight="1">
      <c r="A158" s="3" t="s">
        <v>22760</v>
      </c>
      <c r="B158" s="3" t="s">
        <v>3</v>
      </c>
      <c r="C158" s="3" t="s">
        <v>22810</v>
      </c>
      <c r="D158" s="3" t="s">
        <v>22810</v>
      </c>
      <c r="E158" s="12" t="s">
        <v>24047</v>
      </c>
      <c r="F158" s="6" t="str">
        <f t="shared" si="6"/>
        <v>module=hbeg2</v>
      </c>
      <c r="G158" s="3" t="s">
        <v>114</v>
      </c>
    </row>
    <row r="159" spans="1:7" ht="30" customHeight="1">
      <c r="A159" s="3" t="s">
        <v>22760</v>
      </c>
      <c r="B159" s="3" t="s">
        <v>3</v>
      </c>
      <c r="C159" s="3" t="s">
        <v>22811</v>
      </c>
      <c r="D159" s="3" t="s">
        <v>22811</v>
      </c>
      <c r="E159" s="12" t="s">
        <v>24048</v>
      </c>
      <c r="F159" s="6" t="str">
        <f t="shared" si="6"/>
        <v>module=hbeg2</v>
      </c>
      <c r="G159" s="3" t="s">
        <v>114</v>
      </c>
    </row>
    <row r="160" spans="1:7" ht="30" customHeight="1">
      <c r="A160" s="3" t="s">
        <v>22760</v>
      </c>
      <c r="B160" s="3" t="s">
        <v>3</v>
      </c>
      <c r="C160" s="3" t="s">
        <v>22812</v>
      </c>
      <c r="D160" s="3" t="s">
        <v>22812</v>
      </c>
      <c r="E160" s="12" t="s">
        <v>24049</v>
      </c>
      <c r="F160" s="6" t="str">
        <f t="shared" si="6"/>
        <v>module=hbeg2</v>
      </c>
      <c r="G160" s="3" t="s">
        <v>114</v>
      </c>
    </row>
    <row r="161" spans="1:7" ht="30" customHeight="1">
      <c r="A161" s="3" t="s">
        <v>22760</v>
      </c>
      <c r="B161" s="3" t="s">
        <v>3</v>
      </c>
      <c r="C161" s="3" t="s">
        <v>22813</v>
      </c>
      <c r="D161" s="3" t="s">
        <v>22813</v>
      </c>
      <c r="E161" s="12" t="s">
        <v>24050</v>
      </c>
      <c r="F161" s="6" t="str">
        <f t="shared" si="6"/>
        <v>module=hbeg2</v>
      </c>
      <c r="G161" s="3" t="s">
        <v>114</v>
      </c>
    </row>
    <row r="162" spans="1:7" ht="30" customHeight="1">
      <c r="A162" s="3" t="s">
        <v>22760</v>
      </c>
      <c r="B162" s="3" t="s">
        <v>3</v>
      </c>
      <c r="C162" s="3" t="s">
        <v>22814</v>
      </c>
      <c r="D162" s="3" t="s">
        <v>22814</v>
      </c>
      <c r="E162" s="12" t="s">
        <v>24051</v>
      </c>
      <c r="F162" s="6" t="str">
        <f t="shared" si="6"/>
        <v>module=hbeg2</v>
      </c>
      <c r="G162" s="3" t="s">
        <v>114</v>
      </c>
    </row>
    <row r="163" spans="1:7" ht="30" customHeight="1">
      <c r="A163" s="3" t="s">
        <v>22760</v>
      </c>
      <c r="B163" s="3" t="s">
        <v>3</v>
      </c>
      <c r="C163" s="3" t="s">
        <v>22815</v>
      </c>
      <c r="D163" s="3" t="s">
        <v>22815</v>
      </c>
      <c r="E163" s="12" t="s">
        <v>24052</v>
      </c>
      <c r="F163" s="6" t="str">
        <f t="shared" si="6"/>
        <v>module=hbeg2</v>
      </c>
      <c r="G163" s="3" t="s">
        <v>114</v>
      </c>
    </row>
    <row r="164" spans="1:7" ht="30" customHeight="1">
      <c r="A164" s="3" t="s">
        <v>22760</v>
      </c>
      <c r="B164" s="3" t="s">
        <v>3</v>
      </c>
      <c r="C164" s="3" t="s">
        <v>22816</v>
      </c>
      <c r="D164" s="3" t="s">
        <v>22816</v>
      </c>
      <c r="E164" s="12" t="s">
        <v>24053</v>
      </c>
      <c r="F164" s="6" t="str">
        <f t="shared" si="6"/>
        <v>module=hbeg2</v>
      </c>
      <c r="G164" s="3" t="s">
        <v>114</v>
      </c>
    </row>
    <row r="165" spans="1:7" ht="30" customHeight="1">
      <c r="A165" s="3" t="s">
        <v>22760</v>
      </c>
      <c r="B165" s="3" t="s">
        <v>3</v>
      </c>
      <c r="C165" s="3" t="s">
        <v>22817</v>
      </c>
      <c r="D165" s="3" t="s">
        <v>22817</v>
      </c>
      <c r="E165" s="12" t="s">
        <v>24054</v>
      </c>
      <c r="F165" s="6" t="str">
        <f t="shared" si="6"/>
        <v>module=hbeg2</v>
      </c>
      <c r="G165" s="3" t="s">
        <v>114</v>
      </c>
    </row>
    <row r="166" spans="1:7" ht="30" customHeight="1">
      <c r="A166" s="3" t="s">
        <v>22760</v>
      </c>
      <c r="B166" s="3" t="s">
        <v>3</v>
      </c>
      <c r="C166" s="3" t="s">
        <v>22818</v>
      </c>
      <c r="D166" s="3" t="s">
        <v>22818</v>
      </c>
      <c r="E166" s="12" t="s">
        <v>24055</v>
      </c>
      <c r="F166" s="6" t="str">
        <f t="shared" si="6"/>
        <v>module=hbeg2</v>
      </c>
      <c r="G166" s="3" t="s">
        <v>114</v>
      </c>
    </row>
    <row r="167" spans="1:7" ht="30" customHeight="1">
      <c r="A167" s="3" t="s">
        <v>22760</v>
      </c>
      <c r="B167" s="3" t="s">
        <v>3</v>
      </c>
      <c r="C167" s="3" t="s">
        <v>22819</v>
      </c>
      <c r="D167" s="3" t="s">
        <v>22819</v>
      </c>
      <c r="E167" s="12" t="s">
        <v>24056</v>
      </c>
      <c r="F167" s="6" t="str">
        <f t="shared" ref="F167:F198" si="7">HYPERLINK("http://www.ssc.wisc.edu/wlsresearch/documentation/waves/?wave=spouse2k&amp;module=hbeg2","module=hbeg2")</f>
        <v>module=hbeg2</v>
      </c>
      <c r="G167" s="3" t="s">
        <v>114</v>
      </c>
    </row>
    <row r="168" spans="1:7" ht="30" customHeight="1">
      <c r="A168" s="3" t="s">
        <v>22760</v>
      </c>
      <c r="B168" s="3" t="s">
        <v>3</v>
      </c>
      <c r="C168" s="3" t="s">
        <v>22820</v>
      </c>
      <c r="D168" s="3" t="s">
        <v>22820</v>
      </c>
      <c r="E168" s="12" t="s">
        <v>24057</v>
      </c>
      <c r="F168" s="6" t="str">
        <f t="shared" si="7"/>
        <v>module=hbeg2</v>
      </c>
      <c r="G168" s="3" t="s">
        <v>114</v>
      </c>
    </row>
    <row r="169" spans="1:7" ht="30" customHeight="1">
      <c r="A169" s="3" t="s">
        <v>22760</v>
      </c>
      <c r="B169" s="3" t="s">
        <v>3</v>
      </c>
      <c r="C169" s="3" t="s">
        <v>22821</v>
      </c>
      <c r="D169" s="3" t="s">
        <v>22821</v>
      </c>
      <c r="E169" s="12" t="s">
        <v>24058</v>
      </c>
      <c r="F169" s="6" t="str">
        <f t="shared" si="7"/>
        <v>module=hbeg2</v>
      </c>
      <c r="G169" s="3" t="s">
        <v>114</v>
      </c>
    </row>
    <row r="170" spans="1:7" ht="30" customHeight="1">
      <c r="A170" s="3" t="s">
        <v>22760</v>
      </c>
      <c r="B170" s="3" t="s">
        <v>3</v>
      </c>
      <c r="C170" s="3" t="s">
        <v>22822</v>
      </c>
      <c r="D170" s="3" t="s">
        <v>22822</v>
      </c>
      <c r="E170" s="12" t="s">
        <v>24059</v>
      </c>
      <c r="F170" s="6" t="str">
        <f t="shared" si="7"/>
        <v>module=hbeg2</v>
      </c>
      <c r="G170" s="3" t="s">
        <v>114</v>
      </c>
    </row>
    <row r="171" spans="1:7" ht="30" customHeight="1">
      <c r="A171" s="3" t="s">
        <v>22760</v>
      </c>
      <c r="B171" s="3" t="s">
        <v>3</v>
      </c>
      <c r="C171" s="3" t="s">
        <v>22823</v>
      </c>
      <c r="D171" s="3" t="s">
        <v>22823</v>
      </c>
      <c r="E171" s="12" t="s">
        <v>24060</v>
      </c>
      <c r="F171" s="6" t="str">
        <f t="shared" si="7"/>
        <v>module=hbeg2</v>
      </c>
      <c r="G171" s="3" t="s">
        <v>114</v>
      </c>
    </row>
    <row r="172" spans="1:7" ht="30" customHeight="1">
      <c r="A172" s="3" t="s">
        <v>22760</v>
      </c>
      <c r="B172" s="3" t="s">
        <v>3</v>
      </c>
      <c r="C172" s="3" t="s">
        <v>22824</v>
      </c>
      <c r="D172" s="3" t="s">
        <v>22824</v>
      </c>
      <c r="E172" s="12" t="s">
        <v>24061</v>
      </c>
      <c r="F172" s="6" t="str">
        <f t="shared" si="7"/>
        <v>module=hbeg2</v>
      </c>
      <c r="G172" s="3" t="s">
        <v>114</v>
      </c>
    </row>
    <row r="173" spans="1:7" ht="30" customHeight="1">
      <c r="A173" s="3" t="s">
        <v>22760</v>
      </c>
      <c r="B173" s="3" t="s">
        <v>3</v>
      </c>
      <c r="C173" s="3" t="s">
        <v>22825</v>
      </c>
      <c r="D173" s="3" t="s">
        <v>22825</v>
      </c>
      <c r="E173" s="12" t="s">
        <v>24062</v>
      </c>
      <c r="F173" s="6" t="str">
        <f t="shared" si="7"/>
        <v>module=hbeg2</v>
      </c>
      <c r="G173" s="3" t="s">
        <v>114</v>
      </c>
    </row>
    <row r="174" spans="1:7" ht="30" customHeight="1">
      <c r="A174" s="3" t="s">
        <v>22760</v>
      </c>
      <c r="B174" s="3" t="s">
        <v>3</v>
      </c>
      <c r="C174" s="3" t="s">
        <v>22826</v>
      </c>
      <c r="D174" s="3" t="s">
        <v>22826</v>
      </c>
      <c r="E174" s="12" t="s">
        <v>24063</v>
      </c>
      <c r="F174" s="6" t="str">
        <f t="shared" si="7"/>
        <v>module=hbeg2</v>
      </c>
      <c r="G174" s="3" t="s">
        <v>114</v>
      </c>
    </row>
    <row r="175" spans="1:7" ht="30" customHeight="1">
      <c r="A175" s="3" t="s">
        <v>22760</v>
      </c>
      <c r="B175" s="3" t="s">
        <v>3</v>
      </c>
      <c r="C175" s="3" t="s">
        <v>22827</v>
      </c>
      <c r="D175" s="3" t="s">
        <v>22827</v>
      </c>
      <c r="E175" s="12" t="s">
        <v>24064</v>
      </c>
      <c r="F175" s="6" t="str">
        <f t="shared" si="7"/>
        <v>module=hbeg2</v>
      </c>
      <c r="G175" s="3" t="s">
        <v>114</v>
      </c>
    </row>
    <row r="176" spans="1:7" ht="30" customHeight="1">
      <c r="A176" s="3" t="s">
        <v>22760</v>
      </c>
      <c r="B176" s="3" t="s">
        <v>3</v>
      </c>
      <c r="C176" s="3" t="s">
        <v>22828</v>
      </c>
      <c r="D176" s="3" t="s">
        <v>22828</v>
      </c>
      <c r="E176" s="12" t="s">
        <v>24065</v>
      </c>
      <c r="F176" s="6" t="str">
        <f t="shared" si="7"/>
        <v>module=hbeg2</v>
      </c>
      <c r="G176" s="3" t="s">
        <v>114</v>
      </c>
    </row>
    <row r="177" spans="1:7" ht="30" customHeight="1">
      <c r="A177" s="3" t="s">
        <v>22760</v>
      </c>
      <c r="B177" s="3" t="s">
        <v>3</v>
      </c>
      <c r="C177" s="3" t="s">
        <v>22829</v>
      </c>
      <c r="D177" s="3" t="s">
        <v>22829</v>
      </c>
      <c r="E177" s="12" t="s">
        <v>24066</v>
      </c>
      <c r="F177" s="6" t="str">
        <f t="shared" si="7"/>
        <v>module=hbeg2</v>
      </c>
      <c r="G177" s="3" t="s">
        <v>114</v>
      </c>
    </row>
    <row r="178" spans="1:7" ht="30" customHeight="1">
      <c r="A178" s="3" t="s">
        <v>22760</v>
      </c>
      <c r="B178" s="3" t="s">
        <v>3</v>
      </c>
      <c r="C178" s="3" t="s">
        <v>22830</v>
      </c>
      <c r="D178" s="3" t="s">
        <v>22830</v>
      </c>
      <c r="E178" s="12" t="s">
        <v>24067</v>
      </c>
      <c r="F178" s="6" t="str">
        <f t="shared" si="7"/>
        <v>module=hbeg2</v>
      </c>
      <c r="G178" s="3" t="s">
        <v>114</v>
      </c>
    </row>
    <row r="179" spans="1:7" ht="30" customHeight="1">
      <c r="A179" s="3" t="s">
        <v>22760</v>
      </c>
      <c r="B179" s="3" t="s">
        <v>3</v>
      </c>
      <c r="C179" s="3" t="s">
        <v>22831</v>
      </c>
      <c r="D179" s="3" t="s">
        <v>22831</v>
      </c>
      <c r="E179" s="12" t="s">
        <v>24068</v>
      </c>
      <c r="F179" s="6" t="str">
        <f t="shared" si="7"/>
        <v>module=hbeg2</v>
      </c>
      <c r="G179" s="3" t="s">
        <v>114</v>
      </c>
    </row>
    <row r="180" spans="1:7" ht="30" customHeight="1">
      <c r="A180" s="3" t="s">
        <v>22760</v>
      </c>
      <c r="B180" s="3" t="s">
        <v>3</v>
      </c>
      <c r="C180" s="3" t="s">
        <v>22832</v>
      </c>
      <c r="D180" s="3" t="s">
        <v>22832</v>
      </c>
      <c r="E180" s="12" t="s">
        <v>24069</v>
      </c>
      <c r="F180" s="6" t="str">
        <f t="shared" si="7"/>
        <v>module=hbeg2</v>
      </c>
      <c r="G180" s="3" t="s">
        <v>114</v>
      </c>
    </row>
    <row r="181" spans="1:7" ht="30" customHeight="1">
      <c r="A181" s="3" t="s">
        <v>22760</v>
      </c>
      <c r="B181" s="3" t="s">
        <v>3</v>
      </c>
      <c r="C181" s="3" t="s">
        <v>22833</v>
      </c>
      <c r="D181" s="3" t="s">
        <v>22833</v>
      </c>
      <c r="E181" s="12" t="s">
        <v>24070</v>
      </c>
      <c r="F181" s="6" t="str">
        <f t="shared" si="7"/>
        <v>module=hbeg2</v>
      </c>
      <c r="G181" s="3" t="s">
        <v>114</v>
      </c>
    </row>
    <row r="182" spans="1:7" ht="30" customHeight="1">
      <c r="A182" s="3" t="s">
        <v>22760</v>
      </c>
      <c r="B182" s="3" t="s">
        <v>3</v>
      </c>
      <c r="C182" s="3" t="s">
        <v>22834</v>
      </c>
      <c r="D182" s="3" t="s">
        <v>22834</v>
      </c>
      <c r="E182" s="12" t="s">
        <v>24071</v>
      </c>
      <c r="F182" s="6" t="str">
        <f t="shared" si="7"/>
        <v>module=hbeg2</v>
      </c>
      <c r="G182" s="3" t="s">
        <v>114</v>
      </c>
    </row>
    <row r="183" spans="1:7" ht="30" customHeight="1">
      <c r="A183" s="3" t="s">
        <v>22760</v>
      </c>
      <c r="B183" s="3" t="s">
        <v>3</v>
      </c>
      <c r="C183" s="3" t="s">
        <v>22835</v>
      </c>
      <c r="D183" s="3" t="s">
        <v>22835</v>
      </c>
      <c r="E183" s="12" t="s">
        <v>24072</v>
      </c>
      <c r="F183" s="6" t="str">
        <f t="shared" si="7"/>
        <v>module=hbeg2</v>
      </c>
      <c r="G183" s="3" t="s">
        <v>114</v>
      </c>
    </row>
    <row r="184" spans="1:7" ht="30" customHeight="1">
      <c r="A184" s="3" t="s">
        <v>22760</v>
      </c>
      <c r="B184" s="3" t="s">
        <v>3</v>
      </c>
      <c r="C184" s="3" t="s">
        <v>22836</v>
      </c>
      <c r="D184" s="3" t="s">
        <v>22836</v>
      </c>
      <c r="E184" s="12" t="s">
        <v>24073</v>
      </c>
      <c r="F184" s="6" t="str">
        <f t="shared" si="7"/>
        <v>module=hbeg2</v>
      </c>
      <c r="G184" s="3" t="s">
        <v>114</v>
      </c>
    </row>
    <row r="185" spans="1:7" ht="30" customHeight="1">
      <c r="A185" s="3" t="s">
        <v>22760</v>
      </c>
      <c r="B185" s="3" t="s">
        <v>3</v>
      </c>
      <c r="C185" s="3" t="s">
        <v>22837</v>
      </c>
      <c r="D185" s="3" t="s">
        <v>22837</v>
      </c>
      <c r="E185" s="12" t="s">
        <v>24074</v>
      </c>
      <c r="F185" s="6" t="str">
        <f t="shared" si="7"/>
        <v>module=hbeg2</v>
      </c>
      <c r="G185" s="3" t="s">
        <v>114</v>
      </c>
    </row>
    <row r="186" spans="1:7" ht="30" customHeight="1">
      <c r="A186" s="3" t="s">
        <v>22760</v>
      </c>
      <c r="B186" s="3" t="s">
        <v>3</v>
      </c>
      <c r="C186" s="3" t="s">
        <v>22838</v>
      </c>
      <c r="D186" s="3" t="s">
        <v>22838</v>
      </c>
      <c r="E186" s="12" t="s">
        <v>24075</v>
      </c>
      <c r="F186" s="6" t="str">
        <f t="shared" si="7"/>
        <v>module=hbeg2</v>
      </c>
      <c r="G186" s="3" t="s">
        <v>114</v>
      </c>
    </row>
    <row r="187" spans="1:7" ht="30" customHeight="1">
      <c r="A187" s="3" t="s">
        <v>22760</v>
      </c>
      <c r="B187" s="3" t="s">
        <v>3</v>
      </c>
      <c r="C187" s="3" t="s">
        <v>22839</v>
      </c>
      <c r="D187" s="3" t="s">
        <v>22839</v>
      </c>
      <c r="E187" s="12" t="s">
        <v>24076</v>
      </c>
      <c r="F187" s="6" t="str">
        <f t="shared" si="7"/>
        <v>module=hbeg2</v>
      </c>
      <c r="G187" s="3" t="s">
        <v>114</v>
      </c>
    </row>
    <row r="188" spans="1:7" ht="30" customHeight="1">
      <c r="A188" s="3" t="s">
        <v>22760</v>
      </c>
      <c r="B188" s="3" t="s">
        <v>3</v>
      </c>
      <c r="C188" s="3" t="s">
        <v>22840</v>
      </c>
      <c r="D188" s="3" t="s">
        <v>22840</v>
      </c>
      <c r="E188" s="12" t="s">
        <v>24077</v>
      </c>
      <c r="F188" s="6" t="str">
        <f t="shared" si="7"/>
        <v>module=hbeg2</v>
      </c>
      <c r="G188" s="3" t="s">
        <v>114</v>
      </c>
    </row>
    <row r="189" spans="1:7" ht="30" customHeight="1">
      <c r="A189" s="3" t="s">
        <v>22760</v>
      </c>
      <c r="B189" s="3" t="s">
        <v>3</v>
      </c>
      <c r="C189" s="3" t="s">
        <v>22841</v>
      </c>
      <c r="D189" s="3" t="s">
        <v>22841</v>
      </c>
      <c r="E189" s="12" t="s">
        <v>24078</v>
      </c>
      <c r="F189" s="6" t="str">
        <f t="shared" si="7"/>
        <v>module=hbeg2</v>
      </c>
      <c r="G189" s="3" t="s">
        <v>114</v>
      </c>
    </row>
    <row r="190" spans="1:7" ht="30" customHeight="1">
      <c r="A190" s="3" t="s">
        <v>22760</v>
      </c>
      <c r="B190" s="3" t="s">
        <v>3</v>
      </c>
      <c r="C190" s="3" t="s">
        <v>22842</v>
      </c>
      <c r="D190" s="3" t="s">
        <v>22842</v>
      </c>
      <c r="E190" s="12" t="s">
        <v>24079</v>
      </c>
      <c r="F190" s="6" t="str">
        <f t="shared" si="7"/>
        <v>module=hbeg2</v>
      </c>
      <c r="G190" s="3" t="s">
        <v>114</v>
      </c>
    </row>
    <row r="191" spans="1:7" ht="30" customHeight="1">
      <c r="A191" s="3" t="s">
        <v>22760</v>
      </c>
      <c r="B191" s="3" t="s">
        <v>3</v>
      </c>
      <c r="C191" s="3" t="s">
        <v>22843</v>
      </c>
      <c r="D191" s="3" t="s">
        <v>22843</v>
      </c>
      <c r="E191" s="12" t="s">
        <v>24080</v>
      </c>
      <c r="F191" s="6" t="str">
        <f t="shared" si="7"/>
        <v>module=hbeg2</v>
      </c>
      <c r="G191" s="3" t="s">
        <v>114</v>
      </c>
    </row>
    <row r="192" spans="1:7" ht="30" customHeight="1">
      <c r="A192" s="3" t="s">
        <v>22760</v>
      </c>
      <c r="B192" s="3" t="s">
        <v>3</v>
      </c>
      <c r="C192" s="3" t="s">
        <v>22844</v>
      </c>
      <c r="D192" s="3" t="s">
        <v>22844</v>
      </c>
      <c r="E192" s="12" t="s">
        <v>24081</v>
      </c>
      <c r="F192" s="6" t="str">
        <f t="shared" si="7"/>
        <v>module=hbeg2</v>
      </c>
      <c r="G192" s="3" t="s">
        <v>114</v>
      </c>
    </row>
    <row r="193" spans="1:7" ht="30" customHeight="1">
      <c r="A193" s="3" t="s">
        <v>22760</v>
      </c>
      <c r="B193" s="3" t="s">
        <v>3</v>
      </c>
      <c r="C193" s="3" t="s">
        <v>22845</v>
      </c>
      <c r="D193" s="3" t="s">
        <v>22845</v>
      </c>
      <c r="E193" s="12" t="s">
        <v>24082</v>
      </c>
      <c r="F193" s="6" t="str">
        <f t="shared" si="7"/>
        <v>module=hbeg2</v>
      </c>
      <c r="G193" s="3" t="s">
        <v>114</v>
      </c>
    </row>
    <row r="194" spans="1:7" ht="30" customHeight="1">
      <c r="A194" s="3" t="s">
        <v>22760</v>
      </c>
      <c r="B194" s="3" t="s">
        <v>3</v>
      </c>
      <c r="C194" s="3" t="s">
        <v>22846</v>
      </c>
      <c r="D194" s="3" t="s">
        <v>22846</v>
      </c>
      <c r="E194" s="12" t="s">
        <v>24083</v>
      </c>
      <c r="F194" s="6" t="str">
        <f t="shared" si="7"/>
        <v>module=hbeg2</v>
      </c>
      <c r="G194" s="3" t="s">
        <v>114</v>
      </c>
    </row>
    <row r="195" spans="1:7" ht="30" customHeight="1">
      <c r="A195" s="3" t="s">
        <v>22760</v>
      </c>
      <c r="B195" s="3" t="s">
        <v>3</v>
      </c>
      <c r="C195" s="3" t="s">
        <v>22847</v>
      </c>
      <c r="D195" s="3" t="s">
        <v>22847</v>
      </c>
      <c r="E195" s="12" t="s">
        <v>24084</v>
      </c>
      <c r="F195" s="6" t="str">
        <f t="shared" si="7"/>
        <v>module=hbeg2</v>
      </c>
      <c r="G195" s="3" t="s">
        <v>114</v>
      </c>
    </row>
    <row r="196" spans="1:7" ht="30" customHeight="1">
      <c r="A196" s="3" t="s">
        <v>22760</v>
      </c>
      <c r="B196" s="3" t="s">
        <v>3</v>
      </c>
      <c r="C196" s="3" t="s">
        <v>22848</v>
      </c>
      <c r="D196" s="3" t="s">
        <v>22848</v>
      </c>
      <c r="E196" s="12" t="s">
        <v>24085</v>
      </c>
      <c r="F196" s="6" t="str">
        <f t="shared" si="7"/>
        <v>module=hbeg2</v>
      </c>
      <c r="G196" s="3" t="s">
        <v>114</v>
      </c>
    </row>
    <row r="197" spans="1:7" ht="30" customHeight="1">
      <c r="A197" s="3" t="s">
        <v>22760</v>
      </c>
      <c r="B197" s="3" t="s">
        <v>3</v>
      </c>
      <c r="C197" s="3" t="s">
        <v>22849</v>
      </c>
      <c r="D197" s="3" t="s">
        <v>22849</v>
      </c>
      <c r="E197" s="12" t="s">
        <v>24086</v>
      </c>
      <c r="F197" s="6" t="str">
        <f t="shared" si="7"/>
        <v>module=hbeg2</v>
      </c>
      <c r="G197" s="3" t="s">
        <v>114</v>
      </c>
    </row>
    <row r="198" spans="1:7" ht="30" customHeight="1">
      <c r="A198" s="3" t="s">
        <v>22760</v>
      </c>
      <c r="B198" s="3" t="s">
        <v>3</v>
      </c>
      <c r="C198" s="3" t="s">
        <v>22850</v>
      </c>
      <c r="D198" s="3" t="s">
        <v>22850</v>
      </c>
      <c r="E198" s="12" t="s">
        <v>24087</v>
      </c>
      <c r="F198" s="6" t="str">
        <f t="shared" si="7"/>
        <v>module=hbeg2</v>
      </c>
      <c r="G198" s="3" t="s">
        <v>114</v>
      </c>
    </row>
    <row r="199" spans="1:7" ht="30" customHeight="1">
      <c r="A199" s="3" t="s">
        <v>22760</v>
      </c>
      <c r="B199" s="3" t="s">
        <v>3</v>
      </c>
      <c r="C199" s="3" t="s">
        <v>22851</v>
      </c>
      <c r="D199" s="3" t="s">
        <v>22851</v>
      </c>
      <c r="E199" s="12" t="s">
        <v>24088</v>
      </c>
      <c r="F199" s="6" t="str">
        <f t="shared" ref="F199:F230" si="8">HYPERLINK("http://www.ssc.wisc.edu/wlsresearch/documentation/waves/?wave=spouse2k&amp;module=hbeg2","module=hbeg2")</f>
        <v>module=hbeg2</v>
      </c>
      <c r="G199" s="3" t="s">
        <v>114</v>
      </c>
    </row>
    <row r="200" spans="1:7" ht="30" customHeight="1">
      <c r="A200" s="3" t="s">
        <v>22760</v>
      </c>
      <c r="B200" s="3" t="s">
        <v>3</v>
      </c>
      <c r="C200" s="3" t="s">
        <v>22852</v>
      </c>
      <c r="D200" s="3" t="s">
        <v>22852</v>
      </c>
      <c r="E200" s="12" t="s">
        <v>24089</v>
      </c>
      <c r="F200" s="6" t="str">
        <f t="shared" si="8"/>
        <v>module=hbeg2</v>
      </c>
      <c r="G200" s="3" t="s">
        <v>114</v>
      </c>
    </row>
    <row r="201" spans="1:7" ht="30" customHeight="1">
      <c r="A201" s="3" t="s">
        <v>22760</v>
      </c>
      <c r="B201" s="3" t="s">
        <v>3</v>
      </c>
      <c r="C201" s="3" t="s">
        <v>22853</v>
      </c>
      <c r="D201" s="3" t="s">
        <v>22853</v>
      </c>
      <c r="E201" s="12" t="s">
        <v>24090</v>
      </c>
      <c r="F201" s="6" t="str">
        <f t="shared" si="8"/>
        <v>module=hbeg2</v>
      </c>
      <c r="G201" s="3" t="s">
        <v>114</v>
      </c>
    </row>
    <row r="202" spans="1:7" ht="30" customHeight="1">
      <c r="A202" s="3" t="s">
        <v>22760</v>
      </c>
      <c r="B202" s="3" t="s">
        <v>3</v>
      </c>
      <c r="C202" s="3" t="s">
        <v>22854</v>
      </c>
      <c r="D202" s="3" t="s">
        <v>22854</v>
      </c>
      <c r="E202" s="12" t="s">
        <v>24091</v>
      </c>
      <c r="F202" s="6" t="str">
        <f t="shared" si="8"/>
        <v>module=hbeg2</v>
      </c>
      <c r="G202" s="3" t="s">
        <v>114</v>
      </c>
    </row>
    <row r="203" spans="1:7" ht="30" customHeight="1">
      <c r="A203" s="3" t="s">
        <v>22760</v>
      </c>
      <c r="B203" s="3" t="s">
        <v>3</v>
      </c>
      <c r="C203" s="3" t="s">
        <v>22855</v>
      </c>
      <c r="D203" s="3" t="s">
        <v>22855</v>
      </c>
      <c r="E203" s="12" t="s">
        <v>24092</v>
      </c>
      <c r="F203" s="6" t="str">
        <f t="shared" si="8"/>
        <v>module=hbeg2</v>
      </c>
      <c r="G203" s="3" t="s">
        <v>114</v>
      </c>
    </row>
    <row r="204" spans="1:7" ht="30" customHeight="1">
      <c r="A204" s="3" t="s">
        <v>22760</v>
      </c>
      <c r="B204" s="3" t="s">
        <v>3</v>
      </c>
      <c r="C204" s="3" t="s">
        <v>22856</v>
      </c>
      <c r="D204" s="3" t="s">
        <v>22856</v>
      </c>
      <c r="E204" s="12" t="s">
        <v>24093</v>
      </c>
      <c r="F204" s="6" t="str">
        <f t="shared" si="8"/>
        <v>module=hbeg2</v>
      </c>
      <c r="G204" s="3" t="s">
        <v>114</v>
      </c>
    </row>
    <row r="205" spans="1:7" ht="30" customHeight="1">
      <c r="A205" s="3" t="s">
        <v>22760</v>
      </c>
      <c r="B205" s="3" t="s">
        <v>3</v>
      </c>
      <c r="C205" s="3" t="s">
        <v>22857</v>
      </c>
      <c r="D205" s="3" t="s">
        <v>22857</v>
      </c>
      <c r="E205" s="12" t="s">
        <v>24094</v>
      </c>
      <c r="F205" s="6" t="str">
        <f t="shared" si="8"/>
        <v>module=hbeg2</v>
      </c>
      <c r="G205" s="3" t="s">
        <v>114</v>
      </c>
    </row>
    <row r="206" spans="1:7" ht="30" customHeight="1">
      <c r="A206" s="3" t="s">
        <v>22760</v>
      </c>
      <c r="B206" s="3" t="s">
        <v>3</v>
      </c>
      <c r="C206" s="3" t="s">
        <v>22858</v>
      </c>
      <c r="D206" s="3" t="s">
        <v>22858</v>
      </c>
      <c r="E206" s="12" t="s">
        <v>24095</v>
      </c>
      <c r="F206" s="6" t="str">
        <f t="shared" si="8"/>
        <v>module=hbeg2</v>
      </c>
      <c r="G206" s="3" t="s">
        <v>114</v>
      </c>
    </row>
    <row r="207" spans="1:7" ht="30" customHeight="1">
      <c r="A207" s="3" t="s">
        <v>22760</v>
      </c>
      <c r="B207" s="3" t="s">
        <v>3</v>
      </c>
      <c r="C207" s="3" t="s">
        <v>22859</v>
      </c>
      <c r="D207" s="3" t="s">
        <v>22859</v>
      </c>
      <c r="E207" s="12" t="s">
        <v>24096</v>
      </c>
      <c r="F207" s="6" t="str">
        <f t="shared" si="8"/>
        <v>module=hbeg2</v>
      </c>
      <c r="G207" s="3" t="s">
        <v>114</v>
      </c>
    </row>
    <row r="208" spans="1:7" ht="30" customHeight="1">
      <c r="A208" s="3" t="s">
        <v>22760</v>
      </c>
      <c r="B208" s="3" t="s">
        <v>3</v>
      </c>
      <c r="C208" s="3" t="s">
        <v>22860</v>
      </c>
      <c r="D208" s="3" t="s">
        <v>22860</v>
      </c>
      <c r="E208" s="12" t="s">
        <v>24097</v>
      </c>
      <c r="F208" s="6" t="str">
        <f t="shared" si="8"/>
        <v>module=hbeg2</v>
      </c>
      <c r="G208" s="3" t="s">
        <v>114</v>
      </c>
    </row>
    <row r="209" spans="1:7" ht="30" customHeight="1">
      <c r="A209" s="3" t="s">
        <v>22760</v>
      </c>
      <c r="B209" s="3" t="s">
        <v>3</v>
      </c>
      <c r="C209" s="3" t="s">
        <v>22861</v>
      </c>
      <c r="D209" s="3" t="s">
        <v>22861</v>
      </c>
      <c r="E209" s="12" t="s">
        <v>24098</v>
      </c>
      <c r="F209" s="6" t="str">
        <f t="shared" si="8"/>
        <v>module=hbeg2</v>
      </c>
      <c r="G209" s="3" t="s">
        <v>114</v>
      </c>
    </row>
    <row r="210" spans="1:7" ht="30" customHeight="1">
      <c r="A210" s="3" t="s">
        <v>22760</v>
      </c>
      <c r="B210" s="3" t="s">
        <v>3</v>
      </c>
      <c r="C210" s="3" t="s">
        <v>22862</v>
      </c>
      <c r="D210" s="3" t="s">
        <v>22862</v>
      </c>
      <c r="E210" s="12" t="s">
        <v>24099</v>
      </c>
      <c r="F210" s="6" t="str">
        <f t="shared" si="8"/>
        <v>module=hbeg2</v>
      </c>
      <c r="G210" s="3" t="s">
        <v>114</v>
      </c>
    </row>
    <row r="211" spans="1:7" ht="30" customHeight="1">
      <c r="A211" s="3" t="s">
        <v>22760</v>
      </c>
      <c r="B211" s="3" t="s">
        <v>3</v>
      </c>
      <c r="C211" s="3" t="s">
        <v>22863</v>
      </c>
      <c r="D211" s="3" t="s">
        <v>22863</v>
      </c>
      <c r="E211" s="12" t="s">
        <v>24100</v>
      </c>
      <c r="F211" s="6" t="str">
        <f t="shared" si="8"/>
        <v>module=hbeg2</v>
      </c>
      <c r="G211" s="3" t="s">
        <v>114</v>
      </c>
    </row>
    <row r="212" spans="1:7" ht="30" customHeight="1">
      <c r="A212" s="3" t="s">
        <v>22760</v>
      </c>
      <c r="B212" s="3" t="s">
        <v>3</v>
      </c>
      <c r="C212" s="3" t="s">
        <v>22864</v>
      </c>
      <c r="D212" s="3" t="s">
        <v>22864</v>
      </c>
      <c r="E212" s="12" t="s">
        <v>24101</v>
      </c>
      <c r="F212" s="6" t="str">
        <f t="shared" si="8"/>
        <v>module=hbeg2</v>
      </c>
      <c r="G212" s="3" t="s">
        <v>114</v>
      </c>
    </row>
    <row r="213" spans="1:7" ht="30" customHeight="1">
      <c r="A213" s="3" t="s">
        <v>22760</v>
      </c>
      <c r="B213" s="3" t="s">
        <v>3</v>
      </c>
      <c r="C213" s="3" t="s">
        <v>22865</v>
      </c>
      <c r="D213" s="3" t="s">
        <v>22865</v>
      </c>
      <c r="E213" s="12" t="s">
        <v>24102</v>
      </c>
      <c r="F213" s="6" t="str">
        <f t="shared" si="8"/>
        <v>module=hbeg2</v>
      </c>
      <c r="G213" s="3" t="s">
        <v>114</v>
      </c>
    </row>
    <row r="214" spans="1:7" ht="30" customHeight="1">
      <c r="A214" s="3" t="s">
        <v>22760</v>
      </c>
      <c r="B214" s="3" t="s">
        <v>3</v>
      </c>
      <c r="C214" s="3" t="s">
        <v>22866</v>
      </c>
      <c r="D214" s="3" t="s">
        <v>22866</v>
      </c>
      <c r="E214" s="12" t="s">
        <v>24103</v>
      </c>
      <c r="F214" s="6" t="str">
        <f t="shared" si="8"/>
        <v>module=hbeg2</v>
      </c>
      <c r="G214" s="3" t="s">
        <v>114</v>
      </c>
    </row>
    <row r="215" spans="1:7" ht="30" customHeight="1">
      <c r="A215" s="3" t="s">
        <v>22760</v>
      </c>
      <c r="B215" s="3" t="s">
        <v>3</v>
      </c>
      <c r="C215" s="3" t="s">
        <v>22867</v>
      </c>
      <c r="D215" s="3" t="s">
        <v>22867</v>
      </c>
      <c r="E215" s="12" t="s">
        <v>24104</v>
      </c>
      <c r="F215" s="6" t="str">
        <f t="shared" si="8"/>
        <v>module=hbeg2</v>
      </c>
      <c r="G215" s="3" t="s">
        <v>114</v>
      </c>
    </row>
    <row r="216" spans="1:7" ht="30" customHeight="1">
      <c r="A216" s="3" t="s">
        <v>22760</v>
      </c>
      <c r="B216" s="3" t="s">
        <v>3</v>
      </c>
      <c r="C216" s="3" t="s">
        <v>22868</v>
      </c>
      <c r="D216" s="3" t="s">
        <v>22868</v>
      </c>
      <c r="E216" s="12" t="s">
        <v>24105</v>
      </c>
      <c r="F216" s="6" t="str">
        <f t="shared" si="8"/>
        <v>module=hbeg2</v>
      </c>
      <c r="G216" s="3" t="s">
        <v>114</v>
      </c>
    </row>
    <row r="217" spans="1:7" ht="30" customHeight="1">
      <c r="A217" s="3" t="s">
        <v>22760</v>
      </c>
      <c r="B217" s="3" t="s">
        <v>3</v>
      </c>
      <c r="C217" s="3" t="s">
        <v>22869</v>
      </c>
      <c r="D217" s="3" t="s">
        <v>22869</v>
      </c>
      <c r="E217" s="12" t="s">
        <v>24106</v>
      </c>
      <c r="F217" s="6" t="str">
        <f t="shared" si="8"/>
        <v>module=hbeg2</v>
      </c>
      <c r="G217" s="3" t="s">
        <v>114</v>
      </c>
    </row>
    <row r="218" spans="1:7" ht="30" customHeight="1">
      <c r="A218" s="3" t="s">
        <v>22760</v>
      </c>
      <c r="B218" s="3" t="s">
        <v>3</v>
      </c>
      <c r="C218" s="3" t="s">
        <v>22870</v>
      </c>
      <c r="D218" s="3" t="s">
        <v>22870</v>
      </c>
      <c r="E218" s="12" t="s">
        <v>24107</v>
      </c>
      <c r="F218" s="6" t="str">
        <f t="shared" si="8"/>
        <v>module=hbeg2</v>
      </c>
      <c r="G218" s="3" t="s">
        <v>114</v>
      </c>
    </row>
    <row r="219" spans="1:7" ht="30" customHeight="1">
      <c r="A219" s="3" t="s">
        <v>22760</v>
      </c>
      <c r="B219" s="3" t="s">
        <v>3</v>
      </c>
      <c r="C219" s="3" t="s">
        <v>22871</v>
      </c>
      <c r="D219" s="3" t="s">
        <v>22871</v>
      </c>
      <c r="E219" s="12" t="s">
        <v>24108</v>
      </c>
      <c r="F219" s="6" t="str">
        <f t="shared" si="8"/>
        <v>module=hbeg2</v>
      </c>
      <c r="G219" s="3" t="s">
        <v>114</v>
      </c>
    </row>
    <row r="220" spans="1:7" ht="30" customHeight="1">
      <c r="A220" s="3" t="s">
        <v>22760</v>
      </c>
      <c r="B220" s="3" t="s">
        <v>3</v>
      </c>
      <c r="C220" s="3" t="s">
        <v>22872</v>
      </c>
      <c r="D220" s="3" t="s">
        <v>22872</v>
      </c>
      <c r="E220" s="12" t="s">
        <v>24109</v>
      </c>
      <c r="F220" s="6" t="str">
        <f t="shared" si="8"/>
        <v>module=hbeg2</v>
      </c>
      <c r="G220" s="3" t="s">
        <v>114</v>
      </c>
    </row>
    <row r="221" spans="1:7" ht="30" customHeight="1">
      <c r="A221" s="3" t="s">
        <v>22760</v>
      </c>
      <c r="B221" s="3" t="s">
        <v>3</v>
      </c>
      <c r="C221" s="3" t="s">
        <v>22873</v>
      </c>
      <c r="D221" s="3" t="s">
        <v>22873</v>
      </c>
      <c r="E221" s="12" t="s">
        <v>24110</v>
      </c>
      <c r="F221" s="6" t="str">
        <f t="shared" si="8"/>
        <v>module=hbeg2</v>
      </c>
      <c r="G221" s="3" t="s">
        <v>114</v>
      </c>
    </row>
    <row r="222" spans="1:7" ht="30" customHeight="1">
      <c r="A222" s="3" t="s">
        <v>22760</v>
      </c>
      <c r="B222" s="3" t="s">
        <v>3</v>
      </c>
      <c r="C222" s="3" t="s">
        <v>22874</v>
      </c>
      <c r="D222" s="3" t="s">
        <v>22874</v>
      </c>
      <c r="E222" s="12" t="s">
        <v>24111</v>
      </c>
      <c r="F222" s="6" t="str">
        <f t="shared" si="8"/>
        <v>module=hbeg2</v>
      </c>
      <c r="G222" s="3" t="s">
        <v>114</v>
      </c>
    </row>
    <row r="223" spans="1:7" ht="30" customHeight="1">
      <c r="A223" s="3" t="s">
        <v>22760</v>
      </c>
      <c r="B223" s="3" t="s">
        <v>3</v>
      </c>
      <c r="C223" s="3" t="s">
        <v>22875</v>
      </c>
      <c r="D223" s="3" t="s">
        <v>22875</v>
      </c>
      <c r="E223" s="12" t="s">
        <v>24112</v>
      </c>
      <c r="F223" s="6" t="str">
        <f t="shared" si="8"/>
        <v>module=hbeg2</v>
      </c>
      <c r="G223" s="3" t="s">
        <v>114</v>
      </c>
    </row>
    <row r="224" spans="1:7" ht="30" customHeight="1">
      <c r="A224" s="3" t="s">
        <v>22760</v>
      </c>
      <c r="B224" s="3" t="s">
        <v>3</v>
      </c>
      <c r="C224" s="3" t="s">
        <v>22876</v>
      </c>
      <c r="D224" s="3" t="s">
        <v>22876</v>
      </c>
      <c r="E224" s="12" t="s">
        <v>24113</v>
      </c>
      <c r="F224" s="6" t="str">
        <f t="shared" si="8"/>
        <v>module=hbeg2</v>
      </c>
      <c r="G224" s="3" t="s">
        <v>114</v>
      </c>
    </row>
    <row r="225" spans="1:7" ht="30" customHeight="1">
      <c r="A225" s="3" t="s">
        <v>22760</v>
      </c>
      <c r="B225" s="3" t="s">
        <v>3</v>
      </c>
      <c r="C225" s="3" t="s">
        <v>22877</v>
      </c>
      <c r="D225" s="3" t="s">
        <v>22877</v>
      </c>
      <c r="E225" s="12" t="s">
        <v>24114</v>
      </c>
      <c r="F225" s="6" t="str">
        <f t="shared" si="8"/>
        <v>module=hbeg2</v>
      </c>
      <c r="G225" s="3" t="s">
        <v>114</v>
      </c>
    </row>
    <row r="226" spans="1:7" ht="30" customHeight="1">
      <c r="A226" s="3" t="s">
        <v>22760</v>
      </c>
      <c r="B226" s="3" t="s">
        <v>3</v>
      </c>
      <c r="C226" s="3" t="s">
        <v>22878</v>
      </c>
      <c r="D226" s="3" t="s">
        <v>22878</v>
      </c>
      <c r="E226" s="12" t="s">
        <v>24115</v>
      </c>
      <c r="F226" s="6" t="str">
        <f t="shared" si="8"/>
        <v>module=hbeg2</v>
      </c>
      <c r="G226" s="3" t="s">
        <v>114</v>
      </c>
    </row>
    <row r="227" spans="1:7" ht="30" customHeight="1">
      <c r="A227" s="3" t="s">
        <v>22760</v>
      </c>
      <c r="B227" s="3" t="s">
        <v>3</v>
      </c>
      <c r="C227" s="3" t="s">
        <v>22879</v>
      </c>
      <c r="D227" s="3" t="s">
        <v>22879</v>
      </c>
      <c r="E227" s="12" t="s">
        <v>24116</v>
      </c>
      <c r="F227" s="6" t="str">
        <f t="shared" si="8"/>
        <v>module=hbeg2</v>
      </c>
      <c r="G227" s="3" t="s">
        <v>114</v>
      </c>
    </row>
    <row r="228" spans="1:7" ht="30" customHeight="1">
      <c r="A228" s="3" t="s">
        <v>22760</v>
      </c>
      <c r="B228" s="3" t="s">
        <v>3</v>
      </c>
      <c r="C228" s="3" t="s">
        <v>22880</v>
      </c>
      <c r="D228" s="3" t="s">
        <v>22880</v>
      </c>
      <c r="E228" s="12" t="s">
        <v>24117</v>
      </c>
      <c r="F228" s="6" t="str">
        <f t="shared" si="8"/>
        <v>module=hbeg2</v>
      </c>
      <c r="G228" s="3" t="s">
        <v>114</v>
      </c>
    </row>
    <row r="229" spans="1:7" ht="30" customHeight="1">
      <c r="A229" s="3" t="s">
        <v>22760</v>
      </c>
      <c r="B229" s="3" t="s">
        <v>3</v>
      </c>
      <c r="C229" s="3" t="s">
        <v>22881</v>
      </c>
      <c r="D229" s="3" t="s">
        <v>22881</v>
      </c>
      <c r="E229" s="12" t="s">
        <v>24118</v>
      </c>
      <c r="F229" s="6" t="str">
        <f t="shared" si="8"/>
        <v>module=hbeg2</v>
      </c>
      <c r="G229" s="3" t="s">
        <v>114</v>
      </c>
    </row>
    <row r="230" spans="1:7" ht="30" customHeight="1">
      <c r="A230" s="3" t="s">
        <v>22760</v>
      </c>
      <c r="B230" s="3" t="s">
        <v>3</v>
      </c>
      <c r="C230" s="3" t="s">
        <v>22882</v>
      </c>
      <c r="D230" s="3" t="s">
        <v>22882</v>
      </c>
      <c r="E230" s="12" t="s">
        <v>24119</v>
      </c>
      <c r="F230" s="6" t="str">
        <f t="shared" si="8"/>
        <v>module=hbeg2</v>
      </c>
      <c r="G230" s="3" t="s">
        <v>114</v>
      </c>
    </row>
    <row r="231" spans="1:7" ht="30" customHeight="1">
      <c r="A231" s="3" t="s">
        <v>22760</v>
      </c>
      <c r="B231" s="3" t="s">
        <v>3</v>
      </c>
      <c r="C231" s="3" t="s">
        <v>22883</v>
      </c>
      <c r="D231" s="3" t="s">
        <v>22883</v>
      </c>
      <c r="E231" s="12" t="s">
        <v>24120</v>
      </c>
      <c r="F231" s="6" t="str">
        <f t="shared" ref="F231:F262" si="9">HYPERLINK("http://www.ssc.wisc.edu/wlsresearch/documentation/waves/?wave=spouse2k&amp;module=hbeg2","module=hbeg2")</f>
        <v>module=hbeg2</v>
      </c>
      <c r="G231" s="3" t="s">
        <v>114</v>
      </c>
    </row>
    <row r="232" spans="1:7" ht="30" customHeight="1">
      <c r="A232" s="3" t="s">
        <v>22760</v>
      </c>
      <c r="B232" s="3" t="s">
        <v>3</v>
      </c>
      <c r="C232" s="3" t="s">
        <v>22884</v>
      </c>
      <c r="D232" s="3" t="s">
        <v>22884</v>
      </c>
      <c r="E232" s="12" t="s">
        <v>24121</v>
      </c>
      <c r="F232" s="6" t="str">
        <f t="shared" si="9"/>
        <v>module=hbeg2</v>
      </c>
      <c r="G232" s="3" t="s">
        <v>114</v>
      </c>
    </row>
    <row r="233" spans="1:7" ht="30" customHeight="1">
      <c r="A233" s="3" t="s">
        <v>22760</v>
      </c>
      <c r="B233" s="3" t="s">
        <v>3</v>
      </c>
      <c r="C233" s="3" t="s">
        <v>22885</v>
      </c>
      <c r="D233" s="3" t="s">
        <v>22885</v>
      </c>
      <c r="E233" s="12" t="s">
        <v>24122</v>
      </c>
      <c r="F233" s="6" t="str">
        <f t="shared" si="9"/>
        <v>module=hbeg2</v>
      </c>
      <c r="G233" s="3" t="s">
        <v>114</v>
      </c>
    </row>
    <row r="234" spans="1:7" ht="30" customHeight="1">
      <c r="A234" s="3" t="s">
        <v>22760</v>
      </c>
      <c r="B234" s="3" t="s">
        <v>3</v>
      </c>
      <c r="C234" s="3" t="s">
        <v>22886</v>
      </c>
      <c r="D234" s="3" t="s">
        <v>22886</v>
      </c>
      <c r="E234" s="12" t="s">
        <v>24123</v>
      </c>
      <c r="F234" s="6" t="str">
        <f t="shared" si="9"/>
        <v>module=hbeg2</v>
      </c>
      <c r="G234" s="3" t="s">
        <v>114</v>
      </c>
    </row>
    <row r="235" spans="1:7" ht="30" customHeight="1">
      <c r="A235" s="3" t="s">
        <v>22760</v>
      </c>
      <c r="B235" s="3" t="s">
        <v>3</v>
      </c>
      <c r="C235" s="3" t="s">
        <v>22887</v>
      </c>
      <c r="D235" s="3" t="s">
        <v>22887</v>
      </c>
      <c r="E235" s="12" t="s">
        <v>24124</v>
      </c>
      <c r="F235" s="6" t="str">
        <f t="shared" si="9"/>
        <v>module=hbeg2</v>
      </c>
      <c r="G235" s="3" t="s">
        <v>114</v>
      </c>
    </row>
    <row r="236" spans="1:7" ht="30" customHeight="1">
      <c r="A236" s="3" t="s">
        <v>22760</v>
      </c>
      <c r="B236" s="3" t="s">
        <v>3</v>
      </c>
      <c r="C236" s="3" t="s">
        <v>22888</v>
      </c>
      <c r="D236" s="3" t="s">
        <v>22888</v>
      </c>
      <c r="E236" s="12" t="s">
        <v>24125</v>
      </c>
      <c r="F236" s="6" t="str">
        <f t="shared" si="9"/>
        <v>module=hbeg2</v>
      </c>
      <c r="G236" s="3" t="s">
        <v>114</v>
      </c>
    </row>
    <row r="237" spans="1:7" ht="30" customHeight="1">
      <c r="A237" s="3" t="s">
        <v>22760</v>
      </c>
      <c r="B237" s="3" t="s">
        <v>3</v>
      </c>
      <c r="C237" s="3" t="s">
        <v>22889</v>
      </c>
      <c r="D237" s="3" t="s">
        <v>22889</v>
      </c>
      <c r="E237" s="12" t="s">
        <v>24126</v>
      </c>
      <c r="F237" s="6" t="str">
        <f t="shared" si="9"/>
        <v>module=hbeg2</v>
      </c>
      <c r="G237" s="3" t="s">
        <v>114</v>
      </c>
    </row>
    <row r="238" spans="1:7" ht="30" customHeight="1">
      <c r="A238" s="3" t="s">
        <v>22760</v>
      </c>
      <c r="B238" s="3" t="s">
        <v>3</v>
      </c>
      <c r="C238" s="3" t="s">
        <v>22890</v>
      </c>
      <c r="D238" s="3" t="s">
        <v>22890</v>
      </c>
      <c r="E238" s="12" t="s">
        <v>24127</v>
      </c>
      <c r="F238" s="6" t="str">
        <f t="shared" si="9"/>
        <v>module=hbeg2</v>
      </c>
      <c r="G238" s="3" t="s">
        <v>114</v>
      </c>
    </row>
    <row r="239" spans="1:7" ht="30" customHeight="1">
      <c r="A239" s="3" t="s">
        <v>22760</v>
      </c>
      <c r="B239" s="3" t="s">
        <v>3</v>
      </c>
      <c r="C239" s="3" t="s">
        <v>22891</v>
      </c>
      <c r="D239" s="3" t="s">
        <v>22891</v>
      </c>
      <c r="E239" s="12" t="s">
        <v>24128</v>
      </c>
      <c r="F239" s="6" t="str">
        <f t="shared" si="9"/>
        <v>module=hbeg2</v>
      </c>
      <c r="G239" s="3" t="s">
        <v>114</v>
      </c>
    </row>
    <row r="240" spans="1:7" ht="30" customHeight="1">
      <c r="A240" s="3" t="s">
        <v>22760</v>
      </c>
      <c r="B240" s="3" t="s">
        <v>3</v>
      </c>
      <c r="C240" s="3" t="s">
        <v>22892</v>
      </c>
      <c r="D240" s="3" t="s">
        <v>22892</v>
      </c>
      <c r="E240" s="12" t="s">
        <v>24129</v>
      </c>
      <c r="F240" s="6" t="str">
        <f t="shared" si="9"/>
        <v>module=hbeg2</v>
      </c>
      <c r="G240" s="3" t="s">
        <v>114</v>
      </c>
    </row>
    <row r="241" spans="1:7" ht="30" customHeight="1">
      <c r="A241" s="3" t="s">
        <v>22760</v>
      </c>
      <c r="B241" s="3" t="s">
        <v>3</v>
      </c>
      <c r="C241" s="3" t="s">
        <v>22893</v>
      </c>
      <c r="D241" s="3" t="s">
        <v>22893</v>
      </c>
      <c r="E241" s="12" t="s">
        <v>24130</v>
      </c>
      <c r="F241" s="6" t="str">
        <f t="shared" si="9"/>
        <v>module=hbeg2</v>
      </c>
      <c r="G241" s="3" t="s">
        <v>114</v>
      </c>
    </row>
    <row r="242" spans="1:7" ht="30" customHeight="1">
      <c r="A242" s="3" t="s">
        <v>22760</v>
      </c>
      <c r="B242" s="3" t="s">
        <v>3</v>
      </c>
      <c r="C242" s="3" t="s">
        <v>22894</v>
      </c>
      <c r="D242" s="3" t="s">
        <v>22894</v>
      </c>
      <c r="E242" s="12" t="s">
        <v>24131</v>
      </c>
      <c r="F242" s="6" t="str">
        <f t="shared" si="9"/>
        <v>module=hbeg2</v>
      </c>
      <c r="G242" s="3" t="s">
        <v>114</v>
      </c>
    </row>
    <row r="243" spans="1:7" ht="30" customHeight="1">
      <c r="A243" s="3" t="s">
        <v>22760</v>
      </c>
      <c r="B243" s="3" t="s">
        <v>3</v>
      </c>
      <c r="C243" s="3" t="s">
        <v>22895</v>
      </c>
      <c r="D243" s="3" t="s">
        <v>22895</v>
      </c>
      <c r="E243" s="12" t="s">
        <v>24132</v>
      </c>
      <c r="F243" s="6" t="str">
        <f t="shared" si="9"/>
        <v>module=hbeg2</v>
      </c>
      <c r="G243" s="3" t="s">
        <v>114</v>
      </c>
    </row>
    <row r="244" spans="1:7" ht="30" customHeight="1">
      <c r="A244" s="3" t="s">
        <v>22760</v>
      </c>
      <c r="B244" s="3" t="s">
        <v>3</v>
      </c>
      <c r="C244" s="3" t="s">
        <v>22896</v>
      </c>
      <c r="D244" s="3" t="s">
        <v>22896</v>
      </c>
      <c r="E244" s="12" t="s">
        <v>24133</v>
      </c>
      <c r="F244" s="6" t="str">
        <f t="shared" si="9"/>
        <v>module=hbeg2</v>
      </c>
      <c r="G244" s="3" t="s">
        <v>114</v>
      </c>
    </row>
    <row r="245" spans="1:7" ht="30" customHeight="1">
      <c r="A245" s="3" t="s">
        <v>22760</v>
      </c>
      <c r="B245" s="3" t="s">
        <v>3</v>
      </c>
      <c r="C245" s="3" t="s">
        <v>22897</v>
      </c>
      <c r="D245" s="3" t="s">
        <v>22897</v>
      </c>
      <c r="E245" s="12" t="s">
        <v>24134</v>
      </c>
      <c r="F245" s="6" t="str">
        <f t="shared" si="9"/>
        <v>module=hbeg2</v>
      </c>
      <c r="G245" s="3" t="s">
        <v>114</v>
      </c>
    </row>
    <row r="246" spans="1:7" ht="30" customHeight="1">
      <c r="A246" s="3" t="s">
        <v>22760</v>
      </c>
      <c r="B246" s="3" t="s">
        <v>3</v>
      </c>
      <c r="C246" s="3" t="s">
        <v>22898</v>
      </c>
      <c r="D246" s="3" t="s">
        <v>22898</v>
      </c>
      <c r="E246" s="12" t="s">
        <v>24135</v>
      </c>
      <c r="F246" s="6" t="str">
        <f t="shared" si="9"/>
        <v>module=hbeg2</v>
      </c>
      <c r="G246" s="3" t="s">
        <v>114</v>
      </c>
    </row>
    <row r="247" spans="1:7" ht="30" customHeight="1">
      <c r="A247" s="3" t="s">
        <v>22760</v>
      </c>
      <c r="B247" s="3" t="s">
        <v>3</v>
      </c>
      <c r="C247" s="3" t="s">
        <v>22899</v>
      </c>
      <c r="D247" s="3" t="s">
        <v>22899</v>
      </c>
      <c r="E247" s="12" t="s">
        <v>24136</v>
      </c>
      <c r="F247" s="6" t="str">
        <f t="shared" si="9"/>
        <v>module=hbeg2</v>
      </c>
      <c r="G247" s="3" t="s">
        <v>114</v>
      </c>
    </row>
    <row r="248" spans="1:7" ht="30" customHeight="1">
      <c r="A248" s="3" t="s">
        <v>22760</v>
      </c>
      <c r="B248" s="3" t="s">
        <v>3</v>
      </c>
      <c r="C248" s="3" t="s">
        <v>22900</v>
      </c>
      <c r="D248" s="3" t="s">
        <v>22900</v>
      </c>
      <c r="E248" s="12" t="s">
        <v>24137</v>
      </c>
      <c r="F248" s="6" t="str">
        <f t="shared" si="9"/>
        <v>module=hbeg2</v>
      </c>
      <c r="G248" s="3" t="s">
        <v>114</v>
      </c>
    </row>
    <row r="249" spans="1:7" ht="30" customHeight="1">
      <c r="A249" s="3" t="s">
        <v>22760</v>
      </c>
      <c r="B249" s="3" t="s">
        <v>3</v>
      </c>
      <c r="C249" s="3" t="s">
        <v>22901</v>
      </c>
      <c r="D249" s="3" t="s">
        <v>22901</v>
      </c>
      <c r="E249" s="12" t="s">
        <v>24138</v>
      </c>
      <c r="F249" s="6" t="str">
        <f t="shared" si="9"/>
        <v>module=hbeg2</v>
      </c>
      <c r="G249" s="3" t="s">
        <v>114</v>
      </c>
    </row>
    <row r="250" spans="1:7" ht="30" customHeight="1">
      <c r="A250" s="3" t="s">
        <v>22760</v>
      </c>
      <c r="B250" s="3" t="s">
        <v>3</v>
      </c>
      <c r="C250" s="3" t="s">
        <v>22902</v>
      </c>
      <c r="D250" s="3" t="s">
        <v>22902</v>
      </c>
      <c r="E250" s="12" t="s">
        <v>24139</v>
      </c>
      <c r="F250" s="6" t="str">
        <f t="shared" si="9"/>
        <v>module=hbeg2</v>
      </c>
      <c r="G250" s="3" t="s">
        <v>114</v>
      </c>
    </row>
    <row r="251" spans="1:7" ht="30" customHeight="1">
      <c r="A251" s="3" t="s">
        <v>22760</v>
      </c>
      <c r="B251" s="3" t="s">
        <v>3</v>
      </c>
      <c r="C251" s="3" t="s">
        <v>22903</v>
      </c>
      <c r="D251" s="3" t="s">
        <v>22903</v>
      </c>
      <c r="E251" s="12" t="s">
        <v>24140</v>
      </c>
      <c r="F251" s="6" t="str">
        <f t="shared" si="9"/>
        <v>module=hbeg2</v>
      </c>
      <c r="G251" s="3" t="s">
        <v>114</v>
      </c>
    </row>
    <row r="252" spans="1:7" ht="30" customHeight="1">
      <c r="A252" s="3" t="s">
        <v>22760</v>
      </c>
      <c r="B252" s="3" t="s">
        <v>3</v>
      </c>
      <c r="C252" s="3" t="s">
        <v>22904</v>
      </c>
      <c r="D252" s="3" t="s">
        <v>22904</v>
      </c>
      <c r="E252" s="12" t="s">
        <v>24141</v>
      </c>
      <c r="F252" s="6" t="str">
        <f t="shared" si="9"/>
        <v>module=hbeg2</v>
      </c>
      <c r="G252" s="3" t="s">
        <v>114</v>
      </c>
    </row>
    <row r="253" spans="1:7" ht="30" customHeight="1">
      <c r="A253" s="3" t="s">
        <v>22760</v>
      </c>
      <c r="B253" s="3" t="s">
        <v>3</v>
      </c>
      <c r="C253" s="3" t="s">
        <v>22905</v>
      </c>
      <c r="D253" s="3" t="s">
        <v>22905</v>
      </c>
      <c r="E253" s="12" t="s">
        <v>24142</v>
      </c>
      <c r="F253" s="6" t="str">
        <f t="shared" si="9"/>
        <v>module=hbeg2</v>
      </c>
      <c r="G253" s="3" t="s">
        <v>114</v>
      </c>
    </row>
    <row r="254" spans="1:7" ht="30" customHeight="1">
      <c r="A254" s="3" t="s">
        <v>22760</v>
      </c>
      <c r="B254" s="3" t="s">
        <v>3</v>
      </c>
      <c r="C254" s="3" t="s">
        <v>22906</v>
      </c>
      <c r="D254" s="3" t="s">
        <v>22906</v>
      </c>
      <c r="E254" s="12" t="s">
        <v>24143</v>
      </c>
      <c r="F254" s="6" t="str">
        <f t="shared" si="9"/>
        <v>module=hbeg2</v>
      </c>
      <c r="G254" s="3" t="s">
        <v>114</v>
      </c>
    </row>
    <row r="255" spans="1:7" ht="30" customHeight="1">
      <c r="A255" s="3" t="s">
        <v>22760</v>
      </c>
      <c r="B255" s="3" t="s">
        <v>3</v>
      </c>
      <c r="C255" s="3" t="s">
        <v>22907</v>
      </c>
      <c r="D255" s="3" t="s">
        <v>22907</v>
      </c>
      <c r="E255" s="12" t="s">
        <v>24144</v>
      </c>
      <c r="F255" s="6" t="str">
        <f t="shared" si="9"/>
        <v>module=hbeg2</v>
      </c>
      <c r="G255" s="3" t="s">
        <v>114</v>
      </c>
    </row>
    <row r="256" spans="1:7" ht="30" customHeight="1">
      <c r="A256" s="3" t="s">
        <v>22760</v>
      </c>
      <c r="B256" s="3" t="s">
        <v>3</v>
      </c>
      <c r="C256" s="3" t="s">
        <v>22908</v>
      </c>
      <c r="D256" s="3" t="s">
        <v>22908</v>
      </c>
      <c r="E256" s="12" t="s">
        <v>24145</v>
      </c>
      <c r="F256" s="6" t="str">
        <f t="shared" si="9"/>
        <v>module=hbeg2</v>
      </c>
      <c r="G256" s="3" t="s">
        <v>114</v>
      </c>
    </row>
    <row r="257" spans="1:7" ht="30" customHeight="1">
      <c r="A257" s="3" t="s">
        <v>22760</v>
      </c>
      <c r="B257" s="3" t="s">
        <v>3</v>
      </c>
      <c r="C257" s="3" t="s">
        <v>22909</v>
      </c>
      <c r="D257" s="3" t="s">
        <v>22909</v>
      </c>
      <c r="E257" s="12" t="s">
        <v>24146</v>
      </c>
      <c r="F257" s="6" t="str">
        <f t="shared" si="9"/>
        <v>module=hbeg2</v>
      </c>
      <c r="G257" s="3" t="s">
        <v>114</v>
      </c>
    </row>
    <row r="258" spans="1:7" ht="30" customHeight="1">
      <c r="A258" s="3" t="s">
        <v>22760</v>
      </c>
      <c r="B258" s="3" t="s">
        <v>3</v>
      </c>
      <c r="C258" s="3" t="s">
        <v>22910</v>
      </c>
      <c r="D258" s="3" t="s">
        <v>22910</v>
      </c>
      <c r="E258" s="12" t="s">
        <v>24147</v>
      </c>
      <c r="F258" s="6" t="str">
        <f t="shared" si="9"/>
        <v>module=hbeg2</v>
      </c>
      <c r="G258" s="3" t="s">
        <v>114</v>
      </c>
    </row>
    <row r="259" spans="1:7" ht="30" customHeight="1">
      <c r="A259" s="3" t="s">
        <v>22760</v>
      </c>
      <c r="B259" s="3" t="s">
        <v>3</v>
      </c>
      <c r="C259" s="3" t="s">
        <v>22911</v>
      </c>
      <c r="D259" s="3" t="s">
        <v>22911</v>
      </c>
      <c r="E259" s="12" t="s">
        <v>24148</v>
      </c>
      <c r="F259" s="6" t="str">
        <f t="shared" si="9"/>
        <v>module=hbeg2</v>
      </c>
      <c r="G259" s="3" t="s">
        <v>114</v>
      </c>
    </row>
    <row r="260" spans="1:7" ht="30" customHeight="1">
      <c r="A260" s="3" t="s">
        <v>22760</v>
      </c>
      <c r="B260" s="3" t="s">
        <v>3</v>
      </c>
      <c r="C260" s="3" t="s">
        <v>22912</v>
      </c>
      <c r="D260" s="3" t="s">
        <v>22912</v>
      </c>
      <c r="E260" s="12" t="s">
        <v>24149</v>
      </c>
      <c r="F260" s="6" t="str">
        <f t="shared" si="9"/>
        <v>module=hbeg2</v>
      </c>
      <c r="G260" s="3" t="s">
        <v>114</v>
      </c>
    </row>
    <row r="261" spans="1:7" ht="30" customHeight="1">
      <c r="A261" s="3" t="s">
        <v>22760</v>
      </c>
      <c r="B261" s="3" t="s">
        <v>3</v>
      </c>
      <c r="C261" s="3" t="s">
        <v>22913</v>
      </c>
      <c r="D261" s="3" t="s">
        <v>22913</v>
      </c>
      <c r="E261" s="12" t="s">
        <v>24150</v>
      </c>
      <c r="F261" s="6" t="str">
        <f t="shared" si="9"/>
        <v>module=hbeg2</v>
      </c>
      <c r="G261" s="3" t="s">
        <v>114</v>
      </c>
    </row>
    <row r="262" spans="1:7" ht="30" customHeight="1">
      <c r="A262" s="3" t="s">
        <v>22760</v>
      </c>
      <c r="B262" s="3" t="s">
        <v>3</v>
      </c>
      <c r="C262" s="3" t="s">
        <v>22914</v>
      </c>
      <c r="D262" s="3" t="s">
        <v>22914</v>
      </c>
      <c r="E262" s="12" t="s">
        <v>24151</v>
      </c>
      <c r="F262" s="6" t="str">
        <f t="shared" si="9"/>
        <v>module=hbeg2</v>
      </c>
      <c r="G262" s="3" t="s">
        <v>114</v>
      </c>
    </row>
    <row r="263" spans="1:7" ht="30" customHeight="1">
      <c r="A263" s="3" t="s">
        <v>22760</v>
      </c>
      <c r="B263" s="3" t="s">
        <v>3</v>
      </c>
      <c r="C263" s="3" t="s">
        <v>22915</v>
      </c>
      <c r="D263" s="3" t="s">
        <v>22915</v>
      </c>
      <c r="E263" s="12" t="s">
        <v>24152</v>
      </c>
      <c r="F263" s="6" t="str">
        <f t="shared" ref="F263:F294" si="10">HYPERLINK("http://www.ssc.wisc.edu/wlsresearch/documentation/waves/?wave=spouse2k&amp;module=hbeg2","module=hbeg2")</f>
        <v>module=hbeg2</v>
      </c>
      <c r="G263" s="3" t="s">
        <v>114</v>
      </c>
    </row>
    <row r="264" spans="1:7" ht="30" customHeight="1">
      <c r="A264" s="3" t="s">
        <v>22760</v>
      </c>
      <c r="B264" s="3" t="s">
        <v>3</v>
      </c>
      <c r="C264" s="3" t="s">
        <v>22916</v>
      </c>
      <c r="D264" s="3" t="s">
        <v>22916</v>
      </c>
      <c r="E264" s="12" t="s">
        <v>24153</v>
      </c>
      <c r="F264" s="6" t="str">
        <f t="shared" si="10"/>
        <v>module=hbeg2</v>
      </c>
      <c r="G264" s="3" t="s">
        <v>114</v>
      </c>
    </row>
    <row r="265" spans="1:7" ht="30" customHeight="1">
      <c r="A265" s="3" t="s">
        <v>22760</v>
      </c>
      <c r="B265" s="3" t="s">
        <v>3</v>
      </c>
      <c r="C265" s="3" t="s">
        <v>22917</v>
      </c>
      <c r="D265" s="3" t="s">
        <v>22917</v>
      </c>
      <c r="E265" s="12" t="s">
        <v>24154</v>
      </c>
      <c r="F265" s="6" t="str">
        <f t="shared" si="10"/>
        <v>module=hbeg2</v>
      </c>
      <c r="G265" s="3" t="s">
        <v>114</v>
      </c>
    </row>
    <row r="266" spans="1:7" ht="30" customHeight="1">
      <c r="A266" s="3" t="s">
        <v>22760</v>
      </c>
      <c r="B266" s="3" t="s">
        <v>3</v>
      </c>
      <c r="C266" s="3" t="s">
        <v>22918</v>
      </c>
      <c r="D266" s="3" t="s">
        <v>22918</v>
      </c>
      <c r="E266" s="12" t="s">
        <v>24155</v>
      </c>
      <c r="F266" s="6" t="str">
        <f t="shared" si="10"/>
        <v>module=hbeg2</v>
      </c>
      <c r="G266" s="3" t="s">
        <v>114</v>
      </c>
    </row>
    <row r="267" spans="1:7" ht="30" customHeight="1">
      <c r="A267" s="3" t="s">
        <v>22760</v>
      </c>
      <c r="B267" s="3" t="s">
        <v>3</v>
      </c>
      <c r="C267" s="3" t="s">
        <v>22919</v>
      </c>
      <c r="D267" s="3" t="s">
        <v>22919</v>
      </c>
      <c r="E267" s="12" t="s">
        <v>24156</v>
      </c>
      <c r="F267" s="6" t="str">
        <f t="shared" si="10"/>
        <v>module=hbeg2</v>
      </c>
      <c r="G267" s="3" t="s">
        <v>114</v>
      </c>
    </row>
    <row r="268" spans="1:7" ht="30" customHeight="1">
      <c r="A268" s="3" t="s">
        <v>22760</v>
      </c>
      <c r="B268" s="3" t="s">
        <v>3</v>
      </c>
      <c r="C268" s="3" t="s">
        <v>22920</v>
      </c>
      <c r="D268" s="3" t="s">
        <v>22920</v>
      </c>
      <c r="E268" s="12" t="s">
        <v>24157</v>
      </c>
      <c r="F268" s="6" t="str">
        <f t="shared" si="10"/>
        <v>module=hbeg2</v>
      </c>
      <c r="G268" s="3" t="s">
        <v>114</v>
      </c>
    </row>
    <row r="269" spans="1:7" ht="30" customHeight="1">
      <c r="A269" s="3" t="s">
        <v>22760</v>
      </c>
      <c r="B269" s="3" t="s">
        <v>3</v>
      </c>
      <c r="C269" s="3" t="s">
        <v>22921</v>
      </c>
      <c r="D269" s="3" t="s">
        <v>22921</v>
      </c>
      <c r="E269" s="12" t="s">
        <v>24158</v>
      </c>
      <c r="F269" s="6" t="str">
        <f t="shared" si="10"/>
        <v>module=hbeg2</v>
      </c>
      <c r="G269" s="3" t="s">
        <v>114</v>
      </c>
    </row>
    <row r="270" spans="1:7" ht="30" customHeight="1">
      <c r="A270" s="3" t="s">
        <v>22760</v>
      </c>
      <c r="B270" s="3" t="s">
        <v>3</v>
      </c>
      <c r="C270" s="3" t="s">
        <v>22922</v>
      </c>
      <c r="D270" s="3" t="s">
        <v>22922</v>
      </c>
      <c r="E270" s="12" t="s">
        <v>24159</v>
      </c>
      <c r="F270" s="6" t="str">
        <f t="shared" si="10"/>
        <v>module=hbeg2</v>
      </c>
      <c r="G270" s="3" t="s">
        <v>114</v>
      </c>
    </row>
    <row r="271" spans="1:7" ht="30" customHeight="1">
      <c r="A271" s="3" t="s">
        <v>22760</v>
      </c>
      <c r="B271" s="3" t="s">
        <v>3</v>
      </c>
      <c r="C271" s="3" t="s">
        <v>22923</v>
      </c>
      <c r="D271" s="3" t="s">
        <v>22923</v>
      </c>
      <c r="E271" s="12" t="s">
        <v>24160</v>
      </c>
      <c r="F271" s="6" t="str">
        <f t="shared" si="10"/>
        <v>module=hbeg2</v>
      </c>
      <c r="G271" s="3" t="s">
        <v>114</v>
      </c>
    </row>
    <row r="272" spans="1:7" ht="30" customHeight="1">
      <c r="A272" s="3" t="s">
        <v>22760</v>
      </c>
      <c r="B272" s="3" t="s">
        <v>3</v>
      </c>
      <c r="C272" s="3" t="s">
        <v>22924</v>
      </c>
      <c r="D272" s="3" t="s">
        <v>22924</v>
      </c>
      <c r="E272" s="12" t="s">
        <v>24161</v>
      </c>
      <c r="F272" s="6" t="str">
        <f t="shared" si="10"/>
        <v>module=hbeg2</v>
      </c>
      <c r="G272" s="3" t="s">
        <v>114</v>
      </c>
    </row>
    <row r="273" spans="1:7" ht="30" customHeight="1">
      <c r="A273" s="3" t="s">
        <v>22760</v>
      </c>
      <c r="B273" s="3" t="s">
        <v>3</v>
      </c>
      <c r="C273" s="3" t="s">
        <v>22925</v>
      </c>
      <c r="D273" s="3" t="s">
        <v>22925</v>
      </c>
      <c r="E273" s="12" t="s">
        <v>24162</v>
      </c>
      <c r="F273" s="6" t="str">
        <f t="shared" si="10"/>
        <v>module=hbeg2</v>
      </c>
      <c r="G273" s="3" t="s">
        <v>114</v>
      </c>
    </row>
    <row r="274" spans="1:7" ht="30" customHeight="1">
      <c r="A274" s="3" t="s">
        <v>22760</v>
      </c>
      <c r="B274" s="3" t="s">
        <v>3</v>
      </c>
      <c r="C274" s="3" t="s">
        <v>22926</v>
      </c>
      <c r="D274" s="3" t="s">
        <v>22926</v>
      </c>
      <c r="E274" s="12" t="s">
        <v>24163</v>
      </c>
      <c r="F274" s="6" t="str">
        <f t="shared" si="10"/>
        <v>module=hbeg2</v>
      </c>
      <c r="G274" s="3" t="s">
        <v>114</v>
      </c>
    </row>
    <row r="275" spans="1:7" ht="30" customHeight="1">
      <c r="A275" s="3" t="s">
        <v>22760</v>
      </c>
      <c r="B275" s="3" t="s">
        <v>3</v>
      </c>
      <c r="C275" s="3" t="s">
        <v>22927</v>
      </c>
      <c r="D275" s="3" t="s">
        <v>22927</v>
      </c>
      <c r="E275" s="12" t="s">
        <v>24164</v>
      </c>
      <c r="F275" s="6" t="str">
        <f t="shared" si="10"/>
        <v>module=hbeg2</v>
      </c>
      <c r="G275" s="3" t="s">
        <v>114</v>
      </c>
    </row>
    <row r="276" spans="1:7" ht="30" customHeight="1">
      <c r="A276" s="3" t="s">
        <v>22760</v>
      </c>
      <c r="B276" s="3" t="s">
        <v>3</v>
      </c>
      <c r="C276" s="3" t="s">
        <v>22928</v>
      </c>
      <c r="D276" s="3" t="s">
        <v>22928</v>
      </c>
      <c r="E276" s="12" t="s">
        <v>24165</v>
      </c>
      <c r="F276" s="6" t="str">
        <f t="shared" si="10"/>
        <v>module=hbeg2</v>
      </c>
      <c r="G276" s="3" t="s">
        <v>114</v>
      </c>
    </row>
    <row r="277" spans="1:7" ht="30" customHeight="1">
      <c r="A277" s="3" t="s">
        <v>22760</v>
      </c>
      <c r="B277" s="3" t="s">
        <v>3</v>
      </c>
      <c r="C277" s="3" t="s">
        <v>22929</v>
      </c>
      <c r="D277" s="3" t="s">
        <v>22929</v>
      </c>
      <c r="E277" s="12" t="s">
        <v>24166</v>
      </c>
      <c r="F277" s="6" t="str">
        <f t="shared" si="10"/>
        <v>module=hbeg2</v>
      </c>
      <c r="G277" s="3" t="s">
        <v>114</v>
      </c>
    </row>
    <row r="278" spans="1:7" ht="30" customHeight="1">
      <c r="A278" s="3" t="s">
        <v>22760</v>
      </c>
      <c r="B278" s="3" t="s">
        <v>3</v>
      </c>
      <c r="C278" s="3" t="s">
        <v>22930</v>
      </c>
      <c r="D278" s="3" t="s">
        <v>22930</v>
      </c>
      <c r="E278" s="12" t="s">
        <v>24167</v>
      </c>
      <c r="F278" s="6" t="str">
        <f t="shared" si="10"/>
        <v>module=hbeg2</v>
      </c>
      <c r="G278" s="3" t="s">
        <v>114</v>
      </c>
    </row>
    <row r="279" spans="1:7" ht="30" customHeight="1">
      <c r="A279" s="3" t="s">
        <v>22760</v>
      </c>
      <c r="B279" s="3" t="s">
        <v>3</v>
      </c>
      <c r="C279" s="3" t="s">
        <v>22931</v>
      </c>
      <c r="D279" s="3" t="s">
        <v>22931</v>
      </c>
      <c r="E279" s="12" t="s">
        <v>24168</v>
      </c>
      <c r="F279" s="6" t="str">
        <f t="shared" si="10"/>
        <v>module=hbeg2</v>
      </c>
      <c r="G279" s="3" t="s">
        <v>114</v>
      </c>
    </row>
    <row r="280" spans="1:7" ht="30" customHeight="1">
      <c r="A280" s="3" t="s">
        <v>22760</v>
      </c>
      <c r="B280" s="3" t="s">
        <v>3</v>
      </c>
      <c r="C280" s="3" t="s">
        <v>22932</v>
      </c>
      <c r="D280" s="3" t="s">
        <v>22932</v>
      </c>
      <c r="E280" s="12" t="s">
        <v>24169</v>
      </c>
      <c r="F280" s="6" t="str">
        <f t="shared" si="10"/>
        <v>module=hbeg2</v>
      </c>
      <c r="G280" s="3" t="s">
        <v>114</v>
      </c>
    </row>
    <row r="281" spans="1:7" ht="30" customHeight="1">
      <c r="A281" s="3" t="s">
        <v>22760</v>
      </c>
      <c r="B281" s="3" t="s">
        <v>3</v>
      </c>
      <c r="C281" s="3" t="s">
        <v>22933</v>
      </c>
      <c r="D281" s="3" t="s">
        <v>22933</v>
      </c>
      <c r="E281" s="12" t="s">
        <v>24170</v>
      </c>
      <c r="F281" s="6" t="str">
        <f t="shared" si="10"/>
        <v>module=hbeg2</v>
      </c>
      <c r="G281" s="3" t="s">
        <v>114</v>
      </c>
    </row>
    <row r="282" spans="1:7" ht="30" customHeight="1">
      <c r="A282" s="3" t="s">
        <v>22760</v>
      </c>
      <c r="B282" s="3" t="s">
        <v>3</v>
      </c>
      <c r="C282" s="3" t="s">
        <v>22934</v>
      </c>
      <c r="D282" s="3" t="s">
        <v>22934</v>
      </c>
      <c r="E282" s="12" t="s">
        <v>24171</v>
      </c>
      <c r="F282" s="6" t="str">
        <f t="shared" si="10"/>
        <v>module=hbeg2</v>
      </c>
      <c r="G282" s="3" t="s">
        <v>114</v>
      </c>
    </row>
    <row r="283" spans="1:7" ht="30" customHeight="1">
      <c r="A283" s="3" t="s">
        <v>22760</v>
      </c>
      <c r="B283" s="3" t="s">
        <v>3</v>
      </c>
      <c r="C283" s="3" t="s">
        <v>22935</v>
      </c>
      <c r="D283" s="3" t="s">
        <v>22935</v>
      </c>
      <c r="E283" s="12" t="s">
        <v>24172</v>
      </c>
      <c r="F283" s="6" t="str">
        <f t="shared" si="10"/>
        <v>module=hbeg2</v>
      </c>
      <c r="G283" s="3" t="s">
        <v>114</v>
      </c>
    </row>
    <row r="284" spans="1:7" ht="30" customHeight="1">
      <c r="A284" s="3" t="s">
        <v>22760</v>
      </c>
      <c r="B284" s="3" t="s">
        <v>3</v>
      </c>
      <c r="C284" s="3" t="s">
        <v>22936</v>
      </c>
      <c r="D284" s="3" t="s">
        <v>22936</v>
      </c>
      <c r="E284" s="12" t="s">
        <v>24173</v>
      </c>
      <c r="F284" s="6" t="str">
        <f t="shared" si="10"/>
        <v>module=hbeg2</v>
      </c>
      <c r="G284" s="3" t="s">
        <v>114</v>
      </c>
    </row>
    <row r="285" spans="1:7" ht="30" customHeight="1">
      <c r="A285" s="3" t="s">
        <v>22760</v>
      </c>
      <c r="B285" s="3" t="s">
        <v>3</v>
      </c>
      <c r="C285" s="3" t="s">
        <v>22937</v>
      </c>
      <c r="D285" s="3" t="s">
        <v>22937</v>
      </c>
      <c r="E285" s="12" t="s">
        <v>24174</v>
      </c>
      <c r="F285" s="6" t="str">
        <f t="shared" si="10"/>
        <v>module=hbeg2</v>
      </c>
      <c r="G285" s="3" t="s">
        <v>114</v>
      </c>
    </row>
    <row r="286" spans="1:7" ht="30" customHeight="1">
      <c r="A286" s="3" t="s">
        <v>22760</v>
      </c>
      <c r="B286" s="3" t="s">
        <v>3</v>
      </c>
      <c r="C286" s="3" t="s">
        <v>22938</v>
      </c>
      <c r="D286" s="3" t="s">
        <v>22938</v>
      </c>
      <c r="E286" s="12" t="s">
        <v>24175</v>
      </c>
      <c r="F286" s="6" t="str">
        <f t="shared" si="10"/>
        <v>module=hbeg2</v>
      </c>
      <c r="G286" s="3" t="s">
        <v>114</v>
      </c>
    </row>
    <row r="287" spans="1:7" ht="30" customHeight="1">
      <c r="A287" s="3" t="s">
        <v>22760</v>
      </c>
      <c r="B287" s="3" t="s">
        <v>3</v>
      </c>
      <c r="C287" s="3" t="s">
        <v>22939</v>
      </c>
      <c r="D287" s="3" t="s">
        <v>22939</v>
      </c>
      <c r="E287" s="12" t="s">
        <v>24176</v>
      </c>
      <c r="F287" s="6" t="str">
        <f t="shared" si="10"/>
        <v>module=hbeg2</v>
      </c>
      <c r="G287" s="3" t="s">
        <v>114</v>
      </c>
    </row>
    <row r="288" spans="1:7" ht="30" customHeight="1">
      <c r="A288" s="3" t="s">
        <v>22760</v>
      </c>
      <c r="B288" s="3" t="s">
        <v>3</v>
      </c>
      <c r="C288" s="3" t="s">
        <v>22940</v>
      </c>
      <c r="D288" s="3" t="s">
        <v>22940</v>
      </c>
      <c r="E288" s="12" t="s">
        <v>24177</v>
      </c>
      <c r="F288" s="6" t="str">
        <f t="shared" si="10"/>
        <v>module=hbeg2</v>
      </c>
      <c r="G288" s="3" t="s">
        <v>114</v>
      </c>
    </row>
    <row r="289" spans="1:7" ht="30" customHeight="1">
      <c r="A289" s="3" t="s">
        <v>22760</v>
      </c>
      <c r="B289" s="3" t="s">
        <v>3</v>
      </c>
      <c r="C289" s="3" t="s">
        <v>22941</v>
      </c>
      <c r="D289" s="3" t="s">
        <v>22941</v>
      </c>
      <c r="E289" s="12" t="s">
        <v>24178</v>
      </c>
      <c r="F289" s="6" t="str">
        <f t="shared" si="10"/>
        <v>module=hbeg2</v>
      </c>
      <c r="G289" s="3" t="s">
        <v>114</v>
      </c>
    </row>
    <row r="290" spans="1:7" ht="30" customHeight="1">
      <c r="A290" s="3" t="s">
        <v>22760</v>
      </c>
      <c r="B290" s="3" t="s">
        <v>3</v>
      </c>
      <c r="C290" s="3" t="s">
        <v>22942</v>
      </c>
      <c r="D290" s="3" t="s">
        <v>22942</v>
      </c>
      <c r="E290" s="12" t="s">
        <v>24179</v>
      </c>
      <c r="F290" s="6" t="str">
        <f t="shared" si="10"/>
        <v>module=hbeg2</v>
      </c>
      <c r="G290" s="3" t="s">
        <v>114</v>
      </c>
    </row>
    <row r="291" spans="1:7" ht="30" customHeight="1">
      <c r="A291" s="3" t="s">
        <v>22760</v>
      </c>
      <c r="B291" s="3" t="s">
        <v>3</v>
      </c>
      <c r="C291" s="3" t="s">
        <v>22943</v>
      </c>
      <c r="D291" s="3" t="s">
        <v>22943</v>
      </c>
      <c r="E291" s="12" t="s">
        <v>24180</v>
      </c>
      <c r="F291" s="6" t="str">
        <f t="shared" si="10"/>
        <v>module=hbeg2</v>
      </c>
      <c r="G291" s="3" t="s">
        <v>114</v>
      </c>
    </row>
    <row r="292" spans="1:7" ht="30" customHeight="1">
      <c r="A292" s="3" t="s">
        <v>22760</v>
      </c>
      <c r="B292" s="3" t="s">
        <v>3</v>
      </c>
      <c r="C292" s="3" t="s">
        <v>22944</v>
      </c>
      <c r="D292" s="3" t="s">
        <v>22944</v>
      </c>
      <c r="E292" s="12" t="s">
        <v>24181</v>
      </c>
      <c r="F292" s="6" t="str">
        <f t="shared" si="10"/>
        <v>module=hbeg2</v>
      </c>
      <c r="G292" s="3" t="s">
        <v>114</v>
      </c>
    </row>
    <row r="293" spans="1:7" ht="30" customHeight="1">
      <c r="A293" s="3" t="s">
        <v>22760</v>
      </c>
      <c r="B293" s="3" t="s">
        <v>3</v>
      </c>
      <c r="C293" s="3" t="s">
        <v>22945</v>
      </c>
      <c r="D293" s="3" t="s">
        <v>22945</v>
      </c>
      <c r="E293" s="12" t="s">
        <v>24182</v>
      </c>
      <c r="F293" s="6" t="str">
        <f t="shared" si="10"/>
        <v>module=hbeg2</v>
      </c>
      <c r="G293" s="3" t="s">
        <v>114</v>
      </c>
    </row>
    <row r="294" spans="1:7" ht="30" customHeight="1">
      <c r="A294" s="3" t="s">
        <v>22760</v>
      </c>
      <c r="B294" s="3" t="s">
        <v>3</v>
      </c>
      <c r="C294" s="3" t="s">
        <v>22946</v>
      </c>
      <c r="D294" s="3" t="s">
        <v>22946</v>
      </c>
      <c r="E294" s="12" t="s">
        <v>24183</v>
      </c>
      <c r="F294" s="6" t="str">
        <f t="shared" si="10"/>
        <v>module=hbeg2</v>
      </c>
      <c r="G294" s="3" t="s">
        <v>114</v>
      </c>
    </row>
    <row r="295" spans="1:7" ht="30" customHeight="1">
      <c r="A295" s="3" t="s">
        <v>22760</v>
      </c>
      <c r="B295" s="3" t="s">
        <v>3</v>
      </c>
      <c r="C295" s="3" t="s">
        <v>22947</v>
      </c>
      <c r="D295" s="3" t="s">
        <v>22947</v>
      </c>
      <c r="E295" s="12" t="s">
        <v>24184</v>
      </c>
      <c r="F295" s="6" t="str">
        <f t="shared" ref="F295:F325" si="11">HYPERLINK("http://www.ssc.wisc.edu/wlsresearch/documentation/waves/?wave=spouse2k&amp;module=hbeg2","module=hbeg2")</f>
        <v>module=hbeg2</v>
      </c>
      <c r="G295" s="3" t="s">
        <v>114</v>
      </c>
    </row>
    <row r="296" spans="1:7" ht="30" customHeight="1">
      <c r="A296" s="3" t="s">
        <v>22760</v>
      </c>
      <c r="B296" s="3" t="s">
        <v>3</v>
      </c>
      <c r="C296" s="3" t="s">
        <v>22948</v>
      </c>
      <c r="D296" s="3" t="s">
        <v>22948</v>
      </c>
      <c r="E296" s="12" t="s">
        <v>24185</v>
      </c>
      <c r="F296" s="6" t="str">
        <f t="shared" si="11"/>
        <v>module=hbeg2</v>
      </c>
      <c r="G296" s="3" t="s">
        <v>114</v>
      </c>
    </row>
    <row r="297" spans="1:7" ht="30" customHeight="1">
      <c r="A297" s="3" t="s">
        <v>22760</v>
      </c>
      <c r="B297" s="3" t="s">
        <v>3</v>
      </c>
      <c r="C297" s="3" t="s">
        <v>22949</v>
      </c>
      <c r="D297" s="3" t="s">
        <v>22949</v>
      </c>
      <c r="E297" s="12" t="s">
        <v>24186</v>
      </c>
      <c r="F297" s="6" t="str">
        <f t="shared" si="11"/>
        <v>module=hbeg2</v>
      </c>
      <c r="G297" s="3" t="s">
        <v>114</v>
      </c>
    </row>
    <row r="298" spans="1:7" ht="30" customHeight="1">
      <c r="A298" s="3" t="s">
        <v>22760</v>
      </c>
      <c r="B298" s="3" t="s">
        <v>3</v>
      </c>
      <c r="C298" s="3" t="s">
        <v>22950</v>
      </c>
      <c r="D298" s="3" t="s">
        <v>22950</v>
      </c>
      <c r="E298" s="12" t="s">
        <v>24187</v>
      </c>
      <c r="F298" s="6" t="str">
        <f t="shared" si="11"/>
        <v>module=hbeg2</v>
      </c>
      <c r="G298" s="3" t="s">
        <v>114</v>
      </c>
    </row>
    <row r="299" spans="1:7" ht="30" customHeight="1">
      <c r="A299" s="3" t="s">
        <v>22760</v>
      </c>
      <c r="B299" s="3" t="s">
        <v>3</v>
      </c>
      <c r="C299" s="3" t="s">
        <v>22951</v>
      </c>
      <c r="D299" s="3" t="s">
        <v>22951</v>
      </c>
      <c r="E299" s="12" t="s">
        <v>24188</v>
      </c>
      <c r="F299" s="6" t="str">
        <f t="shared" si="11"/>
        <v>module=hbeg2</v>
      </c>
      <c r="G299" s="3" t="s">
        <v>114</v>
      </c>
    </row>
    <row r="300" spans="1:7" ht="30" customHeight="1">
      <c r="A300" s="3" t="s">
        <v>22760</v>
      </c>
      <c r="B300" s="3" t="s">
        <v>3</v>
      </c>
      <c r="C300" s="3" t="s">
        <v>22952</v>
      </c>
      <c r="D300" s="3" t="s">
        <v>22952</v>
      </c>
      <c r="E300" s="12" t="s">
        <v>24189</v>
      </c>
      <c r="F300" s="6" t="str">
        <f t="shared" si="11"/>
        <v>module=hbeg2</v>
      </c>
      <c r="G300" s="3" t="s">
        <v>114</v>
      </c>
    </row>
    <row r="301" spans="1:7" ht="30" customHeight="1">
      <c r="A301" s="3" t="s">
        <v>22760</v>
      </c>
      <c r="B301" s="3" t="s">
        <v>3</v>
      </c>
      <c r="C301" s="3" t="s">
        <v>22953</v>
      </c>
      <c r="D301" s="3" t="s">
        <v>22953</v>
      </c>
      <c r="E301" s="12" t="s">
        <v>24190</v>
      </c>
      <c r="F301" s="6" t="str">
        <f t="shared" si="11"/>
        <v>module=hbeg2</v>
      </c>
      <c r="G301" s="3" t="s">
        <v>114</v>
      </c>
    </row>
    <row r="302" spans="1:7" ht="30" customHeight="1">
      <c r="A302" s="3" t="s">
        <v>22760</v>
      </c>
      <c r="B302" s="3" t="s">
        <v>3</v>
      </c>
      <c r="C302" s="3" t="s">
        <v>22954</v>
      </c>
      <c r="D302" s="3" t="s">
        <v>22954</v>
      </c>
      <c r="E302" s="12" t="s">
        <v>24191</v>
      </c>
      <c r="F302" s="6" t="str">
        <f t="shared" si="11"/>
        <v>module=hbeg2</v>
      </c>
      <c r="G302" s="3" t="s">
        <v>114</v>
      </c>
    </row>
    <row r="303" spans="1:7" ht="30" customHeight="1">
      <c r="A303" s="3" t="s">
        <v>22760</v>
      </c>
      <c r="B303" s="3" t="s">
        <v>3</v>
      </c>
      <c r="C303" s="3" t="s">
        <v>22955</v>
      </c>
      <c r="D303" s="3" t="s">
        <v>22955</v>
      </c>
      <c r="E303" s="12" t="s">
        <v>24192</v>
      </c>
      <c r="F303" s="6" t="str">
        <f t="shared" si="11"/>
        <v>module=hbeg2</v>
      </c>
      <c r="G303" s="3" t="s">
        <v>114</v>
      </c>
    </row>
    <row r="304" spans="1:7" ht="30" customHeight="1">
      <c r="A304" s="3" t="s">
        <v>22760</v>
      </c>
      <c r="B304" s="3" t="s">
        <v>3</v>
      </c>
      <c r="C304" s="3" t="s">
        <v>22956</v>
      </c>
      <c r="D304" s="3" t="s">
        <v>22956</v>
      </c>
      <c r="E304" s="12" t="s">
        <v>24193</v>
      </c>
      <c r="F304" s="6" t="str">
        <f t="shared" si="11"/>
        <v>module=hbeg2</v>
      </c>
      <c r="G304" s="3" t="s">
        <v>114</v>
      </c>
    </row>
    <row r="305" spans="1:7" ht="30" customHeight="1">
      <c r="A305" s="3" t="s">
        <v>22760</v>
      </c>
      <c r="B305" s="3" t="s">
        <v>3</v>
      </c>
      <c r="C305" s="3" t="s">
        <v>22957</v>
      </c>
      <c r="D305" s="3" t="s">
        <v>22957</v>
      </c>
      <c r="E305" s="12" t="s">
        <v>24194</v>
      </c>
      <c r="F305" s="6" t="str">
        <f t="shared" si="11"/>
        <v>module=hbeg2</v>
      </c>
      <c r="G305" s="3" t="s">
        <v>114</v>
      </c>
    </row>
    <row r="306" spans="1:7" ht="30" customHeight="1">
      <c r="A306" s="3" t="s">
        <v>22760</v>
      </c>
      <c r="B306" s="3" t="s">
        <v>3</v>
      </c>
      <c r="C306" s="3" t="s">
        <v>22958</v>
      </c>
      <c r="D306" s="3" t="s">
        <v>22958</v>
      </c>
      <c r="E306" s="12" t="s">
        <v>24195</v>
      </c>
      <c r="F306" s="6" t="str">
        <f t="shared" si="11"/>
        <v>module=hbeg2</v>
      </c>
      <c r="G306" s="3" t="s">
        <v>114</v>
      </c>
    </row>
    <row r="307" spans="1:7" ht="30" customHeight="1">
      <c r="A307" s="3" t="s">
        <v>22760</v>
      </c>
      <c r="B307" s="3" t="s">
        <v>3</v>
      </c>
      <c r="C307" s="3" t="s">
        <v>22959</v>
      </c>
      <c r="D307" s="3" t="s">
        <v>22959</v>
      </c>
      <c r="E307" s="12" t="s">
        <v>24196</v>
      </c>
      <c r="F307" s="6" t="str">
        <f t="shared" si="11"/>
        <v>module=hbeg2</v>
      </c>
      <c r="G307" s="3" t="s">
        <v>114</v>
      </c>
    </row>
    <row r="308" spans="1:7" ht="30" customHeight="1">
      <c r="A308" s="3" t="s">
        <v>22760</v>
      </c>
      <c r="B308" s="3" t="s">
        <v>3</v>
      </c>
      <c r="C308" s="3" t="s">
        <v>22960</v>
      </c>
      <c r="D308" s="3" t="s">
        <v>22960</v>
      </c>
      <c r="E308" s="12" t="s">
        <v>24197</v>
      </c>
      <c r="F308" s="6" t="str">
        <f t="shared" si="11"/>
        <v>module=hbeg2</v>
      </c>
      <c r="G308" s="3" t="s">
        <v>114</v>
      </c>
    </row>
    <row r="309" spans="1:7" ht="30" customHeight="1">
      <c r="A309" s="3" t="s">
        <v>22760</v>
      </c>
      <c r="B309" s="3" t="s">
        <v>3</v>
      </c>
      <c r="C309" s="3" t="s">
        <v>22961</v>
      </c>
      <c r="D309" s="3" t="s">
        <v>22961</v>
      </c>
      <c r="E309" s="12" t="s">
        <v>24198</v>
      </c>
      <c r="F309" s="6" t="str">
        <f t="shared" si="11"/>
        <v>module=hbeg2</v>
      </c>
      <c r="G309" s="3" t="s">
        <v>114</v>
      </c>
    </row>
    <row r="310" spans="1:7" ht="30" customHeight="1">
      <c r="A310" s="3" t="s">
        <v>22760</v>
      </c>
      <c r="B310" s="3" t="s">
        <v>3</v>
      </c>
      <c r="C310" s="3" t="s">
        <v>22962</v>
      </c>
      <c r="D310" s="3" t="s">
        <v>22962</v>
      </c>
      <c r="E310" s="12" t="s">
        <v>24199</v>
      </c>
      <c r="F310" s="6" t="str">
        <f t="shared" si="11"/>
        <v>module=hbeg2</v>
      </c>
      <c r="G310" s="3" t="s">
        <v>114</v>
      </c>
    </row>
    <row r="311" spans="1:7" ht="30" customHeight="1">
      <c r="A311" s="3" t="s">
        <v>22760</v>
      </c>
      <c r="B311" s="3" t="s">
        <v>3</v>
      </c>
      <c r="C311" s="3" t="s">
        <v>22963</v>
      </c>
      <c r="D311" s="3" t="s">
        <v>22963</v>
      </c>
      <c r="E311" s="12" t="s">
        <v>24200</v>
      </c>
      <c r="F311" s="6" t="str">
        <f t="shared" si="11"/>
        <v>module=hbeg2</v>
      </c>
      <c r="G311" s="3" t="s">
        <v>114</v>
      </c>
    </row>
    <row r="312" spans="1:7" ht="30" customHeight="1">
      <c r="A312" s="3" t="s">
        <v>22760</v>
      </c>
      <c r="B312" s="3" t="s">
        <v>3</v>
      </c>
      <c r="C312" s="3" t="s">
        <v>22964</v>
      </c>
      <c r="D312" s="3" t="s">
        <v>22964</v>
      </c>
      <c r="E312" s="12" t="s">
        <v>24201</v>
      </c>
      <c r="F312" s="6" t="str">
        <f t="shared" si="11"/>
        <v>module=hbeg2</v>
      </c>
      <c r="G312" s="3" t="s">
        <v>114</v>
      </c>
    </row>
    <row r="313" spans="1:7" ht="30" customHeight="1">
      <c r="A313" s="3" t="s">
        <v>22760</v>
      </c>
      <c r="B313" s="3" t="s">
        <v>3</v>
      </c>
      <c r="C313" s="3" t="s">
        <v>22965</v>
      </c>
      <c r="D313" s="3" t="s">
        <v>22965</v>
      </c>
      <c r="E313" s="12" t="s">
        <v>24202</v>
      </c>
      <c r="F313" s="6" t="str">
        <f t="shared" si="11"/>
        <v>module=hbeg2</v>
      </c>
      <c r="G313" s="3" t="s">
        <v>114</v>
      </c>
    </row>
    <row r="314" spans="1:7" ht="30" customHeight="1">
      <c r="A314" s="3" t="s">
        <v>22760</v>
      </c>
      <c r="B314" s="3" t="s">
        <v>3</v>
      </c>
      <c r="C314" s="3" t="s">
        <v>22966</v>
      </c>
      <c r="D314" s="3" t="s">
        <v>22966</v>
      </c>
      <c r="E314" s="12" t="s">
        <v>24203</v>
      </c>
      <c r="F314" s="6" t="str">
        <f t="shared" si="11"/>
        <v>module=hbeg2</v>
      </c>
      <c r="G314" s="3" t="s">
        <v>114</v>
      </c>
    </row>
    <row r="315" spans="1:7" ht="30" customHeight="1">
      <c r="A315" s="3" t="s">
        <v>22760</v>
      </c>
      <c r="B315" s="3" t="s">
        <v>3</v>
      </c>
      <c r="C315" s="3" t="s">
        <v>22967</v>
      </c>
      <c r="D315" s="3" t="s">
        <v>22967</v>
      </c>
      <c r="E315" s="12" t="s">
        <v>24204</v>
      </c>
      <c r="F315" s="6" t="str">
        <f t="shared" si="11"/>
        <v>module=hbeg2</v>
      </c>
      <c r="G315" s="3" t="s">
        <v>114</v>
      </c>
    </row>
    <row r="316" spans="1:7" ht="30" customHeight="1">
      <c r="A316" s="3" t="s">
        <v>22760</v>
      </c>
      <c r="B316" s="3" t="s">
        <v>3</v>
      </c>
      <c r="C316" s="3" t="s">
        <v>22968</v>
      </c>
      <c r="D316" s="3" t="s">
        <v>22968</v>
      </c>
      <c r="E316" s="12" t="s">
        <v>24205</v>
      </c>
      <c r="F316" s="6" t="str">
        <f t="shared" si="11"/>
        <v>module=hbeg2</v>
      </c>
      <c r="G316" s="3" t="s">
        <v>114</v>
      </c>
    </row>
    <row r="317" spans="1:7" ht="30" customHeight="1">
      <c r="A317" s="3" t="s">
        <v>22760</v>
      </c>
      <c r="B317" s="3" t="s">
        <v>3</v>
      </c>
      <c r="C317" s="3" t="s">
        <v>22969</v>
      </c>
      <c r="D317" s="3" t="s">
        <v>22969</v>
      </c>
      <c r="E317" s="12" t="s">
        <v>18501</v>
      </c>
      <c r="F317" s="6" t="str">
        <f t="shared" si="11"/>
        <v>module=hbeg2</v>
      </c>
      <c r="G317" s="3" t="s">
        <v>114</v>
      </c>
    </row>
    <row r="318" spans="1:7" ht="30" customHeight="1">
      <c r="A318" s="3" t="s">
        <v>22760</v>
      </c>
      <c r="B318" s="3" t="s">
        <v>3</v>
      </c>
      <c r="C318" s="3" t="s">
        <v>22970</v>
      </c>
      <c r="D318" s="3" t="s">
        <v>22970</v>
      </c>
      <c r="E318" s="12" t="s">
        <v>18502</v>
      </c>
      <c r="F318" s="6" t="str">
        <f t="shared" si="11"/>
        <v>module=hbeg2</v>
      </c>
      <c r="G318" s="3" t="s">
        <v>114</v>
      </c>
    </row>
    <row r="319" spans="1:7" ht="30" customHeight="1">
      <c r="A319" s="3" t="s">
        <v>22760</v>
      </c>
      <c r="B319" s="3" t="s">
        <v>3</v>
      </c>
      <c r="C319" s="3" t="s">
        <v>22971</v>
      </c>
      <c r="D319" s="3" t="s">
        <v>22971</v>
      </c>
      <c r="E319" s="12" t="s">
        <v>18503</v>
      </c>
      <c r="F319" s="6" t="str">
        <f t="shared" si="11"/>
        <v>module=hbeg2</v>
      </c>
      <c r="G319" s="3" t="s">
        <v>114</v>
      </c>
    </row>
    <row r="320" spans="1:7" ht="30" customHeight="1">
      <c r="A320" s="3" t="s">
        <v>22760</v>
      </c>
      <c r="B320" s="3" t="s">
        <v>3</v>
      </c>
      <c r="C320" s="3" t="s">
        <v>22972</v>
      </c>
      <c r="D320" s="3" t="s">
        <v>22972</v>
      </c>
      <c r="E320" s="12" t="s">
        <v>18504</v>
      </c>
      <c r="F320" s="6" t="str">
        <f t="shared" si="11"/>
        <v>module=hbeg2</v>
      </c>
      <c r="G320" s="3" t="s">
        <v>114</v>
      </c>
    </row>
    <row r="321" spans="1:7" ht="30" customHeight="1">
      <c r="A321" s="3" t="s">
        <v>22760</v>
      </c>
      <c r="B321" s="3" t="s">
        <v>3</v>
      </c>
      <c r="C321" s="3" t="s">
        <v>22973</v>
      </c>
      <c r="D321" s="3" t="s">
        <v>22973</v>
      </c>
      <c r="E321" s="12" t="s">
        <v>18505</v>
      </c>
      <c r="F321" s="6" t="str">
        <f t="shared" si="11"/>
        <v>module=hbeg2</v>
      </c>
      <c r="G321" s="3" t="s">
        <v>114</v>
      </c>
    </row>
    <row r="322" spans="1:7" ht="30" customHeight="1">
      <c r="A322" s="3" t="s">
        <v>22760</v>
      </c>
      <c r="B322" s="3" t="s">
        <v>3</v>
      </c>
      <c r="C322" s="3" t="s">
        <v>22974</v>
      </c>
      <c r="D322" s="3" t="s">
        <v>22974</v>
      </c>
      <c r="E322" s="12" t="s">
        <v>18506</v>
      </c>
      <c r="F322" s="6" t="str">
        <f t="shared" si="11"/>
        <v>module=hbeg2</v>
      </c>
      <c r="G322" s="3" t="s">
        <v>114</v>
      </c>
    </row>
    <row r="323" spans="1:7" ht="30" customHeight="1">
      <c r="A323" s="3" t="s">
        <v>22760</v>
      </c>
      <c r="B323" s="3" t="s">
        <v>3</v>
      </c>
      <c r="C323" s="3" t="s">
        <v>22975</v>
      </c>
      <c r="D323" s="3" t="s">
        <v>22975</v>
      </c>
      <c r="E323" s="12" t="s">
        <v>18507</v>
      </c>
      <c r="F323" s="6" t="str">
        <f t="shared" si="11"/>
        <v>module=hbeg2</v>
      </c>
      <c r="G323" s="3" t="s">
        <v>114</v>
      </c>
    </row>
    <row r="324" spans="1:7" ht="30" customHeight="1">
      <c r="A324" s="3" t="s">
        <v>22760</v>
      </c>
      <c r="B324" s="3" t="s">
        <v>3</v>
      </c>
      <c r="C324" s="3" t="s">
        <v>22976</v>
      </c>
      <c r="D324" s="3" t="s">
        <v>22976</v>
      </c>
      <c r="E324" s="12" t="s">
        <v>18508</v>
      </c>
      <c r="F324" s="6" t="str">
        <f t="shared" si="11"/>
        <v>module=hbeg2</v>
      </c>
      <c r="G324" s="3" t="s">
        <v>114</v>
      </c>
    </row>
    <row r="325" spans="1:7" ht="30" customHeight="1">
      <c r="A325" s="3" t="s">
        <v>22760</v>
      </c>
      <c r="B325" s="3" t="s">
        <v>3</v>
      </c>
      <c r="C325" s="3" t="s">
        <v>22977</v>
      </c>
      <c r="D325" s="3" t="s">
        <v>22977</v>
      </c>
      <c r="E325" s="12" t="s">
        <v>18509</v>
      </c>
      <c r="F325" s="6" t="str">
        <f t="shared" si="11"/>
        <v>module=hbeg2</v>
      </c>
      <c r="G325" s="3" t="s">
        <v>114</v>
      </c>
    </row>
    <row r="326" spans="1:7" ht="30" customHeight="1">
      <c r="A326" s="3" t="s">
        <v>121</v>
      </c>
      <c r="B326" s="3" t="s">
        <v>2</v>
      </c>
      <c r="C326" s="3" t="s">
        <v>22978</v>
      </c>
      <c r="D326" s="3" t="s">
        <v>23502</v>
      </c>
      <c r="E326" s="12" t="s">
        <v>24206</v>
      </c>
      <c r="F326" s="6" t="str">
        <f t="shared" ref="F326:F335" si="12">HYPERLINK("http://www.ssc.wisc.edu/wlsresearch/documentation/waves/?wave=spouse2k&amp;module=heduc","module=heduc")</f>
        <v>module=heduc</v>
      </c>
      <c r="G326" s="6" t="str">
        <f t="shared" ref="G326:G335" si="13">HYPERLINK("http://www.ssc.wisc.edu/wlsresearch/documentation/waves/?wave=sibspouse2k&amp;module=ueduc","module=ueduc")</f>
        <v>module=ueduc</v>
      </c>
    </row>
    <row r="327" spans="1:7" ht="30" customHeight="1">
      <c r="A327" s="3" t="s">
        <v>121</v>
      </c>
      <c r="B327" s="3" t="s">
        <v>2</v>
      </c>
      <c r="C327" s="3" t="s">
        <v>22979</v>
      </c>
      <c r="D327" s="3" t="s">
        <v>23503</v>
      </c>
      <c r="E327" s="12" t="s">
        <v>24207</v>
      </c>
      <c r="F327" s="6" t="str">
        <f t="shared" si="12"/>
        <v>module=heduc</v>
      </c>
      <c r="G327" s="6" t="str">
        <f t="shared" si="13"/>
        <v>module=ueduc</v>
      </c>
    </row>
    <row r="328" spans="1:7" ht="30" customHeight="1">
      <c r="A328" s="3" t="s">
        <v>121</v>
      </c>
      <c r="B328" s="3" t="s">
        <v>2</v>
      </c>
      <c r="C328" s="3" t="s">
        <v>22980</v>
      </c>
      <c r="D328" s="3" t="s">
        <v>23504</v>
      </c>
      <c r="E328" s="12" t="s">
        <v>24208</v>
      </c>
      <c r="F328" s="6" t="str">
        <f t="shared" si="12"/>
        <v>module=heduc</v>
      </c>
      <c r="G328" s="6" t="str">
        <f t="shared" si="13"/>
        <v>module=ueduc</v>
      </c>
    </row>
    <row r="329" spans="1:7" ht="30" customHeight="1">
      <c r="A329" s="3" t="s">
        <v>121</v>
      </c>
      <c r="B329" s="3" t="s">
        <v>2</v>
      </c>
      <c r="C329" s="3" t="s">
        <v>22981</v>
      </c>
      <c r="D329" s="3" t="s">
        <v>23505</v>
      </c>
      <c r="E329" s="12" t="s">
        <v>24209</v>
      </c>
      <c r="F329" s="6" t="str">
        <f t="shared" si="12"/>
        <v>module=heduc</v>
      </c>
      <c r="G329" s="6" t="str">
        <f t="shared" si="13"/>
        <v>module=ueduc</v>
      </c>
    </row>
    <row r="330" spans="1:7" ht="30" customHeight="1">
      <c r="A330" s="3" t="s">
        <v>121</v>
      </c>
      <c r="B330" s="3" t="s">
        <v>2</v>
      </c>
      <c r="C330" s="3" t="s">
        <v>22982</v>
      </c>
      <c r="D330" s="3" t="s">
        <v>23506</v>
      </c>
      <c r="E330" s="12" t="s">
        <v>24210</v>
      </c>
      <c r="F330" s="6" t="str">
        <f t="shared" si="12"/>
        <v>module=heduc</v>
      </c>
      <c r="G330" s="6" t="str">
        <f t="shared" si="13"/>
        <v>module=ueduc</v>
      </c>
    </row>
    <row r="331" spans="1:7" ht="30" customHeight="1">
      <c r="A331" s="3" t="s">
        <v>121</v>
      </c>
      <c r="B331" s="3" t="s">
        <v>2</v>
      </c>
      <c r="C331" s="3" t="s">
        <v>22983</v>
      </c>
      <c r="D331" s="3" t="s">
        <v>23507</v>
      </c>
      <c r="E331" s="12" t="s">
        <v>24211</v>
      </c>
      <c r="F331" s="6" t="str">
        <f t="shared" si="12"/>
        <v>module=heduc</v>
      </c>
      <c r="G331" s="6" t="str">
        <f t="shared" si="13"/>
        <v>module=ueduc</v>
      </c>
    </row>
    <row r="332" spans="1:7" ht="30" customHeight="1">
      <c r="A332" s="3" t="s">
        <v>121</v>
      </c>
      <c r="B332" s="3" t="s">
        <v>2</v>
      </c>
      <c r="C332" s="3" t="s">
        <v>22984</v>
      </c>
      <c r="D332" s="3" t="s">
        <v>23508</v>
      </c>
      <c r="E332" s="12" t="s">
        <v>24212</v>
      </c>
      <c r="F332" s="6" t="str">
        <f t="shared" si="12"/>
        <v>module=heduc</v>
      </c>
      <c r="G332" s="6" t="str">
        <f t="shared" si="13"/>
        <v>module=ueduc</v>
      </c>
    </row>
    <row r="333" spans="1:7" ht="30" customHeight="1">
      <c r="A333" s="3" t="s">
        <v>121</v>
      </c>
      <c r="B333" s="3" t="s">
        <v>2</v>
      </c>
      <c r="C333" s="3" t="s">
        <v>22985</v>
      </c>
      <c r="D333" s="3" t="s">
        <v>23509</v>
      </c>
      <c r="E333" s="12" t="s">
        <v>24213</v>
      </c>
      <c r="F333" s="6" t="str">
        <f t="shared" si="12"/>
        <v>module=heduc</v>
      </c>
      <c r="G333" s="6" t="str">
        <f t="shared" si="13"/>
        <v>module=ueduc</v>
      </c>
    </row>
    <row r="334" spans="1:7" ht="30" customHeight="1">
      <c r="A334" s="3" t="s">
        <v>121</v>
      </c>
      <c r="B334" s="3" t="s">
        <v>2</v>
      </c>
      <c r="C334" s="3" t="s">
        <v>22986</v>
      </c>
      <c r="D334" s="3" t="s">
        <v>23510</v>
      </c>
      <c r="E334" s="12" t="s">
        <v>24214</v>
      </c>
      <c r="F334" s="6" t="str">
        <f t="shared" si="12"/>
        <v>module=heduc</v>
      </c>
      <c r="G334" s="6" t="str">
        <f t="shared" si="13"/>
        <v>module=ueduc</v>
      </c>
    </row>
    <row r="335" spans="1:7" ht="30" customHeight="1">
      <c r="A335" s="3" t="s">
        <v>121</v>
      </c>
      <c r="B335" s="3" t="s">
        <v>2</v>
      </c>
      <c r="C335" s="3" t="s">
        <v>22987</v>
      </c>
      <c r="D335" s="3" t="s">
        <v>23511</v>
      </c>
      <c r="E335" s="12" t="s">
        <v>24215</v>
      </c>
      <c r="F335" s="6" t="str">
        <f t="shared" si="12"/>
        <v>module=heduc</v>
      </c>
      <c r="G335" s="6" t="str">
        <f t="shared" si="13"/>
        <v>module=ueduc</v>
      </c>
    </row>
    <row r="336" spans="1:7" ht="30" customHeight="1">
      <c r="A336" s="3" t="s">
        <v>2948</v>
      </c>
      <c r="B336" s="3" t="s">
        <v>2</v>
      </c>
      <c r="C336" s="3" t="s">
        <v>22988</v>
      </c>
      <c r="D336" s="3" t="s">
        <v>23512</v>
      </c>
      <c r="E336" s="12" t="s">
        <v>24216</v>
      </c>
      <c r="F336" s="6" t="str">
        <f>HYPERLINK("http://www.ssc.wisc.edu/wlsresearch/documentation/waves/?wave=spouse2k&amp;module=hsib","module=hsib")</f>
        <v>module=hsib</v>
      </c>
      <c r="G336" s="6" t="str">
        <f>HYPERLINK("http://www.ssc.wisc.edu/wlsresearch/documentation/waves/?wave=sibspouse2k&amp;module=usib","module=usib")</f>
        <v>module=usib</v>
      </c>
    </row>
    <row r="337" spans="1:7" ht="30" customHeight="1">
      <c r="A337" s="3" t="s">
        <v>2948</v>
      </c>
      <c r="B337" s="3" t="s">
        <v>2</v>
      </c>
      <c r="C337" s="3" t="s">
        <v>22989</v>
      </c>
      <c r="D337" s="3" t="s">
        <v>23513</v>
      </c>
      <c r="E337" s="12" t="s">
        <v>24217</v>
      </c>
      <c r="F337" s="6" t="str">
        <f>HYPERLINK("http://www.ssc.wisc.edu/wlsresearch/documentation/waves/?wave=spouse2k&amp;module=hsib","module=hsib")</f>
        <v>module=hsib</v>
      </c>
      <c r="G337" s="6" t="str">
        <f>HYPERLINK("http://www.ssc.wisc.edu/wlsresearch/documentation/waves/?wave=sibspouse2k&amp;module=usib","module=usib")</f>
        <v>module=usib</v>
      </c>
    </row>
    <row r="338" spans="1:7" ht="30" customHeight="1">
      <c r="A338" s="3" t="s">
        <v>2948</v>
      </c>
      <c r="B338" s="3" t="s">
        <v>2</v>
      </c>
      <c r="C338" s="3" t="s">
        <v>22990</v>
      </c>
      <c r="D338" s="3" t="s">
        <v>23514</v>
      </c>
      <c r="E338" s="12" t="s">
        <v>24218</v>
      </c>
      <c r="F338" s="6" t="str">
        <f>HYPERLINK("http://www.ssc.wisc.edu/wlsresearch/documentation/waves/?wave=spouse2k&amp;module=hsib","module=hsib")</f>
        <v>module=hsib</v>
      </c>
      <c r="G338" s="6" t="str">
        <f>HYPERLINK("http://www.ssc.wisc.edu/wlsresearch/documentation/waves/?wave=sibspouse2k&amp;module=usib","module=usib")</f>
        <v>module=usib</v>
      </c>
    </row>
    <row r="339" spans="1:7" ht="30" customHeight="1">
      <c r="A339" s="3" t="s">
        <v>2561</v>
      </c>
      <c r="B339" s="3" t="s">
        <v>2</v>
      </c>
      <c r="C339" s="3" t="s">
        <v>22991</v>
      </c>
      <c r="D339" s="3" t="s">
        <v>23515</v>
      </c>
      <c r="E339" s="12" t="s">
        <v>24219</v>
      </c>
      <c r="F339" s="6" t="str">
        <f t="shared" ref="F339:F346" si="14">HYPERLINK("http://www.ssc.wisc.edu/wlsresearch/documentation/waves/?wave=spouse2k&amp;module=hpar","module=hpar")</f>
        <v>module=hpar</v>
      </c>
      <c r="G339" s="6" t="str">
        <f t="shared" ref="G339:G346" si="15">HYPERLINK("http://www.ssc.wisc.edu/wlsresearch/documentation/waves/?wave=sibspouse2k&amp;module=upar","module=upar")</f>
        <v>module=upar</v>
      </c>
    </row>
    <row r="340" spans="1:7" ht="30" customHeight="1">
      <c r="A340" s="3" t="s">
        <v>2561</v>
      </c>
      <c r="B340" s="3" t="s">
        <v>2</v>
      </c>
      <c r="C340" s="3" t="s">
        <v>22992</v>
      </c>
      <c r="D340" s="3" t="s">
        <v>23516</v>
      </c>
      <c r="E340" s="12" t="s">
        <v>24220</v>
      </c>
      <c r="F340" s="6" t="str">
        <f t="shared" si="14"/>
        <v>module=hpar</v>
      </c>
      <c r="G340" s="6" t="str">
        <f t="shared" si="15"/>
        <v>module=upar</v>
      </c>
    </row>
    <row r="341" spans="1:7" ht="30" customHeight="1">
      <c r="A341" s="3" t="s">
        <v>2561</v>
      </c>
      <c r="B341" s="3" t="s">
        <v>2</v>
      </c>
      <c r="C341" s="3" t="s">
        <v>22993</v>
      </c>
      <c r="D341" s="3" t="s">
        <v>23517</v>
      </c>
      <c r="E341" s="12" t="s">
        <v>24221</v>
      </c>
      <c r="F341" s="6" t="str">
        <f t="shared" si="14"/>
        <v>module=hpar</v>
      </c>
      <c r="G341" s="6" t="str">
        <f t="shared" si="15"/>
        <v>module=upar</v>
      </c>
    </row>
    <row r="342" spans="1:7" ht="30" customHeight="1">
      <c r="A342" s="3" t="s">
        <v>2561</v>
      </c>
      <c r="B342" s="3" t="s">
        <v>2</v>
      </c>
      <c r="C342" s="3" t="s">
        <v>22994</v>
      </c>
      <c r="D342" s="3" t="s">
        <v>23518</v>
      </c>
      <c r="E342" s="12" t="s">
        <v>24222</v>
      </c>
      <c r="F342" s="6" t="str">
        <f t="shared" si="14"/>
        <v>module=hpar</v>
      </c>
      <c r="G342" s="6" t="str">
        <f t="shared" si="15"/>
        <v>module=upar</v>
      </c>
    </row>
    <row r="343" spans="1:7" ht="30" customHeight="1">
      <c r="A343" s="3" t="s">
        <v>2561</v>
      </c>
      <c r="B343" s="3" t="s">
        <v>2</v>
      </c>
      <c r="C343" s="3" t="s">
        <v>22995</v>
      </c>
      <c r="D343" s="3" t="s">
        <v>23519</v>
      </c>
      <c r="E343" s="12" t="s">
        <v>24223</v>
      </c>
      <c r="F343" s="6" t="str">
        <f t="shared" si="14"/>
        <v>module=hpar</v>
      </c>
      <c r="G343" s="6" t="str">
        <f t="shared" si="15"/>
        <v>module=upar</v>
      </c>
    </row>
    <row r="344" spans="1:7" ht="30" customHeight="1">
      <c r="A344" s="3" t="s">
        <v>2561</v>
      </c>
      <c r="B344" s="3" t="s">
        <v>2</v>
      </c>
      <c r="C344" s="3" t="s">
        <v>22996</v>
      </c>
      <c r="D344" s="3" t="s">
        <v>23520</v>
      </c>
      <c r="E344" s="12" t="s">
        <v>24224</v>
      </c>
      <c r="F344" s="6" t="str">
        <f t="shared" si="14"/>
        <v>module=hpar</v>
      </c>
      <c r="G344" s="6" t="str">
        <f t="shared" si="15"/>
        <v>module=upar</v>
      </c>
    </row>
    <row r="345" spans="1:7" ht="30" customHeight="1">
      <c r="A345" s="3" t="s">
        <v>2561</v>
      </c>
      <c r="B345" s="3" t="s">
        <v>2</v>
      </c>
      <c r="C345" s="3" t="s">
        <v>22997</v>
      </c>
      <c r="D345" s="3" t="s">
        <v>23521</v>
      </c>
      <c r="E345" s="12" t="s">
        <v>24225</v>
      </c>
      <c r="F345" s="6" t="str">
        <f t="shared" si="14"/>
        <v>module=hpar</v>
      </c>
      <c r="G345" s="6" t="str">
        <f t="shared" si="15"/>
        <v>module=upar</v>
      </c>
    </row>
    <row r="346" spans="1:7" ht="30" customHeight="1">
      <c r="A346" s="3" t="s">
        <v>2561</v>
      </c>
      <c r="B346" s="3" t="s">
        <v>2</v>
      </c>
      <c r="C346" s="3" t="s">
        <v>22998</v>
      </c>
      <c r="D346" s="3" t="s">
        <v>23522</v>
      </c>
      <c r="E346" s="12" t="s">
        <v>24226</v>
      </c>
      <c r="F346" s="6" t="str">
        <f t="shared" si="14"/>
        <v>module=hpar</v>
      </c>
      <c r="G346" s="6" t="str">
        <f t="shared" si="15"/>
        <v>module=upar</v>
      </c>
    </row>
    <row r="347" spans="1:7" ht="30" customHeight="1">
      <c r="A347" s="3" t="s">
        <v>22761</v>
      </c>
      <c r="B347" s="3" t="s">
        <v>2</v>
      </c>
      <c r="C347" s="3" t="s">
        <v>22999</v>
      </c>
      <c r="D347" s="3" t="s">
        <v>23523</v>
      </c>
      <c r="E347" s="12" t="s">
        <v>24227</v>
      </c>
      <c r="F347" s="6" t="str">
        <f t="shared" ref="F347:F364" si="16">HYPERLINK("http://www.ssc.wisc.edu/wlsresearch/documentation/waves/?wave=spouse2k&amp;module=hempl","module=hempl")</f>
        <v>module=hempl</v>
      </c>
      <c r="G347" s="6" t="str">
        <f t="shared" ref="G347:G364" si="17">HYPERLINK("http://www.ssc.wisc.edu/wlsresearch/documentation/waves/?wave=sibspouse2k&amp;module=uempl","module=uempl")</f>
        <v>module=uempl</v>
      </c>
    </row>
    <row r="348" spans="1:7" ht="30" customHeight="1">
      <c r="A348" s="3" t="s">
        <v>22761</v>
      </c>
      <c r="B348" s="3" t="s">
        <v>2</v>
      </c>
      <c r="C348" s="3" t="s">
        <v>23000</v>
      </c>
      <c r="D348" s="3" t="s">
        <v>23524</v>
      </c>
      <c r="E348" s="12" t="s">
        <v>20029</v>
      </c>
      <c r="F348" s="6" t="str">
        <f t="shared" si="16"/>
        <v>module=hempl</v>
      </c>
      <c r="G348" s="6" t="str">
        <f t="shared" si="17"/>
        <v>module=uempl</v>
      </c>
    </row>
    <row r="349" spans="1:7" ht="30" customHeight="1">
      <c r="A349" s="3" t="s">
        <v>22761</v>
      </c>
      <c r="B349" s="3" t="s">
        <v>2</v>
      </c>
      <c r="C349" s="3" t="s">
        <v>23001</v>
      </c>
      <c r="D349" s="3" t="s">
        <v>23525</v>
      </c>
      <c r="E349" s="12" t="s">
        <v>20030</v>
      </c>
      <c r="F349" s="6" t="str">
        <f t="shared" si="16"/>
        <v>module=hempl</v>
      </c>
      <c r="G349" s="6" t="str">
        <f t="shared" si="17"/>
        <v>module=uempl</v>
      </c>
    </row>
    <row r="350" spans="1:7" ht="30" customHeight="1">
      <c r="A350" s="3" t="s">
        <v>22761</v>
      </c>
      <c r="B350" s="3" t="s">
        <v>2</v>
      </c>
      <c r="C350" s="3" t="s">
        <v>23002</v>
      </c>
      <c r="D350" s="3" t="s">
        <v>23526</v>
      </c>
      <c r="E350" s="12" t="s">
        <v>24228</v>
      </c>
      <c r="F350" s="6" t="str">
        <f t="shared" si="16"/>
        <v>module=hempl</v>
      </c>
      <c r="G350" s="6" t="str">
        <f t="shared" si="17"/>
        <v>module=uempl</v>
      </c>
    </row>
    <row r="351" spans="1:7" ht="30" customHeight="1">
      <c r="A351" s="3" t="s">
        <v>22761</v>
      </c>
      <c r="B351" s="3" t="s">
        <v>2</v>
      </c>
      <c r="C351" s="3" t="s">
        <v>23003</v>
      </c>
      <c r="D351" s="3" t="s">
        <v>23527</v>
      </c>
      <c r="E351" s="12" t="s">
        <v>24229</v>
      </c>
      <c r="F351" s="6" t="str">
        <f t="shared" si="16"/>
        <v>module=hempl</v>
      </c>
      <c r="G351" s="6" t="str">
        <f t="shared" si="17"/>
        <v>module=uempl</v>
      </c>
    </row>
    <row r="352" spans="1:7" ht="30" customHeight="1">
      <c r="A352" s="3" t="s">
        <v>22761</v>
      </c>
      <c r="B352" s="3" t="s">
        <v>2</v>
      </c>
      <c r="C352" s="3" t="s">
        <v>23004</v>
      </c>
      <c r="D352" s="3" t="s">
        <v>23528</v>
      </c>
      <c r="E352" s="12" t="s">
        <v>24230</v>
      </c>
      <c r="F352" s="6" t="str">
        <f t="shared" si="16"/>
        <v>module=hempl</v>
      </c>
      <c r="G352" s="6" t="str">
        <f t="shared" si="17"/>
        <v>module=uempl</v>
      </c>
    </row>
    <row r="353" spans="1:7" ht="30" customHeight="1">
      <c r="A353" s="3" t="s">
        <v>22761</v>
      </c>
      <c r="B353" s="3" t="s">
        <v>2</v>
      </c>
      <c r="C353" s="3" t="s">
        <v>23005</v>
      </c>
      <c r="D353" s="3" t="s">
        <v>23529</v>
      </c>
      <c r="E353" s="12" t="s">
        <v>24231</v>
      </c>
      <c r="F353" s="6" t="str">
        <f t="shared" si="16"/>
        <v>module=hempl</v>
      </c>
      <c r="G353" s="6" t="str">
        <f t="shared" si="17"/>
        <v>module=uempl</v>
      </c>
    </row>
    <row r="354" spans="1:7" ht="30" customHeight="1">
      <c r="A354" s="3" t="s">
        <v>22761</v>
      </c>
      <c r="B354" s="3" t="s">
        <v>2</v>
      </c>
      <c r="C354" s="3" t="s">
        <v>23006</v>
      </c>
      <c r="D354" s="3" t="s">
        <v>23530</v>
      </c>
      <c r="E354" s="12" t="s">
        <v>24232</v>
      </c>
      <c r="F354" s="6" t="str">
        <f t="shared" si="16"/>
        <v>module=hempl</v>
      </c>
      <c r="G354" s="6" t="str">
        <f t="shared" si="17"/>
        <v>module=uempl</v>
      </c>
    </row>
    <row r="355" spans="1:7" ht="30" customHeight="1">
      <c r="A355" s="3" t="s">
        <v>22761</v>
      </c>
      <c r="B355" s="3" t="s">
        <v>2</v>
      </c>
      <c r="C355" s="3" t="s">
        <v>23007</v>
      </c>
      <c r="D355" s="3" t="s">
        <v>23531</v>
      </c>
      <c r="E355" s="12" t="s">
        <v>24233</v>
      </c>
      <c r="F355" s="6" t="str">
        <f t="shared" si="16"/>
        <v>module=hempl</v>
      </c>
      <c r="G355" s="6" t="str">
        <f t="shared" si="17"/>
        <v>module=uempl</v>
      </c>
    </row>
    <row r="356" spans="1:7" ht="30" customHeight="1">
      <c r="A356" s="3" t="s">
        <v>22761</v>
      </c>
      <c r="B356" s="3" t="s">
        <v>2</v>
      </c>
      <c r="C356" s="3" t="s">
        <v>23008</v>
      </c>
      <c r="D356" s="3" t="s">
        <v>23532</v>
      </c>
      <c r="E356" s="12" t="s">
        <v>24234</v>
      </c>
      <c r="F356" s="6" t="str">
        <f t="shared" si="16"/>
        <v>module=hempl</v>
      </c>
      <c r="G356" s="6" t="str">
        <f t="shared" si="17"/>
        <v>module=uempl</v>
      </c>
    </row>
    <row r="357" spans="1:7" ht="30" customHeight="1">
      <c r="A357" s="3" t="s">
        <v>22761</v>
      </c>
      <c r="B357" s="3" t="s">
        <v>2</v>
      </c>
      <c r="C357" s="3" t="s">
        <v>23009</v>
      </c>
      <c r="D357" s="3" t="s">
        <v>23533</v>
      </c>
      <c r="E357" s="12" t="s">
        <v>24235</v>
      </c>
      <c r="F357" s="6" t="str">
        <f t="shared" si="16"/>
        <v>module=hempl</v>
      </c>
      <c r="G357" s="6" t="str">
        <f t="shared" si="17"/>
        <v>module=uempl</v>
      </c>
    </row>
    <row r="358" spans="1:7" ht="30" customHeight="1">
      <c r="A358" s="3" t="s">
        <v>22761</v>
      </c>
      <c r="B358" s="3" t="s">
        <v>2</v>
      </c>
      <c r="C358" s="3" t="s">
        <v>23010</v>
      </c>
      <c r="D358" s="3" t="s">
        <v>23534</v>
      </c>
      <c r="E358" s="12" t="s">
        <v>24236</v>
      </c>
      <c r="F358" s="6" t="str">
        <f t="shared" si="16"/>
        <v>module=hempl</v>
      </c>
      <c r="G358" s="6" t="str">
        <f t="shared" si="17"/>
        <v>module=uempl</v>
      </c>
    </row>
    <row r="359" spans="1:7" ht="30" customHeight="1">
      <c r="A359" s="3" t="s">
        <v>22761</v>
      </c>
      <c r="B359" s="3" t="s">
        <v>2</v>
      </c>
      <c r="C359" s="3" t="s">
        <v>23011</v>
      </c>
      <c r="D359" s="3" t="s">
        <v>23535</v>
      </c>
      <c r="E359" s="12" t="s">
        <v>24237</v>
      </c>
      <c r="F359" s="6" t="str">
        <f t="shared" si="16"/>
        <v>module=hempl</v>
      </c>
      <c r="G359" s="6" t="str">
        <f t="shared" si="17"/>
        <v>module=uempl</v>
      </c>
    </row>
    <row r="360" spans="1:7" ht="30" customHeight="1">
      <c r="A360" s="3" t="s">
        <v>22761</v>
      </c>
      <c r="B360" s="3" t="s">
        <v>2</v>
      </c>
      <c r="C360" s="3" t="s">
        <v>23012</v>
      </c>
      <c r="D360" s="3" t="s">
        <v>23536</v>
      </c>
      <c r="E360" s="12" t="s">
        <v>24238</v>
      </c>
      <c r="F360" s="6" t="str">
        <f t="shared" si="16"/>
        <v>module=hempl</v>
      </c>
      <c r="G360" s="6" t="str">
        <f t="shared" si="17"/>
        <v>module=uempl</v>
      </c>
    </row>
    <row r="361" spans="1:7" ht="30" customHeight="1">
      <c r="A361" s="3" t="s">
        <v>22761</v>
      </c>
      <c r="B361" s="3" t="s">
        <v>2</v>
      </c>
      <c r="C361" s="3" t="s">
        <v>23013</v>
      </c>
      <c r="D361" s="3" t="s">
        <v>23537</v>
      </c>
      <c r="E361" s="12" t="s">
        <v>24239</v>
      </c>
      <c r="F361" s="6" t="str">
        <f t="shared" si="16"/>
        <v>module=hempl</v>
      </c>
      <c r="G361" s="6" t="str">
        <f t="shared" si="17"/>
        <v>module=uempl</v>
      </c>
    </row>
    <row r="362" spans="1:7" ht="30" customHeight="1">
      <c r="A362" s="3" t="s">
        <v>22761</v>
      </c>
      <c r="B362" s="3" t="s">
        <v>2</v>
      </c>
      <c r="C362" s="3" t="s">
        <v>23014</v>
      </c>
      <c r="D362" s="3" t="s">
        <v>23538</v>
      </c>
      <c r="E362" s="12" t="s">
        <v>24240</v>
      </c>
      <c r="F362" s="6" t="str">
        <f t="shared" si="16"/>
        <v>module=hempl</v>
      </c>
      <c r="G362" s="6" t="str">
        <f t="shared" si="17"/>
        <v>module=uempl</v>
      </c>
    </row>
    <row r="363" spans="1:7" ht="30" customHeight="1">
      <c r="A363" s="3" t="s">
        <v>22761</v>
      </c>
      <c r="B363" s="3" t="s">
        <v>2</v>
      </c>
      <c r="C363" s="3" t="s">
        <v>23015</v>
      </c>
      <c r="D363" s="3" t="s">
        <v>23539</v>
      </c>
      <c r="E363" s="12" t="s">
        <v>24241</v>
      </c>
      <c r="F363" s="6" t="str">
        <f t="shared" si="16"/>
        <v>module=hempl</v>
      </c>
      <c r="G363" s="6" t="str">
        <f t="shared" si="17"/>
        <v>module=uempl</v>
      </c>
    </row>
    <row r="364" spans="1:7" ht="30" customHeight="1">
      <c r="A364" s="3" t="s">
        <v>22761</v>
      </c>
      <c r="B364" s="3" t="s">
        <v>2</v>
      </c>
      <c r="C364" s="3" t="s">
        <v>23016</v>
      </c>
      <c r="D364" s="3" t="s">
        <v>23540</v>
      </c>
      <c r="E364" s="12" t="s">
        <v>24242</v>
      </c>
      <c r="F364" s="6" t="str">
        <f t="shared" si="16"/>
        <v>module=hempl</v>
      </c>
      <c r="G364" s="6" t="str">
        <f t="shared" si="17"/>
        <v>module=uempl</v>
      </c>
    </row>
    <row r="365" spans="1:7" ht="30" customHeight="1">
      <c r="A365" s="3" t="s">
        <v>22762</v>
      </c>
      <c r="B365" s="3" t="s">
        <v>2</v>
      </c>
      <c r="C365" s="3" t="s">
        <v>23017</v>
      </c>
      <c r="D365" s="3" t="s">
        <v>23541</v>
      </c>
      <c r="E365" s="12" t="s">
        <v>19584</v>
      </c>
      <c r="F365" s="6" t="str">
        <f t="shared" ref="F365:F371" si="18">HYPERLINK("http://www.ssc.wisc.edu/wlsresearch/documentation/waves/?wave=spouse2k&amp;module=hcogsim","module=hcogsim")</f>
        <v>module=hcogsim</v>
      </c>
      <c r="G365" s="6" t="str">
        <f t="shared" ref="G365:G371" si="19">HYPERLINK("http://www.ssc.wisc.edu/wlsresearch/documentation/waves/?wave=sibspouse2k&amp;module=ucogsim","module=ucogsim")</f>
        <v>module=ucogsim</v>
      </c>
    </row>
    <row r="366" spans="1:7" ht="30" customHeight="1">
      <c r="A366" s="3" t="s">
        <v>22762</v>
      </c>
      <c r="B366" s="3" t="s">
        <v>2</v>
      </c>
      <c r="C366" s="3" t="s">
        <v>23018</v>
      </c>
      <c r="D366" s="3" t="s">
        <v>23542</v>
      </c>
      <c r="E366" s="12" t="s">
        <v>24243</v>
      </c>
      <c r="F366" s="6" t="str">
        <f t="shared" si="18"/>
        <v>module=hcogsim</v>
      </c>
      <c r="G366" s="6" t="str">
        <f t="shared" si="19"/>
        <v>module=ucogsim</v>
      </c>
    </row>
    <row r="367" spans="1:7" ht="30" customHeight="1">
      <c r="A367" s="3" t="s">
        <v>22762</v>
      </c>
      <c r="B367" s="3" t="s">
        <v>2</v>
      </c>
      <c r="C367" s="3" t="s">
        <v>23019</v>
      </c>
      <c r="D367" s="3" t="s">
        <v>23543</v>
      </c>
      <c r="E367" s="12" t="s">
        <v>24244</v>
      </c>
      <c r="F367" s="6" t="str">
        <f t="shared" si="18"/>
        <v>module=hcogsim</v>
      </c>
      <c r="G367" s="6" t="str">
        <f t="shared" si="19"/>
        <v>module=ucogsim</v>
      </c>
    </row>
    <row r="368" spans="1:7" ht="30" customHeight="1">
      <c r="A368" s="3" t="s">
        <v>22762</v>
      </c>
      <c r="B368" s="3" t="s">
        <v>2</v>
      </c>
      <c r="C368" s="3" t="s">
        <v>23020</v>
      </c>
      <c r="D368" s="3" t="s">
        <v>23544</v>
      </c>
      <c r="E368" s="12" t="s">
        <v>24245</v>
      </c>
      <c r="F368" s="6" t="str">
        <f t="shared" si="18"/>
        <v>module=hcogsim</v>
      </c>
      <c r="G368" s="6" t="str">
        <f t="shared" si="19"/>
        <v>module=ucogsim</v>
      </c>
    </row>
    <row r="369" spans="1:7" ht="30" customHeight="1">
      <c r="A369" s="3" t="s">
        <v>22762</v>
      </c>
      <c r="B369" s="3" t="s">
        <v>2</v>
      </c>
      <c r="C369" s="3" t="s">
        <v>23021</v>
      </c>
      <c r="D369" s="3" t="s">
        <v>23545</v>
      </c>
      <c r="E369" s="12" t="s">
        <v>24246</v>
      </c>
      <c r="F369" s="6" t="str">
        <f t="shared" si="18"/>
        <v>module=hcogsim</v>
      </c>
      <c r="G369" s="6" t="str">
        <f t="shared" si="19"/>
        <v>module=ucogsim</v>
      </c>
    </row>
    <row r="370" spans="1:7" ht="30" customHeight="1">
      <c r="A370" s="3" t="s">
        <v>22762</v>
      </c>
      <c r="B370" s="3" t="s">
        <v>2</v>
      </c>
      <c r="C370" s="3" t="s">
        <v>23022</v>
      </c>
      <c r="D370" s="3" t="s">
        <v>23546</v>
      </c>
      <c r="E370" s="12" t="s">
        <v>24247</v>
      </c>
      <c r="F370" s="6" t="str">
        <f t="shared" si="18"/>
        <v>module=hcogsim</v>
      </c>
      <c r="G370" s="6" t="str">
        <f t="shared" si="19"/>
        <v>module=ucogsim</v>
      </c>
    </row>
    <row r="371" spans="1:7" ht="30" customHeight="1">
      <c r="A371" s="3" t="s">
        <v>22762</v>
      </c>
      <c r="B371" s="3" t="s">
        <v>2</v>
      </c>
      <c r="C371" s="3" t="s">
        <v>23023</v>
      </c>
      <c r="D371" s="3" t="s">
        <v>23547</v>
      </c>
      <c r="E371" s="12" t="s">
        <v>24248</v>
      </c>
      <c r="F371" s="6" t="str">
        <f t="shared" si="18"/>
        <v>module=hcogsim</v>
      </c>
      <c r="G371" s="6" t="str">
        <f t="shared" si="19"/>
        <v>module=ucogsim</v>
      </c>
    </row>
    <row r="372" spans="1:7" ht="30" customHeight="1">
      <c r="A372" s="3" t="s">
        <v>4912</v>
      </c>
      <c r="B372" s="3" t="s">
        <v>2</v>
      </c>
      <c r="C372" s="3" t="s">
        <v>23024</v>
      </c>
      <c r="D372" s="3" t="s">
        <v>23548</v>
      </c>
      <c r="E372" s="12" t="s">
        <v>24249</v>
      </c>
      <c r="F372" s="6" t="str">
        <f t="shared" ref="F372:F403" si="20">HYPERLINK("http://www.ssc.wisc.edu/wlsresearch/documentation/waves/?wave=spouse2k&amp;module=hhealth","module=hhealth")</f>
        <v>module=hhealth</v>
      </c>
      <c r="G372" s="6" t="str">
        <f t="shared" ref="G372:G403" si="21">HYPERLINK("http://www.ssc.wisc.edu/wlsresearch/documentation/waves/?wave=sibspouse2k&amp;module=uhealth","module=uhealth")</f>
        <v>module=uhealth</v>
      </c>
    </row>
    <row r="373" spans="1:7" ht="30" customHeight="1">
      <c r="A373" s="3" t="s">
        <v>4912</v>
      </c>
      <c r="B373" s="3" t="s">
        <v>2</v>
      </c>
      <c r="C373" s="3" t="s">
        <v>23025</v>
      </c>
      <c r="D373" s="3" t="s">
        <v>23549</v>
      </c>
      <c r="E373" s="12" t="s">
        <v>24250</v>
      </c>
      <c r="F373" s="6" t="str">
        <f t="shared" si="20"/>
        <v>module=hhealth</v>
      </c>
      <c r="G373" s="6" t="str">
        <f t="shared" si="21"/>
        <v>module=uhealth</v>
      </c>
    </row>
    <row r="374" spans="1:7" ht="30" customHeight="1">
      <c r="A374" s="3" t="s">
        <v>4912</v>
      </c>
      <c r="B374" s="3" t="s">
        <v>2</v>
      </c>
      <c r="C374" s="3" t="s">
        <v>23026</v>
      </c>
      <c r="D374" s="3" t="s">
        <v>23550</v>
      </c>
      <c r="E374" s="12" t="s">
        <v>24251</v>
      </c>
      <c r="F374" s="6" t="str">
        <f t="shared" si="20"/>
        <v>module=hhealth</v>
      </c>
      <c r="G374" s="6" t="str">
        <f t="shared" si="21"/>
        <v>module=uhealth</v>
      </c>
    </row>
    <row r="375" spans="1:7" ht="30" customHeight="1">
      <c r="A375" s="3" t="s">
        <v>4912</v>
      </c>
      <c r="B375" s="3" t="s">
        <v>2</v>
      </c>
      <c r="C375" s="3" t="s">
        <v>23027</v>
      </c>
      <c r="D375" s="3" t="s">
        <v>23551</v>
      </c>
      <c r="E375" s="12" t="s">
        <v>24252</v>
      </c>
      <c r="F375" s="6" t="str">
        <f t="shared" si="20"/>
        <v>module=hhealth</v>
      </c>
      <c r="G375" s="6" t="str">
        <f t="shared" si="21"/>
        <v>module=uhealth</v>
      </c>
    </row>
    <row r="376" spans="1:7" ht="30" customHeight="1">
      <c r="A376" s="3" t="s">
        <v>4912</v>
      </c>
      <c r="B376" s="3" t="s">
        <v>2</v>
      </c>
      <c r="C376" s="3" t="s">
        <v>23028</v>
      </c>
      <c r="D376" s="3" t="s">
        <v>23552</v>
      </c>
      <c r="E376" s="12" t="s">
        <v>24253</v>
      </c>
      <c r="F376" s="6" t="str">
        <f t="shared" si="20"/>
        <v>module=hhealth</v>
      </c>
      <c r="G376" s="6" t="str">
        <f t="shared" si="21"/>
        <v>module=uhealth</v>
      </c>
    </row>
    <row r="377" spans="1:7" ht="30" customHeight="1">
      <c r="A377" s="3" t="s">
        <v>4912</v>
      </c>
      <c r="B377" s="3" t="s">
        <v>2</v>
      </c>
      <c r="C377" s="3" t="s">
        <v>23029</v>
      </c>
      <c r="D377" s="3" t="s">
        <v>23553</v>
      </c>
      <c r="E377" s="12" t="s">
        <v>24254</v>
      </c>
      <c r="F377" s="6" t="str">
        <f t="shared" si="20"/>
        <v>module=hhealth</v>
      </c>
      <c r="G377" s="6" t="str">
        <f t="shared" si="21"/>
        <v>module=uhealth</v>
      </c>
    </row>
    <row r="378" spans="1:7" ht="30" customHeight="1">
      <c r="A378" s="3" t="s">
        <v>4912</v>
      </c>
      <c r="B378" s="3" t="s">
        <v>2</v>
      </c>
      <c r="C378" s="3" t="s">
        <v>23030</v>
      </c>
      <c r="D378" s="3" t="s">
        <v>23554</v>
      </c>
      <c r="E378" s="12" t="s">
        <v>24255</v>
      </c>
      <c r="F378" s="6" t="str">
        <f t="shared" si="20"/>
        <v>module=hhealth</v>
      </c>
      <c r="G378" s="6" t="str">
        <f t="shared" si="21"/>
        <v>module=uhealth</v>
      </c>
    </row>
    <row r="379" spans="1:7" ht="30" customHeight="1">
      <c r="A379" s="3" t="s">
        <v>4912</v>
      </c>
      <c r="B379" s="3" t="s">
        <v>2</v>
      </c>
      <c r="C379" s="3" t="s">
        <v>23031</v>
      </c>
      <c r="D379" s="3" t="s">
        <v>23555</v>
      </c>
      <c r="E379" s="12" t="s">
        <v>24256</v>
      </c>
      <c r="F379" s="6" t="str">
        <f t="shared" si="20"/>
        <v>module=hhealth</v>
      </c>
      <c r="G379" s="6" t="str">
        <f t="shared" si="21"/>
        <v>module=uhealth</v>
      </c>
    </row>
    <row r="380" spans="1:7" ht="30" customHeight="1">
      <c r="A380" s="3" t="s">
        <v>4912</v>
      </c>
      <c r="B380" s="3" t="s">
        <v>2</v>
      </c>
      <c r="C380" s="3" t="s">
        <v>23032</v>
      </c>
      <c r="D380" s="3" t="s">
        <v>23556</v>
      </c>
      <c r="E380" s="12" t="s">
        <v>24257</v>
      </c>
      <c r="F380" s="6" t="str">
        <f t="shared" si="20"/>
        <v>module=hhealth</v>
      </c>
      <c r="G380" s="6" t="str">
        <f t="shared" si="21"/>
        <v>module=uhealth</v>
      </c>
    </row>
    <row r="381" spans="1:7" ht="30" customHeight="1">
      <c r="A381" s="3" t="s">
        <v>4912</v>
      </c>
      <c r="B381" s="3" t="s">
        <v>2</v>
      </c>
      <c r="C381" s="3" t="s">
        <v>23033</v>
      </c>
      <c r="D381" s="3" t="s">
        <v>23557</v>
      </c>
      <c r="E381" s="12" t="s">
        <v>24258</v>
      </c>
      <c r="F381" s="6" t="str">
        <f t="shared" si="20"/>
        <v>module=hhealth</v>
      </c>
      <c r="G381" s="6" t="str">
        <f t="shared" si="21"/>
        <v>module=uhealth</v>
      </c>
    </row>
    <row r="382" spans="1:7" ht="30" customHeight="1">
      <c r="A382" s="3" t="s">
        <v>4912</v>
      </c>
      <c r="B382" s="3" t="s">
        <v>2</v>
      </c>
      <c r="C382" s="3" t="s">
        <v>23034</v>
      </c>
      <c r="D382" s="3" t="s">
        <v>23558</v>
      </c>
      <c r="E382" s="12" t="s">
        <v>24259</v>
      </c>
      <c r="F382" s="6" t="str">
        <f t="shared" si="20"/>
        <v>module=hhealth</v>
      </c>
      <c r="G382" s="6" t="str">
        <f t="shared" si="21"/>
        <v>module=uhealth</v>
      </c>
    </row>
    <row r="383" spans="1:7" ht="30" customHeight="1">
      <c r="A383" s="3" t="s">
        <v>4912</v>
      </c>
      <c r="B383" s="3" t="s">
        <v>2</v>
      </c>
      <c r="C383" s="3" t="s">
        <v>23035</v>
      </c>
      <c r="D383" s="3" t="s">
        <v>23559</v>
      </c>
      <c r="E383" s="12" t="s">
        <v>24260</v>
      </c>
      <c r="F383" s="6" t="str">
        <f t="shared" si="20"/>
        <v>module=hhealth</v>
      </c>
      <c r="G383" s="6" t="str">
        <f t="shared" si="21"/>
        <v>module=uhealth</v>
      </c>
    </row>
    <row r="384" spans="1:7" ht="30" customHeight="1">
      <c r="A384" s="3" t="s">
        <v>4912</v>
      </c>
      <c r="B384" s="3" t="s">
        <v>2</v>
      </c>
      <c r="C384" s="3" t="s">
        <v>23036</v>
      </c>
      <c r="D384" s="3" t="s">
        <v>23560</v>
      </c>
      <c r="E384" s="12" t="s">
        <v>24261</v>
      </c>
      <c r="F384" s="6" t="str">
        <f t="shared" si="20"/>
        <v>module=hhealth</v>
      </c>
      <c r="G384" s="6" t="str">
        <f t="shared" si="21"/>
        <v>module=uhealth</v>
      </c>
    </row>
    <row r="385" spans="1:7" ht="30" customHeight="1">
      <c r="A385" s="3" t="s">
        <v>4912</v>
      </c>
      <c r="B385" s="3" t="s">
        <v>2</v>
      </c>
      <c r="C385" s="3" t="s">
        <v>23037</v>
      </c>
      <c r="D385" s="3" t="s">
        <v>23561</v>
      </c>
      <c r="E385" s="12" t="s">
        <v>19456</v>
      </c>
      <c r="F385" s="6" t="str">
        <f t="shared" si="20"/>
        <v>module=hhealth</v>
      </c>
      <c r="G385" s="6" t="str">
        <f t="shared" si="21"/>
        <v>module=uhealth</v>
      </c>
    </row>
    <row r="386" spans="1:7" ht="30" customHeight="1">
      <c r="A386" s="3" t="s">
        <v>4912</v>
      </c>
      <c r="B386" s="3" t="s">
        <v>2</v>
      </c>
      <c r="C386" s="3" t="s">
        <v>23038</v>
      </c>
      <c r="D386" s="3" t="s">
        <v>23562</v>
      </c>
      <c r="E386" s="12" t="s">
        <v>19457</v>
      </c>
      <c r="F386" s="6" t="str">
        <f t="shared" si="20"/>
        <v>module=hhealth</v>
      </c>
      <c r="G386" s="6" t="str">
        <f t="shared" si="21"/>
        <v>module=uhealth</v>
      </c>
    </row>
    <row r="387" spans="1:7" ht="30" customHeight="1">
      <c r="A387" s="3" t="s">
        <v>4912</v>
      </c>
      <c r="B387" s="3" t="s">
        <v>2</v>
      </c>
      <c r="C387" s="3" t="s">
        <v>23039</v>
      </c>
      <c r="D387" s="3" t="s">
        <v>23563</v>
      </c>
      <c r="E387" s="12" t="s">
        <v>24262</v>
      </c>
      <c r="F387" s="6" t="str">
        <f t="shared" si="20"/>
        <v>module=hhealth</v>
      </c>
      <c r="G387" s="6" t="str">
        <f t="shared" si="21"/>
        <v>module=uhealth</v>
      </c>
    </row>
    <row r="388" spans="1:7" ht="30" customHeight="1">
      <c r="A388" s="3" t="s">
        <v>4912</v>
      </c>
      <c r="B388" s="3" t="s">
        <v>2</v>
      </c>
      <c r="C388" s="3" t="s">
        <v>23040</v>
      </c>
      <c r="D388" s="3" t="s">
        <v>23564</v>
      </c>
      <c r="E388" s="12" t="s">
        <v>24263</v>
      </c>
      <c r="F388" s="6" t="str">
        <f t="shared" si="20"/>
        <v>module=hhealth</v>
      </c>
      <c r="G388" s="6" t="str">
        <f t="shared" si="21"/>
        <v>module=uhealth</v>
      </c>
    </row>
    <row r="389" spans="1:7" ht="30" customHeight="1">
      <c r="A389" s="3" t="s">
        <v>4912</v>
      </c>
      <c r="B389" s="3" t="s">
        <v>2</v>
      </c>
      <c r="C389" s="3" t="s">
        <v>23041</v>
      </c>
      <c r="D389" s="3" t="s">
        <v>23565</v>
      </c>
      <c r="E389" s="12" t="s">
        <v>24264</v>
      </c>
      <c r="F389" s="6" t="str">
        <f t="shared" si="20"/>
        <v>module=hhealth</v>
      </c>
      <c r="G389" s="6" t="str">
        <f t="shared" si="21"/>
        <v>module=uhealth</v>
      </c>
    </row>
    <row r="390" spans="1:7" ht="30" customHeight="1">
      <c r="A390" s="3" t="s">
        <v>4912</v>
      </c>
      <c r="B390" s="3" t="s">
        <v>2</v>
      </c>
      <c r="C390" s="3" t="s">
        <v>23042</v>
      </c>
      <c r="D390" s="3" t="s">
        <v>23566</v>
      </c>
      <c r="E390" s="12" t="s">
        <v>24265</v>
      </c>
      <c r="F390" s="6" t="str">
        <f t="shared" si="20"/>
        <v>module=hhealth</v>
      </c>
      <c r="G390" s="6" t="str">
        <f t="shared" si="21"/>
        <v>module=uhealth</v>
      </c>
    </row>
    <row r="391" spans="1:7" ht="30" customHeight="1">
      <c r="A391" s="3" t="s">
        <v>4912</v>
      </c>
      <c r="B391" s="3" t="s">
        <v>2</v>
      </c>
      <c r="C391" s="3" t="s">
        <v>23043</v>
      </c>
      <c r="D391" s="3" t="s">
        <v>23567</v>
      </c>
      <c r="E391" s="12" t="s">
        <v>24266</v>
      </c>
      <c r="F391" s="6" t="str">
        <f t="shared" si="20"/>
        <v>module=hhealth</v>
      </c>
      <c r="G391" s="6" t="str">
        <f t="shared" si="21"/>
        <v>module=uhealth</v>
      </c>
    </row>
    <row r="392" spans="1:7" ht="30" customHeight="1">
      <c r="A392" s="3" t="s">
        <v>4912</v>
      </c>
      <c r="B392" s="3" t="s">
        <v>2</v>
      </c>
      <c r="C392" s="3" t="s">
        <v>23044</v>
      </c>
      <c r="D392" s="3" t="s">
        <v>23568</v>
      </c>
      <c r="E392" s="12" t="s">
        <v>24267</v>
      </c>
      <c r="F392" s="6" t="str">
        <f t="shared" si="20"/>
        <v>module=hhealth</v>
      </c>
      <c r="G392" s="6" t="str">
        <f t="shared" si="21"/>
        <v>module=uhealth</v>
      </c>
    </row>
    <row r="393" spans="1:7" ht="30" customHeight="1">
      <c r="A393" s="3" t="s">
        <v>4912</v>
      </c>
      <c r="B393" s="3" t="s">
        <v>2</v>
      </c>
      <c r="C393" s="3" t="s">
        <v>23045</v>
      </c>
      <c r="D393" s="3" t="s">
        <v>23569</v>
      </c>
      <c r="E393" s="12" t="s">
        <v>19464</v>
      </c>
      <c r="F393" s="6" t="str">
        <f t="shared" si="20"/>
        <v>module=hhealth</v>
      </c>
      <c r="G393" s="6" t="str">
        <f t="shared" si="21"/>
        <v>module=uhealth</v>
      </c>
    </row>
    <row r="394" spans="1:7" ht="30" customHeight="1">
      <c r="A394" s="3" t="s">
        <v>4912</v>
      </c>
      <c r="B394" s="3" t="s">
        <v>2</v>
      </c>
      <c r="C394" s="3" t="s">
        <v>23046</v>
      </c>
      <c r="D394" s="3" t="s">
        <v>23570</v>
      </c>
      <c r="E394" s="12" t="s">
        <v>24268</v>
      </c>
      <c r="F394" s="6" t="str">
        <f t="shared" si="20"/>
        <v>module=hhealth</v>
      </c>
      <c r="G394" s="6" t="str">
        <f t="shared" si="21"/>
        <v>module=uhealth</v>
      </c>
    </row>
    <row r="395" spans="1:7" ht="30" customHeight="1">
      <c r="A395" s="3" t="s">
        <v>4912</v>
      </c>
      <c r="B395" s="3" t="s">
        <v>2</v>
      </c>
      <c r="C395" s="3" t="s">
        <v>23047</v>
      </c>
      <c r="D395" s="3" t="s">
        <v>23571</v>
      </c>
      <c r="E395" s="12" t="s">
        <v>19466</v>
      </c>
      <c r="F395" s="6" t="str">
        <f t="shared" si="20"/>
        <v>module=hhealth</v>
      </c>
      <c r="G395" s="6" t="str">
        <f t="shared" si="21"/>
        <v>module=uhealth</v>
      </c>
    </row>
    <row r="396" spans="1:7" ht="30" customHeight="1">
      <c r="A396" s="3" t="s">
        <v>4912</v>
      </c>
      <c r="B396" s="3" t="s">
        <v>2</v>
      </c>
      <c r="C396" s="3" t="s">
        <v>23048</v>
      </c>
      <c r="D396" s="3" t="s">
        <v>23572</v>
      </c>
      <c r="E396" s="12" t="s">
        <v>24269</v>
      </c>
      <c r="F396" s="6" t="str">
        <f t="shared" si="20"/>
        <v>module=hhealth</v>
      </c>
      <c r="G396" s="6" t="str">
        <f t="shared" si="21"/>
        <v>module=uhealth</v>
      </c>
    </row>
    <row r="397" spans="1:7" ht="30" customHeight="1">
      <c r="A397" s="3" t="s">
        <v>4912</v>
      </c>
      <c r="B397" s="3" t="s">
        <v>2</v>
      </c>
      <c r="C397" s="3" t="s">
        <v>23049</v>
      </c>
      <c r="D397" s="3" t="s">
        <v>23573</v>
      </c>
      <c r="E397" s="12" t="s">
        <v>19468</v>
      </c>
      <c r="F397" s="6" t="str">
        <f t="shared" si="20"/>
        <v>module=hhealth</v>
      </c>
      <c r="G397" s="6" t="str">
        <f t="shared" si="21"/>
        <v>module=uhealth</v>
      </c>
    </row>
    <row r="398" spans="1:7" ht="30" customHeight="1">
      <c r="A398" s="3" t="s">
        <v>4912</v>
      </c>
      <c r="B398" s="3" t="s">
        <v>2</v>
      </c>
      <c r="C398" s="3" t="s">
        <v>23050</v>
      </c>
      <c r="D398" s="3" t="s">
        <v>23574</v>
      </c>
      <c r="E398" s="12" t="s">
        <v>24270</v>
      </c>
      <c r="F398" s="6" t="str">
        <f t="shared" si="20"/>
        <v>module=hhealth</v>
      </c>
      <c r="G398" s="6" t="str">
        <f t="shared" si="21"/>
        <v>module=uhealth</v>
      </c>
    </row>
    <row r="399" spans="1:7" ht="30" customHeight="1">
      <c r="A399" s="3" t="s">
        <v>4912</v>
      </c>
      <c r="B399" s="3" t="s">
        <v>2</v>
      </c>
      <c r="C399" s="3" t="s">
        <v>23051</v>
      </c>
      <c r="D399" s="3" t="s">
        <v>23575</v>
      </c>
      <c r="E399" s="12" t="s">
        <v>19470</v>
      </c>
      <c r="F399" s="6" t="str">
        <f t="shared" si="20"/>
        <v>module=hhealth</v>
      </c>
      <c r="G399" s="6" t="str">
        <f t="shared" si="21"/>
        <v>module=uhealth</v>
      </c>
    </row>
    <row r="400" spans="1:7" ht="30" customHeight="1">
      <c r="A400" s="3" t="s">
        <v>4912</v>
      </c>
      <c r="B400" s="3" t="s">
        <v>2</v>
      </c>
      <c r="C400" s="3" t="s">
        <v>23052</v>
      </c>
      <c r="D400" s="3" t="s">
        <v>23576</v>
      </c>
      <c r="E400" s="12" t="s">
        <v>24271</v>
      </c>
      <c r="F400" s="6" t="str">
        <f t="shared" si="20"/>
        <v>module=hhealth</v>
      </c>
      <c r="G400" s="6" t="str">
        <f t="shared" si="21"/>
        <v>module=uhealth</v>
      </c>
    </row>
    <row r="401" spans="1:7" ht="30" customHeight="1">
      <c r="A401" s="3" t="s">
        <v>4912</v>
      </c>
      <c r="B401" s="3" t="s">
        <v>2</v>
      </c>
      <c r="C401" s="3" t="s">
        <v>23053</v>
      </c>
      <c r="D401" s="3" t="s">
        <v>23577</v>
      </c>
      <c r="E401" s="12" t="s">
        <v>19472</v>
      </c>
      <c r="F401" s="6" t="str">
        <f t="shared" si="20"/>
        <v>module=hhealth</v>
      </c>
      <c r="G401" s="6" t="str">
        <f t="shared" si="21"/>
        <v>module=uhealth</v>
      </c>
    </row>
    <row r="402" spans="1:7" ht="30" customHeight="1">
      <c r="A402" s="3" t="s">
        <v>4912</v>
      </c>
      <c r="B402" s="3" t="s">
        <v>2</v>
      </c>
      <c r="C402" s="3" t="s">
        <v>23054</v>
      </c>
      <c r="D402" s="3" t="s">
        <v>23578</v>
      </c>
      <c r="E402" s="12" t="s">
        <v>24272</v>
      </c>
      <c r="F402" s="6" t="str">
        <f t="shared" si="20"/>
        <v>module=hhealth</v>
      </c>
      <c r="G402" s="6" t="str">
        <f t="shared" si="21"/>
        <v>module=uhealth</v>
      </c>
    </row>
    <row r="403" spans="1:7" ht="30" customHeight="1">
      <c r="A403" s="3" t="s">
        <v>4912</v>
      </c>
      <c r="B403" s="3" t="s">
        <v>2</v>
      </c>
      <c r="C403" s="3" t="s">
        <v>23055</v>
      </c>
      <c r="D403" s="3" t="s">
        <v>23579</v>
      </c>
      <c r="E403" s="12" t="s">
        <v>19474</v>
      </c>
      <c r="F403" s="6" t="str">
        <f t="shared" si="20"/>
        <v>module=hhealth</v>
      </c>
      <c r="G403" s="6" t="str">
        <f t="shared" si="21"/>
        <v>module=uhealth</v>
      </c>
    </row>
    <row r="404" spans="1:7" ht="30" customHeight="1">
      <c r="A404" s="3" t="s">
        <v>4912</v>
      </c>
      <c r="B404" s="3" t="s">
        <v>2</v>
      </c>
      <c r="C404" s="3" t="s">
        <v>23056</v>
      </c>
      <c r="D404" s="3" t="s">
        <v>23580</v>
      </c>
      <c r="E404" s="12" t="s">
        <v>24273</v>
      </c>
      <c r="F404" s="6" t="str">
        <f t="shared" ref="F404:F435" si="22">HYPERLINK("http://www.ssc.wisc.edu/wlsresearch/documentation/waves/?wave=spouse2k&amp;module=hhealth","module=hhealth")</f>
        <v>module=hhealth</v>
      </c>
      <c r="G404" s="6" t="str">
        <f t="shared" ref="G404:G435" si="23">HYPERLINK("http://www.ssc.wisc.edu/wlsresearch/documentation/waves/?wave=sibspouse2k&amp;module=uhealth","module=uhealth")</f>
        <v>module=uhealth</v>
      </c>
    </row>
    <row r="405" spans="1:7" ht="30" customHeight="1">
      <c r="A405" s="3" t="s">
        <v>4912</v>
      </c>
      <c r="B405" s="3" t="s">
        <v>2</v>
      </c>
      <c r="C405" s="3" t="s">
        <v>23057</v>
      </c>
      <c r="D405" s="3" t="s">
        <v>23581</v>
      </c>
      <c r="E405" s="12" t="s">
        <v>19476</v>
      </c>
      <c r="F405" s="6" t="str">
        <f t="shared" si="22"/>
        <v>module=hhealth</v>
      </c>
      <c r="G405" s="6" t="str">
        <f t="shared" si="23"/>
        <v>module=uhealth</v>
      </c>
    </row>
    <row r="406" spans="1:7" ht="30" customHeight="1">
      <c r="A406" s="3" t="s">
        <v>4912</v>
      </c>
      <c r="B406" s="3" t="s">
        <v>2</v>
      </c>
      <c r="C406" s="3" t="s">
        <v>23058</v>
      </c>
      <c r="D406" s="3" t="s">
        <v>23582</v>
      </c>
      <c r="E406" s="12" t="s">
        <v>24274</v>
      </c>
      <c r="F406" s="6" t="str">
        <f t="shared" si="22"/>
        <v>module=hhealth</v>
      </c>
      <c r="G406" s="6" t="str">
        <f t="shared" si="23"/>
        <v>module=uhealth</v>
      </c>
    </row>
    <row r="407" spans="1:7" ht="30" customHeight="1">
      <c r="A407" s="3" t="s">
        <v>4912</v>
      </c>
      <c r="B407" s="3" t="s">
        <v>2</v>
      </c>
      <c r="C407" s="3" t="s">
        <v>23059</v>
      </c>
      <c r="D407" s="3" t="s">
        <v>23583</v>
      </c>
      <c r="E407" s="12" t="s">
        <v>24275</v>
      </c>
      <c r="F407" s="6" t="str">
        <f t="shared" si="22"/>
        <v>module=hhealth</v>
      </c>
      <c r="G407" s="6" t="str">
        <f t="shared" si="23"/>
        <v>module=uhealth</v>
      </c>
    </row>
    <row r="408" spans="1:7" ht="30" customHeight="1">
      <c r="A408" s="3" t="s">
        <v>4912</v>
      </c>
      <c r="B408" s="3" t="s">
        <v>2</v>
      </c>
      <c r="C408" s="3" t="s">
        <v>23060</v>
      </c>
      <c r="D408" s="3" t="s">
        <v>23584</v>
      </c>
      <c r="E408" s="12" t="s">
        <v>24276</v>
      </c>
      <c r="F408" s="6" t="str">
        <f t="shared" si="22"/>
        <v>module=hhealth</v>
      </c>
      <c r="G408" s="6" t="str">
        <f t="shared" si="23"/>
        <v>module=uhealth</v>
      </c>
    </row>
    <row r="409" spans="1:7" ht="30" customHeight="1">
      <c r="A409" s="3" t="s">
        <v>4912</v>
      </c>
      <c r="B409" s="3" t="s">
        <v>2</v>
      </c>
      <c r="C409" s="3" t="s">
        <v>23061</v>
      </c>
      <c r="D409" s="3" t="s">
        <v>23585</v>
      </c>
      <c r="E409" s="12" t="s">
        <v>24277</v>
      </c>
      <c r="F409" s="6" t="str">
        <f t="shared" si="22"/>
        <v>module=hhealth</v>
      </c>
      <c r="G409" s="6" t="str">
        <f t="shared" si="23"/>
        <v>module=uhealth</v>
      </c>
    </row>
    <row r="410" spans="1:7" ht="30" customHeight="1">
      <c r="A410" s="3" t="s">
        <v>4912</v>
      </c>
      <c r="B410" s="3" t="s">
        <v>2</v>
      </c>
      <c r="C410" s="3" t="s">
        <v>23062</v>
      </c>
      <c r="D410" s="3" t="s">
        <v>23586</v>
      </c>
      <c r="E410" s="12" t="s">
        <v>24278</v>
      </c>
      <c r="F410" s="6" t="str">
        <f t="shared" si="22"/>
        <v>module=hhealth</v>
      </c>
      <c r="G410" s="6" t="str">
        <f t="shared" si="23"/>
        <v>module=uhealth</v>
      </c>
    </row>
    <row r="411" spans="1:7" ht="30" customHeight="1">
      <c r="A411" s="3" t="s">
        <v>4912</v>
      </c>
      <c r="B411" s="3" t="s">
        <v>2</v>
      </c>
      <c r="C411" s="3" t="s">
        <v>23063</v>
      </c>
      <c r="D411" s="3" t="s">
        <v>23587</v>
      </c>
      <c r="E411" s="12" t="s">
        <v>24279</v>
      </c>
      <c r="F411" s="6" t="str">
        <f t="shared" si="22"/>
        <v>module=hhealth</v>
      </c>
      <c r="G411" s="6" t="str">
        <f t="shared" si="23"/>
        <v>module=uhealth</v>
      </c>
    </row>
    <row r="412" spans="1:7" ht="30" customHeight="1">
      <c r="A412" s="3" t="s">
        <v>4912</v>
      </c>
      <c r="B412" s="3" t="s">
        <v>2</v>
      </c>
      <c r="C412" s="3" t="s">
        <v>23064</v>
      </c>
      <c r="D412" s="3" t="s">
        <v>23588</v>
      </c>
      <c r="E412" s="12" t="s">
        <v>24280</v>
      </c>
      <c r="F412" s="6" t="str">
        <f t="shared" si="22"/>
        <v>module=hhealth</v>
      </c>
      <c r="G412" s="6" t="str">
        <f t="shared" si="23"/>
        <v>module=uhealth</v>
      </c>
    </row>
    <row r="413" spans="1:7" ht="30" customHeight="1">
      <c r="A413" s="3" t="s">
        <v>4912</v>
      </c>
      <c r="B413" s="3" t="s">
        <v>2</v>
      </c>
      <c r="C413" s="3" t="s">
        <v>23065</v>
      </c>
      <c r="D413" s="3" t="s">
        <v>23589</v>
      </c>
      <c r="E413" s="12" t="s">
        <v>24281</v>
      </c>
      <c r="F413" s="6" t="str">
        <f t="shared" si="22"/>
        <v>module=hhealth</v>
      </c>
      <c r="G413" s="6" t="str">
        <f t="shared" si="23"/>
        <v>module=uhealth</v>
      </c>
    </row>
    <row r="414" spans="1:7" ht="30" customHeight="1">
      <c r="A414" s="3" t="s">
        <v>4912</v>
      </c>
      <c r="B414" s="3" t="s">
        <v>2</v>
      </c>
      <c r="C414" s="3" t="s">
        <v>23066</v>
      </c>
      <c r="D414" s="3" t="s">
        <v>23590</v>
      </c>
      <c r="E414" s="12" t="s">
        <v>24282</v>
      </c>
      <c r="F414" s="6" t="str">
        <f t="shared" si="22"/>
        <v>module=hhealth</v>
      </c>
      <c r="G414" s="6" t="str">
        <f t="shared" si="23"/>
        <v>module=uhealth</v>
      </c>
    </row>
    <row r="415" spans="1:7" ht="30" customHeight="1">
      <c r="A415" s="3" t="s">
        <v>4912</v>
      </c>
      <c r="B415" s="3" t="s">
        <v>2</v>
      </c>
      <c r="C415" s="3" t="s">
        <v>23067</v>
      </c>
      <c r="D415" s="3" t="s">
        <v>23591</v>
      </c>
      <c r="E415" s="12" t="s">
        <v>19482</v>
      </c>
      <c r="F415" s="6" t="str">
        <f t="shared" si="22"/>
        <v>module=hhealth</v>
      </c>
      <c r="G415" s="6" t="str">
        <f t="shared" si="23"/>
        <v>module=uhealth</v>
      </c>
    </row>
    <row r="416" spans="1:7" ht="30" customHeight="1">
      <c r="A416" s="3" t="s">
        <v>4912</v>
      </c>
      <c r="B416" s="3" t="s">
        <v>2</v>
      </c>
      <c r="C416" s="3" t="s">
        <v>23068</v>
      </c>
      <c r="D416" s="3" t="s">
        <v>23592</v>
      </c>
      <c r="E416" s="12" t="s">
        <v>24283</v>
      </c>
      <c r="F416" s="6" t="str">
        <f t="shared" si="22"/>
        <v>module=hhealth</v>
      </c>
      <c r="G416" s="6" t="str">
        <f t="shared" si="23"/>
        <v>module=uhealth</v>
      </c>
    </row>
    <row r="417" spans="1:7" ht="30" customHeight="1">
      <c r="A417" s="3" t="s">
        <v>4912</v>
      </c>
      <c r="B417" s="3" t="s">
        <v>2</v>
      </c>
      <c r="C417" s="3" t="s">
        <v>23069</v>
      </c>
      <c r="D417" s="3" t="s">
        <v>23593</v>
      </c>
      <c r="E417" s="12" t="s">
        <v>24284</v>
      </c>
      <c r="F417" s="6" t="str">
        <f t="shared" si="22"/>
        <v>module=hhealth</v>
      </c>
      <c r="G417" s="6" t="str">
        <f t="shared" si="23"/>
        <v>module=uhealth</v>
      </c>
    </row>
    <row r="418" spans="1:7" ht="30" customHeight="1">
      <c r="A418" s="3" t="s">
        <v>4912</v>
      </c>
      <c r="B418" s="3" t="s">
        <v>2</v>
      </c>
      <c r="C418" s="3" t="s">
        <v>23070</v>
      </c>
      <c r="D418" s="3" t="s">
        <v>23594</v>
      </c>
      <c r="E418" s="12" t="s">
        <v>24285</v>
      </c>
      <c r="F418" s="6" t="str">
        <f t="shared" si="22"/>
        <v>module=hhealth</v>
      </c>
      <c r="G418" s="6" t="str">
        <f t="shared" si="23"/>
        <v>module=uhealth</v>
      </c>
    </row>
    <row r="419" spans="1:7" ht="30" customHeight="1">
      <c r="A419" s="3" t="s">
        <v>4912</v>
      </c>
      <c r="B419" s="3" t="s">
        <v>2</v>
      </c>
      <c r="C419" s="3" t="s">
        <v>23071</v>
      </c>
      <c r="D419" s="3" t="s">
        <v>23595</v>
      </c>
      <c r="E419" s="12" t="s">
        <v>24286</v>
      </c>
      <c r="F419" s="6" t="str">
        <f t="shared" si="22"/>
        <v>module=hhealth</v>
      </c>
      <c r="G419" s="6" t="str">
        <f t="shared" si="23"/>
        <v>module=uhealth</v>
      </c>
    </row>
    <row r="420" spans="1:7" ht="30" customHeight="1">
      <c r="A420" s="3" t="s">
        <v>4912</v>
      </c>
      <c r="B420" s="3" t="s">
        <v>2</v>
      </c>
      <c r="C420" s="3" t="s">
        <v>23072</v>
      </c>
      <c r="D420" s="3" t="s">
        <v>23596</v>
      </c>
      <c r="E420" s="12" t="s">
        <v>19487</v>
      </c>
      <c r="F420" s="6" t="str">
        <f t="shared" si="22"/>
        <v>module=hhealth</v>
      </c>
      <c r="G420" s="6" t="str">
        <f t="shared" si="23"/>
        <v>module=uhealth</v>
      </c>
    </row>
    <row r="421" spans="1:7" ht="30" customHeight="1">
      <c r="A421" s="3" t="s">
        <v>4912</v>
      </c>
      <c r="B421" s="3" t="s">
        <v>2</v>
      </c>
      <c r="C421" s="3" t="s">
        <v>23073</v>
      </c>
      <c r="D421" s="3" t="s">
        <v>23597</v>
      </c>
      <c r="E421" s="12" t="s">
        <v>24287</v>
      </c>
      <c r="F421" s="6" t="str">
        <f t="shared" si="22"/>
        <v>module=hhealth</v>
      </c>
      <c r="G421" s="6" t="str">
        <f t="shared" si="23"/>
        <v>module=uhealth</v>
      </c>
    </row>
    <row r="422" spans="1:7" ht="30" customHeight="1">
      <c r="A422" s="3" t="s">
        <v>4912</v>
      </c>
      <c r="B422" s="3" t="s">
        <v>2</v>
      </c>
      <c r="C422" s="3" t="s">
        <v>23074</v>
      </c>
      <c r="D422" s="3" t="s">
        <v>23598</v>
      </c>
      <c r="E422" s="12" t="s">
        <v>19489</v>
      </c>
      <c r="F422" s="6" t="str">
        <f t="shared" si="22"/>
        <v>module=hhealth</v>
      </c>
      <c r="G422" s="6" t="str">
        <f t="shared" si="23"/>
        <v>module=uhealth</v>
      </c>
    </row>
    <row r="423" spans="1:7" ht="30" customHeight="1">
      <c r="A423" s="3" t="s">
        <v>4912</v>
      </c>
      <c r="B423" s="3" t="s">
        <v>2</v>
      </c>
      <c r="C423" s="3" t="s">
        <v>23075</v>
      </c>
      <c r="D423" s="3" t="s">
        <v>23599</v>
      </c>
      <c r="E423" s="12" t="s">
        <v>24288</v>
      </c>
      <c r="F423" s="6" t="str">
        <f t="shared" si="22"/>
        <v>module=hhealth</v>
      </c>
      <c r="G423" s="6" t="str">
        <f t="shared" si="23"/>
        <v>module=uhealth</v>
      </c>
    </row>
    <row r="424" spans="1:7" ht="30" customHeight="1">
      <c r="A424" s="3" t="s">
        <v>4912</v>
      </c>
      <c r="B424" s="3" t="s">
        <v>2</v>
      </c>
      <c r="C424" s="3" t="s">
        <v>23076</v>
      </c>
      <c r="D424" s="3" t="s">
        <v>23600</v>
      </c>
      <c r="E424" s="12" t="s">
        <v>24289</v>
      </c>
      <c r="F424" s="6" t="str">
        <f t="shared" si="22"/>
        <v>module=hhealth</v>
      </c>
      <c r="G424" s="6" t="str">
        <f t="shared" si="23"/>
        <v>module=uhealth</v>
      </c>
    </row>
    <row r="425" spans="1:7" ht="30" customHeight="1">
      <c r="A425" s="3" t="s">
        <v>4912</v>
      </c>
      <c r="B425" s="3" t="s">
        <v>2</v>
      </c>
      <c r="C425" s="3" t="s">
        <v>23077</v>
      </c>
      <c r="D425" s="3" t="s">
        <v>23601</v>
      </c>
      <c r="E425" s="12" t="s">
        <v>24290</v>
      </c>
      <c r="F425" s="6" t="str">
        <f t="shared" si="22"/>
        <v>module=hhealth</v>
      </c>
      <c r="G425" s="6" t="str">
        <f t="shared" si="23"/>
        <v>module=uhealth</v>
      </c>
    </row>
    <row r="426" spans="1:7" ht="30" customHeight="1">
      <c r="A426" s="3" t="s">
        <v>4912</v>
      </c>
      <c r="B426" s="3" t="s">
        <v>2</v>
      </c>
      <c r="C426" s="3" t="s">
        <v>23078</v>
      </c>
      <c r="D426" s="3" t="s">
        <v>23602</v>
      </c>
      <c r="E426" s="12" t="s">
        <v>24291</v>
      </c>
      <c r="F426" s="6" t="str">
        <f t="shared" si="22"/>
        <v>module=hhealth</v>
      </c>
      <c r="G426" s="6" t="str">
        <f t="shared" si="23"/>
        <v>module=uhealth</v>
      </c>
    </row>
    <row r="427" spans="1:7" ht="30" customHeight="1">
      <c r="A427" s="3" t="s">
        <v>4912</v>
      </c>
      <c r="B427" s="3" t="s">
        <v>2</v>
      </c>
      <c r="C427" s="3" t="s">
        <v>23079</v>
      </c>
      <c r="D427" s="3" t="s">
        <v>23603</v>
      </c>
      <c r="E427" s="12" t="s">
        <v>24292</v>
      </c>
      <c r="F427" s="6" t="str">
        <f t="shared" si="22"/>
        <v>module=hhealth</v>
      </c>
      <c r="G427" s="6" t="str">
        <f t="shared" si="23"/>
        <v>module=uhealth</v>
      </c>
    </row>
    <row r="428" spans="1:7" ht="30" customHeight="1">
      <c r="A428" s="3" t="s">
        <v>4912</v>
      </c>
      <c r="B428" s="3" t="s">
        <v>2</v>
      </c>
      <c r="C428" s="3" t="s">
        <v>23080</v>
      </c>
      <c r="D428" s="3" t="s">
        <v>23604</v>
      </c>
      <c r="E428" s="12" t="s">
        <v>24293</v>
      </c>
      <c r="F428" s="6" t="str">
        <f t="shared" si="22"/>
        <v>module=hhealth</v>
      </c>
      <c r="G428" s="6" t="str">
        <f t="shared" si="23"/>
        <v>module=uhealth</v>
      </c>
    </row>
    <row r="429" spans="1:7" ht="30" customHeight="1">
      <c r="A429" s="3" t="s">
        <v>4912</v>
      </c>
      <c r="B429" s="3" t="s">
        <v>2</v>
      </c>
      <c r="C429" s="3" t="s">
        <v>23081</v>
      </c>
      <c r="D429" s="3" t="s">
        <v>23605</v>
      </c>
      <c r="E429" s="12" t="s">
        <v>24294</v>
      </c>
      <c r="F429" s="6" t="str">
        <f t="shared" si="22"/>
        <v>module=hhealth</v>
      </c>
      <c r="G429" s="6" t="str">
        <f t="shared" si="23"/>
        <v>module=uhealth</v>
      </c>
    </row>
    <row r="430" spans="1:7" ht="30" customHeight="1">
      <c r="A430" s="3" t="s">
        <v>4912</v>
      </c>
      <c r="B430" s="3" t="s">
        <v>2</v>
      </c>
      <c r="C430" s="3" t="s">
        <v>23082</v>
      </c>
      <c r="D430" s="3" t="s">
        <v>23606</v>
      </c>
      <c r="E430" s="12" t="s">
        <v>24295</v>
      </c>
      <c r="F430" s="6" t="str">
        <f t="shared" si="22"/>
        <v>module=hhealth</v>
      </c>
      <c r="G430" s="6" t="str">
        <f t="shared" si="23"/>
        <v>module=uhealth</v>
      </c>
    </row>
    <row r="431" spans="1:7" ht="30" customHeight="1">
      <c r="A431" s="3" t="s">
        <v>4912</v>
      </c>
      <c r="B431" s="3" t="s">
        <v>2</v>
      </c>
      <c r="C431" s="3" t="s">
        <v>23083</v>
      </c>
      <c r="D431" s="3" t="s">
        <v>23607</v>
      </c>
      <c r="E431" s="12" t="s">
        <v>24296</v>
      </c>
      <c r="F431" s="6" t="str">
        <f t="shared" si="22"/>
        <v>module=hhealth</v>
      </c>
      <c r="G431" s="6" t="str">
        <f t="shared" si="23"/>
        <v>module=uhealth</v>
      </c>
    </row>
    <row r="432" spans="1:7" ht="30" customHeight="1">
      <c r="A432" s="3" t="s">
        <v>4912</v>
      </c>
      <c r="B432" s="3" t="s">
        <v>2</v>
      </c>
      <c r="C432" s="3" t="s">
        <v>23084</v>
      </c>
      <c r="D432" s="3" t="s">
        <v>23608</v>
      </c>
      <c r="E432" s="12" t="s">
        <v>24297</v>
      </c>
      <c r="F432" s="6" t="str">
        <f t="shared" si="22"/>
        <v>module=hhealth</v>
      </c>
      <c r="G432" s="6" t="str">
        <f t="shared" si="23"/>
        <v>module=uhealth</v>
      </c>
    </row>
    <row r="433" spans="1:7" ht="30" customHeight="1">
      <c r="A433" s="3" t="s">
        <v>4912</v>
      </c>
      <c r="B433" s="3" t="s">
        <v>2</v>
      </c>
      <c r="C433" s="3" t="s">
        <v>23085</v>
      </c>
      <c r="D433" s="3" t="s">
        <v>23609</v>
      </c>
      <c r="E433" s="12" t="s">
        <v>24298</v>
      </c>
      <c r="F433" s="6" t="str">
        <f t="shared" si="22"/>
        <v>module=hhealth</v>
      </c>
      <c r="G433" s="6" t="str">
        <f t="shared" si="23"/>
        <v>module=uhealth</v>
      </c>
    </row>
    <row r="434" spans="1:7" ht="30" customHeight="1">
      <c r="A434" s="3" t="s">
        <v>4912</v>
      </c>
      <c r="B434" s="3" t="s">
        <v>2</v>
      </c>
      <c r="C434" s="3" t="s">
        <v>23086</v>
      </c>
      <c r="D434" s="3" t="s">
        <v>23610</v>
      </c>
      <c r="E434" s="12" t="s">
        <v>24299</v>
      </c>
      <c r="F434" s="6" t="str">
        <f t="shared" si="22"/>
        <v>module=hhealth</v>
      </c>
      <c r="G434" s="6" t="str">
        <f t="shared" si="23"/>
        <v>module=uhealth</v>
      </c>
    </row>
    <row r="435" spans="1:7" ht="30" customHeight="1">
      <c r="A435" s="3" t="s">
        <v>4912</v>
      </c>
      <c r="B435" s="3" t="s">
        <v>2</v>
      </c>
      <c r="C435" s="3" t="s">
        <v>23087</v>
      </c>
      <c r="D435" s="3" t="s">
        <v>23611</v>
      </c>
      <c r="E435" s="12" t="s">
        <v>24300</v>
      </c>
      <c r="F435" s="6" t="str">
        <f t="shared" si="22"/>
        <v>module=hhealth</v>
      </c>
      <c r="G435" s="6" t="str">
        <f t="shared" si="23"/>
        <v>module=uhealth</v>
      </c>
    </row>
    <row r="436" spans="1:7" ht="30" customHeight="1">
      <c r="A436" s="3" t="s">
        <v>4912</v>
      </c>
      <c r="B436" s="3" t="s">
        <v>2</v>
      </c>
      <c r="C436" s="3" t="s">
        <v>23088</v>
      </c>
      <c r="D436" s="3" t="s">
        <v>23612</v>
      </c>
      <c r="E436" s="12" t="s">
        <v>24301</v>
      </c>
      <c r="F436" s="6" t="str">
        <f t="shared" ref="F436:F467" si="24">HYPERLINK("http://www.ssc.wisc.edu/wlsresearch/documentation/waves/?wave=spouse2k&amp;module=hhealth","module=hhealth")</f>
        <v>module=hhealth</v>
      </c>
      <c r="G436" s="6" t="str">
        <f t="shared" ref="G436:G467" si="25">HYPERLINK("http://www.ssc.wisc.edu/wlsresearch/documentation/waves/?wave=sibspouse2k&amp;module=uhealth","module=uhealth")</f>
        <v>module=uhealth</v>
      </c>
    </row>
    <row r="437" spans="1:7" ht="30" customHeight="1">
      <c r="A437" s="3" t="s">
        <v>4912</v>
      </c>
      <c r="B437" s="3" t="s">
        <v>2</v>
      </c>
      <c r="C437" s="3" t="s">
        <v>23089</v>
      </c>
      <c r="D437" s="3" t="s">
        <v>23613</v>
      </c>
      <c r="E437" s="12" t="s">
        <v>24302</v>
      </c>
      <c r="F437" s="6" t="str">
        <f t="shared" si="24"/>
        <v>module=hhealth</v>
      </c>
      <c r="G437" s="6" t="str">
        <f t="shared" si="25"/>
        <v>module=uhealth</v>
      </c>
    </row>
    <row r="438" spans="1:7" ht="30" customHeight="1">
      <c r="A438" s="3" t="s">
        <v>4912</v>
      </c>
      <c r="B438" s="3" t="s">
        <v>2</v>
      </c>
      <c r="C438" s="3" t="s">
        <v>23090</v>
      </c>
      <c r="D438" s="3" t="s">
        <v>23614</v>
      </c>
      <c r="E438" s="12" t="s">
        <v>24303</v>
      </c>
      <c r="F438" s="6" t="str">
        <f t="shared" si="24"/>
        <v>module=hhealth</v>
      </c>
      <c r="G438" s="6" t="str">
        <f t="shared" si="25"/>
        <v>module=uhealth</v>
      </c>
    </row>
    <row r="439" spans="1:7" ht="30" customHeight="1">
      <c r="A439" s="3" t="s">
        <v>4912</v>
      </c>
      <c r="B439" s="3" t="s">
        <v>2</v>
      </c>
      <c r="C439" s="3" t="s">
        <v>23091</v>
      </c>
      <c r="D439" s="3" t="s">
        <v>23615</v>
      </c>
      <c r="E439" s="12" t="s">
        <v>24304</v>
      </c>
      <c r="F439" s="6" t="str">
        <f t="shared" si="24"/>
        <v>module=hhealth</v>
      </c>
      <c r="G439" s="6" t="str">
        <f t="shared" si="25"/>
        <v>module=uhealth</v>
      </c>
    </row>
    <row r="440" spans="1:7" ht="30" customHeight="1">
      <c r="A440" s="3" t="s">
        <v>4912</v>
      </c>
      <c r="B440" s="3" t="s">
        <v>2</v>
      </c>
      <c r="C440" s="3" t="s">
        <v>23092</v>
      </c>
      <c r="D440" s="3" t="s">
        <v>23616</v>
      </c>
      <c r="E440" s="12" t="s">
        <v>24305</v>
      </c>
      <c r="F440" s="6" t="str">
        <f t="shared" si="24"/>
        <v>module=hhealth</v>
      </c>
      <c r="G440" s="6" t="str">
        <f t="shared" si="25"/>
        <v>module=uhealth</v>
      </c>
    </row>
    <row r="441" spans="1:7" ht="30" customHeight="1">
      <c r="A441" s="3" t="s">
        <v>4912</v>
      </c>
      <c r="B441" s="3" t="s">
        <v>2</v>
      </c>
      <c r="C441" s="3" t="s">
        <v>23093</v>
      </c>
      <c r="D441" s="3" t="s">
        <v>23617</v>
      </c>
      <c r="E441" s="12" t="s">
        <v>24306</v>
      </c>
      <c r="F441" s="6" t="str">
        <f t="shared" si="24"/>
        <v>module=hhealth</v>
      </c>
      <c r="G441" s="6" t="str">
        <f t="shared" si="25"/>
        <v>module=uhealth</v>
      </c>
    </row>
    <row r="442" spans="1:7" ht="30" customHeight="1">
      <c r="A442" s="3" t="s">
        <v>4912</v>
      </c>
      <c r="B442" s="3" t="s">
        <v>2</v>
      </c>
      <c r="C442" s="3" t="s">
        <v>23094</v>
      </c>
      <c r="D442" s="3" t="s">
        <v>23618</v>
      </c>
      <c r="E442" s="12" t="s">
        <v>24307</v>
      </c>
      <c r="F442" s="6" t="str">
        <f t="shared" si="24"/>
        <v>module=hhealth</v>
      </c>
      <c r="G442" s="6" t="str">
        <f t="shared" si="25"/>
        <v>module=uhealth</v>
      </c>
    </row>
    <row r="443" spans="1:7" ht="30" customHeight="1">
      <c r="A443" s="3" t="s">
        <v>4912</v>
      </c>
      <c r="B443" s="3" t="s">
        <v>2</v>
      </c>
      <c r="C443" s="3" t="s">
        <v>23095</v>
      </c>
      <c r="D443" s="3" t="s">
        <v>23619</v>
      </c>
      <c r="E443" s="12" t="s">
        <v>24308</v>
      </c>
      <c r="F443" s="6" t="str">
        <f t="shared" si="24"/>
        <v>module=hhealth</v>
      </c>
      <c r="G443" s="6" t="str">
        <f t="shared" si="25"/>
        <v>module=uhealth</v>
      </c>
    </row>
    <row r="444" spans="1:7" ht="30" customHeight="1">
      <c r="A444" s="3" t="s">
        <v>4912</v>
      </c>
      <c r="B444" s="3" t="s">
        <v>2</v>
      </c>
      <c r="C444" s="3" t="s">
        <v>23096</v>
      </c>
      <c r="D444" s="3" t="s">
        <v>23620</v>
      </c>
      <c r="E444" s="12" t="s">
        <v>24309</v>
      </c>
      <c r="F444" s="6" t="str">
        <f t="shared" si="24"/>
        <v>module=hhealth</v>
      </c>
      <c r="G444" s="6" t="str">
        <f t="shared" si="25"/>
        <v>module=uhealth</v>
      </c>
    </row>
    <row r="445" spans="1:7" ht="30" customHeight="1">
      <c r="A445" s="3" t="s">
        <v>4912</v>
      </c>
      <c r="B445" s="3" t="s">
        <v>2</v>
      </c>
      <c r="C445" s="3" t="s">
        <v>23097</v>
      </c>
      <c r="D445" s="3" t="s">
        <v>23621</v>
      </c>
      <c r="E445" s="12" t="s">
        <v>24310</v>
      </c>
      <c r="F445" s="6" t="str">
        <f t="shared" si="24"/>
        <v>module=hhealth</v>
      </c>
      <c r="G445" s="6" t="str">
        <f t="shared" si="25"/>
        <v>module=uhealth</v>
      </c>
    </row>
    <row r="446" spans="1:7" ht="30" customHeight="1">
      <c r="A446" s="3" t="s">
        <v>4912</v>
      </c>
      <c r="B446" s="3" t="s">
        <v>2</v>
      </c>
      <c r="C446" s="3" t="s">
        <v>23098</v>
      </c>
      <c r="D446" s="3" t="s">
        <v>23622</v>
      </c>
      <c r="E446" s="12" t="s">
        <v>24311</v>
      </c>
      <c r="F446" s="6" t="str">
        <f t="shared" si="24"/>
        <v>module=hhealth</v>
      </c>
      <c r="G446" s="6" t="str">
        <f t="shared" si="25"/>
        <v>module=uhealth</v>
      </c>
    </row>
    <row r="447" spans="1:7" ht="30" customHeight="1">
      <c r="A447" s="3" t="s">
        <v>4912</v>
      </c>
      <c r="B447" s="3" t="s">
        <v>2</v>
      </c>
      <c r="C447" s="3" t="s">
        <v>23099</v>
      </c>
      <c r="D447" s="3" t="s">
        <v>23623</v>
      </c>
      <c r="E447" s="12" t="s">
        <v>24312</v>
      </c>
      <c r="F447" s="6" t="str">
        <f t="shared" si="24"/>
        <v>module=hhealth</v>
      </c>
      <c r="G447" s="6" t="str">
        <f t="shared" si="25"/>
        <v>module=uhealth</v>
      </c>
    </row>
    <row r="448" spans="1:7" ht="30" customHeight="1">
      <c r="A448" s="3" t="s">
        <v>4912</v>
      </c>
      <c r="B448" s="3" t="s">
        <v>2</v>
      </c>
      <c r="C448" s="3" t="s">
        <v>23100</v>
      </c>
      <c r="D448" s="3" t="s">
        <v>23624</v>
      </c>
      <c r="E448" s="12" t="s">
        <v>24313</v>
      </c>
      <c r="F448" s="6" t="str">
        <f t="shared" si="24"/>
        <v>module=hhealth</v>
      </c>
      <c r="G448" s="6" t="str">
        <f t="shared" si="25"/>
        <v>module=uhealth</v>
      </c>
    </row>
    <row r="449" spans="1:7" ht="30" customHeight="1">
      <c r="A449" s="3" t="s">
        <v>4912</v>
      </c>
      <c r="B449" s="3" t="s">
        <v>2</v>
      </c>
      <c r="C449" s="3" t="s">
        <v>23101</v>
      </c>
      <c r="D449" s="3" t="s">
        <v>23625</v>
      </c>
      <c r="E449" s="12" t="s">
        <v>24314</v>
      </c>
      <c r="F449" s="6" t="str">
        <f t="shared" si="24"/>
        <v>module=hhealth</v>
      </c>
      <c r="G449" s="6" t="str">
        <f t="shared" si="25"/>
        <v>module=uhealth</v>
      </c>
    </row>
    <row r="450" spans="1:7" ht="30" customHeight="1">
      <c r="A450" s="3" t="s">
        <v>4912</v>
      </c>
      <c r="B450" s="3" t="s">
        <v>2</v>
      </c>
      <c r="C450" s="3" t="s">
        <v>23102</v>
      </c>
      <c r="D450" s="3" t="s">
        <v>23626</v>
      </c>
      <c r="E450" s="12" t="s">
        <v>24315</v>
      </c>
      <c r="F450" s="6" t="str">
        <f t="shared" si="24"/>
        <v>module=hhealth</v>
      </c>
      <c r="G450" s="6" t="str">
        <f t="shared" si="25"/>
        <v>module=uhealth</v>
      </c>
    </row>
    <row r="451" spans="1:7" ht="30" customHeight="1">
      <c r="A451" s="3" t="s">
        <v>4912</v>
      </c>
      <c r="B451" s="3" t="s">
        <v>2</v>
      </c>
      <c r="C451" s="3" t="s">
        <v>23103</v>
      </c>
      <c r="D451" s="3" t="s">
        <v>23627</v>
      </c>
      <c r="E451" s="12" t="s">
        <v>19518</v>
      </c>
      <c r="F451" s="6" t="str">
        <f t="shared" si="24"/>
        <v>module=hhealth</v>
      </c>
      <c r="G451" s="6" t="str">
        <f t="shared" si="25"/>
        <v>module=uhealth</v>
      </c>
    </row>
    <row r="452" spans="1:7" ht="30" customHeight="1">
      <c r="A452" s="3" t="s">
        <v>4912</v>
      </c>
      <c r="B452" s="3" t="s">
        <v>2</v>
      </c>
      <c r="C452" s="3" t="s">
        <v>23104</v>
      </c>
      <c r="D452" s="3" t="s">
        <v>23628</v>
      </c>
      <c r="E452" s="12" t="s">
        <v>24316</v>
      </c>
      <c r="F452" s="6" t="str">
        <f t="shared" si="24"/>
        <v>module=hhealth</v>
      </c>
      <c r="G452" s="6" t="str">
        <f t="shared" si="25"/>
        <v>module=uhealth</v>
      </c>
    </row>
    <row r="453" spans="1:7" ht="30" customHeight="1">
      <c r="A453" s="3" t="s">
        <v>4912</v>
      </c>
      <c r="B453" s="3" t="s">
        <v>2</v>
      </c>
      <c r="C453" s="3" t="s">
        <v>23105</v>
      </c>
      <c r="D453" s="3" t="s">
        <v>23629</v>
      </c>
      <c r="E453" s="12" t="s">
        <v>19520</v>
      </c>
      <c r="F453" s="6" t="str">
        <f t="shared" si="24"/>
        <v>module=hhealth</v>
      </c>
      <c r="G453" s="6" t="str">
        <f t="shared" si="25"/>
        <v>module=uhealth</v>
      </c>
    </row>
    <row r="454" spans="1:7" ht="30" customHeight="1">
      <c r="A454" s="3" t="s">
        <v>4912</v>
      </c>
      <c r="B454" s="3" t="s">
        <v>2</v>
      </c>
      <c r="C454" s="3" t="s">
        <v>23106</v>
      </c>
      <c r="D454" s="3" t="s">
        <v>23630</v>
      </c>
      <c r="E454" s="12" t="s">
        <v>24317</v>
      </c>
      <c r="F454" s="6" t="str">
        <f t="shared" si="24"/>
        <v>module=hhealth</v>
      </c>
      <c r="G454" s="6" t="str">
        <f t="shared" si="25"/>
        <v>module=uhealth</v>
      </c>
    </row>
    <row r="455" spans="1:7" ht="30" customHeight="1">
      <c r="A455" s="3" t="s">
        <v>4912</v>
      </c>
      <c r="B455" s="3" t="s">
        <v>2</v>
      </c>
      <c r="C455" s="3" t="s">
        <v>23107</v>
      </c>
      <c r="D455" s="3" t="s">
        <v>23631</v>
      </c>
      <c r="E455" s="12" t="s">
        <v>19522</v>
      </c>
      <c r="F455" s="6" t="str">
        <f t="shared" si="24"/>
        <v>module=hhealth</v>
      </c>
      <c r="G455" s="6" t="str">
        <f t="shared" si="25"/>
        <v>module=uhealth</v>
      </c>
    </row>
    <row r="456" spans="1:7" ht="30" customHeight="1">
      <c r="A456" s="3" t="s">
        <v>4912</v>
      </c>
      <c r="B456" s="3" t="s">
        <v>2</v>
      </c>
      <c r="C456" s="3" t="s">
        <v>23108</v>
      </c>
      <c r="D456" s="3" t="s">
        <v>23632</v>
      </c>
      <c r="E456" s="12" t="s">
        <v>24318</v>
      </c>
      <c r="F456" s="6" t="str">
        <f t="shared" si="24"/>
        <v>module=hhealth</v>
      </c>
      <c r="G456" s="6" t="str">
        <f t="shared" si="25"/>
        <v>module=uhealth</v>
      </c>
    </row>
    <row r="457" spans="1:7" ht="30" customHeight="1">
      <c r="A457" s="3" t="s">
        <v>4912</v>
      </c>
      <c r="B457" s="3" t="s">
        <v>2</v>
      </c>
      <c r="C457" s="3" t="s">
        <v>23109</v>
      </c>
      <c r="D457" s="3" t="s">
        <v>23633</v>
      </c>
      <c r="E457" s="12" t="s">
        <v>19524</v>
      </c>
      <c r="F457" s="6" t="str">
        <f t="shared" si="24"/>
        <v>module=hhealth</v>
      </c>
      <c r="G457" s="6" t="str">
        <f t="shared" si="25"/>
        <v>module=uhealth</v>
      </c>
    </row>
    <row r="458" spans="1:7" ht="30" customHeight="1">
      <c r="A458" s="3" t="s">
        <v>4912</v>
      </c>
      <c r="B458" s="3" t="s">
        <v>2</v>
      </c>
      <c r="C458" s="3" t="s">
        <v>23110</v>
      </c>
      <c r="D458" s="3" t="s">
        <v>23634</v>
      </c>
      <c r="E458" s="12" t="s">
        <v>24317</v>
      </c>
      <c r="F458" s="6" t="str">
        <f t="shared" si="24"/>
        <v>module=hhealth</v>
      </c>
      <c r="G458" s="6" t="str">
        <f t="shared" si="25"/>
        <v>module=uhealth</v>
      </c>
    </row>
    <row r="459" spans="1:7" ht="30" customHeight="1">
      <c r="A459" s="3" t="s">
        <v>4912</v>
      </c>
      <c r="B459" s="3" t="s">
        <v>2</v>
      </c>
      <c r="C459" s="3" t="s">
        <v>23111</v>
      </c>
      <c r="D459" s="3" t="s">
        <v>23635</v>
      </c>
      <c r="E459" s="12" t="s">
        <v>24319</v>
      </c>
      <c r="F459" s="6" t="str">
        <f t="shared" si="24"/>
        <v>module=hhealth</v>
      </c>
      <c r="G459" s="6" t="str">
        <f t="shared" si="25"/>
        <v>module=uhealth</v>
      </c>
    </row>
    <row r="460" spans="1:7" ht="30" customHeight="1">
      <c r="A460" s="3" t="s">
        <v>4912</v>
      </c>
      <c r="B460" s="3" t="s">
        <v>2</v>
      </c>
      <c r="C460" s="3" t="s">
        <v>23112</v>
      </c>
      <c r="D460" s="3" t="s">
        <v>23636</v>
      </c>
      <c r="E460" s="12" t="s">
        <v>24320</v>
      </c>
      <c r="F460" s="6" t="str">
        <f t="shared" si="24"/>
        <v>module=hhealth</v>
      </c>
      <c r="G460" s="6" t="str">
        <f t="shared" si="25"/>
        <v>module=uhealth</v>
      </c>
    </row>
    <row r="461" spans="1:7" ht="30" customHeight="1">
      <c r="A461" s="3" t="s">
        <v>4912</v>
      </c>
      <c r="B461" s="3" t="s">
        <v>2</v>
      </c>
      <c r="C461" s="3" t="s">
        <v>23113</v>
      </c>
      <c r="D461" s="3" t="s">
        <v>23637</v>
      </c>
      <c r="E461" s="12" t="s">
        <v>24321</v>
      </c>
      <c r="F461" s="6" t="str">
        <f t="shared" si="24"/>
        <v>module=hhealth</v>
      </c>
      <c r="G461" s="6" t="str">
        <f t="shared" si="25"/>
        <v>module=uhealth</v>
      </c>
    </row>
    <row r="462" spans="1:7" ht="30" customHeight="1">
      <c r="A462" s="3" t="s">
        <v>4912</v>
      </c>
      <c r="B462" s="3" t="s">
        <v>2</v>
      </c>
      <c r="C462" s="3" t="s">
        <v>23114</v>
      </c>
      <c r="D462" s="3" t="s">
        <v>23638</v>
      </c>
      <c r="E462" s="12" t="s">
        <v>19533</v>
      </c>
      <c r="F462" s="6" t="str">
        <f t="shared" si="24"/>
        <v>module=hhealth</v>
      </c>
      <c r="G462" s="6" t="str">
        <f t="shared" si="25"/>
        <v>module=uhealth</v>
      </c>
    </row>
    <row r="463" spans="1:7" ht="30" customHeight="1">
      <c r="A463" s="3" t="s">
        <v>4912</v>
      </c>
      <c r="B463" s="3" t="s">
        <v>2</v>
      </c>
      <c r="C463" s="3" t="s">
        <v>23115</v>
      </c>
      <c r="D463" s="3" t="s">
        <v>23639</v>
      </c>
      <c r="E463" s="12" t="s">
        <v>24322</v>
      </c>
      <c r="F463" s="6" t="str">
        <f t="shared" si="24"/>
        <v>module=hhealth</v>
      </c>
      <c r="G463" s="6" t="str">
        <f t="shared" si="25"/>
        <v>module=uhealth</v>
      </c>
    </row>
    <row r="464" spans="1:7" ht="30" customHeight="1">
      <c r="A464" s="3" t="s">
        <v>4912</v>
      </c>
      <c r="B464" s="3" t="s">
        <v>2</v>
      </c>
      <c r="C464" s="3" t="s">
        <v>23116</v>
      </c>
      <c r="D464" s="3" t="s">
        <v>23640</v>
      </c>
      <c r="E464" s="12" t="s">
        <v>19535</v>
      </c>
      <c r="F464" s="6" t="str">
        <f t="shared" si="24"/>
        <v>module=hhealth</v>
      </c>
      <c r="G464" s="6" t="str">
        <f t="shared" si="25"/>
        <v>module=uhealth</v>
      </c>
    </row>
    <row r="465" spans="1:7" ht="30" customHeight="1">
      <c r="A465" s="3" t="s">
        <v>4912</v>
      </c>
      <c r="B465" s="3" t="s">
        <v>2</v>
      </c>
      <c r="C465" s="3" t="s">
        <v>23117</v>
      </c>
      <c r="D465" s="3" t="s">
        <v>23641</v>
      </c>
      <c r="E465" s="12" t="s">
        <v>24323</v>
      </c>
      <c r="F465" s="6" t="str">
        <f t="shared" si="24"/>
        <v>module=hhealth</v>
      </c>
      <c r="G465" s="6" t="str">
        <f t="shared" si="25"/>
        <v>module=uhealth</v>
      </c>
    </row>
    <row r="466" spans="1:7" ht="30" customHeight="1">
      <c r="A466" s="3" t="s">
        <v>4912</v>
      </c>
      <c r="B466" s="3" t="s">
        <v>2</v>
      </c>
      <c r="C466" s="3" t="s">
        <v>23118</v>
      </c>
      <c r="D466" s="3" t="s">
        <v>23642</v>
      </c>
      <c r="E466" s="12" t="s">
        <v>19537</v>
      </c>
      <c r="F466" s="6" t="str">
        <f t="shared" si="24"/>
        <v>module=hhealth</v>
      </c>
      <c r="G466" s="6" t="str">
        <f t="shared" si="25"/>
        <v>module=uhealth</v>
      </c>
    </row>
    <row r="467" spans="1:7" ht="30" customHeight="1">
      <c r="A467" s="3" t="s">
        <v>4912</v>
      </c>
      <c r="B467" s="3" t="s">
        <v>2</v>
      </c>
      <c r="C467" s="3" t="s">
        <v>23119</v>
      </c>
      <c r="D467" s="3" t="s">
        <v>23643</v>
      </c>
      <c r="E467" s="12" t="s">
        <v>19538</v>
      </c>
      <c r="F467" s="6" t="str">
        <f t="shared" si="24"/>
        <v>module=hhealth</v>
      </c>
      <c r="G467" s="6" t="str">
        <f t="shared" si="25"/>
        <v>module=uhealth</v>
      </c>
    </row>
    <row r="468" spans="1:7" ht="30" customHeight="1">
      <c r="A468" s="3" t="s">
        <v>4912</v>
      </c>
      <c r="B468" s="3" t="s">
        <v>2</v>
      </c>
      <c r="C468" s="3" t="s">
        <v>23120</v>
      </c>
      <c r="D468" s="3" t="s">
        <v>23644</v>
      </c>
      <c r="E468" s="12" t="s">
        <v>19539</v>
      </c>
      <c r="F468" s="6" t="str">
        <f t="shared" ref="F468:F473" si="26">HYPERLINK("http://www.ssc.wisc.edu/wlsresearch/documentation/waves/?wave=spouse2k&amp;module=hhealth","module=hhealth")</f>
        <v>module=hhealth</v>
      </c>
      <c r="G468" s="6" t="str">
        <f t="shared" ref="G468:G473" si="27">HYPERLINK("http://www.ssc.wisc.edu/wlsresearch/documentation/waves/?wave=sibspouse2k&amp;module=uhealth","module=uhealth")</f>
        <v>module=uhealth</v>
      </c>
    </row>
    <row r="469" spans="1:7" ht="30" customHeight="1">
      <c r="A469" s="3" t="s">
        <v>4912</v>
      </c>
      <c r="B469" s="3" t="s">
        <v>2</v>
      </c>
      <c r="C469" s="3" t="s">
        <v>23121</v>
      </c>
      <c r="D469" s="3" t="s">
        <v>23645</v>
      </c>
      <c r="E469" s="12" t="s">
        <v>19540</v>
      </c>
      <c r="F469" s="6" t="str">
        <f t="shared" si="26"/>
        <v>module=hhealth</v>
      </c>
      <c r="G469" s="6" t="str">
        <f t="shared" si="27"/>
        <v>module=uhealth</v>
      </c>
    </row>
    <row r="470" spans="1:7" ht="30" customHeight="1">
      <c r="A470" s="3" t="s">
        <v>4912</v>
      </c>
      <c r="B470" s="3" t="s">
        <v>2</v>
      </c>
      <c r="C470" s="3" t="s">
        <v>23122</v>
      </c>
      <c r="D470" s="3" t="s">
        <v>23646</v>
      </c>
      <c r="E470" s="12" t="s">
        <v>19541</v>
      </c>
      <c r="F470" s="6" t="str">
        <f t="shared" si="26"/>
        <v>module=hhealth</v>
      </c>
      <c r="G470" s="6" t="str">
        <f t="shared" si="27"/>
        <v>module=uhealth</v>
      </c>
    </row>
    <row r="471" spans="1:7" ht="30" customHeight="1">
      <c r="A471" s="3" t="s">
        <v>4912</v>
      </c>
      <c r="B471" s="3" t="s">
        <v>2</v>
      </c>
      <c r="C471" s="3" t="s">
        <v>23123</v>
      </c>
      <c r="D471" s="3" t="s">
        <v>23647</v>
      </c>
      <c r="E471" s="12" t="s">
        <v>19542</v>
      </c>
      <c r="F471" s="6" t="str">
        <f t="shared" si="26"/>
        <v>module=hhealth</v>
      </c>
      <c r="G471" s="6" t="str">
        <f t="shared" si="27"/>
        <v>module=uhealth</v>
      </c>
    </row>
    <row r="472" spans="1:7" ht="30" customHeight="1">
      <c r="A472" s="3" t="s">
        <v>4912</v>
      </c>
      <c r="B472" s="3" t="s">
        <v>2</v>
      </c>
      <c r="C472" s="3" t="s">
        <v>23124</v>
      </c>
      <c r="D472" s="3" t="s">
        <v>23648</v>
      </c>
      <c r="E472" s="12" t="s">
        <v>19543</v>
      </c>
      <c r="F472" s="6" t="str">
        <f t="shared" si="26"/>
        <v>module=hhealth</v>
      </c>
      <c r="G472" s="6" t="str">
        <f t="shared" si="27"/>
        <v>module=uhealth</v>
      </c>
    </row>
    <row r="473" spans="1:7" ht="30" customHeight="1">
      <c r="A473" s="3" t="s">
        <v>4912</v>
      </c>
      <c r="B473" s="3" t="s">
        <v>2</v>
      </c>
      <c r="C473" s="3" t="s">
        <v>23125</v>
      </c>
      <c r="D473" s="3" t="s">
        <v>23649</v>
      </c>
      <c r="E473" s="12" t="s">
        <v>24324</v>
      </c>
      <c r="F473" s="6" t="str">
        <f t="shared" si="26"/>
        <v>module=hhealth</v>
      </c>
      <c r="G473" s="6" t="str">
        <f t="shared" si="27"/>
        <v>module=uhealth</v>
      </c>
    </row>
    <row r="474" spans="1:7" ht="30" customHeight="1">
      <c r="A474" s="3" t="s">
        <v>4914</v>
      </c>
      <c r="B474" s="3" t="s">
        <v>2</v>
      </c>
      <c r="C474" s="3" t="s">
        <v>23126</v>
      </c>
      <c r="D474" s="3" t="s">
        <v>23650</v>
      </c>
      <c r="E474" s="12" t="s">
        <v>24325</v>
      </c>
      <c r="F474" s="6" t="str">
        <f t="shared" ref="F474:F498" si="28">HYPERLINK("http://www.ssc.wisc.edu/wlsresearch/documentation/waves/?wave=spouse2k&amp;module=hdepr","module=hdepr")</f>
        <v>module=hdepr</v>
      </c>
      <c r="G474" s="6" t="str">
        <f t="shared" ref="G474:G498" si="29">HYPERLINK("http://www.ssc.wisc.edu/wlsresearch/documentation/waves/?wave=sibspouse2k&amp;module=udepr","module=udepr")</f>
        <v>module=udepr</v>
      </c>
    </row>
    <row r="475" spans="1:7" ht="30" customHeight="1">
      <c r="A475" s="3" t="s">
        <v>4914</v>
      </c>
      <c r="B475" s="3" t="s">
        <v>2</v>
      </c>
      <c r="C475" s="3" t="s">
        <v>23127</v>
      </c>
      <c r="D475" s="3" t="s">
        <v>23651</v>
      </c>
      <c r="E475" s="12" t="s">
        <v>24326</v>
      </c>
      <c r="F475" s="6" t="str">
        <f t="shared" si="28"/>
        <v>module=hdepr</v>
      </c>
      <c r="G475" s="6" t="str">
        <f t="shared" si="29"/>
        <v>module=udepr</v>
      </c>
    </row>
    <row r="476" spans="1:7" ht="30" customHeight="1">
      <c r="A476" s="3" t="s">
        <v>4914</v>
      </c>
      <c r="B476" s="3" t="s">
        <v>2</v>
      </c>
      <c r="C476" s="3" t="s">
        <v>23128</v>
      </c>
      <c r="D476" s="3" t="s">
        <v>23652</v>
      </c>
      <c r="E476" s="12" t="s">
        <v>20867</v>
      </c>
      <c r="F476" s="6" t="str">
        <f t="shared" si="28"/>
        <v>module=hdepr</v>
      </c>
      <c r="G476" s="6" t="str">
        <f t="shared" si="29"/>
        <v>module=udepr</v>
      </c>
    </row>
    <row r="477" spans="1:7" ht="30" customHeight="1">
      <c r="A477" s="3" t="s">
        <v>4914</v>
      </c>
      <c r="B477" s="3" t="s">
        <v>2</v>
      </c>
      <c r="C477" s="3" t="s">
        <v>23129</v>
      </c>
      <c r="D477" s="3" t="s">
        <v>23653</v>
      </c>
      <c r="E477" s="12" t="s">
        <v>20868</v>
      </c>
      <c r="F477" s="6" t="str">
        <f t="shared" si="28"/>
        <v>module=hdepr</v>
      </c>
      <c r="G477" s="6" t="str">
        <f t="shared" si="29"/>
        <v>module=udepr</v>
      </c>
    </row>
    <row r="478" spans="1:7" ht="30" customHeight="1">
      <c r="A478" s="3" t="s">
        <v>4914</v>
      </c>
      <c r="B478" s="3" t="s">
        <v>2</v>
      </c>
      <c r="C478" s="3" t="s">
        <v>23130</v>
      </c>
      <c r="D478" s="3" t="s">
        <v>23654</v>
      </c>
      <c r="E478" s="12" t="s">
        <v>24327</v>
      </c>
      <c r="F478" s="6" t="str">
        <f t="shared" si="28"/>
        <v>module=hdepr</v>
      </c>
      <c r="G478" s="6" t="str">
        <f t="shared" si="29"/>
        <v>module=udepr</v>
      </c>
    </row>
    <row r="479" spans="1:7" ht="30" customHeight="1">
      <c r="A479" s="3" t="s">
        <v>4914</v>
      </c>
      <c r="B479" s="3" t="s">
        <v>2</v>
      </c>
      <c r="C479" s="3" t="s">
        <v>23131</v>
      </c>
      <c r="D479" s="3" t="s">
        <v>23655</v>
      </c>
      <c r="E479" s="12" t="s">
        <v>24328</v>
      </c>
      <c r="F479" s="6" t="str">
        <f t="shared" si="28"/>
        <v>module=hdepr</v>
      </c>
      <c r="G479" s="6" t="str">
        <f t="shared" si="29"/>
        <v>module=udepr</v>
      </c>
    </row>
    <row r="480" spans="1:7" ht="30" customHeight="1">
      <c r="A480" s="3" t="s">
        <v>4914</v>
      </c>
      <c r="B480" s="3" t="s">
        <v>2</v>
      </c>
      <c r="C480" s="3" t="s">
        <v>23132</v>
      </c>
      <c r="D480" s="3" t="s">
        <v>23656</v>
      </c>
      <c r="E480" s="12" t="s">
        <v>24329</v>
      </c>
      <c r="F480" s="6" t="str">
        <f t="shared" si="28"/>
        <v>module=hdepr</v>
      </c>
      <c r="G480" s="6" t="str">
        <f t="shared" si="29"/>
        <v>module=udepr</v>
      </c>
    </row>
    <row r="481" spans="1:7" ht="30" customHeight="1">
      <c r="A481" s="3" t="s">
        <v>4914</v>
      </c>
      <c r="B481" s="3" t="s">
        <v>2</v>
      </c>
      <c r="C481" s="3" t="s">
        <v>23133</v>
      </c>
      <c r="D481" s="3" t="s">
        <v>23657</v>
      </c>
      <c r="E481" s="12" t="s">
        <v>20872</v>
      </c>
      <c r="F481" s="6" t="str">
        <f t="shared" si="28"/>
        <v>module=hdepr</v>
      </c>
      <c r="G481" s="6" t="str">
        <f t="shared" si="29"/>
        <v>module=udepr</v>
      </c>
    </row>
    <row r="482" spans="1:7" ht="30" customHeight="1">
      <c r="A482" s="3" t="s">
        <v>4914</v>
      </c>
      <c r="B482" s="3" t="s">
        <v>2</v>
      </c>
      <c r="C482" s="3" t="s">
        <v>23134</v>
      </c>
      <c r="D482" s="3" t="s">
        <v>23658</v>
      </c>
      <c r="E482" s="12" t="s">
        <v>20873</v>
      </c>
      <c r="F482" s="6" t="str">
        <f t="shared" si="28"/>
        <v>module=hdepr</v>
      </c>
      <c r="G482" s="6" t="str">
        <f t="shared" si="29"/>
        <v>module=udepr</v>
      </c>
    </row>
    <row r="483" spans="1:7" ht="30" customHeight="1">
      <c r="A483" s="3" t="s">
        <v>4914</v>
      </c>
      <c r="B483" s="3" t="s">
        <v>2</v>
      </c>
      <c r="C483" s="3" t="s">
        <v>23135</v>
      </c>
      <c r="D483" s="3" t="s">
        <v>23659</v>
      </c>
      <c r="E483" s="12" t="s">
        <v>20874</v>
      </c>
      <c r="F483" s="6" t="str">
        <f t="shared" si="28"/>
        <v>module=hdepr</v>
      </c>
      <c r="G483" s="6" t="str">
        <f t="shared" si="29"/>
        <v>module=udepr</v>
      </c>
    </row>
    <row r="484" spans="1:7" ht="30" customHeight="1">
      <c r="A484" s="3" t="s">
        <v>4914</v>
      </c>
      <c r="B484" s="3" t="s">
        <v>2</v>
      </c>
      <c r="C484" s="3" t="s">
        <v>23136</v>
      </c>
      <c r="D484" s="3" t="s">
        <v>23660</v>
      </c>
      <c r="E484" s="12" t="s">
        <v>20875</v>
      </c>
      <c r="F484" s="6" t="str">
        <f t="shared" si="28"/>
        <v>module=hdepr</v>
      </c>
      <c r="G484" s="6" t="str">
        <f t="shared" si="29"/>
        <v>module=udepr</v>
      </c>
    </row>
    <row r="485" spans="1:7" ht="30" customHeight="1">
      <c r="A485" s="3" t="s">
        <v>4914</v>
      </c>
      <c r="B485" s="3" t="s">
        <v>2</v>
      </c>
      <c r="C485" s="3" t="s">
        <v>23137</v>
      </c>
      <c r="D485" s="3" t="s">
        <v>23661</v>
      </c>
      <c r="E485" s="12" t="s">
        <v>20876</v>
      </c>
      <c r="F485" s="6" t="str">
        <f t="shared" si="28"/>
        <v>module=hdepr</v>
      </c>
      <c r="G485" s="6" t="str">
        <f t="shared" si="29"/>
        <v>module=udepr</v>
      </c>
    </row>
    <row r="486" spans="1:7" ht="30" customHeight="1">
      <c r="A486" s="3" t="s">
        <v>4914</v>
      </c>
      <c r="B486" s="3" t="s">
        <v>2</v>
      </c>
      <c r="C486" s="3" t="s">
        <v>23138</v>
      </c>
      <c r="D486" s="3" t="s">
        <v>23662</v>
      </c>
      <c r="E486" s="12" t="s">
        <v>24330</v>
      </c>
      <c r="F486" s="6" t="str">
        <f t="shared" si="28"/>
        <v>module=hdepr</v>
      </c>
      <c r="G486" s="6" t="str">
        <f t="shared" si="29"/>
        <v>module=udepr</v>
      </c>
    </row>
    <row r="487" spans="1:7" ht="30" customHeight="1">
      <c r="A487" s="3" t="s">
        <v>4914</v>
      </c>
      <c r="B487" s="3" t="s">
        <v>2</v>
      </c>
      <c r="C487" s="3" t="s">
        <v>23139</v>
      </c>
      <c r="D487" s="3" t="s">
        <v>23663</v>
      </c>
      <c r="E487" s="12" t="s">
        <v>24331</v>
      </c>
      <c r="F487" s="6" t="str">
        <f t="shared" si="28"/>
        <v>module=hdepr</v>
      </c>
      <c r="G487" s="6" t="str">
        <f t="shared" si="29"/>
        <v>module=udepr</v>
      </c>
    </row>
    <row r="488" spans="1:7" ht="30" customHeight="1">
      <c r="A488" s="3" t="s">
        <v>4914</v>
      </c>
      <c r="B488" s="3" t="s">
        <v>2</v>
      </c>
      <c r="C488" s="3" t="s">
        <v>23140</v>
      </c>
      <c r="D488" s="3" t="s">
        <v>23664</v>
      </c>
      <c r="E488" s="12" t="s">
        <v>20879</v>
      </c>
      <c r="F488" s="6" t="str">
        <f t="shared" si="28"/>
        <v>module=hdepr</v>
      </c>
      <c r="G488" s="6" t="str">
        <f t="shared" si="29"/>
        <v>module=udepr</v>
      </c>
    </row>
    <row r="489" spans="1:7" ht="30" customHeight="1">
      <c r="A489" s="3" t="s">
        <v>4914</v>
      </c>
      <c r="B489" s="3" t="s">
        <v>2</v>
      </c>
      <c r="C489" s="3" t="s">
        <v>23141</v>
      </c>
      <c r="D489" s="3" t="s">
        <v>23665</v>
      </c>
      <c r="E489" s="12" t="s">
        <v>20880</v>
      </c>
      <c r="F489" s="6" t="str">
        <f t="shared" si="28"/>
        <v>module=hdepr</v>
      </c>
      <c r="G489" s="6" t="str">
        <f t="shared" si="29"/>
        <v>module=udepr</v>
      </c>
    </row>
    <row r="490" spans="1:7" ht="30" customHeight="1">
      <c r="A490" s="3" t="s">
        <v>4914</v>
      </c>
      <c r="B490" s="3" t="s">
        <v>2</v>
      </c>
      <c r="C490" s="3" t="s">
        <v>23142</v>
      </c>
      <c r="D490" s="3" t="s">
        <v>23666</v>
      </c>
      <c r="E490" s="12" t="s">
        <v>20881</v>
      </c>
      <c r="F490" s="6" t="str">
        <f t="shared" si="28"/>
        <v>module=hdepr</v>
      </c>
      <c r="G490" s="6" t="str">
        <f t="shared" si="29"/>
        <v>module=udepr</v>
      </c>
    </row>
    <row r="491" spans="1:7" ht="30" customHeight="1">
      <c r="A491" s="3" t="s">
        <v>4914</v>
      </c>
      <c r="B491" s="3" t="s">
        <v>2</v>
      </c>
      <c r="C491" s="3" t="s">
        <v>23143</v>
      </c>
      <c r="D491" s="3" t="s">
        <v>23667</v>
      </c>
      <c r="E491" s="12" t="s">
        <v>20882</v>
      </c>
      <c r="F491" s="6" t="str">
        <f t="shared" si="28"/>
        <v>module=hdepr</v>
      </c>
      <c r="G491" s="6" t="str">
        <f t="shared" si="29"/>
        <v>module=udepr</v>
      </c>
    </row>
    <row r="492" spans="1:7" ht="30" customHeight="1">
      <c r="A492" s="3" t="s">
        <v>4914</v>
      </c>
      <c r="B492" s="3" t="s">
        <v>2</v>
      </c>
      <c r="C492" s="3" t="s">
        <v>23144</v>
      </c>
      <c r="D492" s="3" t="s">
        <v>23668</v>
      </c>
      <c r="E492" s="12" t="s">
        <v>20883</v>
      </c>
      <c r="F492" s="6" t="str">
        <f t="shared" si="28"/>
        <v>module=hdepr</v>
      </c>
      <c r="G492" s="6" t="str">
        <f t="shared" si="29"/>
        <v>module=udepr</v>
      </c>
    </row>
    <row r="493" spans="1:7" ht="30" customHeight="1">
      <c r="A493" s="3" t="s">
        <v>4914</v>
      </c>
      <c r="B493" s="3" t="s">
        <v>2</v>
      </c>
      <c r="C493" s="3" t="s">
        <v>23145</v>
      </c>
      <c r="D493" s="3" t="s">
        <v>23669</v>
      </c>
      <c r="E493" s="12" t="s">
        <v>24332</v>
      </c>
      <c r="F493" s="6" t="str">
        <f t="shared" si="28"/>
        <v>module=hdepr</v>
      </c>
      <c r="G493" s="6" t="str">
        <f t="shared" si="29"/>
        <v>module=udepr</v>
      </c>
    </row>
    <row r="494" spans="1:7" ht="30" customHeight="1">
      <c r="A494" s="3" t="s">
        <v>4914</v>
      </c>
      <c r="B494" s="3" t="s">
        <v>2</v>
      </c>
      <c r="C494" s="3" t="s">
        <v>23146</v>
      </c>
      <c r="D494" s="3" t="s">
        <v>23670</v>
      </c>
      <c r="E494" s="12" t="s">
        <v>20885</v>
      </c>
      <c r="F494" s="6" t="str">
        <f t="shared" si="28"/>
        <v>module=hdepr</v>
      </c>
      <c r="G494" s="6" t="str">
        <f t="shared" si="29"/>
        <v>module=udepr</v>
      </c>
    </row>
    <row r="495" spans="1:7" ht="30" customHeight="1">
      <c r="A495" s="3" t="s">
        <v>4914</v>
      </c>
      <c r="B495" s="3" t="s">
        <v>2</v>
      </c>
      <c r="C495" s="3" t="s">
        <v>23147</v>
      </c>
      <c r="D495" s="3" t="s">
        <v>23671</v>
      </c>
      <c r="E495" s="12" t="s">
        <v>24333</v>
      </c>
      <c r="F495" s="6" t="str">
        <f t="shared" si="28"/>
        <v>module=hdepr</v>
      </c>
      <c r="G495" s="6" t="str">
        <f t="shared" si="29"/>
        <v>module=udepr</v>
      </c>
    </row>
    <row r="496" spans="1:7" ht="30" customHeight="1">
      <c r="A496" s="3" t="s">
        <v>4914</v>
      </c>
      <c r="B496" s="3" t="s">
        <v>2</v>
      </c>
      <c r="C496" s="3" t="s">
        <v>23148</v>
      </c>
      <c r="D496" s="3" t="s">
        <v>23672</v>
      </c>
      <c r="E496" s="12" t="s">
        <v>20887</v>
      </c>
      <c r="F496" s="6" t="str">
        <f t="shared" si="28"/>
        <v>module=hdepr</v>
      </c>
      <c r="G496" s="6" t="str">
        <f t="shared" si="29"/>
        <v>module=udepr</v>
      </c>
    </row>
    <row r="497" spans="1:7" ht="30" customHeight="1">
      <c r="A497" s="3" t="s">
        <v>4914</v>
      </c>
      <c r="B497" s="3" t="s">
        <v>2</v>
      </c>
      <c r="C497" s="3" t="s">
        <v>23149</v>
      </c>
      <c r="D497" s="3" t="s">
        <v>23673</v>
      </c>
      <c r="E497" s="12" t="s">
        <v>20888</v>
      </c>
      <c r="F497" s="6" t="str">
        <f t="shared" si="28"/>
        <v>module=hdepr</v>
      </c>
      <c r="G497" s="6" t="str">
        <f t="shared" si="29"/>
        <v>module=udepr</v>
      </c>
    </row>
    <row r="498" spans="1:7" ht="30" customHeight="1">
      <c r="A498" s="3" t="s">
        <v>4914</v>
      </c>
      <c r="B498" s="3" t="s">
        <v>2</v>
      </c>
      <c r="C498" s="3" t="s">
        <v>23150</v>
      </c>
      <c r="D498" s="3" t="s">
        <v>23674</v>
      </c>
      <c r="E498" s="12" t="s">
        <v>24334</v>
      </c>
      <c r="F498" s="6" t="str">
        <f t="shared" si="28"/>
        <v>module=hdepr</v>
      </c>
      <c r="G498" s="6" t="str">
        <f t="shared" si="29"/>
        <v>module=udepr</v>
      </c>
    </row>
    <row r="499" spans="1:7" ht="30" customHeight="1">
      <c r="A499" s="3" t="s">
        <v>10891</v>
      </c>
      <c r="B499" s="3" t="s">
        <v>2</v>
      </c>
      <c r="C499" s="3" t="s">
        <v>23151</v>
      </c>
      <c r="D499" s="3" t="s">
        <v>23675</v>
      </c>
      <c r="E499" s="12" t="s">
        <v>24335</v>
      </c>
      <c r="F499" s="6" t="str">
        <f t="shared" ref="F499:F506" si="30">HYPERLINK("http://www.ssc.wisc.edu/wlsresearch/documentation/waves/?wave=spouse2k&amp;module=halc","module=halc")</f>
        <v>module=halc</v>
      </c>
      <c r="G499" s="6" t="str">
        <f t="shared" ref="G499:G506" si="31">HYPERLINK("http://www.ssc.wisc.edu/wlsresearch/documentation/waves/?wave=sibspouse2k&amp;module=ualc","module=ualc")</f>
        <v>module=ualc</v>
      </c>
    </row>
    <row r="500" spans="1:7" ht="30" customHeight="1">
      <c r="A500" s="3" t="s">
        <v>10891</v>
      </c>
      <c r="B500" s="3" t="s">
        <v>2</v>
      </c>
      <c r="C500" s="3" t="s">
        <v>23152</v>
      </c>
      <c r="D500" s="3" t="s">
        <v>23676</v>
      </c>
      <c r="E500" s="12" t="s">
        <v>20774</v>
      </c>
      <c r="F500" s="6" t="str">
        <f t="shared" si="30"/>
        <v>module=halc</v>
      </c>
      <c r="G500" s="6" t="str">
        <f t="shared" si="31"/>
        <v>module=ualc</v>
      </c>
    </row>
    <row r="501" spans="1:7" ht="30" customHeight="1">
      <c r="A501" s="3" t="s">
        <v>10891</v>
      </c>
      <c r="B501" s="3" t="s">
        <v>2</v>
      </c>
      <c r="C501" s="3" t="s">
        <v>23153</v>
      </c>
      <c r="D501" s="3" t="s">
        <v>23677</v>
      </c>
      <c r="E501" s="12" t="s">
        <v>20775</v>
      </c>
      <c r="F501" s="6" t="str">
        <f t="shared" si="30"/>
        <v>module=halc</v>
      </c>
      <c r="G501" s="6" t="str">
        <f t="shared" si="31"/>
        <v>module=ualc</v>
      </c>
    </row>
    <row r="502" spans="1:7" ht="30" customHeight="1">
      <c r="A502" s="3" t="s">
        <v>10891</v>
      </c>
      <c r="B502" s="3" t="s">
        <v>2</v>
      </c>
      <c r="C502" s="3" t="s">
        <v>23154</v>
      </c>
      <c r="D502" s="3" t="s">
        <v>23678</v>
      </c>
      <c r="E502" s="12" t="s">
        <v>20776</v>
      </c>
      <c r="F502" s="6" t="str">
        <f t="shared" si="30"/>
        <v>module=halc</v>
      </c>
      <c r="G502" s="6" t="str">
        <f t="shared" si="31"/>
        <v>module=ualc</v>
      </c>
    </row>
    <row r="503" spans="1:7" ht="30" customHeight="1">
      <c r="A503" s="3" t="s">
        <v>10891</v>
      </c>
      <c r="B503" s="3" t="s">
        <v>2</v>
      </c>
      <c r="C503" s="3" t="s">
        <v>23155</v>
      </c>
      <c r="D503" s="3" t="s">
        <v>23679</v>
      </c>
      <c r="E503" s="12" t="s">
        <v>20777</v>
      </c>
      <c r="F503" s="6" t="str">
        <f t="shared" si="30"/>
        <v>module=halc</v>
      </c>
      <c r="G503" s="6" t="str">
        <f t="shared" si="31"/>
        <v>module=ualc</v>
      </c>
    </row>
    <row r="504" spans="1:7" ht="30" customHeight="1">
      <c r="A504" s="3" t="s">
        <v>10891</v>
      </c>
      <c r="B504" s="3" t="s">
        <v>2</v>
      </c>
      <c r="C504" s="3" t="s">
        <v>23156</v>
      </c>
      <c r="D504" s="3" t="s">
        <v>23680</v>
      </c>
      <c r="E504" s="12" t="s">
        <v>20778</v>
      </c>
      <c r="F504" s="6" t="str">
        <f t="shared" si="30"/>
        <v>module=halc</v>
      </c>
      <c r="G504" s="6" t="str">
        <f t="shared" si="31"/>
        <v>module=ualc</v>
      </c>
    </row>
    <row r="505" spans="1:7" ht="30" customHeight="1">
      <c r="A505" s="3" t="s">
        <v>10891</v>
      </c>
      <c r="B505" s="3" t="s">
        <v>2</v>
      </c>
      <c r="C505" s="3" t="s">
        <v>23157</v>
      </c>
      <c r="D505" s="3" t="s">
        <v>23681</v>
      </c>
      <c r="E505" s="12" t="s">
        <v>20787</v>
      </c>
      <c r="F505" s="6" t="str">
        <f t="shared" si="30"/>
        <v>module=halc</v>
      </c>
      <c r="G505" s="6" t="str">
        <f t="shared" si="31"/>
        <v>module=ualc</v>
      </c>
    </row>
    <row r="506" spans="1:7" ht="30" customHeight="1">
      <c r="A506" s="3" t="s">
        <v>10891</v>
      </c>
      <c r="B506" s="3" t="s">
        <v>2</v>
      </c>
      <c r="C506" s="3" t="s">
        <v>23158</v>
      </c>
      <c r="D506" s="3" t="s">
        <v>23682</v>
      </c>
      <c r="E506" s="12" t="s">
        <v>20787</v>
      </c>
      <c r="F506" s="6" t="str">
        <f t="shared" si="30"/>
        <v>module=halc</v>
      </c>
      <c r="G506" s="6" t="str">
        <f t="shared" si="31"/>
        <v>module=ualc</v>
      </c>
    </row>
    <row r="507" spans="1:7" ht="30" customHeight="1">
      <c r="A507" s="3" t="s">
        <v>22763</v>
      </c>
      <c r="B507" s="3" t="s">
        <v>2</v>
      </c>
      <c r="C507" s="3" t="s">
        <v>23159</v>
      </c>
      <c r="D507" s="3" t="s">
        <v>23683</v>
      </c>
      <c r="E507" s="12" t="s">
        <v>24336</v>
      </c>
      <c r="F507" s="6" t="str">
        <f t="shared" ref="F507:F538" si="32">HYPERLINK("http://www.ssc.wisc.edu/wlsresearch/documentation/waves/?wave=spouse2k&amp;module=hrecall","module=hrecall")</f>
        <v>module=hrecall</v>
      </c>
      <c r="G507" s="6" t="str">
        <f t="shared" ref="G507:G538" si="33">HYPERLINK("http://www.ssc.wisc.edu/wlsresearch/documentation/waves/?wave=sibspouse2k&amp;module=urecall","module=urecall")</f>
        <v>module=urecall</v>
      </c>
    </row>
    <row r="508" spans="1:7" ht="30" customHeight="1">
      <c r="A508" s="3" t="s">
        <v>22763</v>
      </c>
      <c r="B508" s="3" t="s">
        <v>2</v>
      </c>
      <c r="C508" s="3" t="s">
        <v>23160</v>
      </c>
      <c r="D508" s="3" t="s">
        <v>23684</v>
      </c>
      <c r="E508" s="12" t="s">
        <v>24337</v>
      </c>
      <c r="F508" s="6" t="str">
        <f t="shared" si="32"/>
        <v>module=hrecall</v>
      </c>
      <c r="G508" s="6" t="str">
        <f t="shared" si="33"/>
        <v>module=urecall</v>
      </c>
    </row>
    <row r="509" spans="1:7" ht="30" customHeight="1">
      <c r="A509" s="3" t="s">
        <v>22763</v>
      </c>
      <c r="B509" s="3" t="s">
        <v>2</v>
      </c>
      <c r="C509" s="3" t="s">
        <v>23161</v>
      </c>
      <c r="D509" s="3" t="s">
        <v>23685</v>
      </c>
      <c r="E509" s="12" t="s">
        <v>24338</v>
      </c>
      <c r="F509" s="6" t="str">
        <f t="shared" si="32"/>
        <v>module=hrecall</v>
      </c>
      <c r="G509" s="6" t="str">
        <f t="shared" si="33"/>
        <v>module=urecall</v>
      </c>
    </row>
    <row r="510" spans="1:7" ht="30" customHeight="1">
      <c r="A510" s="3" t="s">
        <v>22763</v>
      </c>
      <c r="B510" s="3" t="s">
        <v>2</v>
      </c>
      <c r="C510" s="3" t="s">
        <v>23162</v>
      </c>
      <c r="D510" s="3" t="s">
        <v>23686</v>
      </c>
      <c r="E510" s="12" t="s">
        <v>24339</v>
      </c>
      <c r="F510" s="6" t="str">
        <f t="shared" si="32"/>
        <v>module=hrecall</v>
      </c>
      <c r="G510" s="6" t="str">
        <f t="shared" si="33"/>
        <v>module=urecall</v>
      </c>
    </row>
    <row r="511" spans="1:7" ht="30" customHeight="1">
      <c r="A511" s="3" t="s">
        <v>22763</v>
      </c>
      <c r="B511" s="3" t="s">
        <v>2</v>
      </c>
      <c r="C511" s="3" t="s">
        <v>23163</v>
      </c>
      <c r="D511" s="3" t="s">
        <v>23687</v>
      </c>
      <c r="E511" s="12" t="s">
        <v>24340</v>
      </c>
      <c r="F511" s="6" t="str">
        <f t="shared" si="32"/>
        <v>module=hrecall</v>
      </c>
      <c r="G511" s="6" t="str">
        <f t="shared" si="33"/>
        <v>module=urecall</v>
      </c>
    </row>
    <row r="512" spans="1:7" ht="30" customHeight="1">
      <c r="A512" s="3" t="s">
        <v>22763</v>
      </c>
      <c r="B512" s="3" t="s">
        <v>2</v>
      </c>
      <c r="C512" s="3" t="s">
        <v>23164</v>
      </c>
      <c r="D512" s="3" t="s">
        <v>23688</v>
      </c>
      <c r="E512" s="12" t="s">
        <v>24341</v>
      </c>
      <c r="F512" s="6" t="str">
        <f t="shared" si="32"/>
        <v>module=hrecall</v>
      </c>
      <c r="G512" s="6" t="str">
        <f t="shared" si="33"/>
        <v>module=urecall</v>
      </c>
    </row>
    <row r="513" spans="1:7" ht="30" customHeight="1">
      <c r="A513" s="3" t="s">
        <v>22763</v>
      </c>
      <c r="B513" s="3" t="s">
        <v>2</v>
      </c>
      <c r="C513" s="3" t="s">
        <v>23165</v>
      </c>
      <c r="D513" s="3" t="s">
        <v>23689</v>
      </c>
      <c r="E513" s="12" t="s">
        <v>24342</v>
      </c>
      <c r="F513" s="6" t="str">
        <f t="shared" si="32"/>
        <v>module=hrecall</v>
      </c>
      <c r="G513" s="6" t="str">
        <f t="shared" si="33"/>
        <v>module=urecall</v>
      </c>
    </row>
    <row r="514" spans="1:7" ht="30" customHeight="1">
      <c r="A514" s="3" t="s">
        <v>22763</v>
      </c>
      <c r="B514" s="3" t="s">
        <v>2</v>
      </c>
      <c r="C514" s="3" t="s">
        <v>23166</v>
      </c>
      <c r="D514" s="3" t="s">
        <v>23690</v>
      </c>
      <c r="E514" s="12" t="s">
        <v>24343</v>
      </c>
      <c r="F514" s="6" t="str">
        <f t="shared" si="32"/>
        <v>module=hrecall</v>
      </c>
      <c r="G514" s="6" t="str">
        <f t="shared" si="33"/>
        <v>module=urecall</v>
      </c>
    </row>
    <row r="515" spans="1:7" ht="30" customHeight="1">
      <c r="A515" s="3" t="s">
        <v>22763</v>
      </c>
      <c r="B515" s="3" t="s">
        <v>2</v>
      </c>
      <c r="C515" s="3" t="s">
        <v>23167</v>
      </c>
      <c r="D515" s="3" t="s">
        <v>23691</v>
      </c>
      <c r="E515" s="12" t="s">
        <v>24344</v>
      </c>
      <c r="F515" s="6" t="str">
        <f t="shared" si="32"/>
        <v>module=hrecall</v>
      </c>
      <c r="G515" s="6" t="str">
        <f t="shared" si="33"/>
        <v>module=urecall</v>
      </c>
    </row>
    <row r="516" spans="1:7" ht="30" customHeight="1">
      <c r="A516" s="3" t="s">
        <v>22763</v>
      </c>
      <c r="B516" s="3" t="s">
        <v>2</v>
      </c>
      <c r="C516" s="3" t="s">
        <v>23168</v>
      </c>
      <c r="D516" s="3" t="s">
        <v>23692</v>
      </c>
      <c r="E516" s="12" t="s">
        <v>24345</v>
      </c>
      <c r="F516" s="6" t="str">
        <f t="shared" si="32"/>
        <v>module=hrecall</v>
      </c>
      <c r="G516" s="6" t="str">
        <f t="shared" si="33"/>
        <v>module=urecall</v>
      </c>
    </row>
    <row r="517" spans="1:7" ht="30" customHeight="1">
      <c r="A517" s="3" t="s">
        <v>22763</v>
      </c>
      <c r="B517" s="3" t="s">
        <v>2</v>
      </c>
      <c r="C517" s="3" t="s">
        <v>23169</v>
      </c>
      <c r="D517" s="3" t="s">
        <v>23693</v>
      </c>
      <c r="E517" s="12" t="s">
        <v>24346</v>
      </c>
      <c r="F517" s="6" t="str">
        <f t="shared" si="32"/>
        <v>module=hrecall</v>
      </c>
      <c r="G517" s="6" t="str">
        <f t="shared" si="33"/>
        <v>module=urecall</v>
      </c>
    </row>
    <row r="518" spans="1:7" ht="30" customHeight="1">
      <c r="A518" s="3" t="s">
        <v>22763</v>
      </c>
      <c r="B518" s="3" t="s">
        <v>2</v>
      </c>
      <c r="C518" s="3" t="s">
        <v>23170</v>
      </c>
      <c r="D518" s="3" t="s">
        <v>23694</v>
      </c>
      <c r="E518" s="12" t="s">
        <v>24347</v>
      </c>
      <c r="F518" s="6" t="str">
        <f t="shared" si="32"/>
        <v>module=hrecall</v>
      </c>
      <c r="G518" s="6" t="str">
        <f t="shared" si="33"/>
        <v>module=urecall</v>
      </c>
    </row>
    <row r="519" spans="1:7" ht="30" customHeight="1">
      <c r="A519" s="3" t="s">
        <v>22763</v>
      </c>
      <c r="B519" s="3" t="s">
        <v>2</v>
      </c>
      <c r="C519" s="3" t="s">
        <v>23171</v>
      </c>
      <c r="D519" s="3" t="s">
        <v>23695</v>
      </c>
      <c r="E519" s="12" t="s">
        <v>24348</v>
      </c>
      <c r="F519" s="6" t="str">
        <f t="shared" si="32"/>
        <v>module=hrecall</v>
      </c>
      <c r="G519" s="6" t="str">
        <f t="shared" si="33"/>
        <v>module=urecall</v>
      </c>
    </row>
    <row r="520" spans="1:7" ht="30" customHeight="1">
      <c r="A520" s="3" t="s">
        <v>22763</v>
      </c>
      <c r="B520" s="3" t="s">
        <v>2</v>
      </c>
      <c r="C520" s="3" t="s">
        <v>23172</v>
      </c>
      <c r="D520" s="3" t="s">
        <v>23696</v>
      </c>
      <c r="E520" s="12" t="s">
        <v>24349</v>
      </c>
      <c r="F520" s="6" t="str">
        <f t="shared" si="32"/>
        <v>module=hrecall</v>
      </c>
      <c r="G520" s="6" t="str">
        <f t="shared" si="33"/>
        <v>module=urecall</v>
      </c>
    </row>
    <row r="521" spans="1:7" ht="30" customHeight="1">
      <c r="A521" s="3" t="s">
        <v>22763</v>
      </c>
      <c r="B521" s="3" t="s">
        <v>2</v>
      </c>
      <c r="C521" s="3" t="s">
        <v>23173</v>
      </c>
      <c r="D521" s="3" t="s">
        <v>23697</v>
      </c>
      <c r="E521" s="12" t="s">
        <v>24350</v>
      </c>
      <c r="F521" s="6" t="str">
        <f t="shared" si="32"/>
        <v>module=hrecall</v>
      </c>
      <c r="G521" s="6" t="str">
        <f t="shared" si="33"/>
        <v>module=urecall</v>
      </c>
    </row>
    <row r="522" spans="1:7" ht="30" customHeight="1">
      <c r="A522" s="3" t="s">
        <v>22763</v>
      </c>
      <c r="B522" s="3" t="s">
        <v>2</v>
      </c>
      <c r="C522" s="3" t="s">
        <v>23174</v>
      </c>
      <c r="D522" s="3" t="s">
        <v>23698</v>
      </c>
      <c r="E522" s="12" t="s">
        <v>24351</v>
      </c>
      <c r="F522" s="6" t="str">
        <f t="shared" si="32"/>
        <v>module=hrecall</v>
      </c>
      <c r="G522" s="6" t="str">
        <f t="shared" si="33"/>
        <v>module=urecall</v>
      </c>
    </row>
    <row r="523" spans="1:7" ht="30" customHeight="1">
      <c r="A523" s="3" t="s">
        <v>22763</v>
      </c>
      <c r="B523" s="3" t="s">
        <v>2</v>
      </c>
      <c r="C523" s="3" t="s">
        <v>23175</v>
      </c>
      <c r="D523" s="3" t="s">
        <v>23699</v>
      </c>
      <c r="E523" s="12" t="s">
        <v>24352</v>
      </c>
      <c r="F523" s="6" t="str">
        <f t="shared" si="32"/>
        <v>module=hrecall</v>
      </c>
      <c r="G523" s="6" t="str">
        <f t="shared" si="33"/>
        <v>module=urecall</v>
      </c>
    </row>
    <row r="524" spans="1:7" ht="30" customHeight="1">
      <c r="A524" s="3" t="s">
        <v>22763</v>
      </c>
      <c r="B524" s="3" t="s">
        <v>2</v>
      </c>
      <c r="C524" s="3" t="s">
        <v>23176</v>
      </c>
      <c r="D524" s="3" t="s">
        <v>23700</v>
      </c>
      <c r="E524" s="12" t="s">
        <v>24353</v>
      </c>
      <c r="F524" s="6" t="str">
        <f t="shared" si="32"/>
        <v>module=hrecall</v>
      </c>
      <c r="G524" s="6" t="str">
        <f t="shared" si="33"/>
        <v>module=urecall</v>
      </c>
    </row>
    <row r="525" spans="1:7" ht="30" customHeight="1">
      <c r="A525" s="3" t="s">
        <v>22763</v>
      </c>
      <c r="B525" s="3" t="s">
        <v>2</v>
      </c>
      <c r="C525" s="3" t="s">
        <v>23177</v>
      </c>
      <c r="D525" s="3" t="s">
        <v>23701</v>
      </c>
      <c r="E525" s="12" t="s">
        <v>20695</v>
      </c>
      <c r="F525" s="6" t="str">
        <f t="shared" si="32"/>
        <v>module=hrecall</v>
      </c>
      <c r="G525" s="6" t="str">
        <f t="shared" si="33"/>
        <v>module=urecall</v>
      </c>
    </row>
    <row r="526" spans="1:7" ht="30" customHeight="1">
      <c r="A526" s="3" t="s">
        <v>22763</v>
      </c>
      <c r="B526" s="3" t="s">
        <v>2</v>
      </c>
      <c r="C526" s="3" t="s">
        <v>23178</v>
      </c>
      <c r="D526" s="3" t="s">
        <v>23702</v>
      </c>
      <c r="E526" s="12" t="s">
        <v>20696</v>
      </c>
      <c r="F526" s="6" t="str">
        <f t="shared" si="32"/>
        <v>module=hrecall</v>
      </c>
      <c r="G526" s="6" t="str">
        <f t="shared" si="33"/>
        <v>module=urecall</v>
      </c>
    </row>
    <row r="527" spans="1:7" ht="30" customHeight="1">
      <c r="A527" s="3" t="s">
        <v>22763</v>
      </c>
      <c r="B527" s="3" t="s">
        <v>2</v>
      </c>
      <c r="C527" s="3" t="s">
        <v>23179</v>
      </c>
      <c r="D527" s="3" t="s">
        <v>23703</v>
      </c>
      <c r="E527" s="12" t="s">
        <v>20697</v>
      </c>
      <c r="F527" s="6" t="str">
        <f t="shared" si="32"/>
        <v>module=hrecall</v>
      </c>
      <c r="G527" s="6" t="str">
        <f t="shared" si="33"/>
        <v>module=urecall</v>
      </c>
    </row>
    <row r="528" spans="1:7" ht="30" customHeight="1">
      <c r="A528" s="3" t="s">
        <v>22763</v>
      </c>
      <c r="B528" s="3" t="s">
        <v>2</v>
      </c>
      <c r="C528" s="3" t="s">
        <v>23180</v>
      </c>
      <c r="D528" s="3" t="s">
        <v>23704</v>
      </c>
      <c r="E528" s="12" t="s">
        <v>20698</v>
      </c>
      <c r="F528" s="6" t="str">
        <f t="shared" si="32"/>
        <v>module=hrecall</v>
      </c>
      <c r="G528" s="6" t="str">
        <f t="shared" si="33"/>
        <v>module=urecall</v>
      </c>
    </row>
    <row r="529" spans="1:7" ht="30" customHeight="1">
      <c r="A529" s="3" t="s">
        <v>22763</v>
      </c>
      <c r="B529" s="3" t="s">
        <v>2</v>
      </c>
      <c r="C529" s="3" t="s">
        <v>23181</v>
      </c>
      <c r="D529" s="3" t="s">
        <v>23705</v>
      </c>
      <c r="E529" s="12" t="s">
        <v>20699</v>
      </c>
      <c r="F529" s="6" t="str">
        <f t="shared" si="32"/>
        <v>module=hrecall</v>
      </c>
      <c r="G529" s="6" t="str">
        <f t="shared" si="33"/>
        <v>module=urecall</v>
      </c>
    </row>
    <row r="530" spans="1:7" ht="30" customHeight="1">
      <c r="A530" s="3" t="s">
        <v>22763</v>
      </c>
      <c r="B530" s="3" t="s">
        <v>2</v>
      </c>
      <c r="C530" s="3" t="s">
        <v>23182</v>
      </c>
      <c r="D530" s="3" t="s">
        <v>23706</v>
      </c>
      <c r="E530" s="12" t="s">
        <v>20700</v>
      </c>
      <c r="F530" s="6" t="str">
        <f t="shared" si="32"/>
        <v>module=hrecall</v>
      </c>
      <c r="G530" s="6" t="str">
        <f t="shared" si="33"/>
        <v>module=urecall</v>
      </c>
    </row>
    <row r="531" spans="1:7" ht="30" customHeight="1">
      <c r="A531" s="3" t="s">
        <v>22763</v>
      </c>
      <c r="B531" s="3" t="s">
        <v>2</v>
      </c>
      <c r="C531" s="3" t="s">
        <v>23183</v>
      </c>
      <c r="D531" s="3" t="s">
        <v>23707</v>
      </c>
      <c r="E531" s="12" t="s">
        <v>20701</v>
      </c>
      <c r="F531" s="6" t="str">
        <f t="shared" si="32"/>
        <v>module=hrecall</v>
      </c>
      <c r="G531" s="6" t="str">
        <f t="shared" si="33"/>
        <v>module=urecall</v>
      </c>
    </row>
    <row r="532" spans="1:7" ht="30" customHeight="1">
      <c r="A532" s="3" t="s">
        <v>22763</v>
      </c>
      <c r="B532" s="3" t="s">
        <v>2</v>
      </c>
      <c r="C532" s="3" t="s">
        <v>23184</v>
      </c>
      <c r="D532" s="3" t="s">
        <v>23708</v>
      </c>
      <c r="E532" s="12" t="s">
        <v>20702</v>
      </c>
      <c r="F532" s="6" t="str">
        <f t="shared" si="32"/>
        <v>module=hrecall</v>
      </c>
      <c r="G532" s="6" t="str">
        <f t="shared" si="33"/>
        <v>module=urecall</v>
      </c>
    </row>
    <row r="533" spans="1:7" ht="30" customHeight="1">
      <c r="A533" s="3" t="s">
        <v>22763</v>
      </c>
      <c r="B533" s="3" t="s">
        <v>2</v>
      </c>
      <c r="C533" s="3" t="s">
        <v>23185</v>
      </c>
      <c r="D533" s="3" t="s">
        <v>23709</v>
      </c>
      <c r="E533" s="12" t="s">
        <v>20703</v>
      </c>
      <c r="F533" s="6" t="str">
        <f t="shared" si="32"/>
        <v>module=hrecall</v>
      </c>
      <c r="G533" s="6" t="str">
        <f t="shared" si="33"/>
        <v>module=urecall</v>
      </c>
    </row>
    <row r="534" spans="1:7" ht="30" customHeight="1">
      <c r="A534" s="3" t="s">
        <v>22763</v>
      </c>
      <c r="B534" s="3" t="s">
        <v>2</v>
      </c>
      <c r="C534" s="3" t="s">
        <v>23186</v>
      </c>
      <c r="D534" s="3" t="s">
        <v>23710</v>
      </c>
      <c r="E534" s="12" t="s">
        <v>20704</v>
      </c>
      <c r="F534" s="6" t="str">
        <f t="shared" si="32"/>
        <v>module=hrecall</v>
      </c>
      <c r="G534" s="6" t="str">
        <f t="shared" si="33"/>
        <v>module=urecall</v>
      </c>
    </row>
    <row r="535" spans="1:7" ht="30" customHeight="1">
      <c r="A535" s="3" t="s">
        <v>22763</v>
      </c>
      <c r="B535" s="3" t="s">
        <v>2</v>
      </c>
      <c r="C535" s="3" t="s">
        <v>23187</v>
      </c>
      <c r="D535" s="3" t="s">
        <v>23711</v>
      </c>
      <c r="E535" s="12" t="s">
        <v>20705</v>
      </c>
      <c r="F535" s="6" t="str">
        <f t="shared" si="32"/>
        <v>module=hrecall</v>
      </c>
      <c r="G535" s="6" t="str">
        <f t="shared" si="33"/>
        <v>module=urecall</v>
      </c>
    </row>
    <row r="536" spans="1:7" ht="30" customHeight="1">
      <c r="A536" s="3" t="s">
        <v>22763</v>
      </c>
      <c r="B536" s="3" t="s">
        <v>2</v>
      </c>
      <c r="C536" s="3" t="s">
        <v>23188</v>
      </c>
      <c r="D536" s="3" t="s">
        <v>23712</v>
      </c>
      <c r="E536" s="12" t="s">
        <v>20706</v>
      </c>
      <c r="F536" s="6" t="str">
        <f t="shared" si="32"/>
        <v>module=hrecall</v>
      </c>
      <c r="G536" s="6" t="str">
        <f t="shared" si="33"/>
        <v>module=urecall</v>
      </c>
    </row>
    <row r="537" spans="1:7" ht="30" customHeight="1">
      <c r="A537" s="3" t="s">
        <v>22763</v>
      </c>
      <c r="B537" s="3" t="s">
        <v>2</v>
      </c>
      <c r="C537" s="3" t="s">
        <v>23189</v>
      </c>
      <c r="D537" s="3" t="s">
        <v>23713</v>
      </c>
      <c r="E537" s="12" t="s">
        <v>20707</v>
      </c>
      <c r="F537" s="6" t="str">
        <f t="shared" si="32"/>
        <v>module=hrecall</v>
      </c>
      <c r="G537" s="6" t="str">
        <f t="shared" si="33"/>
        <v>module=urecall</v>
      </c>
    </row>
    <row r="538" spans="1:7" ht="30" customHeight="1">
      <c r="A538" s="3" t="s">
        <v>22763</v>
      </c>
      <c r="B538" s="3" t="s">
        <v>2</v>
      </c>
      <c r="C538" s="3" t="s">
        <v>23190</v>
      </c>
      <c r="D538" s="3" t="s">
        <v>23714</v>
      </c>
      <c r="E538" s="12" t="s">
        <v>20708</v>
      </c>
      <c r="F538" s="6" t="str">
        <f t="shared" si="32"/>
        <v>module=hrecall</v>
      </c>
      <c r="G538" s="6" t="str">
        <f t="shared" si="33"/>
        <v>module=urecall</v>
      </c>
    </row>
    <row r="539" spans="1:7" ht="30" customHeight="1">
      <c r="A539" s="3" t="s">
        <v>22763</v>
      </c>
      <c r="B539" s="3" t="s">
        <v>2</v>
      </c>
      <c r="C539" s="3" t="s">
        <v>23191</v>
      </c>
      <c r="D539" s="3" t="s">
        <v>23715</v>
      </c>
      <c r="E539" s="12" t="s">
        <v>20709</v>
      </c>
      <c r="F539" s="6" t="str">
        <f t="shared" ref="F539:F570" si="34">HYPERLINK("http://www.ssc.wisc.edu/wlsresearch/documentation/waves/?wave=spouse2k&amp;module=hrecall","module=hrecall")</f>
        <v>module=hrecall</v>
      </c>
      <c r="G539" s="6" t="str">
        <f t="shared" ref="G539:G570" si="35">HYPERLINK("http://www.ssc.wisc.edu/wlsresearch/documentation/waves/?wave=sibspouse2k&amp;module=urecall","module=urecall")</f>
        <v>module=urecall</v>
      </c>
    </row>
    <row r="540" spans="1:7" ht="30" customHeight="1">
      <c r="A540" s="3" t="s">
        <v>22763</v>
      </c>
      <c r="B540" s="3" t="s">
        <v>2</v>
      </c>
      <c r="C540" s="3" t="s">
        <v>23192</v>
      </c>
      <c r="D540" s="3" t="s">
        <v>23716</v>
      </c>
      <c r="E540" s="12" t="s">
        <v>20710</v>
      </c>
      <c r="F540" s="6" t="str">
        <f t="shared" si="34"/>
        <v>module=hrecall</v>
      </c>
      <c r="G540" s="6" t="str">
        <f t="shared" si="35"/>
        <v>module=urecall</v>
      </c>
    </row>
    <row r="541" spans="1:7" ht="30" customHeight="1">
      <c r="A541" s="3" t="s">
        <v>22763</v>
      </c>
      <c r="B541" s="3" t="s">
        <v>2</v>
      </c>
      <c r="C541" s="3" t="s">
        <v>23193</v>
      </c>
      <c r="D541" s="3" t="s">
        <v>23717</v>
      </c>
      <c r="E541" s="12" t="s">
        <v>24354</v>
      </c>
      <c r="F541" s="6" t="str">
        <f t="shared" si="34"/>
        <v>module=hrecall</v>
      </c>
      <c r="G541" s="6" t="str">
        <f t="shared" si="35"/>
        <v>module=urecall</v>
      </c>
    </row>
    <row r="542" spans="1:7" ht="30" customHeight="1">
      <c r="A542" s="3" t="s">
        <v>22763</v>
      </c>
      <c r="B542" s="3" t="s">
        <v>2</v>
      </c>
      <c r="C542" s="3" t="s">
        <v>23194</v>
      </c>
      <c r="D542" s="3" t="s">
        <v>23718</v>
      </c>
      <c r="E542" s="12" t="s">
        <v>24355</v>
      </c>
      <c r="F542" s="6" t="str">
        <f t="shared" si="34"/>
        <v>module=hrecall</v>
      </c>
      <c r="G542" s="6" t="str">
        <f t="shared" si="35"/>
        <v>module=urecall</v>
      </c>
    </row>
    <row r="543" spans="1:7" ht="30" customHeight="1">
      <c r="A543" s="3" t="s">
        <v>22763</v>
      </c>
      <c r="B543" s="3" t="s">
        <v>2</v>
      </c>
      <c r="C543" s="3" t="s">
        <v>23195</v>
      </c>
      <c r="D543" s="3" t="s">
        <v>23719</v>
      </c>
      <c r="E543" s="12" t="s">
        <v>24356</v>
      </c>
      <c r="F543" s="6" t="str">
        <f t="shared" si="34"/>
        <v>module=hrecall</v>
      </c>
      <c r="G543" s="6" t="str">
        <f t="shared" si="35"/>
        <v>module=urecall</v>
      </c>
    </row>
    <row r="544" spans="1:7" ht="30" customHeight="1">
      <c r="A544" s="3" t="s">
        <v>22763</v>
      </c>
      <c r="B544" s="3" t="s">
        <v>2</v>
      </c>
      <c r="C544" s="3" t="s">
        <v>23196</v>
      </c>
      <c r="D544" s="3" t="s">
        <v>23720</v>
      </c>
      <c r="E544" s="12" t="s">
        <v>24357</v>
      </c>
      <c r="F544" s="6" t="str">
        <f t="shared" si="34"/>
        <v>module=hrecall</v>
      </c>
      <c r="G544" s="6" t="str">
        <f t="shared" si="35"/>
        <v>module=urecall</v>
      </c>
    </row>
    <row r="545" spans="1:7" ht="30" customHeight="1">
      <c r="A545" s="3" t="s">
        <v>22763</v>
      </c>
      <c r="B545" s="3" t="s">
        <v>2</v>
      </c>
      <c r="C545" s="3" t="s">
        <v>23197</v>
      </c>
      <c r="D545" s="3" t="s">
        <v>23721</v>
      </c>
      <c r="E545" s="12" t="s">
        <v>24358</v>
      </c>
      <c r="F545" s="6" t="str">
        <f t="shared" si="34"/>
        <v>module=hrecall</v>
      </c>
      <c r="G545" s="6" t="str">
        <f t="shared" si="35"/>
        <v>module=urecall</v>
      </c>
    </row>
    <row r="546" spans="1:7" ht="30" customHeight="1">
      <c r="A546" s="3" t="s">
        <v>22763</v>
      </c>
      <c r="B546" s="3" t="s">
        <v>2</v>
      </c>
      <c r="C546" s="3" t="s">
        <v>23198</v>
      </c>
      <c r="D546" s="3" t="s">
        <v>23722</v>
      </c>
      <c r="E546" s="12" t="s">
        <v>24359</v>
      </c>
      <c r="F546" s="6" t="str">
        <f t="shared" si="34"/>
        <v>module=hrecall</v>
      </c>
      <c r="G546" s="6" t="str">
        <f t="shared" si="35"/>
        <v>module=urecall</v>
      </c>
    </row>
    <row r="547" spans="1:7" ht="30" customHeight="1">
      <c r="A547" s="3" t="s">
        <v>22763</v>
      </c>
      <c r="B547" s="3" t="s">
        <v>2</v>
      </c>
      <c r="C547" s="3" t="s">
        <v>23199</v>
      </c>
      <c r="D547" s="3" t="s">
        <v>23723</v>
      </c>
      <c r="E547" s="12" t="s">
        <v>24360</v>
      </c>
      <c r="F547" s="6" t="str">
        <f t="shared" si="34"/>
        <v>module=hrecall</v>
      </c>
      <c r="G547" s="6" t="str">
        <f t="shared" si="35"/>
        <v>module=urecall</v>
      </c>
    </row>
    <row r="548" spans="1:7" ht="30" customHeight="1">
      <c r="A548" s="3" t="s">
        <v>22763</v>
      </c>
      <c r="B548" s="3" t="s">
        <v>2</v>
      </c>
      <c r="C548" s="3" t="s">
        <v>23200</v>
      </c>
      <c r="D548" s="3" t="s">
        <v>23724</v>
      </c>
      <c r="E548" s="12" t="s">
        <v>24361</v>
      </c>
      <c r="F548" s="6" t="str">
        <f t="shared" si="34"/>
        <v>module=hrecall</v>
      </c>
      <c r="G548" s="6" t="str">
        <f t="shared" si="35"/>
        <v>module=urecall</v>
      </c>
    </row>
    <row r="549" spans="1:7" ht="30" customHeight="1">
      <c r="A549" s="3" t="s">
        <v>22763</v>
      </c>
      <c r="B549" s="3" t="s">
        <v>2</v>
      </c>
      <c r="C549" s="3" t="s">
        <v>23201</v>
      </c>
      <c r="D549" s="3" t="s">
        <v>23725</v>
      </c>
      <c r="E549" s="12" t="s">
        <v>24362</v>
      </c>
      <c r="F549" s="6" t="str">
        <f t="shared" si="34"/>
        <v>module=hrecall</v>
      </c>
      <c r="G549" s="6" t="str">
        <f t="shared" si="35"/>
        <v>module=urecall</v>
      </c>
    </row>
    <row r="550" spans="1:7" ht="30" customHeight="1">
      <c r="A550" s="3" t="s">
        <v>22763</v>
      </c>
      <c r="B550" s="3" t="s">
        <v>2</v>
      </c>
      <c r="C550" s="3" t="s">
        <v>23202</v>
      </c>
      <c r="D550" s="3" t="s">
        <v>23726</v>
      </c>
      <c r="E550" s="12" t="s">
        <v>24363</v>
      </c>
      <c r="F550" s="6" t="str">
        <f t="shared" si="34"/>
        <v>module=hrecall</v>
      </c>
      <c r="G550" s="6" t="str">
        <f t="shared" si="35"/>
        <v>module=urecall</v>
      </c>
    </row>
    <row r="551" spans="1:7" ht="30" customHeight="1">
      <c r="A551" s="3" t="s">
        <v>22763</v>
      </c>
      <c r="B551" s="3" t="s">
        <v>2</v>
      </c>
      <c r="C551" s="3" t="s">
        <v>23203</v>
      </c>
      <c r="D551" s="3" t="s">
        <v>23727</v>
      </c>
      <c r="E551" s="12" t="s">
        <v>24364</v>
      </c>
      <c r="F551" s="6" t="str">
        <f t="shared" si="34"/>
        <v>module=hrecall</v>
      </c>
      <c r="G551" s="6" t="str">
        <f t="shared" si="35"/>
        <v>module=urecall</v>
      </c>
    </row>
    <row r="552" spans="1:7" ht="30" customHeight="1">
      <c r="A552" s="3" t="s">
        <v>22763</v>
      </c>
      <c r="B552" s="3" t="s">
        <v>2</v>
      </c>
      <c r="C552" s="3" t="s">
        <v>23204</v>
      </c>
      <c r="D552" s="3" t="s">
        <v>23728</v>
      </c>
      <c r="E552" s="12" t="s">
        <v>24365</v>
      </c>
      <c r="F552" s="6" t="str">
        <f t="shared" si="34"/>
        <v>module=hrecall</v>
      </c>
      <c r="G552" s="6" t="str">
        <f t="shared" si="35"/>
        <v>module=urecall</v>
      </c>
    </row>
    <row r="553" spans="1:7" ht="30" customHeight="1">
      <c r="A553" s="3" t="s">
        <v>22763</v>
      </c>
      <c r="B553" s="3" t="s">
        <v>2</v>
      </c>
      <c r="C553" s="3" t="s">
        <v>23205</v>
      </c>
      <c r="D553" s="3" t="s">
        <v>23729</v>
      </c>
      <c r="E553" s="12" t="s">
        <v>24366</v>
      </c>
      <c r="F553" s="6" t="str">
        <f t="shared" si="34"/>
        <v>module=hrecall</v>
      </c>
      <c r="G553" s="6" t="str">
        <f t="shared" si="35"/>
        <v>module=urecall</v>
      </c>
    </row>
    <row r="554" spans="1:7" ht="30" customHeight="1">
      <c r="A554" s="3" t="s">
        <v>22763</v>
      </c>
      <c r="B554" s="3" t="s">
        <v>2</v>
      </c>
      <c r="C554" s="3" t="s">
        <v>23206</v>
      </c>
      <c r="D554" s="3" t="s">
        <v>23730</v>
      </c>
      <c r="E554" s="12" t="s">
        <v>24367</v>
      </c>
      <c r="F554" s="6" t="str">
        <f t="shared" si="34"/>
        <v>module=hrecall</v>
      </c>
      <c r="G554" s="6" t="str">
        <f t="shared" si="35"/>
        <v>module=urecall</v>
      </c>
    </row>
    <row r="555" spans="1:7" ht="30" customHeight="1">
      <c r="A555" s="3" t="s">
        <v>22763</v>
      </c>
      <c r="B555" s="3" t="s">
        <v>2</v>
      </c>
      <c r="C555" s="3" t="s">
        <v>23207</v>
      </c>
      <c r="D555" s="3" t="s">
        <v>23731</v>
      </c>
      <c r="E555" s="12" t="s">
        <v>24368</v>
      </c>
      <c r="F555" s="6" t="str">
        <f t="shared" si="34"/>
        <v>module=hrecall</v>
      </c>
      <c r="G555" s="6" t="str">
        <f t="shared" si="35"/>
        <v>module=urecall</v>
      </c>
    </row>
    <row r="556" spans="1:7" ht="30" customHeight="1">
      <c r="A556" s="3" t="s">
        <v>22763</v>
      </c>
      <c r="B556" s="3" t="s">
        <v>2</v>
      </c>
      <c r="C556" s="3" t="s">
        <v>23208</v>
      </c>
      <c r="D556" s="3" t="s">
        <v>23732</v>
      </c>
      <c r="E556" s="12" t="s">
        <v>24369</v>
      </c>
      <c r="F556" s="6" t="str">
        <f t="shared" si="34"/>
        <v>module=hrecall</v>
      </c>
      <c r="G556" s="6" t="str">
        <f t="shared" si="35"/>
        <v>module=urecall</v>
      </c>
    </row>
    <row r="557" spans="1:7" ht="30" customHeight="1">
      <c r="A557" s="3" t="s">
        <v>22763</v>
      </c>
      <c r="B557" s="3" t="s">
        <v>2</v>
      </c>
      <c r="C557" s="3" t="s">
        <v>23209</v>
      </c>
      <c r="D557" s="3" t="s">
        <v>23733</v>
      </c>
      <c r="E557" s="12" t="s">
        <v>24370</v>
      </c>
      <c r="F557" s="6" t="str">
        <f t="shared" si="34"/>
        <v>module=hrecall</v>
      </c>
      <c r="G557" s="6" t="str">
        <f t="shared" si="35"/>
        <v>module=urecall</v>
      </c>
    </row>
    <row r="558" spans="1:7" ht="30" customHeight="1">
      <c r="A558" s="3" t="s">
        <v>22763</v>
      </c>
      <c r="B558" s="3" t="s">
        <v>2</v>
      </c>
      <c r="C558" s="3" t="s">
        <v>23210</v>
      </c>
      <c r="D558" s="3" t="s">
        <v>23734</v>
      </c>
      <c r="E558" s="12" t="s">
        <v>24371</v>
      </c>
      <c r="F558" s="6" t="str">
        <f t="shared" si="34"/>
        <v>module=hrecall</v>
      </c>
      <c r="G558" s="6" t="str">
        <f t="shared" si="35"/>
        <v>module=urecall</v>
      </c>
    </row>
    <row r="559" spans="1:7" ht="30" customHeight="1">
      <c r="A559" s="3" t="s">
        <v>22763</v>
      </c>
      <c r="B559" s="3" t="s">
        <v>2</v>
      </c>
      <c r="C559" s="3" t="s">
        <v>23211</v>
      </c>
      <c r="D559" s="3" t="s">
        <v>23735</v>
      </c>
      <c r="E559" s="12" t="s">
        <v>24372</v>
      </c>
      <c r="F559" s="6" t="str">
        <f t="shared" si="34"/>
        <v>module=hrecall</v>
      </c>
      <c r="G559" s="6" t="str">
        <f t="shared" si="35"/>
        <v>module=urecall</v>
      </c>
    </row>
    <row r="560" spans="1:7" ht="30" customHeight="1">
      <c r="A560" s="3" t="s">
        <v>22763</v>
      </c>
      <c r="B560" s="3" t="s">
        <v>2</v>
      </c>
      <c r="C560" s="3" t="s">
        <v>23212</v>
      </c>
      <c r="D560" s="3" t="s">
        <v>23736</v>
      </c>
      <c r="E560" s="12" t="s">
        <v>24373</v>
      </c>
      <c r="F560" s="6" t="str">
        <f t="shared" si="34"/>
        <v>module=hrecall</v>
      </c>
      <c r="G560" s="6" t="str">
        <f t="shared" si="35"/>
        <v>module=urecall</v>
      </c>
    </row>
    <row r="561" spans="1:7" ht="30" customHeight="1">
      <c r="A561" s="3" t="s">
        <v>22763</v>
      </c>
      <c r="B561" s="3" t="s">
        <v>2</v>
      </c>
      <c r="C561" s="3" t="s">
        <v>23213</v>
      </c>
      <c r="D561" s="3" t="s">
        <v>23737</v>
      </c>
      <c r="E561" s="12" t="s">
        <v>24374</v>
      </c>
      <c r="F561" s="6" t="str">
        <f t="shared" si="34"/>
        <v>module=hrecall</v>
      </c>
      <c r="G561" s="6" t="str">
        <f t="shared" si="35"/>
        <v>module=urecall</v>
      </c>
    </row>
    <row r="562" spans="1:7" ht="30" customHeight="1">
      <c r="A562" s="3" t="s">
        <v>22763</v>
      </c>
      <c r="B562" s="3" t="s">
        <v>2</v>
      </c>
      <c r="C562" s="3" t="s">
        <v>23214</v>
      </c>
      <c r="D562" s="3" t="s">
        <v>23738</v>
      </c>
      <c r="E562" s="12" t="s">
        <v>24375</v>
      </c>
      <c r="F562" s="6" t="str">
        <f t="shared" si="34"/>
        <v>module=hrecall</v>
      </c>
      <c r="G562" s="6" t="str">
        <f t="shared" si="35"/>
        <v>module=urecall</v>
      </c>
    </row>
    <row r="563" spans="1:7" ht="30" customHeight="1">
      <c r="A563" s="3" t="s">
        <v>22763</v>
      </c>
      <c r="B563" s="3" t="s">
        <v>2</v>
      </c>
      <c r="C563" s="3" t="s">
        <v>23215</v>
      </c>
      <c r="D563" s="3" t="s">
        <v>23739</v>
      </c>
      <c r="E563" s="12" t="s">
        <v>24376</v>
      </c>
      <c r="F563" s="6" t="str">
        <f t="shared" si="34"/>
        <v>module=hrecall</v>
      </c>
      <c r="G563" s="6" t="str">
        <f t="shared" si="35"/>
        <v>module=urecall</v>
      </c>
    </row>
    <row r="564" spans="1:7" ht="30" customHeight="1">
      <c r="A564" s="3" t="s">
        <v>22763</v>
      </c>
      <c r="B564" s="3" t="s">
        <v>2</v>
      </c>
      <c r="C564" s="3" t="s">
        <v>23216</v>
      </c>
      <c r="D564" s="3" t="s">
        <v>23740</v>
      </c>
      <c r="E564" s="12" t="s">
        <v>24377</v>
      </c>
      <c r="F564" s="6" t="str">
        <f t="shared" si="34"/>
        <v>module=hrecall</v>
      </c>
      <c r="G564" s="6" t="str">
        <f t="shared" si="35"/>
        <v>module=urecall</v>
      </c>
    </row>
    <row r="565" spans="1:7" ht="30" customHeight="1">
      <c r="A565" s="3" t="s">
        <v>22763</v>
      </c>
      <c r="B565" s="3" t="s">
        <v>2</v>
      </c>
      <c r="C565" s="3" t="s">
        <v>23217</v>
      </c>
      <c r="D565" s="3" t="s">
        <v>23741</v>
      </c>
      <c r="E565" s="12" t="s">
        <v>24378</v>
      </c>
      <c r="F565" s="6" t="str">
        <f t="shared" si="34"/>
        <v>module=hrecall</v>
      </c>
      <c r="G565" s="6" t="str">
        <f t="shared" si="35"/>
        <v>module=urecall</v>
      </c>
    </row>
    <row r="566" spans="1:7" ht="30" customHeight="1">
      <c r="A566" s="3" t="s">
        <v>22763</v>
      </c>
      <c r="B566" s="3" t="s">
        <v>2</v>
      </c>
      <c r="C566" s="3" t="s">
        <v>23218</v>
      </c>
      <c r="D566" s="3" t="s">
        <v>23742</v>
      </c>
      <c r="E566" s="12" t="s">
        <v>20725</v>
      </c>
      <c r="F566" s="6" t="str">
        <f t="shared" si="34"/>
        <v>module=hrecall</v>
      </c>
      <c r="G566" s="6" t="str">
        <f t="shared" si="35"/>
        <v>module=urecall</v>
      </c>
    </row>
    <row r="567" spans="1:7" ht="30" customHeight="1">
      <c r="A567" s="3" t="s">
        <v>22763</v>
      </c>
      <c r="B567" s="3" t="s">
        <v>2</v>
      </c>
      <c r="C567" s="3" t="s">
        <v>23219</v>
      </c>
      <c r="D567" s="3" t="s">
        <v>23743</v>
      </c>
      <c r="E567" s="12" t="s">
        <v>20726</v>
      </c>
      <c r="F567" s="6" t="str">
        <f t="shared" si="34"/>
        <v>module=hrecall</v>
      </c>
      <c r="G567" s="6" t="str">
        <f t="shared" si="35"/>
        <v>module=urecall</v>
      </c>
    </row>
    <row r="568" spans="1:7" ht="30" customHeight="1">
      <c r="A568" s="3" t="s">
        <v>22763</v>
      </c>
      <c r="B568" s="3" t="s">
        <v>2</v>
      </c>
      <c r="C568" s="3" t="s">
        <v>23220</v>
      </c>
      <c r="D568" s="3" t="s">
        <v>23744</v>
      </c>
      <c r="E568" s="12" t="s">
        <v>20727</v>
      </c>
      <c r="F568" s="6" t="str">
        <f t="shared" si="34"/>
        <v>module=hrecall</v>
      </c>
      <c r="G568" s="6" t="str">
        <f t="shared" si="35"/>
        <v>module=urecall</v>
      </c>
    </row>
    <row r="569" spans="1:7" ht="30" customHeight="1">
      <c r="A569" s="3" t="s">
        <v>22763</v>
      </c>
      <c r="B569" s="3" t="s">
        <v>2</v>
      </c>
      <c r="C569" s="3" t="s">
        <v>23221</v>
      </c>
      <c r="D569" s="3" t="s">
        <v>23745</v>
      </c>
      <c r="E569" s="12" t="s">
        <v>20728</v>
      </c>
      <c r="F569" s="6" t="str">
        <f t="shared" si="34"/>
        <v>module=hrecall</v>
      </c>
      <c r="G569" s="6" t="str">
        <f t="shared" si="35"/>
        <v>module=urecall</v>
      </c>
    </row>
    <row r="570" spans="1:7" ht="30" customHeight="1">
      <c r="A570" s="3" t="s">
        <v>22763</v>
      </c>
      <c r="B570" s="3" t="s">
        <v>2</v>
      </c>
      <c r="C570" s="3" t="s">
        <v>23222</v>
      </c>
      <c r="D570" s="3" t="s">
        <v>23746</v>
      </c>
      <c r="E570" s="12" t="s">
        <v>20729</v>
      </c>
      <c r="F570" s="6" t="str">
        <f t="shared" si="34"/>
        <v>module=hrecall</v>
      </c>
      <c r="G570" s="6" t="str">
        <f t="shared" si="35"/>
        <v>module=urecall</v>
      </c>
    </row>
    <row r="571" spans="1:7" ht="30" customHeight="1">
      <c r="A571" s="3" t="s">
        <v>22763</v>
      </c>
      <c r="B571" s="3" t="s">
        <v>2</v>
      </c>
      <c r="C571" s="3" t="s">
        <v>23223</v>
      </c>
      <c r="D571" s="3" t="s">
        <v>23747</v>
      </c>
      <c r="E571" s="12" t="s">
        <v>20730</v>
      </c>
      <c r="F571" s="6" t="str">
        <f t="shared" ref="F571:F591" si="36">HYPERLINK("http://www.ssc.wisc.edu/wlsresearch/documentation/waves/?wave=spouse2k&amp;module=hrecall","module=hrecall")</f>
        <v>module=hrecall</v>
      </c>
      <c r="G571" s="6" t="str">
        <f t="shared" ref="G571:G591" si="37">HYPERLINK("http://www.ssc.wisc.edu/wlsresearch/documentation/waves/?wave=sibspouse2k&amp;module=urecall","module=urecall")</f>
        <v>module=urecall</v>
      </c>
    </row>
    <row r="572" spans="1:7" ht="30" customHeight="1">
      <c r="A572" s="3" t="s">
        <v>22763</v>
      </c>
      <c r="B572" s="3" t="s">
        <v>2</v>
      </c>
      <c r="C572" s="3" t="s">
        <v>23224</v>
      </c>
      <c r="D572" s="3" t="s">
        <v>23748</v>
      </c>
      <c r="E572" s="12" t="s">
        <v>20731</v>
      </c>
      <c r="F572" s="6" t="str">
        <f t="shared" si="36"/>
        <v>module=hrecall</v>
      </c>
      <c r="G572" s="6" t="str">
        <f t="shared" si="37"/>
        <v>module=urecall</v>
      </c>
    </row>
    <row r="573" spans="1:7" ht="30" customHeight="1">
      <c r="A573" s="3" t="s">
        <v>22763</v>
      </c>
      <c r="B573" s="3" t="s">
        <v>2</v>
      </c>
      <c r="C573" s="3" t="s">
        <v>23225</v>
      </c>
      <c r="D573" s="3" t="s">
        <v>23749</v>
      </c>
      <c r="E573" s="12" t="s">
        <v>20732</v>
      </c>
      <c r="F573" s="6" t="str">
        <f t="shared" si="36"/>
        <v>module=hrecall</v>
      </c>
      <c r="G573" s="6" t="str">
        <f t="shared" si="37"/>
        <v>module=urecall</v>
      </c>
    </row>
    <row r="574" spans="1:7" ht="30" customHeight="1">
      <c r="A574" s="3" t="s">
        <v>22763</v>
      </c>
      <c r="B574" s="3" t="s">
        <v>2</v>
      </c>
      <c r="C574" s="3" t="s">
        <v>23226</v>
      </c>
      <c r="D574" s="3" t="s">
        <v>23750</v>
      </c>
      <c r="E574" s="12" t="s">
        <v>20733</v>
      </c>
      <c r="F574" s="6" t="str">
        <f t="shared" si="36"/>
        <v>module=hrecall</v>
      </c>
      <c r="G574" s="6" t="str">
        <f t="shared" si="37"/>
        <v>module=urecall</v>
      </c>
    </row>
    <row r="575" spans="1:7" ht="30" customHeight="1">
      <c r="A575" s="3" t="s">
        <v>22763</v>
      </c>
      <c r="B575" s="3" t="s">
        <v>2</v>
      </c>
      <c r="C575" s="3" t="s">
        <v>23227</v>
      </c>
      <c r="D575" s="3" t="s">
        <v>23751</v>
      </c>
      <c r="E575" s="12" t="s">
        <v>20734</v>
      </c>
      <c r="F575" s="6" t="str">
        <f t="shared" si="36"/>
        <v>module=hrecall</v>
      </c>
      <c r="G575" s="6" t="str">
        <f t="shared" si="37"/>
        <v>module=urecall</v>
      </c>
    </row>
    <row r="576" spans="1:7" ht="30" customHeight="1">
      <c r="A576" s="3" t="s">
        <v>22763</v>
      </c>
      <c r="B576" s="3" t="s">
        <v>2</v>
      </c>
      <c r="C576" s="3" t="s">
        <v>23228</v>
      </c>
      <c r="D576" s="3" t="s">
        <v>23752</v>
      </c>
      <c r="E576" s="12" t="s">
        <v>20735</v>
      </c>
      <c r="F576" s="6" t="str">
        <f t="shared" si="36"/>
        <v>module=hrecall</v>
      </c>
      <c r="G576" s="6" t="str">
        <f t="shared" si="37"/>
        <v>module=urecall</v>
      </c>
    </row>
    <row r="577" spans="1:7" ht="30" customHeight="1">
      <c r="A577" s="3" t="s">
        <v>22763</v>
      </c>
      <c r="B577" s="3" t="s">
        <v>2</v>
      </c>
      <c r="C577" s="3" t="s">
        <v>23229</v>
      </c>
      <c r="D577" s="3" t="s">
        <v>23753</v>
      </c>
      <c r="E577" s="12" t="s">
        <v>20736</v>
      </c>
      <c r="F577" s="6" t="str">
        <f t="shared" si="36"/>
        <v>module=hrecall</v>
      </c>
      <c r="G577" s="6" t="str">
        <f t="shared" si="37"/>
        <v>module=urecall</v>
      </c>
    </row>
    <row r="578" spans="1:7" ht="30" customHeight="1">
      <c r="A578" s="3" t="s">
        <v>22763</v>
      </c>
      <c r="B578" s="3" t="s">
        <v>2</v>
      </c>
      <c r="C578" s="3" t="s">
        <v>23230</v>
      </c>
      <c r="D578" s="3" t="s">
        <v>23754</v>
      </c>
      <c r="E578" s="12" t="s">
        <v>20737</v>
      </c>
      <c r="F578" s="6" t="str">
        <f t="shared" si="36"/>
        <v>module=hrecall</v>
      </c>
      <c r="G578" s="6" t="str">
        <f t="shared" si="37"/>
        <v>module=urecall</v>
      </c>
    </row>
    <row r="579" spans="1:7" ht="30" customHeight="1">
      <c r="A579" s="3" t="s">
        <v>22763</v>
      </c>
      <c r="B579" s="3" t="s">
        <v>2</v>
      </c>
      <c r="C579" s="3" t="s">
        <v>23231</v>
      </c>
      <c r="D579" s="3" t="s">
        <v>23755</v>
      </c>
      <c r="E579" s="12" t="s">
        <v>20738</v>
      </c>
      <c r="F579" s="6" t="str">
        <f t="shared" si="36"/>
        <v>module=hrecall</v>
      </c>
      <c r="G579" s="6" t="str">
        <f t="shared" si="37"/>
        <v>module=urecall</v>
      </c>
    </row>
    <row r="580" spans="1:7" ht="30" customHeight="1">
      <c r="A580" s="3" t="s">
        <v>22763</v>
      </c>
      <c r="B580" s="3" t="s">
        <v>2</v>
      </c>
      <c r="C580" s="3" t="s">
        <v>23232</v>
      </c>
      <c r="D580" s="3" t="s">
        <v>23756</v>
      </c>
      <c r="E580" s="12" t="s">
        <v>20739</v>
      </c>
      <c r="F580" s="6" t="str">
        <f t="shared" si="36"/>
        <v>module=hrecall</v>
      </c>
      <c r="G580" s="6" t="str">
        <f t="shared" si="37"/>
        <v>module=urecall</v>
      </c>
    </row>
    <row r="581" spans="1:7" ht="30" customHeight="1">
      <c r="A581" s="3" t="s">
        <v>22763</v>
      </c>
      <c r="B581" s="3" t="s">
        <v>2</v>
      </c>
      <c r="C581" s="3" t="s">
        <v>23233</v>
      </c>
      <c r="D581" s="3" t="s">
        <v>23757</v>
      </c>
      <c r="E581" s="12" t="s">
        <v>24379</v>
      </c>
      <c r="F581" s="6" t="str">
        <f t="shared" si="36"/>
        <v>module=hrecall</v>
      </c>
      <c r="G581" s="6" t="str">
        <f t="shared" si="37"/>
        <v>module=urecall</v>
      </c>
    </row>
    <row r="582" spans="1:7" ht="30" customHeight="1">
      <c r="A582" s="3" t="s">
        <v>22763</v>
      </c>
      <c r="B582" s="3" t="s">
        <v>2</v>
      </c>
      <c r="C582" s="3" t="s">
        <v>23234</v>
      </c>
      <c r="D582" s="3" t="s">
        <v>23758</v>
      </c>
      <c r="E582" s="12" t="s">
        <v>24380</v>
      </c>
      <c r="F582" s="6" t="str">
        <f t="shared" si="36"/>
        <v>module=hrecall</v>
      </c>
      <c r="G582" s="6" t="str">
        <f t="shared" si="37"/>
        <v>module=urecall</v>
      </c>
    </row>
    <row r="583" spans="1:7" ht="30" customHeight="1">
      <c r="A583" s="3" t="s">
        <v>22763</v>
      </c>
      <c r="B583" s="3" t="s">
        <v>2</v>
      </c>
      <c r="C583" s="3" t="s">
        <v>23235</v>
      </c>
      <c r="D583" s="3" t="s">
        <v>23759</v>
      </c>
      <c r="E583" s="12" t="s">
        <v>24381</v>
      </c>
      <c r="F583" s="6" t="str">
        <f t="shared" si="36"/>
        <v>module=hrecall</v>
      </c>
      <c r="G583" s="6" t="str">
        <f t="shared" si="37"/>
        <v>module=urecall</v>
      </c>
    </row>
    <row r="584" spans="1:7" ht="30" customHeight="1">
      <c r="A584" s="3" t="s">
        <v>22763</v>
      </c>
      <c r="B584" s="3" t="s">
        <v>2</v>
      </c>
      <c r="C584" s="3" t="s">
        <v>23236</v>
      </c>
      <c r="D584" s="3" t="s">
        <v>23760</v>
      </c>
      <c r="E584" s="12" t="s">
        <v>24382</v>
      </c>
      <c r="F584" s="6" t="str">
        <f t="shared" si="36"/>
        <v>module=hrecall</v>
      </c>
      <c r="G584" s="6" t="str">
        <f t="shared" si="37"/>
        <v>module=urecall</v>
      </c>
    </row>
    <row r="585" spans="1:7" ht="30" customHeight="1">
      <c r="A585" s="3" t="s">
        <v>22763</v>
      </c>
      <c r="B585" s="3" t="s">
        <v>2</v>
      </c>
      <c r="C585" s="3" t="s">
        <v>23237</v>
      </c>
      <c r="D585" s="3" t="s">
        <v>23761</v>
      </c>
      <c r="E585" s="12" t="s">
        <v>24383</v>
      </c>
      <c r="F585" s="6" t="str">
        <f t="shared" si="36"/>
        <v>module=hrecall</v>
      </c>
      <c r="G585" s="6" t="str">
        <f t="shared" si="37"/>
        <v>module=urecall</v>
      </c>
    </row>
    <row r="586" spans="1:7" ht="30" customHeight="1">
      <c r="A586" s="3" t="s">
        <v>22763</v>
      </c>
      <c r="B586" s="3" t="s">
        <v>2</v>
      </c>
      <c r="C586" s="3" t="s">
        <v>23238</v>
      </c>
      <c r="D586" s="3" t="s">
        <v>23762</v>
      </c>
      <c r="E586" s="12" t="s">
        <v>24384</v>
      </c>
      <c r="F586" s="6" t="str">
        <f t="shared" si="36"/>
        <v>module=hrecall</v>
      </c>
      <c r="G586" s="6" t="str">
        <f t="shared" si="37"/>
        <v>module=urecall</v>
      </c>
    </row>
    <row r="587" spans="1:7" ht="30" customHeight="1">
      <c r="A587" s="3" t="s">
        <v>22763</v>
      </c>
      <c r="B587" s="3" t="s">
        <v>2</v>
      </c>
      <c r="C587" s="3" t="s">
        <v>23239</v>
      </c>
      <c r="D587" s="3" t="s">
        <v>23763</v>
      </c>
      <c r="E587" s="12" t="s">
        <v>24385</v>
      </c>
      <c r="F587" s="6" t="str">
        <f t="shared" si="36"/>
        <v>module=hrecall</v>
      </c>
      <c r="G587" s="6" t="str">
        <f t="shared" si="37"/>
        <v>module=urecall</v>
      </c>
    </row>
    <row r="588" spans="1:7" ht="30" customHeight="1">
      <c r="A588" s="3" t="s">
        <v>22763</v>
      </c>
      <c r="B588" s="3" t="s">
        <v>2</v>
      </c>
      <c r="C588" s="3" t="s">
        <v>23240</v>
      </c>
      <c r="D588" s="3" t="s">
        <v>23764</v>
      </c>
      <c r="E588" s="12" t="s">
        <v>24386</v>
      </c>
      <c r="F588" s="6" t="str">
        <f t="shared" si="36"/>
        <v>module=hrecall</v>
      </c>
      <c r="G588" s="6" t="str">
        <f t="shared" si="37"/>
        <v>module=urecall</v>
      </c>
    </row>
    <row r="589" spans="1:7" ht="30" customHeight="1">
      <c r="A589" s="3" t="s">
        <v>22763</v>
      </c>
      <c r="B589" s="3" t="s">
        <v>2</v>
      </c>
      <c r="C589" s="3" t="s">
        <v>23241</v>
      </c>
      <c r="D589" s="3" t="s">
        <v>23765</v>
      </c>
      <c r="E589" s="12" t="s">
        <v>24387</v>
      </c>
      <c r="F589" s="6" t="str">
        <f t="shared" si="36"/>
        <v>module=hrecall</v>
      </c>
      <c r="G589" s="6" t="str">
        <f t="shared" si="37"/>
        <v>module=urecall</v>
      </c>
    </row>
    <row r="590" spans="1:7" ht="30" customHeight="1">
      <c r="A590" s="3" t="s">
        <v>22763</v>
      </c>
      <c r="B590" s="3" t="s">
        <v>2</v>
      </c>
      <c r="C590" s="3" t="s">
        <v>23242</v>
      </c>
      <c r="D590" s="3" t="s">
        <v>23766</v>
      </c>
      <c r="E590" s="12" t="s">
        <v>24388</v>
      </c>
      <c r="F590" s="6" t="str">
        <f t="shared" si="36"/>
        <v>module=hrecall</v>
      </c>
      <c r="G590" s="6" t="str">
        <f t="shared" si="37"/>
        <v>module=urecall</v>
      </c>
    </row>
    <row r="591" spans="1:7" ht="30" customHeight="1">
      <c r="A591" s="3" t="s">
        <v>22763</v>
      </c>
      <c r="B591" s="3" t="s">
        <v>2</v>
      </c>
      <c r="C591" s="3" t="s">
        <v>23243</v>
      </c>
      <c r="D591" s="3" t="s">
        <v>23767</v>
      </c>
      <c r="E591" s="12" t="s">
        <v>24389</v>
      </c>
      <c r="F591" s="6" t="str">
        <f t="shared" si="36"/>
        <v>module=hrecall</v>
      </c>
      <c r="G591" s="6" t="str">
        <f t="shared" si="37"/>
        <v>module=urecall</v>
      </c>
    </row>
    <row r="592" spans="1:7" ht="30" customHeight="1">
      <c r="A592" s="3" t="s">
        <v>22764</v>
      </c>
      <c r="B592" s="3" t="s">
        <v>2</v>
      </c>
      <c r="C592" s="3" t="s">
        <v>23244</v>
      </c>
      <c r="D592" s="3" t="s">
        <v>23768</v>
      </c>
      <c r="E592" s="12" t="s">
        <v>24390</v>
      </c>
      <c r="F592" s="6" t="str">
        <f>HYPERLINK("http://www.ssc.wisc.edu/wlsresearch/documentation/waves/?wave=spouse2k&amp;module=hacins","module=hacins")</f>
        <v>module=hacins</v>
      </c>
      <c r="G592" s="6" t="str">
        <f>HYPERLINK("http://www.ssc.wisc.edu/wlsresearch/documentation/waves/?wave=sibspouse2k&amp;module=uacins","module=uacins")</f>
        <v>module=uacins</v>
      </c>
    </row>
    <row r="593" spans="1:7" ht="30" customHeight="1">
      <c r="A593" s="3" t="s">
        <v>22764</v>
      </c>
      <c r="B593" s="3" t="s">
        <v>2</v>
      </c>
      <c r="C593" s="3" t="s">
        <v>23245</v>
      </c>
      <c r="D593" s="3" t="s">
        <v>23769</v>
      </c>
      <c r="E593" s="12" t="s">
        <v>24391</v>
      </c>
      <c r="F593" s="6" t="str">
        <f>HYPERLINK("http://www.ssc.wisc.edu/wlsresearch/documentation/waves/?wave=spouse2k&amp;module=hacins","module=hacins")</f>
        <v>module=hacins</v>
      </c>
      <c r="G593" s="6" t="str">
        <f>HYPERLINK("http://www.ssc.wisc.edu/wlsresearch/documentation/waves/?wave=sibspouse2k&amp;module=uacins","module=uacins")</f>
        <v>module=uacins</v>
      </c>
    </row>
    <row r="594" spans="1:7" ht="30" customHeight="1">
      <c r="A594" s="3" t="s">
        <v>22764</v>
      </c>
      <c r="B594" s="3" t="s">
        <v>2</v>
      </c>
      <c r="C594" s="3" t="s">
        <v>23246</v>
      </c>
      <c r="D594" s="3" t="s">
        <v>23770</v>
      </c>
      <c r="E594" s="12" t="s">
        <v>20231</v>
      </c>
      <c r="F594" s="6" t="str">
        <f>HYPERLINK("http://www.ssc.wisc.edu/wlsresearch/documentation/waves/?wave=spouse2k&amp;module=hacins","module=hacins")</f>
        <v>module=hacins</v>
      </c>
      <c r="G594" s="6" t="str">
        <f>HYPERLINK("http://www.ssc.wisc.edu/wlsresearch/documentation/waves/?wave=sibspouse2k&amp;module=uacins","module=uacins")</f>
        <v>module=uacins</v>
      </c>
    </row>
    <row r="595" spans="1:7" ht="30" customHeight="1">
      <c r="A595" s="3" t="s">
        <v>22764</v>
      </c>
      <c r="B595" s="3" t="s">
        <v>2</v>
      </c>
      <c r="C595" s="3" t="s">
        <v>23247</v>
      </c>
      <c r="D595" s="3" t="s">
        <v>23771</v>
      </c>
      <c r="E595" s="12" t="s">
        <v>24392</v>
      </c>
      <c r="F595" s="6" t="str">
        <f>HYPERLINK("http://www.ssc.wisc.edu/wlsresearch/documentation/waves/?wave=spouse2k&amp;module=hacins","module=hacins")</f>
        <v>module=hacins</v>
      </c>
      <c r="G595" s="6" t="str">
        <f>HYPERLINK("http://www.ssc.wisc.edu/wlsresearch/documentation/waves/?wave=sibspouse2k&amp;module=uacins","module=uacins")</f>
        <v>module=uacins</v>
      </c>
    </row>
    <row r="596" spans="1:7" ht="30" customHeight="1">
      <c r="A596" s="3" t="s">
        <v>22764</v>
      </c>
      <c r="B596" s="3" t="s">
        <v>2</v>
      </c>
      <c r="C596" s="3" t="s">
        <v>23248</v>
      </c>
      <c r="D596" s="3" t="s">
        <v>23772</v>
      </c>
      <c r="E596" s="12" t="s">
        <v>24393</v>
      </c>
      <c r="F596" s="6" t="str">
        <f>HYPERLINK("http://www.ssc.wisc.edu/wlsresearch/documentation/waves/?wave=spouse2k&amp;module=hacins","module=hacins")</f>
        <v>module=hacins</v>
      </c>
      <c r="G596" s="6" t="str">
        <f>HYPERLINK("http://www.ssc.wisc.edu/wlsresearch/documentation/waves/?wave=sibspouse2k&amp;module=uacins","module=uacins")</f>
        <v>module=uacins</v>
      </c>
    </row>
    <row r="597" spans="1:7" ht="30" customHeight="1">
      <c r="A597" s="3" t="s">
        <v>10883</v>
      </c>
      <c r="B597" s="3" t="s">
        <v>2</v>
      </c>
      <c r="C597" s="3" t="s">
        <v>23249</v>
      </c>
      <c r="D597" s="3" t="s">
        <v>23773</v>
      </c>
      <c r="E597" s="12" t="s">
        <v>24394</v>
      </c>
      <c r="F597" s="6" t="str">
        <f t="shared" ref="F597:F611" si="38">HYPERLINK("http://www.ssc.wisc.edu/wlsresearch/documentation/waves/?wave=spouse2k&amp;module=hpens","module=hpens")</f>
        <v>module=hpens</v>
      </c>
      <c r="G597" s="6" t="str">
        <f t="shared" ref="G597:G611" si="39">HYPERLINK("http://www.ssc.wisc.edu/wlsresearch/documentation/waves/?wave=sibspouse2k&amp;module=upens","module=upens")</f>
        <v>module=upens</v>
      </c>
    </row>
    <row r="598" spans="1:7" ht="30" customHeight="1">
      <c r="A598" s="3" t="s">
        <v>10883</v>
      </c>
      <c r="B598" s="3" t="s">
        <v>2</v>
      </c>
      <c r="C598" s="3" t="s">
        <v>23250</v>
      </c>
      <c r="D598" s="3" t="s">
        <v>23774</v>
      </c>
      <c r="E598" s="12" t="s">
        <v>24395</v>
      </c>
      <c r="F598" s="6" t="str">
        <f t="shared" si="38"/>
        <v>module=hpens</v>
      </c>
      <c r="G598" s="6" t="str">
        <f t="shared" si="39"/>
        <v>module=upens</v>
      </c>
    </row>
    <row r="599" spans="1:7" ht="30" customHeight="1">
      <c r="A599" s="3" t="s">
        <v>10883</v>
      </c>
      <c r="B599" s="3" t="s">
        <v>2</v>
      </c>
      <c r="C599" s="3" t="s">
        <v>23251</v>
      </c>
      <c r="D599" s="3" t="s">
        <v>23775</v>
      </c>
      <c r="E599" s="12" t="s">
        <v>24396</v>
      </c>
      <c r="F599" s="6" t="str">
        <f t="shared" si="38"/>
        <v>module=hpens</v>
      </c>
      <c r="G599" s="6" t="str">
        <f t="shared" si="39"/>
        <v>module=upens</v>
      </c>
    </row>
    <row r="600" spans="1:7" ht="30" customHeight="1">
      <c r="A600" s="3" t="s">
        <v>10883</v>
      </c>
      <c r="B600" s="3" t="s">
        <v>2</v>
      </c>
      <c r="C600" s="3" t="s">
        <v>23252</v>
      </c>
      <c r="D600" s="3" t="s">
        <v>23776</v>
      </c>
      <c r="E600" s="12" t="s">
        <v>24397</v>
      </c>
      <c r="F600" s="6" t="str">
        <f t="shared" si="38"/>
        <v>module=hpens</v>
      </c>
      <c r="G600" s="6" t="str">
        <f t="shared" si="39"/>
        <v>module=upens</v>
      </c>
    </row>
    <row r="601" spans="1:7" ht="30" customHeight="1">
      <c r="A601" s="3" t="s">
        <v>10883</v>
      </c>
      <c r="B601" s="3" t="s">
        <v>2</v>
      </c>
      <c r="C601" s="3" t="s">
        <v>23253</v>
      </c>
      <c r="D601" s="3" t="s">
        <v>23777</v>
      </c>
      <c r="E601" s="12" t="s">
        <v>24398</v>
      </c>
      <c r="F601" s="6" t="str">
        <f t="shared" si="38"/>
        <v>module=hpens</v>
      </c>
      <c r="G601" s="6" t="str">
        <f t="shared" si="39"/>
        <v>module=upens</v>
      </c>
    </row>
    <row r="602" spans="1:7" ht="30" customHeight="1">
      <c r="A602" s="3" t="s">
        <v>10883</v>
      </c>
      <c r="B602" s="3" t="s">
        <v>2</v>
      </c>
      <c r="C602" s="3" t="s">
        <v>23254</v>
      </c>
      <c r="D602" s="3" t="s">
        <v>23778</v>
      </c>
      <c r="E602" s="12" t="s">
        <v>24399</v>
      </c>
      <c r="F602" s="6" t="str">
        <f t="shared" si="38"/>
        <v>module=hpens</v>
      </c>
      <c r="G602" s="6" t="str">
        <f t="shared" si="39"/>
        <v>module=upens</v>
      </c>
    </row>
    <row r="603" spans="1:7" ht="30" customHeight="1">
      <c r="A603" s="3" t="s">
        <v>10883</v>
      </c>
      <c r="B603" s="3" t="s">
        <v>2</v>
      </c>
      <c r="C603" s="3" t="s">
        <v>23255</v>
      </c>
      <c r="D603" s="3" t="s">
        <v>23779</v>
      </c>
      <c r="E603" s="12" t="s">
        <v>24400</v>
      </c>
      <c r="F603" s="6" t="str">
        <f t="shared" si="38"/>
        <v>module=hpens</v>
      </c>
      <c r="G603" s="6" t="str">
        <f t="shared" si="39"/>
        <v>module=upens</v>
      </c>
    </row>
    <row r="604" spans="1:7" ht="30" customHeight="1">
      <c r="A604" s="3" t="s">
        <v>10883</v>
      </c>
      <c r="B604" s="3" t="s">
        <v>2</v>
      </c>
      <c r="C604" s="3" t="s">
        <v>23256</v>
      </c>
      <c r="D604" s="3" t="s">
        <v>23780</v>
      </c>
      <c r="E604" s="12" t="s">
        <v>24401</v>
      </c>
      <c r="F604" s="6" t="str">
        <f t="shared" si="38"/>
        <v>module=hpens</v>
      </c>
      <c r="G604" s="6" t="str">
        <f t="shared" si="39"/>
        <v>module=upens</v>
      </c>
    </row>
    <row r="605" spans="1:7" ht="30" customHeight="1">
      <c r="A605" s="3" t="s">
        <v>10883</v>
      </c>
      <c r="B605" s="3" t="s">
        <v>2</v>
      </c>
      <c r="C605" s="3" t="s">
        <v>23257</v>
      </c>
      <c r="D605" s="3" t="s">
        <v>23781</v>
      </c>
      <c r="E605" s="12" t="s">
        <v>24402</v>
      </c>
      <c r="F605" s="6" t="str">
        <f t="shared" si="38"/>
        <v>module=hpens</v>
      </c>
      <c r="G605" s="6" t="str">
        <f t="shared" si="39"/>
        <v>module=upens</v>
      </c>
    </row>
    <row r="606" spans="1:7" ht="30" customHeight="1">
      <c r="A606" s="3" t="s">
        <v>10883</v>
      </c>
      <c r="B606" s="3" t="s">
        <v>2</v>
      </c>
      <c r="C606" s="3" t="s">
        <v>23258</v>
      </c>
      <c r="D606" s="3" t="s">
        <v>23782</v>
      </c>
      <c r="E606" s="12" t="s">
        <v>24403</v>
      </c>
      <c r="F606" s="6" t="str">
        <f t="shared" si="38"/>
        <v>module=hpens</v>
      </c>
      <c r="G606" s="6" t="str">
        <f t="shared" si="39"/>
        <v>module=upens</v>
      </c>
    </row>
    <row r="607" spans="1:7" ht="30" customHeight="1">
      <c r="A607" s="3" t="s">
        <v>10883</v>
      </c>
      <c r="B607" s="3" t="s">
        <v>2</v>
      </c>
      <c r="C607" s="3" t="s">
        <v>23259</v>
      </c>
      <c r="D607" s="3" t="s">
        <v>23783</v>
      </c>
      <c r="E607" s="12" t="s">
        <v>24404</v>
      </c>
      <c r="F607" s="6" t="str">
        <f t="shared" si="38"/>
        <v>module=hpens</v>
      </c>
      <c r="G607" s="6" t="str">
        <f t="shared" si="39"/>
        <v>module=upens</v>
      </c>
    </row>
    <row r="608" spans="1:7" ht="30" customHeight="1">
      <c r="A608" s="3" t="s">
        <v>10883</v>
      </c>
      <c r="B608" s="3" t="s">
        <v>2</v>
      </c>
      <c r="C608" s="3" t="s">
        <v>23260</v>
      </c>
      <c r="D608" s="3" t="s">
        <v>23784</v>
      </c>
      <c r="E608" s="12" t="s">
        <v>24405</v>
      </c>
      <c r="F608" s="6" t="str">
        <f t="shared" si="38"/>
        <v>module=hpens</v>
      </c>
      <c r="G608" s="6" t="str">
        <f t="shared" si="39"/>
        <v>module=upens</v>
      </c>
    </row>
    <row r="609" spans="1:7" ht="30" customHeight="1">
      <c r="A609" s="3" t="s">
        <v>10883</v>
      </c>
      <c r="B609" s="3" t="s">
        <v>2</v>
      </c>
      <c r="C609" s="3" t="s">
        <v>23261</v>
      </c>
      <c r="D609" s="3" t="s">
        <v>23785</v>
      </c>
      <c r="E609" s="12" t="s">
        <v>24406</v>
      </c>
      <c r="F609" s="6" t="str">
        <f t="shared" si="38"/>
        <v>module=hpens</v>
      </c>
      <c r="G609" s="6" t="str">
        <f t="shared" si="39"/>
        <v>module=upens</v>
      </c>
    </row>
    <row r="610" spans="1:7" ht="30" customHeight="1">
      <c r="A610" s="3" t="s">
        <v>10883</v>
      </c>
      <c r="B610" s="3" t="s">
        <v>2</v>
      </c>
      <c r="C610" s="3" t="s">
        <v>23262</v>
      </c>
      <c r="D610" s="3" t="s">
        <v>23786</v>
      </c>
      <c r="E610" s="12" t="s">
        <v>24407</v>
      </c>
      <c r="F610" s="6" t="str">
        <f t="shared" si="38"/>
        <v>module=hpens</v>
      </c>
      <c r="G610" s="6" t="str">
        <f t="shared" si="39"/>
        <v>module=upens</v>
      </c>
    </row>
    <row r="611" spans="1:7" ht="30" customHeight="1">
      <c r="A611" s="3" t="s">
        <v>10883</v>
      </c>
      <c r="B611" s="3" t="s">
        <v>2</v>
      </c>
      <c r="C611" s="3" t="s">
        <v>23263</v>
      </c>
      <c r="D611" s="3" t="s">
        <v>23787</v>
      </c>
      <c r="E611" s="12" t="s">
        <v>24408</v>
      </c>
      <c r="F611" s="6" t="str">
        <f t="shared" si="38"/>
        <v>module=hpens</v>
      </c>
      <c r="G611" s="6" t="str">
        <f t="shared" si="39"/>
        <v>module=upens</v>
      </c>
    </row>
    <row r="612" spans="1:7" ht="30" customHeight="1">
      <c r="A612" s="3" t="s">
        <v>22765</v>
      </c>
      <c r="B612" s="3" t="s">
        <v>2</v>
      </c>
      <c r="C612" s="3" t="s">
        <v>23264</v>
      </c>
      <c r="D612" s="3" t="s">
        <v>23788</v>
      </c>
      <c r="E612" s="12" t="s">
        <v>24409</v>
      </c>
      <c r="F612" s="6" t="str">
        <f t="shared" ref="F612:F654" si="40">HYPERLINK("http://www.ssc.wisc.edu/wlsresearch/documentation/waves/?wave=spouse2k&amp;module=hoinc","module=hoinc")</f>
        <v>module=hoinc</v>
      </c>
      <c r="G612" s="6" t="str">
        <f t="shared" ref="G612:G654" si="41">HYPERLINK("http://www.ssc.wisc.edu/wlsresearch/documentation/waves/?wave=sibspouse2k&amp;module=uoinc","module=uoinc")</f>
        <v>module=uoinc</v>
      </c>
    </row>
    <row r="613" spans="1:7" ht="30" customHeight="1">
      <c r="A613" s="3" t="s">
        <v>22765</v>
      </c>
      <c r="B613" s="3" t="s">
        <v>2</v>
      </c>
      <c r="C613" s="3" t="s">
        <v>23265</v>
      </c>
      <c r="D613" s="3" t="s">
        <v>23789</v>
      </c>
      <c r="E613" s="12" t="s">
        <v>24410</v>
      </c>
      <c r="F613" s="6" t="str">
        <f t="shared" si="40"/>
        <v>module=hoinc</v>
      </c>
      <c r="G613" s="6" t="str">
        <f t="shared" si="41"/>
        <v>module=uoinc</v>
      </c>
    </row>
    <row r="614" spans="1:7" ht="30" customHeight="1">
      <c r="A614" s="3" t="s">
        <v>22765</v>
      </c>
      <c r="B614" s="3" t="s">
        <v>2</v>
      </c>
      <c r="C614" s="3" t="s">
        <v>23266</v>
      </c>
      <c r="D614" s="3" t="s">
        <v>23790</v>
      </c>
      <c r="E614" s="12" t="s">
        <v>20440</v>
      </c>
      <c r="F614" s="6" t="str">
        <f t="shared" si="40"/>
        <v>module=hoinc</v>
      </c>
      <c r="G614" s="6" t="str">
        <f t="shared" si="41"/>
        <v>module=uoinc</v>
      </c>
    </row>
    <row r="615" spans="1:7" ht="30" customHeight="1">
      <c r="A615" s="3" t="s">
        <v>22765</v>
      </c>
      <c r="B615" s="3" t="s">
        <v>2</v>
      </c>
      <c r="C615" s="3" t="s">
        <v>23267</v>
      </c>
      <c r="D615" s="3" t="s">
        <v>23791</v>
      </c>
      <c r="E615" s="12" t="s">
        <v>20441</v>
      </c>
      <c r="F615" s="6" t="str">
        <f t="shared" si="40"/>
        <v>module=hoinc</v>
      </c>
      <c r="G615" s="6" t="str">
        <f t="shared" si="41"/>
        <v>module=uoinc</v>
      </c>
    </row>
    <row r="616" spans="1:7" ht="30" customHeight="1">
      <c r="A616" s="3" t="s">
        <v>22765</v>
      </c>
      <c r="B616" s="3" t="s">
        <v>2</v>
      </c>
      <c r="C616" s="3" t="s">
        <v>23268</v>
      </c>
      <c r="D616" s="3" t="s">
        <v>23792</v>
      </c>
      <c r="E616" s="12" t="s">
        <v>20442</v>
      </c>
      <c r="F616" s="6" t="str">
        <f t="shared" si="40"/>
        <v>module=hoinc</v>
      </c>
      <c r="G616" s="6" t="str">
        <f t="shared" si="41"/>
        <v>module=uoinc</v>
      </c>
    </row>
    <row r="617" spans="1:7" ht="30" customHeight="1">
      <c r="A617" s="3" t="s">
        <v>22765</v>
      </c>
      <c r="B617" s="3" t="s">
        <v>2</v>
      </c>
      <c r="C617" s="3" t="s">
        <v>23269</v>
      </c>
      <c r="D617" s="3" t="s">
        <v>23793</v>
      </c>
      <c r="E617" s="12" t="s">
        <v>20443</v>
      </c>
      <c r="F617" s="6" t="str">
        <f t="shared" si="40"/>
        <v>module=hoinc</v>
      </c>
      <c r="G617" s="6" t="str">
        <f t="shared" si="41"/>
        <v>module=uoinc</v>
      </c>
    </row>
    <row r="618" spans="1:7" ht="30" customHeight="1">
      <c r="A618" s="3" t="s">
        <v>22765</v>
      </c>
      <c r="B618" s="3" t="s">
        <v>2</v>
      </c>
      <c r="C618" s="3" t="s">
        <v>23270</v>
      </c>
      <c r="D618" s="3" t="s">
        <v>23794</v>
      </c>
      <c r="E618" s="12" t="s">
        <v>24411</v>
      </c>
      <c r="F618" s="6" t="str">
        <f t="shared" si="40"/>
        <v>module=hoinc</v>
      </c>
      <c r="G618" s="6" t="str">
        <f t="shared" si="41"/>
        <v>module=uoinc</v>
      </c>
    </row>
    <row r="619" spans="1:7" ht="30" customHeight="1">
      <c r="A619" s="3" t="s">
        <v>22765</v>
      </c>
      <c r="B619" s="3" t="s">
        <v>2</v>
      </c>
      <c r="C619" s="3" t="s">
        <v>23271</v>
      </c>
      <c r="D619" s="3" t="s">
        <v>23795</v>
      </c>
      <c r="E619" s="12" t="s">
        <v>24412</v>
      </c>
      <c r="F619" s="6" t="str">
        <f t="shared" si="40"/>
        <v>module=hoinc</v>
      </c>
      <c r="G619" s="6" t="str">
        <f t="shared" si="41"/>
        <v>module=uoinc</v>
      </c>
    </row>
    <row r="620" spans="1:7" ht="30" customHeight="1">
      <c r="A620" s="3" t="s">
        <v>22765</v>
      </c>
      <c r="B620" s="3" t="s">
        <v>2</v>
      </c>
      <c r="C620" s="3" t="s">
        <v>23272</v>
      </c>
      <c r="D620" s="3" t="s">
        <v>23796</v>
      </c>
      <c r="E620" s="12" t="s">
        <v>20455</v>
      </c>
      <c r="F620" s="6" t="str">
        <f t="shared" si="40"/>
        <v>module=hoinc</v>
      </c>
      <c r="G620" s="6" t="str">
        <f t="shared" si="41"/>
        <v>module=uoinc</v>
      </c>
    </row>
    <row r="621" spans="1:7" ht="30" customHeight="1">
      <c r="A621" s="3" t="s">
        <v>22765</v>
      </c>
      <c r="B621" s="3" t="s">
        <v>2</v>
      </c>
      <c r="C621" s="3" t="s">
        <v>23273</v>
      </c>
      <c r="D621" s="3" t="s">
        <v>23797</v>
      </c>
      <c r="E621" s="12" t="s">
        <v>20456</v>
      </c>
      <c r="F621" s="6" t="str">
        <f t="shared" si="40"/>
        <v>module=hoinc</v>
      </c>
      <c r="G621" s="6" t="str">
        <f t="shared" si="41"/>
        <v>module=uoinc</v>
      </c>
    </row>
    <row r="622" spans="1:7" ht="30" customHeight="1">
      <c r="A622" s="3" t="s">
        <v>22765</v>
      </c>
      <c r="B622" s="3" t="s">
        <v>2</v>
      </c>
      <c r="C622" s="3" t="s">
        <v>23274</v>
      </c>
      <c r="D622" s="3" t="s">
        <v>23798</v>
      </c>
      <c r="E622" s="12" t="s">
        <v>20457</v>
      </c>
      <c r="F622" s="6" t="str">
        <f t="shared" si="40"/>
        <v>module=hoinc</v>
      </c>
      <c r="G622" s="6" t="str">
        <f t="shared" si="41"/>
        <v>module=uoinc</v>
      </c>
    </row>
    <row r="623" spans="1:7" ht="30" customHeight="1">
      <c r="A623" s="3" t="s">
        <v>22765</v>
      </c>
      <c r="B623" s="3" t="s">
        <v>2</v>
      </c>
      <c r="C623" s="3" t="s">
        <v>23275</v>
      </c>
      <c r="D623" s="3" t="s">
        <v>23799</v>
      </c>
      <c r="E623" s="12" t="s">
        <v>20458</v>
      </c>
      <c r="F623" s="6" t="str">
        <f t="shared" si="40"/>
        <v>module=hoinc</v>
      </c>
      <c r="G623" s="6" t="str">
        <f t="shared" si="41"/>
        <v>module=uoinc</v>
      </c>
    </row>
    <row r="624" spans="1:7" ht="30" customHeight="1">
      <c r="A624" s="3" t="s">
        <v>22765</v>
      </c>
      <c r="B624" s="3" t="s">
        <v>2</v>
      </c>
      <c r="C624" s="3" t="s">
        <v>23276</v>
      </c>
      <c r="D624" s="3" t="s">
        <v>23800</v>
      </c>
      <c r="E624" s="12" t="s">
        <v>24413</v>
      </c>
      <c r="F624" s="6" t="str">
        <f t="shared" si="40"/>
        <v>module=hoinc</v>
      </c>
      <c r="G624" s="6" t="str">
        <f t="shared" si="41"/>
        <v>module=uoinc</v>
      </c>
    </row>
    <row r="625" spans="1:7" ht="30" customHeight="1">
      <c r="A625" s="3" t="s">
        <v>22765</v>
      </c>
      <c r="B625" s="3" t="s">
        <v>2</v>
      </c>
      <c r="C625" s="3" t="s">
        <v>23277</v>
      </c>
      <c r="D625" s="3" t="s">
        <v>23801</v>
      </c>
      <c r="E625" s="12" t="s">
        <v>20468</v>
      </c>
      <c r="F625" s="6" t="str">
        <f t="shared" si="40"/>
        <v>module=hoinc</v>
      </c>
      <c r="G625" s="6" t="str">
        <f t="shared" si="41"/>
        <v>module=uoinc</v>
      </c>
    </row>
    <row r="626" spans="1:7" ht="30" customHeight="1">
      <c r="A626" s="3" t="s">
        <v>22765</v>
      </c>
      <c r="B626" s="3" t="s">
        <v>2</v>
      </c>
      <c r="C626" s="3" t="s">
        <v>23278</v>
      </c>
      <c r="D626" s="3" t="s">
        <v>23802</v>
      </c>
      <c r="E626" s="12" t="s">
        <v>20543</v>
      </c>
      <c r="F626" s="6" t="str">
        <f t="shared" si="40"/>
        <v>module=hoinc</v>
      </c>
      <c r="G626" s="6" t="str">
        <f t="shared" si="41"/>
        <v>module=uoinc</v>
      </c>
    </row>
    <row r="627" spans="1:7" ht="30" customHeight="1">
      <c r="A627" s="3" t="s">
        <v>22765</v>
      </c>
      <c r="B627" s="3" t="s">
        <v>2</v>
      </c>
      <c r="C627" s="3" t="s">
        <v>23279</v>
      </c>
      <c r="D627" s="3" t="s">
        <v>23803</v>
      </c>
      <c r="E627" s="12" t="s">
        <v>24414</v>
      </c>
      <c r="F627" s="6" t="str">
        <f t="shared" si="40"/>
        <v>module=hoinc</v>
      </c>
      <c r="G627" s="6" t="str">
        <f t="shared" si="41"/>
        <v>module=uoinc</v>
      </c>
    </row>
    <row r="628" spans="1:7" ht="30" customHeight="1">
      <c r="A628" s="3" t="s">
        <v>22765</v>
      </c>
      <c r="B628" s="3" t="s">
        <v>2</v>
      </c>
      <c r="C628" s="3" t="s">
        <v>23280</v>
      </c>
      <c r="D628" s="3" t="s">
        <v>23804</v>
      </c>
      <c r="E628" s="12" t="s">
        <v>24415</v>
      </c>
      <c r="F628" s="6" t="str">
        <f t="shared" si="40"/>
        <v>module=hoinc</v>
      </c>
      <c r="G628" s="6" t="str">
        <f t="shared" si="41"/>
        <v>module=uoinc</v>
      </c>
    </row>
    <row r="629" spans="1:7" ht="30" customHeight="1">
      <c r="A629" s="3" t="s">
        <v>22765</v>
      </c>
      <c r="B629" s="3" t="s">
        <v>2</v>
      </c>
      <c r="C629" s="3" t="s">
        <v>23281</v>
      </c>
      <c r="D629" s="3" t="s">
        <v>23805</v>
      </c>
      <c r="E629" s="12" t="s">
        <v>24416</v>
      </c>
      <c r="F629" s="6" t="str">
        <f t="shared" si="40"/>
        <v>module=hoinc</v>
      </c>
      <c r="G629" s="6" t="str">
        <f t="shared" si="41"/>
        <v>module=uoinc</v>
      </c>
    </row>
    <row r="630" spans="1:7" ht="30" customHeight="1">
      <c r="A630" s="3" t="s">
        <v>22765</v>
      </c>
      <c r="B630" s="3" t="s">
        <v>2</v>
      </c>
      <c r="C630" s="3" t="s">
        <v>23282</v>
      </c>
      <c r="D630" s="3" t="s">
        <v>23806</v>
      </c>
      <c r="E630" s="12" t="s">
        <v>24417</v>
      </c>
      <c r="F630" s="6" t="str">
        <f t="shared" si="40"/>
        <v>module=hoinc</v>
      </c>
      <c r="G630" s="6" t="str">
        <f t="shared" si="41"/>
        <v>module=uoinc</v>
      </c>
    </row>
    <row r="631" spans="1:7" ht="30" customHeight="1">
      <c r="A631" s="3" t="s">
        <v>22765</v>
      </c>
      <c r="B631" s="3" t="s">
        <v>2</v>
      </c>
      <c r="C631" s="3" t="s">
        <v>23283</v>
      </c>
      <c r="D631" s="3" t="s">
        <v>23807</v>
      </c>
      <c r="E631" s="12" t="s">
        <v>24418</v>
      </c>
      <c r="F631" s="6" t="str">
        <f t="shared" si="40"/>
        <v>module=hoinc</v>
      </c>
      <c r="G631" s="6" t="str">
        <f t="shared" si="41"/>
        <v>module=uoinc</v>
      </c>
    </row>
    <row r="632" spans="1:7" ht="30" customHeight="1">
      <c r="A632" s="3" t="s">
        <v>22765</v>
      </c>
      <c r="B632" s="3" t="s">
        <v>2</v>
      </c>
      <c r="C632" s="3" t="s">
        <v>23284</v>
      </c>
      <c r="D632" s="3" t="s">
        <v>23808</v>
      </c>
      <c r="E632" s="12" t="s">
        <v>24419</v>
      </c>
      <c r="F632" s="6" t="str">
        <f t="shared" si="40"/>
        <v>module=hoinc</v>
      </c>
      <c r="G632" s="6" t="str">
        <f t="shared" si="41"/>
        <v>module=uoinc</v>
      </c>
    </row>
    <row r="633" spans="1:7" ht="30" customHeight="1">
      <c r="A633" s="3" t="s">
        <v>22765</v>
      </c>
      <c r="B633" s="3" t="s">
        <v>2</v>
      </c>
      <c r="C633" s="3" t="s">
        <v>23285</v>
      </c>
      <c r="D633" s="3" t="s">
        <v>23809</v>
      </c>
      <c r="E633" s="12" t="s">
        <v>24420</v>
      </c>
      <c r="F633" s="6" t="str">
        <f t="shared" si="40"/>
        <v>module=hoinc</v>
      </c>
      <c r="G633" s="6" t="str">
        <f t="shared" si="41"/>
        <v>module=uoinc</v>
      </c>
    </row>
    <row r="634" spans="1:7" ht="30" customHeight="1">
      <c r="A634" s="3" t="s">
        <v>22765</v>
      </c>
      <c r="B634" s="3" t="s">
        <v>2</v>
      </c>
      <c r="C634" s="3" t="s">
        <v>23286</v>
      </c>
      <c r="D634" s="3" t="s">
        <v>23810</v>
      </c>
      <c r="E634" s="12" t="s">
        <v>24421</v>
      </c>
      <c r="F634" s="6" t="str">
        <f t="shared" si="40"/>
        <v>module=hoinc</v>
      </c>
      <c r="G634" s="6" t="str">
        <f t="shared" si="41"/>
        <v>module=uoinc</v>
      </c>
    </row>
    <row r="635" spans="1:7" ht="30" customHeight="1">
      <c r="A635" s="3" t="s">
        <v>22765</v>
      </c>
      <c r="B635" s="3" t="s">
        <v>2</v>
      </c>
      <c r="C635" s="3" t="s">
        <v>23287</v>
      </c>
      <c r="D635" s="3" t="s">
        <v>23811</v>
      </c>
      <c r="E635" s="12" t="s">
        <v>20545</v>
      </c>
      <c r="F635" s="6" t="str">
        <f t="shared" si="40"/>
        <v>module=hoinc</v>
      </c>
      <c r="G635" s="6" t="str">
        <f t="shared" si="41"/>
        <v>module=uoinc</v>
      </c>
    </row>
    <row r="636" spans="1:7" ht="30" customHeight="1">
      <c r="A636" s="3" t="s">
        <v>22765</v>
      </c>
      <c r="B636" s="3" t="s">
        <v>2</v>
      </c>
      <c r="C636" s="3" t="s">
        <v>23288</v>
      </c>
      <c r="D636" s="3" t="s">
        <v>23812</v>
      </c>
      <c r="E636" s="12" t="s">
        <v>24422</v>
      </c>
      <c r="F636" s="6" t="str">
        <f t="shared" si="40"/>
        <v>module=hoinc</v>
      </c>
      <c r="G636" s="6" t="str">
        <f t="shared" si="41"/>
        <v>module=uoinc</v>
      </c>
    </row>
    <row r="637" spans="1:7" ht="30" customHeight="1">
      <c r="A637" s="3" t="s">
        <v>22765</v>
      </c>
      <c r="B637" s="3" t="s">
        <v>2</v>
      </c>
      <c r="C637" s="3" t="s">
        <v>23289</v>
      </c>
      <c r="D637" s="3" t="s">
        <v>23813</v>
      </c>
      <c r="E637" s="12" t="s">
        <v>24423</v>
      </c>
      <c r="F637" s="6" t="str">
        <f t="shared" si="40"/>
        <v>module=hoinc</v>
      </c>
      <c r="G637" s="6" t="str">
        <f t="shared" si="41"/>
        <v>module=uoinc</v>
      </c>
    </row>
    <row r="638" spans="1:7" ht="30" customHeight="1">
      <c r="A638" s="3" t="s">
        <v>22765</v>
      </c>
      <c r="B638" s="3" t="s">
        <v>2</v>
      </c>
      <c r="C638" s="3" t="s">
        <v>23290</v>
      </c>
      <c r="D638" s="3" t="s">
        <v>23814</v>
      </c>
      <c r="E638" s="12" t="s">
        <v>24424</v>
      </c>
      <c r="F638" s="6" t="str">
        <f t="shared" si="40"/>
        <v>module=hoinc</v>
      </c>
      <c r="G638" s="6" t="str">
        <f t="shared" si="41"/>
        <v>module=uoinc</v>
      </c>
    </row>
    <row r="639" spans="1:7" ht="30" customHeight="1">
      <c r="A639" s="3" t="s">
        <v>22765</v>
      </c>
      <c r="B639" s="3" t="s">
        <v>2</v>
      </c>
      <c r="C639" s="3" t="s">
        <v>23291</v>
      </c>
      <c r="D639" s="3" t="s">
        <v>23815</v>
      </c>
      <c r="E639" s="12" t="s">
        <v>24425</v>
      </c>
      <c r="F639" s="6" t="str">
        <f t="shared" si="40"/>
        <v>module=hoinc</v>
      </c>
      <c r="G639" s="6" t="str">
        <f t="shared" si="41"/>
        <v>module=uoinc</v>
      </c>
    </row>
    <row r="640" spans="1:7" ht="30" customHeight="1">
      <c r="A640" s="3" t="s">
        <v>22765</v>
      </c>
      <c r="B640" s="3" t="s">
        <v>2</v>
      </c>
      <c r="C640" s="3" t="s">
        <v>23292</v>
      </c>
      <c r="D640" s="3" t="s">
        <v>23816</v>
      </c>
      <c r="E640" s="12" t="s">
        <v>24426</v>
      </c>
      <c r="F640" s="6" t="str">
        <f t="shared" si="40"/>
        <v>module=hoinc</v>
      </c>
      <c r="G640" s="6" t="str">
        <f t="shared" si="41"/>
        <v>module=uoinc</v>
      </c>
    </row>
    <row r="641" spans="1:7" ht="30" customHeight="1">
      <c r="A641" s="3" t="s">
        <v>22765</v>
      </c>
      <c r="B641" s="3" t="s">
        <v>2</v>
      </c>
      <c r="C641" s="3" t="s">
        <v>23293</v>
      </c>
      <c r="D641" s="3" t="s">
        <v>23817</v>
      </c>
      <c r="E641" s="12" t="s">
        <v>24427</v>
      </c>
      <c r="F641" s="6" t="str">
        <f t="shared" si="40"/>
        <v>module=hoinc</v>
      </c>
      <c r="G641" s="6" t="str">
        <f t="shared" si="41"/>
        <v>module=uoinc</v>
      </c>
    </row>
    <row r="642" spans="1:7" ht="30" customHeight="1">
      <c r="A642" s="3" t="s">
        <v>22765</v>
      </c>
      <c r="B642" s="3" t="s">
        <v>2</v>
      </c>
      <c r="C642" s="3" t="s">
        <v>23294</v>
      </c>
      <c r="D642" s="3" t="s">
        <v>23818</v>
      </c>
      <c r="E642" s="12" t="s">
        <v>24428</v>
      </c>
      <c r="F642" s="6" t="str">
        <f t="shared" si="40"/>
        <v>module=hoinc</v>
      </c>
      <c r="G642" s="6" t="str">
        <f t="shared" si="41"/>
        <v>module=uoinc</v>
      </c>
    </row>
    <row r="643" spans="1:7" ht="30" customHeight="1">
      <c r="A643" s="3" t="s">
        <v>22765</v>
      </c>
      <c r="B643" s="3" t="s">
        <v>2</v>
      </c>
      <c r="C643" s="3" t="s">
        <v>23295</v>
      </c>
      <c r="D643" s="3" t="s">
        <v>23819</v>
      </c>
      <c r="E643" s="12" t="s">
        <v>24429</v>
      </c>
      <c r="F643" s="6" t="str">
        <f t="shared" si="40"/>
        <v>module=hoinc</v>
      </c>
      <c r="G643" s="6" t="str">
        <f t="shared" si="41"/>
        <v>module=uoinc</v>
      </c>
    </row>
    <row r="644" spans="1:7" ht="30" customHeight="1">
      <c r="A644" s="3" t="s">
        <v>22765</v>
      </c>
      <c r="B644" s="3" t="s">
        <v>2</v>
      </c>
      <c r="C644" s="3" t="s">
        <v>23296</v>
      </c>
      <c r="D644" s="3" t="s">
        <v>23820</v>
      </c>
      <c r="E644" s="12" t="s">
        <v>24430</v>
      </c>
      <c r="F644" s="6" t="str">
        <f t="shared" si="40"/>
        <v>module=hoinc</v>
      </c>
      <c r="G644" s="6" t="str">
        <f t="shared" si="41"/>
        <v>module=uoinc</v>
      </c>
    </row>
    <row r="645" spans="1:7" ht="30" customHeight="1">
      <c r="A645" s="3" t="s">
        <v>22765</v>
      </c>
      <c r="B645" s="3" t="s">
        <v>2</v>
      </c>
      <c r="C645" s="3" t="s">
        <v>23297</v>
      </c>
      <c r="D645" s="3" t="s">
        <v>23821</v>
      </c>
      <c r="E645" s="12" t="s">
        <v>24431</v>
      </c>
      <c r="F645" s="6" t="str">
        <f t="shared" si="40"/>
        <v>module=hoinc</v>
      </c>
      <c r="G645" s="6" t="str">
        <f t="shared" si="41"/>
        <v>module=uoinc</v>
      </c>
    </row>
    <row r="646" spans="1:7" ht="30" customHeight="1">
      <c r="A646" s="3" t="s">
        <v>22765</v>
      </c>
      <c r="B646" s="3" t="s">
        <v>2</v>
      </c>
      <c r="C646" s="3" t="s">
        <v>23298</v>
      </c>
      <c r="D646" s="3" t="s">
        <v>23822</v>
      </c>
      <c r="E646" s="12" t="s">
        <v>24432</v>
      </c>
      <c r="F646" s="6" t="str">
        <f t="shared" si="40"/>
        <v>module=hoinc</v>
      </c>
      <c r="G646" s="6" t="str">
        <f t="shared" si="41"/>
        <v>module=uoinc</v>
      </c>
    </row>
    <row r="647" spans="1:7" ht="30" customHeight="1">
      <c r="A647" s="3" t="s">
        <v>22765</v>
      </c>
      <c r="B647" s="3" t="s">
        <v>2</v>
      </c>
      <c r="C647" s="3" t="s">
        <v>23299</v>
      </c>
      <c r="D647" s="3" t="s">
        <v>23823</v>
      </c>
      <c r="E647" s="12" t="s">
        <v>24433</v>
      </c>
      <c r="F647" s="6" t="str">
        <f t="shared" si="40"/>
        <v>module=hoinc</v>
      </c>
      <c r="G647" s="6" t="str">
        <f t="shared" si="41"/>
        <v>module=uoinc</v>
      </c>
    </row>
    <row r="648" spans="1:7" ht="30" customHeight="1">
      <c r="A648" s="3" t="s">
        <v>22765</v>
      </c>
      <c r="B648" s="3" t="s">
        <v>2</v>
      </c>
      <c r="C648" s="3" t="s">
        <v>23300</v>
      </c>
      <c r="D648" s="3" t="s">
        <v>23824</v>
      </c>
      <c r="E648" s="12" t="s">
        <v>24434</v>
      </c>
      <c r="F648" s="6" t="str">
        <f t="shared" si="40"/>
        <v>module=hoinc</v>
      </c>
      <c r="G648" s="6" t="str">
        <f t="shared" si="41"/>
        <v>module=uoinc</v>
      </c>
    </row>
    <row r="649" spans="1:7" ht="30" customHeight="1">
      <c r="A649" s="3" t="s">
        <v>22765</v>
      </c>
      <c r="B649" s="3" t="s">
        <v>2</v>
      </c>
      <c r="C649" s="3" t="s">
        <v>23301</v>
      </c>
      <c r="D649" s="3" t="s">
        <v>23825</v>
      </c>
      <c r="E649" s="12" t="s">
        <v>24435</v>
      </c>
      <c r="F649" s="6" t="str">
        <f t="shared" si="40"/>
        <v>module=hoinc</v>
      </c>
      <c r="G649" s="6" t="str">
        <f t="shared" si="41"/>
        <v>module=uoinc</v>
      </c>
    </row>
    <row r="650" spans="1:7" ht="30" customHeight="1">
      <c r="A650" s="3" t="s">
        <v>22765</v>
      </c>
      <c r="B650" s="3" t="s">
        <v>2</v>
      </c>
      <c r="C650" s="3" t="s">
        <v>23302</v>
      </c>
      <c r="D650" s="3" t="s">
        <v>23826</v>
      </c>
      <c r="E650" s="12" t="s">
        <v>24436</v>
      </c>
      <c r="F650" s="6" t="str">
        <f t="shared" si="40"/>
        <v>module=hoinc</v>
      </c>
      <c r="G650" s="6" t="str">
        <f t="shared" si="41"/>
        <v>module=uoinc</v>
      </c>
    </row>
    <row r="651" spans="1:7" ht="30" customHeight="1">
      <c r="A651" s="3" t="s">
        <v>22765</v>
      </c>
      <c r="B651" s="3" t="s">
        <v>2</v>
      </c>
      <c r="C651" s="3" t="s">
        <v>23303</v>
      </c>
      <c r="D651" s="3" t="s">
        <v>23827</v>
      </c>
      <c r="E651" s="12" t="s">
        <v>24437</v>
      </c>
      <c r="F651" s="6" t="str">
        <f t="shared" si="40"/>
        <v>module=hoinc</v>
      </c>
      <c r="G651" s="6" t="str">
        <f t="shared" si="41"/>
        <v>module=uoinc</v>
      </c>
    </row>
    <row r="652" spans="1:7" ht="30" customHeight="1">
      <c r="A652" s="3" t="s">
        <v>22765</v>
      </c>
      <c r="B652" s="3" t="s">
        <v>2</v>
      </c>
      <c r="C652" s="3" t="s">
        <v>23304</v>
      </c>
      <c r="D652" s="3" t="s">
        <v>23828</v>
      </c>
      <c r="E652" s="12" t="s">
        <v>24438</v>
      </c>
      <c r="F652" s="6" t="str">
        <f t="shared" si="40"/>
        <v>module=hoinc</v>
      </c>
      <c r="G652" s="6" t="str">
        <f t="shared" si="41"/>
        <v>module=uoinc</v>
      </c>
    </row>
    <row r="653" spans="1:7" ht="30" customHeight="1">
      <c r="A653" s="3" t="s">
        <v>22765</v>
      </c>
      <c r="B653" s="3" t="s">
        <v>2</v>
      </c>
      <c r="C653" s="3" t="s">
        <v>23305</v>
      </c>
      <c r="D653" s="3" t="s">
        <v>23829</v>
      </c>
      <c r="E653" s="12" t="s">
        <v>24439</v>
      </c>
      <c r="F653" s="6" t="str">
        <f t="shared" si="40"/>
        <v>module=hoinc</v>
      </c>
      <c r="G653" s="6" t="str">
        <f t="shared" si="41"/>
        <v>module=uoinc</v>
      </c>
    </row>
    <row r="654" spans="1:7" ht="30" customHeight="1">
      <c r="A654" s="3" t="s">
        <v>22765</v>
      </c>
      <c r="B654" s="3" t="s">
        <v>2</v>
      </c>
      <c r="C654" s="3" t="s">
        <v>23306</v>
      </c>
      <c r="D654" s="3" t="s">
        <v>23830</v>
      </c>
      <c r="E654" s="12" t="s">
        <v>24440</v>
      </c>
      <c r="F654" s="6" t="str">
        <f t="shared" si="40"/>
        <v>module=hoinc</v>
      </c>
      <c r="G654" s="6" t="str">
        <f t="shared" si="41"/>
        <v>module=uoinc</v>
      </c>
    </row>
    <row r="655" spans="1:7" ht="30" customHeight="1">
      <c r="A655" s="3" t="s">
        <v>10888</v>
      </c>
      <c r="B655" s="3" t="s">
        <v>2</v>
      </c>
      <c r="C655" s="3" t="s">
        <v>23307</v>
      </c>
      <c r="D655" s="3" t="s">
        <v>23831</v>
      </c>
      <c r="E655" s="12" t="s">
        <v>20547</v>
      </c>
      <c r="F655" s="6" t="str">
        <f t="shared" ref="F655:F686" si="42">HYPERLINK("http://www.ssc.wisc.edu/wlsresearch/documentation/waves/?wave=spouse2k&amp;module=hassets","module=hassets")</f>
        <v>module=hassets</v>
      </c>
      <c r="G655" s="6" t="str">
        <f t="shared" ref="G655:G686" si="43">HYPERLINK("http://www.ssc.wisc.edu/wlsresearch/documentation/waves/?wave=sibspouse2k&amp;module=uassets","module=uassets")</f>
        <v>module=uassets</v>
      </c>
    </row>
    <row r="656" spans="1:7" ht="30" customHeight="1">
      <c r="A656" s="3" t="s">
        <v>10888</v>
      </c>
      <c r="B656" s="3" t="s">
        <v>2</v>
      </c>
      <c r="C656" s="3" t="s">
        <v>23308</v>
      </c>
      <c r="D656" s="3" t="s">
        <v>23832</v>
      </c>
      <c r="E656" s="12" t="s">
        <v>24441</v>
      </c>
      <c r="F656" s="6" t="str">
        <f t="shared" si="42"/>
        <v>module=hassets</v>
      </c>
      <c r="G656" s="6" t="str">
        <f t="shared" si="43"/>
        <v>module=uassets</v>
      </c>
    </row>
    <row r="657" spans="1:7" ht="30" customHeight="1">
      <c r="A657" s="3" t="s">
        <v>10888</v>
      </c>
      <c r="B657" s="3" t="s">
        <v>2</v>
      </c>
      <c r="C657" s="3" t="s">
        <v>23309</v>
      </c>
      <c r="D657" s="3" t="s">
        <v>23833</v>
      </c>
      <c r="E657" s="12" t="s">
        <v>20549</v>
      </c>
      <c r="F657" s="6" t="str">
        <f t="shared" si="42"/>
        <v>module=hassets</v>
      </c>
      <c r="G657" s="6" t="str">
        <f t="shared" si="43"/>
        <v>module=uassets</v>
      </c>
    </row>
    <row r="658" spans="1:7" ht="30" customHeight="1">
      <c r="A658" s="3" t="s">
        <v>10888</v>
      </c>
      <c r="B658" s="3" t="s">
        <v>2</v>
      </c>
      <c r="C658" s="3" t="s">
        <v>23310</v>
      </c>
      <c r="D658" s="3" t="s">
        <v>23834</v>
      </c>
      <c r="E658" s="12" t="s">
        <v>20550</v>
      </c>
      <c r="F658" s="6" t="str">
        <f t="shared" si="42"/>
        <v>module=hassets</v>
      </c>
      <c r="G658" s="6" t="str">
        <f t="shared" si="43"/>
        <v>module=uassets</v>
      </c>
    </row>
    <row r="659" spans="1:7" ht="30" customHeight="1">
      <c r="A659" s="3" t="s">
        <v>10888</v>
      </c>
      <c r="B659" s="3" t="s">
        <v>2</v>
      </c>
      <c r="C659" s="3" t="s">
        <v>23311</v>
      </c>
      <c r="D659" s="3" t="s">
        <v>23835</v>
      </c>
      <c r="E659" s="12" t="s">
        <v>20551</v>
      </c>
      <c r="F659" s="6" t="str">
        <f t="shared" si="42"/>
        <v>module=hassets</v>
      </c>
      <c r="G659" s="6" t="str">
        <f t="shared" si="43"/>
        <v>module=uassets</v>
      </c>
    </row>
    <row r="660" spans="1:7" ht="30" customHeight="1">
      <c r="A660" s="3" t="s">
        <v>10888</v>
      </c>
      <c r="B660" s="3" t="s">
        <v>2</v>
      </c>
      <c r="C660" s="3" t="s">
        <v>23312</v>
      </c>
      <c r="D660" s="3" t="s">
        <v>23836</v>
      </c>
      <c r="E660" s="12" t="s">
        <v>20552</v>
      </c>
      <c r="F660" s="6" t="str">
        <f t="shared" si="42"/>
        <v>module=hassets</v>
      </c>
      <c r="G660" s="6" t="str">
        <f t="shared" si="43"/>
        <v>module=uassets</v>
      </c>
    </row>
    <row r="661" spans="1:7" ht="30" customHeight="1">
      <c r="A661" s="3" t="s">
        <v>10888</v>
      </c>
      <c r="B661" s="3" t="s">
        <v>2</v>
      </c>
      <c r="C661" s="3" t="s">
        <v>23313</v>
      </c>
      <c r="D661" s="3" t="s">
        <v>23837</v>
      </c>
      <c r="E661" s="12" t="s">
        <v>24442</v>
      </c>
      <c r="F661" s="6" t="str">
        <f t="shared" si="42"/>
        <v>module=hassets</v>
      </c>
      <c r="G661" s="6" t="str">
        <f t="shared" si="43"/>
        <v>module=uassets</v>
      </c>
    </row>
    <row r="662" spans="1:7" ht="30" customHeight="1">
      <c r="A662" s="3" t="s">
        <v>10888</v>
      </c>
      <c r="B662" s="3" t="s">
        <v>2</v>
      </c>
      <c r="C662" s="3" t="s">
        <v>23314</v>
      </c>
      <c r="D662" s="3" t="s">
        <v>23838</v>
      </c>
      <c r="E662" s="12" t="s">
        <v>20555</v>
      </c>
      <c r="F662" s="6" t="str">
        <f t="shared" si="42"/>
        <v>module=hassets</v>
      </c>
      <c r="G662" s="6" t="str">
        <f t="shared" si="43"/>
        <v>module=uassets</v>
      </c>
    </row>
    <row r="663" spans="1:7" ht="30" customHeight="1">
      <c r="A663" s="3" t="s">
        <v>10888</v>
      </c>
      <c r="B663" s="3" t="s">
        <v>2</v>
      </c>
      <c r="C663" s="3" t="s">
        <v>23315</v>
      </c>
      <c r="D663" s="3" t="s">
        <v>23839</v>
      </c>
      <c r="E663" s="12" t="s">
        <v>20556</v>
      </c>
      <c r="F663" s="6" t="str">
        <f t="shared" si="42"/>
        <v>module=hassets</v>
      </c>
      <c r="G663" s="6" t="str">
        <f t="shared" si="43"/>
        <v>module=uassets</v>
      </c>
    </row>
    <row r="664" spans="1:7" ht="30" customHeight="1">
      <c r="A664" s="3" t="s">
        <v>10888</v>
      </c>
      <c r="B664" s="3" t="s">
        <v>2</v>
      </c>
      <c r="C664" s="3" t="s">
        <v>23316</v>
      </c>
      <c r="D664" s="3" t="s">
        <v>23840</v>
      </c>
      <c r="E664" s="12" t="s">
        <v>20557</v>
      </c>
      <c r="F664" s="6" t="str">
        <f t="shared" si="42"/>
        <v>module=hassets</v>
      </c>
      <c r="G664" s="6" t="str">
        <f t="shared" si="43"/>
        <v>module=uassets</v>
      </c>
    </row>
    <row r="665" spans="1:7" ht="30" customHeight="1">
      <c r="A665" s="3" t="s">
        <v>10888</v>
      </c>
      <c r="B665" s="3" t="s">
        <v>2</v>
      </c>
      <c r="C665" s="3" t="s">
        <v>23317</v>
      </c>
      <c r="D665" s="3" t="s">
        <v>23841</v>
      </c>
      <c r="E665" s="12" t="s">
        <v>24443</v>
      </c>
      <c r="F665" s="6" t="str">
        <f t="shared" si="42"/>
        <v>module=hassets</v>
      </c>
      <c r="G665" s="6" t="str">
        <f t="shared" si="43"/>
        <v>module=uassets</v>
      </c>
    </row>
    <row r="666" spans="1:7" ht="30" customHeight="1">
      <c r="A666" s="3" t="s">
        <v>10888</v>
      </c>
      <c r="B666" s="3" t="s">
        <v>2</v>
      </c>
      <c r="C666" s="3" t="s">
        <v>23318</v>
      </c>
      <c r="D666" s="3" t="s">
        <v>23842</v>
      </c>
      <c r="E666" s="12" t="s">
        <v>24444</v>
      </c>
      <c r="F666" s="6" t="str">
        <f t="shared" si="42"/>
        <v>module=hassets</v>
      </c>
      <c r="G666" s="6" t="str">
        <f t="shared" si="43"/>
        <v>module=uassets</v>
      </c>
    </row>
    <row r="667" spans="1:7" ht="30" customHeight="1">
      <c r="A667" s="3" t="s">
        <v>10888</v>
      </c>
      <c r="B667" s="3" t="s">
        <v>2</v>
      </c>
      <c r="C667" s="3" t="s">
        <v>23319</v>
      </c>
      <c r="D667" s="3" t="s">
        <v>23843</v>
      </c>
      <c r="E667" s="12" t="s">
        <v>20563</v>
      </c>
      <c r="F667" s="6" t="str">
        <f t="shared" si="42"/>
        <v>module=hassets</v>
      </c>
      <c r="G667" s="6" t="str">
        <f t="shared" si="43"/>
        <v>module=uassets</v>
      </c>
    </row>
    <row r="668" spans="1:7" ht="30" customHeight="1">
      <c r="A668" s="3" t="s">
        <v>10888</v>
      </c>
      <c r="B668" s="3" t="s">
        <v>2</v>
      </c>
      <c r="C668" s="3" t="s">
        <v>23320</v>
      </c>
      <c r="D668" s="3" t="s">
        <v>23844</v>
      </c>
      <c r="E668" s="12" t="s">
        <v>24445</v>
      </c>
      <c r="F668" s="6" t="str">
        <f t="shared" si="42"/>
        <v>module=hassets</v>
      </c>
      <c r="G668" s="6" t="str">
        <f t="shared" si="43"/>
        <v>module=uassets</v>
      </c>
    </row>
    <row r="669" spans="1:7" ht="30" customHeight="1">
      <c r="A669" s="3" t="s">
        <v>10888</v>
      </c>
      <c r="B669" s="3" t="s">
        <v>2</v>
      </c>
      <c r="C669" s="3" t="s">
        <v>23321</v>
      </c>
      <c r="D669" s="3" t="s">
        <v>23845</v>
      </c>
      <c r="E669" s="12" t="s">
        <v>20565</v>
      </c>
      <c r="F669" s="6" t="str">
        <f t="shared" si="42"/>
        <v>module=hassets</v>
      </c>
      <c r="G669" s="6" t="str">
        <f t="shared" si="43"/>
        <v>module=uassets</v>
      </c>
    </row>
    <row r="670" spans="1:7" ht="30" customHeight="1">
      <c r="A670" s="3" t="s">
        <v>10888</v>
      </c>
      <c r="B670" s="3" t="s">
        <v>2</v>
      </c>
      <c r="C670" s="3" t="s">
        <v>23322</v>
      </c>
      <c r="D670" s="3" t="s">
        <v>23846</v>
      </c>
      <c r="E670" s="12" t="s">
        <v>20566</v>
      </c>
      <c r="F670" s="6" t="str">
        <f t="shared" si="42"/>
        <v>module=hassets</v>
      </c>
      <c r="G670" s="6" t="str">
        <f t="shared" si="43"/>
        <v>module=uassets</v>
      </c>
    </row>
    <row r="671" spans="1:7" ht="30" customHeight="1">
      <c r="A671" s="3" t="s">
        <v>10888</v>
      </c>
      <c r="B671" s="3" t="s">
        <v>2</v>
      </c>
      <c r="C671" s="3" t="s">
        <v>23323</v>
      </c>
      <c r="D671" s="3" t="s">
        <v>23847</v>
      </c>
      <c r="E671" s="12" t="s">
        <v>20567</v>
      </c>
      <c r="F671" s="6" t="str">
        <f t="shared" si="42"/>
        <v>module=hassets</v>
      </c>
      <c r="G671" s="6" t="str">
        <f t="shared" si="43"/>
        <v>module=uassets</v>
      </c>
    </row>
    <row r="672" spans="1:7" ht="30" customHeight="1">
      <c r="A672" s="3" t="s">
        <v>10888</v>
      </c>
      <c r="B672" s="3" t="s">
        <v>2</v>
      </c>
      <c r="C672" s="3" t="s">
        <v>23324</v>
      </c>
      <c r="D672" s="3" t="s">
        <v>23848</v>
      </c>
      <c r="E672" s="12" t="s">
        <v>20568</v>
      </c>
      <c r="F672" s="6" t="str">
        <f t="shared" si="42"/>
        <v>module=hassets</v>
      </c>
      <c r="G672" s="6" t="str">
        <f t="shared" si="43"/>
        <v>module=uassets</v>
      </c>
    </row>
    <row r="673" spans="1:7" ht="30" customHeight="1">
      <c r="A673" s="3" t="s">
        <v>10888</v>
      </c>
      <c r="B673" s="3" t="s">
        <v>2</v>
      </c>
      <c r="C673" s="3" t="s">
        <v>23325</v>
      </c>
      <c r="D673" s="3" t="s">
        <v>23849</v>
      </c>
      <c r="E673" s="12" t="s">
        <v>24446</v>
      </c>
      <c r="F673" s="6" t="str">
        <f t="shared" si="42"/>
        <v>module=hassets</v>
      </c>
      <c r="G673" s="6" t="str">
        <f t="shared" si="43"/>
        <v>module=uassets</v>
      </c>
    </row>
    <row r="674" spans="1:7" ht="30" customHeight="1">
      <c r="A674" s="3" t="s">
        <v>10888</v>
      </c>
      <c r="B674" s="3" t="s">
        <v>2</v>
      </c>
      <c r="C674" s="3" t="s">
        <v>23326</v>
      </c>
      <c r="D674" s="3" t="s">
        <v>23850</v>
      </c>
      <c r="E674" s="12" t="s">
        <v>20571</v>
      </c>
      <c r="F674" s="6" t="str">
        <f t="shared" si="42"/>
        <v>module=hassets</v>
      </c>
      <c r="G674" s="6" t="str">
        <f t="shared" si="43"/>
        <v>module=uassets</v>
      </c>
    </row>
    <row r="675" spans="1:7" ht="30" customHeight="1">
      <c r="A675" s="3" t="s">
        <v>10888</v>
      </c>
      <c r="B675" s="3" t="s">
        <v>2</v>
      </c>
      <c r="C675" s="3" t="s">
        <v>23327</v>
      </c>
      <c r="D675" s="3" t="s">
        <v>23851</v>
      </c>
      <c r="E675" s="12" t="s">
        <v>20572</v>
      </c>
      <c r="F675" s="6" t="str">
        <f t="shared" si="42"/>
        <v>module=hassets</v>
      </c>
      <c r="G675" s="6" t="str">
        <f t="shared" si="43"/>
        <v>module=uassets</v>
      </c>
    </row>
    <row r="676" spans="1:7" ht="30" customHeight="1">
      <c r="A676" s="3" t="s">
        <v>10888</v>
      </c>
      <c r="B676" s="3" t="s">
        <v>2</v>
      </c>
      <c r="C676" s="3" t="s">
        <v>23328</v>
      </c>
      <c r="D676" s="3" t="s">
        <v>23852</v>
      </c>
      <c r="E676" s="12" t="s">
        <v>20573</v>
      </c>
      <c r="F676" s="6" t="str">
        <f t="shared" si="42"/>
        <v>module=hassets</v>
      </c>
      <c r="G676" s="6" t="str">
        <f t="shared" si="43"/>
        <v>module=uassets</v>
      </c>
    </row>
    <row r="677" spans="1:7" ht="30" customHeight="1">
      <c r="A677" s="3" t="s">
        <v>10888</v>
      </c>
      <c r="B677" s="3" t="s">
        <v>2</v>
      </c>
      <c r="C677" s="3" t="s">
        <v>23329</v>
      </c>
      <c r="D677" s="3" t="s">
        <v>23853</v>
      </c>
      <c r="E677" s="12" t="s">
        <v>20574</v>
      </c>
      <c r="F677" s="6" t="str">
        <f t="shared" si="42"/>
        <v>module=hassets</v>
      </c>
      <c r="G677" s="6" t="str">
        <f t="shared" si="43"/>
        <v>module=uassets</v>
      </c>
    </row>
    <row r="678" spans="1:7" ht="30" customHeight="1">
      <c r="A678" s="3" t="s">
        <v>10888</v>
      </c>
      <c r="B678" s="3" t="s">
        <v>2</v>
      </c>
      <c r="C678" s="3" t="s">
        <v>23330</v>
      </c>
      <c r="D678" s="3" t="s">
        <v>23854</v>
      </c>
      <c r="E678" s="12" t="s">
        <v>24447</v>
      </c>
      <c r="F678" s="6" t="str">
        <f t="shared" si="42"/>
        <v>module=hassets</v>
      </c>
      <c r="G678" s="6" t="str">
        <f t="shared" si="43"/>
        <v>module=uassets</v>
      </c>
    </row>
    <row r="679" spans="1:7" ht="30" customHeight="1">
      <c r="A679" s="3" t="s">
        <v>10888</v>
      </c>
      <c r="B679" s="3" t="s">
        <v>2</v>
      </c>
      <c r="C679" s="3" t="s">
        <v>23331</v>
      </c>
      <c r="D679" s="3" t="s">
        <v>23855</v>
      </c>
      <c r="E679" s="12" t="s">
        <v>24448</v>
      </c>
      <c r="F679" s="6" t="str">
        <f t="shared" si="42"/>
        <v>module=hassets</v>
      </c>
      <c r="G679" s="6" t="str">
        <f t="shared" si="43"/>
        <v>module=uassets</v>
      </c>
    </row>
    <row r="680" spans="1:7" ht="30" customHeight="1">
      <c r="A680" s="3" t="s">
        <v>10888</v>
      </c>
      <c r="B680" s="3" t="s">
        <v>2</v>
      </c>
      <c r="C680" s="3" t="s">
        <v>23332</v>
      </c>
      <c r="D680" s="3" t="s">
        <v>23856</v>
      </c>
      <c r="E680" s="12" t="s">
        <v>24449</v>
      </c>
      <c r="F680" s="6" t="str">
        <f t="shared" si="42"/>
        <v>module=hassets</v>
      </c>
      <c r="G680" s="6" t="str">
        <f t="shared" si="43"/>
        <v>module=uassets</v>
      </c>
    </row>
    <row r="681" spans="1:7" ht="30" customHeight="1">
      <c r="A681" s="3" t="s">
        <v>10888</v>
      </c>
      <c r="B681" s="3" t="s">
        <v>2</v>
      </c>
      <c r="C681" s="3" t="s">
        <v>23333</v>
      </c>
      <c r="D681" s="3" t="s">
        <v>23857</v>
      </c>
      <c r="E681" s="12" t="s">
        <v>24450</v>
      </c>
      <c r="F681" s="6" t="str">
        <f t="shared" si="42"/>
        <v>module=hassets</v>
      </c>
      <c r="G681" s="6" t="str">
        <f t="shared" si="43"/>
        <v>module=uassets</v>
      </c>
    </row>
    <row r="682" spans="1:7" ht="30" customHeight="1">
      <c r="A682" s="3" t="s">
        <v>10888</v>
      </c>
      <c r="B682" s="3" t="s">
        <v>2</v>
      </c>
      <c r="C682" s="3" t="s">
        <v>23334</v>
      </c>
      <c r="D682" s="3" t="s">
        <v>23858</v>
      </c>
      <c r="E682" s="12" t="s">
        <v>24451</v>
      </c>
      <c r="F682" s="6" t="str">
        <f t="shared" si="42"/>
        <v>module=hassets</v>
      </c>
      <c r="G682" s="6" t="str">
        <f t="shared" si="43"/>
        <v>module=uassets</v>
      </c>
    </row>
    <row r="683" spans="1:7" ht="30" customHeight="1">
      <c r="A683" s="3" t="s">
        <v>10888</v>
      </c>
      <c r="B683" s="3" t="s">
        <v>2</v>
      </c>
      <c r="C683" s="3" t="s">
        <v>23335</v>
      </c>
      <c r="D683" s="3" t="s">
        <v>23859</v>
      </c>
      <c r="E683" s="12" t="s">
        <v>24452</v>
      </c>
      <c r="F683" s="6" t="str">
        <f t="shared" si="42"/>
        <v>module=hassets</v>
      </c>
      <c r="G683" s="6" t="str">
        <f t="shared" si="43"/>
        <v>module=uassets</v>
      </c>
    </row>
    <row r="684" spans="1:7" ht="30" customHeight="1">
      <c r="A684" s="3" t="s">
        <v>10888</v>
      </c>
      <c r="B684" s="3" t="s">
        <v>2</v>
      </c>
      <c r="C684" s="3" t="s">
        <v>23336</v>
      </c>
      <c r="D684" s="3" t="s">
        <v>23860</v>
      </c>
      <c r="E684" s="12" t="s">
        <v>24453</v>
      </c>
      <c r="F684" s="6" t="str">
        <f t="shared" si="42"/>
        <v>module=hassets</v>
      </c>
      <c r="G684" s="6" t="str">
        <f t="shared" si="43"/>
        <v>module=uassets</v>
      </c>
    </row>
    <row r="685" spans="1:7" ht="30" customHeight="1">
      <c r="A685" s="3" t="s">
        <v>10888</v>
      </c>
      <c r="B685" s="3" t="s">
        <v>2</v>
      </c>
      <c r="C685" s="3" t="s">
        <v>23337</v>
      </c>
      <c r="D685" s="3" t="s">
        <v>23861</v>
      </c>
      <c r="E685" s="12" t="s">
        <v>24454</v>
      </c>
      <c r="F685" s="6" t="str">
        <f t="shared" si="42"/>
        <v>module=hassets</v>
      </c>
      <c r="G685" s="6" t="str">
        <f t="shared" si="43"/>
        <v>module=uassets</v>
      </c>
    </row>
    <row r="686" spans="1:7" ht="30" customHeight="1">
      <c r="A686" s="3" t="s">
        <v>10888</v>
      </c>
      <c r="B686" s="3" t="s">
        <v>2</v>
      </c>
      <c r="C686" s="3" t="s">
        <v>23338</v>
      </c>
      <c r="D686" s="3" t="s">
        <v>23862</v>
      </c>
      <c r="E686" s="12" t="s">
        <v>24455</v>
      </c>
      <c r="F686" s="6" t="str">
        <f t="shared" si="42"/>
        <v>module=hassets</v>
      </c>
      <c r="G686" s="6" t="str">
        <f t="shared" si="43"/>
        <v>module=uassets</v>
      </c>
    </row>
    <row r="687" spans="1:7" ht="30" customHeight="1">
      <c r="A687" s="3" t="s">
        <v>10888</v>
      </c>
      <c r="B687" s="3" t="s">
        <v>2</v>
      </c>
      <c r="C687" s="3" t="s">
        <v>23339</v>
      </c>
      <c r="D687" s="3" t="s">
        <v>23863</v>
      </c>
      <c r="E687" s="12" t="s">
        <v>24456</v>
      </c>
      <c r="F687" s="6" t="str">
        <f t="shared" ref="F687:F722" si="44">HYPERLINK("http://www.ssc.wisc.edu/wlsresearch/documentation/waves/?wave=spouse2k&amp;module=hassets","module=hassets")</f>
        <v>module=hassets</v>
      </c>
      <c r="G687" s="6" t="str">
        <f t="shared" ref="G687:G722" si="45">HYPERLINK("http://www.ssc.wisc.edu/wlsresearch/documentation/waves/?wave=sibspouse2k&amp;module=uassets","module=uassets")</f>
        <v>module=uassets</v>
      </c>
    </row>
    <row r="688" spans="1:7" ht="30" customHeight="1">
      <c r="A688" s="3" t="s">
        <v>10888</v>
      </c>
      <c r="B688" s="3" t="s">
        <v>2</v>
      </c>
      <c r="C688" s="3" t="s">
        <v>23340</v>
      </c>
      <c r="D688" s="3" t="s">
        <v>23864</v>
      </c>
      <c r="E688" s="12" t="s">
        <v>24457</v>
      </c>
      <c r="F688" s="6" t="str">
        <f t="shared" si="44"/>
        <v>module=hassets</v>
      </c>
      <c r="G688" s="6" t="str">
        <f t="shared" si="45"/>
        <v>module=uassets</v>
      </c>
    </row>
    <row r="689" spans="1:7" ht="30" customHeight="1">
      <c r="A689" s="3" t="s">
        <v>10888</v>
      </c>
      <c r="B689" s="3" t="s">
        <v>2</v>
      </c>
      <c r="C689" s="3" t="s">
        <v>23341</v>
      </c>
      <c r="D689" s="3" t="s">
        <v>23865</v>
      </c>
      <c r="E689" s="12" t="s">
        <v>24458</v>
      </c>
      <c r="F689" s="6" t="str">
        <f t="shared" si="44"/>
        <v>module=hassets</v>
      </c>
      <c r="G689" s="6" t="str">
        <f t="shared" si="45"/>
        <v>module=uassets</v>
      </c>
    </row>
    <row r="690" spans="1:7" ht="30" customHeight="1">
      <c r="A690" s="3" t="s">
        <v>10888</v>
      </c>
      <c r="B690" s="3" t="s">
        <v>2</v>
      </c>
      <c r="C690" s="3" t="s">
        <v>23342</v>
      </c>
      <c r="D690" s="3" t="s">
        <v>23866</v>
      </c>
      <c r="E690" s="12" t="s">
        <v>20588</v>
      </c>
      <c r="F690" s="6" t="str">
        <f t="shared" si="44"/>
        <v>module=hassets</v>
      </c>
      <c r="G690" s="6" t="str">
        <f t="shared" si="45"/>
        <v>module=uassets</v>
      </c>
    </row>
    <row r="691" spans="1:7" ht="30" customHeight="1">
      <c r="A691" s="3" t="s">
        <v>10888</v>
      </c>
      <c r="B691" s="3" t="s">
        <v>2</v>
      </c>
      <c r="C691" s="3" t="s">
        <v>23343</v>
      </c>
      <c r="D691" s="3" t="s">
        <v>23867</v>
      </c>
      <c r="E691" s="12" t="s">
        <v>24459</v>
      </c>
      <c r="F691" s="6" t="str">
        <f t="shared" si="44"/>
        <v>module=hassets</v>
      </c>
      <c r="G691" s="6" t="str">
        <f t="shared" si="45"/>
        <v>module=uassets</v>
      </c>
    </row>
    <row r="692" spans="1:7" ht="30" customHeight="1">
      <c r="A692" s="3" t="s">
        <v>10888</v>
      </c>
      <c r="B692" s="3" t="s">
        <v>2</v>
      </c>
      <c r="C692" s="3" t="s">
        <v>23344</v>
      </c>
      <c r="D692" s="3" t="s">
        <v>23868</v>
      </c>
      <c r="E692" s="12" t="s">
        <v>24460</v>
      </c>
      <c r="F692" s="6" t="str">
        <f t="shared" si="44"/>
        <v>module=hassets</v>
      </c>
      <c r="G692" s="6" t="str">
        <f t="shared" si="45"/>
        <v>module=uassets</v>
      </c>
    </row>
    <row r="693" spans="1:7" ht="30" customHeight="1">
      <c r="A693" s="3" t="s">
        <v>10888</v>
      </c>
      <c r="B693" s="3" t="s">
        <v>2</v>
      </c>
      <c r="C693" s="3" t="s">
        <v>23345</v>
      </c>
      <c r="D693" s="3" t="s">
        <v>23869</v>
      </c>
      <c r="E693" s="12" t="s">
        <v>24461</v>
      </c>
      <c r="F693" s="6" t="str">
        <f t="shared" si="44"/>
        <v>module=hassets</v>
      </c>
      <c r="G693" s="6" t="str">
        <f t="shared" si="45"/>
        <v>module=uassets</v>
      </c>
    </row>
    <row r="694" spans="1:7" ht="30" customHeight="1">
      <c r="A694" s="3" t="s">
        <v>10888</v>
      </c>
      <c r="B694" s="3" t="s">
        <v>2</v>
      </c>
      <c r="C694" s="3" t="s">
        <v>23346</v>
      </c>
      <c r="D694" s="3" t="s">
        <v>23870</v>
      </c>
      <c r="E694" s="12" t="s">
        <v>24462</v>
      </c>
      <c r="F694" s="6" t="str">
        <f t="shared" si="44"/>
        <v>module=hassets</v>
      </c>
      <c r="G694" s="6" t="str">
        <f t="shared" si="45"/>
        <v>module=uassets</v>
      </c>
    </row>
    <row r="695" spans="1:7" ht="30" customHeight="1">
      <c r="A695" s="3" t="s">
        <v>10888</v>
      </c>
      <c r="B695" s="3" t="s">
        <v>2</v>
      </c>
      <c r="C695" s="3" t="s">
        <v>23347</v>
      </c>
      <c r="D695" s="3" t="s">
        <v>23871</v>
      </c>
      <c r="E695" s="12" t="s">
        <v>24463</v>
      </c>
      <c r="F695" s="6" t="str">
        <f t="shared" si="44"/>
        <v>module=hassets</v>
      </c>
      <c r="G695" s="6" t="str">
        <f t="shared" si="45"/>
        <v>module=uassets</v>
      </c>
    </row>
    <row r="696" spans="1:7" ht="30" customHeight="1">
      <c r="A696" s="3" t="s">
        <v>10888</v>
      </c>
      <c r="B696" s="3" t="s">
        <v>2</v>
      </c>
      <c r="C696" s="3" t="s">
        <v>23348</v>
      </c>
      <c r="D696" s="3" t="s">
        <v>23872</v>
      </c>
      <c r="E696" s="12" t="s">
        <v>24464</v>
      </c>
      <c r="F696" s="6" t="str">
        <f t="shared" si="44"/>
        <v>module=hassets</v>
      </c>
      <c r="G696" s="6" t="str">
        <f t="shared" si="45"/>
        <v>module=uassets</v>
      </c>
    </row>
    <row r="697" spans="1:7" ht="30" customHeight="1">
      <c r="A697" s="3" t="s">
        <v>10888</v>
      </c>
      <c r="B697" s="3" t="s">
        <v>2</v>
      </c>
      <c r="C697" s="3" t="s">
        <v>23349</v>
      </c>
      <c r="D697" s="3" t="s">
        <v>23873</v>
      </c>
      <c r="E697" s="12" t="s">
        <v>24465</v>
      </c>
      <c r="F697" s="6" t="str">
        <f t="shared" si="44"/>
        <v>module=hassets</v>
      </c>
      <c r="G697" s="6" t="str">
        <f t="shared" si="45"/>
        <v>module=uassets</v>
      </c>
    </row>
    <row r="698" spans="1:7" ht="30" customHeight="1">
      <c r="A698" s="3" t="s">
        <v>10888</v>
      </c>
      <c r="B698" s="3" t="s">
        <v>2</v>
      </c>
      <c r="C698" s="3" t="s">
        <v>23350</v>
      </c>
      <c r="D698" s="3" t="s">
        <v>23874</v>
      </c>
      <c r="E698" s="12" t="s">
        <v>24466</v>
      </c>
      <c r="F698" s="6" t="str">
        <f t="shared" si="44"/>
        <v>module=hassets</v>
      </c>
      <c r="G698" s="6" t="str">
        <f t="shared" si="45"/>
        <v>module=uassets</v>
      </c>
    </row>
    <row r="699" spans="1:7" ht="30" customHeight="1">
      <c r="A699" s="3" t="s">
        <v>10888</v>
      </c>
      <c r="B699" s="3" t="s">
        <v>2</v>
      </c>
      <c r="C699" s="3" t="s">
        <v>23351</v>
      </c>
      <c r="D699" s="3" t="s">
        <v>23875</v>
      </c>
      <c r="E699" s="12" t="s">
        <v>24467</v>
      </c>
      <c r="F699" s="6" t="str">
        <f t="shared" si="44"/>
        <v>module=hassets</v>
      </c>
      <c r="G699" s="6" t="str">
        <f t="shared" si="45"/>
        <v>module=uassets</v>
      </c>
    </row>
    <row r="700" spans="1:7" ht="30" customHeight="1">
      <c r="A700" s="3" t="s">
        <v>10888</v>
      </c>
      <c r="B700" s="3" t="s">
        <v>2</v>
      </c>
      <c r="C700" s="3" t="s">
        <v>23352</v>
      </c>
      <c r="D700" s="3" t="s">
        <v>23876</v>
      </c>
      <c r="E700" s="12" t="s">
        <v>24468</v>
      </c>
      <c r="F700" s="6" t="str">
        <f t="shared" si="44"/>
        <v>module=hassets</v>
      </c>
      <c r="G700" s="6" t="str">
        <f t="shared" si="45"/>
        <v>module=uassets</v>
      </c>
    </row>
    <row r="701" spans="1:7" ht="30" customHeight="1">
      <c r="A701" s="3" t="s">
        <v>10888</v>
      </c>
      <c r="B701" s="3" t="s">
        <v>2</v>
      </c>
      <c r="C701" s="3" t="s">
        <v>23353</v>
      </c>
      <c r="D701" s="3" t="s">
        <v>23877</v>
      </c>
      <c r="E701" s="12" t="s">
        <v>24469</v>
      </c>
      <c r="F701" s="6" t="str">
        <f t="shared" si="44"/>
        <v>module=hassets</v>
      </c>
      <c r="G701" s="6" t="str">
        <f t="shared" si="45"/>
        <v>module=uassets</v>
      </c>
    </row>
    <row r="702" spans="1:7" ht="30" customHeight="1">
      <c r="A702" s="3" t="s">
        <v>10888</v>
      </c>
      <c r="B702" s="3" t="s">
        <v>2</v>
      </c>
      <c r="C702" s="3" t="s">
        <v>23354</v>
      </c>
      <c r="D702" s="3" t="s">
        <v>23878</v>
      </c>
      <c r="E702" s="12" t="s">
        <v>24470</v>
      </c>
      <c r="F702" s="6" t="str">
        <f t="shared" si="44"/>
        <v>module=hassets</v>
      </c>
      <c r="G702" s="6" t="str">
        <f t="shared" si="45"/>
        <v>module=uassets</v>
      </c>
    </row>
    <row r="703" spans="1:7" ht="30" customHeight="1">
      <c r="A703" s="3" t="s">
        <v>10888</v>
      </c>
      <c r="B703" s="3" t="s">
        <v>2</v>
      </c>
      <c r="C703" s="3" t="s">
        <v>23355</v>
      </c>
      <c r="D703" s="3" t="s">
        <v>23879</v>
      </c>
      <c r="E703" s="12" t="s">
        <v>24471</v>
      </c>
      <c r="F703" s="6" t="str">
        <f t="shared" si="44"/>
        <v>module=hassets</v>
      </c>
      <c r="G703" s="6" t="str">
        <f t="shared" si="45"/>
        <v>module=uassets</v>
      </c>
    </row>
    <row r="704" spans="1:7" ht="30" customHeight="1">
      <c r="A704" s="3" t="s">
        <v>10888</v>
      </c>
      <c r="B704" s="3" t="s">
        <v>2</v>
      </c>
      <c r="C704" s="3" t="s">
        <v>23356</v>
      </c>
      <c r="D704" s="3" t="s">
        <v>23880</v>
      </c>
      <c r="E704" s="12" t="s">
        <v>24472</v>
      </c>
      <c r="F704" s="6" t="str">
        <f t="shared" si="44"/>
        <v>module=hassets</v>
      </c>
      <c r="G704" s="6" t="str">
        <f t="shared" si="45"/>
        <v>module=uassets</v>
      </c>
    </row>
    <row r="705" spans="1:7" ht="30" customHeight="1">
      <c r="A705" s="3" t="s">
        <v>10888</v>
      </c>
      <c r="B705" s="3" t="s">
        <v>2</v>
      </c>
      <c r="C705" s="3" t="s">
        <v>23357</v>
      </c>
      <c r="D705" s="3" t="s">
        <v>23881</v>
      </c>
      <c r="E705" s="12" t="s">
        <v>24473</v>
      </c>
      <c r="F705" s="6" t="str">
        <f t="shared" si="44"/>
        <v>module=hassets</v>
      </c>
      <c r="G705" s="6" t="str">
        <f t="shared" si="45"/>
        <v>module=uassets</v>
      </c>
    </row>
    <row r="706" spans="1:7" ht="30" customHeight="1">
      <c r="A706" s="3" t="s">
        <v>10888</v>
      </c>
      <c r="B706" s="3" t="s">
        <v>2</v>
      </c>
      <c r="C706" s="3" t="s">
        <v>23358</v>
      </c>
      <c r="D706" s="3" t="s">
        <v>23882</v>
      </c>
      <c r="E706" s="12" t="s">
        <v>24474</v>
      </c>
      <c r="F706" s="6" t="str">
        <f t="shared" si="44"/>
        <v>module=hassets</v>
      </c>
      <c r="G706" s="6" t="str">
        <f t="shared" si="45"/>
        <v>module=uassets</v>
      </c>
    </row>
    <row r="707" spans="1:7" ht="30" customHeight="1">
      <c r="A707" s="3" t="s">
        <v>10888</v>
      </c>
      <c r="B707" s="3" t="s">
        <v>2</v>
      </c>
      <c r="C707" s="3" t="s">
        <v>23359</v>
      </c>
      <c r="D707" s="3" t="s">
        <v>23883</v>
      </c>
      <c r="E707" s="12" t="s">
        <v>24475</v>
      </c>
      <c r="F707" s="6" t="str">
        <f t="shared" si="44"/>
        <v>module=hassets</v>
      </c>
      <c r="G707" s="6" t="str">
        <f t="shared" si="45"/>
        <v>module=uassets</v>
      </c>
    </row>
    <row r="708" spans="1:7" ht="30" customHeight="1">
      <c r="A708" s="3" t="s">
        <v>10888</v>
      </c>
      <c r="B708" s="3" t="s">
        <v>2</v>
      </c>
      <c r="C708" s="3" t="s">
        <v>23360</v>
      </c>
      <c r="D708" s="3" t="s">
        <v>23884</v>
      </c>
      <c r="E708" s="12" t="s">
        <v>24476</v>
      </c>
      <c r="F708" s="6" t="str">
        <f t="shared" si="44"/>
        <v>module=hassets</v>
      </c>
      <c r="G708" s="6" t="str">
        <f t="shared" si="45"/>
        <v>module=uassets</v>
      </c>
    </row>
    <row r="709" spans="1:7" ht="30" customHeight="1">
      <c r="A709" s="3" t="s">
        <v>10888</v>
      </c>
      <c r="B709" s="3" t="s">
        <v>2</v>
      </c>
      <c r="C709" s="3" t="s">
        <v>23361</v>
      </c>
      <c r="D709" s="3" t="s">
        <v>23885</v>
      </c>
      <c r="E709" s="12" t="s">
        <v>24477</v>
      </c>
      <c r="F709" s="6" t="str">
        <f t="shared" si="44"/>
        <v>module=hassets</v>
      </c>
      <c r="G709" s="6" t="str">
        <f t="shared" si="45"/>
        <v>module=uassets</v>
      </c>
    </row>
    <row r="710" spans="1:7" ht="30" customHeight="1">
      <c r="A710" s="3" t="s">
        <v>10888</v>
      </c>
      <c r="B710" s="3" t="s">
        <v>2</v>
      </c>
      <c r="C710" s="3" t="s">
        <v>23362</v>
      </c>
      <c r="D710" s="3" t="s">
        <v>23886</v>
      </c>
      <c r="E710" s="12" t="s">
        <v>24472</v>
      </c>
      <c r="F710" s="6" t="str">
        <f t="shared" si="44"/>
        <v>module=hassets</v>
      </c>
      <c r="G710" s="6" t="str">
        <f t="shared" si="45"/>
        <v>module=uassets</v>
      </c>
    </row>
    <row r="711" spans="1:7" ht="30" customHeight="1">
      <c r="A711" s="3" t="s">
        <v>10888</v>
      </c>
      <c r="B711" s="3" t="s">
        <v>2</v>
      </c>
      <c r="C711" s="3" t="s">
        <v>23363</v>
      </c>
      <c r="D711" s="3" t="s">
        <v>23887</v>
      </c>
      <c r="E711" s="12" t="s">
        <v>24473</v>
      </c>
      <c r="F711" s="6" t="str">
        <f t="shared" si="44"/>
        <v>module=hassets</v>
      </c>
      <c r="G711" s="6" t="str">
        <f t="shared" si="45"/>
        <v>module=uassets</v>
      </c>
    </row>
    <row r="712" spans="1:7" ht="30" customHeight="1">
      <c r="A712" s="3" t="s">
        <v>10888</v>
      </c>
      <c r="B712" s="3" t="s">
        <v>2</v>
      </c>
      <c r="C712" s="3" t="s">
        <v>23364</v>
      </c>
      <c r="D712" s="3" t="s">
        <v>23888</v>
      </c>
      <c r="E712" s="12" t="s">
        <v>24474</v>
      </c>
      <c r="F712" s="6" t="str">
        <f t="shared" si="44"/>
        <v>module=hassets</v>
      </c>
      <c r="G712" s="6" t="str">
        <f t="shared" si="45"/>
        <v>module=uassets</v>
      </c>
    </row>
    <row r="713" spans="1:7" ht="30" customHeight="1">
      <c r="A713" s="3" t="s">
        <v>10888</v>
      </c>
      <c r="B713" s="3" t="s">
        <v>2</v>
      </c>
      <c r="C713" s="3" t="s">
        <v>23365</v>
      </c>
      <c r="D713" s="3" t="s">
        <v>23889</v>
      </c>
      <c r="E713" s="12" t="s">
        <v>24475</v>
      </c>
      <c r="F713" s="6" t="str">
        <f t="shared" si="44"/>
        <v>module=hassets</v>
      </c>
      <c r="G713" s="6" t="str">
        <f t="shared" si="45"/>
        <v>module=uassets</v>
      </c>
    </row>
    <row r="714" spans="1:7" ht="30" customHeight="1">
      <c r="A714" s="3" t="s">
        <v>10888</v>
      </c>
      <c r="B714" s="3" t="s">
        <v>2</v>
      </c>
      <c r="C714" s="3" t="s">
        <v>23366</v>
      </c>
      <c r="D714" s="3" t="s">
        <v>23890</v>
      </c>
      <c r="E714" s="12" t="s">
        <v>24476</v>
      </c>
      <c r="F714" s="6" t="str">
        <f t="shared" si="44"/>
        <v>module=hassets</v>
      </c>
      <c r="G714" s="6" t="str">
        <f t="shared" si="45"/>
        <v>module=uassets</v>
      </c>
    </row>
    <row r="715" spans="1:7" ht="30" customHeight="1">
      <c r="A715" s="3" t="s">
        <v>10888</v>
      </c>
      <c r="B715" s="3" t="s">
        <v>2</v>
      </c>
      <c r="C715" s="3" t="s">
        <v>23367</v>
      </c>
      <c r="D715" s="3" t="s">
        <v>23891</v>
      </c>
      <c r="E715" s="12" t="s">
        <v>24478</v>
      </c>
      <c r="F715" s="6" t="str">
        <f t="shared" si="44"/>
        <v>module=hassets</v>
      </c>
      <c r="G715" s="6" t="str">
        <f t="shared" si="45"/>
        <v>module=uassets</v>
      </c>
    </row>
    <row r="716" spans="1:7" ht="30" customHeight="1">
      <c r="A716" s="3" t="s">
        <v>10888</v>
      </c>
      <c r="B716" s="3" t="s">
        <v>2</v>
      </c>
      <c r="C716" s="3" t="s">
        <v>23368</v>
      </c>
      <c r="D716" s="3" t="s">
        <v>23892</v>
      </c>
      <c r="E716" s="12" t="s">
        <v>24479</v>
      </c>
      <c r="F716" s="6" t="str">
        <f t="shared" si="44"/>
        <v>module=hassets</v>
      </c>
      <c r="G716" s="6" t="str">
        <f t="shared" si="45"/>
        <v>module=uassets</v>
      </c>
    </row>
    <row r="717" spans="1:7" ht="30" customHeight="1">
      <c r="A717" s="3" t="s">
        <v>10888</v>
      </c>
      <c r="B717" s="3" t="s">
        <v>2</v>
      </c>
      <c r="C717" s="3" t="s">
        <v>23369</v>
      </c>
      <c r="D717" s="3" t="s">
        <v>23893</v>
      </c>
      <c r="E717" s="12" t="s">
        <v>24480</v>
      </c>
      <c r="F717" s="6" t="str">
        <f t="shared" si="44"/>
        <v>module=hassets</v>
      </c>
      <c r="G717" s="6" t="str">
        <f t="shared" si="45"/>
        <v>module=uassets</v>
      </c>
    </row>
    <row r="718" spans="1:7" ht="30" customHeight="1">
      <c r="A718" s="3" t="s">
        <v>10888</v>
      </c>
      <c r="B718" s="3" t="s">
        <v>2</v>
      </c>
      <c r="C718" s="3" t="s">
        <v>23370</v>
      </c>
      <c r="D718" s="3" t="s">
        <v>23894</v>
      </c>
      <c r="E718" s="12" t="s">
        <v>24481</v>
      </c>
      <c r="F718" s="6" t="str">
        <f t="shared" si="44"/>
        <v>module=hassets</v>
      </c>
      <c r="G718" s="6" t="str">
        <f t="shared" si="45"/>
        <v>module=uassets</v>
      </c>
    </row>
    <row r="719" spans="1:7" ht="30" customHeight="1">
      <c r="A719" s="3" t="s">
        <v>10888</v>
      </c>
      <c r="B719" s="3" t="s">
        <v>2</v>
      </c>
      <c r="C719" s="3" t="s">
        <v>23371</v>
      </c>
      <c r="D719" s="3" t="s">
        <v>23895</v>
      </c>
      <c r="E719" s="12" t="s">
        <v>24482</v>
      </c>
      <c r="F719" s="6" t="str">
        <f t="shared" si="44"/>
        <v>module=hassets</v>
      </c>
      <c r="G719" s="6" t="str">
        <f t="shared" si="45"/>
        <v>module=uassets</v>
      </c>
    </row>
    <row r="720" spans="1:7" ht="30" customHeight="1">
      <c r="A720" s="3" t="s">
        <v>10888</v>
      </c>
      <c r="B720" s="3" t="s">
        <v>2</v>
      </c>
      <c r="C720" s="3" t="s">
        <v>23372</v>
      </c>
      <c r="D720" s="3" t="s">
        <v>23896</v>
      </c>
      <c r="E720" s="12" t="s">
        <v>24483</v>
      </c>
      <c r="F720" s="6" t="str">
        <f t="shared" si="44"/>
        <v>module=hassets</v>
      </c>
      <c r="G720" s="6" t="str">
        <f t="shared" si="45"/>
        <v>module=uassets</v>
      </c>
    </row>
    <row r="721" spans="1:7" ht="30" customHeight="1">
      <c r="A721" s="3" t="s">
        <v>10888</v>
      </c>
      <c r="B721" s="3" t="s">
        <v>2</v>
      </c>
      <c r="C721" s="3" t="s">
        <v>23373</v>
      </c>
      <c r="D721" s="3" t="s">
        <v>23897</v>
      </c>
      <c r="E721" s="12" t="s">
        <v>24484</v>
      </c>
      <c r="F721" s="6" t="str">
        <f t="shared" si="44"/>
        <v>module=hassets</v>
      </c>
      <c r="G721" s="6" t="str">
        <f t="shared" si="45"/>
        <v>module=uassets</v>
      </c>
    </row>
    <row r="722" spans="1:7" ht="30" customHeight="1">
      <c r="A722" s="3" t="s">
        <v>10888</v>
      </c>
      <c r="B722" s="3" t="s">
        <v>2</v>
      </c>
      <c r="C722" s="3" t="s">
        <v>23374</v>
      </c>
      <c r="D722" s="3" t="s">
        <v>23898</v>
      </c>
      <c r="E722" s="12" t="s">
        <v>24485</v>
      </c>
      <c r="F722" s="6" t="str">
        <f t="shared" si="44"/>
        <v>module=hassets</v>
      </c>
      <c r="G722" s="6" t="str">
        <f t="shared" si="45"/>
        <v>module=uassets</v>
      </c>
    </row>
    <row r="723" spans="1:7" ht="30" customHeight="1">
      <c r="A723" s="3" t="s">
        <v>2817</v>
      </c>
      <c r="B723" s="3" t="s">
        <v>2</v>
      </c>
      <c r="C723" s="3" t="s">
        <v>23375</v>
      </c>
      <c r="D723" s="3" t="s">
        <v>23899</v>
      </c>
      <c r="E723" s="12" t="s">
        <v>24486</v>
      </c>
      <c r="F723" s="6" t="str">
        <f t="shared" ref="F723:F732" si="46">HYPERLINK("http://www.ssc.wisc.edu/wlsresearch/documentation/waves/?wave=spouse2k&amp;module=hmarr","module=hmarr")</f>
        <v>module=hmarr</v>
      </c>
      <c r="G723" s="6" t="str">
        <f t="shared" ref="G723:G732" si="47">HYPERLINK("http://www.ssc.wisc.edu/wlsresearch/documentation/waves/?wave=sibspouse2k&amp;module=umarr","module=umarr")</f>
        <v>module=umarr</v>
      </c>
    </row>
    <row r="724" spans="1:7" ht="30" customHeight="1">
      <c r="A724" s="3" t="s">
        <v>2817</v>
      </c>
      <c r="B724" s="3" t="s">
        <v>2</v>
      </c>
      <c r="C724" s="3" t="s">
        <v>23376</v>
      </c>
      <c r="D724" s="3" t="s">
        <v>23900</v>
      </c>
      <c r="E724" s="12" t="s">
        <v>24487</v>
      </c>
      <c r="F724" s="6" t="str">
        <f t="shared" si="46"/>
        <v>module=hmarr</v>
      </c>
      <c r="G724" s="6" t="str">
        <f t="shared" si="47"/>
        <v>module=umarr</v>
      </c>
    </row>
    <row r="725" spans="1:7" ht="30" customHeight="1">
      <c r="A725" s="3" t="s">
        <v>2817</v>
      </c>
      <c r="B725" s="3" t="s">
        <v>2</v>
      </c>
      <c r="C725" s="3" t="s">
        <v>23377</v>
      </c>
      <c r="D725" s="3" t="s">
        <v>23901</v>
      </c>
      <c r="E725" s="12" t="s">
        <v>24488</v>
      </c>
      <c r="F725" s="6" t="str">
        <f t="shared" si="46"/>
        <v>module=hmarr</v>
      </c>
      <c r="G725" s="6" t="str">
        <f t="shared" si="47"/>
        <v>module=umarr</v>
      </c>
    </row>
    <row r="726" spans="1:7" ht="30" customHeight="1">
      <c r="A726" s="3" t="s">
        <v>2817</v>
      </c>
      <c r="B726" s="3" t="s">
        <v>2</v>
      </c>
      <c r="C726" s="3" t="s">
        <v>23378</v>
      </c>
      <c r="D726" s="3" t="s">
        <v>23902</v>
      </c>
      <c r="E726" s="12" t="s">
        <v>24489</v>
      </c>
      <c r="F726" s="6" t="str">
        <f t="shared" si="46"/>
        <v>module=hmarr</v>
      </c>
      <c r="G726" s="6" t="str">
        <f t="shared" si="47"/>
        <v>module=umarr</v>
      </c>
    </row>
    <row r="727" spans="1:7" ht="30" customHeight="1">
      <c r="A727" s="3" t="s">
        <v>2817</v>
      </c>
      <c r="B727" s="3" t="s">
        <v>2</v>
      </c>
      <c r="C727" s="3" t="s">
        <v>23379</v>
      </c>
      <c r="D727" s="3" t="s">
        <v>23903</v>
      </c>
      <c r="E727" s="12" t="s">
        <v>24490</v>
      </c>
      <c r="F727" s="6" t="str">
        <f t="shared" si="46"/>
        <v>module=hmarr</v>
      </c>
      <c r="G727" s="6" t="str">
        <f t="shared" si="47"/>
        <v>module=umarr</v>
      </c>
    </row>
    <row r="728" spans="1:7" ht="30" customHeight="1">
      <c r="A728" s="3" t="s">
        <v>2817</v>
      </c>
      <c r="B728" s="3" t="s">
        <v>2</v>
      </c>
      <c r="C728" s="3" t="s">
        <v>23380</v>
      </c>
      <c r="D728" s="3" t="s">
        <v>23904</v>
      </c>
      <c r="E728" s="12" t="s">
        <v>24491</v>
      </c>
      <c r="F728" s="6" t="str">
        <f t="shared" si="46"/>
        <v>module=hmarr</v>
      </c>
      <c r="G728" s="6" t="str">
        <f t="shared" si="47"/>
        <v>module=umarr</v>
      </c>
    </row>
    <row r="729" spans="1:7" ht="30" customHeight="1">
      <c r="A729" s="3" t="s">
        <v>2817</v>
      </c>
      <c r="B729" s="3" t="s">
        <v>2</v>
      </c>
      <c r="C729" s="3" t="s">
        <v>23381</v>
      </c>
      <c r="D729" s="3" t="s">
        <v>23905</v>
      </c>
      <c r="E729" s="12" t="s">
        <v>24492</v>
      </c>
      <c r="F729" s="6" t="str">
        <f t="shared" si="46"/>
        <v>module=hmarr</v>
      </c>
      <c r="G729" s="6" t="str">
        <f t="shared" si="47"/>
        <v>module=umarr</v>
      </c>
    </row>
    <row r="730" spans="1:7" ht="30" customHeight="1">
      <c r="A730" s="3" t="s">
        <v>2817</v>
      </c>
      <c r="B730" s="3" t="s">
        <v>2</v>
      </c>
      <c r="C730" s="3" t="s">
        <v>23382</v>
      </c>
      <c r="D730" s="3" t="s">
        <v>23906</v>
      </c>
      <c r="E730" s="12" t="s">
        <v>24493</v>
      </c>
      <c r="F730" s="6" t="str">
        <f t="shared" si="46"/>
        <v>module=hmarr</v>
      </c>
      <c r="G730" s="6" t="str">
        <f t="shared" si="47"/>
        <v>module=umarr</v>
      </c>
    </row>
    <row r="731" spans="1:7" ht="30" customHeight="1">
      <c r="A731" s="3" t="s">
        <v>2817</v>
      </c>
      <c r="B731" s="3" t="s">
        <v>2</v>
      </c>
      <c r="C731" s="3" t="s">
        <v>23383</v>
      </c>
      <c r="D731" s="3" t="s">
        <v>23907</v>
      </c>
      <c r="E731" s="12" t="s">
        <v>24494</v>
      </c>
      <c r="F731" s="6" t="str">
        <f t="shared" si="46"/>
        <v>module=hmarr</v>
      </c>
      <c r="G731" s="6" t="str">
        <f t="shared" si="47"/>
        <v>module=umarr</v>
      </c>
    </row>
    <row r="732" spans="1:7" ht="30" customHeight="1">
      <c r="A732" s="3" t="s">
        <v>2817</v>
      </c>
      <c r="B732" s="3" t="s">
        <v>2</v>
      </c>
      <c r="C732" s="3" t="s">
        <v>23384</v>
      </c>
      <c r="D732" s="3" t="s">
        <v>23908</v>
      </c>
      <c r="E732" s="12" t="s">
        <v>24495</v>
      </c>
      <c r="F732" s="6" t="str">
        <f t="shared" si="46"/>
        <v>module=hmarr</v>
      </c>
      <c r="G732" s="6" t="str">
        <f t="shared" si="47"/>
        <v>module=umarr</v>
      </c>
    </row>
    <row r="733" spans="1:7" ht="30" customHeight="1">
      <c r="A733" s="3" t="s">
        <v>2951</v>
      </c>
      <c r="B733" s="3" t="s">
        <v>2</v>
      </c>
      <c r="C733" s="3" t="s">
        <v>23385</v>
      </c>
      <c r="D733" s="3" t="s">
        <v>23909</v>
      </c>
      <c r="E733" s="12" t="s">
        <v>24496</v>
      </c>
      <c r="F733" s="6" t="str">
        <f t="shared" ref="F733:F743" si="48">HYPERLINK("http://www.ssc.wisc.edu/wlsresearch/documentation/waves/?wave=spouse2k&amp;module=hkid","module=hkid")</f>
        <v>module=hkid</v>
      </c>
      <c r="G733" s="6" t="str">
        <f t="shared" ref="G733:G743" si="49">HYPERLINK("http://www.ssc.wisc.edu/wlsresearch/documentation/waves/?wave=sibspouse2k&amp;module=ukid","module=ukid")</f>
        <v>module=ukid</v>
      </c>
    </row>
    <row r="734" spans="1:7" ht="30" customHeight="1">
      <c r="A734" s="3" t="s">
        <v>2951</v>
      </c>
      <c r="B734" s="3" t="s">
        <v>2</v>
      </c>
      <c r="C734" s="3" t="s">
        <v>23386</v>
      </c>
      <c r="D734" s="3" t="s">
        <v>23910</v>
      </c>
      <c r="E734" s="12" t="s">
        <v>24497</v>
      </c>
      <c r="F734" s="6" t="str">
        <f t="shared" si="48"/>
        <v>module=hkid</v>
      </c>
      <c r="G734" s="6" t="str">
        <f t="shared" si="49"/>
        <v>module=ukid</v>
      </c>
    </row>
    <row r="735" spans="1:7" ht="30" customHeight="1">
      <c r="A735" s="3" t="s">
        <v>2951</v>
      </c>
      <c r="B735" s="3" t="s">
        <v>2</v>
      </c>
      <c r="C735" s="3" t="s">
        <v>23387</v>
      </c>
      <c r="D735" s="3" t="s">
        <v>23911</v>
      </c>
      <c r="E735" s="12" t="s">
        <v>24498</v>
      </c>
      <c r="F735" s="6" t="str">
        <f t="shared" si="48"/>
        <v>module=hkid</v>
      </c>
      <c r="G735" s="6" t="str">
        <f t="shared" si="49"/>
        <v>module=ukid</v>
      </c>
    </row>
    <row r="736" spans="1:7" ht="30" customHeight="1">
      <c r="A736" s="3" t="s">
        <v>2951</v>
      </c>
      <c r="B736" s="3" t="s">
        <v>2</v>
      </c>
      <c r="C736" s="3" t="s">
        <v>23388</v>
      </c>
      <c r="D736" s="3" t="s">
        <v>23912</v>
      </c>
      <c r="E736" s="12" t="s">
        <v>24499</v>
      </c>
      <c r="F736" s="6" t="str">
        <f t="shared" si="48"/>
        <v>module=hkid</v>
      </c>
      <c r="G736" s="6" t="str">
        <f t="shared" si="49"/>
        <v>module=ukid</v>
      </c>
    </row>
    <row r="737" spans="1:7" ht="30" customHeight="1">
      <c r="A737" s="3" t="s">
        <v>2951</v>
      </c>
      <c r="B737" s="3" t="s">
        <v>2</v>
      </c>
      <c r="C737" s="3" t="s">
        <v>23389</v>
      </c>
      <c r="D737" s="3" t="s">
        <v>23913</v>
      </c>
      <c r="E737" s="12" t="s">
        <v>24500</v>
      </c>
      <c r="F737" s="6" t="str">
        <f t="shared" si="48"/>
        <v>module=hkid</v>
      </c>
      <c r="G737" s="6" t="str">
        <f t="shared" si="49"/>
        <v>module=ukid</v>
      </c>
    </row>
    <row r="738" spans="1:7" ht="30" customHeight="1">
      <c r="A738" s="3" t="s">
        <v>2951</v>
      </c>
      <c r="B738" s="3" t="s">
        <v>2</v>
      </c>
      <c r="C738" s="3" t="s">
        <v>23390</v>
      </c>
      <c r="D738" s="3" t="s">
        <v>23914</v>
      </c>
      <c r="E738" s="12" t="s">
        <v>24501</v>
      </c>
      <c r="F738" s="6" t="str">
        <f t="shared" si="48"/>
        <v>module=hkid</v>
      </c>
      <c r="G738" s="6" t="str">
        <f t="shared" si="49"/>
        <v>module=ukid</v>
      </c>
    </row>
    <row r="739" spans="1:7" ht="30" customHeight="1">
      <c r="A739" s="3" t="s">
        <v>2951</v>
      </c>
      <c r="B739" s="3" t="s">
        <v>2</v>
      </c>
      <c r="C739" s="3" t="s">
        <v>23391</v>
      </c>
      <c r="D739" s="3" t="s">
        <v>23915</v>
      </c>
      <c r="E739" s="12" t="s">
        <v>24499</v>
      </c>
      <c r="F739" s="6" t="str">
        <f t="shared" si="48"/>
        <v>module=hkid</v>
      </c>
      <c r="G739" s="6" t="str">
        <f t="shared" si="49"/>
        <v>module=ukid</v>
      </c>
    </row>
    <row r="740" spans="1:7" ht="30" customHeight="1">
      <c r="A740" s="3" t="s">
        <v>2951</v>
      </c>
      <c r="B740" s="3" t="s">
        <v>2</v>
      </c>
      <c r="C740" s="3" t="s">
        <v>23392</v>
      </c>
      <c r="D740" s="3" t="s">
        <v>23916</v>
      </c>
      <c r="E740" s="12" t="s">
        <v>24502</v>
      </c>
      <c r="F740" s="6" t="str">
        <f t="shared" si="48"/>
        <v>module=hkid</v>
      </c>
      <c r="G740" s="6" t="str">
        <f t="shared" si="49"/>
        <v>module=ukid</v>
      </c>
    </row>
    <row r="741" spans="1:7" ht="30" customHeight="1">
      <c r="A741" s="3" t="s">
        <v>2951</v>
      </c>
      <c r="B741" s="3" t="s">
        <v>2</v>
      </c>
      <c r="C741" s="3" t="s">
        <v>23393</v>
      </c>
      <c r="D741" s="3" t="s">
        <v>23917</v>
      </c>
      <c r="E741" s="12" t="s">
        <v>24503</v>
      </c>
      <c r="F741" s="6" t="str">
        <f t="shared" si="48"/>
        <v>module=hkid</v>
      </c>
      <c r="G741" s="6" t="str">
        <f t="shared" si="49"/>
        <v>module=ukid</v>
      </c>
    </row>
    <row r="742" spans="1:7" ht="30" customHeight="1">
      <c r="A742" s="3" t="s">
        <v>2951</v>
      </c>
      <c r="B742" s="3" t="s">
        <v>2</v>
      </c>
      <c r="C742" s="3" t="s">
        <v>23394</v>
      </c>
      <c r="D742" s="3" t="s">
        <v>23918</v>
      </c>
      <c r="E742" s="12" t="s">
        <v>24504</v>
      </c>
      <c r="F742" s="6" t="str">
        <f t="shared" si="48"/>
        <v>module=hkid</v>
      </c>
      <c r="G742" s="6" t="str">
        <f t="shared" si="49"/>
        <v>module=ukid</v>
      </c>
    </row>
    <row r="743" spans="1:7" ht="30" customHeight="1">
      <c r="A743" s="3" t="s">
        <v>2951</v>
      </c>
      <c r="B743" s="3" t="s">
        <v>2</v>
      </c>
      <c r="C743" s="3" t="s">
        <v>23395</v>
      </c>
      <c r="D743" s="3" t="s">
        <v>23919</v>
      </c>
      <c r="E743" s="12" t="s">
        <v>24505</v>
      </c>
      <c r="F743" s="6" t="str">
        <f t="shared" si="48"/>
        <v>module=hkid</v>
      </c>
      <c r="G743" s="6" t="str">
        <f t="shared" si="49"/>
        <v>module=ukid</v>
      </c>
    </row>
    <row r="744" spans="1:7" ht="30" customHeight="1">
      <c r="A744" s="3" t="s">
        <v>10895</v>
      </c>
      <c r="B744" s="3" t="s">
        <v>2</v>
      </c>
      <c r="C744" s="3" t="s">
        <v>23396</v>
      </c>
      <c r="D744" s="3" t="s">
        <v>23920</v>
      </c>
      <c r="E744" s="12" t="s">
        <v>20918</v>
      </c>
      <c r="F744" s="6" t="str">
        <f t="shared" ref="F744:F785" si="50">HYPERLINK("http://www.ssc.wisc.edu/wlsresearch/documentation/waves/?wave=spouse2k&amp;module=heolprep","module=heolprep")</f>
        <v>module=heolprep</v>
      </c>
      <c r="G744" s="6" t="str">
        <f t="shared" ref="G744:G785" si="51">HYPERLINK("http://www.ssc.wisc.edu/wlsresearch/documentation/waves/?wave=sibspouse2k&amp;module=ueolprep","module=ueolprep")</f>
        <v>module=ueolprep</v>
      </c>
    </row>
    <row r="745" spans="1:7" ht="30" customHeight="1">
      <c r="A745" s="3" t="s">
        <v>10895</v>
      </c>
      <c r="B745" s="3" t="s">
        <v>2</v>
      </c>
      <c r="C745" s="3" t="s">
        <v>23397</v>
      </c>
      <c r="D745" s="3" t="s">
        <v>23921</v>
      </c>
      <c r="E745" s="12" t="s">
        <v>24506</v>
      </c>
      <c r="F745" s="6" t="str">
        <f t="shared" si="50"/>
        <v>module=heolprep</v>
      </c>
      <c r="G745" s="6" t="str">
        <f t="shared" si="51"/>
        <v>module=ueolprep</v>
      </c>
    </row>
    <row r="746" spans="1:7" ht="30" customHeight="1">
      <c r="A746" s="3" t="s">
        <v>10895</v>
      </c>
      <c r="B746" s="3" t="s">
        <v>2</v>
      </c>
      <c r="C746" s="3" t="s">
        <v>23398</v>
      </c>
      <c r="D746" s="3" t="s">
        <v>23922</v>
      </c>
      <c r="E746" s="12" t="s">
        <v>24507</v>
      </c>
      <c r="F746" s="6" t="str">
        <f t="shared" si="50"/>
        <v>module=heolprep</v>
      </c>
      <c r="G746" s="6" t="str">
        <f t="shared" si="51"/>
        <v>module=ueolprep</v>
      </c>
    </row>
    <row r="747" spans="1:7" ht="30" customHeight="1">
      <c r="A747" s="3" t="s">
        <v>10895</v>
      </c>
      <c r="B747" s="3" t="s">
        <v>2</v>
      </c>
      <c r="C747" s="3" t="s">
        <v>23399</v>
      </c>
      <c r="D747" s="3" t="s">
        <v>23923</v>
      </c>
      <c r="E747" s="12" t="s">
        <v>20921</v>
      </c>
      <c r="F747" s="6" t="str">
        <f t="shared" si="50"/>
        <v>module=heolprep</v>
      </c>
      <c r="G747" s="6" t="str">
        <f t="shared" si="51"/>
        <v>module=ueolprep</v>
      </c>
    </row>
    <row r="748" spans="1:7" ht="30" customHeight="1">
      <c r="A748" s="3" t="s">
        <v>10895</v>
      </c>
      <c r="B748" s="3" t="s">
        <v>2</v>
      </c>
      <c r="C748" s="3" t="s">
        <v>23400</v>
      </c>
      <c r="D748" s="3" t="s">
        <v>23924</v>
      </c>
      <c r="E748" s="12" t="s">
        <v>24508</v>
      </c>
      <c r="F748" s="6" t="str">
        <f t="shared" si="50"/>
        <v>module=heolprep</v>
      </c>
      <c r="G748" s="6" t="str">
        <f t="shared" si="51"/>
        <v>module=ueolprep</v>
      </c>
    </row>
    <row r="749" spans="1:7" ht="30" customHeight="1">
      <c r="A749" s="3" t="s">
        <v>10895</v>
      </c>
      <c r="B749" s="3" t="s">
        <v>2</v>
      </c>
      <c r="C749" s="3" t="s">
        <v>23401</v>
      </c>
      <c r="D749" s="3" t="s">
        <v>23925</v>
      </c>
      <c r="E749" s="12" t="s">
        <v>24509</v>
      </c>
      <c r="F749" s="6" t="str">
        <f t="shared" si="50"/>
        <v>module=heolprep</v>
      </c>
      <c r="G749" s="6" t="str">
        <f t="shared" si="51"/>
        <v>module=ueolprep</v>
      </c>
    </row>
    <row r="750" spans="1:7" ht="30" customHeight="1">
      <c r="A750" s="3" t="s">
        <v>10895</v>
      </c>
      <c r="B750" s="3" t="s">
        <v>2</v>
      </c>
      <c r="C750" s="3" t="s">
        <v>23402</v>
      </c>
      <c r="D750" s="3" t="s">
        <v>23926</v>
      </c>
      <c r="E750" s="12" t="s">
        <v>24510</v>
      </c>
      <c r="F750" s="6" t="str">
        <f t="shared" si="50"/>
        <v>module=heolprep</v>
      </c>
      <c r="G750" s="6" t="str">
        <f t="shared" si="51"/>
        <v>module=ueolprep</v>
      </c>
    </row>
    <row r="751" spans="1:7" ht="30" customHeight="1">
      <c r="A751" s="3" t="s">
        <v>10895</v>
      </c>
      <c r="B751" s="3" t="s">
        <v>2</v>
      </c>
      <c r="C751" s="3" t="s">
        <v>23403</v>
      </c>
      <c r="D751" s="3" t="s">
        <v>23927</v>
      </c>
      <c r="E751" s="12" t="s">
        <v>24511</v>
      </c>
      <c r="F751" s="6" t="str">
        <f t="shared" si="50"/>
        <v>module=heolprep</v>
      </c>
      <c r="G751" s="6" t="str">
        <f t="shared" si="51"/>
        <v>module=ueolprep</v>
      </c>
    </row>
    <row r="752" spans="1:7" ht="30" customHeight="1">
      <c r="A752" s="3" t="s">
        <v>10895</v>
      </c>
      <c r="B752" s="3" t="s">
        <v>2</v>
      </c>
      <c r="C752" s="3" t="s">
        <v>23404</v>
      </c>
      <c r="D752" s="3" t="s">
        <v>23928</v>
      </c>
      <c r="E752" s="12" t="s">
        <v>24512</v>
      </c>
      <c r="F752" s="6" t="str">
        <f t="shared" si="50"/>
        <v>module=heolprep</v>
      </c>
      <c r="G752" s="6" t="str">
        <f t="shared" si="51"/>
        <v>module=ueolprep</v>
      </c>
    </row>
    <row r="753" spans="1:7" ht="30" customHeight="1">
      <c r="A753" s="3" t="s">
        <v>10895</v>
      </c>
      <c r="B753" s="3" t="s">
        <v>2</v>
      </c>
      <c r="C753" s="3" t="s">
        <v>23405</v>
      </c>
      <c r="D753" s="3" t="s">
        <v>23929</v>
      </c>
      <c r="E753" s="12" t="s">
        <v>24513</v>
      </c>
      <c r="F753" s="6" t="str">
        <f t="shared" si="50"/>
        <v>module=heolprep</v>
      </c>
      <c r="G753" s="6" t="str">
        <f t="shared" si="51"/>
        <v>module=ueolprep</v>
      </c>
    </row>
    <row r="754" spans="1:7" ht="30" customHeight="1">
      <c r="A754" s="3" t="s">
        <v>10895</v>
      </c>
      <c r="B754" s="3" t="s">
        <v>2</v>
      </c>
      <c r="C754" s="3" t="s">
        <v>23406</v>
      </c>
      <c r="D754" s="3" t="s">
        <v>23930</v>
      </c>
      <c r="E754" s="12" t="s">
        <v>24514</v>
      </c>
      <c r="F754" s="6" t="str">
        <f t="shared" si="50"/>
        <v>module=heolprep</v>
      </c>
      <c r="G754" s="6" t="str">
        <f t="shared" si="51"/>
        <v>module=ueolprep</v>
      </c>
    </row>
    <row r="755" spans="1:7" ht="30" customHeight="1">
      <c r="A755" s="3" t="s">
        <v>10895</v>
      </c>
      <c r="B755" s="3" t="s">
        <v>2</v>
      </c>
      <c r="C755" s="3" t="s">
        <v>23407</v>
      </c>
      <c r="D755" s="3" t="s">
        <v>23931</v>
      </c>
      <c r="E755" s="12" t="s">
        <v>24515</v>
      </c>
      <c r="F755" s="6" t="str">
        <f t="shared" si="50"/>
        <v>module=heolprep</v>
      </c>
      <c r="G755" s="6" t="str">
        <f t="shared" si="51"/>
        <v>module=ueolprep</v>
      </c>
    </row>
    <row r="756" spans="1:7" ht="30" customHeight="1">
      <c r="A756" s="3" t="s">
        <v>10895</v>
      </c>
      <c r="B756" s="3" t="s">
        <v>2</v>
      </c>
      <c r="C756" s="3" t="s">
        <v>23408</v>
      </c>
      <c r="D756" s="3" t="s">
        <v>23932</v>
      </c>
      <c r="E756" s="12" t="s">
        <v>24516</v>
      </c>
      <c r="F756" s="6" t="str">
        <f t="shared" si="50"/>
        <v>module=heolprep</v>
      </c>
      <c r="G756" s="6" t="str">
        <f t="shared" si="51"/>
        <v>module=ueolprep</v>
      </c>
    </row>
    <row r="757" spans="1:7" ht="30" customHeight="1">
      <c r="A757" s="3" t="s">
        <v>10895</v>
      </c>
      <c r="B757" s="3" t="s">
        <v>2</v>
      </c>
      <c r="C757" s="3" t="s">
        <v>23409</v>
      </c>
      <c r="D757" s="3" t="s">
        <v>23933</v>
      </c>
      <c r="E757" s="12" t="s">
        <v>24517</v>
      </c>
      <c r="F757" s="6" t="str">
        <f t="shared" si="50"/>
        <v>module=heolprep</v>
      </c>
      <c r="G757" s="6" t="str">
        <f t="shared" si="51"/>
        <v>module=ueolprep</v>
      </c>
    </row>
    <row r="758" spans="1:7" ht="30" customHeight="1">
      <c r="A758" s="3" t="s">
        <v>10895</v>
      </c>
      <c r="B758" s="3" t="s">
        <v>2</v>
      </c>
      <c r="C758" s="3" t="s">
        <v>23410</v>
      </c>
      <c r="D758" s="3" t="s">
        <v>23934</v>
      </c>
      <c r="E758" s="12" t="s">
        <v>24518</v>
      </c>
      <c r="F758" s="6" t="str">
        <f t="shared" si="50"/>
        <v>module=heolprep</v>
      </c>
      <c r="G758" s="6" t="str">
        <f t="shared" si="51"/>
        <v>module=ueolprep</v>
      </c>
    </row>
    <row r="759" spans="1:7" ht="30" customHeight="1">
      <c r="A759" s="3" t="s">
        <v>10895</v>
      </c>
      <c r="B759" s="3" t="s">
        <v>2</v>
      </c>
      <c r="C759" s="3" t="s">
        <v>23411</v>
      </c>
      <c r="D759" s="3" t="s">
        <v>23935</v>
      </c>
      <c r="E759" s="12" t="s">
        <v>24519</v>
      </c>
      <c r="F759" s="6" t="str">
        <f t="shared" si="50"/>
        <v>module=heolprep</v>
      </c>
      <c r="G759" s="6" t="str">
        <f t="shared" si="51"/>
        <v>module=ueolprep</v>
      </c>
    </row>
    <row r="760" spans="1:7" ht="30" customHeight="1">
      <c r="A760" s="3" t="s">
        <v>10895</v>
      </c>
      <c r="B760" s="3" t="s">
        <v>2</v>
      </c>
      <c r="C760" s="3" t="s">
        <v>23412</v>
      </c>
      <c r="D760" s="3" t="s">
        <v>23936</v>
      </c>
      <c r="E760" s="12" t="s">
        <v>24520</v>
      </c>
      <c r="F760" s="6" t="str">
        <f t="shared" si="50"/>
        <v>module=heolprep</v>
      </c>
      <c r="G760" s="6" t="str">
        <f t="shared" si="51"/>
        <v>module=ueolprep</v>
      </c>
    </row>
    <row r="761" spans="1:7" ht="30" customHeight="1">
      <c r="A761" s="3" t="s">
        <v>10895</v>
      </c>
      <c r="B761" s="3" t="s">
        <v>2</v>
      </c>
      <c r="C761" s="3" t="s">
        <v>23413</v>
      </c>
      <c r="D761" s="3" t="s">
        <v>23937</v>
      </c>
      <c r="E761" s="12" t="s">
        <v>24521</v>
      </c>
      <c r="F761" s="6" t="str">
        <f t="shared" si="50"/>
        <v>module=heolprep</v>
      </c>
      <c r="G761" s="6" t="str">
        <f t="shared" si="51"/>
        <v>module=ueolprep</v>
      </c>
    </row>
    <row r="762" spans="1:7" ht="30" customHeight="1">
      <c r="A762" s="3" t="s">
        <v>10895</v>
      </c>
      <c r="B762" s="3" t="s">
        <v>2</v>
      </c>
      <c r="C762" s="3" t="s">
        <v>23414</v>
      </c>
      <c r="D762" s="3" t="s">
        <v>23938</v>
      </c>
      <c r="E762" s="12" t="s">
        <v>24522</v>
      </c>
      <c r="F762" s="6" t="str">
        <f t="shared" si="50"/>
        <v>module=heolprep</v>
      </c>
      <c r="G762" s="6" t="str">
        <f t="shared" si="51"/>
        <v>module=ueolprep</v>
      </c>
    </row>
    <row r="763" spans="1:7" ht="30" customHeight="1">
      <c r="A763" s="3" t="s">
        <v>10895</v>
      </c>
      <c r="B763" s="3" t="s">
        <v>2</v>
      </c>
      <c r="C763" s="3" t="s">
        <v>23415</v>
      </c>
      <c r="D763" s="3" t="s">
        <v>23939</v>
      </c>
      <c r="E763" s="12" t="s">
        <v>24523</v>
      </c>
      <c r="F763" s="6" t="str">
        <f t="shared" si="50"/>
        <v>module=heolprep</v>
      </c>
      <c r="G763" s="6" t="str">
        <f t="shared" si="51"/>
        <v>module=ueolprep</v>
      </c>
    </row>
    <row r="764" spans="1:7" ht="30" customHeight="1">
      <c r="A764" s="3" t="s">
        <v>10895</v>
      </c>
      <c r="B764" s="3" t="s">
        <v>2</v>
      </c>
      <c r="C764" s="3" t="s">
        <v>23416</v>
      </c>
      <c r="D764" s="3" t="s">
        <v>23940</v>
      </c>
      <c r="E764" s="12" t="s">
        <v>20938</v>
      </c>
      <c r="F764" s="6" t="str">
        <f t="shared" si="50"/>
        <v>module=heolprep</v>
      </c>
      <c r="G764" s="6" t="str">
        <f t="shared" si="51"/>
        <v>module=ueolprep</v>
      </c>
    </row>
    <row r="765" spans="1:7" ht="30" customHeight="1">
      <c r="A765" s="3" t="s">
        <v>10895</v>
      </c>
      <c r="B765" s="3" t="s">
        <v>2</v>
      </c>
      <c r="C765" s="3" t="s">
        <v>23417</v>
      </c>
      <c r="D765" s="3" t="s">
        <v>23941</v>
      </c>
      <c r="E765" s="12" t="s">
        <v>20939</v>
      </c>
      <c r="F765" s="6" t="str">
        <f t="shared" si="50"/>
        <v>module=heolprep</v>
      </c>
      <c r="G765" s="6" t="str">
        <f t="shared" si="51"/>
        <v>module=ueolprep</v>
      </c>
    </row>
    <row r="766" spans="1:7" ht="30" customHeight="1">
      <c r="A766" s="3" t="s">
        <v>10895</v>
      </c>
      <c r="B766" s="3" t="s">
        <v>2</v>
      </c>
      <c r="C766" s="3" t="s">
        <v>23418</v>
      </c>
      <c r="D766" s="3" t="s">
        <v>23942</v>
      </c>
      <c r="E766" s="12" t="s">
        <v>24524</v>
      </c>
      <c r="F766" s="6" t="str">
        <f t="shared" si="50"/>
        <v>module=heolprep</v>
      </c>
      <c r="G766" s="6" t="str">
        <f t="shared" si="51"/>
        <v>module=ueolprep</v>
      </c>
    </row>
    <row r="767" spans="1:7" ht="30" customHeight="1">
      <c r="A767" s="3" t="s">
        <v>10895</v>
      </c>
      <c r="B767" s="3" t="s">
        <v>2</v>
      </c>
      <c r="C767" s="3" t="s">
        <v>23419</v>
      </c>
      <c r="D767" s="3" t="s">
        <v>23943</v>
      </c>
      <c r="E767" s="12" t="s">
        <v>24525</v>
      </c>
      <c r="F767" s="6" t="str">
        <f t="shared" si="50"/>
        <v>module=heolprep</v>
      </c>
      <c r="G767" s="6" t="str">
        <f t="shared" si="51"/>
        <v>module=ueolprep</v>
      </c>
    </row>
    <row r="768" spans="1:7" ht="30" customHeight="1">
      <c r="A768" s="3" t="s">
        <v>10895</v>
      </c>
      <c r="B768" s="3" t="s">
        <v>2</v>
      </c>
      <c r="C768" s="3" t="s">
        <v>23420</v>
      </c>
      <c r="D768" s="3" t="s">
        <v>23944</v>
      </c>
      <c r="E768" s="12" t="s">
        <v>24526</v>
      </c>
      <c r="F768" s="6" t="str">
        <f t="shared" si="50"/>
        <v>module=heolprep</v>
      </c>
      <c r="G768" s="6" t="str">
        <f t="shared" si="51"/>
        <v>module=ueolprep</v>
      </c>
    </row>
    <row r="769" spans="1:7" ht="30" customHeight="1">
      <c r="A769" s="3" t="s">
        <v>10895</v>
      </c>
      <c r="B769" s="3" t="s">
        <v>2</v>
      </c>
      <c r="C769" s="3" t="s">
        <v>23421</v>
      </c>
      <c r="D769" s="3" t="s">
        <v>23945</v>
      </c>
      <c r="E769" s="12" t="s">
        <v>24527</v>
      </c>
      <c r="F769" s="6" t="str">
        <f t="shared" si="50"/>
        <v>module=heolprep</v>
      </c>
      <c r="G769" s="6" t="str">
        <f t="shared" si="51"/>
        <v>module=ueolprep</v>
      </c>
    </row>
    <row r="770" spans="1:7" ht="30" customHeight="1">
      <c r="A770" s="3" t="s">
        <v>10895</v>
      </c>
      <c r="B770" s="3" t="s">
        <v>2</v>
      </c>
      <c r="C770" s="3" t="s">
        <v>23422</v>
      </c>
      <c r="D770" s="3" t="s">
        <v>23946</v>
      </c>
      <c r="E770" s="12" t="s">
        <v>24528</v>
      </c>
      <c r="F770" s="6" t="str">
        <f t="shared" si="50"/>
        <v>module=heolprep</v>
      </c>
      <c r="G770" s="6" t="str">
        <f t="shared" si="51"/>
        <v>module=ueolprep</v>
      </c>
    </row>
    <row r="771" spans="1:7" ht="30" customHeight="1">
      <c r="A771" s="3" t="s">
        <v>10895</v>
      </c>
      <c r="B771" s="3" t="s">
        <v>2</v>
      </c>
      <c r="C771" s="3" t="s">
        <v>23423</v>
      </c>
      <c r="D771" s="3" t="s">
        <v>23947</v>
      </c>
      <c r="E771" s="12" t="s">
        <v>24529</v>
      </c>
      <c r="F771" s="6" t="str">
        <f t="shared" si="50"/>
        <v>module=heolprep</v>
      </c>
      <c r="G771" s="6" t="str">
        <f t="shared" si="51"/>
        <v>module=ueolprep</v>
      </c>
    </row>
    <row r="772" spans="1:7" ht="30" customHeight="1">
      <c r="A772" s="3" t="s">
        <v>10895</v>
      </c>
      <c r="B772" s="3" t="s">
        <v>2</v>
      </c>
      <c r="C772" s="3" t="s">
        <v>23424</v>
      </c>
      <c r="D772" s="3" t="s">
        <v>23948</v>
      </c>
      <c r="E772" s="12" t="s">
        <v>24530</v>
      </c>
      <c r="F772" s="6" t="str">
        <f t="shared" si="50"/>
        <v>module=heolprep</v>
      </c>
      <c r="G772" s="6" t="str">
        <f t="shared" si="51"/>
        <v>module=ueolprep</v>
      </c>
    </row>
    <row r="773" spans="1:7" ht="30" customHeight="1">
      <c r="A773" s="3" t="s">
        <v>10895</v>
      </c>
      <c r="B773" s="3" t="s">
        <v>2</v>
      </c>
      <c r="C773" s="3" t="s">
        <v>23425</v>
      </c>
      <c r="D773" s="3" t="s">
        <v>23949</v>
      </c>
      <c r="E773" s="12" t="s">
        <v>24531</v>
      </c>
      <c r="F773" s="6" t="str">
        <f t="shared" si="50"/>
        <v>module=heolprep</v>
      </c>
      <c r="G773" s="6" t="str">
        <f t="shared" si="51"/>
        <v>module=ueolprep</v>
      </c>
    </row>
    <row r="774" spans="1:7" ht="30" customHeight="1">
      <c r="A774" s="3" t="s">
        <v>10895</v>
      </c>
      <c r="B774" s="3" t="s">
        <v>2</v>
      </c>
      <c r="C774" s="3" t="s">
        <v>23426</v>
      </c>
      <c r="D774" s="3" t="s">
        <v>23950</v>
      </c>
      <c r="E774" s="12" t="s">
        <v>24532</v>
      </c>
      <c r="F774" s="6" t="str">
        <f t="shared" si="50"/>
        <v>module=heolprep</v>
      </c>
      <c r="G774" s="6" t="str">
        <f t="shared" si="51"/>
        <v>module=ueolprep</v>
      </c>
    </row>
    <row r="775" spans="1:7" ht="30" customHeight="1">
      <c r="A775" s="3" t="s">
        <v>10895</v>
      </c>
      <c r="B775" s="3" t="s">
        <v>2</v>
      </c>
      <c r="C775" s="3" t="s">
        <v>23427</v>
      </c>
      <c r="D775" s="3" t="s">
        <v>23951</v>
      </c>
      <c r="E775" s="12" t="s">
        <v>24533</v>
      </c>
      <c r="F775" s="6" t="str">
        <f t="shared" si="50"/>
        <v>module=heolprep</v>
      </c>
      <c r="G775" s="6" t="str">
        <f t="shared" si="51"/>
        <v>module=ueolprep</v>
      </c>
    </row>
    <row r="776" spans="1:7" ht="30" customHeight="1">
      <c r="A776" s="3" t="s">
        <v>10895</v>
      </c>
      <c r="B776" s="3" t="s">
        <v>2</v>
      </c>
      <c r="C776" s="3" t="s">
        <v>23428</v>
      </c>
      <c r="D776" s="3" t="s">
        <v>23952</v>
      </c>
      <c r="E776" s="12" t="s">
        <v>20951</v>
      </c>
      <c r="F776" s="6" t="str">
        <f t="shared" si="50"/>
        <v>module=heolprep</v>
      </c>
      <c r="G776" s="6" t="str">
        <f t="shared" si="51"/>
        <v>module=ueolprep</v>
      </c>
    </row>
    <row r="777" spans="1:7" ht="30" customHeight="1">
      <c r="A777" s="3" t="s">
        <v>10895</v>
      </c>
      <c r="B777" s="3" t="s">
        <v>2</v>
      </c>
      <c r="C777" s="3" t="s">
        <v>23429</v>
      </c>
      <c r="D777" s="3" t="s">
        <v>23953</v>
      </c>
      <c r="E777" s="12" t="s">
        <v>24534</v>
      </c>
      <c r="F777" s="6" t="str">
        <f t="shared" si="50"/>
        <v>module=heolprep</v>
      </c>
      <c r="G777" s="6" t="str">
        <f t="shared" si="51"/>
        <v>module=ueolprep</v>
      </c>
    </row>
    <row r="778" spans="1:7" ht="30" customHeight="1">
      <c r="A778" s="3" t="s">
        <v>10895</v>
      </c>
      <c r="B778" s="3" t="s">
        <v>2</v>
      </c>
      <c r="C778" s="3" t="s">
        <v>23430</v>
      </c>
      <c r="D778" s="3" t="s">
        <v>23954</v>
      </c>
      <c r="E778" s="12" t="s">
        <v>24535</v>
      </c>
      <c r="F778" s="6" t="str">
        <f t="shared" si="50"/>
        <v>module=heolprep</v>
      </c>
      <c r="G778" s="6" t="str">
        <f t="shared" si="51"/>
        <v>module=ueolprep</v>
      </c>
    </row>
    <row r="779" spans="1:7" ht="30" customHeight="1">
      <c r="A779" s="3" t="s">
        <v>10895</v>
      </c>
      <c r="B779" s="3" t="s">
        <v>2</v>
      </c>
      <c r="C779" s="3" t="s">
        <v>23431</v>
      </c>
      <c r="D779" s="3" t="s">
        <v>23955</v>
      </c>
      <c r="E779" s="12" t="s">
        <v>24536</v>
      </c>
      <c r="F779" s="6" t="str">
        <f t="shared" si="50"/>
        <v>module=heolprep</v>
      </c>
      <c r="G779" s="6" t="str">
        <f t="shared" si="51"/>
        <v>module=ueolprep</v>
      </c>
    </row>
    <row r="780" spans="1:7" ht="30" customHeight="1">
      <c r="A780" s="3" t="s">
        <v>10895</v>
      </c>
      <c r="B780" s="3" t="s">
        <v>2</v>
      </c>
      <c r="C780" s="3" t="s">
        <v>23432</v>
      </c>
      <c r="D780" s="3" t="s">
        <v>23956</v>
      </c>
      <c r="E780" s="12" t="s">
        <v>24537</v>
      </c>
      <c r="F780" s="6" t="str">
        <f t="shared" si="50"/>
        <v>module=heolprep</v>
      </c>
      <c r="G780" s="6" t="str">
        <f t="shared" si="51"/>
        <v>module=ueolprep</v>
      </c>
    </row>
    <row r="781" spans="1:7" ht="30" customHeight="1">
      <c r="A781" s="3" t="s">
        <v>10895</v>
      </c>
      <c r="B781" s="3" t="s">
        <v>2</v>
      </c>
      <c r="C781" s="3" t="s">
        <v>23433</v>
      </c>
      <c r="D781" s="3" t="s">
        <v>23957</v>
      </c>
      <c r="E781" s="12" t="s">
        <v>24538</v>
      </c>
      <c r="F781" s="6" t="str">
        <f t="shared" si="50"/>
        <v>module=heolprep</v>
      </c>
      <c r="G781" s="6" t="str">
        <f t="shared" si="51"/>
        <v>module=ueolprep</v>
      </c>
    </row>
    <row r="782" spans="1:7" ht="30" customHeight="1">
      <c r="A782" s="3" t="s">
        <v>10895</v>
      </c>
      <c r="B782" s="3" t="s">
        <v>2</v>
      </c>
      <c r="C782" s="3" t="s">
        <v>23434</v>
      </c>
      <c r="D782" s="3" t="s">
        <v>23958</v>
      </c>
      <c r="E782" s="12" t="s">
        <v>24539</v>
      </c>
      <c r="F782" s="6" t="str">
        <f t="shared" si="50"/>
        <v>module=heolprep</v>
      </c>
      <c r="G782" s="6" t="str">
        <f t="shared" si="51"/>
        <v>module=ueolprep</v>
      </c>
    </row>
    <row r="783" spans="1:7" ht="30" customHeight="1">
      <c r="A783" s="3" t="s">
        <v>10895</v>
      </c>
      <c r="B783" s="3" t="s">
        <v>2</v>
      </c>
      <c r="C783" s="3" t="s">
        <v>23435</v>
      </c>
      <c r="D783" s="3" t="s">
        <v>23959</v>
      </c>
      <c r="E783" s="12" t="s">
        <v>24540</v>
      </c>
      <c r="F783" s="6" t="str">
        <f t="shared" si="50"/>
        <v>module=heolprep</v>
      </c>
      <c r="G783" s="6" t="str">
        <f t="shared" si="51"/>
        <v>module=ueolprep</v>
      </c>
    </row>
    <row r="784" spans="1:7" ht="30" customHeight="1">
      <c r="A784" s="3" t="s">
        <v>10895</v>
      </c>
      <c r="B784" s="3" t="s">
        <v>2</v>
      </c>
      <c r="C784" s="3" t="s">
        <v>23436</v>
      </c>
      <c r="D784" s="3" t="s">
        <v>23960</v>
      </c>
      <c r="E784" s="12" t="s">
        <v>24541</v>
      </c>
      <c r="F784" s="6" t="str">
        <f t="shared" si="50"/>
        <v>module=heolprep</v>
      </c>
      <c r="G784" s="6" t="str">
        <f t="shared" si="51"/>
        <v>module=ueolprep</v>
      </c>
    </row>
    <row r="785" spans="1:7" ht="30" customHeight="1">
      <c r="A785" s="3" t="s">
        <v>10895</v>
      </c>
      <c r="B785" s="3" t="s">
        <v>2</v>
      </c>
      <c r="C785" s="3" t="s">
        <v>23437</v>
      </c>
      <c r="D785" s="3" t="s">
        <v>23961</v>
      </c>
      <c r="E785" s="12" t="s">
        <v>24542</v>
      </c>
      <c r="F785" s="6" t="str">
        <f t="shared" si="50"/>
        <v>module=heolprep</v>
      </c>
      <c r="G785" s="6" t="str">
        <f t="shared" si="51"/>
        <v>module=ueolprep</v>
      </c>
    </row>
    <row r="786" spans="1:7" ht="30" customHeight="1">
      <c r="A786" s="3" t="s">
        <v>22766</v>
      </c>
      <c r="B786" s="3" t="s">
        <v>2</v>
      </c>
      <c r="C786" s="3" t="s">
        <v>23438</v>
      </c>
      <c r="D786" s="3" t="s">
        <v>23962</v>
      </c>
      <c r="E786" s="12" t="s">
        <v>24543</v>
      </c>
      <c r="F786" s="6" t="str">
        <f>HYPERLINK("http://www.ssc.wisc.edu/wlsresearch/documentation/waves/?wave=spouse2k&amp;module=hreli","module=hreli")</f>
        <v>module=hreli</v>
      </c>
      <c r="G786" s="6" t="str">
        <f>HYPERLINK("http://www.ssc.wisc.edu/wlsresearch/documentation/waves/?wave=sibspouse2k&amp;module=ureli","module=ureli")</f>
        <v>module=ureli</v>
      </c>
    </row>
    <row r="787" spans="1:7" ht="30" customHeight="1">
      <c r="A787" s="3" t="s">
        <v>22766</v>
      </c>
      <c r="B787" s="3" t="s">
        <v>2</v>
      </c>
      <c r="C787" s="3" t="s">
        <v>23439</v>
      </c>
      <c r="D787" s="3" t="s">
        <v>23963</v>
      </c>
      <c r="E787" s="12" t="s">
        <v>24544</v>
      </c>
      <c r="F787" s="6" t="str">
        <f>HYPERLINK("http://www.ssc.wisc.edu/wlsresearch/documentation/waves/?wave=spouse2k&amp;module=hreli","module=hreli")</f>
        <v>module=hreli</v>
      </c>
      <c r="G787" s="6" t="str">
        <f>HYPERLINK("http://www.ssc.wisc.edu/wlsresearch/documentation/waves/?wave=sibspouse2k&amp;module=ureli","module=ureli")</f>
        <v>module=ureli</v>
      </c>
    </row>
    <row r="788" spans="1:7" ht="30" customHeight="1">
      <c r="A788" s="3" t="s">
        <v>22766</v>
      </c>
      <c r="B788" s="3" t="s">
        <v>2</v>
      </c>
      <c r="C788" s="3" t="s">
        <v>23440</v>
      </c>
      <c r="D788" s="3" t="s">
        <v>23964</v>
      </c>
      <c r="E788" s="12" t="s">
        <v>24545</v>
      </c>
      <c r="F788" s="6" t="str">
        <f>HYPERLINK("http://www.ssc.wisc.edu/wlsresearch/documentation/waves/?wave=spouse2k&amp;module=hreli","module=hreli")</f>
        <v>module=hreli</v>
      </c>
      <c r="G788" s="6" t="str">
        <f>HYPERLINK("http://www.ssc.wisc.edu/wlsresearch/documentation/waves/?wave=sibspouse2k&amp;module=ureli","module=ureli")</f>
        <v>module=ureli</v>
      </c>
    </row>
    <row r="789" spans="1:7" ht="30" customHeight="1">
      <c r="A789" s="3" t="s">
        <v>22766</v>
      </c>
      <c r="B789" s="3" t="s">
        <v>2</v>
      </c>
      <c r="C789" s="3" t="s">
        <v>23441</v>
      </c>
      <c r="D789" s="3" t="s">
        <v>23965</v>
      </c>
      <c r="E789" s="12" t="s">
        <v>20798</v>
      </c>
      <c r="F789" s="6" t="str">
        <f>HYPERLINK("http://www.ssc.wisc.edu/wlsresearch/documentation/waves/?wave=spouse2k&amp;module=hreli","module=hreli")</f>
        <v>module=hreli</v>
      </c>
      <c r="G789" s="6" t="str">
        <f>HYPERLINK("http://www.ssc.wisc.edu/wlsresearch/documentation/waves/?wave=sibspouse2k&amp;module=ureli","module=ureli")</f>
        <v>module=ureli</v>
      </c>
    </row>
    <row r="790" spans="1:7" ht="30" customHeight="1">
      <c r="A790" s="3" t="s">
        <v>10892</v>
      </c>
      <c r="B790" s="3" t="s">
        <v>2</v>
      </c>
      <c r="C790" s="3" t="s">
        <v>23442</v>
      </c>
      <c r="D790" s="3" t="s">
        <v>23966</v>
      </c>
      <c r="E790" s="12" t="s">
        <v>20803</v>
      </c>
      <c r="F790" s="6" t="str">
        <f t="shared" ref="F790:F816" si="52">HYPERLINK("http://www.ssc.wisc.edu/wlsresearch/documentation/waves/?wave=spouse2k&amp;module=hinet","module=hinet")</f>
        <v>module=hinet</v>
      </c>
      <c r="G790" s="6" t="str">
        <f t="shared" ref="G790:G816" si="53">HYPERLINK("http://www.ssc.wisc.edu/wlsresearch/documentation/waves/?wave=sibspouse2k&amp;module=uinet","module=uinet")</f>
        <v>module=uinet</v>
      </c>
    </row>
    <row r="791" spans="1:7" ht="30" customHeight="1">
      <c r="A791" s="3" t="s">
        <v>10892</v>
      </c>
      <c r="B791" s="3" t="s">
        <v>2</v>
      </c>
      <c r="C791" s="3" t="s">
        <v>23443</v>
      </c>
      <c r="D791" s="3" t="s">
        <v>23967</v>
      </c>
      <c r="E791" s="12" t="s">
        <v>20804</v>
      </c>
      <c r="F791" s="6" t="str">
        <f t="shared" si="52"/>
        <v>module=hinet</v>
      </c>
      <c r="G791" s="6" t="str">
        <f t="shared" si="53"/>
        <v>module=uinet</v>
      </c>
    </row>
    <row r="792" spans="1:7" ht="30" customHeight="1">
      <c r="A792" s="3" t="s">
        <v>10892</v>
      </c>
      <c r="B792" s="3" t="s">
        <v>2</v>
      </c>
      <c r="C792" s="3" t="s">
        <v>23444</v>
      </c>
      <c r="D792" s="3" t="s">
        <v>23968</v>
      </c>
      <c r="E792" s="12" t="s">
        <v>20805</v>
      </c>
      <c r="F792" s="6" t="str">
        <f t="shared" si="52"/>
        <v>module=hinet</v>
      </c>
      <c r="G792" s="6" t="str">
        <f t="shared" si="53"/>
        <v>module=uinet</v>
      </c>
    </row>
    <row r="793" spans="1:7" ht="30" customHeight="1">
      <c r="A793" s="3" t="s">
        <v>10892</v>
      </c>
      <c r="B793" s="3" t="s">
        <v>2</v>
      </c>
      <c r="C793" s="3" t="s">
        <v>23445</v>
      </c>
      <c r="D793" s="3" t="s">
        <v>23969</v>
      </c>
      <c r="E793" s="12" t="s">
        <v>24546</v>
      </c>
      <c r="F793" s="6" t="str">
        <f t="shared" si="52"/>
        <v>module=hinet</v>
      </c>
      <c r="G793" s="6" t="str">
        <f t="shared" si="53"/>
        <v>module=uinet</v>
      </c>
    </row>
    <row r="794" spans="1:7" ht="30" customHeight="1">
      <c r="A794" s="3" t="s">
        <v>10892</v>
      </c>
      <c r="B794" s="3" t="s">
        <v>2</v>
      </c>
      <c r="C794" s="3" t="s">
        <v>23446</v>
      </c>
      <c r="D794" s="3" t="s">
        <v>23970</v>
      </c>
      <c r="E794" s="12" t="s">
        <v>20807</v>
      </c>
      <c r="F794" s="6" t="str">
        <f t="shared" si="52"/>
        <v>module=hinet</v>
      </c>
      <c r="G794" s="6" t="str">
        <f t="shared" si="53"/>
        <v>module=uinet</v>
      </c>
    </row>
    <row r="795" spans="1:7" ht="30" customHeight="1">
      <c r="A795" s="3" t="s">
        <v>10892</v>
      </c>
      <c r="B795" s="3" t="s">
        <v>2</v>
      </c>
      <c r="C795" s="3" t="s">
        <v>23447</v>
      </c>
      <c r="D795" s="3" t="s">
        <v>23971</v>
      </c>
      <c r="E795" s="12" t="s">
        <v>24547</v>
      </c>
      <c r="F795" s="6" t="str">
        <f t="shared" si="52"/>
        <v>module=hinet</v>
      </c>
      <c r="G795" s="6" t="str">
        <f t="shared" si="53"/>
        <v>module=uinet</v>
      </c>
    </row>
    <row r="796" spans="1:7" ht="30" customHeight="1">
      <c r="A796" s="3" t="s">
        <v>10892</v>
      </c>
      <c r="B796" s="3" t="s">
        <v>2</v>
      </c>
      <c r="C796" s="3" t="s">
        <v>23448</v>
      </c>
      <c r="D796" s="3" t="s">
        <v>23972</v>
      </c>
      <c r="E796" s="12" t="s">
        <v>20809</v>
      </c>
      <c r="F796" s="6" t="str">
        <f t="shared" si="52"/>
        <v>module=hinet</v>
      </c>
      <c r="G796" s="6" t="str">
        <f t="shared" si="53"/>
        <v>module=uinet</v>
      </c>
    </row>
    <row r="797" spans="1:7" ht="30" customHeight="1">
      <c r="A797" s="3" t="s">
        <v>10892</v>
      </c>
      <c r="B797" s="3" t="s">
        <v>2</v>
      </c>
      <c r="C797" s="3" t="s">
        <v>23449</v>
      </c>
      <c r="D797" s="3" t="s">
        <v>23973</v>
      </c>
      <c r="E797" s="12" t="s">
        <v>20810</v>
      </c>
      <c r="F797" s="6" t="str">
        <f t="shared" si="52"/>
        <v>module=hinet</v>
      </c>
      <c r="G797" s="6" t="str">
        <f t="shared" si="53"/>
        <v>module=uinet</v>
      </c>
    </row>
    <row r="798" spans="1:7" ht="30" customHeight="1">
      <c r="A798" s="3" t="s">
        <v>10892</v>
      </c>
      <c r="B798" s="3" t="s">
        <v>2</v>
      </c>
      <c r="C798" s="3" t="s">
        <v>23450</v>
      </c>
      <c r="D798" s="3" t="s">
        <v>23974</v>
      </c>
      <c r="E798" s="12" t="s">
        <v>24548</v>
      </c>
      <c r="F798" s="6" t="str">
        <f t="shared" si="52"/>
        <v>module=hinet</v>
      </c>
      <c r="G798" s="6" t="str">
        <f t="shared" si="53"/>
        <v>module=uinet</v>
      </c>
    </row>
    <row r="799" spans="1:7" ht="30" customHeight="1">
      <c r="A799" s="3" t="s">
        <v>10892</v>
      </c>
      <c r="B799" s="3" t="s">
        <v>2</v>
      </c>
      <c r="C799" s="3" t="s">
        <v>23451</v>
      </c>
      <c r="D799" s="3" t="s">
        <v>23975</v>
      </c>
      <c r="E799" s="12" t="s">
        <v>20812</v>
      </c>
      <c r="F799" s="6" t="str">
        <f t="shared" si="52"/>
        <v>module=hinet</v>
      </c>
      <c r="G799" s="6" t="str">
        <f t="shared" si="53"/>
        <v>module=uinet</v>
      </c>
    </row>
    <row r="800" spans="1:7" ht="30" customHeight="1">
      <c r="A800" s="3" t="s">
        <v>10892</v>
      </c>
      <c r="B800" s="3" t="s">
        <v>2</v>
      </c>
      <c r="C800" s="3" t="s">
        <v>23452</v>
      </c>
      <c r="D800" s="3" t="s">
        <v>23976</v>
      </c>
      <c r="E800" s="12" t="s">
        <v>20813</v>
      </c>
      <c r="F800" s="6" t="str">
        <f t="shared" si="52"/>
        <v>module=hinet</v>
      </c>
      <c r="G800" s="6" t="str">
        <f t="shared" si="53"/>
        <v>module=uinet</v>
      </c>
    </row>
    <row r="801" spans="1:7" ht="30" customHeight="1">
      <c r="A801" s="3" t="s">
        <v>10892</v>
      </c>
      <c r="B801" s="3" t="s">
        <v>2</v>
      </c>
      <c r="C801" s="3" t="s">
        <v>23453</v>
      </c>
      <c r="D801" s="3" t="s">
        <v>23977</v>
      </c>
      <c r="E801" s="12" t="s">
        <v>20814</v>
      </c>
      <c r="F801" s="6" t="str">
        <f t="shared" si="52"/>
        <v>module=hinet</v>
      </c>
      <c r="G801" s="6" t="str">
        <f t="shared" si="53"/>
        <v>module=uinet</v>
      </c>
    </row>
    <row r="802" spans="1:7" ht="30" customHeight="1">
      <c r="A802" s="3" t="s">
        <v>10892</v>
      </c>
      <c r="B802" s="3" t="s">
        <v>2</v>
      </c>
      <c r="C802" s="3" t="s">
        <v>23454</v>
      </c>
      <c r="D802" s="3" t="s">
        <v>23978</v>
      </c>
      <c r="E802" s="12" t="s">
        <v>20815</v>
      </c>
      <c r="F802" s="6" t="str">
        <f t="shared" si="52"/>
        <v>module=hinet</v>
      </c>
      <c r="G802" s="6" t="str">
        <f t="shared" si="53"/>
        <v>module=uinet</v>
      </c>
    </row>
    <row r="803" spans="1:7" ht="30" customHeight="1">
      <c r="A803" s="3" t="s">
        <v>10892</v>
      </c>
      <c r="B803" s="3" t="s">
        <v>2</v>
      </c>
      <c r="C803" s="3" t="s">
        <v>23455</v>
      </c>
      <c r="D803" s="3" t="s">
        <v>23979</v>
      </c>
      <c r="E803" s="12" t="s">
        <v>24549</v>
      </c>
      <c r="F803" s="6" t="str">
        <f t="shared" si="52"/>
        <v>module=hinet</v>
      </c>
      <c r="G803" s="6" t="str">
        <f t="shared" si="53"/>
        <v>module=uinet</v>
      </c>
    </row>
    <row r="804" spans="1:7" ht="30" customHeight="1">
      <c r="A804" s="3" t="s">
        <v>10892</v>
      </c>
      <c r="B804" s="3" t="s">
        <v>2</v>
      </c>
      <c r="C804" s="3" t="s">
        <v>23456</v>
      </c>
      <c r="D804" s="3" t="s">
        <v>23980</v>
      </c>
      <c r="E804" s="12" t="s">
        <v>20817</v>
      </c>
      <c r="F804" s="6" t="str">
        <f t="shared" si="52"/>
        <v>module=hinet</v>
      </c>
      <c r="G804" s="6" t="str">
        <f t="shared" si="53"/>
        <v>module=uinet</v>
      </c>
    </row>
    <row r="805" spans="1:7" ht="30" customHeight="1">
      <c r="A805" s="3" t="s">
        <v>10892</v>
      </c>
      <c r="B805" s="3" t="s">
        <v>2</v>
      </c>
      <c r="C805" s="3" t="s">
        <v>23457</v>
      </c>
      <c r="D805" s="3" t="s">
        <v>23981</v>
      </c>
      <c r="E805" s="12" t="s">
        <v>24550</v>
      </c>
      <c r="F805" s="6" t="str">
        <f t="shared" si="52"/>
        <v>module=hinet</v>
      </c>
      <c r="G805" s="6" t="str">
        <f t="shared" si="53"/>
        <v>module=uinet</v>
      </c>
    </row>
    <row r="806" spans="1:7" ht="30" customHeight="1">
      <c r="A806" s="3" t="s">
        <v>10892</v>
      </c>
      <c r="B806" s="3" t="s">
        <v>2</v>
      </c>
      <c r="C806" s="3" t="s">
        <v>23458</v>
      </c>
      <c r="D806" s="3" t="s">
        <v>23982</v>
      </c>
      <c r="E806" s="12" t="s">
        <v>24551</v>
      </c>
      <c r="F806" s="6" t="str">
        <f t="shared" si="52"/>
        <v>module=hinet</v>
      </c>
      <c r="G806" s="6" t="str">
        <f t="shared" si="53"/>
        <v>module=uinet</v>
      </c>
    </row>
    <row r="807" spans="1:7" ht="30" customHeight="1">
      <c r="A807" s="3" t="s">
        <v>10892</v>
      </c>
      <c r="B807" s="3" t="s">
        <v>2</v>
      </c>
      <c r="C807" s="3" t="s">
        <v>23459</v>
      </c>
      <c r="D807" s="3" t="s">
        <v>23983</v>
      </c>
      <c r="E807" s="12" t="s">
        <v>24552</v>
      </c>
      <c r="F807" s="6" t="str">
        <f t="shared" si="52"/>
        <v>module=hinet</v>
      </c>
      <c r="G807" s="6" t="str">
        <f t="shared" si="53"/>
        <v>module=uinet</v>
      </c>
    </row>
    <row r="808" spans="1:7" ht="30" customHeight="1">
      <c r="A808" s="3" t="s">
        <v>10892</v>
      </c>
      <c r="B808" s="3" t="s">
        <v>2</v>
      </c>
      <c r="C808" s="3" t="s">
        <v>23460</v>
      </c>
      <c r="D808" s="3" t="s">
        <v>23984</v>
      </c>
      <c r="E808" s="12" t="s">
        <v>24553</v>
      </c>
      <c r="F808" s="6" t="str">
        <f t="shared" si="52"/>
        <v>module=hinet</v>
      </c>
      <c r="G808" s="6" t="str">
        <f t="shared" si="53"/>
        <v>module=uinet</v>
      </c>
    </row>
    <row r="809" spans="1:7" ht="30" customHeight="1">
      <c r="A809" s="3" t="s">
        <v>10892</v>
      </c>
      <c r="B809" s="3" t="s">
        <v>2</v>
      </c>
      <c r="C809" s="3" t="s">
        <v>23461</v>
      </c>
      <c r="D809" s="3" t="s">
        <v>23985</v>
      </c>
      <c r="E809" s="12" t="s">
        <v>24554</v>
      </c>
      <c r="F809" s="6" t="str">
        <f t="shared" si="52"/>
        <v>module=hinet</v>
      </c>
      <c r="G809" s="6" t="str">
        <f t="shared" si="53"/>
        <v>module=uinet</v>
      </c>
    </row>
    <row r="810" spans="1:7" ht="30" customHeight="1">
      <c r="A810" s="3" t="s">
        <v>10892</v>
      </c>
      <c r="B810" s="3" t="s">
        <v>2</v>
      </c>
      <c r="C810" s="3" t="s">
        <v>23462</v>
      </c>
      <c r="D810" s="3" t="s">
        <v>23986</v>
      </c>
      <c r="E810" s="12" t="s">
        <v>20825</v>
      </c>
      <c r="F810" s="6" t="str">
        <f t="shared" si="52"/>
        <v>module=hinet</v>
      </c>
      <c r="G810" s="6" t="str">
        <f t="shared" si="53"/>
        <v>module=uinet</v>
      </c>
    </row>
    <row r="811" spans="1:7" ht="30" customHeight="1">
      <c r="A811" s="3" t="s">
        <v>10892</v>
      </c>
      <c r="B811" s="3" t="s">
        <v>2</v>
      </c>
      <c r="C811" s="3" t="s">
        <v>23463</v>
      </c>
      <c r="D811" s="3" t="s">
        <v>23987</v>
      </c>
      <c r="E811" s="12" t="s">
        <v>24555</v>
      </c>
      <c r="F811" s="6" t="str">
        <f t="shared" si="52"/>
        <v>module=hinet</v>
      </c>
      <c r="G811" s="6" t="str">
        <f t="shared" si="53"/>
        <v>module=uinet</v>
      </c>
    </row>
    <row r="812" spans="1:7" ht="30" customHeight="1">
      <c r="A812" s="3" t="s">
        <v>10892</v>
      </c>
      <c r="B812" s="3" t="s">
        <v>2</v>
      </c>
      <c r="C812" s="3" t="s">
        <v>23464</v>
      </c>
      <c r="D812" s="3" t="s">
        <v>23988</v>
      </c>
      <c r="E812" s="12" t="s">
        <v>24556</v>
      </c>
      <c r="F812" s="6" t="str">
        <f t="shared" si="52"/>
        <v>module=hinet</v>
      </c>
      <c r="G812" s="6" t="str">
        <f t="shared" si="53"/>
        <v>module=uinet</v>
      </c>
    </row>
    <row r="813" spans="1:7" ht="30" customHeight="1">
      <c r="A813" s="3" t="s">
        <v>10892</v>
      </c>
      <c r="B813" s="3" t="s">
        <v>2</v>
      </c>
      <c r="C813" s="3" t="s">
        <v>23465</v>
      </c>
      <c r="D813" s="3" t="s">
        <v>23989</v>
      </c>
      <c r="E813" s="12" t="s">
        <v>24557</v>
      </c>
      <c r="F813" s="6" t="str">
        <f t="shared" si="52"/>
        <v>module=hinet</v>
      </c>
      <c r="G813" s="6" t="str">
        <f t="shared" si="53"/>
        <v>module=uinet</v>
      </c>
    </row>
    <row r="814" spans="1:7" ht="30" customHeight="1">
      <c r="A814" s="3" t="s">
        <v>10892</v>
      </c>
      <c r="B814" s="3" t="s">
        <v>2</v>
      </c>
      <c r="C814" s="3" t="s">
        <v>23466</v>
      </c>
      <c r="D814" s="3" t="s">
        <v>23990</v>
      </c>
      <c r="E814" s="12" t="s">
        <v>24558</v>
      </c>
      <c r="F814" s="6" t="str">
        <f t="shared" si="52"/>
        <v>module=hinet</v>
      </c>
      <c r="G814" s="6" t="str">
        <f t="shared" si="53"/>
        <v>module=uinet</v>
      </c>
    </row>
    <row r="815" spans="1:7" ht="30" customHeight="1">
      <c r="A815" s="3" t="s">
        <v>10892</v>
      </c>
      <c r="B815" s="3" t="s">
        <v>2</v>
      </c>
      <c r="C815" s="3" t="s">
        <v>23467</v>
      </c>
      <c r="D815" s="3" t="s">
        <v>23991</v>
      </c>
      <c r="E815" s="12" t="s">
        <v>24559</v>
      </c>
      <c r="F815" s="6" t="str">
        <f t="shared" si="52"/>
        <v>module=hinet</v>
      </c>
      <c r="G815" s="6" t="str">
        <f t="shared" si="53"/>
        <v>module=uinet</v>
      </c>
    </row>
    <row r="816" spans="1:7" ht="30" customHeight="1">
      <c r="A816" s="3" t="s">
        <v>10892</v>
      </c>
      <c r="B816" s="3" t="s">
        <v>2</v>
      </c>
      <c r="C816" s="3" t="s">
        <v>23468</v>
      </c>
      <c r="D816" s="3" t="s">
        <v>23992</v>
      </c>
      <c r="E816" s="12" t="s">
        <v>24560</v>
      </c>
      <c r="F816" s="6" t="str">
        <f t="shared" si="52"/>
        <v>module=hinet</v>
      </c>
      <c r="G816" s="6" t="str">
        <f t="shared" si="53"/>
        <v>module=uinet</v>
      </c>
    </row>
    <row r="817" spans="1:7" ht="30" customHeight="1">
      <c r="A817" s="3" t="s">
        <v>22767</v>
      </c>
      <c r="B817" s="3" t="s">
        <v>2</v>
      </c>
      <c r="C817" s="3" t="s">
        <v>23469</v>
      </c>
      <c r="D817" s="3" t="s">
        <v>23993</v>
      </c>
      <c r="E817" s="12" t="s">
        <v>24561</v>
      </c>
      <c r="F817" s="6" t="str">
        <f t="shared" ref="F817:F826" si="54">HYPERLINK("http://www.ssc.wisc.edu/wlsresearch/documentation/waves/?wave=spouse2k&amp;module=hretir","module=hretir")</f>
        <v>module=hretir</v>
      </c>
      <c r="G817" s="6" t="str">
        <f t="shared" ref="G817:G826" si="55">HYPERLINK("http://www.ssc.wisc.edu/wlsresearch/documentation/waves/?wave=sibspouse2k&amp;module=uretir","module=uretir")</f>
        <v>module=uretir</v>
      </c>
    </row>
    <row r="818" spans="1:7" ht="30" customHeight="1">
      <c r="A818" s="3" t="s">
        <v>22767</v>
      </c>
      <c r="B818" s="3" t="s">
        <v>2</v>
      </c>
      <c r="C818" s="3" t="s">
        <v>23470</v>
      </c>
      <c r="D818" s="3" t="s">
        <v>23994</v>
      </c>
      <c r="E818" s="12" t="s">
        <v>24562</v>
      </c>
      <c r="F818" s="6" t="str">
        <f t="shared" si="54"/>
        <v>module=hretir</v>
      </c>
      <c r="G818" s="6" t="str">
        <f t="shared" si="55"/>
        <v>module=uretir</v>
      </c>
    </row>
    <row r="819" spans="1:7" ht="30" customHeight="1">
      <c r="A819" s="3" t="s">
        <v>22767</v>
      </c>
      <c r="B819" s="3" t="s">
        <v>2</v>
      </c>
      <c r="C819" s="3" t="s">
        <v>23471</v>
      </c>
      <c r="D819" s="3" t="s">
        <v>23995</v>
      </c>
      <c r="E819" s="12" t="s">
        <v>24563</v>
      </c>
      <c r="F819" s="6" t="str">
        <f t="shared" si="54"/>
        <v>module=hretir</v>
      </c>
      <c r="G819" s="6" t="str">
        <f t="shared" si="55"/>
        <v>module=uretir</v>
      </c>
    </row>
    <row r="820" spans="1:7" ht="30" customHeight="1">
      <c r="A820" s="3" t="s">
        <v>22767</v>
      </c>
      <c r="B820" s="3" t="s">
        <v>2</v>
      </c>
      <c r="C820" s="3" t="s">
        <v>23472</v>
      </c>
      <c r="D820" s="3" t="s">
        <v>23996</v>
      </c>
      <c r="E820" s="12" t="s">
        <v>24564</v>
      </c>
      <c r="F820" s="6" t="str">
        <f t="shared" si="54"/>
        <v>module=hretir</v>
      </c>
      <c r="G820" s="6" t="str">
        <f t="shared" si="55"/>
        <v>module=uretir</v>
      </c>
    </row>
    <row r="821" spans="1:7" ht="30" customHeight="1">
      <c r="A821" s="3" t="s">
        <v>22767</v>
      </c>
      <c r="B821" s="3" t="s">
        <v>2</v>
      </c>
      <c r="C821" s="3" t="s">
        <v>23473</v>
      </c>
      <c r="D821" s="3" t="s">
        <v>23997</v>
      </c>
      <c r="E821" s="12" t="s">
        <v>24565</v>
      </c>
      <c r="F821" s="6" t="str">
        <f t="shared" si="54"/>
        <v>module=hretir</v>
      </c>
      <c r="G821" s="6" t="str">
        <f t="shared" si="55"/>
        <v>module=uretir</v>
      </c>
    </row>
    <row r="822" spans="1:7" ht="30" customHeight="1">
      <c r="A822" s="3" t="s">
        <v>22767</v>
      </c>
      <c r="B822" s="3" t="s">
        <v>2</v>
      </c>
      <c r="C822" s="3" t="s">
        <v>23474</v>
      </c>
      <c r="D822" s="3" t="s">
        <v>23998</v>
      </c>
      <c r="E822" s="12" t="s">
        <v>24566</v>
      </c>
      <c r="F822" s="6" t="str">
        <f t="shared" si="54"/>
        <v>module=hretir</v>
      </c>
      <c r="G822" s="6" t="str">
        <f t="shared" si="55"/>
        <v>module=uretir</v>
      </c>
    </row>
    <row r="823" spans="1:7" ht="30" customHeight="1">
      <c r="A823" s="3" t="s">
        <v>22767</v>
      </c>
      <c r="B823" s="3" t="s">
        <v>2</v>
      </c>
      <c r="C823" s="3" t="s">
        <v>23475</v>
      </c>
      <c r="D823" s="3" t="s">
        <v>23999</v>
      </c>
      <c r="E823" s="12" t="s">
        <v>24567</v>
      </c>
      <c r="F823" s="6" t="str">
        <f t="shared" si="54"/>
        <v>module=hretir</v>
      </c>
      <c r="G823" s="6" t="str">
        <f t="shared" si="55"/>
        <v>module=uretir</v>
      </c>
    </row>
    <row r="824" spans="1:7" ht="30" customHeight="1">
      <c r="A824" s="3" t="s">
        <v>22767</v>
      </c>
      <c r="B824" s="3" t="s">
        <v>2</v>
      </c>
      <c r="C824" s="3" t="s">
        <v>23476</v>
      </c>
      <c r="D824" s="3" t="s">
        <v>24000</v>
      </c>
      <c r="E824" s="12" t="s">
        <v>24568</v>
      </c>
      <c r="F824" s="6" t="str">
        <f t="shared" si="54"/>
        <v>module=hretir</v>
      </c>
      <c r="G824" s="6" t="str">
        <f t="shared" si="55"/>
        <v>module=uretir</v>
      </c>
    </row>
    <row r="825" spans="1:7" ht="30" customHeight="1">
      <c r="A825" s="3" t="s">
        <v>22767</v>
      </c>
      <c r="B825" s="3" t="s">
        <v>2</v>
      </c>
      <c r="C825" s="3" t="s">
        <v>23477</v>
      </c>
      <c r="D825" s="3" t="s">
        <v>24001</v>
      </c>
      <c r="E825" s="12" t="s">
        <v>24569</v>
      </c>
      <c r="F825" s="6" t="str">
        <f t="shared" si="54"/>
        <v>module=hretir</v>
      </c>
      <c r="G825" s="6" t="str">
        <f t="shared" si="55"/>
        <v>module=uretir</v>
      </c>
    </row>
    <row r="826" spans="1:7" ht="30" customHeight="1">
      <c r="A826" s="3" t="s">
        <v>22767</v>
      </c>
      <c r="B826" s="3" t="s">
        <v>2</v>
      </c>
      <c r="C826" s="3" t="s">
        <v>23478</v>
      </c>
      <c r="D826" s="3" t="s">
        <v>24002</v>
      </c>
      <c r="E826" s="12" t="s">
        <v>24570</v>
      </c>
      <c r="F826" s="6" t="str">
        <f t="shared" si="54"/>
        <v>module=hretir</v>
      </c>
      <c r="G826" s="6" t="str">
        <f t="shared" si="55"/>
        <v>module=uretir</v>
      </c>
    </row>
    <row r="827" spans="1:7" ht="30" customHeight="1">
      <c r="A827" s="3" t="s">
        <v>22768</v>
      </c>
      <c r="B827" s="3" t="s">
        <v>2</v>
      </c>
      <c r="C827" s="3" t="s">
        <v>23479</v>
      </c>
      <c r="D827" s="3" t="s">
        <v>24003</v>
      </c>
      <c r="E827" s="12" t="s">
        <v>24571</v>
      </c>
      <c r="F827" s="6" t="str">
        <f>HYPERLINK("http://www.ssc.wisc.edu/wlsresearch/documentation/waves/?wave=spouse2k&amp;module=hicd10","module=hicd10")</f>
        <v>module=hicd10</v>
      </c>
      <c r="G827" s="6" t="str">
        <f>HYPERLINK("http://www.ssc.wisc.edu/wlsresearch/documentation/waves/?wave=sibspouse2k&amp;module=uicd10","module=uicd10")</f>
        <v>module=uicd10</v>
      </c>
    </row>
    <row r="828" spans="1:7" ht="30" customHeight="1">
      <c r="A828" s="3" t="s">
        <v>22768</v>
      </c>
      <c r="B828" s="3" t="s">
        <v>2</v>
      </c>
      <c r="C828" s="3" t="s">
        <v>23480</v>
      </c>
      <c r="D828" s="3" t="s">
        <v>24004</v>
      </c>
      <c r="E828" s="12" t="s">
        <v>24572</v>
      </c>
      <c r="F828" s="6" t="str">
        <f>HYPERLINK("http://www.ssc.wisc.edu/wlsresearch/documentation/waves/?wave=spouse2k&amp;module=hicd10","module=hicd10")</f>
        <v>module=hicd10</v>
      </c>
      <c r="G828" s="6" t="str">
        <f>HYPERLINK("http://www.ssc.wisc.edu/wlsresearch/documentation/waves/?wave=sibspouse2k&amp;module=uicd10","module=uicd10")</f>
        <v>module=uicd10</v>
      </c>
    </row>
    <row r="829" spans="1:7" ht="30" customHeight="1">
      <c r="A829" s="3" t="s">
        <v>22768</v>
      </c>
      <c r="B829" s="3" t="s">
        <v>2</v>
      </c>
      <c r="C829" s="3" t="s">
        <v>23481</v>
      </c>
      <c r="D829" s="3" t="s">
        <v>24005</v>
      </c>
      <c r="E829" s="12" t="s">
        <v>24573</v>
      </c>
      <c r="F829" s="6" t="str">
        <f>HYPERLINK("http://www.ssc.wisc.edu/wlsresearch/documentation/waves/?wave=spouse2k&amp;module=hicd10","module=hicd10")</f>
        <v>module=hicd10</v>
      </c>
      <c r="G829" s="6" t="str">
        <f>HYPERLINK("http://www.ssc.wisc.edu/wlsresearch/documentation/waves/?wave=sibspouse2k&amp;module=uicd10","module=uicd10")</f>
        <v>module=uicd10</v>
      </c>
    </row>
    <row r="830" spans="1:7" ht="30" customHeight="1">
      <c r="A830" s="3" t="s">
        <v>22768</v>
      </c>
      <c r="B830" s="3" t="s">
        <v>2</v>
      </c>
      <c r="C830" s="3" t="s">
        <v>23482</v>
      </c>
      <c r="D830" s="3" t="s">
        <v>24006</v>
      </c>
      <c r="E830" s="12" t="s">
        <v>24574</v>
      </c>
      <c r="F830" s="6" t="str">
        <f>HYPERLINK("http://www.ssc.wisc.edu/wlsresearch/documentation/waves/?wave=spouse2k&amp;module=hicd10","module=hicd10")</f>
        <v>module=hicd10</v>
      </c>
      <c r="G830" s="6" t="str">
        <f>HYPERLINK("http://www.ssc.wisc.edu/wlsresearch/documentation/waves/?wave=sibspouse2k&amp;module=uicd10","module=uicd10")</f>
        <v>module=uicd10</v>
      </c>
    </row>
    <row r="831" spans="1:7" ht="30" customHeight="1">
      <c r="A831" s="3" t="s">
        <v>22768</v>
      </c>
      <c r="B831" s="3" t="s">
        <v>2</v>
      </c>
      <c r="C831" s="3" t="s">
        <v>23483</v>
      </c>
      <c r="D831" s="3" t="s">
        <v>24007</v>
      </c>
      <c r="E831" s="12" t="s">
        <v>24575</v>
      </c>
      <c r="F831" s="6" t="str">
        <f>HYPERLINK("http://www.ssc.wisc.edu/wlsresearch/documentation/waves/?wave=spouse2k&amp;module=hicd10","module=hicd10")</f>
        <v>module=hicd10</v>
      </c>
      <c r="G831" s="6" t="str">
        <f>HYPERLINK("http://www.ssc.wisc.edu/wlsresearch/documentation/waves/?wave=sibspouse2k&amp;module=uicd10","module=uicd10")</f>
        <v>module=uicd10</v>
      </c>
    </row>
  </sheetData>
  <autoFilter ref="A3:D3" xr:uid="{7105F520-B287-4EE4-BF2D-44F75A9C4960}"/>
  <mergeCells count="1">
    <mergeCell ref="A1:E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5879"/>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18" t="s">
        <v>42713</v>
      </c>
      <c r="B1" s="18"/>
      <c r="C1" s="18"/>
      <c r="D1" s="18"/>
      <c r="E1" s="18"/>
      <c r="F1" s="11"/>
      <c r="G1" s="11"/>
    </row>
    <row r="2" spans="1:7" ht="15" customHeight="1">
      <c r="A2" s="18"/>
      <c r="B2" s="18"/>
      <c r="C2" s="18"/>
      <c r="D2" s="18"/>
      <c r="E2" s="18"/>
      <c r="F2" s="11"/>
      <c r="G2" s="11"/>
    </row>
    <row r="3" spans="1:7" ht="30" customHeight="1">
      <c r="A3" s="4" t="s">
        <v>0</v>
      </c>
      <c r="B3" s="4" t="s">
        <v>42716</v>
      </c>
      <c r="C3" s="4" t="s">
        <v>42717</v>
      </c>
      <c r="D3" s="4" t="s">
        <v>42718</v>
      </c>
      <c r="E3" s="4" t="s">
        <v>42719</v>
      </c>
      <c r="F3" s="4" t="s">
        <v>42720</v>
      </c>
      <c r="G3" s="4" t="s">
        <v>42721</v>
      </c>
    </row>
    <row r="4" spans="1:7" ht="30" customHeight="1">
      <c r="A4" s="3" t="s">
        <v>4894</v>
      </c>
      <c r="B4" s="3" t="s">
        <v>2</v>
      </c>
      <c r="C4" s="3" t="s">
        <v>24607</v>
      </c>
      <c r="D4" s="3" t="s">
        <v>30483</v>
      </c>
      <c r="E4" s="12" t="s">
        <v>36241</v>
      </c>
      <c r="F4" s="6" t="str">
        <f t="shared" ref="F4:F12" si="0">HYPERLINK("http://www.ssc.wisc.edu/wlsresearch/documentation/waves/?wave=capigrad&amp;module=jbeg","module=jbeg")</f>
        <v>module=jbeg</v>
      </c>
      <c r="G4" s="6" t="str">
        <f t="shared" ref="G4:G12" si="1">HYPERLINK("http://www.ssc.wisc.edu/wlsresearch/documentation/waves/?wave=capisib&amp;module=kbeg","module=kbeg")</f>
        <v>module=kbeg</v>
      </c>
    </row>
    <row r="5" spans="1:7" ht="30" customHeight="1">
      <c r="A5" s="3" t="s">
        <v>4894</v>
      </c>
      <c r="B5" s="3" t="s">
        <v>2</v>
      </c>
      <c r="C5" s="3" t="s">
        <v>24608</v>
      </c>
      <c r="D5" s="3" t="s">
        <v>30484</v>
      </c>
      <c r="E5" s="12" t="s">
        <v>36242</v>
      </c>
      <c r="F5" s="6" t="str">
        <f t="shared" si="0"/>
        <v>module=jbeg</v>
      </c>
      <c r="G5" s="6" t="str">
        <f t="shared" si="1"/>
        <v>module=kbeg</v>
      </c>
    </row>
    <row r="6" spans="1:7" ht="30" customHeight="1">
      <c r="A6" s="3" t="s">
        <v>4894</v>
      </c>
      <c r="B6" s="3" t="s">
        <v>2</v>
      </c>
      <c r="C6" s="3" t="s">
        <v>24609</v>
      </c>
      <c r="D6" s="3" t="s">
        <v>30485</v>
      </c>
      <c r="E6" s="12" t="s">
        <v>36243</v>
      </c>
      <c r="F6" s="6" t="str">
        <f t="shared" si="0"/>
        <v>module=jbeg</v>
      </c>
      <c r="G6" s="6" t="str">
        <f t="shared" si="1"/>
        <v>module=kbeg</v>
      </c>
    </row>
    <row r="7" spans="1:7" ht="30" customHeight="1">
      <c r="A7" s="3" t="s">
        <v>4894</v>
      </c>
      <c r="B7" s="3" t="s">
        <v>2</v>
      </c>
      <c r="C7" s="3" t="s">
        <v>24610</v>
      </c>
      <c r="D7" s="3" t="s">
        <v>30486</v>
      </c>
      <c r="E7" s="12" t="s">
        <v>36244</v>
      </c>
      <c r="F7" s="6" t="str">
        <f t="shared" si="0"/>
        <v>module=jbeg</v>
      </c>
      <c r="G7" s="6" t="str">
        <f t="shared" si="1"/>
        <v>module=kbeg</v>
      </c>
    </row>
    <row r="8" spans="1:7" ht="30" customHeight="1">
      <c r="A8" s="3" t="s">
        <v>4894</v>
      </c>
      <c r="B8" s="3" t="s">
        <v>2</v>
      </c>
      <c r="C8" s="3" t="s">
        <v>24611</v>
      </c>
      <c r="D8" s="3" t="s">
        <v>30487</v>
      </c>
      <c r="E8" s="12" t="s">
        <v>36245</v>
      </c>
      <c r="F8" s="6" t="str">
        <f t="shared" si="0"/>
        <v>module=jbeg</v>
      </c>
      <c r="G8" s="6" t="str">
        <f t="shared" si="1"/>
        <v>module=kbeg</v>
      </c>
    </row>
    <row r="9" spans="1:7" ht="30" customHeight="1">
      <c r="A9" s="3" t="s">
        <v>4894</v>
      </c>
      <c r="B9" s="3" t="s">
        <v>2</v>
      </c>
      <c r="C9" s="3" t="s">
        <v>24612</v>
      </c>
      <c r="D9" s="3" t="s">
        <v>30488</v>
      </c>
      <c r="E9" s="12" t="s">
        <v>36246</v>
      </c>
      <c r="F9" s="6" t="str">
        <f t="shared" si="0"/>
        <v>module=jbeg</v>
      </c>
      <c r="G9" s="6" t="str">
        <f t="shared" si="1"/>
        <v>module=kbeg</v>
      </c>
    </row>
    <row r="10" spans="1:7" ht="30" customHeight="1">
      <c r="A10" s="3" t="s">
        <v>4894</v>
      </c>
      <c r="B10" s="3" t="s">
        <v>2</v>
      </c>
      <c r="C10" s="3" t="s">
        <v>24613</v>
      </c>
      <c r="D10" s="3" t="s">
        <v>30489</v>
      </c>
      <c r="E10" s="12" t="s">
        <v>36247</v>
      </c>
      <c r="F10" s="6" t="str">
        <f t="shared" si="0"/>
        <v>module=jbeg</v>
      </c>
      <c r="G10" s="6" t="str">
        <f t="shared" si="1"/>
        <v>module=kbeg</v>
      </c>
    </row>
    <row r="11" spans="1:7" ht="30" customHeight="1">
      <c r="A11" s="3" t="s">
        <v>4894</v>
      </c>
      <c r="B11" s="3" t="s">
        <v>2</v>
      </c>
      <c r="C11" s="3" t="s">
        <v>24614</v>
      </c>
      <c r="D11" s="3" t="s">
        <v>30490</v>
      </c>
      <c r="E11" s="12" t="s">
        <v>36248</v>
      </c>
      <c r="F11" s="6" t="str">
        <f t="shared" si="0"/>
        <v>module=jbeg</v>
      </c>
      <c r="G11" s="6" t="str">
        <f t="shared" si="1"/>
        <v>module=kbeg</v>
      </c>
    </row>
    <row r="12" spans="1:7" ht="30" customHeight="1">
      <c r="A12" s="3" t="s">
        <v>4894</v>
      </c>
      <c r="B12" s="3" t="s">
        <v>2</v>
      </c>
      <c r="C12" s="3" t="s">
        <v>24615</v>
      </c>
      <c r="D12" s="3" t="s">
        <v>30491</v>
      </c>
      <c r="E12" s="12" t="s">
        <v>36249</v>
      </c>
      <c r="F12" s="6" t="str">
        <f t="shared" si="0"/>
        <v>module=jbeg</v>
      </c>
      <c r="G12" s="6" t="str">
        <f t="shared" si="1"/>
        <v>module=kbeg</v>
      </c>
    </row>
    <row r="13" spans="1:7" ht="30" customHeight="1">
      <c r="A13" s="3" t="s">
        <v>121</v>
      </c>
      <c r="B13" s="3" t="s">
        <v>2</v>
      </c>
      <c r="C13" s="3" t="s">
        <v>24616</v>
      </c>
      <c r="D13" s="3" t="s">
        <v>30492</v>
      </c>
      <c r="E13" s="12" t="s">
        <v>36250</v>
      </c>
      <c r="F13" s="6" t="str">
        <f t="shared" ref="F13:F30" si="2">HYPERLINK("http://www.ssc.wisc.edu/wlsresearch/documentation/waves/?wave=capigrad&amp;module=jeduc","module=jeduc")</f>
        <v>module=jeduc</v>
      </c>
      <c r="G13" s="6" t="str">
        <f t="shared" ref="G13:G26" si="3">HYPERLINK("http://www.ssc.wisc.edu/wlsresearch/documentation/waves/?wave=capisib&amp;module=keduc","module=keduc")</f>
        <v>module=keduc</v>
      </c>
    </row>
    <row r="14" spans="1:7" ht="30" customHeight="1">
      <c r="A14" s="3" t="s">
        <v>121</v>
      </c>
      <c r="B14" s="3" t="s">
        <v>2</v>
      </c>
      <c r="C14" s="3" t="s">
        <v>24617</v>
      </c>
      <c r="D14" s="3" t="s">
        <v>30493</v>
      </c>
      <c r="E14" s="12" t="s">
        <v>36251</v>
      </c>
      <c r="F14" s="6" t="str">
        <f t="shared" si="2"/>
        <v>module=jeduc</v>
      </c>
      <c r="G14" s="6" t="str">
        <f t="shared" si="3"/>
        <v>module=keduc</v>
      </c>
    </row>
    <row r="15" spans="1:7" ht="30" customHeight="1">
      <c r="A15" s="3" t="s">
        <v>121</v>
      </c>
      <c r="B15" s="3" t="s">
        <v>2</v>
      </c>
      <c r="C15" s="3" t="s">
        <v>24618</v>
      </c>
      <c r="D15" s="3" t="s">
        <v>30494</v>
      </c>
      <c r="E15" s="12" t="s">
        <v>36252</v>
      </c>
      <c r="F15" s="6" t="str">
        <f t="shared" si="2"/>
        <v>module=jeduc</v>
      </c>
      <c r="G15" s="6" t="str">
        <f t="shared" si="3"/>
        <v>module=keduc</v>
      </c>
    </row>
    <row r="16" spans="1:7" ht="30" customHeight="1">
      <c r="A16" s="3" t="s">
        <v>121</v>
      </c>
      <c r="B16" s="3" t="s">
        <v>2</v>
      </c>
      <c r="C16" s="3" t="s">
        <v>24619</v>
      </c>
      <c r="D16" s="3" t="s">
        <v>30495</v>
      </c>
      <c r="E16" s="12" t="s">
        <v>36253</v>
      </c>
      <c r="F16" s="6" t="str">
        <f t="shared" si="2"/>
        <v>module=jeduc</v>
      </c>
      <c r="G16" s="6" t="str">
        <f t="shared" si="3"/>
        <v>module=keduc</v>
      </c>
    </row>
    <row r="17" spans="1:7" ht="30" customHeight="1">
      <c r="A17" s="3" t="s">
        <v>121</v>
      </c>
      <c r="B17" s="3" t="s">
        <v>2</v>
      </c>
      <c r="C17" s="3" t="s">
        <v>24620</v>
      </c>
      <c r="D17" s="3" t="s">
        <v>30496</v>
      </c>
      <c r="E17" s="12" t="s">
        <v>36254</v>
      </c>
      <c r="F17" s="6" t="str">
        <f t="shared" si="2"/>
        <v>module=jeduc</v>
      </c>
      <c r="G17" s="6" t="str">
        <f t="shared" si="3"/>
        <v>module=keduc</v>
      </c>
    </row>
    <row r="18" spans="1:7" ht="30" customHeight="1">
      <c r="A18" s="3" t="s">
        <v>121</v>
      </c>
      <c r="B18" s="3" t="s">
        <v>2</v>
      </c>
      <c r="C18" s="3" t="s">
        <v>24621</v>
      </c>
      <c r="D18" s="3" t="s">
        <v>30497</v>
      </c>
      <c r="E18" s="12" t="s">
        <v>36255</v>
      </c>
      <c r="F18" s="6" t="str">
        <f t="shared" si="2"/>
        <v>module=jeduc</v>
      </c>
      <c r="G18" s="6" t="str">
        <f t="shared" si="3"/>
        <v>module=keduc</v>
      </c>
    </row>
    <row r="19" spans="1:7" ht="30" customHeight="1">
      <c r="A19" s="3" t="s">
        <v>121</v>
      </c>
      <c r="B19" s="3" t="s">
        <v>2</v>
      </c>
      <c r="C19" s="3" t="s">
        <v>24622</v>
      </c>
      <c r="D19" s="3" t="s">
        <v>30498</v>
      </c>
      <c r="E19" s="12" t="s">
        <v>36256</v>
      </c>
      <c r="F19" s="6" t="str">
        <f t="shared" si="2"/>
        <v>module=jeduc</v>
      </c>
      <c r="G19" s="6" t="str">
        <f t="shared" si="3"/>
        <v>module=keduc</v>
      </c>
    </row>
    <row r="20" spans="1:7" ht="30" customHeight="1">
      <c r="A20" s="3" t="s">
        <v>121</v>
      </c>
      <c r="B20" s="3" t="s">
        <v>2</v>
      </c>
      <c r="C20" s="3" t="s">
        <v>24623</v>
      </c>
      <c r="D20" s="3" t="s">
        <v>30499</v>
      </c>
      <c r="E20" s="12" t="s">
        <v>36257</v>
      </c>
      <c r="F20" s="6" t="str">
        <f t="shared" si="2"/>
        <v>module=jeduc</v>
      </c>
      <c r="G20" s="6" t="str">
        <f t="shared" si="3"/>
        <v>module=keduc</v>
      </c>
    </row>
    <row r="21" spans="1:7" ht="30" customHeight="1">
      <c r="A21" s="3" t="s">
        <v>121</v>
      </c>
      <c r="B21" s="3" t="s">
        <v>2</v>
      </c>
      <c r="C21" s="3" t="s">
        <v>24624</v>
      </c>
      <c r="D21" s="3" t="s">
        <v>30500</v>
      </c>
      <c r="E21" s="12" t="s">
        <v>36258</v>
      </c>
      <c r="F21" s="6" t="str">
        <f t="shared" si="2"/>
        <v>module=jeduc</v>
      </c>
      <c r="G21" s="6" t="str">
        <f t="shared" si="3"/>
        <v>module=keduc</v>
      </c>
    </row>
    <row r="22" spans="1:7" ht="30" customHeight="1">
      <c r="A22" s="3" t="s">
        <v>121</v>
      </c>
      <c r="B22" s="3" t="s">
        <v>2</v>
      </c>
      <c r="C22" s="3" t="s">
        <v>24625</v>
      </c>
      <c r="D22" s="3" t="s">
        <v>30501</v>
      </c>
      <c r="E22" s="12" t="s">
        <v>36259</v>
      </c>
      <c r="F22" s="6" t="str">
        <f t="shared" si="2"/>
        <v>module=jeduc</v>
      </c>
      <c r="G22" s="6" t="str">
        <f t="shared" si="3"/>
        <v>module=keduc</v>
      </c>
    </row>
    <row r="23" spans="1:7" ht="30" customHeight="1">
      <c r="A23" s="3" t="s">
        <v>121</v>
      </c>
      <c r="B23" s="3" t="s">
        <v>2</v>
      </c>
      <c r="C23" s="3" t="s">
        <v>24626</v>
      </c>
      <c r="D23" s="3" t="s">
        <v>30502</v>
      </c>
      <c r="E23" s="12" t="s">
        <v>36260</v>
      </c>
      <c r="F23" s="6" t="str">
        <f t="shared" si="2"/>
        <v>module=jeduc</v>
      </c>
      <c r="G23" s="6" t="str">
        <f t="shared" si="3"/>
        <v>module=keduc</v>
      </c>
    </row>
    <row r="24" spans="1:7" ht="30" customHeight="1">
      <c r="A24" s="3" t="s">
        <v>121</v>
      </c>
      <c r="B24" s="3" t="s">
        <v>2</v>
      </c>
      <c r="C24" s="3" t="s">
        <v>24627</v>
      </c>
      <c r="D24" s="3" t="s">
        <v>30503</v>
      </c>
      <c r="E24" s="12" t="s">
        <v>36261</v>
      </c>
      <c r="F24" s="6" t="str">
        <f t="shared" si="2"/>
        <v>module=jeduc</v>
      </c>
      <c r="G24" s="6" t="str">
        <f t="shared" si="3"/>
        <v>module=keduc</v>
      </c>
    </row>
    <row r="25" spans="1:7" ht="30" customHeight="1">
      <c r="A25" s="3" t="s">
        <v>121</v>
      </c>
      <c r="B25" s="3" t="s">
        <v>2</v>
      </c>
      <c r="C25" s="3" t="s">
        <v>24628</v>
      </c>
      <c r="D25" s="3" t="s">
        <v>30504</v>
      </c>
      <c r="E25" s="12" t="s">
        <v>36262</v>
      </c>
      <c r="F25" s="6" t="str">
        <f t="shared" si="2"/>
        <v>module=jeduc</v>
      </c>
      <c r="G25" s="6" t="str">
        <f t="shared" si="3"/>
        <v>module=keduc</v>
      </c>
    </row>
    <row r="26" spans="1:7" ht="30" customHeight="1">
      <c r="A26" s="3" t="s">
        <v>121</v>
      </c>
      <c r="B26" s="3" t="s">
        <v>2</v>
      </c>
      <c r="C26" s="3" t="s">
        <v>24629</v>
      </c>
      <c r="D26" s="3" t="s">
        <v>30505</v>
      </c>
      <c r="E26" s="12" t="s">
        <v>36263</v>
      </c>
      <c r="F26" s="6" t="str">
        <f t="shared" si="2"/>
        <v>module=jeduc</v>
      </c>
      <c r="G26" s="6" t="str">
        <f t="shared" si="3"/>
        <v>module=keduc</v>
      </c>
    </row>
    <row r="27" spans="1:7" ht="30" customHeight="1">
      <c r="A27" s="3" t="s">
        <v>121</v>
      </c>
      <c r="B27" s="3" t="s">
        <v>3</v>
      </c>
      <c r="C27" s="3" t="s">
        <v>24630</v>
      </c>
      <c r="D27" s="3" t="s">
        <v>24630</v>
      </c>
      <c r="E27" s="12" t="s">
        <v>36264</v>
      </c>
      <c r="F27" s="6" t="str">
        <f t="shared" si="2"/>
        <v>module=jeduc</v>
      </c>
      <c r="G27" s="3" t="s">
        <v>114</v>
      </c>
    </row>
    <row r="28" spans="1:7" ht="30" customHeight="1">
      <c r="A28" s="3" t="s">
        <v>121</v>
      </c>
      <c r="B28" s="3" t="s">
        <v>3</v>
      </c>
      <c r="C28" s="3" t="s">
        <v>24631</v>
      </c>
      <c r="D28" s="3" t="s">
        <v>24631</v>
      </c>
      <c r="E28" s="12" t="s">
        <v>36265</v>
      </c>
      <c r="F28" s="6" t="str">
        <f t="shared" si="2"/>
        <v>module=jeduc</v>
      </c>
      <c r="G28" s="3" t="s">
        <v>114</v>
      </c>
    </row>
    <row r="29" spans="1:7" ht="30" customHeight="1">
      <c r="A29" s="3" t="s">
        <v>121</v>
      </c>
      <c r="B29" s="3" t="s">
        <v>3</v>
      </c>
      <c r="C29" s="3" t="s">
        <v>24632</v>
      </c>
      <c r="D29" s="3" t="s">
        <v>24632</v>
      </c>
      <c r="E29" s="12" t="s">
        <v>36266</v>
      </c>
      <c r="F29" s="6" t="str">
        <f t="shared" si="2"/>
        <v>module=jeduc</v>
      </c>
      <c r="G29" s="3" t="s">
        <v>114</v>
      </c>
    </row>
    <row r="30" spans="1:7" ht="30" customHeight="1">
      <c r="A30" s="3" t="s">
        <v>121</v>
      </c>
      <c r="B30" s="3" t="s">
        <v>3</v>
      </c>
      <c r="C30" s="3" t="s">
        <v>24633</v>
      </c>
      <c r="D30" s="3" t="s">
        <v>24633</v>
      </c>
      <c r="E30" s="12" t="s">
        <v>36267</v>
      </c>
      <c r="F30" s="6" t="str">
        <f t="shared" si="2"/>
        <v>module=jeduc</v>
      </c>
      <c r="G30" s="3" t="s">
        <v>114</v>
      </c>
    </row>
    <row r="31" spans="1:7" ht="30" customHeight="1">
      <c r="A31" s="3" t="s">
        <v>24576</v>
      </c>
      <c r="B31" s="3" t="s">
        <v>2</v>
      </c>
      <c r="C31" s="3" t="s">
        <v>24634</v>
      </c>
      <c r="D31" s="3" t="s">
        <v>30506</v>
      </c>
      <c r="E31" s="12" t="s">
        <v>36268</v>
      </c>
      <c r="F31" s="6" t="str">
        <f t="shared" ref="F31:F62" si="4">HYPERLINK("http://www.ssc.wisc.edu/wlsresearch/documentation/waves/?wave=capigrad&amp;module=jmarr","module=jmarr")</f>
        <v>module=jmarr</v>
      </c>
      <c r="G31" s="6" t="str">
        <f t="shared" ref="G31:G62" si="5">HYPERLINK("http://www.ssc.wisc.edu/wlsresearch/documentation/waves/?wave=capisib&amp;module=kmarr","module=kmarr")</f>
        <v>module=kmarr</v>
      </c>
    </row>
    <row r="32" spans="1:7" ht="30" customHeight="1">
      <c r="A32" s="3" t="s">
        <v>24576</v>
      </c>
      <c r="B32" s="3" t="s">
        <v>2</v>
      </c>
      <c r="C32" s="3" t="s">
        <v>24635</v>
      </c>
      <c r="D32" s="3" t="s">
        <v>30507</v>
      </c>
      <c r="E32" s="12" t="s">
        <v>36269</v>
      </c>
      <c r="F32" s="6" t="str">
        <f t="shared" si="4"/>
        <v>module=jmarr</v>
      </c>
      <c r="G32" s="6" t="str">
        <f t="shared" si="5"/>
        <v>module=kmarr</v>
      </c>
    </row>
    <row r="33" spans="1:7" ht="30" customHeight="1">
      <c r="A33" s="3" t="s">
        <v>24576</v>
      </c>
      <c r="B33" s="3" t="s">
        <v>2</v>
      </c>
      <c r="C33" s="3" t="s">
        <v>24636</v>
      </c>
      <c r="D33" s="3" t="s">
        <v>30508</v>
      </c>
      <c r="E33" s="12" t="s">
        <v>36270</v>
      </c>
      <c r="F33" s="6" t="str">
        <f t="shared" si="4"/>
        <v>module=jmarr</v>
      </c>
      <c r="G33" s="6" t="str">
        <f t="shared" si="5"/>
        <v>module=kmarr</v>
      </c>
    </row>
    <row r="34" spans="1:7" ht="30" customHeight="1">
      <c r="A34" s="3" t="s">
        <v>24576</v>
      </c>
      <c r="B34" s="3" t="s">
        <v>2</v>
      </c>
      <c r="C34" s="3" t="s">
        <v>24637</v>
      </c>
      <c r="D34" s="3" t="s">
        <v>30509</v>
      </c>
      <c r="E34" s="12" t="s">
        <v>36271</v>
      </c>
      <c r="F34" s="6" t="str">
        <f t="shared" si="4"/>
        <v>module=jmarr</v>
      </c>
      <c r="G34" s="6" t="str">
        <f t="shared" si="5"/>
        <v>module=kmarr</v>
      </c>
    </row>
    <row r="35" spans="1:7" ht="30" customHeight="1">
      <c r="A35" s="3" t="s">
        <v>24576</v>
      </c>
      <c r="B35" s="3" t="s">
        <v>2</v>
      </c>
      <c r="C35" s="3" t="s">
        <v>24638</v>
      </c>
      <c r="D35" s="3" t="s">
        <v>30510</v>
      </c>
      <c r="E35" s="12" t="s">
        <v>36272</v>
      </c>
      <c r="F35" s="6" t="str">
        <f t="shared" si="4"/>
        <v>module=jmarr</v>
      </c>
      <c r="G35" s="6" t="str">
        <f t="shared" si="5"/>
        <v>module=kmarr</v>
      </c>
    </row>
    <row r="36" spans="1:7" ht="30" customHeight="1">
      <c r="A36" s="3" t="s">
        <v>24576</v>
      </c>
      <c r="B36" s="3" t="s">
        <v>2</v>
      </c>
      <c r="C36" s="3" t="s">
        <v>24639</v>
      </c>
      <c r="D36" s="3" t="s">
        <v>30511</v>
      </c>
      <c r="E36" s="12" t="s">
        <v>36273</v>
      </c>
      <c r="F36" s="6" t="str">
        <f t="shared" si="4"/>
        <v>module=jmarr</v>
      </c>
      <c r="G36" s="6" t="str">
        <f t="shared" si="5"/>
        <v>module=kmarr</v>
      </c>
    </row>
    <row r="37" spans="1:7" ht="30" customHeight="1">
      <c r="A37" s="3" t="s">
        <v>24576</v>
      </c>
      <c r="B37" s="3" t="s">
        <v>2</v>
      </c>
      <c r="C37" s="3" t="s">
        <v>24640</v>
      </c>
      <c r="D37" s="3" t="s">
        <v>30512</v>
      </c>
      <c r="E37" s="12" t="s">
        <v>36274</v>
      </c>
      <c r="F37" s="6" t="str">
        <f t="shared" si="4"/>
        <v>module=jmarr</v>
      </c>
      <c r="G37" s="6" t="str">
        <f t="shared" si="5"/>
        <v>module=kmarr</v>
      </c>
    </row>
    <row r="38" spans="1:7" ht="30" customHeight="1">
      <c r="A38" s="3" t="s">
        <v>24576</v>
      </c>
      <c r="B38" s="3" t="s">
        <v>2</v>
      </c>
      <c r="C38" s="3" t="s">
        <v>24641</v>
      </c>
      <c r="D38" s="3" t="s">
        <v>30513</v>
      </c>
      <c r="E38" s="12" t="s">
        <v>36275</v>
      </c>
      <c r="F38" s="6" t="str">
        <f t="shared" si="4"/>
        <v>module=jmarr</v>
      </c>
      <c r="G38" s="6" t="str">
        <f t="shared" si="5"/>
        <v>module=kmarr</v>
      </c>
    </row>
    <row r="39" spans="1:7" ht="30" customHeight="1">
      <c r="A39" s="3" t="s">
        <v>24576</v>
      </c>
      <c r="B39" s="3" t="s">
        <v>2</v>
      </c>
      <c r="C39" s="3" t="s">
        <v>24642</v>
      </c>
      <c r="D39" s="3" t="s">
        <v>30514</v>
      </c>
      <c r="E39" s="12" t="s">
        <v>36276</v>
      </c>
      <c r="F39" s="6" t="str">
        <f t="shared" si="4"/>
        <v>module=jmarr</v>
      </c>
      <c r="G39" s="6" t="str">
        <f t="shared" si="5"/>
        <v>module=kmarr</v>
      </c>
    </row>
    <row r="40" spans="1:7" ht="30" customHeight="1">
      <c r="A40" s="3" t="s">
        <v>24576</v>
      </c>
      <c r="B40" s="3" t="s">
        <v>2</v>
      </c>
      <c r="C40" s="3" t="s">
        <v>24643</v>
      </c>
      <c r="D40" s="3" t="s">
        <v>30515</v>
      </c>
      <c r="E40" s="12" t="s">
        <v>36277</v>
      </c>
      <c r="F40" s="6" t="str">
        <f t="shared" si="4"/>
        <v>module=jmarr</v>
      </c>
      <c r="G40" s="6" t="str">
        <f t="shared" si="5"/>
        <v>module=kmarr</v>
      </c>
    </row>
    <row r="41" spans="1:7" ht="30" customHeight="1">
      <c r="A41" s="3" t="s">
        <v>24576</v>
      </c>
      <c r="B41" s="3" t="s">
        <v>2</v>
      </c>
      <c r="C41" s="3" t="s">
        <v>24644</v>
      </c>
      <c r="D41" s="3" t="s">
        <v>30516</v>
      </c>
      <c r="E41" s="12" t="s">
        <v>36278</v>
      </c>
      <c r="F41" s="6" t="str">
        <f t="shared" si="4"/>
        <v>module=jmarr</v>
      </c>
      <c r="G41" s="6" t="str">
        <f t="shared" si="5"/>
        <v>module=kmarr</v>
      </c>
    </row>
    <row r="42" spans="1:7" ht="30" customHeight="1">
      <c r="A42" s="3" t="s">
        <v>24576</v>
      </c>
      <c r="B42" s="3" t="s">
        <v>2</v>
      </c>
      <c r="C42" s="3" t="s">
        <v>24645</v>
      </c>
      <c r="D42" s="3" t="s">
        <v>30517</v>
      </c>
      <c r="E42" s="12" t="s">
        <v>36279</v>
      </c>
      <c r="F42" s="6" t="str">
        <f t="shared" si="4"/>
        <v>module=jmarr</v>
      </c>
      <c r="G42" s="6" t="str">
        <f t="shared" si="5"/>
        <v>module=kmarr</v>
      </c>
    </row>
    <row r="43" spans="1:7" ht="30" customHeight="1">
      <c r="A43" s="3" t="s">
        <v>24576</v>
      </c>
      <c r="B43" s="3" t="s">
        <v>2</v>
      </c>
      <c r="C43" s="3" t="s">
        <v>24646</v>
      </c>
      <c r="D43" s="3" t="s">
        <v>30518</v>
      </c>
      <c r="E43" s="12" t="s">
        <v>36280</v>
      </c>
      <c r="F43" s="6" t="str">
        <f t="shared" si="4"/>
        <v>module=jmarr</v>
      </c>
      <c r="G43" s="6" t="str">
        <f t="shared" si="5"/>
        <v>module=kmarr</v>
      </c>
    </row>
    <row r="44" spans="1:7" ht="30" customHeight="1">
      <c r="A44" s="3" t="s">
        <v>24576</v>
      </c>
      <c r="B44" s="3" t="s">
        <v>2</v>
      </c>
      <c r="C44" s="3" t="s">
        <v>24647</v>
      </c>
      <c r="D44" s="3" t="s">
        <v>30519</v>
      </c>
      <c r="E44" s="12" t="s">
        <v>36281</v>
      </c>
      <c r="F44" s="6" t="str">
        <f t="shared" si="4"/>
        <v>module=jmarr</v>
      </c>
      <c r="G44" s="6" t="str">
        <f t="shared" si="5"/>
        <v>module=kmarr</v>
      </c>
    </row>
    <row r="45" spans="1:7" ht="30" customHeight="1">
      <c r="A45" s="3" t="s">
        <v>24576</v>
      </c>
      <c r="B45" s="3" t="s">
        <v>2</v>
      </c>
      <c r="C45" s="3" t="s">
        <v>24648</v>
      </c>
      <c r="D45" s="3" t="s">
        <v>30520</v>
      </c>
      <c r="E45" s="12" t="s">
        <v>36282</v>
      </c>
      <c r="F45" s="6" t="str">
        <f t="shared" si="4"/>
        <v>module=jmarr</v>
      </c>
      <c r="G45" s="6" t="str">
        <f t="shared" si="5"/>
        <v>module=kmarr</v>
      </c>
    </row>
    <row r="46" spans="1:7" ht="30" customHeight="1">
      <c r="A46" s="3" t="s">
        <v>24576</v>
      </c>
      <c r="B46" s="3" t="s">
        <v>2</v>
      </c>
      <c r="C46" s="3" t="s">
        <v>24649</v>
      </c>
      <c r="D46" s="3" t="s">
        <v>30521</v>
      </c>
      <c r="E46" s="12" t="s">
        <v>36283</v>
      </c>
      <c r="F46" s="6" t="str">
        <f t="shared" si="4"/>
        <v>module=jmarr</v>
      </c>
      <c r="G46" s="6" t="str">
        <f t="shared" si="5"/>
        <v>module=kmarr</v>
      </c>
    </row>
    <row r="47" spans="1:7" ht="30" customHeight="1">
      <c r="A47" s="3" t="s">
        <v>24576</v>
      </c>
      <c r="B47" s="3" t="s">
        <v>2</v>
      </c>
      <c r="C47" s="3" t="s">
        <v>24650</v>
      </c>
      <c r="D47" s="3" t="s">
        <v>30522</v>
      </c>
      <c r="E47" s="12" t="s">
        <v>36284</v>
      </c>
      <c r="F47" s="6" t="str">
        <f t="shared" si="4"/>
        <v>module=jmarr</v>
      </c>
      <c r="G47" s="6" t="str">
        <f t="shared" si="5"/>
        <v>module=kmarr</v>
      </c>
    </row>
    <row r="48" spans="1:7" ht="30" customHeight="1">
      <c r="A48" s="3" t="s">
        <v>24576</v>
      </c>
      <c r="B48" s="3" t="s">
        <v>2</v>
      </c>
      <c r="C48" s="3" t="s">
        <v>24651</v>
      </c>
      <c r="D48" s="3" t="s">
        <v>30523</v>
      </c>
      <c r="E48" s="12" t="s">
        <v>36285</v>
      </c>
      <c r="F48" s="6" t="str">
        <f t="shared" si="4"/>
        <v>module=jmarr</v>
      </c>
      <c r="G48" s="6" t="str">
        <f t="shared" si="5"/>
        <v>module=kmarr</v>
      </c>
    </row>
    <row r="49" spans="1:7" ht="30" customHeight="1">
      <c r="A49" s="3" t="s">
        <v>24576</v>
      </c>
      <c r="B49" s="3" t="s">
        <v>2</v>
      </c>
      <c r="C49" s="3" t="s">
        <v>24652</v>
      </c>
      <c r="D49" s="3" t="s">
        <v>30524</v>
      </c>
      <c r="E49" s="12" t="s">
        <v>36286</v>
      </c>
      <c r="F49" s="6" t="str">
        <f t="shared" si="4"/>
        <v>module=jmarr</v>
      </c>
      <c r="G49" s="6" t="str">
        <f t="shared" si="5"/>
        <v>module=kmarr</v>
      </c>
    </row>
    <row r="50" spans="1:7" ht="30" customHeight="1">
      <c r="A50" s="3" t="s">
        <v>24576</v>
      </c>
      <c r="B50" s="3" t="s">
        <v>2</v>
      </c>
      <c r="C50" s="3" t="s">
        <v>24653</v>
      </c>
      <c r="D50" s="3" t="s">
        <v>30525</v>
      </c>
      <c r="E50" s="12" t="s">
        <v>36287</v>
      </c>
      <c r="F50" s="6" t="str">
        <f t="shared" si="4"/>
        <v>module=jmarr</v>
      </c>
      <c r="G50" s="6" t="str">
        <f t="shared" si="5"/>
        <v>module=kmarr</v>
      </c>
    </row>
    <row r="51" spans="1:7" ht="30" customHeight="1">
      <c r="A51" s="3" t="s">
        <v>24576</v>
      </c>
      <c r="B51" s="3" t="s">
        <v>2</v>
      </c>
      <c r="C51" s="3" t="s">
        <v>24654</v>
      </c>
      <c r="D51" s="3" t="s">
        <v>30526</v>
      </c>
      <c r="E51" s="12" t="s">
        <v>36288</v>
      </c>
      <c r="F51" s="6" t="str">
        <f t="shared" si="4"/>
        <v>module=jmarr</v>
      </c>
      <c r="G51" s="6" t="str">
        <f t="shared" si="5"/>
        <v>module=kmarr</v>
      </c>
    </row>
    <row r="52" spans="1:7" ht="30" customHeight="1">
      <c r="A52" s="3" t="s">
        <v>24576</v>
      </c>
      <c r="B52" s="3" t="s">
        <v>2</v>
      </c>
      <c r="C52" s="3" t="s">
        <v>24655</v>
      </c>
      <c r="D52" s="3" t="s">
        <v>30527</v>
      </c>
      <c r="E52" s="12" t="s">
        <v>36289</v>
      </c>
      <c r="F52" s="6" t="str">
        <f t="shared" si="4"/>
        <v>module=jmarr</v>
      </c>
      <c r="G52" s="6" t="str">
        <f t="shared" si="5"/>
        <v>module=kmarr</v>
      </c>
    </row>
    <row r="53" spans="1:7" ht="30" customHeight="1">
      <c r="A53" s="3" t="s">
        <v>24576</v>
      </c>
      <c r="B53" s="3" t="s">
        <v>2</v>
      </c>
      <c r="C53" s="3" t="s">
        <v>24656</v>
      </c>
      <c r="D53" s="3" t="s">
        <v>30528</v>
      </c>
      <c r="E53" s="12" t="s">
        <v>36290</v>
      </c>
      <c r="F53" s="6" t="str">
        <f t="shared" si="4"/>
        <v>module=jmarr</v>
      </c>
      <c r="G53" s="6" t="str">
        <f t="shared" si="5"/>
        <v>module=kmarr</v>
      </c>
    </row>
    <row r="54" spans="1:7" ht="30" customHeight="1">
      <c r="A54" s="3" t="s">
        <v>24576</v>
      </c>
      <c r="B54" s="3" t="s">
        <v>2</v>
      </c>
      <c r="C54" s="3" t="s">
        <v>24657</v>
      </c>
      <c r="D54" s="3" t="s">
        <v>30529</v>
      </c>
      <c r="E54" s="12" t="s">
        <v>36291</v>
      </c>
      <c r="F54" s="6" t="str">
        <f t="shared" si="4"/>
        <v>module=jmarr</v>
      </c>
      <c r="G54" s="6" t="str">
        <f t="shared" si="5"/>
        <v>module=kmarr</v>
      </c>
    </row>
    <row r="55" spans="1:7" ht="30" customHeight="1">
      <c r="A55" s="3" t="s">
        <v>24576</v>
      </c>
      <c r="B55" s="3" t="s">
        <v>2</v>
      </c>
      <c r="C55" s="3" t="s">
        <v>24658</v>
      </c>
      <c r="D55" s="3" t="s">
        <v>30530</v>
      </c>
      <c r="E55" s="12" t="s">
        <v>36292</v>
      </c>
      <c r="F55" s="6" t="str">
        <f t="shared" si="4"/>
        <v>module=jmarr</v>
      </c>
      <c r="G55" s="6" t="str">
        <f t="shared" si="5"/>
        <v>module=kmarr</v>
      </c>
    </row>
    <row r="56" spans="1:7" ht="30" customHeight="1">
      <c r="A56" s="3" t="s">
        <v>24576</v>
      </c>
      <c r="B56" s="3" t="s">
        <v>2</v>
      </c>
      <c r="C56" s="3" t="s">
        <v>24659</v>
      </c>
      <c r="D56" s="3" t="s">
        <v>30531</v>
      </c>
      <c r="E56" s="12" t="s">
        <v>36293</v>
      </c>
      <c r="F56" s="6" t="str">
        <f t="shared" si="4"/>
        <v>module=jmarr</v>
      </c>
      <c r="G56" s="6" t="str">
        <f t="shared" si="5"/>
        <v>module=kmarr</v>
      </c>
    </row>
    <row r="57" spans="1:7" ht="30" customHeight="1">
      <c r="A57" s="3" t="s">
        <v>24576</v>
      </c>
      <c r="B57" s="3" t="s">
        <v>2</v>
      </c>
      <c r="C57" s="3" t="s">
        <v>24660</v>
      </c>
      <c r="D57" s="3" t="s">
        <v>30532</v>
      </c>
      <c r="E57" s="12" t="s">
        <v>36294</v>
      </c>
      <c r="F57" s="6" t="str">
        <f t="shared" si="4"/>
        <v>module=jmarr</v>
      </c>
      <c r="G57" s="6" t="str">
        <f t="shared" si="5"/>
        <v>module=kmarr</v>
      </c>
    </row>
    <row r="58" spans="1:7" ht="30" customHeight="1">
      <c r="A58" s="3" t="s">
        <v>24576</v>
      </c>
      <c r="B58" s="3" t="s">
        <v>2</v>
      </c>
      <c r="C58" s="3" t="s">
        <v>24661</v>
      </c>
      <c r="D58" s="3" t="s">
        <v>30533</v>
      </c>
      <c r="E58" s="12" t="s">
        <v>36295</v>
      </c>
      <c r="F58" s="6" t="str">
        <f t="shared" si="4"/>
        <v>module=jmarr</v>
      </c>
      <c r="G58" s="6" t="str">
        <f t="shared" si="5"/>
        <v>module=kmarr</v>
      </c>
    </row>
    <row r="59" spans="1:7" ht="30" customHeight="1">
      <c r="A59" s="3" t="s">
        <v>24576</v>
      </c>
      <c r="B59" s="3" t="s">
        <v>2</v>
      </c>
      <c r="C59" s="3" t="s">
        <v>24662</v>
      </c>
      <c r="D59" s="3" t="s">
        <v>30534</v>
      </c>
      <c r="E59" s="12" t="s">
        <v>36296</v>
      </c>
      <c r="F59" s="6" t="str">
        <f t="shared" si="4"/>
        <v>module=jmarr</v>
      </c>
      <c r="G59" s="6" t="str">
        <f t="shared" si="5"/>
        <v>module=kmarr</v>
      </c>
    </row>
    <row r="60" spans="1:7" ht="30" customHeight="1">
      <c r="A60" s="3" t="s">
        <v>24576</v>
      </c>
      <c r="B60" s="3" t="s">
        <v>2</v>
      </c>
      <c r="C60" s="3" t="s">
        <v>24663</v>
      </c>
      <c r="D60" s="3" t="s">
        <v>30535</v>
      </c>
      <c r="E60" s="12" t="s">
        <v>36297</v>
      </c>
      <c r="F60" s="6" t="str">
        <f t="shared" si="4"/>
        <v>module=jmarr</v>
      </c>
      <c r="G60" s="6" t="str">
        <f t="shared" si="5"/>
        <v>module=kmarr</v>
      </c>
    </row>
    <row r="61" spans="1:7" ht="30" customHeight="1">
      <c r="A61" s="3" t="s">
        <v>24576</v>
      </c>
      <c r="B61" s="3" t="s">
        <v>2</v>
      </c>
      <c r="C61" s="3" t="s">
        <v>24664</v>
      </c>
      <c r="D61" s="3" t="s">
        <v>30536</v>
      </c>
      <c r="E61" s="12" t="s">
        <v>36298</v>
      </c>
      <c r="F61" s="6" t="str">
        <f t="shared" si="4"/>
        <v>module=jmarr</v>
      </c>
      <c r="G61" s="6" t="str">
        <f t="shared" si="5"/>
        <v>module=kmarr</v>
      </c>
    </row>
    <row r="62" spans="1:7" ht="30" customHeight="1">
      <c r="A62" s="3" t="s">
        <v>24576</v>
      </c>
      <c r="B62" s="3" t="s">
        <v>2</v>
      </c>
      <c r="C62" s="3" t="s">
        <v>24665</v>
      </c>
      <c r="D62" s="3" t="s">
        <v>30537</v>
      </c>
      <c r="E62" s="12" t="s">
        <v>36299</v>
      </c>
      <c r="F62" s="6" t="str">
        <f t="shared" si="4"/>
        <v>module=jmarr</v>
      </c>
      <c r="G62" s="6" t="str">
        <f t="shared" si="5"/>
        <v>module=kmarr</v>
      </c>
    </row>
    <row r="63" spans="1:7" ht="30" customHeight="1">
      <c r="A63" s="3" t="s">
        <v>24576</v>
      </c>
      <c r="B63" s="3" t="s">
        <v>2</v>
      </c>
      <c r="C63" s="3" t="s">
        <v>24666</v>
      </c>
      <c r="D63" s="3" t="s">
        <v>30538</v>
      </c>
      <c r="E63" s="12" t="s">
        <v>36300</v>
      </c>
      <c r="F63" s="6" t="str">
        <f t="shared" ref="F63:F95" si="6">HYPERLINK("http://www.ssc.wisc.edu/wlsresearch/documentation/waves/?wave=capigrad&amp;module=jmarr","module=jmarr")</f>
        <v>module=jmarr</v>
      </c>
      <c r="G63" s="6" t="str">
        <f t="shared" ref="G63:G95" si="7">HYPERLINK("http://www.ssc.wisc.edu/wlsresearch/documentation/waves/?wave=capisib&amp;module=kmarr","module=kmarr")</f>
        <v>module=kmarr</v>
      </c>
    </row>
    <row r="64" spans="1:7" ht="30" customHeight="1">
      <c r="A64" s="3" t="s">
        <v>24576</v>
      </c>
      <c r="B64" s="3" t="s">
        <v>2</v>
      </c>
      <c r="C64" s="3" t="s">
        <v>24667</v>
      </c>
      <c r="D64" s="3" t="s">
        <v>30539</v>
      </c>
      <c r="E64" s="12" t="s">
        <v>36301</v>
      </c>
      <c r="F64" s="6" t="str">
        <f t="shared" si="6"/>
        <v>module=jmarr</v>
      </c>
      <c r="G64" s="6" t="str">
        <f t="shared" si="7"/>
        <v>module=kmarr</v>
      </c>
    </row>
    <row r="65" spans="1:7" ht="30" customHeight="1">
      <c r="A65" s="3" t="s">
        <v>24576</v>
      </c>
      <c r="B65" s="3" t="s">
        <v>2</v>
      </c>
      <c r="C65" s="3" t="s">
        <v>24668</v>
      </c>
      <c r="D65" s="3" t="s">
        <v>30540</v>
      </c>
      <c r="E65" s="12" t="s">
        <v>36302</v>
      </c>
      <c r="F65" s="6" t="str">
        <f t="shared" si="6"/>
        <v>module=jmarr</v>
      </c>
      <c r="G65" s="6" t="str">
        <f t="shared" si="7"/>
        <v>module=kmarr</v>
      </c>
    </row>
    <row r="66" spans="1:7" ht="30" customHeight="1">
      <c r="A66" s="3" t="s">
        <v>24576</v>
      </c>
      <c r="B66" s="3" t="s">
        <v>2</v>
      </c>
      <c r="C66" s="3" t="s">
        <v>24669</v>
      </c>
      <c r="D66" s="3" t="s">
        <v>30541</v>
      </c>
      <c r="E66" s="12" t="s">
        <v>36303</v>
      </c>
      <c r="F66" s="6" t="str">
        <f t="shared" si="6"/>
        <v>module=jmarr</v>
      </c>
      <c r="G66" s="6" t="str">
        <f t="shared" si="7"/>
        <v>module=kmarr</v>
      </c>
    </row>
    <row r="67" spans="1:7" ht="30" customHeight="1">
      <c r="A67" s="3" t="s">
        <v>24576</v>
      </c>
      <c r="B67" s="3" t="s">
        <v>2</v>
      </c>
      <c r="C67" s="3" t="s">
        <v>24670</v>
      </c>
      <c r="D67" s="3" t="s">
        <v>30542</v>
      </c>
      <c r="E67" s="12" t="s">
        <v>36304</v>
      </c>
      <c r="F67" s="6" t="str">
        <f t="shared" si="6"/>
        <v>module=jmarr</v>
      </c>
      <c r="G67" s="6" t="str">
        <f t="shared" si="7"/>
        <v>module=kmarr</v>
      </c>
    </row>
    <row r="68" spans="1:7" ht="30" customHeight="1">
      <c r="A68" s="3" t="s">
        <v>24576</v>
      </c>
      <c r="B68" s="3" t="s">
        <v>2</v>
      </c>
      <c r="C68" s="3" t="s">
        <v>24671</v>
      </c>
      <c r="D68" s="3" t="s">
        <v>30543</v>
      </c>
      <c r="E68" s="12" t="s">
        <v>36305</v>
      </c>
      <c r="F68" s="6" t="str">
        <f t="shared" si="6"/>
        <v>module=jmarr</v>
      </c>
      <c r="G68" s="6" t="str">
        <f t="shared" si="7"/>
        <v>module=kmarr</v>
      </c>
    </row>
    <row r="69" spans="1:7" ht="30" customHeight="1">
      <c r="A69" s="3" t="s">
        <v>24576</v>
      </c>
      <c r="B69" s="3" t="s">
        <v>2</v>
      </c>
      <c r="C69" s="3" t="s">
        <v>24672</v>
      </c>
      <c r="D69" s="3" t="s">
        <v>30544</v>
      </c>
      <c r="E69" s="12" t="s">
        <v>36306</v>
      </c>
      <c r="F69" s="6" t="str">
        <f t="shared" si="6"/>
        <v>module=jmarr</v>
      </c>
      <c r="G69" s="6" t="str">
        <f t="shared" si="7"/>
        <v>module=kmarr</v>
      </c>
    </row>
    <row r="70" spans="1:7" ht="30" customHeight="1">
      <c r="A70" s="3" t="s">
        <v>24576</v>
      </c>
      <c r="B70" s="3" t="s">
        <v>2</v>
      </c>
      <c r="C70" s="3" t="s">
        <v>24673</v>
      </c>
      <c r="D70" s="3" t="s">
        <v>30545</v>
      </c>
      <c r="E70" s="12" t="s">
        <v>36307</v>
      </c>
      <c r="F70" s="6" t="str">
        <f t="shared" si="6"/>
        <v>module=jmarr</v>
      </c>
      <c r="G70" s="6" t="str">
        <f t="shared" si="7"/>
        <v>module=kmarr</v>
      </c>
    </row>
    <row r="71" spans="1:7" ht="30" customHeight="1">
      <c r="A71" s="3" t="s">
        <v>24576</v>
      </c>
      <c r="B71" s="3" t="s">
        <v>2</v>
      </c>
      <c r="C71" s="3" t="s">
        <v>24674</v>
      </c>
      <c r="D71" s="3" t="s">
        <v>30546</v>
      </c>
      <c r="E71" s="12" t="s">
        <v>36308</v>
      </c>
      <c r="F71" s="6" t="str">
        <f t="shared" si="6"/>
        <v>module=jmarr</v>
      </c>
      <c r="G71" s="6" t="str">
        <f t="shared" si="7"/>
        <v>module=kmarr</v>
      </c>
    </row>
    <row r="72" spans="1:7" ht="30" customHeight="1">
      <c r="A72" s="3" t="s">
        <v>24576</v>
      </c>
      <c r="B72" s="3" t="s">
        <v>2</v>
      </c>
      <c r="C72" s="3" t="s">
        <v>24675</v>
      </c>
      <c r="D72" s="3" t="s">
        <v>30547</v>
      </c>
      <c r="E72" s="12" t="s">
        <v>36309</v>
      </c>
      <c r="F72" s="6" t="str">
        <f t="shared" si="6"/>
        <v>module=jmarr</v>
      </c>
      <c r="G72" s="6" t="str">
        <f t="shared" si="7"/>
        <v>module=kmarr</v>
      </c>
    </row>
    <row r="73" spans="1:7" ht="30" customHeight="1">
      <c r="A73" s="3" t="s">
        <v>24576</v>
      </c>
      <c r="B73" s="3" t="s">
        <v>2</v>
      </c>
      <c r="C73" s="3" t="s">
        <v>24676</v>
      </c>
      <c r="D73" s="3" t="s">
        <v>30548</v>
      </c>
      <c r="E73" s="12" t="s">
        <v>36310</v>
      </c>
      <c r="F73" s="6" t="str">
        <f t="shared" si="6"/>
        <v>module=jmarr</v>
      </c>
      <c r="G73" s="6" t="str">
        <f t="shared" si="7"/>
        <v>module=kmarr</v>
      </c>
    </row>
    <row r="74" spans="1:7" ht="30" customHeight="1">
      <c r="A74" s="3" t="s">
        <v>24576</v>
      </c>
      <c r="B74" s="3" t="s">
        <v>2</v>
      </c>
      <c r="C74" s="3" t="s">
        <v>24677</v>
      </c>
      <c r="D74" s="3" t="s">
        <v>30549</v>
      </c>
      <c r="E74" s="12" t="s">
        <v>36311</v>
      </c>
      <c r="F74" s="6" t="str">
        <f t="shared" si="6"/>
        <v>module=jmarr</v>
      </c>
      <c r="G74" s="6" t="str">
        <f t="shared" si="7"/>
        <v>module=kmarr</v>
      </c>
    </row>
    <row r="75" spans="1:7" ht="30" customHeight="1">
      <c r="A75" s="3" t="s">
        <v>24576</v>
      </c>
      <c r="B75" s="3" t="s">
        <v>2</v>
      </c>
      <c r="C75" s="3" t="s">
        <v>24678</v>
      </c>
      <c r="D75" s="3" t="s">
        <v>30550</v>
      </c>
      <c r="E75" s="12" t="s">
        <v>36312</v>
      </c>
      <c r="F75" s="6" t="str">
        <f t="shared" si="6"/>
        <v>module=jmarr</v>
      </c>
      <c r="G75" s="6" t="str">
        <f t="shared" si="7"/>
        <v>module=kmarr</v>
      </c>
    </row>
    <row r="76" spans="1:7" ht="30" customHeight="1">
      <c r="A76" s="3" t="s">
        <v>24576</v>
      </c>
      <c r="B76" s="3" t="s">
        <v>2</v>
      </c>
      <c r="C76" s="3" t="s">
        <v>24679</v>
      </c>
      <c r="D76" s="3" t="s">
        <v>30551</v>
      </c>
      <c r="E76" s="12" t="s">
        <v>36313</v>
      </c>
      <c r="F76" s="6" t="str">
        <f t="shared" si="6"/>
        <v>module=jmarr</v>
      </c>
      <c r="G76" s="6" t="str">
        <f t="shared" si="7"/>
        <v>module=kmarr</v>
      </c>
    </row>
    <row r="77" spans="1:7" ht="30" customHeight="1">
      <c r="A77" s="3" t="s">
        <v>24576</v>
      </c>
      <c r="B77" s="3" t="s">
        <v>2</v>
      </c>
      <c r="C77" s="3" t="s">
        <v>24680</v>
      </c>
      <c r="D77" s="3" t="s">
        <v>30552</v>
      </c>
      <c r="E77" s="12" t="s">
        <v>36314</v>
      </c>
      <c r="F77" s="6" t="str">
        <f t="shared" si="6"/>
        <v>module=jmarr</v>
      </c>
      <c r="G77" s="6" t="str">
        <f t="shared" si="7"/>
        <v>module=kmarr</v>
      </c>
    </row>
    <row r="78" spans="1:7" ht="30" customHeight="1">
      <c r="A78" s="3" t="s">
        <v>24576</v>
      </c>
      <c r="B78" s="3" t="s">
        <v>2</v>
      </c>
      <c r="C78" s="3" t="s">
        <v>24681</v>
      </c>
      <c r="D78" s="3" t="s">
        <v>30553</v>
      </c>
      <c r="E78" s="12" t="s">
        <v>36315</v>
      </c>
      <c r="F78" s="6" t="str">
        <f t="shared" si="6"/>
        <v>module=jmarr</v>
      </c>
      <c r="G78" s="6" t="str">
        <f t="shared" si="7"/>
        <v>module=kmarr</v>
      </c>
    </row>
    <row r="79" spans="1:7" ht="30" customHeight="1">
      <c r="A79" s="3" t="s">
        <v>24576</v>
      </c>
      <c r="B79" s="3" t="s">
        <v>2</v>
      </c>
      <c r="C79" s="3" t="s">
        <v>24682</v>
      </c>
      <c r="D79" s="3" t="s">
        <v>30554</v>
      </c>
      <c r="E79" s="12" t="s">
        <v>36316</v>
      </c>
      <c r="F79" s="6" t="str">
        <f t="shared" si="6"/>
        <v>module=jmarr</v>
      </c>
      <c r="G79" s="6" t="str">
        <f t="shared" si="7"/>
        <v>module=kmarr</v>
      </c>
    </row>
    <row r="80" spans="1:7" ht="30" customHeight="1">
      <c r="A80" s="3" t="s">
        <v>24576</v>
      </c>
      <c r="B80" s="3" t="s">
        <v>2</v>
      </c>
      <c r="C80" s="3" t="s">
        <v>24683</v>
      </c>
      <c r="D80" s="3" t="s">
        <v>30555</v>
      </c>
      <c r="E80" s="12" t="s">
        <v>36317</v>
      </c>
      <c r="F80" s="6" t="str">
        <f t="shared" si="6"/>
        <v>module=jmarr</v>
      </c>
      <c r="G80" s="6" t="str">
        <f t="shared" si="7"/>
        <v>module=kmarr</v>
      </c>
    </row>
    <row r="81" spans="1:7" ht="30" customHeight="1">
      <c r="A81" s="3" t="s">
        <v>24576</v>
      </c>
      <c r="B81" s="3" t="s">
        <v>2</v>
      </c>
      <c r="C81" s="3" t="s">
        <v>24684</v>
      </c>
      <c r="D81" s="3" t="s">
        <v>30556</v>
      </c>
      <c r="E81" s="12" t="s">
        <v>36318</v>
      </c>
      <c r="F81" s="6" t="str">
        <f t="shared" si="6"/>
        <v>module=jmarr</v>
      </c>
      <c r="G81" s="6" t="str">
        <f t="shared" si="7"/>
        <v>module=kmarr</v>
      </c>
    </row>
    <row r="82" spans="1:7" ht="30" customHeight="1">
      <c r="A82" s="3" t="s">
        <v>24576</v>
      </c>
      <c r="B82" s="3" t="s">
        <v>2</v>
      </c>
      <c r="C82" s="3" t="s">
        <v>24685</v>
      </c>
      <c r="D82" s="3" t="s">
        <v>30557</v>
      </c>
      <c r="E82" s="12" t="s">
        <v>36319</v>
      </c>
      <c r="F82" s="6" t="str">
        <f t="shared" si="6"/>
        <v>module=jmarr</v>
      </c>
      <c r="G82" s="6" t="str">
        <f t="shared" si="7"/>
        <v>module=kmarr</v>
      </c>
    </row>
    <row r="83" spans="1:7" ht="30" customHeight="1">
      <c r="A83" s="3" t="s">
        <v>24576</v>
      </c>
      <c r="B83" s="3" t="s">
        <v>2</v>
      </c>
      <c r="C83" s="3" t="s">
        <v>24686</v>
      </c>
      <c r="D83" s="3" t="s">
        <v>30558</v>
      </c>
      <c r="E83" s="12" t="s">
        <v>36320</v>
      </c>
      <c r="F83" s="6" t="str">
        <f t="shared" si="6"/>
        <v>module=jmarr</v>
      </c>
      <c r="G83" s="6" t="str">
        <f t="shared" si="7"/>
        <v>module=kmarr</v>
      </c>
    </row>
    <row r="84" spans="1:7" ht="30" customHeight="1">
      <c r="A84" s="3" t="s">
        <v>24576</v>
      </c>
      <c r="B84" s="3" t="s">
        <v>2</v>
      </c>
      <c r="C84" s="3" t="s">
        <v>24687</v>
      </c>
      <c r="D84" s="3" t="s">
        <v>30559</v>
      </c>
      <c r="E84" s="12" t="s">
        <v>36321</v>
      </c>
      <c r="F84" s="6" t="str">
        <f t="shared" si="6"/>
        <v>module=jmarr</v>
      </c>
      <c r="G84" s="6" t="str">
        <f t="shared" si="7"/>
        <v>module=kmarr</v>
      </c>
    </row>
    <row r="85" spans="1:7" ht="30" customHeight="1">
      <c r="A85" s="3" t="s">
        <v>24576</v>
      </c>
      <c r="B85" s="3" t="s">
        <v>2</v>
      </c>
      <c r="C85" s="3" t="s">
        <v>24688</v>
      </c>
      <c r="D85" s="3" t="s">
        <v>30560</v>
      </c>
      <c r="E85" s="12" t="s">
        <v>36322</v>
      </c>
      <c r="F85" s="6" t="str">
        <f t="shared" si="6"/>
        <v>module=jmarr</v>
      </c>
      <c r="G85" s="6" t="str">
        <f t="shared" si="7"/>
        <v>module=kmarr</v>
      </c>
    </row>
    <row r="86" spans="1:7" ht="30" customHeight="1">
      <c r="A86" s="3" t="s">
        <v>24576</v>
      </c>
      <c r="B86" s="3" t="s">
        <v>2</v>
      </c>
      <c r="C86" s="3" t="s">
        <v>24689</v>
      </c>
      <c r="D86" s="3" t="s">
        <v>30561</v>
      </c>
      <c r="E86" s="12" t="s">
        <v>36323</v>
      </c>
      <c r="F86" s="6" t="str">
        <f t="shared" si="6"/>
        <v>module=jmarr</v>
      </c>
      <c r="G86" s="6" t="str">
        <f t="shared" si="7"/>
        <v>module=kmarr</v>
      </c>
    </row>
    <row r="87" spans="1:7" ht="30" customHeight="1">
      <c r="A87" s="3" t="s">
        <v>24576</v>
      </c>
      <c r="B87" s="3" t="s">
        <v>2</v>
      </c>
      <c r="C87" s="3" t="s">
        <v>24690</v>
      </c>
      <c r="D87" s="3" t="s">
        <v>30562</v>
      </c>
      <c r="E87" s="12" t="s">
        <v>36324</v>
      </c>
      <c r="F87" s="6" t="str">
        <f t="shared" si="6"/>
        <v>module=jmarr</v>
      </c>
      <c r="G87" s="6" t="str">
        <f t="shared" si="7"/>
        <v>module=kmarr</v>
      </c>
    </row>
    <row r="88" spans="1:7" ht="30" customHeight="1">
      <c r="A88" s="3" t="s">
        <v>24576</v>
      </c>
      <c r="B88" s="3" t="s">
        <v>2</v>
      </c>
      <c r="C88" s="3" t="s">
        <v>24691</v>
      </c>
      <c r="D88" s="3" t="s">
        <v>30563</v>
      </c>
      <c r="E88" s="12" t="s">
        <v>36325</v>
      </c>
      <c r="F88" s="6" t="str">
        <f t="shared" si="6"/>
        <v>module=jmarr</v>
      </c>
      <c r="G88" s="6" t="str">
        <f t="shared" si="7"/>
        <v>module=kmarr</v>
      </c>
    </row>
    <row r="89" spans="1:7" ht="30" customHeight="1">
      <c r="A89" s="3" t="s">
        <v>24576</v>
      </c>
      <c r="B89" s="3" t="s">
        <v>2</v>
      </c>
      <c r="C89" s="3" t="s">
        <v>24692</v>
      </c>
      <c r="D89" s="3" t="s">
        <v>30564</v>
      </c>
      <c r="E89" s="12" t="s">
        <v>36326</v>
      </c>
      <c r="F89" s="6" t="str">
        <f t="shared" si="6"/>
        <v>module=jmarr</v>
      </c>
      <c r="G89" s="6" t="str">
        <f t="shared" si="7"/>
        <v>module=kmarr</v>
      </c>
    </row>
    <row r="90" spans="1:7" ht="30" customHeight="1">
      <c r="A90" s="3" t="s">
        <v>24576</v>
      </c>
      <c r="B90" s="3" t="s">
        <v>2</v>
      </c>
      <c r="C90" s="3" t="s">
        <v>24693</v>
      </c>
      <c r="D90" s="3" t="s">
        <v>30565</v>
      </c>
      <c r="E90" s="12" t="s">
        <v>36327</v>
      </c>
      <c r="F90" s="6" t="str">
        <f t="shared" si="6"/>
        <v>module=jmarr</v>
      </c>
      <c r="G90" s="6" t="str">
        <f t="shared" si="7"/>
        <v>module=kmarr</v>
      </c>
    </row>
    <row r="91" spans="1:7" ht="30" customHeight="1">
      <c r="A91" s="3" t="s">
        <v>24576</v>
      </c>
      <c r="B91" s="3" t="s">
        <v>2</v>
      </c>
      <c r="C91" s="3" t="s">
        <v>24694</v>
      </c>
      <c r="D91" s="3" t="s">
        <v>30566</v>
      </c>
      <c r="E91" s="12" t="s">
        <v>36328</v>
      </c>
      <c r="F91" s="6" t="str">
        <f t="shared" si="6"/>
        <v>module=jmarr</v>
      </c>
      <c r="G91" s="6" t="str">
        <f t="shared" si="7"/>
        <v>module=kmarr</v>
      </c>
    </row>
    <row r="92" spans="1:7" ht="30" customHeight="1">
      <c r="A92" s="3" t="s">
        <v>24576</v>
      </c>
      <c r="B92" s="3" t="s">
        <v>2</v>
      </c>
      <c r="C92" s="3" t="s">
        <v>24695</v>
      </c>
      <c r="D92" s="3" t="s">
        <v>30567</v>
      </c>
      <c r="E92" s="12" t="s">
        <v>36329</v>
      </c>
      <c r="F92" s="6" t="str">
        <f t="shared" si="6"/>
        <v>module=jmarr</v>
      </c>
      <c r="G92" s="6" t="str">
        <f t="shared" si="7"/>
        <v>module=kmarr</v>
      </c>
    </row>
    <row r="93" spans="1:7" ht="30" customHeight="1">
      <c r="A93" s="3" t="s">
        <v>24576</v>
      </c>
      <c r="B93" s="3" t="s">
        <v>2</v>
      </c>
      <c r="C93" s="3" t="s">
        <v>24696</v>
      </c>
      <c r="D93" s="3" t="s">
        <v>30568</v>
      </c>
      <c r="E93" s="12" t="s">
        <v>36330</v>
      </c>
      <c r="F93" s="6" t="str">
        <f t="shared" si="6"/>
        <v>module=jmarr</v>
      </c>
      <c r="G93" s="6" t="str">
        <f t="shared" si="7"/>
        <v>module=kmarr</v>
      </c>
    </row>
    <row r="94" spans="1:7" ht="30" customHeight="1">
      <c r="A94" s="3" t="s">
        <v>24576</v>
      </c>
      <c r="B94" s="3" t="s">
        <v>2</v>
      </c>
      <c r="C94" s="3" t="s">
        <v>24697</v>
      </c>
      <c r="D94" s="3" t="s">
        <v>30569</v>
      </c>
      <c r="E94" s="12" t="s">
        <v>36331</v>
      </c>
      <c r="F94" s="6" t="str">
        <f t="shared" si="6"/>
        <v>module=jmarr</v>
      </c>
      <c r="G94" s="6" t="str">
        <f t="shared" si="7"/>
        <v>module=kmarr</v>
      </c>
    </row>
    <row r="95" spans="1:7" ht="30" customHeight="1">
      <c r="A95" s="3" t="s">
        <v>24576</v>
      </c>
      <c r="B95" s="3" t="s">
        <v>2</v>
      </c>
      <c r="C95" s="3" t="s">
        <v>24698</v>
      </c>
      <c r="D95" s="3" t="s">
        <v>30570</v>
      </c>
      <c r="E95" s="12" t="s">
        <v>36332</v>
      </c>
      <c r="F95" s="6" t="str">
        <f t="shared" si="6"/>
        <v>module=jmarr</v>
      </c>
      <c r="G95" s="6" t="str">
        <f t="shared" si="7"/>
        <v>module=kmarr</v>
      </c>
    </row>
    <row r="96" spans="1:7" ht="30" customHeight="1">
      <c r="A96" s="3" t="s">
        <v>4899</v>
      </c>
      <c r="B96" s="3" t="s">
        <v>2</v>
      </c>
      <c r="C96" s="3" t="s">
        <v>24699</v>
      </c>
      <c r="D96" s="3" t="s">
        <v>30571</v>
      </c>
      <c r="E96" s="12" t="s">
        <v>36333</v>
      </c>
      <c r="F96" s="6" t="str">
        <f t="shared" ref="F96:F127" si="8">HYPERLINK("http://www.ssc.wisc.edu/wlsresearch/documentation/waves/?wave=capigrad&amp;module=jhh","module=jhh")</f>
        <v>module=jhh</v>
      </c>
      <c r="G96" s="6" t="str">
        <f t="shared" ref="G96:G127" si="9">HYPERLINK("http://www.ssc.wisc.edu/wlsresearch/documentation/waves/?wave=capisib&amp;module=khh","module=khh")</f>
        <v>module=khh</v>
      </c>
    </row>
    <row r="97" spans="1:7" ht="30" customHeight="1">
      <c r="A97" s="3" t="s">
        <v>4899</v>
      </c>
      <c r="B97" s="3" t="s">
        <v>2</v>
      </c>
      <c r="C97" s="3" t="s">
        <v>24700</v>
      </c>
      <c r="D97" s="3" t="s">
        <v>30572</v>
      </c>
      <c r="E97" s="12" t="s">
        <v>36334</v>
      </c>
      <c r="F97" s="6" t="str">
        <f t="shared" si="8"/>
        <v>module=jhh</v>
      </c>
      <c r="G97" s="6" t="str">
        <f t="shared" si="9"/>
        <v>module=khh</v>
      </c>
    </row>
    <row r="98" spans="1:7" ht="30" customHeight="1">
      <c r="A98" s="3" t="s">
        <v>4899</v>
      </c>
      <c r="B98" s="3" t="s">
        <v>2</v>
      </c>
      <c r="C98" s="3" t="s">
        <v>24701</v>
      </c>
      <c r="D98" s="3" t="s">
        <v>30573</v>
      </c>
      <c r="E98" s="12" t="s">
        <v>36335</v>
      </c>
      <c r="F98" s="6" t="str">
        <f t="shared" si="8"/>
        <v>module=jhh</v>
      </c>
      <c r="G98" s="6" t="str">
        <f t="shared" si="9"/>
        <v>module=khh</v>
      </c>
    </row>
    <row r="99" spans="1:7" ht="30" customHeight="1">
      <c r="A99" s="3" t="s">
        <v>4899</v>
      </c>
      <c r="B99" s="3" t="s">
        <v>2</v>
      </c>
      <c r="C99" s="3" t="s">
        <v>24702</v>
      </c>
      <c r="D99" s="3" t="s">
        <v>30574</v>
      </c>
      <c r="E99" s="12" t="s">
        <v>36336</v>
      </c>
      <c r="F99" s="6" t="str">
        <f t="shared" si="8"/>
        <v>module=jhh</v>
      </c>
      <c r="G99" s="6" t="str">
        <f t="shared" si="9"/>
        <v>module=khh</v>
      </c>
    </row>
    <row r="100" spans="1:7" ht="30" customHeight="1">
      <c r="A100" s="3" t="s">
        <v>4899</v>
      </c>
      <c r="B100" s="3" t="s">
        <v>2</v>
      </c>
      <c r="C100" s="3" t="s">
        <v>24703</v>
      </c>
      <c r="D100" s="3" t="s">
        <v>30575</v>
      </c>
      <c r="E100" s="12" t="s">
        <v>36337</v>
      </c>
      <c r="F100" s="6" t="str">
        <f t="shared" si="8"/>
        <v>module=jhh</v>
      </c>
      <c r="G100" s="6" t="str">
        <f t="shared" si="9"/>
        <v>module=khh</v>
      </c>
    </row>
    <row r="101" spans="1:7" ht="30" customHeight="1">
      <c r="A101" s="3" t="s">
        <v>4899</v>
      </c>
      <c r="B101" s="3" t="s">
        <v>2</v>
      </c>
      <c r="C101" s="3" t="s">
        <v>24704</v>
      </c>
      <c r="D101" s="3" t="s">
        <v>30576</v>
      </c>
      <c r="E101" s="12" t="s">
        <v>36338</v>
      </c>
      <c r="F101" s="6" t="str">
        <f t="shared" si="8"/>
        <v>module=jhh</v>
      </c>
      <c r="G101" s="6" t="str">
        <f t="shared" si="9"/>
        <v>module=khh</v>
      </c>
    </row>
    <row r="102" spans="1:7" ht="30" customHeight="1">
      <c r="A102" s="3" t="s">
        <v>4899</v>
      </c>
      <c r="B102" s="3" t="s">
        <v>2</v>
      </c>
      <c r="C102" s="3" t="s">
        <v>24705</v>
      </c>
      <c r="D102" s="3" t="s">
        <v>30577</v>
      </c>
      <c r="E102" s="12" t="s">
        <v>36339</v>
      </c>
      <c r="F102" s="6" t="str">
        <f t="shared" si="8"/>
        <v>module=jhh</v>
      </c>
      <c r="G102" s="6" t="str">
        <f t="shared" si="9"/>
        <v>module=khh</v>
      </c>
    </row>
    <row r="103" spans="1:7" ht="30" customHeight="1">
      <c r="A103" s="3" t="s">
        <v>4899</v>
      </c>
      <c r="B103" s="3" t="s">
        <v>2</v>
      </c>
      <c r="C103" s="3" t="s">
        <v>24706</v>
      </c>
      <c r="D103" s="3" t="s">
        <v>30578</v>
      </c>
      <c r="E103" s="12" t="s">
        <v>36340</v>
      </c>
      <c r="F103" s="6" t="str">
        <f t="shared" si="8"/>
        <v>module=jhh</v>
      </c>
      <c r="G103" s="6" t="str">
        <f t="shared" si="9"/>
        <v>module=khh</v>
      </c>
    </row>
    <row r="104" spans="1:7" ht="30" customHeight="1">
      <c r="A104" s="3" t="s">
        <v>4899</v>
      </c>
      <c r="B104" s="3" t="s">
        <v>2</v>
      </c>
      <c r="C104" s="3" t="s">
        <v>24707</v>
      </c>
      <c r="D104" s="3" t="s">
        <v>30579</v>
      </c>
      <c r="E104" s="12" t="s">
        <v>36341</v>
      </c>
      <c r="F104" s="6" t="str">
        <f t="shared" si="8"/>
        <v>module=jhh</v>
      </c>
      <c r="G104" s="6" t="str">
        <f t="shared" si="9"/>
        <v>module=khh</v>
      </c>
    </row>
    <row r="105" spans="1:7" ht="30" customHeight="1">
      <c r="A105" s="3" t="s">
        <v>4899</v>
      </c>
      <c r="B105" s="3" t="s">
        <v>2</v>
      </c>
      <c r="C105" s="3" t="s">
        <v>24708</v>
      </c>
      <c r="D105" s="3" t="s">
        <v>30580</v>
      </c>
      <c r="E105" s="12" t="s">
        <v>36342</v>
      </c>
      <c r="F105" s="6" t="str">
        <f t="shared" si="8"/>
        <v>module=jhh</v>
      </c>
      <c r="G105" s="6" t="str">
        <f t="shared" si="9"/>
        <v>module=khh</v>
      </c>
    </row>
    <row r="106" spans="1:7" ht="30" customHeight="1">
      <c r="A106" s="3" t="s">
        <v>4899</v>
      </c>
      <c r="B106" s="3" t="s">
        <v>2</v>
      </c>
      <c r="C106" s="3" t="s">
        <v>24709</v>
      </c>
      <c r="D106" s="3" t="s">
        <v>30581</v>
      </c>
      <c r="E106" s="12" t="s">
        <v>36343</v>
      </c>
      <c r="F106" s="6" t="str">
        <f t="shared" si="8"/>
        <v>module=jhh</v>
      </c>
      <c r="G106" s="6" t="str">
        <f t="shared" si="9"/>
        <v>module=khh</v>
      </c>
    </row>
    <row r="107" spans="1:7" ht="30" customHeight="1">
      <c r="A107" s="3" t="s">
        <v>4899</v>
      </c>
      <c r="B107" s="3" t="s">
        <v>2</v>
      </c>
      <c r="C107" s="3" t="s">
        <v>24710</v>
      </c>
      <c r="D107" s="3" t="s">
        <v>30582</v>
      </c>
      <c r="E107" s="12" t="s">
        <v>36344</v>
      </c>
      <c r="F107" s="6" t="str">
        <f t="shared" si="8"/>
        <v>module=jhh</v>
      </c>
      <c r="G107" s="6" t="str">
        <f t="shared" si="9"/>
        <v>module=khh</v>
      </c>
    </row>
    <row r="108" spans="1:7" ht="30" customHeight="1">
      <c r="A108" s="3" t="s">
        <v>4899</v>
      </c>
      <c r="B108" s="3" t="s">
        <v>2</v>
      </c>
      <c r="C108" s="3" t="s">
        <v>24711</v>
      </c>
      <c r="D108" s="3" t="s">
        <v>30583</v>
      </c>
      <c r="E108" s="12" t="s">
        <v>36345</v>
      </c>
      <c r="F108" s="6" t="str">
        <f t="shared" si="8"/>
        <v>module=jhh</v>
      </c>
      <c r="G108" s="6" t="str">
        <f t="shared" si="9"/>
        <v>module=khh</v>
      </c>
    </row>
    <row r="109" spans="1:7" ht="30" customHeight="1">
      <c r="A109" s="3" t="s">
        <v>4899</v>
      </c>
      <c r="B109" s="3" t="s">
        <v>2</v>
      </c>
      <c r="C109" s="3" t="s">
        <v>24712</v>
      </c>
      <c r="D109" s="3" t="s">
        <v>30584</v>
      </c>
      <c r="E109" s="12" t="s">
        <v>36346</v>
      </c>
      <c r="F109" s="6" t="str">
        <f t="shared" si="8"/>
        <v>module=jhh</v>
      </c>
      <c r="G109" s="6" t="str">
        <f t="shared" si="9"/>
        <v>module=khh</v>
      </c>
    </row>
    <row r="110" spans="1:7" ht="30" customHeight="1">
      <c r="A110" s="3" t="s">
        <v>4899</v>
      </c>
      <c r="B110" s="3" t="s">
        <v>2</v>
      </c>
      <c r="C110" s="3" t="s">
        <v>24713</v>
      </c>
      <c r="D110" s="3" t="s">
        <v>30585</v>
      </c>
      <c r="E110" s="12" t="s">
        <v>36347</v>
      </c>
      <c r="F110" s="6" t="str">
        <f t="shared" si="8"/>
        <v>module=jhh</v>
      </c>
      <c r="G110" s="6" t="str">
        <f t="shared" si="9"/>
        <v>module=khh</v>
      </c>
    </row>
    <row r="111" spans="1:7" ht="30" customHeight="1">
      <c r="A111" s="3" t="s">
        <v>4899</v>
      </c>
      <c r="B111" s="3" t="s">
        <v>2</v>
      </c>
      <c r="C111" s="3" t="s">
        <v>24714</v>
      </c>
      <c r="D111" s="3" t="s">
        <v>30586</v>
      </c>
      <c r="E111" s="12" t="s">
        <v>36348</v>
      </c>
      <c r="F111" s="6" t="str">
        <f t="shared" si="8"/>
        <v>module=jhh</v>
      </c>
      <c r="G111" s="6" t="str">
        <f t="shared" si="9"/>
        <v>module=khh</v>
      </c>
    </row>
    <row r="112" spans="1:7" ht="30" customHeight="1">
      <c r="A112" s="3" t="s">
        <v>4899</v>
      </c>
      <c r="B112" s="3" t="s">
        <v>2</v>
      </c>
      <c r="C112" s="3" t="s">
        <v>24715</v>
      </c>
      <c r="D112" s="3" t="s">
        <v>30587</v>
      </c>
      <c r="E112" s="12" t="s">
        <v>36349</v>
      </c>
      <c r="F112" s="6" t="str">
        <f t="shared" si="8"/>
        <v>module=jhh</v>
      </c>
      <c r="G112" s="6" t="str">
        <f t="shared" si="9"/>
        <v>module=khh</v>
      </c>
    </row>
    <row r="113" spans="1:7" ht="30" customHeight="1">
      <c r="A113" s="3" t="s">
        <v>4899</v>
      </c>
      <c r="B113" s="3" t="s">
        <v>2</v>
      </c>
      <c r="C113" s="3" t="s">
        <v>24716</v>
      </c>
      <c r="D113" s="3" t="s">
        <v>30588</v>
      </c>
      <c r="E113" s="12" t="s">
        <v>36350</v>
      </c>
      <c r="F113" s="6" t="str">
        <f t="shared" si="8"/>
        <v>module=jhh</v>
      </c>
      <c r="G113" s="6" t="str">
        <f t="shared" si="9"/>
        <v>module=khh</v>
      </c>
    </row>
    <row r="114" spans="1:7" ht="30" customHeight="1">
      <c r="A114" s="3" t="s">
        <v>4899</v>
      </c>
      <c r="B114" s="3" t="s">
        <v>2</v>
      </c>
      <c r="C114" s="3" t="s">
        <v>24717</v>
      </c>
      <c r="D114" s="3" t="s">
        <v>30589</v>
      </c>
      <c r="E114" s="12" t="s">
        <v>36351</v>
      </c>
      <c r="F114" s="6" t="str">
        <f t="shared" si="8"/>
        <v>module=jhh</v>
      </c>
      <c r="G114" s="6" t="str">
        <f t="shared" si="9"/>
        <v>module=khh</v>
      </c>
    </row>
    <row r="115" spans="1:7" ht="30" customHeight="1">
      <c r="A115" s="3" t="s">
        <v>4899</v>
      </c>
      <c r="B115" s="3" t="s">
        <v>2</v>
      </c>
      <c r="C115" s="3" t="s">
        <v>24718</v>
      </c>
      <c r="D115" s="3" t="s">
        <v>30590</v>
      </c>
      <c r="E115" s="12" t="s">
        <v>36352</v>
      </c>
      <c r="F115" s="6" t="str">
        <f t="shared" si="8"/>
        <v>module=jhh</v>
      </c>
      <c r="G115" s="6" t="str">
        <f t="shared" si="9"/>
        <v>module=khh</v>
      </c>
    </row>
    <row r="116" spans="1:7" ht="30" customHeight="1">
      <c r="A116" s="3" t="s">
        <v>4899</v>
      </c>
      <c r="B116" s="3" t="s">
        <v>2</v>
      </c>
      <c r="C116" s="3" t="s">
        <v>24719</v>
      </c>
      <c r="D116" s="3" t="s">
        <v>30591</v>
      </c>
      <c r="E116" s="12" t="s">
        <v>36353</v>
      </c>
      <c r="F116" s="6" t="str">
        <f t="shared" si="8"/>
        <v>module=jhh</v>
      </c>
      <c r="G116" s="6" t="str">
        <f t="shared" si="9"/>
        <v>module=khh</v>
      </c>
    </row>
    <row r="117" spans="1:7" ht="30" customHeight="1">
      <c r="A117" s="3" t="s">
        <v>4899</v>
      </c>
      <c r="B117" s="3" t="s">
        <v>2</v>
      </c>
      <c r="C117" s="3" t="s">
        <v>24720</v>
      </c>
      <c r="D117" s="3" t="s">
        <v>30592</v>
      </c>
      <c r="E117" s="12" t="s">
        <v>36354</v>
      </c>
      <c r="F117" s="6" t="str">
        <f t="shared" si="8"/>
        <v>module=jhh</v>
      </c>
      <c r="G117" s="6" t="str">
        <f t="shared" si="9"/>
        <v>module=khh</v>
      </c>
    </row>
    <row r="118" spans="1:7" ht="30" customHeight="1">
      <c r="A118" s="3" t="s">
        <v>4899</v>
      </c>
      <c r="B118" s="3" t="s">
        <v>2</v>
      </c>
      <c r="C118" s="3" t="s">
        <v>24721</v>
      </c>
      <c r="D118" s="3" t="s">
        <v>30593</v>
      </c>
      <c r="E118" s="12" t="s">
        <v>36355</v>
      </c>
      <c r="F118" s="6" t="str">
        <f t="shared" si="8"/>
        <v>module=jhh</v>
      </c>
      <c r="G118" s="6" t="str">
        <f t="shared" si="9"/>
        <v>module=khh</v>
      </c>
    </row>
    <row r="119" spans="1:7" ht="30" customHeight="1">
      <c r="A119" s="3" t="s">
        <v>4899</v>
      </c>
      <c r="B119" s="3" t="s">
        <v>2</v>
      </c>
      <c r="C119" s="3" t="s">
        <v>24722</v>
      </c>
      <c r="D119" s="3" t="s">
        <v>30594</v>
      </c>
      <c r="E119" s="12" t="s">
        <v>36356</v>
      </c>
      <c r="F119" s="6" t="str">
        <f t="shared" si="8"/>
        <v>module=jhh</v>
      </c>
      <c r="G119" s="6" t="str">
        <f t="shared" si="9"/>
        <v>module=khh</v>
      </c>
    </row>
    <row r="120" spans="1:7" ht="30" customHeight="1">
      <c r="A120" s="3" t="s">
        <v>4899</v>
      </c>
      <c r="B120" s="3" t="s">
        <v>2</v>
      </c>
      <c r="C120" s="3" t="s">
        <v>24723</v>
      </c>
      <c r="D120" s="3" t="s">
        <v>30595</v>
      </c>
      <c r="E120" s="12" t="s">
        <v>36357</v>
      </c>
      <c r="F120" s="6" t="str">
        <f t="shared" si="8"/>
        <v>module=jhh</v>
      </c>
      <c r="G120" s="6" t="str">
        <f t="shared" si="9"/>
        <v>module=khh</v>
      </c>
    </row>
    <row r="121" spans="1:7" ht="30" customHeight="1">
      <c r="A121" s="3" t="s">
        <v>4899</v>
      </c>
      <c r="B121" s="3" t="s">
        <v>2</v>
      </c>
      <c r="C121" s="3" t="s">
        <v>24724</v>
      </c>
      <c r="D121" s="3" t="s">
        <v>30596</v>
      </c>
      <c r="E121" s="12" t="s">
        <v>36358</v>
      </c>
      <c r="F121" s="6" t="str">
        <f t="shared" si="8"/>
        <v>module=jhh</v>
      </c>
      <c r="G121" s="6" t="str">
        <f t="shared" si="9"/>
        <v>module=khh</v>
      </c>
    </row>
    <row r="122" spans="1:7" ht="30" customHeight="1">
      <c r="A122" s="3" t="s">
        <v>4899</v>
      </c>
      <c r="B122" s="3" t="s">
        <v>2</v>
      </c>
      <c r="C122" s="3" t="s">
        <v>24725</v>
      </c>
      <c r="D122" s="3" t="s">
        <v>30597</v>
      </c>
      <c r="E122" s="12" t="s">
        <v>36359</v>
      </c>
      <c r="F122" s="6" t="str">
        <f t="shared" si="8"/>
        <v>module=jhh</v>
      </c>
      <c r="G122" s="6" t="str">
        <f t="shared" si="9"/>
        <v>module=khh</v>
      </c>
    </row>
    <row r="123" spans="1:7" ht="30" customHeight="1">
      <c r="A123" s="3" t="s">
        <v>4899</v>
      </c>
      <c r="B123" s="3" t="s">
        <v>2</v>
      </c>
      <c r="C123" s="3" t="s">
        <v>24726</v>
      </c>
      <c r="D123" s="3" t="s">
        <v>30598</v>
      </c>
      <c r="E123" s="12" t="s">
        <v>36360</v>
      </c>
      <c r="F123" s="6" t="str">
        <f t="shared" si="8"/>
        <v>module=jhh</v>
      </c>
      <c r="G123" s="6" t="str">
        <f t="shared" si="9"/>
        <v>module=khh</v>
      </c>
    </row>
    <row r="124" spans="1:7" ht="30" customHeight="1">
      <c r="A124" s="3" t="s">
        <v>4899</v>
      </c>
      <c r="B124" s="3" t="s">
        <v>2</v>
      </c>
      <c r="C124" s="3" t="s">
        <v>24727</v>
      </c>
      <c r="D124" s="3" t="s">
        <v>30599</v>
      </c>
      <c r="E124" s="12" t="s">
        <v>36361</v>
      </c>
      <c r="F124" s="6" t="str">
        <f t="shared" si="8"/>
        <v>module=jhh</v>
      </c>
      <c r="G124" s="6" t="str">
        <f t="shared" si="9"/>
        <v>module=khh</v>
      </c>
    </row>
    <row r="125" spans="1:7" ht="30" customHeight="1">
      <c r="A125" s="3" t="s">
        <v>4899</v>
      </c>
      <c r="B125" s="3" t="s">
        <v>2</v>
      </c>
      <c r="C125" s="3" t="s">
        <v>24728</v>
      </c>
      <c r="D125" s="3" t="s">
        <v>30600</v>
      </c>
      <c r="E125" s="12" t="s">
        <v>36362</v>
      </c>
      <c r="F125" s="6" t="str">
        <f t="shared" si="8"/>
        <v>module=jhh</v>
      </c>
      <c r="G125" s="6" t="str">
        <f t="shared" si="9"/>
        <v>module=khh</v>
      </c>
    </row>
    <row r="126" spans="1:7" ht="30" customHeight="1">
      <c r="A126" s="3" t="s">
        <v>4899</v>
      </c>
      <c r="B126" s="3" t="s">
        <v>2</v>
      </c>
      <c r="C126" s="3" t="s">
        <v>24729</v>
      </c>
      <c r="D126" s="3" t="s">
        <v>30601</v>
      </c>
      <c r="E126" s="12" t="s">
        <v>36363</v>
      </c>
      <c r="F126" s="6" t="str">
        <f t="shared" si="8"/>
        <v>module=jhh</v>
      </c>
      <c r="G126" s="6" t="str">
        <f t="shared" si="9"/>
        <v>module=khh</v>
      </c>
    </row>
    <row r="127" spans="1:7" ht="30" customHeight="1">
      <c r="A127" s="3" t="s">
        <v>4899</v>
      </c>
      <c r="B127" s="3" t="s">
        <v>2</v>
      </c>
      <c r="C127" s="3" t="s">
        <v>24730</v>
      </c>
      <c r="D127" s="3" t="s">
        <v>30602</v>
      </c>
      <c r="E127" s="12" t="s">
        <v>36364</v>
      </c>
      <c r="F127" s="6" t="str">
        <f t="shared" si="8"/>
        <v>module=jhh</v>
      </c>
      <c r="G127" s="6" t="str">
        <f t="shared" si="9"/>
        <v>module=khh</v>
      </c>
    </row>
    <row r="128" spans="1:7" ht="30" customHeight="1">
      <c r="A128" s="3" t="s">
        <v>4899</v>
      </c>
      <c r="B128" s="3" t="s">
        <v>2</v>
      </c>
      <c r="C128" s="3" t="s">
        <v>24731</v>
      </c>
      <c r="D128" s="3" t="s">
        <v>30603</v>
      </c>
      <c r="E128" s="12" t="s">
        <v>36365</v>
      </c>
      <c r="F128" s="6" t="str">
        <f t="shared" ref="F128:F159" si="10">HYPERLINK("http://www.ssc.wisc.edu/wlsresearch/documentation/waves/?wave=capigrad&amp;module=jhh","module=jhh")</f>
        <v>module=jhh</v>
      </c>
      <c r="G128" s="6" t="str">
        <f t="shared" ref="G128:G159" si="11">HYPERLINK("http://www.ssc.wisc.edu/wlsresearch/documentation/waves/?wave=capisib&amp;module=khh","module=khh")</f>
        <v>module=khh</v>
      </c>
    </row>
    <row r="129" spans="1:7" ht="30" customHeight="1">
      <c r="A129" s="3" t="s">
        <v>4899</v>
      </c>
      <c r="B129" s="3" t="s">
        <v>2</v>
      </c>
      <c r="C129" s="3" t="s">
        <v>24732</v>
      </c>
      <c r="D129" s="3" t="s">
        <v>30604</v>
      </c>
      <c r="E129" s="12" t="s">
        <v>36366</v>
      </c>
      <c r="F129" s="6" t="str">
        <f t="shared" si="10"/>
        <v>module=jhh</v>
      </c>
      <c r="G129" s="6" t="str">
        <f t="shared" si="11"/>
        <v>module=khh</v>
      </c>
    </row>
    <row r="130" spans="1:7" ht="30" customHeight="1">
      <c r="A130" s="3" t="s">
        <v>4899</v>
      </c>
      <c r="B130" s="3" t="s">
        <v>2</v>
      </c>
      <c r="C130" s="3" t="s">
        <v>24733</v>
      </c>
      <c r="D130" s="3" t="s">
        <v>30605</v>
      </c>
      <c r="E130" s="12" t="s">
        <v>36367</v>
      </c>
      <c r="F130" s="6" t="str">
        <f t="shared" si="10"/>
        <v>module=jhh</v>
      </c>
      <c r="G130" s="6" t="str">
        <f t="shared" si="11"/>
        <v>module=khh</v>
      </c>
    </row>
    <row r="131" spans="1:7" ht="30" customHeight="1">
      <c r="A131" s="3" t="s">
        <v>4899</v>
      </c>
      <c r="B131" s="3" t="s">
        <v>2</v>
      </c>
      <c r="C131" s="3" t="s">
        <v>24734</v>
      </c>
      <c r="D131" s="3" t="s">
        <v>30606</v>
      </c>
      <c r="E131" s="12" t="s">
        <v>36368</v>
      </c>
      <c r="F131" s="6" t="str">
        <f t="shared" si="10"/>
        <v>module=jhh</v>
      </c>
      <c r="G131" s="6" t="str">
        <f t="shared" si="11"/>
        <v>module=khh</v>
      </c>
    </row>
    <row r="132" spans="1:7" ht="30" customHeight="1">
      <c r="A132" s="3" t="s">
        <v>4899</v>
      </c>
      <c r="B132" s="3" t="s">
        <v>2</v>
      </c>
      <c r="C132" s="3" t="s">
        <v>24735</v>
      </c>
      <c r="D132" s="3" t="s">
        <v>30607</v>
      </c>
      <c r="E132" s="12" t="s">
        <v>36369</v>
      </c>
      <c r="F132" s="6" t="str">
        <f t="shared" si="10"/>
        <v>module=jhh</v>
      </c>
      <c r="G132" s="6" t="str">
        <f t="shared" si="11"/>
        <v>module=khh</v>
      </c>
    </row>
    <row r="133" spans="1:7" ht="30" customHeight="1">
      <c r="A133" s="3" t="s">
        <v>4899</v>
      </c>
      <c r="B133" s="3" t="s">
        <v>2</v>
      </c>
      <c r="C133" s="3" t="s">
        <v>24736</v>
      </c>
      <c r="D133" s="3" t="s">
        <v>30608</v>
      </c>
      <c r="E133" s="12" t="s">
        <v>36370</v>
      </c>
      <c r="F133" s="6" t="str">
        <f t="shared" si="10"/>
        <v>module=jhh</v>
      </c>
      <c r="G133" s="6" t="str">
        <f t="shared" si="11"/>
        <v>module=khh</v>
      </c>
    </row>
    <row r="134" spans="1:7" ht="30" customHeight="1">
      <c r="A134" s="3" t="s">
        <v>4899</v>
      </c>
      <c r="B134" s="3" t="s">
        <v>2</v>
      </c>
      <c r="C134" s="3" t="s">
        <v>24737</v>
      </c>
      <c r="D134" s="3" t="s">
        <v>30609</v>
      </c>
      <c r="E134" s="12" t="s">
        <v>36371</v>
      </c>
      <c r="F134" s="6" t="str">
        <f t="shared" si="10"/>
        <v>module=jhh</v>
      </c>
      <c r="G134" s="6" t="str">
        <f t="shared" si="11"/>
        <v>module=khh</v>
      </c>
    </row>
    <row r="135" spans="1:7" ht="30" customHeight="1">
      <c r="A135" s="3" t="s">
        <v>4899</v>
      </c>
      <c r="B135" s="3" t="s">
        <v>2</v>
      </c>
      <c r="C135" s="3" t="s">
        <v>24738</v>
      </c>
      <c r="D135" s="3" t="s">
        <v>30610</v>
      </c>
      <c r="E135" s="12" t="s">
        <v>36372</v>
      </c>
      <c r="F135" s="6" t="str">
        <f t="shared" si="10"/>
        <v>module=jhh</v>
      </c>
      <c r="G135" s="6" t="str">
        <f t="shared" si="11"/>
        <v>module=khh</v>
      </c>
    </row>
    <row r="136" spans="1:7" ht="30" customHeight="1">
      <c r="A136" s="3" t="s">
        <v>4899</v>
      </c>
      <c r="B136" s="3" t="s">
        <v>2</v>
      </c>
      <c r="C136" s="3" t="s">
        <v>24739</v>
      </c>
      <c r="D136" s="3" t="s">
        <v>30611</v>
      </c>
      <c r="E136" s="12" t="s">
        <v>36373</v>
      </c>
      <c r="F136" s="6" t="str">
        <f t="shared" si="10"/>
        <v>module=jhh</v>
      </c>
      <c r="G136" s="6" t="str">
        <f t="shared" si="11"/>
        <v>module=khh</v>
      </c>
    </row>
    <row r="137" spans="1:7" ht="30" customHeight="1">
      <c r="A137" s="3" t="s">
        <v>4899</v>
      </c>
      <c r="B137" s="3" t="s">
        <v>2</v>
      </c>
      <c r="C137" s="3" t="s">
        <v>24740</v>
      </c>
      <c r="D137" s="3" t="s">
        <v>30612</v>
      </c>
      <c r="E137" s="12" t="s">
        <v>36374</v>
      </c>
      <c r="F137" s="6" t="str">
        <f t="shared" si="10"/>
        <v>module=jhh</v>
      </c>
      <c r="G137" s="6" t="str">
        <f t="shared" si="11"/>
        <v>module=khh</v>
      </c>
    </row>
    <row r="138" spans="1:7" ht="30" customHeight="1">
      <c r="A138" s="3" t="s">
        <v>4899</v>
      </c>
      <c r="B138" s="3" t="s">
        <v>2</v>
      </c>
      <c r="C138" s="3" t="s">
        <v>24741</v>
      </c>
      <c r="D138" s="3" t="s">
        <v>30613</v>
      </c>
      <c r="E138" s="12" t="s">
        <v>36375</v>
      </c>
      <c r="F138" s="6" t="str">
        <f t="shared" si="10"/>
        <v>module=jhh</v>
      </c>
      <c r="G138" s="6" t="str">
        <f t="shared" si="11"/>
        <v>module=khh</v>
      </c>
    </row>
    <row r="139" spans="1:7" ht="30" customHeight="1">
      <c r="A139" s="3" t="s">
        <v>4899</v>
      </c>
      <c r="B139" s="3" t="s">
        <v>2</v>
      </c>
      <c r="C139" s="3" t="s">
        <v>24742</v>
      </c>
      <c r="D139" s="3" t="s">
        <v>30614</v>
      </c>
      <c r="E139" s="12" t="s">
        <v>36376</v>
      </c>
      <c r="F139" s="6" t="str">
        <f t="shared" si="10"/>
        <v>module=jhh</v>
      </c>
      <c r="G139" s="6" t="str">
        <f t="shared" si="11"/>
        <v>module=khh</v>
      </c>
    </row>
    <row r="140" spans="1:7" ht="30" customHeight="1">
      <c r="A140" s="3" t="s">
        <v>4899</v>
      </c>
      <c r="B140" s="3" t="s">
        <v>2</v>
      </c>
      <c r="C140" s="3" t="s">
        <v>24743</v>
      </c>
      <c r="D140" s="3" t="s">
        <v>30615</v>
      </c>
      <c r="E140" s="12" t="s">
        <v>36377</v>
      </c>
      <c r="F140" s="6" t="str">
        <f t="shared" si="10"/>
        <v>module=jhh</v>
      </c>
      <c r="G140" s="6" t="str">
        <f t="shared" si="11"/>
        <v>module=khh</v>
      </c>
    </row>
    <row r="141" spans="1:7" ht="30" customHeight="1">
      <c r="A141" s="3" t="s">
        <v>4899</v>
      </c>
      <c r="B141" s="3" t="s">
        <v>2</v>
      </c>
      <c r="C141" s="3" t="s">
        <v>24744</v>
      </c>
      <c r="D141" s="3" t="s">
        <v>30616</v>
      </c>
      <c r="E141" s="12" t="s">
        <v>36378</v>
      </c>
      <c r="F141" s="6" t="str">
        <f t="shared" si="10"/>
        <v>module=jhh</v>
      </c>
      <c r="G141" s="6" t="str">
        <f t="shared" si="11"/>
        <v>module=khh</v>
      </c>
    </row>
    <row r="142" spans="1:7" ht="30" customHeight="1">
      <c r="A142" s="3" t="s">
        <v>4899</v>
      </c>
      <c r="B142" s="3" t="s">
        <v>2</v>
      </c>
      <c r="C142" s="3" t="s">
        <v>24745</v>
      </c>
      <c r="D142" s="3" t="s">
        <v>30617</v>
      </c>
      <c r="E142" s="12" t="s">
        <v>36379</v>
      </c>
      <c r="F142" s="6" t="str">
        <f t="shared" si="10"/>
        <v>module=jhh</v>
      </c>
      <c r="G142" s="6" t="str">
        <f t="shared" si="11"/>
        <v>module=khh</v>
      </c>
    </row>
    <row r="143" spans="1:7" ht="30" customHeight="1">
      <c r="A143" s="3" t="s">
        <v>4899</v>
      </c>
      <c r="B143" s="3" t="s">
        <v>2</v>
      </c>
      <c r="C143" s="3" t="s">
        <v>24746</v>
      </c>
      <c r="D143" s="3" t="s">
        <v>30618</v>
      </c>
      <c r="E143" s="12" t="s">
        <v>36380</v>
      </c>
      <c r="F143" s="6" t="str">
        <f t="shared" si="10"/>
        <v>module=jhh</v>
      </c>
      <c r="G143" s="6" t="str">
        <f t="shared" si="11"/>
        <v>module=khh</v>
      </c>
    </row>
    <row r="144" spans="1:7" ht="30" customHeight="1">
      <c r="A144" s="3" t="s">
        <v>4899</v>
      </c>
      <c r="B144" s="3" t="s">
        <v>2</v>
      </c>
      <c r="C144" s="3" t="s">
        <v>24747</v>
      </c>
      <c r="D144" s="3" t="s">
        <v>30619</v>
      </c>
      <c r="E144" s="12" t="s">
        <v>36381</v>
      </c>
      <c r="F144" s="6" t="str">
        <f t="shared" si="10"/>
        <v>module=jhh</v>
      </c>
      <c r="G144" s="6" t="str">
        <f t="shared" si="11"/>
        <v>module=khh</v>
      </c>
    </row>
    <row r="145" spans="1:7" ht="30" customHeight="1">
      <c r="A145" s="3" t="s">
        <v>4899</v>
      </c>
      <c r="B145" s="3" t="s">
        <v>2</v>
      </c>
      <c r="C145" s="3" t="s">
        <v>24748</v>
      </c>
      <c r="D145" s="3" t="s">
        <v>30620</v>
      </c>
      <c r="E145" s="12" t="s">
        <v>36382</v>
      </c>
      <c r="F145" s="6" t="str">
        <f t="shared" si="10"/>
        <v>module=jhh</v>
      </c>
      <c r="G145" s="6" t="str">
        <f t="shared" si="11"/>
        <v>module=khh</v>
      </c>
    </row>
    <row r="146" spans="1:7" ht="30" customHeight="1">
      <c r="A146" s="3" t="s">
        <v>4899</v>
      </c>
      <c r="B146" s="3" t="s">
        <v>2</v>
      </c>
      <c r="C146" s="3" t="s">
        <v>24749</v>
      </c>
      <c r="D146" s="3" t="s">
        <v>30621</v>
      </c>
      <c r="E146" s="12" t="s">
        <v>36383</v>
      </c>
      <c r="F146" s="6" t="str">
        <f t="shared" si="10"/>
        <v>module=jhh</v>
      </c>
      <c r="G146" s="6" t="str">
        <f t="shared" si="11"/>
        <v>module=khh</v>
      </c>
    </row>
    <row r="147" spans="1:7" ht="30" customHeight="1">
      <c r="A147" s="3" t="s">
        <v>4899</v>
      </c>
      <c r="B147" s="3" t="s">
        <v>2</v>
      </c>
      <c r="C147" s="3" t="s">
        <v>24750</v>
      </c>
      <c r="D147" s="3" t="s">
        <v>30622</v>
      </c>
      <c r="E147" s="12" t="s">
        <v>36384</v>
      </c>
      <c r="F147" s="6" t="str">
        <f t="shared" si="10"/>
        <v>module=jhh</v>
      </c>
      <c r="G147" s="6" t="str">
        <f t="shared" si="11"/>
        <v>module=khh</v>
      </c>
    </row>
    <row r="148" spans="1:7" ht="30" customHeight="1">
      <c r="A148" s="3" t="s">
        <v>4899</v>
      </c>
      <c r="B148" s="3" t="s">
        <v>2</v>
      </c>
      <c r="C148" s="3" t="s">
        <v>24751</v>
      </c>
      <c r="D148" s="3" t="s">
        <v>30623</v>
      </c>
      <c r="E148" s="12" t="s">
        <v>36385</v>
      </c>
      <c r="F148" s="6" t="str">
        <f t="shared" si="10"/>
        <v>module=jhh</v>
      </c>
      <c r="G148" s="6" t="str">
        <f t="shared" si="11"/>
        <v>module=khh</v>
      </c>
    </row>
    <row r="149" spans="1:7" ht="30" customHeight="1">
      <c r="A149" s="3" t="s">
        <v>4899</v>
      </c>
      <c r="B149" s="3" t="s">
        <v>2</v>
      </c>
      <c r="C149" s="3" t="s">
        <v>24752</v>
      </c>
      <c r="D149" s="3" t="s">
        <v>30624</v>
      </c>
      <c r="E149" s="12" t="s">
        <v>36386</v>
      </c>
      <c r="F149" s="6" t="str">
        <f t="shared" si="10"/>
        <v>module=jhh</v>
      </c>
      <c r="G149" s="6" t="str">
        <f t="shared" si="11"/>
        <v>module=khh</v>
      </c>
    </row>
    <row r="150" spans="1:7" ht="30" customHeight="1">
      <c r="A150" s="3" t="s">
        <v>4899</v>
      </c>
      <c r="B150" s="3" t="s">
        <v>2</v>
      </c>
      <c r="C150" s="3" t="s">
        <v>24753</v>
      </c>
      <c r="D150" s="3" t="s">
        <v>30625</v>
      </c>
      <c r="E150" s="12" t="s">
        <v>36387</v>
      </c>
      <c r="F150" s="6" t="str">
        <f t="shared" si="10"/>
        <v>module=jhh</v>
      </c>
      <c r="G150" s="6" t="str">
        <f t="shared" si="11"/>
        <v>module=khh</v>
      </c>
    </row>
    <row r="151" spans="1:7" ht="30" customHeight="1">
      <c r="A151" s="3" t="s">
        <v>4899</v>
      </c>
      <c r="B151" s="3" t="s">
        <v>2</v>
      </c>
      <c r="C151" s="3" t="s">
        <v>24754</v>
      </c>
      <c r="D151" s="3" t="s">
        <v>30626</v>
      </c>
      <c r="E151" s="12" t="s">
        <v>36388</v>
      </c>
      <c r="F151" s="6" t="str">
        <f t="shared" si="10"/>
        <v>module=jhh</v>
      </c>
      <c r="G151" s="6" t="str">
        <f t="shared" si="11"/>
        <v>module=khh</v>
      </c>
    </row>
    <row r="152" spans="1:7" ht="30" customHeight="1">
      <c r="A152" s="3" t="s">
        <v>4899</v>
      </c>
      <c r="B152" s="3" t="s">
        <v>2</v>
      </c>
      <c r="C152" s="3" t="s">
        <v>24755</v>
      </c>
      <c r="D152" s="3" t="s">
        <v>30627</v>
      </c>
      <c r="E152" s="12" t="s">
        <v>36389</v>
      </c>
      <c r="F152" s="6" t="str">
        <f t="shared" si="10"/>
        <v>module=jhh</v>
      </c>
      <c r="G152" s="6" t="str">
        <f t="shared" si="11"/>
        <v>module=khh</v>
      </c>
    </row>
    <row r="153" spans="1:7" ht="30" customHeight="1">
      <c r="A153" s="3" t="s">
        <v>4899</v>
      </c>
      <c r="B153" s="3" t="s">
        <v>2</v>
      </c>
      <c r="C153" s="3" t="s">
        <v>24756</v>
      </c>
      <c r="D153" s="3" t="s">
        <v>30628</v>
      </c>
      <c r="E153" s="12" t="s">
        <v>36390</v>
      </c>
      <c r="F153" s="6" t="str">
        <f t="shared" si="10"/>
        <v>module=jhh</v>
      </c>
      <c r="G153" s="6" t="str">
        <f t="shared" si="11"/>
        <v>module=khh</v>
      </c>
    </row>
    <row r="154" spans="1:7" ht="30" customHeight="1">
      <c r="A154" s="3" t="s">
        <v>4899</v>
      </c>
      <c r="B154" s="3" t="s">
        <v>2</v>
      </c>
      <c r="C154" s="3" t="s">
        <v>24757</v>
      </c>
      <c r="D154" s="3" t="s">
        <v>30629</v>
      </c>
      <c r="E154" s="12" t="s">
        <v>36391</v>
      </c>
      <c r="F154" s="6" t="str">
        <f t="shared" si="10"/>
        <v>module=jhh</v>
      </c>
      <c r="G154" s="6" t="str">
        <f t="shared" si="11"/>
        <v>module=khh</v>
      </c>
    </row>
    <row r="155" spans="1:7" ht="30" customHeight="1">
      <c r="A155" s="3" t="s">
        <v>4899</v>
      </c>
      <c r="B155" s="3" t="s">
        <v>2</v>
      </c>
      <c r="C155" s="3" t="s">
        <v>24758</v>
      </c>
      <c r="D155" s="3" t="s">
        <v>30630</v>
      </c>
      <c r="E155" s="12" t="s">
        <v>36392</v>
      </c>
      <c r="F155" s="6" t="str">
        <f t="shared" si="10"/>
        <v>module=jhh</v>
      </c>
      <c r="G155" s="6" t="str">
        <f t="shared" si="11"/>
        <v>module=khh</v>
      </c>
    </row>
    <row r="156" spans="1:7" ht="30" customHeight="1">
      <c r="A156" s="3" t="s">
        <v>4899</v>
      </c>
      <c r="B156" s="3" t="s">
        <v>2</v>
      </c>
      <c r="C156" s="3" t="s">
        <v>24759</v>
      </c>
      <c r="D156" s="3" t="s">
        <v>30631</v>
      </c>
      <c r="E156" s="12" t="s">
        <v>36393</v>
      </c>
      <c r="F156" s="6" t="str">
        <f t="shared" si="10"/>
        <v>module=jhh</v>
      </c>
      <c r="G156" s="6" t="str">
        <f t="shared" si="11"/>
        <v>module=khh</v>
      </c>
    </row>
    <row r="157" spans="1:7" ht="30" customHeight="1">
      <c r="A157" s="3" t="s">
        <v>4899</v>
      </c>
      <c r="B157" s="3" t="s">
        <v>2</v>
      </c>
      <c r="C157" s="3" t="s">
        <v>24760</v>
      </c>
      <c r="D157" s="3" t="s">
        <v>30632</v>
      </c>
      <c r="E157" s="12" t="s">
        <v>36394</v>
      </c>
      <c r="F157" s="6" t="str">
        <f t="shared" si="10"/>
        <v>module=jhh</v>
      </c>
      <c r="G157" s="6" t="str">
        <f t="shared" si="11"/>
        <v>module=khh</v>
      </c>
    </row>
    <row r="158" spans="1:7" ht="30" customHeight="1">
      <c r="A158" s="3" t="s">
        <v>4899</v>
      </c>
      <c r="B158" s="3" t="s">
        <v>2</v>
      </c>
      <c r="C158" s="3" t="s">
        <v>24761</v>
      </c>
      <c r="D158" s="3" t="s">
        <v>30633</v>
      </c>
      <c r="E158" s="12" t="s">
        <v>36395</v>
      </c>
      <c r="F158" s="6" t="str">
        <f t="shared" si="10"/>
        <v>module=jhh</v>
      </c>
      <c r="G158" s="6" t="str">
        <f t="shared" si="11"/>
        <v>module=khh</v>
      </c>
    </row>
    <row r="159" spans="1:7" ht="30" customHeight="1">
      <c r="A159" s="3" t="s">
        <v>4899</v>
      </c>
      <c r="B159" s="3" t="s">
        <v>2</v>
      </c>
      <c r="C159" s="3" t="s">
        <v>24762</v>
      </c>
      <c r="D159" s="3" t="s">
        <v>30634</v>
      </c>
      <c r="E159" s="12" t="s">
        <v>36396</v>
      </c>
      <c r="F159" s="6" t="str">
        <f t="shared" si="10"/>
        <v>module=jhh</v>
      </c>
      <c r="G159" s="6" t="str">
        <f t="shared" si="11"/>
        <v>module=khh</v>
      </c>
    </row>
    <row r="160" spans="1:7" ht="30" customHeight="1">
      <c r="A160" s="3" t="s">
        <v>4899</v>
      </c>
      <c r="B160" s="3" t="s">
        <v>2</v>
      </c>
      <c r="C160" s="3" t="s">
        <v>24763</v>
      </c>
      <c r="D160" s="3" t="s">
        <v>30635</v>
      </c>
      <c r="E160" s="12" t="s">
        <v>36397</v>
      </c>
      <c r="F160" s="6" t="str">
        <f t="shared" ref="F160:F179" si="12">HYPERLINK("http://www.ssc.wisc.edu/wlsresearch/documentation/waves/?wave=capigrad&amp;module=jhh","module=jhh")</f>
        <v>module=jhh</v>
      </c>
      <c r="G160" s="6" t="str">
        <f t="shared" ref="G160:G179" si="13">HYPERLINK("http://www.ssc.wisc.edu/wlsresearch/documentation/waves/?wave=capisib&amp;module=khh","module=khh")</f>
        <v>module=khh</v>
      </c>
    </row>
    <row r="161" spans="1:7" ht="30" customHeight="1">
      <c r="A161" s="3" t="s">
        <v>4899</v>
      </c>
      <c r="B161" s="3" t="s">
        <v>2</v>
      </c>
      <c r="C161" s="3" t="s">
        <v>24764</v>
      </c>
      <c r="D161" s="3" t="s">
        <v>30636</v>
      </c>
      <c r="E161" s="12" t="s">
        <v>36398</v>
      </c>
      <c r="F161" s="6" t="str">
        <f t="shared" si="12"/>
        <v>module=jhh</v>
      </c>
      <c r="G161" s="6" t="str">
        <f t="shared" si="13"/>
        <v>module=khh</v>
      </c>
    </row>
    <row r="162" spans="1:7" ht="30" customHeight="1">
      <c r="A162" s="3" t="s">
        <v>4899</v>
      </c>
      <c r="B162" s="3" t="s">
        <v>2</v>
      </c>
      <c r="C162" s="3" t="s">
        <v>24765</v>
      </c>
      <c r="D162" s="3" t="s">
        <v>30637</v>
      </c>
      <c r="E162" s="12" t="s">
        <v>36399</v>
      </c>
      <c r="F162" s="6" t="str">
        <f t="shared" si="12"/>
        <v>module=jhh</v>
      </c>
      <c r="G162" s="6" t="str">
        <f t="shared" si="13"/>
        <v>module=khh</v>
      </c>
    </row>
    <row r="163" spans="1:7" ht="30" customHeight="1">
      <c r="A163" s="3" t="s">
        <v>4899</v>
      </c>
      <c r="B163" s="3" t="s">
        <v>2</v>
      </c>
      <c r="C163" s="3" t="s">
        <v>24766</v>
      </c>
      <c r="D163" s="3" t="s">
        <v>30638</v>
      </c>
      <c r="E163" s="12" t="s">
        <v>36400</v>
      </c>
      <c r="F163" s="6" t="str">
        <f t="shared" si="12"/>
        <v>module=jhh</v>
      </c>
      <c r="G163" s="6" t="str">
        <f t="shared" si="13"/>
        <v>module=khh</v>
      </c>
    </row>
    <row r="164" spans="1:7" ht="30" customHeight="1">
      <c r="A164" s="3" t="s">
        <v>4899</v>
      </c>
      <c r="B164" s="3" t="s">
        <v>2</v>
      </c>
      <c r="C164" s="3" t="s">
        <v>24767</v>
      </c>
      <c r="D164" s="3" t="s">
        <v>30639</v>
      </c>
      <c r="E164" s="12" t="s">
        <v>36401</v>
      </c>
      <c r="F164" s="6" t="str">
        <f t="shared" si="12"/>
        <v>module=jhh</v>
      </c>
      <c r="G164" s="6" t="str">
        <f t="shared" si="13"/>
        <v>module=khh</v>
      </c>
    </row>
    <row r="165" spans="1:7" ht="30" customHeight="1">
      <c r="A165" s="3" t="s">
        <v>4899</v>
      </c>
      <c r="B165" s="3" t="s">
        <v>2</v>
      </c>
      <c r="C165" s="3" t="s">
        <v>24768</v>
      </c>
      <c r="D165" s="3" t="s">
        <v>30640</v>
      </c>
      <c r="E165" s="12" t="s">
        <v>36402</v>
      </c>
      <c r="F165" s="6" t="str">
        <f t="shared" si="12"/>
        <v>module=jhh</v>
      </c>
      <c r="G165" s="6" t="str">
        <f t="shared" si="13"/>
        <v>module=khh</v>
      </c>
    </row>
    <row r="166" spans="1:7" ht="30" customHeight="1">
      <c r="A166" s="3" t="s">
        <v>4899</v>
      </c>
      <c r="B166" s="3" t="s">
        <v>2</v>
      </c>
      <c r="C166" s="3" t="s">
        <v>24769</v>
      </c>
      <c r="D166" s="3" t="s">
        <v>30641</v>
      </c>
      <c r="E166" s="12" t="s">
        <v>36403</v>
      </c>
      <c r="F166" s="6" t="str">
        <f t="shared" si="12"/>
        <v>module=jhh</v>
      </c>
      <c r="G166" s="6" t="str">
        <f t="shared" si="13"/>
        <v>module=khh</v>
      </c>
    </row>
    <row r="167" spans="1:7" ht="30" customHeight="1">
      <c r="A167" s="3" t="s">
        <v>4899</v>
      </c>
      <c r="B167" s="3" t="s">
        <v>2</v>
      </c>
      <c r="C167" s="3" t="s">
        <v>24770</v>
      </c>
      <c r="D167" s="3" t="s">
        <v>30642</v>
      </c>
      <c r="E167" s="12" t="s">
        <v>36404</v>
      </c>
      <c r="F167" s="6" t="str">
        <f t="shared" si="12"/>
        <v>module=jhh</v>
      </c>
      <c r="G167" s="6" t="str">
        <f t="shared" si="13"/>
        <v>module=khh</v>
      </c>
    </row>
    <row r="168" spans="1:7" ht="30" customHeight="1">
      <c r="A168" s="3" t="s">
        <v>4899</v>
      </c>
      <c r="B168" s="3" t="s">
        <v>2</v>
      </c>
      <c r="C168" s="3" t="s">
        <v>24771</v>
      </c>
      <c r="D168" s="3" t="s">
        <v>30643</v>
      </c>
      <c r="E168" s="12" t="s">
        <v>36405</v>
      </c>
      <c r="F168" s="6" t="str">
        <f t="shared" si="12"/>
        <v>module=jhh</v>
      </c>
      <c r="G168" s="6" t="str">
        <f t="shared" si="13"/>
        <v>module=khh</v>
      </c>
    </row>
    <row r="169" spans="1:7" ht="30" customHeight="1">
      <c r="A169" s="3" t="s">
        <v>4899</v>
      </c>
      <c r="B169" s="3" t="s">
        <v>2</v>
      </c>
      <c r="C169" s="3" t="s">
        <v>24772</v>
      </c>
      <c r="D169" s="3" t="s">
        <v>30644</v>
      </c>
      <c r="E169" s="12" t="s">
        <v>36406</v>
      </c>
      <c r="F169" s="6" t="str">
        <f t="shared" si="12"/>
        <v>module=jhh</v>
      </c>
      <c r="G169" s="6" t="str">
        <f t="shared" si="13"/>
        <v>module=khh</v>
      </c>
    </row>
    <row r="170" spans="1:7" ht="30" customHeight="1">
      <c r="A170" s="3" t="s">
        <v>4899</v>
      </c>
      <c r="B170" s="3" t="s">
        <v>2</v>
      </c>
      <c r="C170" s="3" t="s">
        <v>24773</v>
      </c>
      <c r="D170" s="3" t="s">
        <v>30645</v>
      </c>
      <c r="E170" s="12" t="s">
        <v>36407</v>
      </c>
      <c r="F170" s="6" t="str">
        <f t="shared" si="12"/>
        <v>module=jhh</v>
      </c>
      <c r="G170" s="6" t="str">
        <f t="shared" si="13"/>
        <v>module=khh</v>
      </c>
    </row>
    <row r="171" spans="1:7" ht="30" customHeight="1">
      <c r="A171" s="3" t="s">
        <v>4899</v>
      </c>
      <c r="B171" s="3" t="s">
        <v>2</v>
      </c>
      <c r="C171" s="3" t="s">
        <v>24774</v>
      </c>
      <c r="D171" s="3" t="s">
        <v>30646</v>
      </c>
      <c r="E171" s="12" t="s">
        <v>36408</v>
      </c>
      <c r="F171" s="6" t="str">
        <f t="shared" si="12"/>
        <v>module=jhh</v>
      </c>
      <c r="G171" s="6" t="str">
        <f t="shared" si="13"/>
        <v>module=khh</v>
      </c>
    </row>
    <row r="172" spans="1:7" ht="30" customHeight="1">
      <c r="A172" s="3" t="s">
        <v>4899</v>
      </c>
      <c r="B172" s="3" t="s">
        <v>2</v>
      </c>
      <c r="C172" s="3" t="s">
        <v>24775</v>
      </c>
      <c r="D172" s="3" t="s">
        <v>30647</v>
      </c>
      <c r="E172" s="12" t="s">
        <v>36409</v>
      </c>
      <c r="F172" s="6" t="str">
        <f t="shared" si="12"/>
        <v>module=jhh</v>
      </c>
      <c r="G172" s="6" t="str">
        <f t="shared" si="13"/>
        <v>module=khh</v>
      </c>
    </row>
    <row r="173" spans="1:7" ht="30" customHeight="1">
      <c r="A173" s="3" t="s">
        <v>4899</v>
      </c>
      <c r="B173" s="3" t="s">
        <v>2</v>
      </c>
      <c r="C173" s="3" t="s">
        <v>24776</v>
      </c>
      <c r="D173" s="3" t="s">
        <v>30648</v>
      </c>
      <c r="E173" s="12" t="s">
        <v>36410</v>
      </c>
      <c r="F173" s="6" t="str">
        <f t="shared" si="12"/>
        <v>module=jhh</v>
      </c>
      <c r="G173" s="6" t="str">
        <f t="shared" si="13"/>
        <v>module=khh</v>
      </c>
    </row>
    <row r="174" spans="1:7" ht="30" customHeight="1">
      <c r="A174" s="3" t="s">
        <v>4899</v>
      </c>
      <c r="B174" s="3" t="s">
        <v>2</v>
      </c>
      <c r="C174" s="3" t="s">
        <v>24777</v>
      </c>
      <c r="D174" s="3" t="s">
        <v>30649</v>
      </c>
      <c r="E174" s="12" t="s">
        <v>36411</v>
      </c>
      <c r="F174" s="6" t="str">
        <f t="shared" si="12"/>
        <v>module=jhh</v>
      </c>
      <c r="G174" s="6" t="str">
        <f t="shared" si="13"/>
        <v>module=khh</v>
      </c>
    </row>
    <row r="175" spans="1:7" ht="30" customHeight="1">
      <c r="A175" s="3" t="s">
        <v>4899</v>
      </c>
      <c r="B175" s="3" t="s">
        <v>2</v>
      </c>
      <c r="C175" s="3" t="s">
        <v>24778</v>
      </c>
      <c r="D175" s="3" t="s">
        <v>30650</v>
      </c>
      <c r="E175" s="12" t="s">
        <v>36412</v>
      </c>
      <c r="F175" s="6" t="str">
        <f t="shared" si="12"/>
        <v>module=jhh</v>
      </c>
      <c r="G175" s="6" t="str">
        <f t="shared" si="13"/>
        <v>module=khh</v>
      </c>
    </row>
    <row r="176" spans="1:7" ht="30" customHeight="1">
      <c r="A176" s="3" t="s">
        <v>4899</v>
      </c>
      <c r="B176" s="3" t="s">
        <v>2</v>
      </c>
      <c r="C176" s="3" t="s">
        <v>24779</v>
      </c>
      <c r="D176" s="3" t="s">
        <v>30651</v>
      </c>
      <c r="E176" s="12" t="s">
        <v>36413</v>
      </c>
      <c r="F176" s="6" t="str">
        <f t="shared" si="12"/>
        <v>module=jhh</v>
      </c>
      <c r="G176" s="6" t="str">
        <f t="shared" si="13"/>
        <v>module=khh</v>
      </c>
    </row>
    <row r="177" spans="1:7" ht="30" customHeight="1">
      <c r="A177" s="3" t="s">
        <v>4899</v>
      </c>
      <c r="B177" s="3" t="s">
        <v>2</v>
      </c>
      <c r="C177" s="3" t="s">
        <v>24780</v>
      </c>
      <c r="D177" s="3" t="s">
        <v>30652</v>
      </c>
      <c r="E177" s="12" t="s">
        <v>36414</v>
      </c>
      <c r="F177" s="6" t="str">
        <f t="shared" si="12"/>
        <v>module=jhh</v>
      </c>
      <c r="G177" s="6" t="str">
        <f t="shared" si="13"/>
        <v>module=khh</v>
      </c>
    </row>
    <row r="178" spans="1:7" ht="30" customHeight="1">
      <c r="A178" s="3" t="s">
        <v>4899</v>
      </c>
      <c r="B178" s="3" t="s">
        <v>2</v>
      </c>
      <c r="C178" s="3" t="s">
        <v>24781</v>
      </c>
      <c r="D178" s="3" t="s">
        <v>30653</v>
      </c>
      <c r="E178" s="12" t="s">
        <v>36415</v>
      </c>
      <c r="F178" s="6" t="str">
        <f t="shared" si="12"/>
        <v>module=jhh</v>
      </c>
      <c r="G178" s="6" t="str">
        <f t="shared" si="13"/>
        <v>module=khh</v>
      </c>
    </row>
    <row r="179" spans="1:7" ht="30" customHeight="1">
      <c r="A179" s="3" t="s">
        <v>4899</v>
      </c>
      <c r="B179" s="3" t="s">
        <v>2</v>
      </c>
      <c r="C179" s="3" t="s">
        <v>24782</v>
      </c>
      <c r="D179" s="3" t="s">
        <v>30654</v>
      </c>
      <c r="E179" s="12" t="s">
        <v>36416</v>
      </c>
      <c r="F179" s="6" t="str">
        <f t="shared" si="12"/>
        <v>module=jhh</v>
      </c>
      <c r="G179" s="6" t="str">
        <f t="shared" si="13"/>
        <v>module=khh</v>
      </c>
    </row>
    <row r="180" spans="1:7" ht="30" customHeight="1">
      <c r="A180" s="3" t="s">
        <v>2951</v>
      </c>
      <c r="B180" s="3" t="s">
        <v>2</v>
      </c>
      <c r="C180" s="3" t="s">
        <v>24783</v>
      </c>
      <c r="D180" s="3" t="s">
        <v>30655</v>
      </c>
      <c r="E180" s="12" t="s">
        <v>36417</v>
      </c>
      <c r="F180" s="6" t="str">
        <f t="shared" ref="F180:F243" si="14">HYPERLINK("http://www.ssc.wisc.edu/wlsresearch/documentation/waves/?wave=capigrad&amp;module=jkid","module=jkid")</f>
        <v>module=jkid</v>
      </c>
      <c r="G180" s="6" t="str">
        <f t="shared" ref="G180:G243" si="15">HYPERLINK("http://www.ssc.wisc.edu/wlsresearch/documentation/waves/?wave=capisib&amp;module=kkid","module=kkid")</f>
        <v>module=kkid</v>
      </c>
    </row>
    <row r="181" spans="1:7" ht="30" customHeight="1">
      <c r="A181" s="3" t="s">
        <v>2951</v>
      </c>
      <c r="B181" s="3" t="s">
        <v>2</v>
      </c>
      <c r="C181" s="3" t="s">
        <v>24784</v>
      </c>
      <c r="D181" s="3" t="s">
        <v>30656</v>
      </c>
      <c r="E181" s="12" t="s">
        <v>36418</v>
      </c>
      <c r="F181" s="6" t="str">
        <f t="shared" si="14"/>
        <v>module=jkid</v>
      </c>
      <c r="G181" s="6" t="str">
        <f t="shared" si="15"/>
        <v>module=kkid</v>
      </c>
    </row>
    <row r="182" spans="1:7" ht="30" customHeight="1">
      <c r="A182" s="3" t="s">
        <v>2951</v>
      </c>
      <c r="B182" s="3" t="s">
        <v>2</v>
      </c>
      <c r="C182" s="3" t="s">
        <v>24785</v>
      </c>
      <c r="D182" s="3" t="s">
        <v>30657</v>
      </c>
      <c r="E182" s="12" t="s">
        <v>36419</v>
      </c>
      <c r="F182" s="6" t="str">
        <f t="shared" si="14"/>
        <v>module=jkid</v>
      </c>
      <c r="G182" s="6" t="str">
        <f t="shared" si="15"/>
        <v>module=kkid</v>
      </c>
    </row>
    <row r="183" spans="1:7" ht="30" customHeight="1">
      <c r="A183" s="3" t="s">
        <v>2951</v>
      </c>
      <c r="B183" s="3" t="s">
        <v>2</v>
      </c>
      <c r="C183" s="3" t="s">
        <v>24786</v>
      </c>
      <c r="D183" s="3" t="s">
        <v>30658</v>
      </c>
      <c r="E183" s="12" t="s">
        <v>36420</v>
      </c>
      <c r="F183" s="6" t="str">
        <f t="shared" si="14"/>
        <v>module=jkid</v>
      </c>
      <c r="G183" s="6" t="str">
        <f t="shared" si="15"/>
        <v>module=kkid</v>
      </c>
    </row>
    <row r="184" spans="1:7" ht="30" customHeight="1">
      <c r="A184" s="3" t="s">
        <v>2951</v>
      </c>
      <c r="B184" s="3" t="s">
        <v>2</v>
      </c>
      <c r="C184" s="3" t="s">
        <v>24787</v>
      </c>
      <c r="D184" s="3" t="s">
        <v>30659</v>
      </c>
      <c r="E184" s="12" t="s">
        <v>36421</v>
      </c>
      <c r="F184" s="6" t="str">
        <f t="shared" si="14"/>
        <v>module=jkid</v>
      </c>
      <c r="G184" s="6" t="str">
        <f t="shared" si="15"/>
        <v>module=kkid</v>
      </c>
    </row>
    <row r="185" spans="1:7" ht="30" customHeight="1">
      <c r="A185" s="3" t="s">
        <v>2951</v>
      </c>
      <c r="B185" s="3" t="s">
        <v>2</v>
      </c>
      <c r="C185" s="3" t="s">
        <v>24788</v>
      </c>
      <c r="D185" s="3" t="s">
        <v>30660</v>
      </c>
      <c r="E185" s="12" t="s">
        <v>36422</v>
      </c>
      <c r="F185" s="6" t="str">
        <f t="shared" si="14"/>
        <v>module=jkid</v>
      </c>
      <c r="G185" s="6" t="str">
        <f t="shared" si="15"/>
        <v>module=kkid</v>
      </c>
    </row>
    <row r="186" spans="1:7" ht="30" customHeight="1">
      <c r="A186" s="3" t="s">
        <v>2951</v>
      </c>
      <c r="B186" s="3" t="s">
        <v>2</v>
      </c>
      <c r="C186" s="3" t="s">
        <v>24789</v>
      </c>
      <c r="D186" s="3" t="s">
        <v>30661</v>
      </c>
      <c r="E186" s="12" t="s">
        <v>36423</v>
      </c>
      <c r="F186" s="6" t="str">
        <f t="shared" si="14"/>
        <v>module=jkid</v>
      </c>
      <c r="G186" s="6" t="str">
        <f t="shared" si="15"/>
        <v>module=kkid</v>
      </c>
    </row>
    <row r="187" spans="1:7" ht="30" customHeight="1">
      <c r="A187" s="3" t="s">
        <v>2951</v>
      </c>
      <c r="B187" s="3" t="s">
        <v>2</v>
      </c>
      <c r="C187" s="3" t="s">
        <v>24790</v>
      </c>
      <c r="D187" s="3" t="s">
        <v>30662</v>
      </c>
      <c r="E187" s="12" t="s">
        <v>36424</v>
      </c>
      <c r="F187" s="6" t="str">
        <f t="shared" si="14"/>
        <v>module=jkid</v>
      </c>
      <c r="G187" s="6" t="str">
        <f t="shared" si="15"/>
        <v>module=kkid</v>
      </c>
    </row>
    <row r="188" spans="1:7" ht="30" customHeight="1">
      <c r="A188" s="3" t="s">
        <v>2951</v>
      </c>
      <c r="B188" s="3" t="s">
        <v>2</v>
      </c>
      <c r="C188" s="3" t="s">
        <v>24791</v>
      </c>
      <c r="D188" s="3" t="s">
        <v>30663</v>
      </c>
      <c r="E188" s="12" t="s">
        <v>36425</v>
      </c>
      <c r="F188" s="6" t="str">
        <f t="shared" si="14"/>
        <v>module=jkid</v>
      </c>
      <c r="G188" s="6" t="str">
        <f t="shared" si="15"/>
        <v>module=kkid</v>
      </c>
    </row>
    <row r="189" spans="1:7" ht="30" customHeight="1">
      <c r="A189" s="3" t="s">
        <v>2951</v>
      </c>
      <c r="B189" s="3" t="s">
        <v>2</v>
      </c>
      <c r="C189" s="3" t="s">
        <v>24792</v>
      </c>
      <c r="D189" s="3" t="s">
        <v>30664</v>
      </c>
      <c r="E189" s="12" t="s">
        <v>36426</v>
      </c>
      <c r="F189" s="6" t="str">
        <f t="shared" si="14"/>
        <v>module=jkid</v>
      </c>
      <c r="G189" s="6" t="str">
        <f t="shared" si="15"/>
        <v>module=kkid</v>
      </c>
    </row>
    <row r="190" spans="1:7" ht="30" customHeight="1">
      <c r="A190" s="3" t="s">
        <v>2951</v>
      </c>
      <c r="B190" s="3" t="s">
        <v>2</v>
      </c>
      <c r="C190" s="3" t="s">
        <v>24793</v>
      </c>
      <c r="D190" s="3" t="s">
        <v>30665</v>
      </c>
      <c r="E190" s="12" t="s">
        <v>36427</v>
      </c>
      <c r="F190" s="6" t="str">
        <f t="shared" si="14"/>
        <v>module=jkid</v>
      </c>
      <c r="G190" s="6" t="str">
        <f t="shared" si="15"/>
        <v>module=kkid</v>
      </c>
    </row>
    <row r="191" spans="1:7" ht="30" customHeight="1">
      <c r="A191" s="3" t="s">
        <v>2951</v>
      </c>
      <c r="B191" s="3" t="s">
        <v>2</v>
      </c>
      <c r="C191" s="3" t="s">
        <v>24794</v>
      </c>
      <c r="D191" s="3" t="s">
        <v>30666</v>
      </c>
      <c r="E191" s="12" t="s">
        <v>36428</v>
      </c>
      <c r="F191" s="6" t="str">
        <f t="shared" si="14"/>
        <v>module=jkid</v>
      </c>
      <c r="G191" s="6" t="str">
        <f t="shared" si="15"/>
        <v>module=kkid</v>
      </c>
    </row>
    <row r="192" spans="1:7" ht="30" customHeight="1">
      <c r="A192" s="3" t="s">
        <v>2951</v>
      </c>
      <c r="B192" s="3" t="s">
        <v>2</v>
      </c>
      <c r="C192" s="3" t="s">
        <v>24795</v>
      </c>
      <c r="D192" s="3" t="s">
        <v>30667</v>
      </c>
      <c r="E192" s="12" t="s">
        <v>36429</v>
      </c>
      <c r="F192" s="6" t="str">
        <f t="shared" si="14"/>
        <v>module=jkid</v>
      </c>
      <c r="G192" s="6" t="str">
        <f t="shared" si="15"/>
        <v>module=kkid</v>
      </c>
    </row>
    <row r="193" spans="1:7" ht="30" customHeight="1">
      <c r="A193" s="3" t="s">
        <v>2951</v>
      </c>
      <c r="B193" s="3" t="s">
        <v>2</v>
      </c>
      <c r="C193" s="3" t="s">
        <v>24796</v>
      </c>
      <c r="D193" s="3" t="s">
        <v>30668</v>
      </c>
      <c r="E193" s="12" t="s">
        <v>36430</v>
      </c>
      <c r="F193" s="6" t="str">
        <f t="shared" si="14"/>
        <v>module=jkid</v>
      </c>
      <c r="G193" s="6" t="str">
        <f t="shared" si="15"/>
        <v>module=kkid</v>
      </c>
    </row>
    <row r="194" spans="1:7" ht="30" customHeight="1">
      <c r="A194" s="3" t="s">
        <v>2951</v>
      </c>
      <c r="B194" s="3" t="s">
        <v>2</v>
      </c>
      <c r="C194" s="3" t="s">
        <v>24797</v>
      </c>
      <c r="D194" s="3" t="s">
        <v>30669</v>
      </c>
      <c r="E194" s="12" t="s">
        <v>36431</v>
      </c>
      <c r="F194" s="6" t="str">
        <f t="shared" si="14"/>
        <v>module=jkid</v>
      </c>
      <c r="G194" s="6" t="str">
        <f t="shared" si="15"/>
        <v>module=kkid</v>
      </c>
    </row>
    <row r="195" spans="1:7" ht="30" customHeight="1">
      <c r="A195" s="3" t="s">
        <v>2951</v>
      </c>
      <c r="B195" s="3" t="s">
        <v>2</v>
      </c>
      <c r="C195" s="3" t="s">
        <v>24798</v>
      </c>
      <c r="D195" s="3" t="s">
        <v>30670</v>
      </c>
      <c r="E195" s="12" t="s">
        <v>36432</v>
      </c>
      <c r="F195" s="6" t="str">
        <f t="shared" si="14"/>
        <v>module=jkid</v>
      </c>
      <c r="G195" s="6" t="str">
        <f t="shared" si="15"/>
        <v>module=kkid</v>
      </c>
    </row>
    <row r="196" spans="1:7" ht="30" customHeight="1">
      <c r="A196" s="3" t="s">
        <v>2951</v>
      </c>
      <c r="B196" s="3" t="s">
        <v>2</v>
      </c>
      <c r="C196" s="3" t="s">
        <v>24799</v>
      </c>
      <c r="D196" s="3" t="s">
        <v>30671</v>
      </c>
      <c r="E196" s="12" t="s">
        <v>36433</v>
      </c>
      <c r="F196" s="6" t="str">
        <f t="shared" si="14"/>
        <v>module=jkid</v>
      </c>
      <c r="G196" s="6" t="str">
        <f t="shared" si="15"/>
        <v>module=kkid</v>
      </c>
    </row>
    <row r="197" spans="1:7" ht="30" customHeight="1">
      <c r="A197" s="3" t="s">
        <v>2951</v>
      </c>
      <c r="B197" s="3" t="s">
        <v>2</v>
      </c>
      <c r="C197" s="3" t="s">
        <v>24800</v>
      </c>
      <c r="D197" s="3" t="s">
        <v>30672</v>
      </c>
      <c r="E197" s="12" t="s">
        <v>36434</v>
      </c>
      <c r="F197" s="6" t="str">
        <f t="shared" si="14"/>
        <v>module=jkid</v>
      </c>
      <c r="G197" s="6" t="str">
        <f t="shared" si="15"/>
        <v>module=kkid</v>
      </c>
    </row>
    <row r="198" spans="1:7" ht="30" customHeight="1">
      <c r="A198" s="3" t="s">
        <v>2951</v>
      </c>
      <c r="B198" s="3" t="s">
        <v>2</v>
      </c>
      <c r="C198" s="3" t="s">
        <v>24801</v>
      </c>
      <c r="D198" s="3" t="s">
        <v>30673</v>
      </c>
      <c r="E198" s="12" t="s">
        <v>36435</v>
      </c>
      <c r="F198" s="6" t="str">
        <f t="shared" si="14"/>
        <v>module=jkid</v>
      </c>
      <c r="G198" s="6" t="str">
        <f t="shared" si="15"/>
        <v>module=kkid</v>
      </c>
    </row>
    <row r="199" spans="1:7" ht="30" customHeight="1">
      <c r="A199" s="3" t="s">
        <v>2951</v>
      </c>
      <c r="B199" s="3" t="s">
        <v>2</v>
      </c>
      <c r="C199" s="3" t="s">
        <v>24802</v>
      </c>
      <c r="D199" s="3" t="s">
        <v>30674</v>
      </c>
      <c r="E199" s="12" t="s">
        <v>36436</v>
      </c>
      <c r="F199" s="6" t="str">
        <f t="shared" si="14"/>
        <v>module=jkid</v>
      </c>
      <c r="G199" s="6" t="str">
        <f t="shared" si="15"/>
        <v>module=kkid</v>
      </c>
    </row>
    <row r="200" spans="1:7" ht="30" customHeight="1">
      <c r="A200" s="3" t="s">
        <v>2951</v>
      </c>
      <c r="B200" s="3" t="s">
        <v>2</v>
      </c>
      <c r="C200" s="3" t="s">
        <v>24803</v>
      </c>
      <c r="D200" s="3" t="s">
        <v>30675</v>
      </c>
      <c r="E200" s="12" t="s">
        <v>36437</v>
      </c>
      <c r="F200" s="6" t="str">
        <f t="shared" si="14"/>
        <v>module=jkid</v>
      </c>
      <c r="G200" s="6" t="str">
        <f t="shared" si="15"/>
        <v>module=kkid</v>
      </c>
    </row>
    <row r="201" spans="1:7" ht="30" customHeight="1">
      <c r="A201" s="3" t="s">
        <v>2951</v>
      </c>
      <c r="B201" s="3" t="s">
        <v>2</v>
      </c>
      <c r="C201" s="3" t="s">
        <v>24804</v>
      </c>
      <c r="D201" s="3" t="s">
        <v>30676</v>
      </c>
      <c r="E201" s="12" t="s">
        <v>36438</v>
      </c>
      <c r="F201" s="6" t="str">
        <f t="shared" si="14"/>
        <v>module=jkid</v>
      </c>
      <c r="G201" s="6" t="str">
        <f t="shared" si="15"/>
        <v>module=kkid</v>
      </c>
    </row>
    <row r="202" spans="1:7" ht="30" customHeight="1">
      <c r="A202" s="3" t="s">
        <v>2951</v>
      </c>
      <c r="B202" s="3" t="s">
        <v>2</v>
      </c>
      <c r="C202" s="3" t="s">
        <v>24805</v>
      </c>
      <c r="D202" s="3" t="s">
        <v>30677</v>
      </c>
      <c r="E202" s="12" t="s">
        <v>36439</v>
      </c>
      <c r="F202" s="6" t="str">
        <f t="shared" si="14"/>
        <v>module=jkid</v>
      </c>
      <c r="G202" s="6" t="str">
        <f t="shared" si="15"/>
        <v>module=kkid</v>
      </c>
    </row>
    <row r="203" spans="1:7" ht="30" customHeight="1">
      <c r="A203" s="3" t="s">
        <v>2951</v>
      </c>
      <c r="B203" s="3" t="s">
        <v>2</v>
      </c>
      <c r="C203" s="3" t="s">
        <v>24806</v>
      </c>
      <c r="D203" s="3" t="s">
        <v>30678</v>
      </c>
      <c r="E203" s="12" t="s">
        <v>36440</v>
      </c>
      <c r="F203" s="6" t="str">
        <f t="shared" si="14"/>
        <v>module=jkid</v>
      </c>
      <c r="G203" s="6" t="str">
        <f t="shared" si="15"/>
        <v>module=kkid</v>
      </c>
    </row>
    <row r="204" spans="1:7" ht="30" customHeight="1">
      <c r="A204" s="3" t="s">
        <v>2951</v>
      </c>
      <c r="B204" s="3" t="s">
        <v>2</v>
      </c>
      <c r="C204" s="3" t="s">
        <v>24807</v>
      </c>
      <c r="D204" s="3" t="s">
        <v>30679</v>
      </c>
      <c r="E204" s="12" t="s">
        <v>36441</v>
      </c>
      <c r="F204" s="6" t="str">
        <f t="shared" si="14"/>
        <v>module=jkid</v>
      </c>
      <c r="G204" s="6" t="str">
        <f t="shared" si="15"/>
        <v>module=kkid</v>
      </c>
    </row>
    <row r="205" spans="1:7" ht="30" customHeight="1">
      <c r="A205" s="3" t="s">
        <v>2951</v>
      </c>
      <c r="B205" s="3" t="s">
        <v>2</v>
      </c>
      <c r="C205" s="3" t="s">
        <v>24808</v>
      </c>
      <c r="D205" s="3" t="s">
        <v>30680</v>
      </c>
      <c r="E205" s="12" t="s">
        <v>36442</v>
      </c>
      <c r="F205" s="6" t="str">
        <f t="shared" si="14"/>
        <v>module=jkid</v>
      </c>
      <c r="G205" s="6" t="str">
        <f t="shared" si="15"/>
        <v>module=kkid</v>
      </c>
    </row>
    <row r="206" spans="1:7" ht="30" customHeight="1">
      <c r="A206" s="3" t="s">
        <v>2951</v>
      </c>
      <c r="B206" s="3" t="s">
        <v>2</v>
      </c>
      <c r="C206" s="3" t="s">
        <v>24809</v>
      </c>
      <c r="D206" s="3" t="s">
        <v>30681</v>
      </c>
      <c r="E206" s="12" t="s">
        <v>36443</v>
      </c>
      <c r="F206" s="6" t="str">
        <f t="shared" si="14"/>
        <v>module=jkid</v>
      </c>
      <c r="G206" s="6" t="str">
        <f t="shared" si="15"/>
        <v>module=kkid</v>
      </c>
    </row>
    <row r="207" spans="1:7" ht="30" customHeight="1">
      <c r="A207" s="3" t="s">
        <v>2951</v>
      </c>
      <c r="B207" s="3" t="s">
        <v>2</v>
      </c>
      <c r="C207" s="3" t="s">
        <v>24810</v>
      </c>
      <c r="D207" s="3" t="s">
        <v>30682</v>
      </c>
      <c r="E207" s="12" t="s">
        <v>36444</v>
      </c>
      <c r="F207" s="6" t="str">
        <f t="shared" si="14"/>
        <v>module=jkid</v>
      </c>
      <c r="G207" s="6" t="str">
        <f t="shared" si="15"/>
        <v>module=kkid</v>
      </c>
    </row>
    <row r="208" spans="1:7" ht="30" customHeight="1">
      <c r="A208" s="3" t="s">
        <v>2951</v>
      </c>
      <c r="B208" s="3" t="s">
        <v>2</v>
      </c>
      <c r="C208" s="3" t="s">
        <v>24811</v>
      </c>
      <c r="D208" s="3" t="s">
        <v>30683</v>
      </c>
      <c r="E208" s="12" t="s">
        <v>36445</v>
      </c>
      <c r="F208" s="6" t="str">
        <f t="shared" si="14"/>
        <v>module=jkid</v>
      </c>
      <c r="G208" s="6" t="str">
        <f t="shared" si="15"/>
        <v>module=kkid</v>
      </c>
    </row>
    <row r="209" spans="1:7" ht="30" customHeight="1">
      <c r="A209" s="3" t="s">
        <v>2951</v>
      </c>
      <c r="B209" s="3" t="s">
        <v>2</v>
      </c>
      <c r="C209" s="3" t="s">
        <v>24812</v>
      </c>
      <c r="D209" s="3" t="s">
        <v>30684</v>
      </c>
      <c r="E209" s="12" t="s">
        <v>36446</v>
      </c>
      <c r="F209" s="6" t="str">
        <f t="shared" si="14"/>
        <v>module=jkid</v>
      </c>
      <c r="G209" s="6" t="str">
        <f t="shared" si="15"/>
        <v>module=kkid</v>
      </c>
    </row>
    <row r="210" spans="1:7" ht="30" customHeight="1">
      <c r="A210" s="3" t="s">
        <v>2951</v>
      </c>
      <c r="B210" s="3" t="s">
        <v>2</v>
      </c>
      <c r="C210" s="3" t="s">
        <v>24813</v>
      </c>
      <c r="D210" s="3" t="s">
        <v>30685</v>
      </c>
      <c r="E210" s="12" t="s">
        <v>36447</v>
      </c>
      <c r="F210" s="6" t="str">
        <f t="shared" si="14"/>
        <v>module=jkid</v>
      </c>
      <c r="G210" s="6" t="str">
        <f t="shared" si="15"/>
        <v>module=kkid</v>
      </c>
    </row>
    <row r="211" spans="1:7" ht="30" customHeight="1">
      <c r="A211" s="3" t="s">
        <v>2951</v>
      </c>
      <c r="B211" s="3" t="s">
        <v>2</v>
      </c>
      <c r="C211" s="3" t="s">
        <v>24814</v>
      </c>
      <c r="D211" s="3" t="s">
        <v>30686</v>
      </c>
      <c r="E211" s="12" t="s">
        <v>36448</v>
      </c>
      <c r="F211" s="6" t="str">
        <f t="shared" si="14"/>
        <v>module=jkid</v>
      </c>
      <c r="G211" s="6" t="str">
        <f t="shared" si="15"/>
        <v>module=kkid</v>
      </c>
    </row>
    <row r="212" spans="1:7" ht="30" customHeight="1">
      <c r="A212" s="3" t="s">
        <v>2951</v>
      </c>
      <c r="B212" s="3" t="s">
        <v>2</v>
      </c>
      <c r="C212" s="3" t="s">
        <v>24815</v>
      </c>
      <c r="D212" s="3" t="s">
        <v>30687</v>
      </c>
      <c r="E212" s="12" t="s">
        <v>36449</v>
      </c>
      <c r="F212" s="6" t="str">
        <f t="shared" si="14"/>
        <v>module=jkid</v>
      </c>
      <c r="G212" s="6" t="str">
        <f t="shared" si="15"/>
        <v>module=kkid</v>
      </c>
    </row>
    <row r="213" spans="1:7" ht="30" customHeight="1">
      <c r="A213" s="3" t="s">
        <v>2951</v>
      </c>
      <c r="B213" s="3" t="s">
        <v>2</v>
      </c>
      <c r="C213" s="3" t="s">
        <v>24816</v>
      </c>
      <c r="D213" s="3" t="s">
        <v>30688</v>
      </c>
      <c r="E213" s="12" t="s">
        <v>36450</v>
      </c>
      <c r="F213" s="6" t="str">
        <f t="shared" si="14"/>
        <v>module=jkid</v>
      </c>
      <c r="G213" s="6" t="str">
        <f t="shared" si="15"/>
        <v>module=kkid</v>
      </c>
    </row>
    <row r="214" spans="1:7" ht="30" customHeight="1">
      <c r="A214" s="3" t="s">
        <v>2951</v>
      </c>
      <c r="B214" s="3" t="s">
        <v>2</v>
      </c>
      <c r="C214" s="3" t="s">
        <v>24817</v>
      </c>
      <c r="D214" s="3" t="s">
        <v>30689</v>
      </c>
      <c r="E214" s="12" t="s">
        <v>36451</v>
      </c>
      <c r="F214" s="6" t="str">
        <f t="shared" si="14"/>
        <v>module=jkid</v>
      </c>
      <c r="G214" s="6" t="str">
        <f t="shared" si="15"/>
        <v>module=kkid</v>
      </c>
    </row>
    <row r="215" spans="1:7" ht="30" customHeight="1">
      <c r="A215" s="3" t="s">
        <v>2951</v>
      </c>
      <c r="B215" s="3" t="s">
        <v>2</v>
      </c>
      <c r="C215" s="3" t="s">
        <v>24818</v>
      </c>
      <c r="D215" s="3" t="s">
        <v>30690</v>
      </c>
      <c r="E215" s="12" t="s">
        <v>36452</v>
      </c>
      <c r="F215" s="6" t="str">
        <f t="shared" si="14"/>
        <v>module=jkid</v>
      </c>
      <c r="G215" s="6" t="str">
        <f t="shared" si="15"/>
        <v>module=kkid</v>
      </c>
    </row>
    <row r="216" spans="1:7" ht="30" customHeight="1">
      <c r="A216" s="3" t="s">
        <v>2951</v>
      </c>
      <c r="B216" s="3" t="s">
        <v>2</v>
      </c>
      <c r="C216" s="3" t="s">
        <v>24819</v>
      </c>
      <c r="D216" s="3" t="s">
        <v>30691</v>
      </c>
      <c r="E216" s="12" t="s">
        <v>36453</v>
      </c>
      <c r="F216" s="6" t="str">
        <f t="shared" si="14"/>
        <v>module=jkid</v>
      </c>
      <c r="G216" s="6" t="str">
        <f t="shared" si="15"/>
        <v>module=kkid</v>
      </c>
    </row>
    <row r="217" spans="1:7" ht="30" customHeight="1">
      <c r="A217" s="3" t="s">
        <v>2951</v>
      </c>
      <c r="B217" s="3" t="s">
        <v>2</v>
      </c>
      <c r="C217" s="3" t="s">
        <v>24820</v>
      </c>
      <c r="D217" s="3" t="s">
        <v>30692</v>
      </c>
      <c r="E217" s="12" t="s">
        <v>36454</v>
      </c>
      <c r="F217" s="6" t="str">
        <f t="shared" si="14"/>
        <v>module=jkid</v>
      </c>
      <c r="G217" s="6" t="str">
        <f t="shared" si="15"/>
        <v>module=kkid</v>
      </c>
    </row>
    <row r="218" spans="1:7" ht="30" customHeight="1">
      <c r="A218" s="3" t="s">
        <v>2951</v>
      </c>
      <c r="B218" s="3" t="s">
        <v>2</v>
      </c>
      <c r="C218" s="3" t="s">
        <v>24821</v>
      </c>
      <c r="D218" s="3" t="s">
        <v>30693</v>
      </c>
      <c r="E218" s="12" t="s">
        <v>36455</v>
      </c>
      <c r="F218" s="6" t="str">
        <f t="shared" si="14"/>
        <v>module=jkid</v>
      </c>
      <c r="G218" s="6" t="str">
        <f t="shared" si="15"/>
        <v>module=kkid</v>
      </c>
    </row>
    <row r="219" spans="1:7" ht="30" customHeight="1">
      <c r="A219" s="3" t="s">
        <v>2951</v>
      </c>
      <c r="B219" s="3" t="s">
        <v>2</v>
      </c>
      <c r="C219" s="3" t="s">
        <v>24822</v>
      </c>
      <c r="D219" s="3" t="s">
        <v>30694</v>
      </c>
      <c r="E219" s="12" t="s">
        <v>36456</v>
      </c>
      <c r="F219" s="6" t="str">
        <f t="shared" si="14"/>
        <v>module=jkid</v>
      </c>
      <c r="G219" s="6" t="str">
        <f t="shared" si="15"/>
        <v>module=kkid</v>
      </c>
    </row>
    <row r="220" spans="1:7" ht="30" customHeight="1">
      <c r="A220" s="3" t="s">
        <v>2951</v>
      </c>
      <c r="B220" s="3" t="s">
        <v>2</v>
      </c>
      <c r="C220" s="3" t="s">
        <v>24823</v>
      </c>
      <c r="D220" s="3" t="s">
        <v>30695</v>
      </c>
      <c r="E220" s="12" t="s">
        <v>36457</v>
      </c>
      <c r="F220" s="6" t="str">
        <f t="shared" si="14"/>
        <v>module=jkid</v>
      </c>
      <c r="G220" s="6" t="str">
        <f t="shared" si="15"/>
        <v>module=kkid</v>
      </c>
    </row>
    <row r="221" spans="1:7" ht="30" customHeight="1">
      <c r="A221" s="3" t="s">
        <v>2951</v>
      </c>
      <c r="B221" s="3" t="s">
        <v>2</v>
      </c>
      <c r="C221" s="3" t="s">
        <v>24824</v>
      </c>
      <c r="D221" s="3" t="s">
        <v>30696</v>
      </c>
      <c r="E221" s="12" t="s">
        <v>36458</v>
      </c>
      <c r="F221" s="6" t="str">
        <f t="shared" si="14"/>
        <v>module=jkid</v>
      </c>
      <c r="G221" s="6" t="str">
        <f t="shared" si="15"/>
        <v>module=kkid</v>
      </c>
    </row>
    <row r="222" spans="1:7" ht="30" customHeight="1">
      <c r="A222" s="3" t="s">
        <v>2951</v>
      </c>
      <c r="B222" s="3" t="s">
        <v>2</v>
      </c>
      <c r="C222" s="3" t="s">
        <v>24825</v>
      </c>
      <c r="D222" s="3" t="s">
        <v>30697</v>
      </c>
      <c r="E222" s="12" t="s">
        <v>36459</v>
      </c>
      <c r="F222" s="6" t="str">
        <f t="shared" si="14"/>
        <v>module=jkid</v>
      </c>
      <c r="G222" s="6" t="str">
        <f t="shared" si="15"/>
        <v>module=kkid</v>
      </c>
    </row>
    <row r="223" spans="1:7" ht="30" customHeight="1">
      <c r="A223" s="3" t="s">
        <v>2951</v>
      </c>
      <c r="B223" s="3" t="s">
        <v>2</v>
      </c>
      <c r="C223" s="3" t="s">
        <v>24826</v>
      </c>
      <c r="D223" s="3" t="s">
        <v>30698</v>
      </c>
      <c r="E223" s="12" t="s">
        <v>36460</v>
      </c>
      <c r="F223" s="6" t="str">
        <f t="shared" si="14"/>
        <v>module=jkid</v>
      </c>
      <c r="G223" s="6" t="str">
        <f t="shared" si="15"/>
        <v>module=kkid</v>
      </c>
    </row>
    <row r="224" spans="1:7" ht="30" customHeight="1">
      <c r="A224" s="3" t="s">
        <v>2951</v>
      </c>
      <c r="B224" s="3" t="s">
        <v>2</v>
      </c>
      <c r="C224" s="3" t="s">
        <v>24827</v>
      </c>
      <c r="D224" s="3" t="s">
        <v>30699</v>
      </c>
      <c r="E224" s="12" t="s">
        <v>36461</v>
      </c>
      <c r="F224" s="6" t="str">
        <f t="shared" si="14"/>
        <v>module=jkid</v>
      </c>
      <c r="G224" s="6" t="str">
        <f t="shared" si="15"/>
        <v>module=kkid</v>
      </c>
    </row>
    <row r="225" spans="1:7" ht="30" customHeight="1">
      <c r="A225" s="3" t="s">
        <v>2951</v>
      </c>
      <c r="B225" s="3" t="s">
        <v>2</v>
      </c>
      <c r="C225" s="3" t="s">
        <v>24828</v>
      </c>
      <c r="D225" s="3" t="s">
        <v>30700</v>
      </c>
      <c r="E225" s="12" t="s">
        <v>36462</v>
      </c>
      <c r="F225" s="6" t="str">
        <f t="shared" si="14"/>
        <v>module=jkid</v>
      </c>
      <c r="G225" s="6" t="str">
        <f t="shared" si="15"/>
        <v>module=kkid</v>
      </c>
    </row>
    <row r="226" spans="1:7" ht="30" customHeight="1">
      <c r="A226" s="3" t="s">
        <v>2951</v>
      </c>
      <c r="B226" s="3" t="s">
        <v>2</v>
      </c>
      <c r="C226" s="3" t="s">
        <v>24829</v>
      </c>
      <c r="D226" s="3" t="s">
        <v>30701</v>
      </c>
      <c r="E226" s="12" t="s">
        <v>36463</v>
      </c>
      <c r="F226" s="6" t="str">
        <f t="shared" si="14"/>
        <v>module=jkid</v>
      </c>
      <c r="G226" s="6" t="str">
        <f t="shared" si="15"/>
        <v>module=kkid</v>
      </c>
    </row>
    <row r="227" spans="1:7" ht="30" customHeight="1">
      <c r="A227" s="3" t="s">
        <v>2951</v>
      </c>
      <c r="B227" s="3" t="s">
        <v>2</v>
      </c>
      <c r="C227" s="3" t="s">
        <v>24830</v>
      </c>
      <c r="D227" s="3" t="s">
        <v>30702</v>
      </c>
      <c r="E227" s="12" t="s">
        <v>36464</v>
      </c>
      <c r="F227" s="6" t="str">
        <f t="shared" si="14"/>
        <v>module=jkid</v>
      </c>
      <c r="G227" s="6" t="str">
        <f t="shared" si="15"/>
        <v>module=kkid</v>
      </c>
    </row>
    <row r="228" spans="1:7" ht="30" customHeight="1">
      <c r="A228" s="3" t="s">
        <v>2951</v>
      </c>
      <c r="B228" s="3" t="s">
        <v>2</v>
      </c>
      <c r="C228" s="3" t="s">
        <v>24831</v>
      </c>
      <c r="D228" s="3" t="s">
        <v>30703</v>
      </c>
      <c r="E228" s="12" t="s">
        <v>36465</v>
      </c>
      <c r="F228" s="6" t="str">
        <f t="shared" si="14"/>
        <v>module=jkid</v>
      </c>
      <c r="G228" s="6" t="str">
        <f t="shared" si="15"/>
        <v>module=kkid</v>
      </c>
    </row>
    <row r="229" spans="1:7" ht="30" customHeight="1">
      <c r="A229" s="3" t="s">
        <v>2951</v>
      </c>
      <c r="B229" s="3" t="s">
        <v>2</v>
      </c>
      <c r="C229" s="3" t="s">
        <v>24832</v>
      </c>
      <c r="D229" s="3" t="s">
        <v>30704</v>
      </c>
      <c r="E229" s="12" t="s">
        <v>36466</v>
      </c>
      <c r="F229" s="6" t="str">
        <f t="shared" si="14"/>
        <v>module=jkid</v>
      </c>
      <c r="G229" s="6" t="str">
        <f t="shared" si="15"/>
        <v>module=kkid</v>
      </c>
    </row>
    <row r="230" spans="1:7" ht="30" customHeight="1">
      <c r="A230" s="3" t="s">
        <v>2951</v>
      </c>
      <c r="B230" s="3" t="s">
        <v>2</v>
      </c>
      <c r="C230" s="3" t="s">
        <v>24833</v>
      </c>
      <c r="D230" s="3" t="s">
        <v>30705</v>
      </c>
      <c r="E230" s="12" t="s">
        <v>36467</v>
      </c>
      <c r="F230" s="6" t="str">
        <f t="shared" si="14"/>
        <v>module=jkid</v>
      </c>
      <c r="G230" s="6" t="str">
        <f t="shared" si="15"/>
        <v>module=kkid</v>
      </c>
    </row>
    <row r="231" spans="1:7" ht="30" customHeight="1">
      <c r="A231" s="3" t="s">
        <v>2951</v>
      </c>
      <c r="B231" s="3" t="s">
        <v>2</v>
      </c>
      <c r="C231" s="3" t="s">
        <v>24834</v>
      </c>
      <c r="D231" s="3" t="s">
        <v>30706</v>
      </c>
      <c r="E231" s="12" t="s">
        <v>36468</v>
      </c>
      <c r="F231" s="6" t="str">
        <f t="shared" si="14"/>
        <v>module=jkid</v>
      </c>
      <c r="G231" s="6" t="str">
        <f t="shared" si="15"/>
        <v>module=kkid</v>
      </c>
    </row>
    <row r="232" spans="1:7" ht="30" customHeight="1">
      <c r="A232" s="3" t="s">
        <v>2951</v>
      </c>
      <c r="B232" s="3" t="s">
        <v>2</v>
      </c>
      <c r="C232" s="3" t="s">
        <v>24835</v>
      </c>
      <c r="D232" s="3" t="s">
        <v>30707</v>
      </c>
      <c r="E232" s="12" t="s">
        <v>36469</v>
      </c>
      <c r="F232" s="6" t="str">
        <f t="shared" si="14"/>
        <v>module=jkid</v>
      </c>
      <c r="G232" s="6" t="str">
        <f t="shared" si="15"/>
        <v>module=kkid</v>
      </c>
    </row>
    <row r="233" spans="1:7" ht="30" customHeight="1">
      <c r="A233" s="3" t="s">
        <v>2951</v>
      </c>
      <c r="B233" s="3" t="s">
        <v>2</v>
      </c>
      <c r="C233" s="3" t="s">
        <v>24836</v>
      </c>
      <c r="D233" s="3" t="s">
        <v>30708</v>
      </c>
      <c r="E233" s="12" t="s">
        <v>36470</v>
      </c>
      <c r="F233" s="6" t="str">
        <f t="shared" si="14"/>
        <v>module=jkid</v>
      </c>
      <c r="G233" s="6" t="str">
        <f t="shared" si="15"/>
        <v>module=kkid</v>
      </c>
    </row>
    <row r="234" spans="1:7" ht="30" customHeight="1">
      <c r="A234" s="3" t="s">
        <v>2951</v>
      </c>
      <c r="B234" s="3" t="s">
        <v>2</v>
      </c>
      <c r="C234" s="3" t="s">
        <v>24837</v>
      </c>
      <c r="D234" s="3" t="s">
        <v>30709</v>
      </c>
      <c r="E234" s="12" t="s">
        <v>36471</v>
      </c>
      <c r="F234" s="6" t="str">
        <f t="shared" si="14"/>
        <v>module=jkid</v>
      </c>
      <c r="G234" s="6" t="str">
        <f t="shared" si="15"/>
        <v>module=kkid</v>
      </c>
    </row>
    <row r="235" spans="1:7" ht="30" customHeight="1">
      <c r="A235" s="3" t="s">
        <v>2951</v>
      </c>
      <c r="B235" s="3" t="s">
        <v>2</v>
      </c>
      <c r="C235" s="3" t="s">
        <v>24838</v>
      </c>
      <c r="D235" s="3" t="s">
        <v>30710</v>
      </c>
      <c r="E235" s="12" t="s">
        <v>36472</v>
      </c>
      <c r="F235" s="6" t="str">
        <f t="shared" si="14"/>
        <v>module=jkid</v>
      </c>
      <c r="G235" s="6" t="str">
        <f t="shared" si="15"/>
        <v>module=kkid</v>
      </c>
    </row>
    <row r="236" spans="1:7" ht="30" customHeight="1">
      <c r="A236" s="3" t="s">
        <v>2951</v>
      </c>
      <c r="B236" s="3" t="s">
        <v>2</v>
      </c>
      <c r="C236" s="3" t="s">
        <v>24839</v>
      </c>
      <c r="D236" s="3" t="s">
        <v>30711</v>
      </c>
      <c r="E236" s="12" t="s">
        <v>36473</v>
      </c>
      <c r="F236" s="6" t="str">
        <f t="shared" si="14"/>
        <v>module=jkid</v>
      </c>
      <c r="G236" s="6" t="str">
        <f t="shared" si="15"/>
        <v>module=kkid</v>
      </c>
    </row>
    <row r="237" spans="1:7" ht="30" customHeight="1">
      <c r="A237" s="3" t="s">
        <v>2951</v>
      </c>
      <c r="B237" s="3" t="s">
        <v>2</v>
      </c>
      <c r="C237" s="3" t="s">
        <v>24840</v>
      </c>
      <c r="D237" s="3" t="s">
        <v>30712</v>
      </c>
      <c r="E237" s="12" t="s">
        <v>36474</v>
      </c>
      <c r="F237" s="6" t="str">
        <f t="shared" si="14"/>
        <v>module=jkid</v>
      </c>
      <c r="G237" s="6" t="str">
        <f t="shared" si="15"/>
        <v>module=kkid</v>
      </c>
    </row>
    <row r="238" spans="1:7" ht="30" customHeight="1">
      <c r="A238" s="3" t="s">
        <v>2951</v>
      </c>
      <c r="B238" s="3" t="s">
        <v>2</v>
      </c>
      <c r="C238" s="3" t="s">
        <v>24841</v>
      </c>
      <c r="D238" s="3" t="s">
        <v>30713</v>
      </c>
      <c r="E238" s="12" t="s">
        <v>36475</v>
      </c>
      <c r="F238" s="6" t="str">
        <f t="shared" si="14"/>
        <v>module=jkid</v>
      </c>
      <c r="G238" s="6" t="str">
        <f t="shared" si="15"/>
        <v>module=kkid</v>
      </c>
    </row>
    <row r="239" spans="1:7" ht="30" customHeight="1">
      <c r="A239" s="3" t="s">
        <v>2951</v>
      </c>
      <c r="B239" s="3" t="s">
        <v>2</v>
      </c>
      <c r="C239" s="3" t="s">
        <v>24842</v>
      </c>
      <c r="D239" s="3" t="s">
        <v>30714</v>
      </c>
      <c r="E239" s="12" t="s">
        <v>36476</v>
      </c>
      <c r="F239" s="6" t="str">
        <f t="shared" si="14"/>
        <v>module=jkid</v>
      </c>
      <c r="G239" s="6" t="str">
        <f t="shared" si="15"/>
        <v>module=kkid</v>
      </c>
    </row>
    <row r="240" spans="1:7" ht="30" customHeight="1">
      <c r="A240" s="3" t="s">
        <v>2951</v>
      </c>
      <c r="B240" s="3" t="s">
        <v>2</v>
      </c>
      <c r="C240" s="3" t="s">
        <v>24843</v>
      </c>
      <c r="D240" s="3" t="s">
        <v>30715</v>
      </c>
      <c r="E240" s="12" t="s">
        <v>36477</v>
      </c>
      <c r="F240" s="6" t="str">
        <f t="shared" si="14"/>
        <v>module=jkid</v>
      </c>
      <c r="G240" s="6" t="str">
        <f t="shared" si="15"/>
        <v>module=kkid</v>
      </c>
    </row>
    <row r="241" spans="1:7" ht="30" customHeight="1">
      <c r="A241" s="3" t="s">
        <v>2951</v>
      </c>
      <c r="B241" s="3" t="s">
        <v>2</v>
      </c>
      <c r="C241" s="3" t="s">
        <v>24844</v>
      </c>
      <c r="D241" s="3" t="s">
        <v>30716</v>
      </c>
      <c r="E241" s="12" t="s">
        <v>36478</v>
      </c>
      <c r="F241" s="6" t="str">
        <f t="shared" si="14"/>
        <v>module=jkid</v>
      </c>
      <c r="G241" s="6" t="str">
        <f t="shared" si="15"/>
        <v>module=kkid</v>
      </c>
    </row>
    <row r="242" spans="1:7" ht="30" customHeight="1">
      <c r="A242" s="3" t="s">
        <v>2951</v>
      </c>
      <c r="B242" s="3" t="s">
        <v>2</v>
      </c>
      <c r="C242" s="3" t="s">
        <v>24845</v>
      </c>
      <c r="D242" s="3" t="s">
        <v>30717</v>
      </c>
      <c r="E242" s="12" t="s">
        <v>36479</v>
      </c>
      <c r="F242" s="6" t="str">
        <f t="shared" si="14"/>
        <v>module=jkid</v>
      </c>
      <c r="G242" s="6" t="str">
        <f t="shared" si="15"/>
        <v>module=kkid</v>
      </c>
    </row>
    <row r="243" spans="1:7" ht="30" customHeight="1">
      <c r="A243" s="3" t="s">
        <v>2951</v>
      </c>
      <c r="B243" s="3" t="s">
        <v>2</v>
      </c>
      <c r="C243" s="3" t="s">
        <v>24846</v>
      </c>
      <c r="D243" s="3" t="s">
        <v>30718</v>
      </c>
      <c r="E243" s="12" t="s">
        <v>36480</v>
      </c>
      <c r="F243" s="6" t="str">
        <f t="shared" si="14"/>
        <v>module=jkid</v>
      </c>
      <c r="G243" s="6" t="str">
        <f t="shared" si="15"/>
        <v>module=kkid</v>
      </c>
    </row>
    <row r="244" spans="1:7" ht="30" customHeight="1">
      <c r="A244" s="3" t="s">
        <v>2951</v>
      </c>
      <c r="B244" s="3" t="s">
        <v>2</v>
      </c>
      <c r="C244" s="3" t="s">
        <v>24847</v>
      </c>
      <c r="D244" s="3" t="s">
        <v>30719</v>
      </c>
      <c r="E244" s="12" t="s">
        <v>36481</v>
      </c>
      <c r="F244" s="6" t="str">
        <f t="shared" ref="F244:F307" si="16">HYPERLINK("http://www.ssc.wisc.edu/wlsresearch/documentation/waves/?wave=capigrad&amp;module=jkid","module=jkid")</f>
        <v>module=jkid</v>
      </c>
      <c r="G244" s="6" t="str">
        <f t="shared" ref="G244:G307" si="17">HYPERLINK("http://www.ssc.wisc.edu/wlsresearch/documentation/waves/?wave=capisib&amp;module=kkid","module=kkid")</f>
        <v>module=kkid</v>
      </c>
    </row>
    <row r="245" spans="1:7" ht="30" customHeight="1">
      <c r="A245" s="3" t="s">
        <v>2951</v>
      </c>
      <c r="B245" s="3" t="s">
        <v>2</v>
      </c>
      <c r="C245" s="3" t="s">
        <v>24848</v>
      </c>
      <c r="D245" s="3" t="s">
        <v>30720</v>
      </c>
      <c r="E245" s="12" t="s">
        <v>36482</v>
      </c>
      <c r="F245" s="6" t="str">
        <f t="shared" si="16"/>
        <v>module=jkid</v>
      </c>
      <c r="G245" s="6" t="str">
        <f t="shared" si="17"/>
        <v>module=kkid</v>
      </c>
    </row>
    <row r="246" spans="1:7" ht="30" customHeight="1">
      <c r="A246" s="3" t="s">
        <v>2951</v>
      </c>
      <c r="B246" s="3" t="s">
        <v>2</v>
      </c>
      <c r="C246" s="3" t="s">
        <v>24849</v>
      </c>
      <c r="D246" s="3" t="s">
        <v>30721</v>
      </c>
      <c r="E246" s="12" t="s">
        <v>36483</v>
      </c>
      <c r="F246" s="6" t="str">
        <f t="shared" si="16"/>
        <v>module=jkid</v>
      </c>
      <c r="G246" s="6" t="str">
        <f t="shared" si="17"/>
        <v>module=kkid</v>
      </c>
    </row>
    <row r="247" spans="1:7" ht="30" customHeight="1">
      <c r="A247" s="3" t="s">
        <v>2951</v>
      </c>
      <c r="B247" s="3" t="s">
        <v>2</v>
      </c>
      <c r="C247" s="3" t="s">
        <v>24850</v>
      </c>
      <c r="D247" s="3" t="s">
        <v>30722</v>
      </c>
      <c r="E247" s="12" t="s">
        <v>36484</v>
      </c>
      <c r="F247" s="6" t="str">
        <f t="shared" si="16"/>
        <v>module=jkid</v>
      </c>
      <c r="G247" s="6" t="str">
        <f t="shared" si="17"/>
        <v>module=kkid</v>
      </c>
    </row>
    <row r="248" spans="1:7" ht="30" customHeight="1">
      <c r="A248" s="3" t="s">
        <v>2951</v>
      </c>
      <c r="B248" s="3" t="s">
        <v>2</v>
      </c>
      <c r="C248" s="3" t="s">
        <v>24851</v>
      </c>
      <c r="D248" s="3" t="s">
        <v>30723</v>
      </c>
      <c r="E248" s="12" t="s">
        <v>36485</v>
      </c>
      <c r="F248" s="6" t="str">
        <f t="shared" si="16"/>
        <v>module=jkid</v>
      </c>
      <c r="G248" s="6" t="str">
        <f t="shared" si="17"/>
        <v>module=kkid</v>
      </c>
    </row>
    <row r="249" spans="1:7" ht="30" customHeight="1">
      <c r="A249" s="3" t="s">
        <v>2951</v>
      </c>
      <c r="B249" s="3" t="s">
        <v>2</v>
      </c>
      <c r="C249" s="3" t="s">
        <v>24852</v>
      </c>
      <c r="D249" s="3" t="s">
        <v>30724</v>
      </c>
      <c r="E249" s="12" t="s">
        <v>36486</v>
      </c>
      <c r="F249" s="6" t="str">
        <f t="shared" si="16"/>
        <v>module=jkid</v>
      </c>
      <c r="G249" s="6" t="str">
        <f t="shared" si="17"/>
        <v>module=kkid</v>
      </c>
    </row>
    <row r="250" spans="1:7" ht="30" customHeight="1">
      <c r="A250" s="3" t="s">
        <v>2951</v>
      </c>
      <c r="B250" s="3" t="s">
        <v>2</v>
      </c>
      <c r="C250" s="3" t="s">
        <v>24853</v>
      </c>
      <c r="D250" s="3" t="s">
        <v>30725</v>
      </c>
      <c r="E250" s="12" t="s">
        <v>36487</v>
      </c>
      <c r="F250" s="6" t="str">
        <f t="shared" si="16"/>
        <v>module=jkid</v>
      </c>
      <c r="G250" s="6" t="str">
        <f t="shared" si="17"/>
        <v>module=kkid</v>
      </c>
    </row>
    <row r="251" spans="1:7" ht="30" customHeight="1">
      <c r="A251" s="3" t="s">
        <v>2951</v>
      </c>
      <c r="B251" s="3" t="s">
        <v>2</v>
      </c>
      <c r="C251" s="3" t="s">
        <v>24854</v>
      </c>
      <c r="D251" s="3" t="s">
        <v>30726</v>
      </c>
      <c r="E251" s="12" t="s">
        <v>36488</v>
      </c>
      <c r="F251" s="6" t="str">
        <f t="shared" si="16"/>
        <v>module=jkid</v>
      </c>
      <c r="G251" s="6" t="str">
        <f t="shared" si="17"/>
        <v>module=kkid</v>
      </c>
    </row>
    <row r="252" spans="1:7" ht="30" customHeight="1">
      <c r="A252" s="3" t="s">
        <v>2951</v>
      </c>
      <c r="B252" s="3" t="s">
        <v>2</v>
      </c>
      <c r="C252" s="3" t="s">
        <v>24855</v>
      </c>
      <c r="D252" s="3" t="s">
        <v>30727</v>
      </c>
      <c r="E252" s="12" t="s">
        <v>36489</v>
      </c>
      <c r="F252" s="6" t="str">
        <f t="shared" si="16"/>
        <v>module=jkid</v>
      </c>
      <c r="G252" s="6" t="str">
        <f t="shared" si="17"/>
        <v>module=kkid</v>
      </c>
    </row>
    <row r="253" spans="1:7" ht="30" customHeight="1">
      <c r="A253" s="3" t="s">
        <v>2951</v>
      </c>
      <c r="B253" s="3" t="s">
        <v>2</v>
      </c>
      <c r="C253" s="3" t="s">
        <v>24856</v>
      </c>
      <c r="D253" s="3" t="s">
        <v>30728</v>
      </c>
      <c r="E253" s="12" t="s">
        <v>36490</v>
      </c>
      <c r="F253" s="6" t="str">
        <f t="shared" si="16"/>
        <v>module=jkid</v>
      </c>
      <c r="G253" s="6" t="str">
        <f t="shared" si="17"/>
        <v>module=kkid</v>
      </c>
    </row>
    <row r="254" spans="1:7" ht="30" customHeight="1">
      <c r="A254" s="3" t="s">
        <v>2951</v>
      </c>
      <c r="B254" s="3" t="s">
        <v>2</v>
      </c>
      <c r="C254" s="3" t="s">
        <v>24857</v>
      </c>
      <c r="D254" s="3" t="s">
        <v>30729</v>
      </c>
      <c r="E254" s="12" t="s">
        <v>36491</v>
      </c>
      <c r="F254" s="6" t="str">
        <f t="shared" si="16"/>
        <v>module=jkid</v>
      </c>
      <c r="G254" s="6" t="str">
        <f t="shared" si="17"/>
        <v>module=kkid</v>
      </c>
    </row>
    <row r="255" spans="1:7" ht="30" customHeight="1">
      <c r="A255" s="3" t="s">
        <v>2951</v>
      </c>
      <c r="B255" s="3" t="s">
        <v>2</v>
      </c>
      <c r="C255" s="3" t="s">
        <v>24858</v>
      </c>
      <c r="D255" s="3" t="s">
        <v>30730</v>
      </c>
      <c r="E255" s="12" t="s">
        <v>36492</v>
      </c>
      <c r="F255" s="6" t="str">
        <f t="shared" si="16"/>
        <v>module=jkid</v>
      </c>
      <c r="G255" s="6" t="str">
        <f t="shared" si="17"/>
        <v>module=kkid</v>
      </c>
    </row>
    <row r="256" spans="1:7" ht="30" customHeight="1">
      <c r="A256" s="3" t="s">
        <v>2951</v>
      </c>
      <c r="B256" s="3" t="s">
        <v>2</v>
      </c>
      <c r="C256" s="3" t="s">
        <v>24859</v>
      </c>
      <c r="D256" s="3" t="s">
        <v>30731</v>
      </c>
      <c r="E256" s="12" t="s">
        <v>36493</v>
      </c>
      <c r="F256" s="6" t="str">
        <f t="shared" si="16"/>
        <v>module=jkid</v>
      </c>
      <c r="G256" s="6" t="str">
        <f t="shared" si="17"/>
        <v>module=kkid</v>
      </c>
    </row>
    <row r="257" spans="1:7" ht="30" customHeight="1">
      <c r="A257" s="3" t="s">
        <v>2951</v>
      </c>
      <c r="B257" s="3" t="s">
        <v>2</v>
      </c>
      <c r="C257" s="3" t="s">
        <v>24860</v>
      </c>
      <c r="D257" s="3" t="s">
        <v>30732</v>
      </c>
      <c r="E257" s="12" t="s">
        <v>36494</v>
      </c>
      <c r="F257" s="6" t="str">
        <f t="shared" si="16"/>
        <v>module=jkid</v>
      </c>
      <c r="G257" s="6" t="str">
        <f t="shared" si="17"/>
        <v>module=kkid</v>
      </c>
    </row>
    <row r="258" spans="1:7" ht="30" customHeight="1">
      <c r="A258" s="3" t="s">
        <v>2951</v>
      </c>
      <c r="B258" s="3" t="s">
        <v>2</v>
      </c>
      <c r="C258" s="3" t="s">
        <v>24861</v>
      </c>
      <c r="D258" s="3" t="s">
        <v>30733</v>
      </c>
      <c r="E258" s="12" t="s">
        <v>36495</v>
      </c>
      <c r="F258" s="6" t="str">
        <f t="shared" si="16"/>
        <v>module=jkid</v>
      </c>
      <c r="G258" s="6" t="str">
        <f t="shared" si="17"/>
        <v>module=kkid</v>
      </c>
    </row>
    <row r="259" spans="1:7" ht="30" customHeight="1">
      <c r="A259" s="3" t="s">
        <v>2951</v>
      </c>
      <c r="B259" s="3" t="s">
        <v>2</v>
      </c>
      <c r="C259" s="3" t="s">
        <v>24862</v>
      </c>
      <c r="D259" s="3" t="s">
        <v>30734</v>
      </c>
      <c r="E259" s="12" t="s">
        <v>36496</v>
      </c>
      <c r="F259" s="6" t="str">
        <f t="shared" si="16"/>
        <v>module=jkid</v>
      </c>
      <c r="G259" s="6" t="str">
        <f t="shared" si="17"/>
        <v>module=kkid</v>
      </c>
    </row>
    <row r="260" spans="1:7" ht="30" customHeight="1">
      <c r="A260" s="3" t="s">
        <v>2951</v>
      </c>
      <c r="B260" s="3" t="s">
        <v>2</v>
      </c>
      <c r="C260" s="3" t="s">
        <v>24863</v>
      </c>
      <c r="D260" s="3" t="s">
        <v>30735</v>
      </c>
      <c r="E260" s="12" t="s">
        <v>36497</v>
      </c>
      <c r="F260" s="6" t="str">
        <f t="shared" si="16"/>
        <v>module=jkid</v>
      </c>
      <c r="G260" s="6" t="str">
        <f t="shared" si="17"/>
        <v>module=kkid</v>
      </c>
    </row>
    <row r="261" spans="1:7" ht="30" customHeight="1">
      <c r="A261" s="3" t="s">
        <v>2951</v>
      </c>
      <c r="B261" s="3" t="s">
        <v>2</v>
      </c>
      <c r="C261" s="3" t="s">
        <v>24864</v>
      </c>
      <c r="D261" s="3" t="s">
        <v>30736</v>
      </c>
      <c r="E261" s="12" t="s">
        <v>36498</v>
      </c>
      <c r="F261" s="6" t="str">
        <f t="shared" si="16"/>
        <v>module=jkid</v>
      </c>
      <c r="G261" s="6" t="str">
        <f t="shared" si="17"/>
        <v>module=kkid</v>
      </c>
    </row>
    <row r="262" spans="1:7" ht="30" customHeight="1">
      <c r="A262" s="3" t="s">
        <v>2951</v>
      </c>
      <c r="B262" s="3" t="s">
        <v>2</v>
      </c>
      <c r="C262" s="3" t="s">
        <v>24865</v>
      </c>
      <c r="D262" s="3" t="s">
        <v>30737</v>
      </c>
      <c r="E262" s="12" t="s">
        <v>36499</v>
      </c>
      <c r="F262" s="6" t="str">
        <f t="shared" si="16"/>
        <v>module=jkid</v>
      </c>
      <c r="G262" s="6" t="str">
        <f t="shared" si="17"/>
        <v>module=kkid</v>
      </c>
    </row>
    <row r="263" spans="1:7" ht="30" customHeight="1">
      <c r="A263" s="3" t="s">
        <v>2951</v>
      </c>
      <c r="B263" s="3" t="s">
        <v>2</v>
      </c>
      <c r="C263" s="3" t="s">
        <v>24866</v>
      </c>
      <c r="D263" s="3" t="s">
        <v>30738</v>
      </c>
      <c r="E263" s="12" t="s">
        <v>36500</v>
      </c>
      <c r="F263" s="6" t="str">
        <f t="shared" si="16"/>
        <v>module=jkid</v>
      </c>
      <c r="G263" s="6" t="str">
        <f t="shared" si="17"/>
        <v>module=kkid</v>
      </c>
    </row>
    <row r="264" spans="1:7" ht="30" customHeight="1">
      <c r="A264" s="3" t="s">
        <v>2951</v>
      </c>
      <c r="B264" s="3" t="s">
        <v>2</v>
      </c>
      <c r="C264" s="3" t="s">
        <v>24867</v>
      </c>
      <c r="D264" s="3" t="s">
        <v>30739</v>
      </c>
      <c r="E264" s="12" t="s">
        <v>36501</v>
      </c>
      <c r="F264" s="6" t="str">
        <f t="shared" si="16"/>
        <v>module=jkid</v>
      </c>
      <c r="G264" s="6" t="str">
        <f t="shared" si="17"/>
        <v>module=kkid</v>
      </c>
    </row>
    <row r="265" spans="1:7" ht="30" customHeight="1">
      <c r="A265" s="3" t="s">
        <v>2951</v>
      </c>
      <c r="B265" s="3" t="s">
        <v>2</v>
      </c>
      <c r="C265" s="3" t="s">
        <v>24868</v>
      </c>
      <c r="D265" s="3" t="s">
        <v>30740</v>
      </c>
      <c r="E265" s="12" t="s">
        <v>36502</v>
      </c>
      <c r="F265" s="6" t="str">
        <f t="shared" si="16"/>
        <v>module=jkid</v>
      </c>
      <c r="G265" s="6" t="str">
        <f t="shared" si="17"/>
        <v>module=kkid</v>
      </c>
    </row>
    <row r="266" spans="1:7" ht="30" customHeight="1">
      <c r="A266" s="3" t="s">
        <v>2951</v>
      </c>
      <c r="B266" s="3" t="s">
        <v>2</v>
      </c>
      <c r="C266" s="3" t="s">
        <v>24869</v>
      </c>
      <c r="D266" s="3" t="s">
        <v>30741</v>
      </c>
      <c r="E266" s="12" t="s">
        <v>36503</v>
      </c>
      <c r="F266" s="6" t="str">
        <f t="shared" si="16"/>
        <v>module=jkid</v>
      </c>
      <c r="G266" s="6" t="str">
        <f t="shared" si="17"/>
        <v>module=kkid</v>
      </c>
    </row>
    <row r="267" spans="1:7" ht="30" customHeight="1">
      <c r="A267" s="3" t="s">
        <v>2951</v>
      </c>
      <c r="B267" s="3" t="s">
        <v>2</v>
      </c>
      <c r="C267" s="3" t="s">
        <v>24870</v>
      </c>
      <c r="D267" s="3" t="s">
        <v>30742</v>
      </c>
      <c r="E267" s="12" t="s">
        <v>36504</v>
      </c>
      <c r="F267" s="6" t="str">
        <f t="shared" si="16"/>
        <v>module=jkid</v>
      </c>
      <c r="G267" s="6" t="str">
        <f t="shared" si="17"/>
        <v>module=kkid</v>
      </c>
    </row>
    <row r="268" spans="1:7" ht="30" customHeight="1">
      <c r="A268" s="3" t="s">
        <v>2951</v>
      </c>
      <c r="B268" s="3" t="s">
        <v>2</v>
      </c>
      <c r="C268" s="3" t="s">
        <v>24871</v>
      </c>
      <c r="D268" s="3" t="s">
        <v>30743</v>
      </c>
      <c r="E268" s="12" t="s">
        <v>36505</v>
      </c>
      <c r="F268" s="6" t="str">
        <f t="shared" si="16"/>
        <v>module=jkid</v>
      </c>
      <c r="G268" s="6" t="str">
        <f t="shared" si="17"/>
        <v>module=kkid</v>
      </c>
    </row>
    <row r="269" spans="1:7" ht="30" customHeight="1">
      <c r="A269" s="3" t="s">
        <v>2951</v>
      </c>
      <c r="B269" s="3" t="s">
        <v>2</v>
      </c>
      <c r="C269" s="3" t="s">
        <v>24872</v>
      </c>
      <c r="D269" s="3" t="s">
        <v>30744</v>
      </c>
      <c r="E269" s="12" t="s">
        <v>36506</v>
      </c>
      <c r="F269" s="6" t="str">
        <f t="shared" si="16"/>
        <v>module=jkid</v>
      </c>
      <c r="G269" s="6" t="str">
        <f t="shared" si="17"/>
        <v>module=kkid</v>
      </c>
    </row>
    <row r="270" spans="1:7" ht="30" customHeight="1">
      <c r="A270" s="3" t="s">
        <v>2951</v>
      </c>
      <c r="B270" s="3" t="s">
        <v>2</v>
      </c>
      <c r="C270" s="3" t="s">
        <v>24873</v>
      </c>
      <c r="D270" s="3" t="s">
        <v>30745</v>
      </c>
      <c r="E270" s="12" t="s">
        <v>36507</v>
      </c>
      <c r="F270" s="6" t="str">
        <f t="shared" si="16"/>
        <v>module=jkid</v>
      </c>
      <c r="G270" s="6" t="str">
        <f t="shared" si="17"/>
        <v>module=kkid</v>
      </c>
    </row>
    <row r="271" spans="1:7" ht="30" customHeight="1">
      <c r="A271" s="3" t="s">
        <v>2951</v>
      </c>
      <c r="B271" s="3" t="s">
        <v>2</v>
      </c>
      <c r="C271" s="3" t="s">
        <v>24874</v>
      </c>
      <c r="D271" s="3" t="s">
        <v>30746</v>
      </c>
      <c r="E271" s="12" t="s">
        <v>36508</v>
      </c>
      <c r="F271" s="6" t="str">
        <f t="shared" si="16"/>
        <v>module=jkid</v>
      </c>
      <c r="G271" s="6" t="str">
        <f t="shared" si="17"/>
        <v>module=kkid</v>
      </c>
    </row>
    <row r="272" spans="1:7" ht="30" customHeight="1">
      <c r="A272" s="3" t="s">
        <v>2951</v>
      </c>
      <c r="B272" s="3" t="s">
        <v>2</v>
      </c>
      <c r="C272" s="3" t="s">
        <v>24875</v>
      </c>
      <c r="D272" s="3" t="s">
        <v>30747</v>
      </c>
      <c r="E272" s="12" t="s">
        <v>36509</v>
      </c>
      <c r="F272" s="6" t="str">
        <f t="shared" si="16"/>
        <v>module=jkid</v>
      </c>
      <c r="G272" s="6" t="str">
        <f t="shared" si="17"/>
        <v>module=kkid</v>
      </c>
    </row>
    <row r="273" spans="1:7" ht="30" customHeight="1">
      <c r="A273" s="3" t="s">
        <v>2951</v>
      </c>
      <c r="B273" s="3" t="s">
        <v>2</v>
      </c>
      <c r="C273" s="3" t="s">
        <v>24876</v>
      </c>
      <c r="D273" s="3" t="s">
        <v>30748</v>
      </c>
      <c r="E273" s="12" t="s">
        <v>36510</v>
      </c>
      <c r="F273" s="6" t="str">
        <f t="shared" si="16"/>
        <v>module=jkid</v>
      </c>
      <c r="G273" s="6" t="str">
        <f t="shared" si="17"/>
        <v>module=kkid</v>
      </c>
    </row>
    <row r="274" spans="1:7" ht="30" customHeight="1">
      <c r="A274" s="3" t="s">
        <v>2951</v>
      </c>
      <c r="B274" s="3" t="s">
        <v>2</v>
      </c>
      <c r="C274" s="3" t="s">
        <v>24877</v>
      </c>
      <c r="D274" s="3" t="s">
        <v>30749</v>
      </c>
      <c r="E274" s="12" t="s">
        <v>36511</v>
      </c>
      <c r="F274" s="6" t="str">
        <f t="shared" si="16"/>
        <v>module=jkid</v>
      </c>
      <c r="G274" s="6" t="str">
        <f t="shared" si="17"/>
        <v>module=kkid</v>
      </c>
    </row>
    <row r="275" spans="1:7" ht="30" customHeight="1">
      <c r="A275" s="3" t="s">
        <v>2951</v>
      </c>
      <c r="B275" s="3" t="s">
        <v>2</v>
      </c>
      <c r="C275" s="3" t="s">
        <v>24878</v>
      </c>
      <c r="D275" s="3" t="s">
        <v>30750</v>
      </c>
      <c r="E275" s="12" t="s">
        <v>36512</v>
      </c>
      <c r="F275" s="6" t="str">
        <f t="shared" si="16"/>
        <v>module=jkid</v>
      </c>
      <c r="G275" s="6" t="str">
        <f t="shared" si="17"/>
        <v>module=kkid</v>
      </c>
    </row>
    <row r="276" spans="1:7" ht="30" customHeight="1">
      <c r="A276" s="3" t="s">
        <v>2951</v>
      </c>
      <c r="B276" s="3" t="s">
        <v>2</v>
      </c>
      <c r="C276" s="3" t="s">
        <v>24879</v>
      </c>
      <c r="D276" s="3" t="s">
        <v>30751</v>
      </c>
      <c r="E276" s="12" t="s">
        <v>36513</v>
      </c>
      <c r="F276" s="6" t="str">
        <f t="shared" si="16"/>
        <v>module=jkid</v>
      </c>
      <c r="G276" s="6" t="str">
        <f t="shared" si="17"/>
        <v>module=kkid</v>
      </c>
    </row>
    <row r="277" spans="1:7" ht="30" customHeight="1">
      <c r="A277" s="3" t="s">
        <v>2951</v>
      </c>
      <c r="B277" s="3" t="s">
        <v>2</v>
      </c>
      <c r="C277" s="3" t="s">
        <v>24880</v>
      </c>
      <c r="D277" s="3" t="s">
        <v>30752</v>
      </c>
      <c r="E277" s="12" t="s">
        <v>36514</v>
      </c>
      <c r="F277" s="6" t="str">
        <f t="shared" si="16"/>
        <v>module=jkid</v>
      </c>
      <c r="G277" s="6" t="str">
        <f t="shared" si="17"/>
        <v>module=kkid</v>
      </c>
    </row>
    <row r="278" spans="1:7" ht="30" customHeight="1">
      <c r="A278" s="3" t="s">
        <v>2951</v>
      </c>
      <c r="B278" s="3" t="s">
        <v>2</v>
      </c>
      <c r="C278" s="3" t="s">
        <v>24881</v>
      </c>
      <c r="D278" s="3" t="s">
        <v>30753</v>
      </c>
      <c r="E278" s="12" t="s">
        <v>36515</v>
      </c>
      <c r="F278" s="6" t="str">
        <f t="shared" si="16"/>
        <v>module=jkid</v>
      </c>
      <c r="G278" s="6" t="str">
        <f t="shared" si="17"/>
        <v>module=kkid</v>
      </c>
    </row>
    <row r="279" spans="1:7" ht="30" customHeight="1">
      <c r="A279" s="3" t="s">
        <v>2951</v>
      </c>
      <c r="B279" s="3" t="s">
        <v>2</v>
      </c>
      <c r="C279" s="3" t="s">
        <v>24882</v>
      </c>
      <c r="D279" s="3" t="s">
        <v>30754</v>
      </c>
      <c r="E279" s="12" t="s">
        <v>36516</v>
      </c>
      <c r="F279" s="6" t="str">
        <f t="shared" si="16"/>
        <v>module=jkid</v>
      </c>
      <c r="G279" s="6" t="str">
        <f t="shared" si="17"/>
        <v>module=kkid</v>
      </c>
    </row>
    <row r="280" spans="1:7" ht="30" customHeight="1">
      <c r="A280" s="3" t="s">
        <v>2951</v>
      </c>
      <c r="B280" s="3" t="s">
        <v>2</v>
      </c>
      <c r="C280" s="3" t="s">
        <v>24883</v>
      </c>
      <c r="D280" s="3" t="s">
        <v>30755</v>
      </c>
      <c r="E280" s="12" t="s">
        <v>36517</v>
      </c>
      <c r="F280" s="6" t="str">
        <f t="shared" si="16"/>
        <v>module=jkid</v>
      </c>
      <c r="G280" s="6" t="str">
        <f t="shared" si="17"/>
        <v>module=kkid</v>
      </c>
    </row>
    <row r="281" spans="1:7" ht="30" customHeight="1">
      <c r="A281" s="3" t="s">
        <v>2951</v>
      </c>
      <c r="B281" s="3" t="s">
        <v>2</v>
      </c>
      <c r="C281" s="3" t="s">
        <v>24884</v>
      </c>
      <c r="D281" s="3" t="s">
        <v>30756</v>
      </c>
      <c r="E281" s="12" t="s">
        <v>36518</v>
      </c>
      <c r="F281" s="6" t="str">
        <f t="shared" si="16"/>
        <v>module=jkid</v>
      </c>
      <c r="G281" s="6" t="str">
        <f t="shared" si="17"/>
        <v>module=kkid</v>
      </c>
    </row>
    <row r="282" spans="1:7" ht="30" customHeight="1">
      <c r="A282" s="3" t="s">
        <v>2951</v>
      </c>
      <c r="B282" s="3" t="s">
        <v>2</v>
      </c>
      <c r="C282" s="3" t="s">
        <v>24885</v>
      </c>
      <c r="D282" s="3" t="s">
        <v>30757</v>
      </c>
      <c r="E282" s="12" t="s">
        <v>36519</v>
      </c>
      <c r="F282" s="6" t="str">
        <f t="shared" si="16"/>
        <v>module=jkid</v>
      </c>
      <c r="G282" s="6" t="str">
        <f t="shared" si="17"/>
        <v>module=kkid</v>
      </c>
    </row>
    <row r="283" spans="1:7" ht="30" customHeight="1">
      <c r="A283" s="3" t="s">
        <v>2951</v>
      </c>
      <c r="B283" s="3" t="s">
        <v>2</v>
      </c>
      <c r="C283" s="3" t="s">
        <v>24886</v>
      </c>
      <c r="D283" s="3" t="s">
        <v>30758</v>
      </c>
      <c r="E283" s="12" t="s">
        <v>36520</v>
      </c>
      <c r="F283" s="6" t="str">
        <f t="shared" si="16"/>
        <v>module=jkid</v>
      </c>
      <c r="G283" s="6" t="str">
        <f t="shared" si="17"/>
        <v>module=kkid</v>
      </c>
    </row>
    <row r="284" spans="1:7" ht="30" customHeight="1">
      <c r="A284" s="3" t="s">
        <v>2951</v>
      </c>
      <c r="B284" s="3" t="s">
        <v>2</v>
      </c>
      <c r="C284" s="3" t="s">
        <v>24887</v>
      </c>
      <c r="D284" s="3" t="s">
        <v>30759</v>
      </c>
      <c r="E284" s="12" t="s">
        <v>36521</v>
      </c>
      <c r="F284" s="6" t="str">
        <f t="shared" si="16"/>
        <v>module=jkid</v>
      </c>
      <c r="G284" s="6" t="str">
        <f t="shared" si="17"/>
        <v>module=kkid</v>
      </c>
    </row>
    <row r="285" spans="1:7" ht="30" customHeight="1">
      <c r="A285" s="3" t="s">
        <v>2951</v>
      </c>
      <c r="B285" s="3" t="s">
        <v>2</v>
      </c>
      <c r="C285" s="3" t="s">
        <v>24888</v>
      </c>
      <c r="D285" s="3" t="s">
        <v>30760</v>
      </c>
      <c r="E285" s="12" t="s">
        <v>36522</v>
      </c>
      <c r="F285" s="6" t="str">
        <f t="shared" si="16"/>
        <v>module=jkid</v>
      </c>
      <c r="G285" s="6" t="str">
        <f t="shared" si="17"/>
        <v>module=kkid</v>
      </c>
    </row>
    <row r="286" spans="1:7" ht="30" customHeight="1">
      <c r="A286" s="3" t="s">
        <v>2951</v>
      </c>
      <c r="B286" s="3" t="s">
        <v>2</v>
      </c>
      <c r="C286" s="3" t="s">
        <v>24889</v>
      </c>
      <c r="D286" s="3" t="s">
        <v>30761</v>
      </c>
      <c r="E286" s="12" t="s">
        <v>36523</v>
      </c>
      <c r="F286" s="6" t="str">
        <f t="shared" si="16"/>
        <v>module=jkid</v>
      </c>
      <c r="G286" s="6" t="str">
        <f t="shared" si="17"/>
        <v>module=kkid</v>
      </c>
    </row>
    <row r="287" spans="1:7" ht="30" customHeight="1">
      <c r="A287" s="3" t="s">
        <v>2951</v>
      </c>
      <c r="B287" s="3" t="s">
        <v>2</v>
      </c>
      <c r="C287" s="3" t="s">
        <v>24890</v>
      </c>
      <c r="D287" s="3" t="s">
        <v>30762</v>
      </c>
      <c r="E287" s="12" t="s">
        <v>36524</v>
      </c>
      <c r="F287" s="6" t="str">
        <f t="shared" si="16"/>
        <v>module=jkid</v>
      </c>
      <c r="G287" s="6" t="str">
        <f t="shared" si="17"/>
        <v>module=kkid</v>
      </c>
    </row>
    <row r="288" spans="1:7" ht="30" customHeight="1">
      <c r="A288" s="3" t="s">
        <v>2951</v>
      </c>
      <c r="B288" s="3" t="s">
        <v>2</v>
      </c>
      <c r="C288" s="3" t="s">
        <v>24891</v>
      </c>
      <c r="D288" s="3" t="s">
        <v>30763</v>
      </c>
      <c r="E288" s="12" t="s">
        <v>36525</v>
      </c>
      <c r="F288" s="6" t="str">
        <f t="shared" si="16"/>
        <v>module=jkid</v>
      </c>
      <c r="G288" s="6" t="str">
        <f t="shared" si="17"/>
        <v>module=kkid</v>
      </c>
    </row>
    <row r="289" spans="1:7" ht="30" customHeight="1">
      <c r="A289" s="3" t="s">
        <v>2951</v>
      </c>
      <c r="B289" s="3" t="s">
        <v>2</v>
      </c>
      <c r="C289" s="3" t="s">
        <v>24892</v>
      </c>
      <c r="D289" s="3" t="s">
        <v>30764</v>
      </c>
      <c r="E289" s="12" t="s">
        <v>36526</v>
      </c>
      <c r="F289" s="6" t="str">
        <f t="shared" si="16"/>
        <v>module=jkid</v>
      </c>
      <c r="G289" s="6" t="str">
        <f t="shared" si="17"/>
        <v>module=kkid</v>
      </c>
    </row>
    <row r="290" spans="1:7" ht="30" customHeight="1">
      <c r="A290" s="3" t="s">
        <v>2951</v>
      </c>
      <c r="B290" s="3" t="s">
        <v>2</v>
      </c>
      <c r="C290" s="3" t="s">
        <v>24893</v>
      </c>
      <c r="D290" s="3" t="s">
        <v>30765</v>
      </c>
      <c r="E290" s="12" t="s">
        <v>36527</v>
      </c>
      <c r="F290" s="6" t="str">
        <f t="shared" si="16"/>
        <v>module=jkid</v>
      </c>
      <c r="G290" s="6" t="str">
        <f t="shared" si="17"/>
        <v>module=kkid</v>
      </c>
    </row>
    <row r="291" spans="1:7" ht="30" customHeight="1">
      <c r="A291" s="3" t="s">
        <v>2951</v>
      </c>
      <c r="B291" s="3" t="s">
        <v>2</v>
      </c>
      <c r="C291" s="3" t="s">
        <v>24894</v>
      </c>
      <c r="D291" s="3" t="s">
        <v>30766</v>
      </c>
      <c r="E291" s="12" t="s">
        <v>36528</v>
      </c>
      <c r="F291" s="6" t="str">
        <f t="shared" si="16"/>
        <v>module=jkid</v>
      </c>
      <c r="G291" s="6" t="str">
        <f t="shared" si="17"/>
        <v>module=kkid</v>
      </c>
    </row>
    <row r="292" spans="1:7" ht="30" customHeight="1">
      <c r="A292" s="3" t="s">
        <v>2951</v>
      </c>
      <c r="B292" s="3" t="s">
        <v>2</v>
      </c>
      <c r="C292" s="3" t="s">
        <v>24895</v>
      </c>
      <c r="D292" s="3" t="s">
        <v>30767</v>
      </c>
      <c r="E292" s="12" t="s">
        <v>36529</v>
      </c>
      <c r="F292" s="6" t="str">
        <f t="shared" si="16"/>
        <v>module=jkid</v>
      </c>
      <c r="G292" s="6" t="str">
        <f t="shared" si="17"/>
        <v>module=kkid</v>
      </c>
    </row>
    <row r="293" spans="1:7" ht="30" customHeight="1">
      <c r="A293" s="3" t="s">
        <v>2951</v>
      </c>
      <c r="B293" s="3" t="s">
        <v>2</v>
      </c>
      <c r="C293" s="3" t="s">
        <v>24896</v>
      </c>
      <c r="D293" s="3" t="s">
        <v>30768</v>
      </c>
      <c r="E293" s="12" t="s">
        <v>36530</v>
      </c>
      <c r="F293" s="6" t="str">
        <f t="shared" si="16"/>
        <v>module=jkid</v>
      </c>
      <c r="G293" s="6" t="str">
        <f t="shared" si="17"/>
        <v>module=kkid</v>
      </c>
    </row>
    <row r="294" spans="1:7" ht="30" customHeight="1">
      <c r="A294" s="3" t="s">
        <v>2951</v>
      </c>
      <c r="B294" s="3" t="s">
        <v>2</v>
      </c>
      <c r="C294" s="3" t="s">
        <v>24897</v>
      </c>
      <c r="D294" s="3" t="s">
        <v>30769</v>
      </c>
      <c r="E294" s="12" t="s">
        <v>36531</v>
      </c>
      <c r="F294" s="6" t="str">
        <f t="shared" si="16"/>
        <v>module=jkid</v>
      </c>
      <c r="G294" s="6" t="str">
        <f t="shared" si="17"/>
        <v>module=kkid</v>
      </c>
    </row>
    <row r="295" spans="1:7" ht="30" customHeight="1">
      <c r="A295" s="3" t="s">
        <v>2951</v>
      </c>
      <c r="B295" s="3" t="s">
        <v>2</v>
      </c>
      <c r="C295" s="3" t="s">
        <v>24898</v>
      </c>
      <c r="D295" s="3" t="s">
        <v>30770</v>
      </c>
      <c r="E295" s="12" t="s">
        <v>36532</v>
      </c>
      <c r="F295" s="6" t="str">
        <f t="shared" si="16"/>
        <v>module=jkid</v>
      </c>
      <c r="G295" s="6" t="str">
        <f t="shared" si="17"/>
        <v>module=kkid</v>
      </c>
    </row>
    <row r="296" spans="1:7" ht="30" customHeight="1">
      <c r="A296" s="3" t="s">
        <v>2951</v>
      </c>
      <c r="B296" s="3" t="s">
        <v>2</v>
      </c>
      <c r="C296" s="3" t="s">
        <v>24899</v>
      </c>
      <c r="D296" s="3" t="s">
        <v>30771</v>
      </c>
      <c r="E296" s="12" t="s">
        <v>36533</v>
      </c>
      <c r="F296" s="6" t="str">
        <f t="shared" si="16"/>
        <v>module=jkid</v>
      </c>
      <c r="G296" s="6" t="str">
        <f t="shared" si="17"/>
        <v>module=kkid</v>
      </c>
    </row>
    <row r="297" spans="1:7" ht="30" customHeight="1">
      <c r="A297" s="3" t="s">
        <v>2951</v>
      </c>
      <c r="B297" s="3" t="s">
        <v>2</v>
      </c>
      <c r="C297" s="3" t="s">
        <v>24900</v>
      </c>
      <c r="D297" s="3" t="s">
        <v>30772</v>
      </c>
      <c r="E297" s="12" t="s">
        <v>36534</v>
      </c>
      <c r="F297" s="6" t="str">
        <f t="shared" si="16"/>
        <v>module=jkid</v>
      </c>
      <c r="G297" s="6" t="str">
        <f t="shared" si="17"/>
        <v>module=kkid</v>
      </c>
    </row>
    <row r="298" spans="1:7" ht="30" customHeight="1">
      <c r="A298" s="3" t="s">
        <v>2951</v>
      </c>
      <c r="B298" s="3" t="s">
        <v>2</v>
      </c>
      <c r="C298" s="3" t="s">
        <v>24901</v>
      </c>
      <c r="D298" s="3" t="s">
        <v>30773</v>
      </c>
      <c r="E298" s="12" t="s">
        <v>36535</v>
      </c>
      <c r="F298" s="6" t="str">
        <f t="shared" si="16"/>
        <v>module=jkid</v>
      </c>
      <c r="G298" s="6" t="str">
        <f t="shared" si="17"/>
        <v>module=kkid</v>
      </c>
    </row>
    <row r="299" spans="1:7" ht="30" customHeight="1">
      <c r="A299" s="3" t="s">
        <v>2951</v>
      </c>
      <c r="B299" s="3" t="s">
        <v>2</v>
      </c>
      <c r="C299" s="3" t="s">
        <v>24902</v>
      </c>
      <c r="D299" s="3" t="s">
        <v>30774</v>
      </c>
      <c r="E299" s="12" t="s">
        <v>36536</v>
      </c>
      <c r="F299" s="6" t="str">
        <f t="shared" si="16"/>
        <v>module=jkid</v>
      </c>
      <c r="G299" s="6" t="str">
        <f t="shared" si="17"/>
        <v>module=kkid</v>
      </c>
    </row>
    <row r="300" spans="1:7" ht="30" customHeight="1">
      <c r="A300" s="3" t="s">
        <v>2951</v>
      </c>
      <c r="B300" s="3" t="s">
        <v>2</v>
      </c>
      <c r="C300" s="3" t="s">
        <v>24903</v>
      </c>
      <c r="D300" s="3" t="s">
        <v>30775</v>
      </c>
      <c r="E300" s="12" t="s">
        <v>36537</v>
      </c>
      <c r="F300" s="6" t="str">
        <f t="shared" si="16"/>
        <v>module=jkid</v>
      </c>
      <c r="G300" s="6" t="str">
        <f t="shared" si="17"/>
        <v>module=kkid</v>
      </c>
    </row>
    <row r="301" spans="1:7" ht="30" customHeight="1">
      <c r="A301" s="3" t="s">
        <v>2951</v>
      </c>
      <c r="B301" s="3" t="s">
        <v>2</v>
      </c>
      <c r="C301" s="3" t="s">
        <v>24904</v>
      </c>
      <c r="D301" s="3" t="s">
        <v>30776</v>
      </c>
      <c r="E301" s="12" t="s">
        <v>36538</v>
      </c>
      <c r="F301" s="6" t="str">
        <f t="shared" si="16"/>
        <v>module=jkid</v>
      </c>
      <c r="G301" s="6" t="str">
        <f t="shared" si="17"/>
        <v>module=kkid</v>
      </c>
    </row>
    <row r="302" spans="1:7" ht="30" customHeight="1">
      <c r="A302" s="3" t="s">
        <v>2951</v>
      </c>
      <c r="B302" s="3" t="s">
        <v>2</v>
      </c>
      <c r="C302" s="3" t="s">
        <v>24905</v>
      </c>
      <c r="D302" s="3" t="s">
        <v>30777</v>
      </c>
      <c r="E302" s="12" t="s">
        <v>36539</v>
      </c>
      <c r="F302" s="6" t="str">
        <f t="shared" si="16"/>
        <v>module=jkid</v>
      </c>
      <c r="G302" s="6" t="str">
        <f t="shared" si="17"/>
        <v>module=kkid</v>
      </c>
    </row>
    <row r="303" spans="1:7" ht="30" customHeight="1">
      <c r="A303" s="3" t="s">
        <v>2951</v>
      </c>
      <c r="B303" s="3" t="s">
        <v>2</v>
      </c>
      <c r="C303" s="3" t="s">
        <v>24906</v>
      </c>
      <c r="D303" s="3" t="s">
        <v>30778</v>
      </c>
      <c r="E303" s="12" t="s">
        <v>36540</v>
      </c>
      <c r="F303" s="6" t="str">
        <f t="shared" si="16"/>
        <v>module=jkid</v>
      </c>
      <c r="G303" s="6" t="str">
        <f t="shared" si="17"/>
        <v>module=kkid</v>
      </c>
    </row>
    <row r="304" spans="1:7" ht="30" customHeight="1">
      <c r="A304" s="3" t="s">
        <v>2951</v>
      </c>
      <c r="B304" s="3" t="s">
        <v>2</v>
      </c>
      <c r="C304" s="3" t="s">
        <v>24907</v>
      </c>
      <c r="D304" s="3" t="s">
        <v>30779</v>
      </c>
      <c r="E304" s="12" t="s">
        <v>36541</v>
      </c>
      <c r="F304" s="6" t="str">
        <f t="shared" si="16"/>
        <v>module=jkid</v>
      </c>
      <c r="G304" s="6" t="str">
        <f t="shared" si="17"/>
        <v>module=kkid</v>
      </c>
    </row>
    <row r="305" spans="1:7" ht="30" customHeight="1">
      <c r="A305" s="3" t="s">
        <v>2951</v>
      </c>
      <c r="B305" s="3" t="s">
        <v>2</v>
      </c>
      <c r="C305" s="3" t="s">
        <v>24908</v>
      </c>
      <c r="D305" s="3" t="s">
        <v>30780</v>
      </c>
      <c r="E305" s="12" t="s">
        <v>36542</v>
      </c>
      <c r="F305" s="6" t="str">
        <f t="shared" si="16"/>
        <v>module=jkid</v>
      </c>
      <c r="G305" s="6" t="str">
        <f t="shared" si="17"/>
        <v>module=kkid</v>
      </c>
    </row>
    <row r="306" spans="1:7" ht="30" customHeight="1">
      <c r="A306" s="3" t="s">
        <v>2951</v>
      </c>
      <c r="B306" s="3" t="s">
        <v>2</v>
      </c>
      <c r="C306" s="3" t="s">
        <v>24909</v>
      </c>
      <c r="D306" s="3" t="s">
        <v>30781</v>
      </c>
      <c r="E306" s="12" t="s">
        <v>36543</v>
      </c>
      <c r="F306" s="6" t="str">
        <f t="shared" si="16"/>
        <v>module=jkid</v>
      </c>
      <c r="G306" s="6" t="str">
        <f t="shared" si="17"/>
        <v>module=kkid</v>
      </c>
    </row>
    <row r="307" spans="1:7" ht="30" customHeight="1">
      <c r="A307" s="3" t="s">
        <v>2951</v>
      </c>
      <c r="B307" s="3" t="s">
        <v>2</v>
      </c>
      <c r="C307" s="3" t="s">
        <v>24910</v>
      </c>
      <c r="D307" s="3" t="s">
        <v>30782</v>
      </c>
      <c r="E307" s="12" t="s">
        <v>36544</v>
      </c>
      <c r="F307" s="6" t="str">
        <f t="shared" si="16"/>
        <v>module=jkid</v>
      </c>
      <c r="G307" s="6" t="str">
        <f t="shared" si="17"/>
        <v>module=kkid</v>
      </c>
    </row>
    <row r="308" spans="1:7" ht="30" customHeight="1">
      <c r="A308" s="3" t="s">
        <v>2951</v>
      </c>
      <c r="B308" s="3" t="s">
        <v>2</v>
      </c>
      <c r="C308" s="3" t="s">
        <v>24911</v>
      </c>
      <c r="D308" s="3" t="s">
        <v>30783</v>
      </c>
      <c r="E308" s="12" t="s">
        <v>36545</v>
      </c>
      <c r="F308" s="6" t="str">
        <f t="shared" ref="F308:F371" si="18">HYPERLINK("http://www.ssc.wisc.edu/wlsresearch/documentation/waves/?wave=capigrad&amp;module=jkid","module=jkid")</f>
        <v>module=jkid</v>
      </c>
      <c r="G308" s="6" t="str">
        <f t="shared" ref="G308:G371" si="19">HYPERLINK("http://www.ssc.wisc.edu/wlsresearch/documentation/waves/?wave=capisib&amp;module=kkid","module=kkid")</f>
        <v>module=kkid</v>
      </c>
    </row>
    <row r="309" spans="1:7" ht="30" customHeight="1">
      <c r="A309" s="3" t="s">
        <v>2951</v>
      </c>
      <c r="B309" s="3" t="s">
        <v>2</v>
      </c>
      <c r="C309" s="3" t="s">
        <v>24912</v>
      </c>
      <c r="D309" s="3" t="s">
        <v>30784</v>
      </c>
      <c r="E309" s="12" t="s">
        <v>36546</v>
      </c>
      <c r="F309" s="6" t="str">
        <f t="shared" si="18"/>
        <v>module=jkid</v>
      </c>
      <c r="G309" s="6" t="str">
        <f t="shared" si="19"/>
        <v>module=kkid</v>
      </c>
    </row>
    <row r="310" spans="1:7" ht="30" customHeight="1">
      <c r="A310" s="3" t="s">
        <v>2951</v>
      </c>
      <c r="B310" s="3" t="s">
        <v>2</v>
      </c>
      <c r="C310" s="3" t="s">
        <v>24913</v>
      </c>
      <c r="D310" s="3" t="s">
        <v>30785</v>
      </c>
      <c r="E310" s="12" t="s">
        <v>36547</v>
      </c>
      <c r="F310" s="6" t="str">
        <f t="shared" si="18"/>
        <v>module=jkid</v>
      </c>
      <c r="G310" s="6" t="str">
        <f t="shared" si="19"/>
        <v>module=kkid</v>
      </c>
    </row>
    <row r="311" spans="1:7" ht="30" customHeight="1">
      <c r="A311" s="3" t="s">
        <v>2951</v>
      </c>
      <c r="B311" s="3" t="s">
        <v>2</v>
      </c>
      <c r="C311" s="3" t="s">
        <v>24914</v>
      </c>
      <c r="D311" s="3" t="s">
        <v>30786</v>
      </c>
      <c r="E311" s="12" t="s">
        <v>36548</v>
      </c>
      <c r="F311" s="6" t="str">
        <f t="shared" si="18"/>
        <v>module=jkid</v>
      </c>
      <c r="G311" s="6" t="str">
        <f t="shared" si="19"/>
        <v>module=kkid</v>
      </c>
    </row>
    <row r="312" spans="1:7" ht="30" customHeight="1">
      <c r="A312" s="3" t="s">
        <v>2951</v>
      </c>
      <c r="B312" s="3" t="s">
        <v>2</v>
      </c>
      <c r="C312" s="3" t="s">
        <v>24915</v>
      </c>
      <c r="D312" s="3" t="s">
        <v>30787</v>
      </c>
      <c r="E312" s="12" t="s">
        <v>36549</v>
      </c>
      <c r="F312" s="6" t="str">
        <f t="shared" si="18"/>
        <v>module=jkid</v>
      </c>
      <c r="G312" s="6" t="str">
        <f t="shared" si="19"/>
        <v>module=kkid</v>
      </c>
    </row>
    <row r="313" spans="1:7" ht="30" customHeight="1">
      <c r="A313" s="3" t="s">
        <v>2951</v>
      </c>
      <c r="B313" s="3" t="s">
        <v>2</v>
      </c>
      <c r="C313" s="3" t="s">
        <v>24916</v>
      </c>
      <c r="D313" s="3" t="s">
        <v>30788</v>
      </c>
      <c r="E313" s="12" t="s">
        <v>36550</v>
      </c>
      <c r="F313" s="6" t="str">
        <f t="shared" si="18"/>
        <v>module=jkid</v>
      </c>
      <c r="G313" s="6" t="str">
        <f t="shared" si="19"/>
        <v>module=kkid</v>
      </c>
    </row>
    <row r="314" spans="1:7" ht="30" customHeight="1">
      <c r="A314" s="3" t="s">
        <v>2951</v>
      </c>
      <c r="B314" s="3" t="s">
        <v>2</v>
      </c>
      <c r="C314" s="3" t="s">
        <v>24917</v>
      </c>
      <c r="D314" s="3" t="s">
        <v>30789</v>
      </c>
      <c r="E314" s="12" t="s">
        <v>36551</v>
      </c>
      <c r="F314" s="6" t="str">
        <f t="shared" si="18"/>
        <v>module=jkid</v>
      </c>
      <c r="G314" s="6" t="str">
        <f t="shared" si="19"/>
        <v>module=kkid</v>
      </c>
    </row>
    <row r="315" spans="1:7" ht="30" customHeight="1">
      <c r="A315" s="3" t="s">
        <v>2951</v>
      </c>
      <c r="B315" s="3" t="s">
        <v>2</v>
      </c>
      <c r="C315" s="3" t="s">
        <v>24918</v>
      </c>
      <c r="D315" s="3" t="s">
        <v>30790</v>
      </c>
      <c r="E315" s="12" t="s">
        <v>36552</v>
      </c>
      <c r="F315" s="6" t="str">
        <f t="shared" si="18"/>
        <v>module=jkid</v>
      </c>
      <c r="G315" s="6" t="str">
        <f t="shared" si="19"/>
        <v>module=kkid</v>
      </c>
    </row>
    <row r="316" spans="1:7" ht="30" customHeight="1">
      <c r="A316" s="3" t="s">
        <v>2951</v>
      </c>
      <c r="B316" s="3" t="s">
        <v>2</v>
      </c>
      <c r="C316" s="3" t="s">
        <v>24919</v>
      </c>
      <c r="D316" s="3" t="s">
        <v>30791</v>
      </c>
      <c r="E316" s="12" t="s">
        <v>36553</v>
      </c>
      <c r="F316" s="6" t="str">
        <f t="shared" si="18"/>
        <v>module=jkid</v>
      </c>
      <c r="G316" s="6" t="str">
        <f t="shared" si="19"/>
        <v>module=kkid</v>
      </c>
    </row>
    <row r="317" spans="1:7" ht="30" customHeight="1">
      <c r="A317" s="3" t="s">
        <v>2951</v>
      </c>
      <c r="B317" s="3" t="s">
        <v>2</v>
      </c>
      <c r="C317" s="3" t="s">
        <v>24920</v>
      </c>
      <c r="D317" s="3" t="s">
        <v>30792</v>
      </c>
      <c r="E317" s="12" t="s">
        <v>36554</v>
      </c>
      <c r="F317" s="6" t="str">
        <f t="shared" si="18"/>
        <v>module=jkid</v>
      </c>
      <c r="G317" s="6" t="str">
        <f t="shared" si="19"/>
        <v>module=kkid</v>
      </c>
    </row>
    <row r="318" spans="1:7" ht="30" customHeight="1">
      <c r="A318" s="3" t="s">
        <v>2951</v>
      </c>
      <c r="B318" s="3" t="s">
        <v>2</v>
      </c>
      <c r="C318" s="3" t="s">
        <v>24921</v>
      </c>
      <c r="D318" s="3" t="s">
        <v>30793</v>
      </c>
      <c r="E318" s="12" t="s">
        <v>36555</v>
      </c>
      <c r="F318" s="6" t="str">
        <f t="shared" si="18"/>
        <v>module=jkid</v>
      </c>
      <c r="G318" s="6" t="str">
        <f t="shared" si="19"/>
        <v>module=kkid</v>
      </c>
    </row>
    <row r="319" spans="1:7" ht="30" customHeight="1">
      <c r="A319" s="3" t="s">
        <v>2951</v>
      </c>
      <c r="B319" s="3" t="s">
        <v>2</v>
      </c>
      <c r="C319" s="3" t="s">
        <v>24922</v>
      </c>
      <c r="D319" s="3" t="s">
        <v>30794</v>
      </c>
      <c r="E319" s="12" t="s">
        <v>36556</v>
      </c>
      <c r="F319" s="6" t="str">
        <f t="shared" si="18"/>
        <v>module=jkid</v>
      </c>
      <c r="G319" s="6" t="str">
        <f t="shared" si="19"/>
        <v>module=kkid</v>
      </c>
    </row>
    <row r="320" spans="1:7" ht="30" customHeight="1">
      <c r="A320" s="3" t="s">
        <v>2951</v>
      </c>
      <c r="B320" s="3" t="s">
        <v>2</v>
      </c>
      <c r="C320" s="3" t="s">
        <v>24923</v>
      </c>
      <c r="D320" s="3" t="s">
        <v>30795</v>
      </c>
      <c r="E320" s="12" t="s">
        <v>36557</v>
      </c>
      <c r="F320" s="6" t="str">
        <f t="shared" si="18"/>
        <v>module=jkid</v>
      </c>
      <c r="G320" s="6" t="str">
        <f t="shared" si="19"/>
        <v>module=kkid</v>
      </c>
    </row>
    <row r="321" spans="1:7" ht="30" customHeight="1">
      <c r="A321" s="3" t="s">
        <v>2951</v>
      </c>
      <c r="B321" s="3" t="s">
        <v>2</v>
      </c>
      <c r="C321" s="3" t="s">
        <v>24924</v>
      </c>
      <c r="D321" s="3" t="s">
        <v>30796</v>
      </c>
      <c r="E321" s="12" t="s">
        <v>36558</v>
      </c>
      <c r="F321" s="6" t="str">
        <f t="shared" si="18"/>
        <v>module=jkid</v>
      </c>
      <c r="G321" s="6" t="str">
        <f t="shared" si="19"/>
        <v>module=kkid</v>
      </c>
    </row>
    <row r="322" spans="1:7" ht="30" customHeight="1">
      <c r="A322" s="3" t="s">
        <v>2951</v>
      </c>
      <c r="B322" s="3" t="s">
        <v>2</v>
      </c>
      <c r="C322" s="3" t="s">
        <v>24925</v>
      </c>
      <c r="D322" s="3" t="s">
        <v>30797</v>
      </c>
      <c r="E322" s="12" t="s">
        <v>36559</v>
      </c>
      <c r="F322" s="6" t="str">
        <f t="shared" si="18"/>
        <v>module=jkid</v>
      </c>
      <c r="G322" s="6" t="str">
        <f t="shared" si="19"/>
        <v>module=kkid</v>
      </c>
    </row>
    <row r="323" spans="1:7" ht="30" customHeight="1">
      <c r="A323" s="3" t="s">
        <v>2951</v>
      </c>
      <c r="B323" s="3" t="s">
        <v>2</v>
      </c>
      <c r="C323" s="3" t="s">
        <v>24926</v>
      </c>
      <c r="D323" s="3" t="s">
        <v>30798</v>
      </c>
      <c r="E323" s="12" t="s">
        <v>36560</v>
      </c>
      <c r="F323" s="6" t="str">
        <f t="shared" si="18"/>
        <v>module=jkid</v>
      </c>
      <c r="G323" s="6" t="str">
        <f t="shared" si="19"/>
        <v>module=kkid</v>
      </c>
    </row>
    <row r="324" spans="1:7" ht="30" customHeight="1">
      <c r="A324" s="3" t="s">
        <v>2951</v>
      </c>
      <c r="B324" s="3" t="s">
        <v>2</v>
      </c>
      <c r="C324" s="3" t="s">
        <v>24927</v>
      </c>
      <c r="D324" s="3" t="s">
        <v>30799</v>
      </c>
      <c r="E324" s="12" t="s">
        <v>36561</v>
      </c>
      <c r="F324" s="6" t="str">
        <f t="shared" si="18"/>
        <v>module=jkid</v>
      </c>
      <c r="G324" s="6" t="str">
        <f t="shared" si="19"/>
        <v>module=kkid</v>
      </c>
    </row>
    <row r="325" spans="1:7" ht="30" customHeight="1">
      <c r="A325" s="3" t="s">
        <v>2951</v>
      </c>
      <c r="B325" s="3" t="s">
        <v>2</v>
      </c>
      <c r="C325" s="3" t="s">
        <v>24928</v>
      </c>
      <c r="D325" s="3" t="s">
        <v>30800</v>
      </c>
      <c r="E325" s="12" t="s">
        <v>36562</v>
      </c>
      <c r="F325" s="6" t="str">
        <f t="shared" si="18"/>
        <v>module=jkid</v>
      </c>
      <c r="G325" s="6" t="str">
        <f t="shared" si="19"/>
        <v>module=kkid</v>
      </c>
    </row>
    <row r="326" spans="1:7" ht="30" customHeight="1">
      <c r="A326" s="3" t="s">
        <v>2951</v>
      </c>
      <c r="B326" s="3" t="s">
        <v>2</v>
      </c>
      <c r="C326" s="3" t="s">
        <v>24929</v>
      </c>
      <c r="D326" s="3" t="s">
        <v>30801</v>
      </c>
      <c r="E326" s="12" t="s">
        <v>36563</v>
      </c>
      <c r="F326" s="6" t="str">
        <f t="shared" si="18"/>
        <v>module=jkid</v>
      </c>
      <c r="G326" s="6" t="str">
        <f t="shared" si="19"/>
        <v>module=kkid</v>
      </c>
    </row>
    <row r="327" spans="1:7" ht="30" customHeight="1">
      <c r="A327" s="3" t="s">
        <v>2951</v>
      </c>
      <c r="B327" s="3" t="s">
        <v>2</v>
      </c>
      <c r="C327" s="3" t="s">
        <v>24930</v>
      </c>
      <c r="D327" s="3" t="s">
        <v>30802</v>
      </c>
      <c r="E327" s="12" t="s">
        <v>36564</v>
      </c>
      <c r="F327" s="6" t="str">
        <f t="shared" si="18"/>
        <v>module=jkid</v>
      </c>
      <c r="G327" s="6" t="str">
        <f t="shared" si="19"/>
        <v>module=kkid</v>
      </c>
    </row>
    <row r="328" spans="1:7" ht="30" customHeight="1">
      <c r="A328" s="3" t="s">
        <v>2951</v>
      </c>
      <c r="B328" s="3" t="s">
        <v>2</v>
      </c>
      <c r="C328" s="3" t="s">
        <v>24931</v>
      </c>
      <c r="D328" s="3" t="s">
        <v>30803</v>
      </c>
      <c r="E328" s="12" t="s">
        <v>36565</v>
      </c>
      <c r="F328" s="6" t="str">
        <f t="shared" si="18"/>
        <v>module=jkid</v>
      </c>
      <c r="G328" s="6" t="str">
        <f t="shared" si="19"/>
        <v>module=kkid</v>
      </c>
    </row>
    <row r="329" spans="1:7" ht="30" customHeight="1">
      <c r="A329" s="3" t="s">
        <v>2951</v>
      </c>
      <c r="B329" s="3" t="s">
        <v>2</v>
      </c>
      <c r="C329" s="3" t="s">
        <v>24932</v>
      </c>
      <c r="D329" s="3" t="s">
        <v>30804</v>
      </c>
      <c r="E329" s="12" t="s">
        <v>36566</v>
      </c>
      <c r="F329" s="6" t="str">
        <f t="shared" si="18"/>
        <v>module=jkid</v>
      </c>
      <c r="G329" s="6" t="str">
        <f t="shared" si="19"/>
        <v>module=kkid</v>
      </c>
    </row>
    <row r="330" spans="1:7" ht="30" customHeight="1">
      <c r="A330" s="3" t="s">
        <v>2951</v>
      </c>
      <c r="B330" s="3" t="s">
        <v>2</v>
      </c>
      <c r="C330" s="3" t="s">
        <v>24933</v>
      </c>
      <c r="D330" s="3" t="s">
        <v>30805</v>
      </c>
      <c r="E330" s="12" t="s">
        <v>36567</v>
      </c>
      <c r="F330" s="6" t="str">
        <f t="shared" si="18"/>
        <v>module=jkid</v>
      </c>
      <c r="G330" s="6" t="str">
        <f t="shared" si="19"/>
        <v>module=kkid</v>
      </c>
    </row>
    <row r="331" spans="1:7" ht="30" customHeight="1">
      <c r="A331" s="3" t="s">
        <v>2951</v>
      </c>
      <c r="B331" s="3" t="s">
        <v>2</v>
      </c>
      <c r="C331" s="3" t="s">
        <v>24934</v>
      </c>
      <c r="D331" s="3" t="s">
        <v>30806</v>
      </c>
      <c r="E331" s="12" t="s">
        <v>36568</v>
      </c>
      <c r="F331" s="6" t="str">
        <f t="shared" si="18"/>
        <v>module=jkid</v>
      </c>
      <c r="G331" s="6" t="str">
        <f t="shared" si="19"/>
        <v>module=kkid</v>
      </c>
    </row>
    <row r="332" spans="1:7" ht="30" customHeight="1">
      <c r="A332" s="3" t="s">
        <v>2951</v>
      </c>
      <c r="B332" s="3" t="s">
        <v>2</v>
      </c>
      <c r="C332" s="3" t="s">
        <v>24935</v>
      </c>
      <c r="D332" s="3" t="s">
        <v>30807</v>
      </c>
      <c r="E332" s="12" t="s">
        <v>36569</v>
      </c>
      <c r="F332" s="6" t="str">
        <f t="shared" si="18"/>
        <v>module=jkid</v>
      </c>
      <c r="G332" s="6" t="str">
        <f t="shared" si="19"/>
        <v>module=kkid</v>
      </c>
    </row>
    <row r="333" spans="1:7" ht="30" customHeight="1">
      <c r="A333" s="3" t="s">
        <v>2951</v>
      </c>
      <c r="B333" s="3" t="s">
        <v>2</v>
      </c>
      <c r="C333" s="3" t="s">
        <v>24936</v>
      </c>
      <c r="D333" s="3" t="s">
        <v>30808</v>
      </c>
      <c r="E333" s="12" t="s">
        <v>36570</v>
      </c>
      <c r="F333" s="6" t="str">
        <f t="shared" si="18"/>
        <v>module=jkid</v>
      </c>
      <c r="G333" s="6" t="str">
        <f t="shared" si="19"/>
        <v>module=kkid</v>
      </c>
    </row>
    <row r="334" spans="1:7" ht="30" customHeight="1">
      <c r="A334" s="3" t="s">
        <v>2951</v>
      </c>
      <c r="B334" s="3" t="s">
        <v>2</v>
      </c>
      <c r="C334" s="3" t="s">
        <v>24937</v>
      </c>
      <c r="D334" s="3" t="s">
        <v>30809</v>
      </c>
      <c r="E334" s="12" t="s">
        <v>36571</v>
      </c>
      <c r="F334" s="6" t="str">
        <f t="shared" si="18"/>
        <v>module=jkid</v>
      </c>
      <c r="G334" s="6" t="str">
        <f t="shared" si="19"/>
        <v>module=kkid</v>
      </c>
    </row>
    <row r="335" spans="1:7" ht="30" customHeight="1">
      <c r="A335" s="3" t="s">
        <v>2951</v>
      </c>
      <c r="B335" s="3" t="s">
        <v>2</v>
      </c>
      <c r="C335" s="3" t="s">
        <v>24938</v>
      </c>
      <c r="D335" s="3" t="s">
        <v>30810</v>
      </c>
      <c r="E335" s="12" t="s">
        <v>36572</v>
      </c>
      <c r="F335" s="6" t="str">
        <f t="shared" si="18"/>
        <v>module=jkid</v>
      </c>
      <c r="G335" s="6" t="str">
        <f t="shared" si="19"/>
        <v>module=kkid</v>
      </c>
    </row>
    <row r="336" spans="1:7" ht="30" customHeight="1">
      <c r="A336" s="3" t="s">
        <v>2951</v>
      </c>
      <c r="B336" s="3" t="s">
        <v>2</v>
      </c>
      <c r="C336" s="3" t="s">
        <v>24939</v>
      </c>
      <c r="D336" s="3" t="s">
        <v>30811</v>
      </c>
      <c r="E336" s="12" t="s">
        <v>36573</v>
      </c>
      <c r="F336" s="6" t="str">
        <f t="shared" si="18"/>
        <v>module=jkid</v>
      </c>
      <c r="G336" s="6" t="str">
        <f t="shared" si="19"/>
        <v>module=kkid</v>
      </c>
    </row>
    <row r="337" spans="1:7" ht="30" customHeight="1">
      <c r="A337" s="3" t="s">
        <v>2951</v>
      </c>
      <c r="B337" s="3" t="s">
        <v>2</v>
      </c>
      <c r="C337" s="3" t="s">
        <v>24940</v>
      </c>
      <c r="D337" s="3" t="s">
        <v>30812</v>
      </c>
      <c r="E337" s="12" t="s">
        <v>36574</v>
      </c>
      <c r="F337" s="6" t="str">
        <f t="shared" si="18"/>
        <v>module=jkid</v>
      </c>
      <c r="G337" s="6" t="str">
        <f t="shared" si="19"/>
        <v>module=kkid</v>
      </c>
    </row>
    <row r="338" spans="1:7" ht="30" customHeight="1">
      <c r="A338" s="3" t="s">
        <v>2951</v>
      </c>
      <c r="B338" s="3" t="s">
        <v>2</v>
      </c>
      <c r="C338" s="3" t="s">
        <v>24941</v>
      </c>
      <c r="D338" s="3" t="s">
        <v>30813</v>
      </c>
      <c r="E338" s="12" t="s">
        <v>36575</v>
      </c>
      <c r="F338" s="6" t="str">
        <f t="shared" si="18"/>
        <v>module=jkid</v>
      </c>
      <c r="G338" s="6" t="str">
        <f t="shared" si="19"/>
        <v>module=kkid</v>
      </c>
    </row>
    <row r="339" spans="1:7" ht="30" customHeight="1">
      <c r="A339" s="3" t="s">
        <v>2951</v>
      </c>
      <c r="B339" s="3" t="s">
        <v>2</v>
      </c>
      <c r="C339" s="3" t="s">
        <v>24942</v>
      </c>
      <c r="D339" s="3" t="s">
        <v>30814</v>
      </c>
      <c r="E339" s="12" t="s">
        <v>36576</v>
      </c>
      <c r="F339" s="6" t="str">
        <f t="shared" si="18"/>
        <v>module=jkid</v>
      </c>
      <c r="G339" s="6" t="str">
        <f t="shared" si="19"/>
        <v>module=kkid</v>
      </c>
    </row>
    <row r="340" spans="1:7" ht="30" customHeight="1">
      <c r="A340" s="3" t="s">
        <v>2951</v>
      </c>
      <c r="B340" s="3" t="s">
        <v>2</v>
      </c>
      <c r="C340" s="3" t="s">
        <v>24943</v>
      </c>
      <c r="D340" s="3" t="s">
        <v>30815</v>
      </c>
      <c r="E340" s="12" t="s">
        <v>36577</v>
      </c>
      <c r="F340" s="6" t="str">
        <f t="shared" si="18"/>
        <v>module=jkid</v>
      </c>
      <c r="G340" s="6" t="str">
        <f t="shared" si="19"/>
        <v>module=kkid</v>
      </c>
    </row>
    <row r="341" spans="1:7" ht="30" customHeight="1">
      <c r="A341" s="3" t="s">
        <v>2951</v>
      </c>
      <c r="B341" s="3" t="s">
        <v>2</v>
      </c>
      <c r="C341" s="3" t="s">
        <v>24944</v>
      </c>
      <c r="D341" s="3" t="s">
        <v>30816</v>
      </c>
      <c r="E341" s="12" t="s">
        <v>36578</v>
      </c>
      <c r="F341" s="6" t="str">
        <f t="shared" si="18"/>
        <v>module=jkid</v>
      </c>
      <c r="G341" s="6" t="str">
        <f t="shared" si="19"/>
        <v>module=kkid</v>
      </c>
    </row>
    <row r="342" spans="1:7" ht="30" customHeight="1">
      <c r="A342" s="3" t="s">
        <v>2951</v>
      </c>
      <c r="B342" s="3" t="s">
        <v>2</v>
      </c>
      <c r="C342" s="3" t="s">
        <v>24945</v>
      </c>
      <c r="D342" s="3" t="s">
        <v>30817</v>
      </c>
      <c r="E342" s="12" t="s">
        <v>36579</v>
      </c>
      <c r="F342" s="6" t="str">
        <f t="shared" si="18"/>
        <v>module=jkid</v>
      </c>
      <c r="G342" s="6" t="str">
        <f t="shared" si="19"/>
        <v>module=kkid</v>
      </c>
    </row>
    <row r="343" spans="1:7" ht="30" customHeight="1">
      <c r="A343" s="3" t="s">
        <v>2951</v>
      </c>
      <c r="B343" s="3" t="s">
        <v>2</v>
      </c>
      <c r="C343" s="3" t="s">
        <v>24946</v>
      </c>
      <c r="D343" s="3" t="s">
        <v>30818</v>
      </c>
      <c r="E343" s="12" t="s">
        <v>36580</v>
      </c>
      <c r="F343" s="6" t="str">
        <f t="shared" si="18"/>
        <v>module=jkid</v>
      </c>
      <c r="G343" s="6" t="str">
        <f t="shared" si="19"/>
        <v>module=kkid</v>
      </c>
    </row>
    <row r="344" spans="1:7" ht="30" customHeight="1">
      <c r="A344" s="3" t="s">
        <v>2951</v>
      </c>
      <c r="B344" s="3" t="s">
        <v>2</v>
      </c>
      <c r="C344" s="3" t="s">
        <v>24947</v>
      </c>
      <c r="D344" s="3" t="s">
        <v>30819</v>
      </c>
      <c r="E344" s="12" t="s">
        <v>36581</v>
      </c>
      <c r="F344" s="6" t="str">
        <f t="shared" si="18"/>
        <v>module=jkid</v>
      </c>
      <c r="G344" s="6" t="str">
        <f t="shared" si="19"/>
        <v>module=kkid</v>
      </c>
    </row>
    <row r="345" spans="1:7" ht="30" customHeight="1">
      <c r="A345" s="3" t="s">
        <v>2951</v>
      </c>
      <c r="B345" s="3" t="s">
        <v>2</v>
      </c>
      <c r="C345" s="3" t="s">
        <v>24948</v>
      </c>
      <c r="D345" s="3" t="s">
        <v>30820</v>
      </c>
      <c r="E345" s="12" t="s">
        <v>36582</v>
      </c>
      <c r="F345" s="6" t="str">
        <f t="shared" si="18"/>
        <v>module=jkid</v>
      </c>
      <c r="G345" s="6" t="str">
        <f t="shared" si="19"/>
        <v>module=kkid</v>
      </c>
    </row>
    <row r="346" spans="1:7" ht="30" customHeight="1">
      <c r="A346" s="3" t="s">
        <v>2951</v>
      </c>
      <c r="B346" s="3" t="s">
        <v>2</v>
      </c>
      <c r="C346" s="3" t="s">
        <v>24949</v>
      </c>
      <c r="D346" s="3" t="s">
        <v>30821</v>
      </c>
      <c r="E346" s="12" t="s">
        <v>36583</v>
      </c>
      <c r="F346" s="6" t="str">
        <f t="shared" si="18"/>
        <v>module=jkid</v>
      </c>
      <c r="G346" s="6" t="str">
        <f t="shared" si="19"/>
        <v>module=kkid</v>
      </c>
    </row>
    <row r="347" spans="1:7" ht="30" customHeight="1">
      <c r="A347" s="3" t="s">
        <v>2951</v>
      </c>
      <c r="B347" s="3" t="s">
        <v>2</v>
      </c>
      <c r="C347" s="3" t="s">
        <v>24950</v>
      </c>
      <c r="D347" s="3" t="s">
        <v>30822</v>
      </c>
      <c r="E347" s="12" t="s">
        <v>36584</v>
      </c>
      <c r="F347" s="6" t="str">
        <f t="shared" si="18"/>
        <v>module=jkid</v>
      </c>
      <c r="G347" s="6" t="str">
        <f t="shared" si="19"/>
        <v>module=kkid</v>
      </c>
    </row>
    <row r="348" spans="1:7" ht="30" customHeight="1">
      <c r="A348" s="3" t="s">
        <v>2951</v>
      </c>
      <c r="B348" s="3" t="s">
        <v>2</v>
      </c>
      <c r="C348" s="3" t="s">
        <v>24951</v>
      </c>
      <c r="D348" s="3" t="s">
        <v>30823</v>
      </c>
      <c r="E348" s="12" t="s">
        <v>36585</v>
      </c>
      <c r="F348" s="6" t="str">
        <f t="shared" si="18"/>
        <v>module=jkid</v>
      </c>
      <c r="G348" s="6" t="str">
        <f t="shared" si="19"/>
        <v>module=kkid</v>
      </c>
    </row>
    <row r="349" spans="1:7" ht="30" customHeight="1">
      <c r="A349" s="3" t="s">
        <v>2951</v>
      </c>
      <c r="B349" s="3" t="s">
        <v>2</v>
      </c>
      <c r="C349" s="3" t="s">
        <v>24952</v>
      </c>
      <c r="D349" s="3" t="s">
        <v>30824</v>
      </c>
      <c r="E349" s="12" t="s">
        <v>36586</v>
      </c>
      <c r="F349" s="6" t="str">
        <f t="shared" si="18"/>
        <v>module=jkid</v>
      </c>
      <c r="G349" s="6" t="str">
        <f t="shared" si="19"/>
        <v>module=kkid</v>
      </c>
    </row>
    <row r="350" spans="1:7" ht="30" customHeight="1">
      <c r="A350" s="3" t="s">
        <v>2951</v>
      </c>
      <c r="B350" s="3" t="s">
        <v>2</v>
      </c>
      <c r="C350" s="3" t="s">
        <v>24953</v>
      </c>
      <c r="D350" s="3" t="s">
        <v>30825</v>
      </c>
      <c r="E350" s="12" t="s">
        <v>36587</v>
      </c>
      <c r="F350" s="6" t="str">
        <f t="shared" si="18"/>
        <v>module=jkid</v>
      </c>
      <c r="G350" s="6" t="str">
        <f t="shared" si="19"/>
        <v>module=kkid</v>
      </c>
    </row>
    <row r="351" spans="1:7" ht="30" customHeight="1">
      <c r="A351" s="3" t="s">
        <v>2951</v>
      </c>
      <c r="B351" s="3" t="s">
        <v>2</v>
      </c>
      <c r="C351" s="3" t="s">
        <v>24954</v>
      </c>
      <c r="D351" s="3" t="s">
        <v>30826</v>
      </c>
      <c r="E351" s="12" t="s">
        <v>36588</v>
      </c>
      <c r="F351" s="6" t="str">
        <f t="shared" si="18"/>
        <v>module=jkid</v>
      </c>
      <c r="G351" s="6" t="str">
        <f t="shared" si="19"/>
        <v>module=kkid</v>
      </c>
    </row>
    <row r="352" spans="1:7" ht="30" customHeight="1">
      <c r="A352" s="3" t="s">
        <v>2951</v>
      </c>
      <c r="B352" s="3" t="s">
        <v>2</v>
      </c>
      <c r="C352" s="3" t="s">
        <v>24955</v>
      </c>
      <c r="D352" s="3" t="s">
        <v>30827</v>
      </c>
      <c r="E352" s="12" t="s">
        <v>36589</v>
      </c>
      <c r="F352" s="6" t="str">
        <f t="shared" si="18"/>
        <v>module=jkid</v>
      </c>
      <c r="G352" s="6" t="str">
        <f t="shared" si="19"/>
        <v>module=kkid</v>
      </c>
    </row>
    <row r="353" spans="1:7" ht="30" customHeight="1">
      <c r="A353" s="3" t="s">
        <v>2951</v>
      </c>
      <c r="B353" s="3" t="s">
        <v>2</v>
      </c>
      <c r="C353" s="3" t="s">
        <v>24956</v>
      </c>
      <c r="D353" s="3" t="s">
        <v>30828</v>
      </c>
      <c r="E353" s="12" t="s">
        <v>36590</v>
      </c>
      <c r="F353" s="6" t="str">
        <f t="shared" si="18"/>
        <v>module=jkid</v>
      </c>
      <c r="G353" s="6" t="str">
        <f t="shared" si="19"/>
        <v>module=kkid</v>
      </c>
    </row>
    <row r="354" spans="1:7" ht="30" customHeight="1">
      <c r="A354" s="3" t="s">
        <v>2951</v>
      </c>
      <c r="B354" s="3" t="s">
        <v>2</v>
      </c>
      <c r="C354" s="3" t="s">
        <v>24957</v>
      </c>
      <c r="D354" s="3" t="s">
        <v>30829</v>
      </c>
      <c r="E354" s="12" t="s">
        <v>36591</v>
      </c>
      <c r="F354" s="6" t="str">
        <f t="shared" si="18"/>
        <v>module=jkid</v>
      </c>
      <c r="G354" s="6" t="str">
        <f t="shared" si="19"/>
        <v>module=kkid</v>
      </c>
    </row>
    <row r="355" spans="1:7" ht="30" customHeight="1">
      <c r="A355" s="3" t="s">
        <v>2951</v>
      </c>
      <c r="B355" s="3" t="s">
        <v>2</v>
      </c>
      <c r="C355" s="3" t="s">
        <v>24958</v>
      </c>
      <c r="D355" s="3" t="s">
        <v>30830</v>
      </c>
      <c r="E355" s="12" t="s">
        <v>36592</v>
      </c>
      <c r="F355" s="6" t="str">
        <f t="shared" si="18"/>
        <v>module=jkid</v>
      </c>
      <c r="G355" s="6" t="str">
        <f t="shared" si="19"/>
        <v>module=kkid</v>
      </c>
    </row>
    <row r="356" spans="1:7" ht="30" customHeight="1">
      <c r="A356" s="3" t="s">
        <v>2951</v>
      </c>
      <c r="B356" s="3" t="s">
        <v>2</v>
      </c>
      <c r="C356" s="3" t="s">
        <v>24959</v>
      </c>
      <c r="D356" s="3" t="s">
        <v>30831</v>
      </c>
      <c r="E356" s="12" t="s">
        <v>36593</v>
      </c>
      <c r="F356" s="6" t="str">
        <f t="shared" si="18"/>
        <v>module=jkid</v>
      </c>
      <c r="G356" s="6" t="str">
        <f t="shared" si="19"/>
        <v>module=kkid</v>
      </c>
    </row>
    <row r="357" spans="1:7" ht="30" customHeight="1">
      <c r="A357" s="3" t="s">
        <v>2951</v>
      </c>
      <c r="B357" s="3" t="s">
        <v>2</v>
      </c>
      <c r="C357" s="3" t="s">
        <v>24960</v>
      </c>
      <c r="D357" s="3" t="s">
        <v>30832</v>
      </c>
      <c r="E357" s="12" t="s">
        <v>36594</v>
      </c>
      <c r="F357" s="6" t="str">
        <f t="shared" si="18"/>
        <v>module=jkid</v>
      </c>
      <c r="G357" s="6" t="str">
        <f t="shared" si="19"/>
        <v>module=kkid</v>
      </c>
    </row>
    <row r="358" spans="1:7" ht="30" customHeight="1">
      <c r="A358" s="3" t="s">
        <v>2951</v>
      </c>
      <c r="B358" s="3" t="s">
        <v>2</v>
      </c>
      <c r="C358" s="3" t="s">
        <v>24961</v>
      </c>
      <c r="D358" s="3" t="s">
        <v>30833</v>
      </c>
      <c r="E358" s="12" t="s">
        <v>36595</v>
      </c>
      <c r="F358" s="6" t="str">
        <f t="shared" si="18"/>
        <v>module=jkid</v>
      </c>
      <c r="G358" s="6" t="str">
        <f t="shared" si="19"/>
        <v>module=kkid</v>
      </c>
    </row>
    <row r="359" spans="1:7" ht="30" customHeight="1">
      <c r="A359" s="3" t="s">
        <v>2951</v>
      </c>
      <c r="B359" s="3" t="s">
        <v>2</v>
      </c>
      <c r="C359" s="3" t="s">
        <v>24962</v>
      </c>
      <c r="D359" s="3" t="s">
        <v>30834</v>
      </c>
      <c r="E359" s="12" t="s">
        <v>36596</v>
      </c>
      <c r="F359" s="6" t="str">
        <f t="shared" si="18"/>
        <v>module=jkid</v>
      </c>
      <c r="G359" s="6" t="str">
        <f t="shared" si="19"/>
        <v>module=kkid</v>
      </c>
    </row>
    <row r="360" spans="1:7" ht="30" customHeight="1">
      <c r="A360" s="3" t="s">
        <v>2951</v>
      </c>
      <c r="B360" s="3" t="s">
        <v>2</v>
      </c>
      <c r="C360" s="3" t="s">
        <v>24963</v>
      </c>
      <c r="D360" s="3" t="s">
        <v>30835</v>
      </c>
      <c r="E360" s="12" t="s">
        <v>36597</v>
      </c>
      <c r="F360" s="6" t="str">
        <f t="shared" si="18"/>
        <v>module=jkid</v>
      </c>
      <c r="G360" s="6" t="str">
        <f t="shared" si="19"/>
        <v>module=kkid</v>
      </c>
    </row>
    <row r="361" spans="1:7" ht="30" customHeight="1">
      <c r="A361" s="3" t="s">
        <v>2951</v>
      </c>
      <c r="B361" s="3" t="s">
        <v>2</v>
      </c>
      <c r="C361" s="3" t="s">
        <v>24964</v>
      </c>
      <c r="D361" s="3" t="s">
        <v>30836</v>
      </c>
      <c r="E361" s="12" t="s">
        <v>36598</v>
      </c>
      <c r="F361" s="6" t="str">
        <f t="shared" si="18"/>
        <v>module=jkid</v>
      </c>
      <c r="G361" s="6" t="str">
        <f t="shared" si="19"/>
        <v>module=kkid</v>
      </c>
    </row>
    <row r="362" spans="1:7" ht="30" customHeight="1">
      <c r="A362" s="3" t="s">
        <v>2951</v>
      </c>
      <c r="B362" s="3" t="s">
        <v>2</v>
      </c>
      <c r="C362" s="3" t="s">
        <v>24965</v>
      </c>
      <c r="D362" s="3" t="s">
        <v>30837</v>
      </c>
      <c r="E362" s="12" t="s">
        <v>36599</v>
      </c>
      <c r="F362" s="6" t="str">
        <f t="shared" si="18"/>
        <v>module=jkid</v>
      </c>
      <c r="G362" s="6" t="str">
        <f t="shared" si="19"/>
        <v>module=kkid</v>
      </c>
    </row>
    <row r="363" spans="1:7" ht="30" customHeight="1">
      <c r="A363" s="3" t="s">
        <v>2951</v>
      </c>
      <c r="B363" s="3" t="s">
        <v>2</v>
      </c>
      <c r="C363" s="3" t="s">
        <v>24966</v>
      </c>
      <c r="D363" s="3" t="s">
        <v>30838</v>
      </c>
      <c r="E363" s="12" t="s">
        <v>36600</v>
      </c>
      <c r="F363" s="6" t="str">
        <f t="shared" si="18"/>
        <v>module=jkid</v>
      </c>
      <c r="G363" s="6" t="str">
        <f t="shared" si="19"/>
        <v>module=kkid</v>
      </c>
    </row>
    <row r="364" spans="1:7" ht="30" customHeight="1">
      <c r="A364" s="3" t="s">
        <v>2951</v>
      </c>
      <c r="B364" s="3" t="s">
        <v>2</v>
      </c>
      <c r="C364" s="3" t="s">
        <v>24967</v>
      </c>
      <c r="D364" s="3" t="s">
        <v>30839</v>
      </c>
      <c r="E364" s="12" t="s">
        <v>36601</v>
      </c>
      <c r="F364" s="6" t="str">
        <f t="shared" si="18"/>
        <v>module=jkid</v>
      </c>
      <c r="G364" s="6" t="str">
        <f t="shared" si="19"/>
        <v>module=kkid</v>
      </c>
    </row>
    <row r="365" spans="1:7" ht="30" customHeight="1">
      <c r="A365" s="3" t="s">
        <v>2951</v>
      </c>
      <c r="B365" s="3" t="s">
        <v>2</v>
      </c>
      <c r="C365" s="3" t="s">
        <v>24968</v>
      </c>
      <c r="D365" s="3" t="s">
        <v>30840</v>
      </c>
      <c r="E365" s="12" t="s">
        <v>36602</v>
      </c>
      <c r="F365" s="6" t="str">
        <f t="shared" si="18"/>
        <v>module=jkid</v>
      </c>
      <c r="G365" s="6" t="str">
        <f t="shared" si="19"/>
        <v>module=kkid</v>
      </c>
    </row>
    <row r="366" spans="1:7" ht="30" customHeight="1">
      <c r="A366" s="3" t="s">
        <v>2951</v>
      </c>
      <c r="B366" s="3" t="s">
        <v>2</v>
      </c>
      <c r="C366" s="3" t="s">
        <v>24969</v>
      </c>
      <c r="D366" s="3" t="s">
        <v>30841</v>
      </c>
      <c r="E366" s="12" t="s">
        <v>36603</v>
      </c>
      <c r="F366" s="6" t="str">
        <f t="shared" si="18"/>
        <v>module=jkid</v>
      </c>
      <c r="G366" s="6" t="str">
        <f t="shared" si="19"/>
        <v>module=kkid</v>
      </c>
    </row>
    <row r="367" spans="1:7" ht="30" customHeight="1">
      <c r="A367" s="3" t="s">
        <v>2951</v>
      </c>
      <c r="B367" s="3" t="s">
        <v>2</v>
      </c>
      <c r="C367" s="3" t="s">
        <v>24970</v>
      </c>
      <c r="D367" s="3" t="s">
        <v>30842</v>
      </c>
      <c r="E367" s="12" t="s">
        <v>36604</v>
      </c>
      <c r="F367" s="6" t="str">
        <f t="shared" si="18"/>
        <v>module=jkid</v>
      </c>
      <c r="G367" s="6" t="str">
        <f t="shared" si="19"/>
        <v>module=kkid</v>
      </c>
    </row>
    <row r="368" spans="1:7" ht="30" customHeight="1">
      <c r="A368" s="3" t="s">
        <v>2951</v>
      </c>
      <c r="B368" s="3" t="s">
        <v>2</v>
      </c>
      <c r="C368" s="3" t="s">
        <v>24971</v>
      </c>
      <c r="D368" s="3" t="s">
        <v>30843</v>
      </c>
      <c r="E368" s="12" t="s">
        <v>36605</v>
      </c>
      <c r="F368" s="6" t="str">
        <f t="shared" si="18"/>
        <v>module=jkid</v>
      </c>
      <c r="G368" s="6" t="str">
        <f t="shared" si="19"/>
        <v>module=kkid</v>
      </c>
    </row>
    <row r="369" spans="1:7" ht="30" customHeight="1">
      <c r="A369" s="3" t="s">
        <v>2951</v>
      </c>
      <c r="B369" s="3" t="s">
        <v>2</v>
      </c>
      <c r="C369" s="3" t="s">
        <v>24972</v>
      </c>
      <c r="D369" s="3" t="s">
        <v>30844</v>
      </c>
      <c r="E369" s="12" t="s">
        <v>36606</v>
      </c>
      <c r="F369" s="6" t="str">
        <f t="shared" si="18"/>
        <v>module=jkid</v>
      </c>
      <c r="G369" s="6" t="str">
        <f t="shared" si="19"/>
        <v>module=kkid</v>
      </c>
    </row>
    <row r="370" spans="1:7" ht="30" customHeight="1">
      <c r="A370" s="3" t="s">
        <v>2951</v>
      </c>
      <c r="B370" s="3" t="s">
        <v>2</v>
      </c>
      <c r="C370" s="3" t="s">
        <v>24973</v>
      </c>
      <c r="D370" s="3" t="s">
        <v>30845</v>
      </c>
      <c r="E370" s="12" t="s">
        <v>36607</v>
      </c>
      <c r="F370" s="6" t="str">
        <f t="shared" si="18"/>
        <v>module=jkid</v>
      </c>
      <c r="G370" s="6" t="str">
        <f t="shared" si="19"/>
        <v>module=kkid</v>
      </c>
    </row>
    <row r="371" spans="1:7" ht="30" customHeight="1">
      <c r="A371" s="3" t="s">
        <v>2951</v>
      </c>
      <c r="B371" s="3" t="s">
        <v>2</v>
      </c>
      <c r="C371" s="3" t="s">
        <v>24974</v>
      </c>
      <c r="D371" s="3" t="s">
        <v>30846</v>
      </c>
      <c r="E371" s="12" t="s">
        <v>36608</v>
      </c>
      <c r="F371" s="6" t="str">
        <f t="shared" si="18"/>
        <v>module=jkid</v>
      </c>
      <c r="G371" s="6" t="str">
        <f t="shared" si="19"/>
        <v>module=kkid</v>
      </c>
    </row>
    <row r="372" spans="1:7" ht="30" customHeight="1">
      <c r="A372" s="3" t="s">
        <v>2951</v>
      </c>
      <c r="B372" s="3" t="s">
        <v>2</v>
      </c>
      <c r="C372" s="3" t="s">
        <v>24975</v>
      </c>
      <c r="D372" s="3" t="s">
        <v>30847</v>
      </c>
      <c r="E372" s="12" t="s">
        <v>36609</v>
      </c>
      <c r="F372" s="6" t="str">
        <f t="shared" ref="F372:F435" si="20">HYPERLINK("http://www.ssc.wisc.edu/wlsresearch/documentation/waves/?wave=capigrad&amp;module=jkid","module=jkid")</f>
        <v>module=jkid</v>
      </c>
      <c r="G372" s="6" t="str">
        <f t="shared" ref="G372:G435" si="21">HYPERLINK("http://www.ssc.wisc.edu/wlsresearch/documentation/waves/?wave=capisib&amp;module=kkid","module=kkid")</f>
        <v>module=kkid</v>
      </c>
    </row>
    <row r="373" spans="1:7" ht="30" customHeight="1">
      <c r="A373" s="3" t="s">
        <v>2951</v>
      </c>
      <c r="B373" s="3" t="s">
        <v>2</v>
      </c>
      <c r="C373" s="3" t="s">
        <v>24976</v>
      </c>
      <c r="D373" s="3" t="s">
        <v>30848</v>
      </c>
      <c r="E373" s="12" t="s">
        <v>36610</v>
      </c>
      <c r="F373" s="6" t="str">
        <f t="shared" si="20"/>
        <v>module=jkid</v>
      </c>
      <c r="G373" s="6" t="str">
        <f t="shared" si="21"/>
        <v>module=kkid</v>
      </c>
    </row>
    <row r="374" spans="1:7" ht="30" customHeight="1">
      <c r="A374" s="3" t="s">
        <v>2951</v>
      </c>
      <c r="B374" s="3" t="s">
        <v>2</v>
      </c>
      <c r="C374" s="3" t="s">
        <v>24977</v>
      </c>
      <c r="D374" s="3" t="s">
        <v>30849</v>
      </c>
      <c r="E374" s="12" t="s">
        <v>36611</v>
      </c>
      <c r="F374" s="6" t="str">
        <f t="shared" si="20"/>
        <v>module=jkid</v>
      </c>
      <c r="G374" s="6" t="str">
        <f t="shared" si="21"/>
        <v>module=kkid</v>
      </c>
    </row>
    <row r="375" spans="1:7" ht="30" customHeight="1">
      <c r="A375" s="3" t="s">
        <v>2951</v>
      </c>
      <c r="B375" s="3" t="s">
        <v>2</v>
      </c>
      <c r="C375" s="3" t="s">
        <v>24978</v>
      </c>
      <c r="D375" s="3" t="s">
        <v>30850</v>
      </c>
      <c r="E375" s="12" t="s">
        <v>36612</v>
      </c>
      <c r="F375" s="6" t="str">
        <f t="shared" si="20"/>
        <v>module=jkid</v>
      </c>
      <c r="G375" s="6" t="str">
        <f t="shared" si="21"/>
        <v>module=kkid</v>
      </c>
    </row>
    <row r="376" spans="1:7" ht="30" customHeight="1">
      <c r="A376" s="3" t="s">
        <v>2951</v>
      </c>
      <c r="B376" s="3" t="s">
        <v>2</v>
      </c>
      <c r="C376" s="3" t="s">
        <v>24979</v>
      </c>
      <c r="D376" s="3" t="s">
        <v>30851</v>
      </c>
      <c r="E376" s="12" t="s">
        <v>36613</v>
      </c>
      <c r="F376" s="6" t="str">
        <f t="shared" si="20"/>
        <v>module=jkid</v>
      </c>
      <c r="G376" s="6" t="str">
        <f t="shared" si="21"/>
        <v>module=kkid</v>
      </c>
    </row>
    <row r="377" spans="1:7" ht="30" customHeight="1">
      <c r="A377" s="3" t="s">
        <v>2951</v>
      </c>
      <c r="B377" s="3" t="s">
        <v>2</v>
      </c>
      <c r="C377" s="3" t="s">
        <v>24980</v>
      </c>
      <c r="D377" s="3" t="s">
        <v>30852</v>
      </c>
      <c r="E377" s="12" t="s">
        <v>36614</v>
      </c>
      <c r="F377" s="6" t="str">
        <f t="shared" si="20"/>
        <v>module=jkid</v>
      </c>
      <c r="G377" s="6" t="str">
        <f t="shared" si="21"/>
        <v>module=kkid</v>
      </c>
    </row>
    <row r="378" spans="1:7" ht="30" customHeight="1">
      <c r="A378" s="3" t="s">
        <v>2951</v>
      </c>
      <c r="B378" s="3" t="s">
        <v>2</v>
      </c>
      <c r="C378" s="3" t="s">
        <v>24981</v>
      </c>
      <c r="D378" s="3" t="s">
        <v>30853</v>
      </c>
      <c r="E378" s="12" t="s">
        <v>36615</v>
      </c>
      <c r="F378" s="6" t="str">
        <f t="shared" si="20"/>
        <v>module=jkid</v>
      </c>
      <c r="G378" s="6" t="str">
        <f t="shared" si="21"/>
        <v>module=kkid</v>
      </c>
    </row>
    <row r="379" spans="1:7" ht="30" customHeight="1">
      <c r="A379" s="3" t="s">
        <v>2951</v>
      </c>
      <c r="B379" s="3" t="s">
        <v>2</v>
      </c>
      <c r="C379" s="3" t="s">
        <v>24982</v>
      </c>
      <c r="D379" s="3" t="s">
        <v>30854</v>
      </c>
      <c r="E379" s="12" t="s">
        <v>36616</v>
      </c>
      <c r="F379" s="6" t="str">
        <f t="shared" si="20"/>
        <v>module=jkid</v>
      </c>
      <c r="G379" s="6" t="str">
        <f t="shared" si="21"/>
        <v>module=kkid</v>
      </c>
    </row>
    <row r="380" spans="1:7" ht="30" customHeight="1">
      <c r="A380" s="3" t="s">
        <v>2951</v>
      </c>
      <c r="B380" s="3" t="s">
        <v>2</v>
      </c>
      <c r="C380" s="3" t="s">
        <v>24983</v>
      </c>
      <c r="D380" s="3" t="s">
        <v>30855</v>
      </c>
      <c r="E380" s="12" t="s">
        <v>36617</v>
      </c>
      <c r="F380" s="6" t="str">
        <f t="shared" si="20"/>
        <v>module=jkid</v>
      </c>
      <c r="G380" s="6" t="str">
        <f t="shared" si="21"/>
        <v>module=kkid</v>
      </c>
    </row>
    <row r="381" spans="1:7" ht="30" customHeight="1">
      <c r="A381" s="3" t="s">
        <v>2951</v>
      </c>
      <c r="B381" s="3" t="s">
        <v>2</v>
      </c>
      <c r="C381" s="3" t="s">
        <v>24984</v>
      </c>
      <c r="D381" s="3" t="s">
        <v>30856</v>
      </c>
      <c r="E381" s="12" t="s">
        <v>36618</v>
      </c>
      <c r="F381" s="6" t="str">
        <f t="shared" si="20"/>
        <v>module=jkid</v>
      </c>
      <c r="G381" s="6" t="str">
        <f t="shared" si="21"/>
        <v>module=kkid</v>
      </c>
    </row>
    <row r="382" spans="1:7" ht="30" customHeight="1">
      <c r="A382" s="3" t="s">
        <v>2951</v>
      </c>
      <c r="B382" s="3" t="s">
        <v>2</v>
      </c>
      <c r="C382" s="3" t="s">
        <v>24985</v>
      </c>
      <c r="D382" s="3" t="s">
        <v>30857</v>
      </c>
      <c r="E382" s="12" t="s">
        <v>36619</v>
      </c>
      <c r="F382" s="6" t="str">
        <f t="shared" si="20"/>
        <v>module=jkid</v>
      </c>
      <c r="G382" s="6" t="str">
        <f t="shared" si="21"/>
        <v>module=kkid</v>
      </c>
    </row>
    <row r="383" spans="1:7" ht="30" customHeight="1">
      <c r="A383" s="3" t="s">
        <v>2951</v>
      </c>
      <c r="B383" s="3" t="s">
        <v>2</v>
      </c>
      <c r="C383" s="3" t="s">
        <v>24986</v>
      </c>
      <c r="D383" s="3" t="s">
        <v>30858</v>
      </c>
      <c r="E383" s="12" t="s">
        <v>36620</v>
      </c>
      <c r="F383" s="6" t="str">
        <f t="shared" si="20"/>
        <v>module=jkid</v>
      </c>
      <c r="G383" s="6" t="str">
        <f t="shared" si="21"/>
        <v>module=kkid</v>
      </c>
    </row>
    <row r="384" spans="1:7" ht="30" customHeight="1">
      <c r="A384" s="3" t="s">
        <v>2951</v>
      </c>
      <c r="B384" s="3" t="s">
        <v>2</v>
      </c>
      <c r="C384" s="3" t="s">
        <v>24987</v>
      </c>
      <c r="D384" s="3" t="s">
        <v>30859</v>
      </c>
      <c r="E384" s="12" t="s">
        <v>36621</v>
      </c>
      <c r="F384" s="6" t="str">
        <f t="shared" si="20"/>
        <v>module=jkid</v>
      </c>
      <c r="G384" s="6" t="str">
        <f t="shared" si="21"/>
        <v>module=kkid</v>
      </c>
    </row>
    <row r="385" spans="1:7" ht="30" customHeight="1">
      <c r="A385" s="3" t="s">
        <v>2951</v>
      </c>
      <c r="B385" s="3" t="s">
        <v>2</v>
      </c>
      <c r="C385" s="3" t="s">
        <v>24988</v>
      </c>
      <c r="D385" s="3" t="s">
        <v>30860</v>
      </c>
      <c r="E385" s="12" t="s">
        <v>36622</v>
      </c>
      <c r="F385" s="6" t="str">
        <f t="shared" si="20"/>
        <v>module=jkid</v>
      </c>
      <c r="G385" s="6" t="str">
        <f t="shared" si="21"/>
        <v>module=kkid</v>
      </c>
    </row>
    <row r="386" spans="1:7" ht="30" customHeight="1">
      <c r="A386" s="3" t="s">
        <v>2951</v>
      </c>
      <c r="B386" s="3" t="s">
        <v>2</v>
      </c>
      <c r="C386" s="3" t="s">
        <v>24989</v>
      </c>
      <c r="D386" s="3" t="s">
        <v>30861</v>
      </c>
      <c r="E386" s="12" t="s">
        <v>36623</v>
      </c>
      <c r="F386" s="6" t="str">
        <f t="shared" si="20"/>
        <v>module=jkid</v>
      </c>
      <c r="G386" s="6" t="str">
        <f t="shared" si="21"/>
        <v>module=kkid</v>
      </c>
    </row>
    <row r="387" spans="1:7" ht="30" customHeight="1">
      <c r="A387" s="3" t="s">
        <v>2951</v>
      </c>
      <c r="B387" s="3" t="s">
        <v>2</v>
      </c>
      <c r="C387" s="3" t="s">
        <v>24990</v>
      </c>
      <c r="D387" s="3" t="s">
        <v>30862</v>
      </c>
      <c r="E387" s="12" t="s">
        <v>36624</v>
      </c>
      <c r="F387" s="6" t="str">
        <f t="shared" si="20"/>
        <v>module=jkid</v>
      </c>
      <c r="G387" s="6" t="str">
        <f t="shared" si="21"/>
        <v>module=kkid</v>
      </c>
    </row>
    <row r="388" spans="1:7" ht="30" customHeight="1">
      <c r="A388" s="3" t="s">
        <v>2951</v>
      </c>
      <c r="B388" s="3" t="s">
        <v>2</v>
      </c>
      <c r="C388" s="3" t="s">
        <v>24991</v>
      </c>
      <c r="D388" s="3" t="s">
        <v>30863</v>
      </c>
      <c r="E388" s="12" t="s">
        <v>36625</v>
      </c>
      <c r="F388" s="6" t="str">
        <f t="shared" si="20"/>
        <v>module=jkid</v>
      </c>
      <c r="G388" s="6" t="str">
        <f t="shared" si="21"/>
        <v>module=kkid</v>
      </c>
    </row>
    <row r="389" spans="1:7" ht="30" customHeight="1">
      <c r="A389" s="3" t="s">
        <v>2951</v>
      </c>
      <c r="B389" s="3" t="s">
        <v>2</v>
      </c>
      <c r="C389" s="3" t="s">
        <v>24992</v>
      </c>
      <c r="D389" s="3" t="s">
        <v>30864</v>
      </c>
      <c r="E389" s="12" t="s">
        <v>36626</v>
      </c>
      <c r="F389" s="6" t="str">
        <f t="shared" si="20"/>
        <v>module=jkid</v>
      </c>
      <c r="G389" s="6" t="str">
        <f t="shared" si="21"/>
        <v>module=kkid</v>
      </c>
    </row>
    <row r="390" spans="1:7" ht="30" customHeight="1">
      <c r="A390" s="3" t="s">
        <v>2951</v>
      </c>
      <c r="B390" s="3" t="s">
        <v>2</v>
      </c>
      <c r="C390" s="3" t="s">
        <v>24993</v>
      </c>
      <c r="D390" s="3" t="s">
        <v>30865</v>
      </c>
      <c r="E390" s="12" t="s">
        <v>36627</v>
      </c>
      <c r="F390" s="6" t="str">
        <f t="shared" si="20"/>
        <v>module=jkid</v>
      </c>
      <c r="G390" s="6" t="str">
        <f t="shared" si="21"/>
        <v>module=kkid</v>
      </c>
    </row>
    <row r="391" spans="1:7" ht="30" customHeight="1">
      <c r="A391" s="3" t="s">
        <v>2951</v>
      </c>
      <c r="B391" s="3" t="s">
        <v>2</v>
      </c>
      <c r="C391" s="3" t="s">
        <v>24994</v>
      </c>
      <c r="D391" s="3" t="s">
        <v>30866</v>
      </c>
      <c r="E391" s="12" t="s">
        <v>36628</v>
      </c>
      <c r="F391" s="6" t="str">
        <f t="shared" si="20"/>
        <v>module=jkid</v>
      </c>
      <c r="G391" s="6" t="str">
        <f t="shared" si="21"/>
        <v>module=kkid</v>
      </c>
    </row>
    <row r="392" spans="1:7" ht="30" customHeight="1">
      <c r="A392" s="3" t="s">
        <v>2951</v>
      </c>
      <c r="B392" s="3" t="s">
        <v>2</v>
      </c>
      <c r="C392" s="3" t="s">
        <v>24995</v>
      </c>
      <c r="D392" s="3" t="s">
        <v>30867</v>
      </c>
      <c r="E392" s="12" t="s">
        <v>36629</v>
      </c>
      <c r="F392" s="6" t="str">
        <f t="shared" si="20"/>
        <v>module=jkid</v>
      </c>
      <c r="G392" s="6" t="str">
        <f t="shared" si="21"/>
        <v>module=kkid</v>
      </c>
    </row>
    <row r="393" spans="1:7" ht="30" customHeight="1">
      <c r="A393" s="3" t="s">
        <v>2951</v>
      </c>
      <c r="B393" s="3" t="s">
        <v>2</v>
      </c>
      <c r="C393" s="3" t="s">
        <v>24996</v>
      </c>
      <c r="D393" s="3" t="s">
        <v>30868</v>
      </c>
      <c r="E393" s="12" t="s">
        <v>36630</v>
      </c>
      <c r="F393" s="6" t="str">
        <f t="shared" si="20"/>
        <v>module=jkid</v>
      </c>
      <c r="G393" s="6" t="str">
        <f t="shared" si="21"/>
        <v>module=kkid</v>
      </c>
    </row>
    <row r="394" spans="1:7" ht="30" customHeight="1">
      <c r="A394" s="3" t="s">
        <v>2951</v>
      </c>
      <c r="B394" s="3" t="s">
        <v>2</v>
      </c>
      <c r="C394" s="3" t="s">
        <v>24997</v>
      </c>
      <c r="D394" s="3" t="s">
        <v>30869</v>
      </c>
      <c r="E394" s="12" t="s">
        <v>36631</v>
      </c>
      <c r="F394" s="6" t="str">
        <f t="shared" si="20"/>
        <v>module=jkid</v>
      </c>
      <c r="G394" s="6" t="str">
        <f t="shared" si="21"/>
        <v>module=kkid</v>
      </c>
    </row>
    <row r="395" spans="1:7" ht="30" customHeight="1">
      <c r="A395" s="3" t="s">
        <v>2951</v>
      </c>
      <c r="B395" s="3" t="s">
        <v>2</v>
      </c>
      <c r="C395" s="3" t="s">
        <v>24998</v>
      </c>
      <c r="D395" s="3" t="s">
        <v>30870</v>
      </c>
      <c r="E395" s="12" t="s">
        <v>36632</v>
      </c>
      <c r="F395" s="6" t="str">
        <f t="shared" si="20"/>
        <v>module=jkid</v>
      </c>
      <c r="G395" s="6" t="str">
        <f t="shared" si="21"/>
        <v>module=kkid</v>
      </c>
    </row>
    <row r="396" spans="1:7" ht="30" customHeight="1">
      <c r="A396" s="3" t="s">
        <v>2951</v>
      </c>
      <c r="B396" s="3" t="s">
        <v>2</v>
      </c>
      <c r="C396" s="3" t="s">
        <v>24999</v>
      </c>
      <c r="D396" s="3" t="s">
        <v>30871</v>
      </c>
      <c r="E396" s="12" t="s">
        <v>36633</v>
      </c>
      <c r="F396" s="6" t="str">
        <f t="shared" si="20"/>
        <v>module=jkid</v>
      </c>
      <c r="G396" s="6" t="str">
        <f t="shared" si="21"/>
        <v>module=kkid</v>
      </c>
    </row>
    <row r="397" spans="1:7" ht="30" customHeight="1">
      <c r="A397" s="3" t="s">
        <v>2951</v>
      </c>
      <c r="B397" s="3" t="s">
        <v>2</v>
      </c>
      <c r="C397" s="3" t="s">
        <v>25000</v>
      </c>
      <c r="D397" s="3" t="s">
        <v>30872</v>
      </c>
      <c r="E397" s="12" t="s">
        <v>36634</v>
      </c>
      <c r="F397" s="6" t="str">
        <f t="shared" si="20"/>
        <v>module=jkid</v>
      </c>
      <c r="G397" s="6" t="str">
        <f t="shared" si="21"/>
        <v>module=kkid</v>
      </c>
    </row>
    <row r="398" spans="1:7" ht="30" customHeight="1">
      <c r="A398" s="3" t="s">
        <v>2951</v>
      </c>
      <c r="B398" s="3" t="s">
        <v>2</v>
      </c>
      <c r="C398" s="3" t="s">
        <v>25001</v>
      </c>
      <c r="D398" s="3" t="s">
        <v>30873</v>
      </c>
      <c r="E398" s="12" t="s">
        <v>36635</v>
      </c>
      <c r="F398" s="6" t="str">
        <f t="shared" si="20"/>
        <v>module=jkid</v>
      </c>
      <c r="G398" s="6" t="str">
        <f t="shared" si="21"/>
        <v>module=kkid</v>
      </c>
    </row>
    <row r="399" spans="1:7" ht="30" customHeight="1">
      <c r="A399" s="3" t="s">
        <v>2951</v>
      </c>
      <c r="B399" s="3" t="s">
        <v>2</v>
      </c>
      <c r="C399" s="3" t="s">
        <v>25002</v>
      </c>
      <c r="D399" s="3" t="s">
        <v>30874</v>
      </c>
      <c r="E399" s="12" t="s">
        <v>36636</v>
      </c>
      <c r="F399" s="6" t="str">
        <f t="shared" si="20"/>
        <v>module=jkid</v>
      </c>
      <c r="G399" s="6" t="str">
        <f t="shared" si="21"/>
        <v>module=kkid</v>
      </c>
    </row>
    <row r="400" spans="1:7" ht="30" customHeight="1">
      <c r="A400" s="3" t="s">
        <v>2951</v>
      </c>
      <c r="B400" s="3" t="s">
        <v>2</v>
      </c>
      <c r="C400" s="3" t="s">
        <v>25003</v>
      </c>
      <c r="D400" s="3" t="s">
        <v>30875</v>
      </c>
      <c r="E400" s="12" t="s">
        <v>36637</v>
      </c>
      <c r="F400" s="6" t="str">
        <f t="shared" si="20"/>
        <v>module=jkid</v>
      </c>
      <c r="G400" s="6" t="str">
        <f t="shared" si="21"/>
        <v>module=kkid</v>
      </c>
    </row>
    <row r="401" spans="1:7" ht="30" customHeight="1">
      <c r="A401" s="3" t="s">
        <v>2951</v>
      </c>
      <c r="B401" s="3" t="s">
        <v>2</v>
      </c>
      <c r="C401" s="3" t="s">
        <v>25004</v>
      </c>
      <c r="D401" s="3" t="s">
        <v>30876</v>
      </c>
      <c r="E401" s="12" t="s">
        <v>36638</v>
      </c>
      <c r="F401" s="6" t="str">
        <f t="shared" si="20"/>
        <v>module=jkid</v>
      </c>
      <c r="G401" s="6" t="str">
        <f t="shared" si="21"/>
        <v>module=kkid</v>
      </c>
    </row>
    <row r="402" spans="1:7" ht="30" customHeight="1">
      <c r="A402" s="3" t="s">
        <v>2951</v>
      </c>
      <c r="B402" s="3" t="s">
        <v>2</v>
      </c>
      <c r="C402" s="3" t="s">
        <v>25005</v>
      </c>
      <c r="D402" s="3" t="s">
        <v>30877</v>
      </c>
      <c r="E402" s="12" t="s">
        <v>36639</v>
      </c>
      <c r="F402" s="6" t="str">
        <f t="shared" si="20"/>
        <v>module=jkid</v>
      </c>
      <c r="G402" s="6" t="str">
        <f t="shared" si="21"/>
        <v>module=kkid</v>
      </c>
    </row>
    <row r="403" spans="1:7" ht="30" customHeight="1">
      <c r="A403" s="3" t="s">
        <v>2951</v>
      </c>
      <c r="B403" s="3" t="s">
        <v>2</v>
      </c>
      <c r="C403" s="3" t="s">
        <v>25006</v>
      </c>
      <c r="D403" s="3" t="s">
        <v>30878</v>
      </c>
      <c r="E403" s="12" t="s">
        <v>36640</v>
      </c>
      <c r="F403" s="6" t="str">
        <f t="shared" si="20"/>
        <v>module=jkid</v>
      </c>
      <c r="G403" s="6" t="str">
        <f t="shared" si="21"/>
        <v>module=kkid</v>
      </c>
    </row>
    <row r="404" spans="1:7" ht="30" customHeight="1">
      <c r="A404" s="3" t="s">
        <v>2951</v>
      </c>
      <c r="B404" s="3" t="s">
        <v>2</v>
      </c>
      <c r="C404" s="3" t="s">
        <v>25007</v>
      </c>
      <c r="D404" s="3" t="s">
        <v>30879</v>
      </c>
      <c r="E404" s="12" t="s">
        <v>36641</v>
      </c>
      <c r="F404" s="6" t="str">
        <f t="shared" si="20"/>
        <v>module=jkid</v>
      </c>
      <c r="G404" s="6" t="str">
        <f t="shared" si="21"/>
        <v>module=kkid</v>
      </c>
    </row>
    <row r="405" spans="1:7" ht="30" customHeight="1">
      <c r="A405" s="3" t="s">
        <v>2951</v>
      </c>
      <c r="B405" s="3" t="s">
        <v>2</v>
      </c>
      <c r="C405" s="3" t="s">
        <v>25008</v>
      </c>
      <c r="D405" s="3" t="s">
        <v>30880</v>
      </c>
      <c r="E405" s="12" t="s">
        <v>36642</v>
      </c>
      <c r="F405" s="6" t="str">
        <f t="shared" si="20"/>
        <v>module=jkid</v>
      </c>
      <c r="G405" s="6" t="str">
        <f t="shared" si="21"/>
        <v>module=kkid</v>
      </c>
    </row>
    <row r="406" spans="1:7" ht="30" customHeight="1">
      <c r="A406" s="3" t="s">
        <v>2951</v>
      </c>
      <c r="B406" s="3" t="s">
        <v>2</v>
      </c>
      <c r="C406" s="3" t="s">
        <v>25009</v>
      </c>
      <c r="D406" s="3" t="s">
        <v>30881</v>
      </c>
      <c r="E406" s="12" t="s">
        <v>36643</v>
      </c>
      <c r="F406" s="6" t="str">
        <f t="shared" si="20"/>
        <v>module=jkid</v>
      </c>
      <c r="G406" s="6" t="str">
        <f t="shared" si="21"/>
        <v>module=kkid</v>
      </c>
    </row>
    <row r="407" spans="1:7" ht="30" customHeight="1">
      <c r="A407" s="3" t="s">
        <v>2951</v>
      </c>
      <c r="B407" s="3" t="s">
        <v>2</v>
      </c>
      <c r="C407" s="3" t="s">
        <v>25010</v>
      </c>
      <c r="D407" s="3" t="s">
        <v>30882</v>
      </c>
      <c r="E407" s="12" t="s">
        <v>36644</v>
      </c>
      <c r="F407" s="6" t="str">
        <f t="shared" si="20"/>
        <v>module=jkid</v>
      </c>
      <c r="G407" s="6" t="str">
        <f t="shared" si="21"/>
        <v>module=kkid</v>
      </c>
    </row>
    <row r="408" spans="1:7" ht="30" customHeight="1">
      <c r="A408" s="3" t="s">
        <v>2951</v>
      </c>
      <c r="B408" s="3" t="s">
        <v>2</v>
      </c>
      <c r="C408" s="3" t="s">
        <v>25011</v>
      </c>
      <c r="D408" s="3" t="s">
        <v>30883</v>
      </c>
      <c r="E408" s="12" t="s">
        <v>36645</v>
      </c>
      <c r="F408" s="6" t="str">
        <f t="shared" si="20"/>
        <v>module=jkid</v>
      </c>
      <c r="G408" s="6" t="str">
        <f t="shared" si="21"/>
        <v>module=kkid</v>
      </c>
    </row>
    <row r="409" spans="1:7" ht="30" customHeight="1">
      <c r="A409" s="3" t="s">
        <v>2951</v>
      </c>
      <c r="B409" s="3" t="s">
        <v>2</v>
      </c>
      <c r="C409" s="3" t="s">
        <v>25012</v>
      </c>
      <c r="D409" s="3" t="s">
        <v>30884</v>
      </c>
      <c r="E409" s="12" t="s">
        <v>36646</v>
      </c>
      <c r="F409" s="6" t="str">
        <f t="shared" si="20"/>
        <v>module=jkid</v>
      </c>
      <c r="G409" s="6" t="str">
        <f t="shared" si="21"/>
        <v>module=kkid</v>
      </c>
    </row>
    <row r="410" spans="1:7" ht="30" customHeight="1">
      <c r="A410" s="3" t="s">
        <v>2951</v>
      </c>
      <c r="B410" s="3" t="s">
        <v>2</v>
      </c>
      <c r="C410" s="3" t="s">
        <v>25013</v>
      </c>
      <c r="D410" s="3" t="s">
        <v>30885</v>
      </c>
      <c r="E410" s="12" t="s">
        <v>36647</v>
      </c>
      <c r="F410" s="6" t="str">
        <f t="shared" si="20"/>
        <v>module=jkid</v>
      </c>
      <c r="G410" s="6" t="str">
        <f t="shared" si="21"/>
        <v>module=kkid</v>
      </c>
    </row>
    <row r="411" spans="1:7" ht="30" customHeight="1">
      <c r="A411" s="3" t="s">
        <v>2951</v>
      </c>
      <c r="B411" s="3" t="s">
        <v>2</v>
      </c>
      <c r="C411" s="3" t="s">
        <v>25014</v>
      </c>
      <c r="D411" s="3" t="s">
        <v>30886</v>
      </c>
      <c r="E411" s="12" t="s">
        <v>36648</v>
      </c>
      <c r="F411" s="6" t="str">
        <f t="shared" si="20"/>
        <v>module=jkid</v>
      </c>
      <c r="G411" s="6" t="str">
        <f t="shared" si="21"/>
        <v>module=kkid</v>
      </c>
    </row>
    <row r="412" spans="1:7" ht="30" customHeight="1">
      <c r="A412" s="3" t="s">
        <v>2951</v>
      </c>
      <c r="B412" s="3" t="s">
        <v>2</v>
      </c>
      <c r="C412" s="3" t="s">
        <v>25015</v>
      </c>
      <c r="D412" s="3" t="s">
        <v>30887</v>
      </c>
      <c r="E412" s="12" t="s">
        <v>36649</v>
      </c>
      <c r="F412" s="6" t="str">
        <f t="shared" si="20"/>
        <v>module=jkid</v>
      </c>
      <c r="G412" s="6" t="str">
        <f t="shared" si="21"/>
        <v>module=kkid</v>
      </c>
    </row>
    <row r="413" spans="1:7" ht="30" customHeight="1">
      <c r="A413" s="3" t="s">
        <v>2951</v>
      </c>
      <c r="B413" s="3" t="s">
        <v>2</v>
      </c>
      <c r="C413" s="3" t="s">
        <v>25016</v>
      </c>
      <c r="D413" s="3" t="s">
        <v>30888</v>
      </c>
      <c r="E413" s="12" t="s">
        <v>36650</v>
      </c>
      <c r="F413" s="6" t="str">
        <f t="shared" si="20"/>
        <v>module=jkid</v>
      </c>
      <c r="G413" s="6" t="str">
        <f t="shared" si="21"/>
        <v>module=kkid</v>
      </c>
    </row>
    <row r="414" spans="1:7" ht="30" customHeight="1">
      <c r="A414" s="3" t="s">
        <v>2951</v>
      </c>
      <c r="B414" s="3" t="s">
        <v>2</v>
      </c>
      <c r="C414" s="3" t="s">
        <v>25017</v>
      </c>
      <c r="D414" s="3" t="s">
        <v>30889</v>
      </c>
      <c r="E414" s="12" t="s">
        <v>36651</v>
      </c>
      <c r="F414" s="6" t="str">
        <f t="shared" si="20"/>
        <v>module=jkid</v>
      </c>
      <c r="G414" s="6" t="str">
        <f t="shared" si="21"/>
        <v>module=kkid</v>
      </c>
    </row>
    <row r="415" spans="1:7" ht="30" customHeight="1">
      <c r="A415" s="3" t="s">
        <v>2951</v>
      </c>
      <c r="B415" s="3" t="s">
        <v>2</v>
      </c>
      <c r="C415" s="3" t="s">
        <v>25018</v>
      </c>
      <c r="D415" s="3" t="s">
        <v>30890</v>
      </c>
      <c r="E415" s="12" t="s">
        <v>36652</v>
      </c>
      <c r="F415" s="6" t="str">
        <f t="shared" si="20"/>
        <v>module=jkid</v>
      </c>
      <c r="G415" s="6" t="str">
        <f t="shared" si="21"/>
        <v>module=kkid</v>
      </c>
    </row>
    <row r="416" spans="1:7" ht="30" customHeight="1">
      <c r="A416" s="3" t="s">
        <v>2951</v>
      </c>
      <c r="B416" s="3" t="s">
        <v>2</v>
      </c>
      <c r="C416" s="3" t="s">
        <v>25019</v>
      </c>
      <c r="D416" s="3" t="s">
        <v>30891</v>
      </c>
      <c r="E416" s="12" t="s">
        <v>36653</v>
      </c>
      <c r="F416" s="6" t="str">
        <f t="shared" si="20"/>
        <v>module=jkid</v>
      </c>
      <c r="G416" s="6" t="str">
        <f t="shared" si="21"/>
        <v>module=kkid</v>
      </c>
    </row>
    <row r="417" spans="1:7" ht="30" customHeight="1">
      <c r="A417" s="3" t="s">
        <v>2951</v>
      </c>
      <c r="B417" s="3" t="s">
        <v>2</v>
      </c>
      <c r="C417" s="3" t="s">
        <v>25020</v>
      </c>
      <c r="D417" s="3" t="s">
        <v>30892</v>
      </c>
      <c r="E417" s="12" t="s">
        <v>36654</v>
      </c>
      <c r="F417" s="6" t="str">
        <f t="shared" si="20"/>
        <v>module=jkid</v>
      </c>
      <c r="G417" s="6" t="str">
        <f t="shared" si="21"/>
        <v>module=kkid</v>
      </c>
    </row>
    <row r="418" spans="1:7" ht="30" customHeight="1">
      <c r="A418" s="3" t="s">
        <v>2951</v>
      </c>
      <c r="B418" s="3" t="s">
        <v>2</v>
      </c>
      <c r="C418" s="3" t="s">
        <v>25021</v>
      </c>
      <c r="D418" s="3" t="s">
        <v>30893</v>
      </c>
      <c r="E418" s="12" t="s">
        <v>36655</v>
      </c>
      <c r="F418" s="6" t="str">
        <f t="shared" si="20"/>
        <v>module=jkid</v>
      </c>
      <c r="G418" s="6" t="str">
        <f t="shared" si="21"/>
        <v>module=kkid</v>
      </c>
    </row>
    <row r="419" spans="1:7" ht="30" customHeight="1">
      <c r="A419" s="3" t="s">
        <v>2951</v>
      </c>
      <c r="B419" s="3" t="s">
        <v>2</v>
      </c>
      <c r="C419" s="3" t="s">
        <v>25022</v>
      </c>
      <c r="D419" s="3" t="s">
        <v>30894</v>
      </c>
      <c r="E419" s="12" t="s">
        <v>36656</v>
      </c>
      <c r="F419" s="6" t="str">
        <f t="shared" si="20"/>
        <v>module=jkid</v>
      </c>
      <c r="G419" s="6" t="str">
        <f t="shared" si="21"/>
        <v>module=kkid</v>
      </c>
    </row>
    <row r="420" spans="1:7" ht="30" customHeight="1">
      <c r="A420" s="3" t="s">
        <v>2951</v>
      </c>
      <c r="B420" s="3" t="s">
        <v>2</v>
      </c>
      <c r="C420" s="3" t="s">
        <v>25023</v>
      </c>
      <c r="D420" s="3" t="s">
        <v>30895</v>
      </c>
      <c r="E420" s="12" t="s">
        <v>36657</v>
      </c>
      <c r="F420" s="6" t="str">
        <f t="shared" si="20"/>
        <v>module=jkid</v>
      </c>
      <c r="G420" s="6" t="str">
        <f t="shared" si="21"/>
        <v>module=kkid</v>
      </c>
    </row>
    <row r="421" spans="1:7" ht="30" customHeight="1">
      <c r="A421" s="3" t="s">
        <v>2951</v>
      </c>
      <c r="B421" s="3" t="s">
        <v>2</v>
      </c>
      <c r="C421" s="3" t="s">
        <v>25024</v>
      </c>
      <c r="D421" s="3" t="s">
        <v>30896</v>
      </c>
      <c r="E421" s="12" t="s">
        <v>36658</v>
      </c>
      <c r="F421" s="6" t="str">
        <f t="shared" si="20"/>
        <v>module=jkid</v>
      </c>
      <c r="G421" s="6" t="str">
        <f t="shared" si="21"/>
        <v>module=kkid</v>
      </c>
    </row>
    <row r="422" spans="1:7" ht="30" customHeight="1">
      <c r="A422" s="3" t="s">
        <v>2951</v>
      </c>
      <c r="B422" s="3" t="s">
        <v>2</v>
      </c>
      <c r="C422" s="3" t="s">
        <v>25025</v>
      </c>
      <c r="D422" s="3" t="s">
        <v>30897</v>
      </c>
      <c r="E422" s="12" t="s">
        <v>36659</v>
      </c>
      <c r="F422" s="6" t="str">
        <f t="shared" si="20"/>
        <v>module=jkid</v>
      </c>
      <c r="G422" s="6" t="str">
        <f t="shared" si="21"/>
        <v>module=kkid</v>
      </c>
    </row>
    <row r="423" spans="1:7" ht="30" customHeight="1">
      <c r="A423" s="3" t="s">
        <v>2951</v>
      </c>
      <c r="B423" s="3" t="s">
        <v>2</v>
      </c>
      <c r="C423" s="3" t="s">
        <v>25026</v>
      </c>
      <c r="D423" s="3" t="s">
        <v>30898</v>
      </c>
      <c r="E423" s="12" t="s">
        <v>36660</v>
      </c>
      <c r="F423" s="6" t="str">
        <f t="shared" si="20"/>
        <v>module=jkid</v>
      </c>
      <c r="G423" s="6" t="str">
        <f t="shared" si="21"/>
        <v>module=kkid</v>
      </c>
    </row>
    <row r="424" spans="1:7" ht="30" customHeight="1">
      <c r="A424" s="3" t="s">
        <v>2951</v>
      </c>
      <c r="B424" s="3" t="s">
        <v>2</v>
      </c>
      <c r="C424" s="3" t="s">
        <v>25027</v>
      </c>
      <c r="D424" s="3" t="s">
        <v>30899</v>
      </c>
      <c r="E424" s="12" t="s">
        <v>36661</v>
      </c>
      <c r="F424" s="6" t="str">
        <f t="shared" si="20"/>
        <v>module=jkid</v>
      </c>
      <c r="G424" s="6" t="str">
        <f t="shared" si="21"/>
        <v>module=kkid</v>
      </c>
    </row>
    <row r="425" spans="1:7" ht="30" customHeight="1">
      <c r="A425" s="3" t="s">
        <v>2951</v>
      </c>
      <c r="B425" s="3" t="s">
        <v>2</v>
      </c>
      <c r="C425" s="3" t="s">
        <v>25028</v>
      </c>
      <c r="D425" s="3" t="s">
        <v>30900</v>
      </c>
      <c r="E425" s="12" t="s">
        <v>36662</v>
      </c>
      <c r="F425" s="6" t="str">
        <f t="shared" si="20"/>
        <v>module=jkid</v>
      </c>
      <c r="G425" s="6" t="str">
        <f t="shared" si="21"/>
        <v>module=kkid</v>
      </c>
    </row>
    <row r="426" spans="1:7" ht="30" customHeight="1">
      <c r="A426" s="3" t="s">
        <v>2951</v>
      </c>
      <c r="B426" s="3" t="s">
        <v>2</v>
      </c>
      <c r="C426" s="3" t="s">
        <v>25029</v>
      </c>
      <c r="D426" s="3" t="s">
        <v>30901</v>
      </c>
      <c r="E426" s="12" t="s">
        <v>36663</v>
      </c>
      <c r="F426" s="6" t="str">
        <f t="shared" si="20"/>
        <v>module=jkid</v>
      </c>
      <c r="G426" s="6" t="str">
        <f t="shared" si="21"/>
        <v>module=kkid</v>
      </c>
    </row>
    <row r="427" spans="1:7" ht="30" customHeight="1">
      <c r="A427" s="3" t="s">
        <v>2951</v>
      </c>
      <c r="B427" s="3" t="s">
        <v>2</v>
      </c>
      <c r="C427" s="3" t="s">
        <v>25030</v>
      </c>
      <c r="D427" s="3" t="s">
        <v>30902</v>
      </c>
      <c r="E427" s="12" t="s">
        <v>36664</v>
      </c>
      <c r="F427" s="6" t="str">
        <f t="shared" si="20"/>
        <v>module=jkid</v>
      </c>
      <c r="G427" s="6" t="str">
        <f t="shared" si="21"/>
        <v>module=kkid</v>
      </c>
    </row>
    <row r="428" spans="1:7" ht="30" customHeight="1">
      <c r="A428" s="3" t="s">
        <v>2951</v>
      </c>
      <c r="B428" s="3" t="s">
        <v>2</v>
      </c>
      <c r="C428" s="3" t="s">
        <v>25031</v>
      </c>
      <c r="D428" s="3" t="s">
        <v>30903</v>
      </c>
      <c r="E428" s="12" t="s">
        <v>36665</v>
      </c>
      <c r="F428" s="6" t="str">
        <f t="shared" si="20"/>
        <v>module=jkid</v>
      </c>
      <c r="G428" s="6" t="str">
        <f t="shared" si="21"/>
        <v>module=kkid</v>
      </c>
    </row>
    <row r="429" spans="1:7" ht="30" customHeight="1">
      <c r="A429" s="3" t="s">
        <v>2951</v>
      </c>
      <c r="B429" s="3" t="s">
        <v>2</v>
      </c>
      <c r="C429" s="3" t="s">
        <v>25032</v>
      </c>
      <c r="D429" s="3" t="s">
        <v>30904</v>
      </c>
      <c r="E429" s="12" t="s">
        <v>36666</v>
      </c>
      <c r="F429" s="6" t="str">
        <f t="shared" si="20"/>
        <v>module=jkid</v>
      </c>
      <c r="G429" s="6" t="str">
        <f t="shared" si="21"/>
        <v>module=kkid</v>
      </c>
    </row>
    <row r="430" spans="1:7" ht="30" customHeight="1">
      <c r="A430" s="3" t="s">
        <v>2951</v>
      </c>
      <c r="B430" s="3" t="s">
        <v>2</v>
      </c>
      <c r="C430" s="3" t="s">
        <v>25033</v>
      </c>
      <c r="D430" s="3" t="s">
        <v>30905</v>
      </c>
      <c r="E430" s="12" t="s">
        <v>36667</v>
      </c>
      <c r="F430" s="6" t="str">
        <f t="shared" si="20"/>
        <v>module=jkid</v>
      </c>
      <c r="G430" s="6" t="str">
        <f t="shared" si="21"/>
        <v>module=kkid</v>
      </c>
    </row>
    <row r="431" spans="1:7" ht="30" customHeight="1">
      <c r="A431" s="3" t="s">
        <v>2951</v>
      </c>
      <c r="B431" s="3" t="s">
        <v>2</v>
      </c>
      <c r="C431" s="3" t="s">
        <v>25034</v>
      </c>
      <c r="D431" s="3" t="s">
        <v>30906</v>
      </c>
      <c r="E431" s="12" t="s">
        <v>36668</v>
      </c>
      <c r="F431" s="6" t="str">
        <f t="shared" si="20"/>
        <v>module=jkid</v>
      </c>
      <c r="G431" s="6" t="str">
        <f t="shared" si="21"/>
        <v>module=kkid</v>
      </c>
    </row>
    <row r="432" spans="1:7" ht="30" customHeight="1">
      <c r="A432" s="3" t="s">
        <v>2951</v>
      </c>
      <c r="B432" s="3" t="s">
        <v>2</v>
      </c>
      <c r="C432" s="3" t="s">
        <v>25035</v>
      </c>
      <c r="D432" s="3" t="s">
        <v>30907</v>
      </c>
      <c r="E432" s="12" t="s">
        <v>36669</v>
      </c>
      <c r="F432" s="6" t="str">
        <f t="shared" si="20"/>
        <v>module=jkid</v>
      </c>
      <c r="G432" s="6" t="str">
        <f t="shared" si="21"/>
        <v>module=kkid</v>
      </c>
    </row>
    <row r="433" spans="1:7" ht="30" customHeight="1">
      <c r="A433" s="3" t="s">
        <v>2951</v>
      </c>
      <c r="B433" s="3" t="s">
        <v>2</v>
      </c>
      <c r="C433" s="3" t="s">
        <v>25036</v>
      </c>
      <c r="D433" s="3" t="s">
        <v>30908</v>
      </c>
      <c r="E433" s="12" t="s">
        <v>36670</v>
      </c>
      <c r="F433" s="6" t="str">
        <f t="shared" si="20"/>
        <v>module=jkid</v>
      </c>
      <c r="G433" s="6" t="str">
        <f t="shared" si="21"/>
        <v>module=kkid</v>
      </c>
    </row>
    <row r="434" spans="1:7" ht="30" customHeight="1">
      <c r="A434" s="3" t="s">
        <v>2951</v>
      </c>
      <c r="B434" s="3" t="s">
        <v>2</v>
      </c>
      <c r="C434" s="3" t="s">
        <v>25037</v>
      </c>
      <c r="D434" s="3" t="s">
        <v>30909</v>
      </c>
      <c r="E434" s="12" t="s">
        <v>36671</v>
      </c>
      <c r="F434" s="6" t="str">
        <f t="shared" si="20"/>
        <v>module=jkid</v>
      </c>
      <c r="G434" s="6" t="str">
        <f t="shared" si="21"/>
        <v>module=kkid</v>
      </c>
    </row>
    <row r="435" spans="1:7" ht="30" customHeight="1">
      <c r="A435" s="3" t="s">
        <v>2951</v>
      </c>
      <c r="B435" s="3" t="s">
        <v>2</v>
      </c>
      <c r="C435" s="3" t="s">
        <v>25038</v>
      </c>
      <c r="D435" s="3" t="s">
        <v>30910</v>
      </c>
      <c r="E435" s="12" t="s">
        <v>36672</v>
      </c>
      <c r="F435" s="6" t="str">
        <f t="shared" si="20"/>
        <v>module=jkid</v>
      </c>
      <c r="G435" s="6" t="str">
        <f t="shared" si="21"/>
        <v>module=kkid</v>
      </c>
    </row>
    <row r="436" spans="1:7" ht="30" customHeight="1">
      <c r="A436" s="3" t="s">
        <v>2951</v>
      </c>
      <c r="B436" s="3" t="s">
        <v>2</v>
      </c>
      <c r="C436" s="3" t="s">
        <v>25039</v>
      </c>
      <c r="D436" s="3" t="s">
        <v>30911</v>
      </c>
      <c r="E436" s="12" t="s">
        <v>36673</v>
      </c>
      <c r="F436" s="6" t="str">
        <f t="shared" ref="F436:F499" si="22">HYPERLINK("http://www.ssc.wisc.edu/wlsresearch/documentation/waves/?wave=capigrad&amp;module=jkid","module=jkid")</f>
        <v>module=jkid</v>
      </c>
      <c r="G436" s="6" t="str">
        <f t="shared" ref="G436:G499" si="23">HYPERLINK("http://www.ssc.wisc.edu/wlsresearch/documentation/waves/?wave=capisib&amp;module=kkid","module=kkid")</f>
        <v>module=kkid</v>
      </c>
    </row>
    <row r="437" spans="1:7" ht="30" customHeight="1">
      <c r="A437" s="3" t="s">
        <v>2951</v>
      </c>
      <c r="B437" s="3" t="s">
        <v>2</v>
      </c>
      <c r="C437" s="3" t="s">
        <v>25040</v>
      </c>
      <c r="D437" s="3" t="s">
        <v>30912</v>
      </c>
      <c r="E437" s="12" t="s">
        <v>36674</v>
      </c>
      <c r="F437" s="6" t="str">
        <f t="shared" si="22"/>
        <v>module=jkid</v>
      </c>
      <c r="G437" s="6" t="str">
        <f t="shared" si="23"/>
        <v>module=kkid</v>
      </c>
    </row>
    <row r="438" spans="1:7" ht="30" customHeight="1">
      <c r="A438" s="3" t="s">
        <v>2951</v>
      </c>
      <c r="B438" s="3" t="s">
        <v>2</v>
      </c>
      <c r="C438" s="3" t="s">
        <v>25041</v>
      </c>
      <c r="D438" s="3" t="s">
        <v>30913</v>
      </c>
      <c r="E438" s="12" t="s">
        <v>36675</v>
      </c>
      <c r="F438" s="6" t="str">
        <f t="shared" si="22"/>
        <v>module=jkid</v>
      </c>
      <c r="G438" s="6" t="str">
        <f t="shared" si="23"/>
        <v>module=kkid</v>
      </c>
    </row>
    <row r="439" spans="1:7" ht="30" customHeight="1">
      <c r="A439" s="3" t="s">
        <v>2951</v>
      </c>
      <c r="B439" s="3" t="s">
        <v>2</v>
      </c>
      <c r="C439" s="3" t="s">
        <v>25042</v>
      </c>
      <c r="D439" s="3" t="s">
        <v>30914</v>
      </c>
      <c r="E439" s="12" t="s">
        <v>36676</v>
      </c>
      <c r="F439" s="6" t="str">
        <f t="shared" si="22"/>
        <v>module=jkid</v>
      </c>
      <c r="G439" s="6" t="str">
        <f t="shared" si="23"/>
        <v>module=kkid</v>
      </c>
    </row>
    <row r="440" spans="1:7" ht="30" customHeight="1">
      <c r="A440" s="3" t="s">
        <v>2951</v>
      </c>
      <c r="B440" s="3" t="s">
        <v>2</v>
      </c>
      <c r="C440" s="3" t="s">
        <v>25043</v>
      </c>
      <c r="D440" s="3" t="s">
        <v>30915</v>
      </c>
      <c r="E440" s="12" t="s">
        <v>36677</v>
      </c>
      <c r="F440" s="6" t="str">
        <f t="shared" si="22"/>
        <v>module=jkid</v>
      </c>
      <c r="G440" s="6" t="str">
        <f t="shared" si="23"/>
        <v>module=kkid</v>
      </c>
    </row>
    <row r="441" spans="1:7" ht="30" customHeight="1">
      <c r="A441" s="3" t="s">
        <v>2951</v>
      </c>
      <c r="B441" s="3" t="s">
        <v>2</v>
      </c>
      <c r="C441" s="3" t="s">
        <v>25044</v>
      </c>
      <c r="D441" s="3" t="s">
        <v>30916</v>
      </c>
      <c r="E441" s="12" t="s">
        <v>36678</v>
      </c>
      <c r="F441" s="6" t="str">
        <f t="shared" si="22"/>
        <v>module=jkid</v>
      </c>
      <c r="G441" s="6" t="str">
        <f t="shared" si="23"/>
        <v>module=kkid</v>
      </c>
    </row>
    <row r="442" spans="1:7" ht="30" customHeight="1">
      <c r="A442" s="3" t="s">
        <v>2951</v>
      </c>
      <c r="B442" s="3" t="s">
        <v>2</v>
      </c>
      <c r="C442" s="3" t="s">
        <v>25045</v>
      </c>
      <c r="D442" s="3" t="s">
        <v>30917</v>
      </c>
      <c r="E442" s="12" t="s">
        <v>36679</v>
      </c>
      <c r="F442" s="6" t="str">
        <f t="shared" si="22"/>
        <v>module=jkid</v>
      </c>
      <c r="G442" s="6" t="str">
        <f t="shared" si="23"/>
        <v>module=kkid</v>
      </c>
    </row>
    <row r="443" spans="1:7" ht="30" customHeight="1">
      <c r="A443" s="3" t="s">
        <v>2951</v>
      </c>
      <c r="B443" s="3" t="s">
        <v>2</v>
      </c>
      <c r="C443" s="3" t="s">
        <v>25046</v>
      </c>
      <c r="D443" s="3" t="s">
        <v>30918</v>
      </c>
      <c r="E443" s="12" t="s">
        <v>36680</v>
      </c>
      <c r="F443" s="6" t="str">
        <f t="shared" si="22"/>
        <v>module=jkid</v>
      </c>
      <c r="G443" s="6" t="str">
        <f t="shared" si="23"/>
        <v>module=kkid</v>
      </c>
    </row>
    <row r="444" spans="1:7" ht="30" customHeight="1">
      <c r="A444" s="3" t="s">
        <v>2951</v>
      </c>
      <c r="B444" s="3" t="s">
        <v>2</v>
      </c>
      <c r="C444" s="3" t="s">
        <v>25047</v>
      </c>
      <c r="D444" s="3" t="s">
        <v>30919</v>
      </c>
      <c r="E444" s="12" t="s">
        <v>36681</v>
      </c>
      <c r="F444" s="6" t="str">
        <f t="shared" si="22"/>
        <v>module=jkid</v>
      </c>
      <c r="G444" s="6" t="str">
        <f t="shared" si="23"/>
        <v>module=kkid</v>
      </c>
    </row>
    <row r="445" spans="1:7" ht="30" customHeight="1">
      <c r="A445" s="3" t="s">
        <v>2951</v>
      </c>
      <c r="B445" s="3" t="s">
        <v>2</v>
      </c>
      <c r="C445" s="3" t="s">
        <v>25048</v>
      </c>
      <c r="D445" s="3" t="s">
        <v>30920</v>
      </c>
      <c r="E445" s="12" t="s">
        <v>36682</v>
      </c>
      <c r="F445" s="6" t="str">
        <f t="shared" si="22"/>
        <v>module=jkid</v>
      </c>
      <c r="G445" s="6" t="str">
        <f t="shared" si="23"/>
        <v>module=kkid</v>
      </c>
    </row>
    <row r="446" spans="1:7" ht="30" customHeight="1">
      <c r="A446" s="3" t="s">
        <v>2951</v>
      </c>
      <c r="B446" s="3" t="s">
        <v>2</v>
      </c>
      <c r="C446" s="3" t="s">
        <v>25049</v>
      </c>
      <c r="D446" s="3" t="s">
        <v>30921</v>
      </c>
      <c r="E446" s="12" t="s">
        <v>36683</v>
      </c>
      <c r="F446" s="6" t="str">
        <f t="shared" si="22"/>
        <v>module=jkid</v>
      </c>
      <c r="G446" s="6" t="str">
        <f t="shared" si="23"/>
        <v>module=kkid</v>
      </c>
    </row>
    <row r="447" spans="1:7" ht="30" customHeight="1">
      <c r="A447" s="3" t="s">
        <v>2951</v>
      </c>
      <c r="B447" s="3" t="s">
        <v>2</v>
      </c>
      <c r="C447" s="3" t="s">
        <v>25050</v>
      </c>
      <c r="D447" s="3" t="s">
        <v>30922</v>
      </c>
      <c r="E447" s="12" t="s">
        <v>36684</v>
      </c>
      <c r="F447" s="6" t="str">
        <f t="shared" si="22"/>
        <v>module=jkid</v>
      </c>
      <c r="G447" s="6" t="str">
        <f t="shared" si="23"/>
        <v>module=kkid</v>
      </c>
    </row>
    <row r="448" spans="1:7" ht="30" customHeight="1">
      <c r="A448" s="3" t="s">
        <v>2951</v>
      </c>
      <c r="B448" s="3" t="s">
        <v>2</v>
      </c>
      <c r="C448" s="3" t="s">
        <v>25051</v>
      </c>
      <c r="D448" s="3" t="s">
        <v>30923</v>
      </c>
      <c r="E448" s="12" t="s">
        <v>36685</v>
      </c>
      <c r="F448" s="6" t="str">
        <f t="shared" si="22"/>
        <v>module=jkid</v>
      </c>
      <c r="G448" s="6" t="str">
        <f t="shared" si="23"/>
        <v>module=kkid</v>
      </c>
    </row>
    <row r="449" spans="1:7" ht="30" customHeight="1">
      <c r="A449" s="3" t="s">
        <v>2951</v>
      </c>
      <c r="B449" s="3" t="s">
        <v>2</v>
      </c>
      <c r="C449" s="3" t="s">
        <v>25052</v>
      </c>
      <c r="D449" s="3" t="s">
        <v>30924</v>
      </c>
      <c r="E449" s="12" t="s">
        <v>36686</v>
      </c>
      <c r="F449" s="6" t="str">
        <f t="shared" si="22"/>
        <v>module=jkid</v>
      </c>
      <c r="G449" s="6" t="str">
        <f t="shared" si="23"/>
        <v>module=kkid</v>
      </c>
    </row>
    <row r="450" spans="1:7" ht="30" customHeight="1">
      <c r="A450" s="3" t="s">
        <v>2951</v>
      </c>
      <c r="B450" s="3" t="s">
        <v>2</v>
      </c>
      <c r="C450" s="3" t="s">
        <v>25053</v>
      </c>
      <c r="D450" s="3" t="s">
        <v>30925</v>
      </c>
      <c r="E450" s="12" t="s">
        <v>36687</v>
      </c>
      <c r="F450" s="6" t="str">
        <f t="shared" si="22"/>
        <v>module=jkid</v>
      </c>
      <c r="G450" s="6" t="str">
        <f t="shared" si="23"/>
        <v>module=kkid</v>
      </c>
    </row>
    <row r="451" spans="1:7" ht="30" customHeight="1">
      <c r="A451" s="3" t="s">
        <v>2951</v>
      </c>
      <c r="B451" s="3" t="s">
        <v>2</v>
      </c>
      <c r="C451" s="3" t="s">
        <v>25054</v>
      </c>
      <c r="D451" s="3" t="s">
        <v>30926</v>
      </c>
      <c r="E451" s="12" t="s">
        <v>36688</v>
      </c>
      <c r="F451" s="6" t="str">
        <f t="shared" si="22"/>
        <v>module=jkid</v>
      </c>
      <c r="G451" s="6" t="str">
        <f t="shared" si="23"/>
        <v>module=kkid</v>
      </c>
    </row>
    <row r="452" spans="1:7" ht="30" customHeight="1">
      <c r="A452" s="3" t="s">
        <v>2951</v>
      </c>
      <c r="B452" s="3" t="s">
        <v>2</v>
      </c>
      <c r="C452" s="3" t="s">
        <v>25055</v>
      </c>
      <c r="D452" s="3" t="s">
        <v>30927</v>
      </c>
      <c r="E452" s="12" t="s">
        <v>36689</v>
      </c>
      <c r="F452" s="6" t="str">
        <f t="shared" si="22"/>
        <v>module=jkid</v>
      </c>
      <c r="G452" s="6" t="str">
        <f t="shared" si="23"/>
        <v>module=kkid</v>
      </c>
    </row>
    <row r="453" spans="1:7" ht="30" customHeight="1">
      <c r="A453" s="3" t="s">
        <v>2951</v>
      </c>
      <c r="B453" s="3" t="s">
        <v>2</v>
      </c>
      <c r="C453" s="3" t="s">
        <v>25056</v>
      </c>
      <c r="D453" s="3" t="s">
        <v>30928</v>
      </c>
      <c r="E453" s="12" t="s">
        <v>36690</v>
      </c>
      <c r="F453" s="6" t="str">
        <f t="shared" si="22"/>
        <v>module=jkid</v>
      </c>
      <c r="G453" s="6" t="str">
        <f t="shared" si="23"/>
        <v>module=kkid</v>
      </c>
    </row>
    <row r="454" spans="1:7" ht="30" customHeight="1">
      <c r="A454" s="3" t="s">
        <v>2951</v>
      </c>
      <c r="B454" s="3" t="s">
        <v>2</v>
      </c>
      <c r="C454" s="3" t="s">
        <v>25057</v>
      </c>
      <c r="D454" s="3" t="s">
        <v>30929</v>
      </c>
      <c r="E454" s="12" t="s">
        <v>36691</v>
      </c>
      <c r="F454" s="6" t="str">
        <f t="shared" si="22"/>
        <v>module=jkid</v>
      </c>
      <c r="G454" s="6" t="str">
        <f t="shared" si="23"/>
        <v>module=kkid</v>
      </c>
    </row>
    <row r="455" spans="1:7" ht="30" customHeight="1">
      <c r="A455" s="3" t="s">
        <v>2951</v>
      </c>
      <c r="B455" s="3" t="s">
        <v>2</v>
      </c>
      <c r="C455" s="3" t="s">
        <v>25058</v>
      </c>
      <c r="D455" s="3" t="s">
        <v>30930</v>
      </c>
      <c r="E455" s="12" t="s">
        <v>36692</v>
      </c>
      <c r="F455" s="6" t="str">
        <f t="shared" si="22"/>
        <v>module=jkid</v>
      </c>
      <c r="G455" s="6" t="str">
        <f t="shared" si="23"/>
        <v>module=kkid</v>
      </c>
    </row>
    <row r="456" spans="1:7" ht="30" customHeight="1">
      <c r="A456" s="3" t="s">
        <v>2951</v>
      </c>
      <c r="B456" s="3" t="s">
        <v>2</v>
      </c>
      <c r="C456" s="3" t="s">
        <v>25059</v>
      </c>
      <c r="D456" s="3" t="s">
        <v>30931</v>
      </c>
      <c r="E456" s="12" t="s">
        <v>36693</v>
      </c>
      <c r="F456" s="6" t="str">
        <f t="shared" si="22"/>
        <v>module=jkid</v>
      </c>
      <c r="G456" s="6" t="str">
        <f t="shared" si="23"/>
        <v>module=kkid</v>
      </c>
    </row>
    <row r="457" spans="1:7" ht="30" customHeight="1">
      <c r="A457" s="3" t="s">
        <v>2951</v>
      </c>
      <c r="B457" s="3" t="s">
        <v>2</v>
      </c>
      <c r="C457" s="3" t="s">
        <v>25060</v>
      </c>
      <c r="D457" s="3" t="s">
        <v>30932</v>
      </c>
      <c r="E457" s="12" t="s">
        <v>36694</v>
      </c>
      <c r="F457" s="6" t="str">
        <f t="shared" si="22"/>
        <v>module=jkid</v>
      </c>
      <c r="G457" s="6" t="str">
        <f t="shared" si="23"/>
        <v>module=kkid</v>
      </c>
    </row>
    <row r="458" spans="1:7" ht="30" customHeight="1">
      <c r="A458" s="3" t="s">
        <v>2951</v>
      </c>
      <c r="B458" s="3" t="s">
        <v>2</v>
      </c>
      <c r="C458" s="3" t="s">
        <v>25061</v>
      </c>
      <c r="D458" s="3" t="s">
        <v>30933</v>
      </c>
      <c r="E458" s="12" t="s">
        <v>36695</v>
      </c>
      <c r="F458" s="6" t="str">
        <f t="shared" si="22"/>
        <v>module=jkid</v>
      </c>
      <c r="G458" s="6" t="str">
        <f t="shared" si="23"/>
        <v>module=kkid</v>
      </c>
    </row>
    <row r="459" spans="1:7" ht="30" customHeight="1">
      <c r="A459" s="3" t="s">
        <v>2951</v>
      </c>
      <c r="B459" s="3" t="s">
        <v>2</v>
      </c>
      <c r="C459" s="3" t="s">
        <v>25062</v>
      </c>
      <c r="D459" s="3" t="s">
        <v>30934</v>
      </c>
      <c r="E459" s="12" t="s">
        <v>36696</v>
      </c>
      <c r="F459" s="6" t="str">
        <f t="shared" si="22"/>
        <v>module=jkid</v>
      </c>
      <c r="G459" s="6" t="str">
        <f t="shared" si="23"/>
        <v>module=kkid</v>
      </c>
    </row>
    <row r="460" spans="1:7" ht="30" customHeight="1">
      <c r="A460" s="3" t="s">
        <v>2951</v>
      </c>
      <c r="B460" s="3" t="s">
        <v>2</v>
      </c>
      <c r="C460" s="3" t="s">
        <v>25063</v>
      </c>
      <c r="D460" s="3" t="s">
        <v>30935</v>
      </c>
      <c r="E460" s="12" t="s">
        <v>36697</v>
      </c>
      <c r="F460" s="6" t="str">
        <f t="shared" si="22"/>
        <v>module=jkid</v>
      </c>
      <c r="G460" s="6" t="str">
        <f t="shared" si="23"/>
        <v>module=kkid</v>
      </c>
    </row>
    <row r="461" spans="1:7" ht="30" customHeight="1">
      <c r="A461" s="3" t="s">
        <v>2951</v>
      </c>
      <c r="B461" s="3" t="s">
        <v>2</v>
      </c>
      <c r="C461" s="3" t="s">
        <v>25064</v>
      </c>
      <c r="D461" s="3" t="s">
        <v>30936</v>
      </c>
      <c r="E461" s="12" t="s">
        <v>36698</v>
      </c>
      <c r="F461" s="6" t="str">
        <f t="shared" si="22"/>
        <v>module=jkid</v>
      </c>
      <c r="G461" s="6" t="str">
        <f t="shared" si="23"/>
        <v>module=kkid</v>
      </c>
    </row>
    <row r="462" spans="1:7" ht="30" customHeight="1">
      <c r="A462" s="3" t="s">
        <v>2951</v>
      </c>
      <c r="B462" s="3" t="s">
        <v>2</v>
      </c>
      <c r="C462" s="3" t="s">
        <v>25065</v>
      </c>
      <c r="D462" s="3" t="s">
        <v>30937</v>
      </c>
      <c r="E462" s="12" t="s">
        <v>36699</v>
      </c>
      <c r="F462" s="6" t="str">
        <f t="shared" si="22"/>
        <v>module=jkid</v>
      </c>
      <c r="G462" s="6" t="str">
        <f t="shared" si="23"/>
        <v>module=kkid</v>
      </c>
    </row>
    <row r="463" spans="1:7" ht="30" customHeight="1">
      <c r="A463" s="3" t="s">
        <v>2951</v>
      </c>
      <c r="B463" s="3" t="s">
        <v>2</v>
      </c>
      <c r="C463" s="3" t="s">
        <v>25066</v>
      </c>
      <c r="D463" s="3" t="s">
        <v>30938</v>
      </c>
      <c r="E463" s="12" t="s">
        <v>36700</v>
      </c>
      <c r="F463" s="6" t="str">
        <f t="shared" si="22"/>
        <v>module=jkid</v>
      </c>
      <c r="G463" s="6" t="str">
        <f t="shared" si="23"/>
        <v>module=kkid</v>
      </c>
    </row>
    <row r="464" spans="1:7" ht="30" customHeight="1">
      <c r="A464" s="3" t="s">
        <v>2951</v>
      </c>
      <c r="B464" s="3" t="s">
        <v>2</v>
      </c>
      <c r="C464" s="3" t="s">
        <v>25067</v>
      </c>
      <c r="D464" s="3" t="s">
        <v>30939</v>
      </c>
      <c r="E464" s="12" t="s">
        <v>36701</v>
      </c>
      <c r="F464" s="6" t="str">
        <f t="shared" si="22"/>
        <v>module=jkid</v>
      </c>
      <c r="G464" s="6" t="str">
        <f t="shared" si="23"/>
        <v>module=kkid</v>
      </c>
    </row>
    <row r="465" spans="1:7" ht="30" customHeight="1">
      <c r="A465" s="3" t="s">
        <v>2951</v>
      </c>
      <c r="B465" s="3" t="s">
        <v>2</v>
      </c>
      <c r="C465" s="3" t="s">
        <v>25068</v>
      </c>
      <c r="D465" s="3" t="s">
        <v>30940</v>
      </c>
      <c r="E465" s="12" t="s">
        <v>36702</v>
      </c>
      <c r="F465" s="6" t="str">
        <f t="shared" si="22"/>
        <v>module=jkid</v>
      </c>
      <c r="G465" s="6" t="str">
        <f t="shared" si="23"/>
        <v>module=kkid</v>
      </c>
    </row>
    <row r="466" spans="1:7" ht="30" customHeight="1">
      <c r="A466" s="3" t="s">
        <v>2951</v>
      </c>
      <c r="B466" s="3" t="s">
        <v>2</v>
      </c>
      <c r="C466" s="3" t="s">
        <v>25069</v>
      </c>
      <c r="D466" s="3" t="s">
        <v>30941</v>
      </c>
      <c r="E466" s="12" t="s">
        <v>36703</v>
      </c>
      <c r="F466" s="6" t="str">
        <f t="shared" si="22"/>
        <v>module=jkid</v>
      </c>
      <c r="G466" s="6" t="str">
        <f t="shared" si="23"/>
        <v>module=kkid</v>
      </c>
    </row>
    <row r="467" spans="1:7" ht="30" customHeight="1">
      <c r="A467" s="3" t="s">
        <v>2951</v>
      </c>
      <c r="B467" s="3" t="s">
        <v>2</v>
      </c>
      <c r="C467" s="3" t="s">
        <v>25070</v>
      </c>
      <c r="D467" s="3" t="s">
        <v>30942</v>
      </c>
      <c r="E467" s="12" t="s">
        <v>36704</v>
      </c>
      <c r="F467" s="6" t="str">
        <f t="shared" si="22"/>
        <v>module=jkid</v>
      </c>
      <c r="G467" s="6" t="str">
        <f t="shared" si="23"/>
        <v>module=kkid</v>
      </c>
    </row>
    <row r="468" spans="1:7" ht="30" customHeight="1">
      <c r="A468" s="3" t="s">
        <v>2951</v>
      </c>
      <c r="B468" s="3" t="s">
        <v>2</v>
      </c>
      <c r="C468" s="3" t="s">
        <v>25071</v>
      </c>
      <c r="D468" s="3" t="s">
        <v>30943</v>
      </c>
      <c r="E468" s="12" t="s">
        <v>36705</v>
      </c>
      <c r="F468" s="6" t="str">
        <f t="shared" si="22"/>
        <v>module=jkid</v>
      </c>
      <c r="G468" s="6" t="str">
        <f t="shared" si="23"/>
        <v>module=kkid</v>
      </c>
    </row>
    <row r="469" spans="1:7" ht="30" customHeight="1">
      <c r="A469" s="3" t="s">
        <v>2951</v>
      </c>
      <c r="B469" s="3" t="s">
        <v>2</v>
      </c>
      <c r="C469" s="3" t="s">
        <v>25072</v>
      </c>
      <c r="D469" s="3" t="s">
        <v>30944</v>
      </c>
      <c r="E469" s="12" t="s">
        <v>36706</v>
      </c>
      <c r="F469" s="6" t="str">
        <f t="shared" si="22"/>
        <v>module=jkid</v>
      </c>
      <c r="G469" s="6" t="str">
        <f t="shared" si="23"/>
        <v>module=kkid</v>
      </c>
    </row>
    <row r="470" spans="1:7" ht="30" customHeight="1">
      <c r="A470" s="3" t="s">
        <v>2951</v>
      </c>
      <c r="B470" s="3" t="s">
        <v>2</v>
      </c>
      <c r="C470" s="3" t="s">
        <v>25073</v>
      </c>
      <c r="D470" s="3" t="s">
        <v>30945</v>
      </c>
      <c r="E470" s="12" t="s">
        <v>36707</v>
      </c>
      <c r="F470" s="6" t="str">
        <f t="shared" si="22"/>
        <v>module=jkid</v>
      </c>
      <c r="G470" s="6" t="str">
        <f t="shared" si="23"/>
        <v>module=kkid</v>
      </c>
    </row>
    <row r="471" spans="1:7" ht="30" customHeight="1">
      <c r="A471" s="3" t="s">
        <v>2951</v>
      </c>
      <c r="B471" s="3" t="s">
        <v>2</v>
      </c>
      <c r="C471" s="3" t="s">
        <v>25074</v>
      </c>
      <c r="D471" s="3" t="s">
        <v>30946</v>
      </c>
      <c r="E471" s="12" t="s">
        <v>36708</v>
      </c>
      <c r="F471" s="6" t="str">
        <f t="shared" si="22"/>
        <v>module=jkid</v>
      </c>
      <c r="G471" s="6" t="str">
        <f t="shared" si="23"/>
        <v>module=kkid</v>
      </c>
    </row>
    <row r="472" spans="1:7" ht="30" customHeight="1">
      <c r="A472" s="3" t="s">
        <v>2951</v>
      </c>
      <c r="B472" s="3" t="s">
        <v>2</v>
      </c>
      <c r="C472" s="3" t="s">
        <v>25075</v>
      </c>
      <c r="D472" s="3" t="s">
        <v>30947</v>
      </c>
      <c r="E472" s="12" t="s">
        <v>36709</v>
      </c>
      <c r="F472" s="6" t="str">
        <f t="shared" si="22"/>
        <v>module=jkid</v>
      </c>
      <c r="G472" s="6" t="str">
        <f t="shared" si="23"/>
        <v>module=kkid</v>
      </c>
    </row>
    <row r="473" spans="1:7" ht="30" customHeight="1">
      <c r="A473" s="3" t="s">
        <v>2951</v>
      </c>
      <c r="B473" s="3" t="s">
        <v>2</v>
      </c>
      <c r="C473" s="3" t="s">
        <v>25076</v>
      </c>
      <c r="D473" s="3" t="s">
        <v>30948</v>
      </c>
      <c r="E473" s="12" t="s">
        <v>36710</v>
      </c>
      <c r="F473" s="6" t="str">
        <f t="shared" si="22"/>
        <v>module=jkid</v>
      </c>
      <c r="G473" s="6" t="str">
        <f t="shared" si="23"/>
        <v>module=kkid</v>
      </c>
    </row>
    <row r="474" spans="1:7" ht="30" customHeight="1">
      <c r="A474" s="3" t="s">
        <v>2951</v>
      </c>
      <c r="B474" s="3" t="s">
        <v>2</v>
      </c>
      <c r="C474" s="3" t="s">
        <v>25077</v>
      </c>
      <c r="D474" s="3" t="s">
        <v>30949</v>
      </c>
      <c r="E474" s="12" t="s">
        <v>36711</v>
      </c>
      <c r="F474" s="6" t="str">
        <f t="shared" si="22"/>
        <v>module=jkid</v>
      </c>
      <c r="G474" s="6" t="str">
        <f t="shared" si="23"/>
        <v>module=kkid</v>
      </c>
    </row>
    <row r="475" spans="1:7" ht="30" customHeight="1">
      <c r="A475" s="3" t="s">
        <v>2951</v>
      </c>
      <c r="B475" s="3" t="s">
        <v>2</v>
      </c>
      <c r="C475" s="3" t="s">
        <v>25078</v>
      </c>
      <c r="D475" s="3" t="s">
        <v>30950</v>
      </c>
      <c r="E475" s="12" t="s">
        <v>36712</v>
      </c>
      <c r="F475" s="6" t="str">
        <f t="shared" si="22"/>
        <v>module=jkid</v>
      </c>
      <c r="G475" s="6" t="str">
        <f t="shared" si="23"/>
        <v>module=kkid</v>
      </c>
    </row>
    <row r="476" spans="1:7" ht="30" customHeight="1">
      <c r="A476" s="3" t="s">
        <v>2951</v>
      </c>
      <c r="B476" s="3" t="s">
        <v>2</v>
      </c>
      <c r="C476" s="3" t="s">
        <v>25079</v>
      </c>
      <c r="D476" s="3" t="s">
        <v>30951</v>
      </c>
      <c r="E476" s="12" t="s">
        <v>36713</v>
      </c>
      <c r="F476" s="6" t="str">
        <f t="shared" si="22"/>
        <v>module=jkid</v>
      </c>
      <c r="G476" s="6" t="str">
        <f t="shared" si="23"/>
        <v>module=kkid</v>
      </c>
    </row>
    <row r="477" spans="1:7" ht="30" customHeight="1">
      <c r="A477" s="3" t="s">
        <v>2951</v>
      </c>
      <c r="B477" s="3" t="s">
        <v>2</v>
      </c>
      <c r="C477" s="3" t="s">
        <v>25080</v>
      </c>
      <c r="D477" s="3" t="s">
        <v>30952</v>
      </c>
      <c r="E477" s="12" t="s">
        <v>36714</v>
      </c>
      <c r="F477" s="6" t="str">
        <f t="shared" si="22"/>
        <v>module=jkid</v>
      </c>
      <c r="G477" s="6" t="str">
        <f t="shared" si="23"/>
        <v>module=kkid</v>
      </c>
    </row>
    <row r="478" spans="1:7" ht="30" customHeight="1">
      <c r="A478" s="3" t="s">
        <v>2951</v>
      </c>
      <c r="B478" s="3" t="s">
        <v>2</v>
      </c>
      <c r="C478" s="3" t="s">
        <v>25081</v>
      </c>
      <c r="D478" s="3" t="s">
        <v>30953</v>
      </c>
      <c r="E478" s="12" t="s">
        <v>36715</v>
      </c>
      <c r="F478" s="6" t="str">
        <f t="shared" si="22"/>
        <v>module=jkid</v>
      </c>
      <c r="G478" s="6" t="str">
        <f t="shared" si="23"/>
        <v>module=kkid</v>
      </c>
    </row>
    <row r="479" spans="1:7" ht="30" customHeight="1">
      <c r="A479" s="3" t="s">
        <v>2951</v>
      </c>
      <c r="B479" s="3" t="s">
        <v>2</v>
      </c>
      <c r="C479" s="3" t="s">
        <v>25082</v>
      </c>
      <c r="D479" s="3" t="s">
        <v>30954</v>
      </c>
      <c r="E479" s="12" t="s">
        <v>36716</v>
      </c>
      <c r="F479" s="6" t="str">
        <f t="shared" si="22"/>
        <v>module=jkid</v>
      </c>
      <c r="G479" s="6" t="str">
        <f t="shared" si="23"/>
        <v>module=kkid</v>
      </c>
    </row>
    <row r="480" spans="1:7" ht="30" customHeight="1">
      <c r="A480" s="3" t="s">
        <v>2951</v>
      </c>
      <c r="B480" s="3" t="s">
        <v>2</v>
      </c>
      <c r="C480" s="3" t="s">
        <v>25083</v>
      </c>
      <c r="D480" s="3" t="s">
        <v>30955</v>
      </c>
      <c r="E480" s="12" t="s">
        <v>36717</v>
      </c>
      <c r="F480" s="6" t="str">
        <f t="shared" si="22"/>
        <v>module=jkid</v>
      </c>
      <c r="G480" s="6" t="str">
        <f t="shared" si="23"/>
        <v>module=kkid</v>
      </c>
    </row>
    <row r="481" spans="1:7" ht="30" customHeight="1">
      <c r="A481" s="3" t="s">
        <v>2951</v>
      </c>
      <c r="B481" s="3" t="s">
        <v>2</v>
      </c>
      <c r="C481" s="3" t="s">
        <v>25084</v>
      </c>
      <c r="D481" s="3" t="s">
        <v>30956</v>
      </c>
      <c r="E481" s="12" t="s">
        <v>36718</v>
      </c>
      <c r="F481" s="6" t="str">
        <f t="shared" si="22"/>
        <v>module=jkid</v>
      </c>
      <c r="G481" s="6" t="str">
        <f t="shared" si="23"/>
        <v>module=kkid</v>
      </c>
    </row>
    <row r="482" spans="1:7" ht="30" customHeight="1">
      <c r="A482" s="3" t="s">
        <v>2951</v>
      </c>
      <c r="B482" s="3" t="s">
        <v>2</v>
      </c>
      <c r="C482" s="3" t="s">
        <v>25085</v>
      </c>
      <c r="D482" s="3" t="s">
        <v>30957</v>
      </c>
      <c r="E482" s="12" t="s">
        <v>36719</v>
      </c>
      <c r="F482" s="6" t="str">
        <f t="shared" si="22"/>
        <v>module=jkid</v>
      </c>
      <c r="G482" s="6" t="str">
        <f t="shared" si="23"/>
        <v>module=kkid</v>
      </c>
    </row>
    <row r="483" spans="1:7" ht="30" customHeight="1">
      <c r="A483" s="3" t="s">
        <v>2951</v>
      </c>
      <c r="B483" s="3" t="s">
        <v>2</v>
      </c>
      <c r="C483" s="3" t="s">
        <v>25086</v>
      </c>
      <c r="D483" s="3" t="s">
        <v>30958</v>
      </c>
      <c r="E483" s="12" t="s">
        <v>36720</v>
      </c>
      <c r="F483" s="6" t="str">
        <f t="shared" si="22"/>
        <v>module=jkid</v>
      </c>
      <c r="G483" s="6" t="str">
        <f t="shared" si="23"/>
        <v>module=kkid</v>
      </c>
    </row>
    <row r="484" spans="1:7" ht="30" customHeight="1">
      <c r="A484" s="3" t="s">
        <v>2951</v>
      </c>
      <c r="B484" s="3" t="s">
        <v>2</v>
      </c>
      <c r="C484" s="3" t="s">
        <v>25087</v>
      </c>
      <c r="D484" s="3" t="s">
        <v>30959</v>
      </c>
      <c r="E484" s="12" t="s">
        <v>36721</v>
      </c>
      <c r="F484" s="6" t="str">
        <f t="shared" si="22"/>
        <v>module=jkid</v>
      </c>
      <c r="G484" s="6" t="str">
        <f t="shared" si="23"/>
        <v>module=kkid</v>
      </c>
    </row>
    <row r="485" spans="1:7" ht="30" customHeight="1">
      <c r="A485" s="3" t="s">
        <v>2951</v>
      </c>
      <c r="B485" s="3" t="s">
        <v>2</v>
      </c>
      <c r="C485" s="3" t="s">
        <v>25088</v>
      </c>
      <c r="D485" s="3" t="s">
        <v>30960</v>
      </c>
      <c r="E485" s="12" t="s">
        <v>36722</v>
      </c>
      <c r="F485" s="6" t="str">
        <f t="shared" si="22"/>
        <v>module=jkid</v>
      </c>
      <c r="G485" s="6" t="str">
        <f t="shared" si="23"/>
        <v>module=kkid</v>
      </c>
    </row>
    <row r="486" spans="1:7" ht="30" customHeight="1">
      <c r="A486" s="3" t="s">
        <v>2951</v>
      </c>
      <c r="B486" s="3" t="s">
        <v>2</v>
      </c>
      <c r="C486" s="3" t="s">
        <v>25089</v>
      </c>
      <c r="D486" s="3" t="s">
        <v>30961</v>
      </c>
      <c r="E486" s="12" t="s">
        <v>36723</v>
      </c>
      <c r="F486" s="6" t="str">
        <f t="shared" si="22"/>
        <v>module=jkid</v>
      </c>
      <c r="G486" s="6" t="str">
        <f t="shared" si="23"/>
        <v>module=kkid</v>
      </c>
    </row>
    <row r="487" spans="1:7" ht="30" customHeight="1">
      <c r="A487" s="3" t="s">
        <v>2951</v>
      </c>
      <c r="B487" s="3" t="s">
        <v>2</v>
      </c>
      <c r="C487" s="3" t="s">
        <v>25090</v>
      </c>
      <c r="D487" s="3" t="s">
        <v>30962</v>
      </c>
      <c r="E487" s="12" t="s">
        <v>36724</v>
      </c>
      <c r="F487" s="6" t="str">
        <f t="shared" si="22"/>
        <v>module=jkid</v>
      </c>
      <c r="G487" s="6" t="str">
        <f t="shared" si="23"/>
        <v>module=kkid</v>
      </c>
    </row>
    <row r="488" spans="1:7" ht="30" customHeight="1">
      <c r="A488" s="3" t="s">
        <v>2951</v>
      </c>
      <c r="B488" s="3" t="s">
        <v>2</v>
      </c>
      <c r="C488" s="3" t="s">
        <v>25091</v>
      </c>
      <c r="D488" s="3" t="s">
        <v>30963</v>
      </c>
      <c r="E488" s="12" t="s">
        <v>36725</v>
      </c>
      <c r="F488" s="6" t="str">
        <f t="shared" si="22"/>
        <v>module=jkid</v>
      </c>
      <c r="G488" s="6" t="str">
        <f t="shared" si="23"/>
        <v>module=kkid</v>
      </c>
    </row>
    <row r="489" spans="1:7" ht="30" customHeight="1">
      <c r="A489" s="3" t="s">
        <v>2951</v>
      </c>
      <c r="B489" s="3" t="s">
        <v>2</v>
      </c>
      <c r="C489" s="3" t="s">
        <v>25092</v>
      </c>
      <c r="D489" s="3" t="s">
        <v>30964</v>
      </c>
      <c r="E489" s="12" t="s">
        <v>36726</v>
      </c>
      <c r="F489" s="6" t="str">
        <f t="shared" si="22"/>
        <v>module=jkid</v>
      </c>
      <c r="G489" s="6" t="str">
        <f t="shared" si="23"/>
        <v>module=kkid</v>
      </c>
    </row>
    <row r="490" spans="1:7" ht="30" customHeight="1">
      <c r="A490" s="3" t="s">
        <v>2951</v>
      </c>
      <c r="B490" s="3" t="s">
        <v>2</v>
      </c>
      <c r="C490" s="3" t="s">
        <v>25093</v>
      </c>
      <c r="D490" s="3" t="s">
        <v>30965</v>
      </c>
      <c r="E490" s="12" t="s">
        <v>36727</v>
      </c>
      <c r="F490" s="6" t="str">
        <f t="shared" si="22"/>
        <v>module=jkid</v>
      </c>
      <c r="G490" s="6" t="str">
        <f t="shared" si="23"/>
        <v>module=kkid</v>
      </c>
    </row>
    <row r="491" spans="1:7" ht="30" customHeight="1">
      <c r="A491" s="3" t="s">
        <v>2951</v>
      </c>
      <c r="B491" s="3" t="s">
        <v>2</v>
      </c>
      <c r="C491" s="3" t="s">
        <v>25094</v>
      </c>
      <c r="D491" s="3" t="s">
        <v>30966</v>
      </c>
      <c r="E491" s="12" t="s">
        <v>36728</v>
      </c>
      <c r="F491" s="6" t="str">
        <f t="shared" si="22"/>
        <v>module=jkid</v>
      </c>
      <c r="G491" s="6" t="str">
        <f t="shared" si="23"/>
        <v>module=kkid</v>
      </c>
    </row>
    <row r="492" spans="1:7" ht="30" customHeight="1">
      <c r="A492" s="3" t="s">
        <v>2951</v>
      </c>
      <c r="B492" s="3" t="s">
        <v>2</v>
      </c>
      <c r="C492" s="3" t="s">
        <v>25095</v>
      </c>
      <c r="D492" s="3" t="s">
        <v>30967</v>
      </c>
      <c r="E492" s="12" t="s">
        <v>36729</v>
      </c>
      <c r="F492" s="6" t="str">
        <f t="shared" si="22"/>
        <v>module=jkid</v>
      </c>
      <c r="G492" s="6" t="str">
        <f t="shared" si="23"/>
        <v>module=kkid</v>
      </c>
    </row>
    <row r="493" spans="1:7" ht="30" customHeight="1">
      <c r="A493" s="3" t="s">
        <v>2951</v>
      </c>
      <c r="B493" s="3" t="s">
        <v>2</v>
      </c>
      <c r="C493" s="3" t="s">
        <v>25096</v>
      </c>
      <c r="D493" s="3" t="s">
        <v>30968</v>
      </c>
      <c r="E493" s="12" t="s">
        <v>36730</v>
      </c>
      <c r="F493" s="6" t="str">
        <f t="shared" si="22"/>
        <v>module=jkid</v>
      </c>
      <c r="G493" s="6" t="str">
        <f t="shared" si="23"/>
        <v>module=kkid</v>
      </c>
    </row>
    <row r="494" spans="1:7" ht="30" customHeight="1">
      <c r="A494" s="3" t="s">
        <v>2951</v>
      </c>
      <c r="B494" s="3" t="s">
        <v>2</v>
      </c>
      <c r="C494" s="3" t="s">
        <v>25097</v>
      </c>
      <c r="D494" s="3" t="s">
        <v>30969</v>
      </c>
      <c r="E494" s="12" t="s">
        <v>36731</v>
      </c>
      <c r="F494" s="6" t="str">
        <f t="shared" si="22"/>
        <v>module=jkid</v>
      </c>
      <c r="G494" s="6" t="str">
        <f t="shared" si="23"/>
        <v>module=kkid</v>
      </c>
    </row>
    <row r="495" spans="1:7" ht="30" customHeight="1">
      <c r="A495" s="3" t="s">
        <v>2951</v>
      </c>
      <c r="B495" s="3" t="s">
        <v>2</v>
      </c>
      <c r="C495" s="3" t="s">
        <v>25098</v>
      </c>
      <c r="D495" s="3" t="s">
        <v>30970</v>
      </c>
      <c r="E495" s="12" t="s">
        <v>36732</v>
      </c>
      <c r="F495" s="6" t="str">
        <f t="shared" si="22"/>
        <v>module=jkid</v>
      </c>
      <c r="G495" s="6" t="str">
        <f t="shared" si="23"/>
        <v>module=kkid</v>
      </c>
    </row>
    <row r="496" spans="1:7" ht="30" customHeight="1">
      <c r="A496" s="3" t="s">
        <v>2951</v>
      </c>
      <c r="B496" s="3" t="s">
        <v>2</v>
      </c>
      <c r="C496" s="3" t="s">
        <v>25099</v>
      </c>
      <c r="D496" s="3" t="s">
        <v>30971</v>
      </c>
      <c r="E496" s="12" t="s">
        <v>36733</v>
      </c>
      <c r="F496" s="6" t="str">
        <f t="shared" si="22"/>
        <v>module=jkid</v>
      </c>
      <c r="G496" s="6" t="str">
        <f t="shared" si="23"/>
        <v>module=kkid</v>
      </c>
    </row>
    <row r="497" spans="1:7" ht="30" customHeight="1">
      <c r="A497" s="3" t="s">
        <v>2951</v>
      </c>
      <c r="B497" s="3" t="s">
        <v>2</v>
      </c>
      <c r="C497" s="3" t="s">
        <v>25100</v>
      </c>
      <c r="D497" s="3" t="s">
        <v>30972</v>
      </c>
      <c r="E497" s="12" t="s">
        <v>36734</v>
      </c>
      <c r="F497" s="6" t="str">
        <f t="shared" si="22"/>
        <v>module=jkid</v>
      </c>
      <c r="G497" s="6" t="str">
        <f t="shared" si="23"/>
        <v>module=kkid</v>
      </c>
    </row>
    <row r="498" spans="1:7" ht="30" customHeight="1">
      <c r="A498" s="3" t="s">
        <v>2951</v>
      </c>
      <c r="B498" s="3" t="s">
        <v>2</v>
      </c>
      <c r="C498" s="3" t="s">
        <v>25101</v>
      </c>
      <c r="D498" s="3" t="s">
        <v>30973</v>
      </c>
      <c r="E498" s="12" t="s">
        <v>36735</v>
      </c>
      <c r="F498" s="6" t="str">
        <f t="shared" si="22"/>
        <v>module=jkid</v>
      </c>
      <c r="G498" s="6" t="str">
        <f t="shared" si="23"/>
        <v>module=kkid</v>
      </c>
    </row>
    <row r="499" spans="1:7" ht="30" customHeight="1">
      <c r="A499" s="3" t="s">
        <v>2951</v>
      </c>
      <c r="B499" s="3" t="s">
        <v>2</v>
      </c>
      <c r="C499" s="3" t="s">
        <v>25102</v>
      </c>
      <c r="D499" s="3" t="s">
        <v>30974</v>
      </c>
      <c r="E499" s="12" t="s">
        <v>36736</v>
      </c>
      <c r="F499" s="6" t="str">
        <f t="shared" si="22"/>
        <v>module=jkid</v>
      </c>
      <c r="G499" s="6" t="str">
        <f t="shared" si="23"/>
        <v>module=kkid</v>
      </c>
    </row>
    <row r="500" spans="1:7" ht="30" customHeight="1">
      <c r="A500" s="3" t="s">
        <v>2951</v>
      </c>
      <c r="B500" s="3" t="s">
        <v>2</v>
      </c>
      <c r="C500" s="3" t="s">
        <v>25103</v>
      </c>
      <c r="D500" s="3" t="s">
        <v>30975</v>
      </c>
      <c r="E500" s="12" t="s">
        <v>36737</v>
      </c>
      <c r="F500" s="6" t="str">
        <f t="shared" ref="F500:F563" si="24">HYPERLINK("http://www.ssc.wisc.edu/wlsresearch/documentation/waves/?wave=capigrad&amp;module=jkid","module=jkid")</f>
        <v>module=jkid</v>
      </c>
      <c r="G500" s="6" t="str">
        <f t="shared" ref="G500:G563" si="25">HYPERLINK("http://www.ssc.wisc.edu/wlsresearch/documentation/waves/?wave=capisib&amp;module=kkid","module=kkid")</f>
        <v>module=kkid</v>
      </c>
    </row>
    <row r="501" spans="1:7" ht="30" customHeight="1">
      <c r="A501" s="3" t="s">
        <v>2951</v>
      </c>
      <c r="B501" s="3" t="s">
        <v>2</v>
      </c>
      <c r="C501" s="3" t="s">
        <v>25104</v>
      </c>
      <c r="D501" s="3" t="s">
        <v>30976</v>
      </c>
      <c r="E501" s="12" t="s">
        <v>36738</v>
      </c>
      <c r="F501" s="6" t="str">
        <f t="shared" si="24"/>
        <v>module=jkid</v>
      </c>
      <c r="G501" s="6" t="str">
        <f t="shared" si="25"/>
        <v>module=kkid</v>
      </c>
    </row>
    <row r="502" spans="1:7" ht="30" customHeight="1">
      <c r="A502" s="3" t="s">
        <v>2951</v>
      </c>
      <c r="B502" s="3" t="s">
        <v>2</v>
      </c>
      <c r="C502" s="3" t="s">
        <v>25105</v>
      </c>
      <c r="D502" s="3" t="s">
        <v>30977</v>
      </c>
      <c r="E502" s="12" t="s">
        <v>36739</v>
      </c>
      <c r="F502" s="6" t="str">
        <f t="shared" si="24"/>
        <v>module=jkid</v>
      </c>
      <c r="G502" s="6" t="str">
        <f t="shared" si="25"/>
        <v>module=kkid</v>
      </c>
    </row>
    <row r="503" spans="1:7" ht="30" customHeight="1">
      <c r="A503" s="3" t="s">
        <v>2951</v>
      </c>
      <c r="B503" s="3" t="s">
        <v>2</v>
      </c>
      <c r="C503" s="3" t="s">
        <v>25106</v>
      </c>
      <c r="D503" s="3" t="s">
        <v>30978</v>
      </c>
      <c r="E503" s="12" t="s">
        <v>36740</v>
      </c>
      <c r="F503" s="6" t="str">
        <f t="shared" si="24"/>
        <v>module=jkid</v>
      </c>
      <c r="G503" s="6" t="str">
        <f t="shared" si="25"/>
        <v>module=kkid</v>
      </c>
    </row>
    <row r="504" spans="1:7" ht="30" customHeight="1">
      <c r="A504" s="3" t="s">
        <v>2951</v>
      </c>
      <c r="B504" s="3" t="s">
        <v>2</v>
      </c>
      <c r="C504" s="3" t="s">
        <v>25107</v>
      </c>
      <c r="D504" s="3" t="s">
        <v>30979</v>
      </c>
      <c r="E504" s="12" t="s">
        <v>36741</v>
      </c>
      <c r="F504" s="6" t="str">
        <f t="shared" si="24"/>
        <v>module=jkid</v>
      </c>
      <c r="G504" s="6" t="str">
        <f t="shared" si="25"/>
        <v>module=kkid</v>
      </c>
    </row>
    <row r="505" spans="1:7" ht="30" customHeight="1">
      <c r="A505" s="3" t="s">
        <v>2951</v>
      </c>
      <c r="B505" s="3" t="s">
        <v>2</v>
      </c>
      <c r="C505" s="3" t="s">
        <v>25108</v>
      </c>
      <c r="D505" s="3" t="s">
        <v>30980</v>
      </c>
      <c r="E505" s="12" t="s">
        <v>36742</v>
      </c>
      <c r="F505" s="6" t="str">
        <f t="shared" si="24"/>
        <v>module=jkid</v>
      </c>
      <c r="G505" s="6" t="str">
        <f t="shared" si="25"/>
        <v>module=kkid</v>
      </c>
    </row>
    <row r="506" spans="1:7" ht="30" customHeight="1">
      <c r="A506" s="3" t="s">
        <v>2951</v>
      </c>
      <c r="B506" s="3" t="s">
        <v>2</v>
      </c>
      <c r="C506" s="3" t="s">
        <v>25109</v>
      </c>
      <c r="D506" s="3" t="s">
        <v>30981</v>
      </c>
      <c r="E506" s="12" t="s">
        <v>36743</v>
      </c>
      <c r="F506" s="6" t="str">
        <f t="shared" si="24"/>
        <v>module=jkid</v>
      </c>
      <c r="G506" s="6" t="str">
        <f t="shared" si="25"/>
        <v>module=kkid</v>
      </c>
    </row>
    <row r="507" spans="1:7" ht="30" customHeight="1">
      <c r="A507" s="3" t="s">
        <v>2951</v>
      </c>
      <c r="B507" s="3" t="s">
        <v>2</v>
      </c>
      <c r="C507" s="3" t="s">
        <v>25110</v>
      </c>
      <c r="D507" s="3" t="s">
        <v>30982</v>
      </c>
      <c r="E507" s="12" t="s">
        <v>36744</v>
      </c>
      <c r="F507" s="6" t="str">
        <f t="shared" si="24"/>
        <v>module=jkid</v>
      </c>
      <c r="G507" s="6" t="str">
        <f t="shared" si="25"/>
        <v>module=kkid</v>
      </c>
    </row>
    <row r="508" spans="1:7" ht="30" customHeight="1">
      <c r="A508" s="3" t="s">
        <v>2951</v>
      </c>
      <c r="B508" s="3" t="s">
        <v>2</v>
      </c>
      <c r="C508" s="3" t="s">
        <v>25111</v>
      </c>
      <c r="D508" s="3" t="s">
        <v>30983</v>
      </c>
      <c r="E508" s="12" t="s">
        <v>36745</v>
      </c>
      <c r="F508" s="6" t="str">
        <f t="shared" si="24"/>
        <v>module=jkid</v>
      </c>
      <c r="G508" s="6" t="str">
        <f t="shared" si="25"/>
        <v>module=kkid</v>
      </c>
    </row>
    <row r="509" spans="1:7" ht="30" customHeight="1">
      <c r="A509" s="3" t="s">
        <v>2951</v>
      </c>
      <c r="B509" s="3" t="s">
        <v>2</v>
      </c>
      <c r="C509" s="3" t="s">
        <v>25112</v>
      </c>
      <c r="D509" s="3" t="s">
        <v>30984</v>
      </c>
      <c r="E509" s="12" t="s">
        <v>36746</v>
      </c>
      <c r="F509" s="6" t="str">
        <f t="shared" si="24"/>
        <v>module=jkid</v>
      </c>
      <c r="G509" s="6" t="str">
        <f t="shared" si="25"/>
        <v>module=kkid</v>
      </c>
    </row>
    <row r="510" spans="1:7" ht="30" customHeight="1">
      <c r="A510" s="3" t="s">
        <v>2951</v>
      </c>
      <c r="B510" s="3" t="s">
        <v>2</v>
      </c>
      <c r="C510" s="3" t="s">
        <v>25113</v>
      </c>
      <c r="D510" s="3" t="s">
        <v>30985</v>
      </c>
      <c r="E510" s="12" t="s">
        <v>36747</v>
      </c>
      <c r="F510" s="6" t="str">
        <f t="shared" si="24"/>
        <v>module=jkid</v>
      </c>
      <c r="G510" s="6" t="str">
        <f t="shared" si="25"/>
        <v>module=kkid</v>
      </c>
    </row>
    <row r="511" spans="1:7" ht="30" customHeight="1">
      <c r="A511" s="3" t="s">
        <v>2951</v>
      </c>
      <c r="B511" s="3" t="s">
        <v>2</v>
      </c>
      <c r="C511" s="3" t="s">
        <v>25114</v>
      </c>
      <c r="D511" s="3" t="s">
        <v>30986</v>
      </c>
      <c r="E511" s="12" t="s">
        <v>36748</v>
      </c>
      <c r="F511" s="6" t="str">
        <f t="shared" si="24"/>
        <v>module=jkid</v>
      </c>
      <c r="G511" s="6" t="str">
        <f t="shared" si="25"/>
        <v>module=kkid</v>
      </c>
    </row>
    <row r="512" spans="1:7" ht="30" customHeight="1">
      <c r="A512" s="3" t="s">
        <v>2951</v>
      </c>
      <c r="B512" s="3" t="s">
        <v>2</v>
      </c>
      <c r="C512" s="3" t="s">
        <v>25115</v>
      </c>
      <c r="D512" s="3" t="s">
        <v>30987</v>
      </c>
      <c r="E512" s="12" t="s">
        <v>36749</v>
      </c>
      <c r="F512" s="6" t="str">
        <f t="shared" si="24"/>
        <v>module=jkid</v>
      </c>
      <c r="G512" s="6" t="str">
        <f t="shared" si="25"/>
        <v>module=kkid</v>
      </c>
    </row>
    <row r="513" spans="1:7" ht="30" customHeight="1">
      <c r="A513" s="3" t="s">
        <v>2951</v>
      </c>
      <c r="B513" s="3" t="s">
        <v>2</v>
      </c>
      <c r="C513" s="3" t="s">
        <v>25116</v>
      </c>
      <c r="D513" s="3" t="s">
        <v>30988</v>
      </c>
      <c r="E513" s="12" t="s">
        <v>36750</v>
      </c>
      <c r="F513" s="6" t="str">
        <f t="shared" si="24"/>
        <v>module=jkid</v>
      </c>
      <c r="G513" s="6" t="str">
        <f t="shared" si="25"/>
        <v>module=kkid</v>
      </c>
    </row>
    <row r="514" spans="1:7" ht="30" customHeight="1">
      <c r="A514" s="3" t="s">
        <v>2951</v>
      </c>
      <c r="B514" s="3" t="s">
        <v>2</v>
      </c>
      <c r="C514" s="3" t="s">
        <v>25117</v>
      </c>
      <c r="D514" s="3" t="s">
        <v>30989</v>
      </c>
      <c r="E514" s="12" t="s">
        <v>36751</v>
      </c>
      <c r="F514" s="6" t="str">
        <f t="shared" si="24"/>
        <v>module=jkid</v>
      </c>
      <c r="G514" s="6" t="str">
        <f t="shared" si="25"/>
        <v>module=kkid</v>
      </c>
    </row>
    <row r="515" spans="1:7" ht="30" customHeight="1">
      <c r="A515" s="3" t="s">
        <v>2951</v>
      </c>
      <c r="B515" s="3" t="s">
        <v>2</v>
      </c>
      <c r="C515" s="3" t="s">
        <v>25118</v>
      </c>
      <c r="D515" s="3" t="s">
        <v>30990</v>
      </c>
      <c r="E515" s="12" t="s">
        <v>36752</v>
      </c>
      <c r="F515" s="6" t="str">
        <f t="shared" si="24"/>
        <v>module=jkid</v>
      </c>
      <c r="G515" s="6" t="str">
        <f t="shared" si="25"/>
        <v>module=kkid</v>
      </c>
    </row>
    <row r="516" spans="1:7" ht="30" customHeight="1">
      <c r="A516" s="3" t="s">
        <v>2951</v>
      </c>
      <c r="B516" s="3" t="s">
        <v>2</v>
      </c>
      <c r="C516" s="3" t="s">
        <v>25119</v>
      </c>
      <c r="D516" s="3" t="s">
        <v>30991</v>
      </c>
      <c r="E516" s="12" t="s">
        <v>36753</v>
      </c>
      <c r="F516" s="6" t="str">
        <f t="shared" si="24"/>
        <v>module=jkid</v>
      </c>
      <c r="G516" s="6" t="str">
        <f t="shared" si="25"/>
        <v>module=kkid</v>
      </c>
    </row>
    <row r="517" spans="1:7" ht="30" customHeight="1">
      <c r="A517" s="3" t="s">
        <v>2951</v>
      </c>
      <c r="B517" s="3" t="s">
        <v>2</v>
      </c>
      <c r="C517" s="3" t="s">
        <v>25120</v>
      </c>
      <c r="D517" s="3" t="s">
        <v>30992</v>
      </c>
      <c r="E517" s="12" t="s">
        <v>36754</v>
      </c>
      <c r="F517" s="6" t="str">
        <f t="shared" si="24"/>
        <v>module=jkid</v>
      </c>
      <c r="G517" s="6" t="str">
        <f t="shared" si="25"/>
        <v>module=kkid</v>
      </c>
    </row>
    <row r="518" spans="1:7" ht="30" customHeight="1">
      <c r="A518" s="3" t="s">
        <v>2951</v>
      </c>
      <c r="B518" s="3" t="s">
        <v>2</v>
      </c>
      <c r="C518" s="3" t="s">
        <v>25121</v>
      </c>
      <c r="D518" s="3" t="s">
        <v>30993</v>
      </c>
      <c r="E518" s="12" t="s">
        <v>36755</v>
      </c>
      <c r="F518" s="6" t="str">
        <f t="shared" si="24"/>
        <v>module=jkid</v>
      </c>
      <c r="G518" s="6" t="str">
        <f t="shared" si="25"/>
        <v>module=kkid</v>
      </c>
    </row>
    <row r="519" spans="1:7" ht="30" customHeight="1">
      <c r="A519" s="3" t="s">
        <v>2951</v>
      </c>
      <c r="B519" s="3" t="s">
        <v>2</v>
      </c>
      <c r="C519" s="3" t="s">
        <v>25122</v>
      </c>
      <c r="D519" s="3" t="s">
        <v>30994</v>
      </c>
      <c r="E519" s="12" t="s">
        <v>36756</v>
      </c>
      <c r="F519" s="6" t="str">
        <f t="shared" si="24"/>
        <v>module=jkid</v>
      </c>
      <c r="G519" s="6" t="str">
        <f t="shared" si="25"/>
        <v>module=kkid</v>
      </c>
    </row>
    <row r="520" spans="1:7" ht="30" customHeight="1">
      <c r="A520" s="3" t="s">
        <v>2951</v>
      </c>
      <c r="B520" s="3" t="s">
        <v>2</v>
      </c>
      <c r="C520" s="3" t="s">
        <v>25123</v>
      </c>
      <c r="D520" s="3" t="s">
        <v>30995</v>
      </c>
      <c r="E520" s="12" t="s">
        <v>36757</v>
      </c>
      <c r="F520" s="6" t="str">
        <f t="shared" si="24"/>
        <v>module=jkid</v>
      </c>
      <c r="G520" s="6" t="str">
        <f t="shared" si="25"/>
        <v>module=kkid</v>
      </c>
    </row>
    <row r="521" spans="1:7" ht="30" customHeight="1">
      <c r="A521" s="3" t="s">
        <v>2951</v>
      </c>
      <c r="B521" s="3" t="s">
        <v>2</v>
      </c>
      <c r="C521" s="3" t="s">
        <v>25124</v>
      </c>
      <c r="D521" s="3" t="s">
        <v>30996</v>
      </c>
      <c r="E521" s="12" t="s">
        <v>36758</v>
      </c>
      <c r="F521" s="6" t="str">
        <f t="shared" si="24"/>
        <v>module=jkid</v>
      </c>
      <c r="G521" s="6" t="str">
        <f t="shared" si="25"/>
        <v>module=kkid</v>
      </c>
    </row>
    <row r="522" spans="1:7" ht="30" customHeight="1">
      <c r="A522" s="3" t="s">
        <v>2951</v>
      </c>
      <c r="B522" s="3" t="s">
        <v>2</v>
      </c>
      <c r="C522" s="3" t="s">
        <v>25125</v>
      </c>
      <c r="D522" s="3" t="s">
        <v>30997</v>
      </c>
      <c r="E522" s="12" t="s">
        <v>36759</v>
      </c>
      <c r="F522" s="6" t="str">
        <f t="shared" si="24"/>
        <v>module=jkid</v>
      </c>
      <c r="G522" s="6" t="str">
        <f t="shared" si="25"/>
        <v>module=kkid</v>
      </c>
    </row>
    <row r="523" spans="1:7" ht="30" customHeight="1">
      <c r="A523" s="3" t="s">
        <v>2951</v>
      </c>
      <c r="B523" s="3" t="s">
        <v>2</v>
      </c>
      <c r="C523" s="3" t="s">
        <v>25126</v>
      </c>
      <c r="D523" s="3" t="s">
        <v>30998</v>
      </c>
      <c r="E523" s="12" t="s">
        <v>36760</v>
      </c>
      <c r="F523" s="6" t="str">
        <f t="shared" si="24"/>
        <v>module=jkid</v>
      </c>
      <c r="G523" s="6" t="str">
        <f t="shared" si="25"/>
        <v>module=kkid</v>
      </c>
    </row>
    <row r="524" spans="1:7" ht="30" customHeight="1">
      <c r="A524" s="3" t="s">
        <v>2951</v>
      </c>
      <c r="B524" s="3" t="s">
        <v>2</v>
      </c>
      <c r="C524" s="3" t="s">
        <v>25127</v>
      </c>
      <c r="D524" s="3" t="s">
        <v>30999</v>
      </c>
      <c r="E524" s="12" t="s">
        <v>36761</v>
      </c>
      <c r="F524" s="6" t="str">
        <f t="shared" si="24"/>
        <v>module=jkid</v>
      </c>
      <c r="G524" s="6" t="str">
        <f t="shared" si="25"/>
        <v>module=kkid</v>
      </c>
    </row>
    <row r="525" spans="1:7" ht="30" customHeight="1">
      <c r="A525" s="3" t="s">
        <v>2951</v>
      </c>
      <c r="B525" s="3" t="s">
        <v>2</v>
      </c>
      <c r="C525" s="3" t="s">
        <v>25128</v>
      </c>
      <c r="D525" s="3" t="s">
        <v>31000</v>
      </c>
      <c r="E525" s="12" t="s">
        <v>36762</v>
      </c>
      <c r="F525" s="6" t="str">
        <f t="shared" si="24"/>
        <v>module=jkid</v>
      </c>
      <c r="G525" s="6" t="str">
        <f t="shared" si="25"/>
        <v>module=kkid</v>
      </c>
    </row>
    <row r="526" spans="1:7" ht="30" customHeight="1">
      <c r="A526" s="3" t="s">
        <v>2951</v>
      </c>
      <c r="B526" s="3" t="s">
        <v>2</v>
      </c>
      <c r="C526" s="3" t="s">
        <v>25129</v>
      </c>
      <c r="D526" s="3" t="s">
        <v>31001</v>
      </c>
      <c r="E526" s="12" t="s">
        <v>36763</v>
      </c>
      <c r="F526" s="6" t="str">
        <f t="shared" si="24"/>
        <v>module=jkid</v>
      </c>
      <c r="G526" s="6" t="str">
        <f t="shared" si="25"/>
        <v>module=kkid</v>
      </c>
    </row>
    <row r="527" spans="1:7" ht="30" customHeight="1">
      <c r="A527" s="3" t="s">
        <v>2951</v>
      </c>
      <c r="B527" s="3" t="s">
        <v>2</v>
      </c>
      <c r="C527" s="3" t="s">
        <v>25130</v>
      </c>
      <c r="D527" s="3" t="s">
        <v>31002</v>
      </c>
      <c r="E527" s="12" t="s">
        <v>36764</v>
      </c>
      <c r="F527" s="6" t="str">
        <f t="shared" si="24"/>
        <v>module=jkid</v>
      </c>
      <c r="G527" s="6" t="str">
        <f t="shared" si="25"/>
        <v>module=kkid</v>
      </c>
    </row>
    <row r="528" spans="1:7" ht="30" customHeight="1">
      <c r="A528" s="3" t="s">
        <v>2951</v>
      </c>
      <c r="B528" s="3" t="s">
        <v>2</v>
      </c>
      <c r="C528" s="3" t="s">
        <v>25131</v>
      </c>
      <c r="D528" s="3" t="s">
        <v>31003</v>
      </c>
      <c r="E528" s="12" t="s">
        <v>36765</v>
      </c>
      <c r="F528" s="6" t="str">
        <f t="shared" si="24"/>
        <v>module=jkid</v>
      </c>
      <c r="G528" s="6" t="str">
        <f t="shared" si="25"/>
        <v>module=kkid</v>
      </c>
    </row>
    <row r="529" spans="1:7" ht="30" customHeight="1">
      <c r="A529" s="3" t="s">
        <v>2951</v>
      </c>
      <c r="B529" s="3" t="s">
        <v>2</v>
      </c>
      <c r="C529" s="3" t="s">
        <v>25132</v>
      </c>
      <c r="D529" s="3" t="s">
        <v>31004</v>
      </c>
      <c r="E529" s="12" t="s">
        <v>36766</v>
      </c>
      <c r="F529" s="6" t="str">
        <f t="shared" si="24"/>
        <v>module=jkid</v>
      </c>
      <c r="G529" s="6" t="str">
        <f t="shared" si="25"/>
        <v>module=kkid</v>
      </c>
    </row>
    <row r="530" spans="1:7" ht="30" customHeight="1">
      <c r="A530" s="3" t="s">
        <v>2951</v>
      </c>
      <c r="B530" s="3" t="s">
        <v>2</v>
      </c>
      <c r="C530" s="3" t="s">
        <v>25133</v>
      </c>
      <c r="D530" s="3" t="s">
        <v>31005</v>
      </c>
      <c r="E530" s="12" t="s">
        <v>36767</v>
      </c>
      <c r="F530" s="6" t="str">
        <f t="shared" si="24"/>
        <v>module=jkid</v>
      </c>
      <c r="G530" s="6" t="str">
        <f t="shared" si="25"/>
        <v>module=kkid</v>
      </c>
    </row>
    <row r="531" spans="1:7" ht="30" customHeight="1">
      <c r="A531" s="3" t="s">
        <v>2951</v>
      </c>
      <c r="B531" s="3" t="s">
        <v>2</v>
      </c>
      <c r="C531" s="3" t="s">
        <v>25134</v>
      </c>
      <c r="D531" s="3" t="s">
        <v>31006</v>
      </c>
      <c r="E531" s="12" t="s">
        <v>36768</v>
      </c>
      <c r="F531" s="6" t="str">
        <f t="shared" si="24"/>
        <v>module=jkid</v>
      </c>
      <c r="G531" s="6" t="str">
        <f t="shared" si="25"/>
        <v>module=kkid</v>
      </c>
    </row>
    <row r="532" spans="1:7" ht="30" customHeight="1">
      <c r="A532" s="3" t="s">
        <v>2951</v>
      </c>
      <c r="B532" s="3" t="s">
        <v>2</v>
      </c>
      <c r="C532" s="3" t="s">
        <v>25135</v>
      </c>
      <c r="D532" s="3" t="s">
        <v>31007</v>
      </c>
      <c r="E532" s="12" t="s">
        <v>36769</v>
      </c>
      <c r="F532" s="6" t="str">
        <f t="shared" si="24"/>
        <v>module=jkid</v>
      </c>
      <c r="G532" s="6" t="str">
        <f t="shared" si="25"/>
        <v>module=kkid</v>
      </c>
    </row>
    <row r="533" spans="1:7" ht="30" customHeight="1">
      <c r="A533" s="3" t="s">
        <v>2951</v>
      </c>
      <c r="B533" s="3" t="s">
        <v>2</v>
      </c>
      <c r="C533" s="3" t="s">
        <v>25136</v>
      </c>
      <c r="D533" s="3" t="s">
        <v>31008</v>
      </c>
      <c r="E533" s="12" t="s">
        <v>36770</v>
      </c>
      <c r="F533" s="6" t="str">
        <f t="shared" si="24"/>
        <v>module=jkid</v>
      </c>
      <c r="G533" s="6" t="str">
        <f t="shared" si="25"/>
        <v>module=kkid</v>
      </c>
    </row>
    <row r="534" spans="1:7" ht="30" customHeight="1">
      <c r="A534" s="3" t="s">
        <v>2951</v>
      </c>
      <c r="B534" s="3" t="s">
        <v>2</v>
      </c>
      <c r="C534" s="3" t="s">
        <v>25137</v>
      </c>
      <c r="D534" s="3" t="s">
        <v>31009</v>
      </c>
      <c r="E534" s="12" t="s">
        <v>36771</v>
      </c>
      <c r="F534" s="6" t="str">
        <f t="shared" si="24"/>
        <v>module=jkid</v>
      </c>
      <c r="G534" s="6" t="str">
        <f t="shared" si="25"/>
        <v>module=kkid</v>
      </c>
    </row>
    <row r="535" spans="1:7" ht="30" customHeight="1">
      <c r="A535" s="3" t="s">
        <v>2951</v>
      </c>
      <c r="B535" s="3" t="s">
        <v>2</v>
      </c>
      <c r="C535" s="3" t="s">
        <v>25138</v>
      </c>
      <c r="D535" s="3" t="s">
        <v>31010</v>
      </c>
      <c r="E535" s="12" t="s">
        <v>36772</v>
      </c>
      <c r="F535" s="6" t="str">
        <f t="shared" si="24"/>
        <v>module=jkid</v>
      </c>
      <c r="G535" s="6" t="str">
        <f t="shared" si="25"/>
        <v>module=kkid</v>
      </c>
    </row>
    <row r="536" spans="1:7" ht="30" customHeight="1">
      <c r="A536" s="3" t="s">
        <v>2951</v>
      </c>
      <c r="B536" s="3" t="s">
        <v>2</v>
      </c>
      <c r="C536" s="3" t="s">
        <v>25139</v>
      </c>
      <c r="D536" s="3" t="s">
        <v>31011</v>
      </c>
      <c r="E536" s="12" t="s">
        <v>36773</v>
      </c>
      <c r="F536" s="6" t="str">
        <f t="shared" si="24"/>
        <v>module=jkid</v>
      </c>
      <c r="G536" s="6" t="str">
        <f t="shared" si="25"/>
        <v>module=kkid</v>
      </c>
    </row>
    <row r="537" spans="1:7" ht="30" customHeight="1">
      <c r="A537" s="3" t="s">
        <v>2951</v>
      </c>
      <c r="B537" s="3" t="s">
        <v>2</v>
      </c>
      <c r="C537" s="3" t="s">
        <v>25140</v>
      </c>
      <c r="D537" s="3" t="s">
        <v>31012</v>
      </c>
      <c r="E537" s="12" t="s">
        <v>36774</v>
      </c>
      <c r="F537" s="6" t="str">
        <f t="shared" si="24"/>
        <v>module=jkid</v>
      </c>
      <c r="G537" s="6" t="str">
        <f t="shared" si="25"/>
        <v>module=kkid</v>
      </c>
    </row>
    <row r="538" spans="1:7" ht="30" customHeight="1">
      <c r="A538" s="3" t="s">
        <v>2951</v>
      </c>
      <c r="B538" s="3" t="s">
        <v>2</v>
      </c>
      <c r="C538" s="3" t="s">
        <v>25141</v>
      </c>
      <c r="D538" s="3" t="s">
        <v>31013</v>
      </c>
      <c r="E538" s="12" t="s">
        <v>36775</v>
      </c>
      <c r="F538" s="6" t="str">
        <f t="shared" si="24"/>
        <v>module=jkid</v>
      </c>
      <c r="G538" s="6" t="str">
        <f t="shared" si="25"/>
        <v>module=kkid</v>
      </c>
    </row>
    <row r="539" spans="1:7" ht="30" customHeight="1">
      <c r="A539" s="3" t="s">
        <v>2951</v>
      </c>
      <c r="B539" s="3" t="s">
        <v>2</v>
      </c>
      <c r="C539" s="3" t="s">
        <v>25142</v>
      </c>
      <c r="D539" s="3" t="s">
        <v>31014</v>
      </c>
      <c r="E539" s="12" t="s">
        <v>36776</v>
      </c>
      <c r="F539" s="6" t="str">
        <f t="shared" si="24"/>
        <v>module=jkid</v>
      </c>
      <c r="G539" s="6" t="str">
        <f t="shared" si="25"/>
        <v>module=kkid</v>
      </c>
    </row>
    <row r="540" spans="1:7" ht="30" customHeight="1">
      <c r="A540" s="3" t="s">
        <v>2951</v>
      </c>
      <c r="B540" s="3" t="s">
        <v>2</v>
      </c>
      <c r="C540" s="3" t="s">
        <v>25143</v>
      </c>
      <c r="D540" s="3" t="s">
        <v>31015</v>
      </c>
      <c r="E540" s="12" t="s">
        <v>36777</v>
      </c>
      <c r="F540" s="6" t="str">
        <f t="shared" si="24"/>
        <v>module=jkid</v>
      </c>
      <c r="G540" s="6" t="str">
        <f t="shared" si="25"/>
        <v>module=kkid</v>
      </c>
    </row>
    <row r="541" spans="1:7" ht="30" customHeight="1">
      <c r="A541" s="3" t="s">
        <v>2951</v>
      </c>
      <c r="B541" s="3" t="s">
        <v>2</v>
      </c>
      <c r="C541" s="3" t="s">
        <v>25144</v>
      </c>
      <c r="D541" s="3" t="s">
        <v>31016</v>
      </c>
      <c r="E541" s="12" t="s">
        <v>36778</v>
      </c>
      <c r="F541" s="6" t="str">
        <f t="shared" si="24"/>
        <v>module=jkid</v>
      </c>
      <c r="G541" s="6" t="str">
        <f t="shared" si="25"/>
        <v>module=kkid</v>
      </c>
    </row>
    <row r="542" spans="1:7" ht="30" customHeight="1">
      <c r="A542" s="3" t="s">
        <v>2951</v>
      </c>
      <c r="B542" s="3" t="s">
        <v>2</v>
      </c>
      <c r="C542" s="3" t="s">
        <v>25145</v>
      </c>
      <c r="D542" s="3" t="s">
        <v>31017</v>
      </c>
      <c r="E542" s="12" t="s">
        <v>36779</v>
      </c>
      <c r="F542" s="6" t="str">
        <f t="shared" si="24"/>
        <v>module=jkid</v>
      </c>
      <c r="G542" s="6" t="str">
        <f t="shared" si="25"/>
        <v>module=kkid</v>
      </c>
    </row>
    <row r="543" spans="1:7" ht="30" customHeight="1">
      <c r="A543" s="3" t="s">
        <v>2951</v>
      </c>
      <c r="B543" s="3" t="s">
        <v>2</v>
      </c>
      <c r="C543" s="3" t="s">
        <v>25146</v>
      </c>
      <c r="D543" s="3" t="s">
        <v>31018</v>
      </c>
      <c r="E543" s="12" t="s">
        <v>36780</v>
      </c>
      <c r="F543" s="6" t="str">
        <f t="shared" si="24"/>
        <v>module=jkid</v>
      </c>
      <c r="G543" s="6" t="str">
        <f t="shared" si="25"/>
        <v>module=kkid</v>
      </c>
    </row>
    <row r="544" spans="1:7" ht="30" customHeight="1">
      <c r="A544" s="3" t="s">
        <v>2951</v>
      </c>
      <c r="B544" s="3" t="s">
        <v>2</v>
      </c>
      <c r="C544" s="3" t="s">
        <v>25147</v>
      </c>
      <c r="D544" s="3" t="s">
        <v>31019</v>
      </c>
      <c r="E544" s="12" t="s">
        <v>36781</v>
      </c>
      <c r="F544" s="6" t="str">
        <f t="shared" si="24"/>
        <v>module=jkid</v>
      </c>
      <c r="G544" s="6" t="str">
        <f t="shared" si="25"/>
        <v>module=kkid</v>
      </c>
    </row>
    <row r="545" spans="1:7" ht="30" customHeight="1">
      <c r="A545" s="3" t="s">
        <v>2951</v>
      </c>
      <c r="B545" s="3" t="s">
        <v>2</v>
      </c>
      <c r="C545" s="3" t="s">
        <v>25148</v>
      </c>
      <c r="D545" s="3" t="s">
        <v>31020</v>
      </c>
      <c r="E545" s="12" t="s">
        <v>36782</v>
      </c>
      <c r="F545" s="6" t="str">
        <f t="shared" si="24"/>
        <v>module=jkid</v>
      </c>
      <c r="G545" s="6" t="str">
        <f t="shared" si="25"/>
        <v>module=kkid</v>
      </c>
    </row>
    <row r="546" spans="1:7" ht="30" customHeight="1">
      <c r="A546" s="3" t="s">
        <v>2951</v>
      </c>
      <c r="B546" s="3" t="s">
        <v>2</v>
      </c>
      <c r="C546" s="3" t="s">
        <v>25149</v>
      </c>
      <c r="D546" s="3" t="s">
        <v>31021</v>
      </c>
      <c r="E546" s="12" t="s">
        <v>36783</v>
      </c>
      <c r="F546" s="6" t="str">
        <f t="shared" si="24"/>
        <v>module=jkid</v>
      </c>
      <c r="G546" s="6" t="str">
        <f t="shared" si="25"/>
        <v>module=kkid</v>
      </c>
    </row>
    <row r="547" spans="1:7" ht="30" customHeight="1">
      <c r="A547" s="3" t="s">
        <v>2951</v>
      </c>
      <c r="B547" s="3" t="s">
        <v>2</v>
      </c>
      <c r="C547" s="3" t="s">
        <v>25150</v>
      </c>
      <c r="D547" s="3" t="s">
        <v>31022</v>
      </c>
      <c r="E547" s="12" t="s">
        <v>36784</v>
      </c>
      <c r="F547" s="6" t="str">
        <f t="shared" si="24"/>
        <v>module=jkid</v>
      </c>
      <c r="G547" s="6" t="str">
        <f t="shared" si="25"/>
        <v>module=kkid</v>
      </c>
    </row>
    <row r="548" spans="1:7" ht="30" customHeight="1">
      <c r="A548" s="3" t="s">
        <v>2951</v>
      </c>
      <c r="B548" s="3" t="s">
        <v>2</v>
      </c>
      <c r="C548" s="3" t="s">
        <v>25151</v>
      </c>
      <c r="D548" s="3" t="s">
        <v>31023</v>
      </c>
      <c r="E548" s="12" t="s">
        <v>36785</v>
      </c>
      <c r="F548" s="6" t="str">
        <f t="shared" si="24"/>
        <v>module=jkid</v>
      </c>
      <c r="G548" s="6" t="str">
        <f t="shared" si="25"/>
        <v>module=kkid</v>
      </c>
    </row>
    <row r="549" spans="1:7" ht="30" customHeight="1">
      <c r="A549" s="3" t="s">
        <v>2951</v>
      </c>
      <c r="B549" s="3" t="s">
        <v>2</v>
      </c>
      <c r="C549" s="3" t="s">
        <v>25152</v>
      </c>
      <c r="D549" s="3" t="s">
        <v>31024</v>
      </c>
      <c r="E549" s="12" t="s">
        <v>36786</v>
      </c>
      <c r="F549" s="6" t="str">
        <f t="shared" si="24"/>
        <v>module=jkid</v>
      </c>
      <c r="G549" s="6" t="str">
        <f t="shared" si="25"/>
        <v>module=kkid</v>
      </c>
    </row>
    <row r="550" spans="1:7" ht="30" customHeight="1">
      <c r="A550" s="3" t="s">
        <v>2951</v>
      </c>
      <c r="B550" s="3" t="s">
        <v>2</v>
      </c>
      <c r="C550" s="3" t="s">
        <v>25153</v>
      </c>
      <c r="D550" s="3" t="s">
        <v>31025</v>
      </c>
      <c r="E550" s="12" t="s">
        <v>36787</v>
      </c>
      <c r="F550" s="6" t="str">
        <f t="shared" si="24"/>
        <v>module=jkid</v>
      </c>
      <c r="G550" s="6" t="str">
        <f t="shared" si="25"/>
        <v>module=kkid</v>
      </c>
    </row>
    <row r="551" spans="1:7" ht="30" customHeight="1">
      <c r="A551" s="3" t="s">
        <v>2951</v>
      </c>
      <c r="B551" s="3" t="s">
        <v>2</v>
      </c>
      <c r="C551" s="3" t="s">
        <v>25154</v>
      </c>
      <c r="D551" s="3" t="s">
        <v>31026</v>
      </c>
      <c r="E551" s="12" t="s">
        <v>36788</v>
      </c>
      <c r="F551" s="6" t="str">
        <f t="shared" si="24"/>
        <v>module=jkid</v>
      </c>
      <c r="G551" s="6" t="str">
        <f t="shared" si="25"/>
        <v>module=kkid</v>
      </c>
    </row>
    <row r="552" spans="1:7" ht="30" customHeight="1">
      <c r="A552" s="3" t="s">
        <v>2951</v>
      </c>
      <c r="B552" s="3" t="s">
        <v>2</v>
      </c>
      <c r="C552" s="3" t="s">
        <v>25155</v>
      </c>
      <c r="D552" s="3" t="s">
        <v>31027</v>
      </c>
      <c r="E552" s="12" t="s">
        <v>36789</v>
      </c>
      <c r="F552" s="6" t="str">
        <f t="shared" si="24"/>
        <v>module=jkid</v>
      </c>
      <c r="G552" s="6" t="str">
        <f t="shared" si="25"/>
        <v>module=kkid</v>
      </c>
    </row>
    <row r="553" spans="1:7" ht="30" customHeight="1">
      <c r="A553" s="3" t="s">
        <v>2951</v>
      </c>
      <c r="B553" s="3" t="s">
        <v>2</v>
      </c>
      <c r="C553" s="3" t="s">
        <v>25156</v>
      </c>
      <c r="D553" s="3" t="s">
        <v>31028</v>
      </c>
      <c r="E553" s="12" t="s">
        <v>36790</v>
      </c>
      <c r="F553" s="6" t="str">
        <f t="shared" si="24"/>
        <v>module=jkid</v>
      </c>
      <c r="G553" s="6" t="str">
        <f t="shared" si="25"/>
        <v>module=kkid</v>
      </c>
    </row>
    <row r="554" spans="1:7" ht="30" customHeight="1">
      <c r="A554" s="3" t="s">
        <v>2951</v>
      </c>
      <c r="B554" s="3" t="s">
        <v>2</v>
      </c>
      <c r="C554" s="3" t="s">
        <v>25157</v>
      </c>
      <c r="D554" s="3" t="s">
        <v>31029</v>
      </c>
      <c r="E554" s="12" t="s">
        <v>36791</v>
      </c>
      <c r="F554" s="6" t="str">
        <f t="shared" si="24"/>
        <v>module=jkid</v>
      </c>
      <c r="G554" s="6" t="str">
        <f t="shared" si="25"/>
        <v>module=kkid</v>
      </c>
    </row>
    <row r="555" spans="1:7" ht="30" customHeight="1">
      <c r="A555" s="3" t="s">
        <v>2951</v>
      </c>
      <c r="B555" s="3" t="s">
        <v>2</v>
      </c>
      <c r="C555" s="3" t="s">
        <v>25158</v>
      </c>
      <c r="D555" s="3" t="s">
        <v>31030</v>
      </c>
      <c r="E555" s="12" t="s">
        <v>36792</v>
      </c>
      <c r="F555" s="6" t="str">
        <f t="shared" si="24"/>
        <v>module=jkid</v>
      </c>
      <c r="G555" s="6" t="str">
        <f t="shared" si="25"/>
        <v>module=kkid</v>
      </c>
    </row>
    <row r="556" spans="1:7" ht="30" customHeight="1">
      <c r="A556" s="3" t="s">
        <v>2951</v>
      </c>
      <c r="B556" s="3" t="s">
        <v>2</v>
      </c>
      <c r="C556" s="3" t="s">
        <v>25159</v>
      </c>
      <c r="D556" s="3" t="s">
        <v>31031</v>
      </c>
      <c r="E556" s="12" t="s">
        <v>36793</v>
      </c>
      <c r="F556" s="6" t="str">
        <f t="shared" si="24"/>
        <v>module=jkid</v>
      </c>
      <c r="G556" s="6" t="str">
        <f t="shared" si="25"/>
        <v>module=kkid</v>
      </c>
    </row>
    <row r="557" spans="1:7" ht="30" customHeight="1">
      <c r="A557" s="3" t="s">
        <v>2951</v>
      </c>
      <c r="B557" s="3" t="s">
        <v>2</v>
      </c>
      <c r="C557" s="3" t="s">
        <v>25160</v>
      </c>
      <c r="D557" s="3" t="s">
        <v>31032</v>
      </c>
      <c r="E557" s="12" t="s">
        <v>36794</v>
      </c>
      <c r="F557" s="6" t="str">
        <f t="shared" si="24"/>
        <v>module=jkid</v>
      </c>
      <c r="G557" s="6" t="str">
        <f t="shared" si="25"/>
        <v>module=kkid</v>
      </c>
    </row>
    <row r="558" spans="1:7" ht="30" customHeight="1">
      <c r="A558" s="3" t="s">
        <v>2951</v>
      </c>
      <c r="B558" s="3" t="s">
        <v>2</v>
      </c>
      <c r="C558" s="3" t="s">
        <v>25161</v>
      </c>
      <c r="D558" s="3" t="s">
        <v>31033</v>
      </c>
      <c r="E558" s="12" t="s">
        <v>36795</v>
      </c>
      <c r="F558" s="6" t="str">
        <f t="shared" si="24"/>
        <v>module=jkid</v>
      </c>
      <c r="G558" s="6" t="str">
        <f t="shared" si="25"/>
        <v>module=kkid</v>
      </c>
    </row>
    <row r="559" spans="1:7" ht="30" customHeight="1">
      <c r="A559" s="3" t="s">
        <v>2951</v>
      </c>
      <c r="B559" s="3" t="s">
        <v>2</v>
      </c>
      <c r="C559" s="3" t="s">
        <v>25162</v>
      </c>
      <c r="D559" s="3" t="s">
        <v>31034</v>
      </c>
      <c r="E559" s="12" t="s">
        <v>36796</v>
      </c>
      <c r="F559" s="6" t="str">
        <f t="shared" si="24"/>
        <v>module=jkid</v>
      </c>
      <c r="G559" s="6" t="str">
        <f t="shared" si="25"/>
        <v>module=kkid</v>
      </c>
    </row>
    <row r="560" spans="1:7" ht="30" customHeight="1">
      <c r="A560" s="3" t="s">
        <v>2951</v>
      </c>
      <c r="B560" s="3" t="s">
        <v>2</v>
      </c>
      <c r="C560" s="3" t="s">
        <v>25163</v>
      </c>
      <c r="D560" s="3" t="s">
        <v>31035</v>
      </c>
      <c r="E560" s="12" t="s">
        <v>36797</v>
      </c>
      <c r="F560" s="6" t="str">
        <f t="shared" si="24"/>
        <v>module=jkid</v>
      </c>
      <c r="G560" s="6" t="str">
        <f t="shared" si="25"/>
        <v>module=kkid</v>
      </c>
    </row>
    <row r="561" spans="1:7" ht="30" customHeight="1">
      <c r="A561" s="3" t="s">
        <v>2951</v>
      </c>
      <c r="B561" s="3" t="s">
        <v>2</v>
      </c>
      <c r="C561" s="3" t="s">
        <v>25164</v>
      </c>
      <c r="D561" s="3" t="s">
        <v>31036</v>
      </c>
      <c r="E561" s="12" t="s">
        <v>36798</v>
      </c>
      <c r="F561" s="6" t="str">
        <f t="shared" si="24"/>
        <v>module=jkid</v>
      </c>
      <c r="G561" s="6" t="str">
        <f t="shared" si="25"/>
        <v>module=kkid</v>
      </c>
    </row>
    <row r="562" spans="1:7" ht="30" customHeight="1">
      <c r="A562" s="3" t="s">
        <v>2951</v>
      </c>
      <c r="B562" s="3" t="s">
        <v>2</v>
      </c>
      <c r="C562" s="3" t="s">
        <v>25165</v>
      </c>
      <c r="D562" s="3" t="s">
        <v>31037</v>
      </c>
      <c r="E562" s="12" t="s">
        <v>36799</v>
      </c>
      <c r="F562" s="6" t="str">
        <f t="shared" si="24"/>
        <v>module=jkid</v>
      </c>
      <c r="G562" s="6" t="str">
        <f t="shared" si="25"/>
        <v>module=kkid</v>
      </c>
    </row>
    <row r="563" spans="1:7" ht="30" customHeight="1">
      <c r="A563" s="3" t="s">
        <v>2951</v>
      </c>
      <c r="B563" s="3" t="s">
        <v>2</v>
      </c>
      <c r="C563" s="3" t="s">
        <v>25166</v>
      </c>
      <c r="D563" s="3" t="s">
        <v>31038</v>
      </c>
      <c r="E563" s="12" t="s">
        <v>36800</v>
      </c>
      <c r="F563" s="6" t="str">
        <f t="shared" si="24"/>
        <v>module=jkid</v>
      </c>
      <c r="G563" s="6" t="str">
        <f t="shared" si="25"/>
        <v>module=kkid</v>
      </c>
    </row>
    <row r="564" spans="1:7" ht="30" customHeight="1">
      <c r="A564" s="3" t="s">
        <v>2951</v>
      </c>
      <c r="B564" s="3" t="s">
        <v>2</v>
      </c>
      <c r="C564" s="3" t="s">
        <v>25167</v>
      </c>
      <c r="D564" s="3" t="s">
        <v>31039</v>
      </c>
      <c r="E564" s="12" t="s">
        <v>36801</v>
      </c>
      <c r="F564" s="6" t="str">
        <f t="shared" ref="F564:F627" si="26">HYPERLINK("http://www.ssc.wisc.edu/wlsresearch/documentation/waves/?wave=capigrad&amp;module=jkid","module=jkid")</f>
        <v>module=jkid</v>
      </c>
      <c r="G564" s="6" t="str">
        <f t="shared" ref="G564:G627" si="27">HYPERLINK("http://www.ssc.wisc.edu/wlsresearch/documentation/waves/?wave=capisib&amp;module=kkid","module=kkid")</f>
        <v>module=kkid</v>
      </c>
    </row>
    <row r="565" spans="1:7" ht="30" customHeight="1">
      <c r="A565" s="3" t="s">
        <v>2951</v>
      </c>
      <c r="B565" s="3" t="s">
        <v>2</v>
      </c>
      <c r="C565" s="3" t="s">
        <v>25168</v>
      </c>
      <c r="D565" s="3" t="s">
        <v>31040</v>
      </c>
      <c r="E565" s="12" t="s">
        <v>36802</v>
      </c>
      <c r="F565" s="6" t="str">
        <f t="shared" si="26"/>
        <v>module=jkid</v>
      </c>
      <c r="G565" s="6" t="str">
        <f t="shared" si="27"/>
        <v>module=kkid</v>
      </c>
    </row>
    <row r="566" spans="1:7" ht="30" customHeight="1">
      <c r="A566" s="3" t="s">
        <v>2951</v>
      </c>
      <c r="B566" s="3" t="s">
        <v>2</v>
      </c>
      <c r="C566" s="3" t="s">
        <v>25169</v>
      </c>
      <c r="D566" s="3" t="s">
        <v>31041</v>
      </c>
      <c r="E566" s="12" t="s">
        <v>36803</v>
      </c>
      <c r="F566" s="6" t="str">
        <f t="shared" si="26"/>
        <v>module=jkid</v>
      </c>
      <c r="G566" s="6" t="str">
        <f t="shared" si="27"/>
        <v>module=kkid</v>
      </c>
    </row>
    <row r="567" spans="1:7" ht="30" customHeight="1">
      <c r="A567" s="3" t="s">
        <v>2951</v>
      </c>
      <c r="B567" s="3" t="s">
        <v>2</v>
      </c>
      <c r="C567" s="3" t="s">
        <v>25170</v>
      </c>
      <c r="D567" s="3" t="s">
        <v>31042</v>
      </c>
      <c r="E567" s="12" t="s">
        <v>36804</v>
      </c>
      <c r="F567" s="6" t="str">
        <f t="shared" si="26"/>
        <v>module=jkid</v>
      </c>
      <c r="G567" s="6" t="str">
        <f t="shared" si="27"/>
        <v>module=kkid</v>
      </c>
    </row>
    <row r="568" spans="1:7" ht="30" customHeight="1">
      <c r="A568" s="3" t="s">
        <v>2951</v>
      </c>
      <c r="B568" s="3" t="s">
        <v>2</v>
      </c>
      <c r="C568" s="3" t="s">
        <v>25171</v>
      </c>
      <c r="D568" s="3" t="s">
        <v>31043</v>
      </c>
      <c r="E568" s="12" t="s">
        <v>36805</v>
      </c>
      <c r="F568" s="6" t="str">
        <f t="shared" si="26"/>
        <v>module=jkid</v>
      </c>
      <c r="G568" s="6" t="str">
        <f t="shared" si="27"/>
        <v>module=kkid</v>
      </c>
    </row>
    <row r="569" spans="1:7" ht="30" customHeight="1">
      <c r="A569" s="3" t="s">
        <v>2951</v>
      </c>
      <c r="B569" s="3" t="s">
        <v>2</v>
      </c>
      <c r="C569" s="3" t="s">
        <v>25172</v>
      </c>
      <c r="D569" s="3" t="s">
        <v>31044</v>
      </c>
      <c r="E569" s="12" t="s">
        <v>36806</v>
      </c>
      <c r="F569" s="6" t="str">
        <f t="shared" si="26"/>
        <v>module=jkid</v>
      </c>
      <c r="G569" s="6" t="str">
        <f t="shared" si="27"/>
        <v>module=kkid</v>
      </c>
    </row>
    <row r="570" spans="1:7" ht="30" customHeight="1">
      <c r="A570" s="3" t="s">
        <v>2951</v>
      </c>
      <c r="B570" s="3" t="s">
        <v>2</v>
      </c>
      <c r="C570" s="3" t="s">
        <v>25173</v>
      </c>
      <c r="D570" s="3" t="s">
        <v>31045</v>
      </c>
      <c r="E570" s="12" t="s">
        <v>36807</v>
      </c>
      <c r="F570" s="6" t="str">
        <f t="shared" si="26"/>
        <v>module=jkid</v>
      </c>
      <c r="G570" s="6" t="str">
        <f t="shared" si="27"/>
        <v>module=kkid</v>
      </c>
    </row>
    <row r="571" spans="1:7" ht="30" customHeight="1">
      <c r="A571" s="3" t="s">
        <v>2951</v>
      </c>
      <c r="B571" s="3" t="s">
        <v>2</v>
      </c>
      <c r="C571" s="3" t="s">
        <v>25174</v>
      </c>
      <c r="D571" s="3" t="s">
        <v>31046</v>
      </c>
      <c r="E571" s="12" t="s">
        <v>36808</v>
      </c>
      <c r="F571" s="6" t="str">
        <f t="shared" si="26"/>
        <v>module=jkid</v>
      </c>
      <c r="G571" s="6" t="str">
        <f t="shared" si="27"/>
        <v>module=kkid</v>
      </c>
    </row>
    <row r="572" spans="1:7" ht="30" customHeight="1">
      <c r="A572" s="3" t="s">
        <v>2951</v>
      </c>
      <c r="B572" s="3" t="s">
        <v>2</v>
      </c>
      <c r="C572" s="3" t="s">
        <v>25175</v>
      </c>
      <c r="D572" s="3" t="s">
        <v>31047</v>
      </c>
      <c r="E572" s="12" t="s">
        <v>36809</v>
      </c>
      <c r="F572" s="6" t="str">
        <f t="shared" si="26"/>
        <v>module=jkid</v>
      </c>
      <c r="G572" s="6" t="str">
        <f t="shared" si="27"/>
        <v>module=kkid</v>
      </c>
    </row>
    <row r="573" spans="1:7" ht="30" customHeight="1">
      <c r="A573" s="3" t="s">
        <v>2951</v>
      </c>
      <c r="B573" s="3" t="s">
        <v>2</v>
      </c>
      <c r="C573" s="3" t="s">
        <v>25176</v>
      </c>
      <c r="D573" s="3" t="s">
        <v>31048</v>
      </c>
      <c r="E573" s="12" t="s">
        <v>36810</v>
      </c>
      <c r="F573" s="6" t="str">
        <f t="shared" si="26"/>
        <v>module=jkid</v>
      </c>
      <c r="G573" s="6" t="str">
        <f t="shared" si="27"/>
        <v>module=kkid</v>
      </c>
    </row>
    <row r="574" spans="1:7" ht="30" customHeight="1">
      <c r="A574" s="3" t="s">
        <v>2951</v>
      </c>
      <c r="B574" s="3" t="s">
        <v>2</v>
      </c>
      <c r="C574" s="3" t="s">
        <v>25177</v>
      </c>
      <c r="D574" s="3" t="s">
        <v>31049</v>
      </c>
      <c r="E574" s="12" t="s">
        <v>36811</v>
      </c>
      <c r="F574" s="6" t="str">
        <f t="shared" si="26"/>
        <v>module=jkid</v>
      </c>
      <c r="G574" s="6" t="str">
        <f t="shared" si="27"/>
        <v>module=kkid</v>
      </c>
    </row>
    <row r="575" spans="1:7" ht="30" customHeight="1">
      <c r="A575" s="3" t="s">
        <v>2951</v>
      </c>
      <c r="B575" s="3" t="s">
        <v>2</v>
      </c>
      <c r="C575" s="3" t="s">
        <v>25178</v>
      </c>
      <c r="D575" s="3" t="s">
        <v>31050</v>
      </c>
      <c r="E575" s="12" t="s">
        <v>36812</v>
      </c>
      <c r="F575" s="6" t="str">
        <f t="shared" si="26"/>
        <v>module=jkid</v>
      </c>
      <c r="G575" s="6" t="str">
        <f t="shared" si="27"/>
        <v>module=kkid</v>
      </c>
    </row>
    <row r="576" spans="1:7" ht="30" customHeight="1">
      <c r="A576" s="3" t="s">
        <v>2951</v>
      </c>
      <c r="B576" s="3" t="s">
        <v>2</v>
      </c>
      <c r="C576" s="3" t="s">
        <v>25179</v>
      </c>
      <c r="D576" s="3" t="s">
        <v>31051</v>
      </c>
      <c r="E576" s="12" t="s">
        <v>36813</v>
      </c>
      <c r="F576" s="6" t="str">
        <f t="shared" si="26"/>
        <v>module=jkid</v>
      </c>
      <c r="G576" s="6" t="str">
        <f t="shared" si="27"/>
        <v>module=kkid</v>
      </c>
    </row>
    <row r="577" spans="1:7" ht="30" customHeight="1">
      <c r="A577" s="3" t="s">
        <v>2951</v>
      </c>
      <c r="B577" s="3" t="s">
        <v>2</v>
      </c>
      <c r="C577" s="3" t="s">
        <v>25180</v>
      </c>
      <c r="D577" s="3" t="s">
        <v>31052</v>
      </c>
      <c r="E577" s="12" t="s">
        <v>36814</v>
      </c>
      <c r="F577" s="6" t="str">
        <f t="shared" si="26"/>
        <v>module=jkid</v>
      </c>
      <c r="G577" s="6" t="str">
        <f t="shared" si="27"/>
        <v>module=kkid</v>
      </c>
    </row>
    <row r="578" spans="1:7" ht="30" customHeight="1">
      <c r="A578" s="3" t="s">
        <v>2951</v>
      </c>
      <c r="B578" s="3" t="s">
        <v>2</v>
      </c>
      <c r="C578" s="3" t="s">
        <v>25181</v>
      </c>
      <c r="D578" s="3" t="s">
        <v>31053</v>
      </c>
      <c r="E578" s="12" t="s">
        <v>36815</v>
      </c>
      <c r="F578" s="6" t="str">
        <f t="shared" si="26"/>
        <v>module=jkid</v>
      </c>
      <c r="G578" s="6" t="str">
        <f t="shared" si="27"/>
        <v>module=kkid</v>
      </c>
    </row>
    <row r="579" spans="1:7" ht="30" customHeight="1">
      <c r="A579" s="3" t="s">
        <v>2951</v>
      </c>
      <c r="B579" s="3" t="s">
        <v>2</v>
      </c>
      <c r="C579" s="3" t="s">
        <v>25182</v>
      </c>
      <c r="D579" s="3" t="s">
        <v>31054</v>
      </c>
      <c r="E579" s="12" t="s">
        <v>36816</v>
      </c>
      <c r="F579" s="6" t="str">
        <f t="shared" si="26"/>
        <v>module=jkid</v>
      </c>
      <c r="G579" s="6" t="str">
        <f t="shared" si="27"/>
        <v>module=kkid</v>
      </c>
    </row>
    <row r="580" spans="1:7" ht="30" customHeight="1">
      <c r="A580" s="3" t="s">
        <v>2951</v>
      </c>
      <c r="B580" s="3" t="s">
        <v>2</v>
      </c>
      <c r="C580" s="3" t="s">
        <v>25183</v>
      </c>
      <c r="D580" s="3" t="s">
        <v>31055</v>
      </c>
      <c r="E580" s="12" t="s">
        <v>36817</v>
      </c>
      <c r="F580" s="6" t="str">
        <f t="shared" si="26"/>
        <v>module=jkid</v>
      </c>
      <c r="G580" s="6" t="str">
        <f t="shared" si="27"/>
        <v>module=kkid</v>
      </c>
    </row>
    <row r="581" spans="1:7" ht="30" customHeight="1">
      <c r="A581" s="3" t="s">
        <v>2951</v>
      </c>
      <c r="B581" s="3" t="s">
        <v>2</v>
      </c>
      <c r="C581" s="3" t="s">
        <v>25184</v>
      </c>
      <c r="D581" s="3" t="s">
        <v>31056</v>
      </c>
      <c r="E581" s="12" t="s">
        <v>36818</v>
      </c>
      <c r="F581" s="6" t="str">
        <f t="shared" si="26"/>
        <v>module=jkid</v>
      </c>
      <c r="G581" s="6" t="str">
        <f t="shared" si="27"/>
        <v>module=kkid</v>
      </c>
    </row>
    <row r="582" spans="1:7" ht="30" customHeight="1">
      <c r="A582" s="3" t="s">
        <v>2951</v>
      </c>
      <c r="B582" s="3" t="s">
        <v>2</v>
      </c>
      <c r="C582" s="3" t="s">
        <v>25185</v>
      </c>
      <c r="D582" s="3" t="s">
        <v>31057</v>
      </c>
      <c r="E582" s="12" t="s">
        <v>36819</v>
      </c>
      <c r="F582" s="6" t="str">
        <f t="shared" si="26"/>
        <v>module=jkid</v>
      </c>
      <c r="G582" s="6" t="str">
        <f t="shared" si="27"/>
        <v>module=kkid</v>
      </c>
    </row>
    <row r="583" spans="1:7" ht="30" customHeight="1">
      <c r="A583" s="3" t="s">
        <v>2951</v>
      </c>
      <c r="B583" s="3" t="s">
        <v>2</v>
      </c>
      <c r="C583" s="3" t="s">
        <v>25186</v>
      </c>
      <c r="D583" s="3" t="s">
        <v>31058</v>
      </c>
      <c r="E583" s="12" t="s">
        <v>36820</v>
      </c>
      <c r="F583" s="6" t="str">
        <f t="shared" si="26"/>
        <v>module=jkid</v>
      </c>
      <c r="G583" s="6" t="str">
        <f t="shared" si="27"/>
        <v>module=kkid</v>
      </c>
    </row>
    <row r="584" spans="1:7" ht="30" customHeight="1">
      <c r="A584" s="3" t="s">
        <v>2951</v>
      </c>
      <c r="B584" s="3" t="s">
        <v>2</v>
      </c>
      <c r="C584" s="3" t="s">
        <v>25187</v>
      </c>
      <c r="D584" s="3" t="s">
        <v>31059</v>
      </c>
      <c r="E584" s="12" t="s">
        <v>36821</v>
      </c>
      <c r="F584" s="6" t="str">
        <f t="shared" si="26"/>
        <v>module=jkid</v>
      </c>
      <c r="G584" s="6" t="str">
        <f t="shared" si="27"/>
        <v>module=kkid</v>
      </c>
    </row>
    <row r="585" spans="1:7" ht="30" customHeight="1">
      <c r="A585" s="3" t="s">
        <v>2951</v>
      </c>
      <c r="B585" s="3" t="s">
        <v>2</v>
      </c>
      <c r="C585" s="3" t="s">
        <v>25188</v>
      </c>
      <c r="D585" s="3" t="s">
        <v>31060</v>
      </c>
      <c r="E585" s="12" t="s">
        <v>36822</v>
      </c>
      <c r="F585" s="6" t="str">
        <f t="shared" si="26"/>
        <v>module=jkid</v>
      </c>
      <c r="G585" s="6" t="str">
        <f t="shared" si="27"/>
        <v>module=kkid</v>
      </c>
    </row>
    <row r="586" spans="1:7" ht="30" customHeight="1">
      <c r="A586" s="3" t="s">
        <v>2951</v>
      </c>
      <c r="B586" s="3" t="s">
        <v>2</v>
      </c>
      <c r="C586" s="3" t="s">
        <v>25189</v>
      </c>
      <c r="D586" s="3" t="s">
        <v>31061</v>
      </c>
      <c r="E586" s="12" t="s">
        <v>36823</v>
      </c>
      <c r="F586" s="6" t="str">
        <f t="shared" si="26"/>
        <v>module=jkid</v>
      </c>
      <c r="G586" s="6" t="str">
        <f t="shared" si="27"/>
        <v>module=kkid</v>
      </c>
    </row>
    <row r="587" spans="1:7" ht="30" customHeight="1">
      <c r="A587" s="3" t="s">
        <v>2951</v>
      </c>
      <c r="B587" s="3" t="s">
        <v>2</v>
      </c>
      <c r="C587" s="3" t="s">
        <v>25190</v>
      </c>
      <c r="D587" s="3" t="s">
        <v>31062</v>
      </c>
      <c r="E587" s="12" t="s">
        <v>36824</v>
      </c>
      <c r="F587" s="6" t="str">
        <f t="shared" si="26"/>
        <v>module=jkid</v>
      </c>
      <c r="G587" s="6" t="str">
        <f t="shared" si="27"/>
        <v>module=kkid</v>
      </c>
    </row>
    <row r="588" spans="1:7" ht="30" customHeight="1">
      <c r="A588" s="3" t="s">
        <v>2951</v>
      </c>
      <c r="B588" s="3" t="s">
        <v>2</v>
      </c>
      <c r="C588" s="3" t="s">
        <v>25191</v>
      </c>
      <c r="D588" s="3" t="s">
        <v>31063</v>
      </c>
      <c r="E588" s="12" t="s">
        <v>36825</v>
      </c>
      <c r="F588" s="6" t="str">
        <f t="shared" si="26"/>
        <v>module=jkid</v>
      </c>
      <c r="G588" s="6" t="str">
        <f t="shared" si="27"/>
        <v>module=kkid</v>
      </c>
    </row>
    <row r="589" spans="1:7" ht="30" customHeight="1">
      <c r="A589" s="3" t="s">
        <v>2951</v>
      </c>
      <c r="B589" s="3" t="s">
        <v>2</v>
      </c>
      <c r="C589" s="3" t="s">
        <v>25192</v>
      </c>
      <c r="D589" s="3" t="s">
        <v>31064</v>
      </c>
      <c r="E589" s="12" t="s">
        <v>36826</v>
      </c>
      <c r="F589" s="6" t="str">
        <f t="shared" si="26"/>
        <v>module=jkid</v>
      </c>
      <c r="G589" s="6" t="str">
        <f t="shared" si="27"/>
        <v>module=kkid</v>
      </c>
    </row>
    <row r="590" spans="1:7" ht="30" customHeight="1">
      <c r="A590" s="3" t="s">
        <v>2951</v>
      </c>
      <c r="B590" s="3" t="s">
        <v>2</v>
      </c>
      <c r="C590" s="3" t="s">
        <v>25193</v>
      </c>
      <c r="D590" s="3" t="s">
        <v>31065</v>
      </c>
      <c r="E590" s="12" t="s">
        <v>36827</v>
      </c>
      <c r="F590" s="6" t="str">
        <f t="shared" si="26"/>
        <v>module=jkid</v>
      </c>
      <c r="G590" s="6" t="str">
        <f t="shared" si="27"/>
        <v>module=kkid</v>
      </c>
    </row>
    <row r="591" spans="1:7" ht="30" customHeight="1">
      <c r="A591" s="3" t="s">
        <v>2951</v>
      </c>
      <c r="B591" s="3" t="s">
        <v>2</v>
      </c>
      <c r="C591" s="3" t="s">
        <v>25194</v>
      </c>
      <c r="D591" s="3" t="s">
        <v>31066</v>
      </c>
      <c r="E591" s="12" t="s">
        <v>36828</v>
      </c>
      <c r="F591" s="6" t="str">
        <f t="shared" si="26"/>
        <v>module=jkid</v>
      </c>
      <c r="G591" s="6" t="str">
        <f t="shared" si="27"/>
        <v>module=kkid</v>
      </c>
    </row>
    <row r="592" spans="1:7" ht="30" customHeight="1">
      <c r="A592" s="3" t="s">
        <v>2951</v>
      </c>
      <c r="B592" s="3" t="s">
        <v>2</v>
      </c>
      <c r="C592" s="3" t="s">
        <v>25195</v>
      </c>
      <c r="D592" s="3" t="s">
        <v>31067</v>
      </c>
      <c r="E592" s="12" t="s">
        <v>36829</v>
      </c>
      <c r="F592" s="6" t="str">
        <f t="shared" si="26"/>
        <v>module=jkid</v>
      </c>
      <c r="G592" s="6" t="str">
        <f t="shared" si="27"/>
        <v>module=kkid</v>
      </c>
    </row>
    <row r="593" spans="1:7" ht="30" customHeight="1">
      <c r="A593" s="3" t="s">
        <v>2951</v>
      </c>
      <c r="B593" s="3" t="s">
        <v>2</v>
      </c>
      <c r="C593" s="3" t="s">
        <v>25196</v>
      </c>
      <c r="D593" s="3" t="s">
        <v>31068</v>
      </c>
      <c r="E593" s="12" t="s">
        <v>36830</v>
      </c>
      <c r="F593" s="6" t="str">
        <f t="shared" si="26"/>
        <v>module=jkid</v>
      </c>
      <c r="G593" s="6" t="str">
        <f t="shared" si="27"/>
        <v>module=kkid</v>
      </c>
    </row>
    <row r="594" spans="1:7" ht="30" customHeight="1">
      <c r="A594" s="3" t="s">
        <v>2951</v>
      </c>
      <c r="B594" s="3" t="s">
        <v>2</v>
      </c>
      <c r="C594" s="3" t="s">
        <v>25197</v>
      </c>
      <c r="D594" s="3" t="s">
        <v>31069</v>
      </c>
      <c r="E594" s="12" t="s">
        <v>36831</v>
      </c>
      <c r="F594" s="6" t="str">
        <f t="shared" si="26"/>
        <v>module=jkid</v>
      </c>
      <c r="G594" s="6" t="str">
        <f t="shared" si="27"/>
        <v>module=kkid</v>
      </c>
    </row>
    <row r="595" spans="1:7" ht="30" customHeight="1">
      <c r="A595" s="3" t="s">
        <v>2951</v>
      </c>
      <c r="B595" s="3" t="s">
        <v>2</v>
      </c>
      <c r="C595" s="3" t="s">
        <v>25198</v>
      </c>
      <c r="D595" s="3" t="s">
        <v>31070</v>
      </c>
      <c r="E595" s="12" t="s">
        <v>36832</v>
      </c>
      <c r="F595" s="6" t="str">
        <f t="shared" si="26"/>
        <v>module=jkid</v>
      </c>
      <c r="G595" s="6" t="str">
        <f t="shared" si="27"/>
        <v>module=kkid</v>
      </c>
    </row>
    <row r="596" spans="1:7" ht="30" customHeight="1">
      <c r="A596" s="3" t="s">
        <v>2951</v>
      </c>
      <c r="B596" s="3" t="s">
        <v>2</v>
      </c>
      <c r="C596" s="3" t="s">
        <v>25199</v>
      </c>
      <c r="D596" s="3" t="s">
        <v>31071</v>
      </c>
      <c r="E596" s="12" t="s">
        <v>36833</v>
      </c>
      <c r="F596" s="6" t="str">
        <f t="shared" si="26"/>
        <v>module=jkid</v>
      </c>
      <c r="G596" s="6" t="str">
        <f t="shared" si="27"/>
        <v>module=kkid</v>
      </c>
    </row>
    <row r="597" spans="1:7" ht="30" customHeight="1">
      <c r="A597" s="3" t="s">
        <v>2951</v>
      </c>
      <c r="B597" s="3" t="s">
        <v>2</v>
      </c>
      <c r="C597" s="3" t="s">
        <v>25200</v>
      </c>
      <c r="D597" s="3" t="s">
        <v>31072</v>
      </c>
      <c r="E597" s="12" t="s">
        <v>36834</v>
      </c>
      <c r="F597" s="6" t="str">
        <f t="shared" si="26"/>
        <v>module=jkid</v>
      </c>
      <c r="G597" s="6" t="str">
        <f t="shared" si="27"/>
        <v>module=kkid</v>
      </c>
    </row>
    <row r="598" spans="1:7" ht="30" customHeight="1">
      <c r="A598" s="3" t="s">
        <v>2951</v>
      </c>
      <c r="B598" s="3" t="s">
        <v>2</v>
      </c>
      <c r="C598" s="3" t="s">
        <v>25201</v>
      </c>
      <c r="D598" s="3" t="s">
        <v>31073</v>
      </c>
      <c r="E598" s="12" t="s">
        <v>36835</v>
      </c>
      <c r="F598" s="6" t="str">
        <f t="shared" si="26"/>
        <v>module=jkid</v>
      </c>
      <c r="G598" s="6" t="str">
        <f t="shared" si="27"/>
        <v>module=kkid</v>
      </c>
    </row>
    <row r="599" spans="1:7" ht="30" customHeight="1">
      <c r="A599" s="3" t="s">
        <v>2951</v>
      </c>
      <c r="B599" s="3" t="s">
        <v>2</v>
      </c>
      <c r="C599" s="3" t="s">
        <v>25202</v>
      </c>
      <c r="D599" s="3" t="s">
        <v>31074</v>
      </c>
      <c r="E599" s="12" t="s">
        <v>36836</v>
      </c>
      <c r="F599" s="6" t="str">
        <f t="shared" si="26"/>
        <v>module=jkid</v>
      </c>
      <c r="G599" s="6" t="str">
        <f t="shared" si="27"/>
        <v>module=kkid</v>
      </c>
    </row>
    <row r="600" spans="1:7" ht="30" customHeight="1">
      <c r="A600" s="3" t="s">
        <v>2951</v>
      </c>
      <c r="B600" s="3" t="s">
        <v>2</v>
      </c>
      <c r="C600" s="3" t="s">
        <v>25203</v>
      </c>
      <c r="D600" s="3" t="s">
        <v>31075</v>
      </c>
      <c r="E600" s="12" t="s">
        <v>36837</v>
      </c>
      <c r="F600" s="6" t="str">
        <f t="shared" si="26"/>
        <v>module=jkid</v>
      </c>
      <c r="G600" s="6" t="str">
        <f t="shared" si="27"/>
        <v>module=kkid</v>
      </c>
    </row>
    <row r="601" spans="1:7" ht="30" customHeight="1">
      <c r="A601" s="3" t="s">
        <v>2951</v>
      </c>
      <c r="B601" s="3" t="s">
        <v>2</v>
      </c>
      <c r="C601" s="3" t="s">
        <v>25204</v>
      </c>
      <c r="D601" s="3" t="s">
        <v>31076</v>
      </c>
      <c r="E601" s="12" t="s">
        <v>36838</v>
      </c>
      <c r="F601" s="6" t="str">
        <f t="shared" si="26"/>
        <v>module=jkid</v>
      </c>
      <c r="G601" s="6" t="str">
        <f t="shared" si="27"/>
        <v>module=kkid</v>
      </c>
    </row>
    <row r="602" spans="1:7" ht="30" customHeight="1">
      <c r="A602" s="3" t="s">
        <v>2951</v>
      </c>
      <c r="B602" s="3" t="s">
        <v>2</v>
      </c>
      <c r="C602" s="3" t="s">
        <v>25205</v>
      </c>
      <c r="D602" s="3" t="s">
        <v>31077</v>
      </c>
      <c r="E602" s="12" t="s">
        <v>36839</v>
      </c>
      <c r="F602" s="6" t="str">
        <f t="shared" si="26"/>
        <v>module=jkid</v>
      </c>
      <c r="G602" s="6" t="str">
        <f t="shared" si="27"/>
        <v>module=kkid</v>
      </c>
    </row>
    <row r="603" spans="1:7" ht="30" customHeight="1">
      <c r="A603" s="3" t="s">
        <v>2951</v>
      </c>
      <c r="B603" s="3" t="s">
        <v>2</v>
      </c>
      <c r="C603" s="3" t="s">
        <v>25206</v>
      </c>
      <c r="D603" s="3" t="s">
        <v>31078</v>
      </c>
      <c r="E603" s="12" t="s">
        <v>36840</v>
      </c>
      <c r="F603" s="6" t="str">
        <f t="shared" si="26"/>
        <v>module=jkid</v>
      </c>
      <c r="G603" s="6" t="str">
        <f t="shared" si="27"/>
        <v>module=kkid</v>
      </c>
    </row>
    <row r="604" spans="1:7" ht="30" customHeight="1">
      <c r="A604" s="3" t="s">
        <v>2951</v>
      </c>
      <c r="B604" s="3" t="s">
        <v>2</v>
      </c>
      <c r="C604" s="3" t="s">
        <v>25207</v>
      </c>
      <c r="D604" s="3" t="s">
        <v>31079</v>
      </c>
      <c r="E604" s="12" t="s">
        <v>36841</v>
      </c>
      <c r="F604" s="6" t="str">
        <f t="shared" si="26"/>
        <v>module=jkid</v>
      </c>
      <c r="G604" s="6" t="str">
        <f t="shared" si="27"/>
        <v>module=kkid</v>
      </c>
    </row>
    <row r="605" spans="1:7" ht="30" customHeight="1">
      <c r="A605" s="3" t="s">
        <v>2951</v>
      </c>
      <c r="B605" s="3" t="s">
        <v>2</v>
      </c>
      <c r="C605" s="3" t="s">
        <v>25208</v>
      </c>
      <c r="D605" s="3" t="s">
        <v>31080</v>
      </c>
      <c r="E605" s="12" t="s">
        <v>36842</v>
      </c>
      <c r="F605" s="6" t="str">
        <f t="shared" si="26"/>
        <v>module=jkid</v>
      </c>
      <c r="G605" s="6" t="str">
        <f t="shared" si="27"/>
        <v>module=kkid</v>
      </c>
    </row>
    <row r="606" spans="1:7" ht="30" customHeight="1">
      <c r="A606" s="3" t="s">
        <v>2951</v>
      </c>
      <c r="B606" s="3" t="s">
        <v>2</v>
      </c>
      <c r="C606" s="3" t="s">
        <v>25209</v>
      </c>
      <c r="D606" s="3" t="s">
        <v>31081</v>
      </c>
      <c r="E606" s="12" t="s">
        <v>36843</v>
      </c>
      <c r="F606" s="6" t="str">
        <f t="shared" si="26"/>
        <v>module=jkid</v>
      </c>
      <c r="G606" s="6" t="str">
        <f t="shared" si="27"/>
        <v>module=kkid</v>
      </c>
    </row>
    <row r="607" spans="1:7" ht="30" customHeight="1">
      <c r="A607" s="3" t="s">
        <v>2951</v>
      </c>
      <c r="B607" s="3" t="s">
        <v>2</v>
      </c>
      <c r="C607" s="3" t="s">
        <v>25210</v>
      </c>
      <c r="D607" s="3" t="s">
        <v>31082</v>
      </c>
      <c r="E607" s="12" t="s">
        <v>36844</v>
      </c>
      <c r="F607" s="6" t="str">
        <f t="shared" si="26"/>
        <v>module=jkid</v>
      </c>
      <c r="G607" s="6" t="str">
        <f t="shared" si="27"/>
        <v>module=kkid</v>
      </c>
    </row>
    <row r="608" spans="1:7" ht="30" customHeight="1">
      <c r="A608" s="3" t="s">
        <v>2951</v>
      </c>
      <c r="B608" s="3" t="s">
        <v>2</v>
      </c>
      <c r="C608" s="3" t="s">
        <v>25211</v>
      </c>
      <c r="D608" s="3" t="s">
        <v>31083</v>
      </c>
      <c r="E608" s="12" t="s">
        <v>36845</v>
      </c>
      <c r="F608" s="6" t="str">
        <f t="shared" si="26"/>
        <v>module=jkid</v>
      </c>
      <c r="G608" s="6" t="str">
        <f t="shared" si="27"/>
        <v>module=kkid</v>
      </c>
    </row>
    <row r="609" spans="1:7" ht="30" customHeight="1">
      <c r="A609" s="3" t="s">
        <v>2951</v>
      </c>
      <c r="B609" s="3" t="s">
        <v>2</v>
      </c>
      <c r="C609" s="3" t="s">
        <v>25212</v>
      </c>
      <c r="D609" s="3" t="s">
        <v>31084</v>
      </c>
      <c r="E609" s="12" t="s">
        <v>36846</v>
      </c>
      <c r="F609" s="6" t="str">
        <f t="shared" si="26"/>
        <v>module=jkid</v>
      </c>
      <c r="G609" s="6" t="str">
        <f t="shared" si="27"/>
        <v>module=kkid</v>
      </c>
    </row>
    <row r="610" spans="1:7" ht="30" customHeight="1">
      <c r="A610" s="3" t="s">
        <v>2951</v>
      </c>
      <c r="B610" s="3" t="s">
        <v>2</v>
      </c>
      <c r="C610" s="3" t="s">
        <v>25213</v>
      </c>
      <c r="D610" s="3" t="s">
        <v>31085</v>
      </c>
      <c r="E610" s="12" t="s">
        <v>36847</v>
      </c>
      <c r="F610" s="6" t="str">
        <f t="shared" si="26"/>
        <v>module=jkid</v>
      </c>
      <c r="G610" s="6" t="str">
        <f t="shared" si="27"/>
        <v>module=kkid</v>
      </c>
    </row>
    <row r="611" spans="1:7" ht="30" customHeight="1">
      <c r="A611" s="3" t="s">
        <v>2951</v>
      </c>
      <c r="B611" s="3" t="s">
        <v>2</v>
      </c>
      <c r="C611" s="3" t="s">
        <v>25214</v>
      </c>
      <c r="D611" s="3" t="s">
        <v>31086</v>
      </c>
      <c r="E611" s="12" t="s">
        <v>36848</v>
      </c>
      <c r="F611" s="6" t="str">
        <f t="shared" si="26"/>
        <v>module=jkid</v>
      </c>
      <c r="G611" s="6" t="str">
        <f t="shared" si="27"/>
        <v>module=kkid</v>
      </c>
    </row>
    <row r="612" spans="1:7" ht="30" customHeight="1">
      <c r="A612" s="3" t="s">
        <v>2951</v>
      </c>
      <c r="B612" s="3" t="s">
        <v>2</v>
      </c>
      <c r="C612" s="3" t="s">
        <v>25215</v>
      </c>
      <c r="D612" s="3" t="s">
        <v>31087</v>
      </c>
      <c r="E612" s="12" t="s">
        <v>36849</v>
      </c>
      <c r="F612" s="6" t="str">
        <f t="shared" si="26"/>
        <v>module=jkid</v>
      </c>
      <c r="G612" s="6" t="str">
        <f t="shared" si="27"/>
        <v>module=kkid</v>
      </c>
    </row>
    <row r="613" spans="1:7" ht="30" customHeight="1">
      <c r="A613" s="3" t="s">
        <v>2951</v>
      </c>
      <c r="B613" s="3" t="s">
        <v>2</v>
      </c>
      <c r="C613" s="3" t="s">
        <v>25216</v>
      </c>
      <c r="D613" s="3" t="s">
        <v>31088</v>
      </c>
      <c r="E613" s="12" t="s">
        <v>36850</v>
      </c>
      <c r="F613" s="6" t="str">
        <f t="shared" si="26"/>
        <v>module=jkid</v>
      </c>
      <c r="G613" s="6" t="str">
        <f t="shared" si="27"/>
        <v>module=kkid</v>
      </c>
    </row>
    <row r="614" spans="1:7" ht="30" customHeight="1">
      <c r="A614" s="3" t="s">
        <v>2951</v>
      </c>
      <c r="B614" s="3" t="s">
        <v>2</v>
      </c>
      <c r="C614" s="3" t="s">
        <v>25217</v>
      </c>
      <c r="D614" s="3" t="s">
        <v>31089</v>
      </c>
      <c r="E614" s="12" t="s">
        <v>36851</v>
      </c>
      <c r="F614" s="6" t="str">
        <f t="shared" si="26"/>
        <v>module=jkid</v>
      </c>
      <c r="G614" s="6" t="str">
        <f t="shared" si="27"/>
        <v>module=kkid</v>
      </c>
    </row>
    <row r="615" spans="1:7" ht="30" customHeight="1">
      <c r="A615" s="3" t="s">
        <v>2951</v>
      </c>
      <c r="B615" s="3" t="s">
        <v>2</v>
      </c>
      <c r="C615" s="3" t="s">
        <v>25218</v>
      </c>
      <c r="D615" s="3" t="s">
        <v>31090</v>
      </c>
      <c r="E615" s="12" t="s">
        <v>36852</v>
      </c>
      <c r="F615" s="6" t="str">
        <f t="shared" si="26"/>
        <v>module=jkid</v>
      </c>
      <c r="G615" s="6" t="str">
        <f t="shared" si="27"/>
        <v>module=kkid</v>
      </c>
    </row>
    <row r="616" spans="1:7" ht="30" customHeight="1">
      <c r="A616" s="3" t="s">
        <v>2951</v>
      </c>
      <c r="B616" s="3" t="s">
        <v>2</v>
      </c>
      <c r="C616" s="3" t="s">
        <v>25219</v>
      </c>
      <c r="D616" s="3" t="s">
        <v>31091</v>
      </c>
      <c r="E616" s="12" t="s">
        <v>36853</v>
      </c>
      <c r="F616" s="6" t="str">
        <f t="shared" si="26"/>
        <v>module=jkid</v>
      </c>
      <c r="G616" s="6" t="str">
        <f t="shared" si="27"/>
        <v>module=kkid</v>
      </c>
    </row>
    <row r="617" spans="1:7" ht="30" customHeight="1">
      <c r="A617" s="3" t="s">
        <v>2951</v>
      </c>
      <c r="B617" s="3" t="s">
        <v>2</v>
      </c>
      <c r="C617" s="3" t="s">
        <v>25220</v>
      </c>
      <c r="D617" s="3" t="s">
        <v>31092</v>
      </c>
      <c r="E617" s="12" t="s">
        <v>36854</v>
      </c>
      <c r="F617" s="6" t="str">
        <f t="shared" si="26"/>
        <v>module=jkid</v>
      </c>
      <c r="G617" s="6" t="str">
        <f t="shared" si="27"/>
        <v>module=kkid</v>
      </c>
    </row>
    <row r="618" spans="1:7" ht="30" customHeight="1">
      <c r="A618" s="3" t="s">
        <v>2951</v>
      </c>
      <c r="B618" s="3" t="s">
        <v>2</v>
      </c>
      <c r="C618" s="3" t="s">
        <v>25221</v>
      </c>
      <c r="D618" s="3" t="s">
        <v>31093</v>
      </c>
      <c r="E618" s="12" t="s">
        <v>36855</v>
      </c>
      <c r="F618" s="6" t="str">
        <f t="shared" si="26"/>
        <v>module=jkid</v>
      </c>
      <c r="G618" s="6" t="str">
        <f t="shared" si="27"/>
        <v>module=kkid</v>
      </c>
    </row>
    <row r="619" spans="1:7" ht="30" customHeight="1">
      <c r="A619" s="3" t="s">
        <v>2951</v>
      </c>
      <c r="B619" s="3" t="s">
        <v>2</v>
      </c>
      <c r="C619" s="3" t="s">
        <v>25222</v>
      </c>
      <c r="D619" s="3" t="s">
        <v>31094</v>
      </c>
      <c r="E619" s="12" t="s">
        <v>36856</v>
      </c>
      <c r="F619" s="6" t="str">
        <f t="shared" si="26"/>
        <v>module=jkid</v>
      </c>
      <c r="G619" s="6" t="str">
        <f t="shared" si="27"/>
        <v>module=kkid</v>
      </c>
    </row>
    <row r="620" spans="1:7" ht="30" customHeight="1">
      <c r="A620" s="3" t="s">
        <v>2951</v>
      </c>
      <c r="B620" s="3" t="s">
        <v>2</v>
      </c>
      <c r="C620" s="3" t="s">
        <v>25223</v>
      </c>
      <c r="D620" s="3" t="s">
        <v>31095</v>
      </c>
      <c r="E620" s="12" t="s">
        <v>36857</v>
      </c>
      <c r="F620" s="6" t="str">
        <f t="shared" si="26"/>
        <v>module=jkid</v>
      </c>
      <c r="G620" s="6" t="str">
        <f t="shared" si="27"/>
        <v>module=kkid</v>
      </c>
    </row>
    <row r="621" spans="1:7" ht="30" customHeight="1">
      <c r="A621" s="3" t="s">
        <v>2951</v>
      </c>
      <c r="B621" s="3" t="s">
        <v>2</v>
      </c>
      <c r="C621" s="3" t="s">
        <v>25224</v>
      </c>
      <c r="D621" s="3" t="s">
        <v>31096</v>
      </c>
      <c r="E621" s="12" t="s">
        <v>36858</v>
      </c>
      <c r="F621" s="6" t="str">
        <f t="shared" si="26"/>
        <v>module=jkid</v>
      </c>
      <c r="G621" s="6" t="str">
        <f t="shared" si="27"/>
        <v>module=kkid</v>
      </c>
    </row>
    <row r="622" spans="1:7" ht="30" customHeight="1">
      <c r="A622" s="3" t="s">
        <v>2951</v>
      </c>
      <c r="B622" s="3" t="s">
        <v>2</v>
      </c>
      <c r="C622" s="3" t="s">
        <v>25225</v>
      </c>
      <c r="D622" s="3" t="s">
        <v>31097</v>
      </c>
      <c r="E622" s="12" t="s">
        <v>36859</v>
      </c>
      <c r="F622" s="6" t="str">
        <f t="shared" si="26"/>
        <v>module=jkid</v>
      </c>
      <c r="G622" s="6" t="str">
        <f t="shared" si="27"/>
        <v>module=kkid</v>
      </c>
    </row>
    <row r="623" spans="1:7" ht="30" customHeight="1">
      <c r="A623" s="3" t="s">
        <v>2951</v>
      </c>
      <c r="B623" s="3" t="s">
        <v>2</v>
      </c>
      <c r="C623" s="3" t="s">
        <v>25226</v>
      </c>
      <c r="D623" s="3" t="s">
        <v>31098</v>
      </c>
      <c r="E623" s="12" t="s">
        <v>36860</v>
      </c>
      <c r="F623" s="6" t="str">
        <f t="shared" si="26"/>
        <v>module=jkid</v>
      </c>
      <c r="G623" s="6" t="str">
        <f t="shared" si="27"/>
        <v>module=kkid</v>
      </c>
    </row>
    <row r="624" spans="1:7" ht="30" customHeight="1">
      <c r="A624" s="3" t="s">
        <v>2951</v>
      </c>
      <c r="B624" s="3" t="s">
        <v>2</v>
      </c>
      <c r="C624" s="3" t="s">
        <v>25227</v>
      </c>
      <c r="D624" s="3" t="s">
        <v>31099</v>
      </c>
      <c r="E624" s="12" t="s">
        <v>36861</v>
      </c>
      <c r="F624" s="6" t="str">
        <f t="shared" si="26"/>
        <v>module=jkid</v>
      </c>
      <c r="G624" s="6" t="str">
        <f t="shared" si="27"/>
        <v>module=kkid</v>
      </c>
    </row>
    <row r="625" spans="1:7" ht="30" customHeight="1">
      <c r="A625" s="3" t="s">
        <v>2951</v>
      </c>
      <c r="B625" s="3" t="s">
        <v>2</v>
      </c>
      <c r="C625" s="3" t="s">
        <v>25228</v>
      </c>
      <c r="D625" s="3" t="s">
        <v>31100</v>
      </c>
      <c r="E625" s="12" t="s">
        <v>36862</v>
      </c>
      <c r="F625" s="6" t="str">
        <f t="shared" si="26"/>
        <v>module=jkid</v>
      </c>
      <c r="G625" s="6" t="str">
        <f t="shared" si="27"/>
        <v>module=kkid</v>
      </c>
    </row>
    <row r="626" spans="1:7" ht="30" customHeight="1">
      <c r="A626" s="3" t="s">
        <v>2951</v>
      </c>
      <c r="B626" s="3" t="s">
        <v>2</v>
      </c>
      <c r="C626" s="3" t="s">
        <v>25229</v>
      </c>
      <c r="D626" s="3" t="s">
        <v>31101</v>
      </c>
      <c r="E626" s="12" t="s">
        <v>36863</v>
      </c>
      <c r="F626" s="6" t="str">
        <f t="shared" si="26"/>
        <v>module=jkid</v>
      </c>
      <c r="G626" s="6" t="str">
        <f t="shared" si="27"/>
        <v>module=kkid</v>
      </c>
    </row>
    <row r="627" spans="1:7" ht="30" customHeight="1">
      <c r="A627" s="3" t="s">
        <v>2951</v>
      </c>
      <c r="B627" s="3" t="s">
        <v>2</v>
      </c>
      <c r="C627" s="3" t="s">
        <v>25230</v>
      </c>
      <c r="D627" s="3" t="s">
        <v>31102</v>
      </c>
      <c r="E627" s="12" t="s">
        <v>36864</v>
      </c>
      <c r="F627" s="6" t="str">
        <f t="shared" si="26"/>
        <v>module=jkid</v>
      </c>
      <c r="G627" s="6" t="str">
        <f t="shared" si="27"/>
        <v>module=kkid</v>
      </c>
    </row>
    <row r="628" spans="1:7" ht="30" customHeight="1">
      <c r="A628" s="3" t="s">
        <v>2951</v>
      </c>
      <c r="B628" s="3" t="s">
        <v>2</v>
      </c>
      <c r="C628" s="3" t="s">
        <v>25231</v>
      </c>
      <c r="D628" s="3" t="s">
        <v>31103</v>
      </c>
      <c r="E628" s="12" t="s">
        <v>36865</v>
      </c>
      <c r="F628" s="6" t="str">
        <f t="shared" ref="F628:F691" si="28">HYPERLINK("http://www.ssc.wisc.edu/wlsresearch/documentation/waves/?wave=capigrad&amp;module=jkid","module=jkid")</f>
        <v>module=jkid</v>
      </c>
      <c r="G628" s="6" t="str">
        <f t="shared" ref="G628:G691" si="29">HYPERLINK("http://www.ssc.wisc.edu/wlsresearch/documentation/waves/?wave=capisib&amp;module=kkid","module=kkid")</f>
        <v>module=kkid</v>
      </c>
    </row>
    <row r="629" spans="1:7" ht="30" customHeight="1">
      <c r="A629" s="3" t="s">
        <v>2951</v>
      </c>
      <c r="B629" s="3" t="s">
        <v>2</v>
      </c>
      <c r="C629" s="3" t="s">
        <v>25232</v>
      </c>
      <c r="D629" s="3" t="s">
        <v>31104</v>
      </c>
      <c r="E629" s="12" t="s">
        <v>36866</v>
      </c>
      <c r="F629" s="6" t="str">
        <f t="shared" si="28"/>
        <v>module=jkid</v>
      </c>
      <c r="G629" s="6" t="str">
        <f t="shared" si="29"/>
        <v>module=kkid</v>
      </c>
    </row>
    <row r="630" spans="1:7" ht="30" customHeight="1">
      <c r="A630" s="3" t="s">
        <v>2951</v>
      </c>
      <c r="B630" s="3" t="s">
        <v>2</v>
      </c>
      <c r="C630" s="3" t="s">
        <v>25233</v>
      </c>
      <c r="D630" s="3" t="s">
        <v>31105</v>
      </c>
      <c r="E630" s="12" t="s">
        <v>36867</v>
      </c>
      <c r="F630" s="6" t="str">
        <f t="shared" si="28"/>
        <v>module=jkid</v>
      </c>
      <c r="G630" s="6" t="str">
        <f t="shared" si="29"/>
        <v>module=kkid</v>
      </c>
    </row>
    <row r="631" spans="1:7" ht="30" customHeight="1">
      <c r="A631" s="3" t="s">
        <v>2951</v>
      </c>
      <c r="B631" s="3" t="s">
        <v>2</v>
      </c>
      <c r="C631" s="3" t="s">
        <v>25234</v>
      </c>
      <c r="D631" s="3" t="s">
        <v>31106</v>
      </c>
      <c r="E631" s="12" t="s">
        <v>36868</v>
      </c>
      <c r="F631" s="6" t="str">
        <f t="shared" si="28"/>
        <v>module=jkid</v>
      </c>
      <c r="G631" s="6" t="str">
        <f t="shared" si="29"/>
        <v>module=kkid</v>
      </c>
    </row>
    <row r="632" spans="1:7" ht="30" customHeight="1">
      <c r="A632" s="3" t="s">
        <v>2951</v>
      </c>
      <c r="B632" s="3" t="s">
        <v>2</v>
      </c>
      <c r="C632" s="3" t="s">
        <v>25235</v>
      </c>
      <c r="D632" s="3" t="s">
        <v>31107</v>
      </c>
      <c r="E632" s="12" t="s">
        <v>36869</v>
      </c>
      <c r="F632" s="6" t="str">
        <f t="shared" si="28"/>
        <v>module=jkid</v>
      </c>
      <c r="G632" s="6" t="str">
        <f t="shared" si="29"/>
        <v>module=kkid</v>
      </c>
    </row>
    <row r="633" spans="1:7" ht="30" customHeight="1">
      <c r="A633" s="3" t="s">
        <v>2951</v>
      </c>
      <c r="B633" s="3" t="s">
        <v>2</v>
      </c>
      <c r="C633" s="3" t="s">
        <v>25236</v>
      </c>
      <c r="D633" s="3" t="s">
        <v>31108</v>
      </c>
      <c r="E633" s="12" t="s">
        <v>36870</v>
      </c>
      <c r="F633" s="6" t="str">
        <f t="shared" si="28"/>
        <v>module=jkid</v>
      </c>
      <c r="G633" s="6" t="str">
        <f t="shared" si="29"/>
        <v>module=kkid</v>
      </c>
    </row>
    <row r="634" spans="1:7" ht="30" customHeight="1">
      <c r="A634" s="3" t="s">
        <v>2951</v>
      </c>
      <c r="B634" s="3" t="s">
        <v>2</v>
      </c>
      <c r="C634" s="3" t="s">
        <v>25237</v>
      </c>
      <c r="D634" s="3" t="s">
        <v>31109</v>
      </c>
      <c r="E634" s="12" t="s">
        <v>36871</v>
      </c>
      <c r="F634" s="6" t="str">
        <f t="shared" si="28"/>
        <v>module=jkid</v>
      </c>
      <c r="G634" s="6" t="str">
        <f t="shared" si="29"/>
        <v>module=kkid</v>
      </c>
    </row>
    <row r="635" spans="1:7" ht="30" customHeight="1">
      <c r="A635" s="3" t="s">
        <v>2951</v>
      </c>
      <c r="B635" s="3" t="s">
        <v>2</v>
      </c>
      <c r="C635" s="3" t="s">
        <v>25238</v>
      </c>
      <c r="D635" s="3" t="s">
        <v>31110</v>
      </c>
      <c r="E635" s="12" t="s">
        <v>36872</v>
      </c>
      <c r="F635" s="6" t="str">
        <f t="shared" si="28"/>
        <v>module=jkid</v>
      </c>
      <c r="G635" s="6" t="str">
        <f t="shared" si="29"/>
        <v>module=kkid</v>
      </c>
    </row>
    <row r="636" spans="1:7" ht="30" customHeight="1">
      <c r="A636" s="3" t="s">
        <v>2951</v>
      </c>
      <c r="B636" s="3" t="s">
        <v>2</v>
      </c>
      <c r="C636" s="3" t="s">
        <v>25239</v>
      </c>
      <c r="D636" s="3" t="s">
        <v>31111</v>
      </c>
      <c r="E636" s="12" t="s">
        <v>36873</v>
      </c>
      <c r="F636" s="6" t="str">
        <f t="shared" si="28"/>
        <v>module=jkid</v>
      </c>
      <c r="G636" s="6" t="str">
        <f t="shared" si="29"/>
        <v>module=kkid</v>
      </c>
    </row>
    <row r="637" spans="1:7" ht="30" customHeight="1">
      <c r="A637" s="3" t="s">
        <v>2951</v>
      </c>
      <c r="B637" s="3" t="s">
        <v>2</v>
      </c>
      <c r="C637" s="3" t="s">
        <v>25240</v>
      </c>
      <c r="D637" s="3" t="s">
        <v>31112</v>
      </c>
      <c r="E637" s="12" t="s">
        <v>36874</v>
      </c>
      <c r="F637" s="6" t="str">
        <f t="shared" si="28"/>
        <v>module=jkid</v>
      </c>
      <c r="G637" s="6" t="str">
        <f t="shared" si="29"/>
        <v>module=kkid</v>
      </c>
    </row>
    <row r="638" spans="1:7" ht="30" customHeight="1">
      <c r="A638" s="3" t="s">
        <v>2951</v>
      </c>
      <c r="B638" s="3" t="s">
        <v>2</v>
      </c>
      <c r="C638" s="3" t="s">
        <v>25241</v>
      </c>
      <c r="D638" s="3" t="s">
        <v>31113</v>
      </c>
      <c r="E638" s="12" t="s">
        <v>36875</v>
      </c>
      <c r="F638" s="6" t="str">
        <f t="shared" si="28"/>
        <v>module=jkid</v>
      </c>
      <c r="G638" s="6" t="str">
        <f t="shared" si="29"/>
        <v>module=kkid</v>
      </c>
    </row>
    <row r="639" spans="1:7" ht="30" customHeight="1">
      <c r="A639" s="3" t="s">
        <v>2951</v>
      </c>
      <c r="B639" s="3" t="s">
        <v>2</v>
      </c>
      <c r="C639" s="3" t="s">
        <v>25242</v>
      </c>
      <c r="D639" s="3" t="s">
        <v>31114</v>
      </c>
      <c r="E639" s="12" t="s">
        <v>36876</v>
      </c>
      <c r="F639" s="6" t="str">
        <f t="shared" si="28"/>
        <v>module=jkid</v>
      </c>
      <c r="G639" s="6" t="str">
        <f t="shared" si="29"/>
        <v>module=kkid</v>
      </c>
    </row>
    <row r="640" spans="1:7" ht="30" customHeight="1">
      <c r="A640" s="3" t="s">
        <v>2951</v>
      </c>
      <c r="B640" s="3" t="s">
        <v>2</v>
      </c>
      <c r="C640" s="3" t="s">
        <v>25243</v>
      </c>
      <c r="D640" s="3" t="s">
        <v>31115</v>
      </c>
      <c r="E640" s="12" t="s">
        <v>36877</v>
      </c>
      <c r="F640" s="6" t="str">
        <f t="shared" si="28"/>
        <v>module=jkid</v>
      </c>
      <c r="G640" s="6" t="str">
        <f t="shared" si="29"/>
        <v>module=kkid</v>
      </c>
    </row>
    <row r="641" spans="1:7" ht="30" customHeight="1">
      <c r="A641" s="3" t="s">
        <v>2951</v>
      </c>
      <c r="B641" s="3" t="s">
        <v>2</v>
      </c>
      <c r="C641" s="3" t="s">
        <v>25244</v>
      </c>
      <c r="D641" s="3" t="s">
        <v>31116</v>
      </c>
      <c r="E641" s="12" t="s">
        <v>36878</v>
      </c>
      <c r="F641" s="6" t="str">
        <f t="shared" si="28"/>
        <v>module=jkid</v>
      </c>
      <c r="G641" s="6" t="str">
        <f t="shared" si="29"/>
        <v>module=kkid</v>
      </c>
    </row>
    <row r="642" spans="1:7" ht="30" customHeight="1">
      <c r="A642" s="3" t="s">
        <v>2951</v>
      </c>
      <c r="B642" s="3" t="s">
        <v>2</v>
      </c>
      <c r="C642" s="3" t="s">
        <v>25245</v>
      </c>
      <c r="D642" s="3" t="s">
        <v>31117</v>
      </c>
      <c r="E642" s="12" t="s">
        <v>36879</v>
      </c>
      <c r="F642" s="6" t="str">
        <f t="shared" si="28"/>
        <v>module=jkid</v>
      </c>
      <c r="G642" s="6" t="str">
        <f t="shared" si="29"/>
        <v>module=kkid</v>
      </c>
    </row>
    <row r="643" spans="1:7" ht="30" customHeight="1">
      <c r="A643" s="3" t="s">
        <v>2951</v>
      </c>
      <c r="B643" s="3" t="s">
        <v>2</v>
      </c>
      <c r="C643" s="3" t="s">
        <v>25246</v>
      </c>
      <c r="D643" s="3" t="s">
        <v>31118</v>
      </c>
      <c r="E643" s="12" t="s">
        <v>36880</v>
      </c>
      <c r="F643" s="6" t="str">
        <f t="shared" si="28"/>
        <v>module=jkid</v>
      </c>
      <c r="G643" s="6" t="str">
        <f t="shared" si="29"/>
        <v>module=kkid</v>
      </c>
    </row>
    <row r="644" spans="1:7" ht="30" customHeight="1">
      <c r="A644" s="3" t="s">
        <v>2951</v>
      </c>
      <c r="B644" s="3" t="s">
        <v>2</v>
      </c>
      <c r="C644" s="3" t="s">
        <v>25247</v>
      </c>
      <c r="D644" s="3" t="s">
        <v>31119</v>
      </c>
      <c r="E644" s="12" t="s">
        <v>36881</v>
      </c>
      <c r="F644" s="6" t="str">
        <f t="shared" si="28"/>
        <v>module=jkid</v>
      </c>
      <c r="G644" s="6" t="str">
        <f t="shared" si="29"/>
        <v>module=kkid</v>
      </c>
    </row>
    <row r="645" spans="1:7" ht="30" customHeight="1">
      <c r="A645" s="3" t="s">
        <v>2951</v>
      </c>
      <c r="B645" s="3" t="s">
        <v>2</v>
      </c>
      <c r="C645" s="3" t="s">
        <v>25248</v>
      </c>
      <c r="D645" s="3" t="s">
        <v>31120</v>
      </c>
      <c r="E645" s="12" t="s">
        <v>36882</v>
      </c>
      <c r="F645" s="6" t="str">
        <f t="shared" si="28"/>
        <v>module=jkid</v>
      </c>
      <c r="G645" s="6" t="str">
        <f t="shared" si="29"/>
        <v>module=kkid</v>
      </c>
    </row>
    <row r="646" spans="1:7" ht="30" customHeight="1">
      <c r="A646" s="3" t="s">
        <v>2951</v>
      </c>
      <c r="B646" s="3" t="s">
        <v>2</v>
      </c>
      <c r="C646" s="3" t="s">
        <v>25249</v>
      </c>
      <c r="D646" s="3" t="s">
        <v>31121</v>
      </c>
      <c r="E646" s="12" t="s">
        <v>36883</v>
      </c>
      <c r="F646" s="6" t="str">
        <f t="shared" si="28"/>
        <v>module=jkid</v>
      </c>
      <c r="G646" s="6" t="str">
        <f t="shared" si="29"/>
        <v>module=kkid</v>
      </c>
    </row>
    <row r="647" spans="1:7" ht="30" customHeight="1">
      <c r="A647" s="3" t="s">
        <v>2951</v>
      </c>
      <c r="B647" s="3" t="s">
        <v>2</v>
      </c>
      <c r="C647" s="3" t="s">
        <v>25250</v>
      </c>
      <c r="D647" s="3" t="s">
        <v>31122</v>
      </c>
      <c r="E647" s="12" t="s">
        <v>36884</v>
      </c>
      <c r="F647" s="6" t="str">
        <f t="shared" si="28"/>
        <v>module=jkid</v>
      </c>
      <c r="G647" s="6" t="str">
        <f t="shared" si="29"/>
        <v>module=kkid</v>
      </c>
    </row>
    <row r="648" spans="1:7" ht="30" customHeight="1">
      <c r="A648" s="3" t="s">
        <v>2951</v>
      </c>
      <c r="B648" s="3" t="s">
        <v>2</v>
      </c>
      <c r="C648" s="3" t="s">
        <v>25251</v>
      </c>
      <c r="D648" s="3" t="s">
        <v>31123</v>
      </c>
      <c r="E648" s="12" t="s">
        <v>36885</v>
      </c>
      <c r="F648" s="6" t="str">
        <f t="shared" si="28"/>
        <v>module=jkid</v>
      </c>
      <c r="G648" s="6" t="str">
        <f t="shared" si="29"/>
        <v>module=kkid</v>
      </c>
    </row>
    <row r="649" spans="1:7" ht="30" customHeight="1">
      <c r="A649" s="3" t="s">
        <v>2951</v>
      </c>
      <c r="B649" s="3" t="s">
        <v>2</v>
      </c>
      <c r="C649" s="3" t="s">
        <v>25252</v>
      </c>
      <c r="D649" s="3" t="s">
        <v>31124</v>
      </c>
      <c r="E649" s="12" t="s">
        <v>36886</v>
      </c>
      <c r="F649" s="6" t="str">
        <f t="shared" si="28"/>
        <v>module=jkid</v>
      </c>
      <c r="G649" s="6" t="str">
        <f t="shared" si="29"/>
        <v>module=kkid</v>
      </c>
    </row>
    <row r="650" spans="1:7" ht="30" customHeight="1">
      <c r="A650" s="3" t="s">
        <v>2951</v>
      </c>
      <c r="B650" s="3" t="s">
        <v>2</v>
      </c>
      <c r="C650" s="3" t="s">
        <v>25253</v>
      </c>
      <c r="D650" s="3" t="s">
        <v>31125</v>
      </c>
      <c r="E650" s="12" t="s">
        <v>36887</v>
      </c>
      <c r="F650" s="6" t="str">
        <f t="shared" si="28"/>
        <v>module=jkid</v>
      </c>
      <c r="G650" s="6" t="str">
        <f t="shared" si="29"/>
        <v>module=kkid</v>
      </c>
    </row>
    <row r="651" spans="1:7" ht="30" customHeight="1">
      <c r="A651" s="3" t="s">
        <v>2951</v>
      </c>
      <c r="B651" s="3" t="s">
        <v>2</v>
      </c>
      <c r="C651" s="3" t="s">
        <v>25254</v>
      </c>
      <c r="D651" s="3" t="s">
        <v>31126</v>
      </c>
      <c r="E651" s="12" t="s">
        <v>36888</v>
      </c>
      <c r="F651" s="6" t="str">
        <f t="shared" si="28"/>
        <v>module=jkid</v>
      </c>
      <c r="G651" s="6" t="str">
        <f t="shared" si="29"/>
        <v>module=kkid</v>
      </c>
    </row>
    <row r="652" spans="1:7" ht="30" customHeight="1">
      <c r="A652" s="3" t="s">
        <v>2951</v>
      </c>
      <c r="B652" s="3" t="s">
        <v>2</v>
      </c>
      <c r="C652" s="3" t="s">
        <v>25255</v>
      </c>
      <c r="D652" s="3" t="s">
        <v>31127</v>
      </c>
      <c r="E652" s="12" t="s">
        <v>36889</v>
      </c>
      <c r="F652" s="6" t="str">
        <f t="shared" si="28"/>
        <v>module=jkid</v>
      </c>
      <c r="G652" s="6" t="str">
        <f t="shared" si="29"/>
        <v>module=kkid</v>
      </c>
    </row>
    <row r="653" spans="1:7" ht="30" customHeight="1">
      <c r="A653" s="3" t="s">
        <v>2951</v>
      </c>
      <c r="B653" s="3" t="s">
        <v>2</v>
      </c>
      <c r="C653" s="3" t="s">
        <v>25256</v>
      </c>
      <c r="D653" s="3" t="s">
        <v>31128</v>
      </c>
      <c r="E653" s="12" t="s">
        <v>36890</v>
      </c>
      <c r="F653" s="6" t="str">
        <f t="shared" si="28"/>
        <v>module=jkid</v>
      </c>
      <c r="G653" s="6" t="str">
        <f t="shared" si="29"/>
        <v>module=kkid</v>
      </c>
    </row>
    <row r="654" spans="1:7" ht="30" customHeight="1">
      <c r="A654" s="3" t="s">
        <v>2951</v>
      </c>
      <c r="B654" s="3" t="s">
        <v>2</v>
      </c>
      <c r="C654" s="3" t="s">
        <v>25257</v>
      </c>
      <c r="D654" s="3" t="s">
        <v>31129</v>
      </c>
      <c r="E654" s="12" t="s">
        <v>36891</v>
      </c>
      <c r="F654" s="6" t="str">
        <f t="shared" si="28"/>
        <v>module=jkid</v>
      </c>
      <c r="G654" s="6" t="str">
        <f t="shared" si="29"/>
        <v>module=kkid</v>
      </c>
    </row>
    <row r="655" spans="1:7" ht="30" customHeight="1">
      <c r="A655" s="3" t="s">
        <v>2951</v>
      </c>
      <c r="B655" s="3" t="s">
        <v>2</v>
      </c>
      <c r="C655" s="3" t="s">
        <v>25258</v>
      </c>
      <c r="D655" s="3" t="s">
        <v>31130</v>
      </c>
      <c r="E655" s="12" t="s">
        <v>36892</v>
      </c>
      <c r="F655" s="6" t="str">
        <f t="shared" si="28"/>
        <v>module=jkid</v>
      </c>
      <c r="G655" s="6" t="str">
        <f t="shared" si="29"/>
        <v>module=kkid</v>
      </c>
    </row>
    <row r="656" spans="1:7" ht="30" customHeight="1">
      <c r="A656" s="3" t="s">
        <v>2951</v>
      </c>
      <c r="B656" s="3" t="s">
        <v>2</v>
      </c>
      <c r="C656" s="3" t="s">
        <v>25259</v>
      </c>
      <c r="D656" s="3" t="s">
        <v>31131</v>
      </c>
      <c r="E656" s="12" t="s">
        <v>36893</v>
      </c>
      <c r="F656" s="6" t="str">
        <f t="shared" si="28"/>
        <v>module=jkid</v>
      </c>
      <c r="G656" s="6" t="str">
        <f t="shared" si="29"/>
        <v>module=kkid</v>
      </c>
    </row>
    <row r="657" spans="1:7" ht="30" customHeight="1">
      <c r="A657" s="3" t="s">
        <v>2951</v>
      </c>
      <c r="B657" s="3" t="s">
        <v>2</v>
      </c>
      <c r="C657" s="3" t="s">
        <v>25260</v>
      </c>
      <c r="D657" s="3" t="s">
        <v>31132</v>
      </c>
      <c r="E657" s="12" t="s">
        <v>36894</v>
      </c>
      <c r="F657" s="6" t="str">
        <f t="shared" si="28"/>
        <v>module=jkid</v>
      </c>
      <c r="G657" s="6" t="str">
        <f t="shared" si="29"/>
        <v>module=kkid</v>
      </c>
    </row>
    <row r="658" spans="1:7" ht="30" customHeight="1">
      <c r="A658" s="3" t="s">
        <v>2951</v>
      </c>
      <c r="B658" s="3" t="s">
        <v>2</v>
      </c>
      <c r="C658" s="3" t="s">
        <v>25261</v>
      </c>
      <c r="D658" s="3" t="s">
        <v>31133</v>
      </c>
      <c r="E658" s="12" t="s">
        <v>36895</v>
      </c>
      <c r="F658" s="6" t="str">
        <f t="shared" si="28"/>
        <v>module=jkid</v>
      </c>
      <c r="G658" s="6" t="str">
        <f t="shared" si="29"/>
        <v>module=kkid</v>
      </c>
    </row>
    <row r="659" spans="1:7" ht="30" customHeight="1">
      <c r="A659" s="3" t="s">
        <v>2951</v>
      </c>
      <c r="B659" s="3" t="s">
        <v>2</v>
      </c>
      <c r="C659" s="3" t="s">
        <v>25262</v>
      </c>
      <c r="D659" s="3" t="s">
        <v>31134</v>
      </c>
      <c r="E659" s="12" t="s">
        <v>36896</v>
      </c>
      <c r="F659" s="6" t="str">
        <f t="shared" si="28"/>
        <v>module=jkid</v>
      </c>
      <c r="G659" s="6" t="str">
        <f t="shared" si="29"/>
        <v>module=kkid</v>
      </c>
    </row>
    <row r="660" spans="1:7" ht="30" customHeight="1">
      <c r="A660" s="3" t="s">
        <v>2951</v>
      </c>
      <c r="B660" s="3" t="s">
        <v>2</v>
      </c>
      <c r="C660" s="3" t="s">
        <v>25263</v>
      </c>
      <c r="D660" s="3" t="s">
        <v>31135</v>
      </c>
      <c r="E660" s="12" t="s">
        <v>36897</v>
      </c>
      <c r="F660" s="6" t="str">
        <f t="shared" si="28"/>
        <v>module=jkid</v>
      </c>
      <c r="G660" s="6" t="str">
        <f t="shared" si="29"/>
        <v>module=kkid</v>
      </c>
    </row>
    <row r="661" spans="1:7" ht="30" customHeight="1">
      <c r="A661" s="3" t="s">
        <v>2951</v>
      </c>
      <c r="B661" s="3" t="s">
        <v>2</v>
      </c>
      <c r="C661" s="3" t="s">
        <v>25264</v>
      </c>
      <c r="D661" s="3" t="s">
        <v>31136</v>
      </c>
      <c r="E661" s="12" t="s">
        <v>36898</v>
      </c>
      <c r="F661" s="6" t="str">
        <f t="shared" si="28"/>
        <v>module=jkid</v>
      </c>
      <c r="G661" s="6" t="str">
        <f t="shared" si="29"/>
        <v>module=kkid</v>
      </c>
    </row>
    <row r="662" spans="1:7" ht="30" customHeight="1">
      <c r="A662" s="3" t="s">
        <v>2951</v>
      </c>
      <c r="B662" s="3" t="s">
        <v>2</v>
      </c>
      <c r="C662" s="3" t="s">
        <v>25265</v>
      </c>
      <c r="D662" s="3" t="s">
        <v>31137</v>
      </c>
      <c r="E662" s="12" t="s">
        <v>36899</v>
      </c>
      <c r="F662" s="6" t="str">
        <f t="shared" si="28"/>
        <v>module=jkid</v>
      </c>
      <c r="G662" s="6" t="str">
        <f t="shared" si="29"/>
        <v>module=kkid</v>
      </c>
    </row>
    <row r="663" spans="1:7" ht="30" customHeight="1">
      <c r="A663" s="3" t="s">
        <v>2951</v>
      </c>
      <c r="B663" s="3" t="s">
        <v>2</v>
      </c>
      <c r="C663" s="3" t="s">
        <v>25266</v>
      </c>
      <c r="D663" s="3" t="s">
        <v>31138</v>
      </c>
      <c r="E663" s="12" t="s">
        <v>36900</v>
      </c>
      <c r="F663" s="6" t="str">
        <f t="shared" si="28"/>
        <v>module=jkid</v>
      </c>
      <c r="G663" s="6" t="str">
        <f t="shared" si="29"/>
        <v>module=kkid</v>
      </c>
    </row>
    <row r="664" spans="1:7" ht="30" customHeight="1">
      <c r="A664" s="3" t="s">
        <v>2951</v>
      </c>
      <c r="B664" s="3" t="s">
        <v>2</v>
      </c>
      <c r="C664" s="3" t="s">
        <v>25267</v>
      </c>
      <c r="D664" s="3" t="s">
        <v>31139</v>
      </c>
      <c r="E664" s="12" t="s">
        <v>36901</v>
      </c>
      <c r="F664" s="6" t="str">
        <f t="shared" si="28"/>
        <v>module=jkid</v>
      </c>
      <c r="G664" s="6" t="str">
        <f t="shared" si="29"/>
        <v>module=kkid</v>
      </c>
    </row>
    <row r="665" spans="1:7" ht="30" customHeight="1">
      <c r="A665" s="3" t="s">
        <v>2951</v>
      </c>
      <c r="B665" s="3" t="s">
        <v>2</v>
      </c>
      <c r="C665" s="3" t="s">
        <v>25268</v>
      </c>
      <c r="D665" s="3" t="s">
        <v>31140</v>
      </c>
      <c r="E665" s="12" t="s">
        <v>36902</v>
      </c>
      <c r="F665" s="6" t="str">
        <f t="shared" si="28"/>
        <v>module=jkid</v>
      </c>
      <c r="G665" s="6" t="str">
        <f t="shared" si="29"/>
        <v>module=kkid</v>
      </c>
    </row>
    <row r="666" spans="1:7" ht="30" customHeight="1">
      <c r="A666" s="3" t="s">
        <v>2951</v>
      </c>
      <c r="B666" s="3" t="s">
        <v>2</v>
      </c>
      <c r="C666" s="3" t="s">
        <v>25269</v>
      </c>
      <c r="D666" s="3" t="s">
        <v>31141</v>
      </c>
      <c r="E666" s="12" t="s">
        <v>36903</v>
      </c>
      <c r="F666" s="6" t="str">
        <f t="shared" si="28"/>
        <v>module=jkid</v>
      </c>
      <c r="G666" s="6" t="str">
        <f t="shared" si="29"/>
        <v>module=kkid</v>
      </c>
    </row>
    <row r="667" spans="1:7" ht="30" customHeight="1">
      <c r="A667" s="3" t="s">
        <v>2951</v>
      </c>
      <c r="B667" s="3" t="s">
        <v>2</v>
      </c>
      <c r="C667" s="3" t="s">
        <v>25270</v>
      </c>
      <c r="D667" s="3" t="s">
        <v>31142</v>
      </c>
      <c r="E667" s="12" t="s">
        <v>36904</v>
      </c>
      <c r="F667" s="6" t="str">
        <f t="shared" si="28"/>
        <v>module=jkid</v>
      </c>
      <c r="G667" s="6" t="str">
        <f t="shared" si="29"/>
        <v>module=kkid</v>
      </c>
    </row>
    <row r="668" spans="1:7" ht="30" customHeight="1">
      <c r="A668" s="3" t="s">
        <v>2951</v>
      </c>
      <c r="B668" s="3" t="s">
        <v>2</v>
      </c>
      <c r="C668" s="3" t="s">
        <v>25271</v>
      </c>
      <c r="D668" s="3" t="s">
        <v>31143</v>
      </c>
      <c r="E668" s="12" t="s">
        <v>36905</v>
      </c>
      <c r="F668" s="6" t="str">
        <f t="shared" si="28"/>
        <v>module=jkid</v>
      </c>
      <c r="G668" s="6" t="str">
        <f t="shared" si="29"/>
        <v>module=kkid</v>
      </c>
    </row>
    <row r="669" spans="1:7" ht="30" customHeight="1">
      <c r="A669" s="3" t="s">
        <v>2951</v>
      </c>
      <c r="B669" s="3" t="s">
        <v>2</v>
      </c>
      <c r="C669" s="3" t="s">
        <v>25272</v>
      </c>
      <c r="D669" s="3" t="s">
        <v>31144</v>
      </c>
      <c r="E669" s="12" t="s">
        <v>36906</v>
      </c>
      <c r="F669" s="6" t="str">
        <f t="shared" si="28"/>
        <v>module=jkid</v>
      </c>
      <c r="G669" s="6" t="str">
        <f t="shared" si="29"/>
        <v>module=kkid</v>
      </c>
    </row>
    <row r="670" spans="1:7" ht="30" customHeight="1">
      <c r="A670" s="3" t="s">
        <v>2951</v>
      </c>
      <c r="B670" s="3" t="s">
        <v>2</v>
      </c>
      <c r="C670" s="3" t="s">
        <v>25273</v>
      </c>
      <c r="D670" s="3" t="s">
        <v>31145</v>
      </c>
      <c r="E670" s="12" t="s">
        <v>36907</v>
      </c>
      <c r="F670" s="6" t="str">
        <f t="shared" si="28"/>
        <v>module=jkid</v>
      </c>
      <c r="G670" s="6" t="str">
        <f t="shared" si="29"/>
        <v>module=kkid</v>
      </c>
    </row>
    <row r="671" spans="1:7" ht="30" customHeight="1">
      <c r="A671" s="3" t="s">
        <v>2951</v>
      </c>
      <c r="B671" s="3" t="s">
        <v>2</v>
      </c>
      <c r="C671" s="3" t="s">
        <v>25274</v>
      </c>
      <c r="D671" s="3" t="s">
        <v>31146</v>
      </c>
      <c r="E671" s="12" t="s">
        <v>36908</v>
      </c>
      <c r="F671" s="6" t="str">
        <f t="shared" si="28"/>
        <v>module=jkid</v>
      </c>
      <c r="G671" s="6" t="str">
        <f t="shared" si="29"/>
        <v>module=kkid</v>
      </c>
    </row>
    <row r="672" spans="1:7" ht="30" customHeight="1">
      <c r="A672" s="3" t="s">
        <v>2951</v>
      </c>
      <c r="B672" s="3" t="s">
        <v>2</v>
      </c>
      <c r="C672" s="3" t="s">
        <v>25275</v>
      </c>
      <c r="D672" s="3" t="s">
        <v>31147</v>
      </c>
      <c r="E672" s="12" t="s">
        <v>36909</v>
      </c>
      <c r="F672" s="6" t="str">
        <f t="shared" si="28"/>
        <v>module=jkid</v>
      </c>
      <c r="G672" s="6" t="str">
        <f t="shared" si="29"/>
        <v>module=kkid</v>
      </c>
    </row>
    <row r="673" spans="1:7" ht="30" customHeight="1">
      <c r="A673" s="3" t="s">
        <v>2951</v>
      </c>
      <c r="B673" s="3" t="s">
        <v>2</v>
      </c>
      <c r="C673" s="3" t="s">
        <v>25276</v>
      </c>
      <c r="D673" s="3" t="s">
        <v>31148</v>
      </c>
      <c r="E673" s="12" t="s">
        <v>36910</v>
      </c>
      <c r="F673" s="6" t="str">
        <f t="shared" si="28"/>
        <v>module=jkid</v>
      </c>
      <c r="G673" s="6" t="str">
        <f t="shared" si="29"/>
        <v>module=kkid</v>
      </c>
    </row>
    <row r="674" spans="1:7" ht="30" customHeight="1">
      <c r="A674" s="3" t="s">
        <v>2951</v>
      </c>
      <c r="B674" s="3" t="s">
        <v>2</v>
      </c>
      <c r="C674" s="3" t="s">
        <v>25277</v>
      </c>
      <c r="D674" s="3" t="s">
        <v>31149</v>
      </c>
      <c r="E674" s="12" t="s">
        <v>36911</v>
      </c>
      <c r="F674" s="6" t="str">
        <f t="shared" si="28"/>
        <v>module=jkid</v>
      </c>
      <c r="G674" s="6" t="str">
        <f t="shared" si="29"/>
        <v>module=kkid</v>
      </c>
    </row>
    <row r="675" spans="1:7" ht="30" customHeight="1">
      <c r="A675" s="3" t="s">
        <v>2951</v>
      </c>
      <c r="B675" s="3" t="s">
        <v>2</v>
      </c>
      <c r="C675" s="3" t="s">
        <v>25278</v>
      </c>
      <c r="D675" s="3" t="s">
        <v>31150</v>
      </c>
      <c r="E675" s="12" t="s">
        <v>36912</v>
      </c>
      <c r="F675" s="6" t="str">
        <f t="shared" si="28"/>
        <v>module=jkid</v>
      </c>
      <c r="G675" s="6" t="str">
        <f t="shared" si="29"/>
        <v>module=kkid</v>
      </c>
    </row>
    <row r="676" spans="1:7" ht="30" customHeight="1">
      <c r="A676" s="3" t="s">
        <v>2951</v>
      </c>
      <c r="B676" s="3" t="s">
        <v>2</v>
      </c>
      <c r="C676" s="3" t="s">
        <v>25279</v>
      </c>
      <c r="D676" s="3" t="s">
        <v>31151</v>
      </c>
      <c r="E676" s="12" t="s">
        <v>36913</v>
      </c>
      <c r="F676" s="6" t="str">
        <f t="shared" si="28"/>
        <v>module=jkid</v>
      </c>
      <c r="G676" s="6" t="str">
        <f t="shared" si="29"/>
        <v>module=kkid</v>
      </c>
    </row>
    <row r="677" spans="1:7" ht="30" customHeight="1">
      <c r="A677" s="3" t="s">
        <v>2951</v>
      </c>
      <c r="B677" s="3" t="s">
        <v>2</v>
      </c>
      <c r="C677" s="3" t="s">
        <v>25280</v>
      </c>
      <c r="D677" s="3" t="s">
        <v>31152</v>
      </c>
      <c r="E677" s="12" t="s">
        <v>36914</v>
      </c>
      <c r="F677" s="6" t="str">
        <f t="shared" si="28"/>
        <v>module=jkid</v>
      </c>
      <c r="G677" s="6" t="str">
        <f t="shared" si="29"/>
        <v>module=kkid</v>
      </c>
    </row>
    <row r="678" spans="1:7" ht="30" customHeight="1">
      <c r="A678" s="3" t="s">
        <v>2951</v>
      </c>
      <c r="B678" s="3" t="s">
        <v>2</v>
      </c>
      <c r="C678" s="3" t="s">
        <v>25281</v>
      </c>
      <c r="D678" s="3" t="s">
        <v>31153</v>
      </c>
      <c r="E678" s="12" t="s">
        <v>36915</v>
      </c>
      <c r="F678" s="6" t="str">
        <f t="shared" si="28"/>
        <v>module=jkid</v>
      </c>
      <c r="G678" s="6" t="str">
        <f t="shared" si="29"/>
        <v>module=kkid</v>
      </c>
    </row>
    <row r="679" spans="1:7" ht="30" customHeight="1">
      <c r="A679" s="3" t="s">
        <v>2951</v>
      </c>
      <c r="B679" s="3" t="s">
        <v>2</v>
      </c>
      <c r="C679" s="3" t="s">
        <v>25282</v>
      </c>
      <c r="D679" s="3" t="s">
        <v>31154</v>
      </c>
      <c r="E679" s="12" t="s">
        <v>36916</v>
      </c>
      <c r="F679" s="6" t="str">
        <f t="shared" si="28"/>
        <v>module=jkid</v>
      </c>
      <c r="G679" s="6" t="str">
        <f t="shared" si="29"/>
        <v>module=kkid</v>
      </c>
    </row>
    <row r="680" spans="1:7" ht="30" customHeight="1">
      <c r="A680" s="3" t="s">
        <v>2951</v>
      </c>
      <c r="B680" s="3" t="s">
        <v>2</v>
      </c>
      <c r="C680" s="3" t="s">
        <v>25283</v>
      </c>
      <c r="D680" s="3" t="s">
        <v>31155</v>
      </c>
      <c r="E680" s="12" t="s">
        <v>36917</v>
      </c>
      <c r="F680" s="6" t="str">
        <f t="shared" si="28"/>
        <v>module=jkid</v>
      </c>
      <c r="G680" s="6" t="str">
        <f t="shared" si="29"/>
        <v>module=kkid</v>
      </c>
    </row>
    <row r="681" spans="1:7" ht="30" customHeight="1">
      <c r="A681" s="3" t="s">
        <v>2951</v>
      </c>
      <c r="B681" s="3" t="s">
        <v>2</v>
      </c>
      <c r="C681" s="3" t="s">
        <v>25284</v>
      </c>
      <c r="D681" s="3" t="s">
        <v>31156</v>
      </c>
      <c r="E681" s="12" t="s">
        <v>36918</v>
      </c>
      <c r="F681" s="6" t="str">
        <f t="shared" si="28"/>
        <v>module=jkid</v>
      </c>
      <c r="G681" s="6" t="str">
        <f t="shared" si="29"/>
        <v>module=kkid</v>
      </c>
    </row>
    <row r="682" spans="1:7" ht="30" customHeight="1">
      <c r="A682" s="3" t="s">
        <v>2951</v>
      </c>
      <c r="B682" s="3" t="s">
        <v>2</v>
      </c>
      <c r="C682" s="3" t="s">
        <v>25285</v>
      </c>
      <c r="D682" s="3" t="s">
        <v>31157</v>
      </c>
      <c r="E682" s="12" t="s">
        <v>36919</v>
      </c>
      <c r="F682" s="6" t="str">
        <f t="shared" si="28"/>
        <v>module=jkid</v>
      </c>
      <c r="G682" s="6" t="str">
        <f t="shared" si="29"/>
        <v>module=kkid</v>
      </c>
    </row>
    <row r="683" spans="1:7" ht="30" customHeight="1">
      <c r="A683" s="3" t="s">
        <v>2951</v>
      </c>
      <c r="B683" s="3" t="s">
        <v>2</v>
      </c>
      <c r="C683" s="3" t="s">
        <v>25286</v>
      </c>
      <c r="D683" s="3" t="s">
        <v>31158</v>
      </c>
      <c r="E683" s="12" t="s">
        <v>36920</v>
      </c>
      <c r="F683" s="6" t="str">
        <f t="shared" si="28"/>
        <v>module=jkid</v>
      </c>
      <c r="G683" s="6" t="str">
        <f t="shared" si="29"/>
        <v>module=kkid</v>
      </c>
    </row>
    <row r="684" spans="1:7" ht="30" customHeight="1">
      <c r="A684" s="3" t="s">
        <v>2951</v>
      </c>
      <c r="B684" s="3" t="s">
        <v>2</v>
      </c>
      <c r="C684" s="3" t="s">
        <v>25287</v>
      </c>
      <c r="D684" s="3" t="s">
        <v>31159</v>
      </c>
      <c r="E684" s="12" t="s">
        <v>36921</v>
      </c>
      <c r="F684" s="6" t="str">
        <f t="shared" si="28"/>
        <v>module=jkid</v>
      </c>
      <c r="G684" s="6" t="str">
        <f t="shared" si="29"/>
        <v>module=kkid</v>
      </c>
    </row>
    <row r="685" spans="1:7" ht="30" customHeight="1">
      <c r="A685" s="3" t="s">
        <v>2951</v>
      </c>
      <c r="B685" s="3" t="s">
        <v>2</v>
      </c>
      <c r="C685" s="3" t="s">
        <v>25288</v>
      </c>
      <c r="D685" s="3" t="s">
        <v>31160</v>
      </c>
      <c r="E685" s="12" t="s">
        <v>36922</v>
      </c>
      <c r="F685" s="6" t="str">
        <f t="shared" si="28"/>
        <v>module=jkid</v>
      </c>
      <c r="G685" s="6" t="str">
        <f t="shared" si="29"/>
        <v>module=kkid</v>
      </c>
    </row>
    <row r="686" spans="1:7" ht="30" customHeight="1">
      <c r="A686" s="3" t="s">
        <v>2951</v>
      </c>
      <c r="B686" s="3" t="s">
        <v>2</v>
      </c>
      <c r="C686" s="3" t="s">
        <v>25289</v>
      </c>
      <c r="D686" s="3" t="s">
        <v>31161</v>
      </c>
      <c r="E686" s="12" t="s">
        <v>36923</v>
      </c>
      <c r="F686" s="6" t="str">
        <f t="shared" si="28"/>
        <v>module=jkid</v>
      </c>
      <c r="G686" s="6" t="str">
        <f t="shared" si="29"/>
        <v>module=kkid</v>
      </c>
    </row>
    <row r="687" spans="1:7" ht="30" customHeight="1">
      <c r="A687" s="3" t="s">
        <v>2951</v>
      </c>
      <c r="B687" s="3" t="s">
        <v>2</v>
      </c>
      <c r="C687" s="3" t="s">
        <v>25290</v>
      </c>
      <c r="D687" s="3" t="s">
        <v>31162</v>
      </c>
      <c r="E687" s="12" t="s">
        <v>36924</v>
      </c>
      <c r="F687" s="6" t="str">
        <f t="shared" si="28"/>
        <v>module=jkid</v>
      </c>
      <c r="G687" s="6" t="str">
        <f t="shared" si="29"/>
        <v>module=kkid</v>
      </c>
    </row>
    <row r="688" spans="1:7" ht="30" customHeight="1">
      <c r="A688" s="3" t="s">
        <v>2951</v>
      </c>
      <c r="B688" s="3" t="s">
        <v>2</v>
      </c>
      <c r="C688" s="3" t="s">
        <v>25291</v>
      </c>
      <c r="D688" s="3" t="s">
        <v>31163</v>
      </c>
      <c r="E688" s="12" t="s">
        <v>36925</v>
      </c>
      <c r="F688" s="6" t="str">
        <f t="shared" si="28"/>
        <v>module=jkid</v>
      </c>
      <c r="G688" s="6" t="str">
        <f t="shared" si="29"/>
        <v>module=kkid</v>
      </c>
    </row>
    <row r="689" spans="1:7" ht="30" customHeight="1">
      <c r="A689" s="3" t="s">
        <v>2951</v>
      </c>
      <c r="B689" s="3" t="s">
        <v>2</v>
      </c>
      <c r="C689" s="3" t="s">
        <v>25292</v>
      </c>
      <c r="D689" s="3" t="s">
        <v>31164</v>
      </c>
      <c r="E689" s="12" t="s">
        <v>36926</v>
      </c>
      <c r="F689" s="6" t="str">
        <f t="shared" si="28"/>
        <v>module=jkid</v>
      </c>
      <c r="G689" s="6" t="str">
        <f t="shared" si="29"/>
        <v>module=kkid</v>
      </c>
    </row>
    <row r="690" spans="1:7" ht="30" customHeight="1">
      <c r="A690" s="3" t="s">
        <v>2951</v>
      </c>
      <c r="B690" s="3" t="s">
        <v>2</v>
      </c>
      <c r="C690" s="3" t="s">
        <v>25293</v>
      </c>
      <c r="D690" s="3" t="s">
        <v>31165</v>
      </c>
      <c r="E690" s="12" t="s">
        <v>36927</v>
      </c>
      <c r="F690" s="6" t="str">
        <f t="shared" si="28"/>
        <v>module=jkid</v>
      </c>
      <c r="G690" s="6" t="str">
        <f t="shared" si="29"/>
        <v>module=kkid</v>
      </c>
    </row>
    <row r="691" spans="1:7" ht="30" customHeight="1">
      <c r="A691" s="3" t="s">
        <v>2951</v>
      </c>
      <c r="B691" s="3" t="s">
        <v>2</v>
      </c>
      <c r="C691" s="3" t="s">
        <v>25294</v>
      </c>
      <c r="D691" s="3" t="s">
        <v>31166</v>
      </c>
      <c r="E691" s="12" t="s">
        <v>36928</v>
      </c>
      <c r="F691" s="6" t="str">
        <f t="shared" si="28"/>
        <v>module=jkid</v>
      </c>
      <c r="G691" s="6" t="str">
        <f t="shared" si="29"/>
        <v>module=kkid</v>
      </c>
    </row>
    <row r="692" spans="1:7" ht="30" customHeight="1">
      <c r="A692" s="3" t="s">
        <v>2951</v>
      </c>
      <c r="B692" s="3" t="s">
        <v>2</v>
      </c>
      <c r="C692" s="3" t="s">
        <v>25295</v>
      </c>
      <c r="D692" s="3" t="s">
        <v>31167</v>
      </c>
      <c r="E692" s="12" t="s">
        <v>36929</v>
      </c>
      <c r="F692" s="6" t="str">
        <f t="shared" ref="F692:F755" si="30">HYPERLINK("http://www.ssc.wisc.edu/wlsresearch/documentation/waves/?wave=capigrad&amp;module=jkid","module=jkid")</f>
        <v>module=jkid</v>
      </c>
      <c r="G692" s="6" t="str">
        <f t="shared" ref="G692:G755" si="31">HYPERLINK("http://www.ssc.wisc.edu/wlsresearch/documentation/waves/?wave=capisib&amp;module=kkid","module=kkid")</f>
        <v>module=kkid</v>
      </c>
    </row>
    <row r="693" spans="1:7" ht="30" customHeight="1">
      <c r="A693" s="3" t="s">
        <v>2951</v>
      </c>
      <c r="B693" s="3" t="s">
        <v>2</v>
      </c>
      <c r="C693" s="3" t="s">
        <v>25296</v>
      </c>
      <c r="D693" s="3" t="s">
        <v>31168</v>
      </c>
      <c r="E693" s="12" t="s">
        <v>36930</v>
      </c>
      <c r="F693" s="6" t="str">
        <f t="shared" si="30"/>
        <v>module=jkid</v>
      </c>
      <c r="G693" s="6" t="str">
        <f t="shared" si="31"/>
        <v>module=kkid</v>
      </c>
    </row>
    <row r="694" spans="1:7" ht="30" customHeight="1">
      <c r="A694" s="3" t="s">
        <v>2951</v>
      </c>
      <c r="B694" s="3" t="s">
        <v>2</v>
      </c>
      <c r="C694" s="3" t="s">
        <v>25297</v>
      </c>
      <c r="D694" s="3" t="s">
        <v>31169</v>
      </c>
      <c r="E694" s="12" t="s">
        <v>36931</v>
      </c>
      <c r="F694" s="6" t="str">
        <f t="shared" si="30"/>
        <v>module=jkid</v>
      </c>
      <c r="G694" s="6" t="str">
        <f t="shared" si="31"/>
        <v>module=kkid</v>
      </c>
    </row>
    <row r="695" spans="1:7" ht="30" customHeight="1">
      <c r="A695" s="3" t="s">
        <v>2951</v>
      </c>
      <c r="B695" s="3" t="s">
        <v>2</v>
      </c>
      <c r="C695" s="3" t="s">
        <v>25298</v>
      </c>
      <c r="D695" s="3" t="s">
        <v>31170</v>
      </c>
      <c r="E695" s="12" t="s">
        <v>36932</v>
      </c>
      <c r="F695" s="6" t="str">
        <f t="shared" si="30"/>
        <v>module=jkid</v>
      </c>
      <c r="G695" s="6" t="str">
        <f t="shared" si="31"/>
        <v>module=kkid</v>
      </c>
    </row>
    <row r="696" spans="1:7" ht="30" customHeight="1">
      <c r="A696" s="3" t="s">
        <v>2951</v>
      </c>
      <c r="B696" s="3" t="s">
        <v>2</v>
      </c>
      <c r="C696" s="3" t="s">
        <v>25299</v>
      </c>
      <c r="D696" s="3" t="s">
        <v>31171</v>
      </c>
      <c r="E696" s="12" t="s">
        <v>36933</v>
      </c>
      <c r="F696" s="6" t="str">
        <f t="shared" si="30"/>
        <v>module=jkid</v>
      </c>
      <c r="G696" s="6" t="str">
        <f t="shared" si="31"/>
        <v>module=kkid</v>
      </c>
    </row>
    <row r="697" spans="1:7" ht="30" customHeight="1">
      <c r="A697" s="3" t="s">
        <v>2951</v>
      </c>
      <c r="B697" s="3" t="s">
        <v>2</v>
      </c>
      <c r="C697" s="3" t="s">
        <v>25300</v>
      </c>
      <c r="D697" s="3" t="s">
        <v>31172</v>
      </c>
      <c r="E697" s="12" t="s">
        <v>36934</v>
      </c>
      <c r="F697" s="6" t="str">
        <f t="shared" si="30"/>
        <v>module=jkid</v>
      </c>
      <c r="G697" s="6" t="str">
        <f t="shared" si="31"/>
        <v>module=kkid</v>
      </c>
    </row>
    <row r="698" spans="1:7" ht="30" customHeight="1">
      <c r="A698" s="3" t="s">
        <v>2951</v>
      </c>
      <c r="B698" s="3" t="s">
        <v>2</v>
      </c>
      <c r="C698" s="3" t="s">
        <v>25301</v>
      </c>
      <c r="D698" s="3" t="s">
        <v>31173</v>
      </c>
      <c r="E698" s="12" t="s">
        <v>36935</v>
      </c>
      <c r="F698" s="6" t="str">
        <f t="shared" si="30"/>
        <v>module=jkid</v>
      </c>
      <c r="G698" s="6" t="str">
        <f t="shared" si="31"/>
        <v>module=kkid</v>
      </c>
    </row>
    <row r="699" spans="1:7" ht="30" customHeight="1">
      <c r="A699" s="3" t="s">
        <v>2951</v>
      </c>
      <c r="B699" s="3" t="s">
        <v>2</v>
      </c>
      <c r="C699" s="3" t="s">
        <v>25302</v>
      </c>
      <c r="D699" s="3" t="s">
        <v>31174</v>
      </c>
      <c r="E699" s="12" t="s">
        <v>36936</v>
      </c>
      <c r="F699" s="6" t="str">
        <f t="shared" si="30"/>
        <v>module=jkid</v>
      </c>
      <c r="G699" s="6" t="str">
        <f t="shared" si="31"/>
        <v>module=kkid</v>
      </c>
    </row>
    <row r="700" spans="1:7" ht="30" customHeight="1">
      <c r="A700" s="3" t="s">
        <v>2951</v>
      </c>
      <c r="B700" s="3" t="s">
        <v>2</v>
      </c>
      <c r="C700" s="3" t="s">
        <v>25303</v>
      </c>
      <c r="D700" s="3" t="s">
        <v>31175</v>
      </c>
      <c r="E700" s="12" t="s">
        <v>36937</v>
      </c>
      <c r="F700" s="6" t="str">
        <f t="shared" si="30"/>
        <v>module=jkid</v>
      </c>
      <c r="G700" s="6" t="str">
        <f t="shared" si="31"/>
        <v>module=kkid</v>
      </c>
    </row>
    <row r="701" spans="1:7" ht="30" customHeight="1">
      <c r="A701" s="3" t="s">
        <v>2951</v>
      </c>
      <c r="B701" s="3" t="s">
        <v>2</v>
      </c>
      <c r="C701" s="3" t="s">
        <v>25304</v>
      </c>
      <c r="D701" s="3" t="s">
        <v>31176</v>
      </c>
      <c r="E701" s="12" t="s">
        <v>36938</v>
      </c>
      <c r="F701" s="6" t="str">
        <f t="shared" si="30"/>
        <v>module=jkid</v>
      </c>
      <c r="G701" s="6" t="str">
        <f t="shared" si="31"/>
        <v>module=kkid</v>
      </c>
    </row>
    <row r="702" spans="1:7" ht="30" customHeight="1">
      <c r="A702" s="3" t="s">
        <v>2951</v>
      </c>
      <c r="B702" s="3" t="s">
        <v>2</v>
      </c>
      <c r="C702" s="3" t="s">
        <v>25305</v>
      </c>
      <c r="D702" s="3" t="s">
        <v>31177</v>
      </c>
      <c r="E702" s="12" t="s">
        <v>36939</v>
      </c>
      <c r="F702" s="6" t="str">
        <f t="shared" si="30"/>
        <v>module=jkid</v>
      </c>
      <c r="G702" s="6" t="str">
        <f t="shared" si="31"/>
        <v>module=kkid</v>
      </c>
    </row>
    <row r="703" spans="1:7" ht="30" customHeight="1">
      <c r="A703" s="3" t="s">
        <v>2951</v>
      </c>
      <c r="B703" s="3" t="s">
        <v>2</v>
      </c>
      <c r="C703" s="3" t="s">
        <v>25306</v>
      </c>
      <c r="D703" s="3" t="s">
        <v>31178</v>
      </c>
      <c r="E703" s="12" t="s">
        <v>36940</v>
      </c>
      <c r="F703" s="6" t="str">
        <f t="shared" si="30"/>
        <v>module=jkid</v>
      </c>
      <c r="G703" s="6" t="str">
        <f t="shared" si="31"/>
        <v>module=kkid</v>
      </c>
    </row>
    <row r="704" spans="1:7" ht="30" customHeight="1">
      <c r="A704" s="3" t="s">
        <v>2951</v>
      </c>
      <c r="B704" s="3" t="s">
        <v>2</v>
      </c>
      <c r="C704" s="3" t="s">
        <v>25307</v>
      </c>
      <c r="D704" s="3" t="s">
        <v>31179</v>
      </c>
      <c r="E704" s="12" t="s">
        <v>36941</v>
      </c>
      <c r="F704" s="6" t="str">
        <f t="shared" si="30"/>
        <v>module=jkid</v>
      </c>
      <c r="G704" s="6" t="str">
        <f t="shared" si="31"/>
        <v>module=kkid</v>
      </c>
    </row>
    <row r="705" spans="1:7" ht="30" customHeight="1">
      <c r="A705" s="3" t="s">
        <v>2951</v>
      </c>
      <c r="B705" s="3" t="s">
        <v>2</v>
      </c>
      <c r="C705" s="3" t="s">
        <v>25308</v>
      </c>
      <c r="D705" s="3" t="s">
        <v>31180</v>
      </c>
      <c r="E705" s="12" t="s">
        <v>36942</v>
      </c>
      <c r="F705" s="6" t="str">
        <f t="shared" si="30"/>
        <v>module=jkid</v>
      </c>
      <c r="G705" s="6" t="str">
        <f t="shared" si="31"/>
        <v>module=kkid</v>
      </c>
    </row>
    <row r="706" spans="1:7" ht="30" customHeight="1">
      <c r="A706" s="3" t="s">
        <v>2951</v>
      </c>
      <c r="B706" s="3" t="s">
        <v>2</v>
      </c>
      <c r="C706" s="3" t="s">
        <v>25309</v>
      </c>
      <c r="D706" s="3" t="s">
        <v>31181</v>
      </c>
      <c r="E706" s="12" t="s">
        <v>36943</v>
      </c>
      <c r="F706" s="6" t="str">
        <f t="shared" si="30"/>
        <v>module=jkid</v>
      </c>
      <c r="G706" s="6" t="str">
        <f t="shared" si="31"/>
        <v>module=kkid</v>
      </c>
    </row>
    <row r="707" spans="1:7" ht="30" customHeight="1">
      <c r="A707" s="3" t="s">
        <v>2951</v>
      </c>
      <c r="B707" s="3" t="s">
        <v>2</v>
      </c>
      <c r="C707" s="3" t="s">
        <v>25310</v>
      </c>
      <c r="D707" s="3" t="s">
        <v>31182</v>
      </c>
      <c r="E707" s="12" t="s">
        <v>36944</v>
      </c>
      <c r="F707" s="6" t="str">
        <f t="shared" si="30"/>
        <v>module=jkid</v>
      </c>
      <c r="G707" s="6" t="str">
        <f t="shared" si="31"/>
        <v>module=kkid</v>
      </c>
    </row>
    <row r="708" spans="1:7" ht="30" customHeight="1">
      <c r="A708" s="3" t="s">
        <v>2951</v>
      </c>
      <c r="B708" s="3" t="s">
        <v>2</v>
      </c>
      <c r="C708" s="3" t="s">
        <v>25311</v>
      </c>
      <c r="D708" s="3" t="s">
        <v>31183</v>
      </c>
      <c r="E708" s="12" t="s">
        <v>36945</v>
      </c>
      <c r="F708" s="6" t="str">
        <f t="shared" si="30"/>
        <v>module=jkid</v>
      </c>
      <c r="G708" s="6" t="str">
        <f t="shared" si="31"/>
        <v>module=kkid</v>
      </c>
    </row>
    <row r="709" spans="1:7" ht="30" customHeight="1">
      <c r="A709" s="3" t="s">
        <v>2951</v>
      </c>
      <c r="B709" s="3" t="s">
        <v>2</v>
      </c>
      <c r="C709" s="3" t="s">
        <v>25312</v>
      </c>
      <c r="D709" s="3" t="s">
        <v>31184</v>
      </c>
      <c r="E709" s="12" t="s">
        <v>36946</v>
      </c>
      <c r="F709" s="6" t="str">
        <f t="shared" si="30"/>
        <v>module=jkid</v>
      </c>
      <c r="G709" s="6" t="str">
        <f t="shared" si="31"/>
        <v>module=kkid</v>
      </c>
    </row>
    <row r="710" spans="1:7" ht="30" customHeight="1">
      <c r="A710" s="3" t="s">
        <v>2951</v>
      </c>
      <c r="B710" s="3" t="s">
        <v>2</v>
      </c>
      <c r="C710" s="3" t="s">
        <v>25313</v>
      </c>
      <c r="D710" s="3" t="s">
        <v>31185</v>
      </c>
      <c r="E710" s="12" t="s">
        <v>36947</v>
      </c>
      <c r="F710" s="6" t="str">
        <f t="shared" si="30"/>
        <v>module=jkid</v>
      </c>
      <c r="G710" s="6" t="str">
        <f t="shared" si="31"/>
        <v>module=kkid</v>
      </c>
    </row>
    <row r="711" spans="1:7" ht="30" customHeight="1">
      <c r="A711" s="3" t="s">
        <v>2951</v>
      </c>
      <c r="B711" s="3" t="s">
        <v>2</v>
      </c>
      <c r="C711" s="3" t="s">
        <v>25314</v>
      </c>
      <c r="D711" s="3" t="s">
        <v>31186</v>
      </c>
      <c r="E711" s="12" t="s">
        <v>36948</v>
      </c>
      <c r="F711" s="6" t="str">
        <f t="shared" si="30"/>
        <v>module=jkid</v>
      </c>
      <c r="G711" s="6" t="str">
        <f t="shared" si="31"/>
        <v>module=kkid</v>
      </c>
    </row>
    <row r="712" spans="1:7" ht="30" customHeight="1">
      <c r="A712" s="3" t="s">
        <v>2951</v>
      </c>
      <c r="B712" s="3" t="s">
        <v>2</v>
      </c>
      <c r="C712" s="3" t="s">
        <v>25315</v>
      </c>
      <c r="D712" s="3" t="s">
        <v>31187</v>
      </c>
      <c r="E712" s="12" t="s">
        <v>36949</v>
      </c>
      <c r="F712" s="6" t="str">
        <f t="shared" si="30"/>
        <v>module=jkid</v>
      </c>
      <c r="G712" s="6" t="str">
        <f t="shared" si="31"/>
        <v>module=kkid</v>
      </c>
    </row>
    <row r="713" spans="1:7" ht="30" customHeight="1">
      <c r="A713" s="3" t="s">
        <v>2951</v>
      </c>
      <c r="B713" s="3" t="s">
        <v>2</v>
      </c>
      <c r="C713" s="3" t="s">
        <v>25316</v>
      </c>
      <c r="D713" s="3" t="s">
        <v>31188</v>
      </c>
      <c r="E713" s="12" t="s">
        <v>36950</v>
      </c>
      <c r="F713" s="6" t="str">
        <f t="shared" si="30"/>
        <v>module=jkid</v>
      </c>
      <c r="G713" s="6" t="str">
        <f t="shared" si="31"/>
        <v>module=kkid</v>
      </c>
    </row>
    <row r="714" spans="1:7" ht="30" customHeight="1">
      <c r="A714" s="3" t="s">
        <v>2951</v>
      </c>
      <c r="B714" s="3" t="s">
        <v>2</v>
      </c>
      <c r="C714" s="3" t="s">
        <v>25317</v>
      </c>
      <c r="D714" s="3" t="s">
        <v>31189</v>
      </c>
      <c r="E714" s="12" t="s">
        <v>36951</v>
      </c>
      <c r="F714" s="6" t="str">
        <f t="shared" si="30"/>
        <v>module=jkid</v>
      </c>
      <c r="G714" s="6" t="str">
        <f t="shared" si="31"/>
        <v>module=kkid</v>
      </c>
    </row>
    <row r="715" spans="1:7" ht="30" customHeight="1">
      <c r="A715" s="3" t="s">
        <v>2951</v>
      </c>
      <c r="B715" s="3" t="s">
        <v>2</v>
      </c>
      <c r="C715" s="3" t="s">
        <v>25318</v>
      </c>
      <c r="D715" s="3" t="s">
        <v>31190</v>
      </c>
      <c r="E715" s="12" t="s">
        <v>36952</v>
      </c>
      <c r="F715" s="6" t="str">
        <f t="shared" si="30"/>
        <v>module=jkid</v>
      </c>
      <c r="G715" s="6" t="str">
        <f t="shared" si="31"/>
        <v>module=kkid</v>
      </c>
    </row>
    <row r="716" spans="1:7" ht="30" customHeight="1">
      <c r="A716" s="3" t="s">
        <v>2951</v>
      </c>
      <c r="B716" s="3" t="s">
        <v>2</v>
      </c>
      <c r="C716" s="3" t="s">
        <v>25319</v>
      </c>
      <c r="D716" s="3" t="s">
        <v>31191</v>
      </c>
      <c r="E716" s="12" t="s">
        <v>36953</v>
      </c>
      <c r="F716" s="6" t="str">
        <f t="shared" si="30"/>
        <v>module=jkid</v>
      </c>
      <c r="G716" s="6" t="str">
        <f t="shared" si="31"/>
        <v>module=kkid</v>
      </c>
    </row>
    <row r="717" spans="1:7" ht="30" customHeight="1">
      <c r="A717" s="3" t="s">
        <v>2951</v>
      </c>
      <c r="B717" s="3" t="s">
        <v>2</v>
      </c>
      <c r="C717" s="3" t="s">
        <v>25320</v>
      </c>
      <c r="D717" s="3" t="s">
        <v>31192</v>
      </c>
      <c r="E717" s="12" t="s">
        <v>36954</v>
      </c>
      <c r="F717" s="6" t="str">
        <f t="shared" si="30"/>
        <v>module=jkid</v>
      </c>
      <c r="G717" s="6" t="str">
        <f t="shared" si="31"/>
        <v>module=kkid</v>
      </c>
    </row>
    <row r="718" spans="1:7" ht="30" customHeight="1">
      <c r="A718" s="3" t="s">
        <v>2951</v>
      </c>
      <c r="B718" s="3" t="s">
        <v>2</v>
      </c>
      <c r="C718" s="3" t="s">
        <v>25321</v>
      </c>
      <c r="D718" s="3" t="s">
        <v>31193</v>
      </c>
      <c r="E718" s="12" t="s">
        <v>36955</v>
      </c>
      <c r="F718" s="6" t="str">
        <f t="shared" si="30"/>
        <v>module=jkid</v>
      </c>
      <c r="G718" s="6" t="str">
        <f t="shared" si="31"/>
        <v>module=kkid</v>
      </c>
    </row>
    <row r="719" spans="1:7" ht="30" customHeight="1">
      <c r="A719" s="3" t="s">
        <v>2951</v>
      </c>
      <c r="B719" s="3" t="s">
        <v>2</v>
      </c>
      <c r="C719" s="3" t="s">
        <v>25322</v>
      </c>
      <c r="D719" s="3" t="s">
        <v>31194</v>
      </c>
      <c r="E719" s="12" t="s">
        <v>36956</v>
      </c>
      <c r="F719" s="6" t="str">
        <f t="shared" si="30"/>
        <v>module=jkid</v>
      </c>
      <c r="G719" s="6" t="str">
        <f t="shared" si="31"/>
        <v>module=kkid</v>
      </c>
    </row>
    <row r="720" spans="1:7" ht="30" customHeight="1">
      <c r="A720" s="3" t="s">
        <v>2951</v>
      </c>
      <c r="B720" s="3" t="s">
        <v>2</v>
      </c>
      <c r="C720" s="3" t="s">
        <v>25323</v>
      </c>
      <c r="D720" s="3" t="s">
        <v>31195</v>
      </c>
      <c r="E720" s="12" t="s">
        <v>36957</v>
      </c>
      <c r="F720" s="6" t="str">
        <f t="shared" si="30"/>
        <v>module=jkid</v>
      </c>
      <c r="G720" s="6" t="str">
        <f t="shared" si="31"/>
        <v>module=kkid</v>
      </c>
    </row>
    <row r="721" spans="1:7" ht="30" customHeight="1">
      <c r="A721" s="3" t="s">
        <v>2951</v>
      </c>
      <c r="B721" s="3" t="s">
        <v>2</v>
      </c>
      <c r="C721" s="3" t="s">
        <v>25324</v>
      </c>
      <c r="D721" s="3" t="s">
        <v>31196</v>
      </c>
      <c r="E721" s="12" t="s">
        <v>36958</v>
      </c>
      <c r="F721" s="6" t="str">
        <f t="shared" si="30"/>
        <v>module=jkid</v>
      </c>
      <c r="G721" s="6" t="str">
        <f t="shared" si="31"/>
        <v>module=kkid</v>
      </c>
    </row>
    <row r="722" spans="1:7" ht="30" customHeight="1">
      <c r="A722" s="3" t="s">
        <v>2951</v>
      </c>
      <c r="B722" s="3" t="s">
        <v>2</v>
      </c>
      <c r="C722" s="3" t="s">
        <v>25325</v>
      </c>
      <c r="D722" s="3" t="s">
        <v>31197</v>
      </c>
      <c r="E722" s="12" t="s">
        <v>36959</v>
      </c>
      <c r="F722" s="6" t="str">
        <f t="shared" si="30"/>
        <v>module=jkid</v>
      </c>
      <c r="G722" s="6" t="str">
        <f t="shared" si="31"/>
        <v>module=kkid</v>
      </c>
    </row>
    <row r="723" spans="1:7" ht="30" customHeight="1">
      <c r="A723" s="3" t="s">
        <v>2951</v>
      </c>
      <c r="B723" s="3" t="s">
        <v>2</v>
      </c>
      <c r="C723" s="3" t="s">
        <v>25326</v>
      </c>
      <c r="D723" s="3" t="s">
        <v>31198</v>
      </c>
      <c r="E723" s="12" t="s">
        <v>36960</v>
      </c>
      <c r="F723" s="6" t="str">
        <f t="shared" si="30"/>
        <v>module=jkid</v>
      </c>
      <c r="G723" s="6" t="str">
        <f t="shared" si="31"/>
        <v>module=kkid</v>
      </c>
    </row>
    <row r="724" spans="1:7" ht="30" customHeight="1">
      <c r="A724" s="3" t="s">
        <v>2951</v>
      </c>
      <c r="B724" s="3" t="s">
        <v>2</v>
      </c>
      <c r="C724" s="3" t="s">
        <v>25327</v>
      </c>
      <c r="D724" s="3" t="s">
        <v>31199</v>
      </c>
      <c r="E724" s="12" t="s">
        <v>36961</v>
      </c>
      <c r="F724" s="6" t="str">
        <f t="shared" si="30"/>
        <v>module=jkid</v>
      </c>
      <c r="G724" s="6" t="str">
        <f t="shared" si="31"/>
        <v>module=kkid</v>
      </c>
    </row>
    <row r="725" spans="1:7" ht="30" customHeight="1">
      <c r="A725" s="3" t="s">
        <v>2951</v>
      </c>
      <c r="B725" s="3" t="s">
        <v>2</v>
      </c>
      <c r="C725" s="3" t="s">
        <v>25328</v>
      </c>
      <c r="D725" s="3" t="s">
        <v>31200</v>
      </c>
      <c r="E725" s="12" t="s">
        <v>36962</v>
      </c>
      <c r="F725" s="6" t="str">
        <f t="shared" si="30"/>
        <v>module=jkid</v>
      </c>
      <c r="G725" s="6" t="str">
        <f t="shared" si="31"/>
        <v>module=kkid</v>
      </c>
    </row>
    <row r="726" spans="1:7" ht="30" customHeight="1">
      <c r="A726" s="3" t="s">
        <v>2951</v>
      </c>
      <c r="B726" s="3" t="s">
        <v>2</v>
      </c>
      <c r="C726" s="3" t="s">
        <v>25329</v>
      </c>
      <c r="D726" s="3" t="s">
        <v>31201</v>
      </c>
      <c r="E726" s="12" t="s">
        <v>36963</v>
      </c>
      <c r="F726" s="6" t="str">
        <f t="shared" si="30"/>
        <v>module=jkid</v>
      </c>
      <c r="G726" s="6" t="str">
        <f t="shared" si="31"/>
        <v>module=kkid</v>
      </c>
    </row>
    <row r="727" spans="1:7" ht="30" customHeight="1">
      <c r="A727" s="3" t="s">
        <v>2951</v>
      </c>
      <c r="B727" s="3" t="s">
        <v>2</v>
      </c>
      <c r="C727" s="3" t="s">
        <v>25330</v>
      </c>
      <c r="D727" s="3" t="s">
        <v>31202</v>
      </c>
      <c r="E727" s="12" t="s">
        <v>36964</v>
      </c>
      <c r="F727" s="6" t="str">
        <f t="shared" si="30"/>
        <v>module=jkid</v>
      </c>
      <c r="G727" s="6" t="str">
        <f t="shared" si="31"/>
        <v>module=kkid</v>
      </c>
    </row>
    <row r="728" spans="1:7" ht="30" customHeight="1">
      <c r="A728" s="3" t="s">
        <v>2951</v>
      </c>
      <c r="B728" s="3" t="s">
        <v>2</v>
      </c>
      <c r="C728" s="3" t="s">
        <v>25331</v>
      </c>
      <c r="D728" s="3" t="s">
        <v>31203</v>
      </c>
      <c r="E728" s="12" t="s">
        <v>36965</v>
      </c>
      <c r="F728" s="6" t="str">
        <f t="shared" si="30"/>
        <v>module=jkid</v>
      </c>
      <c r="G728" s="6" t="str">
        <f t="shared" si="31"/>
        <v>module=kkid</v>
      </c>
    </row>
    <row r="729" spans="1:7" ht="30" customHeight="1">
      <c r="A729" s="3" t="s">
        <v>2951</v>
      </c>
      <c r="B729" s="3" t="s">
        <v>2</v>
      </c>
      <c r="C729" s="3" t="s">
        <v>25332</v>
      </c>
      <c r="D729" s="3" t="s">
        <v>31204</v>
      </c>
      <c r="E729" s="12" t="s">
        <v>36966</v>
      </c>
      <c r="F729" s="6" t="str">
        <f t="shared" si="30"/>
        <v>module=jkid</v>
      </c>
      <c r="G729" s="6" t="str">
        <f t="shared" si="31"/>
        <v>module=kkid</v>
      </c>
    </row>
    <row r="730" spans="1:7" ht="30" customHeight="1">
      <c r="A730" s="3" t="s">
        <v>2951</v>
      </c>
      <c r="B730" s="3" t="s">
        <v>2</v>
      </c>
      <c r="C730" s="3" t="s">
        <v>25333</v>
      </c>
      <c r="D730" s="3" t="s">
        <v>31205</v>
      </c>
      <c r="E730" s="12" t="s">
        <v>36967</v>
      </c>
      <c r="F730" s="6" t="str">
        <f t="shared" si="30"/>
        <v>module=jkid</v>
      </c>
      <c r="G730" s="6" t="str">
        <f t="shared" si="31"/>
        <v>module=kkid</v>
      </c>
    </row>
    <row r="731" spans="1:7" ht="30" customHeight="1">
      <c r="A731" s="3" t="s">
        <v>2951</v>
      </c>
      <c r="B731" s="3" t="s">
        <v>2</v>
      </c>
      <c r="C731" s="3" t="s">
        <v>25334</v>
      </c>
      <c r="D731" s="3" t="s">
        <v>31206</v>
      </c>
      <c r="E731" s="12" t="s">
        <v>36968</v>
      </c>
      <c r="F731" s="6" t="str">
        <f t="shared" si="30"/>
        <v>module=jkid</v>
      </c>
      <c r="G731" s="6" t="str">
        <f t="shared" si="31"/>
        <v>module=kkid</v>
      </c>
    </row>
    <row r="732" spans="1:7" ht="30" customHeight="1">
      <c r="A732" s="3" t="s">
        <v>2951</v>
      </c>
      <c r="B732" s="3" t="s">
        <v>2</v>
      </c>
      <c r="C732" s="3" t="s">
        <v>25335</v>
      </c>
      <c r="D732" s="3" t="s">
        <v>31207</v>
      </c>
      <c r="E732" s="12" t="s">
        <v>36969</v>
      </c>
      <c r="F732" s="6" t="str">
        <f t="shared" si="30"/>
        <v>module=jkid</v>
      </c>
      <c r="G732" s="6" t="str">
        <f t="shared" si="31"/>
        <v>module=kkid</v>
      </c>
    </row>
    <row r="733" spans="1:7" ht="30" customHeight="1">
      <c r="A733" s="3" t="s">
        <v>2951</v>
      </c>
      <c r="B733" s="3" t="s">
        <v>2</v>
      </c>
      <c r="C733" s="3" t="s">
        <v>25336</v>
      </c>
      <c r="D733" s="3" t="s">
        <v>31208</v>
      </c>
      <c r="E733" s="12" t="s">
        <v>36970</v>
      </c>
      <c r="F733" s="6" t="str">
        <f t="shared" si="30"/>
        <v>module=jkid</v>
      </c>
      <c r="G733" s="6" t="str">
        <f t="shared" si="31"/>
        <v>module=kkid</v>
      </c>
    </row>
    <row r="734" spans="1:7" ht="30" customHeight="1">
      <c r="A734" s="3" t="s">
        <v>2951</v>
      </c>
      <c r="B734" s="3" t="s">
        <v>2</v>
      </c>
      <c r="C734" s="3" t="s">
        <v>25337</v>
      </c>
      <c r="D734" s="3" t="s">
        <v>31209</v>
      </c>
      <c r="E734" s="12" t="s">
        <v>36971</v>
      </c>
      <c r="F734" s="6" t="str">
        <f t="shared" si="30"/>
        <v>module=jkid</v>
      </c>
      <c r="G734" s="6" t="str">
        <f t="shared" si="31"/>
        <v>module=kkid</v>
      </c>
    </row>
    <row r="735" spans="1:7" ht="30" customHeight="1">
      <c r="A735" s="3" t="s">
        <v>2951</v>
      </c>
      <c r="B735" s="3" t="s">
        <v>2</v>
      </c>
      <c r="C735" s="3" t="s">
        <v>25338</v>
      </c>
      <c r="D735" s="3" t="s">
        <v>31210</v>
      </c>
      <c r="E735" s="12" t="s">
        <v>36972</v>
      </c>
      <c r="F735" s="6" t="str">
        <f t="shared" si="30"/>
        <v>module=jkid</v>
      </c>
      <c r="G735" s="6" t="str">
        <f t="shared" si="31"/>
        <v>module=kkid</v>
      </c>
    </row>
    <row r="736" spans="1:7" ht="30" customHeight="1">
      <c r="A736" s="3" t="s">
        <v>2951</v>
      </c>
      <c r="B736" s="3" t="s">
        <v>2</v>
      </c>
      <c r="C736" s="3" t="s">
        <v>25339</v>
      </c>
      <c r="D736" s="3" t="s">
        <v>31211</v>
      </c>
      <c r="E736" s="12" t="s">
        <v>36973</v>
      </c>
      <c r="F736" s="6" t="str">
        <f t="shared" si="30"/>
        <v>module=jkid</v>
      </c>
      <c r="G736" s="6" t="str">
        <f t="shared" si="31"/>
        <v>module=kkid</v>
      </c>
    </row>
    <row r="737" spans="1:7" ht="30" customHeight="1">
      <c r="A737" s="3" t="s">
        <v>2951</v>
      </c>
      <c r="B737" s="3" t="s">
        <v>2</v>
      </c>
      <c r="C737" s="3" t="s">
        <v>25340</v>
      </c>
      <c r="D737" s="3" t="s">
        <v>31212</v>
      </c>
      <c r="E737" s="12" t="s">
        <v>36974</v>
      </c>
      <c r="F737" s="6" t="str">
        <f t="shared" si="30"/>
        <v>module=jkid</v>
      </c>
      <c r="G737" s="6" t="str">
        <f t="shared" si="31"/>
        <v>module=kkid</v>
      </c>
    </row>
    <row r="738" spans="1:7" ht="30" customHeight="1">
      <c r="A738" s="3" t="s">
        <v>2951</v>
      </c>
      <c r="B738" s="3" t="s">
        <v>2</v>
      </c>
      <c r="C738" s="3" t="s">
        <v>25341</v>
      </c>
      <c r="D738" s="3" t="s">
        <v>31213</v>
      </c>
      <c r="E738" s="12" t="s">
        <v>36975</v>
      </c>
      <c r="F738" s="6" t="str">
        <f t="shared" si="30"/>
        <v>module=jkid</v>
      </c>
      <c r="G738" s="6" t="str">
        <f t="shared" si="31"/>
        <v>module=kkid</v>
      </c>
    </row>
    <row r="739" spans="1:7" ht="30" customHeight="1">
      <c r="A739" s="3" t="s">
        <v>2951</v>
      </c>
      <c r="B739" s="3" t="s">
        <v>2</v>
      </c>
      <c r="C739" s="3" t="s">
        <v>25342</v>
      </c>
      <c r="D739" s="3" t="s">
        <v>31214</v>
      </c>
      <c r="E739" s="12" t="s">
        <v>36976</v>
      </c>
      <c r="F739" s="6" t="str">
        <f t="shared" si="30"/>
        <v>module=jkid</v>
      </c>
      <c r="G739" s="6" t="str">
        <f t="shared" si="31"/>
        <v>module=kkid</v>
      </c>
    </row>
    <row r="740" spans="1:7" ht="30" customHeight="1">
      <c r="A740" s="3" t="s">
        <v>2951</v>
      </c>
      <c r="B740" s="3" t="s">
        <v>2</v>
      </c>
      <c r="C740" s="3" t="s">
        <v>25343</v>
      </c>
      <c r="D740" s="3" t="s">
        <v>31215</v>
      </c>
      <c r="E740" s="12" t="s">
        <v>36977</v>
      </c>
      <c r="F740" s="6" t="str">
        <f t="shared" si="30"/>
        <v>module=jkid</v>
      </c>
      <c r="G740" s="6" t="str">
        <f t="shared" si="31"/>
        <v>module=kkid</v>
      </c>
    </row>
    <row r="741" spans="1:7" ht="30" customHeight="1">
      <c r="A741" s="3" t="s">
        <v>2951</v>
      </c>
      <c r="B741" s="3" t="s">
        <v>2</v>
      </c>
      <c r="C741" s="3" t="s">
        <v>25344</v>
      </c>
      <c r="D741" s="3" t="s">
        <v>31216</v>
      </c>
      <c r="E741" s="12" t="s">
        <v>36978</v>
      </c>
      <c r="F741" s="6" t="str">
        <f t="shared" si="30"/>
        <v>module=jkid</v>
      </c>
      <c r="G741" s="6" t="str">
        <f t="shared" si="31"/>
        <v>module=kkid</v>
      </c>
    </row>
    <row r="742" spans="1:7" ht="30" customHeight="1">
      <c r="A742" s="3" t="s">
        <v>2951</v>
      </c>
      <c r="B742" s="3" t="s">
        <v>2</v>
      </c>
      <c r="C742" s="3" t="s">
        <v>25345</v>
      </c>
      <c r="D742" s="3" t="s">
        <v>31217</v>
      </c>
      <c r="E742" s="12" t="s">
        <v>36979</v>
      </c>
      <c r="F742" s="6" t="str">
        <f t="shared" si="30"/>
        <v>module=jkid</v>
      </c>
      <c r="G742" s="6" t="str">
        <f t="shared" si="31"/>
        <v>module=kkid</v>
      </c>
    </row>
    <row r="743" spans="1:7" ht="30" customHeight="1">
      <c r="A743" s="3" t="s">
        <v>2951</v>
      </c>
      <c r="B743" s="3" t="s">
        <v>2</v>
      </c>
      <c r="C743" s="3" t="s">
        <v>25346</v>
      </c>
      <c r="D743" s="3" t="s">
        <v>31218</v>
      </c>
      <c r="E743" s="12" t="s">
        <v>36980</v>
      </c>
      <c r="F743" s="6" t="str">
        <f t="shared" si="30"/>
        <v>module=jkid</v>
      </c>
      <c r="G743" s="6" t="str">
        <f t="shared" si="31"/>
        <v>module=kkid</v>
      </c>
    </row>
    <row r="744" spans="1:7" ht="30" customHeight="1">
      <c r="A744" s="3" t="s">
        <v>2951</v>
      </c>
      <c r="B744" s="3" t="s">
        <v>2</v>
      </c>
      <c r="C744" s="3" t="s">
        <v>25347</v>
      </c>
      <c r="D744" s="3" t="s">
        <v>31219</v>
      </c>
      <c r="E744" s="12" t="s">
        <v>36981</v>
      </c>
      <c r="F744" s="6" t="str">
        <f t="shared" si="30"/>
        <v>module=jkid</v>
      </c>
      <c r="G744" s="6" t="str">
        <f t="shared" si="31"/>
        <v>module=kkid</v>
      </c>
    </row>
    <row r="745" spans="1:7" ht="30" customHeight="1">
      <c r="A745" s="3" t="s">
        <v>2951</v>
      </c>
      <c r="B745" s="3" t="s">
        <v>2</v>
      </c>
      <c r="C745" s="3" t="s">
        <v>25348</v>
      </c>
      <c r="D745" s="3" t="s">
        <v>31220</v>
      </c>
      <c r="E745" s="12" t="s">
        <v>36982</v>
      </c>
      <c r="F745" s="6" t="str">
        <f t="shared" si="30"/>
        <v>module=jkid</v>
      </c>
      <c r="G745" s="6" t="str">
        <f t="shared" si="31"/>
        <v>module=kkid</v>
      </c>
    </row>
    <row r="746" spans="1:7" ht="30" customHeight="1">
      <c r="A746" s="3" t="s">
        <v>2951</v>
      </c>
      <c r="B746" s="3" t="s">
        <v>2</v>
      </c>
      <c r="C746" s="3" t="s">
        <v>25349</v>
      </c>
      <c r="D746" s="3" t="s">
        <v>31221</v>
      </c>
      <c r="E746" s="12" t="s">
        <v>36983</v>
      </c>
      <c r="F746" s="6" t="str">
        <f t="shared" si="30"/>
        <v>module=jkid</v>
      </c>
      <c r="G746" s="6" t="str">
        <f t="shared" si="31"/>
        <v>module=kkid</v>
      </c>
    </row>
    <row r="747" spans="1:7" ht="30" customHeight="1">
      <c r="A747" s="3" t="s">
        <v>2951</v>
      </c>
      <c r="B747" s="3" t="s">
        <v>2</v>
      </c>
      <c r="C747" s="3" t="s">
        <v>25350</v>
      </c>
      <c r="D747" s="3" t="s">
        <v>31222</v>
      </c>
      <c r="E747" s="12" t="s">
        <v>36984</v>
      </c>
      <c r="F747" s="6" t="str">
        <f t="shared" si="30"/>
        <v>module=jkid</v>
      </c>
      <c r="G747" s="6" t="str">
        <f t="shared" si="31"/>
        <v>module=kkid</v>
      </c>
    </row>
    <row r="748" spans="1:7" ht="30" customHeight="1">
      <c r="A748" s="3" t="s">
        <v>2951</v>
      </c>
      <c r="B748" s="3" t="s">
        <v>2</v>
      </c>
      <c r="C748" s="3" t="s">
        <v>25351</v>
      </c>
      <c r="D748" s="3" t="s">
        <v>31223</v>
      </c>
      <c r="E748" s="12" t="s">
        <v>36985</v>
      </c>
      <c r="F748" s="6" t="str">
        <f t="shared" si="30"/>
        <v>module=jkid</v>
      </c>
      <c r="G748" s="6" t="str">
        <f t="shared" si="31"/>
        <v>module=kkid</v>
      </c>
    </row>
    <row r="749" spans="1:7" ht="30" customHeight="1">
      <c r="A749" s="3" t="s">
        <v>2951</v>
      </c>
      <c r="B749" s="3" t="s">
        <v>2</v>
      </c>
      <c r="C749" s="3" t="s">
        <v>25352</v>
      </c>
      <c r="D749" s="3" t="s">
        <v>31224</v>
      </c>
      <c r="E749" s="12" t="s">
        <v>36986</v>
      </c>
      <c r="F749" s="6" t="str">
        <f t="shared" si="30"/>
        <v>module=jkid</v>
      </c>
      <c r="G749" s="6" t="str">
        <f t="shared" si="31"/>
        <v>module=kkid</v>
      </c>
    </row>
    <row r="750" spans="1:7" ht="30" customHeight="1">
      <c r="A750" s="3" t="s">
        <v>2951</v>
      </c>
      <c r="B750" s="3" t="s">
        <v>2</v>
      </c>
      <c r="C750" s="3" t="s">
        <v>25353</v>
      </c>
      <c r="D750" s="3" t="s">
        <v>31225</v>
      </c>
      <c r="E750" s="12" t="s">
        <v>36987</v>
      </c>
      <c r="F750" s="6" t="str">
        <f t="shared" si="30"/>
        <v>module=jkid</v>
      </c>
      <c r="G750" s="6" t="str">
        <f t="shared" si="31"/>
        <v>module=kkid</v>
      </c>
    </row>
    <row r="751" spans="1:7" ht="30" customHeight="1">
      <c r="A751" s="3" t="s">
        <v>2951</v>
      </c>
      <c r="B751" s="3" t="s">
        <v>2</v>
      </c>
      <c r="C751" s="3" t="s">
        <v>25354</v>
      </c>
      <c r="D751" s="3" t="s">
        <v>31226</v>
      </c>
      <c r="E751" s="12" t="s">
        <v>36988</v>
      </c>
      <c r="F751" s="6" t="str">
        <f t="shared" si="30"/>
        <v>module=jkid</v>
      </c>
      <c r="G751" s="6" t="str">
        <f t="shared" si="31"/>
        <v>module=kkid</v>
      </c>
    </row>
    <row r="752" spans="1:7" ht="30" customHeight="1">
      <c r="A752" s="3" t="s">
        <v>2951</v>
      </c>
      <c r="B752" s="3" t="s">
        <v>2</v>
      </c>
      <c r="C752" s="3" t="s">
        <v>25355</v>
      </c>
      <c r="D752" s="3" t="s">
        <v>31227</v>
      </c>
      <c r="E752" s="12" t="s">
        <v>36989</v>
      </c>
      <c r="F752" s="6" t="str">
        <f t="shared" si="30"/>
        <v>module=jkid</v>
      </c>
      <c r="G752" s="6" t="str">
        <f t="shared" si="31"/>
        <v>module=kkid</v>
      </c>
    </row>
    <row r="753" spans="1:7" ht="30" customHeight="1">
      <c r="A753" s="3" t="s">
        <v>2951</v>
      </c>
      <c r="B753" s="3" t="s">
        <v>2</v>
      </c>
      <c r="C753" s="3" t="s">
        <v>25356</v>
      </c>
      <c r="D753" s="3" t="s">
        <v>31228</v>
      </c>
      <c r="E753" s="12" t="s">
        <v>36990</v>
      </c>
      <c r="F753" s="6" t="str">
        <f t="shared" si="30"/>
        <v>module=jkid</v>
      </c>
      <c r="G753" s="6" t="str">
        <f t="shared" si="31"/>
        <v>module=kkid</v>
      </c>
    </row>
    <row r="754" spans="1:7" ht="30" customHeight="1">
      <c r="A754" s="3" t="s">
        <v>2951</v>
      </c>
      <c r="B754" s="3" t="s">
        <v>2</v>
      </c>
      <c r="C754" s="3" t="s">
        <v>25357</v>
      </c>
      <c r="D754" s="3" t="s">
        <v>31229</v>
      </c>
      <c r="E754" s="12" t="s">
        <v>36991</v>
      </c>
      <c r="F754" s="6" t="str">
        <f t="shared" si="30"/>
        <v>module=jkid</v>
      </c>
      <c r="G754" s="6" t="str">
        <f t="shared" si="31"/>
        <v>module=kkid</v>
      </c>
    </row>
    <row r="755" spans="1:7" ht="30" customHeight="1">
      <c r="A755" s="3" t="s">
        <v>2951</v>
      </c>
      <c r="B755" s="3" t="s">
        <v>2</v>
      </c>
      <c r="C755" s="3" t="s">
        <v>25358</v>
      </c>
      <c r="D755" s="3" t="s">
        <v>31230</v>
      </c>
      <c r="E755" s="12" t="s">
        <v>36992</v>
      </c>
      <c r="F755" s="6" t="str">
        <f t="shared" si="30"/>
        <v>module=jkid</v>
      </c>
      <c r="G755" s="6" t="str">
        <f t="shared" si="31"/>
        <v>module=kkid</v>
      </c>
    </row>
    <row r="756" spans="1:7" ht="30" customHeight="1">
      <c r="A756" s="3" t="s">
        <v>2951</v>
      </c>
      <c r="B756" s="3" t="s">
        <v>2</v>
      </c>
      <c r="C756" s="3" t="s">
        <v>25359</v>
      </c>
      <c r="D756" s="3" t="s">
        <v>31231</v>
      </c>
      <c r="E756" s="12" t="s">
        <v>36993</v>
      </c>
      <c r="F756" s="6" t="str">
        <f t="shared" ref="F756:F819" si="32">HYPERLINK("http://www.ssc.wisc.edu/wlsresearch/documentation/waves/?wave=capigrad&amp;module=jkid","module=jkid")</f>
        <v>module=jkid</v>
      </c>
      <c r="G756" s="6" t="str">
        <f t="shared" ref="G756:G819" si="33">HYPERLINK("http://www.ssc.wisc.edu/wlsresearch/documentation/waves/?wave=capisib&amp;module=kkid","module=kkid")</f>
        <v>module=kkid</v>
      </c>
    </row>
    <row r="757" spans="1:7" ht="30" customHeight="1">
      <c r="A757" s="3" t="s">
        <v>2951</v>
      </c>
      <c r="B757" s="3" t="s">
        <v>2</v>
      </c>
      <c r="C757" s="3" t="s">
        <v>25360</v>
      </c>
      <c r="D757" s="3" t="s">
        <v>31232</v>
      </c>
      <c r="E757" s="12" t="s">
        <v>36994</v>
      </c>
      <c r="F757" s="6" t="str">
        <f t="shared" si="32"/>
        <v>module=jkid</v>
      </c>
      <c r="G757" s="6" t="str">
        <f t="shared" si="33"/>
        <v>module=kkid</v>
      </c>
    </row>
    <row r="758" spans="1:7" ht="30" customHeight="1">
      <c r="A758" s="3" t="s">
        <v>2951</v>
      </c>
      <c r="B758" s="3" t="s">
        <v>2</v>
      </c>
      <c r="C758" s="3" t="s">
        <v>25361</v>
      </c>
      <c r="D758" s="3" t="s">
        <v>31233</v>
      </c>
      <c r="E758" s="12" t="s">
        <v>36995</v>
      </c>
      <c r="F758" s="6" t="str">
        <f t="shared" si="32"/>
        <v>module=jkid</v>
      </c>
      <c r="G758" s="6" t="str">
        <f t="shared" si="33"/>
        <v>module=kkid</v>
      </c>
    </row>
    <row r="759" spans="1:7" ht="30" customHeight="1">
      <c r="A759" s="3" t="s">
        <v>2951</v>
      </c>
      <c r="B759" s="3" t="s">
        <v>2</v>
      </c>
      <c r="C759" s="3" t="s">
        <v>25362</v>
      </c>
      <c r="D759" s="3" t="s">
        <v>31234</v>
      </c>
      <c r="E759" s="12" t="s">
        <v>36996</v>
      </c>
      <c r="F759" s="6" t="str">
        <f t="shared" si="32"/>
        <v>module=jkid</v>
      </c>
      <c r="G759" s="6" t="str">
        <f t="shared" si="33"/>
        <v>module=kkid</v>
      </c>
    </row>
    <row r="760" spans="1:7" ht="30" customHeight="1">
      <c r="A760" s="3" t="s">
        <v>2951</v>
      </c>
      <c r="B760" s="3" t="s">
        <v>2</v>
      </c>
      <c r="C760" s="3" t="s">
        <v>25363</v>
      </c>
      <c r="D760" s="3" t="s">
        <v>31235</v>
      </c>
      <c r="E760" s="12" t="s">
        <v>36997</v>
      </c>
      <c r="F760" s="6" t="str">
        <f t="shared" si="32"/>
        <v>module=jkid</v>
      </c>
      <c r="G760" s="6" t="str">
        <f t="shared" si="33"/>
        <v>module=kkid</v>
      </c>
    </row>
    <row r="761" spans="1:7" ht="30" customHeight="1">
      <c r="A761" s="3" t="s">
        <v>2951</v>
      </c>
      <c r="B761" s="3" t="s">
        <v>2</v>
      </c>
      <c r="C761" s="3" t="s">
        <v>25364</v>
      </c>
      <c r="D761" s="3" t="s">
        <v>31236</v>
      </c>
      <c r="E761" s="12" t="s">
        <v>36998</v>
      </c>
      <c r="F761" s="6" t="str">
        <f t="shared" si="32"/>
        <v>module=jkid</v>
      </c>
      <c r="G761" s="6" t="str">
        <f t="shared" si="33"/>
        <v>module=kkid</v>
      </c>
    </row>
    <row r="762" spans="1:7" ht="30" customHeight="1">
      <c r="A762" s="3" t="s">
        <v>2951</v>
      </c>
      <c r="B762" s="3" t="s">
        <v>2</v>
      </c>
      <c r="C762" s="3" t="s">
        <v>25365</v>
      </c>
      <c r="D762" s="3" t="s">
        <v>31237</v>
      </c>
      <c r="E762" s="12" t="s">
        <v>36999</v>
      </c>
      <c r="F762" s="6" t="str">
        <f t="shared" si="32"/>
        <v>module=jkid</v>
      </c>
      <c r="G762" s="6" t="str">
        <f t="shared" si="33"/>
        <v>module=kkid</v>
      </c>
    </row>
    <row r="763" spans="1:7" ht="30" customHeight="1">
      <c r="A763" s="3" t="s">
        <v>2951</v>
      </c>
      <c r="B763" s="3" t="s">
        <v>2</v>
      </c>
      <c r="C763" s="3" t="s">
        <v>25366</v>
      </c>
      <c r="D763" s="3" t="s">
        <v>31238</v>
      </c>
      <c r="E763" s="12" t="s">
        <v>37000</v>
      </c>
      <c r="F763" s="6" t="str">
        <f t="shared" si="32"/>
        <v>module=jkid</v>
      </c>
      <c r="G763" s="6" t="str">
        <f t="shared" si="33"/>
        <v>module=kkid</v>
      </c>
    </row>
    <row r="764" spans="1:7" ht="30" customHeight="1">
      <c r="A764" s="3" t="s">
        <v>2951</v>
      </c>
      <c r="B764" s="3" t="s">
        <v>2</v>
      </c>
      <c r="C764" s="3" t="s">
        <v>25367</v>
      </c>
      <c r="D764" s="3" t="s">
        <v>31239</v>
      </c>
      <c r="E764" s="12" t="s">
        <v>37001</v>
      </c>
      <c r="F764" s="6" t="str">
        <f t="shared" si="32"/>
        <v>module=jkid</v>
      </c>
      <c r="G764" s="6" t="str">
        <f t="shared" si="33"/>
        <v>module=kkid</v>
      </c>
    </row>
    <row r="765" spans="1:7" ht="30" customHeight="1">
      <c r="A765" s="3" t="s">
        <v>2951</v>
      </c>
      <c r="B765" s="3" t="s">
        <v>2</v>
      </c>
      <c r="C765" s="3" t="s">
        <v>25368</v>
      </c>
      <c r="D765" s="3" t="s">
        <v>31240</v>
      </c>
      <c r="E765" s="12" t="s">
        <v>37002</v>
      </c>
      <c r="F765" s="6" t="str">
        <f t="shared" si="32"/>
        <v>module=jkid</v>
      </c>
      <c r="G765" s="6" t="str">
        <f t="shared" si="33"/>
        <v>module=kkid</v>
      </c>
    </row>
    <row r="766" spans="1:7" ht="30" customHeight="1">
      <c r="A766" s="3" t="s">
        <v>2951</v>
      </c>
      <c r="B766" s="3" t="s">
        <v>2</v>
      </c>
      <c r="C766" s="3" t="s">
        <v>25369</v>
      </c>
      <c r="D766" s="3" t="s">
        <v>31241</v>
      </c>
      <c r="E766" s="12" t="s">
        <v>37003</v>
      </c>
      <c r="F766" s="6" t="str">
        <f t="shared" si="32"/>
        <v>module=jkid</v>
      </c>
      <c r="G766" s="6" t="str">
        <f t="shared" si="33"/>
        <v>module=kkid</v>
      </c>
    </row>
    <row r="767" spans="1:7" ht="30" customHeight="1">
      <c r="A767" s="3" t="s">
        <v>2951</v>
      </c>
      <c r="B767" s="3" t="s">
        <v>2</v>
      </c>
      <c r="C767" s="3" t="s">
        <v>25370</v>
      </c>
      <c r="D767" s="3" t="s">
        <v>31242</v>
      </c>
      <c r="E767" s="12" t="s">
        <v>37004</v>
      </c>
      <c r="F767" s="6" t="str">
        <f t="shared" si="32"/>
        <v>module=jkid</v>
      </c>
      <c r="G767" s="6" t="str">
        <f t="shared" si="33"/>
        <v>module=kkid</v>
      </c>
    </row>
    <row r="768" spans="1:7" ht="30" customHeight="1">
      <c r="A768" s="3" t="s">
        <v>2951</v>
      </c>
      <c r="B768" s="3" t="s">
        <v>2</v>
      </c>
      <c r="C768" s="3" t="s">
        <v>25371</v>
      </c>
      <c r="D768" s="3" t="s">
        <v>31243</v>
      </c>
      <c r="E768" s="12" t="s">
        <v>37005</v>
      </c>
      <c r="F768" s="6" t="str">
        <f t="shared" si="32"/>
        <v>module=jkid</v>
      </c>
      <c r="G768" s="6" t="str">
        <f t="shared" si="33"/>
        <v>module=kkid</v>
      </c>
    </row>
    <row r="769" spans="1:7" ht="30" customHeight="1">
      <c r="A769" s="3" t="s">
        <v>2951</v>
      </c>
      <c r="B769" s="3" t="s">
        <v>2</v>
      </c>
      <c r="C769" s="3" t="s">
        <v>25372</v>
      </c>
      <c r="D769" s="3" t="s">
        <v>31244</v>
      </c>
      <c r="E769" s="12" t="s">
        <v>37006</v>
      </c>
      <c r="F769" s="6" t="str">
        <f t="shared" si="32"/>
        <v>module=jkid</v>
      </c>
      <c r="G769" s="6" t="str">
        <f t="shared" si="33"/>
        <v>module=kkid</v>
      </c>
    </row>
    <row r="770" spans="1:7" ht="30" customHeight="1">
      <c r="A770" s="3" t="s">
        <v>2951</v>
      </c>
      <c r="B770" s="3" t="s">
        <v>2</v>
      </c>
      <c r="C770" s="3" t="s">
        <v>25373</v>
      </c>
      <c r="D770" s="3" t="s">
        <v>31245</v>
      </c>
      <c r="E770" s="12" t="s">
        <v>37007</v>
      </c>
      <c r="F770" s="6" t="str">
        <f t="shared" si="32"/>
        <v>module=jkid</v>
      </c>
      <c r="G770" s="6" t="str">
        <f t="shared" si="33"/>
        <v>module=kkid</v>
      </c>
    </row>
    <row r="771" spans="1:7" ht="30" customHeight="1">
      <c r="A771" s="3" t="s">
        <v>2951</v>
      </c>
      <c r="B771" s="3" t="s">
        <v>2</v>
      </c>
      <c r="C771" s="3" t="s">
        <v>25374</v>
      </c>
      <c r="D771" s="3" t="s">
        <v>31246</v>
      </c>
      <c r="E771" s="12" t="s">
        <v>37008</v>
      </c>
      <c r="F771" s="6" t="str">
        <f t="shared" si="32"/>
        <v>module=jkid</v>
      </c>
      <c r="G771" s="6" t="str">
        <f t="shared" si="33"/>
        <v>module=kkid</v>
      </c>
    </row>
    <row r="772" spans="1:7" ht="30" customHeight="1">
      <c r="A772" s="3" t="s">
        <v>2951</v>
      </c>
      <c r="B772" s="3" t="s">
        <v>2</v>
      </c>
      <c r="C772" s="3" t="s">
        <v>25375</v>
      </c>
      <c r="D772" s="3" t="s">
        <v>31247</v>
      </c>
      <c r="E772" s="12" t="s">
        <v>37009</v>
      </c>
      <c r="F772" s="6" t="str">
        <f t="shared" si="32"/>
        <v>module=jkid</v>
      </c>
      <c r="G772" s="6" t="str">
        <f t="shared" si="33"/>
        <v>module=kkid</v>
      </c>
    </row>
    <row r="773" spans="1:7" ht="30" customHeight="1">
      <c r="A773" s="3" t="s">
        <v>2951</v>
      </c>
      <c r="B773" s="3" t="s">
        <v>2</v>
      </c>
      <c r="C773" s="3" t="s">
        <v>25376</v>
      </c>
      <c r="D773" s="3" t="s">
        <v>31248</v>
      </c>
      <c r="E773" s="12" t="s">
        <v>37010</v>
      </c>
      <c r="F773" s="6" t="str">
        <f t="shared" si="32"/>
        <v>module=jkid</v>
      </c>
      <c r="G773" s="6" t="str">
        <f t="shared" si="33"/>
        <v>module=kkid</v>
      </c>
    </row>
    <row r="774" spans="1:7" ht="30" customHeight="1">
      <c r="A774" s="3" t="s">
        <v>2951</v>
      </c>
      <c r="B774" s="3" t="s">
        <v>2</v>
      </c>
      <c r="C774" s="3" t="s">
        <v>25377</v>
      </c>
      <c r="D774" s="3" t="s">
        <v>31249</v>
      </c>
      <c r="E774" s="12" t="s">
        <v>37011</v>
      </c>
      <c r="F774" s="6" t="str">
        <f t="shared" si="32"/>
        <v>module=jkid</v>
      </c>
      <c r="G774" s="6" t="str">
        <f t="shared" si="33"/>
        <v>module=kkid</v>
      </c>
    </row>
    <row r="775" spans="1:7" ht="30" customHeight="1">
      <c r="A775" s="3" t="s">
        <v>2951</v>
      </c>
      <c r="B775" s="3" t="s">
        <v>2</v>
      </c>
      <c r="C775" s="3" t="s">
        <v>25378</v>
      </c>
      <c r="D775" s="3" t="s">
        <v>31250</v>
      </c>
      <c r="E775" s="12" t="s">
        <v>37012</v>
      </c>
      <c r="F775" s="6" t="str">
        <f t="shared" si="32"/>
        <v>module=jkid</v>
      </c>
      <c r="G775" s="6" t="str">
        <f t="shared" si="33"/>
        <v>module=kkid</v>
      </c>
    </row>
    <row r="776" spans="1:7" ht="30" customHeight="1">
      <c r="A776" s="3" t="s">
        <v>2951</v>
      </c>
      <c r="B776" s="3" t="s">
        <v>2</v>
      </c>
      <c r="C776" s="3" t="s">
        <v>25379</v>
      </c>
      <c r="D776" s="3" t="s">
        <v>31251</v>
      </c>
      <c r="E776" s="12" t="s">
        <v>37013</v>
      </c>
      <c r="F776" s="6" t="str">
        <f t="shared" si="32"/>
        <v>module=jkid</v>
      </c>
      <c r="G776" s="6" t="str">
        <f t="shared" si="33"/>
        <v>module=kkid</v>
      </c>
    </row>
    <row r="777" spans="1:7" ht="30" customHeight="1">
      <c r="A777" s="3" t="s">
        <v>2951</v>
      </c>
      <c r="B777" s="3" t="s">
        <v>2</v>
      </c>
      <c r="C777" s="3" t="s">
        <v>25380</v>
      </c>
      <c r="D777" s="3" t="s">
        <v>31252</v>
      </c>
      <c r="E777" s="12" t="s">
        <v>37014</v>
      </c>
      <c r="F777" s="6" t="str">
        <f t="shared" si="32"/>
        <v>module=jkid</v>
      </c>
      <c r="G777" s="6" t="str">
        <f t="shared" si="33"/>
        <v>module=kkid</v>
      </c>
    </row>
    <row r="778" spans="1:7" ht="30" customHeight="1">
      <c r="A778" s="3" t="s">
        <v>2951</v>
      </c>
      <c r="B778" s="3" t="s">
        <v>2</v>
      </c>
      <c r="C778" s="3" t="s">
        <v>25381</v>
      </c>
      <c r="D778" s="3" t="s">
        <v>31253</v>
      </c>
      <c r="E778" s="12" t="s">
        <v>37015</v>
      </c>
      <c r="F778" s="6" t="str">
        <f t="shared" si="32"/>
        <v>module=jkid</v>
      </c>
      <c r="G778" s="6" t="str">
        <f t="shared" si="33"/>
        <v>module=kkid</v>
      </c>
    </row>
    <row r="779" spans="1:7" ht="30" customHeight="1">
      <c r="A779" s="3" t="s">
        <v>2951</v>
      </c>
      <c r="B779" s="3" t="s">
        <v>2</v>
      </c>
      <c r="C779" s="3" t="s">
        <v>25382</v>
      </c>
      <c r="D779" s="3" t="s">
        <v>31254</v>
      </c>
      <c r="E779" s="12" t="s">
        <v>37016</v>
      </c>
      <c r="F779" s="6" t="str">
        <f t="shared" si="32"/>
        <v>module=jkid</v>
      </c>
      <c r="G779" s="6" t="str">
        <f t="shared" si="33"/>
        <v>module=kkid</v>
      </c>
    </row>
    <row r="780" spans="1:7" ht="30" customHeight="1">
      <c r="A780" s="3" t="s">
        <v>2951</v>
      </c>
      <c r="B780" s="3" t="s">
        <v>2</v>
      </c>
      <c r="C780" s="3" t="s">
        <v>25383</v>
      </c>
      <c r="D780" s="3" t="s">
        <v>31255</v>
      </c>
      <c r="E780" s="12" t="s">
        <v>37017</v>
      </c>
      <c r="F780" s="6" t="str">
        <f t="shared" si="32"/>
        <v>module=jkid</v>
      </c>
      <c r="G780" s="6" t="str">
        <f t="shared" si="33"/>
        <v>module=kkid</v>
      </c>
    </row>
    <row r="781" spans="1:7" ht="30" customHeight="1">
      <c r="A781" s="3" t="s">
        <v>2951</v>
      </c>
      <c r="B781" s="3" t="s">
        <v>2</v>
      </c>
      <c r="C781" s="3" t="s">
        <v>25384</v>
      </c>
      <c r="D781" s="3" t="s">
        <v>31256</v>
      </c>
      <c r="E781" s="12" t="s">
        <v>37018</v>
      </c>
      <c r="F781" s="6" t="str">
        <f t="shared" si="32"/>
        <v>module=jkid</v>
      </c>
      <c r="G781" s="6" t="str">
        <f t="shared" si="33"/>
        <v>module=kkid</v>
      </c>
    </row>
    <row r="782" spans="1:7" ht="30" customHeight="1">
      <c r="A782" s="3" t="s">
        <v>2951</v>
      </c>
      <c r="B782" s="3" t="s">
        <v>2</v>
      </c>
      <c r="C782" s="3" t="s">
        <v>25385</v>
      </c>
      <c r="D782" s="3" t="s">
        <v>31257</v>
      </c>
      <c r="E782" s="12" t="s">
        <v>37019</v>
      </c>
      <c r="F782" s="6" t="str">
        <f t="shared" si="32"/>
        <v>module=jkid</v>
      </c>
      <c r="G782" s="6" t="str">
        <f t="shared" si="33"/>
        <v>module=kkid</v>
      </c>
    </row>
    <row r="783" spans="1:7" ht="30" customHeight="1">
      <c r="A783" s="3" t="s">
        <v>2951</v>
      </c>
      <c r="B783" s="3" t="s">
        <v>2</v>
      </c>
      <c r="C783" s="3" t="s">
        <v>25386</v>
      </c>
      <c r="D783" s="3" t="s">
        <v>31258</v>
      </c>
      <c r="E783" s="12" t="s">
        <v>37020</v>
      </c>
      <c r="F783" s="6" t="str">
        <f t="shared" si="32"/>
        <v>module=jkid</v>
      </c>
      <c r="G783" s="6" t="str">
        <f t="shared" si="33"/>
        <v>module=kkid</v>
      </c>
    </row>
    <row r="784" spans="1:7" ht="30" customHeight="1">
      <c r="A784" s="3" t="s">
        <v>2951</v>
      </c>
      <c r="B784" s="3" t="s">
        <v>2</v>
      </c>
      <c r="C784" s="3" t="s">
        <v>25387</v>
      </c>
      <c r="D784" s="3" t="s">
        <v>31259</v>
      </c>
      <c r="E784" s="12" t="s">
        <v>37021</v>
      </c>
      <c r="F784" s="6" t="str">
        <f t="shared" si="32"/>
        <v>module=jkid</v>
      </c>
      <c r="G784" s="6" t="str">
        <f t="shared" si="33"/>
        <v>module=kkid</v>
      </c>
    </row>
    <row r="785" spans="1:7" ht="30" customHeight="1">
      <c r="A785" s="3" t="s">
        <v>2951</v>
      </c>
      <c r="B785" s="3" t="s">
        <v>2</v>
      </c>
      <c r="C785" s="3" t="s">
        <v>25388</v>
      </c>
      <c r="D785" s="3" t="s">
        <v>31260</v>
      </c>
      <c r="E785" s="12" t="s">
        <v>37022</v>
      </c>
      <c r="F785" s="6" t="str">
        <f t="shared" si="32"/>
        <v>module=jkid</v>
      </c>
      <c r="G785" s="6" t="str">
        <f t="shared" si="33"/>
        <v>module=kkid</v>
      </c>
    </row>
    <row r="786" spans="1:7" ht="30" customHeight="1">
      <c r="A786" s="3" t="s">
        <v>2951</v>
      </c>
      <c r="B786" s="3" t="s">
        <v>2</v>
      </c>
      <c r="C786" s="3" t="s">
        <v>25389</v>
      </c>
      <c r="D786" s="3" t="s">
        <v>31261</v>
      </c>
      <c r="E786" s="12" t="s">
        <v>37023</v>
      </c>
      <c r="F786" s="6" t="str">
        <f t="shared" si="32"/>
        <v>module=jkid</v>
      </c>
      <c r="G786" s="6" t="str">
        <f t="shared" si="33"/>
        <v>module=kkid</v>
      </c>
    </row>
    <row r="787" spans="1:7" ht="30" customHeight="1">
      <c r="A787" s="3" t="s">
        <v>2951</v>
      </c>
      <c r="B787" s="3" t="s">
        <v>2</v>
      </c>
      <c r="C787" s="3" t="s">
        <v>25390</v>
      </c>
      <c r="D787" s="3" t="s">
        <v>31262</v>
      </c>
      <c r="E787" s="12" t="s">
        <v>37024</v>
      </c>
      <c r="F787" s="6" t="str">
        <f t="shared" si="32"/>
        <v>module=jkid</v>
      </c>
      <c r="G787" s="6" t="str">
        <f t="shared" si="33"/>
        <v>module=kkid</v>
      </c>
    </row>
    <row r="788" spans="1:7" ht="30" customHeight="1">
      <c r="A788" s="3" t="s">
        <v>2951</v>
      </c>
      <c r="B788" s="3" t="s">
        <v>2</v>
      </c>
      <c r="C788" s="3" t="s">
        <v>25391</v>
      </c>
      <c r="D788" s="3" t="s">
        <v>31263</v>
      </c>
      <c r="E788" s="12" t="s">
        <v>37025</v>
      </c>
      <c r="F788" s="6" t="str">
        <f t="shared" si="32"/>
        <v>module=jkid</v>
      </c>
      <c r="G788" s="6" t="str">
        <f t="shared" si="33"/>
        <v>module=kkid</v>
      </c>
    </row>
    <row r="789" spans="1:7" ht="30" customHeight="1">
      <c r="A789" s="3" t="s">
        <v>2951</v>
      </c>
      <c r="B789" s="3" t="s">
        <v>2</v>
      </c>
      <c r="C789" s="3" t="s">
        <v>25392</v>
      </c>
      <c r="D789" s="3" t="s">
        <v>31264</v>
      </c>
      <c r="E789" s="12" t="s">
        <v>37026</v>
      </c>
      <c r="F789" s="6" t="str">
        <f t="shared" si="32"/>
        <v>module=jkid</v>
      </c>
      <c r="G789" s="6" t="str">
        <f t="shared" si="33"/>
        <v>module=kkid</v>
      </c>
    </row>
    <row r="790" spans="1:7" ht="30" customHeight="1">
      <c r="A790" s="3" t="s">
        <v>2951</v>
      </c>
      <c r="B790" s="3" t="s">
        <v>2</v>
      </c>
      <c r="C790" s="3" t="s">
        <v>25393</v>
      </c>
      <c r="D790" s="3" t="s">
        <v>31265</v>
      </c>
      <c r="E790" s="12" t="s">
        <v>37027</v>
      </c>
      <c r="F790" s="6" t="str">
        <f t="shared" si="32"/>
        <v>module=jkid</v>
      </c>
      <c r="G790" s="6" t="str">
        <f t="shared" si="33"/>
        <v>module=kkid</v>
      </c>
    </row>
    <row r="791" spans="1:7" ht="30" customHeight="1">
      <c r="A791" s="3" t="s">
        <v>2951</v>
      </c>
      <c r="B791" s="3" t="s">
        <v>2</v>
      </c>
      <c r="C791" s="3" t="s">
        <v>25394</v>
      </c>
      <c r="D791" s="3" t="s">
        <v>31266</v>
      </c>
      <c r="E791" s="12" t="s">
        <v>37028</v>
      </c>
      <c r="F791" s="6" t="str">
        <f t="shared" si="32"/>
        <v>module=jkid</v>
      </c>
      <c r="G791" s="6" t="str">
        <f t="shared" si="33"/>
        <v>module=kkid</v>
      </c>
    </row>
    <row r="792" spans="1:7" ht="30" customHeight="1">
      <c r="A792" s="3" t="s">
        <v>2951</v>
      </c>
      <c r="B792" s="3" t="s">
        <v>2</v>
      </c>
      <c r="C792" s="3" t="s">
        <v>25395</v>
      </c>
      <c r="D792" s="3" t="s">
        <v>31267</v>
      </c>
      <c r="E792" s="12" t="s">
        <v>37029</v>
      </c>
      <c r="F792" s="6" t="str">
        <f t="shared" si="32"/>
        <v>module=jkid</v>
      </c>
      <c r="G792" s="6" t="str">
        <f t="shared" si="33"/>
        <v>module=kkid</v>
      </c>
    </row>
    <row r="793" spans="1:7" ht="30" customHeight="1">
      <c r="A793" s="3" t="s">
        <v>2951</v>
      </c>
      <c r="B793" s="3" t="s">
        <v>2</v>
      </c>
      <c r="C793" s="3" t="s">
        <v>25396</v>
      </c>
      <c r="D793" s="3" t="s">
        <v>31268</v>
      </c>
      <c r="E793" s="12" t="s">
        <v>37030</v>
      </c>
      <c r="F793" s="6" t="str">
        <f t="shared" si="32"/>
        <v>module=jkid</v>
      </c>
      <c r="G793" s="6" t="str">
        <f t="shared" si="33"/>
        <v>module=kkid</v>
      </c>
    </row>
    <row r="794" spans="1:7" ht="30" customHeight="1">
      <c r="A794" s="3" t="s">
        <v>2951</v>
      </c>
      <c r="B794" s="3" t="s">
        <v>2</v>
      </c>
      <c r="C794" s="3" t="s">
        <v>25397</v>
      </c>
      <c r="D794" s="3" t="s">
        <v>31269</v>
      </c>
      <c r="E794" s="12" t="s">
        <v>37031</v>
      </c>
      <c r="F794" s="6" t="str">
        <f t="shared" si="32"/>
        <v>module=jkid</v>
      </c>
      <c r="G794" s="6" t="str">
        <f t="shared" si="33"/>
        <v>module=kkid</v>
      </c>
    </row>
    <row r="795" spans="1:7" ht="30" customHeight="1">
      <c r="A795" s="3" t="s">
        <v>2951</v>
      </c>
      <c r="B795" s="3" t="s">
        <v>2</v>
      </c>
      <c r="C795" s="3" t="s">
        <v>25398</v>
      </c>
      <c r="D795" s="3" t="s">
        <v>31270</v>
      </c>
      <c r="E795" s="12" t="s">
        <v>37032</v>
      </c>
      <c r="F795" s="6" t="str">
        <f t="shared" si="32"/>
        <v>module=jkid</v>
      </c>
      <c r="G795" s="6" t="str">
        <f t="shared" si="33"/>
        <v>module=kkid</v>
      </c>
    </row>
    <row r="796" spans="1:7" ht="30" customHeight="1">
      <c r="A796" s="3" t="s">
        <v>2951</v>
      </c>
      <c r="B796" s="3" t="s">
        <v>2</v>
      </c>
      <c r="C796" s="3" t="s">
        <v>25399</v>
      </c>
      <c r="D796" s="3" t="s">
        <v>31271</v>
      </c>
      <c r="E796" s="12" t="s">
        <v>37033</v>
      </c>
      <c r="F796" s="6" t="str">
        <f t="shared" si="32"/>
        <v>module=jkid</v>
      </c>
      <c r="G796" s="6" t="str">
        <f t="shared" si="33"/>
        <v>module=kkid</v>
      </c>
    </row>
    <row r="797" spans="1:7" ht="30" customHeight="1">
      <c r="A797" s="3" t="s">
        <v>2951</v>
      </c>
      <c r="B797" s="3" t="s">
        <v>2</v>
      </c>
      <c r="C797" s="3" t="s">
        <v>25400</v>
      </c>
      <c r="D797" s="3" t="s">
        <v>31272</v>
      </c>
      <c r="E797" s="12" t="s">
        <v>37034</v>
      </c>
      <c r="F797" s="6" t="str">
        <f t="shared" si="32"/>
        <v>module=jkid</v>
      </c>
      <c r="G797" s="6" t="str">
        <f t="shared" si="33"/>
        <v>module=kkid</v>
      </c>
    </row>
    <row r="798" spans="1:7" ht="30" customHeight="1">
      <c r="A798" s="3" t="s">
        <v>2951</v>
      </c>
      <c r="B798" s="3" t="s">
        <v>2</v>
      </c>
      <c r="C798" s="3" t="s">
        <v>25401</v>
      </c>
      <c r="D798" s="3" t="s">
        <v>31273</v>
      </c>
      <c r="E798" s="12" t="s">
        <v>37035</v>
      </c>
      <c r="F798" s="6" t="str">
        <f t="shared" si="32"/>
        <v>module=jkid</v>
      </c>
      <c r="G798" s="6" t="str">
        <f t="shared" si="33"/>
        <v>module=kkid</v>
      </c>
    </row>
    <row r="799" spans="1:7" ht="30" customHeight="1">
      <c r="A799" s="3" t="s">
        <v>2951</v>
      </c>
      <c r="B799" s="3" t="s">
        <v>2</v>
      </c>
      <c r="C799" s="3" t="s">
        <v>25402</v>
      </c>
      <c r="D799" s="3" t="s">
        <v>31274</v>
      </c>
      <c r="E799" s="12" t="s">
        <v>37036</v>
      </c>
      <c r="F799" s="6" t="str">
        <f t="shared" si="32"/>
        <v>module=jkid</v>
      </c>
      <c r="G799" s="6" t="str">
        <f t="shared" si="33"/>
        <v>module=kkid</v>
      </c>
    </row>
    <row r="800" spans="1:7" ht="30" customHeight="1">
      <c r="A800" s="3" t="s">
        <v>2951</v>
      </c>
      <c r="B800" s="3" t="s">
        <v>2</v>
      </c>
      <c r="C800" s="3" t="s">
        <v>25403</v>
      </c>
      <c r="D800" s="3" t="s">
        <v>31275</v>
      </c>
      <c r="E800" s="12" t="s">
        <v>37037</v>
      </c>
      <c r="F800" s="6" t="str">
        <f t="shared" si="32"/>
        <v>module=jkid</v>
      </c>
      <c r="G800" s="6" t="str">
        <f t="shared" si="33"/>
        <v>module=kkid</v>
      </c>
    </row>
    <row r="801" spans="1:7" ht="30" customHeight="1">
      <c r="A801" s="3" t="s">
        <v>2951</v>
      </c>
      <c r="B801" s="3" t="s">
        <v>2</v>
      </c>
      <c r="C801" s="3" t="s">
        <v>25404</v>
      </c>
      <c r="D801" s="3" t="s">
        <v>31276</v>
      </c>
      <c r="E801" s="12" t="s">
        <v>37038</v>
      </c>
      <c r="F801" s="6" t="str">
        <f t="shared" si="32"/>
        <v>module=jkid</v>
      </c>
      <c r="G801" s="6" t="str">
        <f t="shared" si="33"/>
        <v>module=kkid</v>
      </c>
    </row>
    <row r="802" spans="1:7" ht="30" customHeight="1">
      <c r="A802" s="3" t="s">
        <v>2951</v>
      </c>
      <c r="B802" s="3" t="s">
        <v>2</v>
      </c>
      <c r="C802" s="3" t="s">
        <v>25405</v>
      </c>
      <c r="D802" s="3" t="s">
        <v>31277</v>
      </c>
      <c r="E802" s="12" t="s">
        <v>37039</v>
      </c>
      <c r="F802" s="6" t="str">
        <f t="shared" si="32"/>
        <v>module=jkid</v>
      </c>
      <c r="G802" s="6" t="str">
        <f t="shared" si="33"/>
        <v>module=kkid</v>
      </c>
    </row>
    <row r="803" spans="1:7" ht="30" customHeight="1">
      <c r="A803" s="3" t="s">
        <v>2951</v>
      </c>
      <c r="B803" s="3" t="s">
        <v>2</v>
      </c>
      <c r="C803" s="3" t="s">
        <v>25406</v>
      </c>
      <c r="D803" s="3" t="s">
        <v>31278</v>
      </c>
      <c r="E803" s="12" t="s">
        <v>37040</v>
      </c>
      <c r="F803" s="6" t="str">
        <f t="shared" si="32"/>
        <v>module=jkid</v>
      </c>
      <c r="G803" s="6" t="str">
        <f t="shared" si="33"/>
        <v>module=kkid</v>
      </c>
    </row>
    <row r="804" spans="1:7" ht="30" customHeight="1">
      <c r="A804" s="3" t="s">
        <v>2951</v>
      </c>
      <c r="B804" s="3" t="s">
        <v>2</v>
      </c>
      <c r="C804" s="3" t="s">
        <v>25407</v>
      </c>
      <c r="D804" s="3" t="s">
        <v>31279</v>
      </c>
      <c r="E804" s="12" t="s">
        <v>37041</v>
      </c>
      <c r="F804" s="6" t="str">
        <f t="shared" si="32"/>
        <v>module=jkid</v>
      </c>
      <c r="G804" s="6" t="str">
        <f t="shared" si="33"/>
        <v>module=kkid</v>
      </c>
    </row>
    <row r="805" spans="1:7" ht="30" customHeight="1">
      <c r="A805" s="3" t="s">
        <v>2951</v>
      </c>
      <c r="B805" s="3" t="s">
        <v>2</v>
      </c>
      <c r="C805" s="3" t="s">
        <v>25408</v>
      </c>
      <c r="D805" s="3" t="s">
        <v>31280</v>
      </c>
      <c r="E805" s="12" t="s">
        <v>37042</v>
      </c>
      <c r="F805" s="6" t="str">
        <f t="shared" si="32"/>
        <v>module=jkid</v>
      </c>
      <c r="G805" s="6" t="str">
        <f t="shared" si="33"/>
        <v>module=kkid</v>
      </c>
    </row>
    <row r="806" spans="1:7" ht="30" customHeight="1">
      <c r="A806" s="3" t="s">
        <v>2951</v>
      </c>
      <c r="B806" s="3" t="s">
        <v>2</v>
      </c>
      <c r="C806" s="3" t="s">
        <v>25409</v>
      </c>
      <c r="D806" s="3" t="s">
        <v>31281</v>
      </c>
      <c r="E806" s="12" t="s">
        <v>37043</v>
      </c>
      <c r="F806" s="6" t="str">
        <f t="shared" si="32"/>
        <v>module=jkid</v>
      </c>
      <c r="G806" s="6" t="str">
        <f t="shared" si="33"/>
        <v>module=kkid</v>
      </c>
    </row>
    <row r="807" spans="1:7" ht="30" customHeight="1">
      <c r="A807" s="3" t="s">
        <v>2951</v>
      </c>
      <c r="B807" s="3" t="s">
        <v>2</v>
      </c>
      <c r="C807" s="3" t="s">
        <v>25410</v>
      </c>
      <c r="D807" s="3" t="s">
        <v>31282</v>
      </c>
      <c r="E807" s="12" t="s">
        <v>37044</v>
      </c>
      <c r="F807" s="6" t="str">
        <f t="shared" si="32"/>
        <v>module=jkid</v>
      </c>
      <c r="G807" s="6" t="str">
        <f t="shared" si="33"/>
        <v>module=kkid</v>
      </c>
    </row>
    <row r="808" spans="1:7" ht="30" customHeight="1">
      <c r="A808" s="3" t="s">
        <v>2951</v>
      </c>
      <c r="B808" s="3" t="s">
        <v>2</v>
      </c>
      <c r="C808" s="3" t="s">
        <v>25411</v>
      </c>
      <c r="D808" s="3" t="s">
        <v>31283</v>
      </c>
      <c r="E808" s="12" t="s">
        <v>37045</v>
      </c>
      <c r="F808" s="6" t="str">
        <f t="shared" si="32"/>
        <v>module=jkid</v>
      </c>
      <c r="G808" s="6" t="str">
        <f t="shared" si="33"/>
        <v>module=kkid</v>
      </c>
    </row>
    <row r="809" spans="1:7" ht="30" customHeight="1">
      <c r="A809" s="3" t="s">
        <v>2951</v>
      </c>
      <c r="B809" s="3" t="s">
        <v>2</v>
      </c>
      <c r="C809" s="3" t="s">
        <v>25412</v>
      </c>
      <c r="D809" s="3" t="s">
        <v>31284</v>
      </c>
      <c r="E809" s="12" t="s">
        <v>37046</v>
      </c>
      <c r="F809" s="6" t="str">
        <f t="shared" si="32"/>
        <v>module=jkid</v>
      </c>
      <c r="G809" s="6" t="str">
        <f t="shared" si="33"/>
        <v>module=kkid</v>
      </c>
    </row>
    <row r="810" spans="1:7" ht="30" customHeight="1">
      <c r="A810" s="3" t="s">
        <v>2951</v>
      </c>
      <c r="B810" s="3" t="s">
        <v>2</v>
      </c>
      <c r="C810" s="3" t="s">
        <v>25413</v>
      </c>
      <c r="D810" s="3" t="s">
        <v>31285</v>
      </c>
      <c r="E810" s="12" t="s">
        <v>37047</v>
      </c>
      <c r="F810" s="6" t="str">
        <f t="shared" si="32"/>
        <v>module=jkid</v>
      </c>
      <c r="G810" s="6" t="str">
        <f t="shared" si="33"/>
        <v>module=kkid</v>
      </c>
    </row>
    <row r="811" spans="1:7" ht="30" customHeight="1">
      <c r="A811" s="3" t="s">
        <v>2951</v>
      </c>
      <c r="B811" s="3" t="s">
        <v>2</v>
      </c>
      <c r="C811" s="3" t="s">
        <v>25414</v>
      </c>
      <c r="D811" s="3" t="s">
        <v>31286</v>
      </c>
      <c r="E811" s="12" t="s">
        <v>37048</v>
      </c>
      <c r="F811" s="6" t="str">
        <f t="shared" si="32"/>
        <v>module=jkid</v>
      </c>
      <c r="G811" s="6" t="str">
        <f t="shared" si="33"/>
        <v>module=kkid</v>
      </c>
    </row>
    <row r="812" spans="1:7" ht="30" customHeight="1">
      <c r="A812" s="3" t="s">
        <v>2951</v>
      </c>
      <c r="B812" s="3" t="s">
        <v>2</v>
      </c>
      <c r="C812" s="3" t="s">
        <v>25415</v>
      </c>
      <c r="D812" s="3" t="s">
        <v>31287</v>
      </c>
      <c r="E812" s="12" t="s">
        <v>37049</v>
      </c>
      <c r="F812" s="6" t="str">
        <f t="shared" si="32"/>
        <v>module=jkid</v>
      </c>
      <c r="G812" s="6" t="str">
        <f t="shared" si="33"/>
        <v>module=kkid</v>
      </c>
    </row>
    <row r="813" spans="1:7" ht="30" customHeight="1">
      <c r="A813" s="3" t="s">
        <v>2951</v>
      </c>
      <c r="B813" s="3" t="s">
        <v>2</v>
      </c>
      <c r="C813" s="3" t="s">
        <v>25416</v>
      </c>
      <c r="D813" s="3" t="s">
        <v>31288</v>
      </c>
      <c r="E813" s="12" t="s">
        <v>37050</v>
      </c>
      <c r="F813" s="6" t="str">
        <f t="shared" si="32"/>
        <v>module=jkid</v>
      </c>
      <c r="G813" s="6" t="str">
        <f t="shared" si="33"/>
        <v>module=kkid</v>
      </c>
    </row>
    <row r="814" spans="1:7" ht="30" customHeight="1">
      <c r="A814" s="3" t="s">
        <v>2951</v>
      </c>
      <c r="B814" s="3" t="s">
        <v>2</v>
      </c>
      <c r="C814" s="3" t="s">
        <v>25417</v>
      </c>
      <c r="D814" s="3" t="s">
        <v>31289</v>
      </c>
      <c r="E814" s="12" t="s">
        <v>37051</v>
      </c>
      <c r="F814" s="6" t="str">
        <f t="shared" si="32"/>
        <v>module=jkid</v>
      </c>
      <c r="G814" s="6" t="str">
        <f t="shared" si="33"/>
        <v>module=kkid</v>
      </c>
    </row>
    <row r="815" spans="1:7" ht="30" customHeight="1">
      <c r="A815" s="3" t="s">
        <v>2951</v>
      </c>
      <c r="B815" s="3" t="s">
        <v>2</v>
      </c>
      <c r="C815" s="3" t="s">
        <v>25418</v>
      </c>
      <c r="D815" s="3" t="s">
        <v>31290</v>
      </c>
      <c r="E815" s="12" t="s">
        <v>37052</v>
      </c>
      <c r="F815" s="6" t="str">
        <f t="shared" si="32"/>
        <v>module=jkid</v>
      </c>
      <c r="G815" s="6" t="str">
        <f t="shared" si="33"/>
        <v>module=kkid</v>
      </c>
    </row>
    <row r="816" spans="1:7" ht="30" customHeight="1">
      <c r="A816" s="3" t="s">
        <v>2951</v>
      </c>
      <c r="B816" s="3" t="s">
        <v>2</v>
      </c>
      <c r="C816" s="3" t="s">
        <v>25419</v>
      </c>
      <c r="D816" s="3" t="s">
        <v>31291</v>
      </c>
      <c r="E816" s="12" t="s">
        <v>37053</v>
      </c>
      <c r="F816" s="6" t="str">
        <f t="shared" si="32"/>
        <v>module=jkid</v>
      </c>
      <c r="G816" s="6" t="str">
        <f t="shared" si="33"/>
        <v>module=kkid</v>
      </c>
    </row>
    <row r="817" spans="1:7" ht="30" customHeight="1">
      <c r="A817" s="3" t="s">
        <v>2951</v>
      </c>
      <c r="B817" s="3" t="s">
        <v>2</v>
      </c>
      <c r="C817" s="3" t="s">
        <v>25420</v>
      </c>
      <c r="D817" s="3" t="s">
        <v>31292</v>
      </c>
      <c r="E817" s="12" t="s">
        <v>37054</v>
      </c>
      <c r="F817" s="6" t="str">
        <f t="shared" si="32"/>
        <v>module=jkid</v>
      </c>
      <c r="G817" s="6" t="str">
        <f t="shared" si="33"/>
        <v>module=kkid</v>
      </c>
    </row>
    <row r="818" spans="1:7" ht="30" customHeight="1">
      <c r="A818" s="3" t="s">
        <v>2951</v>
      </c>
      <c r="B818" s="3" t="s">
        <v>2</v>
      </c>
      <c r="C818" s="3" t="s">
        <v>25421</v>
      </c>
      <c r="D818" s="3" t="s">
        <v>31293</v>
      </c>
      <c r="E818" s="12" t="s">
        <v>37055</v>
      </c>
      <c r="F818" s="6" t="str">
        <f t="shared" si="32"/>
        <v>module=jkid</v>
      </c>
      <c r="G818" s="6" t="str">
        <f t="shared" si="33"/>
        <v>module=kkid</v>
      </c>
    </row>
    <row r="819" spans="1:7" ht="30" customHeight="1">
      <c r="A819" s="3" t="s">
        <v>2951</v>
      </c>
      <c r="B819" s="3" t="s">
        <v>2</v>
      </c>
      <c r="C819" s="3" t="s">
        <v>25422</v>
      </c>
      <c r="D819" s="3" t="s">
        <v>31294</v>
      </c>
      <c r="E819" s="12" t="s">
        <v>37056</v>
      </c>
      <c r="F819" s="6" t="str">
        <f t="shared" si="32"/>
        <v>module=jkid</v>
      </c>
      <c r="G819" s="6" t="str">
        <f t="shared" si="33"/>
        <v>module=kkid</v>
      </c>
    </row>
    <row r="820" spans="1:7" ht="30" customHeight="1">
      <c r="A820" s="3" t="s">
        <v>2951</v>
      </c>
      <c r="B820" s="3" t="s">
        <v>2</v>
      </c>
      <c r="C820" s="3" t="s">
        <v>25423</v>
      </c>
      <c r="D820" s="3" t="s">
        <v>31295</v>
      </c>
      <c r="E820" s="12" t="s">
        <v>37057</v>
      </c>
      <c r="F820" s="6" t="str">
        <f t="shared" ref="F820:F875" si="34">HYPERLINK("http://www.ssc.wisc.edu/wlsresearch/documentation/waves/?wave=capigrad&amp;module=jkid","module=jkid")</f>
        <v>module=jkid</v>
      </c>
      <c r="G820" s="6" t="str">
        <f t="shared" ref="G820:G841" si="35">HYPERLINK("http://www.ssc.wisc.edu/wlsresearch/documentation/waves/?wave=capisib&amp;module=kkid","module=kkid")</f>
        <v>module=kkid</v>
      </c>
    </row>
    <row r="821" spans="1:7" ht="30" customHeight="1">
      <c r="A821" s="3" t="s">
        <v>2951</v>
      </c>
      <c r="B821" s="3" t="s">
        <v>2</v>
      </c>
      <c r="C821" s="3" t="s">
        <v>25424</v>
      </c>
      <c r="D821" s="3" t="s">
        <v>31296</v>
      </c>
      <c r="E821" s="12" t="s">
        <v>37058</v>
      </c>
      <c r="F821" s="6" t="str">
        <f t="shared" si="34"/>
        <v>module=jkid</v>
      </c>
      <c r="G821" s="6" t="str">
        <f t="shared" si="35"/>
        <v>module=kkid</v>
      </c>
    </row>
    <row r="822" spans="1:7" ht="30" customHeight="1">
      <c r="A822" s="3" t="s">
        <v>2951</v>
      </c>
      <c r="B822" s="3" t="s">
        <v>2</v>
      </c>
      <c r="C822" s="3" t="s">
        <v>25425</v>
      </c>
      <c r="D822" s="3" t="s">
        <v>31297</v>
      </c>
      <c r="E822" s="12" t="s">
        <v>37059</v>
      </c>
      <c r="F822" s="6" t="str">
        <f t="shared" si="34"/>
        <v>module=jkid</v>
      </c>
      <c r="G822" s="6" t="str">
        <f t="shared" si="35"/>
        <v>module=kkid</v>
      </c>
    </row>
    <row r="823" spans="1:7" ht="30" customHeight="1">
      <c r="A823" s="3" t="s">
        <v>2951</v>
      </c>
      <c r="B823" s="3" t="s">
        <v>2</v>
      </c>
      <c r="C823" s="3" t="s">
        <v>25426</v>
      </c>
      <c r="D823" s="3" t="s">
        <v>31298</v>
      </c>
      <c r="E823" s="12" t="s">
        <v>37060</v>
      </c>
      <c r="F823" s="6" t="str">
        <f t="shared" si="34"/>
        <v>module=jkid</v>
      </c>
      <c r="G823" s="6" t="str">
        <f t="shared" si="35"/>
        <v>module=kkid</v>
      </c>
    </row>
    <row r="824" spans="1:7" ht="30" customHeight="1">
      <c r="A824" s="3" t="s">
        <v>2951</v>
      </c>
      <c r="B824" s="3" t="s">
        <v>2</v>
      </c>
      <c r="C824" s="3" t="s">
        <v>25427</v>
      </c>
      <c r="D824" s="3" t="s">
        <v>31299</v>
      </c>
      <c r="E824" s="12" t="s">
        <v>37061</v>
      </c>
      <c r="F824" s="6" t="str">
        <f t="shared" si="34"/>
        <v>module=jkid</v>
      </c>
      <c r="G824" s="6" t="str">
        <f t="shared" si="35"/>
        <v>module=kkid</v>
      </c>
    </row>
    <row r="825" spans="1:7" ht="30" customHeight="1">
      <c r="A825" s="3" t="s">
        <v>2951</v>
      </c>
      <c r="B825" s="3" t="s">
        <v>2</v>
      </c>
      <c r="C825" s="3" t="s">
        <v>25428</v>
      </c>
      <c r="D825" s="3" t="s">
        <v>31300</v>
      </c>
      <c r="E825" s="12" t="s">
        <v>37062</v>
      </c>
      <c r="F825" s="6" t="str">
        <f t="shared" si="34"/>
        <v>module=jkid</v>
      </c>
      <c r="G825" s="6" t="str">
        <f t="shared" si="35"/>
        <v>module=kkid</v>
      </c>
    </row>
    <row r="826" spans="1:7" ht="30" customHeight="1">
      <c r="A826" s="3" t="s">
        <v>2951</v>
      </c>
      <c r="B826" s="3" t="s">
        <v>2</v>
      </c>
      <c r="C826" s="3" t="s">
        <v>25429</v>
      </c>
      <c r="D826" s="3" t="s">
        <v>31301</v>
      </c>
      <c r="E826" s="12" t="s">
        <v>37063</v>
      </c>
      <c r="F826" s="6" t="str">
        <f t="shared" si="34"/>
        <v>module=jkid</v>
      </c>
      <c r="G826" s="6" t="str">
        <f t="shared" si="35"/>
        <v>module=kkid</v>
      </c>
    </row>
    <row r="827" spans="1:7" ht="30" customHeight="1">
      <c r="A827" s="3" t="s">
        <v>2951</v>
      </c>
      <c r="B827" s="3" t="s">
        <v>2</v>
      </c>
      <c r="C827" s="3" t="s">
        <v>25430</v>
      </c>
      <c r="D827" s="3" t="s">
        <v>31302</v>
      </c>
      <c r="E827" s="12" t="s">
        <v>37064</v>
      </c>
      <c r="F827" s="6" t="str">
        <f t="shared" si="34"/>
        <v>module=jkid</v>
      </c>
      <c r="G827" s="6" t="str">
        <f t="shared" si="35"/>
        <v>module=kkid</v>
      </c>
    </row>
    <row r="828" spans="1:7" ht="30" customHeight="1">
      <c r="A828" s="3" t="s">
        <v>2951</v>
      </c>
      <c r="B828" s="3" t="s">
        <v>2</v>
      </c>
      <c r="C828" s="3" t="s">
        <v>25431</v>
      </c>
      <c r="D828" s="3" t="s">
        <v>31303</v>
      </c>
      <c r="E828" s="12" t="s">
        <v>37065</v>
      </c>
      <c r="F828" s="6" t="str">
        <f t="shared" si="34"/>
        <v>module=jkid</v>
      </c>
      <c r="G828" s="6" t="str">
        <f t="shared" si="35"/>
        <v>module=kkid</v>
      </c>
    </row>
    <row r="829" spans="1:7" ht="30" customHeight="1">
      <c r="A829" s="3" t="s">
        <v>2951</v>
      </c>
      <c r="B829" s="3" t="s">
        <v>2</v>
      </c>
      <c r="C829" s="3" t="s">
        <v>25432</v>
      </c>
      <c r="D829" s="3" t="s">
        <v>31304</v>
      </c>
      <c r="E829" s="12" t="s">
        <v>37066</v>
      </c>
      <c r="F829" s="6" t="str">
        <f t="shared" si="34"/>
        <v>module=jkid</v>
      </c>
      <c r="G829" s="6" t="str">
        <f t="shared" si="35"/>
        <v>module=kkid</v>
      </c>
    </row>
    <row r="830" spans="1:7" ht="30" customHeight="1">
      <c r="A830" s="3" t="s">
        <v>2951</v>
      </c>
      <c r="B830" s="3" t="s">
        <v>2</v>
      </c>
      <c r="C830" s="3" t="s">
        <v>25433</v>
      </c>
      <c r="D830" s="3" t="s">
        <v>31305</v>
      </c>
      <c r="E830" s="12" t="s">
        <v>37067</v>
      </c>
      <c r="F830" s="6" t="str">
        <f t="shared" si="34"/>
        <v>module=jkid</v>
      </c>
      <c r="G830" s="6" t="str">
        <f t="shared" si="35"/>
        <v>module=kkid</v>
      </c>
    </row>
    <row r="831" spans="1:7" ht="30" customHeight="1">
      <c r="A831" s="3" t="s">
        <v>2951</v>
      </c>
      <c r="B831" s="3" t="s">
        <v>2</v>
      </c>
      <c r="C831" s="3" t="s">
        <v>25434</v>
      </c>
      <c r="D831" s="3" t="s">
        <v>31306</v>
      </c>
      <c r="E831" s="12" t="s">
        <v>37068</v>
      </c>
      <c r="F831" s="6" t="str">
        <f t="shared" si="34"/>
        <v>module=jkid</v>
      </c>
      <c r="G831" s="6" t="str">
        <f t="shared" si="35"/>
        <v>module=kkid</v>
      </c>
    </row>
    <row r="832" spans="1:7" ht="30" customHeight="1">
      <c r="A832" s="3" t="s">
        <v>2951</v>
      </c>
      <c r="B832" s="3" t="s">
        <v>2</v>
      </c>
      <c r="C832" s="3" t="s">
        <v>25435</v>
      </c>
      <c r="D832" s="3" t="s">
        <v>31307</v>
      </c>
      <c r="E832" s="12" t="s">
        <v>37069</v>
      </c>
      <c r="F832" s="6" t="str">
        <f t="shared" si="34"/>
        <v>module=jkid</v>
      </c>
      <c r="G832" s="6" t="str">
        <f t="shared" si="35"/>
        <v>module=kkid</v>
      </c>
    </row>
    <row r="833" spans="1:7" ht="30" customHeight="1">
      <c r="A833" s="3" t="s">
        <v>2951</v>
      </c>
      <c r="B833" s="3" t="s">
        <v>2</v>
      </c>
      <c r="C833" s="3" t="s">
        <v>25436</v>
      </c>
      <c r="D833" s="3" t="s">
        <v>31308</v>
      </c>
      <c r="E833" s="12" t="s">
        <v>37070</v>
      </c>
      <c r="F833" s="6" t="str">
        <f t="shared" si="34"/>
        <v>module=jkid</v>
      </c>
      <c r="G833" s="6" t="str">
        <f t="shared" si="35"/>
        <v>module=kkid</v>
      </c>
    </row>
    <row r="834" spans="1:7" ht="30" customHeight="1">
      <c r="A834" s="3" t="s">
        <v>2951</v>
      </c>
      <c r="B834" s="3" t="s">
        <v>2</v>
      </c>
      <c r="C834" s="3" t="s">
        <v>25437</v>
      </c>
      <c r="D834" s="3" t="s">
        <v>31309</v>
      </c>
      <c r="E834" s="12" t="s">
        <v>37071</v>
      </c>
      <c r="F834" s="6" t="str">
        <f t="shared" si="34"/>
        <v>module=jkid</v>
      </c>
      <c r="G834" s="6" t="str">
        <f t="shared" si="35"/>
        <v>module=kkid</v>
      </c>
    </row>
    <row r="835" spans="1:7" ht="30" customHeight="1">
      <c r="A835" s="3" t="s">
        <v>2951</v>
      </c>
      <c r="B835" s="3" t="s">
        <v>2</v>
      </c>
      <c r="C835" s="3" t="s">
        <v>25438</v>
      </c>
      <c r="D835" s="3" t="s">
        <v>31310</v>
      </c>
      <c r="E835" s="12" t="s">
        <v>37072</v>
      </c>
      <c r="F835" s="6" t="str">
        <f t="shared" si="34"/>
        <v>module=jkid</v>
      </c>
      <c r="G835" s="6" t="str">
        <f t="shared" si="35"/>
        <v>module=kkid</v>
      </c>
    </row>
    <row r="836" spans="1:7" ht="30" customHeight="1">
      <c r="A836" s="3" t="s">
        <v>2951</v>
      </c>
      <c r="B836" s="3" t="s">
        <v>2</v>
      </c>
      <c r="C836" s="3" t="s">
        <v>25439</v>
      </c>
      <c r="D836" s="3" t="s">
        <v>31311</v>
      </c>
      <c r="E836" s="12" t="s">
        <v>37073</v>
      </c>
      <c r="F836" s="6" t="str">
        <f t="shared" si="34"/>
        <v>module=jkid</v>
      </c>
      <c r="G836" s="6" t="str">
        <f t="shared" si="35"/>
        <v>module=kkid</v>
      </c>
    </row>
    <row r="837" spans="1:7" ht="30" customHeight="1">
      <c r="A837" s="3" t="s">
        <v>2951</v>
      </c>
      <c r="B837" s="3" t="s">
        <v>2</v>
      </c>
      <c r="C837" s="3" t="s">
        <v>25440</v>
      </c>
      <c r="D837" s="3" t="s">
        <v>31312</v>
      </c>
      <c r="E837" s="12" t="s">
        <v>37074</v>
      </c>
      <c r="F837" s="6" t="str">
        <f t="shared" si="34"/>
        <v>module=jkid</v>
      </c>
      <c r="G837" s="6" t="str">
        <f t="shared" si="35"/>
        <v>module=kkid</v>
      </c>
    </row>
    <row r="838" spans="1:7" ht="30" customHeight="1">
      <c r="A838" s="3" t="s">
        <v>2951</v>
      </c>
      <c r="B838" s="3" t="s">
        <v>2</v>
      </c>
      <c r="C838" s="3" t="s">
        <v>25441</v>
      </c>
      <c r="D838" s="3" t="s">
        <v>31313</v>
      </c>
      <c r="E838" s="12" t="s">
        <v>37075</v>
      </c>
      <c r="F838" s="6" t="str">
        <f t="shared" si="34"/>
        <v>module=jkid</v>
      </c>
      <c r="G838" s="6" t="str">
        <f t="shared" si="35"/>
        <v>module=kkid</v>
      </c>
    </row>
    <row r="839" spans="1:7" ht="30" customHeight="1">
      <c r="A839" s="3" t="s">
        <v>2951</v>
      </c>
      <c r="B839" s="3" t="s">
        <v>2</v>
      </c>
      <c r="C839" s="3" t="s">
        <v>25442</v>
      </c>
      <c r="D839" s="3" t="s">
        <v>31314</v>
      </c>
      <c r="E839" s="12" t="s">
        <v>37076</v>
      </c>
      <c r="F839" s="6" t="str">
        <f t="shared" si="34"/>
        <v>module=jkid</v>
      </c>
      <c r="G839" s="6" t="str">
        <f t="shared" si="35"/>
        <v>module=kkid</v>
      </c>
    </row>
    <row r="840" spans="1:7" ht="30" customHeight="1">
      <c r="A840" s="3" t="s">
        <v>2951</v>
      </c>
      <c r="B840" s="3" t="s">
        <v>2</v>
      </c>
      <c r="C840" s="3" t="s">
        <v>25443</v>
      </c>
      <c r="D840" s="3" t="s">
        <v>31315</v>
      </c>
      <c r="E840" s="12" t="s">
        <v>37077</v>
      </c>
      <c r="F840" s="6" t="str">
        <f t="shared" si="34"/>
        <v>module=jkid</v>
      </c>
      <c r="G840" s="6" t="str">
        <f t="shared" si="35"/>
        <v>module=kkid</v>
      </c>
    </row>
    <row r="841" spans="1:7" ht="30" customHeight="1">
      <c r="A841" s="3" t="s">
        <v>2951</v>
      </c>
      <c r="B841" s="3" t="s">
        <v>2</v>
      </c>
      <c r="C841" s="3" t="s">
        <v>25444</v>
      </c>
      <c r="D841" s="3" t="s">
        <v>31316</v>
      </c>
      <c r="E841" s="12" t="s">
        <v>37078</v>
      </c>
      <c r="F841" s="6" t="str">
        <f t="shared" si="34"/>
        <v>module=jkid</v>
      </c>
      <c r="G841" s="6" t="str">
        <f t="shared" si="35"/>
        <v>module=kkid</v>
      </c>
    </row>
    <row r="842" spans="1:7" ht="30" customHeight="1">
      <c r="A842" s="3" t="s">
        <v>2951</v>
      </c>
      <c r="B842" s="3" t="s">
        <v>3</v>
      </c>
      <c r="C842" s="3" t="s">
        <v>25445</v>
      </c>
      <c r="D842" s="3" t="s">
        <v>25445</v>
      </c>
      <c r="E842" s="12" t="s">
        <v>37079</v>
      </c>
      <c r="F842" s="6" t="str">
        <f t="shared" si="34"/>
        <v>module=jkid</v>
      </c>
      <c r="G842" s="3" t="s">
        <v>114</v>
      </c>
    </row>
    <row r="843" spans="1:7" ht="30" customHeight="1">
      <c r="A843" s="3" t="s">
        <v>2951</v>
      </c>
      <c r="B843" s="3" t="s">
        <v>3</v>
      </c>
      <c r="C843" s="3" t="s">
        <v>25446</v>
      </c>
      <c r="D843" s="3" t="s">
        <v>25446</v>
      </c>
      <c r="E843" s="12" t="s">
        <v>37080</v>
      </c>
      <c r="F843" s="6" t="str">
        <f t="shared" si="34"/>
        <v>module=jkid</v>
      </c>
      <c r="G843" s="3" t="s">
        <v>114</v>
      </c>
    </row>
    <row r="844" spans="1:7" ht="30" customHeight="1">
      <c r="A844" s="3" t="s">
        <v>2951</v>
      </c>
      <c r="B844" s="3" t="s">
        <v>3</v>
      </c>
      <c r="C844" s="3" t="s">
        <v>25447</v>
      </c>
      <c r="D844" s="3" t="s">
        <v>25447</v>
      </c>
      <c r="E844" s="12" t="s">
        <v>37081</v>
      </c>
      <c r="F844" s="6" t="str">
        <f t="shared" si="34"/>
        <v>module=jkid</v>
      </c>
      <c r="G844" s="3" t="s">
        <v>114</v>
      </c>
    </row>
    <row r="845" spans="1:7" ht="30" customHeight="1">
      <c r="A845" s="3" t="s">
        <v>2951</v>
      </c>
      <c r="B845" s="3" t="s">
        <v>3</v>
      </c>
      <c r="C845" s="3" t="s">
        <v>25448</v>
      </c>
      <c r="D845" s="3" t="s">
        <v>25448</v>
      </c>
      <c r="E845" s="12" t="s">
        <v>37082</v>
      </c>
      <c r="F845" s="6" t="str">
        <f t="shared" si="34"/>
        <v>module=jkid</v>
      </c>
      <c r="G845" s="3" t="s">
        <v>114</v>
      </c>
    </row>
    <row r="846" spans="1:7" ht="30" customHeight="1">
      <c r="A846" s="3" t="s">
        <v>2951</v>
      </c>
      <c r="B846" s="3" t="s">
        <v>3</v>
      </c>
      <c r="C846" s="3" t="s">
        <v>25449</v>
      </c>
      <c r="D846" s="3" t="s">
        <v>25449</v>
      </c>
      <c r="E846" s="12" t="s">
        <v>37083</v>
      </c>
      <c r="F846" s="6" t="str">
        <f t="shared" si="34"/>
        <v>module=jkid</v>
      </c>
      <c r="G846" s="3" t="s">
        <v>114</v>
      </c>
    </row>
    <row r="847" spans="1:7" ht="30" customHeight="1">
      <c r="A847" s="3" t="s">
        <v>2951</v>
      </c>
      <c r="B847" s="3" t="s">
        <v>3</v>
      </c>
      <c r="C847" s="3" t="s">
        <v>25450</v>
      </c>
      <c r="D847" s="3" t="s">
        <v>25450</v>
      </c>
      <c r="E847" s="12" t="s">
        <v>37084</v>
      </c>
      <c r="F847" s="6" t="str">
        <f t="shared" si="34"/>
        <v>module=jkid</v>
      </c>
      <c r="G847" s="3" t="s">
        <v>114</v>
      </c>
    </row>
    <row r="848" spans="1:7" ht="30" customHeight="1">
      <c r="A848" s="3" t="s">
        <v>2951</v>
      </c>
      <c r="B848" s="3" t="s">
        <v>3</v>
      </c>
      <c r="C848" s="3" t="s">
        <v>25451</v>
      </c>
      <c r="D848" s="3" t="s">
        <v>25451</v>
      </c>
      <c r="E848" s="12" t="s">
        <v>37085</v>
      </c>
      <c r="F848" s="6" t="str">
        <f t="shared" si="34"/>
        <v>module=jkid</v>
      </c>
      <c r="G848" s="3" t="s">
        <v>114</v>
      </c>
    </row>
    <row r="849" spans="1:7" ht="30" customHeight="1">
      <c r="A849" s="3" t="s">
        <v>2951</v>
      </c>
      <c r="B849" s="3" t="s">
        <v>3</v>
      </c>
      <c r="C849" s="3" t="s">
        <v>25452</v>
      </c>
      <c r="D849" s="3" t="s">
        <v>25452</v>
      </c>
      <c r="E849" s="12" t="s">
        <v>37086</v>
      </c>
      <c r="F849" s="6" t="str">
        <f t="shared" si="34"/>
        <v>module=jkid</v>
      </c>
      <c r="G849" s="3" t="s">
        <v>114</v>
      </c>
    </row>
    <row r="850" spans="1:7" ht="30" customHeight="1">
      <c r="A850" s="3" t="s">
        <v>2951</v>
      </c>
      <c r="B850" s="3" t="s">
        <v>3</v>
      </c>
      <c r="C850" s="3" t="s">
        <v>25453</v>
      </c>
      <c r="D850" s="3" t="s">
        <v>25453</v>
      </c>
      <c r="E850" s="12" t="s">
        <v>37087</v>
      </c>
      <c r="F850" s="6" t="str">
        <f t="shared" si="34"/>
        <v>module=jkid</v>
      </c>
      <c r="G850" s="3" t="s">
        <v>114</v>
      </c>
    </row>
    <row r="851" spans="1:7" ht="30" customHeight="1">
      <c r="A851" s="3" t="s">
        <v>2951</v>
      </c>
      <c r="B851" s="3" t="s">
        <v>3</v>
      </c>
      <c r="C851" s="3" t="s">
        <v>25454</v>
      </c>
      <c r="D851" s="3" t="s">
        <v>25454</v>
      </c>
      <c r="E851" s="12" t="s">
        <v>37088</v>
      </c>
      <c r="F851" s="6" t="str">
        <f t="shared" si="34"/>
        <v>module=jkid</v>
      </c>
      <c r="G851" s="3" t="s">
        <v>114</v>
      </c>
    </row>
    <row r="852" spans="1:7" ht="30" customHeight="1">
      <c r="A852" s="3" t="s">
        <v>2951</v>
      </c>
      <c r="B852" s="3" t="s">
        <v>3</v>
      </c>
      <c r="C852" s="3" t="s">
        <v>25455</v>
      </c>
      <c r="D852" s="3" t="s">
        <v>25455</v>
      </c>
      <c r="E852" s="12" t="s">
        <v>37089</v>
      </c>
      <c r="F852" s="6" t="str">
        <f t="shared" si="34"/>
        <v>module=jkid</v>
      </c>
      <c r="G852" s="3" t="s">
        <v>114</v>
      </c>
    </row>
    <row r="853" spans="1:7" ht="30" customHeight="1">
      <c r="A853" s="3" t="s">
        <v>2951</v>
      </c>
      <c r="B853" s="3" t="s">
        <v>3</v>
      </c>
      <c r="C853" s="3" t="s">
        <v>25456</v>
      </c>
      <c r="D853" s="3" t="s">
        <v>25456</v>
      </c>
      <c r="E853" s="12" t="s">
        <v>37090</v>
      </c>
      <c r="F853" s="6" t="str">
        <f t="shared" si="34"/>
        <v>module=jkid</v>
      </c>
      <c r="G853" s="3" t="s">
        <v>114</v>
      </c>
    </row>
    <row r="854" spans="1:7" ht="30" customHeight="1">
      <c r="A854" s="3" t="s">
        <v>2951</v>
      </c>
      <c r="B854" s="3" t="s">
        <v>3</v>
      </c>
      <c r="C854" s="3" t="s">
        <v>25457</v>
      </c>
      <c r="D854" s="3" t="s">
        <v>25457</v>
      </c>
      <c r="E854" s="12" t="s">
        <v>37091</v>
      </c>
      <c r="F854" s="6" t="str">
        <f t="shared" si="34"/>
        <v>module=jkid</v>
      </c>
      <c r="G854" s="3" t="s">
        <v>114</v>
      </c>
    </row>
    <row r="855" spans="1:7" ht="30" customHeight="1">
      <c r="A855" s="3" t="s">
        <v>2951</v>
      </c>
      <c r="B855" s="3" t="s">
        <v>3</v>
      </c>
      <c r="C855" s="3" t="s">
        <v>25458</v>
      </c>
      <c r="D855" s="3" t="s">
        <v>25458</v>
      </c>
      <c r="E855" s="12" t="s">
        <v>37092</v>
      </c>
      <c r="F855" s="6" t="str">
        <f t="shared" si="34"/>
        <v>module=jkid</v>
      </c>
      <c r="G855" s="3" t="s">
        <v>114</v>
      </c>
    </row>
    <row r="856" spans="1:7" ht="30" customHeight="1">
      <c r="A856" s="3" t="s">
        <v>2951</v>
      </c>
      <c r="B856" s="3" t="s">
        <v>3</v>
      </c>
      <c r="C856" s="3" t="s">
        <v>25459</v>
      </c>
      <c r="D856" s="3" t="s">
        <v>25459</v>
      </c>
      <c r="E856" s="12" t="s">
        <v>37093</v>
      </c>
      <c r="F856" s="6" t="str">
        <f t="shared" si="34"/>
        <v>module=jkid</v>
      </c>
      <c r="G856" s="3" t="s">
        <v>114</v>
      </c>
    </row>
    <row r="857" spans="1:7" ht="30" customHeight="1">
      <c r="A857" s="3" t="s">
        <v>2951</v>
      </c>
      <c r="B857" s="3" t="s">
        <v>3</v>
      </c>
      <c r="C857" s="3" t="s">
        <v>25460</v>
      </c>
      <c r="D857" s="3" t="s">
        <v>25460</v>
      </c>
      <c r="E857" s="12" t="s">
        <v>37094</v>
      </c>
      <c r="F857" s="6" t="str">
        <f t="shared" si="34"/>
        <v>module=jkid</v>
      </c>
      <c r="G857" s="3" t="s">
        <v>114</v>
      </c>
    </row>
    <row r="858" spans="1:7" ht="30" customHeight="1">
      <c r="A858" s="3" t="s">
        <v>2951</v>
      </c>
      <c r="B858" s="3" t="s">
        <v>3</v>
      </c>
      <c r="C858" s="3" t="s">
        <v>25461</v>
      </c>
      <c r="D858" s="3" t="s">
        <v>25461</v>
      </c>
      <c r="E858" s="12" t="s">
        <v>37095</v>
      </c>
      <c r="F858" s="6" t="str">
        <f t="shared" si="34"/>
        <v>module=jkid</v>
      </c>
      <c r="G858" s="3" t="s">
        <v>114</v>
      </c>
    </row>
    <row r="859" spans="1:7" ht="30" customHeight="1">
      <c r="A859" s="3" t="s">
        <v>2951</v>
      </c>
      <c r="B859" s="3" t="s">
        <v>3</v>
      </c>
      <c r="C859" s="3" t="s">
        <v>25462</v>
      </c>
      <c r="D859" s="3" t="s">
        <v>25462</v>
      </c>
      <c r="E859" s="12" t="s">
        <v>37096</v>
      </c>
      <c r="F859" s="6" t="str">
        <f t="shared" si="34"/>
        <v>module=jkid</v>
      </c>
      <c r="G859" s="3" t="s">
        <v>114</v>
      </c>
    </row>
    <row r="860" spans="1:7" ht="30" customHeight="1">
      <c r="A860" s="3" t="s">
        <v>2951</v>
      </c>
      <c r="B860" s="3" t="s">
        <v>3</v>
      </c>
      <c r="C860" s="3" t="s">
        <v>25463</v>
      </c>
      <c r="D860" s="3" t="s">
        <v>25463</v>
      </c>
      <c r="E860" s="12" t="s">
        <v>37097</v>
      </c>
      <c r="F860" s="6" t="str">
        <f t="shared" si="34"/>
        <v>module=jkid</v>
      </c>
      <c r="G860" s="3" t="s">
        <v>114</v>
      </c>
    </row>
    <row r="861" spans="1:7" ht="30" customHeight="1">
      <c r="A861" s="3" t="s">
        <v>2951</v>
      </c>
      <c r="B861" s="3" t="s">
        <v>3</v>
      </c>
      <c r="C861" s="3" t="s">
        <v>25464</v>
      </c>
      <c r="D861" s="3" t="s">
        <v>25464</v>
      </c>
      <c r="E861" s="12" t="s">
        <v>37098</v>
      </c>
      <c r="F861" s="6" t="str">
        <f t="shared" si="34"/>
        <v>module=jkid</v>
      </c>
      <c r="G861" s="3" t="s">
        <v>114</v>
      </c>
    </row>
    <row r="862" spans="1:7" ht="30" customHeight="1">
      <c r="A862" s="3" t="s">
        <v>2951</v>
      </c>
      <c r="B862" s="3" t="s">
        <v>3</v>
      </c>
      <c r="C862" s="3" t="s">
        <v>25465</v>
      </c>
      <c r="D862" s="3" t="s">
        <v>25465</v>
      </c>
      <c r="E862" s="12" t="s">
        <v>37099</v>
      </c>
      <c r="F862" s="6" t="str">
        <f t="shared" si="34"/>
        <v>module=jkid</v>
      </c>
      <c r="G862" s="3" t="s">
        <v>114</v>
      </c>
    </row>
    <row r="863" spans="1:7" ht="30" customHeight="1">
      <c r="A863" s="3" t="s">
        <v>2951</v>
      </c>
      <c r="B863" s="3" t="s">
        <v>3</v>
      </c>
      <c r="C863" s="3" t="s">
        <v>25466</v>
      </c>
      <c r="D863" s="3" t="s">
        <v>25466</v>
      </c>
      <c r="E863" s="12" t="s">
        <v>37100</v>
      </c>
      <c r="F863" s="6" t="str">
        <f t="shared" si="34"/>
        <v>module=jkid</v>
      </c>
      <c r="G863" s="3" t="s">
        <v>114</v>
      </c>
    </row>
    <row r="864" spans="1:7" ht="30" customHeight="1">
      <c r="A864" s="3" t="s">
        <v>2951</v>
      </c>
      <c r="B864" s="3" t="s">
        <v>3</v>
      </c>
      <c r="C864" s="3" t="s">
        <v>25467</v>
      </c>
      <c r="D864" s="3" t="s">
        <v>25467</v>
      </c>
      <c r="E864" s="12" t="s">
        <v>37101</v>
      </c>
      <c r="F864" s="6" t="str">
        <f t="shared" si="34"/>
        <v>module=jkid</v>
      </c>
      <c r="G864" s="3" t="s">
        <v>114</v>
      </c>
    </row>
    <row r="865" spans="1:7" ht="30" customHeight="1">
      <c r="A865" s="3" t="s">
        <v>2951</v>
      </c>
      <c r="B865" s="3" t="s">
        <v>3</v>
      </c>
      <c r="C865" s="3" t="s">
        <v>25468</v>
      </c>
      <c r="D865" s="3" t="s">
        <v>25468</v>
      </c>
      <c r="E865" s="12" t="s">
        <v>37102</v>
      </c>
      <c r="F865" s="6" t="str">
        <f t="shared" si="34"/>
        <v>module=jkid</v>
      </c>
      <c r="G865" s="3" t="s">
        <v>114</v>
      </c>
    </row>
    <row r="866" spans="1:7" ht="30" customHeight="1">
      <c r="A866" s="3" t="s">
        <v>2951</v>
      </c>
      <c r="B866" s="3" t="s">
        <v>3</v>
      </c>
      <c r="C866" s="3" t="s">
        <v>25469</v>
      </c>
      <c r="D866" s="3" t="s">
        <v>25469</v>
      </c>
      <c r="E866" s="12" t="s">
        <v>37103</v>
      </c>
      <c r="F866" s="6" t="str">
        <f t="shared" si="34"/>
        <v>module=jkid</v>
      </c>
      <c r="G866" s="3" t="s">
        <v>114</v>
      </c>
    </row>
    <row r="867" spans="1:7" ht="30" customHeight="1">
      <c r="A867" s="3" t="s">
        <v>2951</v>
      </c>
      <c r="B867" s="3" t="s">
        <v>3</v>
      </c>
      <c r="C867" s="3" t="s">
        <v>25470</v>
      </c>
      <c r="D867" s="3" t="s">
        <v>25470</v>
      </c>
      <c r="E867" s="12" t="s">
        <v>37104</v>
      </c>
      <c r="F867" s="6" t="str">
        <f t="shared" si="34"/>
        <v>module=jkid</v>
      </c>
      <c r="G867" s="3" t="s">
        <v>114</v>
      </c>
    </row>
    <row r="868" spans="1:7" ht="30" customHeight="1">
      <c r="A868" s="3" t="s">
        <v>2951</v>
      </c>
      <c r="B868" s="3" t="s">
        <v>3</v>
      </c>
      <c r="C868" s="3" t="s">
        <v>25471</v>
      </c>
      <c r="D868" s="3" t="s">
        <v>25471</v>
      </c>
      <c r="E868" s="12" t="s">
        <v>37105</v>
      </c>
      <c r="F868" s="6" t="str">
        <f t="shared" si="34"/>
        <v>module=jkid</v>
      </c>
      <c r="G868" s="3" t="s">
        <v>114</v>
      </c>
    </row>
    <row r="869" spans="1:7" ht="30" customHeight="1">
      <c r="A869" s="3" t="s">
        <v>2951</v>
      </c>
      <c r="B869" s="3" t="s">
        <v>3</v>
      </c>
      <c r="C869" s="3" t="s">
        <v>25472</v>
      </c>
      <c r="D869" s="3" t="s">
        <v>25472</v>
      </c>
      <c r="E869" s="12" t="s">
        <v>37106</v>
      </c>
      <c r="F869" s="6" t="str">
        <f t="shared" si="34"/>
        <v>module=jkid</v>
      </c>
      <c r="G869" s="3" t="s">
        <v>114</v>
      </c>
    </row>
    <row r="870" spans="1:7" ht="30" customHeight="1">
      <c r="A870" s="3" t="s">
        <v>2951</v>
      </c>
      <c r="B870" s="3" t="s">
        <v>3</v>
      </c>
      <c r="C870" s="3" t="s">
        <v>25473</v>
      </c>
      <c r="D870" s="3" t="s">
        <v>25473</v>
      </c>
      <c r="E870" s="12" t="s">
        <v>37107</v>
      </c>
      <c r="F870" s="6" t="str">
        <f t="shared" si="34"/>
        <v>module=jkid</v>
      </c>
      <c r="G870" s="3" t="s">
        <v>114</v>
      </c>
    </row>
    <row r="871" spans="1:7" ht="30" customHeight="1">
      <c r="A871" s="3" t="s">
        <v>2951</v>
      </c>
      <c r="B871" s="3" t="s">
        <v>3</v>
      </c>
      <c r="C871" s="3" t="s">
        <v>25474</v>
      </c>
      <c r="D871" s="3" t="s">
        <v>25474</v>
      </c>
      <c r="E871" s="12" t="s">
        <v>37108</v>
      </c>
      <c r="F871" s="6" t="str">
        <f t="shared" si="34"/>
        <v>module=jkid</v>
      </c>
      <c r="G871" s="3" t="s">
        <v>114</v>
      </c>
    </row>
    <row r="872" spans="1:7" ht="30" customHeight="1">
      <c r="A872" s="3" t="s">
        <v>2951</v>
      </c>
      <c r="B872" s="3" t="s">
        <v>3</v>
      </c>
      <c r="C872" s="3" t="s">
        <v>25475</v>
      </c>
      <c r="D872" s="3" t="s">
        <v>25475</v>
      </c>
      <c r="E872" s="12" t="s">
        <v>37109</v>
      </c>
      <c r="F872" s="6" t="str">
        <f t="shared" si="34"/>
        <v>module=jkid</v>
      </c>
      <c r="G872" s="3" t="s">
        <v>114</v>
      </c>
    </row>
    <row r="873" spans="1:7" ht="30" customHeight="1">
      <c r="A873" s="3" t="s">
        <v>2951</v>
      </c>
      <c r="B873" s="3" t="s">
        <v>3</v>
      </c>
      <c r="C873" s="3" t="s">
        <v>25476</v>
      </c>
      <c r="D873" s="3" t="s">
        <v>25476</v>
      </c>
      <c r="E873" s="12" t="s">
        <v>37110</v>
      </c>
      <c r="F873" s="6" t="str">
        <f t="shared" si="34"/>
        <v>module=jkid</v>
      </c>
      <c r="G873" s="3" t="s">
        <v>114</v>
      </c>
    </row>
    <row r="874" spans="1:7" ht="30" customHeight="1">
      <c r="A874" s="3" t="s">
        <v>2951</v>
      </c>
      <c r="B874" s="3" t="s">
        <v>3</v>
      </c>
      <c r="C874" s="3" t="s">
        <v>25477</v>
      </c>
      <c r="D874" s="3" t="s">
        <v>25477</v>
      </c>
      <c r="E874" s="12" t="s">
        <v>37111</v>
      </c>
      <c r="F874" s="6" t="str">
        <f t="shared" si="34"/>
        <v>module=jkid</v>
      </c>
      <c r="G874" s="3" t="s">
        <v>114</v>
      </c>
    </row>
    <row r="875" spans="1:7" ht="30" customHeight="1">
      <c r="A875" s="3" t="s">
        <v>2951</v>
      </c>
      <c r="B875" s="3" t="s">
        <v>3</v>
      </c>
      <c r="C875" s="3" t="s">
        <v>25478</v>
      </c>
      <c r="D875" s="3" t="s">
        <v>25478</v>
      </c>
      <c r="E875" s="12" t="s">
        <v>37112</v>
      </c>
      <c r="F875" s="6" t="str">
        <f t="shared" si="34"/>
        <v>module=jkid</v>
      </c>
      <c r="G875" s="3" t="s">
        <v>114</v>
      </c>
    </row>
    <row r="876" spans="1:7" ht="30" customHeight="1">
      <c r="A876" s="3" t="s">
        <v>2951</v>
      </c>
      <c r="B876" s="3" t="s">
        <v>4</v>
      </c>
      <c r="C876" s="3" t="s">
        <v>25479</v>
      </c>
      <c r="D876" s="3" t="s">
        <v>25479</v>
      </c>
      <c r="E876" s="12" t="s">
        <v>37113</v>
      </c>
      <c r="F876" s="3" t="s">
        <v>114</v>
      </c>
      <c r="G876" s="6" t="str">
        <f t="shared" ref="G876:G909" si="36">HYPERLINK("http://www.ssc.wisc.edu/wlsresearch/documentation/waves/?wave=capisib&amp;module=kkid","module=kkid")</f>
        <v>module=kkid</v>
      </c>
    </row>
    <row r="877" spans="1:7" ht="30" customHeight="1">
      <c r="A877" s="3" t="s">
        <v>2951</v>
      </c>
      <c r="B877" s="3" t="s">
        <v>4</v>
      </c>
      <c r="C877" s="3" t="s">
        <v>25480</v>
      </c>
      <c r="D877" s="3" t="s">
        <v>25480</v>
      </c>
      <c r="E877" s="12" t="s">
        <v>37114</v>
      </c>
      <c r="F877" s="3" t="s">
        <v>114</v>
      </c>
      <c r="G877" s="6" t="str">
        <f t="shared" si="36"/>
        <v>module=kkid</v>
      </c>
    </row>
    <row r="878" spans="1:7" ht="30" customHeight="1">
      <c r="A878" s="3" t="s">
        <v>2951</v>
      </c>
      <c r="B878" s="3" t="s">
        <v>4</v>
      </c>
      <c r="C878" s="3" t="s">
        <v>25481</v>
      </c>
      <c r="D878" s="3" t="s">
        <v>25481</v>
      </c>
      <c r="E878" s="12" t="s">
        <v>37115</v>
      </c>
      <c r="F878" s="3" t="s">
        <v>114</v>
      </c>
      <c r="G878" s="6" t="str">
        <f t="shared" si="36"/>
        <v>module=kkid</v>
      </c>
    </row>
    <row r="879" spans="1:7" ht="30" customHeight="1">
      <c r="A879" s="3" t="s">
        <v>2951</v>
      </c>
      <c r="B879" s="3" t="s">
        <v>4</v>
      </c>
      <c r="C879" s="3" t="s">
        <v>25482</v>
      </c>
      <c r="D879" s="3" t="s">
        <v>25482</v>
      </c>
      <c r="E879" s="12" t="s">
        <v>37116</v>
      </c>
      <c r="F879" s="3" t="s">
        <v>114</v>
      </c>
      <c r="G879" s="6" t="str">
        <f t="shared" si="36"/>
        <v>module=kkid</v>
      </c>
    </row>
    <row r="880" spans="1:7" ht="30" customHeight="1">
      <c r="A880" s="3" t="s">
        <v>2951</v>
      </c>
      <c r="B880" s="3" t="s">
        <v>4</v>
      </c>
      <c r="C880" s="3" t="s">
        <v>25483</v>
      </c>
      <c r="D880" s="3" t="s">
        <v>25483</v>
      </c>
      <c r="E880" s="12" t="s">
        <v>37117</v>
      </c>
      <c r="F880" s="3" t="s">
        <v>114</v>
      </c>
      <c r="G880" s="6" t="str">
        <f t="shared" si="36"/>
        <v>module=kkid</v>
      </c>
    </row>
    <row r="881" spans="1:7" ht="30" customHeight="1">
      <c r="A881" s="3" t="s">
        <v>2951</v>
      </c>
      <c r="B881" s="3" t="s">
        <v>4</v>
      </c>
      <c r="C881" s="3" t="s">
        <v>25484</v>
      </c>
      <c r="D881" s="3" t="s">
        <v>25484</v>
      </c>
      <c r="E881" s="12" t="s">
        <v>37118</v>
      </c>
      <c r="F881" s="3" t="s">
        <v>114</v>
      </c>
      <c r="G881" s="6" t="str">
        <f t="shared" si="36"/>
        <v>module=kkid</v>
      </c>
    </row>
    <row r="882" spans="1:7" ht="30" customHeight="1">
      <c r="A882" s="3" t="s">
        <v>2951</v>
      </c>
      <c r="B882" s="3" t="s">
        <v>4</v>
      </c>
      <c r="C882" s="3" t="s">
        <v>25485</v>
      </c>
      <c r="D882" s="3" t="s">
        <v>25485</v>
      </c>
      <c r="E882" s="12" t="s">
        <v>37119</v>
      </c>
      <c r="F882" s="3" t="s">
        <v>114</v>
      </c>
      <c r="G882" s="6" t="str">
        <f t="shared" si="36"/>
        <v>module=kkid</v>
      </c>
    </row>
    <row r="883" spans="1:7" ht="30" customHeight="1">
      <c r="A883" s="3" t="s">
        <v>2951</v>
      </c>
      <c r="B883" s="3" t="s">
        <v>4</v>
      </c>
      <c r="C883" s="3" t="s">
        <v>25486</v>
      </c>
      <c r="D883" s="3" t="s">
        <v>25486</v>
      </c>
      <c r="E883" s="12" t="s">
        <v>37120</v>
      </c>
      <c r="F883" s="3" t="s">
        <v>114</v>
      </c>
      <c r="G883" s="6" t="str">
        <f t="shared" si="36"/>
        <v>module=kkid</v>
      </c>
    </row>
    <row r="884" spans="1:7" ht="30" customHeight="1">
      <c r="A884" s="3" t="s">
        <v>2951</v>
      </c>
      <c r="B884" s="3" t="s">
        <v>4</v>
      </c>
      <c r="C884" s="3" t="s">
        <v>25487</v>
      </c>
      <c r="D884" s="3" t="s">
        <v>25487</v>
      </c>
      <c r="E884" s="12" t="s">
        <v>37121</v>
      </c>
      <c r="F884" s="3" t="s">
        <v>114</v>
      </c>
      <c r="G884" s="6" t="str">
        <f t="shared" si="36"/>
        <v>module=kkid</v>
      </c>
    </row>
    <row r="885" spans="1:7" ht="30" customHeight="1">
      <c r="A885" s="3" t="s">
        <v>2951</v>
      </c>
      <c r="B885" s="3" t="s">
        <v>4</v>
      </c>
      <c r="C885" s="3" t="s">
        <v>25488</v>
      </c>
      <c r="D885" s="3" t="s">
        <v>25488</v>
      </c>
      <c r="E885" s="12" t="s">
        <v>37122</v>
      </c>
      <c r="F885" s="3" t="s">
        <v>114</v>
      </c>
      <c r="G885" s="6" t="str">
        <f t="shared" si="36"/>
        <v>module=kkid</v>
      </c>
    </row>
    <row r="886" spans="1:7" ht="30" customHeight="1">
      <c r="A886" s="3" t="s">
        <v>2951</v>
      </c>
      <c r="B886" s="3" t="s">
        <v>4</v>
      </c>
      <c r="C886" s="3" t="s">
        <v>25489</v>
      </c>
      <c r="D886" s="3" t="s">
        <v>25489</v>
      </c>
      <c r="E886" s="12" t="s">
        <v>37123</v>
      </c>
      <c r="F886" s="3" t="s">
        <v>114</v>
      </c>
      <c r="G886" s="6" t="str">
        <f t="shared" si="36"/>
        <v>module=kkid</v>
      </c>
    </row>
    <row r="887" spans="1:7" ht="30" customHeight="1">
      <c r="A887" s="3" t="s">
        <v>2951</v>
      </c>
      <c r="B887" s="3" t="s">
        <v>4</v>
      </c>
      <c r="C887" s="3" t="s">
        <v>25490</v>
      </c>
      <c r="D887" s="3" t="s">
        <v>25490</v>
      </c>
      <c r="E887" s="12" t="s">
        <v>37124</v>
      </c>
      <c r="F887" s="3" t="s">
        <v>114</v>
      </c>
      <c r="G887" s="6" t="str">
        <f t="shared" si="36"/>
        <v>module=kkid</v>
      </c>
    </row>
    <row r="888" spans="1:7" ht="30" customHeight="1">
      <c r="A888" s="3" t="s">
        <v>2951</v>
      </c>
      <c r="B888" s="3" t="s">
        <v>4</v>
      </c>
      <c r="C888" s="3" t="s">
        <v>25491</v>
      </c>
      <c r="D888" s="3" t="s">
        <v>25491</v>
      </c>
      <c r="E888" s="12" t="s">
        <v>37125</v>
      </c>
      <c r="F888" s="3" t="s">
        <v>114</v>
      </c>
      <c r="G888" s="6" t="str">
        <f t="shared" si="36"/>
        <v>module=kkid</v>
      </c>
    </row>
    <row r="889" spans="1:7" ht="30" customHeight="1">
      <c r="A889" s="3" t="s">
        <v>2951</v>
      </c>
      <c r="B889" s="3" t="s">
        <v>4</v>
      </c>
      <c r="C889" s="3" t="s">
        <v>25492</v>
      </c>
      <c r="D889" s="3" t="s">
        <v>25492</v>
      </c>
      <c r="E889" s="12" t="s">
        <v>37126</v>
      </c>
      <c r="F889" s="3" t="s">
        <v>114</v>
      </c>
      <c r="G889" s="6" t="str">
        <f t="shared" si="36"/>
        <v>module=kkid</v>
      </c>
    </row>
    <row r="890" spans="1:7" ht="30" customHeight="1">
      <c r="A890" s="3" t="s">
        <v>2951</v>
      </c>
      <c r="B890" s="3" t="s">
        <v>4</v>
      </c>
      <c r="C890" s="3" t="s">
        <v>25493</v>
      </c>
      <c r="D890" s="3" t="s">
        <v>25493</v>
      </c>
      <c r="E890" s="12" t="s">
        <v>37127</v>
      </c>
      <c r="F890" s="3" t="s">
        <v>114</v>
      </c>
      <c r="G890" s="6" t="str">
        <f t="shared" si="36"/>
        <v>module=kkid</v>
      </c>
    </row>
    <row r="891" spans="1:7" ht="30" customHeight="1">
      <c r="A891" s="3" t="s">
        <v>2951</v>
      </c>
      <c r="B891" s="3" t="s">
        <v>4</v>
      </c>
      <c r="C891" s="3" t="s">
        <v>25494</v>
      </c>
      <c r="D891" s="3" t="s">
        <v>25494</v>
      </c>
      <c r="E891" s="12" t="s">
        <v>37128</v>
      </c>
      <c r="F891" s="3" t="s">
        <v>114</v>
      </c>
      <c r="G891" s="6" t="str">
        <f t="shared" si="36"/>
        <v>module=kkid</v>
      </c>
    </row>
    <row r="892" spans="1:7" ht="30" customHeight="1">
      <c r="A892" s="3" t="s">
        <v>2951</v>
      </c>
      <c r="B892" s="3" t="s">
        <v>4</v>
      </c>
      <c r="C892" s="3" t="s">
        <v>25495</v>
      </c>
      <c r="D892" s="3" t="s">
        <v>25495</v>
      </c>
      <c r="E892" s="12" t="s">
        <v>37129</v>
      </c>
      <c r="F892" s="3" t="s">
        <v>114</v>
      </c>
      <c r="G892" s="6" t="str">
        <f t="shared" si="36"/>
        <v>module=kkid</v>
      </c>
    </row>
    <row r="893" spans="1:7" ht="30" customHeight="1">
      <c r="A893" s="3" t="s">
        <v>2951</v>
      </c>
      <c r="B893" s="3" t="s">
        <v>4</v>
      </c>
      <c r="C893" s="3" t="s">
        <v>25496</v>
      </c>
      <c r="D893" s="3" t="s">
        <v>25496</v>
      </c>
      <c r="E893" s="12" t="s">
        <v>37130</v>
      </c>
      <c r="F893" s="3" t="s">
        <v>114</v>
      </c>
      <c r="G893" s="6" t="str">
        <f t="shared" si="36"/>
        <v>module=kkid</v>
      </c>
    </row>
    <row r="894" spans="1:7" ht="30" customHeight="1">
      <c r="A894" s="3" t="s">
        <v>2951</v>
      </c>
      <c r="B894" s="3" t="s">
        <v>4</v>
      </c>
      <c r="C894" s="3" t="s">
        <v>25497</v>
      </c>
      <c r="D894" s="3" t="s">
        <v>25497</v>
      </c>
      <c r="E894" s="12" t="s">
        <v>37131</v>
      </c>
      <c r="F894" s="3" t="s">
        <v>114</v>
      </c>
      <c r="G894" s="6" t="str">
        <f t="shared" si="36"/>
        <v>module=kkid</v>
      </c>
    </row>
    <row r="895" spans="1:7" ht="30" customHeight="1">
      <c r="A895" s="3" t="s">
        <v>2951</v>
      </c>
      <c r="B895" s="3" t="s">
        <v>4</v>
      </c>
      <c r="C895" s="3" t="s">
        <v>25498</v>
      </c>
      <c r="D895" s="3" t="s">
        <v>25498</v>
      </c>
      <c r="E895" s="12" t="s">
        <v>37132</v>
      </c>
      <c r="F895" s="3" t="s">
        <v>114</v>
      </c>
      <c r="G895" s="6" t="str">
        <f t="shared" si="36"/>
        <v>module=kkid</v>
      </c>
    </row>
    <row r="896" spans="1:7" ht="30" customHeight="1">
      <c r="A896" s="3" t="s">
        <v>2951</v>
      </c>
      <c r="B896" s="3" t="s">
        <v>4</v>
      </c>
      <c r="C896" s="3" t="s">
        <v>25499</v>
      </c>
      <c r="D896" s="3" t="s">
        <v>25499</v>
      </c>
      <c r="E896" s="12" t="s">
        <v>37133</v>
      </c>
      <c r="F896" s="3" t="s">
        <v>114</v>
      </c>
      <c r="G896" s="6" t="str">
        <f t="shared" si="36"/>
        <v>module=kkid</v>
      </c>
    </row>
    <row r="897" spans="1:7" ht="30" customHeight="1">
      <c r="A897" s="3" t="s">
        <v>2951</v>
      </c>
      <c r="B897" s="3" t="s">
        <v>4</v>
      </c>
      <c r="C897" s="3" t="s">
        <v>25500</v>
      </c>
      <c r="D897" s="3" t="s">
        <v>25500</v>
      </c>
      <c r="E897" s="12" t="s">
        <v>37134</v>
      </c>
      <c r="F897" s="3" t="s">
        <v>114</v>
      </c>
      <c r="G897" s="6" t="str">
        <f t="shared" si="36"/>
        <v>module=kkid</v>
      </c>
    </row>
    <row r="898" spans="1:7" ht="30" customHeight="1">
      <c r="A898" s="3" t="s">
        <v>2951</v>
      </c>
      <c r="B898" s="3" t="s">
        <v>4</v>
      </c>
      <c r="C898" s="3" t="s">
        <v>25501</v>
      </c>
      <c r="D898" s="3" t="s">
        <v>25501</v>
      </c>
      <c r="E898" s="12" t="s">
        <v>37135</v>
      </c>
      <c r="F898" s="3" t="s">
        <v>114</v>
      </c>
      <c r="G898" s="6" t="str">
        <f t="shared" si="36"/>
        <v>module=kkid</v>
      </c>
    </row>
    <row r="899" spans="1:7" ht="30" customHeight="1">
      <c r="A899" s="3" t="s">
        <v>2951</v>
      </c>
      <c r="B899" s="3" t="s">
        <v>4</v>
      </c>
      <c r="C899" s="3" t="s">
        <v>25502</v>
      </c>
      <c r="D899" s="3" t="s">
        <v>25502</v>
      </c>
      <c r="E899" s="12" t="s">
        <v>37136</v>
      </c>
      <c r="F899" s="3" t="s">
        <v>114</v>
      </c>
      <c r="G899" s="6" t="str">
        <f t="shared" si="36"/>
        <v>module=kkid</v>
      </c>
    </row>
    <row r="900" spans="1:7" ht="30" customHeight="1">
      <c r="A900" s="3" t="s">
        <v>2951</v>
      </c>
      <c r="B900" s="3" t="s">
        <v>4</v>
      </c>
      <c r="C900" s="3" t="s">
        <v>25503</v>
      </c>
      <c r="D900" s="3" t="s">
        <v>25503</v>
      </c>
      <c r="E900" s="12" t="s">
        <v>37137</v>
      </c>
      <c r="F900" s="3" t="s">
        <v>114</v>
      </c>
      <c r="G900" s="6" t="str">
        <f t="shared" si="36"/>
        <v>module=kkid</v>
      </c>
    </row>
    <row r="901" spans="1:7" ht="30" customHeight="1">
      <c r="A901" s="3" t="s">
        <v>2951</v>
      </c>
      <c r="B901" s="3" t="s">
        <v>4</v>
      </c>
      <c r="C901" s="3" t="s">
        <v>25504</v>
      </c>
      <c r="D901" s="3" t="s">
        <v>25504</v>
      </c>
      <c r="E901" s="12" t="s">
        <v>37138</v>
      </c>
      <c r="F901" s="3" t="s">
        <v>114</v>
      </c>
      <c r="G901" s="6" t="str">
        <f t="shared" si="36"/>
        <v>module=kkid</v>
      </c>
    </row>
    <row r="902" spans="1:7" ht="30" customHeight="1">
      <c r="A902" s="3" t="s">
        <v>2951</v>
      </c>
      <c r="B902" s="3" t="s">
        <v>4</v>
      </c>
      <c r="C902" s="3" t="s">
        <v>25505</v>
      </c>
      <c r="D902" s="3" t="s">
        <v>25505</v>
      </c>
      <c r="E902" s="12" t="s">
        <v>37139</v>
      </c>
      <c r="F902" s="3" t="s">
        <v>114</v>
      </c>
      <c r="G902" s="6" t="str">
        <f t="shared" si="36"/>
        <v>module=kkid</v>
      </c>
    </row>
    <row r="903" spans="1:7" ht="30" customHeight="1">
      <c r="A903" s="3" t="s">
        <v>2951</v>
      </c>
      <c r="B903" s="3" t="s">
        <v>4</v>
      </c>
      <c r="C903" s="3" t="s">
        <v>25506</v>
      </c>
      <c r="D903" s="3" t="s">
        <v>25506</v>
      </c>
      <c r="E903" s="12" t="s">
        <v>37140</v>
      </c>
      <c r="F903" s="3" t="s">
        <v>114</v>
      </c>
      <c r="G903" s="6" t="str">
        <f t="shared" si="36"/>
        <v>module=kkid</v>
      </c>
    </row>
    <row r="904" spans="1:7" ht="30" customHeight="1">
      <c r="A904" s="3" t="s">
        <v>2951</v>
      </c>
      <c r="B904" s="3" t="s">
        <v>4</v>
      </c>
      <c r="C904" s="3" t="s">
        <v>25507</v>
      </c>
      <c r="D904" s="3" t="s">
        <v>25507</v>
      </c>
      <c r="E904" s="12" t="s">
        <v>37141</v>
      </c>
      <c r="F904" s="3" t="s">
        <v>114</v>
      </c>
      <c r="G904" s="6" t="str">
        <f t="shared" si="36"/>
        <v>module=kkid</v>
      </c>
    </row>
    <row r="905" spans="1:7" ht="30" customHeight="1">
      <c r="A905" s="3" t="s">
        <v>2951</v>
      </c>
      <c r="B905" s="3" t="s">
        <v>4</v>
      </c>
      <c r="C905" s="3" t="s">
        <v>25508</v>
      </c>
      <c r="D905" s="3" t="s">
        <v>25508</v>
      </c>
      <c r="E905" s="12" t="s">
        <v>37142</v>
      </c>
      <c r="F905" s="3" t="s">
        <v>114</v>
      </c>
      <c r="G905" s="6" t="str">
        <f t="shared" si="36"/>
        <v>module=kkid</v>
      </c>
    </row>
    <row r="906" spans="1:7" ht="30" customHeight="1">
      <c r="A906" s="3" t="s">
        <v>2951</v>
      </c>
      <c r="B906" s="3" t="s">
        <v>4</v>
      </c>
      <c r="C906" s="3" t="s">
        <v>25509</v>
      </c>
      <c r="D906" s="3" t="s">
        <v>25509</v>
      </c>
      <c r="E906" s="12" t="s">
        <v>37143</v>
      </c>
      <c r="F906" s="3" t="s">
        <v>114</v>
      </c>
      <c r="G906" s="6" t="str">
        <f t="shared" si="36"/>
        <v>module=kkid</v>
      </c>
    </row>
    <row r="907" spans="1:7" ht="30" customHeight="1">
      <c r="A907" s="3" t="s">
        <v>2951</v>
      </c>
      <c r="B907" s="3" t="s">
        <v>4</v>
      </c>
      <c r="C907" s="3" t="s">
        <v>25510</v>
      </c>
      <c r="D907" s="3" t="s">
        <v>25510</v>
      </c>
      <c r="E907" s="12" t="s">
        <v>37144</v>
      </c>
      <c r="F907" s="3" t="s">
        <v>114</v>
      </c>
      <c r="G907" s="6" t="str">
        <f t="shared" si="36"/>
        <v>module=kkid</v>
      </c>
    </row>
    <row r="908" spans="1:7" ht="30" customHeight="1">
      <c r="A908" s="3" t="s">
        <v>2951</v>
      </c>
      <c r="B908" s="3" t="s">
        <v>4</v>
      </c>
      <c r="C908" s="3" t="s">
        <v>25511</v>
      </c>
      <c r="D908" s="3" t="s">
        <v>25511</v>
      </c>
      <c r="E908" s="12" t="s">
        <v>37145</v>
      </c>
      <c r="F908" s="3" t="s">
        <v>114</v>
      </c>
      <c r="G908" s="6" t="str">
        <f t="shared" si="36"/>
        <v>module=kkid</v>
      </c>
    </row>
    <row r="909" spans="1:7" ht="30" customHeight="1">
      <c r="A909" s="3" t="s">
        <v>2951</v>
      </c>
      <c r="B909" s="3" t="s">
        <v>4</v>
      </c>
      <c r="C909" s="3" t="s">
        <v>25512</v>
      </c>
      <c r="D909" s="3" t="s">
        <v>25512</v>
      </c>
      <c r="E909" s="12" t="s">
        <v>37146</v>
      </c>
      <c r="F909" s="3" t="s">
        <v>114</v>
      </c>
      <c r="G909" s="6" t="str">
        <f t="shared" si="36"/>
        <v>module=kkid</v>
      </c>
    </row>
    <row r="910" spans="1:7" ht="30" customHeight="1">
      <c r="A910" s="3" t="s">
        <v>24577</v>
      </c>
      <c r="B910" s="3" t="s">
        <v>2</v>
      </c>
      <c r="C910" s="3" t="s">
        <v>25513</v>
      </c>
      <c r="D910" s="3" t="s">
        <v>31317</v>
      </c>
      <c r="E910" s="12" t="s">
        <v>36417</v>
      </c>
      <c r="F910" s="6" t="str">
        <f t="shared" ref="F910:F948" si="37">HYPERLINK("http://www.ssc.wisc.edu/wlsresearch/documentation/waves/?wave=capigrad&amp;module=jnnorm","module=jnnorm")</f>
        <v>module=jnnorm</v>
      </c>
      <c r="G910" s="6" t="str">
        <f t="shared" ref="G910:G948" si="38">HYPERLINK("http://www.ssc.wisc.edu/wlsresearch/documentation/waves/?wave=capisib&amp;module=knnorm","module=knnorm")</f>
        <v>module=knnorm</v>
      </c>
    </row>
    <row r="911" spans="1:7" ht="30" customHeight="1">
      <c r="A911" s="3" t="s">
        <v>24577</v>
      </c>
      <c r="B911" s="3" t="s">
        <v>2</v>
      </c>
      <c r="C911" s="3" t="s">
        <v>25514</v>
      </c>
      <c r="D911" s="3" t="s">
        <v>31318</v>
      </c>
      <c r="E911" s="12" t="s">
        <v>36418</v>
      </c>
      <c r="F911" s="6" t="str">
        <f t="shared" si="37"/>
        <v>module=jnnorm</v>
      </c>
      <c r="G911" s="6" t="str">
        <f t="shared" si="38"/>
        <v>module=knnorm</v>
      </c>
    </row>
    <row r="912" spans="1:7" ht="30" customHeight="1">
      <c r="A912" s="3" t="s">
        <v>24577</v>
      </c>
      <c r="B912" s="3" t="s">
        <v>2</v>
      </c>
      <c r="C912" s="3" t="s">
        <v>25515</v>
      </c>
      <c r="D912" s="3" t="s">
        <v>31319</v>
      </c>
      <c r="E912" s="12" t="s">
        <v>37147</v>
      </c>
      <c r="F912" s="6" t="str">
        <f t="shared" si="37"/>
        <v>module=jnnorm</v>
      </c>
      <c r="G912" s="6" t="str">
        <f t="shared" si="38"/>
        <v>module=knnorm</v>
      </c>
    </row>
    <row r="913" spans="1:7" ht="30" customHeight="1">
      <c r="A913" s="3" t="s">
        <v>24577</v>
      </c>
      <c r="B913" s="3" t="s">
        <v>2</v>
      </c>
      <c r="C913" s="3" t="s">
        <v>25516</v>
      </c>
      <c r="D913" s="3" t="s">
        <v>31320</v>
      </c>
      <c r="E913" s="12" t="s">
        <v>37148</v>
      </c>
      <c r="F913" s="6" t="str">
        <f t="shared" si="37"/>
        <v>module=jnnorm</v>
      </c>
      <c r="G913" s="6" t="str">
        <f t="shared" si="38"/>
        <v>module=knnorm</v>
      </c>
    </row>
    <row r="914" spans="1:7" ht="30" customHeight="1">
      <c r="A914" s="3" t="s">
        <v>24577</v>
      </c>
      <c r="B914" s="3" t="s">
        <v>2</v>
      </c>
      <c r="C914" s="3" t="s">
        <v>25517</v>
      </c>
      <c r="D914" s="3" t="s">
        <v>31321</v>
      </c>
      <c r="E914" s="12" t="s">
        <v>37149</v>
      </c>
      <c r="F914" s="6" t="str">
        <f t="shared" si="37"/>
        <v>module=jnnorm</v>
      </c>
      <c r="G914" s="6" t="str">
        <f t="shared" si="38"/>
        <v>module=knnorm</v>
      </c>
    </row>
    <row r="915" spans="1:7" ht="30" customHeight="1">
      <c r="A915" s="3" t="s">
        <v>24577</v>
      </c>
      <c r="B915" s="3" t="s">
        <v>2</v>
      </c>
      <c r="C915" s="3" t="s">
        <v>25518</v>
      </c>
      <c r="D915" s="3" t="s">
        <v>31322</v>
      </c>
      <c r="E915" s="12" t="s">
        <v>37150</v>
      </c>
      <c r="F915" s="6" t="str">
        <f t="shared" si="37"/>
        <v>module=jnnorm</v>
      </c>
      <c r="G915" s="6" t="str">
        <f t="shared" si="38"/>
        <v>module=knnorm</v>
      </c>
    </row>
    <row r="916" spans="1:7" ht="30" customHeight="1">
      <c r="A916" s="3" t="s">
        <v>24577</v>
      </c>
      <c r="B916" s="3" t="s">
        <v>2</v>
      </c>
      <c r="C916" s="3" t="s">
        <v>25519</v>
      </c>
      <c r="D916" s="3" t="s">
        <v>31323</v>
      </c>
      <c r="E916" s="12" t="s">
        <v>37151</v>
      </c>
      <c r="F916" s="6" t="str">
        <f t="shared" si="37"/>
        <v>module=jnnorm</v>
      </c>
      <c r="G916" s="6" t="str">
        <f t="shared" si="38"/>
        <v>module=knnorm</v>
      </c>
    </row>
    <row r="917" spans="1:7" ht="30" customHeight="1">
      <c r="A917" s="3" t="s">
        <v>24577</v>
      </c>
      <c r="B917" s="3" t="s">
        <v>2</v>
      </c>
      <c r="C917" s="3" t="s">
        <v>25520</v>
      </c>
      <c r="D917" s="3" t="s">
        <v>31324</v>
      </c>
      <c r="E917" s="12" t="s">
        <v>37152</v>
      </c>
      <c r="F917" s="6" t="str">
        <f t="shared" si="37"/>
        <v>module=jnnorm</v>
      </c>
      <c r="G917" s="6" t="str">
        <f t="shared" si="38"/>
        <v>module=knnorm</v>
      </c>
    </row>
    <row r="918" spans="1:7" ht="30" customHeight="1">
      <c r="A918" s="3" t="s">
        <v>24577</v>
      </c>
      <c r="B918" s="3" t="s">
        <v>2</v>
      </c>
      <c r="C918" s="3" t="s">
        <v>25521</v>
      </c>
      <c r="D918" s="3" t="s">
        <v>31325</v>
      </c>
      <c r="E918" s="12" t="s">
        <v>37153</v>
      </c>
      <c r="F918" s="6" t="str">
        <f t="shared" si="37"/>
        <v>module=jnnorm</v>
      </c>
      <c r="G918" s="6" t="str">
        <f t="shared" si="38"/>
        <v>module=knnorm</v>
      </c>
    </row>
    <row r="919" spans="1:7" ht="30" customHeight="1">
      <c r="A919" s="3" t="s">
        <v>24577</v>
      </c>
      <c r="B919" s="3" t="s">
        <v>2</v>
      </c>
      <c r="C919" s="3" t="s">
        <v>25522</v>
      </c>
      <c r="D919" s="3" t="s">
        <v>31326</v>
      </c>
      <c r="E919" s="12" t="s">
        <v>37154</v>
      </c>
      <c r="F919" s="6" t="str">
        <f t="shared" si="37"/>
        <v>module=jnnorm</v>
      </c>
      <c r="G919" s="6" t="str">
        <f t="shared" si="38"/>
        <v>module=knnorm</v>
      </c>
    </row>
    <row r="920" spans="1:7" ht="30" customHeight="1">
      <c r="A920" s="3" t="s">
        <v>24577</v>
      </c>
      <c r="B920" s="3" t="s">
        <v>2</v>
      </c>
      <c r="C920" s="3" t="s">
        <v>25523</v>
      </c>
      <c r="D920" s="3" t="s">
        <v>31327</v>
      </c>
      <c r="E920" s="12" t="s">
        <v>37155</v>
      </c>
      <c r="F920" s="6" t="str">
        <f t="shared" si="37"/>
        <v>module=jnnorm</v>
      </c>
      <c r="G920" s="6" t="str">
        <f t="shared" si="38"/>
        <v>module=knnorm</v>
      </c>
    </row>
    <row r="921" spans="1:7" ht="30" customHeight="1">
      <c r="A921" s="3" t="s">
        <v>24577</v>
      </c>
      <c r="B921" s="3" t="s">
        <v>2</v>
      </c>
      <c r="C921" s="3" t="s">
        <v>25524</v>
      </c>
      <c r="D921" s="3" t="s">
        <v>31328</v>
      </c>
      <c r="E921" s="12" t="s">
        <v>37156</v>
      </c>
      <c r="F921" s="6" t="str">
        <f t="shared" si="37"/>
        <v>module=jnnorm</v>
      </c>
      <c r="G921" s="6" t="str">
        <f t="shared" si="38"/>
        <v>module=knnorm</v>
      </c>
    </row>
    <row r="922" spans="1:7" ht="30" customHeight="1">
      <c r="A922" s="3" t="s">
        <v>24577</v>
      </c>
      <c r="B922" s="3" t="s">
        <v>2</v>
      </c>
      <c r="C922" s="3" t="s">
        <v>25525</v>
      </c>
      <c r="D922" s="3" t="s">
        <v>31329</v>
      </c>
      <c r="E922" s="12" t="s">
        <v>37157</v>
      </c>
      <c r="F922" s="6" t="str">
        <f t="shared" si="37"/>
        <v>module=jnnorm</v>
      </c>
      <c r="G922" s="6" t="str">
        <f t="shared" si="38"/>
        <v>module=knnorm</v>
      </c>
    </row>
    <row r="923" spans="1:7" ht="30" customHeight="1">
      <c r="A923" s="3" t="s">
        <v>24577</v>
      </c>
      <c r="B923" s="3" t="s">
        <v>2</v>
      </c>
      <c r="C923" s="3" t="s">
        <v>25526</v>
      </c>
      <c r="D923" s="3" t="s">
        <v>31330</v>
      </c>
      <c r="E923" s="12" t="s">
        <v>37158</v>
      </c>
      <c r="F923" s="6" t="str">
        <f t="shared" si="37"/>
        <v>module=jnnorm</v>
      </c>
      <c r="G923" s="6" t="str">
        <f t="shared" si="38"/>
        <v>module=knnorm</v>
      </c>
    </row>
    <row r="924" spans="1:7" ht="30" customHeight="1">
      <c r="A924" s="3" t="s">
        <v>24577</v>
      </c>
      <c r="B924" s="3" t="s">
        <v>2</v>
      </c>
      <c r="C924" s="3" t="s">
        <v>25527</v>
      </c>
      <c r="D924" s="3" t="s">
        <v>31331</v>
      </c>
      <c r="E924" s="12" t="s">
        <v>37159</v>
      </c>
      <c r="F924" s="6" t="str">
        <f t="shared" si="37"/>
        <v>module=jnnorm</v>
      </c>
      <c r="G924" s="6" t="str">
        <f t="shared" si="38"/>
        <v>module=knnorm</v>
      </c>
    </row>
    <row r="925" spans="1:7" ht="30" customHeight="1">
      <c r="A925" s="3" t="s">
        <v>24577</v>
      </c>
      <c r="B925" s="3" t="s">
        <v>2</v>
      </c>
      <c r="C925" s="3" t="s">
        <v>25528</v>
      </c>
      <c r="D925" s="3" t="s">
        <v>31332</v>
      </c>
      <c r="E925" s="12" t="s">
        <v>37160</v>
      </c>
      <c r="F925" s="6" t="str">
        <f t="shared" si="37"/>
        <v>module=jnnorm</v>
      </c>
      <c r="G925" s="6" t="str">
        <f t="shared" si="38"/>
        <v>module=knnorm</v>
      </c>
    </row>
    <row r="926" spans="1:7" ht="30" customHeight="1">
      <c r="A926" s="3" t="s">
        <v>24577</v>
      </c>
      <c r="B926" s="3" t="s">
        <v>2</v>
      </c>
      <c r="C926" s="3" t="s">
        <v>25529</v>
      </c>
      <c r="D926" s="3" t="s">
        <v>31333</v>
      </c>
      <c r="E926" s="12" t="s">
        <v>37161</v>
      </c>
      <c r="F926" s="6" t="str">
        <f t="shared" si="37"/>
        <v>module=jnnorm</v>
      </c>
      <c r="G926" s="6" t="str">
        <f t="shared" si="38"/>
        <v>module=knnorm</v>
      </c>
    </row>
    <row r="927" spans="1:7" ht="30" customHeight="1">
      <c r="A927" s="3" t="s">
        <v>24577</v>
      </c>
      <c r="B927" s="3" t="s">
        <v>2</v>
      </c>
      <c r="C927" s="3" t="s">
        <v>25530</v>
      </c>
      <c r="D927" s="3" t="s">
        <v>31334</v>
      </c>
      <c r="E927" s="12" t="s">
        <v>37162</v>
      </c>
      <c r="F927" s="6" t="str">
        <f t="shared" si="37"/>
        <v>module=jnnorm</v>
      </c>
      <c r="G927" s="6" t="str">
        <f t="shared" si="38"/>
        <v>module=knnorm</v>
      </c>
    </row>
    <row r="928" spans="1:7" ht="30" customHeight="1">
      <c r="A928" s="3" t="s">
        <v>24577</v>
      </c>
      <c r="B928" s="3" t="s">
        <v>2</v>
      </c>
      <c r="C928" s="3" t="s">
        <v>25531</v>
      </c>
      <c r="D928" s="3" t="s">
        <v>31335</v>
      </c>
      <c r="E928" s="12" t="s">
        <v>37163</v>
      </c>
      <c r="F928" s="6" t="str">
        <f t="shared" si="37"/>
        <v>module=jnnorm</v>
      </c>
      <c r="G928" s="6" t="str">
        <f t="shared" si="38"/>
        <v>module=knnorm</v>
      </c>
    </row>
    <row r="929" spans="1:7" ht="30" customHeight="1">
      <c r="A929" s="3" t="s">
        <v>24577</v>
      </c>
      <c r="B929" s="3" t="s">
        <v>2</v>
      </c>
      <c r="C929" s="3" t="s">
        <v>25532</v>
      </c>
      <c r="D929" s="3" t="s">
        <v>31336</v>
      </c>
      <c r="E929" s="12" t="s">
        <v>37164</v>
      </c>
      <c r="F929" s="6" t="str">
        <f t="shared" si="37"/>
        <v>module=jnnorm</v>
      </c>
      <c r="G929" s="6" t="str">
        <f t="shared" si="38"/>
        <v>module=knnorm</v>
      </c>
    </row>
    <row r="930" spans="1:7" ht="30" customHeight="1">
      <c r="A930" s="3" t="s">
        <v>24577</v>
      </c>
      <c r="B930" s="3" t="s">
        <v>2</v>
      </c>
      <c r="C930" s="3" t="s">
        <v>25533</v>
      </c>
      <c r="D930" s="3" t="s">
        <v>31337</v>
      </c>
      <c r="E930" s="12" t="s">
        <v>37165</v>
      </c>
      <c r="F930" s="6" t="str">
        <f t="shared" si="37"/>
        <v>module=jnnorm</v>
      </c>
      <c r="G930" s="6" t="str">
        <f t="shared" si="38"/>
        <v>module=knnorm</v>
      </c>
    </row>
    <row r="931" spans="1:7" ht="30" customHeight="1">
      <c r="A931" s="3" t="s">
        <v>24577</v>
      </c>
      <c r="B931" s="3" t="s">
        <v>2</v>
      </c>
      <c r="C931" s="3" t="s">
        <v>25534</v>
      </c>
      <c r="D931" s="3" t="s">
        <v>31338</v>
      </c>
      <c r="E931" s="12" t="s">
        <v>37166</v>
      </c>
      <c r="F931" s="6" t="str">
        <f t="shared" si="37"/>
        <v>module=jnnorm</v>
      </c>
      <c r="G931" s="6" t="str">
        <f t="shared" si="38"/>
        <v>module=knnorm</v>
      </c>
    </row>
    <row r="932" spans="1:7" ht="30" customHeight="1">
      <c r="A932" s="3" t="s">
        <v>24577</v>
      </c>
      <c r="B932" s="3" t="s">
        <v>2</v>
      </c>
      <c r="C932" s="3" t="s">
        <v>25535</v>
      </c>
      <c r="D932" s="3" t="s">
        <v>31339</v>
      </c>
      <c r="E932" s="12" t="s">
        <v>37167</v>
      </c>
      <c r="F932" s="6" t="str">
        <f t="shared" si="37"/>
        <v>module=jnnorm</v>
      </c>
      <c r="G932" s="6" t="str">
        <f t="shared" si="38"/>
        <v>module=knnorm</v>
      </c>
    </row>
    <row r="933" spans="1:7" ht="30" customHeight="1">
      <c r="A933" s="3" t="s">
        <v>24577</v>
      </c>
      <c r="B933" s="3" t="s">
        <v>2</v>
      </c>
      <c r="C933" s="3" t="s">
        <v>25536</v>
      </c>
      <c r="D933" s="3" t="s">
        <v>31340</v>
      </c>
      <c r="E933" s="12" t="s">
        <v>37168</v>
      </c>
      <c r="F933" s="6" t="str">
        <f t="shared" si="37"/>
        <v>module=jnnorm</v>
      </c>
      <c r="G933" s="6" t="str">
        <f t="shared" si="38"/>
        <v>module=knnorm</v>
      </c>
    </row>
    <row r="934" spans="1:7" ht="30" customHeight="1">
      <c r="A934" s="3" t="s">
        <v>24577</v>
      </c>
      <c r="B934" s="3" t="s">
        <v>2</v>
      </c>
      <c r="C934" s="3" t="s">
        <v>25537</v>
      </c>
      <c r="D934" s="3" t="s">
        <v>31341</v>
      </c>
      <c r="E934" s="12" t="s">
        <v>37169</v>
      </c>
      <c r="F934" s="6" t="str">
        <f t="shared" si="37"/>
        <v>module=jnnorm</v>
      </c>
      <c r="G934" s="6" t="str">
        <f t="shared" si="38"/>
        <v>module=knnorm</v>
      </c>
    </row>
    <row r="935" spans="1:7" ht="30" customHeight="1">
      <c r="A935" s="3" t="s">
        <v>24577</v>
      </c>
      <c r="B935" s="3" t="s">
        <v>2</v>
      </c>
      <c r="C935" s="3" t="s">
        <v>25538</v>
      </c>
      <c r="D935" s="3" t="s">
        <v>31342</v>
      </c>
      <c r="E935" s="12" t="s">
        <v>37170</v>
      </c>
      <c r="F935" s="6" t="str">
        <f t="shared" si="37"/>
        <v>module=jnnorm</v>
      </c>
      <c r="G935" s="6" t="str">
        <f t="shared" si="38"/>
        <v>module=knnorm</v>
      </c>
    </row>
    <row r="936" spans="1:7" ht="30" customHeight="1">
      <c r="A936" s="3" t="s">
        <v>24577</v>
      </c>
      <c r="B936" s="3" t="s">
        <v>2</v>
      </c>
      <c r="C936" s="3" t="s">
        <v>25539</v>
      </c>
      <c r="D936" s="3" t="s">
        <v>31343</v>
      </c>
      <c r="E936" s="12" t="s">
        <v>37171</v>
      </c>
      <c r="F936" s="6" t="str">
        <f t="shared" si="37"/>
        <v>module=jnnorm</v>
      </c>
      <c r="G936" s="6" t="str">
        <f t="shared" si="38"/>
        <v>module=knnorm</v>
      </c>
    </row>
    <row r="937" spans="1:7" ht="30" customHeight="1">
      <c r="A937" s="3" t="s">
        <v>24577</v>
      </c>
      <c r="B937" s="3" t="s">
        <v>2</v>
      </c>
      <c r="C937" s="3" t="s">
        <v>25540</v>
      </c>
      <c r="D937" s="3" t="s">
        <v>31344</v>
      </c>
      <c r="E937" s="12" t="s">
        <v>37172</v>
      </c>
      <c r="F937" s="6" t="str">
        <f t="shared" si="37"/>
        <v>module=jnnorm</v>
      </c>
      <c r="G937" s="6" t="str">
        <f t="shared" si="38"/>
        <v>module=knnorm</v>
      </c>
    </row>
    <row r="938" spans="1:7" ht="30" customHeight="1">
      <c r="A938" s="3" t="s">
        <v>24577</v>
      </c>
      <c r="B938" s="3" t="s">
        <v>2</v>
      </c>
      <c r="C938" s="3" t="s">
        <v>25541</v>
      </c>
      <c r="D938" s="3" t="s">
        <v>31345</v>
      </c>
      <c r="E938" s="12" t="s">
        <v>37173</v>
      </c>
      <c r="F938" s="6" t="str">
        <f t="shared" si="37"/>
        <v>module=jnnorm</v>
      </c>
      <c r="G938" s="6" t="str">
        <f t="shared" si="38"/>
        <v>module=knnorm</v>
      </c>
    </row>
    <row r="939" spans="1:7" ht="30" customHeight="1">
      <c r="A939" s="3" t="s">
        <v>24577</v>
      </c>
      <c r="B939" s="3" t="s">
        <v>2</v>
      </c>
      <c r="C939" s="3" t="s">
        <v>25542</v>
      </c>
      <c r="D939" s="3" t="s">
        <v>31346</v>
      </c>
      <c r="E939" s="12" t="s">
        <v>37174</v>
      </c>
      <c r="F939" s="6" t="str">
        <f t="shared" si="37"/>
        <v>module=jnnorm</v>
      </c>
      <c r="G939" s="6" t="str">
        <f t="shared" si="38"/>
        <v>module=knnorm</v>
      </c>
    </row>
    <row r="940" spans="1:7" ht="30" customHeight="1">
      <c r="A940" s="3" t="s">
        <v>24577</v>
      </c>
      <c r="B940" s="3" t="s">
        <v>2</v>
      </c>
      <c r="C940" s="3" t="s">
        <v>25543</v>
      </c>
      <c r="D940" s="3" t="s">
        <v>31347</v>
      </c>
      <c r="E940" s="12" t="s">
        <v>37175</v>
      </c>
      <c r="F940" s="6" t="str">
        <f t="shared" si="37"/>
        <v>module=jnnorm</v>
      </c>
      <c r="G940" s="6" t="str">
        <f t="shared" si="38"/>
        <v>module=knnorm</v>
      </c>
    </row>
    <row r="941" spans="1:7" ht="30" customHeight="1">
      <c r="A941" s="3" t="s">
        <v>24577</v>
      </c>
      <c r="B941" s="3" t="s">
        <v>2</v>
      </c>
      <c r="C941" s="3" t="s">
        <v>25544</v>
      </c>
      <c r="D941" s="3" t="s">
        <v>31348</v>
      </c>
      <c r="E941" s="12" t="s">
        <v>37176</v>
      </c>
      <c r="F941" s="6" t="str">
        <f t="shared" si="37"/>
        <v>module=jnnorm</v>
      </c>
      <c r="G941" s="6" t="str">
        <f t="shared" si="38"/>
        <v>module=knnorm</v>
      </c>
    </row>
    <row r="942" spans="1:7" ht="30" customHeight="1">
      <c r="A942" s="3" t="s">
        <v>24577</v>
      </c>
      <c r="B942" s="3" t="s">
        <v>2</v>
      </c>
      <c r="C942" s="3" t="s">
        <v>25545</v>
      </c>
      <c r="D942" s="3" t="s">
        <v>31349</v>
      </c>
      <c r="E942" s="12" t="s">
        <v>37177</v>
      </c>
      <c r="F942" s="6" t="str">
        <f t="shared" si="37"/>
        <v>module=jnnorm</v>
      </c>
      <c r="G942" s="6" t="str">
        <f t="shared" si="38"/>
        <v>module=knnorm</v>
      </c>
    </row>
    <row r="943" spans="1:7" ht="30" customHeight="1">
      <c r="A943" s="3" t="s">
        <v>24577</v>
      </c>
      <c r="B943" s="3" t="s">
        <v>2</v>
      </c>
      <c r="C943" s="3" t="s">
        <v>25546</v>
      </c>
      <c r="D943" s="3" t="s">
        <v>31350</v>
      </c>
      <c r="E943" s="12" t="s">
        <v>37178</v>
      </c>
      <c r="F943" s="6" t="str">
        <f t="shared" si="37"/>
        <v>module=jnnorm</v>
      </c>
      <c r="G943" s="6" t="str">
        <f t="shared" si="38"/>
        <v>module=knnorm</v>
      </c>
    </row>
    <row r="944" spans="1:7" ht="30" customHeight="1">
      <c r="A944" s="3" t="s">
        <v>24577</v>
      </c>
      <c r="B944" s="3" t="s">
        <v>2</v>
      </c>
      <c r="C944" s="3" t="s">
        <v>25547</v>
      </c>
      <c r="D944" s="3" t="s">
        <v>31351</v>
      </c>
      <c r="E944" s="12" t="s">
        <v>37179</v>
      </c>
      <c r="F944" s="6" t="str">
        <f t="shared" si="37"/>
        <v>module=jnnorm</v>
      </c>
      <c r="G944" s="6" t="str">
        <f t="shared" si="38"/>
        <v>module=knnorm</v>
      </c>
    </row>
    <row r="945" spans="1:7" ht="30" customHeight="1">
      <c r="A945" s="3" t="s">
        <v>24577</v>
      </c>
      <c r="B945" s="3" t="s">
        <v>2</v>
      </c>
      <c r="C945" s="3" t="s">
        <v>25548</v>
      </c>
      <c r="D945" s="3" t="s">
        <v>31352</v>
      </c>
      <c r="E945" s="12" t="s">
        <v>37180</v>
      </c>
      <c r="F945" s="6" t="str">
        <f t="shared" si="37"/>
        <v>module=jnnorm</v>
      </c>
      <c r="G945" s="6" t="str">
        <f t="shared" si="38"/>
        <v>module=knnorm</v>
      </c>
    </row>
    <row r="946" spans="1:7" ht="30" customHeight="1">
      <c r="A946" s="3" t="s">
        <v>24577</v>
      </c>
      <c r="B946" s="3" t="s">
        <v>2</v>
      </c>
      <c r="C946" s="3" t="s">
        <v>25549</v>
      </c>
      <c r="D946" s="3" t="s">
        <v>31353</v>
      </c>
      <c r="E946" s="12" t="s">
        <v>37181</v>
      </c>
      <c r="F946" s="6" t="str">
        <f t="shared" si="37"/>
        <v>module=jnnorm</v>
      </c>
      <c r="G946" s="6" t="str">
        <f t="shared" si="38"/>
        <v>module=knnorm</v>
      </c>
    </row>
    <row r="947" spans="1:7" ht="30" customHeight="1">
      <c r="A947" s="3" t="s">
        <v>24577</v>
      </c>
      <c r="B947" s="3" t="s">
        <v>2</v>
      </c>
      <c r="C947" s="3" t="s">
        <v>25550</v>
      </c>
      <c r="D947" s="3" t="s">
        <v>31354</v>
      </c>
      <c r="E947" s="12" t="s">
        <v>37182</v>
      </c>
      <c r="F947" s="6" t="str">
        <f t="shared" si="37"/>
        <v>module=jnnorm</v>
      </c>
      <c r="G947" s="6" t="str">
        <f t="shared" si="38"/>
        <v>module=knnorm</v>
      </c>
    </row>
    <row r="948" spans="1:7" ht="30" customHeight="1">
      <c r="A948" s="3" t="s">
        <v>24577</v>
      </c>
      <c r="B948" s="3" t="s">
        <v>2</v>
      </c>
      <c r="C948" s="3" t="s">
        <v>25551</v>
      </c>
      <c r="D948" s="3" t="s">
        <v>31355</v>
      </c>
      <c r="E948" s="12" t="s">
        <v>37183</v>
      </c>
      <c r="F948" s="6" t="str">
        <f t="shared" si="37"/>
        <v>module=jnnorm</v>
      </c>
      <c r="G948" s="6" t="str">
        <f t="shared" si="38"/>
        <v>module=knnorm</v>
      </c>
    </row>
    <row r="949" spans="1:7" ht="30" customHeight="1">
      <c r="A949" s="3" t="s">
        <v>2561</v>
      </c>
      <c r="B949" s="3" t="s">
        <v>2</v>
      </c>
      <c r="C949" s="3" t="s">
        <v>25552</v>
      </c>
      <c r="D949" s="3" t="s">
        <v>31356</v>
      </c>
      <c r="E949" s="12" t="s">
        <v>37184</v>
      </c>
      <c r="F949" s="6" t="str">
        <f t="shared" ref="F949:F984" si="39">HYPERLINK("http://www.ssc.wisc.edu/wlsresearch/documentation/waves/?wave=capigrad&amp;module=jpar","module=jpar")</f>
        <v>module=jpar</v>
      </c>
      <c r="G949" s="6" t="str">
        <f t="shared" ref="G949:G984" si="40">HYPERLINK("http://www.ssc.wisc.edu/wlsresearch/documentation/waves/?wave=capisib&amp;module=kpar","module=kpar")</f>
        <v>module=kpar</v>
      </c>
    </row>
    <row r="950" spans="1:7" ht="30" customHeight="1">
      <c r="A950" s="3" t="s">
        <v>2561</v>
      </c>
      <c r="B950" s="3" t="s">
        <v>2</v>
      </c>
      <c r="C950" s="3" t="s">
        <v>25553</v>
      </c>
      <c r="D950" s="3" t="s">
        <v>31357</v>
      </c>
      <c r="E950" s="12" t="s">
        <v>37185</v>
      </c>
      <c r="F950" s="6" t="str">
        <f t="shared" si="39"/>
        <v>module=jpar</v>
      </c>
      <c r="G950" s="6" t="str">
        <f t="shared" si="40"/>
        <v>module=kpar</v>
      </c>
    </row>
    <row r="951" spans="1:7" ht="30" customHeight="1">
      <c r="A951" s="3" t="s">
        <v>2561</v>
      </c>
      <c r="B951" s="3" t="s">
        <v>2</v>
      </c>
      <c r="C951" s="3" t="s">
        <v>25554</v>
      </c>
      <c r="D951" s="3" t="s">
        <v>31358</v>
      </c>
      <c r="E951" s="12" t="s">
        <v>37186</v>
      </c>
      <c r="F951" s="6" t="str">
        <f t="shared" si="39"/>
        <v>module=jpar</v>
      </c>
      <c r="G951" s="6" t="str">
        <f t="shared" si="40"/>
        <v>module=kpar</v>
      </c>
    </row>
    <row r="952" spans="1:7" ht="30" customHeight="1">
      <c r="A952" s="3" t="s">
        <v>2561</v>
      </c>
      <c r="B952" s="3" t="s">
        <v>2</v>
      </c>
      <c r="C952" s="3" t="s">
        <v>25555</v>
      </c>
      <c r="D952" s="3" t="s">
        <v>31359</v>
      </c>
      <c r="E952" s="12" t="s">
        <v>37187</v>
      </c>
      <c r="F952" s="6" t="str">
        <f t="shared" si="39"/>
        <v>module=jpar</v>
      </c>
      <c r="G952" s="6" t="str">
        <f t="shared" si="40"/>
        <v>module=kpar</v>
      </c>
    </row>
    <row r="953" spans="1:7" ht="30" customHeight="1">
      <c r="A953" s="3" t="s">
        <v>2561</v>
      </c>
      <c r="B953" s="3" t="s">
        <v>2</v>
      </c>
      <c r="C953" s="3" t="s">
        <v>25556</v>
      </c>
      <c r="D953" s="3" t="s">
        <v>31360</v>
      </c>
      <c r="E953" s="12" t="s">
        <v>37188</v>
      </c>
      <c r="F953" s="6" t="str">
        <f t="shared" si="39"/>
        <v>module=jpar</v>
      </c>
      <c r="G953" s="6" t="str">
        <f t="shared" si="40"/>
        <v>module=kpar</v>
      </c>
    </row>
    <row r="954" spans="1:7" ht="30" customHeight="1">
      <c r="A954" s="3" t="s">
        <v>2561</v>
      </c>
      <c r="B954" s="3" t="s">
        <v>2</v>
      </c>
      <c r="C954" s="3" t="s">
        <v>25557</v>
      </c>
      <c r="D954" s="3" t="s">
        <v>31361</v>
      </c>
      <c r="E954" s="12" t="s">
        <v>37189</v>
      </c>
      <c r="F954" s="6" t="str">
        <f t="shared" si="39"/>
        <v>module=jpar</v>
      </c>
      <c r="G954" s="6" t="str">
        <f t="shared" si="40"/>
        <v>module=kpar</v>
      </c>
    </row>
    <row r="955" spans="1:7" ht="30" customHeight="1">
      <c r="A955" s="3" t="s">
        <v>2561</v>
      </c>
      <c r="B955" s="3" t="s">
        <v>2</v>
      </c>
      <c r="C955" s="3" t="s">
        <v>25558</v>
      </c>
      <c r="D955" s="3" t="s">
        <v>31362</v>
      </c>
      <c r="E955" s="12" t="s">
        <v>37190</v>
      </c>
      <c r="F955" s="6" t="str">
        <f t="shared" si="39"/>
        <v>module=jpar</v>
      </c>
      <c r="G955" s="6" t="str">
        <f t="shared" si="40"/>
        <v>module=kpar</v>
      </c>
    </row>
    <row r="956" spans="1:7" ht="30" customHeight="1">
      <c r="A956" s="3" t="s">
        <v>2561</v>
      </c>
      <c r="B956" s="3" t="s">
        <v>2</v>
      </c>
      <c r="C956" s="3" t="s">
        <v>25559</v>
      </c>
      <c r="D956" s="3" t="s">
        <v>31363</v>
      </c>
      <c r="E956" s="12" t="s">
        <v>37191</v>
      </c>
      <c r="F956" s="6" t="str">
        <f t="shared" si="39"/>
        <v>module=jpar</v>
      </c>
      <c r="G956" s="6" t="str">
        <f t="shared" si="40"/>
        <v>module=kpar</v>
      </c>
    </row>
    <row r="957" spans="1:7" ht="30" customHeight="1">
      <c r="A957" s="3" t="s">
        <v>2561</v>
      </c>
      <c r="B957" s="3" t="s">
        <v>2</v>
      </c>
      <c r="C957" s="3" t="s">
        <v>25560</v>
      </c>
      <c r="D957" s="3" t="s">
        <v>31364</v>
      </c>
      <c r="E957" s="12" t="s">
        <v>37192</v>
      </c>
      <c r="F957" s="6" t="str">
        <f t="shared" si="39"/>
        <v>module=jpar</v>
      </c>
      <c r="G957" s="6" t="str">
        <f t="shared" si="40"/>
        <v>module=kpar</v>
      </c>
    </row>
    <row r="958" spans="1:7" ht="30" customHeight="1">
      <c r="A958" s="3" t="s">
        <v>2561</v>
      </c>
      <c r="B958" s="3" t="s">
        <v>2</v>
      </c>
      <c r="C958" s="3" t="s">
        <v>25561</v>
      </c>
      <c r="D958" s="3" t="s">
        <v>31365</v>
      </c>
      <c r="E958" s="12" t="s">
        <v>37193</v>
      </c>
      <c r="F958" s="6" t="str">
        <f t="shared" si="39"/>
        <v>module=jpar</v>
      </c>
      <c r="G958" s="6" t="str">
        <f t="shared" si="40"/>
        <v>module=kpar</v>
      </c>
    </row>
    <row r="959" spans="1:7" ht="30" customHeight="1">
      <c r="A959" s="3" t="s">
        <v>2561</v>
      </c>
      <c r="B959" s="3" t="s">
        <v>2</v>
      </c>
      <c r="C959" s="3" t="s">
        <v>25562</v>
      </c>
      <c r="D959" s="3" t="s">
        <v>31366</v>
      </c>
      <c r="E959" s="12" t="s">
        <v>37194</v>
      </c>
      <c r="F959" s="6" t="str">
        <f t="shared" si="39"/>
        <v>module=jpar</v>
      </c>
      <c r="G959" s="6" t="str">
        <f t="shared" si="40"/>
        <v>module=kpar</v>
      </c>
    </row>
    <row r="960" spans="1:7" ht="30" customHeight="1">
      <c r="A960" s="3" t="s">
        <v>2561</v>
      </c>
      <c r="B960" s="3" t="s">
        <v>2</v>
      </c>
      <c r="C960" s="3" t="s">
        <v>25563</v>
      </c>
      <c r="D960" s="3" t="s">
        <v>31367</v>
      </c>
      <c r="E960" s="12" t="s">
        <v>37195</v>
      </c>
      <c r="F960" s="6" t="str">
        <f t="shared" si="39"/>
        <v>module=jpar</v>
      </c>
      <c r="G960" s="6" t="str">
        <f t="shared" si="40"/>
        <v>module=kpar</v>
      </c>
    </row>
    <row r="961" spans="1:7" ht="30" customHeight="1">
      <c r="A961" s="3" t="s">
        <v>2561</v>
      </c>
      <c r="B961" s="3" t="s">
        <v>2</v>
      </c>
      <c r="C961" s="3" t="s">
        <v>25564</v>
      </c>
      <c r="D961" s="3" t="s">
        <v>31368</v>
      </c>
      <c r="E961" s="12" t="s">
        <v>37196</v>
      </c>
      <c r="F961" s="6" t="str">
        <f t="shared" si="39"/>
        <v>module=jpar</v>
      </c>
      <c r="G961" s="6" t="str">
        <f t="shared" si="40"/>
        <v>module=kpar</v>
      </c>
    </row>
    <row r="962" spans="1:7" ht="30" customHeight="1">
      <c r="A962" s="3" t="s">
        <v>2561</v>
      </c>
      <c r="B962" s="3" t="s">
        <v>2</v>
      </c>
      <c r="C962" s="3" t="s">
        <v>25565</v>
      </c>
      <c r="D962" s="3" t="s">
        <v>31369</v>
      </c>
      <c r="E962" s="12" t="s">
        <v>37197</v>
      </c>
      <c r="F962" s="6" t="str">
        <f t="shared" si="39"/>
        <v>module=jpar</v>
      </c>
      <c r="G962" s="6" t="str">
        <f t="shared" si="40"/>
        <v>module=kpar</v>
      </c>
    </row>
    <row r="963" spans="1:7" ht="30" customHeight="1">
      <c r="A963" s="3" t="s">
        <v>2561</v>
      </c>
      <c r="B963" s="3" t="s">
        <v>2</v>
      </c>
      <c r="C963" s="3" t="s">
        <v>25566</v>
      </c>
      <c r="D963" s="3" t="s">
        <v>31370</v>
      </c>
      <c r="E963" s="12" t="s">
        <v>37198</v>
      </c>
      <c r="F963" s="6" t="str">
        <f t="shared" si="39"/>
        <v>module=jpar</v>
      </c>
      <c r="G963" s="6" t="str">
        <f t="shared" si="40"/>
        <v>module=kpar</v>
      </c>
    </row>
    <row r="964" spans="1:7" ht="30" customHeight="1">
      <c r="A964" s="3" t="s">
        <v>2561</v>
      </c>
      <c r="B964" s="3" t="s">
        <v>2</v>
      </c>
      <c r="C964" s="3" t="s">
        <v>25567</v>
      </c>
      <c r="D964" s="3" t="s">
        <v>31371</v>
      </c>
      <c r="E964" s="12" t="s">
        <v>37199</v>
      </c>
      <c r="F964" s="6" t="str">
        <f t="shared" si="39"/>
        <v>module=jpar</v>
      </c>
      <c r="G964" s="6" t="str">
        <f t="shared" si="40"/>
        <v>module=kpar</v>
      </c>
    </row>
    <row r="965" spans="1:7" ht="30" customHeight="1">
      <c r="A965" s="3" t="s">
        <v>2561</v>
      </c>
      <c r="B965" s="3" t="s">
        <v>2</v>
      </c>
      <c r="C965" s="3" t="s">
        <v>25568</v>
      </c>
      <c r="D965" s="3" t="s">
        <v>31372</v>
      </c>
      <c r="E965" s="12" t="s">
        <v>37200</v>
      </c>
      <c r="F965" s="6" t="str">
        <f t="shared" si="39"/>
        <v>module=jpar</v>
      </c>
      <c r="G965" s="6" t="str">
        <f t="shared" si="40"/>
        <v>module=kpar</v>
      </c>
    </row>
    <row r="966" spans="1:7" ht="30" customHeight="1">
      <c r="A966" s="3" t="s">
        <v>2561</v>
      </c>
      <c r="B966" s="3" t="s">
        <v>2</v>
      </c>
      <c r="C966" s="3" t="s">
        <v>25569</v>
      </c>
      <c r="D966" s="3" t="s">
        <v>31373</v>
      </c>
      <c r="E966" s="12" t="s">
        <v>37201</v>
      </c>
      <c r="F966" s="6" t="str">
        <f t="shared" si="39"/>
        <v>module=jpar</v>
      </c>
      <c r="G966" s="6" t="str">
        <f t="shared" si="40"/>
        <v>module=kpar</v>
      </c>
    </row>
    <row r="967" spans="1:7" ht="30" customHeight="1">
      <c r="A967" s="3" t="s">
        <v>2561</v>
      </c>
      <c r="B967" s="3" t="s">
        <v>2</v>
      </c>
      <c r="C967" s="3" t="s">
        <v>25570</v>
      </c>
      <c r="D967" s="3" t="s">
        <v>31374</v>
      </c>
      <c r="E967" s="12" t="s">
        <v>37202</v>
      </c>
      <c r="F967" s="6" t="str">
        <f t="shared" si="39"/>
        <v>module=jpar</v>
      </c>
      <c r="G967" s="6" t="str">
        <f t="shared" si="40"/>
        <v>module=kpar</v>
      </c>
    </row>
    <row r="968" spans="1:7" ht="30" customHeight="1">
      <c r="A968" s="3" t="s">
        <v>2561</v>
      </c>
      <c r="B968" s="3" t="s">
        <v>2</v>
      </c>
      <c r="C968" s="3" t="s">
        <v>25571</v>
      </c>
      <c r="D968" s="3" t="s">
        <v>31375</v>
      </c>
      <c r="E968" s="12" t="s">
        <v>37203</v>
      </c>
      <c r="F968" s="6" t="str">
        <f t="shared" si="39"/>
        <v>module=jpar</v>
      </c>
      <c r="G968" s="6" t="str">
        <f t="shared" si="40"/>
        <v>module=kpar</v>
      </c>
    </row>
    <row r="969" spans="1:7" ht="30" customHeight="1">
      <c r="A969" s="3" t="s">
        <v>2561</v>
      </c>
      <c r="B969" s="3" t="s">
        <v>2</v>
      </c>
      <c r="C969" s="3" t="s">
        <v>25572</v>
      </c>
      <c r="D969" s="3" t="s">
        <v>31376</v>
      </c>
      <c r="E969" s="12" t="s">
        <v>37204</v>
      </c>
      <c r="F969" s="6" t="str">
        <f t="shared" si="39"/>
        <v>module=jpar</v>
      </c>
      <c r="G969" s="6" t="str">
        <f t="shared" si="40"/>
        <v>module=kpar</v>
      </c>
    </row>
    <row r="970" spans="1:7" ht="30" customHeight="1">
      <c r="A970" s="3" t="s">
        <v>2561</v>
      </c>
      <c r="B970" s="3" t="s">
        <v>2</v>
      </c>
      <c r="C970" s="3" t="s">
        <v>25573</v>
      </c>
      <c r="D970" s="3" t="s">
        <v>31377</v>
      </c>
      <c r="E970" s="12" t="s">
        <v>37205</v>
      </c>
      <c r="F970" s="6" t="str">
        <f t="shared" si="39"/>
        <v>module=jpar</v>
      </c>
      <c r="G970" s="6" t="str">
        <f t="shared" si="40"/>
        <v>module=kpar</v>
      </c>
    </row>
    <row r="971" spans="1:7" ht="30" customHeight="1">
      <c r="A971" s="3" t="s">
        <v>2561</v>
      </c>
      <c r="B971" s="3" t="s">
        <v>2</v>
      </c>
      <c r="C971" s="3" t="s">
        <v>25574</v>
      </c>
      <c r="D971" s="3" t="s">
        <v>31378</v>
      </c>
      <c r="E971" s="12" t="s">
        <v>37206</v>
      </c>
      <c r="F971" s="6" t="str">
        <f t="shared" si="39"/>
        <v>module=jpar</v>
      </c>
      <c r="G971" s="6" t="str">
        <f t="shared" si="40"/>
        <v>module=kpar</v>
      </c>
    </row>
    <row r="972" spans="1:7" ht="30" customHeight="1">
      <c r="A972" s="3" t="s">
        <v>2561</v>
      </c>
      <c r="B972" s="3" t="s">
        <v>2</v>
      </c>
      <c r="C972" s="3" t="s">
        <v>25575</v>
      </c>
      <c r="D972" s="3" t="s">
        <v>31379</v>
      </c>
      <c r="E972" s="12" t="s">
        <v>37207</v>
      </c>
      <c r="F972" s="6" t="str">
        <f t="shared" si="39"/>
        <v>module=jpar</v>
      </c>
      <c r="G972" s="6" t="str">
        <f t="shared" si="40"/>
        <v>module=kpar</v>
      </c>
    </row>
    <row r="973" spans="1:7" ht="30" customHeight="1">
      <c r="A973" s="3" t="s">
        <v>2561</v>
      </c>
      <c r="B973" s="3" t="s">
        <v>2</v>
      </c>
      <c r="C973" s="3" t="s">
        <v>25576</v>
      </c>
      <c r="D973" s="3" t="s">
        <v>31380</v>
      </c>
      <c r="E973" s="12" t="s">
        <v>37208</v>
      </c>
      <c r="F973" s="6" t="str">
        <f t="shared" si="39"/>
        <v>module=jpar</v>
      </c>
      <c r="G973" s="6" t="str">
        <f t="shared" si="40"/>
        <v>module=kpar</v>
      </c>
    </row>
    <row r="974" spans="1:7" ht="30" customHeight="1">
      <c r="A974" s="3" t="s">
        <v>2561</v>
      </c>
      <c r="B974" s="3" t="s">
        <v>2</v>
      </c>
      <c r="C974" s="3" t="s">
        <v>25577</v>
      </c>
      <c r="D974" s="3" t="s">
        <v>31381</v>
      </c>
      <c r="E974" s="12" t="s">
        <v>37209</v>
      </c>
      <c r="F974" s="6" t="str">
        <f t="shared" si="39"/>
        <v>module=jpar</v>
      </c>
      <c r="G974" s="6" t="str">
        <f t="shared" si="40"/>
        <v>module=kpar</v>
      </c>
    </row>
    <row r="975" spans="1:7" ht="30" customHeight="1">
      <c r="A975" s="3" t="s">
        <v>2561</v>
      </c>
      <c r="B975" s="3" t="s">
        <v>2</v>
      </c>
      <c r="C975" s="3" t="s">
        <v>25578</v>
      </c>
      <c r="D975" s="3" t="s">
        <v>31382</v>
      </c>
      <c r="E975" s="12" t="s">
        <v>37210</v>
      </c>
      <c r="F975" s="6" t="str">
        <f t="shared" si="39"/>
        <v>module=jpar</v>
      </c>
      <c r="G975" s="6" t="str">
        <f t="shared" si="40"/>
        <v>module=kpar</v>
      </c>
    </row>
    <row r="976" spans="1:7" ht="30" customHeight="1">
      <c r="A976" s="3" t="s">
        <v>2561</v>
      </c>
      <c r="B976" s="3" t="s">
        <v>2</v>
      </c>
      <c r="C976" s="3" t="s">
        <v>25579</v>
      </c>
      <c r="D976" s="3" t="s">
        <v>31383</v>
      </c>
      <c r="E976" s="12" t="s">
        <v>37211</v>
      </c>
      <c r="F976" s="6" t="str">
        <f t="shared" si="39"/>
        <v>module=jpar</v>
      </c>
      <c r="G976" s="6" t="str">
        <f t="shared" si="40"/>
        <v>module=kpar</v>
      </c>
    </row>
    <row r="977" spans="1:7" ht="30" customHeight="1">
      <c r="A977" s="3" t="s">
        <v>2561</v>
      </c>
      <c r="B977" s="3" t="s">
        <v>2</v>
      </c>
      <c r="C977" s="3" t="s">
        <v>25580</v>
      </c>
      <c r="D977" s="3" t="s">
        <v>31384</v>
      </c>
      <c r="E977" s="12" t="s">
        <v>37212</v>
      </c>
      <c r="F977" s="6" t="str">
        <f t="shared" si="39"/>
        <v>module=jpar</v>
      </c>
      <c r="G977" s="6" t="str">
        <f t="shared" si="40"/>
        <v>module=kpar</v>
      </c>
    </row>
    <row r="978" spans="1:7" ht="30" customHeight="1">
      <c r="A978" s="3" t="s">
        <v>2561</v>
      </c>
      <c r="B978" s="3" t="s">
        <v>2</v>
      </c>
      <c r="C978" s="3" t="s">
        <v>25581</v>
      </c>
      <c r="D978" s="3" t="s">
        <v>31385</v>
      </c>
      <c r="E978" s="12" t="s">
        <v>37213</v>
      </c>
      <c r="F978" s="6" t="str">
        <f t="shared" si="39"/>
        <v>module=jpar</v>
      </c>
      <c r="G978" s="6" t="str">
        <f t="shared" si="40"/>
        <v>module=kpar</v>
      </c>
    </row>
    <row r="979" spans="1:7" ht="30" customHeight="1">
      <c r="A979" s="3" t="s">
        <v>2561</v>
      </c>
      <c r="B979" s="3" t="s">
        <v>2</v>
      </c>
      <c r="C979" s="3" t="s">
        <v>25582</v>
      </c>
      <c r="D979" s="3" t="s">
        <v>31386</v>
      </c>
      <c r="E979" s="12" t="s">
        <v>37214</v>
      </c>
      <c r="F979" s="6" t="str">
        <f t="shared" si="39"/>
        <v>module=jpar</v>
      </c>
      <c r="G979" s="6" t="str">
        <f t="shared" si="40"/>
        <v>module=kpar</v>
      </c>
    </row>
    <row r="980" spans="1:7" ht="30" customHeight="1">
      <c r="A980" s="3" t="s">
        <v>2561</v>
      </c>
      <c r="B980" s="3" t="s">
        <v>2</v>
      </c>
      <c r="C980" s="3" t="s">
        <v>25583</v>
      </c>
      <c r="D980" s="3" t="s">
        <v>31387</v>
      </c>
      <c r="E980" s="12" t="s">
        <v>37215</v>
      </c>
      <c r="F980" s="6" t="str">
        <f t="shared" si="39"/>
        <v>module=jpar</v>
      </c>
      <c r="G980" s="6" t="str">
        <f t="shared" si="40"/>
        <v>module=kpar</v>
      </c>
    </row>
    <row r="981" spans="1:7" ht="30" customHeight="1">
      <c r="A981" s="3" t="s">
        <v>2561</v>
      </c>
      <c r="B981" s="3" t="s">
        <v>2</v>
      </c>
      <c r="C981" s="3" t="s">
        <v>25584</v>
      </c>
      <c r="D981" s="3" t="s">
        <v>31388</v>
      </c>
      <c r="E981" s="12" t="s">
        <v>37216</v>
      </c>
      <c r="F981" s="6" t="str">
        <f t="shared" si="39"/>
        <v>module=jpar</v>
      </c>
      <c r="G981" s="6" t="str">
        <f t="shared" si="40"/>
        <v>module=kpar</v>
      </c>
    </row>
    <row r="982" spans="1:7" ht="30" customHeight="1">
      <c r="A982" s="3" t="s">
        <v>2561</v>
      </c>
      <c r="B982" s="3" t="s">
        <v>2</v>
      </c>
      <c r="C982" s="3" t="s">
        <v>25585</v>
      </c>
      <c r="D982" s="3" t="s">
        <v>31389</v>
      </c>
      <c r="E982" s="12" t="s">
        <v>37217</v>
      </c>
      <c r="F982" s="6" t="str">
        <f t="shared" si="39"/>
        <v>module=jpar</v>
      </c>
      <c r="G982" s="6" t="str">
        <f t="shared" si="40"/>
        <v>module=kpar</v>
      </c>
    </row>
    <row r="983" spans="1:7" ht="30" customHeight="1">
      <c r="A983" s="3" t="s">
        <v>2561</v>
      </c>
      <c r="B983" s="3" t="s">
        <v>2</v>
      </c>
      <c r="C983" s="3" t="s">
        <v>25586</v>
      </c>
      <c r="D983" s="3" t="s">
        <v>31390</v>
      </c>
      <c r="E983" s="12" t="s">
        <v>37218</v>
      </c>
      <c r="F983" s="6" t="str">
        <f t="shared" si="39"/>
        <v>module=jpar</v>
      </c>
      <c r="G983" s="6" t="str">
        <f t="shared" si="40"/>
        <v>module=kpar</v>
      </c>
    </row>
    <row r="984" spans="1:7" ht="30" customHeight="1">
      <c r="A984" s="3" t="s">
        <v>2561</v>
      </c>
      <c r="B984" s="3" t="s">
        <v>2</v>
      </c>
      <c r="C984" s="3" t="s">
        <v>25587</v>
      </c>
      <c r="D984" s="3" t="s">
        <v>31391</v>
      </c>
      <c r="E984" s="12" t="s">
        <v>37219</v>
      </c>
      <c r="F984" s="6" t="str">
        <f t="shared" si="39"/>
        <v>module=jpar</v>
      </c>
      <c r="G984" s="6" t="str">
        <f t="shared" si="40"/>
        <v>module=kpar</v>
      </c>
    </row>
    <row r="985" spans="1:7" ht="30" customHeight="1">
      <c r="A985" s="3" t="s">
        <v>2948</v>
      </c>
      <c r="B985" s="3" t="s">
        <v>2</v>
      </c>
      <c r="C985" s="3" t="s">
        <v>25588</v>
      </c>
      <c r="D985" s="3" t="s">
        <v>31392</v>
      </c>
      <c r="E985" s="12" t="s">
        <v>37220</v>
      </c>
      <c r="F985" s="6" t="str">
        <f t="shared" ref="F985:F1048" si="41">HYPERLINK("http://www.ssc.wisc.edu/wlsresearch/documentation/waves/?wave=capigrad&amp;module=jsib","module=jsib")</f>
        <v>module=jsib</v>
      </c>
      <c r="G985" s="6" t="str">
        <f t="shared" ref="G985:G1048" si="42">HYPERLINK("http://www.ssc.wisc.edu/wlsresearch/documentation/waves/?wave=capisib&amp;module=ksib","module=ksib")</f>
        <v>module=ksib</v>
      </c>
    </row>
    <row r="986" spans="1:7" ht="30" customHeight="1">
      <c r="A986" s="3" t="s">
        <v>2948</v>
      </c>
      <c r="B986" s="3" t="s">
        <v>2</v>
      </c>
      <c r="C986" s="3" t="s">
        <v>25589</v>
      </c>
      <c r="D986" s="3" t="s">
        <v>31393</v>
      </c>
      <c r="E986" s="12" t="s">
        <v>37221</v>
      </c>
      <c r="F986" s="6" t="str">
        <f t="shared" si="41"/>
        <v>module=jsib</v>
      </c>
      <c r="G986" s="6" t="str">
        <f t="shared" si="42"/>
        <v>module=ksib</v>
      </c>
    </row>
    <row r="987" spans="1:7" ht="30" customHeight="1">
      <c r="A987" s="3" t="s">
        <v>2948</v>
      </c>
      <c r="B987" s="3" t="s">
        <v>2</v>
      </c>
      <c r="C987" s="3" t="s">
        <v>25590</v>
      </c>
      <c r="D987" s="3" t="s">
        <v>31394</v>
      </c>
      <c r="E987" s="12" t="s">
        <v>37222</v>
      </c>
      <c r="F987" s="6" t="str">
        <f t="shared" si="41"/>
        <v>module=jsib</v>
      </c>
      <c r="G987" s="6" t="str">
        <f t="shared" si="42"/>
        <v>module=ksib</v>
      </c>
    </row>
    <row r="988" spans="1:7" ht="30" customHeight="1">
      <c r="A988" s="3" t="s">
        <v>2948</v>
      </c>
      <c r="B988" s="3" t="s">
        <v>2</v>
      </c>
      <c r="C988" s="3" t="s">
        <v>25591</v>
      </c>
      <c r="D988" s="3" t="s">
        <v>31395</v>
      </c>
      <c r="E988" s="12" t="s">
        <v>37223</v>
      </c>
      <c r="F988" s="6" t="str">
        <f t="shared" si="41"/>
        <v>module=jsib</v>
      </c>
      <c r="G988" s="6" t="str">
        <f t="shared" si="42"/>
        <v>module=ksib</v>
      </c>
    </row>
    <row r="989" spans="1:7" ht="30" customHeight="1">
      <c r="A989" s="3" t="s">
        <v>2948</v>
      </c>
      <c r="B989" s="3" t="s">
        <v>2</v>
      </c>
      <c r="C989" s="3" t="s">
        <v>25592</v>
      </c>
      <c r="D989" s="3" t="s">
        <v>31396</v>
      </c>
      <c r="E989" s="12" t="s">
        <v>37224</v>
      </c>
      <c r="F989" s="6" t="str">
        <f t="shared" si="41"/>
        <v>module=jsib</v>
      </c>
      <c r="G989" s="6" t="str">
        <f t="shared" si="42"/>
        <v>module=ksib</v>
      </c>
    </row>
    <row r="990" spans="1:7" ht="30" customHeight="1">
      <c r="A990" s="3" t="s">
        <v>2948</v>
      </c>
      <c r="B990" s="3" t="s">
        <v>2</v>
      </c>
      <c r="C990" s="3" t="s">
        <v>25593</v>
      </c>
      <c r="D990" s="3" t="s">
        <v>31397</v>
      </c>
      <c r="E990" s="12" t="s">
        <v>37225</v>
      </c>
      <c r="F990" s="6" t="str">
        <f t="shared" si="41"/>
        <v>module=jsib</v>
      </c>
      <c r="G990" s="6" t="str">
        <f t="shared" si="42"/>
        <v>module=ksib</v>
      </c>
    </row>
    <row r="991" spans="1:7" ht="30" customHeight="1">
      <c r="A991" s="3" t="s">
        <v>2948</v>
      </c>
      <c r="B991" s="3" t="s">
        <v>2</v>
      </c>
      <c r="C991" s="3" t="s">
        <v>25594</v>
      </c>
      <c r="D991" s="3" t="s">
        <v>31398</v>
      </c>
      <c r="E991" s="12" t="s">
        <v>37226</v>
      </c>
      <c r="F991" s="6" t="str">
        <f t="shared" si="41"/>
        <v>module=jsib</v>
      </c>
      <c r="G991" s="6" t="str">
        <f t="shared" si="42"/>
        <v>module=ksib</v>
      </c>
    </row>
    <row r="992" spans="1:7" ht="30" customHeight="1">
      <c r="A992" s="3" t="s">
        <v>2948</v>
      </c>
      <c r="B992" s="3" t="s">
        <v>2</v>
      </c>
      <c r="C992" s="3" t="s">
        <v>25595</v>
      </c>
      <c r="D992" s="3" t="s">
        <v>31399</v>
      </c>
      <c r="E992" s="12" t="s">
        <v>37227</v>
      </c>
      <c r="F992" s="6" t="str">
        <f t="shared" si="41"/>
        <v>module=jsib</v>
      </c>
      <c r="G992" s="6" t="str">
        <f t="shared" si="42"/>
        <v>module=ksib</v>
      </c>
    </row>
    <row r="993" spans="1:7" ht="30" customHeight="1">
      <c r="A993" s="3" t="s">
        <v>2948</v>
      </c>
      <c r="B993" s="3" t="s">
        <v>2</v>
      </c>
      <c r="C993" s="3" t="s">
        <v>25596</v>
      </c>
      <c r="D993" s="3" t="s">
        <v>31400</v>
      </c>
      <c r="E993" s="12" t="s">
        <v>37228</v>
      </c>
      <c r="F993" s="6" t="str">
        <f t="shared" si="41"/>
        <v>module=jsib</v>
      </c>
      <c r="G993" s="6" t="str">
        <f t="shared" si="42"/>
        <v>module=ksib</v>
      </c>
    </row>
    <row r="994" spans="1:7" ht="30" customHeight="1">
      <c r="A994" s="3" t="s">
        <v>2948</v>
      </c>
      <c r="B994" s="3" t="s">
        <v>2</v>
      </c>
      <c r="C994" s="3" t="s">
        <v>25597</v>
      </c>
      <c r="D994" s="3" t="s">
        <v>31401</v>
      </c>
      <c r="E994" s="12" t="s">
        <v>37229</v>
      </c>
      <c r="F994" s="6" t="str">
        <f t="shared" si="41"/>
        <v>module=jsib</v>
      </c>
      <c r="G994" s="6" t="str">
        <f t="shared" si="42"/>
        <v>module=ksib</v>
      </c>
    </row>
    <row r="995" spans="1:7" ht="30" customHeight="1">
      <c r="A995" s="3" t="s">
        <v>2948</v>
      </c>
      <c r="B995" s="3" t="s">
        <v>2</v>
      </c>
      <c r="C995" s="3" t="s">
        <v>25598</v>
      </c>
      <c r="D995" s="3" t="s">
        <v>31402</v>
      </c>
      <c r="E995" s="12" t="s">
        <v>37230</v>
      </c>
      <c r="F995" s="6" t="str">
        <f t="shared" si="41"/>
        <v>module=jsib</v>
      </c>
      <c r="G995" s="6" t="str">
        <f t="shared" si="42"/>
        <v>module=ksib</v>
      </c>
    </row>
    <row r="996" spans="1:7" ht="30" customHeight="1">
      <c r="A996" s="3" t="s">
        <v>2948</v>
      </c>
      <c r="B996" s="3" t="s">
        <v>2</v>
      </c>
      <c r="C996" s="3" t="s">
        <v>25599</v>
      </c>
      <c r="D996" s="3" t="s">
        <v>31403</v>
      </c>
      <c r="E996" s="12" t="s">
        <v>37231</v>
      </c>
      <c r="F996" s="6" t="str">
        <f t="shared" si="41"/>
        <v>module=jsib</v>
      </c>
      <c r="G996" s="6" t="str">
        <f t="shared" si="42"/>
        <v>module=ksib</v>
      </c>
    </row>
    <row r="997" spans="1:7" ht="30" customHeight="1">
      <c r="A997" s="3" t="s">
        <v>2948</v>
      </c>
      <c r="B997" s="3" t="s">
        <v>2</v>
      </c>
      <c r="C997" s="3" t="s">
        <v>25600</v>
      </c>
      <c r="D997" s="3" t="s">
        <v>31404</v>
      </c>
      <c r="E997" s="12" t="s">
        <v>37232</v>
      </c>
      <c r="F997" s="6" t="str">
        <f t="shared" si="41"/>
        <v>module=jsib</v>
      </c>
      <c r="G997" s="6" t="str">
        <f t="shared" si="42"/>
        <v>module=ksib</v>
      </c>
    </row>
    <row r="998" spans="1:7" ht="30" customHeight="1">
      <c r="A998" s="3" t="s">
        <v>2948</v>
      </c>
      <c r="B998" s="3" t="s">
        <v>2</v>
      </c>
      <c r="C998" s="3" t="s">
        <v>25601</v>
      </c>
      <c r="D998" s="3" t="s">
        <v>31405</v>
      </c>
      <c r="E998" s="12" t="s">
        <v>37233</v>
      </c>
      <c r="F998" s="6" t="str">
        <f t="shared" si="41"/>
        <v>module=jsib</v>
      </c>
      <c r="G998" s="6" t="str">
        <f t="shared" si="42"/>
        <v>module=ksib</v>
      </c>
    </row>
    <row r="999" spans="1:7" ht="30" customHeight="1">
      <c r="A999" s="3" t="s">
        <v>2948</v>
      </c>
      <c r="B999" s="3" t="s">
        <v>2</v>
      </c>
      <c r="C999" s="3" t="s">
        <v>25602</v>
      </c>
      <c r="D999" s="3" t="s">
        <v>31406</v>
      </c>
      <c r="E999" s="12" t="s">
        <v>37234</v>
      </c>
      <c r="F999" s="6" t="str">
        <f t="shared" si="41"/>
        <v>module=jsib</v>
      </c>
      <c r="G999" s="6" t="str">
        <f t="shared" si="42"/>
        <v>module=ksib</v>
      </c>
    </row>
    <row r="1000" spans="1:7" ht="30" customHeight="1">
      <c r="A1000" s="3" t="s">
        <v>2948</v>
      </c>
      <c r="B1000" s="3" t="s">
        <v>2</v>
      </c>
      <c r="C1000" s="3" t="s">
        <v>25603</v>
      </c>
      <c r="D1000" s="3" t="s">
        <v>31407</v>
      </c>
      <c r="E1000" s="12" t="s">
        <v>37235</v>
      </c>
      <c r="F1000" s="6" t="str">
        <f t="shared" si="41"/>
        <v>module=jsib</v>
      </c>
      <c r="G1000" s="6" t="str">
        <f t="shared" si="42"/>
        <v>module=ksib</v>
      </c>
    </row>
    <row r="1001" spans="1:7" ht="30" customHeight="1">
      <c r="A1001" s="3" t="s">
        <v>2948</v>
      </c>
      <c r="B1001" s="3" t="s">
        <v>2</v>
      </c>
      <c r="C1001" s="3" t="s">
        <v>25604</v>
      </c>
      <c r="D1001" s="3" t="s">
        <v>31408</v>
      </c>
      <c r="E1001" s="12" t="s">
        <v>37236</v>
      </c>
      <c r="F1001" s="6" t="str">
        <f t="shared" si="41"/>
        <v>module=jsib</v>
      </c>
      <c r="G1001" s="6" t="str">
        <f t="shared" si="42"/>
        <v>module=ksib</v>
      </c>
    </row>
    <row r="1002" spans="1:7" ht="30" customHeight="1">
      <c r="A1002" s="3" t="s">
        <v>2948</v>
      </c>
      <c r="B1002" s="3" t="s">
        <v>2</v>
      </c>
      <c r="C1002" s="3" t="s">
        <v>25605</v>
      </c>
      <c r="D1002" s="3" t="s">
        <v>31409</v>
      </c>
      <c r="E1002" s="12" t="s">
        <v>37237</v>
      </c>
      <c r="F1002" s="6" t="str">
        <f t="shared" si="41"/>
        <v>module=jsib</v>
      </c>
      <c r="G1002" s="6" t="str">
        <f t="shared" si="42"/>
        <v>module=ksib</v>
      </c>
    </row>
    <row r="1003" spans="1:7" ht="30" customHeight="1">
      <c r="A1003" s="3" t="s">
        <v>2948</v>
      </c>
      <c r="B1003" s="3" t="s">
        <v>2</v>
      </c>
      <c r="C1003" s="3" t="s">
        <v>25606</v>
      </c>
      <c r="D1003" s="3" t="s">
        <v>31410</v>
      </c>
      <c r="E1003" s="12" t="s">
        <v>37238</v>
      </c>
      <c r="F1003" s="6" t="str">
        <f t="shared" si="41"/>
        <v>module=jsib</v>
      </c>
      <c r="G1003" s="6" t="str">
        <f t="shared" si="42"/>
        <v>module=ksib</v>
      </c>
    </row>
    <row r="1004" spans="1:7" ht="30" customHeight="1">
      <c r="A1004" s="3" t="s">
        <v>2948</v>
      </c>
      <c r="B1004" s="3" t="s">
        <v>2</v>
      </c>
      <c r="C1004" s="3" t="s">
        <v>25607</v>
      </c>
      <c r="D1004" s="3" t="s">
        <v>31411</v>
      </c>
      <c r="E1004" s="12" t="s">
        <v>37239</v>
      </c>
      <c r="F1004" s="6" t="str">
        <f t="shared" si="41"/>
        <v>module=jsib</v>
      </c>
      <c r="G1004" s="6" t="str">
        <f t="shared" si="42"/>
        <v>module=ksib</v>
      </c>
    </row>
    <row r="1005" spans="1:7" ht="30" customHeight="1">
      <c r="A1005" s="3" t="s">
        <v>2948</v>
      </c>
      <c r="B1005" s="3" t="s">
        <v>2</v>
      </c>
      <c r="C1005" s="3" t="s">
        <v>25608</v>
      </c>
      <c r="D1005" s="3" t="s">
        <v>31412</v>
      </c>
      <c r="E1005" s="12" t="s">
        <v>37240</v>
      </c>
      <c r="F1005" s="6" t="str">
        <f t="shared" si="41"/>
        <v>module=jsib</v>
      </c>
      <c r="G1005" s="6" t="str">
        <f t="shared" si="42"/>
        <v>module=ksib</v>
      </c>
    </row>
    <row r="1006" spans="1:7" ht="30" customHeight="1">
      <c r="A1006" s="3" t="s">
        <v>2948</v>
      </c>
      <c r="B1006" s="3" t="s">
        <v>2</v>
      </c>
      <c r="C1006" s="3" t="s">
        <v>25609</v>
      </c>
      <c r="D1006" s="3" t="s">
        <v>31413</v>
      </c>
      <c r="E1006" s="12" t="s">
        <v>37241</v>
      </c>
      <c r="F1006" s="6" t="str">
        <f t="shared" si="41"/>
        <v>module=jsib</v>
      </c>
      <c r="G1006" s="6" t="str">
        <f t="shared" si="42"/>
        <v>module=ksib</v>
      </c>
    </row>
    <row r="1007" spans="1:7" ht="30" customHeight="1">
      <c r="A1007" s="3" t="s">
        <v>2948</v>
      </c>
      <c r="B1007" s="3" t="s">
        <v>2</v>
      </c>
      <c r="C1007" s="3" t="s">
        <v>25610</v>
      </c>
      <c r="D1007" s="3" t="s">
        <v>31414</v>
      </c>
      <c r="E1007" s="12" t="s">
        <v>37242</v>
      </c>
      <c r="F1007" s="6" t="str">
        <f t="shared" si="41"/>
        <v>module=jsib</v>
      </c>
      <c r="G1007" s="6" t="str">
        <f t="shared" si="42"/>
        <v>module=ksib</v>
      </c>
    </row>
    <row r="1008" spans="1:7" ht="30" customHeight="1">
      <c r="A1008" s="3" t="s">
        <v>2948</v>
      </c>
      <c r="B1008" s="3" t="s">
        <v>2</v>
      </c>
      <c r="C1008" s="3" t="s">
        <v>25611</v>
      </c>
      <c r="D1008" s="3" t="s">
        <v>31415</v>
      </c>
      <c r="E1008" s="12" t="s">
        <v>37243</v>
      </c>
      <c r="F1008" s="6" t="str">
        <f t="shared" si="41"/>
        <v>module=jsib</v>
      </c>
      <c r="G1008" s="6" t="str">
        <f t="shared" si="42"/>
        <v>module=ksib</v>
      </c>
    </row>
    <row r="1009" spans="1:7" ht="30" customHeight="1">
      <c r="A1009" s="3" t="s">
        <v>2948</v>
      </c>
      <c r="B1009" s="3" t="s">
        <v>2</v>
      </c>
      <c r="C1009" s="3" t="s">
        <v>25612</v>
      </c>
      <c r="D1009" s="3" t="s">
        <v>31416</v>
      </c>
      <c r="E1009" s="12" t="s">
        <v>37244</v>
      </c>
      <c r="F1009" s="6" t="str">
        <f t="shared" si="41"/>
        <v>module=jsib</v>
      </c>
      <c r="G1009" s="6" t="str">
        <f t="shared" si="42"/>
        <v>module=ksib</v>
      </c>
    </row>
    <row r="1010" spans="1:7" ht="30" customHeight="1">
      <c r="A1010" s="3" t="s">
        <v>2948</v>
      </c>
      <c r="B1010" s="3" t="s">
        <v>2</v>
      </c>
      <c r="C1010" s="3" t="s">
        <v>25613</v>
      </c>
      <c r="D1010" s="3" t="s">
        <v>31417</v>
      </c>
      <c r="E1010" s="12" t="s">
        <v>37245</v>
      </c>
      <c r="F1010" s="6" t="str">
        <f t="shared" si="41"/>
        <v>module=jsib</v>
      </c>
      <c r="G1010" s="6" t="str">
        <f t="shared" si="42"/>
        <v>module=ksib</v>
      </c>
    </row>
    <row r="1011" spans="1:7" ht="30" customHeight="1">
      <c r="A1011" s="3" t="s">
        <v>2948</v>
      </c>
      <c r="B1011" s="3" t="s">
        <v>2</v>
      </c>
      <c r="C1011" s="3" t="s">
        <v>25614</v>
      </c>
      <c r="D1011" s="3" t="s">
        <v>31418</v>
      </c>
      <c r="E1011" s="12" t="s">
        <v>37246</v>
      </c>
      <c r="F1011" s="6" t="str">
        <f t="shared" si="41"/>
        <v>module=jsib</v>
      </c>
      <c r="G1011" s="6" t="str">
        <f t="shared" si="42"/>
        <v>module=ksib</v>
      </c>
    </row>
    <row r="1012" spans="1:7" ht="30" customHeight="1">
      <c r="A1012" s="3" t="s">
        <v>2948</v>
      </c>
      <c r="B1012" s="3" t="s">
        <v>2</v>
      </c>
      <c r="C1012" s="3" t="s">
        <v>25615</v>
      </c>
      <c r="D1012" s="3" t="s">
        <v>31419</v>
      </c>
      <c r="E1012" s="12" t="s">
        <v>37247</v>
      </c>
      <c r="F1012" s="6" t="str">
        <f t="shared" si="41"/>
        <v>module=jsib</v>
      </c>
      <c r="G1012" s="6" t="str">
        <f t="shared" si="42"/>
        <v>module=ksib</v>
      </c>
    </row>
    <row r="1013" spans="1:7" ht="30" customHeight="1">
      <c r="A1013" s="3" t="s">
        <v>2948</v>
      </c>
      <c r="B1013" s="3" t="s">
        <v>2</v>
      </c>
      <c r="C1013" s="3" t="s">
        <v>25616</v>
      </c>
      <c r="D1013" s="3" t="s">
        <v>31420</v>
      </c>
      <c r="E1013" s="12" t="s">
        <v>37248</v>
      </c>
      <c r="F1013" s="6" t="str">
        <f t="shared" si="41"/>
        <v>module=jsib</v>
      </c>
      <c r="G1013" s="6" t="str">
        <f t="shared" si="42"/>
        <v>module=ksib</v>
      </c>
    </row>
    <row r="1014" spans="1:7" ht="30" customHeight="1">
      <c r="A1014" s="3" t="s">
        <v>2948</v>
      </c>
      <c r="B1014" s="3" t="s">
        <v>2</v>
      </c>
      <c r="C1014" s="3" t="s">
        <v>25617</v>
      </c>
      <c r="D1014" s="3" t="s">
        <v>31421</v>
      </c>
      <c r="E1014" s="12" t="s">
        <v>37249</v>
      </c>
      <c r="F1014" s="6" t="str">
        <f t="shared" si="41"/>
        <v>module=jsib</v>
      </c>
      <c r="G1014" s="6" t="str">
        <f t="shared" si="42"/>
        <v>module=ksib</v>
      </c>
    </row>
    <row r="1015" spans="1:7" ht="30" customHeight="1">
      <c r="A1015" s="3" t="s">
        <v>2948</v>
      </c>
      <c r="B1015" s="3" t="s">
        <v>2</v>
      </c>
      <c r="C1015" s="3" t="s">
        <v>25618</v>
      </c>
      <c r="D1015" s="3" t="s">
        <v>31422</v>
      </c>
      <c r="E1015" s="12" t="s">
        <v>37250</v>
      </c>
      <c r="F1015" s="6" t="str">
        <f t="shared" si="41"/>
        <v>module=jsib</v>
      </c>
      <c r="G1015" s="6" t="str">
        <f t="shared" si="42"/>
        <v>module=ksib</v>
      </c>
    </row>
    <row r="1016" spans="1:7" ht="30" customHeight="1">
      <c r="A1016" s="3" t="s">
        <v>2948</v>
      </c>
      <c r="B1016" s="3" t="s">
        <v>2</v>
      </c>
      <c r="C1016" s="3" t="s">
        <v>25619</v>
      </c>
      <c r="D1016" s="3" t="s">
        <v>31423</v>
      </c>
      <c r="E1016" s="12" t="s">
        <v>37251</v>
      </c>
      <c r="F1016" s="6" t="str">
        <f t="shared" si="41"/>
        <v>module=jsib</v>
      </c>
      <c r="G1016" s="6" t="str">
        <f t="shared" si="42"/>
        <v>module=ksib</v>
      </c>
    </row>
    <row r="1017" spans="1:7" ht="30" customHeight="1">
      <c r="A1017" s="3" t="s">
        <v>2948</v>
      </c>
      <c r="B1017" s="3" t="s">
        <v>2</v>
      </c>
      <c r="C1017" s="3" t="s">
        <v>25620</v>
      </c>
      <c r="D1017" s="3" t="s">
        <v>31424</v>
      </c>
      <c r="E1017" s="12" t="s">
        <v>37252</v>
      </c>
      <c r="F1017" s="6" t="str">
        <f t="shared" si="41"/>
        <v>module=jsib</v>
      </c>
      <c r="G1017" s="6" t="str">
        <f t="shared" si="42"/>
        <v>module=ksib</v>
      </c>
    </row>
    <row r="1018" spans="1:7" ht="30" customHeight="1">
      <c r="A1018" s="3" t="s">
        <v>2948</v>
      </c>
      <c r="B1018" s="3" t="s">
        <v>2</v>
      </c>
      <c r="C1018" s="3" t="s">
        <v>25621</v>
      </c>
      <c r="D1018" s="3" t="s">
        <v>31425</v>
      </c>
      <c r="E1018" s="12" t="s">
        <v>37253</v>
      </c>
      <c r="F1018" s="6" t="str">
        <f t="shared" si="41"/>
        <v>module=jsib</v>
      </c>
      <c r="G1018" s="6" t="str">
        <f t="shared" si="42"/>
        <v>module=ksib</v>
      </c>
    </row>
    <row r="1019" spans="1:7" ht="30" customHeight="1">
      <c r="A1019" s="3" t="s">
        <v>2948</v>
      </c>
      <c r="B1019" s="3" t="s">
        <v>2</v>
      </c>
      <c r="C1019" s="3" t="s">
        <v>25622</v>
      </c>
      <c r="D1019" s="3" t="s">
        <v>31426</v>
      </c>
      <c r="E1019" s="12" t="s">
        <v>37254</v>
      </c>
      <c r="F1019" s="6" t="str">
        <f t="shared" si="41"/>
        <v>module=jsib</v>
      </c>
      <c r="G1019" s="6" t="str">
        <f t="shared" si="42"/>
        <v>module=ksib</v>
      </c>
    </row>
    <row r="1020" spans="1:7" ht="30" customHeight="1">
      <c r="A1020" s="3" t="s">
        <v>2948</v>
      </c>
      <c r="B1020" s="3" t="s">
        <v>2</v>
      </c>
      <c r="C1020" s="3" t="s">
        <v>25623</v>
      </c>
      <c r="D1020" s="3" t="s">
        <v>31427</v>
      </c>
      <c r="E1020" s="12" t="s">
        <v>37255</v>
      </c>
      <c r="F1020" s="6" t="str">
        <f t="shared" si="41"/>
        <v>module=jsib</v>
      </c>
      <c r="G1020" s="6" t="str">
        <f t="shared" si="42"/>
        <v>module=ksib</v>
      </c>
    </row>
    <row r="1021" spans="1:7" ht="30" customHeight="1">
      <c r="A1021" s="3" t="s">
        <v>2948</v>
      </c>
      <c r="B1021" s="3" t="s">
        <v>2</v>
      </c>
      <c r="C1021" s="3" t="s">
        <v>25624</v>
      </c>
      <c r="D1021" s="3" t="s">
        <v>31428</v>
      </c>
      <c r="E1021" s="12" t="s">
        <v>37256</v>
      </c>
      <c r="F1021" s="6" t="str">
        <f t="shared" si="41"/>
        <v>module=jsib</v>
      </c>
      <c r="G1021" s="6" t="str">
        <f t="shared" si="42"/>
        <v>module=ksib</v>
      </c>
    </row>
    <row r="1022" spans="1:7" ht="30" customHeight="1">
      <c r="A1022" s="3" t="s">
        <v>2948</v>
      </c>
      <c r="B1022" s="3" t="s">
        <v>2</v>
      </c>
      <c r="C1022" s="3" t="s">
        <v>25625</v>
      </c>
      <c r="D1022" s="3" t="s">
        <v>31429</v>
      </c>
      <c r="E1022" s="12" t="s">
        <v>37257</v>
      </c>
      <c r="F1022" s="6" t="str">
        <f t="shared" si="41"/>
        <v>module=jsib</v>
      </c>
      <c r="G1022" s="6" t="str">
        <f t="shared" si="42"/>
        <v>module=ksib</v>
      </c>
    </row>
    <row r="1023" spans="1:7" ht="30" customHeight="1">
      <c r="A1023" s="3" t="s">
        <v>2948</v>
      </c>
      <c r="B1023" s="3" t="s">
        <v>2</v>
      </c>
      <c r="C1023" s="3" t="s">
        <v>25626</v>
      </c>
      <c r="D1023" s="3" t="s">
        <v>31430</v>
      </c>
      <c r="E1023" s="12" t="s">
        <v>37258</v>
      </c>
      <c r="F1023" s="6" t="str">
        <f t="shared" si="41"/>
        <v>module=jsib</v>
      </c>
      <c r="G1023" s="6" t="str">
        <f t="shared" si="42"/>
        <v>module=ksib</v>
      </c>
    </row>
    <row r="1024" spans="1:7" ht="30" customHeight="1">
      <c r="A1024" s="3" t="s">
        <v>2948</v>
      </c>
      <c r="B1024" s="3" t="s">
        <v>2</v>
      </c>
      <c r="C1024" s="3" t="s">
        <v>25627</v>
      </c>
      <c r="D1024" s="3" t="s">
        <v>31431</v>
      </c>
      <c r="E1024" s="12" t="s">
        <v>37259</v>
      </c>
      <c r="F1024" s="6" t="str">
        <f t="shared" si="41"/>
        <v>module=jsib</v>
      </c>
      <c r="G1024" s="6" t="str">
        <f t="shared" si="42"/>
        <v>module=ksib</v>
      </c>
    </row>
    <row r="1025" spans="1:7" ht="30" customHeight="1">
      <c r="A1025" s="3" t="s">
        <v>2948</v>
      </c>
      <c r="B1025" s="3" t="s">
        <v>2</v>
      </c>
      <c r="C1025" s="3" t="s">
        <v>25628</v>
      </c>
      <c r="D1025" s="3" t="s">
        <v>31432</v>
      </c>
      <c r="E1025" s="12" t="s">
        <v>37260</v>
      </c>
      <c r="F1025" s="6" t="str">
        <f t="shared" si="41"/>
        <v>module=jsib</v>
      </c>
      <c r="G1025" s="6" t="str">
        <f t="shared" si="42"/>
        <v>module=ksib</v>
      </c>
    </row>
    <row r="1026" spans="1:7" ht="30" customHeight="1">
      <c r="A1026" s="3" t="s">
        <v>2948</v>
      </c>
      <c r="B1026" s="3" t="s">
        <v>2</v>
      </c>
      <c r="C1026" s="3" t="s">
        <v>25629</v>
      </c>
      <c r="D1026" s="3" t="s">
        <v>31433</v>
      </c>
      <c r="E1026" s="12" t="s">
        <v>37261</v>
      </c>
      <c r="F1026" s="6" t="str">
        <f t="shared" si="41"/>
        <v>module=jsib</v>
      </c>
      <c r="G1026" s="6" t="str">
        <f t="shared" si="42"/>
        <v>module=ksib</v>
      </c>
    </row>
    <row r="1027" spans="1:7" ht="30" customHeight="1">
      <c r="A1027" s="3" t="s">
        <v>2948</v>
      </c>
      <c r="B1027" s="3" t="s">
        <v>2</v>
      </c>
      <c r="C1027" s="3" t="s">
        <v>25630</v>
      </c>
      <c r="D1027" s="3" t="s">
        <v>31434</v>
      </c>
      <c r="E1027" s="12" t="s">
        <v>37262</v>
      </c>
      <c r="F1027" s="6" t="str">
        <f t="shared" si="41"/>
        <v>module=jsib</v>
      </c>
      <c r="G1027" s="6" t="str">
        <f t="shared" si="42"/>
        <v>module=ksib</v>
      </c>
    </row>
    <row r="1028" spans="1:7" ht="30" customHeight="1">
      <c r="A1028" s="3" t="s">
        <v>2948</v>
      </c>
      <c r="B1028" s="3" t="s">
        <v>2</v>
      </c>
      <c r="C1028" s="3" t="s">
        <v>25631</v>
      </c>
      <c r="D1028" s="3" t="s">
        <v>31435</v>
      </c>
      <c r="E1028" s="12" t="s">
        <v>37263</v>
      </c>
      <c r="F1028" s="6" t="str">
        <f t="shared" si="41"/>
        <v>module=jsib</v>
      </c>
      <c r="G1028" s="6" t="str">
        <f t="shared" si="42"/>
        <v>module=ksib</v>
      </c>
    </row>
    <row r="1029" spans="1:7" ht="30" customHeight="1">
      <c r="A1029" s="3" t="s">
        <v>2948</v>
      </c>
      <c r="B1029" s="3" t="s">
        <v>2</v>
      </c>
      <c r="C1029" s="3" t="s">
        <v>25632</v>
      </c>
      <c r="D1029" s="3" t="s">
        <v>31436</v>
      </c>
      <c r="E1029" s="12" t="s">
        <v>37264</v>
      </c>
      <c r="F1029" s="6" t="str">
        <f t="shared" si="41"/>
        <v>module=jsib</v>
      </c>
      <c r="G1029" s="6" t="str">
        <f t="shared" si="42"/>
        <v>module=ksib</v>
      </c>
    </row>
    <row r="1030" spans="1:7" ht="30" customHeight="1">
      <c r="A1030" s="3" t="s">
        <v>2948</v>
      </c>
      <c r="B1030" s="3" t="s">
        <v>2</v>
      </c>
      <c r="C1030" s="3" t="s">
        <v>25633</v>
      </c>
      <c r="D1030" s="3" t="s">
        <v>31437</v>
      </c>
      <c r="E1030" s="12" t="s">
        <v>37265</v>
      </c>
      <c r="F1030" s="6" t="str">
        <f t="shared" si="41"/>
        <v>module=jsib</v>
      </c>
      <c r="G1030" s="6" t="str">
        <f t="shared" si="42"/>
        <v>module=ksib</v>
      </c>
    </row>
    <row r="1031" spans="1:7" ht="30" customHeight="1">
      <c r="A1031" s="3" t="s">
        <v>2948</v>
      </c>
      <c r="B1031" s="3" t="s">
        <v>2</v>
      </c>
      <c r="C1031" s="3" t="s">
        <v>25634</v>
      </c>
      <c r="D1031" s="3" t="s">
        <v>31438</v>
      </c>
      <c r="E1031" s="12" t="s">
        <v>37266</v>
      </c>
      <c r="F1031" s="6" t="str">
        <f t="shared" si="41"/>
        <v>module=jsib</v>
      </c>
      <c r="G1031" s="6" t="str">
        <f t="shared" si="42"/>
        <v>module=ksib</v>
      </c>
    </row>
    <row r="1032" spans="1:7" ht="30" customHeight="1">
      <c r="A1032" s="3" t="s">
        <v>2948</v>
      </c>
      <c r="B1032" s="3" t="s">
        <v>2</v>
      </c>
      <c r="C1032" s="3" t="s">
        <v>25635</v>
      </c>
      <c r="D1032" s="3" t="s">
        <v>31439</v>
      </c>
      <c r="E1032" s="12" t="s">
        <v>37267</v>
      </c>
      <c r="F1032" s="6" t="str">
        <f t="shared" si="41"/>
        <v>module=jsib</v>
      </c>
      <c r="G1032" s="6" t="str">
        <f t="shared" si="42"/>
        <v>module=ksib</v>
      </c>
    </row>
    <row r="1033" spans="1:7" ht="30" customHeight="1">
      <c r="A1033" s="3" t="s">
        <v>2948</v>
      </c>
      <c r="B1033" s="3" t="s">
        <v>2</v>
      </c>
      <c r="C1033" s="3" t="s">
        <v>25636</v>
      </c>
      <c r="D1033" s="3" t="s">
        <v>31440</v>
      </c>
      <c r="E1033" s="12" t="s">
        <v>37268</v>
      </c>
      <c r="F1033" s="6" t="str">
        <f t="shared" si="41"/>
        <v>module=jsib</v>
      </c>
      <c r="G1033" s="6" t="str">
        <f t="shared" si="42"/>
        <v>module=ksib</v>
      </c>
    </row>
    <row r="1034" spans="1:7" ht="30" customHeight="1">
      <c r="A1034" s="3" t="s">
        <v>2948</v>
      </c>
      <c r="B1034" s="3" t="s">
        <v>2</v>
      </c>
      <c r="C1034" s="3" t="s">
        <v>25637</v>
      </c>
      <c r="D1034" s="3" t="s">
        <v>31441</v>
      </c>
      <c r="E1034" s="12" t="s">
        <v>37269</v>
      </c>
      <c r="F1034" s="6" t="str">
        <f t="shared" si="41"/>
        <v>module=jsib</v>
      </c>
      <c r="G1034" s="6" t="str">
        <f t="shared" si="42"/>
        <v>module=ksib</v>
      </c>
    </row>
    <row r="1035" spans="1:7" ht="30" customHeight="1">
      <c r="A1035" s="3" t="s">
        <v>2948</v>
      </c>
      <c r="B1035" s="3" t="s">
        <v>2</v>
      </c>
      <c r="C1035" s="3" t="s">
        <v>25638</v>
      </c>
      <c r="D1035" s="3" t="s">
        <v>31442</v>
      </c>
      <c r="E1035" s="12" t="s">
        <v>37270</v>
      </c>
      <c r="F1035" s="6" t="str">
        <f t="shared" si="41"/>
        <v>module=jsib</v>
      </c>
      <c r="G1035" s="6" t="str">
        <f t="shared" si="42"/>
        <v>module=ksib</v>
      </c>
    </row>
    <row r="1036" spans="1:7" ht="30" customHeight="1">
      <c r="A1036" s="3" t="s">
        <v>2948</v>
      </c>
      <c r="B1036" s="3" t="s">
        <v>2</v>
      </c>
      <c r="C1036" s="3" t="s">
        <v>25639</v>
      </c>
      <c r="D1036" s="3" t="s">
        <v>31443</v>
      </c>
      <c r="E1036" s="12" t="s">
        <v>37271</v>
      </c>
      <c r="F1036" s="6" t="str">
        <f t="shared" si="41"/>
        <v>module=jsib</v>
      </c>
      <c r="G1036" s="6" t="str">
        <f t="shared" si="42"/>
        <v>module=ksib</v>
      </c>
    </row>
    <row r="1037" spans="1:7" ht="30" customHeight="1">
      <c r="A1037" s="3" t="s">
        <v>2948</v>
      </c>
      <c r="B1037" s="3" t="s">
        <v>2</v>
      </c>
      <c r="C1037" s="3" t="s">
        <v>25640</v>
      </c>
      <c r="D1037" s="3" t="s">
        <v>31444</v>
      </c>
      <c r="E1037" s="12" t="s">
        <v>37272</v>
      </c>
      <c r="F1037" s="6" t="str">
        <f t="shared" si="41"/>
        <v>module=jsib</v>
      </c>
      <c r="G1037" s="6" t="str">
        <f t="shared" si="42"/>
        <v>module=ksib</v>
      </c>
    </row>
    <row r="1038" spans="1:7" ht="30" customHeight="1">
      <c r="A1038" s="3" t="s">
        <v>2948</v>
      </c>
      <c r="B1038" s="3" t="s">
        <v>2</v>
      </c>
      <c r="C1038" s="3" t="s">
        <v>25641</v>
      </c>
      <c r="D1038" s="3" t="s">
        <v>31445</v>
      </c>
      <c r="E1038" s="12" t="s">
        <v>37273</v>
      </c>
      <c r="F1038" s="6" t="str">
        <f t="shared" si="41"/>
        <v>module=jsib</v>
      </c>
      <c r="G1038" s="6" t="str">
        <f t="shared" si="42"/>
        <v>module=ksib</v>
      </c>
    </row>
    <row r="1039" spans="1:7" ht="30" customHeight="1">
      <c r="A1039" s="3" t="s">
        <v>2948</v>
      </c>
      <c r="B1039" s="3" t="s">
        <v>2</v>
      </c>
      <c r="C1039" s="3" t="s">
        <v>25642</v>
      </c>
      <c r="D1039" s="3" t="s">
        <v>31446</v>
      </c>
      <c r="E1039" s="12" t="s">
        <v>37274</v>
      </c>
      <c r="F1039" s="6" t="str">
        <f t="shared" si="41"/>
        <v>module=jsib</v>
      </c>
      <c r="G1039" s="6" t="str">
        <f t="shared" si="42"/>
        <v>module=ksib</v>
      </c>
    </row>
    <row r="1040" spans="1:7" ht="30" customHeight="1">
      <c r="A1040" s="3" t="s">
        <v>2948</v>
      </c>
      <c r="B1040" s="3" t="s">
        <v>2</v>
      </c>
      <c r="C1040" s="3" t="s">
        <v>25643</v>
      </c>
      <c r="D1040" s="3" t="s">
        <v>31447</v>
      </c>
      <c r="E1040" s="12" t="s">
        <v>37275</v>
      </c>
      <c r="F1040" s="6" t="str">
        <f t="shared" si="41"/>
        <v>module=jsib</v>
      </c>
      <c r="G1040" s="6" t="str">
        <f t="shared" si="42"/>
        <v>module=ksib</v>
      </c>
    </row>
    <row r="1041" spans="1:7" ht="30" customHeight="1">
      <c r="A1041" s="3" t="s">
        <v>2948</v>
      </c>
      <c r="B1041" s="3" t="s">
        <v>2</v>
      </c>
      <c r="C1041" s="3" t="s">
        <v>25644</v>
      </c>
      <c r="D1041" s="3" t="s">
        <v>31448</v>
      </c>
      <c r="E1041" s="12" t="s">
        <v>37276</v>
      </c>
      <c r="F1041" s="6" t="str">
        <f t="shared" si="41"/>
        <v>module=jsib</v>
      </c>
      <c r="G1041" s="6" t="str">
        <f t="shared" si="42"/>
        <v>module=ksib</v>
      </c>
    </row>
    <row r="1042" spans="1:7" ht="30" customHeight="1">
      <c r="A1042" s="3" t="s">
        <v>2948</v>
      </c>
      <c r="B1042" s="3" t="s">
        <v>2</v>
      </c>
      <c r="C1042" s="3" t="s">
        <v>25645</v>
      </c>
      <c r="D1042" s="3" t="s">
        <v>31449</v>
      </c>
      <c r="E1042" s="12" t="s">
        <v>37277</v>
      </c>
      <c r="F1042" s="6" t="str">
        <f t="shared" si="41"/>
        <v>module=jsib</v>
      </c>
      <c r="G1042" s="6" t="str">
        <f t="shared" si="42"/>
        <v>module=ksib</v>
      </c>
    </row>
    <row r="1043" spans="1:7" ht="30" customHeight="1">
      <c r="A1043" s="3" t="s">
        <v>2948</v>
      </c>
      <c r="B1043" s="3" t="s">
        <v>2</v>
      </c>
      <c r="C1043" s="3" t="s">
        <v>25646</v>
      </c>
      <c r="D1043" s="3" t="s">
        <v>31450</v>
      </c>
      <c r="E1043" s="12" t="s">
        <v>37278</v>
      </c>
      <c r="F1043" s="6" t="str">
        <f t="shared" si="41"/>
        <v>module=jsib</v>
      </c>
      <c r="G1043" s="6" t="str">
        <f t="shared" si="42"/>
        <v>module=ksib</v>
      </c>
    </row>
    <row r="1044" spans="1:7" ht="30" customHeight="1">
      <c r="A1044" s="3" t="s">
        <v>2948</v>
      </c>
      <c r="B1044" s="3" t="s">
        <v>2</v>
      </c>
      <c r="C1044" s="3" t="s">
        <v>25647</v>
      </c>
      <c r="D1044" s="3" t="s">
        <v>31451</v>
      </c>
      <c r="E1044" s="12" t="s">
        <v>37279</v>
      </c>
      <c r="F1044" s="6" t="str">
        <f t="shared" si="41"/>
        <v>module=jsib</v>
      </c>
      <c r="G1044" s="6" t="str">
        <f t="shared" si="42"/>
        <v>module=ksib</v>
      </c>
    </row>
    <row r="1045" spans="1:7" ht="30" customHeight="1">
      <c r="A1045" s="3" t="s">
        <v>2948</v>
      </c>
      <c r="B1045" s="3" t="s">
        <v>2</v>
      </c>
      <c r="C1045" s="3" t="s">
        <v>25648</v>
      </c>
      <c r="D1045" s="3" t="s">
        <v>31452</v>
      </c>
      <c r="E1045" s="12" t="s">
        <v>37280</v>
      </c>
      <c r="F1045" s="6" t="str">
        <f t="shared" si="41"/>
        <v>module=jsib</v>
      </c>
      <c r="G1045" s="6" t="str">
        <f t="shared" si="42"/>
        <v>module=ksib</v>
      </c>
    </row>
    <row r="1046" spans="1:7" ht="30" customHeight="1">
      <c r="A1046" s="3" t="s">
        <v>2948</v>
      </c>
      <c r="B1046" s="3" t="s">
        <v>2</v>
      </c>
      <c r="C1046" s="3" t="s">
        <v>25649</v>
      </c>
      <c r="D1046" s="3" t="s">
        <v>31453</v>
      </c>
      <c r="E1046" s="12" t="s">
        <v>37281</v>
      </c>
      <c r="F1046" s="6" t="str">
        <f t="shared" si="41"/>
        <v>module=jsib</v>
      </c>
      <c r="G1046" s="6" t="str">
        <f t="shared" si="42"/>
        <v>module=ksib</v>
      </c>
    </row>
    <row r="1047" spans="1:7" ht="30" customHeight="1">
      <c r="A1047" s="3" t="s">
        <v>2948</v>
      </c>
      <c r="B1047" s="3" t="s">
        <v>2</v>
      </c>
      <c r="C1047" s="3" t="s">
        <v>25650</v>
      </c>
      <c r="D1047" s="3" t="s">
        <v>31454</v>
      </c>
      <c r="E1047" s="12" t="s">
        <v>37282</v>
      </c>
      <c r="F1047" s="6" t="str">
        <f t="shared" si="41"/>
        <v>module=jsib</v>
      </c>
      <c r="G1047" s="6" t="str">
        <f t="shared" si="42"/>
        <v>module=ksib</v>
      </c>
    </row>
    <row r="1048" spans="1:7" ht="30" customHeight="1">
      <c r="A1048" s="3" t="s">
        <v>2948</v>
      </c>
      <c r="B1048" s="3" t="s">
        <v>2</v>
      </c>
      <c r="C1048" s="3" t="s">
        <v>25651</v>
      </c>
      <c r="D1048" s="3" t="s">
        <v>31455</v>
      </c>
      <c r="E1048" s="12" t="s">
        <v>37283</v>
      </c>
      <c r="F1048" s="6" t="str">
        <f t="shared" si="41"/>
        <v>module=jsib</v>
      </c>
      <c r="G1048" s="6" t="str">
        <f t="shared" si="42"/>
        <v>module=ksib</v>
      </c>
    </row>
    <row r="1049" spans="1:7" ht="30" customHeight="1">
      <c r="A1049" s="3" t="s">
        <v>2948</v>
      </c>
      <c r="B1049" s="3" t="s">
        <v>2</v>
      </c>
      <c r="C1049" s="3" t="s">
        <v>25652</v>
      </c>
      <c r="D1049" s="3" t="s">
        <v>31456</v>
      </c>
      <c r="E1049" s="12" t="s">
        <v>37284</v>
      </c>
      <c r="F1049" s="6" t="str">
        <f t="shared" ref="F1049:F1112" si="43">HYPERLINK("http://www.ssc.wisc.edu/wlsresearch/documentation/waves/?wave=capigrad&amp;module=jsib","module=jsib")</f>
        <v>module=jsib</v>
      </c>
      <c r="G1049" s="6" t="str">
        <f t="shared" ref="G1049:G1112" si="44">HYPERLINK("http://www.ssc.wisc.edu/wlsresearch/documentation/waves/?wave=capisib&amp;module=ksib","module=ksib")</f>
        <v>module=ksib</v>
      </c>
    </row>
    <row r="1050" spans="1:7" ht="30" customHeight="1">
      <c r="A1050" s="3" t="s">
        <v>2948</v>
      </c>
      <c r="B1050" s="3" t="s">
        <v>2</v>
      </c>
      <c r="C1050" s="3" t="s">
        <v>25653</v>
      </c>
      <c r="D1050" s="3" t="s">
        <v>31457</v>
      </c>
      <c r="E1050" s="12" t="s">
        <v>37285</v>
      </c>
      <c r="F1050" s="6" t="str">
        <f t="shared" si="43"/>
        <v>module=jsib</v>
      </c>
      <c r="G1050" s="6" t="str">
        <f t="shared" si="44"/>
        <v>module=ksib</v>
      </c>
    </row>
    <row r="1051" spans="1:7" ht="30" customHeight="1">
      <c r="A1051" s="3" t="s">
        <v>2948</v>
      </c>
      <c r="B1051" s="3" t="s">
        <v>2</v>
      </c>
      <c r="C1051" s="3" t="s">
        <v>25654</v>
      </c>
      <c r="D1051" s="3" t="s">
        <v>31458</v>
      </c>
      <c r="E1051" s="12" t="s">
        <v>37286</v>
      </c>
      <c r="F1051" s="6" t="str">
        <f t="shared" si="43"/>
        <v>module=jsib</v>
      </c>
      <c r="G1051" s="6" t="str">
        <f t="shared" si="44"/>
        <v>module=ksib</v>
      </c>
    </row>
    <row r="1052" spans="1:7" ht="30" customHeight="1">
      <c r="A1052" s="3" t="s">
        <v>2948</v>
      </c>
      <c r="B1052" s="3" t="s">
        <v>2</v>
      </c>
      <c r="C1052" s="3" t="s">
        <v>25655</v>
      </c>
      <c r="D1052" s="3" t="s">
        <v>31459</v>
      </c>
      <c r="E1052" s="12" t="s">
        <v>37287</v>
      </c>
      <c r="F1052" s="6" t="str">
        <f t="shared" si="43"/>
        <v>module=jsib</v>
      </c>
      <c r="G1052" s="6" t="str">
        <f t="shared" si="44"/>
        <v>module=ksib</v>
      </c>
    </row>
    <row r="1053" spans="1:7" ht="30" customHeight="1">
      <c r="A1053" s="3" t="s">
        <v>2948</v>
      </c>
      <c r="B1053" s="3" t="s">
        <v>2</v>
      </c>
      <c r="C1053" s="3" t="s">
        <v>25656</v>
      </c>
      <c r="D1053" s="3" t="s">
        <v>31460</v>
      </c>
      <c r="E1053" s="12" t="s">
        <v>37288</v>
      </c>
      <c r="F1053" s="6" t="str">
        <f t="shared" si="43"/>
        <v>module=jsib</v>
      </c>
      <c r="G1053" s="6" t="str">
        <f t="shared" si="44"/>
        <v>module=ksib</v>
      </c>
    </row>
    <row r="1054" spans="1:7" ht="30" customHeight="1">
      <c r="A1054" s="3" t="s">
        <v>2948</v>
      </c>
      <c r="B1054" s="3" t="s">
        <v>2</v>
      </c>
      <c r="C1054" s="3" t="s">
        <v>25657</v>
      </c>
      <c r="D1054" s="3" t="s">
        <v>31461</v>
      </c>
      <c r="E1054" s="12" t="s">
        <v>37289</v>
      </c>
      <c r="F1054" s="6" t="str">
        <f t="shared" si="43"/>
        <v>module=jsib</v>
      </c>
      <c r="G1054" s="6" t="str">
        <f t="shared" si="44"/>
        <v>module=ksib</v>
      </c>
    </row>
    <row r="1055" spans="1:7" ht="30" customHeight="1">
      <c r="A1055" s="3" t="s">
        <v>2948</v>
      </c>
      <c r="B1055" s="3" t="s">
        <v>2</v>
      </c>
      <c r="C1055" s="3" t="s">
        <v>25658</v>
      </c>
      <c r="D1055" s="3" t="s">
        <v>31462</v>
      </c>
      <c r="E1055" s="12" t="s">
        <v>37290</v>
      </c>
      <c r="F1055" s="6" t="str">
        <f t="shared" si="43"/>
        <v>module=jsib</v>
      </c>
      <c r="G1055" s="6" t="str">
        <f t="shared" si="44"/>
        <v>module=ksib</v>
      </c>
    </row>
    <row r="1056" spans="1:7" ht="30" customHeight="1">
      <c r="A1056" s="3" t="s">
        <v>2948</v>
      </c>
      <c r="B1056" s="3" t="s">
        <v>2</v>
      </c>
      <c r="C1056" s="3" t="s">
        <v>25659</v>
      </c>
      <c r="D1056" s="3" t="s">
        <v>31463</v>
      </c>
      <c r="E1056" s="12" t="s">
        <v>37291</v>
      </c>
      <c r="F1056" s="6" t="str">
        <f t="shared" si="43"/>
        <v>module=jsib</v>
      </c>
      <c r="G1056" s="6" t="str">
        <f t="shared" si="44"/>
        <v>module=ksib</v>
      </c>
    </row>
    <row r="1057" spans="1:7" ht="30" customHeight="1">
      <c r="A1057" s="3" t="s">
        <v>2948</v>
      </c>
      <c r="B1057" s="3" t="s">
        <v>2</v>
      </c>
      <c r="C1057" s="3" t="s">
        <v>25660</v>
      </c>
      <c r="D1057" s="3" t="s">
        <v>31464</v>
      </c>
      <c r="E1057" s="12" t="s">
        <v>37292</v>
      </c>
      <c r="F1057" s="6" t="str">
        <f t="shared" si="43"/>
        <v>module=jsib</v>
      </c>
      <c r="G1057" s="6" t="str">
        <f t="shared" si="44"/>
        <v>module=ksib</v>
      </c>
    </row>
    <row r="1058" spans="1:7" ht="30" customHeight="1">
      <c r="A1058" s="3" t="s">
        <v>2948</v>
      </c>
      <c r="B1058" s="3" t="s">
        <v>2</v>
      </c>
      <c r="C1058" s="3" t="s">
        <v>25661</v>
      </c>
      <c r="D1058" s="3" t="s">
        <v>31465</v>
      </c>
      <c r="E1058" s="12" t="s">
        <v>37293</v>
      </c>
      <c r="F1058" s="6" t="str">
        <f t="shared" si="43"/>
        <v>module=jsib</v>
      </c>
      <c r="G1058" s="6" t="str">
        <f t="shared" si="44"/>
        <v>module=ksib</v>
      </c>
    </row>
    <row r="1059" spans="1:7" ht="30" customHeight="1">
      <c r="A1059" s="3" t="s">
        <v>2948</v>
      </c>
      <c r="B1059" s="3" t="s">
        <v>2</v>
      </c>
      <c r="C1059" s="3" t="s">
        <v>25662</v>
      </c>
      <c r="D1059" s="3" t="s">
        <v>31466</v>
      </c>
      <c r="E1059" s="12" t="s">
        <v>37294</v>
      </c>
      <c r="F1059" s="6" t="str">
        <f t="shared" si="43"/>
        <v>module=jsib</v>
      </c>
      <c r="G1059" s="6" t="str">
        <f t="shared" si="44"/>
        <v>module=ksib</v>
      </c>
    </row>
    <row r="1060" spans="1:7" ht="30" customHeight="1">
      <c r="A1060" s="3" t="s">
        <v>2948</v>
      </c>
      <c r="B1060" s="3" t="s">
        <v>2</v>
      </c>
      <c r="C1060" s="3" t="s">
        <v>25663</v>
      </c>
      <c r="D1060" s="3" t="s">
        <v>31467</v>
      </c>
      <c r="E1060" s="12" t="s">
        <v>37295</v>
      </c>
      <c r="F1060" s="6" t="str">
        <f t="shared" si="43"/>
        <v>module=jsib</v>
      </c>
      <c r="G1060" s="6" t="str">
        <f t="shared" si="44"/>
        <v>module=ksib</v>
      </c>
    </row>
    <row r="1061" spans="1:7" ht="30" customHeight="1">
      <c r="A1061" s="3" t="s">
        <v>2948</v>
      </c>
      <c r="B1061" s="3" t="s">
        <v>2</v>
      </c>
      <c r="C1061" s="3" t="s">
        <v>25664</v>
      </c>
      <c r="D1061" s="3" t="s">
        <v>31468</v>
      </c>
      <c r="E1061" s="12" t="s">
        <v>37296</v>
      </c>
      <c r="F1061" s="6" t="str">
        <f t="shared" si="43"/>
        <v>module=jsib</v>
      </c>
      <c r="G1061" s="6" t="str">
        <f t="shared" si="44"/>
        <v>module=ksib</v>
      </c>
    </row>
    <row r="1062" spans="1:7" ht="30" customHeight="1">
      <c r="A1062" s="3" t="s">
        <v>2948</v>
      </c>
      <c r="B1062" s="3" t="s">
        <v>2</v>
      </c>
      <c r="C1062" s="3" t="s">
        <v>25665</v>
      </c>
      <c r="D1062" s="3" t="s">
        <v>31469</v>
      </c>
      <c r="E1062" s="12" t="s">
        <v>37297</v>
      </c>
      <c r="F1062" s="6" t="str">
        <f t="shared" si="43"/>
        <v>module=jsib</v>
      </c>
      <c r="G1062" s="6" t="str">
        <f t="shared" si="44"/>
        <v>module=ksib</v>
      </c>
    </row>
    <row r="1063" spans="1:7" ht="30" customHeight="1">
      <c r="A1063" s="3" t="s">
        <v>2948</v>
      </c>
      <c r="B1063" s="3" t="s">
        <v>2</v>
      </c>
      <c r="C1063" s="3" t="s">
        <v>25666</v>
      </c>
      <c r="D1063" s="3" t="s">
        <v>31470</v>
      </c>
      <c r="E1063" s="12" t="s">
        <v>37298</v>
      </c>
      <c r="F1063" s="6" t="str">
        <f t="shared" si="43"/>
        <v>module=jsib</v>
      </c>
      <c r="G1063" s="6" t="str">
        <f t="shared" si="44"/>
        <v>module=ksib</v>
      </c>
    </row>
    <row r="1064" spans="1:7" ht="30" customHeight="1">
      <c r="A1064" s="3" t="s">
        <v>2948</v>
      </c>
      <c r="B1064" s="3" t="s">
        <v>2</v>
      </c>
      <c r="C1064" s="3" t="s">
        <v>25667</v>
      </c>
      <c r="D1064" s="3" t="s">
        <v>31471</v>
      </c>
      <c r="E1064" s="12" t="s">
        <v>37299</v>
      </c>
      <c r="F1064" s="6" t="str">
        <f t="shared" si="43"/>
        <v>module=jsib</v>
      </c>
      <c r="G1064" s="6" t="str">
        <f t="shared" si="44"/>
        <v>module=ksib</v>
      </c>
    </row>
    <row r="1065" spans="1:7" ht="30" customHeight="1">
      <c r="A1065" s="3" t="s">
        <v>2948</v>
      </c>
      <c r="B1065" s="3" t="s">
        <v>2</v>
      </c>
      <c r="C1065" s="3" t="s">
        <v>25668</v>
      </c>
      <c r="D1065" s="3" t="s">
        <v>31472</v>
      </c>
      <c r="E1065" s="12" t="s">
        <v>37300</v>
      </c>
      <c r="F1065" s="6" t="str">
        <f t="shared" si="43"/>
        <v>module=jsib</v>
      </c>
      <c r="G1065" s="6" t="str">
        <f t="shared" si="44"/>
        <v>module=ksib</v>
      </c>
    </row>
    <row r="1066" spans="1:7" ht="30" customHeight="1">
      <c r="A1066" s="3" t="s">
        <v>2948</v>
      </c>
      <c r="B1066" s="3" t="s">
        <v>2</v>
      </c>
      <c r="C1066" s="3" t="s">
        <v>25669</v>
      </c>
      <c r="D1066" s="3" t="s">
        <v>31473</v>
      </c>
      <c r="E1066" s="12" t="s">
        <v>37301</v>
      </c>
      <c r="F1066" s="6" t="str">
        <f t="shared" si="43"/>
        <v>module=jsib</v>
      </c>
      <c r="G1066" s="6" t="str">
        <f t="shared" si="44"/>
        <v>module=ksib</v>
      </c>
    </row>
    <row r="1067" spans="1:7" ht="30" customHeight="1">
      <c r="A1067" s="3" t="s">
        <v>2948</v>
      </c>
      <c r="B1067" s="3" t="s">
        <v>2</v>
      </c>
      <c r="C1067" s="3" t="s">
        <v>25670</v>
      </c>
      <c r="D1067" s="3" t="s">
        <v>31474</v>
      </c>
      <c r="E1067" s="12" t="s">
        <v>37302</v>
      </c>
      <c r="F1067" s="6" t="str">
        <f t="shared" si="43"/>
        <v>module=jsib</v>
      </c>
      <c r="G1067" s="6" t="str">
        <f t="shared" si="44"/>
        <v>module=ksib</v>
      </c>
    </row>
    <row r="1068" spans="1:7" ht="30" customHeight="1">
      <c r="A1068" s="3" t="s">
        <v>2948</v>
      </c>
      <c r="B1068" s="3" t="s">
        <v>2</v>
      </c>
      <c r="C1068" s="3" t="s">
        <v>25671</v>
      </c>
      <c r="D1068" s="3" t="s">
        <v>31475</v>
      </c>
      <c r="E1068" s="12" t="s">
        <v>37303</v>
      </c>
      <c r="F1068" s="6" t="str">
        <f t="shared" si="43"/>
        <v>module=jsib</v>
      </c>
      <c r="G1068" s="6" t="str">
        <f t="shared" si="44"/>
        <v>module=ksib</v>
      </c>
    </row>
    <row r="1069" spans="1:7" ht="30" customHeight="1">
      <c r="A1069" s="3" t="s">
        <v>2948</v>
      </c>
      <c r="B1069" s="3" t="s">
        <v>2</v>
      </c>
      <c r="C1069" s="3" t="s">
        <v>25672</v>
      </c>
      <c r="D1069" s="3" t="s">
        <v>31476</v>
      </c>
      <c r="E1069" s="12" t="s">
        <v>37304</v>
      </c>
      <c r="F1069" s="6" t="str">
        <f t="shared" si="43"/>
        <v>module=jsib</v>
      </c>
      <c r="G1069" s="6" t="str">
        <f t="shared" si="44"/>
        <v>module=ksib</v>
      </c>
    </row>
    <row r="1070" spans="1:7" ht="30" customHeight="1">
      <c r="A1070" s="3" t="s">
        <v>2948</v>
      </c>
      <c r="B1070" s="3" t="s">
        <v>2</v>
      </c>
      <c r="C1070" s="3" t="s">
        <v>25673</v>
      </c>
      <c r="D1070" s="3" t="s">
        <v>31477</v>
      </c>
      <c r="E1070" s="12" t="s">
        <v>37305</v>
      </c>
      <c r="F1070" s="6" t="str">
        <f t="shared" si="43"/>
        <v>module=jsib</v>
      </c>
      <c r="G1070" s="6" t="str">
        <f t="shared" si="44"/>
        <v>module=ksib</v>
      </c>
    </row>
    <row r="1071" spans="1:7" ht="30" customHeight="1">
      <c r="A1071" s="3" t="s">
        <v>2948</v>
      </c>
      <c r="B1071" s="3" t="s">
        <v>2</v>
      </c>
      <c r="C1071" s="3" t="s">
        <v>25674</v>
      </c>
      <c r="D1071" s="3" t="s">
        <v>31478</v>
      </c>
      <c r="E1071" s="12" t="s">
        <v>37306</v>
      </c>
      <c r="F1071" s="6" t="str">
        <f t="shared" si="43"/>
        <v>module=jsib</v>
      </c>
      <c r="G1071" s="6" t="str">
        <f t="shared" si="44"/>
        <v>module=ksib</v>
      </c>
    </row>
    <row r="1072" spans="1:7" ht="30" customHeight="1">
      <c r="A1072" s="3" t="s">
        <v>2948</v>
      </c>
      <c r="B1072" s="3" t="s">
        <v>2</v>
      </c>
      <c r="C1072" s="3" t="s">
        <v>25675</v>
      </c>
      <c r="D1072" s="3" t="s">
        <v>31479</v>
      </c>
      <c r="E1072" s="12" t="s">
        <v>37307</v>
      </c>
      <c r="F1072" s="6" t="str">
        <f t="shared" si="43"/>
        <v>module=jsib</v>
      </c>
      <c r="G1072" s="6" t="str">
        <f t="shared" si="44"/>
        <v>module=ksib</v>
      </c>
    </row>
    <row r="1073" spans="1:7" ht="30" customHeight="1">
      <c r="A1073" s="3" t="s">
        <v>2948</v>
      </c>
      <c r="B1073" s="3" t="s">
        <v>2</v>
      </c>
      <c r="C1073" s="3" t="s">
        <v>25676</v>
      </c>
      <c r="D1073" s="3" t="s">
        <v>31480</v>
      </c>
      <c r="E1073" s="12" t="s">
        <v>37308</v>
      </c>
      <c r="F1073" s="6" t="str">
        <f t="shared" si="43"/>
        <v>module=jsib</v>
      </c>
      <c r="G1073" s="6" t="str">
        <f t="shared" si="44"/>
        <v>module=ksib</v>
      </c>
    </row>
    <row r="1074" spans="1:7" ht="30" customHeight="1">
      <c r="A1074" s="3" t="s">
        <v>2948</v>
      </c>
      <c r="B1074" s="3" t="s">
        <v>2</v>
      </c>
      <c r="C1074" s="3" t="s">
        <v>25677</v>
      </c>
      <c r="D1074" s="3" t="s">
        <v>31481</v>
      </c>
      <c r="E1074" s="12" t="s">
        <v>37309</v>
      </c>
      <c r="F1074" s="6" t="str">
        <f t="shared" si="43"/>
        <v>module=jsib</v>
      </c>
      <c r="G1074" s="6" t="str">
        <f t="shared" si="44"/>
        <v>module=ksib</v>
      </c>
    </row>
    <row r="1075" spans="1:7" ht="30" customHeight="1">
      <c r="A1075" s="3" t="s">
        <v>2948</v>
      </c>
      <c r="B1075" s="3" t="s">
        <v>2</v>
      </c>
      <c r="C1075" s="3" t="s">
        <v>25678</v>
      </c>
      <c r="D1075" s="3" t="s">
        <v>31482</v>
      </c>
      <c r="E1075" s="12" t="s">
        <v>37310</v>
      </c>
      <c r="F1075" s="6" t="str">
        <f t="shared" si="43"/>
        <v>module=jsib</v>
      </c>
      <c r="G1075" s="6" t="str">
        <f t="shared" si="44"/>
        <v>module=ksib</v>
      </c>
    </row>
    <row r="1076" spans="1:7" ht="30" customHeight="1">
      <c r="A1076" s="3" t="s">
        <v>2948</v>
      </c>
      <c r="B1076" s="3" t="s">
        <v>2</v>
      </c>
      <c r="C1076" s="3" t="s">
        <v>25679</v>
      </c>
      <c r="D1076" s="3" t="s">
        <v>31483</v>
      </c>
      <c r="E1076" s="12" t="s">
        <v>37311</v>
      </c>
      <c r="F1076" s="6" t="str">
        <f t="shared" si="43"/>
        <v>module=jsib</v>
      </c>
      <c r="G1076" s="6" t="str">
        <f t="shared" si="44"/>
        <v>module=ksib</v>
      </c>
    </row>
    <row r="1077" spans="1:7" ht="30" customHeight="1">
      <c r="A1077" s="3" t="s">
        <v>2948</v>
      </c>
      <c r="B1077" s="3" t="s">
        <v>2</v>
      </c>
      <c r="C1077" s="3" t="s">
        <v>25680</v>
      </c>
      <c r="D1077" s="3" t="s">
        <v>31484</v>
      </c>
      <c r="E1077" s="12" t="s">
        <v>37312</v>
      </c>
      <c r="F1077" s="6" t="str">
        <f t="shared" si="43"/>
        <v>module=jsib</v>
      </c>
      <c r="G1077" s="6" t="str">
        <f t="shared" si="44"/>
        <v>module=ksib</v>
      </c>
    </row>
    <row r="1078" spans="1:7" ht="30" customHeight="1">
      <c r="A1078" s="3" t="s">
        <v>2948</v>
      </c>
      <c r="B1078" s="3" t="s">
        <v>2</v>
      </c>
      <c r="C1078" s="3" t="s">
        <v>25681</v>
      </c>
      <c r="D1078" s="3" t="s">
        <v>31485</v>
      </c>
      <c r="E1078" s="12" t="s">
        <v>37313</v>
      </c>
      <c r="F1078" s="6" t="str">
        <f t="shared" si="43"/>
        <v>module=jsib</v>
      </c>
      <c r="G1078" s="6" t="str">
        <f t="shared" si="44"/>
        <v>module=ksib</v>
      </c>
    </row>
    <row r="1079" spans="1:7" ht="30" customHeight="1">
      <c r="A1079" s="3" t="s">
        <v>2948</v>
      </c>
      <c r="B1079" s="3" t="s">
        <v>2</v>
      </c>
      <c r="C1079" s="3" t="s">
        <v>25682</v>
      </c>
      <c r="D1079" s="3" t="s">
        <v>31486</v>
      </c>
      <c r="E1079" s="12" t="s">
        <v>37314</v>
      </c>
      <c r="F1079" s="6" t="str">
        <f t="shared" si="43"/>
        <v>module=jsib</v>
      </c>
      <c r="G1079" s="6" t="str">
        <f t="shared" si="44"/>
        <v>module=ksib</v>
      </c>
    </row>
    <row r="1080" spans="1:7" ht="30" customHeight="1">
      <c r="A1080" s="3" t="s">
        <v>2948</v>
      </c>
      <c r="B1080" s="3" t="s">
        <v>2</v>
      </c>
      <c r="C1080" s="3" t="s">
        <v>25683</v>
      </c>
      <c r="D1080" s="3" t="s">
        <v>31487</v>
      </c>
      <c r="E1080" s="12" t="s">
        <v>37315</v>
      </c>
      <c r="F1080" s="6" t="str">
        <f t="shared" si="43"/>
        <v>module=jsib</v>
      </c>
      <c r="G1080" s="6" t="str">
        <f t="shared" si="44"/>
        <v>module=ksib</v>
      </c>
    </row>
    <row r="1081" spans="1:7" ht="30" customHeight="1">
      <c r="A1081" s="3" t="s">
        <v>2948</v>
      </c>
      <c r="B1081" s="3" t="s">
        <v>2</v>
      </c>
      <c r="C1081" s="3" t="s">
        <v>25684</v>
      </c>
      <c r="D1081" s="3" t="s">
        <v>31488</v>
      </c>
      <c r="E1081" s="12" t="s">
        <v>37316</v>
      </c>
      <c r="F1081" s="6" t="str">
        <f t="shared" si="43"/>
        <v>module=jsib</v>
      </c>
      <c r="G1081" s="6" t="str">
        <f t="shared" si="44"/>
        <v>module=ksib</v>
      </c>
    </row>
    <row r="1082" spans="1:7" ht="30" customHeight="1">
      <c r="A1082" s="3" t="s">
        <v>2948</v>
      </c>
      <c r="B1082" s="3" t="s">
        <v>2</v>
      </c>
      <c r="C1082" s="3" t="s">
        <v>25685</v>
      </c>
      <c r="D1082" s="3" t="s">
        <v>31489</v>
      </c>
      <c r="E1082" s="12" t="s">
        <v>37317</v>
      </c>
      <c r="F1082" s="6" t="str">
        <f t="shared" si="43"/>
        <v>module=jsib</v>
      </c>
      <c r="G1082" s="6" t="str">
        <f t="shared" si="44"/>
        <v>module=ksib</v>
      </c>
    </row>
    <row r="1083" spans="1:7" ht="30" customHeight="1">
      <c r="A1083" s="3" t="s">
        <v>2948</v>
      </c>
      <c r="B1083" s="3" t="s">
        <v>2</v>
      </c>
      <c r="C1083" s="3" t="s">
        <v>25686</v>
      </c>
      <c r="D1083" s="3" t="s">
        <v>31490</v>
      </c>
      <c r="E1083" s="12" t="s">
        <v>37318</v>
      </c>
      <c r="F1083" s="6" t="str">
        <f t="shared" si="43"/>
        <v>module=jsib</v>
      </c>
      <c r="G1083" s="6" t="str">
        <f t="shared" si="44"/>
        <v>module=ksib</v>
      </c>
    </row>
    <row r="1084" spans="1:7" ht="30" customHeight="1">
      <c r="A1084" s="3" t="s">
        <v>2948</v>
      </c>
      <c r="B1084" s="3" t="s">
        <v>2</v>
      </c>
      <c r="C1084" s="3" t="s">
        <v>25687</v>
      </c>
      <c r="D1084" s="3" t="s">
        <v>31491</v>
      </c>
      <c r="E1084" s="12" t="s">
        <v>37319</v>
      </c>
      <c r="F1084" s="6" t="str">
        <f t="shared" si="43"/>
        <v>module=jsib</v>
      </c>
      <c r="G1084" s="6" t="str">
        <f t="shared" si="44"/>
        <v>module=ksib</v>
      </c>
    </row>
    <row r="1085" spans="1:7" ht="30" customHeight="1">
      <c r="A1085" s="3" t="s">
        <v>2948</v>
      </c>
      <c r="B1085" s="3" t="s">
        <v>2</v>
      </c>
      <c r="C1085" s="3" t="s">
        <v>25688</v>
      </c>
      <c r="D1085" s="3" t="s">
        <v>31492</v>
      </c>
      <c r="E1085" s="12" t="s">
        <v>37320</v>
      </c>
      <c r="F1085" s="6" t="str">
        <f t="shared" si="43"/>
        <v>module=jsib</v>
      </c>
      <c r="G1085" s="6" t="str">
        <f t="shared" si="44"/>
        <v>module=ksib</v>
      </c>
    </row>
    <row r="1086" spans="1:7" ht="30" customHeight="1">
      <c r="A1086" s="3" t="s">
        <v>2948</v>
      </c>
      <c r="B1086" s="3" t="s">
        <v>2</v>
      </c>
      <c r="C1086" s="3" t="s">
        <v>25689</v>
      </c>
      <c r="D1086" s="3" t="s">
        <v>31493</v>
      </c>
      <c r="E1086" s="12" t="s">
        <v>37321</v>
      </c>
      <c r="F1086" s="6" t="str">
        <f t="shared" si="43"/>
        <v>module=jsib</v>
      </c>
      <c r="G1086" s="6" t="str">
        <f t="shared" si="44"/>
        <v>module=ksib</v>
      </c>
    </row>
    <row r="1087" spans="1:7" ht="30" customHeight="1">
      <c r="A1087" s="3" t="s">
        <v>2948</v>
      </c>
      <c r="B1087" s="3" t="s">
        <v>2</v>
      </c>
      <c r="C1087" s="3" t="s">
        <v>25690</v>
      </c>
      <c r="D1087" s="3" t="s">
        <v>31494</v>
      </c>
      <c r="E1087" s="12" t="s">
        <v>37322</v>
      </c>
      <c r="F1087" s="6" t="str">
        <f t="shared" si="43"/>
        <v>module=jsib</v>
      </c>
      <c r="G1087" s="6" t="str">
        <f t="shared" si="44"/>
        <v>module=ksib</v>
      </c>
    </row>
    <row r="1088" spans="1:7" ht="30" customHeight="1">
      <c r="A1088" s="3" t="s">
        <v>2948</v>
      </c>
      <c r="B1088" s="3" t="s">
        <v>2</v>
      </c>
      <c r="C1088" s="3" t="s">
        <v>25691</v>
      </c>
      <c r="D1088" s="3" t="s">
        <v>31495</v>
      </c>
      <c r="E1088" s="12" t="s">
        <v>37323</v>
      </c>
      <c r="F1088" s="6" t="str">
        <f t="shared" si="43"/>
        <v>module=jsib</v>
      </c>
      <c r="G1088" s="6" t="str">
        <f t="shared" si="44"/>
        <v>module=ksib</v>
      </c>
    </row>
    <row r="1089" spans="1:7" ht="30" customHeight="1">
      <c r="A1089" s="3" t="s">
        <v>2948</v>
      </c>
      <c r="B1089" s="3" t="s">
        <v>2</v>
      </c>
      <c r="C1089" s="3" t="s">
        <v>25692</v>
      </c>
      <c r="D1089" s="3" t="s">
        <v>31496</v>
      </c>
      <c r="E1089" s="12" t="s">
        <v>37324</v>
      </c>
      <c r="F1089" s="6" t="str">
        <f t="shared" si="43"/>
        <v>module=jsib</v>
      </c>
      <c r="G1089" s="6" t="str">
        <f t="shared" si="44"/>
        <v>module=ksib</v>
      </c>
    </row>
    <row r="1090" spans="1:7" ht="30" customHeight="1">
      <c r="A1090" s="3" t="s">
        <v>2948</v>
      </c>
      <c r="B1090" s="3" t="s">
        <v>2</v>
      </c>
      <c r="C1090" s="3" t="s">
        <v>25693</v>
      </c>
      <c r="D1090" s="3" t="s">
        <v>31497</v>
      </c>
      <c r="E1090" s="12" t="s">
        <v>37325</v>
      </c>
      <c r="F1090" s="6" t="str">
        <f t="shared" si="43"/>
        <v>module=jsib</v>
      </c>
      <c r="G1090" s="6" t="str">
        <f t="shared" si="44"/>
        <v>module=ksib</v>
      </c>
    </row>
    <row r="1091" spans="1:7" ht="30" customHeight="1">
      <c r="A1091" s="3" t="s">
        <v>2948</v>
      </c>
      <c r="B1091" s="3" t="s">
        <v>2</v>
      </c>
      <c r="C1091" s="3" t="s">
        <v>25694</v>
      </c>
      <c r="D1091" s="3" t="s">
        <v>31498</v>
      </c>
      <c r="E1091" s="12" t="s">
        <v>37326</v>
      </c>
      <c r="F1091" s="6" t="str">
        <f t="shared" si="43"/>
        <v>module=jsib</v>
      </c>
      <c r="G1091" s="6" t="str">
        <f t="shared" si="44"/>
        <v>module=ksib</v>
      </c>
    </row>
    <row r="1092" spans="1:7" ht="30" customHeight="1">
      <c r="A1092" s="3" t="s">
        <v>2948</v>
      </c>
      <c r="B1092" s="3" t="s">
        <v>2</v>
      </c>
      <c r="C1092" s="3" t="s">
        <v>25695</v>
      </c>
      <c r="D1092" s="3" t="s">
        <v>31499</v>
      </c>
      <c r="E1092" s="12" t="s">
        <v>37327</v>
      </c>
      <c r="F1092" s="6" t="str">
        <f t="shared" si="43"/>
        <v>module=jsib</v>
      </c>
      <c r="G1092" s="6" t="str">
        <f t="shared" si="44"/>
        <v>module=ksib</v>
      </c>
    </row>
    <row r="1093" spans="1:7" ht="30" customHeight="1">
      <c r="A1093" s="3" t="s">
        <v>2948</v>
      </c>
      <c r="B1093" s="3" t="s">
        <v>2</v>
      </c>
      <c r="C1093" s="3" t="s">
        <v>25696</v>
      </c>
      <c r="D1093" s="3" t="s">
        <v>31500</v>
      </c>
      <c r="E1093" s="12" t="s">
        <v>37328</v>
      </c>
      <c r="F1093" s="6" t="str">
        <f t="shared" si="43"/>
        <v>module=jsib</v>
      </c>
      <c r="G1093" s="6" t="str">
        <f t="shared" si="44"/>
        <v>module=ksib</v>
      </c>
    </row>
    <row r="1094" spans="1:7" ht="30" customHeight="1">
      <c r="A1094" s="3" t="s">
        <v>2948</v>
      </c>
      <c r="B1094" s="3" t="s">
        <v>2</v>
      </c>
      <c r="C1094" s="3" t="s">
        <v>25697</v>
      </c>
      <c r="D1094" s="3" t="s">
        <v>31501</v>
      </c>
      <c r="E1094" s="12" t="s">
        <v>37329</v>
      </c>
      <c r="F1094" s="6" t="str">
        <f t="shared" si="43"/>
        <v>module=jsib</v>
      </c>
      <c r="G1094" s="6" t="str">
        <f t="shared" si="44"/>
        <v>module=ksib</v>
      </c>
    </row>
    <row r="1095" spans="1:7" ht="30" customHeight="1">
      <c r="A1095" s="3" t="s">
        <v>2948</v>
      </c>
      <c r="B1095" s="3" t="s">
        <v>2</v>
      </c>
      <c r="C1095" s="3" t="s">
        <v>25698</v>
      </c>
      <c r="D1095" s="3" t="s">
        <v>31502</v>
      </c>
      <c r="E1095" s="12" t="s">
        <v>37330</v>
      </c>
      <c r="F1095" s="6" t="str">
        <f t="shared" si="43"/>
        <v>module=jsib</v>
      </c>
      <c r="G1095" s="6" t="str">
        <f t="shared" si="44"/>
        <v>module=ksib</v>
      </c>
    </row>
    <row r="1096" spans="1:7" ht="30" customHeight="1">
      <c r="A1096" s="3" t="s">
        <v>2948</v>
      </c>
      <c r="B1096" s="3" t="s">
        <v>2</v>
      </c>
      <c r="C1096" s="3" t="s">
        <v>25699</v>
      </c>
      <c r="D1096" s="3" t="s">
        <v>31503</v>
      </c>
      <c r="E1096" s="12" t="s">
        <v>37331</v>
      </c>
      <c r="F1096" s="6" t="str">
        <f t="shared" si="43"/>
        <v>module=jsib</v>
      </c>
      <c r="G1096" s="6" t="str">
        <f t="shared" si="44"/>
        <v>module=ksib</v>
      </c>
    </row>
    <row r="1097" spans="1:7" ht="30" customHeight="1">
      <c r="A1097" s="3" t="s">
        <v>2948</v>
      </c>
      <c r="B1097" s="3" t="s">
        <v>2</v>
      </c>
      <c r="C1097" s="3" t="s">
        <v>25700</v>
      </c>
      <c r="D1097" s="3" t="s">
        <v>31504</v>
      </c>
      <c r="E1097" s="12" t="s">
        <v>37332</v>
      </c>
      <c r="F1097" s="6" t="str">
        <f t="shared" si="43"/>
        <v>module=jsib</v>
      </c>
      <c r="G1097" s="6" t="str">
        <f t="shared" si="44"/>
        <v>module=ksib</v>
      </c>
    </row>
    <row r="1098" spans="1:7" ht="30" customHeight="1">
      <c r="A1098" s="3" t="s">
        <v>2948</v>
      </c>
      <c r="B1098" s="3" t="s">
        <v>2</v>
      </c>
      <c r="C1098" s="3" t="s">
        <v>25701</v>
      </c>
      <c r="D1098" s="3" t="s">
        <v>31505</v>
      </c>
      <c r="E1098" s="12" t="s">
        <v>37333</v>
      </c>
      <c r="F1098" s="6" t="str">
        <f t="shared" si="43"/>
        <v>module=jsib</v>
      </c>
      <c r="G1098" s="6" t="str">
        <f t="shared" si="44"/>
        <v>module=ksib</v>
      </c>
    </row>
    <row r="1099" spans="1:7" ht="30" customHeight="1">
      <c r="A1099" s="3" t="s">
        <v>2948</v>
      </c>
      <c r="B1099" s="3" t="s">
        <v>2</v>
      </c>
      <c r="C1099" s="3" t="s">
        <v>25702</v>
      </c>
      <c r="D1099" s="3" t="s">
        <v>31506</v>
      </c>
      <c r="E1099" s="12" t="s">
        <v>37334</v>
      </c>
      <c r="F1099" s="6" t="str">
        <f t="shared" si="43"/>
        <v>module=jsib</v>
      </c>
      <c r="G1099" s="6" t="str">
        <f t="shared" si="44"/>
        <v>module=ksib</v>
      </c>
    </row>
    <row r="1100" spans="1:7" ht="30" customHeight="1">
      <c r="A1100" s="3" t="s">
        <v>2948</v>
      </c>
      <c r="B1100" s="3" t="s">
        <v>2</v>
      </c>
      <c r="C1100" s="3" t="s">
        <v>25703</v>
      </c>
      <c r="D1100" s="3" t="s">
        <v>31507</v>
      </c>
      <c r="E1100" s="12" t="s">
        <v>37335</v>
      </c>
      <c r="F1100" s="6" t="str">
        <f t="shared" si="43"/>
        <v>module=jsib</v>
      </c>
      <c r="G1100" s="6" t="str">
        <f t="shared" si="44"/>
        <v>module=ksib</v>
      </c>
    </row>
    <row r="1101" spans="1:7" ht="30" customHeight="1">
      <c r="A1101" s="3" t="s">
        <v>2948</v>
      </c>
      <c r="B1101" s="3" t="s">
        <v>2</v>
      </c>
      <c r="C1101" s="3" t="s">
        <v>25704</v>
      </c>
      <c r="D1101" s="3" t="s">
        <v>31508</v>
      </c>
      <c r="E1101" s="12" t="s">
        <v>37336</v>
      </c>
      <c r="F1101" s="6" t="str">
        <f t="shared" si="43"/>
        <v>module=jsib</v>
      </c>
      <c r="G1101" s="6" t="str">
        <f t="shared" si="44"/>
        <v>module=ksib</v>
      </c>
    </row>
    <row r="1102" spans="1:7" ht="30" customHeight="1">
      <c r="A1102" s="3" t="s">
        <v>2948</v>
      </c>
      <c r="B1102" s="3" t="s">
        <v>2</v>
      </c>
      <c r="C1102" s="3" t="s">
        <v>25705</v>
      </c>
      <c r="D1102" s="3" t="s">
        <v>31509</v>
      </c>
      <c r="E1102" s="12" t="s">
        <v>37337</v>
      </c>
      <c r="F1102" s="6" t="str">
        <f t="shared" si="43"/>
        <v>module=jsib</v>
      </c>
      <c r="G1102" s="6" t="str">
        <f t="shared" si="44"/>
        <v>module=ksib</v>
      </c>
    </row>
    <row r="1103" spans="1:7" ht="30" customHeight="1">
      <c r="A1103" s="3" t="s">
        <v>2948</v>
      </c>
      <c r="B1103" s="3" t="s">
        <v>2</v>
      </c>
      <c r="C1103" s="3" t="s">
        <v>25706</v>
      </c>
      <c r="D1103" s="3" t="s">
        <v>31510</v>
      </c>
      <c r="E1103" s="12" t="s">
        <v>37338</v>
      </c>
      <c r="F1103" s="6" t="str">
        <f t="shared" si="43"/>
        <v>module=jsib</v>
      </c>
      <c r="G1103" s="6" t="str">
        <f t="shared" si="44"/>
        <v>module=ksib</v>
      </c>
    </row>
    <row r="1104" spans="1:7" ht="30" customHeight="1">
      <c r="A1104" s="3" t="s">
        <v>2948</v>
      </c>
      <c r="B1104" s="3" t="s">
        <v>2</v>
      </c>
      <c r="C1104" s="3" t="s">
        <v>25707</v>
      </c>
      <c r="D1104" s="3" t="s">
        <v>31511</v>
      </c>
      <c r="E1104" s="12" t="s">
        <v>37339</v>
      </c>
      <c r="F1104" s="6" t="str">
        <f t="shared" si="43"/>
        <v>module=jsib</v>
      </c>
      <c r="G1104" s="6" t="str">
        <f t="shared" si="44"/>
        <v>module=ksib</v>
      </c>
    </row>
    <row r="1105" spans="1:7" ht="30" customHeight="1">
      <c r="A1105" s="3" t="s">
        <v>2948</v>
      </c>
      <c r="B1105" s="3" t="s">
        <v>2</v>
      </c>
      <c r="C1105" s="3" t="s">
        <v>25708</v>
      </c>
      <c r="D1105" s="3" t="s">
        <v>31512</v>
      </c>
      <c r="E1105" s="12" t="s">
        <v>37340</v>
      </c>
      <c r="F1105" s="6" t="str">
        <f t="shared" si="43"/>
        <v>module=jsib</v>
      </c>
      <c r="G1105" s="6" t="str">
        <f t="shared" si="44"/>
        <v>module=ksib</v>
      </c>
    </row>
    <row r="1106" spans="1:7" ht="30" customHeight="1">
      <c r="A1106" s="3" t="s">
        <v>2948</v>
      </c>
      <c r="B1106" s="3" t="s">
        <v>2</v>
      </c>
      <c r="C1106" s="3" t="s">
        <v>25709</v>
      </c>
      <c r="D1106" s="3" t="s">
        <v>31513</v>
      </c>
      <c r="E1106" s="12" t="s">
        <v>37341</v>
      </c>
      <c r="F1106" s="6" t="str">
        <f t="shared" si="43"/>
        <v>module=jsib</v>
      </c>
      <c r="G1106" s="6" t="str">
        <f t="shared" si="44"/>
        <v>module=ksib</v>
      </c>
    </row>
    <row r="1107" spans="1:7" ht="30" customHeight="1">
      <c r="A1107" s="3" t="s">
        <v>2948</v>
      </c>
      <c r="B1107" s="3" t="s">
        <v>2</v>
      </c>
      <c r="C1107" s="3" t="s">
        <v>25710</v>
      </c>
      <c r="D1107" s="3" t="s">
        <v>31514</v>
      </c>
      <c r="E1107" s="12" t="s">
        <v>37342</v>
      </c>
      <c r="F1107" s="6" t="str">
        <f t="shared" si="43"/>
        <v>module=jsib</v>
      </c>
      <c r="G1107" s="6" t="str">
        <f t="shared" si="44"/>
        <v>module=ksib</v>
      </c>
    </row>
    <row r="1108" spans="1:7" ht="30" customHeight="1">
      <c r="A1108" s="3" t="s">
        <v>2948</v>
      </c>
      <c r="B1108" s="3" t="s">
        <v>2</v>
      </c>
      <c r="C1108" s="3" t="s">
        <v>25711</v>
      </c>
      <c r="D1108" s="3" t="s">
        <v>31515</v>
      </c>
      <c r="E1108" s="12" t="s">
        <v>37343</v>
      </c>
      <c r="F1108" s="6" t="str">
        <f t="shared" si="43"/>
        <v>module=jsib</v>
      </c>
      <c r="G1108" s="6" t="str">
        <f t="shared" si="44"/>
        <v>module=ksib</v>
      </c>
    </row>
    <row r="1109" spans="1:7" ht="30" customHeight="1">
      <c r="A1109" s="3" t="s">
        <v>2948</v>
      </c>
      <c r="B1109" s="3" t="s">
        <v>2</v>
      </c>
      <c r="C1109" s="3" t="s">
        <v>25712</v>
      </c>
      <c r="D1109" s="3" t="s">
        <v>31516</v>
      </c>
      <c r="E1109" s="12" t="s">
        <v>37344</v>
      </c>
      <c r="F1109" s="6" t="str">
        <f t="shared" si="43"/>
        <v>module=jsib</v>
      </c>
      <c r="G1109" s="6" t="str">
        <f t="shared" si="44"/>
        <v>module=ksib</v>
      </c>
    </row>
    <row r="1110" spans="1:7" ht="30" customHeight="1">
      <c r="A1110" s="3" t="s">
        <v>2948</v>
      </c>
      <c r="B1110" s="3" t="s">
        <v>2</v>
      </c>
      <c r="C1110" s="3" t="s">
        <v>25713</v>
      </c>
      <c r="D1110" s="3" t="s">
        <v>31517</v>
      </c>
      <c r="E1110" s="12" t="s">
        <v>37345</v>
      </c>
      <c r="F1110" s="6" t="str">
        <f t="shared" si="43"/>
        <v>module=jsib</v>
      </c>
      <c r="G1110" s="6" t="str">
        <f t="shared" si="44"/>
        <v>module=ksib</v>
      </c>
    </row>
    <row r="1111" spans="1:7" ht="30" customHeight="1">
      <c r="A1111" s="3" t="s">
        <v>2948</v>
      </c>
      <c r="B1111" s="3" t="s">
        <v>2</v>
      </c>
      <c r="C1111" s="3" t="s">
        <v>25714</v>
      </c>
      <c r="D1111" s="3" t="s">
        <v>31518</v>
      </c>
      <c r="E1111" s="12" t="s">
        <v>37346</v>
      </c>
      <c r="F1111" s="6" t="str">
        <f t="shared" si="43"/>
        <v>module=jsib</v>
      </c>
      <c r="G1111" s="6" t="str">
        <f t="shared" si="44"/>
        <v>module=ksib</v>
      </c>
    </row>
    <row r="1112" spans="1:7" ht="30" customHeight="1">
      <c r="A1112" s="3" t="s">
        <v>2948</v>
      </c>
      <c r="B1112" s="3" t="s">
        <v>2</v>
      </c>
      <c r="C1112" s="3" t="s">
        <v>25715</v>
      </c>
      <c r="D1112" s="3" t="s">
        <v>31519</v>
      </c>
      <c r="E1112" s="12" t="s">
        <v>37347</v>
      </c>
      <c r="F1112" s="6" t="str">
        <f t="shared" si="43"/>
        <v>module=jsib</v>
      </c>
      <c r="G1112" s="6" t="str">
        <f t="shared" si="44"/>
        <v>module=ksib</v>
      </c>
    </row>
    <row r="1113" spans="1:7" ht="30" customHeight="1">
      <c r="A1113" s="3" t="s">
        <v>2948</v>
      </c>
      <c r="B1113" s="3" t="s">
        <v>2</v>
      </c>
      <c r="C1113" s="3" t="s">
        <v>25716</v>
      </c>
      <c r="D1113" s="3" t="s">
        <v>31520</v>
      </c>
      <c r="E1113" s="12" t="s">
        <v>37348</v>
      </c>
      <c r="F1113" s="6" t="str">
        <f t="shared" ref="F1113:F1176" si="45">HYPERLINK("http://www.ssc.wisc.edu/wlsresearch/documentation/waves/?wave=capigrad&amp;module=jsib","module=jsib")</f>
        <v>module=jsib</v>
      </c>
      <c r="G1113" s="6" t="str">
        <f t="shared" ref="G1113:G1176" si="46">HYPERLINK("http://www.ssc.wisc.edu/wlsresearch/documentation/waves/?wave=capisib&amp;module=ksib","module=ksib")</f>
        <v>module=ksib</v>
      </c>
    </row>
    <row r="1114" spans="1:7" ht="30" customHeight="1">
      <c r="A1114" s="3" t="s">
        <v>2948</v>
      </c>
      <c r="B1114" s="3" t="s">
        <v>2</v>
      </c>
      <c r="C1114" s="3" t="s">
        <v>25717</v>
      </c>
      <c r="D1114" s="3" t="s">
        <v>31521</v>
      </c>
      <c r="E1114" s="12" t="s">
        <v>37349</v>
      </c>
      <c r="F1114" s="6" t="str">
        <f t="shared" si="45"/>
        <v>module=jsib</v>
      </c>
      <c r="G1114" s="6" t="str">
        <f t="shared" si="46"/>
        <v>module=ksib</v>
      </c>
    </row>
    <row r="1115" spans="1:7" ht="30" customHeight="1">
      <c r="A1115" s="3" t="s">
        <v>2948</v>
      </c>
      <c r="B1115" s="3" t="s">
        <v>2</v>
      </c>
      <c r="C1115" s="3" t="s">
        <v>25718</v>
      </c>
      <c r="D1115" s="3" t="s">
        <v>31522</v>
      </c>
      <c r="E1115" s="12" t="s">
        <v>37350</v>
      </c>
      <c r="F1115" s="6" t="str">
        <f t="shared" si="45"/>
        <v>module=jsib</v>
      </c>
      <c r="G1115" s="6" t="str">
        <f t="shared" si="46"/>
        <v>module=ksib</v>
      </c>
    </row>
    <row r="1116" spans="1:7" ht="30" customHeight="1">
      <c r="A1116" s="3" t="s">
        <v>2948</v>
      </c>
      <c r="B1116" s="3" t="s">
        <v>2</v>
      </c>
      <c r="C1116" s="3" t="s">
        <v>25719</v>
      </c>
      <c r="D1116" s="3" t="s">
        <v>31523</v>
      </c>
      <c r="E1116" s="12" t="s">
        <v>37351</v>
      </c>
      <c r="F1116" s="6" t="str">
        <f t="shared" si="45"/>
        <v>module=jsib</v>
      </c>
      <c r="G1116" s="6" t="str">
        <f t="shared" si="46"/>
        <v>module=ksib</v>
      </c>
    </row>
    <row r="1117" spans="1:7" ht="30" customHeight="1">
      <c r="A1117" s="3" t="s">
        <v>2948</v>
      </c>
      <c r="B1117" s="3" t="s">
        <v>2</v>
      </c>
      <c r="C1117" s="3" t="s">
        <v>25720</v>
      </c>
      <c r="D1117" s="3" t="s">
        <v>31524</v>
      </c>
      <c r="E1117" s="12" t="s">
        <v>37352</v>
      </c>
      <c r="F1117" s="6" t="str">
        <f t="shared" si="45"/>
        <v>module=jsib</v>
      </c>
      <c r="G1117" s="6" t="str">
        <f t="shared" si="46"/>
        <v>module=ksib</v>
      </c>
    </row>
    <row r="1118" spans="1:7" ht="30" customHeight="1">
      <c r="A1118" s="3" t="s">
        <v>2948</v>
      </c>
      <c r="B1118" s="3" t="s">
        <v>2</v>
      </c>
      <c r="C1118" s="3" t="s">
        <v>25721</v>
      </c>
      <c r="D1118" s="3" t="s">
        <v>31525</v>
      </c>
      <c r="E1118" s="12" t="s">
        <v>37353</v>
      </c>
      <c r="F1118" s="6" t="str">
        <f t="shared" si="45"/>
        <v>module=jsib</v>
      </c>
      <c r="G1118" s="6" t="str">
        <f t="shared" si="46"/>
        <v>module=ksib</v>
      </c>
    </row>
    <row r="1119" spans="1:7" ht="30" customHeight="1">
      <c r="A1119" s="3" t="s">
        <v>2948</v>
      </c>
      <c r="B1119" s="3" t="s">
        <v>2</v>
      </c>
      <c r="C1119" s="3" t="s">
        <v>25722</v>
      </c>
      <c r="D1119" s="3" t="s">
        <v>31526</v>
      </c>
      <c r="E1119" s="12" t="s">
        <v>37354</v>
      </c>
      <c r="F1119" s="6" t="str">
        <f t="shared" si="45"/>
        <v>module=jsib</v>
      </c>
      <c r="G1119" s="6" t="str">
        <f t="shared" si="46"/>
        <v>module=ksib</v>
      </c>
    </row>
    <row r="1120" spans="1:7" ht="30" customHeight="1">
      <c r="A1120" s="3" t="s">
        <v>2948</v>
      </c>
      <c r="B1120" s="3" t="s">
        <v>2</v>
      </c>
      <c r="C1120" s="3" t="s">
        <v>25723</v>
      </c>
      <c r="D1120" s="3" t="s">
        <v>31527</v>
      </c>
      <c r="E1120" s="12" t="s">
        <v>37355</v>
      </c>
      <c r="F1120" s="6" t="str">
        <f t="shared" si="45"/>
        <v>module=jsib</v>
      </c>
      <c r="G1120" s="6" t="str">
        <f t="shared" si="46"/>
        <v>module=ksib</v>
      </c>
    </row>
    <row r="1121" spans="1:7" ht="30" customHeight="1">
      <c r="A1121" s="3" t="s">
        <v>2948</v>
      </c>
      <c r="B1121" s="3" t="s">
        <v>2</v>
      </c>
      <c r="C1121" s="3" t="s">
        <v>25724</v>
      </c>
      <c r="D1121" s="3" t="s">
        <v>31528</v>
      </c>
      <c r="E1121" s="12" t="s">
        <v>37356</v>
      </c>
      <c r="F1121" s="6" t="str">
        <f t="shared" si="45"/>
        <v>module=jsib</v>
      </c>
      <c r="G1121" s="6" t="str">
        <f t="shared" si="46"/>
        <v>module=ksib</v>
      </c>
    </row>
    <row r="1122" spans="1:7" ht="30" customHeight="1">
      <c r="A1122" s="3" t="s">
        <v>2948</v>
      </c>
      <c r="B1122" s="3" t="s">
        <v>2</v>
      </c>
      <c r="C1122" s="3" t="s">
        <v>25725</v>
      </c>
      <c r="D1122" s="3" t="s">
        <v>31529</v>
      </c>
      <c r="E1122" s="12" t="s">
        <v>37357</v>
      </c>
      <c r="F1122" s="6" t="str">
        <f t="shared" si="45"/>
        <v>module=jsib</v>
      </c>
      <c r="G1122" s="6" t="str">
        <f t="shared" si="46"/>
        <v>module=ksib</v>
      </c>
    </row>
    <row r="1123" spans="1:7" ht="30" customHeight="1">
      <c r="A1123" s="3" t="s">
        <v>2948</v>
      </c>
      <c r="B1123" s="3" t="s">
        <v>2</v>
      </c>
      <c r="C1123" s="3" t="s">
        <v>25726</v>
      </c>
      <c r="D1123" s="3" t="s">
        <v>31530</v>
      </c>
      <c r="E1123" s="12" t="s">
        <v>37358</v>
      </c>
      <c r="F1123" s="6" t="str">
        <f t="shared" si="45"/>
        <v>module=jsib</v>
      </c>
      <c r="G1123" s="6" t="str">
        <f t="shared" si="46"/>
        <v>module=ksib</v>
      </c>
    </row>
    <row r="1124" spans="1:7" ht="30" customHeight="1">
      <c r="A1124" s="3" t="s">
        <v>2948</v>
      </c>
      <c r="B1124" s="3" t="s">
        <v>2</v>
      </c>
      <c r="C1124" s="3" t="s">
        <v>25727</v>
      </c>
      <c r="D1124" s="3" t="s">
        <v>31531</v>
      </c>
      <c r="E1124" s="12" t="s">
        <v>37359</v>
      </c>
      <c r="F1124" s="6" t="str">
        <f t="shared" si="45"/>
        <v>module=jsib</v>
      </c>
      <c r="G1124" s="6" t="str">
        <f t="shared" si="46"/>
        <v>module=ksib</v>
      </c>
    </row>
    <row r="1125" spans="1:7" ht="30" customHeight="1">
      <c r="A1125" s="3" t="s">
        <v>2948</v>
      </c>
      <c r="B1125" s="3" t="s">
        <v>2</v>
      </c>
      <c r="C1125" s="3" t="s">
        <v>25728</v>
      </c>
      <c r="D1125" s="3" t="s">
        <v>31532</v>
      </c>
      <c r="E1125" s="12" t="s">
        <v>37360</v>
      </c>
      <c r="F1125" s="6" t="str">
        <f t="shared" si="45"/>
        <v>module=jsib</v>
      </c>
      <c r="G1125" s="6" t="str">
        <f t="shared" si="46"/>
        <v>module=ksib</v>
      </c>
    </row>
    <row r="1126" spans="1:7" ht="30" customHeight="1">
      <c r="A1126" s="3" t="s">
        <v>2948</v>
      </c>
      <c r="B1126" s="3" t="s">
        <v>2</v>
      </c>
      <c r="C1126" s="3" t="s">
        <v>25729</v>
      </c>
      <c r="D1126" s="3" t="s">
        <v>31533</v>
      </c>
      <c r="E1126" s="12" t="s">
        <v>37361</v>
      </c>
      <c r="F1126" s="6" t="str">
        <f t="shared" si="45"/>
        <v>module=jsib</v>
      </c>
      <c r="G1126" s="6" t="str">
        <f t="shared" si="46"/>
        <v>module=ksib</v>
      </c>
    </row>
    <row r="1127" spans="1:7" ht="30" customHeight="1">
      <c r="A1127" s="3" t="s">
        <v>2948</v>
      </c>
      <c r="B1127" s="3" t="s">
        <v>2</v>
      </c>
      <c r="C1127" s="3" t="s">
        <v>25730</v>
      </c>
      <c r="D1127" s="3" t="s">
        <v>31534</v>
      </c>
      <c r="E1127" s="12" t="s">
        <v>37362</v>
      </c>
      <c r="F1127" s="6" t="str">
        <f t="shared" si="45"/>
        <v>module=jsib</v>
      </c>
      <c r="G1127" s="6" t="str">
        <f t="shared" si="46"/>
        <v>module=ksib</v>
      </c>
    </row>
    <row r="1128" spans="1:7" ht="30" customHeight="1">
      <c r="A1128" s="3" t="s">
        <v>2948</v>
      </c>
      <c r="B1128" s="3" t="s">
        <v>2</v>
      </c>
      <c r="C1128" s="3" t="s">
        <v>25731</v>
      </c>
      <c r="D1128" s="3" t="s">
        <v>31535</v>
      </c>
      <c r="E1128" s="12" t="s">
        <v>37363</v>
      </c>
      <c r="F1128" s="6" t="str">
        <f t="shared" si="45"/>
        <v>module=jsib</v>
      </c>
      <c r="G1128" s="6" t="str">
        <f t="shared" si="46"/>
        <v>module=ksib</v>
      </c>
    </row>
    <row r="1129" spans="1:7" ht="30" customHeight="1">
      <c r="A1129" s="3" t="s">
        <v>2948</v>
      </c>
      <c r="B1129" s="3" t="s">
        <v>2</v>
      </c>
      <c r="C1129" s="3" t="s">
        <v>25732</v>
      </c>
      <c r="D1129" s="3" t="s">
        <v>31536</v>
      </c>
      <c r="E1129" s="12" t="s">
        <v>37364</v>
      </c>
      <c r="F1129" s="6" t="str">
        <f t="shared" si="45"/>
        <v>module=jsib</v>
      </c>
      <c r="G1129" s="6" t="str">
        <f t="shared" si="46"/>
        <v>module=ksib</v>
      </c>
    </row>
    <row r="1130" spans="1:7" ht="30" customHeight="1">
      <c r="A1130" s="3" t="s">
        <v>2948</v>
      </c>
      <c r="B1130" s="3" t="s">
        <v>2</v>
      </c>
      <c r="C1130" s="3" t="s">
        <v>25733</v>
      </c>
      <c r="D1130" s="3" t="s">
        <v>31537</v>
      </c>
      <c r="E1130" s="12" t="s">
        <v>37365</v>
      </c>
      <c r="F1130" s="6" t="str">
        <f t="shared" si="45"/>
        <v>module=jsib</v>
      </c>
      <c r="G1130" s="6" t="str">
        <f t="shared" si="46"/>
        <v>module=ksib</v>
      </c>
    </row>
    <row r="1131" spans="1:7" ht="30" customHeight="1">
      <c r="A1131" s="3" t="s">
        <v>2948</v>
      </c>
      <c r="B1131" s="3" t="s">
        <v>2</v>
      </c>
      <c r="C1131" s="3" t="s">
        <v>25734</v>
      </c>
      <c r="D1131" s="3" t="s">
        <v>31538</v>
      </c>
      <c r="E1131" s="12" t="s">
        <v>37366</v>
      </c>
      <c r="F1131" s="6" t="str">
        <f t="shared" si="45"/>
        <v>module=jsib</v>
      </c>
      <c r="G1131" s="6" t="str">
        <f t="shared" si="46"/>
        <v>module=ksib</v>
      </c>
    </row>
    <row r="1132" spans="1:7" ht="30" customHeight="1">
      <c r="A1132" s="3" t="s">
        <v>2948</v>
      </c>
      <c r="B1132" s="3" t="s">
        <v>2</v>
      </c>
      <c r="C1132" s="3" t="s">
        <v>25735</v>
      </c>
      <c r="D1132" s="3" t="s">
        <v>31539</v>
      </c>
      <c r="E1132" s="12" t="s">
        <v>37367</v>
      </c>
      <c r="F1132" s="6" t="str">
        <f t="shared" si="45"/>
        <v>module=jsib</v>
      </c>
      <c r="G1132" s="6" t="str">
        <f t="shared" si="46"/>
        <v>module=ksib</v>
      </c>
    </row>
    <row r="1133" spans="1:7" ht="30" customHeight="1">
      <c r="A1133" s="3" t="s">
        <v>2948</v>
      </c>
      <c r="B1133" s="3" t="s">
        <v>2</v>
      </c>
      <c r="C1133" s="3" t="s">
        <v>25736</v>
      </c>
      <c r="D1133" s="3" t="s">
        <v>31540</v>
      </c>
      <c r="E1133" s="12" t="s">
        <v>37368</v>
      </c>
      <c r="F1133" s="6" t="str">
        <f t="shared" si="45"/>
        <v>module=jsib</v>
      </c>
      <c r="G1133" s="6" t="str">
        <f t="shared" si="46"/>
        <v>module=ksib</v>
      </c>
    </row>
    <row r="1134" spans="1:7" ht="30" customHeight="1">
      <c r="A1134" s="3" t="s">
        <v>2948</v>
      </c>
      <c r="B1134" s="3" t="s">
        <v>2</v>
      </c>
      <c r="C1134" s="3" t="s">
        <v>25737</v>
      </c>
      <c r="D1134" s="3" t="s">
        <v>31541</v>
      </c>
      <c r="E1134" s="12" t="s">
        <v>37369</v>
      </c>
      <c r="F1134" s="6" t="str">
        <f t="shared" si="45"/>
        <v>module=jsib</v>
      </c>
      <c r="G1134" s="6" t="str">
        <f t="shared" si="46"/>
        <v>module=ksib</v>
      </c>
    </row>
    <row r="1135" spans="1:7" ht="30" customHeight="1">
      <c r="A1135" s="3" t="s">
        <v>2948</v>
      </c>
      <c r="B1135" s="3" t="s">
        <v>2</v>
      </c>
      <c r="C1135" s="3" t="s">
        <v>25738</v>
      </c>
      <c r="D1135" s="3" t="s">
        <v>31542</v>
      </c>
      <c r="E1135" s="12" t="s">
        <v>37370</v>
      </c>
      <c r="F1135" s="6" t="str">
        <f t="shared" si="45"/>
        <v>module=jsib</v>
      </c>
      <c r="G1135" s="6" t="str">
        <f t="shared" si="46"/>
        <v>module=ksib</v>
      </c>
    </row>
    <row r="1136" spans="1:7" ht="30" customHeight="1">
      <c r="A1136" s="3" t="s">
        <v>2948</v>
      </c>
      <c r="B1136" s="3" t="s">
        <v>2</v>
      </c>
      <c r="C1136" s="3" t="s">
        <v>25739</v>
      </c>
      <c r="D1136" s="3" t="s">
        <v>31543</v>
      </c>
      <c r="E1136" s="12" t="s">
        <v>37371</v>
      </c>
      <c r="F1136" s="6" t="str">
        <f t="shared" si="45"/>
        <v>module=jsib</v>
      </c>
      <c r="G1136" s="6" t="str">
        <f t="shared" si="46"/>
        <v>module=ksib</v>
      </c>
    </row>
    <row r="1137" spans="1:7" ht="30" customHeight="1">
      <c r="A1137" s="3" t="s">
        <v>2948</v>
      </c>
      <c r="B1137" s="3" t="s">
        <v>2</v>
      </c>
      <c r="C1137" s="3" t="s">
        <v>25740</v>
      </c>
      <c r="D1137" s="3" t="s">
        <v>31544</v>
      </c>
      <c r="E1137" s="12" t="s">
        <v>37372</v>
      </c>
      <c r="F1137" s="6" t="str">
        <f t="shared" si="45"/>
        <v>module=jsib</v>
      </c>
      <c r="G1137" s="6" t="str">
        <f t="shared" si="46"/>
        <v>module=ksib</v>
      </c>
    </row>
    <row r="1138" spans="1:7" ht="30" customHeight="1">
      <c r="A1138" s="3" t="s">
        <v>2948</v>
      </c>
      <c r="B1138" s="3" t="s">
        <v>2</v>
      </c>
      <c r="C1138" s="3" t="s">
        <v>25741</v>
      </c>
      <c r="D1138" s="3" t="s">
        <v>31545</v>
      </c>
      <c r="E1138" s="12" t="s">
        <v>37373</v>
      </c>
      <c r="F1138" s="6" t="str">
        <f t="shared" si="45"/>
        <v>module=jsib</v>
      </c>
      <c r="G1138" s="6" t="str">
        <f t="shared" si="46"/>
        <v>module=ksib</v>
      </c>
    </row>
    <row r="1139" spans="1:7" ht="30" customHeight="1">
      <c r="A1139" s="3" t="s">
        <v>2948</v>
      </c>
      <c r="B1139" s="3" t="s">
        <v>2</v>
      </c>
      <c r="C1139" s="3" t="s">
        <v>25742</v>
      </c>
      <c r="D1139" s="3" t="s">
        <v>31546</v>
      </c>
      <c r="E1139" s="12" t="s">
        <v>37374</v>
      </c>
      <c r="F1139" s="6" t="str">
        <f t="shared" si="45"/>
        <v>module=jsib</v>
      </c>
      <c r="G1139" s="6" t="str">
        <f t="shared" si="46"/>
        <v>module=ksib</v>
      </c>
    </row>
    <row r="1140" spans="1:7" ht="30" customHeight="1">
      <c r="A1140" s="3" t="s">
        <v>2948</v>
      </c>
      <c r="B1140" s="3" t="s">
        <v>2</v>
      </c>
      <c r="C1140" s="3" t="s">
        <v>25743</v>
      </c>
      <c r="D1140" s="3" t="s">
        <v>31547</v>
      </c>
      <c r="E1140" s="12" t="s">
        <v>37375</v>
      </c>
      <c r="F1140" s="6" t="str">
        <f t="shared" si="45"/>
        <v>module=jsib</v>
      </c>
      <c r="G1140" s="6" t="str">
        <f t="shared" si="46"/>
        <v>module=ksib</v>
      </c>
    </row>
    <row r="1141" spans="1:7" ht="30" customHeight="1">
      <c r="A1141" s="3" t="s">
        <v>2948</v>
      </c>
      <c r="B1141" s="3" t="s">
        <v>2</v>
      </c>
      <c r="C1141" s="3" t="s">
        <v>25744</v>
      </c>
      <c r="D1141" s="3" t="s">
        <v>31548</v>
      </c>
      <c r="E1141" s="12" t="s">
        <v>37376</v>
      </c>
      <c r="F1141" s="6" t="str">
        <f t="shared" si="45"/>
        <v>module=jsib</v>
      </c>
      <c r="G1141" s="6" t="str">
        <f t="shared" si="46"/>
        <v>module=ksib</v>
      </c>
    </row>
    <row r="1142" spans="1:7" ht="30" customHeight="1">
      <c r="A1142" s="3" t="s">
        <v>2948</v>
      </c>
      <c r="B1142" s="3" t="s">
        <v>2</v>
      </c>
      <c r="C1142" s="3" t="s">
        <v>25745</v>
      </c>
      <c r="D1142" s="3" t="s">
        <v>31549</v>
      </c>
      <c r="E1142" s="12" t="s">
        <v>37377</v>
      </c>
      <c r="F1142" s="6" t="str">
        <f t="shared" si="45"/>
        <v>module=jsib</v>
      </c>
      <c r="G1142" s="6" t="str">
        <f t="shared" si="46"/>
        <v>module=ksib</v>
      </c>
    </row>
    <row r="1143" spans="1:7" ht="30" customHeight="1">
      <c r="A1143" s="3" t="s">
        <v>2948</v>
      </c>
      <c r="B1143" s="3" t="s">
        <v>2</v>
      </c>
      <c r="C1143" s="3" t="s">
        <v>25746</v>
      </c>
      <c r="D1143" s="3" t="s">
        <v>31550</v>
      </c>
      <c r="E1143" s="12" t="s">
        <v>37378</v>
      </c>
      <c r="F1143" s="6" t="str">
        <f t="shared" si="45"/>
        <v>module=jsib</v>
      </c>
      <c r="G1143" s="6" t="str">
        <f t="shared" si="46"/>
        <v>module=ksib</v>
      </c>
    </row>
    <row r="1144" spans="1:7" ht="30" customHeight="1">
      <c r="A1144" s="3" t="s">
        <v>2948</v>
      </c>
      <c r="B1144" s="3" t="s">
        <v>2</v>
      </c>
      <c r="C1144" s="3" t="s">
        <v>25747</v>
      </c>
      <c r="D1144" s="3" t="s">
        <v>31551</v>
      </c>
      <c r="E1144" s="12" t="s">
        <v>37379</v>
      </c>
      <c r="F1144" s="6" t="str">
        <f t="shared" si="45"/>
        <v>module=jsib</v>
      </c>
      <c r="G1144" s="6" t="str">
        <f t="shared" si="46"/>
        <v>module=ksib</v>
      </c>
    </row>
    <row r="1145" spans="1:7" ht="30" customHeight="1">
      <c r="A1145" s="3" t="s">
        <v>2948</v>
      </c>
      <c r="B1145" s="3" t="s">
        <v>2</v>
      </c>
      <c r="C1145" s="3" t="s">
        <v>25748</v>
      </c>
      <c r="D1145" s="3" t="s">
        <v>31552</v>
      </c>
      <c r="E1145" s="12" t="s">
        <v>37380</v>
      </c>
      <c r="F1145" s="6" t="str">
        <f t="shared" si="45"/>
        <v>module=jsib</v>
      </c>
      <c r="G1145" s="6" t="str">
        <f t="shared" si="46"/>
        <v>module=ksib</v>
      </c>
    </row>
    <row r="1146" spans="1:7" ht="30" customHeight="1">
      <c r="A1146" s="3" t="s">
        <v>2948</v>
      </c>
      <c r="B1146" s="3" t="s">
        <v>2</v>
      </c>
      <c r="C1146" s="3" t="s">
        <v>25749</v>
      </c>
      <c r="D1146" s="3" t="s">
        <v>31553</v>
      </c>
      <c r="E1146" s="12" t="s">
        <v>37381</v>
      </c>
      <c r="F1146" s="6" t="str">
        <f t="shared" si="45"/>
        <v>module=jsib</v>
      </c>
      <c r="G1146" s="6" t="str">
        <f t="shared" si="46"/>
        <v>module=ksib</v>
      </c>
    </row>
    <row r="1147" spans="1:7" ht="30" customHeight="1">
      <c r="A1147" s="3" t="s">
        <v>2948</v>
      </c>
      <c r="B1147" s="3" t="s">
        <v>2</v>
      </c>
      <c r="C1147" s="3" t="s">
        <v>25750</v>
      </c>
      <c r="D1147" s="3" t="s">
        <v>31554</v>
      </c>
      <c r="E1147" s="12" t="s">
        <v>37382</v>
      </c>
      <c r="F1147" s="6" t="str">
        <f t="shared" si="45"/>
        <v>module=jsib</v>
      </c>
      <c r="G1147" s="6" t="str">
        <f t="shared" si="46"/>
        <v>module=ksib</v>
      </c>
    </row>
    <row r="1148" spans="1:7" ht="30" customHeight="1">
      <c r="A1148" s="3" t="s">
        <v>2948</v>
      </c>
      <c r="B1148" s="3" t="s">
        <v>2</v>
      </c>
      <c r="C1148" s="3" t="s">
        <v>25751</v>
      </c>
      <c r="D1148" s="3" t="s">
        <v>31555</v>
      </c>
      <c r="E1148" s="12" t="s">
        <v>37383</v>
      </c>
      <c r="F1148" s="6" t="str">
        <f t="shared" si="45"/>
        <v>module=jsib</v>
      </c>
      <c r="G1148" s="6" t="str">
        <f t="shared" si="46"/>
        <v>module=ksib</v>
      </c>
    </row>
    <row r="1149" spans="1:7" ht="30" customHeight="1">
      <c r="A1149" s="3" t="s">
        <v>2948</v>
      </c>
      <c r="B1149" s="3" t="s">
        <v>2</v>
      </c>
      <c r="C1149" s="3" t="s">
        <v>25752</v>
      </c>
      <c r="D1149" s="3" t="s">
        <v>31556</v>
      </c>
      <c r="E1149" s="12" t="s">
        <v>37384</v>
      </c>
      <c r="F1149" s="6" t="str">
        <f t="shared" si="45"/>
        <v>module=jsib</v>
      </c>
      <c r="G1149" s="6" t="str">
        <f t="shared" si="46"/>
        <v>module=ksib</v>
      </c>
    </row>
    <row r="1150" spans="1:7" ht="30" customHeight="1">
      <c r="A1150" s="3" t="s">
        <v>2948</v>
      </c>
      <c r="B1150" s="3" t="s">
        <v>2</v>
      </c>
      <c r="C1150" s="3" t="s">
        <v>25753</v>
      </c>
      <c r="D1150" s="3" t="s">
        <v>31557</v>
      </c>
      <c r="E1150" s="12" t="s">
        <v>37385</v>
      </c>
      <c r="F1150" s="6" t="str">
        <f t="shared" si="45"/>
        <v>module=jsib</v>
      </c>
      <c r="G1150" s="6" t="str">
        <f t="shared" si="46"/>
        <v>module=ksib</v>
      </c>
    </row>
    <row r="1151" spans="1:7" ht="30" customHeight="1">
      <c r="A1151" s="3" t="s">
        <v>2948</v>
      </c>
      <c r="B1151" s="3" t="s">
        <v>2</v>
      </c>
      <c r="C1151" s="3" t="s">
        <v>25754</v>
      </c>
      <c r="D1151" s="3" t="s">
        <v>31558</v>
      </c>
      <c r="E1151" s="12" t="s">
        <v>37386</v>
      </c>
      <c r="F1151" s="6" t="str">
        <f t="shared" si="45"/>
        <v>module=jsib</v>
      </c>
      <c r="G1151" s="6" t="str">
        <f t="shared" si="46"/>
        <v>module=ksib</v>
      </c>
    </row>
    <row r="1152" spans="1:7" ht="30" customHeight="1">
      <c r="A1152" s="3" t="s">
        <v>2948</v>
      </c>
      <c r="B1152" s="3" t="s">
        <v>2</v>
      </c>
      <c r="C1152" s="3" t="s">
        <v>25755</v>
      </c>
      <c r="D1152" s="3" t="s">
        <v>31559</v>
      </c>
      <c r="E1152" s="12" t="s">
        <v>37387</v>
      </c>
      <c r="F1152" s="6" t="str">
        <f t="shared" si="45"/>
        <v>module=jsib</v>
      </c>
      <c r="G1152" s="6" t="str">
        <f t="shared" si="46"/>
        <v>module=ksib</v>
      </c>
    </row>
    <row r="1153" spans="1:7" ht="30" customHeight="1">
      <c r="A1153" s="3" t="s">
        <v>2948</v>
      </c>
      <c r="B1153" s="3" t="s">
        <v>2</v>
      </c>
      <c r="C1153" s="3" t="s">
        <v>25756</v>
      </c>
      <c r="D1153" s="3" t="s">
        <v>31560</v>
      </c>
      <c r="E1153" s="12" t="s">
        <v>37388</v>
      </c>
      <c r="F1153" s="6" t="str">
        <f t="shared" si="45"/>
        <v>module=jsib</v>
      </c>
      <c r="G1153" s="6" t="str">
        <f t="shared" si="46"/>
        <v>module=ksib</v>
      </c>
    </row>
    <row r="1154" spans="1:7" ht="30" customHeight="1">
      <c r="A1154" s="3" t="s">
        <v>2948</v>
      </c>
      <c r="B1154" s="3" t="s">
        <v>2</v>
      </c>
      <c r="C1154" s="3" t="s">
        <v>25757</v>
      </c>
      <c r="D1154" s="3" t="s">
        <v>31561</v>
      </c>
      <c r="E1154" s="12" t="s">
        <v>37389</v>
      </c>
      <c r="F1154" s="6" t="str">
        <f t="shared" si="45"/>
        <v>module=jsib</v>
      </c>
      <c r="G1154" s="6" t="str">
        <f t="shared" si="46"/>
        <v>module=ksib</v>
      </c>
    </row>
    <row r="1155" spans="1:7" ht="30" customHeight="1">
      <c r="A1155" s="3" t="s">
        <v>2948</v>
      </c>
      <c r="B1155" s="3" t="s">
        <v>2</v>
      </c>
      <c r="C1155" s="3" t="s">
        <v>25758</v>
      </c>
      <c r="D1155" s="3" t="s">
        <v>31562</v>
      </c>
      <c r="E1155" s="12" t="s">
        <v>37390</v>
      </c>
      <c r="F1155" s="6" t="str">
        <f t="shared" si="45"/>
        <v>module=jsib</v>
      </c>
      <c r="G1155" s="6" t="str">
        <f t="shared" si="46"/>
        <v>module=ksib</v>
      </c>
    </row>
    <row r="1156" spans="1:7" ht="30" customHeight="1">
      <c r="A1156" s="3" t="s">
        <v>2948</v>
      </c>
      <c r="B1156" s="3" t="s">
        <v>2</v>
      </c>
      <c r="C1156" s="3" t="s">
        <v>25759</v>
      </c>
      <c r="D1156" s="3" t="s">
        <v>31563</v>
      </c>
      <c r="E1156" s="12" t="s">
        <v>37391</v>
      </c>
      <c r="F1156" s="6" t="str">
        <f t="shared" si="45"/>
        <v>module=jsib</v>
      </c>
      <c r="G1156" s="6" t="str">
        <f t="shared" si="46"/>
        <v>module=ksib</v>
      </c>
    </row>
    <row r="1157" spans="1:7" ht="30" customHeight="1">
      <c r="A1157" s="3" t="s">
        <v>2948</v>
      </c>
      <c r="B1157" s="3" t="s">
        <v>2</v>
      </c>
      <c r="C1157" s="3" t="s">
        <v>25760</v>
      </c>
      <c r="D1157" s="3" t="s">
        <v>31564</v>
      </c>
      <c r="E1157" s="12" t="s">
        <v>37392</v>
      </c>
      <c r="F1157" s="6" t="str">
        <f t="shared" si="45"/>
        <v>module=jsib</v>
      </c>
      <c r="G1157" s="6" t="str">
        <f t="shared" si="46"/>
        <v>module=ksib</v>
      </c>
    </row>
    <row r="1158" spans="1:7" ht="30" customHeight="1">
      <c r="A1158" s="3" t="s">
        <v>2948</v>
      </c>
      <c r="B1158" s="3" t="s">
        <v>2</v>
      </c>
      <c r="C1158" s="3" t="s">
        <v>25761</v>
      </c>
      <c r="D1158" s="3" t="s">
        <v>31565</v>
      </c>
      <c r="E1158" s="12" t="s">
        <v>37393</v>
      </c>
      <c r="F1158" s="6" t="str">
        <f t="shared" si="45"/>
        <v>module=jsib</v>
      </c>
      <c r="G1158" s="6" t="str">
        <f t="shared" si="46"/>
        <v>module=ksib</v>
      </c>
    </row>
    <row r="1159" spans="1:7" ht="30" customHeight="1">
      <c r="A1159" s="3" t="s">
        <v>2948</v>
      </c>
      <c r="B1159" s="3" t="s">
        <v>2</v>
      </c>
      <c r="C1159" s="3" t="s">
        <v>25762</v>
      </c>
      <c r="D1159" s="3" t="s">
        <v>31566</v>
      </c>
      <c r="E1159" s="12" t="s">
        <v>37394</v>
      </c>
      <c r="F1159" s="6" t="str">
        <f t="shared" si="45"/>
        <v>module=jsib</v>
      </c>
      <c r="G1159" s="6" t="str">
        <f t="shared" si="46"/>
        <v>module=ksib</v>
      </c>
    </row>
    <row r="1160" spans="1:7" ht="30" customHeight="1">
      <c r="A1160" s="3" t="s">
        <v>2948</v>
      </c>
      <c r="B1160" s="3" t="s">
        <v>2</v>
      </c>
      <c r="C1160" s="3" t="s">
        <v>25763</v>
      </c>
      <c r="D1160" s="3" t="s">
        <v>31567</v>
      </c>
      <c r="E1160" s="12" t="s">
        <v>37395</v>
      </c>
      <c r="F1160" s="6" t="str">
        <f t="shared" si="45"/>
        <v>module=jsib</v>
      </c>
      <c r="G1160" s="6" t="str">
        <f t="shared" si="46"/>
        <v>module=ksib</v>
      </c>
    </row>
    <row r="1161" spans="1:7" ht="30" customHeight="1">
      <c r="A1161" s="3" t="s">
        <v>2948</v>
      </c>
      <c r="B1161" s="3" t="s">
        <v>2</v>
      </c>
      <c r="C1161" s="3" t="s">
        <v>25764</v>
      </c>
      <c r="D1161" s="3" t="s">
        <v>31568</v>
      </c>
      <c r="E1161" s="12" t="s">
        <v>37396</v>
      </c>
      <c r="F1161" s="6" t="str">
        <f t="shared" si="45"/>
        <v>module=jsib</v>
      </c>
      <c r="G1161" s="6" t="str">
        <f t="shared" si="46"/>
        <v>module=ksib</v>
      </c>
    </row>
    <row r="1162" spans="1:7" ht="30" customHeight="1">
      <c r="A1162" s="3" t="s">
        <v>2948</v>
      </c>
      <c r="B1162" s="3" t="s">
        <v>2</v>
      </c>
      <c r="C1162" s="3" t="s">
        <v>25765</v>
      </c>
      <c r="D1162" s="3" t="s">
        <v>31569</v>
      </c>
      <c r="E1162" s="12" t="s">
        <v>37397</v>
      </c>
      <c r="F1162" s="6" t="str">
        <f t="shared" si="45"/>
        <v>module=jsib</v>
      </c>
      <c r="G1162" s="6" t="str">
        <f t="shared" si="46"/>
        <v>module=ksib</v>
      </c>
    </row>
    <row r="1163" spans="1:7" ht="30" customHeight="1">
      <c r="A1163" s="3" t="s">
        <v>2948</v>
      </c>
      <c r="B1163" s="3" t="s">
        <v>2</v>
      </c>
      <c r="C1163" s="3" t="s">
        <v>25766</v>
      </c>
      <c r="D1163" s="3" t="s">
        <v>31570</v>
      </c>
      <c r="E1163" s="12" t="s">
        <v>37398</v>
      </c>
      <c r="F1163" s="6" t="str">
        <f t="shared" si="45"/>
        <v>module=jsib</v>
      </c>
      <c r="G1163" s="6" t="str">
        <f t="shared" si="46"/>
        <v>module=ksib</v>
      </c>
    </row>
    <row r="1164" spans="1:7" ht="30" customHeight="1">
      <c r="A1164" s="3" t="s">
        <v>2948</v>
      </c>
      <c r="B1164" s="3" t="s">
        <v>2</v>
      </c>
      <c r="C1164" s="3" t="s">
        <v>25767</v>
      </c>
      <c r="D1164" s="3" t="s">
        <v>31571</v>
      </c>
      <c r="E1164" s="12" t="s">
        <v>37399</v>
      </c>
      <c r="F1164" s="6" t="str">
        <f t="shared" si="45"/>
        <v>module=jsib</v>
      </c>
      <c r="G1164" s="6" t="str">
        <f t="shared" si="46"/>
        <v>module=ksib</v>
      </c>
    </row>
    <row r="1165" spans="1:7" ht="30" customHeight="1">
      <c r="A1165" s="3" t="s">
        <v>2948</v>
      </c>
      <c r="B1165" s="3" t="s">
        <v>2</v>
      </c>
      <c r="C1165" s="3" t="s">
        <v>25768</v>
      </c>
      <c r="D1165" s="3" t="s">
        <v>31572</v>
      </c>
      <c r="E1165" s="12" t="s">
        <v>37400</v>
      </c>
      <c r="F1165" s="6" t="str">
        <f t="shared" si="45"/>
        <v>module=jsib</v>
      </c>
      <c r="G1165" s="6" t="str">
        <f t="shared" si="46"/>
        <v>module=ksib</v>
      </c>
    </row>
    <row r="1166" spans="1:7" ht="30" customHeight="1">
      <c r="A1166" s="3" t="s">
        <v>2948</v>
      </c>
      <c r="B1166" s="3" t="s">
        <v>2</v>
      </c>
      <c r="C1166" s="3" t="s">
        <v>25769</v>
      </c>
      <c r="D1166" s="3" t="s">
        <v>31573</v>
      </c>
      <c r="E1166" s="12" t="s">
        <v>37401</v>
      </c>
      <c r="F1166" s="6" t="str">
        <f t="shared" si="45"/>
        <v>module=jsib</v>
      </c>
      <c r="G1166" s="6" t="str">
        <f t="shared" si="46"/>
        <v>module=ksib</v>
      </c>
    </row>
    <row r="1167" spans="1:7" ht="30" customHeight="1">
      <c r="A1167" s="3" t="s">
        <v>2948</v>
      </c>
      <c r="B1167" s="3" t="s">
        <v>2</v>
      </c>
      <c r="C1167" s="3" t="s">
        <v>25770</v>
      </c>
      <c r="D1167" s="3" t="s">
        <v>31574</v>
      </c>
      <c r="E1167" s="12" t="s">
        <v>37402</v>
      </c>
      <c r="F1167" s="6" t="str">
        <f t="shared" si="45"/>
        <v>module=jsib</v>
      </c>
      <c r="G1167" s="6" t="str">
        <f t="shared" si="46"/>
        <v>module=ksib</v>
      </c>
    </row>
    <row r="1168" spans="1:7" ht="30" customHeight="1">
      <c r="A1168" s="3" t="s">
        <v>2948</v>
      </c>
      <c r="B1168" s="3" t="s">
        <v>2</v>
      </c>
      <c r="C1168" s="3" t="s">
        <v>25771</v>
      </c>
      <c r="D1168" s="3" t="s">
        <v>31575</v>
      </c>
      <c r="E1168" s="12" t="s">
        <v>37403</v>
      </c>
      <c r="F1168" s="6" t="str">
        <f t="shared" si="45"/>
        <v>module=jsib</v>
      </c>
      <c r="G1168" s="6" t="str">
        <f t="shared" si="46"/>
        <v>module=ksib</v>
      </c>
    </row>
    <row r="1169" spans="1:7" ht="30" customHeight="1">
      <c r="A1169" s="3" t="s">
        <v>2948</v>
      </c>
      <c r="B1169" s="3" t="s">
        <v>2</v>
      </c>
      <c r="C1169" s="3" t="s">
        <v>25772</v>
      </c>
      <c r="D1169" s="3" t="s">
        <v>31576</v>
      </c>
      <c r="E1169" s="12" t="s">
        <v>37404</v>
      </c>
      <c r="F1169" s="6" t="str">
        <f t="shared" si="45"/>
        <v>module=jsib</v>
      </c>
      <c r="G1169" s="6" t="str">
        <f t="shared" si="46"/>
        <v>module=ksib</v>
      </c>
    </row>
    <row r="1170" spans="1:7" ht="30" customHeight="1">
      <c r="A1170" s="3" t="s">
        <v>2948</v>
      </c>
      <c r="B1170" s="3" t="s">
        <v>2</v>
      </c>
      <c r="C1170" s="3" t="s">
        <v>25773</v>
      </c>
      <c r="D1170" s="3" t="s">
        <v>31577</v>
      </c>
      <c r="E1170" s="12" t="s">
        <v>37405</v>
      </c>
      <c r="F1170" s="6" t="str">
        <f t="shared" si="45"/>
        <v>module=jsib</v>
      </c>
      <c r="G1170" s="6" t="str">
        <f t="shared" si="46"/>
        <v>module=ksib</v>
      </c>
    </row>
    <row r="1171" spans="1:7" ht="30" customHeight="1">
      <c r="A1171" s="3" t="s">
        <v>2948</v>
      </c>
      <c r="B1171" s="3" t="s">
        <v>2</v>
      </c>
      <c r="C1171" s="3" t="s">
        <v>25774</v>
      </c>
      <c r="D1171" s="3" t="s">
        <v>31578</v>
      </c>
      <c r="E1171" s="12" t="s">
        <v>37406</v>
      </c>
      <c r="F1171" s="6" t="str">
        <f t="shared" si="45"/>
        <v>module=jsib</v>
      </c>
      <c r="G1171" s="6" t="str">
        <f t="shared" si="46"/>
        <v>module=ksib</v>
      </c>
    </row>
    <row r="1172" spans="1:7" ht="30" customHeight="1">
      <c r="A1172" s="3" t="s">
        <v>2948</v>
      </c>
      <c r="B1172" s="3" t="s">
        <v>2</v>
      </c>
      <c r="C1172" s="3" t="s">
        <v>25775</v>
      </c>
      <c r="D1172" s="3" t="s">
        <v>31579</v>
      </c>
      <c r="E1172" s="12" t="s">
        <v>37407</v>
      </c>
      <c r="F1172" s="6" t="str">
        <f t="shared" si="45"/>
        <v>module=jsib</v>
      </c>
      <c r="G1172" s="6" t="str">
        <f t="shared" si="46"/>
        <v>module=ksib</v>
      </c>
    </row>
    <row r="1173" spans="1:7" ht="30" customHeight="1">
      <c r="A1173" s="3" t="s">
        <v>2948</v>
      </c>
      <c r="B1173" s="3" t="s">
        <v>2</v>
      </c>
      <c r="C1173" s="3" t="s">
        <v>25776</v>
      </c>
      <c r="D1173" s="3" t="s">
        <v>31580</v>
      </c>
      <c r="E1173" s="12" t="s">
        <v>37408</v>
      </c>
      <c r="F1173" s="6" t="str">
        <f t="shared" si="45"/>
        <v>module=jsib</v>
      </c>
      <c r="G1173" s="6" t="str">
        <f t="shared" si="46"/>
        <v>module=ksib</v>
      </c>
    </row>
    <row r="1174" spans="1:7" ht="30" customHeight="1">
      <c r="A1174" s="3" t="s">
        <v>2948</v>
      </c>
      <c r="B1174" s="3" t="s">
        <v>2</v>
      </c>
      <c r="C1174" s="3" t="s">
        <v>25777</v>
      </c>
      <c r="D1174" s="3" t="s">
        <v>31581</v>
      </c>
      <c r="E1174" s="12" t="s">
        <v>37409</v>
      </c>
      <c r="F1174" s="6" t="str">
        <f t="shared" si="45"/>
        <v>module=jsib</v>
      </c>
      <c r="G1174" s="6" t="str">
        <f t="shared" si="46"/>
        <v>module=ksib</v>
      </c>
    </row>
    <row r="1175" spans="1:7" ht="30" customHeight="1">
      <c r="A1175" s="3" t="s">
        <v>2948</v>
      </c>
      <c r="B1175" s="3" t="s">
        <v>2</v>
      </c>
      <c r="C1175" s="3" t="s">
        <v>25778</v>
      </c>
      <c r="D1175" s="3" t="s">
        <v>31582</v>
      </c>
      <c r="E1175" s="12" t="s">
        <v>37410</v>
      </c>
      <c r="F1175" s="6" t="str">
        <f t="shared" si="45"/>
        <v>module=jsib</v>
      </c>
      <c r="G1175" s="6" t="str">
        <f t="shared" si="46"/>
        <v>module=ksib</v>
      </c>
    </row>
    <row r="1176" spans="1:7" ht="30" customHeight="1">
      <c r="A1176" s="3" t="s">
        <v>2948</v>
      </c>
      <c r="B1176" s="3" t="s">
        <v>2</v>
      </c>
      <c r="C1176" s="3" t="s">
        <v>25779</v>
      </c>
      <c r="D1176" s="3" t="s">
        <v>31583</v>
      </c>
      <c r="E1176" s="12" t="s">
        <v>37411</v>
      </c>
      <c r="F1176" s="6" t="str">
        <f t="shared" si="45"/>
        <v>module=jsib</v>
      </c>
      <c r="G1176" s="6" t="str">
        <f t="shared" si="46"/>
        <v>module=ksib</v>
      </c>
    </row>
    <row r="1177" spans="1:7" ht="30" customHeight="1">
      <c r="A1177" s="3" t="s">
        <v>2948</v>
      </c>
      <c r="B1177" s="3" t="s">
        <v>2</v>
      </c>
      <c r="C1177" s="3" t="s">
        <v>25780</v>
      </c>
      <c r="D1177" s="3" t="s">
        <v>31584</v>
      </c>
      <c r="E1177" s="12" t="s">
        <v>37412</v>
      </c>
      <c r="F1177" s="6" t="str">
        <f t="shared" ref="F1177:F1240" si="47">HYPERLINK("http://www.ssc.wisc.edu/wlsresearch/documentation/waves/?wave=capigrad&amp;module=jsib","module=jsib")</f>
        <v>module=jsib</v>
      </c>
      <c r="G1177" s="6" t="str">
        <f t="shared" ref="G1177:G1240" si="48">HYPERLINK("http://www.ssc.wisc.edu/wlsresearch/documentation/waves/?wave=capisib&amp;module=ksib","module=ksib")</f>
        <v>module=ksib</v>
      </c>
    </row>
    <row r="1178" spans="1:7" ht="30" customHeight="1">
      <c r="A1178" s="3" t="s">
        <v>2948</v>
      </c>
      <c r="B1178" s="3" t="s">
        <v>2</v>
      </c>
      <c r="C1178" s="3" t="s">
        <v>25781</v>
      </c>
      <c r="D1178" s="3" t="s">
        <v>31585</v>
      </c>
      <c r="E1178" s="12" t="s">
        <v>37413</v>
      </c>
      <c r="F1178" s="6" t="str">
        <f t="shared" si="47"/>
        <v>module=jsib</v>
      </c>
      <c r="G1178" s="6" t="str">
        <f t="shared" si="48"/>
        <v>module=ksib</v>
      </c>
    </row>
    <row r="1179" spans="1:7" ht="30" customHeight="1">
      <c r="A1179" s="3" t="s">
        <v>2948</v>
      </c>
      <c r="B1179" s="3" t="s">
        <v>2</v>
      </c>
      <c r="C1179" s="3" t="s">
        <v>25782</v>
      </c>
      <c r="D1179" s="3" t="s">
        <v>31586</v>
      </c>
      <c r="E1179" s="12" t="s">
        <v>37414</v>
      </c>
      <c r="F1179" s="6" t="str">
        <f t="shared" si="47"/>
        <v>module=jsib</v>
      </c>
      <c r="G1179" s="6" t="str">
        <f t="shared" si="48"/>
        <v>module=ksib</v>
      </c>
    </row>
    <row r="1180" spans="1:7" ht="30" customHeight="1">
      <c r="A1180" s="3" t="s">
        <v>2948</v>
      </c>
      <c r="B1180" s="3" t="s">
        <v>2</v>
      </c>
      <c r="C1180" s="3" t="s">
        <v>25783</v>
      </c>
      <c r="D1180" s="3" t="s">
        <v>31587</v>
      </c>
      <c r="E1180" s="12" t="s">
        <v>37415</v>
      </c>
      <c r="F1180" s="6" t="str">
        <f t="shared" si="47"/>
        <v>module=jsib</v>
      </c>
      <c r="G1180" s="6" t="str">
        <f t="shared" si="48"/>
        <v>module=ksib</v>
      </c>
    </row>
    <row r="1181" spans="1:7" ht="30" customHeight="1">
      <c r="A1181" s="3" t="s">
        <v>2948</v>
      </c>
      <c r="B1181" s="3" t="s">
        <v>2</v>
      </c>
      <c r="C1181" s="3" t="s">
        <v>25784</v>
      </c>
      <c r="D1181" s="3" t="s">
        <v>31588</v>
      </c>
      <c r="E1181" s="12" t="s">
        <v>37416</v>
      </c>
      <c r="F1181" s="6" t="str">
        <f t="shared" si="47"/>
        <v>module=jsib</v>
      </c>
      <c r="G1181" s="6" t="str">
        <f t="shared" si="48"/>
        <v>module=ksib</v>
      </c>
    </row>
    <row r="1182" spans="1:7" ht="30" customHeight="1">
      <c r="A1182" s="3" t="s">
        <v>2948</v>
      </c>
      <c r="B1182" s="3" t="s">
        <v>2</v>
      </c>
      <c r="C1182" s="3" t="s">
        <v>25785</v>
      </c>
      <c r="D1182" s="3" t="s">
        <v>31589</v>
      </c>
      <c r="E1182" s="12" t="s">
        <v>37417</v>
      </c>
      <c r="F1182" s="6" t="str">
        <f t="shared" si="47"/>
        <v>module=jsib</v>
      </c>
      <c r="G1182" s="6" t="str">
        <f t="shared" si="48"/>
        <v>module=ksib</v>
      </c>
    </row>
    <row r="1183" spans="1:7" ht="30" customHeight="1">
      <c r="A1183" s="3" t="s">
        <v>2948</v>
      </c>
      <c r="B1183" s="3" t="s">
        <v>2</v>
      </c>
      <c r="C1183" s="3" t="s">
        <v>25786</v>
      </c>
      <c r="D1183" s="3" t="s">
        <v>31590</v>
      </c>
      <c r="E1183" s="12" t="s">
        <v>37418</v>
      </c>
      <c r="F1183" s="6" t="str">
        <f t="shared" si="47"/>
        <v>module=jsib</v>
      </c>
      <c r="G1183" s="6" t="str">
        <f t="shared" si="48"/>
        <v>module=ksib</v>
      </c>
    </row>
    <row r="1184" spans="1:7" ht="30" customHeight="1">
      <c r="A1184" s="3" t="s">
        <v>2948</v>
      </c>
      <c r="B1184" s="3" t="s">
        <v>2</v>
      </c>
      <c r="C1184" s="3" t="s">
        <v>25787</v>
      </c>
      <c r="D1184" s="3" t="s">
        <v>31591</v>
      </c>
      <c r="E1184" s="12" t="s">
        <v>37419</v>
      </c>
      <c r="F1184" s="6" t="str">
        <f t="shared" si="47"/>
        <v>module=jsib</v>
      </c>
      <c r="G1184" s="6" t="str">
        <f t="shared" si="48"/>
        <v>module=ksib</v>
      </c>
    </row>
    <row r="1185" spans="1:7" ht="30" customHeight="1">
      <c r="A1185" s="3" t="s">
        <v>2948</v>
      </c>
      <c r="B1185" s="3" t="s">
        <v>2</v>
      </c>
      <c r="C1185" s="3" t="s">
        <v>25788</v>
      </c>
      <c r="D1185" s="3" t="s">
        <v>31592</v>
      </c>
      <c r="E1185" s="12" t="s">
        <v>37420</v>
      </c>
      <c r="F1185" s="6" t="str">
        <f t="shared" si="47"/>
        <v>module=jsib</v>
      </c>
      <c r="G1185" s="6" t="str">
        <f t="shared" si="48"/>
        <v>module=ksib</v>
      </c>
    </row>
    <row r="1186" spans="1:7" ht="30" customHeight="1">
      <c r="A1186" s="3" t="s">
        <v>2948</v>
      </c>
      <c r="B1186" s="3" t="s">
        <v>2</v>
      </c>
      <c r="C1186" s="3" t="s">
        <v>25789</v>
      </c>
      <c r="D1186" s="3" t="s">
        <v>31593</v>
      </c>
      <c r="E1186" s="12" t="s">
        <v>37421</v>
      </c>
      <c r="F1186" s="6" t="str">
        <f t="shared" si="47"/>
        <v>module=jsib</v>
      </c>
      <c r="G1186" s="6" t="str">
        <f t="shared" si="48"/>
        <v>module=ksib</v>
      </c>
    </row>
    <row r="1187" spans="1:7" ht="30" customHeight="1">
      <c r="A1187" s="3" t="s">
        <v>2948</v>
      </c>
      <c r="B1187" s="3" t="s">
        <v>2</v>
      </c>
      <c r="C1187" s="3" t="s">
        <v>25790</v>
      </c>
      <c r="D1187" s="3" t="s">
        <v>31594</v>
      </c>
      <c r="E1187" s="12" t="s">
        <v>37422</v>
      </c>
      <c r="F1187" s="6" t="str">
        <f t="shared" si="47"/>
        <v>module=jsib</v>
      </c>
      <c r="G1187" s="6" t="str">
        <f t="shared" si="48"/>
        <v>module=ksib</v>
      </c>
    </row>
    <row r="1188" spans="1:7" ht="30" customHeight="1">
      <c r="A1188" s="3" t="s">
        <v>2948</v>
      </c>
      <c r="B1188" s="3" t="s">
        <v>2</v>
      </c>
      <c r="C1188" s="3" t="s">
        <v>25791</v>
      </c>
      <c r="D1188" s="3" t="s">
        <v>31595</v>
      </c>
      <c r="E1188" s="12" t="s">
        <v>37423</v>
      </c>
      <c r="F1188" s="6" t="str">
        <f t="shared" si="47"/>
        <v>module=jsib</v>
      </c>
      <c r="G1188" s="6" t="str">
        <f t="shared" si="48"/>
        <v>module=ksib</v>
      </c>
    </row>
    <row r="1189" spans="1:7" ht="30" customHeight="1">
      <c r="A1189" s="3" t="s">
        <v>2948</v>
      </c>
      <c r="B1189" s="3" t="s">
        <v>2</v>
      </c>
      <c r="C1189" s="3" t="s">
        <v>25792</v>
      </c>
      <c r="D1189" s="3" t="s">
        <v>31596</v>
      </c>
      <c r="E1189" s="12" t="s">
        <v>37424</v>
      </c>
      <c r="F1189" s="6" t="str">
        <f t="shared" si="47"/>
        <v>module=jsib</v>
      </c>
      <c r="G1189" s="6" t="str">
        <f t="shared" si="48"/>
        <v>module=ksib</v>
      </c>
    </row>
    <row r="1190" spans="1:7" ht="30" customHeight="1">
      <c r="A1190" s="3" t="s">
        <v>2948</v>
      </c>
      <c r="B1190" s="3" t="s">
        <v>2</v>
      </c>
      <c r="C1190" s="3" t="s">
        <v>25793</v>
      </c>
      <c r="D1190" s="3" t="s">
        <v>31597</v>
      </c>
      <c r="E1190" s="12" t="s">
        <v>37425</v>
      </c>
      <c r="F1190" s="6" t="str">
        <f t="shared" si="47"/>
        <v>module=jsib</v>
      </c>
      <c r="G1190" s="6" t="str">
        <f t="shared" si="48"/>
        <v>module=ksib</v>
      </c>
    </row>
    <row r="1191" spans="1:7" ht="30" customHeight="1">
      <c r="A1191" s="3" t="s">
        <v>2948</v>
      </c>
      <c r="B1191" s="3" t="s">
        <v>2</v>
      </c>
      <c r="C1191" s="3" t="s">
        <v>25794</v>
      </c>
      <c r="D1191" s="3" t="s">
        <v>31598</v>
      </c>
      <c r="E1191" s="12" t="s">
        <v>37426</v>
      </c>
      <c r="F1191" s="6" t="str">
        <f t="shared" si="47"/>
        <v>module=jsib</v>
      </c>
      <c r="G1191" s="6" t="str">
        <f t="shared" si="48"/>
        <v>module=ksib</v>
      </c>
    </row>
    <row r="1192" spans="1:7" ht="30" customHeight="1">
      <c r="A1192" s="3" t="s">
        <v>2948</v>
      </c>
      <c r="B1192" s="3" t="s">
        <v>2</v>
      </c>
      <c r="C1192" s="3" t="s">
        <v>25795</v>
      </c>
      <c r="D1192" s="3" t="s">
        <v>31599</v>
      </c>
      <c r="E1192" s="12" t="s">
        <v>37427</v>
      </c>
      <c r="F1192" s="6" t="str">
        <f t="shared" si="47"/>
        <v>module=jsib</v>
      </c>
      <c r="G1192" s="6" t="str">
        <f t="shared" si="48"/>
        <v>module=ksib</v>
      </c>
    </row>
    <row r="1193" spans="1:7" ht="30" customHeight="1">
      <c r="A1193" s="3" t="s">
        <v>2948</v>
      </c>
      <c r="B1193" s="3" t="s">
        <v>2</v>
      </c>
      <c r="C1193" s="3" t="s">
        <v>25796</v>
      </c>
      <c r="D1193" s="3" t="s">
        <v>31600</v>
      </c>
      <c r="E1193" s="12" t="s">
        <v>37428</v>
      </c>
      <c r="F1193" s="6" t="str">
        <f t="shared" si="47"/>
        <v>module=jsib</v>
      </c>
      <c r="G1193" s="6" t="str">
        <f t="shared" si="48"/>
        <v>module=ksib</v>
      </c>
    </row>
    <row r="1194" spans="1:7" ht="30" customHeight="1">
      <c r="A1194" s="3" t="s">
        <v>2948</v>
      </c>
      <c r="B1194" s="3" t="s">
        <v>2</v>
      </c>
      <c r="C1194" s="3" t="s">
        <v>25797</v>
      </c>
      <c r="D1194" s="3" t="s">
        <v>31601</v>
      </c>
      <c r="E1194" s="12" t="s">
        <v>37429</v>
      </c>
      <c r="F1194" s="6" t="str">
        <f t="shared" si="47"/>
        <v>module=jsib</v>
      </c>
      <c r="G1194" s="6" t="str">
        <f t="shared" si="48"/>
        <v>module=ksib</v>
      </c>
    </row>
    <row r="1195" spans="1:7" ht="30" customHeight="1">
      <c r="A1195" s="3" t="s">
        <v>2948</v>
      </c>
      <c r="B1195" s="3" t="s">
        <v>2</v>
      </c>
      <c r="C1195" s="3" t="s">
        <v>25798</v>
      </c>
      <c r="D1195" s="3" t="s">
        <v>31602</v>
      </c>
      <c r="E1195" s="12" t="s">
        <v>37430</v>
      </c>
      <c r="F1195" s="6" t="str">
        <f t="shared" si="47"/>
        <v>module=jsib</v>
      </c>
      <c r="G1195" s="6" t="str">
        <f t="shared" si="48"/>
        <v>module=ksib</v>
      </c>
    </row>
    <row r="1196" spans="1:7" ht="30" customHeight="1">
      <c r="A1196" s="3" t="s">
        <v>2948</v>
      </c>
      <c r="B1196" s="3" t="s">
        <v>2</v>
      </c>
      <c r="C1196" s="3" t="s">
        <v>25799</v>
      </c>
      <c r="D1196" s="3" t="s">
        <v>31603</v>
      </c>
      <c r="E1196" s="12" t="s">
        <v>37431</v>
      </c>
      <c r="F1196" s="6" t="str">
        <f t="shared" si="47"/>
        <v>module=jsib</v>
      </c>
      <c r="G1196" s="6" t="str">
        <f t="shared" si="48"/>
        <v>module=ksib</v>
      </c>
    </row>
    <row r="1197" spans="1:7" ht="30" customHeight="1">
      <c r="A1197" s="3" t="s">
        <v>2948</v>
      </c>
      <c r="B1197" s="3" t="s">
        <v>2</v>
      </c>
      <c r="C1197" s="3" t="s">
        <v>25800</v>
      </c>
      <c r="D1197" s="3" t="s">
        <v>31604</v>
      </c>
      <c r="E1197" s="12" t="s">
        <v>37432</v>
      </c>
      <c r="F1197" s="6" t="str">
        <f t="shared" si="47"/>
        <v>module=jsib</v>
      </c>
      <c r="G1197" s="6" t="str">
        <f t="shared" si="48"/>
        <v>module=ksib</v>
      </c>
    </row>
    <row r="1198" spans="1:7" ht="30" customHeight="1">
      <c r="A1198" s="3" t="s">
        <v>2948</v>
      </c>
      <c r="B1198" s="3" t="s">
        <v>2</v>
      </c>
      <c r="C1198" s="3" t="s">
        <v>25801</v>
      </c>
      <c r="D1198" s="3" t="s">
        <v>31605</v>
      </c>
      <c r="E1198" s="12" t="s">
        <v>37433</v>
      </c>
      <c r="F1198" s="6" t="str">
        <f t="shared" si="47"/>
        <v>module=jsib</v>
      </c>
      <c r="G1198" s="6" t="str">
        <f t="shared" si="48"/>
        <v>module=ksib</v>
      </c>
    </row>
    <row r="1199" spans="1:7" ht="30" customHeight="1">
      <c r="A1199" s="3" t="s">
        <v>2948</v>
      </c>
      <c r="B1199" s="3" t="s">
        <v>2</v>
      </c>
      <c r="C1199" s="3" t="s">
        <v>25802</v>
      </c>
      <c r="D1199" s="3" t="s">
        <v>31606</v>
      </c>
      <c r="E1199" s="12" t="s">
        <v>37434</v>
      </c>
      <c r="F1199" s="6" t="str">
        <f t="shared" si="47"/>
        <v>module=jsib</v>
      </c>
      <c r="G1199" s="6" t="str">
        <f t="shared" si="48"/>
        <v>module=ksib</v>
      </c>
    </row>
    <row r="1200" spans="1:7" ht="30" customHeight="1">
      <c r="A1200" s="3" t="s">
        <v>2948</v>
      </c>
      <c r="B1200" s="3" t="s">
        <v>2</v>
      </c>
      <c r="C1200" s="3" t="s">
        <v>25803</v>
      </c>
      <c r="D1200" s="3" t="s">
        <v>31607</v>
      </c>
      <c r="E1200" s="12" t="s">
        <v>37435</v>
      </c>
      <c r="F1200" s="6" t="str">
        <f t="shared" si="47"/>
        <v>module=jsib</v>
      </c>
      <c r="G1200" s="6" t="str">
        <f t="shared" si="48"/>
        <v>module=ksib</v>
      </c>
    </row>
    <row r="1201" spans="1:7" ht="30" customHeight="1">
      <c r="A1201" s="3" t="s">
        <v>2948</v>
      </c>
      <c r="B1201" s="3" t="s">
        <v>2</v>
      </c>
      <c r="C1201" s="3" t="s">
        <v>25804</v>
      </c>
      <c r="D1201" s="3" t="s">
        <v>31608</v>
      </c>
      <c r="E1201" s="12" t="s">
        <v>37436</v>
      </c>
      <c r="F1201" s="6" t="str">
        <f t="shared" si="47"/>
        <v>module=jsib</v>
      </c>
      <c r="G1201" s="6" t="str">
        <f t="shared" si="48"/>
        <v>module=ksib</v>
      </c>
    </row>
    <row r="1202" spans="1:7" ht="30" customHeight="1">
      <c r="A1202" s="3" t="s">
        <v>2948</v>
      </c>
      <c r="B1202" s="3" t="s">
        <v>2</v>
      </c>
      <c r="C1202" s="3" t="s">
        <v>25805</v>
      </c>
      <c r="D1202" s="3" t="s">
        <v>31609</v>
      </c>
      <c r="E1202" s="12" t="s">
        <v>37437</v>
      </c>
      <c r="F1202" s="6" t="str">
        <f t="shared" si="47"/>
        <v>module=jsib</v>
      </c>
      <c r="G1202" s="6" t="str">
        <f t="shared" si="48"/>
        <v>module=ksib</v>
      </c>
    </row>
    <row r="1203" spans="1:7" ht="30" customHeight="1">
      <c r="A1203" s="3" t="s">
        <v>2948</v>
      </c>
      <c r="B1203" s="3" t="s">
        <v>2</v>
      </c>
      <c r="C1203" s="3" t="s">
        <v>25806</v>
      </c>
      <c r="D1203" s="3" t="s">
        <v>31610</v>
      </c>
      <c r="E1203" s="12" t="s">
        <v>37438</v>
      </c>
      <c r="F1203" s="6" t="str">
        <f t="shared" si="47"/>
        <v>module=jsib</v>
      </c>
      <c r="G1203" s="6" t="str">
        <f t="shared" si="48"/>
        <v>module=ksib</v>
      </c>
    </row>
    <row r="1204" spans="1:7" ht="30" customHeight="1">
      <c r="A1204" s="3" t="s">
        <v>2948</v>
      </c>
      <c r="B1204" s="3" t="s">
        <v>2</v>
      </c>
      <c r="C1204" s="3" t="s">
        <v>25807</v>
      </c>
      <c r="D1204" s="3" t="s">
        <v>31611</v>
      </c>
      <c r="E1204" s="12" t="s">
        <v>37439</v>
      </c>
      <c r="F1204" s="6" t="str">
        <f t="shared" si="47"/>
        <v>module=jsib</v>
      </c>
      <c r="G1204" s="6" t="str">
        <f t="shared" si="48"/>
        <v>module=ksib</v>
      </c>
    </row>
    <row r="1205" spans="1:7" ht="30" customHeight="1">
      <c r="A1205" s="3" t="s">
        <v>2948</v>
      </c>
      <c r="B1205" s="3" t="s">
        <v>2</v>
      </c>
      <c r="C1205" s="3" t="s">
        <v>25808</v>
      </c>
      <c r="D1205" s="3" t="s">
        <v>31612</v>
      </c>
      <c r="E1205" s="12" t="s">
        <v>37440</v>
      </c>
      <c r="F1205" s="6" t="str">
        <f t="shared" si="47"/>
        <v>module=jsib</v>
      </c>
      <c r="G1205" s="6" t="str">
        <f t="shared" si="48"/>
        <v>module=ksib</v>
      </c>
    </row>
    <row r="1206" spans="1:7" ht="30" customHeight="1">
      <c r="A1206" s="3" t="s">
        <v>2948</v>
      </c>
      <c r="B1206" s="3" t="s">
        <v>2</v>
      </c>
      <c r="C1206" s="3" t="s">
        <v>25809</v>
      </c>
      <c r="D1206" s="3" t="s">
        <v>31613</v>
      </c>
      <c r="E1206" s="12" t="s">
        <v>37441</v>
      </c>
      <c r="F1206" s="6" t="str">
        <f t="shared" si="47"/>
        <v>module=jsib</v>
      </c>
      <c r="G1206" s="6" t="str">
        <f t="shared" si="48"/>
        <v>module=ksib</v>
      </c>
    </row>
    <row r="1207" spans="1:7" ht="30" customHeight="1">
      <c r="A1207" s="3" t="s">
        <v>2948</v>
      </c>
      <c r="B1207" s="3" t="s">
        <v>2</v>
      </c>
      <c r="C1207" s="3" t="s">
        <v>25810</v>
      </c>
      <c r="D1207" s="3" t="s">
        <v>31614</v>
      </c>
      <c r="E1207" s="12" t="s">
        <v>37442</v>
      </c>
      <c r="F1207" s="6" t="str">
        <f t="shared" si="47"/>
        <v>module=jsib</v>
      </c>
      <c r="G1207" s="6" t="str">
        <f t="shared" si="48"/>
        <v>module=ksib</v>
      </c>
    </row>
    <row r="1208" spans="1:7" ht="30" customHeight="1">
      <c r="A1208" s="3" t="s">
        <v>2948</v>
      </c>
      <c r="B1208" s="3" t="s">
        <v>2</v>
      </c>
      <c r="C1208" s="3" t="s">
        <v>25811</v>
      </c>
      <c r="D1208" s="3" t="s">
        <v>31615</v>
      </c>
      <c r="E1208" s="12" t="s">
        <v>37443</v>
      </c>
      <c r="F1208" s="6" t="str">
        <f t="shared" si="47"/>
        <v>module=jsib</v>
      </c>
      <c r="G1208" s="6" t="str">
        <f t="shared" si="48"/>
        <v>module=ksib</v>
      </c>
    </row>
    <row r="1209" spans="1:7" ht="30" customHeight="1">
      <c r="A1209" s="3" t="s">
        <v>2948</v>
      </c>
      <c r="B1209" s="3" t="s">
        <v>2</v>
      </c>
      <c r="C1209" s="3" t="s">
        <v>25812</v>
      </c>
      <c r="D1209" s="3" t="s">
        <v>31616</v>
      </c>
      <c r="E1209" s="12" t="s">
        <v>37444</v>
      </c>
      <c r="F1209" s="6" t="str">
        <f t="shared" si="47"/>
        <v>module=jsib</v>
      </c>
      <c r="G1209" s="6" t="str">
        <f t="shared" si="48"/>
        <v>module=ksib</v>
      </c>
    </row>
    <row r="1210" spans="1:7" ht="30" customHeight="1">
      <c r="A1210" s="3" t="s">
        <v>2948</v>
      </c>
      <c r="B1210" s="3" t="s">
        <v>2</v>
      </c>
      <c r="C1210" s="3" t="s">
        <v>25813</v>
      </c>
      <c r="D1210" s="3" t="s">
        <v>31617</v>
      </c>
      <c r="E1210" s="12" t="s">
        <v>37445</v>
      </c>
      <c r="F1210" s="6" t="str">
        <f t="shared" si="47"/>
        <v>module=jsib</v>
      </c>
      <c r="G1210" s="6" t="str">
        <f t="shared" si="48"/>
        <v>module=ksib</v>
      </c>
    </row>
    <row r="1211" spans="1:7" ht="30" customHeight="1">
      <c r="A1211" s="3" t="s">
        <v>2948</v>
      </c>
      <c r="B1211" s="3" t="s">
        <v>2</v>
      </c>
      <c r="C1211" s="3" t="s">
        <v>25814</v>
      </c>
      <c r="D1211" s="3" t="s">
        <v>31618</v>
      </c>
      <c r="E1211" s="12" t="s">
        <v>37446</v>
      </c>
      <c r="F1211" s="6" t="str">
        <f t="shared" si="47"/>
        <v>module=jsib</v>
      </c>
      <c r="G1211" s="6" t="str">
        <f t="shared" si="48"/>
        <v>module=ksib</v>
      </c>
    </row>
    <row r="1212" spans="1:7" ht="30" customHeight="1">
      <c r="A1212" s="3" t="s">
        <v>2948</v>
      </c>
      <c r="B1212" s="3" t="s">
        <v>2</v>
      </c>
      <c r="C1212" s="3" t="s">
        <v>25815</v>
      </c>
      <c r="D1212" s="3" t="s">
        <v>31619</v>
      </c>
      <c r="E1212" s="12" t="s">
        <v>37447</v>
      </c>
      <c r="F1212" s="6" t="str">
        <f t="shared" si="47"/>
        <v>module=jsib</v>
      </c>
      <c r="G1212" s="6" t="str">
        <f t="shared" si="48"/>
        <v>module=ksib</v>
      </c>
    </row>
    <row r="1213" spans="1:7" ht="30" customHeight="1">
      <c r="A1213" s="3" t="s">
        <v>2948</v>
      </c>
      <c r="B1213" s="3" t="s">
        <v>2</v>
      </c>
      <c r="C1213" s="3" t="s">
        <v>25816</v>
      </c>
      <c r="D1213" s="3" t="s">
        <v>31620</v>
      </c>
      <c r="E1213" s="12" t="s">
        <v>37448</v>
      </c>
      <c r="F1213" s="6" t="str">
        <f t="shared" si="47"/>
        <v>module=jsib</v>
      </c>
      <c r="G1213" s="6" t="str">
        <f t="shared" si="48"/>
        <v>module=ksib</v>
      </c>
    </row>
    <row r="1214" spans="1:7" ht="30" customHeight="1">
      <c r="A1214" s="3" t="s">
        <v>2948</v>
      </c>
      <c r="B1214" s="3" t="s">
        <v>2</v>
      </c>
      <c r="C1214" s="3" t="s">
        <v>25817</v>
      </c>
      <c r="D1214" s="3" t="s">
        <v>31621</v>
      </c>
      <c r="E1214" s="12" t="s">
        <v>37449</v>
      </c>
      <c r="F1214" s="6" t="str">
        <f t="shared" si="47"/>
        <v>module=jsib</v>
      </c>
      <c r="G1214" s="6" t="str">
        <f t="shared" si="48"/>
        <v>module=ksib</v>
      </c>
    </row>
    <row r="1215" spans="1:7" ht="30" customHeight="1">
      <c r="A1215" s="3" t="s">
        <v>2948</v>
      </c>
      <c r="B1215" s="3" t="s">
        <v>2</v>
      </c>
      <c r="C1215" s="3" t="s">
        <v>25818</v>
      </c>
      <c r="D1215" s="3" t="s">
        <v>31622</v>
      </c>
      <c r="E1215" s="12" t="s">
        <v>37450</v>
      </c>
      <c r="F1215" s="6" t="str">
        <f t="shared" si="47"/>
        <v>module=jsib</v>
      </c>
      <c r="G1215" s="6" t="str">
        <f t="shared" si="48"/>
        <v>module=ksib</v>
      </c>
    </row>
    <row r="1216" spans="1:7" ht="30" customHeight="1">
      <c r="A1216" s="3" t="s">
        <v>2948</v>
      </c>
      <c r="B1216" s="3" t="s">
        <v>2</v>
      </c>
      <c r="C1216" s="3" t="s">
        <v>25819</v>
      </c>
      <c r="D1216" s="3" t="s">
        <v>31623</v>
      </c>
      <c r="E1216" s="12" t="s">
        <v>37451</v>
      </c>
      <c r="F1216" s="6" t="str">
        <f t="shared" si="47"/>
        <v>module=jsib</v>
      </c>
      <c r="G1216" s="6" t="str">
        <f t="shared" si="48"/>
        <v>module=ksib</v>
      </c>
    </row>
    <row r="1217" spans="1:7" ht="30" customHeight="1">
      <c r="A1217" s="3" t="s">
        <v>2948</v>
      </c>
      <c r="B1217" s="3" t="s">
        <v>2</v>
      </c>
      <c r="C1217" s="3" t="s">
        <v>25820</v>
      </c>
      <c r="D1217" s="3" t="s">
        <v>31624</v>
      </c>
      <c r="E1217" s="12" t="s">
        <v>37452</v>
      </c>
      <c r="F1217" s="6" t="str">
        <f t="shared" si="47"/>
        <v>module=jsib</v>
      </c>
      <c r="G1217" s="6" t="str">
        <f t="shared" si="48"/>
        <v>module=ksib</v>
      </c>
    </row>
    <row r="1218" spans="1:7" ht="30" customHeight="1">
      <c r="A1218" s="3" t="s">
        <v>2948</v>
      </c>
      <c r="B1218" s="3" t="s">
        <v>2</v>
      </c>
      <c r="C1218" s="3" t="s">
        <v>25821</v>
      </c>
      <c r="D1218" s="3" t="s">
        <v>31625</v>
      </c>
      <c r="E1218" s="12" t="s">
        <v>37453</v>
      </c>
      <c r="F1218" s="6" t="str">
        <f t="shared" si="47"/>
        <v>module=jsib</v>
      </c>
      <c r="G1218" s="6" t="str">
        <f t="shared" si="48"/>
        <v>module=ksib</v>
      </c>
    </row>
    <row r="1219" spans="1:7" ht="30" customHeight="1">
      <c r="A1219" s="3" t="s">
        <v>2948</v>
      </c>
      <c r="B1219" s="3" t="s">
        <v>2</v>
      </c>
      <c r="C1219" s="3" t="s">
        <v>25822</v>
      </c>
      <c r="D1219" s="3" t="s">
        <v>31626</v>
      </c>
      <c r="E1219" s="12" t="s">
        <v>37454</v>
      </c>
      <c r="F1219" s="6" t="str">
        <f t="shared" si="47"/>
        <v>module=jsib</v>
      </c>
      <c r="G1219" s="6" t="str">
        <f t="shared" si="48"/>
        <v>module=ksib</v>
      </c>
    </row>
    <row r="1220" spans="1:7" ht="30" customHeight="1">
      <c r="A1220" s="3" t="s">
        <v>2948</v>
      </c>
      <c r="B1220" s="3" t="s">
        <v>2</v>
      </c>
      <c r="C1220" s="3" t="s">
        <v>25823</v>
      </c>
      <c r="D1220" s="3" t="s">
        <v>31627</v>
      </c>
      <c r="E1220" s="12" t="s">
        <v>37455</v>
      </c>
      <c r="F1220" s="6" t="str">
        <f t="shared" si="47"/>
        <v>module=jsib</v>
      </c>
      <c r="G1220" s="6" t="str">
        <f t="shared" si="48"/>
        <v>module=ksib</v>
      </c>
    </row>
    <row r="1221" spans="1:7" ht="30" customHeight="1">
      <c r="A1221" s="3" t="s">
        <v>2948</v>
      </c>
      <c r="B1221" s="3" t="s">
        <v>2</v>
      </c>
      <c r="C1221" s="3" t="s">
        <v>25824</v>
      </c>
      <c r="D1221" s="3" t="s">
        <v>31628</v>
      </c>
      <c r="E1221" s="12" t="s">
        <v>37456</v>
      </c>
      <c r="F1221" s="6" t="str">
        <f t="shared" si="47"/>
        <v>module=jsib</v>
      </c>
      <c r="G1221" s="6" t="str">
        <f t="shared" si="48"/>
        <v>module=ksib</v>
      </c>
    </row>
    <row r="1222" spans="1:7" ht="30" customHeight="1">
      <c r="A1222" s="3" t="s">
        <v>2948</v>
      </c>
      <c r="B1222" s="3" t="s">
        <v>2</v>
      </c>
      <c r="C1222" s="3" t="s">
        <v>25825</v>
      </c>
      <c r="D1222" s="3" t="s">
        <v>31629</v>
      </c>
      <c r="E1222" s="12" t="s">
        <v>37457</v>
      </c>
      <c r="F1222" s="6" t="str">
        <f t="shared" si="47"/>
        <v>module=jsib</v>
      </c>
      <c r="G1222" s="6" t="str">
        <f t="shared" si="48"/>
        <v>module=ksib</v>
      </c>
    </row>
    <row r="1223" spans="1:7" ht="30" customHeight="1">
      <c r="A1223" s="3" t="s">
        <v>2948</v>
      </c>
      <c r="B1223" s="3" t="s">
        <v>2</v>
      </c>
      <c r="C1223" s="3" t="s">
        <v>25826</v>
      </c>
      <c r="D1223" s="3" t="s">
        <v>31630</v>
      </c>
      <c r="E1223" s="12" t="s">
        <v>37458</v>
      </c>
      <c r="F1223" s="6" t="str">
        <f t="shared" si="47"/>
        <v>module=jsib</v>
      </c>
      <c r="G1223" s="6" t="str">
        <f t="shared" si="48"/>
        <v>module=ksib</v>
      </c>
    </row>
    <row r="1224" spans="1:7" ht="30" customHeight="1">
      <c r="A1224" s="3" t="s">
        <v>2948</v>
      </c>
      <c r="B1224" s="3" t="s">
        <v>2</v>
      </c>
      <c r="C1224" s="3" t="s">
        <v>25827</v>
      </c>
      <c r="D1224" s="3" t="s">
        <v>31631</v>
      </c>
      <c r="E1224" s="12" t="s">
        <v>37459</v>
      </c>
      <c r="F1224" s="6" t="str">
        <f t="shared" si="47"/>
        <v>module=jsib</v>
      </c>
      <c r="G1224" s="6" t="str">
        <f t="shared" si="48"/>
        <v>module=ksib</v>
      </c>
    </row>
    <row r="1225" spans="1:7" ht="30" customHeight="1">
      <c r="A1225" s="3" t="s">
        <v>2948</v>
      </c>
      <c r="B1225" s="3" t="s">
        <v>2</v>
      </c>
      <c r="C1225" s="3" t="s">
        <v>25828</v>
      </c>
      <c r="D1225" s="3" t="s">
        <v>31632</v>
      </c>
      <c r="E1225" s="12" t="s">
        <v>37460</v>
      </c>
      <c r="F1225" s="6" t="str">
        <f t="shared" si="47"/>
        <v>module=jsib</v>
      </c>
      <c r="G1225" s="6" t="str">
        <f t="shared" si="48"/>
        <v>module=ksib</v>
      </c>
    </row>
    <row r="1226" spans="1:7" ht="30" customHeight="1">
      <c r="A1226" s="3" t="s">
        <v>2948</v>
      </c>
      <c r="B1226" s="3" t="s">
        <v>2</v>
      </c>
      <c r="C1226" s="3" t="s">
        <v>25829</v>
      </c>
      <c r="D1226" s="3" t="s">
        <v>31633</v>
      </c>
      <c r="E1226" s="12" t="s">
        <v>37461</v>
      </c>
      <c r="F1226" s="6" t="str">
        <f t="shared" si="47"/>
        <v>module=jsib</v>
      </c>
      <c r="G1226" s="6" t="str">
        <f t="shared" si="48"/>
        <v>module=ksib</v>
      </c>
    </row>
    <row r="1227" spans="1:7" ht="30" customHeight="1">
      <c r="A1227" s="3" t="s">
        <v>2948</v>
      </c>
      <c r="B1227" s="3" t="s">
        <v>2</v>
      </c>
      <c r="C1227" s="3" t="s">
        <v>25830</v>
      </c>
      <c r="D1227" s="3" t="s">
        <v>31634</v>
      </c>
      <c r="E1227" s="12" t="s">
        <v>37462</v>
      </c>
      <c r="F1227" s="6" t="str">
        <f t="shared" si="47"/>
        <v>module=jsib</v>
      </c>
      <c r="G1227" s="6" t="str">
        <f t="shared" si="48"/>
        <v>module=ksib</v>
      </c>
    </row>
    <row r="1228" spans="1:7" ht="30" customHeight="1">
      <c r="A1228" s="3" t="s">
        <v>2948</v>
      </c>
      <c r="B1228" s="3" t="s">
        <v>2</v>
      </c>
      <c r="C1228" s="3" t="s">
        <v>25831</v>
      </c>
      <c r="D1228" s="3" t="s">
        <v>31635</v>
      </c>
      <c r="E1228" s="12" t="s">
        <v>37463</v>
      </c>
      <c r="F1228" s="6" t="str">
        <f t="shared" si="47"/>
        <v>module=jsib</v>
      </c>
      <c r="G1228" s="6" t="str">
        <f t="shared" si="48"/>
        <v>module=ksib</v>
      </c>
    </row>
    <row r="1229" spans="1:7" ht="30" customHeight="1">
      <c r="A1229" s="3" t="s">
        <v>2948</v>
      </c>
      <c r="B1229" s="3" t="s">
        <v>2</v>
      </c>
      <c r="C1229" s="3" t="s">
        <v>25832</v>
      </c>
      <c r="D1229" s="3" t="s">
        <v>31636</v>
      </c>
      <c r="E1229" s="12" t="s">
        <v>37464</v>
      </c>
      <c r="F1229" s="6" t="str">
        <f t="shared" si="47"/>
        <v>module=jsib</v>
      </c>
      <c r="G1229" s="6" t="str">
        <f t="shared" si="48"/>
        <v>module=ksib</v>
      </c>
    </row>
    <row r="1230" spans="1:7" ht="30" customHeight="1">
      <c r="A1230" s="3" t="s">
        <v>2948</v>
      </c>
      <c r="B1230" s="3" t="s">
        <v>2</v>
      </c>
      <c r="C1230" s="3" t="s">
        <v>25833</v>
      </c>
      <c r="D1230" s="3" t="s">
        <v>31637</v>
      </c>
      <c r="E1230" s="12" t="s">
        <v>37465</v>
      </c>
      <c r="F1230" s="6" t="str">
        <f t="shared" si="47"/>
        <v>module=jsib</v>
      </c>
      <c r="G1230" s="6" t="str">
        <f t="shared" si="48"/>
        <v>module=ksib</v>
      </c>
    </row>
    <row r="1231" spans="1:7" ht="30" customHeight="1">
      <c r="A1231" s="3" t="s">
        <v>2948</v>
      </c>
      <c r="B1231" s="3" t="s">
        <v>2</v>
      </c>
      <c r="C1231" s="3" t="s">
        <v>25834</v>
      </c>
      <c r="D1231" s="3" t="s">
        <v>31638</v>
      </c>
      <c r="E1231" s="12" t="s">
        <v>37466</v>
      </c>
      <c r="F1231" s="6" t="str">
        <f t="shared" si="47"/>
        <v>module=jsib</v>
      </c>
      <c r="G1231" s="6" t="str">
        <f t="shared" si="48"/>
        <v>module=ksib</v>
      </c>
    </row>
    <row r="1232" spans="1:7" ht="30" customHeight="1">
      <c r="A1232" s="3" t="s">
        <v>2948</v>
      </c>
      <c r="B1232" s="3" t="s">
        <v>2</v>
      </c>
      <c r="C1232" s="3" t="s">
        <v>25835</v>
      </c>
      <c r="D1232" s="3" t="s">
        <v>31639</v>
      </c>
      <c r="E1232" s="12" t="s">
        <v>37467</v>
      </c>
      <c r="F1232" s="6" t="str">
        <f t="shared" si="47"/>
        <v>module=jsib</v>
      </c>
      <c r="G1232" s="6" t="str">
        <f t="shared" si="48"/>
        <v>module=ksib</v>
      </c>
    </row>
    <row r="1233" spans="1:7" ht="30" customHeight="1">
      <c r="A1233" s="3" t="s">
        <v>2948</v>
      </c>
      <c r="B1233" s="3" t="s">
        <v>2</v>
      </c>
      <c r="C1233" s="3" t="s">
        <v>25836</v>
      </c>
      <c r="D1233" s="3" t="s">
        <v>31640</v>
      </c>
      <c r="E1233" s="12" t="s">
        <v>37468</v>
      </c>
      <c r="F1233" s="6" t="str">
        <f t="shared" si="47"/>
        <v>module=jsib</v>
      </c>
      <c r="G1233" s="6" t="str">
        <f t="shared" si="48"/>
        <v>module=ksib</v>
      </c>
    </row>
    <row r="1234" spans="1:7" ht="30" customHeight="1">
      <c r="A1234" s="3" t="s">
        <v>2948</v>
      </c>
      <c r="B1234" s="3" t="s">
        <v>2</v>
      </c>
      <c r="C1234" s="3" t="s">
        <v>25837</v>
      </c>
      <c r="D1234" s="3" t="s">
        <v>31641</v>
      </c>
      <c r="E1234" s="12" t="s">
        <v>37469</v>
      </c>
      <c r="F1234" s="6" t="str">
        <f t="shared" si="47"/>
        <v>module=jsib</v>
      </c>
      <c r="G1234" s="6" t="str">
        <f t="shared" si="48"/>
        <v>module=ksib</v>
      </c>
    </row>
    <row r="1235" spans="1:7" ht="30" customHeight="1">
      <c r="A1235" s="3" t="s">
        <v>2948</v>
      </c>
      <c r="B1235" s="3" t="s">
        <v>2</v>
      </c>
      <c r="C1235" s="3" t="s">
        <v>25838</v>
      </c>
      <c r="D1235" s="3" t="s">
        <v>31642</v>
      </c>
      <c r="E1235" s="12" t="s">
        <v>37470</v>
      </c>
      <c r="F1235" s="6" t="str">
        <f t="shared" si="47"/>
        <v>module=jsib</v>
      </c>
      <c r="G1235" s="6" t="str">
        <f t="shared" si="48"/>
        <v>module=ksib</v>
      </c>
    </row>
    <row r="1236" spans="1:7" ht="30" customHeight="1">
      <c r="A1236" s="3" t="s">
        <v>2948</v>
      </c>
      <c r="B1236" s="3" t="s">
        <v>2</v>
      </c>
      <c r="C1236" s="3" t="s">
        <v>25839</v>
      </c>
      <c r="D1236" s="3" t="s">
        <v>31643</v>
      </c>
      <c r="E1236" s="12" t="s">
        <v>37471</v>
      </c>
      <c r="F1236" s="6" t="str">
        <f t="shared" si="47"/>
        <v>module=jsib</v>
      </c>
      <c r="G1236" s="6" t="str">
        <f t="shared" si="48"/>
        <v>module=ksib</v>
      </c>
    </row>
    <row r="1237" spans="1:7" ht="30" customHeight="1">
      <c r="A1237" s="3" t="s">
        <v>2948</v>
      </c>
      <c r="B1237" s="3" t="s">
        <v>2</v>
      </c>
      <c r="C1237" s="3" t="s">
        <v>25840</v>
      </c>
      <c r="D1237" s="3" t="s">
        <v>31644</v>
      </c>
      <c r="E1237" s="12" t="s">
        <v>37472</v>
      </c>
      <c r="F1237" s="6" t="str">
        <f t="shared" si="47"/>
        <v>module=jsib</v>
      </c>
      <c r="G1237" s="6" t="str">
        <f t="shared" si="48"/>
        <v>module=ksib</v>
      </c>
    </row>
    <row r="1238" spans="1:7" ht="30" customHeight="1">
      <c r="A1238" s="3" t="s">
        <v>2948</v>
      </c>
      <c r="B1238" s="3" t="s">
        <v>2</v>
      </c>
      <c r="C1238" s="3" t="s">
        <v>25841</v>
      </c>
      <c r="D1238" s="3" t="s">
        <v>31645</v>
      </c>
      <c r="E1238" s="12" t="s">
        <v>37473</v>
      </c>
      <c r="F1238" s="6" t="str">
        <f t="shared" si="47"/>
        <v>module=jsib</v>
      </c>
      <c r="G1238" s="6" t="str">
        <f t="shared" si="48"/>
        <v>module=ksib</v>
      </c>
    </row>
    <row r="1239" spans="1:7" ht="30" customHeight="1">
      <c r="A1239" s="3" t="s">
        <v>2948</v>
      </c>
      <c r="B1239" s="3" t="s">
        <v>2</v>
      </c>
      <c r="C1239" s="3" t="s">
        <v>25842</v>
      </c>
      <c r="D1239" s="3" t="s">
        <v>31646</v>
      </c>
      <c r="E1239" s="12" t="s">
        <v>37474</v>
      </c>
      <c r="F1239" s="6" t="str">
        <f t="shared" si="47"/>
        <v>module=jsib</v>
      </c>
      <c r="G1239" s="6" t="str">
        <f t="shared" si="48"/>
        <v>module=ksib</v>
      </c>
    </row>
    <row r="1240" spans="1:7" ht="30" customHeight="1">
      <c r="A1240" s="3" t="s">
        <v>2948</v>
      </c>
      <c r="B1240" s="3" t="s">
        <v>2</v>
      </c>
      <c r="C1240" s="3" t="s">
        <v>25843</v>
      </c>
      <c r="D1240" s="3" t="s">
        <v>31647</v>
      </c>
      <c r="E1240" s="12" t="s">
        <v>37475</v>
      </c>
      <c r="F1240" s="6" t="str">
        <f t="shared" si="47"/>
        <v>module=jsib</v>
      </c>
      <c r="G1240" s="6" t="str">
        <f t="shared" si="48"/>
        <v>module=ksib</v>
      </c>
    </row>
    <row r="1241" spans="1:7" ht="30" customHeight="1">
      <c r="A1241" s="3" t="s">
        <v>2948</v>
      </c>
      <c r="B1241" s="3" t="s">
        <v>2</v>
      </c>
      <c r="C1241" s="3" t="s">
        <v>25844</v>
      </c>
      <c r="D1241" s="3" t="s">
        <v>31648</v>
      </c>
      <c r="E1241" s="12" t="s">
        <v>37476</v>
      </c>
      <c r="F1241" s="6" t="str">
        <f t="shared" ref="F1241:F1274" si="49">HYPERLINK("http://www.ssc.wisc.edu/wlsresearch/documentation/waves/?wave=capigrad&amp;module=jsib","module=jsib")</f>
        <v>module=jsib</v>
      </c>
      <c r="G1241" s="6" t="str">
        <f t="shared" ref="G1241:G1274" si="50">HYPERLINK("http://www.ssc.wisc.edu/wlsresearch/documentation/waves/?wave=capisib&amp;module=ksib","module=ksib")</f>
        <v>module=ksib</v>
      </c>
    </row>
    <row r="1242" spans="1:7" ht="30" customHeight="1">
      <c r="A1242" s="3" t="s">
        <v>2948</v>
      </c>
      <c r="B1242" s="3" t="s">
        <v>2</v>
      </c>
      <c r="C1242" s="3" t="s">
        <v>25845</v>
      </c>
      <c r="D1242" s="3" t="s">
        <v>31649</v>
      </c>
      <c r="E1242" s="12" t="s">
        <v>37477</v>
      </c>
      <c r="F1242" s="6" t="str">
        <f t="shared" si="49"/>
        <v>module=jsib</v>
      </c>
      <c r="G1242" s="6" t="str">
        <f t="shared" si="50"/>
        <v>module=ksib</v>
      </c>
    </row>
    <row r="1243" spans="1:7" ht="30" customHeight="1">
      <c r="A1243" s="3" t="s">
        <v>2948</v>
      </c>
      <c r="B1243" s="3" t="s">
        <v>2</v>
      </c>
      <c r="C1243" s="3" t="s">
        <v>25846</v>
      </c>
      <c r="D1243" s="3" t="s">
        <v>31650</v>
      </c>
      <c r="E1243" s="12" t="s">
        <v>37478</v>
      </c>
      <c r="F1243" s="6" t="str">
        <f t="shared" si="49"/>
        <v>module=jsib</v>
      </c>
      <c r="G1243" s="6" t="str">
        <f t="shared" si="50"/>
        <v>module=ksib</v>
      </c>
    </row>
    <row r="1244" spans="1:7" ht="30" customHeight="1">
      <c r="A1244" s="3" t="s">
        <v>2948</v>
      </c>
      <c r="B1244" s="3" t="s">
        <v>2</v>
      </c>
      <c r="C1244" s="3" t="s">
        <v>25847</v>
      </c>
      <c r="D1244" s="3" t="s">
        <v>31651</v>
      </c>
      <c r="E1244" s="12" t="s">
        <v>37479</v>
      </c>
      <c r="F1244" s="6" t="str">
        <f t="shared" si="49"/>
        <v>module=jsib</v>
      </c>
      <c r="G1244" s="6" t="str">
        <f t="shared" si="50"/>
        <v>module=ksib</v>
      </c>
    </row>
    <row r="1245" spans="1:7" ht="30" customHeight="1">
      <c r="A1245" s="3" t="s">
        <v>2948</v>
      </c>
      <c r="B1245" s="3" t="s">
        <v>2</v>
      </c>
      <c r="C1245" s="3" t="s">
        <v>25848</v>
      </c>
      <c r="D1245" s="3" t="s">
        <v>31652</v>
      </c>
      <c r="E1245" s="12" t="s">
        <v>37480</v>
      </c>
      <c r="F1245" s="6" t="str">
        <f t="shared" si="49"/>
        <v>module=jsib</v>
      </c>
      <c r="G1245" s="6" t="str">
        <f t="shared" si="50"/>
        <v>module=ksib</v>
      </c>
    </row>
    <row r="1246" spans="1:7" ht="30" customHeight="1">
      <c r="A1246" s="3" t="s">
        <v>2948</v>
      </c>
      <c r="B1246" s="3" t="s">
        <v>2</v>
      </c>
      <c r="C1246" s="3" t="s">
        <v>25849</v>
      </c>
      <c r="D1246" s="3" t="s">
        <v>31653</v>
      </c>
      <c r="E1246" s="12" t="s">
        <v>37481</v>
      </c>
      <c r="F1246" s="6" t="str">
        <f t="shared" si="49"/>
        <v>module=jsib</v>
      </c>
      <c r="G1246" s="6" t="str">
        <f t="shared" si="50"/>
        <v>module=ksib</v>
      </c>
    </row>
    <row r="1247" spans="1:7" ht="30" customHeight="1">
      <c r="A1247" s="3" t="s">
        <v>2948</v>
      </c>
      <c r="B1247" s="3" t="s">
        <v>2</v>
      </c>
      <c r="C1247" s="3" t="s">
        <v>25850</v>
      </c>
      <c r="D1247" s="3" t="s">
        <v>31654</v>
      </c>
      <c r="E1247" s="12" t="s">
        <v>37482</v>
      </c>
      <c r="F1247" s="6" t="str">
        <f t="shared" si="49"/>
        <v>module=jsib</v>
      </c>
      <c r="G1247" s="6" t="str">
        <f t="shared" si="50"/>
        <v>module=ksib</v>
      </c>
    </row>
    <row r="1248" spans="1:7" ht="30" customHeight="1">
      <c r="A1248" s="3" t="s">
        <v>2948</v>
      </c>
      <c r="B1248" s="3" t="s">
        <v>2</v>
      </c>
      <c r="C1248" s="3" t="s">
        <v>25851</v>
      </c>
      <c r="D1248" s="3" t="s">
        <v>31655</v>
      </c>
      <c r="E1248" s="12" t="s">
        <v>37483</v>
      </c>
      <c r="F1248" s="6" t="str">
        <f t="shared" si="49"/>
        <v>module=jsib</v>
      </c>
      <c r="G1248" s="6" t="str">
        <f t="shared" si="50"/>
        <v>module=ksib</v>
      </c>
    </row>
    <row r="1249" spans="1:7" ht="30" customHeight="1">
      <c r="A1249" s="3" t="s">
        <v>2948</v>
      </c>
      <c r="B1249" s="3" t="s">
        <v>2</v>
      </c>
      <c r="C1249" s="3" t="s">
        <v>25852</v>
      </c>
      <c r="D1249" s="3" t="s">
        <v>31656</v>
      </c>
      <c r="E1249" s="12" t="s">
        <v>37484</v>
      </c>
      <c r="F1249" s="6" t="str">
        <f t="shared" si="49"/>
        <v>module=jsib</v>
      </c>
      <c r="G1249" s="6" t="str">
        <f t="shared" si="50"/>
        <v>module=ksib</v>
      </c>
    </row>
    <row r="1250" spans="1:7" ht="30" customHeight="1">
      <c r="A1250" s="3" t="s">
        <v>2948</v>
      </c>
      <c r="B1250" s="3" t="s">
        <v>2</v>
      </c>
      <c r="C1250" s="3" t="s">
        <v>25853</v>
      </c>
      <c r="D1250" s="3" t="s">
        <v>31657</v>
      </c>
      <c r="E1250" s="12" t="s">
        <v>37485</v>
      </c>
      <c r="F1250" s="6" t="str">
        <f t="shared" si="49"/>
        <v>module=jsib</v>
      </c>
      <c r="G1250" s="6" t="str">
        <f t="shared" si="50"/>
        <v>module=ksib</v>
      </c>
    </row>
    <row r="1251" spans="1:7" ht="30" customHeight="1">
      <c r="A1251" s="3" t="s">
        <v>2948</v>
      </c>
      <c r="B1251" s="3" t="s">
        <v>2</v>
      </c>
      <c r="C1251" s="3" t="s">
        <v>25854</v>
      </c>
      <c r="D1251" s="3" t="s">
        <v>31658</v>
      </c>
      <c r="E1251" s="12" t="s">
        <v>37486</v>
      </c>
      <c r="F1251" s="6" t="str">
        <f t="shared" si="49"/>
        <v>module=jsib</v>
      </c>
      <c r="G1251" s="6" t="str">
        <f t="shared" si="50"/>
        <v>module=ksib</v>
      </c>
    </row>
    <row r="1252" spans="1:7" ht="30" customHeight="1">
      <c r="A1252" s="3" t="s">
        <v>2948</v>
      </c>
      <c r="B1252" s="3" t="s">
        <v>2</v>
      </c>
      <c r="C1252" s="3" t="s">
        <v>25855</v>
      </c>
      <c r="D1252" s="3" t="s">
        <v>31659</v>
      </c>
      <c r="E1252" s="12" t="s">
        <v>37487</v>
      </c>
      <c r="F1252" s="6" t="str">
        <f t="shared" si="49"/>
        <v>module=jsib</v>
      </c>
      <c r="G1252" s="6" t="str">
        <f t="shared" si="50"/>
        <v>module=ksib</v>
      </c>
    </row>
    <row r="1253" spans="1:7" ht="30" customHeight="1">
      <c r="A1253" s="3" t="s">
        <v>2948</v>
      </c>
      <c r="B1253" s="3" t="s">
        <v>2</v>
      </c>
      <c r="C1253" s="3" t="s">
        <v>25856</v>
      </c>
      <c r="D1253" s="3" t="s">
        <v>31660</v>
      </c>
      <c r="E1253" s="12" t="s">
        <v>37488</v>
      </c>
      <c r="F1253" s="6" t="str">
        <f t="shared" si="49"/>
        <v>module=jsib</v>
      </c>
      <c r="G1253" s="6" t="str">
        <f t="shared" si="50"/>
        <v>module=ksib</v>
      </c>
    </row>
    <row r="1254" spans="1:7" ht="30" customHeight="1">
      <c r="A1254" s="3" t="s">
        <v>2948</v>
      </c>
      <c r="B1254" s="3" t="s">
        <v>2</v>
      </c>
      <c r="C1254" s="3" t="s">
        <v>25857</v>
      </c>
      <c r="D1254" s="3" t="s">
        <v>31661</v>
      </c>
      <c r="E1254" s="12" t="s">
        <v>37489</v>
      </c>
      <c r="F1254" s="6" t="str">
        <f t="shared" si="49"/>
        <v>module=jsib</v>
      </c>
      <c r="G1254" s="6" t="str">
        <f t="shared" si="50"/>
        <v>module=ksib</v>
      </c>
    </row>
    <row r="1255" spans="1:7" ht="30" customHeight="1">
      <c r="A1255" s="3" t="s">
        <v>2948</v>
      </c>
      <c r="B1255" s="3" t="s">
        <v>2</v>
      </c>
      <c r="C1255" s="3" t="s">
        <v>25858</v>
      </c>
      <c r="D1255" s="3" t="s">
        <v>31662</v>
      </c>
      <c r="E1255" s="12" t="s">
        <v>37490</v>
      </c>
      <c r="F1255" s="6" t="str">
        <f t="shared" si="49"/>
        <v>module=jsib</v>
      </c>
      <c r="G1255" s="6" t="str">
        <f t="shared" si="50"/>
        <v>module=ksib</v>
      </c>
    </row>
    <row r="1256" spans="1:7" ht="30" customHeight="1">
      <c r="A1256" s="3" t="s">
        <v>2948</v>
      </c>
      <c r="B1256" s="3" t="s">
        <v>2</v>
      </c>
      <c r="C1256" s="3" t="s">
        <v>25859</v>
      </c>
      <c r="D1256" s="3" t="s">
        <v>31663</v>
      </c>
      <c r="E1256" s="12" t="s">
        <v>37491</v>
      </c>
      <c r="F1256" s="6" t="str">
        <f t="shared" si="49"/>
        <v>module=jsib</v>
      </c>
      <c r="G1256" s="6" t="str">
        <f t="shared" si="50"/>
        <v>module=ksib</v>
      </c>
    </row>
    <row r="1257" spans="1:7" ht="30" customHeight="1">
      <c r="A1257" s="3" t="s">
        <v>2948</v>
      </c>
      <c r="B1257" s="3" t="s">
        <v>2</v>
      </c>
      <c r="C1257" s="3" t="s">
        <v>25860</v>
      </c>
      <c r="D1257" s="3" t="s">
        <v>31664</v>
      </c>
      <c r="E1257" s="12" t="s">
        <v>37492</v>
      </c>
      <c r="F1257" s="6" t="str">
        <f t="shared" si="49"/>
        <v>module=jsib</v>
      </c>
      <c r="G1257" s="6" t="str">
        <f t="shared" si="50"/>
        <v>module=ksib</v>
      </c>
    </row>
    <row r="1258" spans="1:7" ht="30" customHeight="1">
      <c r="A1258" s="3" t="s">
        <v>2948</v>
      </c>
      <c r="B1258" s="3" t="s">
        <v>2</v>
      </c>
      <c r="C1258" s="3" t="s">
        <v>25861</v>
      </c>
      <c r="D1258" s="3" t="s">
        <v>31665</v>
      </c>
      <c r="E1258" s="12" t="s">
        <v>37493</v>
      </c>
      <c r="F1258" s="6" t="str">
        <f t="shared" si="49"/>
        <v>module=jsib</v>
      </c>
      <c r="G1258" s="6" t="str">
        <f t="shared" si="50"/>
        <v>module=ksib</v>
      </c>
    </row>
    <row r="1259" spans="1:7" ht="30" customHeight="1">
      <c r="A1259" s="3" t="s">
        <v>2948</v>
      </c>
      <c r="B1259" s="3" t="s">
        <v>2</v>
      </c>
      <c r="C1259" s="3" t="s">
        <v>25862</v>
      </c>
      <c r="D1259" s="3" t="s">
        <v>31666</v>
      </c>
      <c r="E1259" s="12" t="s">
        <v>37494</v>
      </c>
      <c r="F1259" s="6" t="str">
        <f t="shared" si="49"/>
        <v>module=jsib</v>
      </c>
      <c r="G1259" s="6" t="str">
        <f t="shared" si="50"/>
        <v>module=ksib</v>
      </c>
    </row>
    <row r="1260" spans="1:7" ht="30" customHeight="1">
      <c r="A1260" s="3" t="s">
        <v>2948</v>
      </c>
      <c r="B1260" s="3" t="s">
        <v>2</v>
      </c>
      <c r="C1260" s="3" t="s">
        <v>25863</v>
      </c>
      <c r="D1260" s="3" t="s">
        <v>31667</v>
      </c>
      <c r="E1260" s="12" t="s">
        <v>37495</v>
      </c>
      <c r="F1260" s="6" t="str">
        <f t="shared" si="49"/>
        <v>module=jsib</v>
      </c>
      <c r="G1260" s="6" t="str">
        <f t="shared" si="50"/>
        <v>module=ksib</v>
      </c>
    </row>
    <row r="1261" spans="1:7" ht="30" customHeight="1">
      <c r="A1261" s="3" t="s">
        <v>2948</v>
      </c>
      <c r="B1261" s="3" t="s">
        <v>2</v>
      </c>
      <c r="C1261" s="3" t="s">
        <v>25864</v>
      </c>
      <c r="D1261" s="3" t="s">
        <v>31668</v>
      </c>
      <c r="E1261" s="12" t="s">
        <v>37496</v>
      </c>
      <c r="F1261" s="6" t="str">
        <f t="shared" si="49"/>
        <v>module=jsib</v>
      </c>
      <c r="G1261" s="6" t="str">
        <f t="shared" si="50"/>
        <v>module=ksib</v>
      </c>
    </row>
    <row r="1262" spans="1:7" ht="30" customHeight="1">
      <c r="A1262" s="3" t="s">
        <v>2948</v>
      </c>
      <c r="B1262" s="3" t="s">
        <v>2</v>
      </c>
      <c r="C1262" s="3" t="s">
        <v>25865</v>
      </c>
      <c r="D1262" s="3" t="s">
        <v>31669</v>
      </c>
      <c r="E1262" s="12" t="s">
        <v>37497</v>
      </c>
      <c r="F1262" s="6" t="str">
        <f t="shared" si="49"/>
        <v>module=jsib</v>
      </c>
      <c r="G1262" s="6" t="str">
        <f t="shared" si="50"/>
        <v>module=ksib</v>
      </c>
    </row>
    <row r="1263" spans="1:7" ht="30" customHeight="1">
      <c r="A1263" s="3" t="s">
        <v>2948</v>
      </c>
      <c r="B1263" s="3" t="s">
        <v>2</v>
      </c>
      <c r="C1263" s="3" t="s">
        <v>25866</v>
      </c>
      <c r="D1263" s="3" t="s">
        <v>31670</v>
      </c>
      <c r="E1263" s="12" t="s">
        <v>37498</v>
      </c>
      <c r="F1263" s="6" t="str">
        <f t="shared" si="49"/>
        <v>module=jsib</v>
      </c>
      <c r="G1263" s="6" t="str">
        <f t="shared" si="50"/>
        <v>module=ksib</v>
      </c>
    </row>
    <row r="1264" spans="1:7" ht="30" customHeight="1">
      <c r="A1264" s="3" t="s">
        <v>2948</v>
      </c>
      <c r="B1264" s="3" t="s">
        <v>2</v>
      </c>
      <c r="C1264" s="3" t="s">
        <v>25867</v>
      </c>
      <c r="D1264" s="3" t="s">
        <v>31671</v>
      </c>
      <c r="E1264" s="12" t="s">
        <v>37499</v>
      </c>
      <c r="F1264" s="6" t="str">
        <f t="shared" si="49"/>
        <v>module=jsib</v>
      </c>
      <c r="G1264" s="6" t="str">
        <f t="shared" si="50"/>
        <v>module=ksib</v>
      </c>
    </row>
    <row r="1265" spans="1:7" ht="30" customHeight="1">
      <c r="A1265" s="3" t="s">
        <v>2948</v>
      </c>
      <c r="B1265" s="3" t="s">
        <v>2</v>
      </c>
      <c r="C1265" s="3" t="s">
        <v>25868</v>
      </c>
      <c r="D1265" s="3" t="s">
        <v>31672</v>
      </c>
      <c r="E1265" s="12" t="s">
        <v>37500</v>
      </c>
      <c r="F1265" s="6" t="str">
        <f t="shared" si="49"/>
        <v>module=jsib</v>
      </c>
      <c r="G1265" s="6" t="str">
        <f t="shared" si="50"/>
        <v>module=ksib</v>
      </c>
    </row>
    <row r="1266" spans="1:7" ht="30" customHeight="1">
      <c r="A1266" s="3" t="s">
        <v>2948</v>
      </c>
      <c r="B1266" s="3" t="s">
        <v>2</v>
      </c>
      <c r="C1266" s="3" t="s">
        <v>25869</v>
      </c>
      <c r="D1266" s="3" t="s">
        <v>31673</v>
      </c>
      <c r="E1266" s="12" t="s">
        <v>37501</v>
      </c>
      <c r="F1266" s="6" t="str">
        <f t="shared" si="49"/>
        <v>module=jsib</v>
      </c>
      <c r="G1266" s="6" t="str">
        <f t="shared" si="50"/>
        <v>module=ksib</v>
      </c>
    </row>
    <row r="1267" spans="1:7" ht="30" customHeight="1">
      <c r="A1267" s="3" t="s">
        <v>2948</v>
      </c>
      <c r="B1267" s="3" t="s">
        <v>2</v>
      </c>
      <c r="C1267" s="3" t="s">
        <v>25870</v>
      </c>
      <c r="D1267" s="3" t="s">
        <v>31674</v>
      </c>
      <c r="E1267" s="12" t="s">
        <v>37502</v>
      </c>
      <c r="F1267" s="6" t="str">
        <f t="shared" si="49"/>
        <v>module=jsib</v>
      </c>
      <c r="G1267" s="6" t="str">
        <f t="shared" si="50"/>
        <v>module=ksib</v>
      </c>
    </row>
    <row r="1268" spans="1:7" ht="30" customHeight="1">
      <c r="A1268" s="3" t="s">
        <v>2948</v>
      </c>
      <c r="B1268" s="3" t="s">
        <v>2</v>
      </c>
      <c r="C1268" s="3" t="s">
        <v>25871</v>
      </c>
      <c r="D1268" s="3" t="s">
        <v>31675</v>
      </c>
      <c r="E1268" s="12" t="s">
        <v>37503</v>
      </c>
      <c r="F1268" s="6" t="str">
        <f t="shared" si="49"/>
        <v>module=jsib</v>
      </c>
      <c r="G1268" s="6" t="str">
        <f t="shared" si="50"/>
        <v>module=ksib</v>
      </c>
    </row>
    <row r="1269" spans="1:7" ht="30" customHeight="1">
      <c r="A1269" s="3" t="s">
        <v>2948</v>
      </c>
      <c r="B1269" s="3" t="s">
        <v>2</v>
      </c>
      <c r="C1269" s="3" t="s">
        <v>25872</v>
      </c>
      <c r="D1269" s="3" t="s">
        <v>31676</v>
      </c>
      <c r="E1269" s="12" t="s">
        <v>37504</v>
      </c>
      <c r="F1269" s="6" t="str">
        <f t="shared" si="49"/>
        <v>module=jsib</v>
      </c>
      <c r="G1269" s="6" t="str">
        <f t="shared" si="50"/>
        <v>module=ksib</v>
      </c>
    </row>
    <row r="1270" spans="1:7" ht="30" customHeight="1">
      <c r="A1270" s="3" t="s">
        <v>2948</v>
      </c>
      <c r="B1270" s="3" t="s">
        <v>2</v>
      </c>
      <c r="C1270" s="3" t="s">
        <v>25873</v>
      </c>
      <c r="D1270" s="3" t="s">
        <v>31677</v>
      </c>
      <c r="E1270" s="12" t="s">
        <v>37505</v>
      </c>
      <c r="F1270" s="6" t="str">
        <f t="shared" si="49"/>
        <v>module=jsib</v>
      </c>
      <c r="G1270" s="6" t="str">
        <f t="shared" si="50"/>
        <v>module=ksib</v>
      </c>
    </row>
    <row r="1271" spans="1:7" ht="30" customHeight="1">
      <c r="A1271" s="3" t="s">
        <v>2948</v>
      </c>
      <c r="B1271" s="3" t="s">
        <v>2</v>
      </c>
      <c r="C1271" s="3" t="s">
        <v>25874</v>
      </c>
      <c r="D1271" s="3" t="s">
        <v>31678</v>
      </c>
      <c r="E1271" s="12" t="s">
        <v>37506</v>
      </c>
      <c r="F1271" s="6" t="str">
        <f t="shared" si="49"/>
        <v>module=jsib</v>
      </c>
      <c r="G1271" s="6" t="str">
        <f t="shared" si="50"/>
        <v>module=ksib</v>
      </c>
    </row>
    <row r="1272" spans="1:7" ht="30" customHeight="1">
      <c r="A1272" s="3" t="s">
        <v>2948</v>
      </c>
      <c r="B1272" s="3" t="s">
        <v>2</v>
      </c>
      <c r="C1272" s="3" t="s">
        <v>25875</v>
      </c>
      <c r="D1272" s="3" t="s">
        <v>31679</v>
      </c>
      <c r="E1272" s="12" t="s">
        <v>37507</v>
      </c>
      <c r="F1272" s="6" t="str">
        <f t="shared" si="49"/>
        <v>module=jsib</v>
      </c>
      <c r="G1272" s="6" t="str">
        <f t="shared" si="50"/>
        <v>module=ksib</v>
      </c>
    </row>
    <row r="1273" spans="1:7" ht="30" customHeight="1">
      <c r="A1273" s="3" t="s">
        <v>2948</v>
      </c>
      <c r="B1273" s="3" t="s">
        <v>2</v>
      </c>
      <c r="C1273" s="3" t="s">
        <v>25876</v>
      </c>
      <c r="D1273" s="3" t="s">
        <v>31680</v>
      </c>
      <c r="E1273" s="12" t="s">
        <v>37508</v>
      </c>
      <c r="F1273" s="6" t="str">
        <f t="shared" si="49"/>
        <v>module=jsib</v>
      </c>
      <c r="G1273" s="6" t="str">
        <f t="shared" si="50"/>
        <v>module=ksib</v>
      </c>
    </row>
    <row r="1274" spans="1:7" ht="30" customHeight="1">
      <c r="A1274" s="3" t="s">
        <v>2948</v>
      </c>
      <c r="B1274" s="3" t="s">
        <v>2</v>
      </c>
      <c r="C1274" s="3" t="s">
        <v>25877</v>
      </c>
      <c r="D1274" s="3" t="s">
        <v>31681</v>
      </c>
      <c r="E1274" s="12" t="s">
        <v>37509</v>
      </c>
      <c r="F1274" s="6" t="str">
        <f t="shared" si="49"/>
        <v>module=jsib</v>
      </c>
      <c r="G1274" s="6" t="str">
        <f t="shared" si="50"/>
        <v>module=ksib</v>
      </c>
    </row>
    <row r="1275" spans="1:7" ht="30" customHeight="1">
      <c r="A1275" s="3" t="s">
        <v>24578</v>
      </c>
      <c r="B1275" s="3" t="s">
        <v>2</v>
      </c>
      <c r="C1275" s="3" t="s">
        <v>25878</v>
      </c>
      <c r="D1275" s="3" t="s">
        <v>31682</v>
      </c>
      <c r="E1275" s="12" t="s">
        <v>37510</v>
      </c>
      <c r="F1275" s="6" t="str">
        <f t="shared" ref="F1275:F1287" si="51">HYPERLINK("http://www.ssc.wisc.edu/wlsresearch/documentation/waves/?wave=capigrad&amp;module=jnvs","module=jnvs")</f>
        <v>module=jnvs</v>
      </c>
      <c r="G1275" s="6" t="str">
        <f t="shared" ref="G1275:G1287" si="52">HYPERLINK("http://www.ssc.wisc.edu/wlsresearch/documentation/waves/?wave=capisib&amp;module=knvs","module=knvs")</f>
        <v>module=knvs</v>
      </c>
    </row>
    <row r="1276" spans="1:7" ht="30" customHeight="1">
      <c r="A1276" s="3" t="s">
        <v>24578</v>
      </c>
      <c r="B1276" s="3" t="s">
        <v>2</v>
      </c>
      <c r="C1276" s="3" t="s">
        <v>25879</v>
      </c>
      <c r="D1276" s="3" t="s">
        <v>31683</v>
      </c>
      <c r="E1276" s="12" t="s">
        <v>37511</v>
      </c>
      <c r="F1276" s="6" t="str">
        <f t="shared" si="51"/>
        <v>module=jnvs</v>
      </c>
      <c r="G1276" s="6" t="str">
        <f t="shared" si="52"/>
        <v>module=knvs</v>
      </c>
    </row>
    <row r="1277" spans="1:7" ht="30" customHeight="1">
      <c r="A1277" s="3" t="s">
        <v>24578</v>
      </c>
      <c r="B1277" s="3" t="s">
        <v>2</v>
      </c>
      <c r="C1277" s="3" t="s">
        <v>25880</v>
      </c>
      <c r="D1277" s="3" t="s">
        <v>31684</v>
      </c>
      <c r="E1277" s="12" t="s">
        <v>37512</v>
      </c>
      <c r="F1277" s="6" t="str">
        <f t="shared" si="51"/>
        <v>module=jnvs</v>
      </c>
      <c r="G1277" s="6" t="str">
        <f t="shared" si="52"/>
        <v>module=knvs</v>
      </c>
    </row>
    <row r="1278" spans="1:7" ht="30" customHeight="1">
      <c r="A1278" s="3" t="s">
        <v>24578</v>
      </c>
      <c r="B1278" s="3" t="s">
        <v>2</v>
      </c>
      <c r="C1278" s="3" t="s">
        <v>25881</v>
      </c>
      <c r="D1278" s="3" t="s">
        <v>31685</v>
      </c>
      <c r="E1278" s="12" t="s">
        <v>37513</v>
      </c>
      <c r="F1278" s="6" t="str">
        <f t="shared" si="51"/>
        <v>module=jnvs</v>
      </c>
      <c r="G1278" s="6" t="str">
        <f t="shared" si="52"/>
        <v>module=knvs</v>
      </c>
    </row>
    <row r="1279" spans="1:7" ht="30" customHeight="1">
      <c r="A1279" s="3" t="s">
        <v>24578</v>
      </c>
      <c r="B1279" s="3" t="s">
        <v>2</v>
      </c>
      <c r="C1279" s="3" t="s">
        <v>25882</v>
      </c>
      <c r="D1279" s="3" t="s">
        <v>31686</v>
      </c>
      <c r="E1279" s="12" t="s">
        <v>37514</v>
      </c>
      <c r="F1279" s="6" t="str">
        <f t="shared" si="51"/>
        <v>module=jnvs</v>
      </c>
      <c r="G1279" s="6" t="str">
        <f t="shared" si="52"/>
        <v>module=knvs</v>
      </c>
    </row>
    <row r="1280" spans="1:7" ht="30" customHeight="1">
      <c r="A1280" s="3" t="s">
        <v>24578</v>
      </c>
      <c r="B1280" s="3" t="s">
        <v>2</v>
      </c>
      <c r="C1280" s="3" t="s">
        <v>25883</v>
      </c>
      <c r="D1280" s="3" t="s">
        <v>31687</v>
      </c>
      <c r="E1280" s="12" t="s">
        <v>37515</v>
      </c>
      <c r="F1280" s="6" t="str">
        <f t="shared" si="51"/>
        <v>module=jnvs</v>
      </c>
      <c r="G1280" s="6" t="str">
        <f t="shared" si="52"/>
        <v>module=knvs</v>
      </c>
    </row>
    <row r="1281" spans="1:7" ht="30" customHeight="1">
      <c r="A1281" s="3" t="s">
        <v>24578</v>
      </c>
      <c r="B1281" s="3" t="s">
        <v>2</v>
      </c>
      <c r="C1281" s="3" t="s">
        <v>25884</v>
      </c>
      <c r="D1281" s="3" t="s">
        <v>31688</v>
      </c>
      <c r="E1281" s="12" t="s">
        <v>37516</v>
      </c>
      <c r="F1281" s="6" t="str">
        <f t="shared" si="51"/>
        <v>module=jnvs</v>
      </c>
      <c r="G1281" s="6" t="str">
        <f t="shared" si="52"/>
        <v>module=knvs</v>
      </c>
    </row>
    <row r="1282" spans="1:7" ht="30" customHeight="1">
      <c r="A1282" s="3" t="s">
        <v>24578</v>
      </c>
      <c r="B1282" s="3" t="s">
        <v>2</v>
      </c>
      <c r="C1282" s="3" t="s">
        <v>25885</v>
      </c>
      <c r="D1282" s="3" t="s">
        <v>31689</v>
      </c>
      <c r="E1282" s="12" t="s">
        <v>37517</v>
      </c>
      <c r="F1282" s="6" t="str">
        <f t="shared" si="51"/>
        <v>module=jnvs</v>
      </c>
      <c r="G1282" s="6" t="str">
        <f t="shared" si="52"/>
        <v>module=knvs</v>
      </c>
    </row>
    <row r="1283" spans="1:7" ht="30" customHeight="1">
      <c r="A1283" s="3" t="s">
        <v>24578</v>
      </c>
      <c r="B1283" s="3" t="s">
        <v>2</v>
      </c>
      <c r="C1283" s="3" t="s">
        <v>25886</v>
      </c>
      <c r="D1283" s="3" t="s">
        <v>31690</v>
      </c>
      <c r="E1283" s="12" t="s">
        <v>37518</v>
      </c>
      <c r="F1283" s="6" t="str">
        <f t="shared" si="51"/>
        <v>module=jnvs</v>
      </c>
      <c r="G1283" s="6" t="str">
        <f t="shared" si="52"/>
        <v>module=knvs</v>
      </c>
    </row>
    <row r="1284" spans="1:7" ht="30" customHeight="1">
      <c r="A1284" s="3" t="s">
        <v>24578</v>
      </c>
      <c r="B1284" s="3" t="s">
        <v>2</v>
      </c>
      <c r="C1284" s="3" t="s">
        <v>25887</v>
      </c>
      <c r="D1284" s="3" t="s">
        <v>31691</v>
      </c>
      <c r="E1284" s="12" t="s">
        <v>37519</v>
      </c>
      <c r="F1284" s="6" t="str">
        <f t="shared" si="51"/>
        <v>module=jnvs</v>
      </c>
      <c r="G1284" s="6" t="str">
        <f t="shared" si="52"/>
        <v>module=knvs</v>
      </c>
    </row>
    <row r="1285" spans="1:7" ht="30" customHeight="1">
      <c r="A1285" s="3" t="s">
        <v>24578</v>
      </c>
      <c r="B1285" s="3" t="s">
        <v>2</v>
      </c>
      <c r="C1285" s="3" t="s">
        <v>25888</v>
      </c>
      <c r="D1285" s="3" t="s">
        <v>31692</v>
      </c>
      <c r="E1285" s="12" t="s">
        <v>37520</v>
      </c>
      <c r="F1285" s="6" t="str">
        <f t="shared" si="51"/>
        <v>module=jnvs</v>
      </c>
      <c r="G1285" s="6" t="str">
        <f t="shared" si="52"/>
        <v>module=knvs</v>
      </c>
    </row>
    <row r="1286" spans="1:7" ht="30" customHeight="1">
      <c r="A1286" s="3" t="s">
        <v>24578</v>
      </c>
      <c r="B1286" s="3" t="s">
        <v>2</v>
      </c>
      <c r="C1286" s="3" t="s">
        <v>25889</v>
      </c>
      <c r="D1286" s="3" t="s">
        <v>31693</v>
      </c>
      <c r="E1286" s="12" t="s">
        <v>37521</v>
      </c>
      <c r="F1286" s="6" t="str">
        <f t="shared" si="51"/>
        <v>module=jnvs</v>
      </c>
      <c r="G1286" s="6" t="str">
        <f t="shared" si="52"/>
        <v>module=knvs</v>
      </c>
    </row>
    <row r="1287" spans="1:7" ht="30" customHeight="1">
      <c r="A1287" s="3" t="s">
        <v>24578</v>
      </c>
      <c r="B1287" s="3" t="s">
        <v>2</v>
      </c>
      <c r="C1287" s="3" t="s">
        <v>25890</v>
      </c>
      <c r="D1287" s="3" t="s">
        <v>31694</v>
      </c>
      <c r="E1287" s="12" t="s">
        <v>37522</v>
      </c>
      <c r="F1287" s="6" t="str">
        <f t="shared" si="51"/>
        <v>module=jnvs</v>
      </c>
      <c r="G1287" s="6" t="str">
        <f t="shared" si="52"/>
        <v>module=knvs</v>
      </c>
    </row>
    <row r="1288" spans="1:7" ht="30" customHeight="1">
      <c r="A1288" s="3" t="s">
        <v>24579</v>
      </c>
      <c r="B1288" s="3" t="s">
        <v>2</v>
      </c>
      <c r="C1288" s="3" t="s">
        <v>25891</v>
      </c>
      <c r="D1288" s="3" t="s">
        <v>31695</v>
      </c>
      <c r="E1288" s="12" t="s">
        <v>37523</v>
      </c>
      <c r="F1288" s="6" t="str">
        <f t="shared" ref="F1288:F1319" si="53">HYPERLINK("http://www.ssc.wisc.edu/wlsresearch/documentation/waves/?wave=capigrad&amp;module=jstof","module=jstof")</f>
        <v>module=jstof</v>
      </c>
      <c r="G1288" s="6" t="str">
        <f t="shared" ref="G1288:G1319" si="54">HYPERLINK("http://www.ssc.wisc.edu/wlsresearch/documentation/waves/?wave=capisib&amp;module=kstof","module=kstof")</f>
        <v>module=kstof</v>
      </c>
    </row>
    <row r="1289" spans="1:7" ht="30" customHeight="1">
      <c r="A1289" s="3" t="s">
        <v>24579</v>
      </c>
      <c r="B1289" s="3" t="s">
        <v>2</v>
      </c>
      <c r="C1289" s="3" t="s">
        <v>25892</v>
      </c>
      <c r="D1289" s="3" t="s">
        <v>31696</v>
      </c>
      <c r="E1289" s="12" t="s">
        <v>37524</v>
      </c>
      <c r="F1289" s="6" t="str">
        <f t="shared" si="53"/>
        <v>module=jstof</v>
      </c>
      <c r="G1289" s="6" t="str">
        <f t="shared" si="54"/>
        <v>module=kstof</v>
      </c>
    </row>
    <row r="1290" spans="1:7" ht="30" customHeight="1">
      <c r="A1290" s="3" t="s">
        <v>24579</v>
      </c>
      <c r="B1290" s="3" t="s">
        <v>2</v>
      </c>
      <c r="C1290" s="3" t="s">
        <v>25893</v>
      </c>
      <c r="D1290" s="3" t="s">
        <v>31697</v>
      </c>
      <c r="E1290" s="12" t="s">
        <v>37525</v>
      </c>
      <c r="F1290" s="6" t="str">
        <f t="shared" si="53"/>
        <v>module=jstof</v>
      </c>
      <c r="G1290" s="6" t="str">
        <f t="shared" si="54"/>
        <v>module=kstof</v>
      </c>
    </row>
    <row r="1291" spans="1:7" ht="30" customHeight="1">
      <c r="A1291" s="3" t="s">
        <v>24579</v>
      </c>
      <c r="B1291" s="3" t="s">
        <v>2</v>
      </c>
      <c r="C1291" s="3" t="s">
        <v>25894</v>
      </c>
      <c r="D1291" s="3" t="s">
        <v>31698</v>
      </c>
      <c r="E1291" s="12" t="s">
        <v>37526</v>
      </c>
      <c r="F1291" s="6" t="str">
        <f t="shared" si="53"/>
        <v>module=jstof</v>
      </c>
      <c r="G1291" s="6" t="str">
        <f t="shared" si="54"/>
        <v>module=kstof</v>
      </c>
    </row>
    <row r="1292" spans="1:7" ht="30" customHeight="1">
      <c r="A1292" s="3" t="s">
        <v>24579</v>
      </c>
      <c r="B1292" s="3" t="s">
        <v>2</v>
      </c>
      <c r="C1292" s="3" t="s">
        <v>25895</v>
      </c>
      <c r="D1292" s="3" t="s">
        <v>31699</v>
      </c>
      <c r="E1292" s="12" t="s">
        <v>37527</v>
      </c>
      <c r="F1292" s="6" t="str">
        <f t="shared" si="53"/>
        <v>module=jstof</v>
      </c>
      <c r="G1292" s="6" t="str">
        <f t="shared" si="54"/>
        <v>module=kstof</v>
      </c>
    </row>
    <row r="1293" spans="1:7" ht="30" customHeight="1">
      <c r="A1293" s="3" t="s">
        <v>24579</v>
      </c>
      <c r="B1293" s="3" t="s">
        <v>2</v>
      </c>
      <c r="C1293" s="3" t="s">
        <v>25896</v>
      </c>
      <c r="D1293" s="3" t="s">
        <v>31700</v>
      </c>
      <c r="E1293" s="12" t="s">
        <v>37528</v>
      </c>
      <c r="F1293" s="6" t="str">
        <f t="shared" si="53"/>
        <v>module=jstof</v>
      </c>
      <c r="G1293" s="6" t="str">
        <f t="shared" si="54"/>
        <v>module=kstof</v>
      </c>
    </row>
    <row r="1294" spans="1:7" ht="30" customHeight="1">
      <c r="A1294" s="3" t="s">
        <v>24579</v>
      </c>
      <c r="B1294" s="3" t="s">
        <v>2</v>
      </c>
      <c r="C1294" s="3" t="s">
        <v>25897</v>
      </c>
      <c r="D1294" s="3" t="s">
        <v>31701</v>
      </c>
      <c r="E1294" s="12" t="s">
        <v>37529</v>
      </c>
      <c r="F1294" s="6" t="str">
        <f t="shared" si="53"/>
        <v>module=jstof</v>
      </c>
      <c r="G1294" s="6" t="str">
        <f t="shared" si="54"/>
        <v>module=kstof</v>
      </c>
    </row>
    <row r="1295" spans="1:7" ht="30" customHeight="1">
      <c r="A1295" s="3" t="s">
        <v>24579</v>
      </c>
      <c r="B1295" s="3" t="s">
        <v>2</v>
      </c>
      <c r="C1295" s="3" t="s">
        <v>25898</v>
      </c>
      <c r="D1295" s="3" t="s">
        <v>31702</v>
      </c>
      <c r="E1295" s="12" t="s">
        <v>37530</v>
      </c>
      <c r="F1295" s="6" t="str">
        <f t="shared" si="53"/>
        <v>module=jstof</v>
      </c>
      <c r="G1295" s="6" t="str">
        <f t="shared" si="54"/>
        <v>module=kstof</v>
      </c>
    </row>
    <row r="1296" spans="1:7" ht="30" customHeight="1">
      <c r="A1296" s="3" t="s">
        <v>24579</v>
      </c>
      <c r="B1296" s="3" t="s">
        <v>2</v>
      </c>
      <c r="C1296" s="3" t="s">
        <v>25899</v>
      </c>
      <c r="D1296" s="3" t="s">
        <v>31703</v>
      </c>
      <c r="E1296" s="12" t="s">
        <v>37531</v>
      </c>
      <c r="F1296" s="6" t="str">
        <f t="shared" si="53"/>
        <v>module=jstof</v>
      </c>
      <c r="G1296" s="6" t="str">
        <f t="shared" si="54"/>
        <v>module=kstof</v>
      </c>
    </row>
    <row r="1297" spans="1:7" ht="30" customHeight="1">
      <c r="A1297" s="3" t="s">
        <v>24579</v>
      </c>
      <c r="B1297" s="3" t="s">
        <v>2</v>
      </c>
      <c r="C1297" s="3" t="s">
        <v>25900</v>
      </c>
      <c r="D1297" s="3" t="s">
        <v>31704</v>
      </c>
      <c r="E1297" s="12" t="s">
        <v>37532</v>
      </c>
      <c r="F1297" s="6" t="str">
        <f t="shared" si="53"/>
        <v>module=jstof</v>
      </c>
      <c r="G1297" s="6" t="str">
        <f t="shared" si="54"/>
        <v>module=kstof</v>
      </c>
    </row>
    <row r="1298" spans="1:7" ht="30" customHeight="1">
      <c r="A1298" s="3" t="s">
        <v>24579</v>
      </c>
      <c r="B1298" s="3" t="s">
        <v>2</v>
      </c>
      <c r="C1298" s="3" t="s">
        <v>25901</v>
      </c>
      <c r="D1298" s="3" t="s">
        <v>31705</v>
      </c>
      <c r="E1298" s="12" t="s">
        <v>37533</v>
      </c>
      <c r="F1298" s="6" t="str">
        <f t="shared" si="53"/>
        <v>module=jstof</v>
      </c>
      <c r="G1298" s="6" t="str">
        <f t="shared" si="54"/>
        <v>module=kstof</v>
      </c>
    </row>
    <row r="1299" spans="1:7" ht="30" customHeight="1">
      <c r="A1299" s="3" t="s">
        <v>24579</v>
      </c>
      <c r="B1299" s="3" t="s">
        <v>2</v>
      </c>
      <c r="C1299" s="3" t="s">
        <v>25902</v>
      </c>
      <c r="D1299" s="3" t="s">
        <v>31706</v>
      </c>
      <c r="E1299" s="12" t="s">
        <v>37534</v>
      </c>
      <c r="F1299" s="6" t="str">
        <f t="shared" si="53"/>
        <v>module=jstof</v>
      </c>
      <c r="G1299" s="6" t="str">
        <f t="shared" si="54"/>
        <v>module=kstof</v>
      </c>
    </row>
    <row r="1300" spans="1:7" ht="30" customHeight="1">
      <c r="A1300" s="3" t="s">
        <v>24579</v>
      </c>
      <c r="B1300" s="3" t="s">
        <v>2</v>
      </c>
      <c r="C1300" s="3" t="s">
        <v>25903</v>
      </c>
      <c r="D1300" s="3" t="s">
        <v>31707</v>
      </c>
      <c r="E1300" s="12" t="s">
        <v>37535</v>
      </c>
      <c r="F1300" s="6" t="str">
        <f t="shared" si="53"/>
        <v>module=jstof</v>
      </c>
      <c r="G1300" s="6" t="str">
        <f t="shared" si="54"/>
        <v>module=kstof</v>
      </c>
    </row>
    <row r="1301" spans="1:7" ht="30" customHeight="1">
      <c r="A1301" s="3" t="s">
        <v>24579</v>
      </c>
      <c r="B1301" s="3" t="s">
        <v>2</v>
      </c>
      <c r="C1301" s="3" t="s">
        <v>25904</v>
      </c>
      <c r="D1301" s="3" t="s">
        <v>31708</v>
      </c>
      <c r="E1301" s="12" t="s">
        <v>37536</v>
      </c>
      <c r="F1301" s="6" t="str">
        <f t="shared" si="53"/>
        <v>module=jstof</v>
      </c>
      <c r="G1301" s="6" t="str">
        <f t="shared" si="54"/>
        <v>module=kstof</v>
      </c>
    </row>
    <row r="1302" spans="1:7" ht="30" customHeight="1">
      <c r="A1302" s="3" t="s">
        <v>24579</v>
      </c>
      <c r="B1302" s="3" t="s">
        <v>2</v>
      </c>
      <c r="C1302" s="3" t="s">
        <v>25905</v>
      </c>
      <c r="D1302" s="3" t="s">
        <v>31709</v>
      </c>
      <c r="E1302" s="12" t="s">
        <v>37537</v>
      </c>
      <c r="F1302" s="6" t="str">
        <f t="shared" si="53"/>
        <v>module=jstof</v>
      </c>
      <c r="G1302" s="6" t="str">
        <f t="shared" si="54"/>
        <v>module=kstof</v>
      </c>
    </row>
    <row r="1303" spans="1:7" ht="30" customHeight="1">
      <c r="A1303" s="3" t="s">
        <v>24579</v>
      </c>
      <c r="B1303" s="3" t="s">
        <v>2</v>
      </c>
      <c r="C1303" s="3" t="s">
        <v>25906</v>
      </c>
      <c r="D1303" s="3" t="s">
        <v>31710</v>
      </c>
      <c r="E1303" s="12" t="s">
        <v>37538</v>
      </c>
      <c r="F1303" s="6" t="str">
        <f t="shared" si="53"/>
        <v>module=jstof</v>
      </c>
      <c r="G1303" s="6" t="str">
        <f t="shared" si="54"/>
        <v>module=kstof</v>
      </c>
    </row>
    <row r="1304" spans="1:7" ht="30" customHeight="1">
      <c r="A1304" s="3" t="s">
        <v>24579</v>
      </c>
      <c r="B1304" s="3" t="s">
        <v>2</v>
      </c>
      <c r="C1304" s="3" t="s">
        <v>25907</v>
      </c>
      <c r="D1304" s="3" t="s">
        <v>31711</v>
      </c>
      <c r="E1304" s="12" t="s">
        <v>37539</v>
      </c>
      <c r="F1304" s="6" t="str">
        <f t="shared" si="53"/>
        <v>module=jstof</v>
      </c>
      <c r="G1304" s="6" t="str">
        <f t="shared" si="54"/>
        <v>module=kstof</v>
      </c>
    </row>
    <row r="1305" spans="1:7" ht="30" customHeight="1">
      <c r="A1305" s="3" t="s">
        <v>24579</v>
      </c>
      <c r="B1305" s="3" t="s">
        <v>2</v>
      </c>
      <c r="C1305" s="3" t="s">
        <v>25908</v>
      </c>
      <c r="D1305" s="3" t="s">
        <v>31712</v>
      </c>
      <c r="E1305" s="12" t="s">
        <v>37540</v>
      </c>
      <c r="F1305" s="6" t="str">
        <f t="shared" si="53"/>
        <v>module=jstof</v>
      </c>
      <c r="G1305" s="6" t="str">
        <f t="shared" si="54"/>
        <v>module=kstof</v>
      </c>
    </row>
    <row r="1306" spans="1:7" ht="30" customHeight="1">
      <c r="A1306" s="3" t="s">
        <v>24579</v>
      </c>
      <c r="B1306" s="3" t="s">
        <v>2</v>
      </c>
      <c r="C1306" s="3" t="s">
        <v>25909</v>
      </c>
      <c r="D1306" s="3" t="s">
        <v>31713</v>
      </c>
      <c r="E1306" s="12" t="s">
        <v>37541</v>
      </c>
      <c r="F1306" s="6" t="str">
        <f t="shared" si="53"/>
        <v>module=jstof</v>
      </c>
      <c r="G1306" s="6" t="str">
        <f t="shared" si="54"/>
        <v>module=kstof</v>
      </c>
    </row>
    <row r="1307" spans="1:7" ht="30" customHeight="1">
      <c r="A1307" s="3" t="s">
        <v>24579</v>
      </c>
      <c r="B1307" s="3" t="s">
        <v>2</v>
      </c>
      <c r="C1307" s="3" t="s">
        <v>25910</v>
      </c>
      <c r="D1307" s="3" t="s">
        <v>31714</v>
      </c>
      <c r="E1307" s="12" t="s">
        <v>37542</v>
      </c>
      <c r="F1307" s="6" t="str">
        <f t="shared" si="53"/>
        <v>module=jstof</v>
      </c>
      <c r="G1307" s="6" t="str">
        <f t="shared" si="54"/>
        <v>module=kstof</v>
      </c>
    </row>
    <row r="1308" spans="1:7" ht="30" customHeight="1">
      <c r="A1308" s="3" t="s">
        <v>24579</v>
      </c>
      <c r="B1308" s="3" t="s">
        <v>2</v>
      </c>
      <c r="C1308" s="3" t="s">
        <v>25911</v>
      </c>
      <c r="D1308" s="3" t="s">
        <v>31715</v>
      </c>
      <c r="E1308" s="12" t="s">
        <v>37543</v>
      </c>
      <c r="F1308" s="6" t="str">
        <f t="shared" si="53"/>
        <v>module=jstof</v>
      </c>
      <c r="G1308" s="6" t="str">
        <f t="shared" si="54"/>
        <v>module=kstof</v>
      </c>
    </row>
    <row r="1309" spans="1:7" ht="30" customHeight="1">
      <c r="A1309" s="3" t="s">
        <v>24579</v>
      </c>
      <c r="B1309" s="3" t="s">
        <v>2</v>
      </c>
      <c r="C1309" s="3" t="s">
        <v>25912</v>
      </c>
      <c r="D1309" s="3" t="s">
        <v>31716</v>
      </c>
      <c r="E1309" s="12" t="s">
        <v>37544</v>
      </c>
      <c r="F1309" s="6" t="str">
        <f t="shared" si="53"/>
        <v>module=jstof</v>
      </c>
      <c r="G1309" s="6" t="str">
        <f t="shared" si="54"/>
        <v>module=kstof</v>
      </c>
    </row>
    <row r="1310" spans="1:7" ht="30" customHeight="1">
      <c r="A1310" s="3" t="s">
        <v>24579</v>
      </c>
      <c r="B1310" s="3" t="s">
        <v>2</v>
      </c>
      <c r="C1310" s="3" t="s">
        <v>25913</v>
      </c>
      <c r="D1310" s="3" t="s">
        <v>31717</v>
      </c>
      <c r="E1310" s="12" t="s">
        <v>37545</v>
      </c>
      <c r="F1310" s="6" t="str">
        <f t="shared" si="53"/>
        <v>module=jstof</v>
      </c>
      <c r="G1310" s="6" t="str">
        <f t="shared" si="54"/>
        <v>module=kstof</v>
      </c>
    </row>
    <row r="1311" spans="1:7" ht="30" customHeight="1">
      <c r="A1311" s="3" t="s">
        <v>24579</v>
      </c>
      <c r="B1311" s="3" t="s">
        <v>2</v>
      </c>
      <c r="C1311" s="3" t="s">
        <v>25914</v>
      </c>
      <c r="D1311" s="3" t="s">
        <v>31718</v>
      </c>
      <c r="E1311" s="12" t="s">
        <v>37546</v>
      </c>
      <c r="F1311" s="6" t="str">
        <f t="shared" si="53"/>
        <v>module=jstof</v>
      </c>
      <c r="G1311" s="6" t="str">
        <f t="shared" si="54"/>
        <v>module=kstof</v>
      </c>
    </row>
    <row r="1312" spans="1:7" ht="30" customHeight="1">
      <c r="A1312" s="3" t="s">
        <v>24579</v>
      </c>
      <c r="B1312" s="3" t="s">
        <v>2</v>
      </c>
      <c r="C1312" s="3" t="s">
        <v>25915</v>
      </c>
      <c r="D1312" s="3" t="s">
        <v>31719</v>
      </c>
      <c r="E1312" s="12" t="s">
        <v>37547</v>
      </c>
      <c r="F1312" s="6" t="str">
        <f t="shared" si="53"/>
        <v>module=jstof</v>
      </c>
      <c r="G1312" s="6" t="str">
        <f t="shared" si="54"/>
        <v>module=kstof</v>
      </c>
    </row>
    <row r="1313" spans="1:7" ht="30" customHeight="1">
      <c r="A1313" s="3" t="s">
        <v>24579</v>
      </c>
      <c r="B1313" s="3" t="s">
        <v>2</v>
      </c>
      <c r="C1313" s="3" t="s">
        <v>25916</v>
      </c>
      <c r="D1313" s="3" t="s">
        <v>31720</v>
      </c>
      <c r="E1313" s="12" t="s">
        <v>37548</v>
      </c>
      <c r="F1313" s="6" t="str">
        <f t="shared" si="53"/>
        <v>module=jstof</v>
      </c>
      <c r="G1313" s="6" t="str">
        <f t="shared" si="54"/>
        <v>module=kstof</v>
      </c>
    </row>
    <row r="1314" spans="1:7" ht="30" customHeight="1">
      <c r="A1314" s="3" t="s">
        <v>24579</v>
      </c>
      <c r="B1314" s="3" t="s">
        <v>2</v>
      </c>
      <c r="C1314" s="3" t="s">
        <v>25917</v>
      </c>
      <c r="D1314" s="3" t="s">
        <v>31721</v>
      </c>
      <c r="E1314" s="12" t="s">
        <v>37549</v>
      </c>
      <c r="F1314" s="6" t="str">
        <f t="shared" si="53"/>
        <v>module=jstof</v>
      </c>
      <c r="G1314" s="6" t="str">
        <f t="shared" si="54"/>
        <v>module=kstof</v>
      </c>
    </row>
    <row r="1315" spans="1:7" ht="30" customHeight="1">
      <c r="A1315" s="3" t="s">
        <v>24579</v>
      </c>
      <c r="B1315" s="3" t="s">
        <v>2</v>
      </c>
      <c r="C1315" s="3" t="s">
        <v>25918</v>
      </c>
      <c r="D1315" s="3" t="s">
        <v>31722</v>
      </c>
      <c r="E1315" s="12" t="s">
        <v>37550</v>
      </c>
      <c r="F1315" s="6" t="str">
        <f t="shared" si="53"/>
        <v>module=jstof</v>
      </c>
      <c r="G1315" s="6" t="str">
        <f t="shared" si="54"/>
        <v>module=kstof</v>
      </c>
    </row>
    <row r="1316" spans="1:7" ht="30" customHeight="1">
      <c r="A1316" s="3" t="s">
        <v>24579</v>
      </c>
      <c r="B1316" s="3" t="s">
        <v>2</v>
      </c>
      <c r="C1316" s="3" t="s">
        <v>25919</v>
      </c>
      <c r="D1316" s="3" t="s">
        <v>31723</v>
      </c>
      <c r="E1316" s="12" t="s">
        <v>37551</v>
      </c>
      <c r="F1316" s="6" t="str">
        <f t="shared" si="53"/>
        <v>module=jstof</v>
      </c>
      <c r="G1316" s="6" t="str">
        <f t="shared" si="54"/>
        <v>module=kstof</v>
      </c>
    </row>
    <row r="1317" spans="1:7" ht="30" customHeight="1">
      <c r="A1317" s="3" t="s">
        <v>24579</v>
      </c>
      <c r="B1317" s="3" t="s">
        <v>2</v>
      </c>
      <c r="C1317" s="3" t="s">
        <v>25920</v>
      </c>
      <c r="D1317" s="3" t="s">
        <v>31724</v>
      </c>
      <c r="E1317" s="12" t="s">
        <v>37552</v>
      </c>
      <c r="F1317" s="6" t="str">
        <f t="shared" si="53"/>
        <v>module=jstof</v>
      </c>
      <c r="G1317" s="6" t="str">
        <f t="shared" si="54"/>
        <v>module=kstof</v>
      </c>
    </row>
    <row r="1318" spans="1:7" ht="30" customHeight="1">
      <c r="A1318" s="3" t="s">
        <v>24579</v>
      </c>
      <c r="B1318" s="3" t="s">
        <v>2</v>
      </c>
      <c r="C1318" s="3" t="s">
        <v>25921</v>
      </c>
      <c r="D1318" s="3" t="s">
        <v>31725</v>
      </c>
      <c r="E1318" s="12" t="s">
        <v>37553</v>
      </c>
      <c r="F1318" s="6" t="str">
        <f t="shared" si="53"/>
        <v>module=jstof</v>
      </c>
      <c r="G1318" s="6" t="str">
        <f t="shared" si="54"/>
        <v>module=kstof</v>
      </c>
    </row>
    <row r="1319" spans="1:7" ht="30" customHeight="1">
      <c r="A1319" s="3" t="s">
        <v>24579</v>
      </c>
      <c r="B1319" s="3" t="s">
        <v>2</v>
      </c>
      <c r="C1319" s="3" t="s">
        <v>25922</v>
      </c>
      <c r="D1319" s="3" t="s">
        <v>31726</v>
      </c>
      <c r="E1319" s="12" t="s">
        <v>37554</v>
      </c>
      <c r="F1319" s="6" t="str">
        <f t="shared" si="53"/>
        <v>module=jstof</v>
      </c>
      <c r="G1319" s="6" t="str">
        <f t="shared" si="54"/>
        <v>module=kstof</v>
      </c>
    </row>
    <row r="1320" spans="1:7" ht="30" customHeight="1">
      <c r="A1320" s="3" t="s">
        <v>24579</v>
      </c>
      <c r="B1320" s="3" t="s">
        <v>2</v>
      </c>
      <c r="C1320" s="3" t="s">
        <v>25923</v>
      </c>
      <c r="D1320" s="3" t="s">
        <v>31727</v>
      </c>
      <c r="E1320" s="12" t="s">
        <v>37555</v>
      </c>
      <c r="F1320" s="6" t="str">
        <f t="shared" ref="F1320:F1351" si="55">HYPERLINK("http://www.ssc.wisc.edu/wlsresearch/documentation/waves/?wave=capigrad&amp;module=jstof","module=jstof")</f>
        <v>module=jstof</v>
      </c>
      <c r="G1320" s="6" t="str">
        <f t="shared" ref="G1320:G1351" si="56">HYPERLINK("http://www.ssc.wisc.edu/wlsresearch/documentation/waves/?wave=capisib&amp;module=kstof","module=kstof")</f>
        <v>module=kstof</v>
      </c>
    </row>
    <row r="1321" spans="1:7" ht="30" customHeight="1">
      <c r="A1321" s="3" t="s">
        <v>24579</v>
      </c>
      <c r="B1321" s="3" t="s">
        <v>2</v>
      </c>
      <c r="C1321" s="3" t="s">
        <v>25924</v>
      </c>
      <c r="D1321" s="3" t="s">
        <v>31728</v>
      </c>
      <c r="E1321" s="12" t="s">
        <v>37556</v>
      </c>
      <c r="F1321" s="6" t="str">
        <f t="shared" si="55"/>
        <v>module=jstof</v>
      </c>
      <c r="G1321" s="6" t="str">
        <f t="shared" si="56"/>
        <v>module=kstof</v>
      </c>
    </row>
    <row r="1322" spans="1:7" ht="30" customHeight="1">
      <c r="A1322" s="3" t="s">
        <v>24579</v>
      </c>
      <c r="B1322" s="3" t="s">
        <v>2</v>
      </c>
      <c r="C1322" s="3" t="s">
        <v>25925</v>
      </c>
      <c r="D1322" s="3" t="s">
        <v>31729</v>
      </c>
      <c r="E1322" s="12" t="s">
        <v>37557</v>
      </c>
      <c r="F1322" s="6" t="str">
        <f t="shared" si="55"/>
        <v>module=jstof</v>
      </c>
      <c r="G1322" s="6" t="str">
        <f t="shared" si="56"/>
        <v>module=kstof</v>
      </c>
    </row>
    <row r="1323" spans="1:7" ht="30" customHeight="1">
      <c r="A1323" s="3" t="s">
        <v>24579</v>
      </c>
      <c r="B1323" s="3" t="s">
        <v>2</v>
      </c>
      <c r="C1323" s="3" t="s">
        <v>25926</v>
      </c>
      <c r="D1323" s="3" t="s">
        <v>31730</v>
      </c>
      <c r="E1323" s="12" t="s">
        <v>37558</v>
      </c>
      <c r="F1323" s="6" t="str">
        <f t="shared" si="55"/>
        <v>module=jstof</v>
      </c>
      <c r="G1323" s="6" t="str">
        <f t="shared" si="56"/>
        <v>module=kstof</v>
      </c>
    </row>
    <row r="1324" spans="1:7" ht="30" customHeight="1">
      <c r="A1324" s="3" t="s">
        <v>24579</v>
      </c>
      <c r="B1324" s="3" t="s">
        <v>2</v>
      </c>
      <c r="C1324" s="3" t="s">
        <v>25927</v>
      </c>
      <c r="D1324" s="3" t="s">
        <v>31731</v>
      </c>
      <c r="E1324" s="12" t="s">
        <v>37559</v>
      </c>
      <c r="F1324" s="6" t="str">
        <f t="shared" si="55"/>
        <v>module=jstof</v>
      </c>
      <c r="G1324" s="6" t="str">
        <f t="shared" si="56"/>
        <v>module=kstof</v>
      </c>
    </row>
    <row r="1325" spans="1:7" ht="30" customHeight="1">
      <c r="A1325" s="3" t="s">
        <v>24579</v>
      </c>
      <c r="B1325" s="3" t="s">
        <v>2</v>
      </c>
      <c r="C1325" s="3" t="s">
        <v>25928</v>
      </c>
      <c r="D1325" s="3" t="s">
        <v>31732</v>
      </c>
      <c r="E1325" s="12" t="s">
        <v>37560</v>
      </c>
      <c r="F1325" s="6" t="str">
        <f t="shared" si="55"/>
        <v>module=jstof</v>
      </c>
      <c r="G1325" s="6" t="str">
        <f t="shared" si="56"/>
        <v>module=kstof</v>
      </c>
    </row>
    <row r="1326" spans="1:7" ht="30" customHeight="1">
      <c r="A1326" s="3" t="s">
        <v>24579</v>
      </c>
      <c r="B1326" s="3" t="s">
        <v>2</v>
      </c>
      <c r="C1326" s="3" t="s">
        <v>25929</v>
      </c>
      <c r="D1326" s="3" t="s">
        <v>31733</v>
      </c>
      <c r="E1326" s="12" t="s">
        <v>37561</v>
      </c>
      <c r="F1326" s="6" t="str">
        <f t="shared" si="55"/>
        <v>module=jstof</v>
      </c>
      <c r="G1326" s="6" t="str">
        <f t="shared" si="56"/>
        <v>module=kstof</v>
      </c>
    </row>
    <row r="1327" spans="1:7" ht="30" customHeight="1">
      <c r="A1327" s="3" t="s">
        <v>24579</v>
      </c>
      <c r="B1327" s="3" t="s">
        <v>2</v>
      </c>
      <c r="C1327" s="3" t="s">
        <v>25930</v>
      </c>
      <c r="D1327" s="3" t="s">
        <v>31734</v>
      </c>
      <c r="E1327" s="12" t="s">
        <v>37562</v>
      </c>
      <c r="F1327" s="6" t="str">
        <f t="shared" si="55"/>
        <v>module=jstof</v>
      </c>
      <c r="G1327" s="6" t="str">
        <f t="shared" si="56"/>
        <v>module=kstof</v>
      </c>
    </row>
    <row r="1328" spans="1:7" ht="30" customHeight="1">
      <c r="A1328" s="3" t="s">
        <v>24579</v>
      </c>
      <c r="B1328" s="3" t="s">
        <v>2</v>
      </c>
      <c r="C1328" s="3" t="s">
        <v>25931</v>
      </c>
      <c r="D1328" s="3" t="s">
        <v>31735</v>
      </c>
      <c r="E1328" s="12" t="s">
        <v>37563</v>
      </c>
      <c r="F1328" s="6" t="str">
        <f t="shared" si="55"/>
        <v>module=jstof</v>
      </c>
      <c r="G1328" s="6" t="str">
        <f t="shared" si="56"/>
        <v>module=kstof</v>
      </c>
    </row>
    <row r="1329" spans="1:7" ht="30" customHeight="1">
      <c r="A1329" s="3" t="s">
        <v>24579</v>
      </c>
      <c r="B1329" s="3" t="s">
        <v>2</v>
      </c>
      <c r="C1329" s="3" t="s">
        <v>25932</v>
      </c>
      <c r="D1329" s="3" t="s">
        <v>31736</v>
      </c>
      <c r="E1329" s="12" t="s">
        <v>37564</v>
      </c>
      <c r="F1329" s="6" t="str">
        <f t="shared" si="55"/>
        <v>module=jstof</v>
      </c>
      <c r="G1329" s="6" t="str">
        <f t="shared" si="56"/>
        <v>module=kstof</v>
      </c>
    </row>
    <row r="1330" spans="1:7" ht="30" customHeight="1">
      <c r="A1330" s="3" t="s">
        <v>24579</v>
      </c>
      <c r="B1330" s="3" t="s">
        <v>2</v>
      </c>
      <c r="C1330" s="3" t="s">
        <v>25933</v>
      </c>
      <c r="D1330" s="3" t="s">
        <v>31737</v>
      </c>
      <c r="E1330" s="12" t="s">
        <v>37565</v>
      </c>
      <c r="F1330" s="6" t="str">
        <f t="shared" si="55"/>
        <v>module=jstof</v>
      </c>
      <c r="G1330" s="6" t="str">
        <f t="shared" si="56"/>
        <v>module=kstof</v>
      </c>
    </row>
    <row r="1331" spans="1:7" ht="30" customHeight="1">
      <c r="A1331" s="3" t="s">
        <v>24579</v>
      </c>
      <c r="B1331" s="3" t="s">
        <v>2</v>
      </c>
      <c r="C1331" s="3" t="s">
        <v>25934</v>
      </c>
      <c r="D1331" s="3" t="s">
        <v>31738</v>
      </c>
      <c r="E1331" s="12" t="s">
        <v>37566</v>
      </c>
      <c r="F1331" s="6" t="str">
        <f t="shared" si="55"/>
        <v>module=jstof</v>
      </c>
      <c r="G1331" s="6" t="str">
        <f t="shared" si="56"/>
        <v>module=kstof</v>
      </c>
    </row>
    <row r="1332" spans="1:7" ht="30" customHeight="1">
      <c r="A1332" s="3" t="s">
        <v>24579</v>
      </c>
      <c r="B1332" s="3" t="s">
        <v>2</v>
      </c>
      <c r="C1332" s="3" t="s">
        <v>25935</v>
      </c>
      <c r="D1332" s="3" t="s">
        <v>31739</v>
      </c>
      <c r="E1332" s="12" t="s">
        <v>37567</v>
      </c>
      <c r="F1332" s="6" t="str">
        <f t="shared" si="55"/>
        <v>module=jstof</v>
      </c>
      <c r="G1332" s="6" t="str">
        <f t="shared" si="56"/>
        <v>module=kstof</v>
      </c>
    </row>
    <row r="1333" spans="1:7" ht="30" customHeight="1">
      <c r="A1333" s="3" t="s">
        <v>24579</v>
      </c>
      <c r="B1333" s="3" t="s">
        <v>2</v>
      </c>
      <c r="C1333" s="3" t="s">
        <v>25936</v>
      </c>
      <c r="D1333" s="3" t="s">
        <v>31740</v>
      </c>
      <c r="E1333" s="12" t="s">
        <v>37568</v>
      </c>
      <c r="F1333" s="6" t="str">
        <f t="shared" si="55"/>
        <v>module=jstof</v>
      </c>
      <c r="G1333" s="6" t="str">
        <f t="shared" si="56"/>
        <v>module=kstof</v>
      </c>
    </row>
    <row r="1334" spans="1:7" ht="30" customHeight="1">
      <c r="A1334" s="3" t="s">
        <v>24579</v>
      </c>
      <c r="B1334" s="3" t="s">
        <v>2</v>
      </c>
      <c r="C1334" s="3" t="s">
        <v>25937</v>
      </c>
      <c r="D1334" s="3" t="s">
        <v>31741</v>
      </c>
      <c r="E1334" s="12" t="s">
        <v>37569</v>
      </c>
      <c r="F1334" s="6" t="str">
        <f t="shared" si="55"/>
        <v>module=jstof</v>
      </c>
      <c r="G1334" s="6" t="str">
        <f t="shared" si="56"/>
        <v>module=kstof</v>
      </c>
    </row>
    <row r="1335" spans="1:7" ht="30" customHeight="1">
      <c r="A1335" s="3" t="s">
        <v>24579</v>
      </c>
      <c r="B1335" s="3" t="s">
        <v>2</v>
      </c>
      <c r="C1335" s="3" t="s">
        <v>25938</v>
      </c>
      <c r="D1335" s="3" t="s">
        <v>31742</v>
      </c>
      <c r="E1335" s="12" t="s">
        <v>37570</v>
      </c>
      <c r="F1335" s="6" t="str">
        <f t="shared" si="55"/>
        <v>module=jstof</v>
      </c>
      <c r="G1335" s="6" t="str">
        <f t="shared" si="56"/>
        <v>module=kstof</v>
      </c>
    </row>
    <row r="1336" spans="1:7" ht="30" customHeight="1">
      <c r="A1336" s="3" t="s">
        <v>24579</v>
      </c>
      <c r="B1336" s="3" t="s">
        <v>2</v>
      </c>
      <c r="C1336" s="3" t="s">
        <v>25939</v>
      </c>
      <c r="D1336" s="3" t="s">
        <v>31743</v>
      </c>
      <c r="E1336" s="12" t="s">
        <v>37571</v>
      </c>
      <c r="F1336" s="6" t="str">
        <f t="shared" si="55"/>
        <v>module=jstof</v>
      </c>
      <c r="G1336" s="6" t="str">
        <f t="shared" si="56"/>
        <v>module=kstof</v>
      </c>
    </row>
    <row r="1337" spans="1:7" ht="30" customHeight="1">
      <c r="A1337" s="3" t="s">
        <v>24579</v>
      </c>
      <c r="B1337" s="3" t="s">
        <v>2</v>
      </c>
      <c r="C1337" s="3" t="s">
        <v>25940</v>
      </c>
      <c r="D1337" s="3" t="s">
        <v>31744</v>
      </c>
      <c r="E1337" s="12" t="s">
        <v>37572</v>
      </c>
      <c r="F1337" s="6" t="str">
        <f t="shared" si="55"/>
        <v>module=jstof</v>
      </c>
      <c r="G1337" s="6" t="str">
        <f t="shared" si="56"/>
        <v>module=kstof</v>
      </c>
    </row>
    <row r="1338" spans="1:7" ht="30" customHeight="1">
      <c r="A1338" s="3" t="s">
        <v>24579</v>
      </c>
      <c r="B1338" s="3" t="s">
        <v>2</v>
      </c>
      <c r="C1338" s="3" t="s">
        <v>25941</v>
      </c>
      <c r="D1338" s="3" t="s">
        <v>31745</v>
      </c>
      <c r="E1338" s="12" t="s">
        <v>37573</v>
      </c>
      <c r="F1338" s="6" t="str">
        <f t="shared" si="55"/>
        <v>module=jstof</v>
      </c>
      <c r="G1338" s="6" t="str">
        <f t="shared" si="56"/>
        <v>module=kstof</v>
      </c>
    </row>
    <row r="1339" spans="1:7" ht="30" customHeight="1">
      <c r="A1339" s="3" t="s">
        <v>24579</v>
      </c>
      <c r="B1339" s="3" t="s">
        <v>2</v>
      </c>
      <c r="C1339" s="3" t="s">
        <v>25942</v>
      </c>
      <c r="D1339" s="3" t="s">
        <v>31746</v>
      </c>
      <c r="E1339" s="12" t="s">
        <v>37574</v>
      </c>
      <c r="F1339" s="6" t="str">
        <f t="shared" si="55"/>
        <v>module=jstof</v>
      </c>
      <c r="G1339" s="6" t="str">
        <f t="shared" si="56"/>
        <v>module=kstof</v>
      </c>
    </row>
    <row r="1340" spans="1:7" ht="30" customHeight="1">
      <c r="A1340" s="3" t="s">
        <v>24579</v>
      </c>
      <c r="B1340" s="3" t="s">
        <v>2</v>
      </c>
      <c r="C1340" s="3" t="s">
        <v>25943</v>
      </c>
      <c r="D1340" s="3" t="s">
        <v>31747</v>
      </c>
      <c r="E1340" s="12" t="s">
        <v>37575</v>
      </c>
      <c r="F1340" s="6" t="str">
        <f t="shared" si="55"/>
        <v>module=jstof</v>
      </c>
      <c r="G1340" s="6" t="str">
        <f t="shared" si="56"/>
        <v>module=kstof</v>
      </c>
    </row>
    <row r="1341" spans="1:7" ht="30" customHeight="1">
      <c r="A1341" s="3" t="s">
        <v>24579</v>
      </c>
      <c r="B1341" s="3" t="s">
        <v>2</v>
      </c>
      <c r="C1341" s="3" t="s">
        <v>25944</v>
      </c>
      <c r="D1341" s="3" t="s">
        <v>31748</v>
      </c>
      <c r="E1341" s="12" t="s">
        <v>37576</v>
      </c>
      <c r="F1341" s="6" t="str">
        <f t="shared" si="55"/>
        <v>module=jstof</v>
      </c>
      <c r="G1341" s="6" t="str">
        <f t="shared" si="56"/>
        <v>module=kstof</v>
      </c>
    </row>
    <row r="1342" spans="1:7" ht="30" customHeight="1">
      <c r="A1342" s="3" t="s">
        <v>24579</v>
      </c>
      <c r="B1342" s="3" t="s">
        <v>2</v>
      </c>
      <c r="C1342" s="3" t="s">
        <v>25945</v>
      </c>
      <c r="D1342" s="3" t="s">
        <v>31749</v>
      </c>
      <c r="E1342" s="12" t="s">
        <v>37577</v>
      </c>
      <c r="F1342" s="6" t="str">
        <f t="shared" si="55"/>
        <v>module=jstof</v>
      </c>
      <c r="G1342" s="6" t="str">
        <f t="shared" si="56"/>
        <v>module=kstof</v>
      </c>
    </row>
    <row r="1343" spans="1:7" ht="30" customHeight="1">
      <c r="A1343" s="3" t="s">
        <v>24579</v>
      </c>
      <c r="B1343" s="3" t="s">
        <v>2</v>
      </c>
      <c r="C1343" s="3" t="s">
        <v>25946</v>
      </c>
      <c r="D1343" s="3" t="s">
        <v>31750</v>
      </c>
      <c r="E1343" s="12" t="s">
        <v>37578</v>
      </c>
      <c r="F1343" s="6" t="str">
        <f t="shared" si="55"/>
        <v>module=jstof</v>
      </c>
      <c r="G1343" s="6" t="str">
        <f t="shared" si="56"/>
        <v>module=kstof</v>
      </c>
    </row>
    <row r="1344" spans="1:7" ht="30" customHeight="1">
      <c r="A1344" s="3" t="s">
        <v>24579</v>
      </c>
      <c r="B1344" s="3" t="s">
        <v>2</v>
      </c>
      <c r="C1344" s="3" t="s">
        <v>25947</v>
      </c>
      <c r="D1344" s="3" t="s">
        <v>31751</v>
      </c>
      <c r="E1344" s="12" t="s">
        <v>37579</v>
      </c>
      <c r="F1344" s="6" t="str">
        <f t="shared" si="55"/>
        <v>module=jstof</v>
      </c>
      <c r="G1344" s="6" t="str">
        <f t="shared" si="56"/>
        <v>module=kstof</v>
      </c>
    </row>
    <row r="1345" spans="1:7" ht="30" customHeight="1">
      <c r="A1345" s="3" t="s">
        <v>24579</v>
      </c>
      <c r="B1345" s="3" t="s">
        <v>2</v>
      </c>
      <c r="C1345" s="3" t="s">
        <v>25948</v>
      </c>
      <c r="D1345" s="3" t="s">
        <v>31752</v>
      </c>
      <c r="E1345" s="12" t="s">
        <v>37580</v>
      </c>
      <c r="F1345" s="6" t="str">
        <f t="shared" si="55"/>
        <v>module=jstof</v>
      </c>
      <c r="G1345" s="6" t="str">
        <f t="shared" si="56"/>
        <v>module=kstof</v>
      </c>
    </row>
    <row r="1346" spans="1:7" ht="30" customHeight="1">
      <c r="A1346" s="3" t="s">
        <v>24579</v>
      </c>
      <c r="B1346" s="3" t="s">
        <v>2</v>
      </c>
      <c r="C1346" s="3" t="s">
        <v>25949</v>
      </c>
      <c r="D1346" s="3" t="s">
        <v>31753</v>
      </c>
      <c r="E1346" s="12" t="s">
        <v>37581</v>
      </c>
      <c r="F1346" s="6" t="str">
        <f t="shared" si="55"/>
        <v>module=jstof</v>
      </c>
      <c r="G1346" s="6" t="str">
        <f t="shared" si="56"/>
        <v>module=kstof</v>
      </c>
    </row>
    <row r="1347" spans="1:7" ht="30" customHeight="1">
      <c r="A1347" s="3" t="s">
        <v>24579</v>
      </c>
      <c r="B1347" s="3" t="s">
        <v>2</v>
      </c>
      <c r="C1347" s="3" t="s">
        <v>25950</v>
      </c>
      <c r="D1347" s="3" t="s">
        <v>31754</v>
      </c>
      <c r="E1347" s="12" t="s">
        <v>37582</v>
      </c>
      <c r="F1347" s="6" t="str">
        <f t="shared" si="55"/>
        <v>module=jstof</v>
      </c>
      <c r="G1347" s="6" t="str">
        <f t="shared" si="56"/>
        <v>module=kstof</v>
      </c>
    </row>
    <row r="1348" spans="1:7" ht="30" customHeight="1">
      <c r="A1348" s="3" t="s">
        <v>24579</v>
      </c>
      <c r="B1348" s="3" t="s">
        <v>2</v>
      </c>
      <c r="C1348" s="3" t="s">
        <v>25951</v>
      </c>
      <c r="D1348" s="3" t="s">
        <v>31755</v>
      </c>
      <c r="E1348" s="12" t="s">
        <v>37583</v>
      </c>
      <c r="F1348" s="6" t="str">
        <f t="shared" si="55"/>
        <v>module=jstof</v>
      </c>
      <c r="G1348" s="6" t="str">
        <f t="shared" si="56"/>
        <v>module=kstof</v>
      </c>
    </row>
    <row r="1349" spans="1:7" ht="30" customHeight="1">
      <c r="A1349" s="3" t="s">
        <v>24579</v>
      </c>
      <c r="B1349" s="3" t="s">
        <v>2</v>
      </c>
      <c r="C1349" s="3" t="s">
        <v>25952</v>
      </c>
      <c r="D1349" s="3" t="s">
        <v>31756</v>
      </c>
      <c r="E1349" s="12" t="s">
        <v>37584</v>
      </c>
      <c r="F1349" s="6" t="str">
        <f t="shared" si="55"/>
        <v>module=jstof</v>
      </c>
      <c r="G1349" s="6" t="str">
        <f t="shared" si="56"/>
        <v>module=kstof</v>
      </c>
    </row>
    <row r="1350" spans="1:7" ht="30" customHeight="1">
      <c r="A1350" s="3" t="s">
        <v>24579</v>
      </c>
      <c r="B1350" s="3" t="s">
        <v>2</v>
      </c>
      <c r="C1350" s="3" t="s">
        <v>25953</v>
      </c>
      <c r="D1350" s="3" t="s">
        <v>31757</v>
      </c>
      <c r="E1350" s="12" t="s">
        <v>37585</v>
      </c>
      <c r="F1350" s="6" t="str">
        <f t="shared" si="55"/>
        <v>module=jstof</v>
      </c>
      <c r="G1350" s="6" t="str">
        <f t="shared" si="56"/>
        <v>module=kstof</v>
      </c>
    </row>
    <row r="1351" spans="1:7" ht="30" customHeight="1">
      <c r="A1351" s="3" t="s">
        <v>24579</v>
      </c>
      <c r="B1351" s="3" t="s">
        <v>2</v>
      </c>
      <c r="C1351" s="3" t="s">
        <v>25954</v>
      </c>
      <c r="D1351" s="3" t="s">
        <v>31758</v>
      </c>
      <c r="E1351" s="12" t="s">
        <v>37586</v>
      </c>
      <c r="F1351" s="6" t="str">
        <f t="shared" si="55"/>
        <v>module=jstof</v>
      </c>
      <c r="G1351" s="6" t="str">
        <f t="shared" si="56"/>
        <v>module=kstof</v>
      </c>
    </row>
    <row r="1352" spans="1:7" ht="30" customHeight="1">
      <c r="A1352" s="3" t="s">
        <v>24579</v>
      </c>
      <c r="B1352" s="3" t="s">
        <v>2</v>
      </c>
      <c r="C1352" s="3" t="s">
        <v>25955</v>
      </c>
      <c r="D1352" s="3" t="s">
        <v>31759</v>
      </c>
      <c r="E1352" s="12" t="s">
        <v>37587</v>
      </c>
      <c r="F1352" s="6" t="str">
        <f t="shared" ref="F1352:F1366" si="57">HYPERLINK("http://www.ssc.wisc.edu/wlsresearch/documentation/waves/?wave=capigrad&amp;module=jstof","module=jstof")</f>
        <v>module=jstof</v>
      </c>
      <c r="G1352" s="6" t="str">
        <f t="shared" ref="G1352:G1366" si="58">HYPERLINK("http://www.ssc.wisc.edu/wlsresearch/documentation/waves/?wave=capisib&amp;module=kstof","module=kstof")</f>
        <v>module=kstof</v>
      </c>
    </row>
    <row r="1353" spans="1:7" ht="30" customHeight="1">
      <c r="A1353" s="3" t="s">
        <v>24579</v>
      </c>
      <c r="B1353" s="3" t="s">
        <v>2</v>
      </c>
      <c r="C1353" s="3" t="s">
        <v>25956</v>
      </c>
      <c r="D1353" s="3" t="s">
        <v>31760</v>
      </c>
      <c r="E1353" s="12" t="s">
        <v>37588</v>
      </c>
      <c r="F1353" s="6" t="str">
        <f t="shared" si="57"/>
        <v>module=jstof</v>
      </c>
      <c r="G1353" s="6" t="str">
        <f t="shared" si="58"/>
        <v>module=kstof</v>
      </c>
    </row>
    <row r="1354" spans="1:7" ht="30" customHeight="1">
      <c r="A1354" s="3" t="s">
        <v>24579</v>
      </c>
      <c r="B1354" s="3" t="s">
        <v>2</v>
      </c>
      <c r="C1354" s="3" t="s">
        <v>25957</v>
      </c>
      <c r="D1354" s="3" t="s">
        <v>31761</v>
      </c>
      <c r="E1354" s="12" t="s">
        <v>37589</v>
      </c>
      <c r="F1354" s="6" t="str">
        <f t="shared" si="57"/>
        <v>module=jstof</v>
      </c>
      <c r="G1354" s="6" t="str">
        <f t="shared" si="58"/>
        <v>module=kstof</v>
      </c>
    </row>
    <row r="1355" spans="1:7" ht="30" customHeight="1">
      <c r="A1355" s="3" t="s">
        <v>24579</v>
      </c>
      <c r="B1355" s="3" t="s">
        <v>2</v>
      </c>
      <c r="C1355" s="3" t="s">
        <v>25958</v>
      </c>
      <c r="D1355" s="3" t="s">
        <v>31762</v>
      </c>
      <c r="E1355" s="12" t="s">
        <v>37590</v>
      </c>
      <c r="F1355" s="6" t="str">
        <f t="shared" si="57"/>
        <v>module=jstof</v>
      </c>
      <c r="G1355" s="6" t="str">
        <f t="shared" si="58"/>
        <v>module=kstof</v>
      </c>
    </row>
    <row r="1356" spans="1:7" ht="30" customHeight="1">
      <c r="A1356" s="3" t="s">
        <v>24579</v>
      </c>
      <c r="B1356" s="3" t="s">
        <v>2</v>
      </c>
      <c r="C1356" s="3" t="s">
        <v>25959</v>
      </c>
      <c r="D1356" s="3" t="s">
        <v>31763</v>
      </c>
      <c r="E1356" s="12" t="s">
        <v>37591</v>
      </c>
      <c r="F1356" s="6" t="str">
        <f t="shared" si="57"/>
        <v>module=jstof</v>
      </c>
      <c r="G1356" s="6" t="str">
        <f t="shared" si="58"/>
        <v>module=kstof</v>
      </c>
    </row>
    <row r="1357" spans="1:7" ht="30" customHeight="1">
      <c r="A1357" s="3" t="s">
        <v>24579</v>
      </c>
      <c r="B1357" s="3" t="s">
        <v>2</v>
      </c>
      <c r="C1357" s="3" t="s">
        <v>25960</v>
      </c>
      <c r="D1357" s="3" t="s">
        <v>31764</v>
      </c>
      <c r="E1357" s="12" t="s">
        <v>37592</v>
      </c>
      <c r="F1357" s="6" t="str">
        <f t="shared" si="57"/>
        <v>module=jstof</v>
      </c>
      <c r="G1357" s="6" t="str">
        <f t="shared" si="58"/>
        <v>module=kstof</v>
      </c>
    </row>
    <row r="1358" spans="1:7" ht="30" customHeight="1">
      <c r="A1358" s="3" t="s">
        <v>24579</v>
      </c>
      <c r="B1358" s="3" t="s">
        <v>2</v>
      </c>
      <c r="C1358" s="3" t="s">
        <v>25961</v>
      </c>
      <c r="D1358" s="3" t="s">
        <v>31765</v>
      </c>
      <c r="E1358" s="12" t="s">
        <v>37593</v>
      </c>
      <c r="F1358" s="6" t="str">
        <f t="shared" si="57"/>
        <v>module=jstof</v>
      </c>
      <c r="G1358" s="6" t="str">
        <f t="shared" si="58"/>
        <v>module=kstof</v>
      </c>
    </row>
    <row r="1359" spans="1:7" ht="30" customHeight="1">
      <c r="A1359" s="3" t="s">
        <v>24579</v>
      </c>
      <c r="B1359" s="3" t="s">
        <v>2</v>
      </c>
      <c r="C1359" s="3" t="s">
        <v>25962</v>
      </c>
      <c r="D1359" s="3" t="s">
        <v>31766</v>
      </c>
      <c r="E1359" s="12" t="s">
        <v>37594</v>
      </c>
      <c r="F1359" s="6" t="str">
        <f t="shared" si="57"/>
        <v>module=jstof</v>
      </c>
      <c r="G1359" s="6" t="str">
        <f t="shared" si="58"/>
        <v>module=kstof</v>
      </c>
    </row>
    <row r="1360" spans="1:7" ht="30" customHeight="1">
      <c r="A1360" s="3" t="s">
        <v>24579</v>
      </c>
      <c r="B1360" s="3" t="s">
        <v>2</v>
      </c>
      <c r="C1360" s="3" t="s">
        <v>25963</v>
      </c>
      <c r="D1360" s="3" t="s">
        <v>31767</v>
      </c>
      <c r="E1360" s="12" t="s">
        <v>37595</v>
      </c>
      <c r="F1360" s="6" t="str">
        <f t="shared" si="57"/>
        <v>module=jstof</v>
      </c>
      <c r="G1360" s="6" t="str">
        <f t="shared" si="58"/>
        <v>module=kstof</v>
      </c>
    </row>
    <row r="1361" spans="1:7" ht="30" customHeight="1">
      <c r="A1361" s="3" t="s">
        <v>24579</v>
      </c>
      <c r="B1361" s="3" t="s">
        <v>2</v>
      </c>
      <c r="C1361" s="3" t="s">
        <v>25964</v>
      </c>
      <c r="D1361" s="3" t="s">
        <v>31768</v>
      </c>
      <c r="E1361" s="12" t="s">
        <v>37596</v>
      </c>
      <c r="F1361" s="6" t="str">
        <f t="shared" si="57"/>
        <v>module=jstof</v>
      </c>
      <c r="G1361" s="6" t="str">
        <f t="shared" si="58"/>
        <v>module=kstof</v>
      </c>
    </row>
    <row r="1362" spans="1:7" ht="30" customHeight="1">
      <c r="A1362" s="3" t="s">
        <v>24579</v>
      </c>
      <c r="B1362" s="3" t="s">
        <v>2</v>
      </c>
      <c r="C1362" s="3" t="s">
        <v>25965</v>
      </c>
      <c r="D1362" s="3" t="s">
        <v>31769</v>
      </c>
      <c r="E1362" s="12" t="s">
        <v>37597</v>
      </c>
      <c r="F1362" s="6" t="str">
        <f t="shared" si="57"/>
        <v>module=jstof</v>
      </c>
      <c r="G1362" s="6" t="str">
        <f t="shared" si="58"/>
        <v>module=kstof</v>
      </c>
    </row>
    <row r="1363" spans="1:7" ht="30" customHeight="1">
      <c r="A1363" s="3" t="s">
        <v>24579</v>
      </c>
      <c r="B1363" s="3" t="s">
        <v>2</v>
      </c>
      <c r="C1363" s="3" t="s">
        <v>25966</v>
      </c>
      <c r="D1363" s="3" t="s">
        <v>31770</v>
      </c>
      <c r="E1363" s="12" t="s">
        <v>37598</v>
      </c>
      <c r="F1363" s="6" t="str">
        <f t="shared" si="57"/>
        <v>module=jstof</v>
      </c>
      <c r="G1363" s="6" t="str">
        <f t="shared" si="58"/>
        <v>module=kstof</v>
      </c>
    </row>
    <row r="1364" spans="1:7" ht="30" customHeight="1">
      <c r="A1364" s="3" t="s">
        <v>24579</v>
      </c>
      <c r="B1364" s="3" t="s">
        <v>2</v>
      </c>
      <c r="C1364" s="3" t="s">
        <v>25967</v>
      </c>
      <c r="D1364" s="3" t="s">
        <v>31771</v>
      </c>
      <c r="E1364" s="12" t="s">
        <v>37599</v>
      </c>
      <c r="F1364" s="6" t="str">
        <f t="shared" si="57"/>
        <v>module=jstof</v>
      </c>
      <c r="G1364" s="6" t="str">
        <f t="shared" si="58"/>
        <v>module=kstof</v>
      </c>
    </row>
    <row r="1365" spans="1:7" ht="30" customHeight="1">
      <c r="A1365" s="3" t="s">
        <v>24579</v>
      </c>
      <c r="B1365" s="3" t="s">
        <v>2</v>
      </c>
      <c r="C1365" s="3" t="s">
        <v>25968</v>
      </c>
      <c r="D1365" s="3" t="s">
        <v>31772</v>
      </c>
      <c r="E1365" s="12" t="s">
        <v>37600</v>
      </c>
      <c r="F1365" s="6" t="str">
        <f t="shared" si="57"/>
        <v>module=jstof</v>
      </c>
      <c r="G1365" s="6" t="str">
        <f t="shared" si="58"/>
        <v>module=kstof</v>
      </c>
    </row>
    <row r="1366" spans="1:7" ht="30" customHeight="1">
      <c r="A1366" s="3" t="s">
        <v>24579</v>
      </c>
      <c r="B1366" s="3" t="s">
        <v>2</v>
      </c>
      <c r="C1366" s="3" t="s">
        <v>25969</v>
      </c>
      <c r="D1366" s="3" t="s">
        <v>31773</v>
      </c>
      <c r="E1366" s="12" t="s">
        <v>37601</v>
      </c>
      <c r="F1366" s="6" t="str">
        <f t="shared" si="57"/>
        <v>module=jstof</v>
      </c>
      <c r="G1366" s="6" t="str">
        <f t="shared" si="58"/>
        <v>module=kstof</v>
      </c>
    </row>
    <row r="1367" spans="1:7" ht="30" customHeight="1">
      <c r="A1367" s="3" t="s">
        <v>4912</v>
      </c>
      <c r="B1367" s="3" t="s">
        <v>2</v>
      </c>
      <c r="C1367" s="3" t="s">
        <v>25970</v>
      </c>
      <c r="D1367" s="3" t="s">
        <v>31774</v>
      </c>
      <c r="E1367" s="12" t="s">
        <v>37602</v>
      </c>
      <c r="F1367" s="6" t="str">
        <f t="shared" ref="F1367:F1398" si="59">HYPERLINK("http://www.ssc.wisc.edu/wlsresearch/documentation/waves/?wave=capigrad&amp;module=jhealth","module=jhealth")</f>
        <v>module=jhealth</v>
      </c>
      <c r="G1367" s="6" t="str">
        <f t="shared" ref="G1367:G1398" si="60">HYPERLINK("http://www.ssc.wisc.edu/wlsresearch/documentation/waves/?wave=capisib&amp;module=khealth","module=khealth")</f>
        <v>module=khealth</v>
      </c>
    </row>
    <row r="1368" spans="1:7" ht="30" customHeight="1">
      <c r="A1368" s="3" t="s">
        <v>4912</v>
      </c>
      <c r="B1368" s="3" t="s">
        <v>2</v>
      </c>
      <c r="C1368" s="3" t="s">
        <v>25971</v>
      </c>
      <c r="D1368" s="3" t="s">
        <v>31775</v>
      </c>
      <c r="E1368" s="12" t="s">
        <v>37603</v>
      </c>
      <c r="F1368" s="6" t="str">
        <f t="shared" si="59"/>
        <v>module=jhealth</v>
      </c>
      <c r="G1368" s="6" t="str">
        <f t="shared" si="60"/>
        <v>module=khealth</v>
      </c>
    </row>
    <row r="1369" spans="1:7" ht="30" customHeight="1">
      <c r="A1369" s="3" t="s">
        <v>4912</v>
      </c>
      <c r="B1369" s="3" t="s">
        <v>2</v>
      </c>
      <c r="C1369" s="3" t="s">
        <v>25972</v>
      </c>
      <c r="D1369" s="3" t="s">
        <v>31776</v>
      </c>
      <c r="E1369" s="12" t="s">
        <v>37604</v>
      </c>
      <c r="F1369" s="6" t="str">
        <f t="shared" si="59"/>
        <v>module=jhealth</v>
      </c>
      <c r="G1369" s="6" t="str">
        <f t="shared" si="60"/>
        <v>module=khealth</v>
      </c>
    </row>
    <row r="1370" spans="1:7" ht="30" customHeight="1">
      <c r="A1370" s="3" t="s">
        <v>4912</v>
      </c>
      <c r="B1370" s="3" t="s">
        <v>2</v>
      </c>
      <c r="C1370" s="3" t="s">
        <v>25973</v>
      </c>
      <c r="D1370" s="3" t="s">
        <v>31777</v>
      </c>
      <c r="E1370" s="12" t="s">
        <v>37605</v>
      </c>
      <c r="F1370" s="6" t="str">
        <f t="shared" si="59"/>
        <v>module=jhealth</v>
      </c>
      <c r="G1370" s="6" t="str">
        <f t="shared" si="60"/>
        <v>module=khealth</v>
      </c>
    </row>
    <row r="1371" spans="1:7" ht="30" customHeight="1">
      <c r="A1371" s="3" t="s">
        <v>4912</v>
      </c>
      <c r="B1371" s="3" t="s">
        <v>2</v>
      </c>
      <c r="C1371" s="3" t="s">
        <v>25974</v>
      </c>
      <c r="D1371" s="3" t="s">
        <v>31778</v>
      </c>
      <c r="E1371" s="12" t="s">
        <v>37606</v>
      </c>
      <c r="F1371" s="6" t="str">
        <f t="shared" si="59"/>
        <v>module=jhealth</v>
      </c>
      <c r="G1371" s="6" t="str">
        <f t="shared" si="60"/>
        <v>module=khealth</v>
      </c>
    </row>
    <row r="1372" spans="1:7" ht="30" customHeight="1">
      <c r="A1372" s="3" t="s">
        <v>4912</v>
      </c>
      <c r="B1372" s="3" t="s">
        <v>2</v>
      </c>
      <c r="C1372" s="3" t="s">
        <v>25975</v>
      </c>
      <c r="D1372" s="3" t="s">
        <v>31779</v>
      </c>
      <c r="E1372" s="12" t="s">
        <v>37607</v>
      </c>
      <c r="F1372" s="6" t="str">
        <f t="shared" si="59"/>
        <v>module=jhealth</v>
      </c>
      <c r="G1372" s="6" t="str">
        <f t="shared" si="60"/>
        <v>module=khealth</v>
      </c>
    </row>
    <row r="1373" spans="1:7" ht="30" customHeight="1">
      <c r="A1373" s="3" t="s">
        <v>4912</v>
      </c>
      <c r="B1373" s="3" t="s">
        <v>2</v>
      </c>
      <c r="C1373" s="3" t="s">
        <v>25976</v>
      </c>
      <c r="D1373" s="3" t="s">
        <v>31780</v>
      </c>
      <c r="E1373" s="12" t="s">
        <v>37608</v>
      </c>
      <c r="F1373" s="6" t="str">
        <f t="shared" si="59"/>
        <v>module=jhealth</v>
      </c>
      <c r="G1373" s="6" t="str">
        <f t="shared" si="60"/>
        <v>module=khealth</v>
      </c>
    </row>
    <row r="1374" spans="1:7" ht="30" customHeight="1">
      <c r="A1374" s="3" t="s">
        <v>4912</v>
      </c>
      <c r="B1374" s="3" t="s">
        <v>2</v>
      </c>
      <c r="C1374" s="3" t="s">
        <v>25977</v>
      </c>
      <c r="D1374" s="3" t="s">
        <v>31781</v>
      </c>
      <c r="E1374" s="12" t="s">
        <v>37609</v>
      </c>
      <c r="F1374" s="6" t="str">
        <f t="shared" si="59"/>
        <v>module=jhealth</v>
      </c>
      <c r="G1374" s="6" t="str">
        <f t="shared" si="60"/>
        <v>module=khealth</v>
      </c>
    </row>
    <row r="1375" spans="1:7" ht="30" customHeight="1">
      <c r="A1375" s="3" t="s">
        <v>4912</v>
      </c>
      <c r="B1375" s="3" t="s">
        <v>2</v>
      </c>
      <c r="C1375" s="3" t="s">
        <v>25978</v>
      </c>
      <c r="D1375" s="3" t="s">
        <v>31782</v>
      </c>
      <c r="E1375" s="12" t="s">
        <v>37610</v>
      </c>
      <c r="F1375" s="6" t="str">
        <f t="shared" si="59"/>
        <v>module=jhealth</v>
      </c>
      <c r="G1375" s="6" t="str">
        <f t="shared" si="60"/>
        <v>module=khealth</v>
      </c>
    </row>
    <row r="1376" spans="1:7" ht="30" customHeight="1">
      <c r="A1376" s="3" t="s">
        <v>4912</v>
      </c>
      <c r="B1376" s="3" t="s">
        <v>2</v>
      </c>
      <c r="C1376" s="3" t="s">
        <v>25979</v>
      </c>
      <c r="D1376" s="3" t="s">
        <v>31783</v>
      </c>
      <c r="E1376" s="12" t="s">
        <v>37611</v>
      </c>
      <c r="F1376" s="6" t="str">
        <f t="shared" si="59"/>
        <v>module=jhealth</v>
      </c>
      <c r="G1376" s="6" t="str">
        <f t="shared" si="60"/>
        <v>module=khealth</v>
      </c>
    </row>
    <row r="1377" spans="1:7" ht="30" customHeight="1">
      <c r="A1377" s="3" t="s">
        <v>4912</v>
      </c>
      <c r="B1377" s="3" t="s">
        <v>2</v>
      </c>
      <c r="C1377" s="3" t="s">
        <v>25980</v>
      </c>
      <c r="D1377" s="3" t="s">
        <v>31784</v>
      </c>
      <c r="E1377" s="12" t="s">
        <v>37612</v>
      </c>
      <c r="F1377" s="6" t="str">
        <f t="shared" si="59"/>
        <v>module=jhealth</v>
      </c>
      <c r="G1377" s="6" t="str">
        <f t="shared" si="60"/>
        <v>module=khealth</v>
      </c>
    </row>
    <row r="1378" spans="1:7" ht="30" customHeight="1">
      <c r="A1378" s="3" t="s">
        <v>4912</v>
      </c>
      <c r="B1378" s="3" t="s">
        <v>2</v>
      </c>
      <c r="C1378" s="3" t="s">
        <v>25981</v>
      </c>
      <c r="D1378" s="3" t="s">
        <v>31785</v>
      </c>
      <c r="E1378" s="12" t="s">
        <v>37613</v>
      </c>
      <c r="F1378" s="6" t="str">
        <f t="shared" si="59"/>
        <v>module=jhealth</v>
      </c>
      <c r="G1378" s="6" t="str">
        <f t="shared" si="60"/>
        <v>module=khealth</v>
      </c>
    </row>
    <row r="1379" spans="1:7" ht="30" customHeight="1">
      <c r="A1379" s="3" t="s">
        <v>4912</v>
      </c>
      <c r="B1379" s="3" t="s">
        <v>2</v>
      </c>
      <c r="C1379" s="3" t="s">
        <v>25982</v>
      </c>
      <c r="D1379" s="3" t="s">
        <v>31786</v>
      </c>
      <c r="E1379" s="12" t="s">
        <v>37614</v>
      </c>
      <c r="F1379" s="6" t="str">
        <f t="shared" si="59"/>
        <v>module=jhealth</v>
      </c>
      <c r="G1379" s="6" t="str">
        <f t="shared" si="60"/>
        <v>module=khealth</v>
      </c>
    </row>
    <row r="1380" spans="1:7" ht="30" customHeight="1">
      <c r="A1380" s="3" t="s">
        <v>4912</v>
      </c>
      <c r="B1380" s="3" t="s">
        <v>2</v>
      </c>
      <c r="C1380" s="3" t="s">
        <v>25983</v>
      </c>
      <c r="D1380" s="3" t="s">
        <v>31787</v>
      </c>
      <c r="E1380" s="12" t="s">
        <v>37615</v>
      </c>
      <c r="F1380" s="6" t="str">
        <f t="shared" si="59"/>
        <v>module=jhealth</v>
      </c>
      <c r="G1380" s="6" t="str">
        <f t="shared" si="60"/>
        <v>module=khealth</v>
      </c>
    </row>
    <row r="1381" spans="1:7" ht="30" customHeight="1">
      <c r="A1381" s="3" t="s">
        <v>4912</v>
      </c>
      <c r="B1381" s="3" t="s">
        <v>2</v>
      </c>
      <c r="C1381" s="3" t="s">
        <v>25984</v>
      </c>
      <c r="D1381" s="3" t="s">
        <v>31788</v>
      </c>
      <c r="E1381" s="12" t="s">
        <v>37616</v>
      </c>
      <c r="F1381" s="6" t="str">
        <f t="shared" si="59"/>
        <v>module=jhealth</v>
      </c>
      <c r="G1381" s="6" t="str">
        <f t="shared" si="60"/>
        <v>module=khealth</v>
      </c>
    </row>
    <row r="1382" spans="1:7" ht="30" customHeight="1">
      <c r="A1382" s="3" t="s">
        <v>4912</v>
      </c>
      <c r="B1382" s="3" t="s">
        <v>2</v>
      </c>
      <c r="C1382" s="3" t="s">
        <v>25985</v>
      </c>
      <c r="D1382" s="3" t="s">
        <v>31789</v>
      </c>
      <c r="E1382" s="12" t="s">
        <v>37617</v>
      </c>
      <c r="F1382" s="6" t="str">
        <f t="shared" si="59"/>
        <v>module=jhealth</v>
      </c>
      <c r="G1382" s="6" t="str">
        <f t="shared" si="60"/>
        <v>module=khealth</v>
      </c>
    </row>
    <row r="1383" spans="1:7" ht="30" customHeight="1">
      <c r="A1383" s="3" t="s">
        <v>4912</v>
      </c>
      <c r="B1383" s="3" t="s">
        <v>2</v>
      </c>
      <c r="C1383" s="3" t="s">
        <v>25986</v>
      </c>
      <c r="D1383" s="3" t="s">
        <v>31790</v>
      </c>
      <c r="E1383" s="12" t="s">
        <v>37618</v>
      </c>
      <c r="F1383" s="6" t="str">
        <f t="shared" si="59"/>
        <v>module=jhealth</v>
      </c>
      <c r="G1383" s="6" t="str">
        <f t="shared" si="60"/>
        <v>module=khealth</v>
      </c>
    </row>
    <row r="1384" spans="1:7" ht="30" customHeight="1">
      <c r="A1384" s="3" t="s">
        <v>4912</v>
      </c>
      <c r="B1384" s="3" t="s">
        <v>2</v>
      </c>
      <c r="C1384" s="3" t="s">
        <v>25987</v>
      </c>
      <c r="D1384" s="3" t="s">
        <v>31791</v>
      </c>
      <c r="E1384" s="12" t="s">
        <v>37619</v>
      </c>
      <c r="F1384" s="6" t="str">
        <f t="shared" si="59"/>
        <v>module=jhealth</v>
      </c>
      <c r="G1384" s="6" t="str">
        <f t="shared" si="60"/>
        <v>module=khealth</v>
      </c>
    </row>
    <row r="1385" spans="1:7" ht="30" customHeight="1">
      <c r="A1385" s="3" t="s">
        <v>4912</v>
      </c>
      <c r="B1385" s="3" t="s">
        <v>2</v>
      </c>
      <c r="C1385" s="3" t="s">
        <v>25988</v>
      </c>
      <c r="D1385" s="3" t="s">
        <v>31792</v>
      </c>
      <c r="E1385" s="12" t="s">
        <v>37620</v>
      </c>
      <c r="F1385" s="6" t="str">
        <f t="shared" si="59"/>
        <v>module=jhealth</v>
      </c>
      <c r="G1385" s="6" t="str">
        <f t="shared" si="60"/>
        <v>module=khealth</v>
      </c>
    </row>
    <row r="1386" spans="1:7" ht="30" customHeight="1">
      <c r="A1386" s="3" t="s">
        <v>4912</v>
      </c>
      <c r="B1386" s="3" t="s">
        <v>2</v>
      </c>
      <c r="C1386" s="3" t="s">
        <v>25989</v>
      </c>
      <c r="D1386" s="3" t="s">
        <v>31793</v>
      </c>
      <c r="E1386" s="12" t="s">
        <v>37621</v>
      </c>
      <c r="F1386" s="6" t="str">
        <f t="shared" si="59"/>
        <v>module=jhealth</v>
      </c>
      <c r="G1386" s="6" t="str">
        <f t="shared" si="60"/>
        <v>module=khealth</v>
      </c>
    </row>
    <row r="1387" spans="1:7" ht="30" customHeight="1">
      <c r="A1387" s="3" t="s">
        <v>4912</v>
      </c>
      <c r="B1387" s="3" t="s">
        <v>2</v>
      </c>
      <c r="C1387" s="3" t="s">
        <v>25990</v>
      </c>
      <c r="D1387" s="3" t="s">
        <v>31794</v>
      </c>
      <c r="E1387" s="12" t="s">
        <v>37622</v>
      </c>
      <c r="F1387" s="6" t="str">
        <f t="shared" si="59"/>
        <v>module=jhealth</v>
      </c>
      <c r="G1387" s="6" t="str">
        <f t="shared" si="60"/>
        <v>module=khealth</v>
      </c>
    </row>
    <row r="1388" spans="1:7" ht="30" customHeight="1">
      <c r="A1388" s="3" t="s">
        <v>4912</v>
      </c>
      <c r="B1388" s="3" t="s">
        <v>2</v>
      </c>
      <c r="C1388" s="3" t="s">
        <v>25991</v>
      </c>
      <c r="D1388" s="3" t="s">
        <v>31795</v>
      </c>
      <c r="E1388" s="12" t="s">
        <v>37623</v>
      </c>
      <c r="F1388" s="6" t="str">
        <f t="shared" si="59"/>
        <v>module=jhealth</v>
      </c>
      <c r="G1388" s="6" t="str">
        <f t="shared" si="60"/>
        <v>module=khealth</v>
      </c>
    </row>
    <row r="1389" spans="1:7" ht="30" customHeight="1">
      <c r="A1389" s="3" t="s">
        <v>4912</v>
      </c>
      <c r="B1389" s="3" t="s">
        <v>2</v>
      </c>
      <c r="C1389" s="3" t="s">
        <v>25992</v>
      </c>
      <c r="D1389" s="3" t="s">
        <v>31796</v>
      </c>
      <c r="E1389" s="12" t="s">
        <v>37624</v>
      </c>
      <c r="F1389" s="6" t="str">
        <f t="shared" si="59"/>
        <v>module=jhealth</v>
      </c>
      <c r="G1389" s="6" t="str">
        <f t="shared" si="60"/>
        <v>module=khealth</v>
      </c>
    </row>
    <row r="1390" spans="1:7" ht="30" customHeight="1">
      <c r="A1390" s="3" t="s">
        <v>4912</v>
      </c>
      <c r="B1390" s="3" t="s">
        <v>2</v>
      </c>
      <c r="C1390" s="3" t="s">
        <v>25993</v>
      </c>
      <c r="D1390" s="3" t="s">
        <v>31797</v>
      </c>
      <c r="E1390" s="12" t="s">
        <v>37625</v>
      </c>
      <c r="F1390" s="6" t="str">
        <f t="shared" si="59"/>
        <v>module=jhealth</v>
      </c>
      <c r="G1390" s="6" t="str">
        <f t="shared" si="60"/>
        <v>module=khealth</v>
      </c>
    </row>
    <row r="1391" spans="1:7" ht="30" customHeight="1">
      <c r="A1391" s="3" t="s">
        <v>4912</v>
      </c>
      <c r="B1391" s="3" t="s">
        <v>2</v>
      </c>
      <c r="C1391" s="3" t="s">
        <v>25994</v>
      </c>
      <c r="D1391" s="3" t="s">
        <v>31798</v>
      </c>
      <c r="E1391" s="12" t="s">
        <v>37626</v>
      </c>
      <c r="F1391" s="6" t="str">
        <f t="shared" si="59"/>
        <v>module=jhealth</v>
      </c>
      <c r="G1391" s="6" t="str">
        <f t="shared" si="60"/>
        <v>module=khealth</v>
      </c>
    </row>
    <row r="1392" spans="1:7" ht="30" customHeight="1">
      <c r="A1392" s="3" t="s">
        <v>4912</v>
      </c>
      <c r="B1392" s="3" t="s">
        <v>2</v>
      </c>
      <c r="C1392" s="3" t="s">
        <v>25995</v>
      </c>
      <c r="D1392" s="3" t="s">
        <v>31799</v>
      </c>
      <c r="E1392" s="12" t="s">
        <v>37627</v>
      </c>
      <c r="F1392" s="6" t="str">
        <f t="shared" si="59"/>
        <v>module=jhealth</v>
      </c>
      <c r="G1392" s="6" t="str">
        <f t="shared" si="60"/>
        <v>module=khealth</v>
      </c>
    </row>
    <row r="1393" spans="1:7" ht="30" customHeight="1">
      <c r="A1393" s="3" t="s">
        <v>4912</v>
      </c>
      <c r="B1393" s="3" t="s">
        <v>2</v>
      </c>
      <c r="C1393" s="3" t="s">
        <v>25996</v>
      </c>
      <c r="D1393" s="3" t="s">
        <v>31800</v>
      </c>
      <c r="E1393" s="12" t="s">
        <v>37628</v>
      </c>
      <c r="F1393" s="6" t="str">
        <f t="shared" si="59"/>
        <v>module=jhealth</v>
      </c>
      <c r="G1393" s="6" t="str">
        <f t="shared" si="60"/>
        <v>module=khealth</v>
      </c>
    </row>
    <row r="1394" spans="1:7" ht="30" customHeight="1">
      <c r="A1394" s="3" t="s">
        <v>4912</v>
      </c>
      <c r="B1394" s="3" t="s">
        <v>2</v>
      </c>
      <c r="C1394" s="3" t="s">
        <v>25997</v>
      </c>
      <c r="D1394" s="3" t="s">
        <v>31801</v>
      </c>
      <c r="E1394" s="12" t="s">
        <v>37629</v>
      </c>
      <c r="F1394" s="6" t="str">
        <f t="shared" si="59"/>
        <v>module=jhealth</v>
      </c>
      <c r="G1394" s="6" t="str">
        <f t="shared" si="60"/>
        <v>module=khealth</v>
      </c>
    </row>
    <row r="1395" spans="1:7" ht="30" customHeight="1">
      <c r="A1395" s="3" t="s">
        <v>4912</v>
      </c>
      <c r="B1395" s="3" t="s">
        <v>2</v>
      </c>
      <c r="C1395" s="3" t="s">
        <v>25998</v>
      </c>
      <c r="D1395" s="3" t="s">
        <v>31802</v>
      </c>
      <c r="E1395" s="12" t="s">
        <v>37630</v>
      </c>
      <c r="F1395" s="6" t="str">
        <f t="shared" si="59"/>
        <v>module=jhealth</v>
      </c>
      <c r="G1395" s="6" t="str">
        <f t="shared" si="60"/>
        <v>module=khealth</v>
      </c>
    </row>
    <row r="1396" spans="1:7" ht="30" customHeight="1">
      <c r="A1396" s="3" t="s">
        <v>4912</v>
      </c>
      <c r="B1396" s="3" t="s">
        <v>2</v>
      </c>
      <c r="C1396" s="3" t="s">
        <v>25999</v>
      </c>
      <c r="D1396" s="3" t="s">
        <v>31803</v>
      </c>
      <c r="E1396" s="12" t="s">
        <v>37631</v>
      </c>
      <c r="F1396" s="6" t="str">
        <f t="shared" si="59"/>
        <v>module=jhealth</v>
      </c>
      <c r="G1396" s="6" t="str">
        <f t="shared" si="60"/>
        <v>module=khealth</v>
      </c>
    </row>
    <row r="1397" spans="1:7" ht="30" customHeight="1">
      <c r="A1397" s="3" t="s">
        <v>4912</v>
      </c>
      <c r="B1397" s="3" t="s">
        <v>2</v>
      </c>
      <c r="C1397" s="3" t="s">
        <v>26000</v>
      </c>
      <c r="D1397" s="3" t="s">
        <v>31804</v>
      </c>
      <c r="E1397" s="12" t="s">
        <v>37632</v>
      </c>
      <c r="F1397" s="6" t="str">
        <f t="shared" si="59"/>
        <v>module=jhealth</v>
      </c>
      <c r="G1397" s="6" t="str">
        <f t="shared" si="60"/>
        <v>module=khealth</v>
      </c>
    </row>
    <row r="1398" spans="1:7" ht="30" customHeight="1">
      <c r="A1398" s="3" t="s">
        <v>4912</v>
      </c>
      <c r="B1398" s="3" t="s">
        <v>2</v>
      </c>
      <c r="C1398" s="3" t="s">
        <v>26001</v>
      </c>
      <c r="D1398" s="3" t="s">
        <v>31805</v>
      </c>
      <c r="E1398" s="12" t="s">
        <v>37633</v>
      </c>
      <c r="F1398" s="6" t="str">
        <f t="shared" si="59"/>
        <v>module=jhealth</v>
      </c>
      <c r="G1398" s="6" t="str">
        <f t="shared" si="60"/>
        <v>module=khealth</v>
      </c>
    </row>
    <row r="1399" spans="1:7" ht="30" customHeight="1">
      <c r="A1399" s="3" t="s">
        <v>4912</v>
      </c>
      <c r="B1399" s="3" t="s">
        <v>2</v>
      </c>
      <c r="C1399" s="3" t="s">
        <v>26002</v>
      </c>
      <c r="D1399" s="3" t="s">
        <v>31806</v>
      </c>
      <c r="E1399" s="12" t="s">
        <v>37634</v>
      </c>
      <c r="F1399" s="6" t="str">
        <f t="shared" ref="F1399:F1430" si="61">HYPERLINK("http://www.ssc.wisc.edu/wlsresearch/documentation/waves/?wave=capigrad&amp;module=jhealth","module=jhealth")</f>
        <v>module=jhealth</v>
      </c>
      <c r="G1399" s="6" t="str">
        <f t="shared" ref="G1399:G1430" si="62">HYPERLINK("http://www.ssc.wisc.edu/wlsresearch/documentation/waves/?wave=capisib&amp;module=khealth","module=khealth")</f>
        <v>module=khealth</v>
      </c>
    </row>
    <row r="1400" spans="1:7" ht="30" customHeight="1">
      <c r="A1400" s="3" t="s">
        <v>4912</v>
      </c>
      <c r="B1400" s="3" t="s">
        <v>2</v>
      </c>
      <c r="C1400" s="3" t="s">
        <v>26003</v>
      </c>
      <c r="D1400" s="3" t="s">
        <v>31807</v>
      </c>
      <c r="E1400" s="12" t="s">
        <v>37635</v>
      </c>
      <c r="F1400" s="6" t="str">
        <f t="shared" si="61"/>
        <v>module=jhealth</v>
      </c>
      <c r="G1400" s="6" t="str">
        <f t="shared" si="62"/>
        <v>module=khealth</v>
      </c>
    </row>
    <row r="1401" spans="1:7" ht="30" customHeight="1">
      <c r="A1401" s="3" t="s">
        <v>4912</v>
      </c>
      <c r="B1401" s="3" t="s">
        <v>2</v>
      </c>
      <c r="C1401" s="3" t="s">
        <v>26004</v>
      </c>
      <c r="D1401" s="3" t="s">
        <v>31808</v>
      </c>
      <c r="E1401" s="12" t="s">
        <v>37636</v>
      </c>
      <c r="F1401" s="6" t="str">
        <f t="shared" si="61"/>
        <v>module=jhealth</v>
      </c>
      <c r="G1401" s="6" t="str">
        <f t="shared" si="62"/>
        <v>module=khealth</v>
      </c>
    </row>
    <row r="1402" spans="1:7" ht="30" customHeight="1">
      <c r="A1402" s="3" t="s">
        <v>4912</v>
      </c>
      <c r="B1402" s="3" t="s">
        <v>2</v>
      </c>
      <c r="C1402" s="3" t="s">
        <v>26005</v>
      </c>
      <c r="D1402" s="3" t="s">
        <v>31809</v>
      </c>
      <c r="E1402" s="12" t="s">
        <v>37637</v>
      </c>
      <c r="F1402" s="6" t="str">
        <f t="shared" si="61"/>
        <v>module=jhealth</v>
      </c>
      <c r="G1402" s="6" t="str">
        <f t="shared" si="62"/>
        <v>module=khealth</v>
      </c>
    </row>
    <row r="1403" spans="1:7" ht="30" customHeight="1">
      <c r="A1403" s="3" t="s">
        <v>4912</v>
      </c>
      <c r="B1403" s="3" t="s">
        <v>2</v>
      </c>
      <c r="C1403" s="3" t="s">
        <v>26006</v>
      </c>
      <c r="D1403" s="3" t="s">
        <v>31810</v>
      </c>
      <c r="E1403" s="12" t="s">
        <v>37638</v>
      </c>
      <c r="F1403" s="6" t="str">
        <f t="shared" si="61"/>
        <v>module=jhealth</v>
      </c>
      <c r="G1403" s="6" t="str">
        <f t="shared" si="62"/>
        <v>module=khealth</v>
      </c>
    </row>
    <row r="1404" spans="1:7" ht="30" customHeight="1">
      <c r="A1404" s="3" t="s">
        <v>4912</v>
      </c>
      <c r="B1404" s="3" t="s">
        <v>2</v>
      </c>
      <c r="C1404" s="3" t="s">
        <v>26007</v>
      </c>
      <c r="D1404" s="3" t="s">
        <v>31811</v>
      </c>
      <c r="E1404" s="12" t="s">
        <v>37639</v>
      </c>
      <c r="F1404" s="6" t="str">
        <f t="shared" si="61"/>
        <v>module=jhealth</v>
      </c>
      <c r="G1404" s="6" t="str">
        <f t="shared" si="62"/>
        <v>module=khealth</v>
      </c>
    </row>
    <row r="1405" spans="1:7" ht="30" customHeight="1">
      <c r="A1405" s="3" t="s">
        <v>4912</v>
      </c>
      <c r="B1405" s="3" t="s">
        <v>2</v>
      </c>
      <c r="C1405" s="3" t="s">
        <v>26008</v>
      </c>
      <c r="D1405" s="3" t="s">
        <v>31812</v>
      </c>
      <c r="E1405" s="12" t="s">
        <v>37640</v>
      </c>
      <c r="F1405" s="6" t="str">
        <f t="shared" si="61"/>
        <v>module=jhealth</v>
      </c>
      <c r="G1405" s="6" t="str">
        <f t="shared" si="62"/>
        <v>module=khealth</v>
      </c>
    </row>
    <row r="1406" spans="1:7" ht="30" customHeight="1">
      <c r="A1406" s="3" t="s">
        <v>4912</v>
      </c>
      <c r="B1406" s="3" t="s">
        <v>2</v>
      </c>
      <c r="C1406" s="3" t="s">
        <v>26009</v>
      </c>
      <c r="D1406" s="3" t="s">
        <v>31813</v>
      </c>
      <c r="E1406" s="12" t="s">
        <v>37641</v>
      </c>
      <c r="F1406" s="6" t="str">
        <f t="shared" si="61"/>
        <v>module=jhealth</v>
      </c>
      <c r="G1406" s="6" t="str">
        <f t="shared" si="62"/>
        <v>module=khealth</v>
      </c>
    </row>
    <row r="1407" spans="1:7" ht="30" customHeight="1">
      <c r="A1407" s="3" t="s">
        <v>4912</v>
      </c>
      <c r="B1407" s="3" t="s">
        <v>2</v>
      </c>
      <c r="C1407" s="3" t="s">
        <v>26010</v>
      </c>
      <c r="D1407" s="3" t="s">
        <v>31814</v>
      </c>
      <c r="E1407" s="12" t="s">
        <v>37642</v>
      </c>
      <c r="F1407" s="6" t="str">
        <f t="shared" si="61"/>
        <v>module=jhealth</v>
      </c>
      <c r="G1407" s="6" t="str">
        <f t="shared" si="62"/>
        <v>module=khealth</v>
      </c>
    </row>
    <row r="1408" spans="1:7" ht="30" customHeight="1">
      <c r="A1408" s="3" t="s">
        <v>4912</v>
      </c>
      <c r="B1408" s="3" t="s">
        <v>2</v>
      </c>
      <c r="C1408" s="3" t="s">
        <v>26011</v>
      </c>
      <c r="D1408" s="3" t="s">
        <v>31815</v>
      </c>
      <c r="E1408" s="12" t="s">
        <v>37643</v>
      </c>
      <c r="F1408" s="6" t="str">
        <f t="shared" si="61"/>
        <v>module=jhealth</v>
      </c>
      <c r="G1408" s="6" t="str">
        <f t="shared" si="62"/>
        <v>module=khealth</v>
      </c>
    </row>
    <row r="1409" spans="1:7" ht="30" customHeight="1">
      <c r="A1409" s="3" t="s">
        <v>4912</v>
      </c>
      <c r="B1409" s="3" t="s">
        <v>2</v>
      </c>
      <c r="C1409" s="3" t="s">
        <v>26012</v>
      </c>
      <c r="D1409" s="3" t="s">
        <v>31816</v>
      </c>
      <c r="E1409" s="12" t="s">
        <v>37644</v>
      </c>
      <c r="F1409" s="6" t="str">
        <f t="shared" si="61"/>
        <v>module=jhealth</v>
      </c>
      <c r="G1409" s="6" t="str">
        <f t="shared" si="62"/>
        <v>module=khealth</v>
      </c>
    </row>
    <row r="1410" spans="1:7" ht="30" customHeight="1">
      <c r="A1410" s="3" t="s">
        <v>4912</v>
      </c>
      <c r="B1410" s="3" t="s">
        <v>2</v>
      </c>
      <c r="C1410" s="3" t="s">
        <v>26013</v>
      </c>
      <c r="D1410" s="3" t="s">
        <v>31817</v>
      </c>
      <c r="E1410" s="12" t="s">
        <v>37645</v>
      </c>
      <c r="F1410" s="6" t="str">
        <f t="shared" si="61"/>
        <v>module=jhealth</v>
      </c>
      <c r="G1410" s="6" t="str">
        <f t="shared" si="62"/>
        <v>module=khealth</v>
      </c>
    </row>
    <row r="1411" spans="1:7" ht="30" customHeight="1">
      <c r="A1411" s="3" t="s">
        <v>4912</v>
      </c>
      <c r="B1411" s="3" t="s">
        <v>2</v>
      </c>
      <c r="C1411" s="3" t="s">
        <v>26014</v>
      </c>
      <c r="D1411" s="3" t="s">
        <v>31818</v>
      </c>
      <c r="E1411" s="12" t="s">
        <v>37646</v>
      </c>
      <c r="F1411" s="6" t="str">
        <f t="shared" si="61"/>
        <v>module=jhealth</v>
      </c>
      <c r="G1411" s="6" t="str">
        <f t="shared" si="62"/>
        <v>module=khealth</v>
      </c>
    </row>
    <row r="1412" spans="1:7" ht="30" customHeight="1">
      <c r="A1412" s="3" t="s">
        <v>4912</v>
      </c>
      <c r="B1412" s="3" t="s">
        <v>2</v>
      </c>
      <c r="C1412" s="3" t="s">
        <v>26015</v>
      </c>
      <c r="D1412" s="3" t="s">
        <v>31819</v>
      </c>
      <c r="E1412" s="12" t="s">
        <v>37647</v>
      </c>
      <c r="F1412" s="6" t="str">
        <f t="shared" si="61"/>
        <v>module=jhealth</v>
      </c>
      <c r="G1412" s="6" t="str">
        <f t="shared" si="62"/>
        <v>module=khealth</v>
      </c>
    </row>
    <row r="1413" spans="1:7" ht="30" customHeight="1">
      <c r="A1413" s="3" t="s">
        <v>4912</v>
      </c>
      <c r="B1413" s="3" t="s">
        <v>2</v>
      </c>
      <c r="C1413" s="3" t="s">
        <v>26016</v>
      </c>
      <c r="D1413" s="3" t="s">
        <v>31820</v>
      </c>
      <c r="E1413" s="12" t="s">
        <v>37648</v>
      </c>
      <c r="F1413" s="6" t="str">
        <f t="shared" si="61"/>
        <v>module=jhealth</v>
      </c>
      <c r="G1413" s="6" t="str">
        <f t="shared" si="62"/>
        <v>module=khealth</v>
      </c>
    </row>
    <row r="1414" spans="1:7" ht="30" customHeight="1">
      <c r="A1414" s="3" t="s">
        <v>4912</v>
      </c>
      <c r="B1414" s="3" t="s">
        <v>2</v>
      </c>
      <c r="C1414" s="3" t="s">
        <v>26017</v>
      </c>
      <c r="D1414" s="3" t="s">
        <v>31821</v>
      </c>
      <c r="E1414" s="12" t="s">
        <v>37649</v>
      </c>
      <c r="F1414" s="6" t="str">
        <f t="shared" si="61"/>
        <v>module=jhealth</v>
      </c>
      <c r="G1414" s="6" t="str">
        <f t="shared" si="62"/>
        <v>module=khealth</v>
      </c>
    </row>
    <row r="1415" spans="1:7" ht="30" customHeight="1">
      <c r="A1415" s="3" t="s">
        <v>4912</v>
      </c>
      <c r="B1415" s="3" t="s">
        <v>2</v>
      </c>
      <c r="C1415" s="3" t="s">
        <v>26018</v>
      </c>
      <c r="D1415" s="3" t="s">
        <v>31822</v>
      </c>
      <c r="E1415" s="12" t="s">
        <v>37650</v>
      </c>
      <c r="F1415" s="6" t="str">
        <f t="shared" si="61"/>
        <v>module=jhealth</v>
      </c>
      <c r="G1415" s="6" t="str">
        <f t="shared" si="62"/>
        <v>module=khealth</v>
      </c>
    </row>
    <row r="1416" spans="1:7" ht="30" customHeight="1">
      <c r="A1416" s="3" t="s">
        <v>4912</v>
      </c>
      <c r="B1416" s="3" t="s">
        <v>2</v>
      </c>
      <c r="C1416" s="3" t="s">
        <v>26019</v>
      </c>
      <c r="D1416" s="3" t="s">
        <v>31823</v>
      </c>
      <c r="E1416" s="12" t="s">
        <v>37651</v>
      </c>
      <c r="F1416" s="6" t="str">
        <f t="shared" si="61"/>
        <v>module=jhealth</v>
      </c>
      <c r="G1416" s="6" t="str">
        <f t="shared" si="62"/>
        <v>module=khealth</v>
      </c>
    </row>
    <row r="1417" spans="1:7" ht="30" customHeight="1">
      <c r="A1417" s="3" t="s">
        <v>4912</v>
      </c>
      <c r="B1417" s="3" t="s">
        <v>2</v>
      </c>
      <c r="C1417" s="3" t="s">
        <v>26020</v>
      </c>
      <c r="D1417" s="3" t="s">
        <v>31824</v>
      </c>
      <c r="E1417" s="12" t="s">
        <v>37652</v>
      </c>
      <c r="F1417" s="6" t="str">
        <f t="shared" si="61"/>
        <v>module=jhealth</v>
      </c>
      <c r="G1417" s="6" t="str">
        <f t="shared" si="62"/>
        <v>module=khealth</v>
      </c>
    </row>
    <row r="1418" spans="1:7" ht="30" customHeight="1">
      <c r="A1418" s="3" t="s">
        <v>4912</v>
      </c>
      <c r="B1418" s="3" t="s">
        <v>2</v>
      </c>
      <c r="C1418" s="3" t="s">
        <v>26021</v>
      </c>
      <c r="D1418" s="3" t="s">
        <v>31825</v>
      </c>
      <c r="E1418" s="12" t="s">
        <v>37653</v>
      </c>
      <c r="F1418" s="6" t="str">
        <f t="shared" si="61"/>
        <v>module=jhealth</v>
      </c>
      <c r="G1418" s="6" t="str">
        <f t="shared" si="62"/>
        <v>module=khealth</v>
      </c>
    </row>
    <row r="1419" spans="1:7" ht="30" customHeight="1">
      <c r="A1419" s="3" t="s">
        <v>4912</v>
      </c>
      <c r="B1419" s="3" t="s">
        <v>2</v>
      </c>
      <c r="C1419" s="3" t="s">
        <v>26022</v>
      </c>
      <c r="D1419" s="3" t="s">
        <v>31826</v>
      </c>
      <c r="E1419" s="12" t="s">
        <v>37654</v>
      </c>
      <c r="F1419" s="6" t="str">
        <f t="shared" si="61"/>
        <v>module=jhealth</v>
      </c>
      <c r="G1419" s="6" t="str">
        <f t="shared" si="62"/>
        <v>module=khealth</v>
      </c>
    </row>
    <row r="1420" spans="1:7" ht="30" customHeight="1">
      <c r="A1420" s="3" t="s">
        <v>4912</v>
      </c>
      <c r="B1420" s="3" t="s">
        <v>2</v>
      </c>
      <c r="C1420" s="3" t="s">
        <v>26023</v>
      </c>
      <c r="D1420" s="3" t="s">
        <v>31827</v>
      </c>
      <c r="E1420" s="12" t="s">
        <v>37655</v>
      </c>
      <c r="F1420" s="6" t="str">
        <f t="shared" si="61"/>
        <v>module=jhealth</v>
      </c>
      <c r="G1420" s="6" t="str">
        <f t="shared" si="62"/>
        <v>module=khealth</v>
      </c>
    </row>
    <row r="1421" spans="1:7" ht="30" customHeight="1">
      <c r="A1421" s="3" t="s">
        <v>4912</v>
      </c>
      <c r="B1421" s="3" t="s">
        <v>2</v>
      </c>
      <c r="C1421" s="3" t="s">
        <v>26024</v>
      </c>
      <c r="D1421" s="3" t="s">
        <v>31828</v>
      </c>
      <c r="E1421" s="12" t="s">
        <v>37656</v>
      </c>
      <c r="F1421" s="6" t="str">
        <f t="shared" si="61"/>
        <v>module=jhealth</v>
      </c>
      <c r="G1421" s="6" t="str">
        <f t="shared" si="62"/>
        <v>module=khealth</v>
      </c>
    </row>
    <row r="1422" spans="1:7" ht="30" customHeight="1">
      <c r="A1422" s="3" t="s">
        <v>4912</v>
      </c>
      <c r="B1422" s="3" t="s">
        <v>2</v>
      </c>
      <c r="C1422" s="3" t="s">
        <v>26025</v>
      </c>
      <c r="D1422" s="3" t="s">
        <v>31829</v>
      </c>
      <c r="E1422" s="12" t="s">
        <v>37657</v>
      </c>
      <c r="F1422" s="6" t="str">
        <f t="shared" si="61"/>
        <v>module=jhealth</v>
      </c>
      <c r="G1422" s="6" t="str">
        <f t="shared" si="62"/>
        <v>module=khealth</v>
      </c>
    </row>
    <row r="1423" spans="1:7" ht="30" customHeight="1">
      <c r="A1423" s="3" t="s">
        <v>4912</v>
      </c>
      <c r="B1423" s="3" t="s">
        <v>2</v>
      </c>
      <c r="C1423" s="3" t="s">
        <v>26026</v>
      </c>
      <c r="D1423" s="3" t="s">
        <v>31830</v>
      </c>
      <c r="E1423" s="12" t="s">
        <v>37658</v>
      </c>
      <c r="F1423" s="6" t="str">
        <f t="shared" si="61"/>
        <v>module=jhealth</v>
      </c>
      <c r="G1423" s="6" t="str">
        <f t="shared" si="62"/>
        <v>module=khealth</v>
      </c>
    </row>
    <row r="1424" spans="1:7" ht="30" customHeight="1">
      <c r="A1424" s="3" t="s">
        <v>4912</v>
      </c>
      <c r="B1424" s="3" t="s">
        <v>2</v>
      </c>
      <c r="C1424" s="3" t="s">
        <v>26027</v>
      </c>
      <c r="D1424" s="3" t="s">
        <v>31831</v>
      </c>
      <c r="E1424" s="12" t="s">
        <v>37659</v>
      </c>
      <c r="F1424" s="6" t="str">
        <f t="shared" si="61"/>
        <v>module=jhealth</v>
      </c>
      <c r="G1424" s="6" t="str">
        <f t="shared" si="62"/>
        <v>module=khealth</v>
      </c>
    </row>
    <row r="1425" spans="1:7" ht="30" customHeight="1">
      <c r="A1425" s="3" t="s">
        <v>4912</v>
      </c>
      <c r="B1425" s="3" t="s">
        <v>2</v>
      </c>
      <c r="C1425" s="3" t="s">
        <v>26028</v>
      </c>
      <c r="D1425" s="3" t="s">
        <v>31832</v>
      </c>
      <c r="E1425" s="12" t="s">
        <v>37660</v>
      </c>
      <c r="F1425" s="6" t="str">
        <f t="shared" si="61"/>
        <v>module=jhealth</v>
      </c>
      <c r="G1425" s="6" t="str">
        <f t="shared" si="62"/>
        <v>module=khealth</v>
      </c>
    </row>
    <row r="1426" spans="1:7" ht="30" customHeight="1">
      <c r="A1426" s="3" t="s">
        <v>4912</v>
      </c>
      <c r="B1426" s="3" t="s">
        <v>2</v>
      </c>
      <c r="C1426" s="3" t="s">
        <v>26029</v>
      </c>
      <c r="D1426" s="3" t="s">
        <v>31833</v>
      </c>
      <c r="E1426" s="12" t="s">
        <v>37661</v>
      </c>
      <c r="F1426" s="6" t="str">
        <f t="shared" si="61"/>
        <v>module=jhealth</v>
      </c>
      <c r="G1426" s="6" t="str">
        <f t="shared" si="62"/>
        <v>module=khealth</v>
      </c>
    </row>
    <row r="1427" spans="1:7" ht="30" customHeight="1">
      <c r="A1427" s="3" t="s">
        <v>4912</v>
      </c>
      <c r="B1427" s="3" t="s">
        <v>2</v>
      </c>
      <c r="C1427" s="3" t="s">
        <v>26030</v>
      </c>
      <c r="D1427" s="3" t="s">
        <v>31834</v>
      </c>
      <c r="E1427" s="12" t="s">
        <v>37662</v>
      </c>
      <c r="F1427" s="6" t="str">
        <f t="shared" si="61"/>
        <v>module=jhealth</v>
      </c>
      <c r="G1427" s="6" t="str">
        <f t="shared" si="62"/>
        <v>module=khealth</v>
      </c>
    </row>
    <row r="1428" spans="1:7" ht="30" customHeight="1">
      <c r="A1428" s="3" t="s">
        <v>4912</v>
      </c>
      <c r="B1428" s="3" t="s">
        <v>2</v>
      </c>
      <c r="C1428" s="3" t="s">
        <v>26031</v>
      </c>
      <c r="D1428" s="3" t="s">
        <v>31835</v>
      </c>
      <c r="E1428" s="12" t="s">
        <v>37663</v>
      </c>
      <c r="F1428" s="6" t="str">
        <f t="shared" si="61"/>
        <v>module=jhealth</v>
      </c>
      <c r="G1428" s="6" t="str">
        <f t="shared" si="62"/>
        <v>module=khealth</v>
      </c>
    </row>
    <row r="1429" spans="1:7" ht="30" customHeight="1">
      <c r="A1429" s="3" t="s">
        <v>4912</v>
      </c>
      <c r="B1429" s="3" t="s">
        <v>2</v>
      </c>
      <c r="C1429" s="3" t="s">
        <v>26032</v>
      </c>
      <c r="D1429" s="3" t="s">
        <v>31836</v>
      </c>
      <c r="E1429" s="12" t="s">
        <v>37664</v>
      </c>
      <c r="F1429" s="6" t="str">
        <f t="shared" si="61"/>
        <v>module=jhealth</v>
      </c>
      <c r="G1429" s="6" t="str">
        <f t="shared" si="62"/>
        <v>module=khealth</v>
      </c>
    </row>
    <row r="1430" spans="1:7" ht="30" customHeight="1">
      <c r="A1430" s="3" t="s">
        <v>4912</v>
      </c>
      <c r="B1430" s="3" t="s">
        <v>2</v>
      </c>
      <c r="C1430" s="3" t="s">
        <v>26033</v>
      </c>
      <c r="D1430" s="3" t="s">
        <v>31837</v>
      </c>
      <c r="E1430" s="12" t="s">
        <v>37665</v>
      </c>
      <c r="F1430" s="6" t="str">
        <f t="shared" si="61"/>
        <v>module=jhealth</v>
      </c>
      <c r="G1430" s="6" t="str">
        <f t="shared" si="62"/>
        <v>module=khealth</v>
      </c>
    </row>
    <row r="1431" spans="1:7" ht="30" customHeight="1">
      <c r="A1431" s="3" t="s">
        <v>4912</v>
      </c>
      <c r="B1431" s="3" t="s">
        <v>2</v>
      </c>
      <c r="C1431" s="3" t="s">
        <v>26034</v>
      </c>
      <c r="D1431" s="3" t="s">
        <v>31838</v>
      </c>
      <c r="E1431" s="12" t="s">
        <v>37666</v>
      </c>
      <c r="F1431" s="6" t="str">
        <f t="shared" ref="F1431:F1462" si="63">HYPERLINK("http://www.ssc.wisc.edu/wlsresearch/documentation/waves/?wave=capigrad&amp;module=jhealth","module=jhealth")</f>
        <v>module=jhealth</v>
      </c>
      <c r="G1431" s="6" t="str">
        <f t="shared" ref="G1431:G1462" si="64">HYPERLINK("http://www.ssc.wisc.edu/wlsresearch/documentation/waves/?wave=capisib&amp;module=khealth","module=khealth")</f>
        <v>module=khealth</v>
      </c>
    </row>
    <row r="1432" spans="1:7" ht="30" customHeight="1">
      <c r="A1432" s="3" t="s">
        <v>4912</v>
      </c>
      <c r="B1432" s="3" t="s">
        <v>2</v>
      </c>
      <c r="C1432" s="3" t="s">
        <v>26035</v>
      </c>
      <c r="D1432" s="3" t="s">
        <v>31839</v>
      </c>
      <c r="E1432" s="12" t="s">
        <v>37667</v>
      </c>
      <c r="F1432" s="6" t="str">
        <f t="shared" si="63"/>
        <v>module=jhealth</v>
      </c>
      <c r="G1432" s="6" t="str">
        <f t="shared" si="64"/>
        <v>module=khealth</v>
      </c>
    </row>
    <row r="1433" spans="1:7" ht="30" customHeight="1">
      <c r="A1433" s="3" t="s">
        <v>4912</v>
      </c>
      <c r="B1433" s="3" t="s">
        <v>2</v>
      </c>
      <c r="C1433" s="3" t="s">
        <v>26036</v>
      </c>
      <c r="D1433" s="3" t="s">
        <v>31840</v>
      </c>
      <c r="E1433" s="12" t="s">
        <v>37668</v>
      </c>
      <c r="F1433" s="6" t="str">
        <f t="shared" si="63"/>
        <v>module=jhealth</v>
      </c>
      <c r="G1433" s="6" t="str">
        <f t="shared" si="64"/>
        <v>module=khealth</v>
      </c>
    </row>
    <row r="1434" spans="1:7" ht="30" customHeight="1">
      <c r="A1434" s="3" t="s">
        <v>4912</v>
      </c>
      <c r="B1434" s="3" t="s">
        <v>2</v>
      </c>
      <c r="C1434" s="3" t="s">
        <v>26037</v>
      </c>
      <c r="D1434" s="3" t="s">
        <v>31841</v>
      </c>
      <c r="E1434" s="12" t="s">
        <v>37669</v>
      </c>
      <c r="F1434" s="6" t="str">
        <f t="shared" si="63"/>
        <v>module=jhealth</v>
      </c>
      <c r="G1434" s="6" t="str">
        <f t="shared" si="64"/>
        <v>module=khealth</v>
      </c>
    </row>
    <row r="1435" spans="1:7" ht="30" customHeight="1">
      <c r="A1435" s="3" t="s">
        <v>4912</v>
      </c>
      <c r="B1435" s="3" t="s">
        <v>2</v>
      </c>
      <c r="C1435" s="3" t="s">
        <v>26038</v>
      </c>
      <c r="D1435" s="3" t="s">
        <v>31842</v>
      </c>
      <c r="E1435" s="12" t="s">
        <v>37670</v>
      </c>
      <c r="F1435" s="6" t="str">
        <f t="shared" si="63"/>
        <v>module=jhealth</v>
      </c>
      <c r="G1435" s="6" t="str">
        <f t="shared" si="64"/>
        <v>module=khealth</v>
      </c>
    </row>
    <row r="1436" spans="1:7" ht="30" customHeight="1">
      <c r="A1436" s="3" t="s">
        <v>4912</v>
      </c>
      <c r="B1436" s="3" t="s">
        <v>2</v>
      </c>
      <c r="C1436" s="3" t="s">
        <v>26039</v>
      </c>
      <c r="D1436" s="3" t="s">
        <v>31843</v>
      </c>
      <c r="E1436" s="12" t="s">
        <v>37671</v>
      </c>
      <c r="F1436" s="6" t="str">
        <f t="shared" si="63"/>
        <v>module=jhealth</v>
      </c>
      <c r="G1436" s="6" t="str">
        <f t="shared" si="64"/>
        <v>module=khealth</v>
      </c>
    </row>
    <row r="1437" spans="1:7" ht="30" customHeight="1">
      <c r="A1437" s="3" t="s">
        <v>4912</v>
      </c>
      <c r="B1437" s="3" t="s">
        <v>2</v>
      </c>
      <c r="C1437" s="3" t="s">
        <v>26040</v>
      </c>
      <c r="D1437" s="3" t="s">
        <v>31844</v>
      </c>
      <c r="E1437" s="12" t="s">
        <v>37672</v>
      </c>
      <c r="F1437" s="6" t="str">
        <f t="shared" si="63"/>
        <v>module=jhealth</v>
      </c>
      <c r="G1437" s="6" t="str">
        <f t="shared" si="64"/>
        <v>module=khealth</v>
      </c>
    </row>
    <row r="1438" spans="1:7" ht="30" customHeight="1">
      <c r="A1438" s="3" t="s">
        <v>4912</v>
      </c>
      <c r="B1438" s="3" t="s">
        <v>2</v>
      </c>
      <c r="C1438" s="3" t="s">
        <v>26041</v>
      </c>
      <c r="D1438" s="3" t="s">
        <v>31845</v>
      </c>
      <c r="E1438" s="12" t="s">
        <v>37673</v>
      </c>
      <c r="F1438" s="6" t="str">
        <f t="shared" si="63"/>
        <v>module=jhealth</v>
      </c>
      <c r="G1438" s="6" t="str">
        <f t="shared" si="64"/>
        <v>module=khealth</v>
      </c>
    </row>
    <row r="1439" spans="1:7" ht="30" customHeight="1">
      <c r="A1439" s="3" t="s">
        <v>4912</v>
      </c>
      <c r="B1439" s="3" t="s">
        <v>2</v>
      </c>
      <c r="C1439" s="3" t="s">
        <v>26042</v>
      </c>
      <c r="D1439" s="3" t="s">
        <v>31846</v>
      </c>
      <c r="E1439" s="12" t="s">
        <v>37674</v>
      </c>
      <c r="F1439" s="6" t="str">
        <f t="shared" si="63"/>
        <v>module=jhealth</v>
      </c>
      <c r="G1439" s="6" t="str">
        <f t="shared" si="64"/>
        <v>module=khealth</v>
      </c>
    </row>
    <row r="1440" spans="1:7" ht="30" customHeight="1">
      <c r="A1440" s="3" t="s">
        <v>4912</v>
      </c>
      <c r="B1440" s="3" t="s">
        <v>2</v>
      </c>
      <c r="C1440" s="3" t="s">
        <v>26043</v>
      </c>
      <c r="D1440" s="3" t="s">
        <v>31847</v>
      </c>
      <c r="E1440" s="12" t="s">
        <v>37675</v>
      </c>
      <c r="F1440" s="6" t="str">
        <f t="shared" si="63"/>
        <v>module=jhealth</v>
      </c>
      <c r="G1440" s="6" t="str">
        <f t="shared" si="64"/>
        <v>module=khealth</v>
      </c>
    </row>
    <row r="1441" spans="1:7" ht="30" customHeight="1">
      <c r="A1441" s="3" t="s">
        <v>4912</v>
      </c>
      <c r="B1441" s="3" t="s">
        <v>2</v>
      </c>
      <c r="C1441" s="3" t="s">
        <v>26044</v>
      </c>
      <c r="D1441" s="3" t="s">
        <v>31848</v>
      </c>
      <c r="E1441" s="12" t="s">
        <v>37676</v>
      </c>
      <c r="F1441" s="6" t="str">
        <f t="shared" si="63"/>
        <v>module=jhealth</v>
      </c>
      <c r="G1441" s="6" t="str">
        <f t="shared" si="64"/>
        <v>module=khealth</v>
      </c>
    </row>
    <row r="1442" spans="1:7" ht="30" customHeight="1">
      <c r="A1442" s="3" t="s">
        <v>4912</v>
      </c>
      <c r="B1442" s="3" t="s">
        <v>2</v>
      </c>
      <c r="C1442" s="3" t="s">
        <v>26045</v>
      </c>
      <c r="D1442" s="3" t="s">
        <v>31849</v>
      </c>
      <c r="E1442" s="12" t="s">
        <v>37677</v>
      </c>
      <c r="F1442" s="6" t="str">
        <f t="shared" si="63"/>
        <v>module=jhealth</v>
      </c>
      <c r="G1442" s="6" t="str">
        <f t="shared" si="64"/>
        <v>module=khealth</v>
      </c>
    </row>
    <row r="1443" spans="1:7" ht="30" customHeight="1">
      <c r="A1443" s="3" t="s">
        <v>4912</v>
      </c>
      <c r="B1443" s="3" t="s">
        <v>2</v>
      </c>
      <c r="C1443" s="3" t="s">
        <v>26046</v>
      </c>
      <c r="D1443" s="3" t="s">
        <v>31850</v>
      </c>
      <c r="E1443" s="12" t="s">
        <v>37678</v>
      </c>
      <c r="F1443" s="6" t="str">
        <f t="shared" si="63"/>
        <v>module=jhealth</v>
      </c>
      <c r="G1443" s="6" t="str">
        <f t="shared" si="64"/>
        <v>module=khealth</v>
      </c>
    </row>
    <row r="1444" spans="1:7" ht="30" customHeight="1">
      <c r="A1444" s="3" t="s">
        <v>4912</v>
      </c>
      <c r="B1444" s="3" t="s">
        <v>2</v>
      </c>
      <c r="C1444" s="3" t="s">
        <v>26047</v>
      </c>
      <c r="D1444" s="3" t="s">
        <v>31851</v>
      </c>
      <c r="E1444" s="12" t="s">
        <v>37679</v>
      </c>
      <c r="F1444" s="6" t="str">
        <f t="shared" si="63"/>
        <v>module=jhealth</v>
      </c>
      <c r="G1444" s="6" t="str">
        <f t="shared" si="64"/>
        <v>module=khealth</v>
      </c>
    </row>
    <row r="1445" spans="1:7" ht="30" customHeight="1">
      <c r="A1445" s="3" t="s">
        <v>4912</v>
      </c>
      <c r="B1445" s="3" t="s">
        <v>2</v>
      </c>
      <c r="C1445" s="3" t="s">
        <v>26048</v>
      </c>
      <c r="D1445" s="3" t="s">
        <v>31852</v>
      </c>
      <c r="E1445" s="12" t="s">
        <v>37680</v>
      </c>
      <c r="F1445" s="6" t="str">
        <f t="shared" si="63"/>
        <v>module=jhealth</v>
      </c>
      <c r="G1445" s="6" t="str">
        <f t="shared" si="64"/>
        <v>module=khealth</v>
      </c>
    </row>
    <row r="1446" spans="1:7" ht="30" customHeight="1">
      <c r="A1446" s="3" t="s">
        <v>4912</v>
      </c>
      <c r="B1446" s="3" t="s">
        <v>2</v>
      </c>
      <c r="C1446" s="3" t="s">
        <v>26049</v>
      </c>
      <c r="D1446" s="3" t="s">
        <v>31853</v>
      </c>
      <c r="E1446" s="12" t="s">
        <v>37681</v>
      </c>
      <c r="F1446" s="6" t="str">
        <f t="shared" si="63"/>
        <v>module=jhealth</v>
      </c>
      <c r="G1446" s="6" t="str">
        <f t="shared" si="64"/>
        <v>module=khealth</v>
      </c>
    </row>
    <row r="1447" spans="1:7" ht="30" customHeight="1">
      <c r="A1447" s="3" t="s">
        <v>4912</v>
      </c>
      <c r="B1447" s="3" t="s">
        <v>2</v>
      </c>
      <c r="C1447" s="3" t="s">
        <v>26050</v>
      </c>
      <c r="D1447" s="3" t="s">
        <v>31854</v>
      </c>
      <c r="E1447" s="12" t="s">
        <v>37682</v>
      </c>
      <c r="F1447" s="6" t="str">
        <f t="shared" si="63"/>
        <v>module=jhealth</v>
      </c>
      <c r="G1447" s="6" t="str">
        <f t="shared" si="64"/>
        <v>module=khealth</v>
      </c>
    </row>
    <row r="1448" spans="1:7" ht="30" customHeight="1">
      <c r="A1448" s="3" t="s">
        <v>4912</v>
      </c>
      <c r="B1448" s="3" t="s">
        <v>2</v>
      </c>
      <c r="C1448" s="3" t="s">
        <v>26051</v>
      </c>
      <c r="D1448" s="3" t="s">
        <v>31855</v>
      </c>
      <c r="E1448" s="12" t="s">
        <v>37683</v>
      </c>
      <c r="F1448" s="6" t="str">
        <f t="shared" si="63"/>
        <v>module=jhealth</v>
      </c>
      <c r="G1448" s="6" t="str">
        <f t="shared" si="64"/>
        <v>module=khealth</v>
      </c>
    </row>
    <row r="1449" spans="1:7" ht="30" customHeight="1">
      <c r="A1449" s="3" t="s">
        <v>4912</v>
      </c>
      <c r="B1449" s="3" t="s">
        <v>2</v>
      </c>
      <c r="C1449" s="3" t="s">
        <v>26052</v>
      </c>
      <c r="D1449" s="3" t="s">
        <v>31856</v>
      </c>
      <c r="E1449" s="12" t="s">
        <v>37684</v>
      </c>
      <c r="F1449" s="6" t="str">
        <f t="shared" si="63"/>
        <v>module=jhealth</v>
      </c>
      <c r="G1449" s="6" t="str">
        <f t="shared" si="64"/>
        <v>module=khealth</v>
      </c>
    </row>
    <row r="1450" spans="1:7" ht="30" customHeight="1">
      <c r="A1450" s="3" t="s">
        <v>4912</v>
      </c>
      <c r="B1450" s="3" t="s">
        <v>2</v>
      </c>
      <c r="C1450" s="3" t="s">
        <v>26053</v>
      </c>
      <c r="D1450" s="3" t="s">
        <v>31857</v>
      </c>
      <c r="E1450" s="12" t="s">
        <v>37685</v>
      </c>
      <c r="F1450" s="6" t="str">
        <f t="shared" si="63"/>
        <v>module=jhealth</v>
      </c>
      <c r="G1450" s="6" t="str">
        <f t="shared" si="64"/>
        <v>module=khealth</v>
      </c>
    </row>
    <row r="1451" spans="1:7" ht="30" customHeight="1">
      <c r="A1451" s="3" t="s">
        <v>4912</v>
      </c>
      <c r="B1451" s="3" t="s">
        <v>2</v>
      </c>
      <c r="C1451" s="3" t="s">
        <v>26054</v>
      </c>
      <c r="D1451" s="3" t="s">
        <v>31858</v>
      </c>
      <c r="E1451" s="12" t="s">
        <v>37686</v>
      </c>
      <c r="F1451" s="6" t="str">
        <f t="shared" si="63"/>
        <v>module=jhealth</v>
      </c>
      <c r="G1451" s="6" t="str">
        <f t="shared" si="64"/>
        <v>module=khealth</v>
      </c>
    </row>
    <row r="1452" spans="1:7" ht="30" customHeight="1">
      <c r="A1452" s="3" t="s">
        <v>4912</v>
      </c>
      <c r="B1452" s="3" t="s">
        <v>2</v>
      </c>
      <c r="C1452" s="3" t="s">
        <v>26055</v>
      </c>
      <c r="D1452" s="3" t="s">
        <v>31859</v>
      </c>
      <c r="E1452" s="12" t="s">
        <v>37687</v>
      </c>
      <c r="F1452" s="6" t="str">
        <f t="shared" si="63"/>
        <v>module=jhealth</v>
      </c>
      <c r="G1452" s="6" t="str">
        <f t="shared" si="64"/>
        <v>module=khealth</v>
      </c>
    </row>
    <row r="1453" spans="1:7" ht="30" customHeight="1">
      <c r="A1453" s="3" t="s">
        <v>4912</v>
      </c>
      <c r="B1453" s="3" t="s">
        <v>2</v>
      </c>
      <c r="C1453" s="3" t="s">
        <v>26056</v>
      </c>
      <c r="D1453" s="3" t="s">
        <v>31860</v>
      </c>
      <c r="E1453" s="12" t="s">
        <v>37688</v>
      </c>
      <c r="F1453" s="6" t="str">
        <f t="shared" si="63"/>
        <v>module=jhealth</v>
      </c>
      <c r="G1453" s="6" t="str">
        <f t="shared" si="64"/>
        <v>module=khealth</v>
      </c>
    </row>
    <row r="1454" spans="1:7" ht="30" customHeight="1">
      <c r="A1454" s="3" t="s">
        <v>4912</v>
      </c>
      <c r="B1454" s="3" t="s">
        <v>2</v>
      </c>
      <c r="C1454" s="3" t="s">
        <v>26057</v>
      </c>
      <c r="D1454" s="3" t="s">
        <v>31861</v>
      </c>
      <c r="E1454" s="12" t="s">
        <v>37689</v>
      </c>
      <c r="F1454" s="6" t="str">
        <f t="shared" si="63"/>
        <v>module=jhealth</v>
      </c>
      <c r="G1454" s="6" t="str">
        <f t="shared" si="64"/>
        <v>module=khealth</v>
      </c>
    </row>
    <row r="1455" spans="1:7" ht="30" customHeight="1">
      <c r="A1455" s="3" t="s">
        <v>4912</v>
      </c>
      <c r="B1455" s="3" t="s">
        <v>2</v>
      </c>
      <c r="C1455" s="3" t="s">
        <v>26058</v>
      </c>
      <c r="D1455" s="3" t="s">
        <v>31862</v>
      </c>
      <c r="E1455" s="12" t="s">
        <v>37690</v>
      </c>
      <c r="F1455" s="6" t="str">
        <f t="shared" si="63"/>
        <v>module=jhealth</v>
      </c>
      <c r="G1455" s="6" t="str">
        <f t="shared" si="64"/>
        <v>module=khealth</v>
      </c>
    </row>
    <row r="1456" spans="1:7" ht="30" customHeight="1">
      <c r="A1456" s="3" t="s">
        <v>4912</v>
      </c>
      <c r="B1456" s="3" t="s">
        <v>2</v>
      </c>
      <c r="C1456" s="3" t="s">
        <v>26059</v>
      </c>
      <c r="D1456" s="3" t="s">
        <v>31863</v>
      </c>
      <c r="E1456" s="12" t="s">
        <v>37691</v>
      </c>
      <c r="F1456" s="6" t="str">
        <f t="shared" si="63"/>
        <v>module=jhealth</v>
      </c>
      <c r="G1456" s="6" t="str">
        <f t="shared" si="64"/>
        <v>module=khealth</v>
      </c>
    </row>
    <row r="1457" spans="1:7" ht="30" customHeight="1">
      <c r="A1457" s="3" t="s">
        <v>4912</v>
      </c>
      <c r="B1457" s="3" t="s">
        <v>2</v>
      </c>
      <c r="C1457" s="3" t="s">
        <v>26060</v>
      </c>
      <c r="D1457" s="3" t="s">
        <v>31864</v>
      </c>
      <c r="E1457" s="12" t="s">
        <v>37692</v>
      </c>
      <c r="F1457" s="6" t="str">
        <f t="shared" si="63"/>
        <v>module=jhealth</v>
      </c>
      <c r="G1457" s="6" t="str">
        <f t="shared" si="64"/>
        <v>module=khealth</v>
      </c>
    </row>
    <row r="1458" spans="1:7" ht="30" customHeight="1">
      <c r="A1458" s="3" t="s">
        <v>4912</v>
      </c>
      <c r="B1458" s="3" t="s">
        <v>2</v>
      </c>
      <c r="C1458" s="3" t="s">
        <v>26061</v>
      </c>
      <c r="D1458" s="3" t="s">
        <v>31865</v>
      </c>
      <c r="E1458" s="12" t="s">
        <v>37693</v>
      </c>
      <c r="F1458" s="6" t="str">
        <f t="shared" si="63"/>
        <v>module=jhealth</v>
      </c>
      <c r="G1458" s="6" t="str">
        <f t="shared" si="64"/>
        <v>module=khealth</v>
      </c>
    </row>
    <row r="1459" spans="1:7" ht="30" customHeight="1">
      <c r="A1459" s="3" t="s">
        <v>4912</v>
      </c>
      <c r="B1459" s="3" t="s">
        <v>2</v>
      </c>
      <c r="C1459" s="3" t="s">
        <v>26062</v>
      </c>
      <c r="D1459" s="3" t="s">
        <v>31866</v>
      </c>
      <c r="E1459" s="12" t="s">
        <v>37694</v>
      </c>
      <c r="F1459" s="6" t="str">
        <f t="shared" si="63"/>
        <v>module=jhealth</v>
      </c>
      <c r="G1459" s="6" t="str">
        <f t="shared" si="64"/>
        <v>module=khealth</v>
      </c>
    </row>
    <row r="1460" spans="1:7" ht="30" customHeight="1">
      <c r="A1460" s="3" t="s">
        <v>4912</v>
      </c>
      <c r="B1460" s="3" t="s">
        <v>2</v>
      </c>
      <c r="C1460" s="3" t="s">
        <v>26063</v>
      </c>
      <c r="D1460" s="3" t="s">
        <v>31867</v>
      </c>
      <c r="E1460" s="12" t="s">
        <v>37695</v>
      </c>
      <c r="F1460" s="6" t="str">
        <f t="shared" si="63"/>
        <v>module=jhealth</v>
      </c>
      <c r="G1460" s="6" t="str">
        <f t="shared" si="64"/>
        <v>module=khealth</v>
      </c>
    </row>
    <row r="1461" spans="1:7" ht="30" customHeight="1">
      <c r="A1461" s="3" t="s">
        <v>4912</v>
      </c>
      <c r="B1461" s="3" t="s">
        <v>2</v>
      </c>
      <c r="C1461" s="3" t="s">
        <v>26064</v>
      </c>
      <c r="D1461" s="3" t="s">
        <v>31868</v>
      </c>
      <c r="E1461" s="12" t="s">
        <v>37696</v>
      </c>
      <c r="F1461" s="6" t="str">
        <f t="shared" si="63"/>
        <v>module=jhealth</v>
      </c>
      <c r="G1461" s="6" t="str">
        <f t="shared" si="64"/>
        <v>module=khealth</v>
      </c>
    </row>
    <row r="1462" spans="1:7" ht="30" customHeight="1">
      <c r="A1462" s="3" t="s">
        <v>4912</v>
      </c>
      <c r="B1462" s="3" t="s">
        <v>2</v>
      </c>
      <c r="C1462" s="3" t="s">
        <v>26065</v>
      </c>
      <c r="D1462" s="3" t="s">
        <v>31869</v>
      </c>
      <c r="E1462" s="12" t="s">
        <v>37697</v>
      </c>
      <c r="F1462" s="6" t="str">
        <f t="shared" si="63"/>
        <v>module=jhealth</v>
      </c>
      <c r="G1462" s="6" t="str">
        <f t="shared" si="64"/>
        <v>module=khealth</v>
      </c>
    </row>
    <row r="1463" spans="1:7" ht="30" customHeight="1">
      <c r="A1463" s="3" t="s">
        <v>4912</v>
      </c>
      <c r="B1463" s="3" t="s">
        <v>2</v>
      </c>
      <c r="C1463" s="3" t="s">
        <v>26066</v>
      </c>
      <c r="D1463" s="3" t="s">
        <v>31870</v>
      </c>
      <c r="E1463" s="12" t="s">
        <v>37698</v>
      </c>
      <c r="F1463" s="6" t="str">
        <f t="shared" ref="F1463:F1494" si="65">HYPERLINK("http://www.ssc.wisc.edu/wlsresearch/documentation/waves/?wave=capigrad&amp;module=jhealth","module=jhealth")</f>
        <v>module=jhealth</v>
      </c>
      <c r="G1463" s="6" t="str">
        <f t="shared" ref="G1463:G1494" si="66">HYPERLINK("http://www.ssc.wisc.edu/wlsresearch/documentation/waves/?wave=capisib&amp;module=khealth","module=khealth")</f>
        <v>module=khealth</v>
      </c>
    </row>
    <row r="1464" spans="1:7" ht="30" customHeight="1">
      <c r="A1464" s="3" t="s">
        <v>4912</v>
      </c>
      <c r="B1464" s="3" t="s">
        <v>2</v>
      </c>
      <c r="C1464" s="3" t="s">
        <v>26067</v>
      </c>
      <c r="D1464" s="3" t="s">
        <v>31871</v>
      </c>
      <c r="E1464" s="12" t="s">
        <v>37699</v>
      </c>
      <c r="F1464" s="6" t="str">
        <f t="shared" si="65"/>
        <v>module=jhealth</v>
      </c>
      <c r="G1464" s="6" t="str">
        <f t="shared" si="66"/>
        <v>module=khealth</v>
      </c>
    </row>
    <row r="1465" spans="1:7" ht="30" customHeight="1">
      <c r="A1465" s="3" t="s">
        <v>4912</v>
      </c>
      <c r="B1465" s="3" t="s">
        <v>2</v>
      </c>
      <c r="C1465" s="3" t="s">
        <v>26068</v>
      </c>
      <c r="D1465" s="3" t="s">
        <v>31872</v>
      </c>
      <c r="E1465" s="12" t="s">
        <v>37700</v>
      </c>
      <c r="F1465" s="6" t="str">
        <f t="shared" si="65"/>
        <v>module=jhealth</v>
      </c>
      <c r="G1465" s="6" t="str">
        <f t="shared" si="66"/>
        <v>module=khealth</v>
      </c>
    </row>
    <row r="1466" spans="1:7" ht="30" customHeight="1">
      <c r="A1466" s="3" t="s">
        <v>4912</v>
      </c>
      <c r="B1466" s="3" t="s">
        <v>2</v>
      </c>
      <c r="C1466" s="3" t="s">
        <v>26069</v>
      </c>
      <c r="D1466" s="3" t="s">
        <v>31873</v>
      </c>
      <c r="E1466" s="12" t="s">
        <v>37701</v>
      </c>
      <c r="F1466" s="6" t="str">
        <f t="shared" si="65"/>
        <v>module=jhealth</v>
      </c>
      <c r="G1466" s="6" t="str">
        <f t="shared" si="66"/>
        <v>module=khealth</v>
      </c>
    </row>
    <row r="1467" spans="1:7" ht="30" customHeight="1">
      <c r="A1467" s="3" t="s">
        <v>4912</v>
      </c>
      <c r="B1467" s="3" t="s">
        <v>2</v>
      </c>
      <c r="C1467" s="3" t="s">
        <v>26070</v>
      </c>
      <c r="D1467" s="3" t="s">
        <v>31874</v>
      </c>
      <c r="E1467" s="12" t="s">
        <v>37702</v>
      </c>
      <c r="F1467" s="6" t="str">
        <f t="shared" si="65"/>
        <v>module=jhealth</v>
      </c>
      <c r="G1467" s="6" t="str">
        <f t="shared" si="66"/>
        <v>module=khealth</v>
      </c>
    </row>
    <row r="1468" spans="1:7" ht="30" customHeight="1">
      <c r="A1468" s="3" t="s">
        <v>4912</v>
      </c>
      <c r="B1468" s="3" t="s">
        <v>2</v>
      </c>
      <c r="C1468" s="3" t="s">
        <v>26071</v>
      </c>
      <c r="D1468" s="3" t="s">
        <v>31875</v>
      </c>
      <c r="E1468" s="12" t="s">
        <v>37703</v>
      </c>
      <c r="F1468" s="6" t="str">
        <f t="shared" si="65"/>
        <v>module=jhealth</v>
      </c>
      <c r="G1468" s="6" t="str">
        <f t="shared" si="66"/>
        <v>module=khealth</v>
      </c>
    </row>
    <row r="1469" spans="1:7" ht="30" customHeight="1">
      <c r="A1469" s="3" t="s">
        <v>4912</v>
      </c>
      <c r="B1469" s="3" t="s">
        <v>2</v>
      </c>
      <c r="C1469" s="3" t="s">
        <v>26072</v>
      </c>
      <c r="D1469" s="3" t="s">
        <v>31876</v>
      </c>
      <c r="E1469" s="12" t="s">
        <v>37704</v>
      </c>
      <c r="F1469" s="6" t="str">
        <f t="shared" si="65"/>
        <v>module=jhealth</v>
      </c>
      <c r="G1469" s="6" t="str">
        <f t="shared" si="66"/>
        <v>module=khealth</v>
      </c>
    </row>
    <row r="1470" spans="1:7" ht="30" customHeight="1">
      <c r="A1470" s="3" t="s">
        <v>4912</v>
      </c>
      <c r="B1470" s="3" t="s">
        <v>2</v>
      </c>
      <c r="C1470" s="3" t="s">
        <v>26073</v>
      </c>
      <c r="D1470" s="3" t="s">
        <v>31877</v>
      </c>
      <c r="E1470" s="12" t="s">
        <v>37705</v>
      </c>
      <c r="F1470" s="6" t="str">
        <f t="shared" si="65"/>
        <v>module=jhealth</v>
      </c>
      <c r="G1470" s="6" t="str">
        <f t="shared" si="66"/>
        <v>module=khealth</v>
      </c>
    </row>
    <row r="1471" spans="1:7" ht="30" customHeight="1">
      <c r="A1471" s="3" t="s">
        <v>4912</v>
      </c>
      <c r="B1471" s="3" t="s">
        <v>2</v>
      </c>
      <c r="C1471" s="3" t="s">
        <v>26074</v>
      </c>
      <c r="D1471" s="3" t="s">
        <v>31878</v>
      </c>
      <c r="E1471" s="12" t="s">
        <v>37706</v>
      </c>
      <c r="F1471" s="6" t="str">
        <f t="shared" si="65"/>
        <v>module=jhealth</v>
      </c>
      <c r="G1471" s="6" t="str">
        <f t="shared" si="66"/>
        <v>module=khealth</v>
      </c>
    </row>
    <row r="1472" spans="1:7" ht="30" customHeight="1">
      <c r="A1472" s="3" t="s">
        <v>4912</v>
      </c>
      <c r="B1472" s="3" t="s">
        <v>2</v>
      </c>
      <c r="C1472" s="3" t="s">
        <v>26075</v>
      </c>
      <c r="D1472" s="3" t="s">
        <v>31879</v>
      </c>
      <c r="E1472" s="12" t="s">
        <v>37707</v>
      </c>
      <c r="F1472" s="6" t="str">
        <f t="shared" si="65"/>
        <v>module=jhealth</v>
      </c>
      <c r="G1472" s="6" t="str">
        <f t="shared" si="66"/>
        <v>module=khealth</v>
      </c>
    </row>
    <row r="1473" spans="1:7" ht="30" customHeight="1">
      <c r="A1473" s="3" t="s">
        <v>4912</v>
      </c>
      <c r="B1473" s="3" t="s">
        <v>2</v>
      </c>
      <c r="C1473" s="3" t="s">
        <v>26076</v>
      </c>
      <c r="D1473" s="3" t="s">
        <v>31880</v>
      </c>
      <c r="E1473" s="12" t="s">
        <v>37708</v>
      </c>
      <c r="F1473" s="6" t="str">
        <f t="shared" si="65"/>
        <v>module=jhealth</v>
      </c>
      <c r="G1473" s="6" t="str">
        <f t="shared" si="66"/>
        <v>module=khealth</v>
      </c>
    </row>
    <row r="1474" spans="1:7" ht="30" customHeight="1">
      <c r="A1474" s="3" t="s">
        <v>4912</v>
      </c>
      <c r="B1474" s="3" t="s">
        <v>2</v>
      </c>
      <c r="C1474" s="3" t="s">
        <v>26077</v>
      </c>
      <c r="D1474" s="3" t="s">
        <v>31881</v>
      </c>
      <c r="E1474" s="12" t="s">
        <v>37709</v>
      </c>
      <c r="F1474" s="6" t="str">
        <f t="shared" si="65"/>
        <v>module=jhealth</v>
      </c>
      <c r="G1474" s="6" t="str">
        <f t="shared" si="66"/>
        <v>module=khealth</v>
      </c>
    </row>
    <row r="1475" spans="1:7" ht="30" customHeight="1">
      <c r="A1475" s="3" t="s">
        <v>4912</v>
      </c>
      <c r="B1475" s="3" t="s">
        <v>2</v>
      </c>
      <c r="C1475" s="3" t="s">
        <v>26078</v>
      </c>
      <c r="D1475" s="3" t="s">
        <v>31882</v>
      </c>
      <c r="E1475" s="12" t="s">
        <v>37710</v>
      </c>
      <c r="F1475" s="6" t="str">
        <f t="shared" si="65"/>
        <v>module=jhealth</v>
      </c>
      <c r="G1475" s="6" t="str">
        <f t="shared" si="66"/>
        <v>module=khealth</v>
      </c>
    </row>
    <row r="1476" spans="1:7" ht="30" customHeight="1">
      <c r="A1476" s="3" t="s">
        <v>4912</v>
      </c>
      <c r="B1476" s="3" t="s">
        <v>2</v>
      </c>
      <c r="C1476" s="3" t="s">
        <v>26079</v>
      </c>
      <c r="D1476" s="3" t="s">
        <v>31883</v>
      </c>
      <c r="E1476" s="12" t="s">
        <v>37711</v>
      </c>
      <c r="F1476" s="6" t="str">
        <f t="shared" si="65"/>
        <v>module=jhealth</v>
      </c>
      <c r="G1476" s="6" t="str">
        <f t="shared" si="66"/>
        <v>module=khealth</v>
      </c>
    </row>
    <row r="1477" spans="1:7" ht="30" customHeight="1">
      <c r="A1477" s="3" t="s">
        <v>4912</v>
      </c>
      <c r="B1477" s="3" t="s">
        <v>2</v>
      </c>
      <c r="C1477" s="3" t="s">
        <v>26080</v>
      </c>
      <c r="D1477" s="3" t="s">
        <v>31884</v>
      </c>
      <c r="E1477" s="12" t="s">
        <v>37712</v>
      </c>
      <c r="F1477" s="6" t="str">
        <f t="shared" si="65"/>
        <v>module=jhealth</v>
      </c>
      <c r="G1477" s="6" t="str">
        <f t="shared" si="66"/>
        <v>module=khealth</v>
      </c>
    </row>
    <row r="1478" spans="1:7" ht="30" customHeight="1">
      <c r="A1478" s="3" t="s">
        <v>4912</v>
      </c>
      <c r="B1478" s="3" t="s">
        <v>2</v>
      </c>
      <c r="C1478" s="3" t="s">
        <v>26081</v>
      </c>
      <c r="D1478" s="3" t="s">
        <v>31885</v>
      </c>
      <c r="E1478" s="12" t="s">
        <v>37713</v>
      </c>
      <c r="F1478" s="6" t="str">
        <f t="shared" si="65"/>
        <v>module=jhealth</v>
      </c>
      <c r="G1478" s="6" t="str">
        <f t="shared" si="66"/>
        <v>module=khealth</v>
      </c>
    </row>
    <row r="1479" spans="1:7" ht="30" customHeight="1">
      <c r="A1479" s="3" t="s">
        <v>4912</v>
      </c>
      <c r="B1479" s="3" t="s">
        <v>2</v>
      </c>
      <c r="C1479" s="3" t="s">
        <v>26082</v>
      </c>
      <c r="D1479" s="3" t="s">
        <v>31886</v>
      </c>
      <c r="E1479" s="12" t="s">
        <v>37714</v>
      </c>
      <c r="F1479" s="6" t="str">
        <f t="shared" si="65"/>
        <v>module=jhealth</v>
      </c>
      <c r="G1479" s="6" t="str">
        <f t="shared" si="66"/>
        <v>module=khealth</v>
      </c>
    </row>
    <row r="1480" spans="1:7" ht="30" customHeight="1">
      <c r="A1480" s="3" t="s">
        <v>4912</v>
      </c>
      <c r="B1480" s="3" t="s">
        <v>2</v>
      </c>
      <c r="C1480" s="3" t="s">
        <v>26083</v>
      </c>
      <c r="D1480" s="3" t="s">
        <v>31887</v>
      </c>
      <c r="E1480" s="12" t="s">
        <v>37715</v>
      </c>
      <c r="F1480" s="6" t="str">
        <f t="shared" si="65"/>
        <v>module=jhealth</v>
      </c>
      <c r="G1480" s="6" t="str">
        <f t="shared" si="66"/>
        <v>module=khealth</v>
      </c>
    </row>
    <row r="1481" spans="1:7" ht="30" customHeight="1">
      <c r="A1481" s="3" t="s">
        <v>4912</v>
      </c>
      <c r="B1481" s="3" t="s">
        <v>2</v>
      </c>
      <c r="C1481" s="3" t="s">
        <v>26084</v>
      </c>
      <c r="D1481" s="3" t="s">
        <v>31888</v>
      </c>
      <c r="E1481" s="12" t="s">
        <v>37716</v>
      </c>
      <c r="F1481" s="6" t="str">
        <f t="shared" si="65"/>
        <v>module=jhealth</v>
      </c>
      <c r="G1481" s="6" t="str">
        <f t="shared" si="66"/>
        <v>module=khealth</v>
      </c>
    </row>
    <row r="1482" spans="1:7" ht="30" customHeight="1">
      <c r="A1482" s="3" t="s">
        <v>4912</v>
      </c>
      <c r="B1482" s="3" t="s">
        <v>2</v>
      </c>
      <c r="C1482" s="3" t="s">
        <v>26085</v>
      </c>
      <c r="D1482" s="3" t="s">
        <v>31889</v>
      </c>
      <c r="E1482" s="12" t="s">
        <v>37717</v>
      </c>
      <c r="F1482" s="6" t="str">
        <f t="shared" si="65"/>
        <v>module=jhealth</v>
      </c>
      <c r="G1482" s="6" t="str">
        <f t="shared" si="66"/>
        <v>module=khealth</v>
      </c>
    </row>
    <row r="1483" spans="1:7" ht="30" customHeight="1">
      <c r="A1483" s="3" t="s">
        <v>4912</v>
      </c>
      <c r="B1483" s="3" t="s">
        <v>2</v>
      </c>
      <c r="C1483" s="3" t="s">
        <v>26086</v>
      </c>
      <c r="D1483" s="3" t="s">
        <v>31890</v>
      </c>
      <c r="E1483" s="12" t="s">
        <v>37718</v>
      </c>
      <c r="F1483" s="6" t="str">
        <f t="shared" si="65"/>
        <v>module=jhealth</v>
      </c>
      <c r="G1483" s="6" t="str">
        <f t="shared" si="66"/>
        <v>module=khealth</v>
      </c>
    </row>
    <row r="1484" spans="1:7" ht="30" customHeight="1">
      <c r="A1484" s="3" t="s">
        <v>4912</v>
      </c>
      <c r="B1484" s="3" t="s">
        <v>2</v>
      </c>
      <c r="C1484" s="3" t="s">
        <v>26087</v>
      </c>
      <c r="D1484" s="3" t="s">
        <v>31891</v>
      </c>
      <c r="E1484" s="12" t="s">
        <v>37719</v>
      </c>
      <c r="F1484" s="6" t="str">
        <f t="shared" si="65"/>
        <v>module=jhealth</v>
      </c>
      <c r="G1484" s="6" t="str">
        <f t="shared" si="66"/>
        <v>module=khealth</v>
      </c>
    </row>
    <row r="1485" spans="1:7" ht="30" customHeight="1">
      <c r="A1485" s="3" t="s">
        <v>4912</v>
      </c>
      <c r="B1485" s="3" t="s">
        <v>2</v>
      </c>
      <c r="C1485" s="3" t="s">
        <v>26088</v>
      </c>
      <c r="D1485" s="3" t="s">
        <v>31892</v>
      </c>
      <c r="E1485" s="12" t="s">
        <v>37720</v>
      </c>
      <c r="F1485" s="6" t="str">
        <f t="shared" si="65"/>
        <v>module=jhealth</v>
      </c>
      <c r="G1485" s="6" t="str">
        <f t="shared" si="66"/>
        <v>module=khealth</v>
      </c>
    </row>
    <row r="1486" spans="1:7" ht="30" customHeight="1">
      <c r="A1486" s="3" t="s">
        <v>4912</v>
      </c>
      <c r="B1486" s="3" t="s">
        <v>2</v>
      </c>
      <c r="C1486" s="3" t="s">
        <v>26089</v>
      </c>
      <c r="D1486" s="3" t="s">
        <v>31893</v>
      </c>
      <c r="E1486" s="12" t="s">
        <v>37721</v>
      </c>
      <c r="F1486" s="6" t="str">
        <f t="shared" si="65"/>
        <v>module=jhealth</v>
      </c>
      <c r="G1486" s="6" t="str">
        <f t="shared" si="66"/>
        <v>module=khealth</v>
      </c>
    </row>
    <row r="1487" spans="1:7" ht="30" customHeight="1">
      <c r="A1487" s="3" t="s">
        <v>4912</v>
      </c>
      <c r="B1487" s="3" t="s">
        <v>2</v>
      </c>
      <c r="C1487" s="3" t="s">
        <v>26090</v>
      </c>
      <c r="D1487" s="3" t="s">
        <v>31894</v>
      </c>
      <c r="E1487" s="12" t="s">
        <v>37722</v>
      </c>
      <c r="F1487" s="6" t="str">
        <f t="shared" si="65"/>
        <v>module=jhealth</v>
      </c>
      <c r="G1487" s="6" t="str">
        <f t="shared" si="66"/>
        <v>module=khealth</v>
      </c>
    </row>
    <row r="1488" spans="1:7" ht="30" customHeight="1">
      <c r="A1488" s="3" t="s">
        <v>4912</v>
      </c>
      <c r="B1488" s="3" t="s">
        <v>2</v>
      </c>
      <c r="C1488" s="3" t="s">
        <v>26091</v>
      </c>
      <c r="D1488" s="3" t="s">
        <v>31895</v>
      </c>
      <c r="E1488" s="12" t="s">
        <v>37723</v>
      </c>
      <c r="F1488" s="6" t="str">
        <f t="shared" si="65"/>
        <v>module=jhealth</v>
      </c>
      <c r="G1488" s="6" t="str">
        <f t="shared" si="66"/>
        <v>module=khealth</v>
      </c>
    </row>
    <row r="1489" spans="1:7" ht="30" customHeight="1">
      <c r="A1489" s="3" t="s">
        <v>4912</v>
      </c>
      <c r="B1489" s="3" t="s">
        <v>2</v>
      </c>
      <c r="C1489" s="3" t="s">
        <v>26092</v>
      </c>
      <c r="D1489" s="3" t="s">
        <v>31896</v>
      </c>
      <c r="E1489" s="12" t="s">
        <v>37724</v>
      </c>
      <c r="F1489" s="6" t="str">
        <f t="shared" si="65"/>
        <v>module=jhealth</v>
      </c>
      <c r="G1489" s="6" t="str">
        <f t="shared" si="66"/>
        <v>module=khealth</v>
      </c>
    </row>
    <row r="1490" spans="1:7" ht="30" customHeight="1">
      <c r="A1490" s="3" t="s">
        <v>4912</v>
      </c>
      <c r="B1490" s="3" t="s">
        <v>2</v>
      </c>
      <c r="C1490" s="3" t="s">
        <v>26093</v>
      </c>
      <c r="D1490" s="3" t="s">
        <v>31897</v>
      </c>
      <c r="E1490" s="12" t="s">
        <v>37725</v>
      </c>
      <c r="F1490" s="6" t="str">
        <f t="shared" si="65"/>
        <v>module=jhealth</v>
      </c>
      <c r="G1490" s="6" t="str">
        <f t="shared" si="66"/>
        <v>module=khealth</v>
      </c>
    </row>
    <row r="1491" spans="1:7" ht="30" customHeight="1">
      <c r="A1491" s="3" t="s">
        <v>4912</v>
      </c>
      <c r="B1491" s="3" t="s">
        <v>2</v>
      </c>
      <c r="C1491" s="3" t="s">
        <v>26094</v>
      </c>
      <c r="D1491" s="3" t="s">
        <v>31898</v>
      </c>
      <c r="E1491" s="12" t="s">
        <v>37726</v>
      </c>
      <c r="F1491" s="6" t="str">
        <f t="shared" si="65"/>
        <v>module=jhealth</v>
      </c>
      <c r="G1491" s="6" t="str">
        <f t="shared" si="66"/>
        <v>module=khealth</v>
      </c>
    </row>
    <row r="1492" spans="1:7" ht="30" customHeight="1">
      <c r="A1492" s="3" t="s">
        <v>4912</v>
      </c>
      <c r="B1492" s="3" t="s">
        <v>2</v>
      </c>
      <c r="C1492" s="3" t="s">
        <v>26095</v>
      </c>
      <c r="D1492" s="3" t="s">
        <v>31899</v>
      </c>
      <c r="E1492" s="12" t="s">
        <v>37727</v>
      </c>
      <c r="F1492" s="6" t="str">
        <f t="shared" si="65"/>
        <v>module=jhealth</v>
      </c>
      <c r="G1492" s="6" t="str">
        <f t="shared" si="66"/>
        <v>module=khealth</v>
      </c>
    </row>
    <row r="1493" spans="1:7" ht="30" customHeight="1">
      <c r="A1493" s="3" t="s">
        <v>4912</v>
      </c>
      <c r="B1493" s="3" t="s">
        <v>2</v>
      </c>
      <c r="C1493" s="3" t="s">
        <v>26096</v>
      </c>
      <c r="D1493" s="3" t="s">
        <v>31900</v>
      </c>
      <c r="E1493" s="12" t="s">
        <v>37728</v>
      </c>
      <c r="F1493" s="6" t="str">
        <f t="shared" si="65"/>
        <v>module=jhealth</v>
      </c>
      <c r="G1493" s="6" t="str">
        <f t="shared" si="66"/>
        <v>module=khealth</v>
      </c>
    </row>
    <row r="1494" spans="1:7" ht="30" customHeight="1">
      <c r="A1494" s="3" t="s">
        <v>4912</v>
      </c>
      <c r="B1494" s="3" t="s">
        <v>2</v>
      </c>
      <c r="C1494" s="3" t="s">
        <v>26097</v>
      </c>
      <c r="D1494" s="3" t="s">
        <v>31901</v>
      </c>
      <c r="E1494" s="12" t="s">
        <v>37729</v>
      </c>
      <c r="F1494" s="6" t="str">
        <f t="shared" si="65"/>
        <v>module=jhealth</v>
      </c>
      <c r="G1494" s="6" t="str">
        <f t="shared" si="66"/>
        <v>module=khealth</v>
      </c>
    </row>
    <row r="1495" spans="1:7" ht="30" customHeight="1">
      <c r="A1495" s="3" t="s">
        <v>4912</v>
      </c>
      <c r="B1495" s="3" t="s">
        <v>2</v>
      </c>
      <c r="C1495" s="3" t="s">
        <v>26098</v>
      </c>
      <c r="D1495" s="3" t="s">
        <v>31902</v>
      </c>
      <c r="E1495" s="12" t="s">
        <v>37730</v>
      </c>
      <c r="F1495" s="6" t="str">
        <f t="shared" ref="F1495:F1526" si="67">HYPERLINK("http://www.ssc.wisc.edu/wlsresearch/documentation/waves/?wave=capigrad&amp;module=jhealth","module=jhealth")</f>
        <v>module=jhealth</v>
      </c>
      <c r="G1495" s="6" t="str">
        <f t="shared" ref="G1495:G1526" si="68">HYPERLINK("http://www.ssc.wisc.edu/wlsresearch/documentation/waves/?wave=capisib&amp;module=khealth","module=khealth")</f>
        <v>module=khealth</v>
      </c>
    </row>
    <row r="1496" spans="1:7" ht="30" customHeight="1">
      <c r="A1496" s="3" t="s">
        <v>4912</v>
      </c>
      <c r="B1496" s="3" t="s">
        <v>2</v>
      </c>
      <c r="C1496" s="3" t="s">
        <v>26099</v>
      </c>
      <c r="D1496" s="3" t="s">
        <v>31903</v>
      </c>
      <c r="E1496" s="12" t="s">
        <v>37731</v>
      </c>
      <c r="F1496" s="6" t="str">
        <f t="shared" si="67"/>
        <v>module=jhealth</v>
      </c>
      <c r="G1496" s="6" t="str">
        <f t="shared" si="68"/>
        <v>module=khealth</v>
      </c>
    </row>
    <row r="1497" spans="1:7" ht="30" customHeight="1">
      <c r="A1497" s="3" t="s">
        <v>4912</v>
      </c>
      <c r="B1497" s="3" t="s">
        <v>2</v>
      </c>
      <c r="C1497" s="3" t="s">
        <v>26100</v>
      </c>
      <c r="D1497" s="3" t="s">
        <v>31904</v>
      </c>
      <c r="E1497" s="12" t="s">
        <v>37732</v>
      </c>
      <c r="F1497" s="6" t="str">
        <f t="shared" si="67"/>
        <v>module=jhealth</v>
      </c>
      <c r="G1497" s="6" t="str">
        <f t="shared" si="68"/>
        <v>module=khealth</v>
      </c>
    </row>
    <row r="1498" spans="1:7" ht="30" customHeight="1">
      <c r="A1498" s="3" t="s">
        <v>4912</v>
      </c>
      <c r="B1498" s="3" t="s">
        <v>2</v>
      </c>
      <c r="C1498" s="3" t="s">
        <v>26101</v>
      </c>
      <c r="D1498" s="3" t="s">
        <v>31905</v>
      </c>
      <c r="E1498" s="12" t="s">
        <v>37733</v>
      </c>
      <c r="F1498" s="6" t="str">
        <f t="shared" si="67"/>
        <v>module=jhealth</v>
      </c>
      <c r="G1498" s="6" t="str">
        <f t="shared" si="68"/>
        <v>module=khealth</v>
      </c>
    </row>
    <row r="1499" spans="1:7" ht="30" customHeight="1">
      <c r="A1499" s="3" t="s">
        <v>4912</v>
      </c>
      <c r="B1499" s="3" t="s">
        <v>2</v>
      </c>
      <c r="C1499" s="3" t="s">
        <v>26102</v>
      </c>
      <c r="D1499" s="3" t="s">
        <v>31906</v>
      </c>
      <c r="E1499" s="12" t="s">
        <v>37734</v>
      </c>
      <c r="F1499" s="6" t="str">
        <f t="shared" si="67"/>
        <v>module=jhealth</v>
      </c>
      <c r="G1499" s="6" t="str">
        <f t="shared" si="68"/>
        <v>module=khealth</v>
      </c>
    </row>
    <row r="1500" spans="1:7" ht="30" customHeight="1">
      <c r="A1500" s="3" t="s">
        <v>4912</v>
      </c>
      <c r="B1500" s="3" t="s">
        <v>2</v>
      </c>
      <c r="C1500" s="3" t="s">
        <v>26103</v>
      </c>
      <c r="D1500" s="3" t="s">
        <v>31907</v>
      </c>
      <c r="E1500" s="12" t="s">
        <v>37735</v>
      </c>
      <c r="F1500" s="6" t="str">
        <f t="shared" si="67"/>
        <v>module=jhealth</v>
      </c>
      <c r="G1500" s="6" t="str">
        <f t="shared" si="68"/>
        <v>module=khealth</v>
      </c>
    </row>
    <row r="1501" spans="1:7" ht="30" customHeight="1">
      <c r="A1501" s="3" t="s">
        <v>4912</v>
      </c>
      <c r="B1501" s="3" t="s">
        <v>2</v>
      </c>
      <c r="C1501" s="3" t="s">
        <v>26104</v>
      </c>
      <c r="D1501" s="3" t="s">
        <v>31908</v>
      </c>
      <c r="E1501" s="12" t="s">
        <v>37736</v>
      </c>
      <c r="F1501" s="6" t="str">
        <f t="shared" si="67"/>
        <v>module=jhealth</v>
      </c>
      <c r="G1501" s="6" t="str">
        <f t="shared" si="68"/>
        <v>module=khealth</v>
      </c>
    </row>
    <row r="1502" spans="1:7" ht="30" customHeight="1">
      <c r="A1502" s="3" t="s">
        <v>4912</v>
      </c>
      <c r="B1502" s="3" t="s">
        <v>2</v>
      </c>
      <c r="C1502" s="3" t="s">
        <v>26105</v>
      </c>
      <c r="D1502" s="3" t="s">
        <v>31909</v>
      </c>
      <c r="E1502" s="12" t="s">
        <v>37737</v>
      </c>
      <c r="F1502" s="6" t="str">
        <f t="shared" si="67"/>
        <v>module=jhealth</v>
      </c>
      <c r="G1502" s="6" t="str">
        <f t="shared" si="68"/>
        <v>module=khealth</v>
      </c>
    </row>
    <row r="1503" spans="1:7" ht="30" customHeight="1">
      <c r="A1503" s="3" t="s">
        <v>4912</v>
      </c>
      <c r="B1503" s="3" t="s">
        <v>2</v>
      </c>
      <c r="C1503" s="3" t="s">
        <v>26106</v>
      </c>
      <c r="D1503" s="3" t="s">
        <v>31910</v>
      </c>
      <c r="E1503" s="12" t="s">
        <v>37738</v>
      </c>
      <c r="F1503" s="6" t="str">
        <f t="shared" si="67"/>
        <v>module=jhealth</v>
      </c>
      <c r="G1503" s="6" t="str">
        <f t="shared" si="68"/>
        <v>module=khealth</v>
      </c>
    </row>
    <row r="1504" spans="1:7" ht="30" customHeight="1">
      <c r="A1504" s="3" t="s">
        <v>4912</v>
      </c>
      <c r="B1504" s="3" t="s">
        <v>2</v>
      </c>
      <c r="C1504" s="3" t="s">
        <v>26107</v>
      </c>
      <c r="D1504" s="3" t="s">
        <v>31911</v>
      </c>
      <c r="E1504" s="12" t="s">
        <v>37739</v>
      </c>
      <c r="F1504" s="6" t="str">
        <f t="shared" si="67"/>
        <v>module=jhealth</v>
      </c>
      <c r="G1504" s="6" t="str">
        <f t="shared" si="68"/>
        <v>module=khealth</v>
      </c>
    </row>
    <row r="1505" spans="1:7" ht="30" customHeight="1">
      <c r="A1505" s="3" t="s">
        <v>4912</v>
      </c>
      <c r="B1505" s="3" t="s">
        <v>2</v>
      </c>
      <c r="C1505" s="3" t="s">
        <v>26108</v>
      </c>
      <c r="D1505" s="3" t="s">
        <v>31912</v>
      </c>
      <c r="E1505" s="12" t="s">
        <v>37740</v>
      </c>
      <c r="F1505" s="6" t="str">
        <f t="shared" si="67"/>
        <v>module=jhealth</v>
      </c>
      <c r="G1505" s="6" t="str">
        <f t="shared" si="68"/>
        <v>module=khealth</v>
      </c>
    </row>
    <row r="1506" spans="1:7" ht="30" customHeight="1">
      <c r="A1506" s="3" t="s">
        <v>4912</v>
      </c>
      <c r="B1506" s="3" t="s">
        <v>2</v>
      </c>
      <c r="C1506" s="3" t="s">
        <v>26109</v>
      </c>
      <c r="D1506" s="3" t="s">
        <v>31913</v>
      </c>
      <c r="E1506" s="12" t="s">
        <v>37741</v>
      </c>
      <c r="F1506" s="6" t="str">
        <f t="shared" si="67"/>
        <v>module=jhealth</v>
      </c>
      <c r="G1506" s="6" t="str">
        <f t="shared" si="68"/>
        <v>module=khealth</v>
      </c>
    </row>
    <row r="1507" spans="1:7" ht="30" customHeight="1">
      <c r="A1507" s="3" t="s">
        <v>4912</v>
      </c>
      <c r="B1507" s="3" t="s">
        <v>2</v>
      </c>
      <c r="C1507" s="3" t="s">
        <v>26110</v>
      </c>
      <c r="D1507" s="3" t="s">
        <v>31914</v>
      </c>
      <c r="E1507" s="12" t="s">
        <v>37742</v>
      </c>
      <c r="F1507" s="6" t="str">
        <f t="shared" si="67"/>
        <v>module=jhealth</v>
      </c>
      <c r="G1507" s="6" t="str">
        <f t="shared" si="68"/>
        <v>module=khealth</v>
      </c>
    </row>
    <row r="1508" spans="1:7" ht="30" customHeight="1">
      <c r="A1508" s="3" t="s">
        <v>4912</v>
      </c>
      <c r="B1508" s="3" t="s">
        <v>2</v>
      </c>
      <c r="C1508" s="3" t="s">
        <v>26111</v>
      </c>
      <c r="D1508" s="3" t="s">
        <v>31915</v>
      </c>
      <c r="E1508" s="12" t="s">
        <v>37743</v>
      </c>
      <c r="F1508" s="6" t="str">
        <f t="shared" si="67"/>
        <v>module=jhealth</v>
      </c>
      <c r="G1508" s="6" t="str">
        <f t="shared" si="68"/>
        <v>module=khealth</v>
      </c>
    </row>
    <row r="1509" spans="1:7" ht="30" customHeight="1">
      <c r="A1509" s="3" t="s">
        <v>4912</v>
      </c>
      <c r="B1509" s="3" t="s">
        <v>2</v>
      </c>
      <c r="C1509" s="3" t="s">
        <v>26112</v>
      </c>
      <c r="D1509" s="3" t="s">
        <v>31916</v>
      </c>
      <c r="E1509" s="12" t="s">
        <v>37744</v>
      </c>
      <c r="F1509" s="6" t="str">
        <f t="shared" si="67"/>
        <v>module=jhealth</v>
      </c>
      <c r="G1509" s="6" t="str">
        <f t="shared" si="68"/>
        <v>module=khealth</v>
      </c>
    </row>
    <row r="1510" spans="1:7" ht="30" customHeight="1">
      <c r="A1510" s="3" t="s">
        <v>4912</v>
      </c>
      <c r="B1510" s="3" t="s">
        <v>2</v>
      </c>
      <c r="C1510" s="3" t="s">
        <v>26113</v>
      </c>
      <c r="D1510" s="3" t="s">
        <v>31917</v>
      </c>
      <c r="E1510" s="12" t="s">
        <v>37745</v>
      </c>
      <c r="F1510" s="6" t="str">
        <f t="shared" si="67"/>
        <v>module=jhealth</v>
      </c>
      <c r="G1510" s="6" t="str">
        <f t="shared" si="68"/>
        <v>module=khealth</v>
      </c>
    </row>
    <row r="1511" spans="1:7" ht="30" customHeight="1">
      <c r="A1511" s="3" t="s">
        <v>4912</v>
      </c>
      <c r="B1511" s="3" t="s">
        <v>2</v>
      </c>
      <c r="C1511" s="3" t="s">
        <v>26114</v>
      </c>
      <c r="D1511" s="3" t="s">
        <v>31918</v>
      </c>
      <c r="E1511" s="12" t="s">
        <v>37746</v>
      </c>
      <c r="F1511" s="6" t="str">
        <f t="shared" si="67"/>
        <v>module=jhealth</v>
      </c>
      <c r="G1511" s="6" t="str">
        <f t="shared" si="68"/>
        <v>module=khealth</v>
      </c>
    </row>
    <row r="1512" spans="1:7" ht="30" customHeight="1">
      <c r="A1512" s="3" t="s">
        <v>4912</v>
      </c>
      <c r="B1512" s="3" t="s">
        <v>2</v>
      </c>
      <c r="C1512" s="3" t="s">
        <v>26115</v>
      </c>
      <c r="D1512" s="3" t="s">
        <v>31919</v>
      </c>
      <c r="E1512" s="12" t="s">
        <v>37747</v>
      </c>
      <c r="F1512" s="6" t="str">
        <f t="shared" si="67"/>
        <v>module=jhealth</v>
      </c>
      <c r="G1512" s="6" t="str">
        <f t="shared" si="68"/>
        <v>module=khealth</v>
      </c>
    </row>
    <row r="1513" spans="1:7" ht="30" customHeight="1">
      <c r="A1513" s="3" t="s">
        <v>4912</v>
      </c>
      <c r="B1513" s="3" t="s">
        <v>2</v>
      </c>
      <c r="C1513" s="3" t="s">
        <v>26116</v>
      </c>
      <c r="D1513" s="3" t="s">
        <v>31920</v>
      </c>
      <c r="E1513" s="12" t="s">
        <v>37748</v>
      </c>
      <c r="F1513" s="6" t="str">
        <f t="shared" si="67"/>
        <v>module=jhealth</v>
      </c>
      <c r="G1513" s="6" t="str">
        <f t="shared" si="68"/>
        <v>module=khealth</v>
      </c>
    </row>
    <row r="1514" spans="1:7" ht="30" customHeight="1">
      <c r="A1514" s="3" t="s">
        <v>4912</v>
      </c>
      <c r="B1514" s="3" t="s">
        <v>2</v>
      </c>
      <c r="C1514" s="3" t="s">
        <v>26117</v>
      </c>
      <c r="D1514" s="3" t="s">
        <v>31921</v>
      </c>
      <c r="E1514" s="12" t="s">
        <v>37749</v>
      </c>
      <c r="F1514" s="6" t="str">
        <f t="shared" si="67"/>
        <v>module=jhealth</v>
      </c>
      <c r="G1514" s="6" t="str">
        <f t="shared" si="68"/>
        <v>module=khealth</v>
      </c>
    </row>
    <row r="1515" spans="1:7" ht="30" customHeight="1">
      <c r="A1515" s="3" t="s">
        <v>4912</v>
      </c>
      <c r="B1515" s="3" t="s">
        <v>2</v>
      </c>
      <c r="C1515" s="3" t="s">
        <v>26118</v>
      </c>
      <c r="D1515" s="3" t="s">
        <v>31922</v>
      </c>
      <c r="E1515" s="12" t="s">
        <v>37750</v>
      </c>
      <c r="F1515" s="6" t="str">
        <f t="shared" si="67"/>
        <v>module=jhealth</v>
      </c>
      <c r="G1515" s="6" t="str">
        <f t="shared" si="68"/>
        <v>module=khealth</v>
      </c>
    </row>
    <row r="1516" spans="1:7" ht="30" customHeight="1">
      <c r="A1516" s="3" t="s">
        <v>4912</v>
      </c>
      <c r="B1516" s="3" t="s">
        <v>2</v>
      </c>
      <c r="C1516" s="3" t="s">
        <v>26119</v>
      </c>
      <c r="D1516" s="3" t="s">
        <v>31923</v>
      </c>
      <c r="E1516" s="12" t="s">
        <v>37751</v>
      </c>
      <c r="F1516" s="6" t="str">
        <f t="shared" si="67"/>
        <v>module=jhealth</v>
      </c>
      <c r="G1516" s="6" t="str">
        <f t="shared" si="68"/>
        <v>module=khealth</v>
      </c>
    </row>
    <row r="1517" spans="1:7" ht="30" customHeight="1">
      <c r="A1517" s="3" t="s">
        <v>4912</v>
      </c>
      <c r="B1517" s="3" t="s">
        <v>2</v>
      </c>
      <c r="C1517" s="3" t="s">
        <v>26120</v>
      </c>
      <c r="D1517" s="3" t="s">
        <v>31924</v>
      </c>
      <c r="E1517" s="12" t="s">
        <v>37752</v>
      </c>
      <c r="F1517" s="6" t="str">
        <f t="shared" si="67"/>
        <v>module=jhealth</v>
      </c>
      <c r="G1517" s="6" t="str">
        <f t="shared" si="68"/>
        <v>module=khealth</v>
      </c>
    </row>
    <row r="1518" spans="1:7" ht="30" customHeight="1">
      <c r="A1518" s="3" t="s">
        <v>4912</v>
      </c>
      <c r="B1518" s="3" t="s">
        <v>2</v>
      </c>
      <c r="C1518" s="3" t="s">
        <v>26121</v>
      </c>
      <c r="D1518" s="3" t="s">
        <v>31925</v>
      </c>
      <c r="E1518" s="12" t="s">
        <v>37753</v>
      </c>
      <c r="F1518" s="6" t="str">
        <f t="shared" si="67"/>
        <v>module=jhealth</v>
      </c>
      <c r="G1518" s="6" t="str">
        <f t="shared" si="68"/>
        <v>module=khealth</v>
      </c>
    </row>
    <row r="1519" spans="1:7" ht="30" customHeight="1">
      <c r="A1519" s="3" t="s">
        <v>4912</v>
      </c>
      <c r="B1519" s="3" t="s">
        <v>2</v>
      </c>
      <c r="C1519" s="3" t="s">
        <v>26122</v>
      </c>
      <c r="D1519" s="3" t="s">
        <v>31926</v>
      </c>
      <c r="E1519" s="12" t="s">
        <v>37754</v>
      </c>
      <c r="F1519" s="6" t="str">
        <f t="shared" si="67"/>
        <v>module=jhealth</v>
      </c>
      <c r="G1519" s="6" t="str">
        <f t="shared" si="68"/>
        <v>module=khealth</v>
      </c>
    </row>
    <row r="1520" spans="1:7" ht="30" customHeight="1">
      <c r="A1520" s="3" t="s">
        <v>4912</v>
      </c>
      <c r="B1520" s="3" t="s">
        <v>2</v>
      </c>
      <c r="C1520" s="3" t="s">
        <v>26123</v>
      </c>
      <c r="D1520" s="3" t="s">
        <v>31927</v>
      </c>
      <c r="E1520" s="12" t="s">
        <v>37755</v>
      </c>
      <c r="F1520" s="6" t="str">
        <f t="shared" si="67"/>
        <v>module=jhealth</v>
      </c>
      <c r="G1520" s="6" t="str">
        <f t="shared" si="68"/>
        <v>module=khealth</v>
      </c>
    </row>
    <row r="1521" spans="1:7" ht="30" customHeight="1">
      <c r="A1521" s="3" t="s">
        <v>4912</v>
      </c>
      <c r="B1521" s="3" t="s">
        <v>2</v>
      </c>
      <c r="C1521" s="3" t="s">
        <v>26124</v>
      </c>
      <c r="D1521" s="3" t="s">
        <v>31928</v>
      </c>
      <c r="E1521" s="12" t="s">
        <v>37756</v>
      </c>
      <c r="F1521" s="6" t="str">
        <f t="shared" si="67"/>
        <v>module=jhealth</v>
      </c>
      <c r="G1521" s="6" t="str">
        <f t="shared" si="68"/>
        <v>module=khealth</v>
      </c>
    </row>
    <row r="1522" spans="1:7" ht="30" customHeight="1">
      <c r="A1522" s="3" t="s">
        <v>4912</v>
      </c>
      <c r="B1522" s="3" t="s">
        <v>2</v>
      </c>
      <c r="C1522" s="3" t="s">
        <v>26125</v>
      </c>
      <c r="D1522" s="3" t="s">
        <v>31929</v>
      </c>
      <c r="E1522" s="12" t="s">
        <v>37757</v>
      </c>
      <c r="F1522" s="6" t="str">
        <f t="shared" si="67"/>
        <v>module=jhealth</v>
      </c>
      <c r="G1522" s="6" t="str">
        <f t="shared" si="68"/>
        <v>module=khealth</v>
      </c>
    </row>
    <row r="1523" spans="1:7" ht="30" customHeight="1">
      <c r="A1523" s="3" t="s">
        <v>4912</v>
      </c>
      <c r="B1523" s="3" t="s">
        <v>2</v>
      </c>
      <c r="C1523" s="3" t="s">
        <v>26126</v>
      </c>
      <c r="D1523" s="3" t="s">
        <v>31930</v>
      </c>
      <c r="E1523" s="12" t="s">
        <v>37758</v>
      </c>
      <c r="F1523" s="6" t="str">
        <f t="shared" si="67"/>
        <v>module=jhealth</v>
      </c>
      <c r="G1523" s="6" t="str">
        <f t="shared" si="68"/>
        <v>module=khealth</v>
      </c>
    </row>
    <row r="1524" spans="1:7" ht="30" customHeight="1">
      <c r="A1524" s="3" t="s">
        <v>4912</v>
      </c>
      <c r="B1524" s="3" t="s">
        <v>2</v>
      </c>
      <c r="C1524" s="3" t="s">
        <v>26127</v>
      </c>
      <c r="D1524" s="3" t="s">
        <v>31931</v>
      </c>
      <c r="E1524" s="12" t="s">
        <v>37759</v>
      </c>
      <c r="F1524" s="6" t="str">
        <f t="shared" si="67"/>
        <v>module=jhealth</v>
      </c>
      <c r="G1524" s="6" t="str">
        <f t="shared" si="68"/>
        <v>module=khealth</v>
      </c>
    </row>
    <row r="1525" spans="1:7" ht="30" customHeight="1">
      <c r="A1525" s="3" t="s">
        <v>4912</v>
      </c>
      <c r="B1525" s="3" t="s">
        <v>2</v>
      </c>
      <c r="C1525" s="3" t="s">
        <v>26128</v>
      </c>
      <c r="D1525" s="3" t="s">
        <v>31932</v>
      </c>
      <c r="E1525" s="12" t="s">
        <v>37760</v>
      </c>
      <c r="F1525" s="6" t="str">
        <f t="shared" si="67"/>
        <v>module=jhealth</v>
      </c>
      <c r="G1525" s="6" t="str">
        <f t="shared" si="68"/>
        <v>module=khealth</v>
      </c>
    </row>
    <row r="1526" spans="1:7" ht="30" customHeight="1">
      <c r="A1526" s="3" t="s">
        <v>4912</v>
      </c>
      <c r="B1526" s="3" t="s">
        <v>2</v>
      </c>
      <c r="C1526" s="3" t="s">
        <v>26129</v>
      </c>
      <c r="D1526" s="3" t="s">
        <v>31933</v>
      </c>
      <c r="E1526" s="12" t="s">
        <v>37761</v>
      </c>
      <c r="F1526" s="6" t="str">
        <f t="shared" si="67"/>
        <v>module=jhealth</v>
      </c>
      <c r="G1526" s="6" t="str">
        <f t="shared" si="68"/>
        <v>module=khealth</v>
      </c>
    </row>
    <row r="1527" spans="1:7" ht="30" customHeight="1">
      <c r="A1527" s="3" t="s">
        <v>4912</v>
      </c>
      <c r="B1527" s="3" t="s">
        <v>2</v>
      </c>
      <c r="C1527" s="3" t="s">
        <v>26130</v>
      </c>
      <c r="D1527" s="3" t="s">
        <v>31934</v>
      </c>
      <c r="E1527" s="12" t="s">
        <v>37762</v>
      </c>
      <c r="F1527" s="6" t="str">
        <f t="shared" ref="F1527:F1536" si="69">HYPERLINK("http://www.ssc.wisc.edu/wlsresearch/documentation/waves/?wave=capigrad&amp;module=jhealth","module=jhealth")</f>
        <v>module=jhealth</v>
      </c>
      <c r="G1527" s="6" t="str">
        <f t="shared" ref="G1527:G1536" si="70">HYPERLINK("http://www.ssc.wisc.edu/wlsresearch/documentation/waves/?wave=capisib&amp;module=khealth","module=khealth")</f>
        <v>module=khealth</v>
      </c>
    </row>
    <row r="1528" spans="1:7" ht="30" customHeight="1">
      <c r="A1528" s="3" t="s">
        <v>4912</v>
      </c>
      <c r="B1528" s="3" t="s">
        <v>2</v>
      </c>
      <c r="C1528" s="3" t="s">
        <v>26131</v>
      </c>
      <c r="D1528" s="3" t="s">
        <v>31935</v>
      </c>
      <c r="E1528" s="12" t="s">
        <v>37763</v>
      </c>
      <c r="F1528" s="6" t="str">
        <f t="shared" si="69"/>
        <v>module=jhealth</v>
      </c>
      <c r="G1528" s="6" t="str">
        <f t="shared" si="70"/>
        <v>module=khealth</v>
      </c>
    </row>
    <row r="1529" spans="1:7" ht="30" customHeight="1">
      <c r="A1529" s="3" t="s">
        <v>4912</v>
      </c>
      <c r="B1529" s="3" t="s">
        <v>2</v>
      </c>
      <c r="C1529" s="3" t="s">
        <v>26132</v>
      </c>
      <c r="D1529" s="3" t="s">
        <v>31936</v>
      </c>
      <c r="E1529" s="12" t="s">
        <v>37764</v>
      </c>
      <c r="F1529" s="6" t="str">
        <f t="shared" si="69"/>
        <v>module=jhealth</v>
      </c>
      <c r="G1529" s="6" t="str">
        <f t="shared" si="70"/>
        <v>module=khealth</v>
      </c>
    </row>
    <row r="1530" spans="1:7" ht="30" customHeight="1">
      <c r="A1530" s="3" t="s">
        <v>4912</v>
      </c>
      <c r="B1530" s="3" t="s">
        <v>2</v>
      </c>
      <c r="C1530" s="3" t="s">
        <v>26133</v>
      </c>
      <c r="D1530" s="3" t="s">
        <v>31937</v>
      </c>
      <c r="E1530" s="12" t="s">
        <v>37765</v>
      </c>
      <c r="F1530" s="6" t="str">
        <f t="shared" si="69"/>
        <v>module=jhealth</v>
      </c>
      <c r="G1530" s="6" t="str">
        <f t="shared" si="70"/>
        <v>module=khealth</v>
      </c>
    </row>
    <row r="1531" spans="1:7" ht="30" customHeight="1">
      <c r="A1531" s="3" t="s">
        <v>4912</v>
      </c>
      <c r="B1531" s="3" t="s">
        <v>2</v>
      </c>
      <c r="C1531" s="3" t="s">
        <v>26134</v>
      </c>
      <c r="D1531" s="3" t="s">
        <v>31938</v>
      </c>
      <c r="E1531" s="12" t="s">
        <v>37766</v>
      </c>
      <c r="F1531" s="6" t="str">
        <f t="shared" si="69"/>
        <v>module=jhealth</v>
      </c>
      <c r="G1531" s="6" t="str">
        <f t="shared" si="70"/>
        <v>module=khealth</v>
      </c>
    </row>
    <row r="1532" spans="1:7" ht="30" customHeight="1">
      <c r="A1532" s="3" t="s">
        <v>4912</v>
      </c>
      <c r="B1532" s="3" t="s">
        <v>2</v>
      </c>
      <c r="C1532" s="3" t="s">
        <v>26135</v>
      </c>
      <c r="D1532" s="3" t="s">
        <v>31939</v>
      </c>
      <c r="E1532" s="12" t="s">
        <v>37767</v>
      </c>
      <c r="F1532" s="6" t="str">
        <f t="shared" si="69"/>
        <v>module=jhealth</v>
      </c>
      <c r="G1532" s="6" t="str">
        <f t="shared" si="70"/>
        <v>module=khealth</v>
      </c>
    </row>
    <row r="1533" spans="1:7" ht="30" customHeight="1">
      <c r="A1533" s="3" t="s">
        <v>4912</v>
      </c>
      <c r="B1533" s="3" t="s">
        <v>2</v>
      </c>
      <c r="C1533" s="3" t="s">
        <v>26136</v>
      </c>
      <c r="D1533" s="3" t="s">
        <v>31940</v>
      </c>
      <c r="E1533" s="12" t="s">
        <v>37768</v>
      </c>
      <c r="F1533" s="6" t="str">
        <f t="shared" si="69"/>
        <v>module=jhealth</v>
      </c>
      <c r="G1533" s="6" t="str">
        <f t="shared" si="70"/>
        <v>module=khealth</v>
      </c>
    </row>
    <row r="1534" spans="1:7" ht="30" customHeight="1">
      <c r="A1534" s="3" t="s">
        <v>4912</v>
      </c>
      <c r="B1534" s="3" t="s">
        <v>2</v>
      </c>
      <c r="C1534" s="3" t="s">
        <v>26137</v>
      </c>
      <c r="D1534" s="3" t="s">
        <v>31941</v>
      </c>
      <c r="E1534" s="12" t="s">
        <v>37769</v>
      </c>
      <c r="F1534" s="6" t="str">
        <f t="shared" si="69"/>
        <v>module=jhealth</v>
      </c>
      <c r="G1534" s="6" t="str">
        <f t="shared" si="70"/>
        <v>module=khealth</v>
      </c>
    </row>
    <row r="1535" spans="1:7" ht="30" customHeight="1">
      <c r="A1535" s="3" t="s">
        <v>4912</v>
      </c>
      <c r="B1535" s="3" t="s">
        <v>2</v>
      </c>
      <c r="C1535" s="3" t="s">
        <v>26138</v>
      </c>
      <c r="D1535" s="3" t="s">
        <v>31942</v>
      </c>
      <c r="E1535" s="12" t="s">
        <v>37770</v>
      </c>
      <c r="F1535" s="6" t="str">
        <f t="shared" si="69"/>
        <v>module=jhealth</v>
      </c>
      <c r="G1535" s="6" t="str">
        <f t="shared" si="70"/>
        <v>module=khealth</v>
      </c>
    </row>
    <row r="1536" spans="1:7" ht="30" customHeight="1">
      <c r="A1536" s="3" t="s">
        <v>4912</v>
      </c>
      <c r="B1536" s="3" t="s">
        <v>2</v>
      </c>
      <c r="C1536" s="3" t="s">
        <v>26139</v>
      </c>
      <c r="D1536" s="3" t="s">
        <v>31943</v>
      </c>
      <c r="E1536" s="12" t="s">
        <v>37771</v>
      </c>
      <c r="F1536" s="6" t="str">
        <f t="shared" si="69"/>
        <v>module=jhealth</v>
      </c>
      <c r="G1536" s="6" t="str">
        <f t="shared" si="70"/>
        <v>module=khealth</v>
      </c>
    </row>
    <row r="1537" spans="1:7" ht="30" customHeight="1">
      <c r="A1537" s="3" t="s">
        <v>24580</v>
      </c>
      <c r="B1537" s="3" t="s">
        <v>2</v>
      </c>
      <c r="C1537" s="3" t="s">
        <v>26140</v>
      </c>
      <c r="D1537" s="3" t="s">
        <v>31944</v>
      </c>
      <c r="E1537" s="12" t="s">
        <v>37772</v>
      </c>
      <c r="F1537" s="6" t="str">
        <f t="shared" ref="F1537:F1568" si="71">HYPERLINK("http://www.ssc.wisc.edu/wlsresearch/documentation/waves/?wave=capigrad&amp;module=jadl","module=jadl")</f>
        <v>module=jadl</v>
      </c>
      <c r="G1537" s="6" t="str">
        <f t="shared" ref="G1537:G1568" si="72">HYPERLINK("http://www.ssc.wisc.edu/wlsresearch/documentation/waves/?wave=capisib&amp;module=kadl","module=kadl")</f>
        <v>module=kadl</v>
      </c>
    </row>
    <row r="1538" spans="1:7" ht="30" customHeight="1">
      <c r="A1538" s="3" t="s">
        <v>24580</v>
      </c>
      <c r="B1538" s="3" t="s">
        <v>2</v>
      </c>
      <c r="C1538" s="3" t="s">
        <v>26141</v>
      </c>
      <c r="D1538" s="3" t="s">
        <v>31945</v>
      </c>
      <c r="E1538" s="12" t="s">
        <v>37773</v>
      </c>
      <c r="F1538" s="6" t="str">
        <f t="shared" si="71"/>
        <v>module=jadl</v>
      </c>
      <c r="G1538" s="6" t="str">
        <f t="shared" si="72"/>
        <v>module=kadl</v>
      </c>
    </row>
    <row r="1539" spans="1:7" ht="30" customHeight="1">
      <c r="A1539" s="3" t="s">
        <v>24580</v>
      </c>
      <c r="B1539" s="3" t="s">
        <v>2</v>
      </c>
      <c r="C1539" s="3" t="s">
        <v>26142</v>
      </c>
      <c r="D1539" s="3" t="s">
        <v>31946</v>
      </c>
      <c r="E1539" s="12" t="s">
        <v>37774</v>
      </c>
      <c r="F1539" s="6" t="str">
        <f t="shared" si="71"/>
        <v>module=jadl</v>
      </c>
      <c r="G1539" s="6" t="str">
        <f t="shared" si="72"/>
        <v>module=kadl</v>
      </c>
    </row>
    <row r="1540" spans="1:7" ht="30" customHeight="1">
      <c r="A1540" s="3" t="s">
        <v>24580</v>
      </c>
      <c r="B1540" s="3" t="s">
        <v>2</v>
      </c>
      <c r="C1540" s="3" t="s">
        <v>26143</v>
      </c>
      <c r="D1540" s="3" t="s">
        <v>31947</v>
      </c>
      <c r="E1540" s="12" t="s">
        <v>37775</v>
      </c>
      <c r="F1540" s="6" t="str">
        <f t="shared" si="71"/>
        <v>module=jadl</v>
      </c>
      <c r="G1540" s="6" t="str">
        <f t="shared" si="72"/>
        <v>module=kadl</v>
      </c>
    </row>
    <row r="1541" spans="1:7" ht="30" customHeight="1">
      <c r="A1541" s="3" t="s">
        <v>24580</v>
      </c>
      <c r="B1541" s="3" t="s">
        <v>2</v>
      </c>
      <c r="C1541" s="3" t="s">
        <v>26144</v>
      </c>
      <c r="D1541" s="3" t="s">
        <v>31948</v>
      </c>
      <c r="E1541" s="12" t="s">
        <v>37776</v>
      </c>
      <c r="F1541" s="6" t="str">
        <f t="shared" si="71"/>
        <v>module=jadl</v>
      </c>
      <c r="G1541" s="6" t="str">
        <f t="shared" si="72"/>
        <v>module=kadl</v>
      </c>
    </row>
    <row r="1542" spans="1:7" ht="30" customHeight="1">
      <c r="A1542" s="3" t="s">
        <v>24580</v>
      </c>
      <c r="B1542" s="3" t="s">
        <v>2</v>
      </c>
      <c r="C1542" s="3" t="s">
        <v>26145</v>
      </c>
      <c r="D1542" s="3" t="s">
        <v>31949</v>
      </c>
      <c r="E1542" s="12" t="s">
        <v>37777</v>
      </c>
      <c r="F1542" s="6" t="str">
        <f t="shared" si="71"/>
        <v>module=jadl</v>
      </c>
      <c r="G1542" s="6" t="str">
        <f t="shared" si="72"/>
        <v>module=kadl</v>
      </c>
    </row>
    <row r="1543" spans="1:7" ht="30" customHeight="1">
      <c r="A1543" s="3" t="s">
        <v>24580</v>
      </c>
      <c r="B1543" s="3" t="s">
        <v>2</v>
      </c>
      <c r="C1543" s="3" t="s">
        <v>26146</v>
      </c>
      <c r="D1543" s="3" t="s">
        <v>31950</v>
      </c>
      <c r="E1543" s="12" t="s">
        <v>37778</v>
      </c>
      <c r="F1543" s="6" t="str">
        <f t="shared" si="71"/>
        <v>module=jadl</v>
      </c>
      <c r="G1543" s="6" t="str">
        <f t="shared" si="72"/>
        <v>module=kadl</v>
      </c>
    </row>
    <row r="1544" spans="1:7" ht="30" customHeight="1">
      <c r="A1544" s="3" t="s">
        <v>24580</v>
      </c>
      <c r="B1544" s="3" t="s">
        <v>2</v>
      </c>
      <c r="C1544" s="3" t="s">
        <v>26147</v>
      </c>
      <c r="D1544" s="3" t="s">
        <v>31951</v>
      </c>
      <c r="E1544" s="12" t="s">
        <v>37779</v>
      </c>
      <c r="F1544" s="6" t="str">
        <f t="shared" si="71"/>
        <v>module=jadl</v>
      </c>
      <c r="G1544" s="6" t="str">
        <f t="shared" si="72"/>
        <v>module=kadl</v>
      </c>
    </row>
    <row r="1545" spans="1:7" ht="30" customHeight="1">
      <c r="A1545" s="3" t="s">
        <v>24580</v>
      </c>
      <c r="B1545" s="3" t="s">
        <v>2</v>
      </c>
      <c r="C1545" s="3" t="s">
        <v>26148</v>
      </c>
      <c r="D1545" s="3" t="s">
        <v>31952</v>
      </c>
      <c r="E1545" s="12" t="s">
        <v>37780</v>
      </c>
      <c r="F1545" s="6" t="str">
        <f t="shared" si="71"/>
        <v>module=jadl</v>
      </c>
      <c r="G1545" s="6" t="str">
        <f t="shared" si="72"/>
        <v>module=kadl</v>
      </c>
    </row>
    <row r="1546" spans="1:7" ht="30" customHeight="1">
      <c r="A1546" s="3" t="s">
        <v>24580</v>
      </c>
      <c r="B1546" s="3" t="s">
        <v>2</v>
      </c>
      <c r="C1546" s="3" t="s">
        <v>26149</v>
      </c>
      <c r="D1546" s="3" t="s">
        <v>31953</v>
      </c>
      <c r="E1546" s="12" t="s">
        <v>37781</v>
      </c>
      <c r="F1546" s="6" t="str">
        <f t="shared" si="71"/>
        <v>module=jadl</v>
      </c>
      <c r="G1546" s="6" t="str">
        <f t="shared" si="72"/>
        <v>module=kadl</v>
      </c>
    </row>
    <row r="1547" spans="1:7" ht="30" customHeight="1">
      <c r="A1547" s="3" t="s">
        <v>24580</v>
      </c>
      <c r="B1547" s="3" t="s">
        <v>2</v>
      </c>
      <c r="C1547" s="3" t="s">
        <v>26150</v>
      </c>
      <c r="D1547" s="3" t="s">
        <v>31954</v>
      </c>
      <c r="E1547" s="12" t="s">
        <v>37782</v>
      </c>
      <c r="F1547" s="6" t="str">
        <f t="shared" si="71"/>
        <v>module=jadl</v>
      </c>
      <c r="G1547" s="6" t="str">
        <f t="shared" si="72"/>
        <v>module=kadl</v>
      </c>
    </row>
    <row r="1548" spans="1:7" ht="30" customHeight="1">
      <c r="A1548" s="3" t="s">
        <v>24580</v>
      </c>
      <c r="B1548" s="3" t="s">
        <v>2</v>
      </c>
      <c r="C1548" s="3" t="s">
        <v>26151</v>
      </c>
      <c r="D1548" s="3" t="s">
        <v>31955</v>
      </c>
      <c r="E1548" s="12" t="s">
        <v>37783</v>
      </c>
      <c r="F1548" s="6" t="str">
        <f t="shared" si="71"/>
        <v>module=jadl</v>
      </c>
      <c r="G1548" s="6" t="str">
        <f t="shared" si="72"/>
        <v>module=kadl</v>
      </c>
    </row>
    <row r="1549" spans="1:7" ht="30" customHeight="1">
      <c r="A1549" s="3" t="s">
        <v>24580</v>
      </c>
      <c r="B1549" s="3" t="s">
        <v>2</v>
      </c>
      <c r="C1549" s="3" t="s">
        <v>26152</v>
      </c>
      <c r="D1549" s="3" t="s">
        <v>31956</v>
      </c>
      <c r="E1549" s="12" t="s">
        <v>37784</v>
      </c>
      <c r="F1549" s="6" t="str">
        <f t="shared" si="71"/>
        <v>module=jadl</v>
      </c>
      <c r="G1549" s="6" t="str">
        <f t="shared" si="72"/>
        <v>module=kadl</v>
      </c>
    </row>
    <row r="1550" spans="1:7" ht="30" customHeight="1">
      <c r="A1550" s="3" t="s">
        <v>24580</v>
      </c>
      <c r="B1550" s="3" t="s">
        <v>2</v>
      </c>
      <c r="C1550" s="3" t="s">
        <v>26153</v>
      </c>
      <c r="D1550" s="3" t="s">
        <v>31957</v>
      </c>
      <c r="E1550" s="12" t="s">
        <v>37785</v>
      </c>
      <c r="F1550" s="6" t="str">
        <f t="shared" si="71"/>
        <v>module=jadl</v>
      </c>
      <c r="G1550" s="6" t="str">
        <f t="shared" si="72"/>
        <v>module=kadl</v>
      </c>
    </row>
    <row r="1551" spans="1:7" ht="30" customHeight="1">
      <c r="A1551" s="3" t="s">
        <v>24580</v>
      </c>
      <c r="B1551" s="3" t="s">
        <v>2</v>
      </c>
      <c r="C1551" s="3" t="s">
        <v>26154</v>
      </c>
      <c r="D1551" s="3" t="s">
        <v>31958</v>
      </c>
      <c r="E1551" s="12" t="s">
        <v>37786</v>
      </c>
      <c r="F1551" s="6" t="str">
        <f t="shared" si="71"/>
        <v>module=jadl</v>
      </c>
      <c r="G1551" s="6" t="str">
        <f t="shared" si="72"/>
        <v>module=kadl</v>
      </c>
    </row>
    <row r="1552" spans="1:7" ht="30" customHeight="1">
      <c r="A1552" s="3" t="s">
        <v>24580</v>
      </c>
      <c r="B1552" s="3" t="s">
        <v>2</v>
      </c>
      <c r="C1552" s="3" t="s">
        <v>26155</v>
      </c>
      <c r="D1552" s="3" t="s">
        <v>31959</v>
      </c>
      <c r="E1552" s="12" t="s">
        <v>37787</v>
      </c>
      <c r="F1552" s="6" t="str">
        <f t="shared" si="71"/>
        <v>module=jadl</v>
      </c>
      <c r="G1552" s="6" t="str">
        <f t="shared" si="72"/>
        <v>module=kadl</v>
      </c>
    </row>
    <row r="1553" spans="1:7" ht="30" customHeight="1">
      <c r="A1553" s="3" t="s">
        <v>24580</v>
      </c>
      <c r="B1553" s="3" t="s">
        <v>2</v>
      </c>
      <c r="C1553" s="3" t="s">
        <v>26156</v>
      </c>
      <c r="D1553" s="3" t="s">
        <v>31960</v>
      </c>
      <c r="E1553" s="12" t="s">
        <v>37788</v>
      </c>
      <c r="F1553" s="6" t="str">
        <f t="shared" si="71"/>
        <v>module=jadl</v>
      </c>
      <c r="G1553" s="6" t="str">
        <f t="shared" si="72"/>
        <v>module=kadl</v>
      </c>
    </row>
    <row r="1554" spans="1:7" ht="30" customHeight="1">
      <c r="A1554" s="3" t="s">
        <v>24580</v>
      </c>
      <c r="B1554" s="3" t="s">
        <v>2</v>
      </c>
      <c r="C1554" s="3" t="s">
        <v>26157</v>
      </c>
      <c r="D1554" s="3" t="s">
        <v>31961</v>
      </c>
      <c r="E1554" s="12" t="s">
        <v>37789</v>
      </c>
      <c r="F1554" s="6" t="str">
        <f t="shared" si="71"/>
        <v>module=jadl</v>
      </c>
      <c r="G1554" s="6" t="str">
        <f t="shared" si="72"/>
        <v>module=kadl</v>
      </c>
    </row>
    <row r="1555" spans="1:7" ht="30" customHeight="1">
      <c r="A1555" s="3" t="s">
        <v>24580</v>
      </c>
      <c r="B1555" s="3" t="s">
        <v>2</v>
      </c>
      <c r="C1555" s="3" t="s">
        <v>26158</v>
      </c>
      <c r="D1555" s="3" t="s">
        <v>31962</v>
      </c>
      <c r="E1555" s="12" t="s">
        <v>37790</v>
      </c>
      <c r="F1555" s="6" t="str">
        <f t="shared" si="71"/>
        <v>module=jadl</v>
      </c>
      <c r="G1555" s="6" t="str">
        <f t="shared" si="72"/>
        <v>module=kadl</v>
      </c>
    </row>
    <row r="1556" spans="1:7" ht="30" customHeight="1">
      <c r="A1556" s="3" t="s">
        <v>24580</v>
      </c>
      <c r="B1556" s="3" t="s">
        <v>2</v>
      </c>
      <c r="C1556" s="3" t="s">
        <v>26159</v>
      </c>
      <c r="D1556" s="3" t="s">
        <v>31963</v>
      </c>
      <c r="E1556" s="12" t="s">
        <v>37791</v>
      </c>
      <c r="F1556" s="6" t="str">
        <f t="shared" si="71"/>
        <v>module=jadl</v>
      </c>
      <c r="G1556" s="6" t="str">
        <f t="shared" si="72"/>
        <v>module=kadl</v>
      </c>
    </row>
    <row r="1557" spans="1:7" ht="30" customHeight="1">
      <c r="A1557" s="3" t="s">
        <v>24580</v>
      </c>
      <c r="B1557" s="3" t="s">
        <v>2</v>
      </c>
      <c r="C1557" s="3" t="s">
        <v>26160</v>
      </c>
      <c r="D1557" s="3" t="s">
        <v>31964</v>
      </c>
      <c r="E1557" s="12" t="s">
        <v>37792</v>
      </c>
      <c r="F1557" s="6" t="str">
        <f t="shared" si="71"/>
        <v>module=jadl</v>
      </c>
      <c r="G1557" s="6" t="str">
        <f t="shared" si="72"/>
        <v>module=kadl</v>
      </c>
    </row>
    <row r="1558" spans="1:7" ht="30" customHeight="1">
      <c r="A1558" s="3" t="s">
        <v>24580</v>
      </c>
      <c r="B1558" s="3" t="s">
        <v>2</v>
      </c>
      <c r="C1558" s="3" t="s">
        <v>26161</v>
      </c>
      <c r="D1558" s="3" t="s">
        <v>31965</v>
      </c>
      <c r="E1558" s="12" t="s">
        <v>37793</v>
      </c>
      <c r="F1558" s="6" t="str">
        <f t="shared" si="71"/>
        <v>module=jadl</v>
      </c>
      <c r="G1558" s="6" t="str">
        <f t="shared" si="72"/>
        <v>module=kadl</v>
      </c>
    </row>
    <row r="1559" spans="1:7" ht="30" customHeight="1">
      <c r="A1559" s="3" t="s">
        <v>24580</v>
      </c>
      <c r="B1559" s="3" t="s">
        <v>2</v>
      </c>
      <c r="C1559" s="3" t="s">
        <v>26162</v>
      </c>
      <c r="D1559" s="3" t="s">
        <v>31966</v>
      </c>
      <c r="E1559" s="12" t="s">
        <v>37794</v>
      </c>
      <c r="F1559" s="6" t="str">
        <f t="shared" si="71"/>
        <v>module=jadl</v>
      </c>
      <c r="G1559" s="6" t="str">
        <f t="shared" si="72"/>
        <v>module=kadl</v>
      </c>
    </row>
    <row r="1560" spans="1:7" ht="30" customHeight="1">
      <c r="A1560" s="3" t="s">
        <v>24580</v>
      </c>
      <c r="B1560" s="3" t="s">
        <v>2</v>
      </c>
      <c r="C1560" s="3" t="s">
        <v>26163</v>
      </c>
      <c r="D1560" s="3" t="s">
        <v>31967</v>
      </c>
      <c r="E1560" s="12" t="s">
        <v>37795</v>
      </c>
      <c r="F1560" s="6" t="str">
        <f t="shared" si="71"/>
        <v>module=jadl</v>
      </c>
      <c r="G1560" s="6" t="str">
        <f t="shared" si="72"/>
        <v>module=kadl</v>
      </c>
    </row>
    <row r="1561" spans="1:7" ht="30" customHeight="1">
      <c r="A1561" s="3" t="s">
        <v>24580</v>
      </c>
      <c r="B1561" s="3" t="s">
        <v>2</v>
      </c>
      <c r="C1561" s="3" t="s">
        <v>26164</v>
      </c>
      <c r="D1561" s="3" t="s">
        <v>31968</v>
      </c>
      <c r="E1561" s="12" t="s">
        <v>37796</v>
      </c>
      <c r="F1561" s="6" t="str">
        <f t="shared" si="71"/>
        <v>module=jadl</v>
      </c>
      <c r="G1561" s="6" t="str">
        <f t="shared" si="72"/>
        <v>module=kadl</v>
      </c>
    </row>
    <row r="1562" spans="1:7" ht="30" customHeight="1">
      <c r="A1562" s="3" t="s">
        <v>24580</v>
      </c>
      <c r="B1562" s="3" t="s">
        <v>2</v>
      </c>
      <c r="C1562" s="3" t="s">
        <v>26165</v>
      </c>
      <c r="D1562" s="3" t="s">
        <v>31969</v>
      </c>
      <c r="E1562" s="12" t="s">
        <v>37797</v>
      </c>
      <c r="F1562" s="6" t="str">
        <f t="shared" si="71"/>
        <v>module=jadl</v>
      </c>
      <c r="G1562" s="6" t="str">
        <f t="shared" si="72"/>
        <v>module=kadl</v>
      </c>
    </row>
    <row r="1563" spans="1:7" ht="30" customHeight="1">
      <c r="A1563" s="3" t="s">
        <v>24580</v>
      </c>
      <c r="B1563" s="3" t="s">
        <v>2</v>
      </c>
      <c r="C1563" s="3" t="s">
        <v>26166</v>
      </c>
      <c r="D1563" s="3" t="s">
        <v>31970</v>
      </c>
      <c r="E1563" s="12" t="s">
        <v>37798</v>
      </c>
      <c r="F1563" s="6" t="str">
        <f t="shared" si="71"/>
        <v>module=jadl</v>
      </c>
      <c r="G1563" s="6" t="str">
        <f t="shared" si="72"/>
        <v>module=kadl</v>
      </c>
    </row>
    <row r="1564" spans="1:7" ht="30" customHeight="1">
      <c r="A1564" s="3" t="s">
        <v>24580</v>
      </c>
      <c r="B1564" s="3" t="s">
        <v>2</v>
      </c>
      <c r="C1564" s="3" t="s">
        <v>26167</v>
      </c>
      <c r="D1564" s="3" t="s">
        <v>31971</v>
      </c>
      <c r="E1564" s="12" t="s">
        <v>37799</v>
      </c>
      <c r="F1564" s="6" t="str">
        <f t="shared" si="71"/>
        <v>module=jadl</v>
      </c>
      <c r="G1564" s="6" t="str">
        <f t="shared" si="72"/>
        <v>module=kadl</v>
      </c>
    </row>
    <row r="1565" spans="1:7" ht="30" customHeight="1">
      <c r="A1565" s="3" t="s">
        <v>24580</v>
      </c>
      <c r="B1565" s="3" t="s">
        <v>2</v>
      </c>
      <c r="C1565" s="3" t="s">
        <v>26168</v>
      </c>
      <c r="D1565" s="3" t="s">
        <v>31972</v>
      </c>
      <c r="E1565" s="12" t="s">
        <v>37800</v>
      </c>
      <c r="F1565" s="6" t="str">
        <f t="shared" si="71"/>
        <v>module=jadl</v>
      </c>
      <c r="G1565" s="6" t="str">
        <f t="shared" si="72"/>
        <v>module=kadl</v>
      </c>
    </row>
    <row r="1566" spans="1:7" ht="30" customHeight="1">
      <c r="A1566" s="3" t="s">
        <v>24580</v>
      </c>
      <c r="B1566" s="3" t="s">
        <v>2</v>
      </c>
      <c r="C1566" s="3" t="s">
        <v>26169</v>
      </c>
      <c r="D1566" s="3" t="s">
        <v>31973</v>
      </c>
      <c r="E1566" s="12" t="s">
        <v>37801</v>
      </c>
      <c r="F1566" s="6" t="str">
        <f t="shared" si="71"/>
        <v>module=jadl</v>
      </c>
      <c r="G1566" s="6" t="str">
        <f t="shared" si="72"/>
        <v>module=kadl</v>
      </c>
    </row>
    <row r="1567" spans="1:7" ht="30" customHeight="1">
      <c r="A1567" s="3" t="s">
        <v>24580</v>
      </c>
      <c r="B1567" s="3" t="s">
        <v>2</v>
      </c>
      <c r="C1567" s="3" t="s">
        <v>26170</v>
      </c>
      <c r="D1567" s="3" t="s">
        <v>31974</v>
      </c>
      <c r="E1567" s="12" t="s">
        <v>37802</v>
      </c>
      <c r="F1567" s="6" t="str">
        <f t="shared" si="71"/>
        <v>module=jadl</v>
      </c>
      <c r="G1567" s="6" t="str">
        <f t="shared" si="72"/>
        <v>module=kadl</v>
      </c>
    </row>
    <row r="1568" spans="1:7" ht="30" customHeight="1">
      <c r="A1568" s="3" t="s">
        <v>24580</v>
      </c>
      <c r="B1568" s="3" t="s">
        <v>2</v>
      </c>
      <c r="C1568" s="3" t="s">
        <v>26171</v>
      </c>
      <c r="D1568" s="3" t="s">
        <v>31975</v>
      </c>
      <c r="E1568" s="12" t="s">
        <v>37803</v>
      </c>
      <c r="F1568" s="6" t="str">
        <f t="shared" si="71"/>
        <v>module=jadl</v>
      </c>
      <c r="G1568" s="6" t="str">
        <f t="shared" si="72"/>
        <v>module=kadl</v>
      </c>
    </row>
    <row r="1569" spans="1:7" ht="30" customHeight="1">
      <c r="A1569" s="3" t="s">
        <v>24580</v>
      </c>
      <c r="B1569" s="3" t="s">
        <v>2</v>
      </c>
      <c r="C1569" s="3" t="s">
        <v>26172</v>
      </c>
      <c r="D1569" s="3" t="s">
        <v>31976</v>
      </c>
      <c r="E1569" s="12" t="s">
        <v>37804</v>
      </c>
      <c r="F1569" s="6" t="str">
        <f t="shared" ref="F1569:F1600" si="73">HYPERLINK("http://www.ssc.wisc.edu/wlsresearch/documentation/waves/?wave=capigrad&amp;module=jadl","module=jadl")</f>
        <v>module=jadl</v>
      </c>
      <c r="G1569" s="6" t="str">
        <f t="shared" ref="G1569:G1600" si="74">HYPERLINK("http://www.ssc.wisc.edu/wlsresearch/documentation/waves/?wave=capisib&amp;module=kadl","module=kadl")</f>
        <v>module=kadl</v>
      </c>
    </row>
    <row r="1570" spans="1:7" ht="30" customHeight="1">
      <c r="A1570" s="3" t="s">
        <v>24580</v>
      </c>
      <c r="B1570" s="3" t="s">
        <v>2</v>
      </c>
      <c r="C1570" s="3" t="s">
        <v>26173</v>
      </c>
      <c r="D1570" s="3" t="s">
        <v>31977</v>
      </c>
      <c r="E1570" s="12" t="s">
        <v>37805</v>
      </c>
      <c r="F1570" s="6" t="str">
        <f t="shared" si="73"/>
        <v>module=jadl</v>
      </c>
      <c r="G1570" s="6" t="str">
        <f t="shared" si="74"/>
        <v>module=kadl</v>
      </c>
    </row>
    <row r="1571" spans="1:7" ht="30" customHeight="1">
      <c r="A1571" s="3" t="s">
        <v>24580</v>
      </c>
      <c r="B1571" s="3" t="s">
        <v>2</v>
      </c>
      <c r="C1571" s="3" t="s">
        <v>26174</v>
      </c>
      <c r="D1571" s="3" t="s">
        <v>31978</v>
      </c>
      <c r="E1571" s="12" t="s">
        <v>37806</v>
      </c>
      <c r="F1571" s="6" t="str">
        <f t="shared" si="73"/>
        <v>module=jadl</v>
      </c>
      <c r="G1571" s="6" t="str">
        <f t="shared" si="74"/>
        <v>module=kadl</v>
      </c>
    </row>
    <row r="1572" spans="1:7" ht="30" customHeight="1">
      <c r="A1572" s="3" t="s">
        <v>24580</v>
      </c>
      <c r="B1572" s="3" t="s">
        <v>2</v>
      </c>
      <c r="C1572" s="3" t="s">
        <v>26175</v>
      </c>
      <c r="D1572" s="3" t="s">
        <v>31979</v>
      </c>
      <c r="E1572" s="12" t="s">
        <v>37807</v>
      </c>
      <c r="F1572" s="6" t="str">
        <f t="shared" si="73"/>
        <v>module=jadl</v>
      </c>
      <c r="G1572" s="6" t="str">
        <f t="shared" si="74"/>
        <v>module=kadl</v>
      </c>
    </row>
    <row r="1573" spans="1:7" ht="30" customHeight="1">
      <c r="A1573" s="3" t="s">
        <v>24580</v>
      </c>
      <c r="B1573" s="3" t="s">
        <v>2</v>
      </c>
      <c r="C1573" s="3" t="s">
        <v>26176</v>
      </c>
      <c r="D1573" s="3" t="s">
        <v>31980</v>
      </c>
      <c r="E1573" s="12" t="s">
        <v>37808</v>
      </c>
      <c r="F1573" s="6" t="str">
        <f t="shared" si="73"/>
        <v>module=jadl</v>
      </c>
      <c r="G1573" s="6" t="str">
        <f t="shared" si="74"/>
        <v>module=kadl</v>
      </c>
    </row>
    <row r="1574" spans="1:7" ht="30" customHeight="1">
      <c r="A1574" s="3" t="s">
        <v>24580</v>
      </c>
      <c r="B1574" s="3" t="s">
        <v>2</v>
      </c>
      <c r="C1574" s="3" t="s">
        <v>26177</v>
      </c>
      <c r="D1574" s="3" t="s">
        <v>31981</v>
      </c>
      <c r="E1574" s="12" t="s">
        <v>37809</v>
      </c>
      <c r="F1574" s="6" t="str">
        <f t="shared" si="73"/>
        <v>module=jadl</v>
      </c>
      <c r="G1574" s="6" t="str">
        <f t="shared" si="74"/>
        <v>module=kadl</v>
      </c>
    </row>
    <row r="1575" spans="1:7" ht="30" customHeight="1">
      <c r="A1575" s="3" t="s">
        <v>24580</v>
      </c>
      <c r="B1575" s="3" t="s">
        <v>2</v>
      </c>
      <c r="C1575" s="3" t="s">
        <v>26178</v>
      </c>
      <c r="D1575" s="3" t="s">
        <v>31982</v>
      </c>
      <c r="E1575" s="12" t="s">
        <v>37810</v>
      </c>
      <c r="F1575" s="6" t="str">
        <f t="shared" si="73"/>
        <v>module=jadl</v>
      </c>
      <c r="G1575" s="6" t="str">
        <f t="shared" si="74"/>
        <v>module=kadl</v>
      </c>
    </row>
    <row r="1576" spans="1:7" ht="30" customHeight="1">
      <c r="A1576" s="3" t="s">
        <v>24580</v>
      </c>
      <c r="B1576" s="3" t="s">
        <v>2</v>
      </c>
      <c r="C1576" s="3" t="s">
        <v>26179</v>
      </c>
      <c r="D1576" s="3" t="s">
        <v>31983</v>
      </c>
      <c r="E1576" s="12" t="s">
        <v>37811</v>
      </c>
      <c r="F1576" s="6" t="str">
        <f t="shared" si="73"/>
        <v>module=jadl</v>
      </c>
      <c r="G1576" s="6" t="str">
        <f t="shared" si="74"/>
        <v>module=kadl</v>
      </c>
    </row>
    <row r="1577" spans="1:7" ht="30" customHeight="1">
      <c r="A1577" s="3" t="s">
        <v>24580</v>
      </c>
      <c r="B1577" s="3" t="s">
        <v>2</v>
      </c>
      <c r="C1577" s="3" t="s">
        <v>26180</v>
      </c>
      <c r="D1577" s="3" t="s">
        <v>31984</v>
      </c>
      <c r="E1577" s="12" t="s">
        <v>37812</v>
      </c>
      <c r="F1577" s="6" t="str">
        <f t="shared" si="73"/>
        <v>module=jadl</v>
      </c>
      <c r="G1577" s="6" t="str">
        <f t="shared" si="74"/>
        <v>module=kadl</v>
      </c>
    </row>
    <row r="1578" spans="1:7" ht="30" customHeight="1">
      <c r="A1578" s="3" t="s">
        <v>24580</v>
      </c>
      <c r="B1578" s="3" t="s">
        <v>2</v>
      </c>
      <c r="C1578" s="3" t="s">
        <v>26181</v>
      </c>
      <c r="D1578" s="3" t="s">
        <v>31985</v>
      </c>
      <c r="E1578" s="12" t="s">
        <v>37813</v>
      </c>
      <c r="F1578" s="6" t="str">
        <f t="shared" si="73"/>
        <v>module=jadl</v>
      </c>
      <c r="G1578" s="6" t="str">
        <f t="shared" si="74"/>
        <v>module=kadl</v>
      </c>
    </row>
    <row r="1579" spans="1:7" ht="30" customHeight="1">
      <c r="A1579" s="3" t="s">
        <v>24580</v>
      </c>
      <c r="B1579" s="3" t="s">
        <v>2</v>
      </c>
      <c r="C1579" s="3" t="s">
        <v>26182</v>
      </c>
      <c r="D1579" s="3" t="s">
        <v>31986</v>
      </c>
      <c r="E1579" s="12" t="s">
        <v>37814</v>
      </c>
      <c r="F1579" s="6" t="str">
        <f t="shared" si="73"/>
        <v>module=jadl</v>
      </c>
      <c r="G1579" s="6" t="str">
        <f t="shared" si="74"/>
        <v>module=kadl</v>
      </c>
    </row>
    <row r="1580" spans="1:7" ht="30" customHeight="1">
      <c r="A1580" s="3" t="s">
        <v>24580</v>
      </c>
      <c r="B1580" s="3" t="s">
        <v>2</v>
      </c>
      <c r="C1580" s="3" t="s">
        <v>26183</v>
      </c>
      <c r="D1580" s="3" t="s">
        <v>31987</v>
      </c>
      <c r="E1580" s="12" t="s">
        <v>37815</v>
      </c>
      <c r="F1580" s="6" t="str">
        <f t="shared" si="73"/>
        <v>module=jadl</v>
      </c>
      <c r="G1580" s="6" t="str">
        <f t="shared" si="74"/>
        <v>module=kadl</v>
      </c>
    </row>
    <row r="1581" spans="1:7" ht="30" customHeight="1">
      <c r="A1581" s="3" t="s">
        <v>24580</v>
      </c>
      <c r="B1581" s="3" t="s">
        <v>2</v>
      </c>
      <c r="C1581" s="3" t="s">
        <v>26184</v>
      </c>
      <c r="D1581" s="3" t="s">
        <v>31988</v>
      </c>
      <c r="E1581" s="12" t="s">
        <v>37816</v>
      </c>
      <c r="F1581" s="6" t="str">
        <f t="shared" si="73"/>
        <v>module=jadl</v>
      </c>
      <c r="G1581" s="6" t="str">
        <f t="shared" si="74"/>
        <v>module=kadl</v>
      </c>
    </row>
    <row r="1582" spans="1:7" ht="30" customHeight="1">
      <c r="A1582" s="3" t="s">
        <v>24580</v>
      </c>
      <c r="B1582" s="3" t="s">
        <v>2</v>
      </c>
      <c r="C1582" s="3" t="s">
        <v>26185</v>
      </c>
      <c r="D1582" s="3" t="s">
        <v>31989</v>
      </c>
      <c r="E1582" s="12" t="s">
        <v>37817</v>
      </c>
      <c r="F1582" s="6" t="str">
        <f t="shared" si="73"/>
        <v>module=jadl</v>
      </c>
      <c r="G1582" s="6" t="str">
        <f t="shared" si="74"/>
        <v>module=kadl</v>
      </c>
    </row>
    <row r="1583" spans="1:7" ht="30" customHeight="1">
      <c r="A1583" s="3" t="s">
        <v>24580</v>
      </c>
      <c r="B1583" s="3" t="s">
        <v>2</v>
      </c>
      <c r="C1583" s="3" t="s">
        <v>26186</v>
      </c>
      <c r="D1583" s="3" t="s">
        <v>31990</v>
      </c>
      <c r="E1583" s="12" t="s">
        <v>37818</v>
      </c>
      <c r="F1583" s="6" t="str">
        <f t="shared" si="73"/>
        <v>module=jadl</v>
      </c>
      <c r="G1583" s="6" t="str">
        <f t="shared" si="74"/>
        <v>module=kadl</v>
      </c>
    </row>
    <row r="1584" spans="1:7" ht="30" customHeight="1">
      <c r="A1584" s="3" t="s">
        <v>24580</v>
      </c>
      <c r="B1584" s="3" t="s">
        <v>2</v>
      </c>
      <c r="C1584" s="3" t="s">
        <v>26187</v>
      </c>
      <c r="D1584" s="3" t="s">
        <v>31991</v>
      </c>
      <c r="E1584" s="12" t="s">
        <v>37819</v>
      </c>
      <c r="F1584" s="6" t="str">
        <f t="shared" si="73"/>
        <v>module=jadl</v>
      </c>
      <c r="G1584" s="6" t="str">
        <f t="shared" si="74"/>
        <v>module=kadl</v>
      </c>
    </row>
    <row r="1585" spans="1:7" ht="30" customHeight="1">
      <c r="A1585" s="3" t="s">
        <v>24580</v>
      </c>
      <c r="B1585" s="3" t="s">
        <v>2</v>
      </c>
      <c r="C1585" s="3" t="s">
        <v>26188</v>
      </c>
      <c r="D1585" s="3" t="s">
        <v>31992</v>
      </c>
      <c r="E1585" s="12" t="s">
        <v>37820</v>
      </c>
      <c r="F1585" s="6" t="str">
        <f t="shared" si="73"/>
        <v>module=jadl</v>
      </c>
      <c r="G1585" s="6" t="str">
        <f t="shared" si="74"/>
        <v>module=kadl</v>
      </c>
    </row>
    <row r="1586" spans="1:7" ht="30" customHeight="1">
      <c r="A1586" s="3" t="s">
        <v>24580</v>
      </c>
      <c r="B1586" s="3" t="s">
        <v>2</v>
      </c>
      <c r="C1586" s="3" t="s">
        <v>26189</v>
      </c>
      <c r="D1586" s="3" t="s">
        <v>31993</v>
      </c>
      <c r="E1586" s="12" t="s">
        <v>37821</v>
      </c>
      <c r="F1586" s="6" t="str">
        <f t="shared" si="73"/>
        <v>module=jadl</v>
      </c>
      <c r="G1586" s="6" t="str">
        <f t="shared" si="74"/>
        <v>module=kadl</v>
      </c>
    </row>
    <row r="1587" spans="1:7" ht="30" customHeight="1">
      <c r="A1587" s="3" t="s">
        <v>24580</v>
      </c>
      <c r="B1587" s="3" t="s">
        <v>2</v>
      </c>
      <c r="C1587" s="3" t="s">
        <v>26190</v>
      </c>
      <c r="D1587" s="3" t="s">
        <v>31994</v>
      </c>
      <c r="E1587" s="12" t="s">
        <v>37822</v>
      </c>
      <c r="F1587" s="6" t="str">
        <f t="shared" si="73"/>
        <v>module=jadl</v>
      </c>
      <c r="G1587" s="6" t="str">
        <f t="shared" si="74"/>
        <v>module=kadl</v>
      </c>
    </row>
    <row r="1588" spans="1:7" ht="30" customHeight="1">
      <c r="A1588" s="3" t="s">
        <v>24580</v>
      </c>
      <c r="B1588" s="3" t="s">
        <v>2</v>
      </c>
      <c r="C1588" s="3" t="s">
        <v>26191</v>
      </c>
      <c r="D1588" s="3" t="s">
        <v>31995</v>
      </c>
      <c r="E1588" s="12" t="s">
        <v>37823</v>
      </c>
      <c r="F1588" s="6" t="str">
        <f t="shared" si="73"/>
        <v>module=jadl</v>
      </c>
      <c r="G1588" s="6" t="str">
        <f t="shared" si="74"/>
        <v>module=kadl</v>
      </c>
    </row>
    <row r="1589" spans="1:7" ht="30" customHeight="1">
      <c r="A1589" s="3" t="s">
        <v>24580</v>
      </c>
      <c r="B1589" s="3" t="s">
        <v>2</v>
      </c>
      <c r="C1589" s="3" t="s">
        <v>26192</v>
      </c>
      <c r="D1589" s="3" t="s">
        <v>31996</v>
      </c>
      <c r="E1589" s="12" t="s">
        <v>37824</v>
      </c>
      <c r="F1589" s="6" t="str">
        <f t="shared" si="73"/>
        <v>module=jadl</v>
      </c>
      <c r="G1589" s="6" t="str">
        <f t="shared" si="74"/>
        <v>module=kadl</v>
      </c>
    </row>
    <row r="1590" spans="1:7" ht="30" customHeight="1">
      <c r="A1590" s="3" t="s">
        <v>24580</v>
      </c>
      <c r="B1590" s="3" t="s">
        <v>2</v>
      </c>
      <c r="C1590" s="3" t="s">
        <v>26193</v>
      </c>
      <c r="D1590" s="3" t="s">
        <v>31997</v>
      </c>
      <c r="E1590" s="12" t="s">
        <v>37825</v>
      </c>
      <c r="F1590" s="6" t="str">
        <f t="shared" si="73"/>
        <v>module=jadl</v>
      </c>
      <c r="G1590" s="6" t="str">
        <f t="shared" si="74"/>
        <v>module=kadl</v>
      </c>
    </row>
    <row r="1591" spans="1:7" ht="30" customHeight="1">
      <c r="A1591" s="3" t="s">
        <v>24580</v>
      </c>
      <c r="B1591" s="3" t="s">
        <v>2</v>
      </c>
      <c r="C1591" s="3" t="s">
        <v>26194</v>
      </c>
      <c r="D1591" s="3" t="s">
        <v>31998</v>
      </c>
      <c r="E1591" s="12" t="s">
        <v>37826</v>
      </c>
      <c r="F1591" s="6" t="str">
        <f t="shared" si="73"/>
        <v>module=jadl</v>
      </c>
      <c r="G1591" s="6" t="str">
        <f t="shared" si="74"/>
        <v>module=kadl</v>
      </c>
    </row>
    <row r="1592" spans="1:7" ht="30" customHeight="1">
      <c r="A1592" s="3" t="s">
        <v>24580</v>
      </c>
      <c r="B1592" s="3" t="s">
        <v>2</v>
      </c>
      <c r="C1592" s="3" t="s">
        <v>26195</v>
      </c>
      <c r="D1592" s="3" t="s">
        <v>31999</v>
      </c>
      <c r="E1592" s="12" t="s">
        <v>37827</v>
      </c>
      <c r="F1592" s="6" t="str">
        <f t="shared" si="73"/>
        <v>module=jadl</v>
      </c>
      <c r="G1592" s="6" t="str">
        <f t="shared" si="74"/>
        <v>module=kadl</v>
      </c>
    </row>
    <row r="1593" spans="1:7" ht="30" customHeight="1">
      <c r="A1593" s="3" t="s">
        <v>24580</v>
      </c>
      <c r="B1593" s="3" t="s">
        <v>2</v>
      </c>
      <c r="C1593" s="3" t="s">
        <v>26196</v>
      </c>
      <c r="D1593" s="3" t="s">
        <v>32000</v>
      </c>
      <c r="E1593" s="12" t="s">
        <v>37828</v>
      </c>
      <c r="F1593" s="6" t="str">
        <f t="shared" si="73"/>
        <v>module=jadl</v>
      </c>
      <c r="G1593" s="6" t="str">
        <f t="shared" si="74"/>
        <v>module=kadl</v>
      </c>
    </row>
    <row r="1594" spans="1:7" ht="30" customHeight="1">
      <c r="A1594" s="3" t="s">
        <v>24580</v>
      </c>
      <c r="B1594" s="3" t="s">
        <v>2</v>
      </c>
      <c r="C1594" s="3" t="s">
        <v>26197</v>
      </c>
      <c r="D1594" s="3" t="s">
        <v>32001</v>
      </c>
      <c r="E1594" s="12" t="s">
        <v>37829</v>
      </c>
      <c r="F1594" s="6" t="str">
        <f t="shared" si="73"/>
        <v>module=jadl</v>
      </c>
      <c r="G1594" s="6" t="str">
        <f t="shared" si="74"/>
        <v>module=kadl</v>
      </c>
    </row>
    <row r="1595" spans="1:7" ht="30" customHeight="1">
      <c r="A1595" s="3" t="s">
        <v>24580</v>
      </c>
      <c r="B1595" s="3" t="s">
        <v>2</v>
      </c>
      <c r="C1595" s="3" t="s">
        <v>26198</v>
      </c>
      <c r="D1595" s="3" t="s">
        <v>32002</v>
      </c>
      <c r="E1595" s="12" t="s">
        <v>37830</v>
      </c>
      <c r="F1595" s="6" t="str">
        <f t="shared" si="73"/>
        <v>module=jadl</v>
      </c>
      <c r="G1595" s="6" t="str">
        <f t="shared" si="74"/>
        <v>module=kadl</v>
      </c>
    </row>
    <row r="1596" spans="1:7" ht="30" customHeight="1">
      <c r="A1596" s="3" t="s">
        <v>24580</v>
      </c>
      <c r="B1596" s="3" t="s">
        <v>2</v>
      </c>
      <c r="C1596" s="3" t="s">
        <v>26199</v>
      </c>
      <c r="D1596" s="3" t="s">
        <v>32003</v>
      </c>
      <c r="E1596" s="12" t="s">
        <v>37831</v>
      </c>
      <c r="F1596" s="6" t="str">
        <f t="shared" si="73"/>
        <v>module=jadl</v>
      </c>
      <c r="G1596" s="6" t="str">
        <f t="shared" si="74"/>
        <v>module=kadl</v>
      </c>
    </row>
    <row r="1597" spans="1:7" ht="30" customHeight="1">
      <c r="A1597" s="3" t="s">
        <v>24580</v>
      </c>
      <c r="B1597" s="3" t="s">
        <v>2</v>
      </c>
      <c r="C1597" s="3" t="s">
        <v>26200</v>
      </c>
      <c r="D1597" s="3" t="s">
        <v>32004</v>
      </c>
      <c r="E1597" s="12" t="s">
        <v>37832</v>
      </c>
      <c r="F1597" s="6" t="str">
        <f t="shared" si="73"/>
        <v>module=jadl</v>
      </c>
      <c r="G1597" s="6" t="str">
        <f t="shared" si="74"/>
        <v>module=kadl</v>
      </c>
    </row>
    <row r="1598" spans="1:7" ht="30" customHeight="1">
      <c r="A1598" s="3" t="s">
        <v>24580</v>
      </c>
      <c r="B1598" s="3" t="s">
        <v>2</v>
      </c>
      <c r="C1598" s="3" t="s">
        <v>26201</v>
      </c>
      <c r="D1598" s="3" t="s">
        <v>32005</v>
      </c>
      <c r="E1598" s="12" t="s">
        <v>37833</v>
      </c>
      <c r="F1598" s="6" t="str">
        <f t="shared" si="73"/>
        <v>module=jadl</v>
      </c>
      <c r="G1598" s="6" t="str">
        <f t="shared" si="74"/>
        <v>module=kadl</v>
      </c>
    </row>
    <row r="1599" spans="1:7" ht="30" customHeight="1">
      <c r="A1599" s="3" t="s">
        <v>24580</v>
      </c>
      <c r="B1599" s="3" t="s">
        <v>2</v>
      </c>
      <c r="C1599" s="3" t="s">
        <v>26202</v>
      </c>
      <c r="D1599" s="3" t="s">
        <v>32006</v>
      </c>
      <c r="E1599" s="12" t="s">
        <v>37834</v>
      </c>
      <c r="F1599" s="6" t="str">
        <f t="shared" si="73"/>
        <v>module=jadl</v>
      </c>
      <c r="G1599" s="6" t="str">
        <f t="shared" si="74"/>
        <v>module=kadl</v>
      </c>
    </row>
    <row r="1600" spans="1:7" ht="30" customHeight="1">
      <c r="A1600" s="3" t="s">
        <v>24580</v>
      </c>
      <c r="B1600" s="3" t="s">
        <v>2</v>
      </c>
      <c r="C1600" s="3" t="s">
        <v>26203</v>
      </c>
      <c r="D1600" s="3" t="s">
        <v>32007</v>
      </c>
      <c r="E1600" s="12" t="s">
        <v>37835</v>
      </c>
      <c r="F1600" s="6" t="str">
        <f t="shared" si="73"/>
        <v>module=jadl</v>
      </c>
      <c r="G1600" s="6" t="str">
        <f t="shared" si="74"/>
        <v>module=kadl</v>
      </c>
    </row>
    <row r="1601" spans="1:7" ht="30" customHeight="1">
      <c r="A1601" s="3" t="s">
        <v>24580</v>
      </c>
      <c r="B1601" s="3" t="s">
        <v>2</v>
      </c>
      <c r="C1601" s="3" t="s">
        <v>26204</v>
      </c>
      <c r="D1601" s="3" t="s">
        <v>32008</v>
      </c>
      <c r="E1601" s="12" t="s">
        <v>37836</v>
      </c>
      <c r="F1601" s="6" t="str">
        <f t="shared" ref="F1601:F1632" si="75">HYPERLINK("http://www.ssc.wisc.edu/wlsresearch/documentation/waves/?wave=capigrad&amp;module=jadl","module=jadl")</f>
        <v>module=jadl</v>
      </c>
      <c r="G1601" s="6" t="str">
        <f t="shared" ref="G1601:G1632" si="76">HYPERLINK("http://www.ssc.wisc.edu/wlsresearch/documentation/waves/?wave=capisib&amp;module=kadl","module=kadl")</f>
        <v>module=kadl</v>
      </c>
    </row>
    <row r="1602" spans="1:7" ht="30" customHeight="1">
      <c r="A1602" s="3" t="s">
        <v>24580</v>
      </c>
      <c r="B1602" s="3" t="s">
        <v>2</v>
      </c>
      <c r="C1602" s="3" t="s">
        <v>26205</v>
      </c>
      <c r="D1602" s="3" t="s">
        <v>32009</v>
      </c>
      <c r="E1602" s="12" t="s">
        <v>37837</v>
      </c>
      <c r="F1602" s="6" t="str">
        <f t="shared" si="75"/>
        <v>module=jadl</v>
      </c>
      <c r="G1602" s="6" t="str">
        <f t="shared" si="76"/>
        <v>module=kadl</v>
      </c>
    </row>
    <row r="1603" spans="1:7" ht="30" customHeight="1">
      <c r="A1603" s="3" t="s">
        <v>24580</v>
      </c>
      <c r="B1603" s="3" t="s">
        <v>2</v>
      </c>
      <c r="C1603" s="3" t="s">
        <v>26206</v>
      </c>
      <c r="D1603" s="3" t="s">
        <v>32010</v>
      </c>
      <c r="E1603" s="12" t="s">
        <v>37838</v>
      </c>
      <c r="F1603" s="6" t="str">
        <f t="shared" si="75"/>
        <v>module=jadl</v>
      </c>
      <c r="G1603" s="6" t="str">
        <f t="shared" si="76"/>
        <v>module=kadl</v>
      </c>
    </row>
    <row r="1604" spans="1:7" ht="30" customHeight="1">
      <c r="A1604" s="3" t="s">
        <v>24580</v>
      </c>
      <c r="B1604" s="3" t="s">
        <v>2</v>
      </c>
      <c r="C1604" s="3" t="s">
        <v>26207</v>
      </c>
      <c r="D1604" s="3" t="s">
        <v>32011</v>
      </c>
      <c r="E1604" s="12" t="s">
        <v>37839</v>
      </c>
      <c r="F1604" s="6" t="str">
        <f t="shared" si="75"/>
        <v>module=jadl</v>
      </c>
      <c r="G1604" s="6" t="str">
        <f t="shared" si="76"/>
        <v>module=kadl</v>
      </c>
    </row>
    <row r="1605" spans="1:7" ht="30" customHeight="1">
      <c r="A1605" s="3" t="s">
        <v>24580</v>
      </c>
      <c r="B1605" s="3" t="s">
        <v>2</v>
      </c>
      <c r="C1605" s="3" t="s">
        <v>26208</v>
      </c>
      <c r="D1605" s="3" t="s">
        <v>32012</v>
      </c>
      <c r="E1605" s="12" t="s">
        <v>37840</v>
      </c>
      <c r="F1605" s="6" t="str">
        <f t="shared" si="75"/>
        <v>module=jadl</v>
      </c>
      <c r="G1605" s="6" t="str">
        <f t="shared" si="76"/>
        <v>module=kadl</v>
      </c>
    </row>
    <row r="1606" spans="1:7" ht="30" customHeight="1">
      <c r="A1606" s="3" t="s">
        <v>24580</v>
      </c>
      <c r="B1606" s="3" t="s">
        <v>2</v>
      </c>
      <c r="C1606" s="3" t="s">
        <v>26209</v>
      </c>
      <c r="D1606" s="3" t="s">
        <v>32013</v>
      </c>
      <c r="E1606" s="12" t="s">
        <v>37841</v>
      </c>
      <c r="F1606" s="6" t="str">
        <f t="shared" si="75"/>
        <v>module=jadl</v>
      </c>
      <c r="G1606" s="6" t="str">
        <f t="shared" si="76"/>
        <v>module=kadl</v>
      </c>
    </row>
    <row r="1607" spans="1:7" ht="30" customHeight="1">
      <c r="A1607" s="3" t="s">
        <v>24580</v>
      </c>
      <c r="B1607" s="3" t="s">
        <v>2</v>
      </c>
      <c r="C1607" s="3" t="s">
        <v>26210</v>
      </c>
      <c r="D1607" s="3" t="s">
        <v>32014</v>
      </c>
      <c r="E1607" s="12" t="s">
        <v>37842</v>
      </c>
      <c r="F1607" s="6" t="str">
        <f t="shared" si="75"/>
        <v>module=jadl</v>
      </c>
      <c r="G1607" s="6" t="str">
        <f t="shared" si="76"/>
        <v>module=kadl</v>
      </c>
    </row>
    <row r="1608" spans="1:7" ht="30" customHeight="1">
      <c r="A1608" s="3" t="s">
        <v>24580</v>
      </c>
      <c r="B1608" s="3" t="s">
        <v>2</v>
      </c>
      <c r="C1608" s="3" t="s">
        <v>26211</v>
      </c>
      <c r="D1608" s="3" t="s">
        <v>32015</v>
      </c>
      <c r="E1608" s="12" t="s">
        <v>37843</v>
      </c>
      <c r="F1608" s="6" t="str">
        <f t="shared" si="75"/>
        <v>module=jadl</v>
      </c>
      <c r="G1608" s="6" t="str">
        <f t="shared" si="76"/>
        <v>module=kadl</v>
      </c>
    </row>
    <row r="1609" spans="1:7" ht="30" customHeight="1">
      <c r="A1609" s="3" t="s">
        <v>24580</v>
      </c>
      <c r="B1609" s="3" t="s">
        <v>2</v>
      </c>
      <c r="C1609" s="3" t="s">
        <v>26212</v>
      </c>
      <c r="D1609" s="3" t="s">
        <v>32016</v>
      </c>
      <c r="E1609" s="12" t="s">
        <v>37844</v>
      </c>
      <c r="F1609" s="6" t="str">
        <f t="shared" si="75"/>
        <v>module=jadl</v>
      </c>
      <c r="G1609" s="6" t="str">
        <f t="shared" si="76"/>
        <v>module=kadl</v>
      </c>
    </row>
    <row r="1610" spans="1:7" ht="30" customHeight="1">
      <c r="A1610" s="3" t="s">
        <v>24580</v>
      </c>
      <c r="B1610" s="3" t="s">
        <v>2</v>
      </c>
      <c r="C1610" s="3" t="s">
        <v>26213</v>
      </c>
      <c r="D1610" s="3" t="s">
        <v>32017</v>
      </c>
      <c r="E1610" s="12" t="s">
        <v>37845</v>
      </c>
      <c r="F1610" s="6" t="str">
        <f t="shared" si="75"/>
        <v>module=jadl</v>
      </c>
      <c r="G1610" s="6" t="str">
        <f t="shared" si="76"/>
        <v>module=kadl</v>
      </c>
    </row>
    <row r="1611" spans="1:7" ht="30" customHeight="1">
      <c r="A1611" s="3" t="s">
        <v>24580</v>
      </c>
      <c r="B1611" s="3" t="s">
        <v>2</v>
      </c>
      <c r="C1611" s="3" t="s">
        <v>26214</v>
      </c>
      <c r="D1611" s="3" t="s">
        <v>32018</v>
      </c>
      <c r="E1611" s="12" t="s">
        <v>37846</v>
      </c>
      <c r="F1611" s="6" t="str">
        <f t="shared" si="75"/>
        <v>module=jadl</v>
      </c>
      <c r="G1611" s="6" t="str">
        <f t="shared" si="76"/>
        <v>module=kadl</v>
      </c>
    </row>
    <row r="1612" spans="1:7" ht="30" customHeight="1">
      <c r="A1612" s="3" t="s">
        <v>24580</v>
      </c>
      <c r="B1612" s="3" t="s">
        <v>2</v>
      </c>
      <c r="C1612" s="3" t="s">
        <v>26215</v>
      </c>
      <c r="D1612" s="3" t="s">
        <v>32019</v>
      </c>
      <c r="E1612" s="12" t="s">
        <v>37847</v>
      </c>
      <c r="F1612" s="6" t="str">
        <f t="shared" si="75"/>
        <v>module=jadl</v>
      </c>
      <c r="G1612" s="6" t="str">
        <f t="shared" si="76"/>
        <v>module=kadl</v>
      </c>
    </row>
    <row r="1613" spans="1:7" ht="30" customHeight="1">
      <c r="A1613" s="3" t="s">
        <v>24580</v>
      </c>
      <c r="B1613" s="3" t="s">
        <v>2</v>
      </c>
      <c r="C1613" s="3" t="s">
        <v>26216</v>
      </c>
      <c r="D1613" s="3" t="s">
        <v>32020</v>
      </c>
      <c r="E1613" s="12" t="s">
        <v>37848</v>
      </c>
      <c r="F1613" s="6" t="str">
        <f t="shared" si="75"/>
        <v>module=jadl</v>
      </c>
      <c r="G1613" s="6" t="str">
        <f t="shared" si="76"/>
        <v>module=kadl</v>
      </c>
    </row>
    <row r="1614" spans="1:7" ht="30" customHeight="1">
      <c r="A1614" s="3" t="s">
        <v>24580</v>
      </c>
      <c r="B1614" s="3" t="s">
        <v>2</v>
      </c>
      <c r="C1614" s="3" t="s">
        <v>26217</v>
      </c>
      <c r="D1614" s="3" t="s">
        <v>32021</v>
      </c>
      <c r="E1614" s="12" t="s">
        <v>37849</v>
      </c>
      <c r="F1614" s="6" t="str">
        <f t="shared" si="75"/>
        <v>module=jadl</v>
      </c>
      <c r="G1614" s="6" t="str">
        <f t="shared" si="76"/>
        <v>module=kadl</v>
      </c>
    </row>
    <row r="1615" spans="1:7" ht="30" customHeight="1">
      <c r="A1615" s="3" t="s">
        <v>24580</v>
      </c>
      <c r="B1615" s="3" t="s">
        <v>2</v>
      </c>
      <c r="C1615" s="3" t="s">
        <v>26218</v>
      </c>
      <c r="D1615" s="3" t="s">
        <v>32022</v>
      </c>
      <c r="E1615" s="12" t="s">
        <v>37850</v>
      </c>
      <c r="F1615" s="6" t="str">
        <f t="shared" si="75"/>
        <v>module=jadl</v>
      </c>
      <c r="G1615" s="6" t="str">
        <f t="shared" si="76"/>
        <v>module=kadl</v>
      </c>
    </row>
    <row r="1616" spans="1:7" ht="30" customHeight="1">
      <c r="A1616" s="3" t="s">
        <v>24580</v>
      </c>
      <c r="B1616" s="3" t="s">
        <v>2</v>
      </c>
      <c r="C1616" s="3" t="s">
        <v>26219</v>
      </c>
      <c r="D1616" s="3" t="s">
        <v>32023</v>
      </c>
      <c r="E1616" s="12" t="s">
        <v>37851</v>
      </c>
      <c r="F1616" s="6" t="str">
        <f t="shared" si="75"/>
        <v>module=jadl</v>
      </c>
      <c r="G1616" s="6" t="str">
        <f t="shared" si="76"/>
        <v>module=kadl</v>
      </c>
    </row>
    <row r="1617" spans="1:7" ht="30" customHeight="1">
      <c r="A1617" s="3" t="s">
        <v>24580</v>
      </c>
      <c r="B1617" s="3" t="s">
        <v>2</v>
      </c>
      <c r="C1617" s="3" t="s">
        <v>26220</v>
      </c>
      <c r="D1617" s="3" t="s">
        <v>32024</v>
      </c>
      <c r="E1617" s="12" t="s">
        <v>37852</v>
      </c>
      <c r="F1617" s="6" t="str">
        <f t="shared" si="75"/>
        <v>module=jadl</v>
      </c>
      <c r="G1617" s="6" t="str">
        <f t="shared" si="76"/>
        <v>module=kadl</v>
      </c>
    </row>
    <row r="1618" spans="1:7" ht="30" customHeight="1">
      <c r="A1618" s="3" t="s">
        <v>24580</v>
      </c>
      <c r="B1618" s="3" t="s">
        <v>2</v>
      </c>
      <c r="C1618" s="3" t="s">
        <v>26221</v>
      </c>
      <c r="D1618" s="3" t="s">
        <v>32025</v>
      </c>
      <c r="E1618" s="12" t="s">
        <v>37853</v>
      </c>
      <c r="F1618" s="6" t="str">
        <f t="shared" si="75"/>
        <v>module=jadl</v>
      </c>
      <c r="G1618" s="6" t="str">
        <f t="shared" si="76"/>
        <v>module=kadl</v>
      </c>
    </row>
    <row r="1619" spans="1:7" ht="30" customHeight="1">
      <c r="A1619" s="3" t="s">
        <v>24580</v>
      </c>
      <c r="B1619" s="3" t="s">
        <v>2</v>
      </c>
      <c r="C1619" s="3" t="s">
        <v>26222</v>
      </c>
      <c r="D1619" s="3" t="s">
        <v>32026</v>
      </c>
      <c r="E1619" s="12" t="s">
        <v>37854</v>
      </c>
      <c r="F1619" s="6" t="str">
        <f t="shared" si="75"/>
        <v>module=jadl</v>
      </c>
      <c r="G1619" s="6" t="str">
        <f t="shared" si="76"/>
        <v>module=kadl</v>
      </c>
    </row>
    <row r="1620" spans="1:7" ht="30" customHeight="1">
      <c r="A1620" s="3" t="s">
        <v>24580</v>
      </c>
      <c r="B1620" s="3" t="s">
        <v>2</v>
      </c>
      <c r="C1620" s="3" t="s">
        <v>26223</v>
      </c>
      <c r="D1620" s="3" t="s">
        <v>32027</v>
      </c>
      <c r="E1620" s="12" t="s">
        <v>37855</v>
      </c>
      <c r="F1620" s="6" t="str">
        <f t="shared" si="75"/>
        <v>module=jadl</v>
      </c>
      <c r="G1620" s="6" t="str">
        <f t="shared" si="76"/>
        <v>module=kadl</v>
      </c>
    </row>
    <row r="1621" spans="1:7" ht="30" customHeight="1">
      <c r="A1621" s="3" t="s">
        <v>24580</v>
      </c>
      <c r="B1621" s="3" t="s">
        <v>2</v>
      </c>
      <c r="C1621" s="3" t="s">
        <v>26224</v>
      </c>
      <c r="D1621" s="3" t="s">
        <v>32028</v>
      </c>
      <c r="E1621" s="12" t="s">
        <v>37856</v>
      </c>
      <c r="F1621" s="6" t="str">
        <f t="shared" si="75"/>
        <v>module=jadl</v>
      </c>
      <c r="G1621" s="6" t="str">
        <f t="shared" si="76"/>
        <v>module=kadl</v>
      </c>
    </row>
    <row r="1622" spans="1:7" ht="30" customHeight="1">
      <c r="A1622" s="3" t="s">
        <v>24580</v>
      </c>
      <c r="B1622" s="3" t="s">
        <v>2</v>
      </c>
      <c r="C1622" s="3" t="s">
        <v>26225</v>
      </c>
      <c r="D1622" s="3" t="s">
        <v>32029</v>
      </c>
      <c r="E1622" s="12" t="s">
        <v>37857</v>
      </c>
      <c r="F1622" s="6" t="str">
        <f t="shared" si="75"/>
        <v>module=jadl</v>
      </c>
      <c r="G1622" s="6" t="str">
        <f t="shared" si="76"/>
        <v>module=kadl</v>
      </c>
    </row>
    <row r="1623" spans="1:7" ht="30" customHeight="1">
      <c r="A1623" s="3" t="s">
        <v>24580</v>
      </c>
      <c r="B1623" s="3" t="s">
        <v>2</v>
      </c>
      <c r="C1623" s="3" t="s">
        <v>26226</v>
      </c>
      <c r="D1623" s="3" t="s">
        <v>32030</v>
      </c>
      <c r="E1623" s="12" t="s">
        <v>37858</v>
      </c>
      <c r="F1623" s="6" t="str">
        <f t="shared" si="75"/>
        <v>module=jadl</v>
      </c>
      <c r="G1623" s="6" t="str">
        <f t="shared" si="76"/>
        <v>module=kadl</v>
      </c>
    </row>
    <row r="1624" spans="1:7" ht="30" customHeight="1">
      <c r="A1624" s="3" t="s">
        <v>24580</v>
      </c>
      <c r="B1624" s="3" t="s">
        <v>2</v>
      </c>
      <c r="C1624" s="3" t="s">
        <v>26227</v>
      </c>
      <c r="D1624" s="3" t="s">
        <v>32031</v>
      </c>
      <c r="E1624" s="12" t="s">
        <v>37859</v>
      </c>
      <c r="F1624" s="6" t="str">
        <f t="shared" si="75"/>
        <v>module=jadl</v>
      </c>
      <c r="G1624" s="6" t="str">
        <f t="shared" si="76"/>
        <v>module=kadl</v>
      </c>
    </row>
    <row r="1625" spans="1:7" ht="30" customHeight="1">
      <c r="A1625" s="3" t="s">
        <v>24580</v>
      </c>
      <c r="B1625" s="3" t="s">
        <v>2</v>
      </c>
      <c r="C1625" s="3" t="s">
        <v>26228</v>
      </c>
      <c r="D1625" s="3" t="s">
        <v>32032</v>
      </c>
      <c r="E1625" s="12" t="s">
        <v>37860</v>
      </c>
      <c r="F1625" s="6" t="str">
        <f t="shared" si="75"/>
        <v>module=jadl</v>
      </c>
      <c r="G1625" s="6" t="str">
        <f t="shared" si="76"/>
        <v>module=kadl</v>
      </c>
    </row>
    <row r="1626" spans="1:7" ht="30" customHeight="1">
      <c r="A1626" s="3" t="s">
        <v>24580</v>
      </c>
      <c r="B1626" s="3" t="s">
        <v>2</v>
      </c>
      <c r="C1626" s="3" t="s">
        <v>26229</v>
      </c>
      <c r="D1626" s="3" t="s">
        <v>32033</v>
      </c>
      <c r="E1626" s="12" t="s">
        <v>37861</v>
      </c>
      <c r="F1626" s="6" t="str">
        <f t="shared" si="75"/>
        <v>module=jadl</v>
      </c>
      <c r="G1626" s="6" t="str">
        <f t="shared" si="76"/>
        <v>module=kadl</v>
      </c>
    </row>
    <row r="1627" spans="1:7" ht="30" customHeight="1">
      <c r="A1627" s="3" t="s">
        <v>24580</v>
      </c>
      <c r="B1627" s="3" t="s">
        <v>2</v>
      </c>
      <c r="C1627" s="3" t="s">
        <v>26230</v>
      </c>
      <c r="D1627" s="3" t="s">
        <v>32034</v>
      </c>
      <c r="E1627" s="12" t="s">
        <v>37862</v>
      </c>
      <c r="F1627" s="6" t="str">
        <f t="shared" si="75"/>
        <v>module=jadl</v>
      </c>
      <c r="G1627" s="6" t="str">
        <f t="shared" si="76"/>
        <v>module=kadl</v>
      </c>
    </row>
    <row r="1628" spans="1:7" ht="30" customHeight="1">
      <c r="A1628" s="3" t="s">
        <v>24580</v>
      </c>
      <c r="B1628" s="3" t="s">
        <v>2</v>
      </c>
      <c r="C1628" s="3" t="s">
        <v>26231</v>
      </c>
      <c r="D1628" s="3" t="s">
        <v>32035</v>
      </c>
      <c r="E1628" s="12" t="s">
        <v>37863</v>
      </c>
      <c r="F1628" s="6" t="str">
        <f t="shared" si="75"/>
        <v>module=jadl</v>
      </c>
      <c r="G1628" s="6" t="str">
        <f t="shared" si="76"/>
        <v>module=kadl</v>
      </c>
    </row>
    <row r="1629" spans="1:7" ht="30" customHeight="1">
      <c r="A1629" s="3" t="s">
        <v>24580</v>
      </c>
      <c r="B1629" s="3" t="s">
        <v>2</v>
      </c>
      <c r="C1629" s="3" t="s">
        <v>26232</v>
      </c>
      <c r="D1629" s="3" t="s">
        <v>32036</v>
      </c>
      <c r="E1629" s="12" t="s">
        <v>37864</v>
      </c>
      <c r="F1629" s="6" t="str">
        <f t="shared" si="75"/>
        <v>module=jadl</v>
      </c>
      <c r="G1629" s="6" t="str">
        <f t="shared" si="76"/>
        <v>module=kadl</v>
      </c>
    </row>
    <row r="1630" spans="1:7" ht="30" customHeight="1">
      <c r="A1630" s="3" t="s">
        <v>24580</v>
      </c>
      <c r="B1630" s="3" t="s">
        <v>2</v>
      </c>
      <c r="C1630" s="3" t="s">
        <v>26233</v>
      </c>
      <c r="D1630" s="3" t="s">
        <v>32037</v>
      </c>
      <c r="E1630" s="12" t="s">
        <v>37865</v>
      </c>
      <c r="F1630" s="6" t="str">
        <f t="shared" si="75"/>
        <v>module=jadl</v>
      </c>
      <c r="G1630" s="6" t="str">
        <f t="shared" si="76"/>
        <v>module=kadl</v>
      </c>
    </row>
    <row r="1631" spans="1:7" ht="30" customHeight="1">
      <c r="A1631" s="3" t="s">
        <v>24580</v>
      </c>
      <c r="B1631" s="3" t="s">
        <v>2</v>
      </c>
      <c r="C1631" s="3" t="s">
        <v>26234</v>
      </c>
      <c r="D1631" s="3" t="s">
        <v>32038</v>
      </c>
      <c r="E1631" s="12" t="s">
        <v>37866</v>
      </c>
      <c r="F1631" s="6" t="str">
        <f t="shared" si="75"/>
        <v>module=jadl</v>
      </c>
      <c r="G1631" s="6" t="str">
        <f t="shared" si="76"/>
        <v>module=kadl</v>
      </c>
    </row>
    <row r="1632" spans="1:7" ht="30" customHeight="1">
      <c r="A1632" s="3" t="s">
        <v>24580</v>
      </c>
      <c r="B1632" s="3" t="s">
        <v>2</v>
      </c>
      <c r="C1632" s="3" t="s">
        <v>26235</v>
      </c>
      <c r="D1632" s="3" t="s">
        <v>32039</v>
      </c>
      <c r="E1632" s="12" t="s">
        <v>37867</v>
      </c>
      <c r="F1632" s="6" t="str">
        <f t="shared" si="75"/>
        <v>module=jadl</v>
      </c>
      <c r="G1632" s="6" t="str">
        <f t="shared" si="76"/>
        <v>module=kadl</v>
      </c>
    </row>
    <row r="1633" spans="1:7" ht="30" customHeight="1">
      <c r="A1633" s="3" t="s">
        <v>24580</v>
      </c>
      <c r="B1633" s="3" t="s">
        <v>2</v>
      </c>
      <c r="C1633" s="3" t="s">
        <v>26236</v>
      </c>
      <c r="D1633" s="3" t="s">
        <v>32040</v>
      </c>
      <c r="E1633" s="12" t="s">
        <v>37868</v>
      </c>
      <c r="F1633" s="6" t="str">
        <f t="shared" ref="F1633:F1666" si="77">HYPERLINK("http://www.ssc.wisc.edu/wlsresearch/documentation/waves/?wave=capigrad&amp;module=jadl","module=jadl")</f>
        <v>module=jadl</v>
      </c>
      <c r="G1633" s="6" t="str">
        <f t="shared" ref="G1633:G1666" si="78">HYPERLINK("http://www.ssc.wisc.edu/wlsresearch/documentation/waves/?wave=capisib&amp;module=kadl","module=kadl")</f>
        <v>module=kadl</v>
      </c>
    </row>
    <row r="1634" spans="1:7" ht="30" customHeight="1">
      <c r="A1634" s="3" t="s">
        <v>24580</v>
      </c>
      <c r="B1634" s="3" t="s">
        <v>2</v>
      </c>
      <c r="C1634" s="3" t="s">
        <v>26237</v>
      </c>
      <c r="D1634" s="3" t="s">
        <v>32041</v>
      </c>
      <c r="E1634" s="12" t="s">
        <v>37869</v>
      </c>
      <c r="F1634" s="6" t="str">
        <f t="shared" si="77"/>
        <v>module=jadl</v>
      </c>
      <c r="G1634" s="6" t="str">
        <f t="shared" si="78"/>
        <v>module=kadl</v>
      </c>
    </row>
    <row r="1635" spans="1:7" ht="30" customHeight="1">
      <c r="A1635" s="3" t="s">
        <v>24580</v>
      </c>
      <c r="B1635" s="3" t="s">
        <v>2</v>
      </c>
      <c r="C1635" s="3" t="s">
        <v>26238</v>
      </c>
      <c r="D1635" s="3" t="s">
        <v>32042</v>
      </c>
      <c r="E1635" s="12" t="s">
        <v>37870</v>
      </c>
      <c r="F1635" s="6" t="str">
        <f t="shared" si="77"/>
        <v>module=jadl</v>
      </c>
      <c r="G1635" s="6" t="str">
        <f t="shared" si="78"/>
        <v>module=kadl</v>
      </c>
    </row>
    <row r="1636" spans="1:7" ht="30" customHeight="1">
      <c r="A1636" s="3" t="s">
        <v>24580</v>
      </c>
      <c r="B1636" s="3" t="s">
        <v>2</v>
      </c>
      <c r="C1636" s="3" t="s">
        <v>26239</v>
      </c>
      <c r="D1636" s="3" t="s">
        <v>32043</v>
      </c>
      <c r="E1636" s="12" t="s">
        <v>37871</v>
      </c>
      <c r="F1636" s="6" t="str">
        <f t="shared" si="77"/>
        <v>module=jadl</v>
      </c>
      <c r="G1636" s="6" t="str">
        <f t="shared" si="78"/>
        <v>module=kadl</v>
      </c>
    </row>
    <row r="1637" spans="1:7" ht="30" customHeight="1">
      <c r="A1637" s="3" t="s">
        <v>24580</v>
      </c>
      <c r="B1637" s="3" t="s">
        <v>2</v>
      </c>
      <c r="C1637" s="3" t="s">
        <v>26240</v>
      </c>
      <c r="D1637" s="3" t="s">
        <v>32044</v>
      </c>
      <c r="E1637" s="12" t="s">
        <v>37872</v>
      </c>
      <c r="F1637" s="6" t="str">
        <f t="shared" si="77"/>
        <v>module=jadl</v>
      </c>
      <c r="G1637" s="6" t="str">
        <f t="shared" si="78"/>
        <v>module=kadl</v>
      </c>
    </row>
    <row r="1638" spans="1:7" ht="30" customHeight="1">
      <c r="A1638" s="3" t="s">
        <v>24580</v>
      </c>
      <c r="B1638" s="3" t="s">
        <v>2</v>
      </c>
      <c r="C1638" s="3" t="s">
        <v>26241</v>
      </c>
      <c r="D1638" s="3" t="s">
        <v>32045</v>
      </c>
      <c r="E1638" s="12" t="s">
        <v>37873</v>
      </c>
      <c r="F1638" s="6" t="str">
        <f t="shared" si="77"/>
        <v>module=jadl</v>
      </c>
      <c r="G1638" s="6" t="str">
        <f t="shared" si="78"/>
        <v>module=kadl</v>
      </c>
    </row>
    <row r="1639" spans="1:7" ht="30" customHeight="1">
      <c r="A1639" s="3" t="s">
        <v>24580</v>
      </c>
      <c r="B1639" s="3" t="s">
        <v>2</v>
      </c>
      <c r="C1639" s="3" t="s">
        <v>26242</v>
      </c>
      <c r="D1639" s="3" t="s">
        <v>32046</v>
      </c>
      <c r="E1639" s="12" t="s">
        <v>37874</v>
      </c>
      <c r="F1639" s="6" t="str">
        <f t="shared" si="77"/>
        <v>module=jadl</v>
      </c>
      <c r="G1639" s="6" t="str">
        <f t="shared" si="78"/>
        <v>module=kadl</v>
      </c>
    </row>
    <row r="1640" spans="1:7" ht="30" customHeight="1">
      <c r="A1640" s="3" t="s">
        <v>24580</v>
      </c>
      <c r="B1640" s="3" t="s">
        <v>2</v>
      </c>
      <c r="C1640" s="3" t="s">
        <v>26243</v>
      </c>
      <c r="D1640" s="3" t="s">
        <v>32047</v>
      </c>
      <c r="E1640" s="12" t="s">
        <v>37875</v>
      </c>
      <c r="F1640" s="6" t="str">
        <f t="shared" si="77"/>
        <v>module=jadl</v>
      </c>
      <c r="G1640" s="6" t="str">
        <f t="shared" si="78"/>
        <v>module=kadl</v>
      </c>
    </row>
    <row r="1641" spans="1:7" ht="30" customHeight="1">
      <c r="A1641" s="3" t="s">
        <v>24580</v>
      </c>
      <c r="B1641" s="3" t="s">
        <v>2</v>
      </c>
      <c r="C1641" s="3" t="s">
        <v>26244</v>
      </c>
      <c r="D1641" s="3" t="s">
        <v>32048</v>
      </c>
      <c r="E1641" s="12" t="s">
        <v>37876</v>
      </c>
      <c r="F1641" s="6" t="str">
        <f t="shared" si="77"/>
        <v>module=jadl</v>
      </c>
      <c r="G1641" s="6" t="str">
        <f t="shared" si="78"/>
        <v>module=kadl</v>
      </c>
    </row>
    <row r="1642" spans="1:7" ht="30" customHeight="1">
      <c r="A1642" s="3" t="s">
        <v>24580</v>
      </c>
      <c r="B1642" s="3" t="s">
        <v>2</v>
      </c>
      <c r="C1642" s="3" t="s">
        <v>26245</v>
      </c>
      <c r="D1642" s="3" t="s">
        <v>32049</v>
      </c>
      <c r="E1642" s="12" t="s">
        <v>37877</v>
      </c>
      <c r="F1642" s="6" t="str">
        <f t="shared" si="77"/>
        <v>module=jadl</v>
      </c>
      <c r="G1642" s="6" t="str">
        <f t="shared" si="78"/>
        <v>module=kadl</v>
      </c>
    </row>
    <row r="1643" spans="1:7" ht="30" customHeight="1">
      <c r="A1643" s="3" t="s">
        <v>24580</v>
      </c>
      <c r="B1643" s="3" t="s">
        <v>2</v>
      </c>
      <c r="C1643" s="3" t="s">
        <v>26246</v>
      </c>
      <c r="D1643" s="3" t="s">
        <v>32050</v>
      </c>
      <c r="E1643" s="12" t="s">
        <v>37878</v>
      </c>
      <c r="F1643" s="6" t="str">
        <f t="shared" si="77"/>
        <v>module=jadl</v>
      </c>
      <c r="G1643" s="6" t="str">
        <f t="shared" si="78"/>
        <v>module=kadl</v>
      </c>
    </row>
    <row r="1644" spans="1:7" ht="30" customHeight="1">
      <c r="A1644" s="3" t="s">
        <v>24580</v>
      </c>
      <c r="B1644" s="3" t="s">
        <v>2</v>
      </c>
      <c r="C1644" s="3" t="s">
        <v>26247</v>
      </c>
      <c r="D1644" s="3" t="s">
        <v>32051</v>
      </c>
      <c r="E1644" s="12" t="s">
        <v>37879</v>
      </c>
      <c r="F1644" s="6" t="str">
        <f t="shared" si="77"/>
        <v>module=jadl</v>
      </c>
      <c r="G1644" s="6" t="str">
        <f t="shared" si="78"/>
        <v>module=kadl</v>
      </c>
    </row>
    <row r="1645" spans="1:7" ht="30" customHeight="1">
      <c r="A1645" s="3" t="s">
        <v>24580</v>
      </c>
      <c r="B1645" s="3" t="s">
        <v>2</v>
      </c>
      <c r="C1645" s="3" t="s">
        <v>26248</v>
      </c>
      <c r="D1645" s="3" t="s">
        <v>32052</v>
      </c>
      <c r="E1645" s="12" t="s">
        <v>37880</v>
      </c>
      <c r="F1645" s="6" t="str">
        <f t="shared" si="77"/>
        <v>module=jadl</v>
      </c>
      <c r="G1645" s="6" t="str">
        <f t="shared" si="78"/>
        <v>module=kadl</v>
      </c>
    </row>
    <row r="1646" spans="1:7" ht="30" customHeight="1">
      <c r="A1646" s="3" t="s">
        <v>24580</v>
      </c>
      <c r="B1646" s="3" t="s">
        <v>2</v>
      </c>
      <c r="C1646" s="3" t="s">
        <v>26249</v>
      </c>
      <c r="D1646" s="3" t="s">
        <v>32053</v>
      </c>
      <c r="E1646" s="12" t="s">
        <v>37881</v>
      </c>
      <c r="F1646" s="6" t="str">
        <f t="shared" si="77"/>
        <v>module=jadl</v>
      </c>
      <c r="G1646" s="6" t="str">
        <f t="shared" si="78"/>
        <v>module=kadl</v>
      </c>
    </row>
    <row r="1647" spans="1:7" ht="30" customHeight="1">
      <c r="A1647" s="3" t="s">
        <v>24580</v>
      </c>
      <c r="B1647" s="3" t="s">
        <v>2</v>
      </c>
      <c r="C1647" s="3" t="s">
        <v>26250</v>
      </c>
      <c r="D1647" s="3" t="s">
        <v>32054</v>
      </c>
      <c r="E1647" s="12" t="s">
        <v>37882</v>
      </c>
      <c r="F1647" s="6" t="str">
        <f t="shared" si="77"/>
        <v>module=jadl</v>
      </c>
      <c r="G1647" s="6" t="str">
        <f t="shared" si="78"/>
        <v>module=kadl</v>
      </c>
    </row>
    <row r="1648" spans="1:7" ht="30" customHeight="1">
      <c r="A1648" s="3" t="s">
        <v>24580</v>
      </c>
      <c r="B1648" s="3" t="s">
        <v>2</v>
      </c>
      <c r="C1648" s="3" t="s">
        <v>26251</v>
      </c>
      <c r="D1648" s="3" t="s">
        <v>32055</v>
      </c>
      <c r="E1648" s="12" t="s">
        <v>37883</v>
      </c>
      <c r="F1648" s="6" t="str">
        <f t="shared" si="77"/>
        <v>module=jadl</v>
      </c>
      <c r="G1648" s="6" t="str">
        <f t="shared" si="78"/>
        <v>module=kadl</v>
      </c>
    </row>
    <row r="1649" spans="1:7" ht="30" customHeight="1">
      <c r="A1649" s="3" t="s">
        <v>24580</v>
      </c>
      <c r="B1649" s="3" t="s">
        <v>2</v>
      </c>
      <c r="C1649" s="3" t="s">
        <v>26252</v>
      </c>
      <c r="D1649" s="3" t="s">
        <v>32056</v>
      </c>
      <c r="E1649" s="12" t="s">
        <v>37884</v>
      </c>
      <c r="F1649" s="6" t="str">
        <f t="shared" si="77"/>
        <v>module=jadl</v>
      </c>
      <c r="G1649" s="6" t="str">
        <f t="shared" si="78"/>
        <v>module=kadl</v>
      </c>
    </row>
    <row r="1650" spans="1:7" ht="30" customHeight="1">
      <c r="A1650" s="3" t="s">
        <v>24580</v>
      </c>
      <c r="B1650" s="3" t="s">
        <v>2</v>
      </c>
      <c r="C1650" s="3" t="s">
        <v>26253</v>
      </c>
      <c r="D1650" s="3" t="s">
        <v>32057</v>
      </c>
      <c r="E1650" s="12" t="s">
        <v>37885</v>
      </c>
      <c r="F1650" s="6" t="str">
        <f t="shared" si="77"/>
        <v>module=jadl</v>
      </c>
      <c r="G1650" s="6" t="str">
        <f t="shared" si="78"/>
        <v>module=kadl</v>
      </c>
    </row>
    <row r="1651" spans="1:7" ht="30" customHeight="1">
      <c r="A1651" s="3" t="s">
        <v>24580</v>
      </c>
      <c r="B1651" s="3" t="s">
        <v>2</v>
      </c>
      <c r="C1651" s="3" t="s">
        <v>26254</v>
      </c>
      <c r="D1651" s="3" t="s">
        <v>32058</v>
      </c>
      <c r="E1651" s="12" t="s">
        <v>37886</v>
      </c>
      <c r="F1651" s="6" t="str">
        <f t="shared" si="77"/>
        <v>module=jadl</v>
      </c>
      <c r="G1651" s="6" t="str">
        <f t="shared" si="78"/>
        <v>module=kadl</v>
      </c>
    </row>
    <row r="1652" spans="1:7" ht="30" customHeight="1">
      <c r="A1652" s="3" t="s">
        <v>24580</v>
      </c>
      <c r="B1652" s="3" t="s">
        <v>2</v>
      </c>
      <c r="C1652" s="3" t="s">
        <v>26255</v>
      </c>
      <c r="D1652" s="3" t="s">
        <v>32059</v>
      </c>
      <c r="E1652" s="12" t="s">
        <v>37887</v>
      </c>
      <c r="F1652" s="6" t="str">
        <f t="shared" si="77"/>
        <v>module=jadl</v>
      </c>
      <c r="G1652" s="6" t="str">
        <f t="shared" si="78"/>
        <v>module=kadl</v>
      </c>
    </row>
    <row r="1653" spans="1:7" ht="30" customHeight="1">
      <c r="A1653" s="3" t="s">
        <v>24580</v>
      </c>
      <c r="B1653" s="3" t="s">
        <v>2</v>
      </c>
      <c r="C1653" s="3" t="s">
        <v>26256</v>
      </c>
      <c r="D1653" s="3" t="s">
        <v>32060</v>
      </c>
      <c r="E1653" s="12" t="s">
        <v>37888</v>
      </c>
      <c r="F1653" s="6" t="str">
        <f t="shared" si="77"/>
        <v>module=jadl</v>
      </c>
      <c r="G1653" s="6" t="str">
        <f t="shared" si="78"/>
        <v>module=kadl</v>
      </c>
    </row>
    <row r="1654" spans="1:7" ht="30" customHeight="1">
      <c r="A1654" s="3" t="s">
        <v>24580</v>
      </c>
      <c r="B1654" s="3" t="s">
        <v>2</v>
      </c>
      <c r="C1654" s="3" t="s">
        <v>26257</v>
      </c>
      <c r="D1654" s="3" t="s">
        <v>32061</v>
      </c>
      <c r="E1654" s="12" t="s">
        <v>37889</v>
      </c>
      <c r="F1654" s="6" t="str">
        <f t="shared" si="77"/>
        <v>module=jadl</v>
      </c>
      <c r="G1654" s="6" t="str">
        <f t="shared" si="78"/>
        <v>module=kadl</v>
      </c>
    </row>
    <row r="1655" spans="1:7" ht="30" customHeight="1">
      <c r="A1655" s="3" t="s">
        <v>24580</v>
      </c>
      <c r="B1655" s="3" t="s">
        <v>2</v>
      </c>
      <c r="C1655" s="3" t="s">
        <v>26258</v>
      </c>
      <c r="D1655" s="3" t="s">
        <v>32062</v>
      </c>
      <c r="E1655" s="12" t="s">
        <v>37890</v>
      </c>
      <c r="F1655" s="6" t="str">
        <f t="shared" si="77"/>
        <v>module=jadl</v>
      </c>
      <c r="G1655" s="6" t="str">
        <f t="shared" si="78"/>
        <v>module=kadl</v>
      </c>
    </row>
    <row r="1656" spans="1:7" ht="30" customHeight="1">
      <c r="A1656" s="3" t="s">
        <v>24580</v>
      </c>
      <c r="B1656" s="3" t="s">
        <v>2</v>
      </c>
      <c r="C1656" s="3" t="s">
        <v>26259</v>
      </c>
      <c r="D1656" s="3" t="s">
        <v>32063</v>
      </c>
      <c r="E1656" s="12" t="s">
        <v>37891</v>
      </c>
      <c r="F1656" s="6" t="str">
        <f t="shared" si="77"/>
        <v>module=jadl</v>
      </c>
      <c r="G1656" s="6" t="str">
        <f t="shared" si="78"/>
        <v>module=kadl</v>
      </c>
    </row>
    <row r="1657" spans="1:7" ht="30" customHeight="1">
      <c r="A1657" s="3" t="s">
        <v>24580</v>
      </c>
      <c r="B1657" s="3" t="s">
        <v>2</v>
      </c>
      <c r="C1657" s="3" t="s">
        <v>26260</v>
      </c>
      <c r="D1657" s="3" t="s">
        <v>32064</v>
      </c>
      <c r="E1657" s="12" t="s">
        <v>37892</v>
      </c>
      <c r="F1657" s="6" t="str">
        <f t="shared" si="77"/>
        <v>module=jadl</v>
      </c>
      <c r="G1657" s="6" t="str">
        <f t="shared" si="78"/>
        <v>module=kadl</v>
      </c>
    </row>
    <row r="1658" spans="1:7" ht="30" customHeight="1">
      <c r="A1658" s="3" t="s">
        <v>24580</v>
      </c>
      <c r="B1658" s="3" t="s">
        <v>2</v>
      </c>
      <c r="C1658" s="3" t="s">
        <v>26261</v>
      </c>
      <c r="D1658" s="3" t="s">
        <v>32065</v>
      </c>
      <c r="E1658" s="12" t="s">
        <v>37893</v>
      </c>
      <c r="F1658" s="6" t="str">
        <f t="shared" si="77"/>
        <v>module=jadl</v>
      </c>
      <c r="G1658" s="6" t="str">
        <f t="shared" si="78"/>
        <v>module=kadl</v>
      </c>
    </row>
    <row r="1659" spans="1:7" ht="30" customHeight="1">
      <c r="A1659" s="3" t="s">
        <v>24580</v>
      </c>
      <c r="B1659" s="3" t="s">
        <v>2</v>
      </c>
      <c r="C1659" s="3" t="s">
        <v>26262</v>
      </c>
      <c r="D1659" s="3" t="s">
        <v>32066</v>
      </c>
      <c r="E1659" s="12" t="s">
        <v>37894</v>
      </c>
      <c r="F1659" s="6" t="str">
        <f t="shared" si="77"/>
        <v>module=jadl</v>
      </c>
      <c r="G1659" s="6" t="str">
        <f t="shared" si="78"/>
        <v>module=kadl</v>
      </c>
    </row>
    <row r="1660" spans="1:7" ht="30" customHeight="1">
      <c r="A1660" s="3" t="s">
        <v>24580</v>
      </c>
      <c r="B1660" s="3" t="s">
        <v>2</v>
      </c>
      <c r="C1660" s="3" t="s">
        <v>26263</v>
      </c>
      <c r="D1660" s="3" t="s">
        <v>32067</v>
      </c>
      <c r="E1660" s="12" t="s">
        <v>37895</v>
      </c>
      <c r="F1660" s="6" t="str">
        <f t="shared" si="77"/>
        <v>module=jadl</v>
      </c>
      <c r="G1660" s="6" t="str">
        <f t="shared" si="78"/>
        <v>module=kadl</v>
      </c>
    </row>
    <row r="1661" spans="1:7" ht="30" customHeight="1">
      <c r="A1661" s="3" t="s">
        <v>24580</v>
      </c>
      <c r="B1661" s="3" t="s">
        <v>2</v>
      </c>
      <c r="C1661" s="3" t="s">
        <v>26264</v>
      </c>
      <c r="D1661" s="3" t="s">
        <v>32068</v>
      </c>
      <c r="E1661" s="12" t="s">
        <v>37896</v>
      </c>
      <c r="F1661" s="6" t="str">
        <f t="shared" si="77"/>
        <v>module=jadl</v>
      </c>
      <c r="G1661" s="6" t="str">
        <f t="shared" si="78"/>
        <v>module=kadl</v>
      </c>
    </row>
    <row r="1662" spans="1:7" ht="30" customHeight="1">
      <c r="A1662" s="3" t="s">
        <v>24580</v>
      </c>
      <c r="B1662" s="3" t="s">
        <v>2</v>
      </c>
      <c r="C1662" s="3" t="s">
        <v>26265</v>
      </c>
      <c r="D1662" s="3" t="s">
        <v>32069</v>
      </c>
      <c r="E1662" s="12" t="s">
        <v>37897</v>
      </c>
      <c r="F1662" s="6" t="str">
        <f t="shared" si="77"/>
        <v>module=jadl</v>
      </c>
      <c r="G1662" s="6" t="str">
        <f t="shared" si="78"/>
        <v>module=kadl</v>
      </c>
    </row>
    <row r="1663" spans="1:7" ht="30" customHeight="1">
      <c r="A1663" s="3" t="s">
        <v>24580</v>
      </c>
      <c r="B1663" s="3" t="s">
        <v>2</v>
      </c>
      <c r="C1663" s="3" t="s">
        <v>26266</v>
      </c>
      <c r="D1663" s="3" t="s">
        <v>32070</v>
      </c>
      <c r="E1663" s="12" t="s">
        <v>37898</v>
      </c>
      <c r="F1663" s="6" t="str">
        <f t="shared" si="77"/>
        <v>module=jadl</v>
      </c>
      <c r="G1663" s="6" t="str">
        <f t="shared" si="78"/>
        <v>module=kadl</v>
      </c>
    </row>
    <row r="1664" spans="1:7" ht="30" customHeight="1">
      <c r="A1664" s="3" t="s">
        <v>24580</v>
      </c>
      <c r="B1664" s="3" t="s">
        <v>2</v>
      </c>
      <c r="C1664" s="3" t="s">
        <v>26267</v>
      </c>
      <c r="D1664" s="3" t="s">
        <v>32071</v>
      </c>
      <c r="E1664" s="12" t="s">
        <v>37899</v>
      </c>
      <c r="F1664" s="6" t="str">
        <f t="shared" si="77"/>
        <v>module=jadl</v>
      </c>
      <c r="G1664" s="6" t="str">
        <f t="shared" si="78"/>
        <v>module=kadl</v>
      </c>
    </row>
    <row r="1665" spans="1:7" ht="30" customHeight="1">
      <c r="A1665" s="3" t="s">
        <v>24580</v>
      </c>
      <c r="B1665" s="3" t="s">
        <v>2</v>
      </c>
      <c r="C1665" s="3" t="s">
        <v>26268</v>
      </c>
      <c r="D1665" s="3" t="s">
        <v>32072</v>
      </c>
      <c r="E1665" s="12" t="s">
        <v>37900</v>
      </c>
      <c r="F1665" s="6" t="str">
        <f t="shared" si="77"/>
        <v>module=jadl</v>
      </c>
      <c r="G1665" s="6" t="str">
        <f t="shared" si="78"/>
        <v>module=kadl</v>
      </c>
    </row>
    <row r="1666" spans="1:7" ht="30" customHeight="1">
      <c r="A1666" s="3" t="s">
        <v>24580</v>
      </c>
      <c r="B1666" s="3" t="s">
        <v>2</v>
      </c>
      <c r="C1666" s="3" t="s">
        <v>26269</v>
      </c>
      <c r="D1666" s="3" t="s">
        <v>32073</v>
      </c>
      <c r="E1666" s="12" t="s">
        <v>37901</v>
      </c>
      <c r="F1666" s="6" t="str">
        <f t="shared" si="77"/>
        <v>module=jadl</v>
      </c>
      <c r="G1666" s="6" t="str">
        <f t="shared" si="78"/>
        <v>module=kadl</v>
      </c>
    </row>
    <row r="1667" spans="1:7" ht="30" customHeight="1">
      <c r="A1667" s="3" t="s">
        <v>24581</v>
      </c>
      <c r="B1667" s="3" t="s">
        <v>2</v>
      </c>
      <c r="C1667" s="3" t="s">
        <v>26270</v>
      </c>
      <c r="D1667" s="3" t="s">
        <v>32074</v>
      </c>
      <c r="E1667" s="12" t="s">
        <v>37902</v>
      </c>
      <c r="F1667" s="6" t="str">
        <f t="shared" ref="F1667:F1686" si="79">HYPERLINK("http://www.ssc.wisc.edu/wlsresearch/documentation/waves/?wave=capigrad&amp;module=jdiab","module=jdiab")</f>
        <v>module=jdiab</v>
      </c>
      <c r="G1667" s="6" t="str">
        <f t="shared" ref="G1667:G1686" si="80">HYPERLINK("http://www.ssc.wisc.edu/wlsresearch/documentation/waves/?wave=capisib&amp;module=kdiab","module=kdiab")</f>
        <v>module=kdiab</v>
      </c>
    </row>
    <row r="1668" spans="1:7" ht="30" customHeight="1">
      <c r="A1668" s="3" t="s">
        <v>24581</v>
      </c>
      <c r="B1668" s="3" t="s">
        <v>2</v>
      </c>
      <c r="C1668" s="3" t="s">
        <v>26271</v>
      </c>
      <c r="D1668" s="3" t="s">
        <v>32075</v>
      </c>
      <c r="E1668" s="12" t="s">
        <v>37903</v>
      </c>
      <c r="F1668" s="6" t="str">
        <f t="shared" si="79"/>
        <v>module=jdiab</v>
      </c>
      <c r="G1668" s="6" t="str">
        <f t="shared" si="80"/>
        <v>module=kdiab</v>
      </c>
    </row>
    <row r="1669" spans="1:7" ht="30" customHeight="1">
      <c r="A1669" s="3" t="s">
        <v>24581</v>
      </c>
      <c r="B1669" s="3" t="s">
        <v>2</v>
      </c>
      <c r="C1669" s="3" t="s">
        <v>26272</v>
      </c>
      <c r="D1669" s="3" t="s">
        <v>32076</v>
      </c>
      <c r="E1669" s="12" t="s">
        <v>37904</v>
      </c>
      <c r="F1669" s="6" t="str">
        <f t="shared" si="79"/>
        <v>module=jdiab</v>
      </c>
      <c r="G1669" s="6" t="str">
        <f t="shared" si="80"/>
        <v>module=kdiab</v>
      </c>
    </row>
    <row r="1670" spans="1:7" ht="30" customHeight="1">
      <c r="A1670" s="3" t="s">
        <v>24581</v>
      </c>
      <c r="B1670" s="3" t="s">
        <v>2</v>
      </c>
      <c r="C1670" s="3" t="s">
        <v>26273</v>
      </c>
      <c r="D1670" s="3" t="s">
        <v>32077</v>
      </c>
      <c r="E1670" s="12" t="s">
        <v>37905</v>
      </c>
      <c r="F1670" s="6" t="str">
        <f t="shared" si="79"/>
        <v>module=jdiab</v>
      </c>
      <c r="G1670" s="6" t="str">
        <f t="shared" si="80"/>
        <v>module=kdiab</v>
      </c>
    </row>
    <row r="1671" spans="1:7" ht="30" customHeight="1">
      <c r="A1671" s="3" t="s">
        <v>24581</v>
      </c>
      <c r="B1671" s="3" t="s">
        <v>2</v>
      </c>
      <c r="C1671" s="3" t="s">
        <v>26274</v>
      </c>
      <c r="D1671" s="3" t="s">
        <v>32078</v>
      </c>
      <c r="E1671" s="12" t="s">
        <v>37906</v>
      </c>
      <c r="F1671" s="6" t="str">
        <f t="shared" si="79"/>
        <v>module=jdiab</v>
      </c>
      <c r="G1671" s="6" t="str">
        <f t="shared" si="80"/>
        <v>module=kdiab</v>
      </c>
    </row>
    <row r="1672" spans="1:7" ht="30" customHeight="1">
      <c r="A1672" s="3" t="s">
        <v>24581</v>
      </c>
      <c r="B1672" s="3" t="s">
        <v>2</v>
      </c>
      <c r="C1672" s="3" t="s">
        <v>26275</v>
      </c>
      <c r="D1672" s="3" t="s">
        <v>32079</v>
      </c>
      <c r="E1672" s="12" t="s">
        <v>37907</v>
      </c>
      <c r="F1672" s="6" t="str">
        <f t="shared" si="79"/>
        <v>module=jdiab</v>
      </c>
      <c r="G1672" s="6" t="str">
        <f t="shared" si="80"/>
        <v>module=kdiab</v>
      </c>
    </row>
    <row r="1673" spans="1:7" ht="30" customHeight="1">
      <c r="A1673" s="3" t="s">
        <v>24581</v>
      </c>
      <c r="B1673" s="3" t="s">
        <v>2</v>
      </c>
      <c r="C1673" s="3" t="s">
        <v>26276</v>
      </c>
      <c r="D1673" s="3" t="s">
        <v>32080</v>
      </c>
      <c r="E1673" s="12" t="s">
        <v>37908</v>
      </c>
      <c r="F1673" s="6" t="str">
        <f t="shared" si="79"/>
        <v>module=jdiab</v>
      </c>
      <c r="G1673" s="6" t="str">
        <f t="shared" si="80"/>
        <v>module=kdiab</v>
      </c>
    </row>
    <row r="1674" spans="1:7" ht="30" customHeight="1">
      <c r="A1674" s="3" t="s">
        <v>24581</v>
      </c>
      <c r="B1674" s="3" t="s">
        <v>2</v>
      </c>
      <c r="C1674" s="3" t="s">
        <v>26277</v>
      </c>
      <c r="D1674" s="3" t="s">
        <v>32081</v>
      </c>
      <c r="E1674" s="12" t="s">
        <v>37909</v>
      </c>
      <c r="F1674" s="6" t="str">
        <f t="shared" si="79"/>
        <v>module=jdiab</v>
      </c>
      <c r="G1674" s="6" t="str">
        <f t="shared" si="80"/>
        <v>module=kdiab</v>
      </c>
    </row>
    <row r="1675" spans="1:7" ht="30" customHeight="1">
      <c r="A1675" s="3" t="s">
        <v>24581</v>
      </c>
      <c r="B1675" s="3" t="s">
        <v>2</v>
      </c>
      <c r="C1675" s="3" t="s">
        <v>26278</v>
      </c>
      <c r="D1675" s="3" t="s">
        <v>32082</v>
      </c>
      <c r="E1675" s="12" t="s">
        <v>37910</v>
      </c>
      <c r="F1675" s="6" t="str">
        <f t="shared" si="79"/>
        <v>module=jdiab</v>
      </c>
      <c r="G1675" s="6" t="str">
        <f t="shared" si="80"/>
        <v>module=kdiab</v>
      </c>
    </row>
    <row r="1676" spans="1:7" ht="30" customHeight="1">
      <c r="A1676" s="3" t="s">
        <v>24581</v>
      </c>
      <c r="B1676" s="3" t="s">
        <v>2</v>
      </c>
      <c r="C1676" s="3" t="s">
        <v>26279</v>
      </c>
      <c r="D1676" s="3" t="s">
        <v>32083</v>
      </c>
      <c r="E1676" s="12" t="s">
        <v>37911</v>
      </c>
      <c r="F1676" s="6" t="str">
        <f t="shared" si="79"/>
        <v>module=jdiab</v>
      </c>
      <c r="G1676" s="6" t="str">
        <f t="shared" si="80"/>
        <v>module=kdiab</v>
      </c>
    </row>
    <row r="1677" spans="1:7" ht="30" customHeight="1">
      <c r="A1677" s="3" t="s">
        <v>24581</v>
      </c>
      <c r="B1677" s="3" t="s">
        <v>2</v>
      </c>
      <c r="C1677" s="3" t="s">
        <v>26280</v>
      </c>
      <c r="D1677" s="3" t="s">
        <v>32084</v>
      </c>
      <c r="E1677" s="12" t="s">
        <v>37912</v>
      </c>
      <c r="F1677" s="6" t="str">
        <f t="shared" si="79"/>
        <v>module=jdiab</v>
      </c>
      <c r="G1677" s="6" t="str">
        <f t="shared" si="80"/>
        <v>module=kdiab</v>
      </c>
    </row>
    <row r="1678" spans="1:7" ht="30" customHeight="1">
      <c r="A1678" s="3" t="s">
        <v>24581</v>
      </c>
      <c r="B1678" s="3" t="s">
        <v>2</v>
      </c>
      <c r="C1678" s="3" t="s">
        <v>26281</v>
      </c>
      <c r="D1678" s="3" t="s">
        <v>32085</v>
      </c>
      <c r="E1678" s="12" t="s">
        <v>37913</v>
      </c>
      <c r="F1678" s="6" t="str">
        <f t="shared" si="79"/>
        <v>module=jdiab</v>
      </c>
      <c r="G1678" s="6" t="str">
        <f t="shared" si="80"/>
        <v>module=kdiab</v>
      </c>
    </row>
    <row r="1679" spans="1:7" ht="30" customHeight="1">
      <c r="A1679" s="3" t="s">
        <v>24581</v>
      </c>
      <c r="B1679" s="3" t="s">
        <v>2</v>
      </c>
      <c r="C1679" s="3" t="s">
        <v>26282</v>
      </c>
      <c r="D1679" s="3" t="s">
        <v>32086</v>
      </c>
      <c r="E1679" s="12" t="s">
        <v>37914</v>
      </c>
      <c r="F1679" s="6" t="str">
        <f t="shared" si="79"/>
        <v>module=jdiab</v>
      </c>
      <c r="G1679" s="6" t="str">
        <f t="shared" si="80"/>
        <v>module=kdiab</v>
      </c>
    </row>
    <row r="1680" spans="1:7" ht="30" customHeight="1">
      <c r="A1680" s="3" t="s">
        <v>24581</v>
      </c>
      <c r="B1680" s="3" t="s">
        <v>2</v>
      </c>
      <c r="C1680" s="3" t="s">
        <v>26283</v>
      </c>
      <c r="D1680" s="3" t="s">
        <v>32087</v>
      </c>
      <c r="E1680" s="12" t="s">
        <v>37915</v>
      </c>
      <c r="F1680" s="6" t="str">
        <f t="shared" si="79"/>
        <v>module=jdiab</v>
      </c>
      <c r="G1680" s="6" t="str">
        <f t="shared" si="80"/>
        <v>module=kdiab</v>
      </c>
    </row>
    <row r="1681" spans="1:7" ht="30" customHeight="1">
      <c r="A1681" s="3" t="s">
        <v>24581</v>
      </c>
      <c r="B1681" s="3" t="s">
        <v>2</v>
      </c>
      <c r="C1681" s="3" t="s">
        <v>26284</v>
      </c>
      <c r="D1681" s="3" t="s">
        <v>32088</v>
      </c>
      <c r="E1681" s="12" t="s">
        <v>37916</v>
      </c>
      <c r="F1681" s="6" t="str">
        <f t="shared" si="79"/>
        <v>module=jdiab</v>
      </c>
      <c r="G1681" s="6" t="str">
        <f t="shared" si="80"/>
        <v>module=kdiab</v>
      </c>
    </row>
    <row r="1682" spans="1:7" ht="30" customHeight="1">
      <c r="A1682" s="3" t="s">
        <v>24581</v>
      </c>
      <c r="B1682" s="3" t="s">
        <v>2</v>
      </c>
      <c r="C1682" s="3" t="s">
        <v>26285</v>
      </c>
      <c r="D1682" s="3" t="s">
        <v>32089</v>
      </c>
      <c r="E1682" s="12" t="s">
        <v>37917</v>
      </c>
      <c r="F1682" s="6" t="str">
        <f t="shared" si="79"/>
        <v>module=jdiab</v>
      </c>
      <c r="G1682" s="6" t="str">
        <f t="shared" si="80"/>
        <v>module=kdiab</v>
      </c>
    </row>
    <row r="1683" spans="1:7" ht="30" customHeight="1">
      <c r="A1683" s="3" t="s">
        <v>24581</v>
      </c>
      <c r="B1683" s="3" t="s">
        <v>2</v>
      </c>
      <c r="C1683" s="3" t="s">
        <v>26286</v>
      </c>
      <c r="D1683" s="3" t="s">
        <v>32090</v>
      </c>
      <c r="E1683" s="12" t="s">
        <v>37918</v>
      </c>
      <c r="F1683" s="6" t="str">
        <f t="shared" si="79"/>
        <v>module=jdiab</v>
      </c>
      <c r="G1683" s="6" t="str">
        <f t="shared" si="80"/>
        <v>module=kdiab</v>
      </c>
    </row>
    <row r="1684" spans="1:7" ht="30" customHeight="1">
      <c r="A1684" s="3" t="s">
        <v>24581</v>
      </c>
      <c r="B1684" s="3" t="s">
        <v>2</v>
      </c>
      <c r="C1684" s="3" t="s">
        <v>26287</v>
      </c>
      <c r="D1684" s="3" t="s">
        <v>32091</v>
      </c>
      <c r="E1684" s="12" t="s">
        <v>37919</v>
      </c>
      <c r="F1684" s="6" t="str">
        <f t="shared" si="79"/>
        <v>module=jdiab</v>
      </c>
      <c r="G1684" s="6" t="str">
        <f t="shared" si="80"/>
        <v>module=kdiab</v>
      </c>
    </row>
    <row r="1685" spans="1:7" ht="30" customHeight="1">
      <c r="A1685" s="3" t="s">
        <v>24581</v>
      </c>
      <c r="B1685" s="3" t="s">
        <v>2</v>
      </c>
      <c r="C1685" s="3" t="s">
        <v>26288</v>
      </c>
      <c r="D1685" s="3" t="s">
        <v>32092</v>
      </c>
      <c r="E1685" s="12" t="s">
        <v>37920</v>
      </c>
      <c r="F1685" s="6" t="str">
        <f t="shared" si="79"/>
        <v>module=jdiab</v>
      </c>
      <c r="G1685" s="6" t="str">
        <f t="shared" si="80"/>
        <v>module=kdiab</v>
      </c>
    </row>
    <row r="1686" spans="1:7" ht="30" customHeight="1">
      <c r="A1686" s="3" t="s">
        <v>24581</v>
      </c>
      <c r="B1686" s="3" t="s">
        <v>2</v>
      </c>
      <c r="C1686" s="3" t="s">
        <v>26289</v>
      </c>
      <c r="D1686" s="3" t="s">
        <v>32093</v>
      </c>
      <c r="E1686" s="12" t="s">
        <v>37921</v>
      </c>
      <c r="F1686" s="6" t="str">
        <f t="shared" si="79"/>
        <v>module=jdiab</v>
      </c>
      <c r="G1686" s="6" t="str">
        <f t="shared" si="80"/>
        <v>module=kdiab</v>
      </c>
    </row>
    <row r="1687" spans="1:7" ht="30" customHeight="1">
      <c r="A1687" s="3" t="s">
        <v>24582</v>
      </c>
      <c r="B1687" s="3" t="s">
        <v>2</v>
      </c>
      <c r="C1687" s="3" t="s">
        <v>26290</v>
      </c>
      <c r="D1687" s="3" t="s">
        <v>32094</v>
      </c>
      <c r="E1687" s="12" t="s">
        <v>37922</v>
      </c>
      <c r="F1687" s="6" t="str">
        <f t="shared" ref="F1687:F1711" si="81">HYPERLINK("http://www.ssc.wisc.edu/wlsresearch/documentation/waves/?wave=capigrad&amp;module=janesth","module=janesth")</f>
        <v>module=janesth</v>
      </c>
      <c r="G1687" s="6" t="str">
        <f t="shared" ref="G1687:G1711" si="82">HYPERLINK("http://www.ssc.wisc.edu/wlsresearch/documentation/waves/?wave=capisib&amp;module=kanesth","module=kanesth")</f>
        <v>module=kanesth</v>
      </c>
    </row>
    <row r="1688" spans="1:7" ht="30" customHeight="1">
      <c r="A1688" s="3" t="s">
        <v>24582</v>
      </c>
      <c r="B1688" s="3" t="s">
        <v>2</v>
      </c>
      <c r="C1688" s="3" t="s">
        <v>26291</v>
      </c>
      <c r="D1688" s="3" t="s">
        <v>32095</v>
      </c>
      <c r="E1688" s="12" t="s">
        <v>37923</v>
      </c>
      <c r="F1688" s="6" t="str">
        <f t="shared" si="81"/>
        <v>module=janesth</v>
      </c>
      <c r="G1688" s="6" t="str">
        <f t="shared" si="82"/>
        <v>module=kanesth</v>
      </c>
    </row>
    <row r="1689" spans="1:7" ht="30" customHeight="1">
      <c r="A1689" s="3" t="s">
        <v>24582</v>
      </c>
      <c r="B1689" s="3" t="s">
        <v>2</v>
      </c>
      <c r="C1689" s="3" t="s">
        <v>26292</v>
      </c>
      <c r="D1689" s="3" t="s">
        <v>32096</v>
      </c>
      <c r="E1689" s="12" t="s">
        <v>37924</v>
      </c>
      <c r="F1689" s="6" t="str">
        <f t="shared" si="81"/>
        <v>module=janesth</v>
      </c>
      <c r="G1689" s="6" t="str">
        <f t="shared" si="82"/>
        <v>module=kanesth</v>
      </c>
    </row>
    <row r="1690" spans="1:7" ht="30" customHeight="1">
      <c r="A1690" s="3" t="s">
        <v>24582</v>
      </c>
      <c r="B1690" s="3" t="s">
        <v>2</v>
      </c>
      <c r="C1690" s="3" t="s">
        <v>26293</v>
      </c>
      <c r="D1690" s="3" t="s">
        <v>32097</v>
      </c>
      <c r="E1690" s="12" t="s">
        <v>37925</v>
      </c>
      <c r="F1690" s="6" t="str">
        <f t="shared" si="81"/>
        <v>module=janesth</v>
      </c>
      <c r="G1690" s="6" t="str">
        <f t="shared" si="82"/>
        <v>module=kanesth</v>
      </c>
    </row>
    <row r="1691" spans="1:7" ht="30" customHeight="1">
      <c r="A1691" s="3" t="s">
        <v>24582</v>
      </c>
      <c r="B1691" s="3" t="s">
        <v>2</v>
      </c>
      <c r="C1691" s="3" t="s">
        <v>26294</v>
      </c>
      <c r="D1691" s="3" t="s">
        <v>32098</v>
      </c>
      <c r="E1691" s="12" t="s">
        <v>37926</v>
      </c>
      <c r="F1691" s="6" t="str">
        <f t="shared" si="81"/>
        <v>module=janesth</v>
      </c>
      <c r="G1691" s="6" t="str">
        <f t="shared" si="82"/>
        <v>module=kanesth</v>
      </c>
    </row>
    <row r="1692" spans="1:7" ht="30" customHeight="1">
      <c r="A1692" s="3" t="s">
        <v>24582</v>
      </c>
      <c r="B1692" s="3" t="s">
        <v>2</v>
      </c>
      <c r="C1692" s="3" t="s">
        <v>26295</v>
      </c>
      <c r="D1692" s="3" t="s">
        <v>32099</v>
      </c>
      <c r="E1692" s="12" t="s">
        <v>37927</v>
      </c>
      <c r="F1692" s="6" t="str">
        <f t="shared" si="81"/>
        <v>module=janesth</v>
      </c>
      <c r="G1692" s="6" t="str">
        <f t="shared" si="82"/>
        <v>module=kanesth</v>
      </c>
    </row>
    <row r="1693" spans="1:7" ht="30" customHeight="1">
      <c r="A1693" s="3" t="s">
        <v>24582</v>
      </c>
      <c r="B1693" s="3" t="s">
        <v>2</v>
      </c>
      <c r="C1693" s="3" t="s">
        <v>26296</v>
      </c>
      <c r="D1693" s="3" t="s">
        <v>32100</v>
      </c>
      <c r="E1693" s="12" t="s">
        <v>37928</v>
      </c>
      <c r="F1693" s="6" t="str">
        <f t="shared" si="81"/>
        <v>module=janesth</v>
      </c>
      <c r="G1693" s="6" t="str">
        <f t="shared" si="82"/>
        <v>module=kanesth</v>
      </c>
    </row>
    <row r="1694" spans="1:7" ht="30" customHeight="1">
      <c r="A1694" s="3" t="s">
        <v>24582</v>
      </c>
      <c r="B1694" s="3" t="s">
        <v>2</v>
      </c>
      <c r="C1694" s="3" t="s">
        <v>26297</v>
      </c>
      <c r="D1694" s="3" t="s">
        <v>32101</v>
      </c>
      <c r="E1694" s="12" t="s">
        <v>37929</v>
      </c>
      <c r="F1694" s="6" t="str">
        <f t="shared" si="81"/>
        <v>module=janesth</v>
      </c>
      <c r="G1694" s="6" t="str">
        <f t="shared" si="82"/>
        <v>module=kanesth</v>
      </c>
    </row>
    <row r="1695" spans="1:7" ht="30" customHeight="1">
      <c r="A1695" s="3" t="s">
        <v>24582</v>
      </c>
      <c r="B1695" s="3" t="s">
        <v>2</v>
      </c>
      <c r="C1695" s="3" t="s">
        <v>26298</v>
      </c>
      <c r="D1695" s="3" t="s">
        <v>32102</v>
      </c>
      <c r="E1695" s="12" t="s">
        <v>37930</v>
      </c>
      <c r="F1695" s="6" t="str">
        <f t="shared" si="81"/>
        <v>module=janesth</v>
      </c>
      <c r="G1695" s="6" t="str">
        <f t="shared" si="82"/>
        <v>module=kanesth</v>
      </c>
    </row>
    <row r="1696" spans="1:7" ht="30" customHeight="1">
      <c r="A1696" s="3" t="s">
        <v>24582</v>
      </c>
      <c r="B1696" s="3" t="s">
        <v>2</v>
      </c>
      <c r="C1696" s="3" t="s">
        <v>26299</v>
      </c>
      <c r="D1696" s="3" t="s">
        <v>32103</v>
      </c>
      <c r="E1696" s="12" t="s">
        <v>37931</v>
      </c>
      <c r="F1696" s="6" t="str">
        <f t="shared" si="81"/>
        <v>module=janesth</v>
      </c>
      <c r="G1696" s="6" t="str">
        <f t="shared" si="82"/>
        <v>module=kanesth</v>
      </c>
    </row>
    <row r="1697" spans="1:7" ht="30" customHeight="1">
      <c r="A1697" s="3" t="s">
        <v>24582</v>
      </c>
      <c r="B1697" s="3" t="s">
        <v>2</v>
      </c>
      <c r="C1697" s="3" t="s">
        <v>26300</v>
      </c>
      <c r="D1697" s="3" t="s">
        <v>32104</v>
      </c>
      <c r="E1697" s="12" t="s">
        <v>37932</v>
      </c>
      <c r="F1697" s="6" t="str">
        <f t="shared" si="81"/>
        <v>module=janesth</v>
      </c>
      <c r="G1697" s="6" t="str">
        <f t="shared" si="82"/>
        <v>module=kanesth</v>
      </c>
    </row>
    <row r="1698" spans="1:7" ht="30" customHeight="1">
      <c r="A1698" s="3" t="s">
        <v>24582</v>
      </c>
      <c r="B1698" s="3" t="s">
        <v>2</v>
      </c>
      <c r="C1698" s="3" t="s">
        <v>26301</v>
      </c>
      <c r="D1698" s="3" t="s">
        <v>32105</v>
      </c>
      <c r="E1698" s="12" t="s">
        <v>37933</v>
      </c>
      <c r="F1698" s="6" t="str">
        <f t="shared" si="81"/>
        <v>module=janesth</v>
      </c>
      <c r="G1698" s="6" t="str">
        <f t="shared" si="82"/>
        <v>module=kanesth</v>
      </c>
    </row>
    <row r="1699" spans="1:7" ht="30" customHeight="1">
      <c r="A1699" s="3" t="s">
        <v>24582</v>
      </c>
      <c r="B1699" s="3" t="s">
        <v>2</v>
      </c>
      <c r="C1699" s="3" t="s">
        <v>26302</v>
      </c>
      <c r="D1699" s="3" t="s">
        <v>32106</v>
      </c>
      <c r="E1699" s="12" t="s">
        <v>37934</v>
      </c>
      <c r="F1699" s="6" t="str">
        <f t="shared" si="81"/>
        <v>module=janesth</v>
      </c>
      <c r="G1699" s="6" t="str">
        <f t="shared" si="82"/>
        <v>module=kanesth</v>
      </c>
    </row>
    <row r="1700" spans="1:7" ht="30" customHeight="1">
      <c r="A1700" s="3" t="s">
        <v>24582</v>
      </c>
      <c r="B1700" s="3" t="s">
        <v>2</v>
      </c>
      <c r="C1700" s="3" t="s">
        <v>26303</v>
      </c>
      <c r="D1700" s="3" t="s">
        <v>32107</v>
      </c>
      <c r="E1700" s="12" t="s">
        <v>37935</v>
      </c>
      <c r="F1700" s="6" t="str">
        <f t="shared" si="81"/>
        <v>module=janesth</v>
      </c>
      <c r="G1700" s="6" t="str">
        <f t="shared" si="82"/>
        <v>module=kanesth</v>
      </c>
    </row>
    <row r="1701" spans="1:7" ht="30" customHeight="1">
      <c r="A1701" s="3" t="s">
        <v>24582</v>
      </c>
      <c r="B1701" s="3" t="s">
        <v>2</v>
      </c>
      <c r="C1701" s="3" t="s">
        <v>26304</v>
      </c>
      <c r="D1701" s="3" t="s">
        <v>32108</v>
      </c>
      <c r="E1701" s="12" t="s">
        <v>37936</v>
      </c>
      <c r="F1701" s="6" t="str">
        <f t="shared" si="81"/>
        <v>module=janesth</v>
      </c>
      <c r="G1701" s="6" t="str">
        <f t="shared" si="82"/>
        <v>module=kanesth</v>
      </c>
    </row>
    <row r="1702" spans="1:7" ht="30" customHeight="1">
      <c r="A1702" s="3" t="s">
        <v>24582</v>
      </c>
      <c r="B1702" s="3" t="s">
        <v>2</v>
      </c>
      <c r="C1702" s="3" t="s">
        <v>26305</v>
      </c>
      <c r="D1702" s="3" t="s">
        <v>32109</v>
      </c>
      <c r="E1702" s="12" t="s">
        <v>37937</v>
      </c>
      <c r="F1702" s="6" t="str">
        <f t="shared" si="81"/>
        <v>module=janesth</v>
      </c>
      <c r="G1702" s="6" t="str">
        <f t="shared" si="82"/>
        <v>module=kanesth</v>
      </c>
    </row>
    <row r="1703" spans="1:7" ht="30" customHeight="1">
      <c r="A1703" s="3" t="s">
        <v>24582</v>
      </c>
      <c r="B1703" s="3" t="s">
        <v>2</v>
      </c>
      <c r="C1703" s="3" t="s">
        <v>26306</v>
      </c>
      <c r="D1703" s="3" t="s">
        <v>32110</v>
      </c>
      <c r="E1703" s="12" t="s">
        <v>37938</v>
      </c>
      <c r="F1703" s="6" t="str">
        <f t="shared" si="81"/>
        <v>module=janesth</v>
      </c>
      <c r="G1703" s="6" t="str">
        <f t="shared" si="82"/>
        <v>module=kanesth</v>
      </c>
    </row>
    <row r="1704" spans="1:7" ht="30" customHeight="1">
      <c r="A1704" s="3" t="s">
        <v>24582</v>
      </c>
      <c r="B1704" s="3" t="s">
        <v>2</v>
      </c>
      <c r="C1704" s="3" t="s">
        <v>26307</v>
      </c>
      <c r="D1704" s="3" t="s">
        <v>32111</v>
      </c>
      <c r="E1704" s="12" t="s">
        <v>37939</v>
      </c>
      <c r="F1704" s="6" t="str">
        <f t="shared" si="81"/>
        <v>module=janesth</v>
      </c>
      <c r="G1704" s="6" t="str">
        <f t="shared" si="82"/>
        <v>module=kanesth</v>
      </c>
    </row>
    <row r="1705" spans="1:7" ht="30" customHeight="1">
      <c r="A1705" s="3" t="s">
        <v>24582</v>
      </c>
      <c r="B1705" s="3" t="s">
        <v>2</v>
      </c>
      <c r="C1705" s="3" t="s">
        <v>26308</v>
      </c>
      <c r="D1705" s="3" t="s">
        <v>32112</v>
      </c>
      <c r="E1705" s="12" t="s">
        <v>37940</v>
      </c>
      <c r="F1705" s="6" t="str">
        <f t="shared" si="81"/>
        <v>module=janesth</v>
      </c>
      <c r="G1705" s="6" t="str">
        <f t="shared" si="82"/>
        <v>module=kanesth</v>
      </c>
    </row>
    <row r="1706" spans="1:7" ht="30" customHeight="1">
      <c r="A1706" s="3" t="s">
        <v>24582</v>
      </c>
      <c r="B1706" s="3" t="s">
        <v>2</v>
      </c>
      <c r="C1706" s="3" t="s">
        <v>26309</v>
      </c>
      <c r="D1706" s="3" t="s">
        <v>32113</v>
      </c>
      <c r="E1706" s="12" t="s">
        <v>37941</v>
      </c>
      <c r="F1706" s="6" t="str">
        <f t="shared" si="81"/>
        <v>module=janesth</v>
      </c>
      <c r="G1706" s="6" t="str">
        <f t="shared" si="82"/>
        <v>module=kanesth</v>
      </c>
    </row>
    <row r="1707" spans="1:7" ht="30" customHeight="1">
      <c r="A1707" s="3" t="s">
        <v>24582</v>
      </c>
      <c r="B1707" s="3" t="s">
        <v>2</v>
      </c>
      <c r="C1707" s="3" t="s">
        <v>26310</v>
      </c>
      <c r="D1707" s="3" t="s">
        <v>32114</v>
      </c>
      <c r="E1707" s="12" t="s">
        <v>37942</v>
      </c>
      <c r="F1707" s="6" t="str">
        <f t="shared" si="81"/>
        <v>module=janesth</v>
      </c>
      <c r="G1707" s="6" t="str">
        <f t="shared" si="82"/>
        <v>module=kanesth</v>
      </c>
    </row>
    <row r="1708" spans="1:7" ht="30" customHeight="1">
      <c r="A1708" s="3" t="s">
        <v>24582</v>
      </c>
      <c r="B1708" s="3" t="s">
        <v>2</v>
      </c>
      <c r="C1708" s="3" t="s">
        <v>26311</v>
      </c>
      <c r="D1708" s="3" t="s">
        <v>32115</v>
      </c>
      <c r="E1708" s="12" t="s">
        <v>37943</v>
      </c>
      <c r="F1708" s="6" t="str">
        <f t="shared" si="81"/>
        <v>module=janesth</v>
      </c>
      <c r="G1708" s="6" t="str">
        <f t="shared" si="82"/>
        <v>module=kanesth</v>
      </c>
    </row>
    <row r="1709" spans="1:7" ht="30" customHeight="1">
      <c r="A1709" s="3" t="s">
        <v>24582</v>
      </c>
      <c r="B1709" s="3" t="s">
        <v>2</v>
      </c>
      <c r="C1709" s="3" t="s">
        <v>26312</v>
      </c>
      <c r="D1709" s="3" t="s">
        <v>32116</v>
      </c>
      <c r="E1709" s="12" t="s">
        <v>37944</v>
      </c>
      <c r="F1709" s="6" t="str">
        <f t="shared" si="81"/>
        <v>module=janesth</v>
      </c>
      <c r="G1709" s="6" t="str">
        <f t="shared" si="82"/>
        <v>module=kanesth</v>
      </c>
    </row>
    <row r="1710" spans="1:7" ht="30" customHeight="1">
      <c r="A1710" s="3" t="s">
        <v>24582</v>
      </c>
      <c r="B1710" s="3" t="s">
        <v>2</v>
      </c>
      <c r="C1710" s="3" t="s">
        <v>26313</v>
      </c>
      <c r="D1710" s="3" t="s">
        <v>32117</v>
      </c>
      <c r="E1710" s="12" t="s">
        <v>37945</v>
      </c>
      <c r="F1710" s="6" t="str">
        <f t="shared" si="81"/>
        <v>module=janesth</v>
      </c>
      <c r="G1710" s="6" t="str">
        <f t="shared" si="82"/>
        <v>module=kanesth</v>
      </c>
    </row>
    <row r="1711" spans="1:7" ht="30" customHeight="1">
      <c r="A1711" s="3" t="s">
        <v>24582</v>
      </c>
      <c r="B1711" s="3" t="s">
        <v>2</v>
      </c>
      <c r="C1711" s="3" t="s">
        <v>26314</v>
      </c>
      <c r="D1711" s="3" t="s">
        <v>32118</v>
      </c>
      <c r="E1711" s="12" t="s">
        <v>37946</v>
      </c>
      <c r="F1711" s="6" t="str">
        <f t="shared" si="81"/>
        <v>module=janesth</v>
      </c>
      <c r="G1711" s="6" t="str">
        <f t="shared" si="82"/>
        <v>module=kanesth</v>
      </c>
    </row>
    <row r="1712" spans="1:7" ht="30" customHeight="1">
      <c r="A1712" s="3" t="s">
        <v>24583</v>
      </c>
      <c r="B1712" s="3" t="s">
        <v>2</v>
      </c>
      <c r="C1712" s="3" t="s">
        <v>26315</v>
      </c>
      <c r="D1712" s="3" t="s">
        <v>32119</v>
      </c>
      <c r="E1712" s="12" t="s">
        <v>37947</v>
      </c>
      <c r="F1712" s="6" t="str">
        <f t="shared" ref="F1712:F1743" si="83">HYPERLINK("http://www.ssc.wisc.edu/wlsresearch/documentation/waves/?wave=capigrad&amp;module=jcogflu","module=jcogflu")</f>
        <v>module=jcogflu</v>
      </c>
      <c r="G1712" s="6" t="str">
        <f t="shared" ref="G1712:G1743" si="84">HYPERLINK("http://www.ssc.wisc.edu/wlsresearch/documentation/waves/?wave=capisib&amp;module=kcogflu","module=kcogflu")</f>
        <v>module=kcogflu</v>
      </c>
    </row>
    <row r="1713" spans="1:7" ht="30" customHeight="1">
      <c r="A1713" s="3" t="s">
        <v>24583</v>
      </c>
      <c r="B1713" s="3" t="s">
        <v>2</v>
      </c>
      <c r="C1713" s="3" t="s">
        <v>26316</v>
      </c>
      <c r="D1713" s="3" t="s">
        <v>32120</v>
      </c>
      <c r="E1713" s="12" t="s">
        <v>37948</v>
      </c>
      <c r="F1713" s="6" t="str">
        <f t="shared" si="83"/>
        <v>module=jcogflu</v>
      </c>
      <c r="G1713" s="6" t="str">
        <f t="shared" si="84"/>
        <v>module=kcogflu</v>
      </c>
    </row>
    <row r="1714" spans="1:7" ht="30" customHeight="1">
      <c r="A1714" s="3" t="s">
        <v>24583</v>
      </c>
      <c r="B1714" s="3" t="s">
        <v>2</v>
      </c>
      <c r="C1714" s="3" t="s">
        <v>26317</v>
      </c>
      <c r="D1714" s="3" t="s">
        <v>32121</v>
      </c>
      <c r="E1714" s="12" t="s">
        <v>37949</v>
      </c>
      <c r="F1714" s="6" t="str">
        <f t="shared" si="83"/>
        <v>module=jcogflu</v>
      </c>
      <c r="G1714" s="6" t="str">
        <f t="shared" si="84"/>
        <v>module=kcogflu</v>
      </c>
    </row>
    <row r="1715" spans="1:7" ht="30" customHeight="1">
      <c r="A1715" s="3" t="s">
        <v>24583</v>
      </c>
      <c r="B1715" s="3" t="s">
        <v>2</v>
      </c>
      <c r="C1715" s="3" t="s">
        <v>26318</v>
      </c>
      <c r="D1715" s="3" t="s">
        <v>32122</v>
      </c>
      <c r="E1715" s="12" t="s">
        <v>37950</v>
      </c>
      <c r="F1715" s="6" t="str">
        <f t="shared" si="83"/>
        <v>module=jcogflu</v>
      </c>
      <c r="G1715" s="6" t="str">
        <f t="shared" si="84"/>
        <v>module=kcogflu</v>
      </c>
    </row>
    <row r="1716" spans="1:7" ht="30" customHeight="1">
      <c r="A1716" s="3" t="s">
        <v>24583</v>
      </c>
      <c r="B1716" s="3" t="s">
        <v>2</v>
      </c>
      <c r="C1716" s="3" t="s">
        <v>26319</v>
      </c>
      <c r="D1716" s="3" t="s">
        <v>32123</v>
      </c>
      <c r="E1716" s="12" t="s">
        <v>37951</v>
      </c>
      <c r="F1716" s="6" t="str">
        <f t="shared" si="83"/>
        <v>module=jcogflu</v>
      </c>
      <c r="G1716" s="6" t="str">
        <f t="shared" si="84"/>
        <v>module=kcogflu</v>
      </c>
    </row>
    <row r="1717" spans="1:7" ht="30" customHeight="1">
      <c r="A1717" s="3" t="s">
        <v>24583</v>
      </c>
      <c r="B1717" s="3" t="s">
        <v>2</v>
      </c>
      <c r="C1717" s="3" t="s">
        <v>26320</v>
      </c>
      <c r="D1717" s="3" t="s">
        <v>32124</v>
      </c>
      <c r="E1717" s="12" t="s">
        <v>37952</v>
      </c>
      <c r="F1717" s="6" t="str">
        <f t="shared" si="83"/>
        <v>module=jcogflu</v>
      </c>
      <c r="G1717" s="6" t="str">
        <f t="shared" si="84"/>
        <v>module=kcogflu</v>
      </c>
    </row>
    <row r="1718" spans="1:7" ht="30" customHeight="1">
      <c r="A1718" s="3" t="s">
        <v>24583</v>
      </c>
      <c r="B1718" s="3" t="s">
        <v>2</v>
      </c>
      <c r="C1718" s="3" t="s">
        <v>26321</v>
      </c>
      <c r="D1718" s="3" t="s">
        <v>32125</v>
      </c>
      <c r="E1718" s="12" t="s">
        <v>37953</v>
      </c>
      <c r="F1718" s="6" t="str">
        <f t="shared" si="83"/>
        <v>module=jcogflu</v>
      </c>
      <c r="G1718" s="6" t="str">
        <f t="shared" si="84"/>
        <v>module=kcogflu</v>
      </c>
    </row>
    <row r="1719" spans="1:7" ht="30" customHeight="1">
      <c r="A1719" s="3" t="s">
        <v>24583</v>
      </c>
      <c r="B1719" s="3" t="s">
        <v>2</v>
      </c>
      <c r="C1719" s="3" t="s">
        <v>26322</v>
      </c>
      <c r="D1719" s="3" t="s">
        <v>32126</v>
      </c>
      <c r="E1719" s="12" t="s">
        <v>37954</v>
      </c>
      <c r="F1719" s="6" t="str">
        <f t="shared" si="83"/>
        <v>module=jcogflu</v>
      </c>
      <c r="G1719" s="6" t="str">
        <f t="shared" si="84"/>
        <v>module=kcogflu</v>
      </c>
    </row>
    <row r="1720" spans="1:7" ht="30" customHeight="1">
      <c r="A1720" s="3" t="s">
        <v>24583</v>
      </c>
      <c r="B1720" s="3" t="s">
        <v>2</v>
      </c>
      <c r="C1720" s="3" t="s">
        <v>26323</v>
      </c>
      <c r="D1720" s="3" t="s">
        <v>32127</v>
      </c>
      <c r="E1720" s="12" t="s">
        <v>37955</v>
      </c>
      <c r="F1720" s="6" t="str">
        <f t="shared" si="83"/>
        <v>module=jcogflu</v>
      </c>
      <c r="G1720" s="6" t="str">
        <f t="shared" si="84"/>
        <v>module=kcogflu</v>
      </c>
    </row>
    <row r="1721" spans="1:7" ht="30" customHeight="1">
      <c r="A1721" s="3" t="s">
        <v>24583</v>
      </c>
      <c r="B1721" s="3" t="s">
        <v>2</v>
      </c>
      <c r="C1721" s="3" t="s">
        <v>26324</v>
      </c>
      <c r="D1721" s="3" t="s">
        <v>32128</v>
      </c>
      <c r="E1721" s="12" t="s">
        <v>37956</v>
      </c>
      <c r="F1721" s="6" t="str">
        <f t="shared" si="83"/>
        <v>module=jcogflu</v>
      </c>
      <c r="G1721" s="6" t="str">
        <f t="shared" si="84"/>
        <v>module=kcogflu</v>
      </c>
    </row>
    <row r="1722" spans="1:7" ht="30" customHeight="1">
      <c r="A1722" s="3" t="s">
        <v>24583</v>
      </c>
      <c r="B1722" s="3" t="s">
        <v>2</v>
      </c>
      <c r="C1722" s="3" t="s">
        <v>26325</v>
      </c>
      <c r="D1722" s="3" t="s">
        <v>32129</v>
      </c>
      <c r="E1722" s="12" t="s">
        <v>37957</v>
      </c>
      <c r="F1722" s="6" t="str">
        <f t="shared" si="83"/>
        <v>module=jcogflu</v>
      </c>
      <c r="G1722" s="6" t="str">
        <f t="shared" si="84"/>
        <v>module=kcogflu</v>
      </c>
    </row>
    <row r="1723" spans="1:7" ht="30" customHeight="1">
      <c r="A1723" s="3" t="s">
        <v>24583</v>
      </c>
      <c r="B1723" s="3" t="s">
        <v>2</v>
      </c>
      <c r="C1723" s="3" t="s">
        <v>26326</v>
      </c>
      <c r="D1723" s="3" t="s">
        <v>32130</v>
      </c>
      <c r="E1723" s="12" t="s">
        <v>37958</v>
      </c>
      <c r="F1723" s="6" t="str">
        <f t="shared" si="83"/>
        <v>module=jcogflu</v>
      </c>
      <c r="G1723" s="6" t="str">
        <f t="shared" si="84"/>
        <v>module=kcogflu</v>
      </c>
    </row>
    <row r="1724" spans="1:7" ht="30" customHeight="1">
      <c r="A1724" s="3" t="s">
        <v>24583</v>
      </c>
      <c r="B1724" s="3" t="s">
        <v>2</v>
      </c>
      <c r="C1724" s="3" t="s">
        <v>26327</v>
      </c>
      <c r="D1724" s="3" t="s">
        <v>32131</v>
      </c>
      <c r="E1724" s="12" t="s">
        <v>37959</v>
      </c>
      <c r="F1724" s="6" t="str">
        <f t="shared" si="83"/>
        <v>module=jcogflu</v>
      </c>
      <c r="G1724" s="6" t="str">
        <f t="shared" si="84"/>
        <v>module=kcogflu</v>
      </c>
    </row>
    <row r="1725" spans="1:7" ht="30" customHeight="1">
      <c r="A1725" s="3" t="s">
        <v>24583</v>
      </c>
      <c r="B1725" s="3" t="s">
        <v>2</v>
      </c>
      <c r="C1725" s="3" t="s">
        <v>26328</v>
      </c>
      <c r="D1725" s="3" t="s">
        <v>32132</v>
      </c>
      <c r="E1725" s="12" t="s">
        <v>37960</v>
      </c>
      <c r="F1725" s="6" t="str">
        <f t="shared" si="83"/>
        <v>module=jcogflu</v>
      </c>
      <c r="G1725" s="6" t="str">
        <f t="shared" si="84"/>
        <v>module=kcogflu</v>
      </c>
    </row>
    <row r="1726" spans="1:7" ht="30" customHeight="1">
      <c r="A1726" s="3" t="s">
        <v>24583</v>
      </c>
      <c r="B1726" s="3" t="s">
        <v>2</v>
      </c>
      <c r="C1726" s="3" t="s">
        <v>26329</v>
      </c>
      <c r="D1726" s="3" t="s">
        <v>32133</v>
      </c>
      <c r="E1726" s="12" t="s">
        <v>37961</v>
      </c>
      <c r="F1726" s="6" t="str">
        <f t="shared" si="83"/>
        <v>module=jcogflu</v>
      </c>
      <c r="G1726" s="6" t="str">
        <f t="shared" si="84"/>
        <v>module=kcogflu</v>
      </c>
    </row>
    <row r="1727" spans="1:7" ht="30" customHeight="1">
      <c r="A1727" s="3" t="s">
        <v>24583</v>
      </c>
      <c r="B1727" s="3" t="s">
        <v>2</v>
      </c>
      <c r="C1727" s="3" t="s">
        <v>26330</v>
      </c>
      <c r="D1727" s="3" t="s">
        <v>32134</v>
      </c>
      <c r="E1727" s="12" t="s">
        <v>37962</v>
      </c>
      <c r="F1727" s="6" t="str">
        <f t="shared" si="83"/>
        <v>module=jcogflu</v>
      </c>
      <c r="G1727" s="6" t="str">
        <f t="shared" si="84"/>
        <v>module=kcogflu</v>
      </c>
    </row>
    <row r="1728" spans="1:7" ht="30" customHeight="1">
      <c r="A1728" s="3" t="s">
        <v>24583</v>
      </c>
      <c r="B1728" s="3" t="s">
        <v>2</v>
      </c>
      <c r="C1728" s="3" t="s">
        <v>26331</v>
      </c>
      <c r="D1728" s="3" t="s">
        <v>32135</v>
      </c>
      <c r="E1728" s="12" t="s">
        <v>37963</v>
      </c>
      <c r="F1728" s="6" t="str">
        <f t="shared" si="83"/>
        <v>module=jcogflu</v>
      </c>
      <c r="G1728" s="6" t="str">
        <f t="shared" si="84"/>
        <v>module=kcogflu</v>
      </c>
    </row>
    <row r="1729" spans="1:7" ht="30" customHeight="1">
      <c r="A1729" s="3" t="s">
        <v>24583</v>
      </c>
      <c r="B1729" s="3" t="s">
        <v>2</v>
      </c>
      <c r="C1729" s="3" t="s">
        <v>26332</v>
      </c>
      <c r="D1729" s="3" t="s">
        <v>32136</v>
      </c>
      <c r="E1729" s="12" t="s">
        <v>37964</v>
      </c>
      <c r="F1729" s="6" t="str">
        <f t="shared" si="83"/>
        <v>module=jcogflu</v>
      </c>
      <c r="G1729" s="6" t="str">
        <f t="shared" si="84"/>
        <v>module=kcogflu</v>
      </c>
    </row>
    <row r="1730" spans="1:7" ht="30" customHeight="1">
      <c r="A1730" s="3" t="s">
        <v>24583</v>
      </c>
      <c r="B1730" s="3" t="s">
        <v>2</v>
      </c>
      <c r="C1730" s="3" t="s">
        <v>26333</v>
      </c>
      <c r="D1730" s="3" t="s">
        <v>32137</v>
      </c>
      <c r="E1730" s="12" t="s">
        <v>37965</v>
      </c>
      <c r="F1730" s="6" t="str">
        <f t="shared" si="83"/>
        <v>module=jcogflu</v>
      </c>
      <c r="G1730" s="6" t="str">
        <f t="shared" si="84"/>
        <v>module=kcogflu</v>
      </c>
    </row>
    <row r="1731" spans="1:7" ht="30" customHeight="1">
      <c r="A1731" s="3" t="s">
        <v>24583</v>
      </c>
      <c r="B1731" s="3" t="s">
        <v>2</v>
      </c>
      <c r="C1731" s="3" t="s">
        <v>26334</v>
      </c>
      <c r="D1731" s="3" t="s">
        <v>32138</v>
      </c>
      <c r="E1731" s="12" t="s">
        <v>37966</v>
      </c>
      <c r="F1731" s="6" t="str">
        <f t="shared" si="83"/>
        <v>module=jcogflu</v>
      </c>
      <c r="G1731" s="6" t="str">
        <f t="shared" si="84"/>
        <v>module=kcogflu</v>
      </c>
    </row>
    <row r="1732" spans="1:7" ht="30" customHeight="1">
      <c r="A1732" s="3" t="s">
        <v>24583</v>
      </c>
      <c r="B1732" s="3" t="s">
        <v>2</v>
      </c>
      <c r="C1732" s="3" t="s">
        <v>26335</v>
      </c>
      <c r="D1732" s="3" t="s">
        <v>32139</v>
      </c>
      <c r="E1732" s="12" t="s">
        <v>37967</v>
      </c>
      <c r="F1732" s="6" t="str">
        <f t="shared" si="83"/>
        <v>module=jcogflu</v>
      </c>
      <c r="G1732" s="6" t="str">
        <f t="shared" si="84"/>
        <v>module=kcogflu</v>
      </c>
    </row>
    <row r="1733" spans="1:7" ht="30" customHeight="1">
      <c r="A1733" s="3" t="s">
        <v>24583</v>
      </c>
      <c r="B1733" s="3" t="s">
        <v>2</v>
      </c>
      <c r="C1733" s="3" t="s">
        <v>26336</v>
      </c>
      <c r="D1733" s="3" t="s">
        <v>32140</v>
      </c>
      <c r="E1733" s="12" t="s">
        <v>37968</v>
      </c>
      <c r="F1733" s="6" t="str">
        <f t="shared" si="83"/>
        <v>module=jcogflu</v>
      </c>
      <c r="G1733" s="6" t="str">
        <f t="shared" si="84"/>
        <v>module=kcogflu</v>
      </c>
    </row>
    <row r="1734" spans="1:7" ht="30" customHeight="1">
      <c r="A1734" s="3" t="s">
        <v>24583</v>
      </c>
      <c r="B1734" s="3" t="s">
        <v>2</v>
      </c>
      <c r="C1734" s="3" t="s">
        <v>26337</v>
      </c>
      <c r="D1734" s="3" t="s">
        <v>32141</v>
      </c>
      <c r="E1734" s="12" t="s">
        <v>37969</v>
      </c>
      <c r="F1734" s="6" t="str">
        <f t="shared" si="83"/>
        <v>module=jcogflu</v>
      </c>
      <c r="G1734" s="6" t="str">
        <f t="shared" si="84"/>
        <v>module=kcogflu</v>
      </c>
    </row>
    <row r="1735" spans="1:7" ht="30" customHeight="1">
      <c r="A1735" s="3" t="s">
        <v>24583</v>
      </c>
      <c r="B1735" s="3" t="s">
        <v>2</v>
      </c>
      <c r="C1735" s="3" t="s">
        <v>26338</v>
      </c>
      <c r="D1735" s="3" t="s">
        <v>32142</v>
      </c>
      <c r="E1735" s="12" t="s">
        <v>37970</v>
      </c>
      <c r="F1735" s="6" t="str">
        <f t="shared" si="83"/>
        <v>module=jcogflu</v>
      </c>
      <c r="G1735" s="6" t="str">
        <f t="shared" si="84"/>
        <v>module=kcogflu</v>
      </c>
    </row>
    <row r="1736" spans="1:7" ht="30" customHeight="1">
      <c r="A1736" s="3" t="s">
        <v>24583</v>
      </c>
      <c r="B1736" s="3" t="s">
        <v>2</v>
      </c>
      <c r="C1736" s="3" t="s">
        <v>26339</v>
      </c>
      <c r="D1736" s="3" t="s">
        <v>32143</v>
      </c>
      <c r="E1736" s="12" t="s">
        <v>37971</v>
      </c>
      <c r="F1736" s="6" t="str">
        <f t="shared" si="83"/>
        <v>module=jcogflu</v>
      </c>
      <c r="G1736" s="6" t="str">
        <f t="shared" si="84"/>
        <v>module=kcogflu</v>
      </c>
    </row>
    <row r="1737" spans="1:7" ht="30" customHeight="1">
      <c r="A1737" s="3" t="s">
        <v>24583</v>
      </c>
      <c r="B1737" s="3" t="s">
        <v>2</v>
      </c>
      <c r="C1737" s="3" t="s">
        <v>26340</v>
      </c>
      <c r="D1737" s="3" t="s">
        <v>32144</v>
      </c>
      <c r="E1737" s="12" t="s">
        <v>37972</v>
      </c>
      <c r="F1737" s="6" t="str">
        <f t="shared" si="83"/>
        <v>module=jcogflu</v>
      </c>
      <c r="G1737" s="6" t="str">
        <f t="shared" si="84"/>
        <v>module=kcogflu</v>
      </c>
    </row>
    <row r="1738" spans="1:7" ht="30" customHeight="1">
      <c r="A1738" s="3" t="s">
        <v>24583</v>
      </c>
      <c r="B1738" s="3" t="s">
        <v>2</v>
      </c>
      <c r="C1738" s="3" t="s">
        <v>26341</v>
      </c>
      <c r="D1738" s="3" t="s">
        <v>32145</v>
      </c>
      <c r="E1738" s="12" t="s">
        <v>37973</v>
      </c>
      <c r="F1738" s="6" t="str">
        <f t="shared" si="83"/>
        <v>module=jcogflu</v>
      </c>
      <c r="G1738" s="6" t="str">
        <f t="shared" si="84"/>
        <v>module=kcogflu</v>
      </c>
    </row>
    <row r="1739" spans="1:7" ht="30" customHeight="1">
      <c r="A1739" s="3" t="s">
        <v>24583</v>
      </c>
      <c r="B1739" s="3" t="s">
        <v>2</v>
      </c>
      <c r="C1739" s="3" t="s">
        <v>26342</v>
      </c>
      <c r="D1739" s="3" t="s">
        <v>32146</v>
      </c>
      <c r="E1739" s="12" t="s">
        <v>37974</v>
      </c>
      <c r="F1739" s="6" t="str">
        <f t="shared" si="83"/>
        <v>module=jcogflu</v>
      </c>
      <c r="G1739" s="6" t="str">
        <f t="shared" si="84"/>
        <v>module=kcogflu</v>
      </c>
    </row>
    <row r="1740" spans="1:7" ht="30" customHeight="1">
      <c r="A1740" s="3" t="s">
        <v>24583</v>
      </c>
      <c r="B1740" s="3" t="s">
        <v>2</v>
      </c>
      <c r="C1740" s="3" t="s">
        <v>26343</v>
      </c>
      <c r="D1740" s="3" t="s">
        <v>32147</v>
      </c>
      <c r="E1740" s="12" t="s">
        <v>37975</v>
      </c>
      <c r="F1740" s="6" t="str">
        <f t="shared" si="83"/>
        <v>module=jcogflu</v>
      </c>
      <c r="G1740" s="6" t="str">
        <f t="shared" si="84"/>
        <v>module=kcogflu</v>
      </c>
    </row>
    <row r="1741" spans="1:7" ht="30" customHeight="1">
      <c r="A1741" s="3" t="s">
        <v>24583</v>
      </c>
      <c r="B1741" s="3" t="s">
        <v>2</v>
      </c>
      <c r="C1741" s="3" t="s">
        <v>26344</v>
      </c>
      <c r="D1741" s="3" t="s">
        <v>32148</v>
      </c>
      <c r="E1741" s="12" t="s">
        <v>37976</v>
      </c>
      <c r="F1741" s="6" t="str">
        <f t="shared" si="83"/>
        <v>module=jcogflu</v>
      </c>
      <c r="G1741" s="6" t="str">
        <f t="shared" si="84"/>
        <v>module=kcogflu</v>
      </c>
    </row>
    <row r="1742" spans="1:7" ht="30" customHeight="1">
      <c r="A1742" s="3" t="s">
        <v>24583</v>
      </c>
      <c r="B1742" s="3" t="s">
        <v>2</v>
      </c>
      <c r="C1742" s="3" t="s">
        <v>26345</v>
      </c>
      <c r="D1742" s="3" t="s">
        <v>32149</v>
      </c>
      <c r="E1742" s="12" t="s">
        <v>37977</v>
      </c>
      <c r="F1742" s="6" t="str">
        <f t="shared" si="83"/>
        <v>module=jcogflu</v>
      </c>
      <c r="G1742" s="6" t="str">
        <f t="shared" si="84"/>
        <v>module=kcogflu</v>
      </c>
    </row>
    <row r="1743" spans="1:7" ht="30" customHeight="1">
      <c r="A1743" s="3" t="s">
        <v>24583</v>
      </c>
      <c r="B1743" s="3" t="s">
        <v>2</v>
      </c>
      <c r="C1743" s="3" t="s">
        <v>26346</v>
      </c>
      <c r="D1743" s="3" t="s">
        <v>32150</v>
      </c>
      <c r="E1743" s="12" t="s">
        <v>37978</v>
      </c>
      <c r="F1743" s="6" t="str">
        <f t="shared" si="83"/>
        <v>module=jcogflu</v>
      </c>
      <c r="G1743" s="6" t="str">
        <f t="shared" si="84"/>
        <v>module=kcogflu</v>
      </c>
    </row>
    <row r="1744" spans="1:7" ht="30" customHeight="1">
      <c r="A1744" s="3" t="s">
        <v>24583</v>
      </c>
      <c r="B1744" s="3" t="s">
        <v>2</v>
      </c>
      <c r="C1744" s="3" t="s">
        <v>26347</v>
      </c>
      <c r="D1744" s="3" t="s">
        <v>32151</v>
      </c>
      <c r="E1744" s="12" t="s">
        <v>37979</v>
      </c>
      <c r="F1744" s="6" t="str">
        <f t="shared" ref="F1744:F1775" si="85">HYPERLINK("http://www.ssc.wisc.edu/wlsresearch/documentation/waves/?wave=capigrad&amp;module=jcogflu","module=jcogflu")</f>
        <v>module=jcogflu</v>
      </c>
      <c r="G1744" s="6" t="str">
        <f t="shared" ref="G1744:G1775" si="86">HYPERLINK("http://www.ssc.wisc.edu/wlsresearch/documentation/waves/?wave=capisib&amp;module=kcogflu","module=kcogflu")</f>
        <v>module=kcogflu</v>
      </c>
    </row>
    <row r="1745" spans="1:7" ht="30" customHeight="1">
      <c r="A1745" s="3" t="s">
        <v>24583</v>
      </c>
      <c r="B1745" s="3" t="s">
        <v>2</v>
      </c>
      <c r="C1745" s="3" t="s">
        <v>26348</v>
      </c>
      <c r="D1745" s="3" t="s">
        <v>32152</v>
      </c>
      <c r="E1745" s="12" t="s">
        <v>37980</v>
      </c>
      <c r="F1745" s="6" t="str">
        <f t="shared" si="85"/>
        <v>module=jcogflu</v>
      </c>
      <c r="G1745" s="6" t="str">
        <f t="shared" si="86"/>
        <v>module=kcogflu</v>
      </c>
    </row>
    <row r="1746" spans="1:7" ht="30" customHeight="1">
      <c r="A1746" s="3" t="s">
        <v>24583</v>
      </c>
      <c r="B1746" s="3" t="s">
        <v>2</v>
      </c>
      <c r="C1746" s="3" t="s">
        <v>26349</v>
      </c>
      <c r="D1746" s="3" t="s">
        <v>32153</v>
      </c>
      <c r="E1746" s="12" t="s">
        <v>37981</v>
      </c>
      <c r="F1746" s="6" t="str">
        <f t="shared" si="85"/>
        <v>module=jcogflu</v>
      </c>
      <c r="G1746" s="6" t="str">
        <f t="shared" si="86"/>
        <v>module=kcogflu</v>
      </c>
    </row>
    <row r="1747" spans="1:7" ht="30" customHeight="1">
      <c r="A1747" s="3" t="s">
        <v>24583</v>
      </c>
      <c r="B1747" s="3" t="s">
        <v>2</v>
      </c>
      <c r="C1747" s="3" t="s">
        <v>26350</v>
      </c>
      <c r="D1747" s="3" t="s">
        <v>32154</v>
      </c>
      <c r="E1747" s="12" t="s">
        <v>37982</v>
      </c>
      <c r="F1747" s="6" t="str">
        <f t="shared" si="85"/>
        <v>module=jcogflu</v>
      </c>
      <c r="G1747" s="6" t="str">
        <f t="shared" si="86"/>
        <v>module=kcogflu</v>
      </c>
    </row>
    <row r="1748" spans="1:7" ht="30" customHeight="1">
      <c r="A1748" s="3" t="s">
        <v>24583</v>
      </c>
      <c r="B1748" s="3" t="s">
        <v>2</v>
      </c>
      <c r="C1748" s="3" t="s">
        <v>26351</v>
      </c>
      <c r="D1748" s="3" t="s">
        <v>32155</v>
      </c>
      <c r="E1748" s="12" t="s">
        <v>37983</v>
      </c>
      <c r="F1748" s="6" t="str">
        <f t="shared" si="85"/>
        <v>module=jcogflu</v>
      </c>
      <c r="G1748" s="6" t="str">
        <f t="shared" si="86"/>
        <v>module=kcogflu</v>
      </c>
    </row>
    <row r="1749" spans="1:7" ht="30" customHeight="1">
      <c r="A1749" s="3" t="s">
        <v>24583</v>
      </c>
      <c r="B1749" s="3" t="s">
        <v>2</v>
      </c>
      <c r="C1749" s="3" t="s">
        <v>26352</v>
      </c>
      <c r="D1749" s="3" t="s">
        <v>32156</v>
      </c>
      <c r="E1749" s="12" t="s">
        <v>37984</v>
      </c>
      <c r="F1749" s="6" t="str">
        <f t="shared" si="85"/>
        <v>module=jcogflu</v>
      </c>
      <c r="G1749" s="6" t="str">
        <f t="shared" si="86"/>
        <v>module=kcogflu</v>
      </c>
    </row>
    <row r="1750" spans="1:7" ht="30" customHeight="1">
      <c r="A1750" s="3" t="s">
        <v>24583</v>
      </c>
      <c r="B1750" s="3" t="s">
        <v>2</v>
      </c>
      <c r="C1750" s="3" t="s">
        <v>26353</v>
      </c>
      <c r="D1750" s="3" t="s">
        <v>32157</v>
      </c>
      <c r="E1750" s="12" t="s">
        <v>37985</v>
      </c>
      <c r="F1750" s="6" t="str">
        <f t="shared" si="85"/>
        <v>module=jcogflu</v>
      </c>
      <c r="G1750" s="6" t="str">
        <f t="shared" si="86"/>
        <v>module=kcogflu</v>
      </c>
    </row>
    <row r="1751" spans="1:7" ht="30" customHeight="1">
      <c r="A1751" s="3" t="s">
        <v>24583</v>
      </c>
      <c r="B1751" s="3" t="s">
        <v>2</v>
      </c>
      <c r="C1751" s="3" t="s">
        <v>26354</v>
      </c>
      <c r="D1751" s="3" t="s">
        <v>32158</v>
      </c>
      <c r="E1751" s="12" t="s">
        <v>37986</v>
      </c>
      <c r="F1751" s="6" t="str">
        <f t="shared" si="85"/>
        <v>module=jcogflu</v>
      </c>
      <c r="G1751" s="6" t="str">
        <f t="shared" si="86"/>
        <v>module=kcogflu</v>
      </c>
    </row>
    <row r="1752" spans="1:7" ht="30" customHeight="1">
      <c r="A1752" s="3" t="s">
        <v>24583</v>
      </c>
      <c r="B1752" s="3" t="s">
        <v>2</v>
      </c>
      <c r="C1752" s="3" t="s">
        <v>26355</v>
      </c>
      <c r="D1752" s="3" t="s">
        <v>32159</v>
      </c>
      <c r="E1752" s="12" t="s">
        <v>37987</v>
      </c>
      <c r="F1752" s="6" t="str">
        <f t="shared" si="85"/>
        <v>module=jcogflu</v>
      </c>
      <c r="G1752" s="6" t="str">
        <f t="shared" si="86"/>
        <v>module=kcogflu</v>
      </c>
    </row>
    <row r="1753" spans="1:7" ht="30" customHeight="1">
      <c r="A1753" s="3" t="s">
        <v>24583</v>
      </c>
      <c r="B1753" s="3" t="s">
        <v>2</v>
      </c>
      <c r="C1753" s="3" t="s">
        <v>26356</v>
      </c>
      <c r="D1753" s="3" t="s">
        <v>32160</v>
      </c>
      <c r="E1753" s="12" t="s">
        <v>37988</v>
      </c>
      <c r="F1753" s="6" t="str">
        <f t="shared" si="85"/>
        <v>module=jcogflu</v>
      </c>
      <c r="G1753" s="6" t="str">
        <f t="shared" si="86"/>
        <v>module=kcogflu</v>
      </c>
    </row>
    <row r="1754" spans="1:7" ht="30" customHeight="1">
      <c r="A1754" s="3" t="s">
        <v>24583</v>
      </c>
      <c r="B1754" s="3" t="s">
        <v>2</v>
      </c>
      <c r="C1754" s="3" t="s">
        <v>26357</v>
      </c>
      <c r="D1754" s="3" t="s">
        <v>32161</v>
      </c>
      <c r="E1754" s="12" t="s">
        <v>37989</v>
      </c>
      <c r="F1754" s="6" t="str">
        <f t="shared" si="85"/>
        <v>module=jcogflu</v>
      </c>
      <c r="G1754" s="6" t="str">
        <f t="shared" si="86"/>
        <v>module=kcogflu</v>
      </c>
    </row>
    <row r="1755" spans="1:7" ht="30" customHeight="1">
      <c r="A1755" s="3" t="s">
        <v>24583</v>
      </c>
      <c r="B1755" s="3" t="s">
        <v>2</v>
      </c>
      <c r="C1755" s="3" t="s">
        <v>26358</v>
      </c>
      <c r="D1755" s="3" t="s">
        <v>32162</v>
      </c>
      <c r="E1755" s="12" t="s">
        <v>37990</v>
      </c>
      <c r="F1755" s="6" t="str">
        <f t="shared" si="85"/>
        <v>module=jcogflu</v>
      </c>
      <c r="G1755" s="6" t="str">
        <f t="shared" si="86"/>
        <v>module=kcogflu</v>
      </c>
    </row>
    <row r="1756" spans="1:7" ht="30" customHeight="1">
      <c r="A1756" s="3" t="s">
        <v>24583</v>
      </c>
      <c r="B1756" s="3" t="s">
        <v>2</v>
      </c>
      <c r="C1756" s="3" t="s">
        <v>26359</v>
      </c>
      <c r="D1756" s="3" t="s">
        <v>32163</v>
      </c>
      <c r="E1756" s="12" t="s">
        <v>37991</v>
      </c>
      <c r="F1756" s="6" t="str">
        <f t="shared" si="85"/>
        <v>module=jcogflu</v>
      </c>
      <c r="G1756" s="6" t="str">
        <f t="shared" si="86"/>
        <v>module=kcogflu</v>
      </c>
    </row>
    <row r="1757" spans="1:7" ht="30" customHeight="1">
      <c r="A1757" s="3" t="s">
        <v>24583</v>
      </c>
      <c r="B1757" s="3" t="s">
        <v>2</v>
      </c>
      <c r="C1757" s="3" t="s">
        <v>26360</v>
      </c>
      <c r="D1757" s="3" t="s">
        <v>32164</v>
      </c>
      <c r="E1757" s="12" t="s">
        <v>37992</v>
      </c>
      <c r="F1757" s="6" t="str">
        <f t="shared" si="85"/>
        <v>module=jcogflu</v>
      </c>
      <c r="G1757" s="6" t="str">
        <f t="shared" si="86"/>
        <v>module=kcogflu</v>
      </c>
    </row>
    <row r="1758" spans="1:7" ht="30" customHeight="1">
      <c r="A1758" s="3" t="s">
        <v>24583</v>
      </c>
      <c r="B1758" s="3" t="s">
        <v>2</v>
      </c>
      <c r="C1758" s="3" t="s">
        <v>26361</v>
      </c>
      <c r="D1758" s="3" t="s">
        <v>32165</v>
      </c>
      <c r="E1758" s="12" t="s">
        <v>37993</v>
      </c>
      <c r="F1758" s="6" t="str">
        <f t="shared" si="85"/>
        <v>module=jcogflu</v>
      </c>
      <c r="G1758" s="6" t="str">
        <f t="shared" si="86"/>
        <v>module=kcogflu</v>
      </c>
    </row>
    <row r="1759" spans="1:7" ht="30" customHeight="1">
      <c r="A1759" s="3" t="s">
        <v>24583</v>
      </c>
      <c r="B1759" s="3" t="s">
        <v>2</v>
      </c>
      <c r="C1759" s="3" t="s">
        <v>26362</v>
      </c>
      <c r="D1759" s="3" t="s">
        <v>32166</v>
      </c>
      <c r="E1759" s="12" t="s">
        <v>37994</v>
      </c>
      <c r="F1759" s="6" t="str">
        <f t="shared" si="85"/>
        <v>module=jcogflu</v>
      </c>
      <c r="G1759" s="6" t="str">
        <f t="shared" si="86"/>
        <v>module=kcogflu</v>
      </c>
    </row>
    <row r="1760" spans="1:7" ht="30" customHeight="1">
      <c r="A1760" s="3" t="s">
        <v>24583</v>
      </c>
      <c r="B1760" s="3" t="s">
        <v>2</v>
      </c>
      <c r="C1760" s="3" t="s">
        <v>26363</v>
      </c>
      <c r="D1760" s="3" t="s">
        <v>32167</v>
      </c>
      <c r="E1760" s="12" t="s">
        <v>37995</v>
      </c>
      <c r="F1760" s="6" t="str">
        <f t="shared" si="85"/>
        <v>module=jcogflu</v>
      </c>
      <c r="G1760" s="6" t="str">
        <f t="shared" si="86"/>
        <v>module=kcogflu</v>
      </c>
    </row>
    <row r="1761" spans="1:7" ht="30" customHeight="1">
      <c r="A1761" s="3" t="s">
        <v>24583</v>
      </c>
      <c r="B1761" s="3" t="s">
        <v>2</v>
      </c>
      <c r="C1761" s="3" t="s">
        <v>26364</v>
      </c>
      <c r="D1761" s="3" t="s">
        <v>32168</v>
      </c>
      <c r="E1761" s="12" t="s">
        <v>37996</v>
      </c>
      <c r="F1761" s="6" t="str">
        <f t="shared" si="85"/>
        <v>module=jcogflu</v>
      </c>
      <c r="G1761" s="6" t="str">
        <f t="shared" si="86"/>
        <v>module=kcogflu</v>
      </c>
    </row>
    <row r="1762" spans="1:7" ht="30" customHeight="1">
      <c r="A1762" s="3" t="s">
        <v>24583</v>
      </c>
      <c r="B1762" s="3" t="s">
        <v>2</v>
      </c>
      <c r="C1762" s="3" t="s">
        <v>26365</v>
      </c>
      <c r="D1762" s="3" t="s">
        <v>32169</v>
      </c>
      <c r="E1762" s="12" t="s">
        <v>37997</v>
      </c>
      <c r="F1762" s="6" t="str">
        <f t="shared" si="85"/>
        <v>module=jcogflu</v>
      </c>
      <c r="G1762" s="6" t="str">
        <f t="shared" si="86"/>
        <v>module=kcogflu</v>
      </c>
    </row>
    <row r="1763" spans="1:7" ht="30" customHeight="1">
      <c r="A1763" s="3" t="s">
        <v>24583</v>
      </c>
      <c r="B1763" s="3" t="s">
        <v>2</v>
      </c>
      <c r="C1763" s="3" t="s">
        <v>26366</v>
      </c>
      <c r="D1763" s="3" t="s">
        <v>32170</v>
      </c>
      <c r="E1763" s="12" t="s">
        <v>37998</v>
      </c>
      <c r="F1763" s="6" t="str">
        <f t="shared" si="85"/>
        <v>module=jcogflu</v>
      </c>
      <c r="G1763" s="6" t="str">
        <f t="shared" si="86"/>
        <v>module=kcogflu</v>
      </c>
    </row>
    <row r="1764" spans="1:7" ht="30" customHeight="1">
      <c r="A1764" s="3" t="s">
        <v>24583</v>
      </c>
      <c r="B1764" s="3" t="s">
        <v>2</v>
      </c>
      <c r="C1764" s="3" t="s">
        <v>26367</v>
      </c>
      <c r="D1764" s="3" t="s">
        <v>32171</v>
      </c>
      <c r="E1764" s="12" t="s">
        <v>37999</v>
      </c>
      <c r="F1764" s="6" t="str">
        <f t="shared" si="85"/>
        <v>module=jcogflu</v>
      </c>
      <c r="G1764" s="6" t="str">
        <f t="shared" si="86"/>
        <v>module=kcogflu</v>
      </c>
    </row>
    <row r="1765" spans="1:7" ht="30" customHeight="1">
      <c r="A1765" s="3" t="s">
        <v>24583</v>
      </c>
      <c r="B1765" s="3" t="s">
        <v>2</v>
      </c>
      <c r="C1765" s="3" t="s">
        <v>26368</v>
      </c>
      <c r="D1765" s="3" t="s">
        <v>32172</v>
      </c>
      <c r="E1765" s="12" t="s">
        <v>38000</v>
      </c>
      <c r="F1765" s="6" t="str">
        <f t="shared" si="85"/>
        <v>module=jcogflu</v>
      </c>
      <c r="G1765" s="6" t="str">
        <f t="shared" si="86"/>
        <v>module=kcogflu</v>
      </c>
    </row>
    <row r="1766" spans="1:7" ht="30" customHeight="1">
      <c r="A1766" s="3" t="s">
        <v>24583</v>
      </c>
      <c r="B1766" s="3" t="s">
        <v>2</v>
      </c>
      <c r="C1766" s="3" t="s">
        <v>26369</v>
      </c>
      <c r="D1766" s="3" t="s">
        <v>32173</v>
      </c>
      <c r="E1766" s="12" t="s">
        <v>38001</v>
      </c>
      <c r="F1766" s="6" t="str">
        <f t="shared" si="85"/>
        <v>module=jcogflu</v>
      </c>
      <c r="G1766" s="6" t="str">
        <f t="shared" si="86"/>
        <v>module=kcogflu</v>
      </c>
    </row>
    <row r="1767" spans="1:7" ht="30" customHeight="1">
      <c r="A1767" s="3" t="s">
        <v>24583</v>
      </c>
      <c r="B1767" s="3" t="s">
        <v>2</v>
      </c>
      <c r="C1767" s="3" t="s">
        <v>26370</v>
      </c>
      <c r="D1767" s="3" t="s">
        <v>32174</v>
      </c>
      <c r="E1767" s="12" t="s">
        <v>38002</v>
      </c>
      <c r="F1767" s="6" t="str">
        <f t="shared" si="85"/>
        <v>module=jcogflu</v>
      </c>
      <c r="G1767" s="6" t="str">
        <f t="shared" si="86"/>
        <v>module=kcogflu</v>
      </c>
    </row>
    <row r="1768" spans="1:7" ht="30" customHeight="1">
      <c r="A1768" s="3" t="s">
        <v>24583</v>
      </c>
      <c r="B1768" s="3" t="s">
        <v>2</v>
      </c>
      <c r="C1768" s="3" t="s">
        <v>26371</v>
      </c>
      <c r="D1768" s="3" t="s">
        <v>32175</v>
      </c>
      <c r="E1768" s="12" t="s">
        <v>38003</v>
      </c>
      <c r="F1768" s="6" t="str">
        <f t="shared" si="85"/>
        <v>module=jcogflu</v>
      </c>
      <c r="G1768" s="6" t="str">
        <f t="shared" si="86"/>
        <v>module=kcogflu</v>
      </c>
    </row>
    <row r="1769" spans="1:7" ht="30" customHeight="1">
      <c r="A1769" s="3" t="s">
        <v>24583</v>
      </c>
      <c r="B1769" s="3" t="s">
        <v>2</v>
      </c>
      <c r="C1769" s="3" t="s">
        <v>26372</v>
      </c>
      <c r="D1769" s="3" t="s">
        <v>32176</v>
      </c>
      <c r="E1769" s="12" t="s">
        <v>38004</v>
      </c>
      <c r="F1769" s="6" t="str">
        <f t="shared" si="85"/>
        <v>module=jcogflu</v>
      </c>
      <c r="G1769" s="6" t="str">
        <f t="shared" si="86"/>
        <v>module=kcogflu</v>
      </c>
    </row>
    <row r="1770" spans="1:7" ht="30" customHeight="1">
      <c r="A1770" s="3" t="s">
        <v>24583</v>
      </c>
      <c r="B1770" s="3" t="s">
        <v>2</v>
      </c>
      <c r="C1770" s="3" t="s">
        <v>26373</v>
      </c>
      <c r="D1770" s="3" t="s">
        <v>32177</v>
      </c>
      <c r="E1770" s="12" t="s">
        <v>38005</v>
      </c>
      <c r="F1770" s="6" t="str">
        <f t="shared" si="85"/>
        <v>module=jcogflu</v>
      </c>
      <c r="G1770" s="6" t="str">
        <f t="shared" si="86"/>
        <v>module=kcogflu</v>
      </c>
    </row>
    <row r="1771" spans="1:7" ht="30" customHeight="1">
      <c r="A1771" s="3" t="s">
        <v>24583</v>
      </c>
      <c r="B1771" s="3" t="s">
        <v>2</v>
      </c>
      <c r="C1771" s="3" t="s">
        <v>26374</v>
      </c>
      <c r="D1771" s="3" t="s">
        <v>32178</v>
      </c>
      <c r="E1771" s="12" t="s">
        <v>38006</v>
      </c>
      <c r="F1771" s="6" t="str">
        <f t="shared" si="85"/>
        <v>module=jcogflu</v>
      </c>
      <c r="G1771" s="6" t="str">
        <f t="shared" si="86"/>
        <v>module=kcogflu</v>
      </c>
    </row>
    <row r="1772" spans="1:7" ht="30" customHeight="1">
      <c r="A1772" s="3" t="s">
        <v>24583</v>
      </c>
      <c r="B1772" s="3" t="s">
        <v>2</v>
      </c>
      <c r="C1772" s="3" t="s">
        <v>26375</v>
      </c>
      <c r="D1772" s="3" t="s">
        <v>32179</v>
      </c>
      <c r="E1772" s="12" t="s">
        <v>38007</v>
      </c>
      <c r="F1772" s="6" t="str">
        <f t="shared" si="85"/>
        <v>module=jcogflu</v>
      </c>
      <c r="G1772" s="6" t="str">
        <f t="shared" si="86"/>
        <v>module=kcogflu</v>
      </c>
    </row>
    <row r="1773" spans="1:7" ht="30" customHeight="1">
      <c r="A1773" s="3" t="s">
        <v>24583</v>
      </c>
      <c r="B1773" s="3" t="s">
        <v>2</v>
      </c>
      <c r="C1773" s="3" t="s">
        <v>26376</v>
      </c>
      <c r="D1773" s="3" t="s">
        <v>32180</v>
      </c>
      <c r="E1773" s="12" t="s">
        <v>38008</v>
      </c>
      <c r="F1773" s="6" t="str">
        <f t="shared" si="85"/>
        <v>module=jcogflu</v>
      </c>
      <c r="G1773" s="6" t="str">
        <f t="shared" si="86"/>
        <v>module=kcogflu</v>
      </c>
    </row>
    <row r="1774" spans="1:7" ht="30" customHeight="1">
      <c r="A1774" s="3" t="s">
        <v>24583</v>
      </c>
      <c r="B1774" s="3" t="s">
        <v>2</v>
      </c>
      <c r="C1774" s="3" t="s">
        <v>26377</v>
      </c>
      <c r="D1774" s="3" t="s">
        <v>32181</v>
      </c>
      <c r="E1774" s="12" t="s">
        <v>38009</v>
      </c>
      <c r="F1774" s="6" t="str">
        <f t="shared" si="85"/>
        <v>module=jcogflu</v>
      </c>
      <c r="G1774" s="6" t="str">
        <f t="shared" si="86"/>
        <v>module=kcogflu</v>
      </c>
    </row>
    <row r="1775" spans="1:7" ht="30" customHeight="1">
      <c r="A1775" s="3" t="s">
        <v>24583</v>
      </c>
      <c r="B1775" s="3" t="s">
        <v>2</v>
      </c>
      <c r="C1775" s="3" t="s">
        <v>26378</v>
      </c>
      <c r="D1775" s="3" t="s">
        <v>32182</v>
      </c>
      <c r="E1775" s="12" t="s">
        <v>38010</v>
      </c>
      <c r="F1775" s="6" t="str">
        <f t="shared" si="85"/>
        <v>module=jcogflu</v>
      </c>
      <c r="G1775" s="6" t="str">
        <f t="shared" si="86"/>
        <v>module=kcogflu</v>
      </c>
    </row>
    <row r="1776" spans="1:7" ht="30" customHeight="1">
      <c r="A1776" s="3" t="s">
        <v>24583</v>
      </c>
      <c r="B1776" s="3" t="s">
        <v>2</v>
      </c>
      <c r="C1776" s="3" t="s">
        <v>26379</v>
      </c>
      <c r="D1776" s="3" t="s">
        <v>32183</v>
      </c>
      <c r="E1776" s="12" t="s">
        <v>38011</v>
      </c>
      <c r="F1776" s="6" t="str">
        <f t="shared" ref="F1776:F1789" si="87">HYPERLINK("http://www.ssc.wisc.edu/wlsresearch/documentation/waves/?wave=capigrad&amp;module=jcogflu","module=jcogflu")</f>
        <v>module=jcogflu</v>
      </c>
      <c r="G1776" s="6" t="str">
        <f t="shared" ref="G1776:G1789" si="88">HYPERLINK("http://www.ssc.wisc.edu/wlsresearch/documentation/waves/?wave=capisib&amp;module=kcogflu","module=kcogflu")</f>
        <v>module=kcogflu</v>
      </c>
    </row>
    <row r="1777" spans="1:7" ht="30" customHeight="1">
      <c r="A1777" s="3" t="s">
        <v>24583</v>
      </c>
      <c r="B1777" s="3" t="s">
        <v>2</v>
      </c>
      <c r="C1777" s="3" t="s">
        <v>26380</v>
      </c>
      <c r="D1777" s="3" t="s">
        <v>32184</v>
      </c>
      <c r="E1777" s="12" t="s">
        <v>38012</v>
      </c>
      <c r="F1777" s="6" t="str">
        <f t="shared" si="87"/>
        <v>module=jcogflu</v>
      </c>
      <c r="G1777" s="6" t="str">
        <f t="shared" si="88"/>
        <v>module=kcogflu</v>
      </c>
    </row>
    <row r="1778" spans="1:7" ht="30" customHeight="1">
      <c r="A1778" s="3" t="s">
        <v>24583</v>
      </c>
      <c r="B1778" s="3" t="s">
        <v>2</v>
      </c>
      <c r="C1778" s="3" t="s">
        <v>26381</v>
      </c>
      <c r="D1778" s="3" t="s">
        <v>32185</v>
      </c>
      <c r="E1778" s="12" t="s">
        <v>38013</v>
      </c>
      <c r="F1778" s="6" t="str">
        <f t="shared" si="87"/>
        <v>module=jcogflu</v>
      </c>
      <c r="G1778" s="6" t="str">
        <f t="shared" si="88"/>
        <v>module=kcogflu</v>
      </c>
    </row>
    <row r="1779" spans="1:7" ht="30" customHeight="1">
      <c r="A1779" s="3" t="s">
        <v>24583</v>
      </c>
      <c r="B1779" s="3" t="s">
        <v>2</v>
      </c>
      <c r="C1779" s="3" t="s">
        <v>26382</v>
      </c>
      <c r="D1779" s="3" t="s">
        <v>32186</v>
      </c>
      <c r="E1779" s="12" t="s">
        <v>38014</v>
      </c>
      <c r="F1779" s="6" t="str">
        <f t="shared" si="87"/>
        <v>module=jcogflu</v>
      </c>
      <c r="G1779" s="6" t="str">
        <f t="shared" si="88"/>
        <v>module=kcogflu</v>
      </c>
    </row>
    <row r="1780" spans="1:7" ht="30" customHeight="1">
      <c r="A1780" s="3" t="s">
        <v>24583</v>
      </c>
      <c r="B1780" s="3" t="s">
        <v>2</v>
      </c>
      <c r="C1780" s="3" t="s">
        <v>26383</v>
      </c>
      <c r="D1780" s="3" t="s">
        <v>32187</v>
      </c>
      <c r="E1780" s="12" t="s">
        <v>38015</v>
      </c>
      <c r="F1780" s="6" t="str">
        <f t="shared" si="87"/>
        <v>module=jcogflu</v>
      </c>
      <c r="G1780" s="6" t="str">
        <f t="shared" si="88"/>
        <v>module=kcogflu</v>
      </c>
    </row>
    <row r="1781" spans="1:7" ht="30" customHeight="1">
      <c r="A1781" s="3" t="s">
        <v>24583</v>
      </c>
      <c r="B1781" s="3" t="s">
        <v>2</v>
      </c>
      <c r="C1781" s="3" t="s">
        <v>26384</v>
      </c>
      <c r="D1781" s="3" t="s">
        <v>32188</v>
      </c>
      <c r="E1781" s="12" t="s">
        <v>38016</v>
      </c>
      <c r="F1781" s="6" t="str">
        <f t="shared" si="87"/>
        <v>module=jcogflu</v>
      </c>
      <c r="G1781" s="6" t="str">
        <f t="shared" si="88"/>
        <v>module=kcogflu</v>
      </c>
    </row>
    <row r="1782" spans="1:7" ht="30" customHeight="1">
      <c r="A1782" s="3" t="s">
        <v>24583</v>
      </c>
      <c r="B1782" s="3" t="s">
        <v>2</v>
      </c>
      <c r="C1782" s="3" t="s">
        <v>26385</v>
      </c>
      <c r="D1782" s="3" t="s">
        <v>32189</v>
      </c>
      <c r="E1782" s="12" t="s">
        <v>38017</v>
      </c>
      <c r="F1782" s="6" t="str">
        <f t="shared" si="87"/>
        <v>module=jcogflu</v>
      </c>
      <c r="G1782" s="6" t="str">
        <f t="shared" si="88"/>
        <v>module=kcogflu</v>
      </c>
    </row>
    <row r="1783" spans="1:7" ht="30" customHeight="1">
      <c r="A1783" s="3" t="s">
        <v>24583</v>
      </c>
      <c r="B1783" s="3" t="s">
        <v>2</v>
      </c>
      <c r="C1783" s="3" t="s">
        <v>26386</v>
      </c>
      <c r="D1783" s="3" t="s">
        <v>32190</v>
      </c>
      <c r="E1783" s="12" t="s">
        <v>38018</v>
      </c>
      <c r="F1783" s="6" t="str">
        <f t="shared" si="87"/>
        <v>module=jcogflu</v>
      </c>
      <c r="G1783" s="6" t="str">
        <f t="shared" si="88"/>
        <v>module=kcogflu</v>
      </c>
    </row>
    <row r="1784" spans="1:7" ht="30" customHeight="1">
      <c r="A1784" s="3" t="s">
        <v>24583</v>
      </c>
      <c r="B1784" s="3" t="s">
        <v>2</v>
      </c>
      <c r="C1784" s="3" t="s">
        <v>26387</v>
      </c>
      <c r="D1784" s="3" t="s">
        <v>32191</v>
      </c>
      <c r="E1784" s="12" t="s">
        <v>38019</v>
      </c>
      <c r="F1784" s="6" t="str">
        <f t="shared" si="87"/>
        <v>module=jcogflu</v>
      </c>
      <c r="G1784" s="6" t="str">
        <f t="shared" si="88"/>
        <v>module=kcogflu</v>
      </c>
    </row>
    <row r="1785" spans="1:7" ht="30" customHeight="1">
      <c r="A1785" s="3" t="s">
        <v>24583</v>
      </c>
      <c r="B1785" s="3" t="s">
        <v>2</v>
      </c>
      <c r="C1785" s="3" t="s">
        <v>26388</v>
      </c>
      <c r="D1785" s="3" t="s">
        <v>32192</v>
      </c>
      <c r="E1785" s="12" t="s">
        <v>38020</v>
      </c>
      <c r="F1785" s="6" t="str">
        <f t="shared" si="87"/>
        <v>module=jcogflu</v>
      </c>
      <c r="G1785" s="6" t="str">
        <f t="shared" si="88"/>
        <v>module=kcogflu</v>
      </c>
    </row>
    <row r="1786" spans="1:7" ht="30" customHeight="1">
      <c r="A1786" s="3" t="s">
        <v>24583</v>
      </c>
      <c r="B1786" s="3" t="s">
        <v>2</v>
      </c>
      <c r="C1786" s="3" t="s">
        <v>26389</v>
      </c>
      <c r="D1786" s="3" t="s">
        <v>32193</v>
      </c>
      <c r="E1786" s="12" t="s">
        <v>38021</v>
      </c>
      <c r="F1786" s="6" t="str">
        <f t="shared" si="87"/>
        <v>module=jcogflu</v>
      </c>
      <c r="G1786" s="6" t="str">
        <f t="shared" si="88"/>
        <v>module=kcogflu</v>
      </c>
    </row>
    <row r="1787" spans="1:7" ht="30" customHeight="1">
      <c r="A1787" s="3" t="s">
        <v>24583</v>
      </c>
      <c r="B1787" s="3" t="s">
        <v>2</v>
      </c>
      <c r="C1787" s="3" t="s">
        <v>26390</v>
      </c>
      <c r="D1787" s="3" t="s">
        <v>32194</v>
      </c>
      <c r="E1787" s="12" t="s">
        <v>38022</v>
      </c>
      <c r="F1787" s="6" t="str">
        <f t="shared" si="87"/>
        <v>module=jcogflu</v>
      </c>
      <c r="G1787" s="6" t="str">
        <f t="shared" si="88"/>
        <v>module=kcogflu</v>
      </c>
    </row>
    <row r="1788" spans="1:7" ht="30" customHeight="1">
      <c r="A1788" s="3" t="s">
        <v>24583</v>
      </c>
      <c r="B1788" s="3" t="s">
        <v>2</v>
      </c>
      <c r="C1788" s="3" t="s">
        <v>26391</v>
      </c>
      <c r="D1788" s="3" t="s">
        <v>32195</v>
      </c>
      <c r="E1788" s="12" t="s">
        <v>38023</v>
      </c>
      <c r="F1788" s="6" t="str">
        <f t="shared" si="87"/>
        <v>module=jcogflu</v>
      </c>
      <c r="G1788" s="6" t="str">
        <f t="shared" si="88"/>
        <v>module=kcogflu</v>
      </c>
    </row>
    <row r="1789" spans="1:7" ht="30" customHeight="1">
      <c r="A1789" s="3" t="s">
        <v>24583</v>
      </c>
      <c r="B1789" s="3" t="s">
        <v>2</v>
      </c>
      <c r="C1789" s="3" t="s">
        <v>26392</v>
      </c>
      <c r="D1789" s="3" t="s">
        <v>32196</v>
      </c>
      <c r="E1789" s="12" t="s">
        <v>38024</v>
      </c>
      <c r="F1789" s="6" t="str">
        <f t="shared" si="87"/>
        <v>module=jcogflu</v>
      </c>
      <c r="G1789" s="6" t="str">
        <f t="shared" si="88"/>
        <v>module=kcogflu</v>
      </c>
    </row>
    <row r="1790" spans="1:7" ht="30" customHeight="1">
      <c r="A1790" s="3" t="s">
        <v>24584</v>
      </c>
      <c r="B1790" s="3" t="s">
        <v>2</v>
      </c>
      <c r="C1790" s="3" t="s">
        <v>26393</v>
      </c>
      <c r="D1790" s="3" t="s">
        <v>32197</v>
      </c>
      <c r="E1790" s="12" t="s">
        <v>38025</v>
      </c>
      <c r="F1790" s="6" t="str">
        <f t="shared" ref="F1790:F1798" si="89">HYPERLINK("http://www.ssc.wisc.edu/wlsresearch/documentation/waves/?wave=capigrad&amp;module=jcogsim","module=jcogsim")</f>
        <v>module=jcogsim</v>
      </c>
      <c r="G1790" s="6" t="str">
        <f t="shared" ref="G1790:G1798" si="90">HYPERLINK("http://www.ssc.wisc.edu/wlsresearch/documentation/waves/?wave=capisib&amp;module=kcogsim","module=kcogsim")</f>
        <v>module=kcogsim</v>
      </c>
    </row>
    <row r="1791" spans="1:7" ht="30" customHeight="1">
      <c r="A1791" s="3" t="s">
        <v>24584</v>
      </c>
      <c r="B1791" s="3" t="s">
        <v>2</v>
      </c>
      <c r="C1791" s="3" t="s">
        <v>26394</v>
      </c>
      <c r="D1791" s="3" t="s">
        <v>32198</v>
      </c>
      <c r="E1791" s="12" t="s">
        <v>38026</v>
      </c>
      <c r="F1791" s="6" t="str">
        <f t="shared" si="89"/>
        <v>module=jcogsim</v>
      </c>
      <c r="G1791" s="6" t="str">
        <f t="shared" si="90"/>
        <v>module=kcogsim</v>
      </c>
    </row>
    <row r="1792" spans="1:7" ht="30" customHeight="1">
      <c r="A1792" s="3" t="s">
        <v>24584</v>
      </c>
      <c r="B1792" s="3" t="s">
        <v>2</v>
      </c>
      <c r="C1792" s="3" t="s">
        <v>26395</v>
      </c>
      <c r="D1792" s="3" t="s">
        <v>32199</v>
      </c>
      <c r="E1792" s="12" t="s">
        <v>38027</v>
      </c>
      <c r="F1792" s="6" t="str">
        <f t="shared" si="89"/>
        <v>module=jcogsim</v>
      </c>
      <c r="G1792" s="6" t="str">
        <f t="shared" si="90"/>
        <v>module=kcogsim</v>
      </c>
    </row>
    <row r="1793" spans="1:7" ht="30" customHeight="1">
      <c r="A1793" s="3" t="s">
        <v>24584</v>
      </c>
      <c r="B1793" s="3" t="s">
        <v>2</v>
      </c>
      <c r="C1793" s="3" t="s">
        <v>26396</v>
      </c>
      <c r="D1793" s="3" t="s">
        <v>32200</v>
      </c>
      <c r="E1793" s="12" t="s">
        <v>38028</v>
      </c>
      <c r="F1793" s="6" t="str">
        <f t="shared" si="89"/>
        <v>module=jcogsim</v>
      </c>
      <c r="G1793" s="6" t="str">
        <f t="shared" si="90"/>
        <v>module=kcogsim</v>
      </c>
    </row>
    <row r="1794" spans="1:7" ht="30" customHeight="1">
      <c r="A1794" s="3" t="s">
        <v>24584</v>
      </c>
      <c r="B1794" s="3" t="s">
        <v>2</v>
      </c>
      <c r="C1794" s="3" t="s">
        <v>26397</v>
      </c>
      <c r="D1794" s="3" t="s">
        <v>32201</v>
      </c>
      <c r="E1794" s="12" t="s">
        <v>38029</v>
      </c>
      <c r="F1794" s="6" t="str">
        <f t="shared" si="89"/>
        <v>module=jcogsim</v>
      </c>
      <c r="G1794" s="6" t="str">
        <f t="shared" si="90"/>
        <v>module=kcogsim</v>
      </c>
    </row>
    <row r="1795" spans="1:7" ht="30" customHeight="1">
      <c r="A1795" s="3" t="s">
        <v>24584</v>
      </c>
      <c r="B1795" s="3" t="s">
        <v>2</v>
      </c>
      <c r="C1795" s="3" t="s">
        <v>26398</v>
      </c>
      <c r="D1795" s="3" t="s">
        <v>32202</v>
      </c>
      <c r="E1795" s="12" t="s">
        <v>38030</v>
      </c>
      <c r="F1795" s="6" t="str">
        <f t="shared" si="89"/>
        <v>module=jcogsim</v>
      </c>
      <c r="G1795" s="6" t="str">
        <f t="shared" si="90"/>
        <v>module=kcogsim</v>
      </c>
    </row>
    <row r="1796" spans="1:7" ht="30" customHeight="1">
      <c r="A1796" s="3" t="s">
        <v>24584</v>
      </c>
      <c r="B1796" s="3" t="s">
        <v>2</v>
      </c>
      <c r="C1796" s="3" t="s">
        <v>26399</v>
      </c>
      <c r="D1796" s="3" t="s">
        <v>32203</v>
      </c>
      <c r="E1796" s="12" t="s">
        <v>38031</v>
      </c>
      <c r="F1796" s="6" t="str">
        <f t="shared" si="89"/>
        <v>module=jcogsim</v>
      </c>
      <c r="G1796" s="6" t="str">
        <f t="shared" si="90"/>
        <v>module=kcogsim</v>
      </c>
    </row>
    <row r="1797" spans="1:7" ht="30" customHeight="1">
      <c r="A1797" s="3" t="s">
        <v>24584</v>
      </c>
      <c r="B1797" s="3" t="s">
        <v>2</v>
      </c>
      <c r="C1797" s="3" t="s">
        <v>26400</v>
      </c>
      <c r="D1797" s="3" t="s">
        <v>32204</v>
      </c>
      <c r="E1797" s="12" t="s">
        <v>38032</v>
      </c>
      <c r="F1797" s="6" t="str">
        <f t="shared" si="89"/>
        <v>module=jcogsim</v>
      </c>
      <c r="G1797" s="6" t="str">
        <f t="shared" si="90"/>
        <v>module=kcogsim</v>
      </c>
    </row>
    <row r="1798" spans="1:7" ht="30" customHeight="1">
      <c r="A1798" s="3" t="s">
        <v>24584</v>
      </c>
      <c r="B1798" s="3" t="s">
        <v>2</v>
      </c>
      <c r="C1798" s="3" t="s">
        <v>26401</v>
      </c>
      <c r="D1798" s="3" t="s">
        <v>32205</v>
      </c>
      <c r="E1798" s="12" t="s">
        <v>38033</v>
      </c>
      <c r="F1798" s="6" t="str">
        <f t="shared" si="89"/>
        <v>module=jcogsim</v>
      </c>
      <c r="G1798" s="6" t="str">
        <f t="shared" si="90"/>
        <v>module=kcogsim</v>
      </c>
    </row>
    <row r="1799" spans="1:7" ht="30" customHeight="1">
      <c r="A1799" s="3" t="s">
        <v>24585</v>
      </c>
      <c r="B1799" s="3" t="s">
        <v>2</v>
      </c>
      <c r="C1799" s="3" t="s">
        <v>26402</v>
      </c>
      <c r="D1799" s="3" t="s">
        <v>32206</v>
      </c>
      <c r="E1799" s="12" t="s">
        <v>38034</v>
      </c>
      <c r="F1799" s="6" t="str">
        <f t="shared" ref="F1799:F1831" si="91">HYPERLINK("http://www.ssc.wisc.edu/wlsresearch/documentation/waves/?wave=capigrad&amp;module=jdigit","module=jdigit")</f>
        <v>module=jdigit</v>
      </c>
      <c r="G1799" s="6" t="str">
        <f t="shared" ref="G1799:G1831" si="92">HYPERLINK("http://www.ssc.wisc.edu/wlsresearch/documentation/waves/?wave=capisib&amp;module=kdigit","module=kdigit")</f>
        <v>module=kdigit</v>
      </c>
    </row>
    <row r="1800" spans="1:7" ht="30" customHeight="1">
      <c r="A1800" s="3" t="s">
        <v>24585</v>
      </c>
      <c r="B1800" s="3" t="s">
        <v>2</v>
      </c>
      <c r="C1800" s="3" t="s">
        <v>26403</v>
      </c>
      <c r="D1800" s="3" t="s">
        <v>32207</v>
      </c>
      <c r="E1800" s="12" t="s">
        <v>38035</v>
      </c>
      <c r="F1800" s="6" t="str">
        <f t="shared" si="91"/>
        <v>module=jdigit</v>
      </c>
      <c r="G1800" s="6" t="str">
        <f t="shared" si="92"/>
        <v>module=kdigit</v>
      </c>
    </row>
    <row r="1801" spans="1:7" ht="30" customHeight="1">
      <c r="A1801" s="3" t="s">
        <v>24585</v>
      </c>
      <c r="B1801" s="3" t="s">
        <v>2</v>
      </c>
      <c r="C1801" s="3" t="s">
        <v>26404</v>
      </c>
      <c r="D1801" s="3" t="s">
        <v>32208</v>
      </c>
      <c r="E1801" s="12" t="s">
        <v>38036</v>
      </c>
      <c r="F1801" s="6" t="str">
        <f t="shared" si="91"/>
        <v>module=jdigit</v>
      </c>
      <c r="G1801" s="6" t="str">
        <f t="shared" si="92"/>
        <v>module=kdigit</v>
      </c>
    </row>
    <row r="1802" spans="1:7" ht="30" customHeight="1">
      <c r="A1802" s="3" t="s">
        <v>24585</v>
      </c>
      <c r="B1802" s="3" t="s">
        <v>2</v>
      </c>
      <c r="C1802" s="3" t="s">
        <v>26405</v>
      </c>
      <c r="D1802" s="3" t="s">
        <v>32209</v>
      </c>
      <c r="E1802" s="12" t="s">
        <v>38037</v>
      </c>
      <c r="F1802" s="6" t="str">
        <f t="shared" si="91"/>
        <v>module=jdigit</v>
      </c>
      <c r="G1802" s="6" t="str">
        <f t="shared" si="92"/>
        <v>module=kdigit</v>
      </c>
    </row>
    <row r="1803" spans="1:7" ht="30" customHeight="1">
      <c r="A1803" s="3" t="s">
        <v>24585</v>
      </c>
      <c r="B1803" s="3" t="s">
        <v>2</v>
      </c>
      <c r="C1803" s="3" t="s">
        <v>26406</v>
      </c>
      <c r="D1803" s="3" t="s">
        <v>32210</v>
      </c>
      <c r="E1803" s="12" t="s">
        <v>38038</v>
      </c>
      <c r="F1803" s="6" t="str">
        <f t="shared" si="91"/>
        <v>module=jdigit</v>
      </c>
      <c r="G1803" s="6" t="str">
        <f t="shared" si="92"/>
        <v>module=kdigit</v>
      </c>
    </row>
    <row r="1804" spans="1:7" ht="30" customHeight="1">
      <c r="A1804" s="3" t="s">
        <v>24585</v>
      </c>
      <c r="B1804" s="3" t="s">
        <v>2</v>
      </c>
      <c r="C1804" s="3" t="s">
        <v>26407</v>
      </c>
      <c r="D1804" s="3" t="s">
        <v>32211</v>
      </c>
      <c r="E1804" s="12" t="s">
        <v>38039</v>
      </c>
      <c r="F1804" s="6" t="str">
        <f t="shared" si="91"/>
        <v>module=jdigit</v>
      </c>
      <c r="G1804" s="6" t="str">
        <f t="shared" si="92"/>
        <v>module=kdigit</v>
      </c>
    </row>
    <row r="1805" spans="1:7" ht="30" customHeight="1">
      <c r="A1805" s="3" t="s">
        <v>24585</v>
      </c>
      <c r="B1805" s="3" t="s">
        <v>2</v>
      </c>
      <c r="C1805" s="3" t="s">
        <v>26408</v>
      </c>
      <c r="D1805" s="3" t="s">
        <v>32212</v>
      </c>
      <c r="E1805" s="12" t="s">
        <v>38040</v>
      </c>
      <c r="F1805" s="6" t="str">
        <f t="shared" si="91"/>
        <v>module=jdigit</v>
      </c>
      <c r="G1805" s="6" t="str">
        <f t="shared" si="92"/>
        <v>module=kdigit</v>
      </c>
    </row>
    <row r="1806" spans="1:7" ht="30" customHeight="1">
      <c r="A1806" s="3" t="s">
        <v>24585</v>
      </c>
      <c r="B1806" s="3" t="s">
        <v>2</v>
      </c>
      <c r="C1806" s="3" t="s">
        <v>26409</v>
      </c>
      <c r="D1806" s="3" t="s">
        <v>32213</v>
      </c>
      <c r="E1806" s="12" t="s">
        <v>38041</v>
      </c>
      <c r="F1806" s="6" t="str">
        <f t="shared" si="91"/>
        <v>module=jdigit</v>
      </c>
      <c r="G1806" s="6" t="str">
        <f t="shared" si="92"/>
        <v>module=kdigit</v>
      </c>
    </row>
    <row r="1807" spans="1:7" ht="30" customHeight="1">
      <c r="A1807" s="3" t="s">
        <v>24585</v>
      </c>
      <c r="B1807" s="3" t="s">
        <v>2</v>
      </c>
      <c r="C1807" s="3" t="s">
        <v>26410</v>
      </c>
      <c r="D1807" s="3" t="s">
        <v>32214</v>
      </c>
      <c r="E1807" s="12" t="s">
        <v>38042</v>
      </c>
      <c r="F1807" s="6" t="str">
        <f t="shared" si="91"/>
        <v>module=jdigit</v>
      </c>
      <c r="G1807" s="6" t="str">
        <f t="shared" si="92"/>
        <v>module=kdigit</v>
      </c>
    </row>
    <row r="1808" spans="1:7" ht="30" customHeight="1">
      <c r="A1808" s="3" t="s">
        <v>24585</v>
      </c>
      <c r="B1808" s="3" t="s">
        <v>2</v>
      </c>
      <c r="C1808" s="3" t="s">
        <v>26411</v>
      </c>
      <c r="D1808" s="3" t="s">
        <v>32215</v>
      </c>
      <c r="E1808" s="12" t="s">
        <v>38043</v>
      </c>
      <c r="F1808" s="6" t="str">
        <f t="shared" si="91"/>
        <v>module=jdigit</v>
      </c>
      <c r="G1808" s="6" t="str">
        <f t="shared" si="92"/>
        <v>module=kdigit</v>
      </c>
    </row>
    <row r="1809" spans="1:7" ht="30" customHeight="1">
      <c r="A1809" s="3" t="s">
        <v>24585</v>
      </c>
      <c r="B1809" s="3" t="s">
        <v>2</v>
      </c>
      <c r="C1809" s="3" t="s">
        <v>26412</v>
      </c>
      <c r="D1809" s="3" t="s">
        <v>32216</v>
      </c>
      <c r="E1809" s="12" t="s">
        <v>38044</v>
      </c>
      <c r="F1809" s="6" t="str">
        <f t="shared" si="91"/>
        <v>module=jdigit</v>
      </c>
      <c r="G1809" s="6" t="str">
        <f t="shared" si="92"/>
        <v>module=kdigit</v>
      </c>
    </row>
    <row r="1810" spans="1:7" ht="30" customHeight="1">
      <c r="A1810" s="3" t="s">
        <v>24585</v>
      </c>
      <c r="B1810" s="3" t="s">
        <v>2</v>
      </c>
      <c r="C1810" s="3" t="s">
        <v>26413</v>
      </c>
      <c r="D1810" s="3" t="s">
        <v>32217</v>
      </c>
      <c r="E1810" s="12" t="s">
        <v>38045</v>
      </c>
      <c r="F1810" s="6" t="str">
        <f t="shared" si="91"/>
        <v>module=jdigit</v>
      </c>
      <c r="G1810" s="6" t="str">
        <f t="shared" si="92"/>
        <v>module=kdigit</v>
      </c>
    </row>
    <row r="1811" spans="1:7" ht="30" customHeight="1">
      <c r="A1811" s="3" t="s">
        <v>24585</v>
      </c>
      <c r="B1811" s="3" t="s">
        <v>2</v>
      </c>
      <c r="C1811" s="3" t="s">
        <v>26414</v>
      </c>
      <c r="D1811" s="3" t="s">
        <v>32218</v>
      </c>
      <c r="E1811" s="12" t="s">
        <v>38046</v>
      </c>
      <c r="F1811" s="6" t="str">
        <f t="shared" si="91"/>
        <v>module=jdigit</v>
      </c>
      <c r="G1811" s="6" t="str">
        <f t="shared" si="92"/>
        <v>module=kdigit</v>
      </c>
    </row>
    <row r="1812" spans="1:7" ht="30" customHeight="1">
      <c r="A1812" s="3" t="s">
        <v>24585</v>
      </c>
      <c r="B1812" s="3" t="s">
        <v>2</v>
      </c>
      <c r="C1812" s="3" t="s">
        <v>26415</v>
      </c>
      <c r="D1812" s="3" t="s">
        <v>32219</v>
      </c>
      <c r="E1812" s="12" t="s">
        <v>38047</v>
      </c>
      <c r="F1812" s="6" t="str">
        <f t="shared" si="91"/>
        <v>module=jdigit</v>
      </c>
      <c r="G1812" s="6" t="str">
        <f t="shared" si="92"/>
        <v>module=kdigit</v>
      </c>
    </row>
    <row r="1813" spans="1:7" ht="30" customHeight="1">
      <c r="A1813" s="3" t="s">
        <v>24585</v>
      </c>
      <c r="B1813" s="3" t="s">
        <v>2</v>
      </c>
      <c r="C1813" s="3" t="s">
        <v>26416</v>
      </c>
      <c r="D1813" s="3" t="s">
        <v>32220</v>
      </c>
      <c r="E1813" s="12" t="s">
        <v>38048</v>
      </c>
      <c r="F1813" s="6" t="str">
        <f t="shared" si="91"/>
        <v>module=jdigit</v>
      </c>
      <c r="G1813" s="6" t="str">
        <f t="shared" si="92"/>
        <v>module=kdigit</v>
      </c>
    </row>
    <row r="1814" spans="1:7" ht="30" customHeight="1">
      <c r="A1814" s="3" t="s">
        <v>24585</v>
      </c>
      <c r="B1814" s="3" t="s">
        <v>2</v>
      </c>
      <c r="C1814" s="3" t="s">
        <v>26417</v>
      </c>
      <c r="D1814" s="3" t="s">
        <v>32221</v>
      </c>
      <c r="E1814" s="12" t="s">
        <v>38049</v>
      </c>
      <c r="F1814" s="6" t="str">
        <f t="shared" si="91"/>
        <v>module=jdigit</v>
      </c>
      <c r="G1814" s="6" t="str">
        <f t="shared" si="92"/>
        <v>module=kdigit</v>
      </c>
    </row>
    <row r="1815" spans="1:7" ht="30" customHeight="1">
      <c r="A1815" s="3" t="s">
        <v>24585</v>
      </c>
      <c r="B1815" s="3" t="s">
        <v>2</v>
      </c>
      <c r="C1815" s="3" t="s">
        <v>26418</v>
      </c>
      <c r="D1815" s="3" t="s">
        <v>32222</v>
      </c>
      <c r="E1815" s="12" t="s">
        <v>38050</v>
      </c>
      <c r="F1815" s="6" t="str">
        <f t="shared" si="91"/>
        <v>module=jdigit</v>
      </c>
      <c r="G1815" s="6" t="str">
        <f t="shared" si="92"/>
        <v>module=kdigit</v>
      </c>
    </row>
    <row r="1816" spans="1:7" ht="30" customHeight="1">
      <c r="A1816" s="3" t="s">
        <v>24585</v>
      </c>
      <c r="B1816" s="3" t="s">
        <v>2</v>
      </c>
      <c r="C1816" s="3" t="s">
        <v>26419</v>
      </c>
      <c r="D1816" s="3" t="s">
        <v>32223</v>
      </c>
      <c r="E1816" s="12" t="s">
        <v>38051</v>
      </c>
      <c r="F1816" s="6" t="str">
        <f t="shared" si="91"/>
        <v>module=jdigit</v>
      </c>
      <c r="G1816" s="6" t="str">
        <f t="shared" si="92"/>
        <v>module=kdigit</v>
      </c>
    </row>
    <row r="1817" spans="1:7" ht="30" customHeight="1">
      <c r="A1817" s="3" t="s">
        <v>24585</v>
      </c>
      <c r="B1817" s="3" t="s">
        <v>2</v>
      </c>
      <c r="C1817" s="3" t="s">
        <v>26420</v>
      </c>
      <c r="D1817" s="3" t="s">
        <v>32224</v>
      </c>
      <c r="E1817" s="12" t="s">
        <v>38052</v>
      </c>
      <c r="F1817" s="6" t="str">
        <f t="shared" si="91"/>
        <v>module=jdigit</v>
      </c>
      <c r="G1817" s="6" t="str">
        <f t="shared" si="92"/>
        <v>module=kdigit</v>
      </c>
    </row>
    <row r="1818" spans="1:7" ht="30" customHeight="1">
      <c r="A1818" s="3" t="s">
        <v>24585</v>
      </c>
      <c r="B1818" s="3" t="s">
        <v>2</v>
      </c>
      <c r="C1818" s="3" t="s">
        <v>26421</v>
      </c>
      <c r="D1818" s="3" t="s">
        <v>32225</v>
      </c>
      <c r="E1818" s="12" t="s">
        <v>38053</v>
      </c>
      <c r="F1818" s="6" t="str">
        <f t="shared" si="91"/>
        <v>module=jdigit</v>
      </c>
      <c r="G1818" s="6" t="str">
        <f t="shared" si="92"/>
        <v>module=kdigit</v>
      </c>
    </row>
    <row r="1819" spans="1:7" ht="30" customHeight="1">
      <c r="A1819" s="3" t="s">
        <v>24585</v>
      </c>
      <c r="B1819" s="3" t="s">
        <v>2</v>
      </c>
      <c r="C1819" s="3" t="s">
        <v>26422</v>
      </c>
      <c r="D1819" s="3" t="s">
        <v>32226</v>
      </c>
      <c r="E1819" s="12" t="s">
        <v>38054</v>
      </c>
      <c r="F1819" s="6" t="str">
        <f t="shared" si="91"/>
        <v>module=jdigit</v>
      </c>
      <c r="G1819" s="6" t="str">
        <f t="shared" si="92"/>
        <v>module=kdigit</v>
      </c>
    </row>
    <row r="1820" spans="1:7" ht="30" customHeight="1">
      <c r="A1820" s="3" t="s">
        <v>24585</v>
      </c>
      <c r="B1820" s="3" t="s">
        <v>2</v>
      </c>
      <c r="C1820" s="3" t="s">
        <v>26423</v>
      </c>
      <c r="D1820" s="3" t="s">
        <v>32227</v>
      </c>
      <c r="E1820" s="12" t="s">
        <v>38055</v>
      </c>
      <c r="F1820" s="6" t="str">
        <f t="shared" si="91"/>
        <v>module=jdigit</v>
      </c>
      <c r="G1820" s="6" t="str">
        <f t="shared" si="92"/>
        <v>module=kdigit</v>
      </c>
    </row>
    <row r="1821" spans="1:7" ht="30" customHeight="1">
      <c r="A1821" s="3" t="s">
        <v>24585</v>
      </c>
      <c r="B1821" s="3" t="s">
        <v>2</v>
      </c>
      <c r="C1821" s="3" t="s">
        <v>26424</v>
      </c>
      <c r="D1821" s="3" t="s">
        <v>32228</v>
      </c>
      <c r="E1821" s="12" t="s">
        <v>38056</v>
      </c>
      <c r="F1821" s="6" t="str">
        <f t="shared" si="91"/>
        <v>module=jdigit</v>
      </c>
      <c r="G1821" s="6" t="str">
        <f t="shared" si="92"/>
        <v>module=kdigit</v>
      </c>
    </row>
    <row r="1822" spans="1:7" ht="30" customHeight="1">
      <c r="A1822" s="3" t="s">
        <v>24585</v>
      </c>
      <c r="B1822" s="3" t="s">
        <v>2</v>
      </c>
      <c r="C1822" s="3" t="s">
        <v>26425</v>
      </c>
      <c r="D1822" s="3" t="s">
        <v>32229</v>
      </c>
      <c r="E1822" s="12" t="s">
        <v>38057</v>
      </c>
      <c r="F1822" s="6" t="str">
        <f t="shared" si="91"/>
        <v>module=jdigit</v>
      </c>
      <c r="G1822" s="6" t="str">
        <f t="shared" si="92"/>
        <v>module=kdigit</v>
      </c>
    </row>
    <row r="1823" spans="1:7" ht="30" customHeight="1">
      <c r="A1823" s="3" t="s">
        <v>24585</v>
      </c>
      <c r="B1823" s="3" t="s">
        <v>2</v>
      </c>
      <c r="C1823" s="3" t="s">
        <v>26426</v>
      </c>
      <c r="D1823" s="3" t="s">
        <v>32230</v>
      </c>
      <c r="E1823" s="12" t="s">
        <v>38058</v>
      </c>
      <c r="F1823" s="6" t="str">
        <f t="shared" si="91"/>
        <v>module=jdigit</v>
      </c>
      <c r="G1823" s="6" t="str">
        <f t="shared" si="92"/>
        <v>module=kdigit</v>
      </c>
    </row>
    <row r="1824" spans="1:7" ht="30" customHeight="1">
      <c r="A1824" s="3" t="s">
        <v>24585</v>
      </c>
      <c r="B1824" s="3" t="s">
        <v>2</v>
      </c>
      <c r="C1824" s="3" t="s">
        <v>26427</v>
      </c>
      <c r="D1824" s="3" t="s">
        <v>32231</v>
      </c>
      <c r="E1824" s="12" t="s">
        <v>38059</v>
      </c>
      <c r="F1824" s="6" t="str">
        <f t="shared" si="91"/>
        <v>module=jdigit</v>
      </c>
      <c r="G1824" s="6" t="str">
        <f t="shared" si="92"/>
        <v>module=kdigit</v>
      </c>
    </row>
    <row r="1825" spans="1:7" ht="30" customHeight="1">
      <c r="A1825" s="3" t="s">
        <v>24585</v>
      </c>
      <c r="B1825" s="3" t="s">
        <v>2</v>
      </c>
      <c r="C1825" s="3" t="s">
        <v>26428</v>
      </c>
      <c r="D1825" s="3" t="s">
        <v>32232</v>
      </c>
      <c r="E1825" s="12" t="s">
        <v>38060</v>
      </c>
      <c r="F1825" s="6" t="str">
        <f t="shared" si="91"/>
        <v>module=jdigit</v>
      </c>
      <c r="G1825" s="6" t="str">
        <f t="shared" si="92"/>
        <v>module=kdigit</v>
      </c>
    </row>
    <row r="1826" spans="1:7" ht="30" customHeight="1">
      <c r="A1826" s="3" t="s">
        <v>24585</v>
      </c>
      <c r="B1826" s="3" t="s">
        <v>2</v>
      </c>
      <c r="C1826" s="3" t="s">
        <v>26429</v>
      </c>
      <c r="D1826" s="3" t="s">
        <v>32233</v>
      </c>
      <c r="E1826" s="12" t="s">
        <v>38061</v>
      </c>
      <c r="F1826" s="6" t="str">
        <f t="shared" si="91"/>
        <v>module=jdigit</v>
      </c>
      <c r="G1826" s="6" t="str">
        <f t="shared" si="92"/>
        <v>module=kdigit</v>
      </c>
    </row>
    <row r="1827" spans="1:7" ht="30" customHeight="1">
      <c r="A1827" s="3" t="s">
        <v>24585</v>
      </c>
      <c r="B1827" s="3" t="s">
        <v>2</v>
      </c>
      <c r="C1827" s="3" t="s">
        <v>26430</v>
      </c>
      <c r="D1827" s="3" t="s">
        <v>32234</v>
      </c>
      <c r="E1827" s="12" t="s">
        <v>38062</v>
      </c>
      <c r="F1827" s="6" t="str">
        <f t="shared" si="91"/>
        <v>module=jdigit</v>
      </c>
      <c r="G1827" s="6" t="str">
        <f t="shared" si="92"/>
        <v>module=kdigit</v>
      </c>
    </row>
    <row r="1828" spans="1:7" ht="30" customHeight="1">
      <c r="A1828" s="3" t="s">
        <v>24585</v>
      </c>
      <c r="B1828" s="3" t="s">
        <v>2</v>
      </c>
      <c r="C1828" s="3" t="s">
        <v>26431</v>
      </c>
      <c r="D1828" s="3" t="s">
        <v>32235</v>
      </c>
      <c r="E1828" s="12" t="s">
        <v>38063</v>
      </c>
      <c r="F1828" s="6" t="str">
        <f t="shared" si="91"/>
        <v>module=jdigit</v>
      </c>
      <c r="G1828" s="6" t="str">
        <f t="shared" si="92"/>
        <v>module=kdigit</v>
      </c>
    </row>
    <row r="1829" spans="1:7" ht="30" customHeight="1">
      <c r="A1829" s="3" t="s">
        <v>24585</v>
      </c>
      <c r="B1829" s="3" t="s">
        <v>2</v>
      </c>
      <c r="C1829" s="3" t="s">
        <v>26432</v>
      </c>
      <c r="D1829" s="3" t="s">
        <v>32236</v>
      </c>
      <c r="E1829" s="12" t="s">
        <v>38064</v>
      </c>
      <c r="F1829" s="6" t="str">
        <f t="shared" si="91"/>
        <v>module=jdigit</v>
      </c>
      <c r="G1829" s="6" t="str">
        <f t="shared" si="92"/>
        <v>module=kdigit</v>
      </c>
    </row>
    <row r="1830" spans="1:7" ht="30" customHeight="1">
      <c r="A1830" s="3" t="s">
        <v>24585</v>
      </c>
      <c r="B1830" s="3" t="s">
        <v>2</v>
      </c>
      <c r="C1830" s="3" t="s">
        <v>26433</v>
      </c>
      <c r="D1830" s="3" t="s">
        <v>32237</v>
      </c>
      <c r="E1830" s="12" t="s">
        <v>38065</v>
      </c>
      <c r="F1830" s="6" t="str">
        <f t="shared" si="91"/>
        <v>module=jdigit</v>
      </c>
      <c r="G1830" s="6" t="str">
        <f t="shared" si="92"/>
        <v>module=kdigit</v>
      </c>
    </row>
    <row r="1831" spans="1:7" ht="30" customHeight="1">
      <c r="A1831" s="3" t="s">
        <v>24585</v>
      </c>
      <c r="B1831" s="3" t="s">
        <v>2</v>
      </c>
      <c r="C1831" s="3" t="s">
        <v>26434</v>
      </c>
      <c r="D1831" s="3" t="s">
        <v>32238</v>
      </c>
      <c r="E1831" s="12" t="s">
        <v>38066</v>
      </c>
      <c r="F1831" s="6" t="str">
        <f t="shared" si="91"/>
        <v>module=jdigit</v>
      </c>
      <c r="G1831" s="6" t="str">
        <f t="shared" si="92"/>
        <v>module=kdigit</v>
      </c>
    </row>
    <row r="1832" spans="1:7" ht="30" customHeight="1">
      <c r="A1832" s="3" t="s">
        <v>24586</v>
      </c>
      <c r="B1832" s="3" t="s">
        <v>2</v>
      </c>
      <c r="C1832" s="3" t="s">
        <v>26435</v>
      </c>
      <c r="D1832" s="3" t="s">
        <v>32239</v>
      </c>
      <c r="E1832" s="12" t="s">
        <v>38067</v>
      </c>
      <c r="F1832" s="6" t="str">
        <f t="shared" ref="F1832:F1859" si="93">HYPERLINK("http://www.ssc.wisc.edu/wlsresearch/documentation/waves/?wave=capigrad&amp;module=janthro","module=janthro")</f>
        <v>module=janthro</v>
      </c>
      <c r="G1832" s="6" t="str">
        <f t="shared" ref="G1832:G1859" si="94">HYPERLINK("http://www.ssc.wisc.edu/wlsresearch/documentation/waves/?wave=capisib&amp;module=kanthro","module=kanthro")</f>
        <v>module=kanthro</v>
      </c>
    </row>
    <row r="1833" spans="1:7" ht="30" customHeight="1">
      <c r="A1833" s="3" t="s">
        <v>24586</v>
      </c>
      <c r="B1833" s="3" t="s">
        <v>2</v>
      </c>
      <c r="C1833" s="3" t="s">
        <v>26436</v>
      </c>
      <c r="D1833" s="3" t="s">
        <v>32240</v>
      </c>
      <c r="E1833" s="12" t="s">
        <v>38068</v>
      </c>
      <c r="F1833" s="6" t="str">
        <f t="shared" si="93"/>
        <v>module=janthro</v>
      </c>
      <c r="G1833" s="6" t="str">
        <f t="shared" si="94"/>
        <v>module=kanthro</v>
      </c>
    </row>
    <row r="1834" spans="1:7" ht="30" customHeight="1">
      <c r="A1834" s="3" t="s">
        <v>24586</v>
      </c>
      <c r="B1834" s="3" t="s">
        <v>2</v>
      </c>
      <c r="C1834" s="3" t="s">
        <v>26437</v>
      </c>
      <c r="D1834" s="3" t="s">
        <v>32241</v>
      </c>
      <c r="E1834" s="12" t="s">
        <v>38069</v>
      </c>
      <c r="F1834" s="6" t="str">
        <f t="shared" si="93"/>
        <v>module=janthro</v>
      </c>
      <c r="G1834" s="6" t="str">
        <f t="shared" si="94"/>
        <v>module=kanthro</v>
      </c>
    </row>
    <row r="1835" spans="1:7" ht="30" customHeight="1">
      <c r="A1835" s="3" t="s">
        <v>24586</v>
      </c>
      <c r="B1835" s="3" t="s">
        <v>2</v>
      </c>
      <c r="C1835" s="3" t="s">
        <v>26438</v>
      </c>
      <c r="D1835" s="3" t="s">
        <v>32242</v>
      </c>
      <c r="E1835" s="12" t="s">
        <v>38070</v>
      </c>
      <c r="F1835" s="6" t="str">
        <f t="shared" si="93"/>
        <v>module=janthro</v>
      </c>
      <c r="G1835" s="6" t="str">
        <f t="shared" si="94"/>
        <v>module=kanthro</v>
      </c>
    </row>
    <row r="1836" spans="1:7" ht="30" customHeight="1">
      <c r="A1836" s="3" t="s">
        <v>24586</v>
      </c>
      <c r="B1836" s="3" t="s">
        <v>2</v>
      </c>
      <c r="C1836" s="3" t="s">
        <v>26439</v>
      </c>
      <c r="D1836" s="3" t="s">
        <v>32243</v>
      </c>
      <c r="E1836" s="12" t="s">
        <v>38071</v>
      </c>
      <c r="F1836" s="6" t="str">
        <f t="shared" si="93"/>
        <v>module=janthro</v>
      </c>
      <c r="G1836" s="6" t="str">
        <f t="shared" si="94"/>
        <v>module=kanthro</v>
      </c>
    </row>
    <row r="1837" spans="1:7" ht="30" customHeight="1">
      <c r="A1837" s="3" t="s">
        <v>24586</v>
      </c>
      <c r="B1837" s="3" t="s">
        <v>2</v>
      </c>
      <c r="C1837" s="3" t="s">
        <v>26440</v>
      </c>
      <c r="D1837" s="3" t="s">
        <v>32244</v>
      </c>
      <c r="E1837" s="12" t="s">
        <v>38072</v>
      </c>
      <c r="F1837" s="6" t="str">
        <f t="shared" si="93"/>
        <v>module=janthro</v>
      </c>
      <c r="G1837" s="6" t="str">
        <f t="shared" si="94"/>
        <v>module=kanthro</v>
      </c>
    </row>
    <row r="1838" spans="1:7" ht="30" customHeight="1">
      <c r="A1838" s="3" t="s">
        <v>24586</v>
      </c>
      <c r="B1838" s="3" t="s">
        <v>2</v>
      </c>
      <c r="C1838" s="3" t="s">
        <v>26441</v>
      </c>
      <c r="D1838" s="3" t="s">
        <v>32245</v>
      </c>
      <c r="E1838" s="12" t="s">
        <v>38073</v>
      </c>
      <c r="F1838" s="6" t="str">
        <f t="shared" si="93"/>
        <v>module=janthro</v>
      </c>
      <c r="G1838" s="6" t="str">
        <f t="shared" si="94"/>
        <v>module=kanthro</v>
      </c>
    </row>
    <row r="1839" spans="1:7" ht="30" customHeight="1">
      <c r="A1839" s="3" t="s">
        <v>24586</v>
      </c>
      <c r="B1839" s="3" t="s">
        <v>2</v>
      </c>
      <c r="C1839" s="3" t="s">
        <v>26442</v>
      </c>
      <c r="D1839" s="3" t="s">
        <v>32246</v>
      </c>
      <c r="E1839" s="12" t="s">
        <v>38074</v>
      </c>
      <c r="F1839" s="6" t="str">
        <f t="shared" si="93"/>
        <v>module=janthro</v>
      </c>
      <c r="G1839" s="6" t="str">
        <f t="shared" si="94"/>
        <v>module=kanthro</v>
      </c>
    </row>
    <row r="1840" spans="1:7" ht="30" customHeight="1">
      <c r="A1840" s="3" t="s">
        <v>24586</v>
      </c>
      <c r="B1840" s="3" t="s">
        <v>2</v>
      </c>
      <c r="C1840" s="3" t="s">
        <v>26443</v>
      </c>
      <c r="D1840" s="3" t="s">
        <v>32247</v>
      </c>
      <c r="E1840" s="12" t="s">
        <v>38075</v>
      </c>
      <c r="F1840" s="6" t="str">
        <f t="shared" si="93"/>
        <v>module=janthro</v>
      </c>
      <c r="G1840" s="6" t="str">
        <f t="shared" si="94"/>
        <v>module=kanthro</v>
      </c>
    </row>
    <row r="1841" spans="1:7" ht="30" customHeight="1">
      <c r="A1841" s="3" t="s">
        <v>24586</v>
      </c>
      <c r="B1841" s="3" t="s">
        <v>2</v>
      </c>
      <c r="C1841" s="3" t="s">
        <v>26444</v>
      </c>
      <c r="D1841" s="3" t="s">
        <v>32248</v>
      </c>
      <c r="E1841" s="12" t="s">
        <v>38076</v>
      </c>
      <c r="F1841" s="6" t="str">
        <f t="shared" si="93"/>
        <v>module=janthro</v>
      </c>
      <c r="G1841" s="6" t="str">
        <f t="shared" si="94"/>
        <v>module=kanthro</v>
      </c>
    </row>
    <row r="1842" spans="1:7" ht="30" customHeight="1">
      <c r="A1842" s="3" t="s">
        <v>24586</v>
      </c>
      <c r="B1842" s="3" t="s">
        <v>2</v>
      </c>
      <c r="C1842" s="3" t="s">
        <v>26445</v>
      </c>
      <c r="D1842" s="3" t="s">
        <v>32249</v>
      </c>
      <c r="E1842" s="12" t="s">
        <v>38077</v>
      </c>
      <c r="F1842" s="6" t="str">
        <f t="shared" si="93"/>
        <v>module=janthro</v>
      </c>
      <c r="G1842" s="6" t="str">
        <f t="shared" si="94"/>
        <v>module=kanthro</v>
      </c>
    </row>
    <row r="1843" spans="1:7" ht="30" customHeight="1">
      <c r="A1843" s="3" t="s">
        <v>24586</v>
      </c>
      <c r="B1843" s="3" t="s">
        <v>2</v>
      </c>
      <c r="C1843" s="3" t="s">
        <v>26446</v>
      </c>
      <c r="D1843" s="3" t="s">
        <v>32250</v>
      </c>
      <c r="E1843" s="12" t="s">
        <v>38078</v>
      </c>
      <c r="F1843" s="6" t="str">
        <f t="shared" si="93"/>
        <v>module=janthro</v>
      </c>
      <c r="G1843" s="6" t="str">
        <f t="shared" si="94"/>
        <v>module=kanthro</v>
      </c>
    </row>
    <row r="1844" spans="1:7" ht="30" customHeight="1">
      <c r="A1844" s="3" t="s">
        <v>24586</v>
      </c>
      <c r="B1844" s="3" t="s">
        <v>2</v>
      </c>
      <c r="C1844" s="3" t="s">
        <v>26447</v>
      </c>
      <c r="D1844" s="3" t="s">
        <v>32251</v>
      </c>
      <c r="E1844" s="12" t="s">
        <v>38079</v>
      </c>
      <c r="F1844" s="6" t="str">
        <f t="shared" si="93"/>
        <v>module=janthro</v>
      </c>
      <c r="G1844" s="6" t="str">
        <f t="shared" si="94"/>
        <v>module=kanthro</v>
      </c>
    </row>
    <row r="1845" spans="1:7" ht="30" customHeight="1">
      <c r="A1845" s="3" t="s">
        <v>24586</v>
      </c>
      <c r="B1845" s="3" t="s">
        <v>2</v>
      </c>
      <c r="C1845" s="3" t="s">
        <v>26448</v>
      </c>
      <c r="D1845" s="3" t="s">
        <v>32252</v>
      </c>
      <c r="E1845" s="12" t="s">
        <v>38080</v>
      </c>
      <c r="F1845" s="6" t="str">
        <f t="shared" si="93"/>
        <v>module=janthro</v>
      </c>
      <c r="G1845" s="6" t="str">
        <f t="shared" si="94"/>
        <v>module=kanthro</v>
      </c>
    </row>
    <row r="1846" spans="1:7" ht="30" customHeight="1">
      <c r="A1846" s="3" t="s">
        <v>24586</v>
      </c>
      <c r="B1846" s="3" t="s">
        <v>2</v>
      </c>
      <c r="C1846" s="3" t="s">
        <v>26449</v>
      </c>
      <c r="D1846" s="3" t="s">
        <v>32253</v>
      </c>
      <c r="E1846" s="12" t="s">
        <v>38081</v>
      </c>
      <c r="F1846" s="6" t="str">
        <f t="shared" si="93"/>
        <v>module=janthro</v>
      </c>
      <c r="G1846" s="6" t="str">
        <f t="shared" si="94"/>
        <v>module=kanthro</v>
      </c>
    </row>
    <row r="1847" spans="1:7" ht="30" customHeight="1">
      <c r="A1847" s="3" t="s">
        <v>24586</v>
      </c>
      <c r="B1847" s="3" t="s">
        <v>2</v>
      </c>
      <c r="C1847" s="3" t="s">
        <v>26450</v>
      </c>
      <c r="D1847" s="3" t="s">
        <v>32254</v>
      </c>
      <c r="E1847" s="12" t="s">
        <v>38082</v>
      </c>
      <c r="F1847" s="6" t="str">
        <f t="shared" si="93"/>
        <v>module=janthro</v>
      </c>
      <c r="G1847" s="6" t="str">
        <f t="shared" si="94"/>
        <v>module=kanthro</v>
      </c>
    </row>
    <row r="1848" spans="1:7" ht="30" customHeight="1">
      <c r="A1848" s="3" t="s">
        <v>24586</v>
      </c>
      <c r="B1848" s="3" t="s">
        <v>2</v>
      </c>
      <c r="C1848" s="3" t="s">
        <v>26451</v>
      </c>
      <c r="D1848" s="3" t="s">
        <v>32255</v>
      </c>
      <c r="E1848" s="12" t="s">
        <v>38083</v>
      </c>
      <c r="F1848" s="6" t="str">
        <f t="shared" si="93"/>
        <v>module=janthro</v>
      </c>
      <c r="G1848" s="6" t="str">
        <f t="shared" si="94"/>
        <v>module=kanthro</v>
      </c>
    </row>
    <row r="1849" spans="1:7" ht="30" customHeight="1">
      <c r="A1849" s="3" t="s">
        <v>24586</v>
      </c>
      <c r="B1849" s="3" t="s">
        <v>2</v>
      </c>
      <c r="C1849" s="3" t="s">
        <v>26452</v>
      </c>
      <c r="D1849" s="3" t="s">
        <v>32256</v>
      </c>
      <c r="E1849" s="12" t="s">
        <v>38084</v>
      </c>
      <c r="F1849" s="6" t="str">
        <f t="shared" si="93"/>
        <v>module=janthro</v>
      </c>
      <c r="G1849" s="6" t="str">
        <f t="shared" si="94"/>
        <v>module=kanthro</v>
      </c>
    </row>
    <row r="1850" spans="1:7" ht="30" customHeight="1">
      <c r="A1850" s="3" t="s">
        <v>24586</v>
      </c>
      <c r="B1850" s="3" t="s">
        <v>2</v>
      </c>
      <c r="C1850" s="3" t="s">
        <v>26453</v>
      </c>
      <c r="D1850" s="3" t="s">
        <v>32257</v>
      </c>
      <c r="E1850" s="12" t="s">
        <v>38085</v>
      </c>
      <c r="F1850" s="6" t="str">
        <f t="shared" si="93"/>
        <v>module=janthro</v>
      </c>
      <c r="G1850" s="6" t="str">
        <f t="shared" si="94"/>
        <v>module=kanthro</v>
      </c>
    </row>
    <row r="1851" spans="1:7" ht="30" customHeight="1">
      <c r="A1851" s="3" t="s">
        <v>24586</v>
      </c>
      <c r="B1851" s="3" t="s">
        <v>2</v>
      </c>
      <c r="C1851" s="3" t="s">
        <v>26454</v>
      </c>
      <c r="D1851" s="3" t="s">
        <v>32258</v>
      </c>
      <c r="E1851" s="12" t="s">
        <v>38086</v>
      </c>
      <c r="F1851" s="6" t="str">
        <f t="shared" si="93"/>
        <v>module=janthro</v>
      </c>
      <c r="G1851" s="6" t="str">
        <f t="shared" si="94"/>
        <v>module=kanthro</v>
      </c>
    </row>
    <row r="1852" spans="1:7" ht="30" customHeight="1">
      <c r="A1852" s="3" t="s">
        <v>24586</v>
      </c>
      <c r="B1852" s="3" t="s">
        <v>2</v>
      </c>
      <c r="C1852" s="3" t="s">
        <v>26455</v>
      </c>
      <c r="D1852" s="3" t="s">
        <v>32259</v>
      </c>
      <c r="E1852" s="12" t="s">
        <v>38087</v>
      </c>
      <c r="F1852" s="6" t="str">
        <f t="shared" si="93"/>
        <v>module=janthro</v>
      </c>
      <c r="G1852" s="6" t="str">
        <f t="shared" si="94"/>
        <v>module=kanthro</v>
      </c>
    </row>
    <row r="1853" spans="1:7" ht="30" customHeight="1">
      <c r="A1853" s="3" t="s">
        <v>24586</v>
      </c>
      <c r="B1853" s="3" t="s">
        <v>2</v>
      </c>
      <c r="C1853" s="3" t="s">
        <v>26456</v>
      </c>
      <c r="D1853" s="3" t="s">
        <v>32260</v>
      </c>
      <c r="E1853" s="12" t="s">
        <v>38088</v>
      </c>
      <c r="F1853" s="6" t="str">
        <f t="shared" si="93"/>
        <v>module=janthro</v>
      </c>
      <c r="G1853" s="6" t="str">
        <f t="shared" si="94"/>
        <v>module=kanthro</v>
      </c>
    </row>
    <row r="1854" spans="1:7" ht="30" customHeight="1">
      <c r="A1854" s="3" t="s">
        <v>24586</v>
      </c>
      <c r="B1854" s="3" t="s">
        <v>2</v>
      </c>
      <c r="C1854" s="3" t="s">
        <v>26457</v>
      </c>
      <c r="D1854" s="3" t="s">
        <v>32261</v>
      </c>
      <c r="E1854" s="12" t="s">
        <v>38089</v>
      </c>
      <c r="F1854" s="6" t="str">
        <f t="shared" si="93"/>
        <v>module=janthro</v>
      </c>
      <c r="G1854" s="6" t="str">
        <f t="shared" si="94"/>
        <v>module=kanthro</v>
      </c>
    </row>
    <row r="1855" spans="1:7" ht="30" customHeight="1">
      <c r="A1855" s="3" t="s">
        <v>24586</v>
      </c>
      <c r="B1855" s="3" t="s">
        <v>2</v>
      </c>
      <c r="C1855" s="3" t="s">
        <v>26458</v>
      </c>
      <c r="D1855" s="3" t="s">
        <v>32262</v>
      </c>
      <c r="E1855" s="12" t="s">
        <v>38090</v>
      </c>
      <c r="F1855" s="6" t="str">
        <f t="shared" si="93"/>
        <v>module=janthro</v>
      </c>
      <c r="G1855" s="6" t="str">
        <f t="shared" si="94"/>
        <v>module=kanthro</v>
      </c>
    </row>
    <row r="1856" spans="1:7" ht="30" customHeight="1">
      <c r="A1856" s="3" t="s">
        <v>24586</v>
      </c>
      <c r="B1856" s="3" t="s">
        <v>2</v>
      </c>
      <c r="C1856" s="3" t="s">
        <v>26459</v>
      </c>
      <c r="D1856" s="3" t="s">
        <v>32263</v>
      </c>
      <c r="E1856" s="12" t="s">
        <v>38091</v>
      </c>
      <c r="F1856" s="6" t="str">
        <f t="shared" si="93"/>
        <v>module=janthro</v>
      </c>
      <c r="G1856" s="6" t="str">
        <f t="shared" si="94"/>
        <v>module=kanthro</v>
      </c>
    </row>
    <row r="1857" spans="1:7" ht="30" customHeight="1">
      <c r="A1857" s="3" t="s">
        <v>24586</v>
      </c>
      <c r="B1857" s="3" t="s">
        <v>2</v>
      </c>
      <c r="C1857" s="3" t="s">
        <v>26460</v>
      </c>
      <c r="D1857" s="3" t="s">
        <v>32264</v>
      </c>
      <c r="E1857" s="12" t="s">
        <v>38092</v>
      </c>
      <c r="F1857" s="6" t="str">
        <f t="shared" si="93"/>
        <v>module=janthro</v>
      </c>
      <c r="G1857" s="6" t="str">
        <f t="shared" si="94"/>
        <v>module=kanthro</v>
      </c>
    </row>
    <row r="1858" spans="1:7" ht="30" customHeight="1">
      <c r="A1858" s="3" t="s">
        <v>24586</v>
      </c>
      <c r="B1858" s="3" t="s">
        <v>2</v>
      </c>
      <c r="C1858" s="3" t="s">
        <v>26461</v>
      </c>
      <c r="D1858" s="3" t="s">
        <v>32265</v>
      </c>
      <c r="E1858" s="12" t="s">
        <v>38093</v>
      </c>
      <c r="F1858" s="6" t="str">
        <f t="shared" si="93"/>
        <v>module=janthro</v>
      </c>
      <c r="G1858" s="6" t="str">
        <f t="shared" si="94"/>
        <v>module=kanthro</v>
      </c>
    </row>
    <row r="1859" spans="1:7" ht="30" customHeight="1">
      <c r="A1859" s="3" t="s">
        <v>24586</v>
      </c>
      <c r="B1859" s="3" t="s">
        <v>2</v>
      </c>
      <c r="C1859" s="3" t="s">
        <v>26462</v>
      </c>
      <c r="D1859" s="3" t="s">
        <v>32266</v>
      </c>
      <c r="E1859" s="12" t="s">
        <v>38094</v>
      </c>
      <c r="F1859" s="6" t="str">
        <f t="shared" si="93"/>
        <v>module=janthro</v>
      </c>
      <c r="G1859" s="6" t="str">
        <f t="shared" si="94"/>
        <v>module=kanthro</v>
      </c>
    </row>
    <row r="1860" spans="1:7" ht="30" customHeight="1">
      <c r="A1860" s="3" t="s">
        <v>10882</v>
      </c>
      <c r="B1860" s="3" t="s">
        <v>2</v>
      </c>
      <c r="C1860" s="3" t="s">
        <v>26463</v>
      </c>
      <c r="D1860" s="3" t="s">
        <v>32267</v>
      </c>
      <c r="E1860" s="12" t="s">
        <v>38095</v>
      </c>
      <c r="F1860" s="6" t="str">
        <f t="shared" ref="F1860:F1923" si="95">HYPERLINK("http://www.ssc.wisc.edu/wlsresearch/documentation/waves/?wave=capigrad&amp;module=jempl","module=jempl")</f>
        <v>module=jempl</v>
      </c>
      <c r="G1860" s="6" t="str">
        <f t="shared" ref="G1860:G1923" si="96">HYPERLINK("http://www.ssc.wisc.edu/wlsresearch/documentation/waves/?wave=capisib&amp;module=kempl","module=kempl")</f>
        <v>module=kempl</v>
      </c>
    </row>
    <row r="1861" spans="1:7" ht="30" customHeight="1">
      <c r="A1861" s="3" t="s">
        <v>10882</v>
      </c>
      <c r="B1861" s="3" t="s">
        <v>2</v>
      </c>
      <c r="C1861" s="3" t="s">
        <v>26464</v>
      </c>
      <c r="D1861" s="3" t="s">
        <v>32268</v>
      </c>
      <c r="E1861" s="12" t="s">
        <v>38096</v>
      </c>
      <c r="F1861" s="6" t="str">
        <f t="shared" si="95"/>
        <v>module=jempl</v>
      </c>
      <c r="G1861" s="6" t="str">
        <f t="shared" si="96"/>
        <v>module=kempl</v>
      </c>
    </row>
    <row r="1862" spans="1:7" ht="30" customHeight="1">
      <c r="A1862" s="3" t="s">
        <v>10882</v>
      </c>
      <c r="B1862" s="3" t="s">
        <v>2</v>
      </c>
      <c r="C1862" s="3" t="s">
        <v>26465</v>
      </c>
      <c r="D1862" s="3" t="s">
        <v>32269</v>
      </c>
      <c r="E1862" s="12" t="s">
        <v>38097</v>
      </c>
      <c r="F1862" s="6" t="str">
        <f t="shared" si="95"/>
        <v>module=jempl</v>
      </c>
      <c r="G1862" s="6" t="str">
        <f t="shared" si="96"/>
        <v>module=kempl</v>
      </c>
    </row>
    <row r="1863" spans="1:7" ht="30" customHeight="1">
      <c r="A1863" s="3" t="s">
        <v>10882</v>
      </c>
      <c r="B1863" s="3" t="s">
        <v>2</v>
      </c>
      <c r="C1863" s="3" t="s">
        <v>26466</v>
      </c>
      <c r="D1863" s="3" t="s">
        <v>32270</v>
      </c>
      <c r="E1863" s="12" t="s">
        <v>38098</v>
      </c>
      <c r="F1863" s="6" t="str">
        <f t="shared" si="95"/>
        <v>module=jempl</v>
      </c>
      <c r="G1863" s="6" t="str">
        <f t="shared" si="96"/>
        <v>module=kempl</v>
      </c>
    </row>
    <row r="1864" spans="1:7" ht="30" customHeight="1">
      <c r="A1864" s="3" t="s">
        <v>10882</v>
      </c>
      <c r="B1864" s="3" t="s">
        <v>2</v>
      </c>
      <c r="C1864" s="3" t="s">
        <v>26467</v>
      </c>
      <c r="D1864" s="3" t="s">
        <v>32271</v>
      </c>
      <c r="E1864" s="12" t="s">
        <v>38099</v>
      </c>
      <c r="F1864" s="6" t="str">
        <f t="shared" si="95"/>
        <v>module=jempl</v>
      </c>
      <c r="G1864" s="6" t="str">
        <f t="shared" si="96"/>
        <v>module=kempl</v>
      </c>
    </row>
    <row r="1865" spans="1:7" ht="30" customHeight="1">
      <c r="A1865" s="3" t="s">
        <v>10882</v>
      </c>
      <c r="B1865" s="3" t="s">
        <v>2</v>
      </c>
      <c r="C1865" s="3" t="s">
        <v>26468</v>
      </c>
      <c r="D1865" s="3" t="s">
        <v>32272</v>
      </c>
      <c r="E1865" s="12" t="s">
        <v>38100</v>
      </c>
      <c r="F1865" s="6" t="str">
        <f t="shared" si="95"/>
        <v>module=jempl</v>
      </c>
      <c r="G1865" s="6" t="str">
        <f t="shared" si="96"/>
        <v>module=kempl</v>
      </c>
    </row>
    <row r="1866" spans="1:7" ht="30" customHeight="1">
      <c r="A1866" s="3" t="s">
        <v>10882</v>
      </c>
      <c r="B1866" s="3" t="s">
        <v>2</v>
      </c>
      <c r="C1866" s="3" t="s">
        <v>26469</v>
      </c>
      <c r="D1866" s="3" t="s">
        <v>32273</v>
      </c>
      <c r="E1866" s="12" t="s">
        <v>38101</v>
      </c>
      <c r="F1866" s="6" t="str">
        <f t="shared" si="95"/>
        <v>module=jempl</v>
      </c>
      <c r="G1866" s="6" t="str">
        <f t="shared" si="96"/>
        <v>module=kempl</v>
      </c>
    </row>
    <row r="1867" spans="1:7" ht="30" customHeight="1">
      <c r="A1867" s="3" t="s">
        <v>10882</v>
      </c>
      <c r="B1867" s="3" t="s">
        <v>2</v>
      </c>
      <c r="C1867" s="3" t="s">
        <v>26470</v>
      </c>
      <c r="D1867" s="3" t="s">
        <v>32274</v>
      </c>
      <c r="E1867" s="12" t="s">
        <v>38102</v>
      </c>
      <c r="F1867" s="6" t="str">
        <f t="shared" si="95"/>
        <v>module=jempl</v>
      </c>
      <c r="G1867" s="6" t="str">
        <f t="shared" si="96"/>
        <v>module=kempl</v>
      </c>
    </row>
    <row r="1868" spans="1:7" ht="30" customHeight="1">
      <c r="A1868" s="3" t="s">
        <v>10882</v>
      </c>
      <c r="B1868" s="3" t="s">
        <v>2</v>
      </c>
      <c r="C1868" s="3" t="s">
        <v>26471</v>
      </c>
      <c r="D1868" s="3" t="s">
        <v>32275</v>
      </c>
      <c r="E1868" s="12" t="s">
        <v>38103</v>
      </c>
      <c r="F1868" s="6" t="str">
        <f t="shared" si="95"/>
        <v>module=jempl</v>
      </c>
      <c r="G1868" s="6" t="str">
        <f t="shared" si="96"/>
        <v>module=kempl</v>
      </c>
    </row>
    <row r="1869" spans="1:7" ht="30" customHeight="1">
      <c r="A1869" s="3" t="s">
        <v>10882</v>
      </c>
      <c r="B1869" s="3" t="s">
        <v>2</v>
      </c>
      <c r="C1869" s="3" t="s">
        <v>26472</v>
      </c>
      <c r="D1869" s="3" t="s">
        <v>32276</v>
      </c>
      <c r="E1869" s="12" t="s">
        <v>38104</v>
      </c>
      <c r="F1869" s="6" t="str">
        <f t="shared" si="95"/>
        <v>module=jempl</v>
      </c>
      <c r="G1869" s="6" t="str">
        <f t="shared" si="96"/>
        <v>module=kempl</v>
      </c>
    </row>
    <row r="1870" spans="1:7" ht="30" customHeight="1">
      <c r="A1870" s="3" t="s">
        <v>10882</v>
      </c>
      <c r="B1870" s="3" t="s">
        <v>2</v>
      </c>
      <c r="C1870" s="3" t="s">
        <v>26473</v>
      </c>
      <c r="D1870" s="3" t="s">
        <v>32277</v>
      </c>
      <c r="E1870" s="12" t="s">
        <v>38105</v>
      </c>
      <c r="F1870" s="6" t="str">
        <f t="shared" si="95"/>
        <v>module=jempl</v>
      </c>
      <c r="G1870" s="6" t="str">
        <f t="shared" si="96"/>
        <v>module=kempl</v>
      </c>
    </row>
    <row r="1871" spans="1:7" ht="30" customHeight="1">
      <c r="A1871" s="3" t="s">
        <v>10882</v>
      </c>
      <c r="B1871" s="3" t="s">
        <v>2</v>
      </c>
      <c r="C1871" s="3" t="s">
        <v>26474</v>
      </c>
      <c r="D1871" s="3" t="s">
        <v>32278</v>
      </c>
      <c r="E1871" s="12" t="s">
        <v>38106</v>
      </c>
      <c r="F1871" s="6" t="str">
        <f t="shared" si="95"/>
        <v>module=jempl</v>
      </c>
      <c r="G1871" s="6" t="str">
        <f t="shared" si="96"/>
        <v>module=kempl</v>
      </c>
    </row>
    <row r="1872" spans="1:7" ht="30" customHeight="1">
      <c r="A1872" s="3" t="s">
        <v>10882</v>
      </c>
      <c r="B1872" s="3" t="s">
        <v>2</v>
      </c>
      <c r="C1872" s="3" t="s">
        <v>26475</v>
      </c>
      <c r="D1872" s="3" t="s">
        <v>32279</v>
      </c>
      <c r="E1872" s="12" t="s">
        <v>38107</v>
      </c>
      <c r="F1872" s="6" t="str">
        <f t="shared" si="95"/>
        <v>module=jempl</v>
      </c>
      <c r="G1872" s="6" t="str">
        <f t="shared" si="96"/>
        <v>module=kempl</v>
      </c>
    </row>
    <row r="1873" spans="1:7" ht="30" customHeight="1">
      <c r="A1873" s="3" t="s">
        <v>10882</v>
      </c>
      <c r="B1873" s="3" t="s">
        <v>2</v>
      </c>
      <c r="C1873" s="3" t="s">
        <v>26476</v>
      </c>
      <c r="D1873" s="3" t="s">
        <v>32280</v>
      </c>
      <c r="E1873" s="12" t="s">
        <v>38108</v>
      </c>
      <c r="F1873" s="6" t="str">
        <f t="shared" si="95"/>
        <v>module=jempl</v>
      </c>
      <c r="G1873" s="6" t="str">
        <f t="shared" si="96"/>
        <v>module=kempl</v>
      </c>
    </row>
    <row r="1874" spans="1:7" ht="30" customHeight="1">
      <c r="A1874" s="3" t="s">
        <v>10882</v>
      </c>
      <c r="B1874" s="3" t="s">
        <v>2</v>
      </c>
      <c r="C1874" s="3" t="s">
        <v>26477</v>
      </c>
      <c r="D1874" s="3" t="s">
        <v>32281</v>
      </c>
      <c r="E1874" s="12" t="s">
        <v>38109</v>
      </c>
      <c r="F1874" s="6" t="str">
        <f t="shared" si="95"/>
        <v>module=jempl</v>
      </c>
      <c r="G1874" s="6" t="str">
        <f t="shared" si="96"/>
        <v>module=kempl</v>
      </c>
    </row>
    <row r="1875" spans="1:7" ht="30" customHeight="1">
      <c r="A1875" s="3" t="s">
        <v>10882</v>
      </c>
      <c r="B1875" s="3" t="s">
        <v>2</v>
      </c>
      <c r="C1875" s="3" t="s">
        <v>26478</v>
      </c>
      <c r="D1875" s="3" t="s">
        <v>32282</v>
      </c>
      <c r="E1875" s="12" t="s">
        <v>38110</v>
      </c>
      <c r="F1875" s="6" t="str">
        <f t="shared" si="95"/>
        <v>module=jempl</v>
      </c>
      <c r="G1875" s="6" t="str">
        <f t="shared" si="96"/>
        <v>module=kempl</v>
      </c>
    </row>
    <row r="1876" spans="1:7" ht="30" customHeight="1">
      <c r="A1876" s="3" t="s">
        <v>10882</v>
      </c>
      <c r="B1876" s="3" t="s">
        <v>2</v>
      </c>
      <c r="C1876" s="3" t="s">
        <v>26479</v>
      </c>
      <c r="D1876" s="3" t="s">
        <v>32283</v>
      </c>
      <c r="E1876" s="12" t="s">
        <v>38111</v>
      </c>
      <c r="F1876" s="6" t="str">
        <f t="shared" si="95"/>
        <v>module=jempl</v>
      </c>
      <c r="G1876" s="6" t="str">
        <f t="shared" si="96"/>
        <v>module=kempl</v>
      </c>
    </row>
    <row r="1877" spans="1:7" ht="30" customHeight="1">
      <c r="A1877" s="3" t="s">
        <v>10882</v>
      </c>
      <c r="B1877" s="3" t="s">
        <v>2</v>
      </c>
      <c r="C1877" s="3" t="s">
        <v>26480</v>
      </c>
      <c r="D1877" s="3" t="s">
        <v>32284</v>
      </c>
      <c r="E1877" s="12" t="s">
        <v>38112</v>
      </c>
      <c r="F1877" s="6" t="str">
        <f t="shared" si="95"/>
        <v>module=jempl</v>
      </c>
      <c r="G1877" s="6" t="str">
        <f t="shared" si="96"/>
        <v>module=kempl</v>
      </c>
    </row>
    <row r="1878" spans="1:7" ht="30" customHeight="1">
      <c r="A1878" s="3" t="s">
        <v>10882</v>
      </c>
      <c r="B1878" s="3" t="s">
        <v>2</v>
      </c>
      <c r="C1878" s="3" t="s">
        <v>26481</v>
      </c>
      <c r="D1878" s="3" t="s">
        <v>32285</v>
      </c>
      <c r="E1878" s="12" t="s">
        <v>38113</v>
      </c>
      <c r="F1878" s="6" t="str">
        <f t="shared" si="95"/>
        <v>module=jempl</v>
      </c>
      <c r="G1878" s="6" t="str">
        <f t="shared" si="96"/>
        <v>module=kempl</v>
      </c>
    </row>
    <row r="1879" spans="1:7" ht="30" customHeight="1">
      <c r="A1879" s="3" t="s">
        <v>10882</v>
      </c>
      <c r="B1879" s="3" t="s">
        <v>2</v>
      </c>
      <c r="C1879" s="3" t="s">
        <v>26482</v>
      </c>
      <c r="D1879" s="3" t="s">
        <v>32286</v>
      </c>
      <c r="E1879" s="12" t="s">
        <v>38114</v>
      </c>
      <c r="F1879" s="6" t="str">
        <f t="shared" si="95"/>
        <v>module=jempl</v>
      </c>
      <c r="G1879" s="6" t="str">
        <f t="shared" si="96"/>
        <v>module=kempl</v>
      </c>
    </row>
    <row r="1880" spans="1:7" ht="30" customHeight="1">
      <c r="A1880" s="3" t="s">
        <v>10882</v>
      </c>
      <c r="B1880" s="3" t="s">
        <v>2</v>
      </c>
      <c r="C1880" s="3" t="s">
        <v>26483</v>
      </c>
      <c r="D1880" s="3" t="s">
        <v>32287</v>
      </c>
      <c r="E1880" s="12" t="s">
        <v>38115</v>
      </c>
      <c r="F1880" s="6" t="str">
        <f t="shared" si="95"/>
        <v>module=jempl</v>
      </c>
      <c r="G1880" s="6" t="str">
        <f t="shared" si="96"/>
        <v>module=kempl</v>
      </c>
    </row>
    <row r="1881" spans="1:7" ht="30" customHeight="1">
      <c r="A1881" s="3" t="s">
        <v>10882</v>
      </c>
      <c r="B1881" s="3" t="s">
        <v>2</v>
      </c>
      <c r="C1881" s="3" t="s">
        <v>26484</v>
      </c>
      <c r="D1881" s="3" t="s">
        <v>32288</v>
      </c>
      <c r="E1881" s="12" t="s">
        <v>38116</v>
      </c>
      <c r="F1881" s="6" t="str">
        <f t="shared" si="95"/>
        <v>module=jempl</v>
      </c>
      <c r="G1881" s="6" t="str">
        <f t="shared" si="96"/>
        <v>module=kempl</v>
      </c>
    </row>
    <row r="1882" spans="1:7" ht="30" customHeight="1">
      <c r="A1882" s="3" t="s">
        <v>10882</v>
      </c>
      <c r="B1882" s="3" t="s">
        <v>2</v>
      </c>
      <c r="C1882" s="3" t="s">
        <v>26485</v>
      </c>
      <c r="D1882" s="3" t="s">
        <v>32289</v>
      </c>
      <c r="E1882" s="12" t="s">
        <v>38117</v>
      </c>
      <c r="F1882" s="6" t="str">
        <f t="shared" si="95"/>
        <v>module=jempl</v>
      </c>
      <c r="G1882" s="6" t="str">
        <f t="shared" si="96"/>
        <v>module=kempl</v>
      </c>
    </row>
    <row r="1883" spans="1:7" ht="30" customHeight="1">
      <c r="A1883" s="3" t="s">
        <v>10882</v>
      </c>
      <c r="B1883" s="3" t="s">
        <v>2</v>
      </c>
      <c r="C1883" s="3" t="s">
        <v>26486</v>
      </c>
      <c r="D1883" s="3" t="s">
        <v>32290</v>
      </c>
      <c r="E1883" s="12" t="s">
        <v>38118</v>
      </c>
      <c r="F1883" s="6" t="str">
        <f t="shared" si="95"/>
        <v>module=jempl</v>
      </c>
      <c r="G1883" s="6" t="str">
        <f t="shared" si="96"/>
        <v>module=kempl</v>
      </c>
    </row>
    <row r="1884" spans="1:7" ht="30" customHeight="1">
      <c r="A1884" s="3" t="s">
        <v>10882</v>
      </c>
      <c r="B1884" s="3" t="s">
        <v>2</v>
      </c>
      <c r="C1884" s="3" t="s">
        <v>26487</v>
      </c>
      <c r="D1884" s="3" t="s">
        <v>32291</v>
      </c>
      <c r="E1884" s="12" t="s">
        <v>38119</v>
      </c>
      <c r="F1884" s="6" t="str">
        <f t="shared" si="95"/>
        <v>module=jempl</v>
      </c>
      <c r="G1884" s="6" t="str">
        <f t="shared" si="96"/>
        <v>module=kempl</v>
      </c>
    </row>
    <row r="1885" spans="1:7" ht="30" customHeight="1">
      <c r="A1885" s="3" t="s">
        <v>10882</v>
      </c>
      <c r="B1885" s="3" t="s">
        <v>2</v>
      </c>
      <c r="C1885" s="3" t="s">
        <v>26488</v>
      </c>
      <c r="D1885" s="3" t="s">
        <v>32292</v>
      </c>
      <c r="E1885" s="12" t="s">
        <v>38120</v>
      </c>
      <c r="F1885" s="6" t="str">
        <f t="shared" si="95"/>
        <v>module=jempl</v>
      </c>
      <c r="G1885" s="6" t="str">
        <f t="shared" si="96"/>
        <v>module=kempl</v>
      </c>
    </row>
    <row r="1886" spans="1:7" ht="30" customHeight="1">
      <c r="A1886" s="3" t="s">
        <v>10882</v>
      </c>
      <c r="B1886" s="3" t="s">
        <v>2</v>
      </c>
      <c r="C1886" s="3" t="s">
        <v>26489</v>
      </c>
      <c r="D1886" s="3" t="s">
        <v>32293</v>
      </c>
      <c r="E1886" s="12" t="s">
        <v>38121</v>
      </c>
      <c r="F1886" s="6" t="str">
        <f t="shared" si="95"/>
        <v>module=jempl</v>
      </c>
      <c r="G1886" s="6" t="str">
        <f t="shared" si="96"/>
        <v>module=kempl</v>
      </c>
    </row>
    <row r="1887" spans="1:7" ht="30" customHeight="1">
      <c r="A1887" s="3" t="s">
        <v>10882</v>
      </c>
      <c r="B1887" s="3" t="s">
        <v>2</v>
      </c>
      <c r="C1887" s="3" t="s">
        <v>26490</v>
      </c>
      <c r="D1887" s="3" t="s">
        <v>32294</v>
      </c>
      <c r="E1887" s="12" t="s">
        <v>38122</v>
      </c>
      <c r="F1887" s="6" t="str">
        <f t="shared" si="95"/>
        <v>module=jempl</v>
      </c>
      <c r="G1887" s="6" t="str">
        <f t="shared" si="96"/>
        <v>module=kempl</v>
      </c>
    </row>
    <row r="1888" spans="1:7" ht="30" customHeight="1">
      <c r="A1888" s="3" t="s">
        <v>10882</v>
      </c>
      <c r="B1888" s="3" t="s">
        <v>2</v>
      </c>
      <c r="C1888" s="3" t="s">
        <v>26491</v>
      </c>
      <c r="D1888" s="3" t="s">
        <v>32295</v>
      </c>
      <c r="E1888" s="12" t="s">
        <v>38123</v>
      </c>
      <c r="F1888" s="6" t="str">
        <f t="shared" si="95"/>
        <v>module=jempl</v>
      </c>
      <c r="G1888" s="6" t="str">
        <f t="shared" si="96"/>
        <v>module=kempl</v>
      </c>
    </row>
    <row r="1889" spans="1:7" ht="30" customHeight="1">
      <c r="A1889" s="3" t="s">
        <v>10882</v>
      </c>
      <c r="B1889" s="3" t="s">
        <v>2</v>
      </c>
      <c r="C1889" s="3" t="s">
        <v>26492</v>
      </c>
      <c r="D1889" s="3" t="s">
        <v>32296</v>
      </c>
      <c r="E1889" s="12" t="s">
        <v>38124</v>
      </c>
      <c r="F1889" s="6" t="str">
        <f t="shared" si="95"/>
        <v>module=jempl</v>
      </c>
      <c r="G1889" s="6" t="str">
        <f t="shared" si="96"/>
        <v>module=kempl</v>
      </c>
    </row>
    <row r="1890" spans="1:7" ht="30" customHeight="1">
      <c r="A1890" s="3" t="s">
        <v>10882</v>
      </c>
      <c r="B1890" s="3" t="s">
        <v>2</v>
      </c>
      <c r="C1890" s="3" t="s">
        <v>26493</v>
      </c>
      <c r="D1890" s="3" t="s">
        <v>32297</v>
      </c>
      <c r="E1890" s="12" t="s">
        <v>38125</v>
      </c>
      <c r="F1890" s="6" t="str">
        <f t="shared" si="95"/>
        <v>module=jempl</v>
      </c>
      <c r="G1890" s="6" t="str">
        <f t="shared" si="96"/>
        <v>module=kempl</v>
      </c>
    </row>
    <row r="1891" spans="1:7" ht="30" customHeight="1">
      <c r="A1891" s="3" t="s">
        <v>10882</v>
      </c>
      <c r="B1891" s="3" t="s">
        <v>2</v>
      </c>
      <c r="C1891" s="3" t="s">
        <v>26494</v>
      </c>
      <c r="D1891" s="3" t="s">
        <v>32298</v>
      </c>
      <c r="E1891" s="12" t="s">
        <v>38126</v>
      </c>
      <c r="F1891" s="6" t="str">
        <f t="shared" si="95"/>
        <v>module=jempl</v>
      </c>
      <c r="G1891" s="6" t="str">
        <f t="shared" si="96"/>
        <v>module=kempl</v>
      </c>
    </row>
    <row r="1892" spans="1:7" ht="30" customHeight="1">
      <c r="A1892" s="3" t="s">
        <v>10882</v>
      </c>
      <c r="B1892" s="3" t="s">
        <v>2</v>
      </c>
      <c r="C1892" s="3" t="s">
        <v>26495</v>
      </c>
      <c r="D1892" s="3" t="s">
        <v>32299</v>
      </c>
      <c r="E1892" s="12" t="s">
        <v>38127</v>
      </c>
      <c r="F1892" s="6" t="str">
        <f t="shared" si="95"/>
        <v>module=jempl</v>
      </c>
      <c r="G1892" s="6" t="str">
        <f t="shared" si="96"/>
        <v>module=kempl</v>
      </c>
    </row>
    <row r="1893" spans="1:7" ht="30" customHeight="1">
      <c r="A1893" s="3" t="s">
        <v>10882</v>
      </c>
      <c r="B1893" s="3" t="s">
        <v>2</v>
      </c>
      <c r="C1893" s="3" t="s">
        <v>26496</v>
      </c>
      <c r="D1893" s="3" t="s">
        <v>32300</v>
      </c>
      <c r="E1893" s="12" t="s">
        <v>38128</v>
      </c>
      <c r="F1893" s="6" t="str">
        <f t="shared" si="95"/>
        <v>module=jempl</v>
      </c>
      <c r="G1893" s="6" t="str">
        <f t="shared" si="96"/>
        <v>module=kempl</v>
      </c>
    </row>
    <row r="1894" spans="1:7" ht="30" customHeight="1">
      <c r="A1894" s="3" t="s">
        <v>10882</v>
      </c>
      <c r="B1894" s="3" t="s">
        <v>2</v>
      </c>
      <c r="C1894" s="3" t="s">
        <v>26497</v>
      </c>
      <c r="D1894" s="3" t="s">
        <v>32301</v>
      </c>
      <c r="E1894" s="12" t="s">
        <v>38129</v>
      </c>
      <c r="F1894" s="6" t="str">
        <f t="shared" si="95"/>
        <v>module=jempl</v>
      </c>
      <c r="G1894" s="6" t="str">
        <f t="shared" si="96"/>
        <v>module=kempl</v>
      </c>
    </row>
    <row r="1895" spans="1:7" ht="30" customHeight="1">
      <c r="A1895" s="3" t="s">
        <v>10882</v>
      </c>
      <c r="B1895" s="3" t="s">
        <v>2</v>
      </c>
      <c r="C1895" s="3" t="s">
        <v>26498</v>
      </c>
      <c r="D1895" s="3" t="s">
        <v>32302</v>
      </c>
      <c r="E1895" s="12" t="s">
        <v>38130</v>
      </c>
      <c r="F1895" s="6" t="str">
        <f t="shared" si="95"/>
        <v>module=jempl</v>
      </c>
      <c r="G1895" s="6" t="str">
        <f t="shared" si="96"/>
        <v>module=kempl</v>
      </c>
    </row>
    <row r="1896" spans="1:7" ht="30" customHeight="1">
      <c r="A1896" s="3" t="s">
        <v>10882</v>
      </c>
      <c r="B1896" s="3" t="s">
        <v>2</v>
      </c>
      <c r="C1896" s="3" t="s">
        <v>26499</v>
      </c>
      <c r="D1896" s="3" t="s">
        <v>32303</v>
      </c>
      <c r="E1896" s="12" t="s">
        <v>38131</v>
      </c>
      <c r="F1896" s="6" t="str">
        <f t="shared" si="95"/>
        <v>module=jempl</v>
      </c>
      <c r="G1896" s="6" t="str">
        <f t="shared" si="96"/>
        <v>module=kempl</v>
      </c>
    </row>
    <row r="1897" spans="1:7" ht="30" customHeight="1">
      <c r="A1897" s="3" t="s">
        <v>10882</v>
      </c>
      <c r="B1897" s="3" t="s">
        <v>2</v>
      </c>
      <c r="C1897" s="3" t="s">
        <v>26500</v>
      </c>
      <c r="D1897" s="3" t="s">
        <v>32304</v>
      </c>
      <c r="E1897" s="12" t="s">
        <v>38132</v>
      </c>
      <c r="F1897" s="6" t="str">
        <f t="shared" si="95"/>
        <v>module=jempl</v>
      </c>
      <c r="G1897" s="6" t="str">
        <f t="shared" si="96"/>
        <v>module=kempl</v>
      </c>
    </row>
    <row r="1898" spans="1:7" ht="30" customHeight="1">
      <c r="A1898" s="3" t="s">
        <v>10882</v>
      </c>
      <c r="B1898" s="3" t="s">
        <v>2</v>
      </c>
      <c r="C1898" s="3" t="s">
        <v>26501</v>
      </c>
      <c r="D1898" s="3" t="s">
        <v>32305</v>
      </c>
      <c r="E1898" s="12" t="s">
        <v>38133</v>
      </c>
      <c r="F1898" s="6" t="str">
        <f t="shared" si="95"/>
        <v>module=jempl</v>
      </c>
      <c r="G1898" s="6" t="str">
        <f t="shared" si="96"/>
        <v>module=kempl</v>
      </c>
    </row>
    <row r="1899" spans="1:7" ht="30" customHeight="1">
      <c r="A1899" s="3" t="s">
        <v>10882</v>
      </c>
      <c r="B1899" s="3" t="s">
        <v>2</v>
      </c>
      <c r="C1899" s="3" t="s">
        <v>26502</v>
      </c>
      <c r="D1899" s="3" t="s">
        <v>32306</v>
      </c>
      <c r="E1899" s="12" t="s">
        <v>38134</v>
      </c>
      <c r="F1899" s="6" t="str">
        <f t="shared" si="95"/>
        <v>module=jempl</v>
      </c>
      <c r="G1899" s="6" t="str">
        <f t="shared" si="96"/>
        <v>module=kempl</v>
      </c>
    </row>
    <row r="1900" spans="1:7" ht="30" customHeight="1">
      <c r="A1900" s="3" t="s">
        <v>10882</v>
      </c>
      <c r="B1900" s="3" t="s">
        <v>2</v>
      </c>
      <c r="C1900" s="3" t="s">
        <v>26503</v>
      </c>
      <c r="D1900" s="3" t="s">
        <v>32307</v>
      </c>
      <c r="E1900" s="12" t="s">
        <v>38135</v>
      </c>
      <c r="F1900" s="6" t="str">
        <f t="shared" si="95"/>
        <v>module=jempl</v>
      </c>
      <c r="G1900" s="6" t="str">
        <f t="shared" si="96"/>
        <v>module=kempl</v>
      </c>
    </row>
    <row r="1901" spans="1:7" ht="30" customHeight="1">
      <c r="A1901" s="3" t="s">
        <v>10882</v>
      </c>
      <c r="B1901" s="3" t="s">
        <v>2</v>
      </c>
      <c r="C1901" s="3" t="s">
        <v>26504</v>
      </c>
      <c r="D1901" s="3" t="s">
        <v>32308</v>
      </c>
      <c r="E1901" s="12" t="s">
        <v>38136</v>
      </c>
      <c r="F1901" s="6" t="str">
        <f t="shared" si="95"/>
        <v>module=jempl</v>
      </c>
      <c r="G1901" s="6" t="str">
        <f t="shared" si="96"/>
        <v>module=kempl</v>
      </c>
    </row>
    <row r="1902" spans="1:7" ht="30" customHeight="1">
      <c r="A1902" s="3" t="s">
        <v>10882</v>
      </c>
      <c r="B1902" s="3" t="s">
        <v>2</v>
      </c>
      <c r="C1902" s="3" t="s">
        <v>26505</v>
      </c>
      <c r="D1902" s="3" t="s">
        <v>32309</v>
      </c>
      <c r="E1902" s="12" t="s">
        <v>38137</v>
      </c>
      <c r="F1902" s="6" t="str">
        <f t="shared" si="95"/>
        <v>module=jempl</v>
      </c>
      <c r="G1902" s="6" t="str">
        <f t="shared" si="96"/>
        <v>module=kempl</v>
      </c>
    </row>
    <row r="1903" spans="1:7" ht="30" customHeight="1">
      <c r="A1903" s="3" t="s">
        <v>10882</v>
      </c>
      <c r="B1903" s="3" t="s">
        <v>2</v>
      </c>
      <c r="C1903" s="3" t="s">
        <v>26506</v>
      </c>
      <c r="D1903" s="3" t="s">
        <v>32310</v>
      </c>
      <c r="E1903" s="12" t="s">
        <v>38138</v>
      </c>
      <c r="F1903" s="6" t="str">
        <f t="shared" si="95"/>
        <v>module=jempl</v>
      </c>
      <c r="G1903" s="6" t="str">
        <f t="shared" si="96"/>
        <v>module=kempl</v>
      </c>
    </row>
    <row r="1904" spans="1:7" ht="30" customHeight="1">
      <c r="A1904" s="3" t="s">
        <v>10882</v>
      </c>
      <c r="B1904" s="3" t="s">
        <v>2</v>
      </c>
      <c r="C1904" s="3" t="s">
        <v>26507</v>
      </c>
      <c r="D1904" s="3" t="s">
        <v>32311</v>
      </c>
      <c r="E1904" s="12" t="s">
        <v>38139</v>
      </c>
      <c r="F1904" s="6" t="str">
        <f t="shared" si="95"/>
        <v>module=jempl</v>
      </c>
      <c r="G1904" s="6" t="str">
        <f t="shared" si="96"/>
        <v>module=kempl</v>
      </c>
    </row>
    <row r="1905" spans="1:7" ht="30" customHeight="1">
      <c r="A1905" s="3" t="s">
        <v>10882</v>
      </c>
      <c r="B1905" s="3" t="s">
        <v>2</v>
      </c>
      <c r="C1905" s="3" t="s">
        <v>26508</v>
      </c>
      <c r="D1905" s="3" t="s">
        <v>32312</v>
      </c>
      <c r="E1905" s="12" t="s">
        <v>38140</v>
      </c>
      <c r="F1905" s="6" t="str">
        <f t="shared" si="95"/>
        <v>module=jempl</v>
      </c>
      <c r="G1905" s="6" t="str">
        <f t="shared" si="96"/>
        <v>module=kempl</v>
      </c>
    </row>
    <row r="1906" spans="1:7" ht="30" customHeight="1">
      <c r="A1906" s="3" t="s">
        <v>10882</v>
      </c>
      <c r="B1906" s="3" t="s">
        <v>2</v>
      </c>
      <c r="C1906" s="3" t="s">
        <v>26509</v>
      </c>
      <c r="D1906" s="3" t="s">
        <v>32313</v>
      </c>
      <c r="E1906" s="12" t="s">
        <v>38141</v>
      </c>
      <c r="F1906" s="6" t="str">
        <f t="shared" si="95"/>
        <v>module=jempl</v>
      </c>
      <c r="G1906" s="6" t="str">
        <f t="shared" si="96"/>
        <v>module=kempl</v>
      </c>
    </row>
    <row r="1907" spans="1:7" ht="30" customHeight="1">
      <c r="A1907" s="3" t="s">
        <v>10882</v>
      </c>
      <c r="B1907" s="3" t="s">
        <v>2</v>
      </c>
      <c r="C1907" s="3" t="s">
        <v>26510</v>
      </c>
      <c r="D1907" s="3" t="s">
        <v>32314</v>
      </c>
      <c r="E1907" s="12" t="s">
        <v>38142</v>
      </c>
      <c r="F1907" s="6" t="str">
        <f t="shared" si="95"/>
        <v>module=jempl</v>
      </c>
      <c r="G1907" s="6" t="str">
        <f t="shared" si="96"/>
        <v>module=kempl</v>
      </c>
    </row>
    <row r="1908" spans="1:7" ht="30" customHeight="1">
      <c r="A1908" s="3" t="s">
        <v>10882</v>
      </c>
      <c r="B1908" s="3" t="s">
        <v>2</v>
      </c>
      <c r="C1908" s="3" t="s">
        <v>26511</v>
      </c>
      <c r="D1908" s="3" t="s">
        <v>32315</v>
      </c>
      <c r="E1908" s="12" t="s">
        <v>38143</v>
      </c>
      <c r="F1908" s="6" t="str">
        <f t="shared" si="95"/>
        <v>module=jempl</v>
      </c>
      <c r="G1908" s="6" t="str">
        <f t="shared" si="96"/>
        <v>module=kempl</v>
      </c>
    </row>
    <row r="1909" spans="1:7" ht="30" customHeight="1">
      <c r="A1909" s="3" t="s">
        <v>10882</v>
      </c>
      <c r="B1909" s="3" t="s">
        <v>2</v>
      </c>
      <c r="C1909" s="3" t="s">
        <v>26512</v>
      </c>
      <c r="D1909" s="3" t="s">
        <v>32316</v>
      </c>
      <c r="E1909" s="12" t="s">
        <v>38144</v>
      </c>
      <c r="F1909" s="6" t="str">
        <f t="shared" si="95"/>
        <v>module=jempl</v>
      </c>
      <c r="G1909" s="6" t="str">
        <f t="shared" si="96"/>
        <v>module=kempl</v>
      </c>
    </row>
    <row r="1910" spans="1:7" ht="30" customHeight="1">
      <c r="A1910" s="3" t="s">
        <v>10882</v>
      </c>
      <c r="B1910" s="3" t="s">
        <v>2</v>
      </c>
      <c r="C1910" s="3" t="s">
        <v>26513</v>
      </c>
      <c r="D1910" s="3" t="s">
        <v>32317</v>
      </c>
      <c r="E1910" s="12" t="s">
        <v>38145</v>
      </c>
      <c r="F1910" s="6" t="str">
        <f t="shared" si="95"/>
        <v>module=jempl</v>
      </c>
      <c r="G1910" s="6" t="str">
        <f t="shared" si="96"/>
        <v>module=kempl</v>
      </c>
    </row>
    <row r="1911" spans="1:7" ht="30" customHeight="1">
      <c r="A1911" s="3" t="s">
        <v>10882</v>
      </c>
      <c r="B1911" s="3" t="s">
        <v>2</v>
      </c>
      <c r="C1911" s="3" t="s">
        <v>26514</v>
      </c>
      <c r="D1911" s="3" t="s">
        <v>32318</v>
      </c>
      <c r="E1911" s="12" t="s">
        <v>38146</v>
      </c>
      <c r="F1911" s="6" t="str">
        <f t="shared" si="95"/>
        <v>module=jempl</v>
      </c>
      <c r="G1911" s="6" t="str">
        <f t="shared" si="96"/>
        <v>module=kempl</v>
      </c>
    </row>
    <row r="1912" spans="1:7" ht="30" customHeight="1">
      <c r="A1912" s="3" t="s">
        <v>10882</v>
      </c>
      <c r="B1912" s="3" t="s">
        <v>2</v>
      </c>
      <c r="C1912" s="3" t="s">
        <v>26515</v>
      </c>
      <c r="D1912" s="3" t="s">
        <v>32319</v>
      </c>
      <c r="E1912" s="12" t="s">
        <v>38147</v>
      </c>
      <c r="F1912" s="6" t="str">
        <f t="shared" si="95"/>
        <v>module=jempl</v>
      </c>
      <c r="G1912" s="6" t="str">
        <f t="shared" si="96"/>
        <v>module=kempl</v>
      </c>
    </row>
    <row r="1913" spans="1:7" ht="30" customHeight="1">
      <c r="A1913" s="3" t="s">
        <v>10882</v>
      </c>
      <c r="B1913" s="3" t="s">
        <v>2</v>
      </c>
      <c r="C1913" s="3" t="s">
        <v>26516</v>
      </c>
      <c r="D1913" s="3" t="s">
        <v>32320</v>
      </c>
      <c r="E1913" s="12" t="s">
        <v>38148</v>
      </c>
      <c r="F1913" s="6" t="str">
        <f t="shared" si="95"/>
        <v>module=jempl</v>
      </c>
      <c r="G1913" s="6" t="str">
        <f t="shared" si="96"/>
        <v>module=kempl</v>
      </c>
    </row>
    <row r="1914" spans="1:7" ht="30" customHeight="1">
      <c r="A1914" s="3" t="s">
        <v>10882</v>
      </c>
      <c r="B1914" s="3" t="s">
        <v>2</v>
      </c>
      <c r="C1914" s="3" t="s">
        <v>26517</v>
      </c>
      <c r="D1914" s="3" t="s">
        <v>32321</v>
      </c>
      <c r="E1914" s="12" t="s">
        <v>38149</v>
      </c>
      <c r="F1914" s="6" t="str">
        <f t="shared" si="95"/>
        <v>module=jempl</v>
      </c>
      <c r="G1914" s="6" t="str">
        <f t="shared" si="96"/>
        <v>module=kempl</v>
      </c>
    </row>
    <row r="1915" spans="1:7" ht="30" customHeight="1">
      <c r="A1915" s="3" t="s">
        <v>10882</v>
      </c>
      <c r="B1915" s="3" t="s">
        <v>2</v>
      </c>
      <c r="C1915" s="3" t="s">
        <v>26518</v>
      </c>
      <c r="D1915" s="3" t="s">
        <v>32322</v>
      </c>
      <c r="E1915" s="12" t="s">
        <v>38150</v>
      </c>
      <c r="F1915" s="6" t="str">
        <f t="shared" si="95"/>
        <v>module=jempl</v>
      </c>
      <c r="G1915" s="6" t="str">
        <f t="shared" si="96"/>
        <v>module=kempl</v>
      </c>
    </row>
    <row r="1916" spans="1:7" ht="30" customHeight="1">
      <c r="A1916" s="3" t="s">
        <v>10882</v>
      </c>
      <c r="B1916" s="3" t="s">
        <v>2</v>
      </c>
      <c r="C1916" s="3" t="s">
        <v>26519</v>
      </c>
      <c r="D1916" s="3" t="s">
        <v>32323</v>
      </c>
      <c r="E1916" s="12" t="s">
        <v>38151</v>
      </c>
      <c r="F1916" s="6" t="str">
        <f t="shared" si="95"/>
        <v>module=jempl</v>
      </c>
      <c r="G1916" s="6" t="str">
        <f t="shared" si="96"/>
        <v>module=kempl</v>
      </c>
    </row>
    <row r="1917" spans="1:7" ht="30" customHeight="1">
      <c r="A1917" s="3" t="s">
        <v>10882</v>
      </c>
      <c r="B1917" s="3" t="s">
        <v>2</v>
      </c>
      <c r="C1917" s="3" t="s">
        <v>26520</v>
      </c>
      <c r="D1917" s="3" t="s">
        <v>32324</v>
      </c>
      <c r="E1917" s="12" t="s">
        <v>38152</v>
      </c>
      <c r="F1917" s="6" t="str">
        <f t="shared" si="95"/>
        <v>module=jempl</v>
      </c>
      <c r="G1917" s="6" t="str">
        <f t="shared" si="96"/>
        <v>module=kempl</v>
      </c>
    </row>
    <row r="1918" spans="1:7" ht="30" customHeight="1">
      <c r="A1918" s="3" t="s">
        <v>10882</v>
      </c>
      <c r="B1918" s="3" t="s">
        <v>2</v>
      </c>
      <c r="C1918" s="3" t="s">
        <v>26521</v>
      </c>
      <c r="D1918" s="3" t="s">
        <v>32325</v>
      </c>
      <c r="E1918" s="12" t="s">
        <v>38153</v>
      </c>
      <c r="F1918" s="6" t="str">
        <f t="shared" si="95"/>
        <v>module=jempl</v>
      </c>
      <c r="G1918" s="6" t="str">
        <f t="shared" si="96"/>
        <v>module=kempl</v>
      </c>
    </row>
    <row r="1919" spans="1:7" ht="30" customHeight="1">
      <c r="A1919" s="3" t="s">
        <v>10882</v>
      </c>
      <c r="B1919" s="3" t="s">
        <v>2</v>
      </c>
      <c r="C1919" s="3" t="s">
        <v>26522</v>
      </c>
      <c r="D1919" s="3" t="s">
        <v>32326</v>
      </c>
      <c r="E1919" s="12" t="s">
        <v>38154</v>
      </c>
      <c r="F1919" s="6" t="str">
        <f t="shared" si="95"/>
        <v>module=jempl</v>
      </c>
      <c r="G1919" s="6" t="str">
        <f t="shared" si="96"/>
        <v>module=kempl</v>
      </c>
    </row>
    <row r="1920" spans="1:7" ht="30" customHeight="1">
      <c r="A1920" s="3" t="s">
        <v>10882</v>
      </c>
      <c r="B1920" s="3" t="s">
        <v>2</v>
      </c>
      <c r="C1920" s="3" t="s">
        <v>26523</v>
      </c>
      <c r="D1920" s="3" t="s">
        <v>32327</v>
      </c>
      <c r="E1920" s="12" t="s">
        <v>38155</v>
      </c>
      <c r="F1920" s="6" t="str">
        <f t="shared" si="95"/>
        <v>module=jempl</v>
      </c>
      <c r="G1920" s="6" t="str">
        <f t="shared" si="96"/>
        <v>module=kempl</v>
      </c>
    </row>
    <row r="1921" spans="1:7" ht="30" customHeight="1">
      <c r="A1921" s="3" t="s">
        <v>10882</v>
      </c>
      <c r="B1921" s="3" t="s">
        <v>2</v>
      </c>
      <c r="C1921" s="3" t="s">
        <v>26524</v>
      </c>
      <c r="D1921" s="3" t="s">
        <v>32328</v>
      </c>
      <c r="E1921" s="12" t="s">
        <v>38156</v>
      </c>
      <c r="F1921" s="6" t="str">
        <f t="shared" si="95"/>
        <v>module=jempl</v>
      </c>
      <c r="G1921" s="6" t="str">
        <f t="shared" si="96"/>
        <v>module=kempl</v>
      </c>
    </row>
    <row r="1922" spans="1:7" ht="30" customHeight="1">
      <c r="A1922" s="3" t="s">
        <v>10882</v>
      </c>
      <c r="B1922" s="3" t="s">
        <v>2</v>
      </c>
      <c r="C1922" s="3" t="s">
        <v>26525</v>
      </c>
      <c r="D1922" s="3" t="s">
        <v>32329</v>
      </c>
      <c r="E1922" s="12" t="s">
        <v>38157</v>
      </c>
      <c r="F1922" s="6" t="str">
        <f t="shared" si="95"/>
        <v>module=jempl</v>
      </c>
      <c r="G1922" s="6" t="str">
        <f t="shared" si="96"/>
        <v>module=kempl</v>
      </c>
    </row>
    <row r="1923" spans="1:7" ht="30" customHeight="1">
      <c r="A1923" s="3" t="s">
        <v>10882</v>
      </c>
      <c r="B1923" s="3" t="s">
        <v>2</v>
      </c>
      <c r="C1923" s="3" t="s">
        <v>26526</v>
      </c>
      <c r="D1923" s="3" t="s">
        <v>32330</v>
      </c>
      <c r="E1923" s="12" t="s">
        <v>38158</v>
      </c>
      <c r="F1923" s="6" t="str">
        <f t="shared" si="95"/>
        <v>module=jempl</v>
      </c>
      <c r="G1923" s="6" t="str">
        <f t="shared" si="96"/>
        <v>module=kempl</v>
      </c>
    </row>
    <row r="1924" spans="1:7" ht="30" customHeight="1">
      <c r="A1924" s="3" t="s">
        <v>10882</v>
      </c>
      <c r="B1924" s="3" t="s">
        <v>2</v>
      </c>
      <c r="C1924" s="3" t="s">
        <v>26527</v>
      </c>
      <c r="D1924" s="3" t="s">
        <v>32331</v>
      </c>
      <c r="E1924" s="12" t="s">
        <v>38159</v>
      </c>
      <c r="F1924" s="6" t="str">
        <f t="shared" ref="F1924:F1987" si="97">HYPERLINK("http://www.ssc.wisc.edu/wlsresearch/documentation/waves/?wave=capigrad&amp;module=jempl","module=jempl")</f>
        <v>module=jempl</v>
      </c>
      <c r="G1924" s="6" t="str">
        <f t="shared" ref="G1924:G1987" si="98">HYPERLINK("http://www.ssc.wisc.edu/wlsresearch/documentation/waves/?wave=capisib&amp;module=kempl","module=kempl")</f>
        <v>module=kempl</v>
      </c>
    </row>
    <row r="1925" spans="1:7" ht="30" customHeight="1">
      <c r="A1925" s="3" t="s">
        <v>10882</v>
      </c>
      <c r="B1925" s="3" t="s">
        <v>2</v>
      </c>
      <c r="C1925" s="3" t="s">
        <v>26528</v>
      </c>
      <c r="D1925" s="3" t="s">
        <v>32332</v>
      </c>
      <c r="E1925" s="12" t="s">
        <v>38160</v>
      </c>
      <c r="F1925" s="6" t="str">
        <f t="shared" si="97"/>
        <v>module=jempl</v>
      </c>
      <c r="G1925" s="6" t="str">
        <f t="shared" si="98"/>
        <v>module=kempl</v>
      </c>
    </row>
    <row r="1926" spans="1:7" ht="30" customHeight="1">
      <c r="A1926" s="3" t="s">
        <v>10882</v>
      </c>
      <c r="B1926" s="3" t="s">
        <v>2</v>
      </c>
      <c r="C1926" s="3" t="s">
        <v>26529</v>
      </c>
      <c r="D1926" s="3" t="s">
        <v>32333</v>
      </c>
      <c r="E1926" s="12" t="s">
        <v>38161</v>
      </c>
      <c r="F1926" s="6" t="str">
        <f t="shared" si="97"/>
        <v>module=jempl</v>
      </c>
      <c r="G1926" s="6" t="str">
        <f t="shared" si="98"/>
        <v>module=kempl</v>
      </c>
    </row>
    <row r="1927" spans="1:7" ht="30" customHeight="1">
      <c r="A1927" s="3" t="s">
        <v>10882</v>
      </c>
      <c r="B1927" s="3" t="s">
        <v>2</v>
      </c>
      <c r="C1927" s="3" t="s">
        <v>26530</v>
      </c>
      <c r="D1927" s="3" t="s">
        <v>32334</v>
      </c>
      <c r="E1927" s="12" t="s">
        <v>38162</v>
      </c>
      <c r="F1927" s="6" t="str">
        <f t="shared" si="97"/>
        <v>module=jempl</v>
      </c>
      <c r="G1927" s="6" t="str">
        <f t="shared" si="98"/>
        <v>module=kempl</v>
      </c>
    </row>
    <row r="1928" spans="1:7" ht="30" customHeight="1">
      <c r="A1928" s="3" t="s">
        <v>10882</v>
      </c>
      <c r="B1928" s="3" t="s">
        <v>2</v>
      </c>
      <c r="C1928" s="3" t="s">
        <v>26531</v>
      </c>
      <c r="D1928" s="3" t="s">
        <v>32335</v>
      </c>
      <c r="E1928" s="12" t="s">
        <v>38163</v>
      </c>
      <c r="F1928" s="6" t="str">
        <f t="shared" si="97"/>
        <v>module=jempl</v>
      </c>
      <c r="G1928" s="6" t="str">
        <f t="shared" si="98"/>
        <v>module=kempl</v>
      </c>
    </row>
    <row r="1929" spans="1:7" ht="30" customHeight="1">
      <c r="A1929" s="3" t="s">
        <v>10882</v>
      </c>
      <c r="B1929" s="3" t="s">
        <v>2</v>
      </c>
      <c r="C1929" s="3" t="s">
        <v>26532</v>
      </c>
      <c r="D1929" s="3" t="s">
        <v>32336</v>
      </c>
      <c r="E1929" s="12" t="s">
        <v>38164</v>
      </c>
      <c r="F1929" s="6" t="str">
        <f t="shared" si="97"/>
        <v>module=jempl</v>
      </c>
      <c r="G1929" s="6" t="str">
        <f t="shared" si="98"/>
        <v>module=kempl</v>
      </c>
    </row>
    <row r="1930" spans="1:7" ht="30" customHeight="1">
      <c r="A1930" s="3" t="s">
        <v>10882</v>
      </c>
      <c r="B1930" s="3" t="s">
        <v>2</v>
      </c>
      <c r="C1930" s="3" t="s">
        <v>26533</v>
      </c>
      <c r="D1930" s="3" t="s">
        <v>32337</v>
      </c>
      <c r="E1930" s="12" t="s">
        <v>38165</v>
      </c>
      <c r="F1930" s="6" t="str">
        <f t="shared" si="97"/>
        <v>module=jempl</v>
      </c>
      <c r="G1930" s="6" t="str">
        <f t="shared" si="98"/>
        <v>module=kempl</v>
      </c>
    </row>
    <row r="1931" spans="1:7" ht="30" customHeight="1">
      <c r="A1931" s="3" t="s">
        <v>10882</v>
      </c>
      <c r="B1931" s="3" t="s">
        <v>2</v>
      </c>
      <c r="C1931" s="3" t="s">
        <v>26534</v>
      </c>
      <c r="D1931" s="3" t="s">
        <v>32338</v>
      </c>
      <c r="E1931" s="12" t="s">
        <v>38166</v>
      </c>
      <c r="F1931" s="6" t="str">
        <f t="shared" si="97"/>
        <v>module=jempl</v>
      </c>
      <c r="G1931" s="6" t="str">
        <f t="shared" si="98"/>
        <v>module=kempl</v>
      </c>
    </row>
    <row r="1932" spans="1:7" ht="30" customHeight="1">
      <c r="A1932" s="3" t="s">
        <v>10882</v>
      </c>
      <c r="B1932" s="3" t="s">
        <v>2</v>
      </c>
      <c r="C1932" s="3" t="s">
        <v>26535</v>
      </c>
      <c r="D1932" s="3" t="s">
        <v>32339</v>
      </c>
      <c r="E1932" s="12" t="s">
        <v>38167</v>
      </c>
      <c r="F1932" s="6" t="str">
        <f t="shared" si="97"/>
        <v>module=jempl</v>
      </c>
      <c r="G1932" s="6" t="str">
        <f t="shared" si="98"/>
        <v>module=kempl</v>
      </c>
    </row>
    <row r="1933" spans="1:7" ht="30" customHeight="1">
      <c r="A1933" s="3" t="s">
        <v>10882</v>
      </c>
      <c r="B1933" s="3" t="s">
        <v>2</v>
      </c>
      <c r="C1933" s="3" t="s">
        <v>26536</v>
      </c>
      <c r="D1933" s="3" t="s">
        <v>32340</v>
      </c>
      <c r="E1933" s="12" t="s">
        <v>38168</v>
      </c>
      <c r="F1933" s="6" t="str">
        <f t="shared" si="97"/>
        <v>module=jempl</v>
      </c>
      <c r="G1933" s="6" t="str">
        <f t="shared" si="98"/>
        <v>module=kempl</v>
      </c>
    </row>
    <row r="1934" spans="1:7" ht="30" customHeight="1">
      <c r="A1934" s="3" t="s">
        <v>10882</v>
      </c>
      <c r="B1934" s="3" t="s">
        <v>2</v>
      </c>
      <c r="C1934" s="3" t="s">
        <v>26537</v>
      </c>
      <c r="D1934" s="3" t="s">
        <v>32341</v>
      </c>
      <c r="E1934" s="12" t="s">
        <v>38169</v>
      </c>
      <c r="F1934" s="6" t="str">
        <f t="shared" si="97"/>
        <v>module=jempl</v>
      </c>
      <c r="G1934" s="6" t="str">
        <f t="shared" si="98"/>
        <v>module=kempl</v>
      </c>
    </row>
    <row r="1935" spans="1:7" ht="30" customHeight="1">
      <c r="A1935" s="3" t="s">
        <v>10882</v>
      </c>
      <c r="B1935" s="3" t="s">
        <v>2</v>
      </c>
      <c r="C1935" s="3" t="s">
        <v>26538</v>
      </c>
      <c r="D1935" s="3" t="s">
        <v>32342</v>
      </c>
      <c r="E1935" s="12" t="s">
        <v>38170</v>
      </c>
      <c r="F1935" s="6" t="str">
        <f t="shared" si="97"/>
        <v>module=jempl</v>
      </c>
      <c r="G1935" s="6" t="str">
        <f t="shared" si="98"/>
        <v>module=kempl</v>
      </c>
    </row>
    <row r="1936" spans="1:7" ht="30" customHeight="1">
      <c r="A1936" s="3" t="s">
        <v>10882</v>
      </c>
      <c r="B1936" s="3" t="s">
        <v>2</v>
      </c>
      <c r="C1936" s="3" t="s">
        <v>26539</v>
      </c>
      <c r="D1936" s="3" t="s">
        <v>32343</v>
      </c>
      <c r="E1936" s="12" t="s">
        <v>38171</v>
      </c>
      <c r="F1936" s="6" t="str">
        <f t="shared" si="97"/>
        <v>module=jempl</v>
      </c>
      <c r="G1936" s="6" t="str">
        <f t="shared" si="98"/>
        <v>module=kempl</v>
      </c>
    </row>
    <row r="1937" spans="1:7" ht="30" customHeight="1">
      <c r="A1937" s="3" t="s">
        <v>10882</v>
      </c>
      <c r="B1937" s="3" t="s">
        <v>2</v>
      </c>
      <c r="C1937" s="3" t="s">
        <v>26540</v>
      </c>
      <c r="D1937" s="3" t="s">
        <v>32344</v>
      </c>
      <c r="E1937" s="12" t="s">
        <v>38172</v>
      </c>
      <c r="F1937" s="6" t="str">
        <f t="shared" si="97"/>
        <v>module=jempl</v>
      </c>
      <c r="G1937" s="6" t="str">
        <f t="shared" si="98"/>
        <v>module=kempl</v>
      </c>
    </row>
    <row r="1938" spans="1:7" ht="30" customHeight="1">
      <c r="A1938" s="3" t="s">
        <v>10882</v>
      </c>
      <c r="B1938" s="3" t="s">
        <v>2</v>
      </c>
      <c r="C1938" s="3" t="s">
        <v>26541</v>
      </c>
      <c r="D1938" s="3" t="s">
        <v>32345</v>
      </c>
      <c r="E1938" s="12" t="s">
        <v>38173</v>
      </c>
      <c r="F1938" s="6" t="str">
        <f t="shared" si="97"/>
        <v>module=jempl</v>
      </c>
      <c r="G1938" s="6" t="str">
        <f t="shared" si="98"/>
        <v>module=kempl</v>
      </c>
    </row>
    <row r="1939" spans="1:7" ht="30" customHeight="1">
      <c r="A1939" s="3" t="s">
        <v>10882</v>
      </c>
      <c r="B1939" s="3" t="s">
        <v>2</v>
      </c>
      <c r="C1939" s="3" t="s">
        <v>26542</v>
      </c>
      <c r="D1939" s="3" t="s">
        <v>32346</v>
      </c>
      <c r="E1939" s="12" t="s">
        <v>38174</v>
      </c>
      <c r="F1939" s="6" t="str">
        <f t="shared" si="97"/>
        <v>module=jempl</v>
      </c>
      <c r="G1939" s="6" t="str">
        <f t="shared" si="98"/>
        <v>module=kempl</v>
      </c>
    </row>
    <row r="1940" spans="1:7" ht="30" customHeight="1">
      <c r="A1940" s="3" t="s">
        <v>10882</v>
      </c>
      <c r="B1940" s="3" t="s">
        <v>2</v>
      </c>
      <c r="C1940" s="3" t="s">
        <v>26543</v>
      </c>
      <c r="D1940" s="3" t="s">
        <v>32347</v>
      </c>
      <c r="E1940" s="12" t="s">
        <v>38175</v>
      </c>
      <c r="F1940" s="6" t="str">
        <f t="shared" si="97"/>
        <v>module=jempl</v>
      </c>
      <c r="G1940" s="6" t="str">
        <f t="shared" si="98"/>
        <v>module=kempl</v>
      </c>
    </row>
    <row r="1941" spans="1:7" ht="30" customHeight="1">
      <c r="A1941" s="3" t="s">
        <v>10882</v>
      </c>
      <c r="B1941" s="3" t="s">
        <v>2</v>
      </c>
      <c r="C1941" s="3" t="s">
        <v>26544</v>
      </c>
      <c r="D1941" s="3" t="s">
        <v>32348</v>
      </c>
      <c r="E1941" s="12" t="s">
        <v>38176</v>
      </c>
      <c r="F1941" s="6" t="str">
        <f t="shared" si="97"/>
        <v>module=jempl</v>
      </c>
      <c r="G1941" s="6" t="str">
        <f t="shared" si="98"/>
        <v>module=kempl</v>
      </c>
    </row>
    <row r="1942" spans="1:7" ht="30" customHeight="1">
      <c r="A1942" s="3" t="s">
        <v>10882</v>
      </c>
      <c r="B1942" s="3" t="s">
        <v>2</v>
      </c>
      <c r="C1942" s="3" t="s">
        <v>26545</v>
      </c>
      <c r="D1942" s="3" t="s">
        <v>32349</v>
      </c>
      <c r="E1942" s="12" t="s">
        <v>38177</v>
      </c>
      <c r="F1942" s="6" t="str">
        <f t="shared" si="97"/>
        <v>module=jempl</v>
      </c>
      <c r="G1942" s="6" t="str">
        <f t="shared" si="98"/>
        <v>module=kempl</v>
      </c>
    </row>
    <row r="1943" spans="1:7" ht="30" customHeight="1">
      <c r="A1943" s="3" t="s">
        <v>10882</v>
      </c>
      <c r="B1943" s="3" t="s">
        <v>2</v>
      </c>
      <c r="C1943" s="3" t="s">
        <v>26546</v>
      </c>
      <c r="D1943" s="3" t="s">
        <v>32350</v>
      </c>
      <c r="E1943" s="12" t="s">
        <v>38178</v>
      </c>
      <c r="F1943" s="6" t="str">
        <f t="shared" si="97"/>
        <v>module=jempl</v>
      </c>
      <c r="G1943" s="6" t="str">
        <f t="shared" si="98"/>
        <v>module=kempl</v>
      </c>
    </row>
    <row r="1944" spans="1:7" ht="30" customHeight="1">
      <c r="A1944" s="3" t="s">
        <v>10882</v>
      </c>
      <c r="B1944" s="3" t="s">
        <v>2</v>
      </c>
      <c r="C1944" s="3" t="s">
        <v>26547</v>
      </c>
      <c r="D1944" s="3" t="s">
        <v>32351</v>
      </c>
      <c r="E1944" s="12" t="s">
        <v>38179</v>
      </c>
      <c r="F1944" s="6" t="str">
        <f t="shared" si="97"/>
        <v>module=jempl</v>
      </c>
      <c r="G1944" s="6" t="str">
        <f t="shared" si="98"/>
        <v>module=kempl</v>
      </c>
    </row>
    <row r="1945" spans="1:7" ht="30" customHeight="1">
      <c r="A1945" s="3" t="s">
        <v>10882</v>
      </c>
      <c r="B1945" s="3" t="s">
        <v>2</v>
      </c>
      <c r="C1945" s="3" t="s">
        <v>26548</v>
      </c>
      <c r="D1945" s="3" t="s">
        <v>32352</v>
      </c>
      <c r="E1945" s="12" t="s">
        <v>38180</v>
      </c>
      <c r="F1945" s="6" t="str">
        <f t="shared" si="97"/>
        <v>module=jempl</v>
      </c>
      <c r="G1945" s="6" t="str">
        <f t="shared" si="98"/>
        <v>module=kempl</v>
      </c>
    </row>
    <row r="1946" spans="1:7" ht="30" customHeight="1">
      <c r="A1946" s="3" t="s">
        <v>10882</v>
      </c>
      <c r="B1946" s="3" t="s">
        <v>2</v>
      </c>
      <c r="C1946" s="3" t="s">
        <v>26549</v>
      </c>
      <c r="D1946" s="3" t="s">
        <v>32353</v>
      </c>
      <c r="E1946" s="12" t="s">
        <v>38181</v>
      </c>
      <c r="F1946" s="6" t="str">
        <f t="shared" si="97"/>
        <v>module=jempl</v>
      </c>
      <c r="G1946" s="6" t="str">
        <f t="shared" si="98"/>
        <v>module=kempl</v>
      </c>
    </row>
    <row r="1947" spans="1:7" ht="30" customHeight="1">
      <c r="A1947" s="3" t="s">
        <v>10882</v>
      </c>
      <c r="B1947" s="3" t="s">
        <v>2</v>
      </c>
      <c r="C1947" s="3" t="s">
        <v>26550</v>
      </c>
      <c r="D1947" s="3" t="s">
        <v>32354</v>
      </c>
      <c r="E1947" s="12" t="s">
        <v>38182</v>
      </c>
      <c r="F1947" s="6" t="str">
        <f t="shared" si="97"/>
        <v>module=jempl</v>
      </c>
      <c r="G1947" s="6" t="str">
        <f t="shared" si="98"/>
        <v>module=kempl</v>
      </c>
    </row>
    <row r="1948" spans="1:7" ht="30" customHeight="1">
      <c r="A1948" s="3" t="s">
        <v>10882</v>
      </c>
      <c r="B1948" s="3" t="s">
        <v>2</v>
      </c>
      <c r="C1948" s="3" t="s">
        <v>26551</v>
      </c>
      <c r="D1948" s="3" t="s">
        <v>32355</v>
      </c>
      <c r="E1948" s="12" t="s">
        <v>38183</v>
      </c>
      <c r="F1948" s="6" t="str">
        <f t="shared" si="97"/>
        <v>module=jempl</v>
      </c>
      <c r="G1948" s="6" t="str">
        <f t="shared" si="98"/>
        <v>module=kempl</v>
      </c>
    </row>
    <row r="1949" spans="1:7" ht="30" customHeight="1">
      <c r="A1949" s="3" t="s">
        <v>10882</v>
      </c>
      <c r="B1949" s="3" t="s">
        <v>2</v>
      </c>
      <c r="C1949" s="3" t="s">
        <v>26552</v>
      </c>
      <c r="D1949" s="3" t="s">
        <v>32356</v>
      </c>
      <c r="E1949" s="12" t="s">
        <v>38184</v>
      </c>
      <c r="F1949" s="6" t="str">
        <f t="shared" si="97"/>
        <v>module=jempl</v>
      </c>
      <c r="G1949" s="6" t="str">
        <f t="shared" si="98"/>
        <v>module=kempl</v>
      </c>
    </row>
    <row r="1950" spans="1:7" ht="30" customHeight="1">
      <c r="A1950" s="3" t="s">
        <v>10882</v>
      </c>
      <c r="B1950" s="3" t="s">
        <v>2</v>
      </c>
      <c r="C1950" s="3" t="s">
        <v>26553</v>
      </c>
      <c r="D1950" s="3" t="s">
        <v>32357</v>
      </c>
      <c r="E1950" s="12" t="s">
        <v>38185</v>
      </c>
      <c r="F1950" s="6" t="str">
        <f t="shared" si="97"/>
        <v>module=jempl</v>
      </c>
      <c r="G1950" s="6" t="str">
        <f t="shared" si="98"/>
        <v>module=kempl</v>
      </c>
    </row>
    <row r="1951" spans="1:7" ht="30" customHeight="1">
      <c r="A1951" s="3" t="s">
        <v>10882</v>
      </c>
      <c r="B1951" s="3" t="s">
        <v>2</v>
      </c>
      <c r="C1951" s="3" t="s">
        <v>26554</v>
      </c>
      <c r="D1951" s="3" t="s">
        <v>32358</v>
      </c>
      <c r="E1951" s="12" t="s">
        <v>38186</v>
      </c>
      <c r="F1951" s="6" t="str">
        <f t="shared" si="97"/>
        <v>module=jempl</v>
      </c>
      <c r="G1951" s="6" t="str">
        <f t="shared" si="98"/>
        <v>module=kempl</v>
      </c>
    </row>
    <row r="1952" spans="1:7" ht="30" customHeight="1">
      <c r="A1952" s="3" t="s">
        <v>10882</v>
      </c>
      <c r="B1952" s="3" t="s">
        <v>2</v>
      </c>
      <c r="C1952" s="3" t="s">
        <v>26555</v>
      </c>
      <c r="D1952" s="3" t="s">
        <v>32359</v>
      </c>
      <c r="E1952" s="12" t="s">
        <v>38187</v>
      </c>
      <c r="F1952" s="6" t="str">
        <f t="shared" si="97"/>
        <v>module=jempl</v>
      </c>
      <c r="G1952" s="6" t="str">
        <f t="shared" si="98"/>
        <v>module=kempl</v>
      </c>
    </row>
    <row r="1953" spans="1:7" ht="30" customHeight="1">
      <c r="A1953" s="3" t="s">
        <v>10882</v>
      </c>
      <c r="B1953" s="3" t="s">
        <v>2</v>
      </c>
      <c r="C1953" s="3" t="s">
        <v>26556</v>
      </c>
      <c r="D1953" s="3" t="s">
        <v>32360</v>
      </c>
      <c r="E1953" s="12" t="s">
        <v>38188</v>
      </c>
      <c r="F1953" s="6" t="str">
        <f t="shared" si="97"/>
        <v>module=jempl</v>
      </c>
      <c r="G1953" s="6" t="str">
        <f t="shared" si="98"/>
        <v>module=kempl</v>
      </c>
    </row>
    <row r="1954" spans="1:7" ht="30" customHeight="1">
      <c r="A1954" s="3" t="s">
        <v>10882</v>
      </c>
      <c r="B1954" s="3" t="s">
        <v>2</v>
      </c>
      <c r="C1954" s="3" t="s">
        <v>26557</v>
      </c>
      <c r="D1954" s="3" t="s">
        <v>32361</v>
      </c>
      <c r="E1954" s="12" t="s">
        <v>38189</v>
      </c>
      <c r="F1954" s="6" t="str">
        <f t="shared" si="97"/>
        <v>module=jempl</v>
      </c>
      <c r="G1954" s="6" t="str">
        <f t="shared" si="98"/>
        <v>module=kempl</v>
      </c>
    </row>
    <row r="1955" spans="1:7" ht="30" customHeight="1">
      <c r="A1955" s="3" t="s">
        <v>10882</v>
      </c>
      <c r="B1955" s="3" t="s">
        <v>2</v>
      </c>
      <c r="C1955" s="3" t="s">
        <v>26558</v>
      </c>
      <c r="D1955" s="3" t="s">
        <v>32362</v>
      </c>
      <c r="E1955" s="12" t="s">
        <v>38190</v>
      </c>
      <c r="F1955" s="6" t="str">
        <f t="shared" si="97"/>
        <v>module=jempl</v>
      </c>
      <c r="G1955" s="6" t="str">
        <f t="shared" si="98"/>
        <v>module=kempl</v>
      </c>
    </row>
    <row r="1956" spans="1:7" ht="30" customHeight="1">
      <c r="A1956" s="3" t="s">
        <v>10882</v>
      </c>
      <c r="B1956" s="3" t="s">
        <v>2</v>
      </c>
      <c r="C1956" s="3" t="s">
        <v>26559</v>
      </c>
      <c r="D1956" s="3" t="s">
        <v>32363</v>
      </c>
      <c r="E1956" s="12" t="s">
        <v>38191</v>
      </c>
      <c r="F1956" s="6" t="str">
        <f t="shared" si="97"/>
        <v>module=jempl</v>
      </c>
      <c r="G1956" s="6" t="str">
        <f t="shared" si="98"/>
        <v>module=kempl</v>
      </c>
    </row>
    <row r="1957" spans="1:7" ht="30" customHeight="1">
      <c r="A1957" s="3" t="s">
        <v>10882</v>
      </c>
      <c r="B1957" s="3" t="s">
        <v>2</v>
      </c>
      <c r="C1957" s="3" t="s">
        <v>26560</v>
      </c>
      <c r="D1957" s="3" t="s">
        <v>32364</v>
      </c>
      <c r="E1957" s="12" t="s">
        <v>38192</v>
      </c>
      <c r="F1957" s="6" t="str">
        <f t="shared" si="97"/>
        <v>module=jempl</v>
      </c>
      <c r="G1957" s="6" t="str">
        <f t="shared" si="98"/>
        <v>module=kempl</v>
      </c>
    </row>
    <row r="1958" spans="1:7" ht="30" customHeight="1">
      <c r="A1958" s="3" t="s">
        <v>10882</v>
      </c>
      <c r="B1958" s="3" t="s">
        <v>2</v>
      </c>
      <c r="C1958" s="3" t="s">
        <v>26561</v>
      </c>
      <c r="D1958" s="3" t="s">
        <v>32365</v>
      </c>
      <c r="E1958" s="12" t="s">
        <v>38193</v>
      </c>
      <c r="F1958" s="6" t="str">
        <f t="shared" si="97"/>
        <v>module=jempl</v>
      </c>
      <c r="G1958" s="6" t="str">
        <f t="shared" si="98"/>
        <v>module=kempl</v>
      </c>
    </row>
    <row r="1959" spans="1:7" ht="30" customHeight="1">
      <c r="A1959" s="3" t="s">
        <v>10882</v>
      </c>
      <c r="B1959" s="3" t="s">
        <v>2</v>
      </c>
      <c r="C1959" s="3" t="s">
        <v>26562</v>
      </c>
      <c r="D1959" s="3" t="s">
        <v>32366</v>
      </c>
      <c r="E1959" s="12" t="s">
        <v>38194</v>
      </c>
      <c r="F1959" s="6" t="str">
        <f t="shared" si="97"/>
        <v>module=jempl</v>
      </c>
      <c r="G1959" s="6" t="str">
        <f t="shared" si="98"/>
        <v>module=kempl</v>
      </c>
    </row>
    <row r="1960" spans="1:7" ht="30" customHeight="1">
      <c r="A1960" s="3" t="s">
        <v>10882</v>
      </c>
      <c r="B1960" s="3" t="s">
        <v>2</v>
      </c>
      <c r="C1960" s="3" t="s">
        <v>26563</v>
      </c>
      <c r="D1960" s="3" t="s">
        <v>32367</v>
      </c>
      <c r="E1960" s="12" t="s">
        <v>38195</v>
      </c>
      <c r="F1960" s="6" t="str">
        <f t="shared" si="97"/>
        <v>module=jempl</v>
      </c>
      <c r="G1960" s="6" t="str">
        <f t="shared" si="98"/>
        <v>module=kempl</v>
      </c>
    </row>
    <row r="1961" spans="1:7" ht="30" customHeight="1">
      <c r="A1961" s="3" t="s">
        <v>10882</v>
      </c>
      <c r="B1961" s="3" t="s">
        <v>2</v>
      </c>
      <c r="C1961" s="3" t="s">
        <v>26564</v>
      </c>
      <c r="D1961" s="3" t="s">
        <v>32368</v>
      </c>
      <c r="E1961" s="12" t="s">
        <v>38196</v>
      </c>
      <c r="F1961" s="6" t="str">
        <f t="shared" si="97"/>
        <v>module=jempl</v>
      </c>
      <c r="G1961" s="6" t="str">
        <f t="shared" si="98"/>
        <v>module=kempl</v>
      </c>
    </row>
    <row r="1962" spans="1:7" ht="30" customHeight="1">
      <c r="A1962" s="3" t="s">
        <v>10882</v>
      </c>
      <c r="B1962" s="3" t="s">
        <v>2</v>
      </c>
      <c r="C1962" s="3" t="s">
        <v>26565</v>
      </c>
      <c r="D1962" s="3" t="s">
        <v>32369</v>
      </c>
      <c r="E1962" s="12" t="s">
        <v>38197</v>
      </c>
      <c r="F1962" s="6" t="str">
        <f t="shared" si="97"/>
        <v>module=jempl</v>
      </c>
      <c r="G1962" s="6" t="str">
        <f t="shared" si="98"/>
        <v>module=kempl</v>
      </c>
    </row>
    <row r="1963" spans="1:7" ht="30" customHeight="1">
      <c r="A1963" s="3" t="s">
        <v>10882</v>
      </c>
      <c r="B1963" s="3" t="s">
        <v>2</v>
      </c>
      <c r="C1963" s="3" t="s">
        <v>26566</v>
      </c>
      <c r="D1963" s="3" t="s">
        <v>32370</v>
      </c>
      <c r="E1963" s="12" t="s">
        <v>38198</v>
      </c>
      <c r="F1963" s="6" t="str">
        <f t="shared" si="97"/>
        <v>module=jempl</v>
      </c>
      <c r="G1963" s="6" t="str">
        <f t="shared" si="98"/>
        <v>module=kempl</v>
      </c>
    </row>
    <row r="1964" spans="1:7" ht="30" customHeight="1">
      <c r="A1964" s="3" t="s">
        <v>10882</v>
      </c>
      <c r="B1964" s="3" t="s">
        <v>2</v>
      </c>
      <c r="C1964" s="3" t="s">
        <v>26567</v>
      </c>
      <c r="D1964" s="3" t="s">
        <v>32371</v>
      </c>
      <c r="E1964" s="12" t="s">
        <v>38199</v>
      </c>
      <c r="F1964" s="6" t="str">
        <f t="shared" si="97"/>
        <v>module=jempl</v>
      </c>
      <c r="G1964" s="6" t="str">
        <f t="shared" si="98"/>
        <v>module=kempl</v>
      </c>
    </row>
    <row r="1965" spans="1:7" ht="30" customHeight="1">
      <c r="A1965" s="3" t="s">
        <v>10882</v>
      </c>
      <c r="B1965" s="3" t="s">
        <v>2</v>
      </c>
      <c r="C1965" s="3" t="s">
        <v>26568</v>
      </c>
      <c r="D1965" s="3" t="s">
        <v>32372</v>
      </c>
      <c r="E1965" s="12" t="s">
        <v>38200</v>
      </c>
      <c r="F1965" s="6" t="str">
        <f t="shared" si="97"/>
        <v>module=jempl</v>
      </c>
      <c r="G1965" s="6" t="str">
        <f t="shared" si="98"/>
        <v>module=kempl</v>
      </c>
    </row>
    <row r="1966" spans="1:7" ht="30" customHeight="1">
      <c r="A1966" s="3" t="s">
        <v>10882</v>
      </c>
      <c r="B1966" s="3" t="s">
        <v>2</v>
      </c>
      <c r="C1966" s="3" t="s">
        <v>26569</v>
      </c>
      <c r="D1966" s="3" t="s">
        <v>32373</v>
      </c>
      <c r="E1966" s="12" t="s">
        <v>38201</v>
      </c>
      <c r="F1966" s="6" t="str">
        <f t="shared" si="97"/>
        <v>module=jempl</v>
      </c>
      <c r="G1966" s="6" t="str">
        <f t="shared" si="98"/>
        <v>module=kempl</v>
      </c>
    </row>
    <row r="1967" spans="1:7" ht="30" customHeight="1">
      <c r="A1967" s="3" t="s">
        <v>10882</v>
      </c>
      <c r="B1967" s="3" t="s">
        <v>2</v>
      </c>
      <c r="C1967" s="3" t="s">
        <v>26570</v>
      </c>
      <c r="D1967" s="3" t="s">
        <v>32374</v>
      </c>
      <c r="E1967" s="12" t="s">
        <v>38202</v>
      </c>
      <c r="F1967" s="6" t="str">
        <f t="shared" si="97"/>
        <v>module=jempl</v>
      </c>
      <c r="G1967" s="6" t="str">
        <f t="shared" si="98"/>
        <v>module=kempl</v>
      </c>
    </row>
    <row r="1968" spans="1:7" ht="30" customHeight="1">
      <c r="A1968" s="3" t="s">
        <v>10882</v>
      </c>
      <c r="B1968" s="3" t="s">
        <v>2</v>
      </c>
      <c r="C1968" s="3" t="s">
        <v>26571</v>
      </c>
      <c r="D1968" s="3" t="s">
        <v>32375</v>
      </c>
      <c r="E1968" s="12" t="s">
        <v>38203</v>
      </c>
      <c r="F1968" s="6" t="str">
        <f t="shared" si="97"/>
        <v>module=jempl</v>
      </c>
      <c r="G1968" s="6" t="str">
        <f t="shared" si="98"/>
        <v>module=kempl</v>
      </c>
    </row>
    <row r="1969" spans="1:7" ht="30" customHeight="1">
      <c r="A1969" s="3" t="s">
        <v>10882</v>
      </c>
      <c r="B1969" s="3" t="s">
        <v>2</v>
      </c>
      <c r="C1969" s="3" t="s">
        <v>26572</v>
      </c>
      <c r="D1969" s="3" t="s">
        <v>32376</v>
      </c>
      <c r="E1969" s="12" t="s">
        <v>38204</v>
      </c>
      <c r="F1969" s="6" t="str">
        <f t="shared" si="97"/>
        <v>module=jempl</v>
      </c>
      <c r="G1969" s="6" t="str">
        <f t="shared" si="98"/>
        <v>module=kempl</v>
      </c>
    </row>
    <row r="1970" spans="1:7" ht="30" customHeight="1">
      <c r="A1970" s="3" t="s">
        <v>10882</v>
      </c>
      <c r="B1970" s="3" t="s">
        <v>2</v>
      </c>
      <c r="C1970" s="3" t="s">
        <v>26573</v>
      </c>
      <c r="D1970" s="3" t="s">
        <v>32377</v>
      </c>
      <c r="E1970" s="12" t="s">
        <v>38205</v>
      </c>
      <c r="F1970" s="6" t="str">
        <f t="shared" si="97"/>
        <v>module=jempl</v>
      </c>
      <c r="G1970" s="6" t="str">
        <f t="shared" si="98"/>
        <v>module=kempl</v>
      </c>
    </row>
    <row r="1971" spans="1:7" ht="30" customHeight="1">
      <c r="A1971" s="3" t="s">
        <v>10882</v>
      </c>
      <c r="B1971" s="3" t="s">
        <v>2</v>
      </c>
      <c r="C1971" s="3" t="s">
        <v>26574</v>
      </c>
      <c r="D1971" s="3" t="s">
        <v>32378</v>
      </c>
      <c r="E1971" s="12" t="s">
        <v>38206</v>
      </c>
      <c r="F1971" s="6" t="str">
        <f t="shared" si="97"/>
        <v>module=jempl</v>
      </c>
      <c r="G1971" s="6" t="str">
        <f t="shared" si="98"/>
        <v>module=kempl</v>
      </c>
    </row>
    <row r="1972" spans="1:7" ht="30" customHeight="1">
      <c r="A1972" s="3" t="s">
        <v>10882</v>
      </c>
      <c r="B1972" s="3" t="s">
        <v>2</v>
      </c>
      <c r="C1972" s="3" t="s">
        <v>26575</v>
      </c>
      <c r="D1972" s="3" t="s">
        <v>32379</v>
      </c>
      <c r="E1972" s="12" t="s">
        <v>38207</v>
      </c>
      <c r="F1972" s="6" t="str">
        <f t="shared" si="97"/>
        <v>module=jempl</v>
      </c>
      <c r="G1972" s="6" t="str">
        <f t="shared" si="98"/>
        <v>module=kempl</v>
      </c>
    </row>
    <row r="1973" spans="1:7" ht="30" customHeight="1">
      <c r="A1973" s="3" t="s">
        <v>10882</v>
      </c>
      <c r="B1973" s="3" t="s">
        <v>2</v>
      </c>
      <c r="C1973" s="3" t="s">
        <v>26576</v>
      </c>
      <c r="D1973" s="3" t="s">
        <v>32380</v>
      </c>
      <c r="E1973" s="12" t="s">
        <v>38208</v>
      </c>
      <c r="F1973" s="6" t="str">
        <f t="shared" si="97"/>
        <v>module=jempl</v>
      </c>
      <c r="G1973" s="6" t="str">
        <f t="shared" si="98"/>
        <v>module=kempl</v>
      </c>
    </row>
    <row r="1974" spans="1:7" ht="30" customHeight="1">
      <c r="A1974" s="3" t="s">
        <v>10882</v>
      </c>
      <c r="B1974" s="3" t="s">
        <v>2</v>
      </c>
      <c r="C1974" s="3" t="s">
        <v>26577</v>
      </c>
      <c r="D1974" s="3" t="s">
        <v>32381</v>
      </c>
      <c r="E1974" s="12" t="s">
        <v>38209</v>
      </c>
      <c r="F1974" s="6" t="str">
        <f t="shared" si="97"/>
        <v>module=jempl</v>
      </c>
      <c r="G1974" s="6" t="str">
        <f t="shared" si="98"/>
        <v>module=kempl</v>
      </c>
    </row>
    <row r="1975" spans="1:7" ht="30" customHeight="1">
      <c r="A1975" s="3" t="s">
        <v>10882</v>
      </c>
      <c r="B1975" s="3" t="s">
        <v>2</v>
      </c>
      <c r="C1975" s="3" t="s">
        <v>26578</v>
      </c>
      <c r="D1975" s="3" t="s">
        <v>32382</v>
      </c>
      <c r="E1975" s="12" t="s">
        <v>38210</v>
      </c>
      <c r="F1975" s="6" t="str">
        <f t="shared" si="97"/>
        <v>module=jempl</v>
      </c>
      <c r="G1975" s="6" t="str">
        <f t="shared" si="98"/>
        <v>module=kempl</v>
      </c>
    </row>
    <row r="1976" spans="1:7" ht="30" customHeight="1">
      <c r="A1976" s="3" t="s">
        <v>10882</v>
      </c>
      <c r="B1976" s="3" t="s">
        <v>2</v>
      </c>
      <c r="C1976" s="3" t="s">
        <v>26579</v>
      </c>
      <c r="D1976" s="3" t="s">
        <v>32383</v>
      </c>
      <c r="E1976" s="12" t="s">
        <v>38211</v>
      </c>
      <c r="F1976" s="6" t="str">
        <f t="shared" si="97"/>
        <v>module=jempl</v>
      </c>
      <c r="G1976" s="6" t="str">
        <f t="shared" si="98"/>
        <v>module=kempl</v>
      </c>
    </row>
    <row r="1977" spans="1:7" ht="30" customHeight="1">
      <c r="A1977" s="3" t="s">
        <v>10882</v>
      </c>
      <c r="B1977" s="3" t="s">
        <v>2</v>
      </c>
      <c r="C1977" s="3" t="s">
        <v>26580</v>
      </c>
      <c r="D1977" s="3" t="s">
        <v>32384</v>
      </c>
      <c r="E1977" s="12" t="s">
        <v>38212</v>
      </c>
      <c r="F1977" s="6" t="str">
        <f t="shared" si="97"/>
        <v>module=jempl</v>
      </c>
      <c r="G1977" s="6" t="str">
        <f t="shared" si="98"/>
        <v>module=kempl</v>
      </c>
    </row>
    <row r="1978" spans="1:7" ht="30" customHeight="1">
      <c r="A1978" s="3" t="s">
        <v>10882</v>
      </c>
      <c r="B1978" s="3" t="s">
        <v>2</v>
      </c>
      <c r="C1978" s="3" t="s">
        <v>26581</v>
      </c>
      <c r="D1978" s="3" t="s">
        <v>32385</v>
      </c>
      <c r="E1978" s="12" t="s">
        <v>38213</v>
      </c>
      <c r="F1978" s="6" t="str">
        <f t="shared" si="97"/>
        <v>module=jempl</v>
      </c>
      <c r="G1978" s="6" t="str">
        <f t="shared" si="98"/>
        <v>module=kempl</v>
      </c>
    </row>
    <row r="1979" spans="1:7" ht="30" customHeight="1">
      <c r="A1979" s="3" t="s">
        <v>10882</v>
      </c>
      <c r="B1979" s="3" t="s">
        <v>2</v>
      </c>
      <c r="C1979" s="3" t="s">
        <v>26582</v>
      </c>
      <c r="D1979" s="3" t="s">
        <v>32386</v>
      </c>
      <c r="E1979" s="12" t="s">
        <v>38214</v>
      </c>
      <c r="F1979" s="6" t="str">
        <f t="shared" si="97"/>
        <v>module=jempl</v>
      </c>
      <c r="G1979" s="6" t="str">
        <f t="shared" si="98"/>
        <v>module=kempl</v>
      </c>
    </row>
    <row r="1980" spans="1:7" ht="30" customHeight="1">
      <c r="A1980" s="3" t="s">
        <v>10882</v>
      </c>
      <c r="B1980" s="3" t="s">
        <v>2</v>
      </c>
      <c r="C1980" s="3" t="s">
        <v>26583</v>
      </c>
      <c r="D1980" s="3" t="s">
        <v>32387</v>
      </c>
      <c r="E1980" s="12" t="s">
        <v>38215</v>
      </c>
      <c r="F1980" s="6" t="str">
        <f t="shared" si="97"/>
        <v>module=jempl</v>
      </c>
      <c r="G1980" s="6" t="str">
        <f t="shared" si="98"/>
        <v>module=kempl</v>
      </c>
    </row>
    <row r="1981" spans="1:7" ht="30" customHeight="1">
      <c r="A1981" s="3" t="s">
        <v>10882</v>
      </c>
      <c r="B1981" s="3" t="s">
        <v>2</v>
      </c>
      <c r="C1981" s="3" t="s">
        <v>26584</v>
      </c>
      <c r="D1981" s="3" t="s">
        <v>32388</v>
      </c>
      <c r="E1981" s="12" t="s">
        <v>38216</v>
      </c>
      <c r="F1981" s="6" t="str">
        <f t="shared" si="97"/>
        <v>module=jempl</v>
      </c>
      <c r="G1981" s="6" t="str">
        <f t="shared" si="98"/>
        <v>module=kempl</v>
      </c>
    </row>
    <row r="1982" spans="1:7" ht="30" customHeight="1">
      <c r="A1982" s="3" t="s">
        <v>10882</v>
      </c>
      <c r="B1982" s="3" t="s">
        <v>2</v>
      </c>
      <c r="C1982" s="3" t="s">
        <v>26585</v>
      </c>
      <c r="D1982" s="3" t="s">
        <v>32389</v>
      </c>
      <c r="E1982" s="12" t="s">
        <v>38217</v>
      </c>
      <c r="F1982" s="6" t="str">
        <f t="shared" si="97"/>
        <v>module=jempl</v>
      </c>
      <c r="G1982" s="6" t="str">
        <f t="shared" si="98"/>
        <v>module=kempl</v>
      </c>
    </row>
    <row r="1983" spans="1:7" ht="30" customHeight="1">
      <c r="A1983" s="3" t="s">
        <v>10882</v>
      </c>
      <c r="B1983" s="3" t="s">
        <v>2</v>
      </c>
      <c r="C1983" s="3" t="s">
        <v>26586</v>
      </c>
      <c r="D1983" s="3" t="s">
        <v>32390</v>
      </c>
      <c r="E1983" s="12" t="s">
        <v>38218</v>
      </c>
      <c r="F1983" s="6" t="str">
        <f t="shared" si="97"/>
        <v>module=jempl</v>
      </c>
      <c r="G1983" s="6" t="str">
        <f t="shared" si="98"/>
        <v>module=kempl</v>
      </c>
    </row>
    <row r="1984" spans="1:7" ht="30" customHeight="1">
      <c r="A1984" s="3" t="s">
        <v>10882</v>
      </c>
      <c r="B1984" s="3" t="s">
        <v>2</v>
      </c>
      <c r="C1984" s="3" t="s">
        <v>26587</v>
      </c>
      <c r="D1984" s="3" t="s">
        <v>32391</v>
      </c>
      <c r="E1984" s="12" t="s">
        <v>38219</v>
      </c>
      <c r="F1984" s="6" t="str">
        <f t="shared" si="97"/>
        <v>module=jempl</v>
      </c>
      <c r="G1984" s="6" t="str">
        <f t="shared" si="98"/>
        <v>module=kempl</v>
      </c>
    </row>
    <row r="1985" spans="1:7" ht="30" customHeight="1">
      <c r="A1985" s="3" t="s">
        <v>10882</v>
      </c>
      <c r="B1985" s="3" t="s">
        <v>2</v>
      </c>
      <c r="C1985" s="3" t="s">
        <v>26588</v>
      </c>
      <c r="D1985" s="3" t="s">
        <v>32392</v>
      </c>
      <c r="E1985" s="12" t="s">
        <v>38220</v>
      </c>
      <c r="F1985" s="6" t="str">
        <f t="shared" si="97"/>
        <v>module=jempl</v>
      </c>
      <c r="G1985" s="6" t="str">
        <f t="shared" si="98"/>
        <v>module=kempl</v>
      </c>
    </row>
    <row r="1986" spans="1:7" ht="30" customHeight="1">
      <c r="A1986" s="3" t="s">
        <v>10882</v>
      </c>
      <c r="B1986" s="3" t="s">
        <v>2</v>
      </c>
      <c r="C1986" s="3" t="s">
        <v>26589</v>
      </c>
      <c r="D1986" s="3" t="s">
        <v>32393</v>
      </c>
      <c r="E1986" s="12" t="s">
        <v>38221</v>
      </c>
      <c r="F1986" s="6" t="str">
        <f t="shared" si="97"/>
        <v>module=jempl</v>
      </c>
      <c r="G1986" s="6" t="str">
        <f t="shared" si="98"/>
        <v>module=kempl</v>
      </c>
    </row>
    <row r="1987" spans="1:7" ht="30" customHeight="1">
      <c r="A1987" s="3" t="s">
        <v>10882</v>
      </c>
      <c r="B1987" s="3" t="s">
        <v>2</v>
      </c>
      <c r="C1987" s="3" t="s">
        <v>26590</v>
      </c>
      <c r="D1987" s="3" t="s">
        <v>32394</v>
      </c>
      <c r="E1987" s="12" t="s">
        <v>38222</v>
      </c>
      <c r="F1987" s="6" t="str">
        <f t="shared" si="97"/>
        <v>module=jempl</v>
      </c>
      <c r="G1987" s="6" t="str">
        <f t="shared" si="98"/>
        <v>module=kempl</v>
      </c>
    </row>
    <row r="1988" spans="1:7" ht="30" customHeight="1">
      <c r="A1988" s="3" t="s">
        <v>10882</v>
      </c>
      <c r="B1988" s="3" t="s">
        <v>2</v>
      </c>
      <c r="C1988" s="3" t="s">
        <v>26591</v>
      </c>
      <c r="D1988" s="3" t="s">
        <v>32395</v>
      </c>
      <c r="E1988" s="12" t="s">
        <v>38223</v>
      </c>
      <c r="F1988" s="6" t="str">
        <f t="shared" ref="F1988:F2051" si="99">HYPERLINK("http://www.ssc.wisc.edu/wlsresearch/documentation/waves/?wave=capigrad&amp;module=jempl","module=jempl")</f>
        <v>module=jempl</v>
      </c>
      <c r="G1988" s="6" t="str">
        <f t="shared" ref="G1988:G2051" si="100">HYPERLINK("http://www.ssc.wisc.edu/wlsresearch/documentation/waves/?wave=capisib&amp;module=kempl","module=kempl")</f>
        <v>module=kempl</v>
      </c>
    </row>
    <row r="1989" spans="1:7" ht="30" customHeight="1">
      <c r="A1989" s="3" t="s">
        <v>10882</v>
      </c>
      <c r="B1989" s="3" t="s">
        <v>2</v>
      </c>
      <c r="C1989" s="3" t="s">
        <v>26592</v>
      </c>
      <c r="D1989" s="3" t="s">
        <v>32396</v>
      </c>
      <c r="E1989" s="12" t="s">
        <v>38224</v>
      </c>
      <c r="F1989" s="6" t="str">
        <f t="shared" si="99"/>
        <v>module=jempl</v>
      </c>
      <c r="G1989" s="6" t="str">
        <f t="shared" si="100"/>
        <v>module=kempl</v>
      </c>
    </row>
    <row r="1990" spans="1:7" ht="30" customHeight="1">
      <c r="A1990" s="3" t="s">
        <v>10882</v>
      </c>
      <c r="B1990" s="3" t="s">
        <v>2</v>
      </c>
      <c r="C1990" s="3" t="s">
        <v>26593</v>
      </c>
      <c r="D1990" s="3" t="s">
        <v>32397</v>
      </c>
      <c r="E1990" s="12" t="s">
        <v>38225</v>
      </c>
      <c r="F1990" s="6" t="str">
        <f t="shared" si="99"/>
        <v>module=jempl</v>
      </c>
      <c r="G1990" s="6" t="str">
        <f t="shared" si="100"/>
        <v>module=kempl</v>
      </c>
    </row>
    <row r="1991" spans="1:7" ht="30" customHeight="1">
      <c r="A1991" s="3" t="s">
        <v>10882</v>
      </c>
      <c r="B1991" s="3" t="s">
        <v>2</v>
      </c>
      <c r="C1991" s="3" t="s">
        <v>26594</v>
      </c>
      <c r="D1991" s="3" t="s">
        <v>32398</v>
      </c>
      <c r="E1991" s="12" t="s">
        <v>38226</v>
      </c>
      <c r="F1991" s="6" t="str">
        <f t="shared" si="99"/>
        <v>module=jempl</v>
      </c>
      <c r="G1991" s="6" t="str">
        <f t="shared" si="100"/>
        <v>module=kempl</v>
      </c>
    </row>
    <row r="1992" spans="1:7" ht="30" customHeight="1">
      <c r="A1992" s="3" t="s">
        <v>10882</v>
      </c>
      <c r="B1992" s="3" t="s">
        <v>2</v>
      </c>
      <c r="C1992" s="3" t="s">
        <v>26595</v>
      </c>
      <c r="D1992" s="3" t="s">
        <v>32399</v>
      </c>
      <c r="E1992" s="12" t="s">
        <v>38227</v>
      </c>
      <c r="F1992" s="6" t="str">
        <f t="shared" si="99"/>
        <v>module=jempl</v>
      </c>
      <c r="G1992" s="6" t="str">
        <f t="shared" si="100"/>
        <v>module=kempl</v>
      </c>
    </row>
    <row r="1993" spans="1:7" ht="30" customHeight="1">
      <c r="A1993" s="3" t="s">
        <v>10882</v>
      </c>
      <c r="B1993" s="3" t="s">
        <v>2</v>
      </c>
      <c r="C1993" s="3" t="s">
        <v>26596</v>
      </c>
      <c r="D1993" s="3" t="s">
        <v>32400</v>
      </c>
      <c r="E1993" s="12" t="s">
        <v>38228</v>
      </c>
      <c r="F1993" s="6" t="str">
        <f t="shared" si="99"/>
        <v>module=jempl</v>
      </c>
      <c r="G1993" s="6" t="str">
        <f t="shared" si="100"/>
        <v>module=kempl</v>
      </c>
    </row>
    <row r="1994" spans="1:7" ht="30" customHeight="1">
      <c r="A1994" s="3" t="s">
        <v>10882</v>
      </c>
      <c r="B1994" s="3" t="s">
        <v>2</v>
      </c>
      <c r="C1994" s="3" t="s">
        <v>26597</v>
      </c>
      <c r="D1994" s="3" t="s">
        <v>32401</v>
      </c>
      <c r="E1994" s="12" t="s">
        <v>38229</v>
      </c>
      <c r="F1994" s="6" t="str">
        <f t="shared" si="99"/>
        <v>module=jempl</v>
      </c>
      <c r="G1994" s="6" t="str">
        <f t="shared" si="100"/>
        <v>module=kempl</v>
      </c>
    </row>
    <row r="1995" spans="1:7" ht="30" customHeight="1">
      <c r="A1995" s="3" t="s">
        <v>10882</v>
      </c>
      <c r="B1995" s="3" t="s">
        <v>2</v>
      </c>
      <c r="C1995" s="3" t="s">
        <v>26598</v>
      </c>
      <c r="D1995" s="3" t="s">
        <v>32402</v>
      </c>
      <c r="E1995" s="12" t="s">
        <v>38230</v>
      </c>
      <c r="F1995" s="6" t="str">
        <f t="shared" si="99"/>
        <v>module=jempl</v>
      </c>
      <c r="G1995" s="6" t="str">
        <f t="shared" si="100"/>
        <v>module=kempl</v>
      </c>
    </row>
    <row r="1996" spans="1:7" ht="30" customHeight="1">
      <c r="A1996" s="3" t="s">
        <v>10882</v>
      </c>
      <c r="B1996" s="3" t="s">
        <v>2</v>
      </c>
      <c r="C1996" s="3" t="s">
        <v>26599</v>
      </c>
      <c r="D1996" s="3" t="s">
        <v>32403</v>
      </c>
      <c r="E1996" s="12" t="s">
        <v>38231</v>
      </c>
      <c r="F1996" s="6" t="str">
        <f t="shared" si="99"/>
        <v>module=jempl</v>
      </c>
      <c r="G1996" s="6" t="str">
        <f t="shared" si="100"/>
        <v>module=kempl</v>
      </c>
    </row>
    <row r="1997" spans="1:7" ht="30" customHeight="1">
      <c r="A1997" s="3" t="s">
        <v>10882</v>
      </c>
      <c r="B1997" s="3" t="s">
        <v>2</v>
      </c>
      <c r="C1997" s="3" t="s">
        <v>26600</v>
      </c>
      <c r="D1997" s="3" t="s">
        <v>32404</v>
      </c>
      <c r="E1997" s="12" t="s">
        <v>38232</v>
      </c>
      <c r="F1997" s="6" t="str">
        <f t="shared" si="99"/>
        <v>module=jempl</v>
      </c>
      <c r="G1997" s="6" t="str">
        <f t="shared" si="100"/>
        <v>module=kempl</v>
      </c>
    </row>
    <row r="1998" spans="1:7" ht="30" customHeight="1">
      <c r="A1998" s="3" t="s">
        <v>10882</v>
      </c>
      <c r="B1998" s="3" t="s">
        <v>2</v>
      </c>
      <c r="C1998" s="3" t="s">
        <v>26601</v>
      </c>
      <c r="D1998" s="3" t="s">
        <v>32405</v>
      </c>
      <c r="E1998" s="12" t="s">
        <v>38233</v>
      </c>
      <c r="F1998" s="6" t="str">
        <f t="shared" si="99"/>
        <v>module=jempl</v>
      </c>
      <c r="G1998" s="6" t="str">
        <f t="shared" si="100"/>
        <v>module=kempl</v>
      </c>
    </row>
    <row r="1999" spans="1:7" ht="30" customHeight="1">
      <c r="A1999" s="3" t="s">
        <v>10882</v>
      </c>
      <c r="B1999" s="3" t="s">
        <v>2</v>
      </c>
      <c r="C1999" s="3" t="s">
        <v>26602</v>
      </c>
      <c r="D1999" s="3" t="s">
        <v>32406</v>
      </c>
      <c r="E1999" s="12" t="s">
        <v>38234</v>
      </c>
      <c r="F1999" s="6" t="str">
        <f t="shared" si="99"/>
        <v>module=jempl</v>
      </c>
      <c r="G1999" s="6" t="str">
        <f t="shared" si="100"/>
        <v>module=kempl</v>
      </c>
    </row>
    <row r="2000" spans="1:7" ht="30" customHeight="1">
      <c r="A2000" s="3" t="s">
        <v>10882</v>
      </c>
      <c r="B2000" s="3" t="s">
        <v>2</v>
      </c>
      <c r="C2000" s="3" t="s">
        <v>26603</v>
      </c>
      <c r="D2000" s="3" t="s">
        <v>32407</v>
      </c>
      <c r="E2000" s="12" t="s">
        <v>38235</v>
      </c>
      <c r="F2000" s="6" t="str">
        <f t="shared" si="99"/>
        <v>module=jempl</v>
      </c>
      <c r="G2000" s="6" t="str">
        <f t="shared" si="100"/>
        <v>module=kempl</v>
      </c>
    </row>
    <row r="2001" spans="1:7" ht="30" customHeight="1">
      <c r="A2001" s="3" t="s">
        <v>10882</v>
      </c>
      <c r="B2001" s="3" t="s">
        <v>2</v>
      </c>
      <c r="C2001" s="3" t="s">
        <v>26604</v>
      </c>
      <c r="D2001" s="3" t="s">
        <v>32408</v>
      </c>
      <c r="E2001" s="12" t="s">
        <v>38236</v>
      </c>
      <c r="F2001" s="6" t="str">
        <f t="shared" si="99"/>
        <v>module=jempl</v>
      </c>
      <c r="G2001" s="6" t="str">
        <f t="shared" si="100"/>
        <v>module=kempl</v>
      </c>
    </row>
    <row r="2002" spans="1:7" ht="30" customHeight="1">
      <c r="A2002" s="3" t="s">
        <v>10882</v>
      </c>
      <c r="B2002" s="3" t="s">
        <v>2</v>
      </c>
      <c r="C2002" s="3" t="s">
        <v>26605</v>
      </c>
      <c r="D2002" s="3" t="s">
        <v>32409</v>
      </c>
      <c r="E2002" s="12" t="s">
        <v>38237</v>
      </c>
      <c r="F2002" s="6" t="str">
        <f t="shared" si="99"/>
        <v>module=jempl</v>
      </c>
      <c r="G2002" s="6" t="str">
        <f t="shared" si="100"/>
        <v>module=kempl</v>
      </c>
    </row>
    <row r="2003" spans="1:7" ht="30" customHeight="1">
      <c r="A2003" s="3" t="s">
        <v>10882</v>
      </c>
      <c r="B2003" s="3" t="s">
        <v>2</v>
      </c>
      <c r="C2003" s="3" t="s">
        <v>26606</v>
      </c>
      <c r="D2003" s="3" t="s">
        <v>32410</v>
      </c>
      <c r="E2003" s="12" t="s">
        <v>38238</v>
      </c>
      <c r="F2003" s="6" t="str">
        <f t="shared" si="99"/>
        <v>module=jempl</v>
      </c>
      <c r="G2003" s="6" t="str">
        <f t="shared" si="100"/>
        <v>module=kempl</v>
      </c>
    </row>
    <row r="2004" spans="1:7" ht="30" customHeight="1">
      <c r="A2004" s="3" t="s">
        <v>10882</v>
      </c>
      <c r="B2004" s="3" t="s">
        <v>2</v>
      </c>
      <c r="C2004" s="3" t="s">
        <v>26607</v>
      </c>
      <c r="D2004" s="3" t="s">
        <v>32411</v>
      </c>
      <c r="E2004" s="12" t="s">
        <v>38239</v>
      </c>
      <c r="F2004" s="6" t="str">
        <f t="shared" si="99"/>
        <v>module=jempl</v>
      </c>
      <c r="G2004" s="6" t="str">
        <f t="shared" si="100"/>
        <v>module=kempl</v>
      </c>
    </row>
    <row r="2005" spans="1:7" ht="30" customHeight="1">
      <c r="A2005" s="3" t="s">
        <v>10882</v>
      </c>
      <c r="B2005" s="3" t="s">
        <v>2</v>
      </c>
      <c r="C2005" s="3" t="s">
        <v>26608</v>
      </c>
      <c r="D2005" s="3" t="s">
        <v>32412</v>
      </c>
      <c r="E2005" s="12" t="s">
        <v>38240</v>
      </c>
      <c r="F2005" s="6" t="str">
        <f t="shared" si="99"/>
        <v>module=jempl</v>
      </c>
      <c r="G2005" s="6" t="str">
        <f t="shared" si="100"/>
        <v>module=kempl</v>
      </c>
    </row>
    <row r="2006" spans="1:7" ht="30" customHeight="1">
      <c r="A2006" s="3" t="s">
        <v>10882</v>
      </c>
      <c r="B2006" s="3" t="s">
        <v>2</v>
      </c>
      <c r="C2006" s="3" t="s">
        <v>26609</v>
      </c>
      <c r="D2006" s="3" t="s">
        <v>32413</v>
      </c>
      <c r="E2006" s="12" t="s">
        <v>38241</v>
      </c>
      <c r="F2006" s="6" t="str">
        <f t="shared" si="99"/>
        <v>module=jempl</v>
      </c>
      <c r="G2006" s="6" t="str">
        <f t="shared" si="100"/>
        <v>module=kempl</v>
      </c>
    </row>
    <row r="2007" spans="1:7" ht="30" customHeight="1">
      <c r="A2007" s="3" t="s">
        <v>10882</v>
      </c>
      <c r="B2007" s="3" t="s">
        <v>2</v>
      </c>
      <c r="C2007" s="3" t="s">
        <v>26610</v>
      </c>
      <c r="D2007" s="3" t="s">
        <v>32414</v>
      </c>
      <c r="E2007" s="12" t="s">
        <v>38242</v>
      </c>
      <c r="F2007" s="6" t="str">
        <f t="shared" si="99"/>
        <v>module=jempl</v>
      </c>
      <c r="G2007" s="6" t="str">
        <f t="shared" si="100"/>
        <v>module=kempl</v>
      </c>
    </row>
    <row r="2008" spans="1:7" ht="30" customHeight="1">
      <c r="A2008" s="3" t="s">
        <v>10882</v>
      </c>
      <c r="B2008" s="3" t="s">
        <v>2</v>
      </c>
      <c r="C2008" s="3" t="s">
        <v>26611</v>
      </c>
      <c r="D2008" s="3" t="s">
        <v>32415</v>
      </c>
      <c r="E2008" s="12" t="s">
        <v>38243</v>
      </c>
      <c r="F2008" s="6" t="str">
        <f t="shared" si="99"/>
        <v>module=jempl</v>
      </c>
      <c r="G2008" s="6" t="str">
        <f t="shared" si="100"/>
        <v>module=kempl</v>
      </c>
    </row>
    <row r="2009" spans="1:7" ht="30" customHeight="1">
      <c r="A2009" s="3" t="s">
        <v>10882</v>
      </c>
      <c r="B2009" s="3" t="s">
        <v>2</v>
      </c>
      <c r="C2009" s="3" t="s">
        <v>26612</v>
      </c>
      <c r="D2009" s="3" t="s">
        <v>32416</v>
      </c>
      <c r="E2009" s="12" t="s">
        <v>38244</v>
      </c>
      <c r="F2009" s="6" t="str">
        <f t="shared" si="99"/>
        <v>module=jempl</v>
      </c>
      <c r="G2009" s="6" t="str">
        <f t="shared" si="100"/>
        <v>module=kempl</v>
      </c>
    </row>
    <row r="2010" spans="1:7" ht="30" customHeight="1">
      <c r="A2010" s="3" t="s">
        <v>10882</v>
      </c>
      <c r="B2010" s="3" t="s">
        <v>2</v>
      </c>
      <c r="C2010" s="3" t="s">
        <v>26613</v>
      </c>
      <c r="D2010" s="3" t="s">
        <v>32417</v>
      </c>
      <c r="E2010" s="12" t="s">
        <v>38245</v>
      </c>
      <c r="F2010" s="6" t="str">
        <f t="shared" si="99"/>
        <v>module=jempl</v>
      </c>
      <c r="G2010" s="6" t="str">
        <f t="shared" si="100"/>
        <v>module=kempl</v>
      </c>
    </row>
    <row r="2011" spans="1:7" ht="30" customHeight="1">
      <c r="A2011" s="3" t="s">
        <v>10882</v>
      </c>
      <c r="B2011" s="3" t="s">
        <v>2</v>
      </c>
      <c r="C2011" s="3" t="s">
        <v>26614</v>
      </c>
      <c r="D2011" s="3" t="s">
        <v>32418</v>
      </c>
      <c r="E2011" s="12" t="s">
        <v>38246</v>
      </c>
      <c r="F2011" s="6" t="str">
        <f t="shared" si="99"/>
        <v>module=jempl</v>
      </c>
      <c r="G2011" s="6" t="str">
        <f t="shared" si="100"/>
        <v>module=kempl</v>
      </c>
    </row>
    <row r="2012" spans="1:7" ht="30" customHeight="1">
      <c r="A2012" s="3" t="s">
        <v>10882</v>
      </c>
      <c r="B2012" s="3" t="s">
        <v>2</v>
      </c>
      <c r="C2012" s="3" t="s">
        <v>26615</v>
      </c>
      <c r="D2012" s="3" t="s">
        <v>32419</v>
      </c>
      <c r="E2012" s="12" t="s">
        <v>38247</v>
      </c>
      <c r="F2012" s="6" t="str">
        <f t="shared" si="99"/>
        <v>module=jempl</v>
      </c>
      <c r="G2012" s="6" t="str">
        <f t="shared" si="100"/>
        <v>module=kempl</v>
      </c>
    </row>
    <row r="2013" spans="1:7" ht="30" customHeight="1">
      <c r="A2013" s="3" t="s">
        <v>10882</v>
      </c>
      <c r="B2013" s="3" t="s">
        <v>2</v>
      </c>
      <c r="C2013" s="3" t="s">
        <v>26616</v>
      </c>
      <c r="D2013" s="3" t="s">
        <v>32420</v>
      </c>
      <c r="E2013" s="12" t="s">
        <v>38248</v>
      </c>
      <c r="F2013" s="6" t="str">
        <f t="shared" si="99"/>
        <v>module=jempl</v>
      </c>
      <c r="G2013" s="6" t="str">
        <f t="shared" si="100"/>
        <v>module=kempl</v>
      </c>
    </row>
    <row r="2014" spans="1:7" ht="30" customHeight="1">
      <c r="A2014" s="3" t="s">
        <v>10882</v>
      </c>
      <c r="B2014" s="3" t="s">
        <v>2</v>
      </c>
      <c r="C2014" s="3" t="s">
        <v>26617</v>
      </c>
      <c r="D2014" s="3" t="s">
        <v>32421</v>
      </c>
      <c r="E2014" s="12" t="s">
        <v>38249</v>
      </c>
      <c r="F2014" s="6" t="str">
        <f t="shared" si="99"/>
        <v>module=jempl</v>
      </c>
      <c r="G2014" s="6" t="str">
        <f t="shared" si="100"/>
        <v>module=kempl</v>
      </c>
    </row>
    <row r="2015" spans="1:7" ht="30" customHeight="1">
      <c r="A2015" s="3" t="s">
        <v>10882</v>
      </c>
      <c r="B2015" s="3" t="s">
        <v>2</v>
      </c>
      <c r="C2015" s="3" t="s">
        <v>26618</v>
      </c>
      <c r="D2015" s="3" t="s">
        <v>32422</v>
      </c>
      <c r="E2015" s="12" t="s">
        <v>38250</v>
      </c>
      <c r="F2015" s="6" t="str">
        <f t="shared" si="99"/>
        <v>module=jempl</v>
      </c>
      <c r="G2015" s="6" t="str">
        <f t="shared" si="100"/>
        <v>module=kempl</v>
      </c>
    </row>
    <row r="2016" spans="1:7" ht="30" customHeight="1">
      <c r="A2016" s="3" t="s">
        <v>10882</v>
      </c>
      <c r="B2016" s="3" t="s">
        <v>2</v>
      </c>
      <c r="C2016" s="3" t="s">
        <v>26619</v>
      </c>
      <c r="D2016" s="3" t="s">
        <v>32423</v>
      </c>
      <c r="E2016" s="12" t="s">
        <v>38251</v>
      </c>
      <c r="F2016" s="6" t="str">
        <f t="shared" si="99"/>
        <v>module=jempl</v>
      </c>
      <c r="G2016" s="6" t="str">
        <f t="shared" si="100"/>
        <v>module=kempl</v>
      </c>
    </row>
    <row r="2017" spans="1:7" ht="30" customHeight="1">
      <c r="A2017" s="3" t="s">
        <v>10882</v>
      </c>
      <c r="B2017" s="3" t="s">
        <v>2</v>
      </c>
      <c r="C2017" s="3" t="s">
        <v>26620</v>
      </c>
      <c r="D2017" s="3" t="s">
        <v>32424</v>
      </c>
      <c r="E2017" s="12" t="s">
        <v>38252</v>
      </c>
      <c r="F2017" s="6" t="str">
        <f t="shared" si="99"/>
        <v>module=jempl</v>
      </c>
      <c r="G2017" s="6" t="str">
        <f t="shared" si="100"/>
        <v>module=kempl</v>
      </c>
    </row>
    <row r="2018" spans="1:7" ht="30" customHeight="1">
      <c r="A2018" s="3" t="s">
        <v>10882</v>
      </c>
      <c r="B2018" s="3" t="s">
        <v>2</v>
      </c>
      <c r="C2018" s="3" t="s">
        <v>26621</v>
      </c>
      <c r="D2018" s="3" t="s">
        <v>32425</v>
      </c>
      <c r="E2018" s="12" t="s">
        <v>38253</v>
      </c>
      <c r="F2018" s="6" t="str">
        <f t="shared" si="99"/>
        <v>module=jempl</v>
      </c>
      <c r="G2018" s="6" t="str">
        <f t="shared" si="100"/>
        <v>module=kempl</v>
      </c>
    </row>
    <row r="2019" spans="1:7" ht="30" customHeight="1">
      <c r="A2019" s="3" t="s">
        <v>10882</v>
      </c>
      <c r="B2019" s="3" t="s">
        <v>2</v>
      </c>
      <c r="C2019" s="3" t="s">
        <v>26622</v>
      </c>
      <c r="D2019" s="3" t="s">
        <v>32426</v>
      </c>
      <c r="E2019" s="12" t="s">
        <v>38254</v>
      </c>
      <c r="F2019" s="6" t="str">
        <f t="shared" si="99"/>
        <v>module=jempl</v>
      </c>
      <c r="G2019" s="6" t="str">
        <f t="shared" si="100"/>
        <v>module=kempl</v>
      </c>
    </row>
    <row r="2020" spans="1:7" ht="30" customHeight="1">
      <c r="A2020" s="3" t="s">
        <v>10882</v>
      </c>
      <c r="B2020" s="3" t="s">
        <v>2</v>
      </c>
      <c r="C2020" s="3" t="s">
        <v>26623</v>
      </c>
      <c r="D2020" s="3" t="s">
        <v>32427</v>
      </c>
      <c r="E2020" s="12" t="s">
        <v>38255</v>
      </c>
      <c r="F2020" s="6" t="str">
        <f t="shared" si="99"/>
        <v>module=jempl</v>
      </c>
      <c r="G2020" s="6" t="str">
        <f t="shared" si="100"/>
        <v>module=kempl</v>
      </c>
    </row>
    <row r="2021" spans="1:7" ht="30" customHeight="1">
      <c r="A2021" s="3" t="s">
        <v>10882</v>
      </c>
      <c r="B2021" s="3" t="s">
        <v>2</v>
      </c>
      <c r="C2021" s="3" t="s">
        <v>26624</v>
      </c>
      <c r="D2021" s="3" t="s">
        <v>32428</v>
      </c>
      <c r="E2021" s="12" t="s">
        <v>38256</v>
      </c>
      <c r="F2021" s="6" t="str">
        <f t="shared" si="99"/>
        <v>module=jempl</v>
      </c>
      <c r="G2021" s="6" t="str">
        <f t="shared" si="100"/>
        <v>module=kempl</v>
      </c>
    </row>
    <row r="2022" spans="1:7" ht="30" customHeight="1">
      <c r="A2022" s="3" t="s">
        <v>10882</v>
      </c>
      <c r="B2022" s="3" t="s">
        <v>2</v>
      </c>
      <c r="C2022" s="3" t="s">
        <v>26625</v>
      </c>
      <c r="D2022" s="3" t="s">
        <v>32429</v>
      </c>
      <c r="E2022" s="12" t="s">
        <v>38257</v>
      </c>
      <c r="F2022" s="6" t="str">
        <f t="shared" si="99"/>
        <v>module=jempl</v>
      </c>
      <c r="G2022" s="6" t="str">
        <f t="shared" si="100"/>
        <v>module=kempl</v>
      </c>
    </row>
    <row r="2023" spans="1:7" ht="30" customHeight="1">
      <c r="A2023" s="3" t="s">
        <v>10882</v>
      </c>
      <c r="B2023" s="3" t="s">
        <v>2</v>
      </c>
      <c r="C2023" s="3" t="s">
        <v>26626</v>
      </c>
      <c r="D2023" s="3" t="s">
        <v>32430</v>
      </c>
      <c r="E2023" s="12" t="s">
        <v>38258</v>
      </c>
      <c r="F2023" s="6" t="str">
        <f t="shared" si="99"/>
        <v>module=jempl</v>
      </c>
      <c r="G2023" s="6" t="str">
        <f t="shared" si="100"/>
        <v>module=kempl</v>
      </c>
    </row>
    <row r="2024" spans="1:7" ht="30" customHeight="1">
      <c r="A2024" s="3" t="s">
        <v>10882</v>
      </c>
      <c r="B2024" s="3" t="s">
        <v>2</v>
      </c>
      <c r="C2024" s="3" t="s">
        <v>26627</v>
      </c>
      <c r="D2024" s="3" t="s">
        <v>32431</v>
      </c>
      <c r="E2024" s="12" t="s">
        <v>38259</v>
      </c>
      <c r="F2024" s="6" t="str">
        <f t="shared" si="99"/>
        <v>module=jempl</v>
      </c>
      <c r="G2024" s="6" t="str">
        <f t="shared" si="100"/>
        <v>module=kempl</v>
      </c>
    </row>
    <row r="2025" spans="1:7" ht="30" customHeight="1">
      <c r="A2025" s="3" t="s">
        <v>10882</v>
      </c>
      <c r="B2025" s="3" t="s">
        <v>2</v>
      </c>
      <c r="C2025" s="3" t="s">
        <v>26628</v>
      </c>
      <c r="D2025" s="3" t="s">
        <v>32432</v>
      </c>
      <c r="E2025" s="12" t="s">
        <v>38260</v>
      </c>
      <c r="F2025" s="6" t="str">
        <f t="shared" si="99"/>
        <v>module=jempl</v>
      </c>
      <c r="G2025" s="6" t="str">
        <f t="shared" si="100"/>
        <v>module=kempl</v>
      </c>
    </row>
    <row r="2026" spans="1:7" ht="30" customHeight="1">
      <c r="A2026" s="3" t="s">
        <v>10882</v>
      </c>
      <c r="B2026" s="3" t="s">
        <v>2</v>
      </c>
      <c r="C2026" s="3" t="s">
        <v>26629</v>
      </c>
      <c r="D2026" s="3" t="s">
        <v>32433</v>
      </c>
      <c r="E2026" s="12" t="s">
        <v>38261</v>
      </c>
      <c r="F2026" s="6" t="str">
        <f t="shared" si="99"/>
        <v>module=jempl</v>
      </c>
      <c r="G2026" s="6" t="str">
        <f t="shared" si="100"/>
        <v>module=kempl</v>
      </c>
    </row>
    <row r="2027" spans="1:7" ht="30" customHeight="1">
      <c r="A2027" s="3" t="s">
        <v>10882</v>
      </c>
      <c r="B2027" s="3" t="s">
        <v>2</v>
      </c>
      <c r="C2027" s="3" t="s">
        <v>26630</v>
      </c>
      <c r="D2027" s="3" t="s">
        <v>32434</v>
      </c>
      <c r="E2027" s="12" t="s">
        <v>38262</v>
      </c>
      <c r="F2027" s="6" t="str">
        <f t="shared" si="99"/>
        <v>module=jempl</v>
      </c>
      <c r="G2027" s="6" t="str">
        <f t="shared" si="100"/>
        <v>module=kempl</v>
      </c>
    </row>
    <row r="2028" spans="1:7" ht="30" customHeight="1">
      <c r="A2028" s="3" t="s">
        <v>10882</v>
      </c>
      <c r="B2028" s="3" t="s">
        <v>2</v>
      </c>
      <c r="C2028" s="3" t="s">
        <v>26631</v>
      </c>
      <c r="D2028" s="3" t="s">
        <v>32435</v>
      </c>
      <c r="E2028" s="12" t="s">
        <v>38263</v>
      </c>
      <c r="F2028" s="6" t="str">
        <f t="shared" si="99"/>
        <v>module=jempl</v>
      </c>
      <c r="G2028" s="6" t="str">
        <f t="shared" si="100"/>
        <v>module=kempl</v>
      </c>
    </row>
    <row r="2029" spans="1:7" ht="30" customHeight="1">
      <c r="A2029" s="3" t="s">
        <v>10882</v>
      </c>
      <c r="B2029" s="3" t="s">
        <v>2</v>
      </c>
      <c r="C2029" s="3" t="s">
        <v>26632</v>
      </c>
      <c r="D2029" s="3" t="s">
        <v>32436</v>
      </c>
      <c r="E2029" s="12" t="s">
        <v>38264</v>
      </c>
      <c r="F2029" s="6" t="str">
        <f t="shared" si="99"/>
        <v>module=jempl</v>
      </c>
      <c r="G2029" s="6" t="str">
        <f t="shared" si="100"/>
        <v>module=kempl</v>
      </c>
    </row>
    <row r="2030" spans="1:7" ht="30" customHeight="1">
      <c r="A2030" s="3" t="s">
        <v>10882</v>
      </c>
      <c r="B2030" s="3" t="s">
        <v>2</v>
      </c>
      <c r="C2030" s="3" t="s">
        <v>26633</v>
      </c>
      <c r="D2030" s="3" t="s">
        <v>32437</v>
      </c>
      <c r="E2030" s="12" t="s">
        <v>38265</v>
      </c>
      <c r="F2030" s="6" t="str">
        <f t="shared" si="99"/>
        <v>module=jempl</v>
      </c>
      <c r="G2030" s="6" t="str">
        <f t="shared" si="100"/>
        <v>module=kempl</v>
      </c>
    </row>
    <row r="2031" spans="1:7" ht="30" customHeight="1">
      <c r="A2031" s="3" t="s">
        <v>10882</v>
      </c>
      <c r="B2031" s="3" t="s">
        <v>2</v>
      </c>
      <c r="C2031" s="3" t="s">
        <v>26634</v>
      </c>
      <c r="D2031" s="3" t="s">
        <v>32438</v>
      </c>
      <c r="E2031" s="12" t="s">
        <v>38266</v>
      </c>
      <c r="F2031" s="6" t="str">
        <f t="shared" si="99"/>
        <v>module=jempl</v>
      </c>
      <c r="G2031" s="6" t="str">
        <f t="shared" si="100"/>
        <v>module=kempl</v>
      </c>
    </row>
    <row r="2032" spans="1:7" ht="30" customHeight="1">
      <c r="A2032" s="3" t="s">
        <v>10882</v>
      </c>
      <c r="B2032" s="3" t="s">
        <v>2</v>
      </c>
      <c r="C2032" s="3" t="s">
        <v>26635</v>
      </c>
      <c r="D2032" s="3" t="s">
        <v>32439</v>
      </c>
      <c r="E2032" s="12" t="s">
        <v>38267</v>
      </c>
      <c r="F2032" s="6" t="str">
        <f t="shared" si="99"/>
        <v>module=jempl</v>
      </c>
      <c r="G2032" s="6" t="str">
        <f t="shared" si="100"/>
        <v>module=kempl</v>
      </c>
    </row>
    <row r="2033" spans="1:7" ht="30" customHeight="1">
      <c r="A2033" s="3" t="s">
        <v>10882</v>
      </c>
      <c r="B2033" s="3" t="s">
        <v>2</v>
      </c>
      <c r="C2033" s="3" t="s">
        <v>26636</v>
      </c>
      <c r="D2033" s="3" t="s">
        <v>32440</v>
      </c>
      <c r="E2033" s="12" t="s">
        <v>38268</v>
      </c>
      <c r="F2033" s="6" t="str">
        <f t="shared" si="99"/>
        <v>module=jempl</v>
      </c>
      <c r="G2033" s="6" t="str">
        <f t="shared" si="100"/>
        <v>module=kempl</v>
      </c>
    </row>
    <row r="2034" spans="1:7" ht="30" customHeight="1">
      <c r="A2034" s="3" t="s">
        <v>10882</v>
      </c>
      <c r="B2034" s="3" t="s">
        <v>2</v>
      </c>
      <c r="C2034" s="3" t="s">
        <v>26637</v>
      </c>
      <c r="D2034" s="3" t="s">
        <v>32441</v>
      </c>
      <c r="E2034" s="12" t="s">
        <v>38269</v>
      </c>
      <c r="F2034" s="6" t="str">
        <f t="shared" si="99"/>
        <v>module=jempl</v>
      </c>
      <c r="G2034" s="6" t="str">
        <f t="shared" si="100"/>
        <v>module=kempl</v>
      </c>
    </row>
    <row r="2035" spans="1:7" ht="30" customHeight="1">
      <c r="A2035" s="3" t="s">
        <v>10882</v>
      </c>
      <c r="B2035" s="3" t="s">
        <v>2</v>
      </c>
      <c r="C2035" s="3" t="s">
        <v>26638</v>
      </c>
      <c r="D2035" s="3" t="s">
        <v>32442</v>
      </c>
      <c r="E2035" s="12" t="s">
        <v>38270</v>
      </c>
      <c r="F2035" s="6" t="str">
        <f t="shared" si="99"/>
        <v>module=jempl</v>
      </c>
      <c r="G2035" s="6" t="str">
        <f t="shared" si="100"/>
        <v>module=kempl</v>
      </c>
    </row>
    <row r="2036" spans="1:7" ht="30" customHeight="1">
      <c r="A2036" s="3" t="s">
        <v>10882</v>
      </c>
      <c r="B2036" s="3" t="s">
        <v>2</v>
      </c>
      <c r="C2036" s="3" t="s">
        <v>26639</v>
      </c>
      <c r="D2036" s="3" t="s">
        <v>32443</v>
      </c>
      <c r="E2036" s="12" t="s">
        <v>38271</v>
      </c>
      <c r="F2036" s="6" t="str">
        <f t="shared" si="99"/>
        <v>module=jempl</v>
      </c>
      <c r="G2036" s="6" t="str">
        <f t="shared" si="100"/>
        <v>module=kempl</v>
      </c>
    </row>
    <row r="2037" spans="1:7" ht="30" customHeight="1">
      <c r="A2037" s="3" t="s">
        <v>10882</v>
      </c>
      <c r="B2037" s="3" t="s">
        <v>2</v>
      </c>
      <c r="C2037" s="3" t="s">
        <v>26640</v>
      </c>
      <c r="D2037" s="3" t="s">
        <v>32444</v>
      </c>
      <c r="E2037" s="12" t="s">
        <v>38272</v>
      </c>
      <c r="F2037" s="6" t="str">
        <f t="shared" si="99"/>
        <v>module=jempl</v>
      </c>
      <c r="G2037" s="6" t="str">
        <f t="shared" si="100"/>
        <v>module=kempl</v>
      </c>
    </row>
    <row r="2038" spans="1:7" ht="30" customHeight="1">
      <c r="A2038" s="3" t="s">
        <v>10882</v>
      </c>
      <c r="B2038" s="3" t="s">
        <v>2</v>
      </c>
      <c r="C2038" s="3" t="s">
        <v>26641</v>
      </c>
      <c r="D2038" s="3" t="s">
        <v>32445</v>
      </c>
      <c r="E2038" s="12" t="s">
        <v>38273</v>
      </c>
      <c r="F2038" s="6" t="str">
        <f t="shared" si="99"/>
        <v>module=jempl</v>
      </c>
      <c r="G2038" s="6" t="str">
        <f t="shared" si="100"/>
        <v>module=kempl</v>
      </c>
    </row>
    <row r="2039" spans="1:7" ht="30" customHeight="1">
      <c r="A2039" s="3" t="s">
        <v>10882</v>
      </c>
      <c r="B2039" s="3" t="s">
        <v>2</v>
      </c>
      <c r="C2039" s="3" t="s">
        <v>26642</v>
      </c>
      <c r="D2039" s="3" t="s">
        <v>32446</v>
      </c>
      <c r="E2039" s="12" t="s">
        <v>38274</v>
      </c>
      <c r="F2039" s="6" t="str">
        <f t="shared" si="99"/>
        <v>module=jempl</v>
      </c>
      <c r="G2039" s="6" t="str">
        <f t="shared" si="100"/>
        <v>module=kempl</v>
      </c>
    </row>
    <row r="2040" spans="1:7" ht="30" customHeight="1">
      <c r="A2040" s="3" t="s">
        <v>10882</v>
      </c>
      <c r="B2040" s="3" t="s">
        <v>2</v>
      </c>
      <c r="C2040" s="3" t="s">
        <v>26643</v>
      </c>
      <c r="D2040" s="3" t="s">
        <v>32447</v>
      </c>
      <c r="E2040" s="12" t="s">
        <v>38275</v>
      </c>
      <c r="F2040" s="6" t="str">
        <f t="shared" si="99"/>
        <v>module=jempl</v>
      </c>
      <c r="G2040" s="6" t="str">
        <f t="shared" si="100"/>
        <v>module=kempl</v>
      </c>
    </row>
    <row r="2041" spans="1:7" ht="30" customHeight="1">
      <c r="A2041" s="3" t="s">
        <v>10882</v>
      </c>
      <c r="B2041" s="3" t="s">
        <v>2</v>
      </c>
      <c r="C2041" s="3" t="s">
        <v>26644</v>
      </c>
      <c r="D2041" s="3" t="s">
        <v>32448</v>
      </c>
      <c r="E2041" s="12" t="s">
        <v>38276</v>
      </c>
      <c r="F2041" s="6" t="str">
        <f t="shared" si="99"/>
        <v>module=jempl</v>
      </c>
      <c r="G2041" s="6" t="str">
        <f t="shared" si="100"/>
        <v>module=kempl</v>
      </c>
    </row>
    <row r="2042" spans="1:7" ht="30" customHeight="1">
      <c r="A2042" s="3" t="s">
        <v>10882</v>
      </c>
      <c r="B2042" s="3" t="s">
        <v>2</v>
      </c>
      <c r="C2042" s="3" t="s">
        <v>26645</v>
      </c>
      <c r="D2042" s="3" t="s">
        <v>32449</v>
      </c>
      <c r="E2042" s="12" t="s">
        <v>38277</v>
      </c>
      <c r="F2042" s="6" t="str">
        <f t="shared" si="99"/>
        <v>module=jempl</v>
      </c>
      <c r="G2042" s="6" t="str">
        <f t="shared" si="100"/>
        <v>module=kempl</v>
      </c>
    </row>
    <row r="2043" spans="1:7" ht="30" customHeight="1">
      <c r="A2043" s="3" t="s">
        <v>10882</v>
      </c>
      <c r="B2043" s="3" t="s">
        <v>2</v>
      </c>
      <c r="C2043" s="3" t="s">
        <v>26646</v>
      </c>
      <c r="D2043" s="3" t="s">
        <v>32450</v>
      </c>
      <c r="E2043" s="12" t="s">
        <v>38278</v>
      </c>
      <c r="F2043" s="6" t="str">
        <f t="shared" si="99"/>
        <v>module=jempl</v>
      </c>
      <c r="G2043" s="6" t="str">
        <f t="shared" si="100"/>
        <v>module=kempl</v>
      </c>
    </row>
    <row r="2044" spans="1:7" ht="30" customHeight="1">
      <c r="A2044" s="3" t="s">
        <v>10882</v>
      </c>
      <c r="B2044" s="3" t="s">
        <v>2</v>
      </c>
      <c r="C2044" s="3" t="s">
        <v>26647</v>
      </c>
      <c r="D2044" s="3" t="s">
        <v>32451</v>
      </c>
      <c r="E2044" s="12" t="s">
        <v>38279</v>
      </c>
      <c r="F2044" s="6" t="str">
        <f t="shared" si="99"/>
        <v>module=jempl</v>
      </c>
      <c r="G2044" s="6" t="str">
        <f t="shared" si="100"/>
        <v>module=kempl</v>
      </c>
    </row>
    <row r="2045" spans="1:7" ht="30" customHeight="1">
      <c r="A2045" s="3" t="s">
        <v>10882</v>
      </c>
      <c r="B2045" s="3" t="s">
        <v>2</v>
      </c>
      <c r="C2045" s="3" t="s">
        <v>26648</v>
      </c>
      <c r="D2045" s="3" t="s">
        <v>32452</v>
      </c>
      <c r="E2045" s="12" t="s">
        <v>38280</v>
      </c>
      <c r="F2045" s="6" t="str">
        <f t="shared" si="99"/>
        <v>module=jempl</v>
      </c>
      <c r="G2045" s="6" t="str">
        <f t="shared" si="100"/>
        <v>module=kempl</v>
      </c>
    </row>
    <row r="2046" spans="1:7" ht="30" customHeight="1">
      <c r="A2046" s="3" t="s">
        <v>10882</v>
      </c>
      <c r="B2046" s="3" t="s">
        <v>2</v>
      </c>
      <c r="C2046" s="3" t="s">
        <v>26649</v>
      </c>
      <c r="D2046" s="3" t="s">
        <v>32453</v>
      </c>
      <c r="E2046" s="12" t="s">
        <v>38281</v>
      </c>
      <c r="F2046" s="6" t="str">
        <f t="shared" si="99"/>
        <v>module=jempl</v>
      </c>
      <c r="G2046" s="6" t="str">
        <f t="shared" si="100"/>
        <v>module=kempl</v>
      </c>
    </row>
    <row r="2047" spans="1:7" ht="30" customHeight="1">
      <c r="A2047" s="3" t="s">
        <v>10882</v>
      </c>
      <c r="B2047" s="3" t="s">
        <v>2</v>
      </c>
      <c r="C2047" s="3" t="s">
        <v>26650</v>
      </c>
      <c r="D2047" s="3" t="s">
        <v>32454</v>
      </c>
      <c r="E2047" s="12" t="s">
        <v>38282</v>
      </c>
      <c r="F2047" s="6" t="str">
        <f t="shared" si="99"/>
        <v>module=jempl</v>
      </c>
      <c r="G2047" s="6" t="str">
        <f t="shared" si="100"/>
        <v>module=kempl</v>
      </c>
    </row>
    <row r="2048" spans="1:7" ht="30" customHeight="1">
      <c r="A2048" s="3" t="s">
        <v>10882</v>
      </c>
      <c r="B2048" s="3" t="s">
        <v>2</v>
      </c>
      <c r="C2048" s="3" t="s">
        <v>26651</v>
      </c>
      <c r="D2048" s="3" t="s">
        <v>32455</v>
      </c>
      <c r="E2048" s="12" t="s">
        <v>38283</v>
      </c>
      <c r="F2048" s="6" t="str">
        <f t="shared" si="99"/>
        <v>module=jempl</v>
      </c>
      <c r="G2048" s="6" t="str">
        <f t="shared" si="100"/>
        <v>module=kempl</v>
      </c>
    </row>
    <row r="2049" spans="1:7" ht="30" customHeight="1">
      <c r="A2049" s="3" t="s">
        <v>10882</v>
      </c>
      <c r="B2049" s="3" t="s">
        <v>2</v>
      </c>
      <c r="C2049" s="3" t="s">
        <v>26652</v>
      </c>
      <c r="D2049" s="3" t="s">
        <v>32456</v>
      </c>
      <c r="E2049" s="12" t="s">
        <v>38284</v>
      </c>
      <c r="F2049" s="6" t="str">
        <f t="shared" si="99"/>
        <v>module=jempl</v>
      </c>
      <c r="G2049" s="6" t="str">
        <f t="shared" si="100"/>
        <v>module=kempl</v>
      </c>
    </row>
    <row r="2050" spans="1:7" ht="30" customHeight="1">
      <c r="A2050" s="3" t="s">
        <v>10882</v>
      </c>
      <c r="B2050" s="3" t="s">
        <v>2</v>
      </c>
      <c r="C2050" s="3" t="s">
        <v>26653</v>
      </c>
      <c r="D2050" s="3" t="s">
        <v>32457</v>
      </c>
      <c r="E2050" s="12" t="s">
        <v>38285</v>
      </c>
      <c r="F2050" s="6" t="str">
        <f t="shared" si="99"/>
        <v>module=jempl</v>
      </c>
      <c r="G2050" s="6" t="str">
        <f t="shared" si="100"/>
        <v>module=kempl</v>
      </c>
    </row>
    <row r="2051" spans="1:7" ht="30" customHeight="1">
      <c r="A2051" s="3" t="s">
        <v>10882</v>
      </c>
      <c r="B2051" s="3" t="s">
        <v>2</v>
      </c>
      <c r="C2051" s="3" t="s">
        <v>26654</v>
      </c>
      <c r="D2051" s="3" t="s">
        <v>32458</v>
      </c>
      <c r="E2051" s="12" t="s">
        <v>38286</v>
      </c>
      <c r="F2051" s="6" t="str">
        <f t="shared" si="99"/>
        <v>module=jempl</v>
      </c>
      <c r="G2051" s="6" t="str">
        <f t="shared" si="100"/>
        <v>module=kempl</v>
      </c>
    </row>
    <row r="2052" spans="1:7" ht="30" customHeight="1">
      <c r="A2052" s="3" t="s">
        <v>10882</v>
      </c>
      <c r="B2052" s="3" t="s">
        <v>2</v>
      </c>
      <c r="C2052" s="3" t="s">
        <v>26655</v>
      </c>
      <c r="D2052" s="3" t="s">
        <v>32459</v>
      </c>
      <c r="E2052" s="12" t="s">
        <v>38287</v>
      </c>
      <c r="F2052" s="6" t="str">
        <f t="shared" ref="F2052:F2115" si="101">HYPERLINK("http://www.ssc.wisc.edu/wlsresearch/documentation/waves/?wave=capigrad&amp;module=jempl","module=jempl")</f>
        <v>module=jempl</v>
      </c>
      <c r="G2052" s="6" t="str">
        <f t="shared" ref="G2052:G2115" si="102">HYPERLINK("http://www.ssc.wisc.edu/wlsresearch/documentation/waves/?wave=capisib&amp;module=kempl","module=kempl")</f>
        <v>module=kempl</v>
      </c>
    </row>
    <row r="2053" spans="1:7" ht="30" customHeight="1">
      <c r="A2053" s="3" t="s">
        <v>10882</v>
      </c>
      <c r="B2053" s="3" t="s">
        <v>2</v>
      </c>
      <c r="C2053" s="3" t="s">
        <v>26656</v>
      </c>
      <c r="D2053" s="3" t="s">
        <v>32460</v>
      </c>
      <c r="E2053" s="12" t="s">
        <v>38288</v>
      </c>
      <c r="F2053" s="6" t="str">
        <f t="shared" si="101"/>
        <v>module=jempl</v>
      </c>
      <c r="G2053" s="6" t="str">
        <f t="shared" si="102"/>
        <v>module=kempl</v>
      </c>
    </row>
    <row r="2054" spans="1:7" ht="30" customHeight="1">
      <c r="A2054" s="3" t="s">
        <v>10882</v>
      </c>
      <c r="B2054" s="3" t="s">
        <v>2</v>
      </c>
      <c r="C2054" s="3" t="s">
        <v>26657</v>
      </c>
      <c r="D2054" s="3" t="s">
        <v>32461</v>
      </c>
      <c r="E2054" s="12" t="s">
        <v>38289</v>
      </c>
      <c r="F2054" s="6" t="str">
        <f t="shared" si="101"/>
        <v>module=jempl</v>
      </c>
      <c r="G2054" s="6" t="str">
        <f t="shared" si="102"/>
        <v>module=kempl</v>
      </c>
    </row>
    <row r="2055" spans="1:7" ht="30" customHeight="1">
      <c r="A2055" s="3" t="s">
        <v>10882</v>
      </c>
      <c r="B2055" s="3" t="s">
        <v>2</v>
      </c>
      <c r="C2055" s="3" t="s">
        <v>26658</v>
      </c>
      <c r="D2055" s="3" t="s">
        <v>32462</v>
      </c>
      <c r="E2055" s="12" t="s">
        <v>38290</v>
      </c>
      <c r="F2055" s="6" t="str">
        <f t="shared" si="101"/>
        <v>module=jempl</v>
      </c>
      <c r="G2055" s="6" t="str">
        <f t="shared" si="102"/>
        <v>module=kempl</v>
      </c>
    </row>
    <row r="2056" spans="1:7" ht="30" customHeight="1">
      <c r="A2056" s="3" t="s">
        <v>10882</v>
      </c>
      <c r="B2056" s="3" t="s">
        <v>2</v>
      </c>
      <c r="C2056" s="3" t="s">
        <v>26659</v>
      </c>
      <c r="D2056" s="3" t="s">
        <v>32463</v>
      </c>
      <c r="E2056" s="12" t="s">
        <v>38291</v>
      </c>
      <c r="F2056" s="6" t="str">
        <f t="shared" si="101"/>
        <v>module=jempl</v>
      </c>
      <c r="G2056" s="6" t="str">
        <f t="shared" si="102"/>
        <v>module=kempl</v>
      </c>
    </row>
    <row r="2057" spans="1:7" ht="30" customHeight="1">
      <c r="A2057" s="3" t="s">
        <v>10882</v>
      </c>
      <c r="B2057" s="3" t="s">
        <v>2</v>
      </c>
      <c r="C2057" s="3" t="s">
        <v>26660</v>
      </c>
      <c r="D2057" s="3" t="s">
        <v>32464</v>
      </c>
      <c r="E2057" s="12" t="s">
        <v>38292</v>
      </c>
      <c r="F2057" s="6" t="str">
        <f t="shared" si="101"/>
        <v>module=jempl</v>
      </c>
      <c r="G2057" s="6" t="str">
        <f t="shared" si="102"/>
        <v>module=kempl</v>
      </c>
    </row>
    <row r="2058" spans="1:7" ht="30" customHeight="1">
      <c r="A2058" s="3" t="s">
        <v>10882</v>
      </c>
      <c r="B2058" s="3" t="s">
        <v>2</v>
      </c>
      <c r="C2058" s="3" t="s">
        <v>26661</v>
      </c>
      <c r="D2058" s="3" t="s">
        <v>32465</v>
      </c>
      <c r="E2058" s="12" t="s">
        <v>38293</v>
      </c>
      <c r="F2058" s="6" t="str">
        <f t="shared" si="101"/>
        <v>module=jempl</v>
      </c>
      <c r="G2058" s="6" t="str">
        <f t="shared" si="102"/>
        <v>module=kempl</v>
      </c>
    </row>
    <row r="2059" spans="1:7" ht="30" customHeight="1">
      <c r="A2059" s="3" t="s">
        <v>10882</v>
      </c>
      <c r="B2059" s="3" t="s">
        <v>2</v>
      </c>
      <c r="C2059" s="3" t="s">
        <v>26662</v>
      </c>
      <c r="D2059" s="3" t="s">
        <v>32466</v>
      </c>
      <c r="E2059" s="12" t="s">
        <v>38294</v>
      </c>
      <c r="F2059" s="6" t="str">
        <f t="shared" si="101"/>
        <v>module=jempl</v>
      </c>
      <c r="G2059" s="6" t="str">
        <f t="shared" si="102"/>
        <v>module=kempl</v>
      </c>
    </row>
    <row r="2060" spans="1:7" ht="30" customHeight="1">
      <c r="A2060" s="3" t="s">
        <v>10882</v>
      </c>
      <c r="B2060" s="3" t="s">
        <v>2</v>
      </c>
      <c r="C2060" s="3" t="s">
        <v>26663</v>
      </c>
      <c r="D2060" s="3" t="s">
        <v>32467</v>
      </c>
      <c r="E2060" s="12" t="s">
        <v>38295</v>
      </c>
      <c r="F2060" s="6" t="str">
        <f t="shared" si="101"/>
        <v>module=jempl</v>
      </c>
      <c r="G2060" s="6" t="str">
        <f t="shared" si="102"/>
        <v>module=kempl</v>
      </c>
    </row>
    <row r="2061" spans="1:7" ht="30" customHeight="1">
      <c r="A2061" s="3" t="s">
        <v>10882</v>
      </c>
      <c r="B2061" s="3" t="s">
        <v>2</v>
      </c>
      <c r="C2061" s="3" t="s">
        <v>26664</v>
      </c>
      <c r="D2061" s="3" t="s">
        <v>32468</v>
      </c>
      <c r="E2061" s="12" t="s">
        <v>38296</v>
      </c>
      <c r="F2061" s="6" t="str">
        <f t="shared" si="101"/>
        <v>module=jempl</v>
      </c>
      <c r="G2061" s="6" t="str">
        <f t="shared" si="102"/>
        <v>module=kempl</v>
      </c>
    </row>
    <row r="2062" spans="1:7" ht="30" customHeight="1">
      <c r="A2062" s="3" t="s">
        <v>10882</v>
      </c>
      <c r="B2062" s="3" t="s">
        <v>2</v>
      </c>
      <c r="C2062" s="3" t="s">
        <v>26665</v>
      </c>
      <c r="D2062" s="3" t="s">
        <v>32469</v>
      </c>
      <c r="E2062" s="12" t="s">
        <v>38297</v>
      </c>
      <c r="F2062" s="6" t="str">
        <f t="shared" si="101"/>
        <v>module=jempl</v>
      </c>
      <c r="G2062" s="6" t="str">
        <f t="shared" si="102"/>
        <v>module=kempl</v>
      </c>
    </row>
    <row r="2063" spans="1:7" ht="30" customHeight="1">
      <c r="A2063" s="3" t="s">
        <v>10882</v>
      </c>
      <c r="B2063" s="3" t="s">
        <v>2</v>
      </c>
      <c r="C2063" s="3" t="s">
        <v>26666</v>
      </c>
      <c r="D2063" s="3" t="s">
        <v>32470</v>
      </c>
      <c r="E2063" s="12" t="s">
        <v>38298</v>
      </c>
      <c r="F2063" s="6" t="str">
        <f t="shared" si="101"/>
        <v>module=jempl</v>
      </c>
      <c r="G2063" s="6" t="str">
        <f t="shared" si="102"/>
        <v>module=kempl</v>
      </c>
    </row>
    <row r="2064" spans="1:7" ht="30" customHeight="1">
      <c r="A2064" s="3" t="s">
        <v>10882</v>
      </c>
      <c r="B2064" s="3" t="s">
        <v>2</v>
      </c>
      <c r="C2064" s="3" t="s">
        <v>26667</v>
      </c>
      <c r="D2064" s="3" t="s">
        <v>32471</v>
      </c>
      <c r="E2064" s="12" t="s">
        <v>38299</v>
      </c>
      <c r="F2064" s="6" t="str">
        <f t="shared" si="101"/>
        <v>module=jempl</v>
      </c>
      <c r="G2064" s="6" t="str">
        <f t="shared" si="102"/>
        <v>module=kempl</v>
      </c>
    </row>
    <row r="2065" spans="1:7" ht="30" customHeight="1">
      <c r="A2065" s="3" t="s">
        <v>10882</v>
      </c>
      <c r="B2065" s="3" t="s">
        <v>2</v>
      </c>
      <c r="C2065" s="3" t="s">
        <v>26668</v>
      </c>
      <c r="D2065" s="3" t="s">
        <v>32472</v>
      </c>
      <c r="E2065" s="12" t="s">
        <v>38300</v>
      </c>
      <c r="F2065" s="6" t="str">
        <f t="shared" si="101"/>
        <v>module=jempl</v>
      </c>
      <c r="G2065" s="6" t="str">
        <f t="shared" si="102"/>
        <v>module=kempl</v>
      </c>
    </row>
    <row r="2066" spans="1:7" ht="30" customHeight="1">
      <c r="A2066" s="3" t="s">
        <v>10882</v>
      </c>
      <c r="B2066" s="3" t="s">
        <v>2</v>
      </c>
      <c r="C2066" s="3" t="s">
        <v>26669</v>
      </c>
      <c r="D2066" s="3" t="s">
        <v>32473</v>
      </c>
      <c r="E2066" s="12" t="s">
        <v>38301</v>
      </c>
      <c r="F2066" s="6" t="str">
        <f t="shared" si="101"/>
        <v>module=jempl</v>
      </c>
      <c r="G2066" s="6" t="str">
        <f t="shared" si="102"/>
        <v>module=kempl</v>
      </c>
    </row>
    <row r="2067" spans="1:7" ht="30" customHeight="1">
      <c r="A2067" s="3" t="s">
        <v>10882</v>
      </c>
      <c r="B2067" s="3" t="s">
        <v>2</v>
      </c>
      <c r="C2067" s="3" t="s">
        <v>26670</v>
      </c>
      <c r="D2067" s="3" t="s">
        <v>32474</v>
      </c>
      <c r="E2067" s="12" t="s">
        <v>38302</v>
      </c>
      <c r="F2067" s="6" t="str">
        <f t="shared" si="101"/>
        <v>module=jempl</v>
      </c>
      <c r="G2067" s="6" t="str">
        <f t="shared" si="102"/>
        <v>module=kempl</v>
      </c>
    </row>
    <row r="2068" spans="1:7" ht="30" customHeight="1">
      <c r="A2068" s="3" t="s">
        <v>10882</v>
      </c>
      <c r="B2068" s="3" t="s">
        <v>2</v>
      </c>
      <c r="C2068" s="3" t="s">
        <v>26671</v>
      </c>
      <c r="D2068" s="3" t="s">
        <v>32475</v>
      </c>
      <c r="E2068" s="12" t="s">
        <v>38303</v>
      </c>
      <c r="F2068" s="6" t="str">
        <f t="shared" si="101"/>
        <v>module=jempl</v>
      </c>
      <c r="G2068" s="6" t="str">
        <f t="shared" si="102"/>
        <v>module=kempl</v>
      </c>
    </row>
    <row r="2069" spans="1:7" ht="30" customHeight="1">
      <c r="A2069" s="3" t="s">
        <v>10882</v>
      </c>
      <c r="B2069" s="3" t="s">
        <v>2</v>
      </c>
      <c r="C2069" s="3" t="s">
        <v>26672</v>
      </c>
      <c r="D2069" s="3" t="s">
        <v>32476</v>
      </c>
      <c r="E2069" s="12" t="s">
        <v>38304</v>
      </c>
      <c r="F2069" s="6" t="str">
        <f t="shared" si="101"/>
        <v>module=jempl</v>
      </c>
      <c r="G2069" s="6" t="str">
        <f t="shared" si="102"/>
        <v>module=kempl</v>
      </c>
    </row>
    <row r="2070" spans="1:7" ht="30" customHeight="1">
      <c r="A2070" s="3" t="s">
        <v>10882</v>
      </c>
      <c r="B2070" s="3" t="s">
        <v>2</v>
      </c>
      <c r="C2070" s="3" t="s">
        <v>26673</v>
      </c>
      <c r="D2070" s="3" t="s">
        <v>32477</v>
      </c>
      <c r="E2070" s="12" t="s">
        <v>38305</v>
      </c>
      <c r="F2070" s="6" t="str">
        <f t="shared" si="101"/>
        <v>module=jempl</v>
      </c>
      <c r="G2070" s="6" t="str">
        <f t="shared" si="102"/>
        <v>module=kempl</v>
      </c>
    </row>
    <row r="2071" spans="1:7" ht="30" customHeight="1">
      <c r="A2071" s="3" t="s">
        <v>10882</v>
      </c>
      <c r="B2071" s="3" t="s">
        <v>2</v>
      </c>
      <c r="C2071" s="3" t="s">
        <v>26674</v>
      </c>
      <c r="D2071" s="3" t="s">
        <v>32478</v>
      </c>
      <c r="E2071" s="12" t="s">
        <v>38306</v>
      </c>
      <c r="F2071" s="6" t="str">
        <f t="shared" si="101"/>
        <v>module=jempl</v>
      </c>
      <c r="G2071" s="6" t="str">
        <f t="shared" si="102"/>
        <v>module=kempl</v>
      </c>
    </row>
    <row r="2072" spans="1:7" ht="30" customHeight="1">
      <c r="A2072" s="3" t="s">
        <v>10882</v>
      </c>
      <c r="B2072" s="3" t="s">
        <v>2</v>
      </c>
      <c r="C2072" s="3" t="s">
        <v>26675</v>
      </c>
      <c r="D2072" s="3" t="s">
        <v>32479</v>
      </c>
      <c r="E2072" s="12" t="s">
        <v>38307</v>
      </c>
      <c r="F2072" s="6" t="str">
        <f t="shared" si="101"/>
        <v>module=jempl</v>
      </c>
      <c r="G2072" s="6" t="str">
        <f t="shared" si="102"/>
        <v>module=kempl</v>
      </c>
    </row>
    <row r="2073" spans="1:7" ht="30" customHeight="1">
      <c r="A2073" s="3" t="s">
        <v>10882</v>
      </c>
      <c r="B2073" s="3" t="s">
        <v>2</v>
      </c>
      <c r="C2073" s="3" t="s">
        <v>26676</v>
      </c>
      <c r="D2073" s="3" t="s">
        <v>32480</v>
      </c>
      <c r="E2073" s="12" t="s">
        <v>38308</v>
      </c>
      <c r="F2073" s="6" t="str">
        <f t="shared" si="101"/>
        <v>module=jempl</v>
      </c>
      <c r="G2073" s="6" t="str">
        <f t="shared" si="102"/>
        <v>module=kempl</v>
      </c>
    </row>
    <row r="2074" spans="1:7" ht="30" customHeight="1">
      <c r="A2074" s="3" t="s">
        <v>10882</v>
      </c>
      <c r="B2074" s="3" t="s">
        <v>2</v>
      </c>
      <c r="C2074" s="3" t="s">
        <v>26677</v>
      </c>
      <c r="D2074" s="3" t="s">
        <v>32481</v>
      </c>
      <c r="E2074" s="12" t="s">
        <v>38309</v>
      </c>
      <c r="F2074" s="6" t="str">
        <f t="shared" si="101"/>
        <v>module=jempl</v>
      </c>
      <c r="G2074" s="6" t="str">
        <f t="shared" si="102"/>
        <v>module=kempl</v>
      </c>
    </row>
    <row r="2075" spans="1:7" ht="30" customHeight="1">
      <c r="A2075" s="3" t="s">
        <v>10882</v>
      </c>
      <c r="B2075" s="3" t="s">
        <v>2</v>
      </c>
      <c r="C2075" s="3" t="s">
        <v>26678</v>
      </c>
      <c r="D2075" s="3" t="s">
        <v>32482</v>
      </c>
      <c r="E2075" s="12" t="s">
        <v>38310</v>
      </c>
      <c r="F2075" s="6" t="str">
        <f t="shared" si="101"/>
        <v>module=jempl</v>
      </c>
      <c r="G2075" s="6" t="str">
        <f t="shared" si="102"/>
        <v>module=kempl</v>
      </c>
    </row>
    <row r="2076" spans="1:7" ht="30" customHeight="1">
      <c r="A2076" s="3" t="s">
        <v>10882</v>
      </c>
      <c r="B2076" s="3" t="s">
        <v>2</v>
      </c>
      <c r="C2076" s="3" t="s">
        <v>26679</v>
      </c>
      <c r="D2076" s="3" t="s">
        <v>32483</v>
      </c>
      <c r="E2076" s="12" t="s">
        <v>38311</v>
      </c>
      <c r="F2076" s="6" t="str">
        <f t="shared" si="101"/>
        <v>module=jempl</v>
      </c>
      <c r="G2076" s="6" t="str">
        <f t="shared" si="102"/>
        <v>module=kempl</v>
      </c>
    </row>
    <row r="2077" spans="1:7" ht="30" customHeight="1">
      <c r="A2077" s="3" t="s">
        <v>10882</v>
      </c>
      <c r="B2077" s="3" t="s">
        <v>2</v>
      </c>
      <c r="C2077" s="3" t="s">
        <v>26680</v>
      </c>
      <c r="D2077" s="3" t="s">
        <v>32484</v>
      </c>
      <c r="E2077" s="12" t="s">
        <v>38312</v>
      </c>
      <c r="F2077" s="6" t="str">
        <f t="shared" si="101"/>
        <v>module=jempl</v>
      </c>
      <c r="G2077" s="6" t="str">
        <f t="shared" si="102"/>
        <v>module=kempl</v>
      </c>
    </row>
    <row r="2078" spans="1:7" ht="30" customHeight="1">
      <c r="A2078" s="3" t="s">
        <v>10882</v>
      </c>
      <c r="B2078" s="3" t="s">
        <v>2</v>
      </c>
      <c r="C2078" s="3" t="s">
        <v>26681</v>
      </c>
      <c r="D2078" s="3" t="s">
        <v>32485</v>
      </c>
      <c r="E2078" s="12" t="s">
        <v>38313</v>
      </c>
      <c r="F2078" s="6" t="str">
        <f t="shared" si="101"/>
        <v>module=jempl</v>
      </c>
      <c r="G2078" s="6" t="str">
        <f t="shared" si="102"/>
        <v>module=kempl</v>
      </c>
    </row>
    <row r="2079" spans="1:7" ht="30" customHeight="1">
      <c r="A2079" s="3" t="s">
        <v>10882</v>
      </c>
      <c r="B2079" s="3" t="s">
        <v>2</v>
      </c>
      <c r="C2079" s="3" t="s">
        <v>26682</v>
      </c>
      <c r="D2079" s="3" t="s">
        <v>32486</v>
      </c>
      <c r="E2079" s="12" t="s">
        <v>38314</v>
      </c>
      <c r="F2079" s="6" t="str">
        <f t="shared" si="101"/>
        <v>module=jempl</v>
      </c>
      <c r="G2079" s="6" t="str">
        <f t="shared" si="102"/>
        <v>module=kempl</v>
      </c>
    </row>
    <row r="2080" spans="1:7" ht="30" customHeight="1">
      <c r="A2080" s="3" t="s">
        <v>10882</v>
      </c>
      <c r="B2080" s="3" t="s">
        <v>2</v>
      </c>
      <c r="C2080" s="3" t="s">
        <v>26683</v>
      </c>
      <c r="D2080" s="3" t="s">
        <v>32487</v>
      </c>
      <c r="E2080" s="12" t="s">
        <v>38315</v>
      </c>
      <c r="F2080" s="6" t="str">
        <f t="shared" si="101"/>
        <v>module=jempl</v>
      </c>
      <c r="G2080" s="6" t="str">
        <f t="shared" si="102"/>
        <v>module=kempl</v>
      </c>
    </row>
    <row r="2081" spans="1:7" ht="30" customHeight="1">
      <c r="A2081" s="3" t="s">
        <v>10882</v>
      </c>
      <c r="B2081" s="3" t="s">
        <v>2</v>
      </c>
      <c r="C2081" s="3" t="s">
        <v>26684</v>
      </c>
      <c r="D2081" s="3" t="s">
        <v>32488</v>
      </c>
      <c r="E2081" s="12" t="s">
        <v>38316</v>
      </c>
      <c r="F2081" s="6" t="str">
        <f t="shared" si="101"/>
        <v>module=jempl</v>
      </c>
      <c r="G2081" s="6" t="str">
        <f t="shared" si="102"/>
        <v>module=kempl</v>
      </c>
    </row>
    <row r="2082" spans="1:7" ht="30" customHeight="1">
      <c r="A2082" s="3" t="s">
        <v>10882</v>
      </c>
      <c r="B2082" s="3" t="s">
        <v>2</v>
      </c>
      <c r="C2082" s="3" t="s">
        <v>26685</v>
      </c>
      <c r="D2082" s="3" t="s">
        <v>32489</v>
      </c>
      <c r="E2082" s="12" t="s">
        <v>38317</v>
      </c>
      <c r="F2082" s="6" t="str">
        <f t="shared" si="101"/>
        <v>module=jempl</v>
      </c>
      <c r="G2082" s="6" t="str">
        <f t="shared" si="102"/>
        <v>module=kempl</v>
      </c>
    </row>
    <row r="2083" spans="1:7" ht="30" customHeight="1">
      <c r="A2083" s="3" t="s">
        <v>10882</v>
      </c>
      <c r="B2083" s="3" t="s">
        <v>2</v>
      </c>
      <c r="C2083" s="3" t="s">
        <v>26686</v>
      </c>
      <c r="D2083" s="3" t="s">
        <v>32490</v>
      </c>
      <c r="E2083" s="12" t="s">
        <v>38318</v>
      </c>
      <c r="F2083" s="6" t="str">
        <f t="shared" si="101"/>
        <v>module=jempl</v>
      </c>
      <c r="G2083" s="6" t="str">
        <f t="shared" si="102"/>
        <v>module=kempl</v>
      </c>
    </row>
    <row r="2084" spans="1:7" ht="30" customHeight="1">
      <c r="A2084" s="3" t="s">
        <v>10882</v>
      </c>
      <c r="B2084" s="3" t="s">
        <v>2</v>
      </c>
      <c r="C2084" s="3" t="s">
        <v>26687</v>
      </c>
      <c r="D2084" s="3" t="s">
        <v>32491</v>
      </c>
      <c r="E2084" s="12" t="s">
        <v>38319</v>
      </c>
      <c r="F2084" s="6" t="str">
        <f t="shared" si="101"/>
        <v>module=jempl</v>
      </c>
      <c r="G2084" s="6" t="str">
        <f t="shared" si="102"/>
        <v>module=kempl</v>
      </c>
    </row>
    <row r="2085" spans="1:7" ht="30" customHeight="1">
      <c r="A2085" s="3" t="s">
        <v>10882</v>
      </c>
      <c r="B2085" s="3" t="s">
        <v>2</v>
      </c>
      <c r="C2085" s="3" t="s">
        <v>26688</v>
      </c>
      <c r="D2085" s="3" t="s">
        <v>32492</v>
      </c>
      <c r="E2085" s="12" t="s">
        <v>38320</v>
      </c>
      <c r="F2085" s="6" t="str">
        <f t="shared" si="101"/>
        <v>module=jempl</v>
      </c>
      <c r="G2085" s="6" t="str">
        <f t="shared" si="102"/>
        <v>module=kempl</v>
      </c>
    </row>
    <row r="2086" spans="1:7" ht="30" customHeight="1">
      <c r="A2086" s="3" t="s">
        <v>10882</v>
      </c>
      <c r="B2086" s="3" t="s">
        <v>2</v>
      </c>
      <c r="C2086" s="3" t="s">
        <v>26689</v>
      </c>
      <c r="D2086" s="3" t="s">
        <v>32493</v>
      </c>
      <c r="E2086" s="12" t="s">
        <v>38321</v>
      </c>
      <c r="F2086" s="6" t="str">
        <f t="shared" si="101"/>
        <v>module=jempl</v>
      </c>
      <c r="G2086" s="6" t="str">
        <f t="shared" si="102"/>
        <v>module=kempl</v>
      </c>
    </row>
    <row r="2087" spans="1:7" ht="30" customHeight="1">
      <c r="A2087" s="3" t="s">
        <v>10882</v>
      </c>
      <c r="B2087" s="3" t="s">
        <v>2</v>
      </c>
      <c r="C2087" s="3" t="s">
        <v>26690</v>
      </c>
      <c r="D2087" s="3" t="s">
        <v>32494</v>
      </c>
      <c r="E2087" s="12" t="s">
        <v>38322</v>
      </c>
      <c r="F2087" s="6" t="str">
        <f t="shared" si="101"/>
        <v>module=jempl</v>
      </c>
      <c r="G2087" s="6" t="str">
        <f t="shared" si="102"/>
        <v>module=kempl</v>
      </c>
    </row>
    <row r="2088" spans="1:7" ht="30" customHeight="1">
      <c r="A2088" s="3" t="s">
        <v>10882</v>
      </c>
      <c r="B2088" s="3" t="s">
        <v>2</v>
      </c>
      <c r="C2088" s="3" t="s">
        <v>26691</v>
      </c>
      <c r="D2088" s="3" t="s">
        <v>32495</v>
      </c>
      <c r="E2088" s="12" t="s">
        <v>38323</v>
      </c>
      <c r="F2088" s="6" t="str">
        <f t="shared" si="101"/>
        <v>module=jempl</v>
      </c>
      <c r="G2088" s="6" t="str">
        <f t="shared" si="102"/>
        <v>module=kempl</v>
      </c>
    </row>
    <row r="2089" spans="1:7" ht="30" customHeight="1">
      <c r="A2089" s="3" t="s">
        <v>10882</v>
      </c>
      <c r="B2089" s="3" t="s">
        <v>2</v>
      </c>
      <c r="C2089" s="3" t="s">
        <v>26692</v>
      </c>
      <c r="D2089" s="3" t="s">
        <v>32496</v>
      </c>
      <c r="E2089" s="12" t="s">
        <v>38324</v>
      </c>
      <c r="F2089" s="6" t="str">
        <f t="shared" si="101"/>
        <v>module=jempl</v>
      </c>
      <c r="G2089" s="6" t="str">
        <f t="shared" si="102"/>
        <v>module=kempl</v>
      </c>
    </row>
    <row r="2090" spans="1:7" ht="30" customHeight="1">
      <c r="A2090" s="3" t="s">
        <v>10882</v>
      </c>
      <c r="B2090" s="3" t="s">
        <v>2</v>
      </c>
      <c r="C2090" s="3" t="s">
        <v>26693</v>
      </c>
      <c r="D2090" s="3" t="s">
        <v>32497</v>
      </c>
      <c r="E2090" s="12" t="s">
        <v>38325</v>
      </c>
      <c r="F2090" s="6" t="str">
        <f t="shared" si="101"/>
        <v>module=jempl</v>
      </c>
      <c r="G2090" s="6" t="str">
        <f t="shared" si="102"/>
        <v>module=kempl</v>
      </c>
    </row>
    <row r="2091" spans="1:7" ht="30" customHeight="1">
      <c r="A2091" s="3" t="s">
        <v>10882</v>
      </c>
      <c r="B2091" s="3" t="s">
        <v>2</v>
      </c>
      <c r="C2091" s="3" t="s">
        <v>26694</v>
      </c>
      <c r="D2091" s="3" t="s">
        <v>32498</v>
      </c>
      <c r="E2091" s="12" t="s">
        <v>38326</v>
      </c>
      <c r="F2091" s="6" t="str">
        <f t="shared" si="101"/>
        <v>module=jempl</v>
      </c>
      <c r="G2091" s="6" t="str">
        <f t="shared" si="102"/>
        <v>module=kempl</v>
      </c>
    </row>
    <row r="2092" spans="1:7" ht="30" customHeight="1">
      <c r="A2092" s="3" t="s">
        <v>10882</v>
      </c>
      <c r="B2092" s="3" t="s">
        <v>2</v>
      </c>
      <c r="C2092" s="3" t="s">
        <v>26695</v>
      </c>
      <c r="D2092" s="3" t="s">
        <v>32499</v>
      </c>
      <c r="E2092" s="12" t="s">
        <v>38327</v>
      </c>
      <c r="F2092" s="6" t="str">
        <f t="shared" si="101"/>
        <v>module=jempl</v>
      </c>
      <c r="G2092" s="6" t="str">
        <f t="shared" si="102"/>
        <v>module=kempl</v>
      </c>
    </row>
    <row r="2093" spans="1:7" ht="30" customHeight="1">
      <c r="A2093" s="3" t="s">
        <v>10882</v>
      </c>
      <c r="B2093" s="3" t="s">
        <v>2</v>
      </c>
      <c r="C2093" s="3" t="s">
        <v>26696</v>
      </c>
      <c r="D2093" s="3" t="s">
        <v>32500</v>
      </c>
      <c r="E2093" s="12" t="s">
        <v>38328</v>
      </c>
      <c r="F2093" s="6" t="str">
        <f t="shared" si="101"/>
        <v>module=jempl</v>
      </c>
      <c r="G2093" s="6" t="str">
        <f t="shared" si="102"/>
        <v>module=kempl</v>
      </c>
    </row>
    <row r="2094" spans="1:7" ht="30" customHeight="1">
      <c r="A2094" s="3" t="s">
        <v>10882</v>
      </c>
      <c r="B2094" s="3" t="s">
        <v>2</v>
      </c>
      <c r="C2094" s="3" t="s">
        <v>26697</v>
      </c>
      <c r="D2094" s="3" t="s">
        <v>32501</v>
      </c>
      <c r="E2094" s="12" t="s">
        <v>38329</v>
      </c>
      <c r="F2094" s="6" t="str">
        <f t="shared" si="101"/>
        <v>module=jempl</v>
      </c>
      <c r="G2094" s="6" t="str">
        <f t="shared" si="102"/>
        <v>module=kempl</v>
      </c>
    </row>
    <row r="2095" spans="1:7" ht="30" customHeight="1">
      <c r="A2095" s="3" t="s">
        <v>10882</v>
      </c>
      <c r="B2095" s="3" t="s">
        <v>2</v>
      </c>
      <c r="C2095" s="3" t="s">
        <v>26698</v>
      </c>
      <c r="D2095" s="3" t="s">
        <v>32502</v>
      </c>
      <c r="E2095" s="12" t="s">
        <v>38330</v>
      </c>
      <c r="F2095" s="6" t="str">
        <f t="shared" si="101"/>
        <v>module=jempl</v>
      </c>
      <c r="G2095" s="6" t="str">
        <f t="shared" si="102"/>
        <v>module=kempl</v>
      </c>
    </row>
    <row r="2096" spans="1:7" ht="30" customHeight="1">
      <c r="A2096" s="3" t="s">
        <v>10882</v>
      </c>
      <c r="B2096" s="3" t="s">
        <v>2</v>
      </c>
      <c r="C2096" s="3" t="s">
        <v>26699</v>
      </c>
      <c r="D2096" s="3" t="s">
        <v>32503</v>
      </c>
      <c r="E2096" s="12" t="s">
        <v>38331</v>
      </c>
      <c r="F2096" s="6" t="str">
        <f t="shared" si="101"/>
        <v>module=jempl</v>
      </c>
      <c r="G2096" s="6" t="str">
        <f t="shared" si="102"/>
        <v>module=kempl</v>
      </c>
    </row>
    <row r="2097" spans="1:7" ht="30" customHeight="1">
      <c r="A2097" s="3" t="s">
        <v>10882</v>
      </c>
      <c r="B2097" s="3" t="s">
        <v>2</v>
      </c>
      <c r="C2097" s="3" t="s">
        <v>26700</v>
      </c>
      <c r="D2097" s="3" t="s">
        <v>32504</v>
      </c>
      <c r="E2097" s="12" t="s">
        <v>38332</v>
      </c>
      <c r="F2097" s="6" t="str">
        <f t="shared" si="101"/>
        <v>module=jempl</v>
      </c>
      <c r="G2097" s="6" t="str">
        <f t="shared" si="102"/>
        <v>module=kempl</v>
      </c>
    </row>
    <row r="2098" spans="1:7" ht="30" customHeight="1">
      <c r="A2098" s="3" t="s">
        <v>10882</v>
      </c>
      <c r="B2098" s="3" t="s">
        <v>2</v>
      </c>
      <c r="C2098" s="3" t="s">
        <v>26701</v>
      </c>
      <c r="D2098" s="3" t="s">
        <v>32505</v>
      </c>
      <c r="E2098" s="12" t="s">
        <v>38333</v>
      </c>
      <c r="F2098" s="6" t="str">
        <f t="shared" si="101"/>
        <v>module=jempl</v>
      </c>
      <c r="G2098" s="6" t="str">
        <f t="shared" si="102"/>
        <v>module=kempl</v>
      </c>
    </row>
    <row r="2099" spans="1:7" ht="30" customHeight="1">
      <c r="A2099" s="3" t="s">
        <v>10882</v>
      </c>
      <c r="B2099" s="3" t="s">
        <v>2</v>
      </c>
      <c r="C2099" s="3" t="s">
        <v>26702</v>
      </c>
      <c r="D2099" s="3" t="s">
        <v>32506</v>
      </c>
      <c r="E2099" s="12" t="s">
        <v>38334</v>
      </c>
      <c r="F2099" s="6" t="str">
        <f t="shared" si="101"/>
        <v>module=jempl</v>
      </c>
      <c r="G2099" s="6" t="str">
        <f t="shared" si="102"/>
        <v>module=kempl</v>
      </c>
    </row>
    <row r="2100" spans="1:7" ht="30" customHeight="1">
      <c r="A2100" s="3" t="s">
        <v>10882</v>
      </c>
      <c r="B2100" s="3" t="s">
        <v>2</v>
      </c>
      <c r="C2100" s="3" t="s">
        <v>26703</v>
      </c>
      <c r="D2100" s="3" t="s">
        <v>32507</v>
      </c>
      <c r="E2100" s="12" t="s">
        <v>38335</v>
      </c>
      <c r="F2100" s="6" t="str">
        <f t="shared" si="101"/>
        <v>module=jempl</v>
      </c>
      <c r="G2100" s="6" t="str">
        <f t="shared" si="102"/>
        <v>module=kempl</v>
      </c>
    </row>
    <row r="2101" spans="1:7" ht="30" customHeight="1">
      <c r="A2101" s="3" t="s">
        <v>10882</v>
      </c>
      <c r="B2101" s="3" t="s">
        <v>2</v>
      </c>
      <c r="C2101" s="3" t="s">
        <v>26704</v>
      </c>
      <c r="D2101" s="3" t="s">
        <v>32508</v>
      </c>
      <c r="E2101" s="12" t="s">
        <v>38336</v>
      </c>
      <c r="F2101" s="6" t="str">
        <f t="shared" si="101"/>
        <v>module=jempl</v>
      </c>
      <c r="G2101" s="6" t="str">
        <f t="shared" si="102"/>
        <v>module=kempl</v>
      </c>
    </row>
    <row r="2102" spans="1:7" ht="30" customHeight="1">
      <c r="A2102" s="3" t="s">
        <v>10882</v>
      </c>
      <c r="B2102" s="3" t="s">
        <v>2</v>
      </c>
      <c r="C2102" s="3" t="s">
        <v>26705</v>
      </c>
      <c r="D2102" s="3" t="s">
        <v>32509</v>
      </c>
      <c r="E2102" s="12" t="s">
        <v>38337</v>
      </c>
      <c r="F2102" s="6" t="str">
        <f t="shared" si="101"/>
        <v>module=jempl</v>
      </c>
      <c r="G2102" s="6" t="str">
        <f t="shared" si="102"/>
        <v>module=kempl</v>
      </c>
    </row>
    <row r="2103" spans="1:7" ht="30" customHeight="1">
      <c r="A2103" s="3" t="s">
        <v>10882</v>
      </c>
      <c r="B2103" s="3" t="s">
        <v>2</v>
      </c>
      <c r="C2103" s="3" t="s">
        <v>26706</v>
      </c>
      <c r="D2103" s="3" t="s">
        <v>32510</v>
      </c>
      <c r="E2103" s="12" t="s">
        <v>38338</v>
      </c>
      <c r="F2103" s="6" t="str">
        <f t="shared" si="101"/>
        <v>module=jempl</v>
      </c>
      <c r="G2103" s="6" t="str">
        <f t="shared" si="102"/>
        <v>module=kempl</v>
      </c>
    </row>
    <row r="2104" spans="1:7" ht="30" customHeight="1">
      <c r="A2104" s="3" t="s">
        <v>10882</v>
      </c>
      <c r="B2104" s="3" t="s">
        <v>2</v>
      </c>
      <c r="C2104" s="3" t="s">
        <v>26707</v>
      </c>
      <c r="D2104" s="3" t="s">
        <v>32511</v>
      </c>
      <c r="E2104" s="12" t="s">
        <v>38339</v>
      </c>
      <c r="F2104" s="6" t="str">
        <f t="shared" si="101"/>
        <v>module=jempl</v>
      </c>
      <c r="G2104" s="6" t="str">
        <f t="shared" si="102"/>
        <v>module=kempl</v>
      </c>
    </row>
    <row r="2105" spans="1:7" ht="30" customHeight="1">
      <c r="A2105" s="3" t="s">
        <v>10882</v>
      </c>
      <c r="B2105" s="3" t="s">
        <v>2</v>
      </c>
      <c r="C2105" s="3" t="s">
        <v>26708</v>
      </c>
      <c r="D2105" s="3" t="s">
        <v>32512</v>
      </c>
      <c r="E2105" s="12" t="s">
        <v>38340</v>
      </c>
      <c r="F2105" s="6" t="str">
        <f t="shared" si="101"/>
        <v>module=jempl</v>
      </c>
      <c r="G2105" s="6" t="str">
        <f t="shared" si="102"/>
        <v>module=kempl</v>
      </c>
    </row>
    <row r="2106" spans="1:7" ht="30" customHeight="1">
      <c r="A2106" s="3" t="s">
        <v>10882</v>
      </c>
      <c r="B2106" s="3" t="s">
        <v>2</v>
      </c>
      <c r="C2106" s="3" t="s">
        <v>26709</v>
      </c>
      <c r="D2106" s="3" t="s">
        <v>32513</v>
      </c>
      <c r="E2106" s="12" t="s">
        <v>38341</v>
      </c>
      <c r="F2106" s="6" t="str">
        <f t="shared" si="101"/>
        <v>module=jempl</v>
      </c>
      <c r="G2106" s="6" t="str">
        <f t="shared" si="102"/>
        <v>module=kempl</v>
      </c>
    </row>
    <row r="2107" spans="1:7" ht="30" customHeight="1">
      <c r="A2107" s="3" t="s">
        <v>10882</v>
      </c>
      <c r="B2107" s="3" t="s">
        <v>2</v>
      </c>
      <c r="C2107" s="3" t="s">
        <v>26710</v>
      </c>
      <c r="D2107" s="3" t="s">
        <v>32514</v>
      </c>
      <c r="E2107" s="12" t="s">
        <v>38342</v>
      </c>
      <c r="F2107" s="6" t="str">
        <f t="shared" si="101"/>
        <v>module=jempl</v>
      </c>
      <c r="G2107" s="6" t="str">
        <f t="shared" si="102"/>
        <v>module=kempl</v>
      </c>
    </row>
    <row r="2108" spans="1:7" ht="30" customHeight="1">
      <c r="A2108" s="3" t="s">
        <v>10882</v>
      </c>
      <c r="B2108" s="3" t="s">
        <v>2</v>
      </c>
      <c r="C2108" s="3" t="s">
        <v>26711</v>
      </c>
      <c r="D2108" s="3" t="s">
        <v>32515</v>
      </c>
      <c r="E2108" s="12" t="s">
        <v>38343</v>
      </c>
      <c r="F2108" s="6" t="str">
        <f t="shared" si="101"/>
        <v>module=jempl</v>
      </c>
      <c r="G2108" s="6" t="str">
        <f t="shared" si="102"/>
        <v>module=kempl</v>
      </c>
    </row>
    <row r="2109" spans="1:7" ht="30" customHeight="1">
      <c r="A2109" s="3" t="s">
        <v>10882</v>
      </c>
      <c r="B2109" s="3" t="s">
        <v>2</v>
      </c>
      <c r="C2109" s="3" t="s">
        <v>26712</v>
      </c>
      <c r="D2109" s="3" t="s">
        <v>32516</v>
      </c>
      <c r="E2109" s="12" t="s">
        <v>38344</v>
      </c>
      <c r="F2109" s="6" t="str">
        <f t="shared" si="101"/>
        <v>module=jempl</v>
      </c>
      <c r="G2109" s="6" t="str">
        <f t="shared" si="102"/>
        <v>module=kempl</v>
      </c>
    </row>
    <row r="2110" spans="1:7" ht="30" customHeight="1">
      <c r="A2110" s="3" t="s">
        <v>10882</v>
      </c>
      <c r="B2110" s="3" t="s">
        <v>2</v>
      </c>
      <c r="C2110" s="3" t="s">
        <v>26713</v>
      </c>
      <c r="D2110" s="3" t="s">
        <v>32517</v>
      </c>
      <c r="E2110" s="12" t="s">
        <v>38345</v>
      </c>
      <c r="F2110" s="6" t="str">
        <f t="shared" si="101"/>
        <v>module=jempl</v>
      </c>
      <c r="G2110" s="6" t="str">
        <f t="shared" si="102"/>
        <v>module=kempl</v>
      </c>
    </row>
    <row r="2111" spans="1:7" ht="30" customHeight="1">
      <c r="A2111" s="3" t="s">
        <v>10882</v>
      </c>
      <c r="B2111" s="3" t="s">
        <v>2</v>
      </c>
      <c r="C2111" s="3" t="s">
        <v>26714</v>
      </c>
      <c r="D2111" s="3" t="s">
        <v>32518</v>
      </c>
      <c r="E2111" s="12" t="s">
        <v>38346</v>
      </c>
      <c r="F2111" s="6" t="str">
        <f t="shared" si="101"/>
        <v>module=jempl</v>
      </c>
      <c r="G2111" s="6" t="str">
        <f t="shared" si="102"/>
        <v>module=kempl</v>
      </c>
    </row>
    <row r="2112" spans="1:7" ht="30" customHeight="1">
      <c r="A2112" s="3" t="s">
        <v>10882</v>
      </c>
      <c r="B2112" s="3" t="s">
        <v>2</v>
      </c>
      <c r="C2112" s="3" t="s">
        <v>26715</v>
      </c>
      <c r="D2112" s="3" t="s">
        <v>32519</v>
      </c>
      <c r="E2112" s="12" t="s">
        <v>38347</v>
      </c>
      <c r="F2112" s="6" t="str">
        <f t="shared" si="101"/>
        <v>module=jempl</v>
      </c>
      <c r="G2112" s="6" t="str">
        <f t="shared" si="102"/>
        <v>module=kempl</v>
      </c>
    </row>
    <row r="2113" spans="1:7" ht="30" customHeight="1">
      <c r="A2113" s="3" t="s">
        <v>10882</v>
      </c>
      <c r="B2113" s="3" t="s">
        <v>2</v>
      </c>
      <c r="C2113" s="3" t="s">
        <v>26716</v>
      </c>
      <c r="D2113" s="3" t="s">
        <v>32520</v>
      </c>
      <c r="E2113" s="12" t="s">
        <v>38348</v>
      </c>
      <c r="F2113" s="6" t="str">
        <f t="shared" si="101"/>
        <v>module=jempl</v>
      </c>
      <c r="G2113" s="6" t="str">
        <f t="shared" si="102"/>
        <v>module=kempl</v>
      </c>
    </row>
    <row r="2114" spans="1:7" ht="30" customHeight="1">
      <c r="A2114" s="3" t="s">
        <v>10882</v>
      </c>
      <c r="B2114" s="3" t="s">
        <v>2</v>
      </c>
      <c r="C2114" s="3" t="s">
        <v>26717</v>
      </c>
      <c r="D2114" s="3" t="s">
        <v>32521</v>
      </c>
      <c r="E2114" s="12" t="s">
        <v>38349</v>
      </c>
      <c r="F2114" s="6" t="str">
        <f t="shared" si="101"/>
        <v>module=jempl</v>
      </c>
      <c r="G2114" s="6" t="str">
        <f t="shared" si="102"/>
        <v>module=kempl</v>
      </c>
    </row>
    <row r="2115" spans="1:7" ht="30" customHeight="1">
      <c r="A2115" s="3" t="s">
        <v>10882</v>
      </c>
      <c r="B2115" s="3" t="s">
        <v>2</v>
      </c>
      <c r="C2115" s="3" t="s">
        <v>26718</v>
      </c>
      <c r="D2115" s="3" t="s">
        <v>32522</v>
      </c>
      <c r="E2115" s="12" t="s">
        <v>38350</v>
      </c>
      <c r="F2115" s="6" t="str">
        <f t="shared" si="101"/>
        <v>module=jempl</v>
      </c>
      <c r="G2115" s="6" t="str">
        <f t="shared" si="102"/>
        <v>module=kempl</v>
      </c>
    </row>
    <row r="2116" spans="1:7" ht="30" customHeight="1">
      <c r="A2116" s="3" t="s">
        <v>10882</v>
      </c>
      <c r="B2116" s="3" t="s">
        <v>2</v>
      </c>
      <c r="C2116" s="3" t="s">
        <v>26719</v>
      </c>
      <c r="D2116" s="3" t="s">
        <v>32523</v>
      </c>
      <c r="E2116" s="12" t="s">
        <v>38351</v>
      </c>
      <c r="F2116" s="6" t="str">
        <f t="shared" ref="F2116:F2179" si="103">HYPERLINK("http://www.ssc.wisc.edu/wlsresearch/documentation/waves/?wave=capigrad&amp;module=jempl","module=jempl")</f>
        <v>module=jempl</v>
      </c>
      <c r="G2116" s="6" t="str">
        <f t="shared" ref="G2116:G2179" si="104">HYPERLINK("http://www.ssc.wisc.edu/wlsresearch/documentation/waves/?wave=capisib&amp;module=kempl","module=kempl")</f>
        <v>module=kempl</v>
      </c>
    </row>
    <row r="2117" spans="1:7" ht="30" customHeight="1">
      <c r="A2117" s="3" t="s">
        <v>10882</v>
      </c>
      <c r="B2117" s="3" t="s">
        <v>2</v>
      </c>
      <c r="C2117" s="3" t="s">
        <v>26720</v>
      </c>
      <c r="D2117" s="3" t="s">
        <v>32524</v>
      </c>
      <c r="E2117" s="12" t="s">
        <v>38352</v>
      </c>
      <c r="F2117" s="6" t="str">
        <f t="shared" si="103"/>
        <v>module=jempl</v>
      </c>
      <c r="G2117" s="6" t="str">
        <f t="shared" si="104"/>
        <v>module=kempl</v>
      </c>
    </row>
    <row r="2118" spans="1:7" ht="30" customHeight="1">
      <c r="A2118" s="3" t="s">
        <v>10882</v>
      </c>
      <c r="B2118" s="3" t="s">
        <v>2</v>
      </c>
      <c r="C2118" s="3" t="s">
        <v>26721</v>
      </c>
      <c r="D2118" s="3" t="s">
        <v>32525</v>
      </c>
      <c r="E2118" s="12" t="s">
        <v>38353</v>
      </c>
      <c r="F2118" s="6" t="str">
        <f t="shared" si="103"/>
        <v>module=jempl</v>
      </c>
      <c r="G2118" s="6" t="str">
        <f t="shared" si="104"/>
        <v>module=kempl</v>
      </c>
    </row>
    <row r="2119" spans="1:7" ht="30" customHeight="1">
      <c r="A2119" s="3" t="s">
        <v>10882</v>
      </c>
      <c r="B2119" s="3" t="s">
        <v>2</v>
      </c>
      <c r="C2119" s="3" t="s">
        <v>26722</v>
      </c>
      <c r="D2119" s="3" t="s">
        <v>32526</v>
      </c>
      <c r="E2119" s="12" t="s">
        <v>38354</v>
      </c>
      <c r="F2119" s="6" t="str">
        <f t="shared" si="103"/>
        <v>module=jempl</v>
      </c>
      <c r="G2119" s="6" t="str">
        <f t="shared" si="104"/>
        <v>module=kempl</v>
      </c>
    </row>
    <row r="2120" spans="1:7" ht="30" customHeight="1">
      <c r="A2120" s="3" t="s">
        <v>10882</v>
      </c>
      <c r="B2120" s="3" t="s">
        <v>2</v>
      </c>
      <c r="C2120" s="3" t="s">
        <v>26723</v>
      </c>
      <c r="D2120" s="3" t="s">
        <v>32527</v>
      </c>
      <c r="E2120" s="12" t="s">
        <v>38355</v>
      </c>
      <c r="F2120" s="6" t="str">
        <f t="shared" si="103"/>
        <v>module=jempl</v>
      </c>
      <c r="G2120" s="6" t="str">
        <f t="shared" si="104"/>
        <v>module=kempl</v>
      </c>
    </row>
    <row r="2121" spans="1:7" ht="30" customHeight="1">
      <c r="A2121" s="3" t="s">
        <v>10882</v>
      </c>
      <c r="B2121" s="3" t="s">
        <v>2</v>
      </c>
      <c r="C2121" s="3" t="s">
        <v>26724</v>
      </c>
      <c r="D2121" s="3" t="s">
        <v>32528</v>
      </c>
      <c r="E2121" s="12" t="s">
        <v>38356</v>
      </c>
      <c r="F2121" s="6" t="str">
        <f t="shared" si="103"/>
        <v>module=jempl</v>
      </c>
      <c r="G2121" s="6" t="str">
        <f t="shared" si="104"/>
        <v>module=kempl</v>
      </c>
    </row>
    <row r="2122" spans="1:7" ht="30" customHeight="1">
      <c r="A2122" s="3" t="s">
        <v>10882</v>
      </c>
      <c r="B2122" s="3" t="s">
        <v>2</v>
      </c>
      <c r="C2122" s="3" t="s">
        <v>26725</v>
      </c>
      <c r="D2122" s="3" t="s">
        <v>32529</v>
      </c>
      <c r="E2122" s="12" t="s">
        <v>38357</v>
      </c>
      <c r="F2122" s="6" t="str">
        <f t="shared" si="103"/>
        <v>module=jempl</v>
      </c>
      <c r="G2122" s="6" t="str">
        <f t="shared" si="104"/>
        <v>module=kempl</v>
      </c>
    </row>
    <row r="2123" spans="1:7" ht="30" customHeight="1">
      <c r="A2123" s="3" t="s">
        <v>10882</v>
      </c>
      <c r="B2123" s="3" t="s">
        <v>2</v>
      </c>
      <c r="C2123" s="3" t="s">
        <v>26726</v>
      </c>
      <c r="D2123" s="3" t="s">
        <v>32530</v>
      </c>
      <c r="E2123" s="12" t="s">
        <v>38358</v>
      </c>
      <c r="F2123" s="6" t="str">
        <f t="shared" si="103"/>
        <v>module=jempl</v>
      </c>
      <c r="G2123" s="6" t="str">
        <f t="shared" si="104"/>
        <v>module=kempl</v>
      </c>
    </row>
    <row r="2124" spans="1:7" ht="30" customHeight="1">
      <c r="A2124" s="3" t="s">
        <v>10882</v>
      </c>
      <c r="B2124" s="3" t="s">
        <v>2</v>
      </c>
      <c r="C2124" s="3" t="s">
        <v>26727</v>
      </c>
      <c r="D2124" s="3" t="s">
        <v>32531</v>
      </c>
      <c r="E2124" s="12" t="s">
        <v>38359</v>
      </c>
      <c r="F2124" s="6" t="str">
        <f t="shared" si="103"/>
        <v>module=jempl</v>
      </c>
      <c r="G2124" s="6" t="str">
        <f t="shared" si="104"/>
        <v>module=kempl</v>
      </c>
    </row>
    <row r="2125" spans="1:7" ht="30" customHeight="1">
      <c r="A2125" s="3" t="s">
        <v>10882</v>
      </c>
      <c r="B2125" s="3" t="s">
        <v>2</v>
      </c>
      <c r="C2125" s="3" t="s">
        <v>26728</v>
      </c>
      <c r="D2125" s="3" t="s">
        <v>32532</v>
      </c>
      <c r="E2125" s="12" t="s">
        <v>38360</v>
      </c>
      <c r="F2125" s="6" t="str">
        <f t="shared" si="103"/>
        <v>module=jempl</v>
      </c>
      <c r="G2125" s="6" t="str">
        <f t="shared" si="104"/>
        <v>module=kempl</v>
      </c>
    </row>
    <row r="2126" spans="1:7" ht="30" customHeight="1">
      <c r="A2126" s="3" t="s">
        <v>10882</v>
      </c>
      <c r="B2126" s="3" t="s">
        <v>2</v>
      </c>
      <c r="C2126" s="3" t="s">
        <v>26729</v>
      </c>
      <c r="D2126" s="3" t="s">
        <v>32533</v>
      </c>
      <c r="E2126" s="12" t="s">
        <v>38361</v>
      </c>
      <c r="F2126" s="6" t="str">
        <f t="shared" si="103"/>
        <v>module=jempl</v>
      </c>
      <c r="G2126" s="6" t="str">
        <f t="shared" si="104"/>
        <v>module=kempl</v>
      </c>
    </row>
    <row r="2127" spans="1:7" ht="30" customHeight="1">
      <c r="A2127" s="3" t="s">
        <v>10882</v>
      </c>
      <c r="B2127" s="3" t="s">
        <v>2</v>
      </c>
      <c r="C2127" s="3" t="s">
        <v>26730</v>
      </c>
      <c r="D2127" s="3" t="s">
        <v>32534</v>
      </c>
      <c r="E2127" s="12" t="s">
        <v>38362</v>
      </c>
      <c r="F2127" s="6" t="str">
        <f t="shared" si="103"/>
        <v>module=jempl</v>
      </c>
      <c r="G2127" s="6" t="str">
        <f t="shared" si="104"/>
        <v>module=kempl</v>
      </c>
    </row>
    <row r="2128" spans="1:7" ht="30" customHeight="1">
      <c r="A2128" s="3" t="s">
        <v>10882</v>
      </c>
      <c r="B2128" s="3" t="s">
        <v>2</v>
      </c>
      <c r="C2128" s="3" t="s">
        <v>26731</v>
      </c>
      <c r="D2128" s="3" t="s">
        <v>32535</v>
      </c>
      <c r="E2128" s="12" t="s">
        <v>38363</v>
      </c>
      <c r="F2128" s="6" t="str">
        <f t="shared" si="103"/>
        <v>module=jempl</v>
      </c>
      <c r="G2128" s="6" t="str">
        <f t="shared" si="104"/>
        <v>module=kempl</v>
      </c>
    </row>
    <row r="2129" spans="1:7" ht="30" customHeight="1">
      <c r="A2129" s="3" t="s">
        <v>10882</v>
      </c>
      <c r="B2129" s="3" t="s">
        <v>2</v>
      </c>
      <c r="C2129" s="3" t="s">
        <v>26732</v>
      </c>
      <c r="D2129" s="3" t="s">
        <v>32536</v>
      </c>
      <c r="E2129" s="12" t="s">
        <v>38364</v>
      </c>
      <c r="F2129" s="6" t="str">
        <f t="shared" si="103"/>
        <v>module=jempl</v>
      </c>
      <c r="G2129" s="6" t="str">
        <f t="shared" si="104"/>
        <v>module=kempl</v>
      </c>
    </row>
    <row r="2130" spans="1:7" ht="30" customHeight="1">
      <c r="A2130" s="3" t="s">
        <v>10882</v>
      </c>
      <c r="B2130" s="3" t="s">
        <v>2</v>
      </c>
      <c r="C2130" s="3" t="s">
        <v>26733</v>
      </c>
      <c r="D2130" s="3" t="s">
        <v>32537</v>
      </c>
      <c r="E2130" s="12" t="s">
        <v>38365</v>
      </c>
      <c r="F2130" s="6" t="str">
        <f t="shared" si="103"/>
        <v>module=jempl</v>
      </c>
      <c r="G2130" s="6" t="str">
        <f t="shared" si="104"/>
        <v>module=kempl</v>
      </c>
    </row>
    <row r="2131" spans="1:7" ht="30" customHeight="1">
      <c r="A2131" s="3" t="s">
        <v>10882</v>
      </c>
      <c r="B2131" s="3" t="s">
        <v>2</v>
      </c>
      <c r="C2131" s="3" t="s">
        <v>26734</v>
      </c>
      <c r="D2131" s="3" t="s">
        <v>32538</v>
      </c>
      <c r="E2131" s="12" t="s">
        <v>38366</v>
      </c>
      <c r="F2131" s="6" t="str">
        <f t="shared" si="103"/>
        <v>module=jempl</v>
      </c>
      <c r="G2131" s="6" t="str">
        <f t="shared" si="104"/>
        <v>module=kempl</v>
      </c>
    </row>
    <row r="2132" spans="1:7" ht="30" customHeight="1">
      <c r="A2132" s="3" t="s">
        <v>10882</v>
      </c>
      <c r="B2132" s="3" t="s">
        <v>2</v>
      </c>
      <c r="C2132" s="3" t="s">
        <v>26735</v>
      </c>
      <c r="D2132" s="3" t="s">
        <v>32539</v>
      </c>
      <c r="E2132" s="12" t="s">
        <v>38367</v>
      </c>
      <c r="F2132" s="6" t="str">
        <f t="shared" si="103"/>
        <v>module=jempl</v>
      </c>
      <c r="G2132" s="6" t="str">
        <f t="shared" si="104"/>
        <v>module=kempl</v>
      </c>
    </row>
    <row r="2133" spans="1:7" ht="30" customHeight="1">
      <c r="A2133" s="3" t="s">
        <v>10882</v>
      </c>
      <c r="B2133" s="3" t="s">
        <v>2</v>
      </c>
      <c r="C2133" s="3" t="s">
        <v>26736</v>
      </c>
      <c r="D2133" s="3" t="s">
        <v>32540</v>
      </c>
      <c r="E2133" s="12" t="s">
        <v>38368</v>
      </c>
      <c r="F2133" s="6" t="str">
        <f t="shared" si="103"/>
        <v>module=jempl</v>
      </c>
      <c r="G2133" s="6" t="str">
        <f t="shared" si="104"/>
        <v>module=kempl</v>
      </c>
    </row>
    <row r="2134" spans="1:7" ht="30" customHeight="1">
      <c r="A2134" s="3" t="s">
        <v>10882</v>
      </c>
      <c r="B2134" s="3" t="s">
        <v>2</v>
      </c>
      <c r="C2134" s="3" t="s">
        <v>26737</v>
      </c>
      <c r="D2134" s="3" t="s">
        <v>32541</v>
      </c>
      <c r="E2134" s="12" t="s">
        <v>38369</v>
      </c>
      <c r="F2134" s="6" t="str">
        <f t="shared" si="103"/>
        <v>module=jempl</v>
      </c>
      <c r="G2134" s="6" t="str">
        <f t="shared" si="104"/>
        <v>module=kempl</v>
      </c>
    </row>
    <row r="2135" spans="1:7" ht="30" customHeight="1">
      <c r="A2135" s="3" t="s">
        <v>10882</v>
      </c>
      <c r="B2135" s="3" t="s">
        <v>2</v>
      </c>
      <c r="C2135" s="3" t="s">
        <v>26738</v>
      </c>
      <c r="D2135" s="3" t="s">
        <v>32542</v>
      </c>
      <c r="E2135" s="12" t="s">
        <v>38370</v>
      </c>
      <c r="F2135" s="6" t="str">
        <f t="shared" si="103"/>
        <v>module=jempl</v>
      </c>
      <c r="G2135" s="6" t="str">
        <f t="shared" si="104"/>
        <v>module=kempl</v>
      </c>
    </row>
    <row r="2136" spans="1:7" ht="30" customHeight="1">
      <c r="A2136" s="3" t="s">
        <v>10882</v>
      </c>
      <c r="B2136" s="3" t="s">
        <v>2</v>
      </c>
      <c r="C2136" s="3" t="s">
        <v>26739</v>
      </c>
      <c r="D2136" s="3" t="s">
        <v>32543</v>
      </c>
      <c r="E2136" s="12" t="s">
        <v>38371</v>
      </c>
      <c r="F2136" s="6" t="str">
        <f t="shared" si="103"/>
        <v>module=jempl</v>
      </c>
      <c r="G2136" s="6" t="str">
        <f t="shared" si="104"/>
        <v>module=kempl</v>
      </c>
    </row>
    <row r="2137" spans="1:7" ht="30" customHeight="1">
      <c r="A2137" s="3" t="s">
        <v>10882</v>
      </c>
      <c r="B2137" s="3" t="s">
        <v>2</v>
      </c>
      <c r="C2137" s="3" t="s">
        <v>26740</v>
      </c>
      <c r="D2137" s="3" t="s">
        <v>32544</v>
      </c>
      <c r="E2137" s="12" t="s">
        <v>38372</v>
      </c>
      <c r="F2137" s="6" t="str">
        <f t="shared" si="103"/>
        <v>module=jempl</v>
      </c>
      <c r="G2137" s="6" t="str">
        <f t="shared" si="104"/>
        <v>module=kempl</v>
      </c>
    </row>
    <row r="2138" spans="1:7" ht="30" customHeight="1">
      <c r="A2138" s="3" t="s">
        <v>10882</v>
      </c>
      <c r="B2138" s="3" t="s">
        <v>2</v>
      </c>
      <c r="C2138" s="3" t="s">
        <v>26741</v>
      </c>
      <c r="D2138" s="3" t="s">
        <v>32545</v>
      </c>
      <c r="E2138" s="12" t="s">
        <v>38373</v>
      </c>
      <c r="F2138" s="6" t="str">
        <f t="shared" si="103"/>
        <v>module=jempl</v>
      </c>
      <c r="G2138" s="6" t="str">
        <f t="shared" si="104"/>
        <v>module=kempl</v>
      </c>
    </row>
    <row r="2139" spans="1:7" ht="30" customHeight="1">
      <c r="A2139" s="3" t="s">
        <v>10882</v>
      </c>
      <c r="B2139" s="3" t="s">
        <v>2</v>
      </c>
      <c r="C2139" s="3" t="s">
        <v>26742</v>
      </c>
      <c r="D2139" s="3" t="s">
        <v>32546</v>
      </c>
      <c r="E2139" s="12" t="s">
        <v>38374</v>
      </c>
      <c r="F2139" s="6" t="str">
        <f t="shared" si="103"/>
        <v>module=jempl</v>
      </c>
      <c r="G2139" s="6" t="str">
        <f t="shared" si="104"/>
        <v>module=kempl</v>
      </c>
    </row>
    <row r="2140" spans="1:7" ht="30" customHeight="1">
      <c r="A2140" s="3" t="s">
        <v>10882</v>
      </c>
      <c r="B2140" s="3" t="s">
        <v>2</v>
      </c>
      <c r="C2140" s="3" t="s">
        <v>26743</v>
      </c>
      <c r="D2140" s="3" t="s">
        <v>32547</v>
      </c>
      <c r="E2140" s="12" t="s">
        <v>38375</v>
      </c>
      <c r="F2140" s="6" t="str">
        <f t="shared" si="103"/>
        <v>module=jempl</v>
      </c>
      <c r="G2140" s="6" t="str">
        <f t="shared" si="104"/>
        <v>module=kempl</v>
      </c>
    </row>
    <row r="2141" spans="1:7" ht="30" customHeight="1">
      <c r="A2141" s="3" t="s">
        <v>10882</v>
      </c>
      <c r="B2141" s="3" t="s">
        <v>2</v>
      </c>
      <c r="C2141" s="3" t="s">
        <v>26744</v>
      </c>
      <c r="D2141" s="3" t="s">
        <v>32548</v>
      </c>
      <c r="E2141" s="12" t="s">
        <v>38376</v>
      </c>
      <c r="F2141" s="6" t="str">
        <f t="shared" si="103"/>
        <v>module=jempl</v>
      </c>
      <c r="G2141" s="6" t="str">
        <f t="shared" si="104"/>
        <v>module=kempl</v>
      </c>
    </row>
    <row r="2142" spans="1:7" ht="30" customHeight="1">
      <c r="A2142" s="3" t="s">
        <v>10882</v>
      </c>
      <c r="B2142" s="3" t="s">
        <v>2</v>
      </c>
      <c r="C2142" s="3" t="s">
        <v>26745</v>
      </c>
      <c r="D2142" s="3" t="s">
        <v>32549</v>
      </c>
      <c r="E2142" s="12" t="s">
        <v>38377</v>
      </c>
      <c r="F2142" s="6" t="str">
        <f t="shared" si="103"/>
        <v>module=jempl</v>
      </c>
      <c r="G2142" s="6" t="str">
        <f t="shared" si="104"/>
        <v>module=kempl</v>
      </c>
    </row>
    <row r="2143" spans="1:7" ht="30" customHeight="1">
      <c r="A2143" s="3" t="s">
        <v>10882</v>
      </c>
      <c r="B2143" s="3" t="s">
        <v>2</v>
      </c>
      <c r="C2143" s="3" t="s">
        <v>26746</v>
      </c>
      <c r="D2143" s="3" t="s">
        <v>32550</v>
      </c>
      <c r="E2143" s="12" t="s">
        <v>38378</v>
      </c>
      <c r="F2143" s="6" t="str">
        <f t="shared" si="103"/>
        <v>module=jempl</v>
      </c>
      <c r="G2143" s="6" t="str">
        <f t="shared" si="104"/>
        <v>module=kempl</v>
      </c>
    </row>
    <row r="2144" spans="1:7" ht="30" customHeight="1">
      <c r="A2144" s="3" t="s">
        <v>10882</v>
      </c>
      <c r="B2144" s="3" t="s">
        <v>2</v>
      </c>
      <c r="C2144" s="3" t="s">
        <v>26747</v>
      </c>
      <c r="D2144" s="3" t="s">
        <v>32551</v>
      </c>
      <c r="E2144" s="12" t="s">
        <v>38379</v>
      </c>
      <c r="F2144" s="6" t="str">
        <f t="shared" si="103"/>
        <v>module=jempl</v>
      </c>
      <c r="G2144" s="6" t="str">
        <f t="shared" si="104"/>
        <v>module=kempl</v>
      </c>
    </row>
    <row r="2145" spans="1:7" ht="30" customHeight="1">
      <c r="A2145" s="3" t="s">
        <v>10882</v>
      </c>
      <c r="B2145" s="3" t="s">
        <v>2</v>
      </c>
      <c r="C2145" s="3" t="s">
        <v>26748</v>
      </c>
      <c r="D2145" s="3" t="s">
        <v>32552</v>
      </c>
      <c r="E2145" s="12" t="s">
        <v>38380</v>
      </c>
      <c r="F2145" s="6" t="str">
        <f t="shared" si="103"/>
        <v>module=jempl</v>
      </c>
      <c r="G2145" s="6" t="str">
        <f t="shared" si="104"/>
        <v>module=kempl</v>
      </c>
    </row>
    <row r="2146" spans="1:7" ht="30" customHeight="1">
      <c r="A2146" s="3" t="s">
        <v>10882</v>
      </c>
      <c r="B2146" s="3" t="s">
        <v>2</v>
      </c>
      <c r="C2146" s="3" t="s">
        <v>26749</v>
      </c>
      <c r="D2146" s="3" t="s">
        <v>32553</v>
      </c>
      <c r="E2146" s="12" t="s">
        <v>38381</v>
      </c>
      <c r="F2146" s="6" t="str">
        <f t="shared" si="103"/>
        <v>module=jempl</v>
      </c>
      <c r="G2146" s="6" t="str">
        <f t="shared" si="104"/>
        <v>module=kempl</v>
      </c>
    </row>
    <row r="2147" spans="1:7" ht="30" customHeight="1">
      <c r="A2147" s="3" t="s">
        <v>10882</v>
      </c>
      <c r="B2147" s="3" t="s">
        <v>2</v>
      </c>
      <c r="C2147" s="3" t="s">
        <v>26750</v>
      </c>
      <c r="D2147" s="3" t="s">
        <v>32554</v>
      </c>
      <c r="E2147" s="12" t="s">
        <v>38382</v>
      </c>
      <c r="F2147" s="6" t="str">
        <f t="shared" si="103"/>
        <v>module=jempl</v>
      </c>
      <c r="G2147" s="6" t="str">
        <f t="shared" si="104"/>
        <v>module=kempl</v>
      </c>
    </row>
    <row r="2148" spans="1:7" ht="30" customHeight="1">
      <c r="A2148" s="3" t="s">
        <v>10882</v>
      </c>
      <c r="B2148" s="3" t="s">
        <v>2</v>
      </c>
      <c r="C2148" s="3" t="s">
        <v>26751</v>
      </c>
      <c r="D2148" s="3" t="s">
        <v>32555</v>
      </c>
      <c r="E2148" s="12" t="s">
        <v>38383</v>
      </c>
      <c r="F2148" s="6" t="str">
        <f t="shared" si="103"/>
        <v>module=jempl</v>
      </c>
      <c r="G2148" s="6" t="str">
        <f t="shared" si="104"/>
        <v>module=kempl</v>
      </c>
    </row>
    <row r="2149" spans="1:7" ht="30" customHeight="1">
      <c r="A2149" s="3" t="s">
        <v>10882</v>
      </c>
      <c r="B2149" s="3" t="s">
        <v>2</v>
      </c>
      <c r="C2149" s="3" t="s">
        <v>26752</v>
      </c>
      <c r="D2149" s="3" t="s">
        <v>32556</v>
      </c>
      <c r="E2149" s="12" t="s">
        <v>38384</v>
      </c>
      <c r="F2149" s="6" t="str">
        <f t="shared" si="103"/>
        <v>module=jempl</v>
      </c>
      <c r="G2149" s="6" t="str">
        <f t="shared" si="104"/>
        <v>module=kempl</v>
      </c>
    </row>
    <row r="2150" spans="1:7" ht="30" customHeight="1">
      <c r="A2150" s="3" t="s">
        <v>10882</v>
      </c>
      <c r="B2150" s="3" t="s">
        <v>2</v>
      </c>
      <c r="C2150" s="3" t="s">
        <v>26753</v>
      </c>
      <c r="D2150" s="3" t="s">
        <v>32557</v>
      </c>
      <c r="E2150" s="12" t="s">
        <v>38385</v>
      </c>
      <c r="F2150" s="6" t="str">
        <f t="shared" si="103"/>
        <v>module=jempl</v>
      </c>
      <c r="G2150" s="6" t="str">
        <f t="shared" si="104"/>
        <v>module=kempl</v>
      </c>
    </row>
    <row r="2151" spans="1:7" ht="30" customHeight="1">
      <c r="A2151" s="3" t="s">
        <v>10882</v>
      </c>
      <c r="B2151" s="3" t="s">
        <v>2</v>
      </c>
      <c r="C2151" s="3" t="s">
        <v>26754</v>
      </c>
      <c r="D2151" s="3" t="s">
        <v>32558</v>
      </c>
      <c r="E2151" s="12" t="s">
        <v>38386</v>
      </c>
      <c r="F2151" s="6" t="str">
        <f t="shared" si="103"/>
        <v>module=jempl</v>
      </c>
      <c r="G2151" s="6" t="str">
        <f t="shared" si="104"/>
        <v>module=kempl</v>
      </c>
    </row>
    <row r="2152" spans="1:7" ht="30" customHeight="1">
      <c r="A2152" s="3" t="s">
        <v>10882</v>
      </c>
      <c r="B2152" s="3" t="s">
        <v>2</v>
      </c>
      <c r="C2152" s="3" t="s">
        <v>26755</v>
      </c>
      <c r="D2152" s="3" t="s">
        <v>32559</v>
      </c>
      <c r="E2152" s="12" t="s">
        <v>38387</v>
      </c>
      <c r="F2152" s="6" t="str">
        <f t="shared" si="103"/>
        <v>module=jempl</v>
      </c>
      <c r="G2152" s="6" t="str">
        <f t="shared" si="104"/>
        <v>module=kempl</v>
      </c>
    </row>
    <row r="2153" spans="1:7" ht="30" customHeight="1">
      <c r="A2153" s="3" t="s">
        <v>10882</v>
      </c>
      <c r="B2153" s="3" t="s">
        <v>2</v>
      </c>
      <c r="C2153" s="3" t="s">
        <v>26756</v>
      </c>
      <c r="D2153" s="3" t="s">
        <v>32560</v>
      </c>
      <c r="E2153" s="12" t="s">
        <v>38388</v>
      </c>
      <c r="F2153" s="6" t="str">
        <f t="shared" si="103"/>
        <v>module=jempl</v>
      </c>
      <c r="G2153" s="6" t="str">
        <f t="shared" si="104"/>
        <v>module=kempl</v>
      </c>
    </row>
    <row r="2154" spans="1:7" ht="30" customHeight="1">
      <c r="A2154" s="3" t="s">
        <v>10882</v>
      </c>
      <c r="B2154" s="3" t="s">
        <v>2</v>
      </c>
      <c r="C2154" s="3" t="s">
        <v>26757</v>
      </c>
      <c r="D2154" s="3" t="s">
        <v>32561</v>
      </c>
      <c r="E2154" s="12" t="s">
        <v>38389</v>
      </c>
      <c r="F2154" s="6" t="str">
        <f t="shared" si="103"/>
        <v>module=jempl</v>
      </c>
      <c r="G2154" s="6" t="str">
        <f t="shared" si="104"/>
        <v>module=kempl</v>
      </c>
    </row>
    <row r="2155" spans="1:7" ht="30" customHeight="1">
      <c r="A2155" s="3" t="s">
        <v>10882</v>
      </c>
      <c r="B2155" s="3" t="s">
        <v>2</v>
      </c>
      <c r="C2155" s="3" t="s">
        <v>26758</v>
      </c>
      <c r="D2155" s="3" t="s">
        <v>32562</v>
      </c>
      <c r="E2155" s="12" t="s">
        <v>38390</v>
      </c>
      <c r="F2155" s="6" t="str">
        <f t="shared" si="103"/>
        <v>module=jempl</v>
      </c>
      <c r="G2155" s="6" t="str">
        <f t="shared" si="104"/>
        <v>module=kempl</v>
      </c>
    </row>
    <row r="2156" spans="1:7" ht="30" customHeight="1">
      <c r="A2156" s="3" t="s">
        <v>10882</v>
      </c>
      <c r="B2156" s="3" t="s">
        <v>2</v>
      </c>
      <c r="C2156" s="3" t="s">
        <v>26759</v>
      </c>
      <c r="D2156" s="3" t="s">
        <v>32563</v>
      </c>
      <c r="E2156" s="12" t="s">
        <v>38391</v>
      </c>
      <c r="F2156" s="6" t="str">
        <f t="shared" si="103"/>
        <v>module=jempl</v>
      </c>
      <c r="G2156" s="6" t="str">
        <f t="shared" si="104"/>
        <v>module=kempl</v>
      </c>
    </row>
    <row r="2157" spans="1:7" ht="30" customHeight="1">
      <c r="A2157" s="3" t="s">
        <v>10882</v>
      </c>
      <c r="B2157" s="3" t="s">
        <v>2</v>
      </c>
      <c r="C2157" s="3" t="s">
        <v>26760</v>
      </c>
      <c r="D2157" s="3" t="s">
        <v>32564</v>
      </c>
      <c r="E2157" s="12" t="s">
        <v>38392</v>
      </c>
      <c r="F2157" s="6" t="str">
        <f t="shared" si="103"/>
        <v>module=jempl</v>
      </c>
      <c r="G2157" s="6" t="str">
        <f t="shared" si="104"/>
        <v>module=kempl</v>
      </c>
    </row>
    <row r="2158" spans="1:7" ht="30" customHeight="1">
      <c r="A2158" s="3" t="s">
        <v>10882</v>
      </c>
      <c r="B2158" s="3" t="s">
        <v>2</v>
      </c>
      <c r="C2158" s="3" t="s">
        <v>26761</v>
      </c>
      <c r="D2158" s="3" t="s">
        <v>32565</v>
      </c>
      <c r="E2158" s="12" t="s">
        <v>38393</v>
      </c>
      <c r="F2158" s="6" t="str">
        <f t="shared" si="103"/>
        <v>module=jempl</v>
      </c>
      <c r="G2158" s="6" t="str">
        <f t="shared" si="104"/>
        <v>module=kempl</v>
      </c>
    </row>
    <row r="2159" spans="1:7" ht="30" customHeight="1">
      <c r="A2159" s="3" t="s">
        <v>10882</v>
      </c>
      <c r="B2159" s="3" t="s">
        <v>2</v>
      </c>
      <c r="C2159" s="3" t="s">
        <v>26762</v>
      </c>
      <c r="D2159" s="3" t="s">
        <v>32566</v>
      </c>
      <c r="E2159" s="12" t="s">
        <v>38394</v>
      </c>
      <c r="F2159" s="6" t="str">
        <f t="shared" si="103"/>
        <v>module=jempl</v>
      </c>
      <c r="G2159" s="6" t="str">
        <f t="shared" si="104"/>
        <v>module=kempl</v>
      </c>
    </row>
    <row r="2160" spans="1:7" ht="30" customHeight="1">
      <c r="A2160" s="3" t="s">
        <v>10882</v>
      </c>
      <c r="B2160" s="3" t="s">
        <v>2</v>
      </c>
      <c r="C2160" s="3" t="s">
        <v>26763</v>
      </c>
      <c r="D2160" s="3" t="s">
        <v>32567</v>
      </c>
      <c r="E2160" s="12" t="s">
        <v>38395</v>
      </c>
      <c r="F2160" s="6" t="str">
        <f t="shared" si="103"/>
        <v>module=jempl</v>
      </c>
      <c r="G2160" s="6" t="str">
        <f t="shared" si="104"/>
        <v>module=kempl</v>
      </c>
    </row>
    <row r="2161" spans="1:7" ht="30" customHeight="1">
      <c r="A2161" s="3" t="s">
        <v>10882</v>
      </c>
      <c r="B2161" s="3" t="s">
        <v>2</v>
      </c>
      <c r="C2161" s="3" t="s">
        <v>26764</v>
      </c>
      <c r="D2161" s="3" t="s">
        <v>32568</v>
      </c>
      <c r="E2161" s="12" t="s">
        <v>38396</v>
      </c>
      <c r="F2161" s="6" t="str">
        <f t="shared" si="103"/>
        <v>module=jempl</v>
      </c>
      <c r="G2161" s="6" t="str">
        <f t="shared" si="104"/>
        <v>module=kempl</v>
      </c>
    </row>
    <row r="2162" spans="1:7" ht="30" customHeight="1">
      <c r="A2162" s="3" t="s">
        <v>10882</v>
      </c>
      <c r="B2162" s="3" t="s">
        <v>2</v>
      </c>
      <c r="C2162" s="3" t="s">
        <v>26765</v>
      </c>
      <c r="D2162" s="3" t="s">
        <v>32569</v>
      </c>
      <c r="E2162" s="12" t="s">
        <v>38397</v>
      </c>
      <c r="F2162" s="6" t="str">
        <f t="shared" si="103"/>
        <v>module=jempl</v>
      </c>
      <c r="G2162" s="6" t="str">
        <f t="shared" si="104"/>
        <v>module=kempl</v>
      </c>
    </row>
    <row r="2163" spans="1:7" ht="30" customHeight="1">
      <c r="A2163" s="3" t="s">
        <v>10882</v>
      </c>
      <c r="B2163" s="3" t="s">
        <v>2</v>
      </c>
      <c r="C2163" s="3" t="s">
        <v>26766</v>
      </c>
      <c r="D2163" s="3" t="s">
        <v>32570</v>
      </c>
      <c r="E2163" s="12" t="s">
        <v>38398</v>
      </c>
      <c r="F2163" s="6" t="str">
        <f t="shared" si="103"/>
        <v>module=jempl</v>
      </c>
      <c r="G2163" s="6" t="str">
        <f t="shared" si="104"/>
        <v>module=kempl</v>
      </c>
    </row>
    <row r="2164" spans="1:7" ht="30" customHeight="1">
      <c r="A2164" s="3" t="s">
        <v>10882</v>
      </c>
      <c r="B2164" s="3" t="s">
        <v>2</v>
      </c>
      <c r="C2164" s="3" t="s">
        <v>26767</v>
      </c>
      <c r="D2164" s="3" t="s">
        <v>32571</v>
      </c>
      <c r="E2164" s="12" t="s">
        <v>38399</v>
      </c>
      <c r="F2164" s="6" t="str">
        <f t="shared" si="103"/>
        <v>module=jempl</v>
      </c>
      <c r="G2164" s="6" t="str">
        <f t="shared" si="104"/>
        <v>module=kempl</v>
      </c>
    </row>
    <row r="2165" spans="1:7" ht="30" customHeight="1">
      <c r="A2165" s="3" t="s">
        <v>10882</v>
      </c>
      <c r="B2165" s="3" t="s">
        <v>2</v>
      </c>
      <c r="C2165" s="3" t="s">
        <v>26768</v>
      </c>
      <c r="D2165" s="3" t="s">
        <v>32572</v>
      </c>
      <c r="E2165" s="12" t="s">
        <v>38400</v>
      </c>
      <c r="F2165" s="6" t="str">
        <f t="shared" si="103"/>
        <v>module=jempl</v>
      </c>
      <c r="G2165" s="6" t="str">
        <f t="shared" si="104"/>
        <v>module=kempl</v>
      </c>
    </row>
    <row r="2166" spans="1:7" ht="30" customHeight="1">
      <c r="A2166" s="3" t="s">
        <v>10882</v>
      </c>
      <c r="B2166" s="3" t="s">
        <v>2</v>
      </c>
      <c r="C2166" s="3" t="s">
        <v>26769</v>
      </c>
      <c r="D2166" s="3" t="s">
        <v>32573</v>
      </c>
      <c r="E2166" s="12" t="s">
        <v>38401</v>
      </c>
      <c r="F2166" s="6" t="str">
        <f t="shared" si="103"/>
        <v>module=jempl</v>
      </c>
      <c r="G2166" s="6" t="str">
        <f t="shared" si="104"/>
        <v>module=kempl</v>
      </c>
    </row>
    <row r="2167" spans="1:7" ht="30" customHeight="1">
      <c r="A2167" s="3" t="s">
        <v>10882</v>
      </c>
      <c r="B2167" s="3" t="s">
        <v>2</v>
      </c>
      <c r="C2167" s="3" t="s">
        <v>26770</v>
      </c>
      <c r="D2167" s="3" t="s">
        <v>32574</v>
      </c>
      <c r="E2167" s="12" t="s">
        <v>38402</v>
      </c>
      <c r="F2167" s="6" t="str">
        <f t="shared" si="103"/>
        <v>module=jempl</v>
      </c>
      <c r="G2167" s="6" t="str">
        <f t="shared" si="104"/>
        <v>module=kempl</v>
      </c>
    </row>
    <row r="2168" spans="1:7" ht="30" customHeight="1">
      <c r="A2168" s="3" t="s">
        <v>10882</v>
      </c>
      <c r="B2168" s="3" t="s">
        <v>2</v>
      </c>
      <c r="C2168" s="3" t="s">
        <v>26771</v>
      </c>
      <c r="D2168" s="3" t="s">
        <v>32575</v>
      </c>
      <c r="E2168" s="12" t="s">
        <v>38403</v>
      </c>
      <c r="F2168" s="6" t="str">
        <f t="shared" si="103"/>
        <v>module=jempl</v>
      </c>
      <c r="G2168" s="6" t="str">
        <f t="shared" si="104"/>
        <v>module=kempl</v>
      </c>
    </row>
    <row r="2169" spans="1:7" ht="30" customHeight="1">
      <c r="A2169" s="3" t="s">
        <v>10882</v>
      </c>
      <c r="B2169" s="3" t="s">
        <v>2</v>
      </c>
      <c r="C2169" s="3" t="s">
        <v>26772</v>
      </c>
      <c r="D2169" s="3" t="s">
        <v>32576</v>
      </c>
      <c r="E2169" s="12" t="s">
        <v>38404</v>
      </c>
      <c r="F2169" s="6" t="str">
        <f t="shared" si="103"/>
        <v>module=jempl</v>
      </c>
      <c r="G2169" s="6" t="str">
        <f t="shared" si="104"/>
        <v>module=kempl</v>
      </c>
    </row>
    <row r="2170" spans="1:7" ht="30" customHeight="1">
      <c r="A2170" s="3" t="s">
        <v>10882</v>
      </c>
      <c r="B2170" s="3" t="s">
        <v>2</v>
      </c>
      <c r="C2170" s="3" t="s">
        <v>26773</v>
      </c>
      <c r="D2170" s="3" t="s">
        <v>32577</v>
      </c>
      <c r="E2170" s="12" t="s">
        <v>38405</v>
      </c>
      <c r="F2170" s="6" t="str">
        <f t="shared" si="103"/>
        <v>module=jempl</v>
      </c>
      <c r="G2170" s="6" t="str">
        <f t="shared" si="104"/>
        <v>module=kempl</v>
      </c>
    </row>
    <row r="2171" spans="1:7" ht="30" customHeight="1">
      <c r="A2171" s="3" t="s">
        <v>10882</v>
      </c>
      <c r="B2171" s="3" t="s">
        <v>2</v>
      </c>
      <c r="C2171" s="3" t="s">
        <v>26774</v>
      </c>
      <c r="D2171" s="3" t="s">
        <v>32578</v>
      </c>
      <c r="E2171" s="12" t="s">
        <v>38406</v>
      </c>
      <c r="F2171" s="6" t="str">
        <f t="shared" si="103"/>
        <v>module=jempl</v>
      </c>
      <c r="G2171" s="6" t="str">
        <f t="shared" si="104"/>
        <v>module=kempl</v>
      </c>
    </row>
    <row r="2172" spans="1:7" ht="30" customHeight="1">
      <c r="A2172" s="3" t="s">
        <v>10882</v>
      </c>
      <c r="B2172" s="3" t="s">
        <v>2</v>
      </c>
      <c r="C2172" s="3" t="s">
        <v>26775</v>
      </c>
      <c r="D2172" s="3" t="s">
        <v>32579</v>
      </c>
      <c r="E2172" s="12" t="s">
        <v>38407</v>
      </c>
      <c r="F2172" s="6" t="str">
        <f t="shared" si="103"/>
        <v>module=jempl</v>
      </c>
      <c r="G2172" s="6" t="str">
        <f t="shared" si="104"/>
        <v>module=kempl</v>
      </c>
    </row>
    <row r="2173" spans="1:7" ht="30" customHeight="1">
      <c r="A2173" s="3" t="s">
        <v>10882</v>
      </c>
      <c r="B2173" s="3" t="s">
        <v>2</v>
      </c>
      <c r="C2173" s="3" t="s">
        <v>26776</v>
      </c>
      <c r="D2173" s="3" t="s">
        <v>32580</v>
      </c>
      <c r="E2173" s="12" t="s">
        <v>38408</v>
      </c>
      <c r="F2173" s="6" t="str">
        <f t="shared" si="103"/>
        <v>module=jempl</v>
      </c>
      <c r="G2173" s="6" t="str">
        <f t="shared" si="104"/>
        <v>module=kempl</v>
      </c>
    </row>
    <row r="2174" spans="1:7" ht="30" customHeight="1">
      <c r="A2174" s="3" t="s">
        <v>10882</v>
      </c>
      <c r="B2174" s="3" t="s">
        <v>2</v>
      </c>
      <c r="C2174" s="3" t="s">
        <v>26777</v>
      </c>
      <c r="D2174" s="3" t="s">
        <v>32581</v>
      </c>
      <c r="E2174" s="12" t="s">
        <v>38409</v>
      </c>
      <c r="F2174" s="6" t="str">
        <f t="shared" si="103"/>
        <v>module=jempl</v>
      </c>
      <c r="G2174" s="6" t="str">
        <f t="shared" si="104"/>
        <v>module=kempl</v>
      </c>
    </row>
    <row r="2175" spans="1:7" ht="30" customHeight="1">
      <c r="A2175" s="3" t="s">
        <v>10882</v>
      </c>
      <c r="B2175" s="3" t="s">
        <v>2</v>
      </c>
      <c r="C2175" s="3" t="s">
        <v>26778</v>
      </c>
      <c r="D2175" s="3" t="s">
        <v>32582</v>
      </c>
      <c r="E2175" s="12" t="s">
        <v>38410</v>
      </c>
      <c r="F2175" s="6" t="str">
        <f t="shared" si="103"/>
        <v>module=jempl</v>
      </c>
      <c r="G2175" s="6" t="str">
        <f t="shared" si="104"/>
        <v>module=kempl</v>
      </c>
    </row>
    <row r="2176" spans="1:7" ht="30" customHeight="1">
      <c r="A2176" s="3" t="s">
        <v>10882</v>
      </c>
      <c r="B2176" s="3" t="s">
        <v>2</v>
      </c>
      <c r="C2176" s="3" t="s">
        <v>26779</v>
      </c>
      <c r="D2176" s="3" t="s">
        <v>32583</v>
      </c>
      <c r="E2176" s="12" t="s">
        <v>38411</v>
      </c>
      <c r="F2176" s="6" t="str">
        <f t="shared" si="103"/>
        <v>module=jempl</v>
      </c>
      <c r="G2176" s="6" t="str">
        <f t="shared" si="104"/>
        <v>module=kempl</v>
      </c>
    </row>
    <row r="2177" spans="1:7" ht="30" customHeight="1">
      <c r="A2177" s="3" t="s">
        <v>10882</v>
      </c>
      <c r="B2177" s="3" t="s">
        <v>2</v>
      </c>
      <c r="C2177" s="3" t="s">
        <v>26780</v>
      </c>
      <c r="D2177" s="3" t="s">
        <v>32584</v>
      </c>
      <c r="E2177" s="12" t="s">
        <v>38412</v>
      </c>
      <c r="F2177" s="6" t="str">
        <f t="shared" si="103"/>
        <v>module=jempl</v>
      </c>
      <c r="G2177" s="6" t="str">
        <f t="shared" si="104"/>
        <v>module=kempl</v>
      </c>
    </row>
    <row r="2178" spans="1:7" ht="30" customHeight="1">
      <c r="A2178" s="3" t="s">
        <v>10882</v>
      </c>
      <c r="B2178" s="3" t="s">
        <v>2</v>
      </c>
      <c r="C2178" s="3" t="s">
        <v>26781</v>
      </c>
      <c r="D2178" s="3" t="s">
        <v>32585</v>
      </c>
      <c r="E2178" s="12" t="s">
        <v>38413</v>
      </c>
      <c r="F2178" s="6" t="str">
        <f t="shared" si="103"/>
        <v>module=jempl</v>
      </c>
      <c r="G2178" s="6" t="str">
        <f t="shared" si="104"/>
        <v>module=kempl</v>
      </c>
    </row>
    <row r="2179" spans="1:7" ht="30" customHeight="1">
      <c r="A2179" s="3" t="s">
        <v>10882</v>
      </c>
      <c r="B2179" s="3" t="s">
        <v>2</v>
      </c>
      <c r="C2179" s="3" t="s">
        <v>26782</v>
      </c>
      <c r="D2179" s="3" t="s">
        <v>32586</v>
      </c>
      <c r="E2179" s="12" t="s">
        <v>38414</v>
      </c>
      <c r="F2179" s="6" t="str">
        <f t="shared" si="103"/>
        <v>module=jempl</v>
      </c>
      <c r="G2179" s="6" t="str">
        <f t="shared" si="104"/>
        <v>module=kempl</v>
      </c>
    </row>
    <row r="2180" spans="1:7" ht="30" customHeight="1">
      <c r="A2180" s="3" t="s">
        <v>10882</v>
      </c>
      <c r="B2180" s="3" t="s">
        <v>2</v>
      </c>
      <c r="C2180" s="3" t="s">
        <v>26783</v>
      </c>
      <c r="D2180" s="3" t="s">
        <v>32587</v>
      </c>
      <c r="E2180" s="12" t="s">
        <v>38415</v>
      </c>
      <c r="F2180" s="6" t="str">
        <f t="shared" ref="F2180:F2243" si="105">HYPERLINK("http://www.ssc.wisc.edu/wlsresearch/documentation/waves/?wave=capigrad&amp;module=jempl","module=jempl")</f>
        <v>module=jempl</v>
      </c>
      <c r="G2180" s="6" t="str">
        <f t="shared" ref="G2180:G2243" si="106">HYPERLINK("http://www.ssc.wisc.edu/wlsresearch/documentation/waves/?wave=capisib&amp;module=kempl","module=kempl")</f>
        <v>module=kempl</v>
      </c>
    </row>
    <row r="2181" spans="1:7" ht="30" customHeight="1">
      <c r="A2181" s="3" t="s">
        <v>10882</v>
      </c>
      <c r="B2181" s="3" t="s">
        <v>2</v>
      </c>
      <c r="C2181" s="3" t="s">
        <v>26784</v>
      </c>
      <c r="D2181" s="3" t="s">
        <v>32588</v>
      </c>
      <c r="E2181" s="12" t="s">
        <v>38416</v>
      </c>
      <c r="F2181" s="6" t="str">
        <f t="shared" si="105"/>
        <v>module=jempl</v>
      </c>
      <c r="G2181" s="6" t="str">
        <f t="shared" si="106"/>
        <v>module=kempl</v>
      </c>
    </row>
    <row r="2182" spans="1:7" ht="30" customHeight="1">
      <c r="A2182" s="3" t="s">
        <v>10882</v>
      </c>
      <c r="B2182" s="3" t="s">
        <v>2</v>
      </c>
      <c r="C2182" s="3" t="s">
        <v>26785</v>
      </c>
      <c r="D2182" s="3" t="s">
        <v>32589</v>
      </c>
      <c r="E2182" s="12" t="s">
        <v>38417</v>
      </c>
      <c r="F2182" s="6" t="str">
        <f t="shared" si="105"/>
        <v>module=jempl</v>
      </c>
      <c r="G2182" s="6" t="str">
        <f t="shared" si="106"/>
        <v>module=kempl</v>
      </c>
    </row>
    <row r="2183" spans="1:7" ht="30" customHeight="1">
      <c r="A2183" s="3" t="s">
        <v>10882</v>
      </c>
      <c r="B2183" s="3" t="s">
        <v>2</v>
      </c>
      <c r="C2183" s="3" t="s">
        <v>26786</v>
      </c>
      <c r="D2183" s="3" t="s">
        <v>32590</v>
      </c>
      <c r="E2183" s="12" t="s">
        <v>38418</v>
      </c>
      <c r="F2183" s="6" t="str">
        <f t="shared" si="105"/>
        <v>module=jempl</v>
      </c>
      <c r="G2183" s="6" t="str">
        <f t="shared" si="106"/>
        <v>module=kempl</v>
      </c>
    </row>
    <row r="2184" spans="1:7" ht="30" customHeight="1">
      <c r="A2184" s="3" t="s">
        <v>10882</v>
      </c>
      <c r="B2184" s="3" t="s">
        <v>2</v>
      </c>
      <c r="C2184" s="3" t="s">
        <v>26787</v>
      </c>
      <c r="D2184" s="3" t="s">
        <v>32591</v>
      </c>
      <c r="E2184" s="12" t="s">
        <v>38419</v>
      </c>
      <c r="F2184" s="6" t="str">
        <f t="shared" si="105"/>
        <v>module=jempl</v>
      </c>
      <c r="G2184" s="6" t="str">
        <f t="shared" si="106"/>
        <v>module=kempl</v>
      </c>
    </row>
    <row r="2185" spans="1:7" ht="30" customHeight="1">
      <c r="A2185" s="3" t="s">
        <v>10882</v>
      </c>
      <c r="B2185" s="3" t="s">
        <v>2</v>
      </c>
      <c r="C2185" s="3" t="s">
        <v>26788</v>
      </c>
      <c r="D2185" s="3" t="s">
        <v>32592</v>
      </c>
      <c r="E2185" s="12" t="s">
        <v>38420</v>
      </c>
      <c r="F2185" s="6" t="str">
        <f t="shared" si="105"/>
        <v>module=jempl</v>
      </c>
      <c r="G2185" s="6" t="str">
        <f t="shared" si="106"/>
        <v>module=kempl</v>
      </c>
    </row>
    <row r="2186" spans="1:7" ht="30" customHeight="1">
      <c r="A2186" s="3" t="s">
        <v>10882</v>
      </c>
      <c r="B2186" s="3" t="s">
        <v>2</v>
      </c>
      <c r="C2186" s="3" t="s">
        <v>26789</v>
      </c>
      <c r="D2186" s="3" t="s">
        <v>32593</v>
      </c>
      <c r="E2186" s="12" t="s">
        <v>38421</v>
      </c>
      <c r="F2186" s="6" t="str">
        <f t="shared" si="105"/>
        <v>module=jempl</v>
      </c>
      <c r="G2186" s="6" t="str">
        <f t="shared" si="106"/>
        <v>module=kempl</v>
      </c>
    </row>
    <row r="2187" spans="1:7" ht="30" customHeight="1">
      <c r="A2187" s="3" t="s">
        <v>10882</v>
      </c>
      <c r="B2187" s="3" t="s">
        <v>2</v>
      </c>
      <c r="C2187" s="3" t="s">
        <v>26790</v>
      </c>
      <c r="D2187" s="3" t="s">
        <v>32594</v>
      </c>
      <c r="E2187" s="12" t="s">
        <v>38422</v>
      </c>
      <c r="F2187" s="6" t="str">
        <f t="shared" si="105"/>
        <v>module=jempl</v>
      </c>
      <c r="G2187" s="6" t="str">
        <f t="shared" si="106"/>
        <v>module=kempl</v>
      </c>
    </row>
    <row r="2188" spans="1:7" ht="30" customHeight="1">
      <c r="A2188" s="3" t="s">
        <v>10882</v>
      </c>
      <c r="B2188" s="3" t="s">
        <v>2</v>
      </c>
      <c r="C2188" s="3" t="s">
        <v>26791</v>
      </c>
      <c r="D2188" s="3" t="s">
        <v>32595</v>
      </c>
      <c r="E2188" s="12" t="s">
        <v>38423</v>
      </c>
      <c r="F2188" s="6" t="str">
        <f t="shared" si="105"/>
        <v>module=jempl</v>
      </c>
      <c r="G2188" s="6" t="str">
        <f t="shared" si="106"/>
        <v>module=kempl</v>
      </c>
    </row>
    <row r="2189" spans="1:7" ht="30" customHeight="1">
      <c r="A2189" s="3" t="s">
        <v>10882</v>
      </c>
      <c r="B2189" s="3" t="s">
        <v>2</v>
      </c>
      <c r="C2189" s="3" t="s">
        <v>26792</v>
      </c>
      <c r="D2189" s="3" t="s">
        <v>32596</v>
      </c>
      <c r="E2189" s="12" t="s">
        <v>38424</v>
      </c>
      <c r="F2189" s="6" t="str">
        <f t="shared" si="105"/>
        <v>module=jempl</v>
      </c>
      <c r="G2189" s="6" t="str">
        <f t="shared" si="106"/>
        <v>module=kempl</v>
      </c>
    </row>
    <row r="2190" spans="1:7" ht="30" customHeight="1">
      <c r="A2190" s="3" t="s">
        <v>10882</v>
      </c>
      <c r="B2190" s="3" t="s">
        <v>2</v>
      </c>
      <c r="C2190" s="3" t="s">
        <v>26793</v>
      </c>
      <c r="D2190" s="3" t="s">
        <v>32597</v>
      </c>
      <c r="E2190" s="12" t="s">
        <v>38425</v>
      </c>
      <c r="F2190" s="6" t="str">
        <f t="shared" si="105"/>
        <v>module=jempl</v>
      </c>
      <c r="G2190" s="6" t="str">
        <f t="shared" si="106"/>
        <v>module=kempl</v>
      </c>
    </row>
    <row r="2191" spans="1:7" ht="30" customHeight="1">
      <c r="A2191" s="3" t="s">
        <v>10882</v>
      </c>
      <c r="B2191" s="3" t="s">
        <v>2</v>
      </c>
      <c r="C2191" s="3" t="s">
        <v>26794</v>
      </c>
      <c r="D2191" s="3" t="s">
        <v>32598</v>
      </c>
      <c r="E2191" s="12" t="s">
        <v>38426</v>
      </c>
      <c r="F2191" s="6" t="str">
        <f t="shared" si="105"/>
        <v>module=jempl</v>
      </c>
      <c r="G2191" s="6" t="str">
        <f t="shared" si="106"/>
        <v>module=kempl</v>
      </c>
    </row>
    <row r="2192" spans="1:7" ht="30" customHeight="1">
      <c r="A2192" s="3" t="s">
        <v>10882</v>
      </c>
      <c r="B2192" s="3" t="s">
        <v>2</v>
      </c>
      <c r="C2192" s="3" t="s">
        <v>26795</v>
      </c>
      <c r="D2192" s="3" t="s">
        <v>32599</v>
      </c>
      <c r="E2192" s="12" t="s">
        <v>38427</v>
      </c>
      <c r="F2192" s="6" t="str">
        <f t="shared" si="105"/>
        <v>module=jempl</v>
      </c>
      <c r="G2192" s="6" t="str">
        <f t="shared" si="106"/>
        <v>module=kempl</v>
      </c>
    </row>
    <row r="2193" spans="1:7" ht="30" customHeight="1">
      <c r="A2193" s="3" t="s">
        <v>10882</v>
      </c>
      <c r="B2193" s="3" t="s">
        <v>2</v>
      </c>
      <c r="C2193" s="3" t="s">
        <v>26796</v>
      </c>
      <c r="D2193" s="3" t="s">
        <v>32600</v>
      </c>
      <c r="E2193" s="12" t="s">
        <v>38428</v>
      </c>
      <c r="F2193" s="6" t="str">
        <f t="shared" si="105"/>
        <v>module=jempl</v>
      </c>
      <c r="G2193" s="6" t="str">
        <f t="shared" si="106"/>
        <v>module=kempl</v>
      </c>
    </row>
    <row r="2194" spans="1:7" ht="30" customHeight="1">
      <c r="A2194" s="3" t="s">
        <v>10882</v>
      </c>
      <c r="B2194" s="3" t="s">
        <v>2</v>
      </c>
      <c r="C2194" s="3" t="s">
        <v>26797</v>
      </c>
      <c r="D2194" s="3" t="s">
        <v>32601</v>
      </c>
      <c r="E2194" s="12" t="s">
        <v>38429</v>
      </c>
      <c r="F2194" s="6" t="str">
        <f t="shared" si="105"/>
        <v>module=jempl</v>
      </c>
      <c r="G2194" s="6" t="str">
        <f t="shared" si="106"/>
        <v>module=kempl</v>
      </c>
    </row>
    <row r="2195" spans="1:7" ht="30" customHeight="1">
      <c r="A2195" s="3" t="s">
        <v>10882</v>
      </c>
      <c r="B2195" s="3" t="s">
        <v>2</v>
      </c>
      <c r="C2195" s="3" t="s">
        <v>26798</v>
      </c>
      <c r="D2195" s="3" t="s">
        <v>32602</v>
      </c>
      <c r="E2195" s="12" t="s">
        <v>38430</v>
      </c>
      <c r="F2195" s="6" t="str">
        <f t="shared" si="105"/>
        <v>module=jempl</v>
      </c>
      <c r="G2195" s="6" t="str">
        <f t="shared" si="106"/>
        <v>module=kempl</v>
      </c>
    </row>
    <row r="2196" spans="1:7" ht="30" customHeight="1">
      <c r="A2196" s="3" t="s">
        <v>10882</v>
      </c>
      <c r="B2196" s="3" t="s">
        <v>2</v>
      </c>
      <c r="C2196" s="3" t="s">
        <v>26799</v>
      </c>
      <c r="D2196" s="3" t="s">
        <v>32603</v>
      </c>
      <c r="E2196" s="12" t="s">
        <v>38431</v>
      </c>
      <c r="F2196" s="6" t="str">
        <f t="shared" si="105"/>
        <v>module=jempl</v>
      </c>
      <c r="G2196" s="6" t="str">
        <f t="shared" si="106"/>
        <v>module=kempl</v>
      </c>
    </row>
    <row r="2197" spans="1:7" ht="30" customHeight="1">
      <c r="A2197" s="3" t="s">
        <v>10882</v>
      </c>
      <c r="B2197" s="3" t="s">
        <v>2</v>
      </c>
      <c r="C2197" s="3" t="s">
        <v>26800</v>
      </c>
      <c r="D2197" s="3" t="s">
        <v>32604</v>
      </c>
      <c r="E2197" s="12" t="s">
        <v>38432</v>
      </c>
      <c r="F2197" s="6" t="str">
        <f t="shared" si="105"/>
        <v>module=jempl</v>
      </c>
      <c r="G2197" s="6" t="str">
        <f t="shared" si="106"/>
        <v>module=kempl</v>
      </c>
    </row>
    <row r="2198" spans="1:7" ht="30" customHeight="1">
      <c r="A2198" s="3" t="s">
        <v>10882</v>
      </c>
      <c r="B2198" s="3" t="s">
        <v>2</v>
      </c>
      <c r="C2198" s="3" t="s">
        <v>26801</v>
      </c>
      <c r="D2198" s="3" t="s">
        <v>32605</v>
      </c>
      <c r="E2198" s="12" t="s">
        <v>38433</v>
      </c>
      <c r="F2198" s="6" t="str">
        <f t="shared" si="105"/>
        <v>module=jempl</v>
      </c>
      <c r="G2198" s="6" t="str">
        <f t="shared" si="106"/>
        <v>module=kempl</v>
      </c>
    </row>
    <row r="2199" spans="1:7" ht="30" customHeight="1">
      <c r="A2199" s="3" t="s">
        <v>10882</v>
      </c>
      <c r="B2199" s="3" t="s">
        <v>2</v>
      </c>
      <c r="C2199" s="3" t="s">
        <v>26802</v>
      </c>
      <c r="D2199" s="3" t="s">
        <v>32606</v>
      </c>
      <c r="E2199" s="12" t="s">
        <v>38434</v>
      </c>
      <c r="F2199" s="6" t="str">
        <f t="shared" si="105"/>
        <v>module=jempl</v>
      </c>
      <c r="G2199" s="6" t="str">
        <f t="shared" si="106"/>
        <v>module=kempl</v>
      </c>
    </row>
    <row r="2200" spans="1:7" ht="30" customHeight="1">
      <c r="A2200" s="3" t="s">
        <v>10882</v>
      </c>
      <c r="B2200" s="3" t="s">
        <v>2</v>
      </c>
      <c r="C2200" s="3" t="s">
        <v>26803</v>
      </c>
      <c r="D2200" s="3" t="s">
        <v>32607</v>
      </c>
      <c r="E2200" s="12" t="s">
        <v>38435</v>
      </c>
      <c r="F2200" s="6" t="str">
        <f t="shared" si="105"/>
        <v>module=jempl</v>
      </c>
      <c r="G2200" s="6" t="str">
        <f t="shared" si="106"/>
        <v>module=kempl</v>
      </c>
    </row>
    <row r="2201" spans="1:7" ht="30" customHeight="1">
      <c r="A2201" s="3" t="s">
        <v>10882</v>
      </c>
      <c r="B2201" s="3" t="s">
        <v>2</v>
      </c>
      <c r="C2201" s="3" t="s">
        <v>26804</v>
      </c>
      <c r="D2201" s="3" t="s">
        <v>32608</v>
      </c>
      <c r="E2201" s="12" t="s">
        <v>38436</v>
      </c>
      <c r="F2201" s="6" t="str">
        <f t="shared" si="105"/>
        <v>module=jempl</v>
      </c>
      <c r="G2201" s="6" t="str">
        <f t="shared" si="106"/>
        <v>module=kempl</v>
      </c>
    </row>
    <row r="2202" spans="1:7" ht="30" customHeight="1">
      <c r="A2202" s="3" t="s">
        <v>10882</v>
      </c>
      <c r="B2202" s="3" t="s">
        <v>2</v>
      </c>
      <c r="C2202" s="3" t="s">
        <v>26805</v>
      </c>
      <c r="D2202" s="3" t="s">
        <v>32609</v>
      </c>
      <c r="E2202" s="12" t="s">
        <v>38437</v>
      </c>
      <c r="F2202" s="6" t="str">
        <f t="shared" si="105"/>
        <v>module=jempl</v>
      </c>
      <c r="G2202" s="6" t="str">
        <f t="shared" si="106"/>
        <v>module=kempl</v>
      </c>
    </row>
    <row r="2203" spans="1:7" ht="30" customHeight="1">
      <c r="A2203" s="3" t="s">
        <v>10882</v>
      </c>
      <c r="B2203" s="3" t="s">
        <v>2</v>
      </c>
      <c r="C2203" s="3" t="s">
        <v>26806</v>
      </c>
      <c r="D2203" s="3" t="s">
        <v>32610</v>
      </c>
      <c r="E2203" s="12" t="s">
        <v>38438</v>
      </c>
      <c r="F2203" s="6" t="str">
        <f t="shared" si="105"/>
        <v>module=jempl</v>
      </c>
      <c r="G2203" s="6" t="str">
        <f t="shared" si="106"/>
        <v>module=kempl</v>
      </c>
    </row>
    <row r="2204" spans="1:7" ht="30" customHeight="1">
      <c r="A2204" s="3" t="s">
        <v>10882</v>
      </c>
      <c r="B2204" s="3" t="s">
        <v>2</v>
      </c>
      <c r="C2204" s="3" t="s">
        <v>26807</v>
      </c>
      <c r="D2204" s="3" t="s">
        <v>32611</v>
      </c>
      <c r="E2204" s="12" t="s">
        <v>38439</v>
      </c>
      <c r="F2204" s="6" t="str">
        <f t="shared" si="105"/>
        <v>module=jempl</v>
      </c>
      <c r="G2204" s="6" t="str">
        <f t="shared" si="106"/>
        <v>module=kempl</v>
      </c>
    </row>
    <row r="2205" spans="1:7" ht="30" customHeight="1">
      <c r="A2205" s="3" t="s">
        <v>10882</v>
      </c>
      <c r="B2205" s="3" t="s">
        <v>2</v>
      </c>
      <c r="C2205" s="3" t="s">
        <v>26808</v>
      </c>
      <c r="D2205" s="3" t="s">
        <v>32612</v>
      </c>
      <c r="E2205" s="12" t="s">
        <v>38440</v>
      </c>
      <c r="F2205" s="6" t="str">
        <f t="shared" si="105"/>
        <v>module=jempl</v>
      </c>
      <c r="G2205" s="6" t="str">
        <f t="shared" si="106"/>
        <v>module=kempl</v>
      </c>
    </row>
    <row r="2206" spans="1:7" ht="30" customHeight="1">
      <c r="A2206" s="3" t="s">
        <v>10882</v>
      </c>
      <c r="B2206" s="3" t="s">
        <v>2</v>
      </c>
      <c r="C2206" s="3" t="s">
        <v>26809</v>
      </c>
      <c r="D2206" s="3" t="s">
        <v>32613</v>
      </c>
      <c r="E2206" s="12" t="s">
        <v>38441</v>
      </c>
      <c r="F2206" s="6" t="str">
        <f t="shared" si="105"/>
        <v>module=jempl</v>
      </c>
      <c r="G2206" s="6" t="str">
        <f t="shared" si="106"/>
        <v>module=kempl</v>
      </c>
    </row>
    <row r="2207" spans="1:7" ht="30" customHeight="1">
      <c r="A2207" s="3" t="s">
        <v>10882</v>
      </c>
      <c r="B2207" s="3" t="s">
        <v>2</v>
      </c>
      <c r="C2207" s="3" t="s">
        <v>26810</v>
      </c>
      <c r="D2207" s="3" t="s">
        <v>32614</v>
      </c>
      <c r="E2207" s="12" t="s">
        <v>38442</v>
      </c>
      <c r="F2207" s="6" t="str">
        <f t="shared" si="105"/>
        <v>module=jempl</v>
      </c>
      <c r="G2207" s="6" t="str">
        <f t="shared" si="106"/>
        <v>module=kempl</v>
      </c>
    </row>
    <row r="2208" spans="1:7" ht="30" customHeight="1">
      <c r="A2208" s="3" t="s">
        <v>10882</v>
      </c>
      <c r="B2208" s="3" t="s">
        <v>2</v>
      </c>
      <c r="C2208" s="3" t="s">
        <v>26811</v>
      </c>
      <c r="D2208" s="3" t="s">
        <v>32615</v>
      </c>
      <c r="E2208" s="12" t="s">
        <v>38443</v>
      </c>
      <c r="F2208" s="6" t="str">
        <f t="shared" si="105"/>
        <v>module=jempl</v>
      </c>
      <c r="G2208" s="6" t="str">
        <f t="shared" si="106"/>
        <v>module=kempl</v>
      </c>
    </row>
    <row r="2209" spans="1:7" ht="30" customHeight="1">
      <c r="A2209" s="3" t="s">
        <v>10882</v>
      </c>
      <c r="B2209" s="3" t="s">
        <v>2</v>
      </c>
      <c r="C2209" s="3" t="s">
        <v>26812</v>
      </c>
      <c r="D2209" s="3" t="s">
        <v>32616</v>
      </c>
      <c r="E2209" s="12" t="s">
        <v>38444</v>
      </c>
      <c r="F2209" s="6" t="str">
        <f t="shared" si="105"/>
        <v>module=jempl</v>
      </c>
      <c r="G2209" s="6" t="str">
        <f t="shared" si="106"/>
        <v>module=kempl</v>
      </c>
    </row>
    <row r="2210" spans="1:7" ht="30" customHeight="1">
      <c r="A2210" s="3" t="s">
        <v>10882</v>
      </c>
      <c r="B2210" s="3" t="s">
        <v>2</v>
      </c>
      <c r="C2210" s="3" t="s">
        <v>26813</v>
      </c>
      <c r="D2210" s="3" t="s">
        <v>32617</v>
      </c>
      <c r="E2210" s="12" t="s">
        <v>38445</v>
      </c>
      <c r="F2210" s="6" t="str">
        <f t="shared" si="105"/>
        <v>module=jempl</v>
      </c>
      <c r="G2210" s="6" t="str">
        <f t="shared" si="106"/>
        <v>module=kempl</v>
      </c>
    </row>
    <row r="2211" spans="1:7" ht="30" customHeight="1">
      <c r="A2211" s="3" t="s">
        <v>10882</v>
      </c>
      <c r="B2211" s="3" t="s">
        <v>2</v>
      </c>
      <c r="C2211" s="3" t="s">
        <v>26814</v>
      </c>
      <c r="D2211" s="3" t="s">
        <v>32618</v>
      </c>
      <c r="E2211" s="12" t="s">
        <v>38446</v>
      </c>
      <c r="F2211" s="6" t="str">
        <f t="shared" si="105"/>
        <v>module=jempl</v>
      </c>
      <c r="G2211" s="6" t="str">
        <f t="shared" si="106"/>
        <v>module=kempl</v>
      </c>
    </row>
    <row r="2212" spans="1:7" ht="30" customHeight="1">
      <c r="A2212" s="3" t="s">
        <v>10882</v>
      </c>
      <c r="B2212" s="3" t="s">
        <v>2</v>
      </c>
      <c r="C2212" s="3" t="s">
        <v>26815</v>
      </c>
      <c r="D2212" s="3" t="s">
        <v>32619</v>
      </c>
      <c r="E2212" s="12" t="s">
        <v>38447</v>
      </c>
      <c r="F2212" s="6" t="str">
        <f t="shared" si="105"/>
        <v>module=jempl</v>
      </c>
      <c r="G2212" s="6" t="str">
        <f t="shared" si="106"/>
        <v>module=kempl</v>
      </c>
    </row>
    <row r="2213" spans="1:7" ht="30" customHeight="1">
      <c r="A2213" s="3" t="s">
        <v>10882</v>
      </c>
      <c r="B2213" s="3" t="s">
        <v>2</v>
      </c>
      <c r="C2213" s="3" t="s">
        <v>26816</v>
      </c>
      <c r="D2213" s="3" t="s">
        <v>32620</v>
      </c>
      <c r="E2213" s="12" t="s">
        <v>38448</v>
      </c>
      <c r="F2213" s="6" t="str">
        <f t="shared" si="105"/>
        <v>module=jempl</v>
      </c>
      <c r="G2213" s="6" t="str">
        <f t="shared" si="106"/>
        <v>module=kempl</v>
      </c>
    </row>
    <row r="2214" spans="1:7" ht="30" customHeight="1">
      <c r="A2214" s="3" t="s">
        <v>10882</v>
      </c>
      <c r="B2214" s="3" t="s">
        <v>2</v>
      </c>
      <c r="C2214" s="3" t="s">
        <v>26817</v>
      </c>
      <c r="D2214" s="3" t="s">
        <v>32621</v>
      </c>
      <c r="E2214" s="12" t="s">
        <v>38449</v>
      </c>
      <c r="F2214" s="6" t="str">
        <f t="shared" si="105"/>
        <v>module=jempl</v>
      </c>
      <c r="G2214" s="6" t="str">
        <f t="shared" si="106"/>
        <v>module=kempl</v>
      </c>
    </row>
    <row r="2215" spans="1:7" ht="30" customHeight="1">
      <c r="A2215" s="3" t="s">
        <v>10882</v>
      </c>
      <c r="B2215" s="3" t="s">
        <v>2</v>
      </c>
      <c r="C2215" s="3" t="s">
        <v>26818</v>
      </c>
      <c r="D2215" s="3" t="s">
        <v>32622</v>
      </c>
      <c r="E2215" s="12" t="s">
        <v>38450</v>
      </c>
      <c r="F2215" s="6" t="str">
        <f t="shared" si="105"/>
        <v>module=jempl</v>
      </c>
      <c r="G2215" s="6" t="str">
        <f t="shared" si="106"/>
        <v>module=kempl</v>
      </c>
    </row>
    <row r="2216" spans="1:7" ht="30" customHeight="1">
      <c r="A2216" s="3" t="s">
        <v>10882</v>
      </c>
      <c r="B2216" s="3" t="s">
        <v>2</v>
      </c>
      <c r="C2216" s="3" t="s">
        <v>26819</v>
      </c>
      <c r="D2216" s="3" t="s">
        <v>32623</v>
      </c>
      <c r="E2216" s="12" t="s">
        <v>38451</v>
      </c>
      <c r="F2216" s="6" t="str">
        <f t="shared" si="105"/>
        <v>module=jempl</v>
      </c>
      <c r="G2216" s="6" t="str">
        <f t="shared" si="106"/>
        <v>module=kempl</v>
      </c>
    </row>
    <row r="2217" spans="1:7" ht="30" customHeight="1">
      <c r="A2217" s="3" t="s">
        <v>10882</v>
      </c>
      <c r="B2217" s="3" t="s">
        <v>2</v>
      </c>
      <c r="C2217" s="3" t="s">
        <v>26820</v>
      </c>
      <c r="D2217" s="3" t="s">
        <v>32624</v>
      </c>
      <c r="E2217" s="12" t="s">
        <v>38452</v>
      </c>
      <c r="F2217" s="6" t="str">
        <f t="shared" si="105"/>
        <v>module=jempl</v>
      </c>
      <c r="G2217" s="6" t="str">
        <f t="shared" si="106"/>
        <v>module=kempl</v>
      </c>
    </row>
    <row r="2218" spans="1:7" ht="30" customHeight="1">
      <c r="A2218" s="3" t="s">
        <v>10882</v>
      </c>
      <c r="B2218" s="3" t="s">
        <v>2</v>
      </c>
      <c r="C2218" s="3" t="s">
        <v>26821</v>
      </c>
      <c r="D2218" s="3" t="s">
        <v>32625</v>
      </c>
      <c r="E2218" s="12" t="s">
        <v>38453</v>
      </c>
      <c r="F2218" s="6" t="str">
        <f t="shared" si="105"/>
        <v>module=jempl</v>
      </c>
      <c r="G2218" s="6" t="str">
        <f t="shared" si="106"/>
        <v>module=kempl</v>
      </c>
    </row>
    <row r="2219" spans="1:7" ht="30" customHeight="1">
      <c r="A2219" s="3" t="s">
        <v>10882</v>
      </c>
      <c r="B2219" s="3" t="s">
        <v>2</v>
      </c>
      <c r="C2219" s="3" t="s">
        <v>26822</v>
      </c>
      <c r="D2219" s="3" t="s">
        <v>32626</v>
      </c>
      <c r="E2219" s="12" t="s">
        <v>38454</v>
      </c>
      <c r="F2219" s="6" t="str">
        <f t="shared" si="105"/>
        <v>module=jempl</v>
      </c>
      <c r="G2219" s="6" t="str">
        <f t="shared" si="106"/>
        <v>module=kempl</v>
      </c>
    </row>
    <row r="2220" spans="1:7" ht="30" customHeight="1">
      <c r="A2220" s="3" t="s">
        <v>10882</v>
      </c>
      <c r="B2220" s="3" t="s">
        <v>2</v>
      </c>
      <c r="C2220" s="3" t="s">
        <v>26823</v>
      </c>
      <c r="D2220" s="3" t="s">
        <v>32627</v>
      </c>
      <c r="E2220" s="12" t="s">
        <v>38455</v>
      </c>
      <c r="F2220" s="6" t="str">
        <f t="shared" si="105"/>
        <v>module=jempl</v>
      </c>
      <c r="G2220" s="6" t="str">
        <f t="shared" si="106"/>
        <v>module=kempl</v>
      </c>
    </row>
    <row r="2221" spans="1:7" ht="30" customHeight="1">
      <c r="A2221" s="3" t="s">
        <v>10882</v>
      </c>
      <c r="B2221" s="3" t="s">
        <v>2</v>
      </c>
      <c r="C2221" s="3" t="s">
        <v>26824</v>
      </c>
      <c r="D2221" s="3" t="s">
        <v>32628</v>
      </c>
      <c r="E2221" s="12" t="s">
        <v>38456</v>
      </c>
      <c r="F2221" s="6" t="str">
        <f t="shared" si="105"/>
        <v>module=jempl</v>
      </c>
      <c r="G2221" s="6" t="str">
        <f t="shared" si="106"/>
        <v>module=kempl</v>
      </c>
    </row>
    <row r="2222" spans="1:7" ht="30" customHeight="1">
      <c r="A2222" s="3" t="s">
        <v>10882</v>
      </c>
      <c r="B2222" s="3" t="s">
        <v>2</v>
      </c>
      <c r="C2222" s="3" t="s">
        <v>26825</v>
      </c>
      <c r="D2222" s="3" t="s">
        <v>32629</v>
      </c>
      <c r="E2222" s="12" t="s">
        <v>38457</v>
      </c>
      <c r="F2222" s="6" t="str">
        <f t="shared" si="105"/>
        <v>module=jempl</v>
      </c>
      <c r="G2222" s="6" t="str">
        <f t="shared" si="106"/>
        <v>module=kempl</v>
      </c>
    </row>
    <row r="2223" spans="1:7" ht="30" customHeight="1">
      <c r="A2223" s="3" t="s">
        <v>10882</v>
      </c>
      <c r="B2223" s="3" t="s">
        <v>2</v>
      </c>
      <c r="C2223" s="3" t="s">
        <v>26826</v>
      </c>
      <c r="D2223" s="3" t="s">
        <v>32630</v>
      </c>
      <c r="E2223" s="12" t="s">
        <v>38458</v>
      </c>
      <c r="F2223" s="6" t="str">
        <f t="shared" si="105"/>
        <v>module=jempl</v>
      </c>
      <c r="G2223" s="6" t="str">
        <f t="shared" si="106"/>
        <v>module=kempl</v>
      </c>
    </row>
    <row r="2224" spans="1:7" ht="30" customHeight="1">
      <c r="A2224" s="3" t="s">
        <v>10882</v>
      </c>
      <c r="B2224" s="3" t="s">
        <v>2</v>
      </c>
      <c r="C2224" s="3" t="s">
        <v>26827</v>
      </c>
      <c r="D2224" s="3" t="s">
        <v>32631</v>
      </c>
      <c r="E2224" s="12" t="s">
        <v>38459</v>
      </c>
      <c r="F2224" s="6" t="str">
        <f t="shared" si="105"/>
        <v>module=jempl</v>
      </c>
      <c r="G2224" s="6" t="str">
        <f t="shared" si="106"/>
        <v>module=kempl</v>
      </c>
    </row>
    <row r="2225" spans="1:7" ht="30" customHeight="1">
      <c r="A2225" s="3" t="s">
        <v>10882</v>
      </c>
      <c r="B2225" s="3" t="s">
        <v>2</v>
      </c>
      <c r="C2225" s="3" t="s">
        <v>26828</v>
      </c>
      <c r="D2225" s="3" t="s">
        <v>32632</v>
      </c>
      <c r="E2225" s="12" t="s">
        <v>38460</v>
      </c>
      <c r="F2225" s="6" t="str">
        <f t="shared" si="105"/>
        <v>module=jempl</v>
      </c>
      <c r="G2225" s="6" t="str">
        <f t="shared" si="106"/>
        <v>module=kempl</v>
      </c>
    </row>
    <row r="2226" spans="1:7" ht="30" customHeight="1">
      <c r="A2226" s="3" t="s">
        <v>10882</v>
      </c>
      <c r="B2226" s="3" t="s">
        <v>2</v>
      </c>
      <c r="C2226" s="3" t="s">
        <v>26829</v>
      </c>
      <c r="D2226" s="3" t="s">
        <v>32633</v>
      </c>
      <c r="E2226" s="12" t="s">
        <v>38461</v>
      </c>
      <c r="F2226" s="6" t="str">
        <f t="shared" si="105"/>
        <v>module=jempl</v>
      </c>
      <c r="G2226" s="6" t="str">
        <f t="shared" si="106"/>
        <v>module=kempl</v>
      </c>
    </row>
    <row r="2227" spans="1:7" ht="30" customHeight="1">
      <c r="A2227" s="3" t="s">
        <v>10882</v>
      </c>
      <c r="B2227" s="3" t="s">
        <v>2</v>
      </c>
      <c r="C2227" s="3" t="s">
        <v>26830</v>
      </c>
      <c r="D2227" s="3" t="s">
        <v>32634</v>
      </c>
      <c r="E2227" s="12" t="s">
        <v>38462</v>
      </c>
      <c r="F2227" s="6" t="str">
        <f t="shared" si="105"/>
        <v>module=jempl</v>
      </c>
      <c r="G2227" s="6" t="str">
        <f t="shared" si="106"/>
        <v>module=kempl</v>
      </c>
    </row>
    <row r="2228" spans="1:7" ht="30" customHeight="1">
      <c r="A2228" s="3" t="s">
        <v>10882</v>
      </c>
      <c r="B2228" s="3" t="s">
        <v>2</v>
      </c>
      <c r="C2228" s="3" t="s">
        <v>26831</v>
      </c>
      <c r="D2228" s="3" t="s">
        <v>32635</v>
      </c>
      <c r="E2228" s="12" t="s">
        <v>38463</v>
      </c>
      <c r="F2228" s="6" t="str">
        <f t="shared" si="105"/>
        <v>module=jempl</v>
      </c>
      <c r="G2228" s="6" t="str">
        <f t="shared" si="106"/>
        <v>module=kempl</v>
      </c>
    </row>
    <row r="2229" spans="1:7" ht="30" customHeight="1">
      <c r="A2229" s="3" t="s">
        <v>10882</v>
      </c>
      <c r="B2229" s="3" t="s">
        <v>2</v>
      </c>
      <c r="C2229" s="3" t="s">
        <v>26832</v>
      </c>
      <c r="D2229" s="3" t="s">
        <v>32636</v>
      </c>
      <c r="E2229" s="12" t="s">
        <v>38464</v>
      </c>
      <c r="F2229" s="6" t="str">
        <f t="shared" si="105"/>
        <v>module=jempl</v>
      </c>
      <c r="G2229" s="6" t="str">
        <f t="shared" si="106"/>
        <v>module=kempl</v>
      </c>
    </row>
    <row r="2230" spans="1:7" ht="30" customHeight="1">
      <c r="A2230" s="3" t="s">
        <v>10882</v>
      </c>
      <c r="B2230" s="3" t="s">
        <v>2</v>
      </c>
      <c r="C2230" s="3" t="s">
        <v>26833</v>
      </c>
      <c r="D2230" s="3" t="s">
        <v>32637</v>
      </c>
      <c r="E2230" s="12" t="s">
        <v>38465</v>
      </c>
      <c r="F2230" s="6" t="str">
        <f t="shared" si="105"/>
        <v>module=jempl</v>
      </c>
      <c r="G2230" s="6" t="str">
        <f t="shared" si="106"/>
        <v>module=kempl</v>
      </c>
    </row>
    <row r="2231" spans="1:7" ht="30" customHeight="1">
      <c r="A2231" s="3" t="s">
        <v>10882</v>
      </c>
      <c r="B2231" s="3" t="s">
        <v>2</v>
      </c>
      <c r="C2231" s="3" t="s">
        <v>26834</v>
      </c>
      <c r="D2231" s="3" t="s">
        <v>32638</v>
      </c>
      <c r="E2231" s="12" t="s">
        <v>38466</v>
      </c>
      <c r="F2231" s="6" t="str">
        <f t="shared" si="105"/>
        <v>module=jempl</v>
      </c>
      <c r="G2231" s="6" t="str">
        <f t="shared" si="106"/>
        <v>module=kempl</v>
      </c>
    </row>
    <row r="2232" spans="1:7" ht="30" customHeight="1">
      <c r="A2232" s="3" t="s">
        <v>10882</v>
      </c>
      <c r="B2232" s="3" t="s">
        <v>2</v>
      </c>
      <c r="C2232" s="3" t="s">
        <v>26835</v>
      </c>
      <c r="D2232" s="3" t="s">
        <v>32639</v>
      </c>
      <c r="E2232" s="12" t="s">
        <v>38467</v>
      </c>
      <c r="F2232" s="6" t="str">
        <f t="shared" si="105"/>
        <v>module=jempl</v>
      </c>
      <c r="G2232" s="6" t="str">
        <f t="shared" si="106"/>
        <v>module=kempl</v>
      </c>
    </row>
    <row r="2233" spans="1:7" ht="30" customHeight="1">
      <c r="A2233" s="3" t="s">
        <v>10882</v>
      </c>
      <c r="B2233" s="3" t="s">
        <v>2</v>
      </c>
      <c r="C2233" s="3" t="s">
        <v>26836</v>
      </c>
      <c r="D2233" s="3" t="s">
        <v>32640</v>
      </c>
      <c r="E2233" s="12" t="s">
        <v>38468</v>
      </c>
      <c r="F2233" s="6" t="str">
        <f t="shared" si="105"/>
        <v>module=jempl</v>
      </c>
      <c r="G2233" s="6" t="str">
        <f t="shared" si="106"/>
        <v>module=kempl</v>
      </c>
    </row>
    <row r="2234" spans="1:7" ht="30" customHeight="1">
      <c r="A2234" s="3" t="s">
        <v>10882</v>
      </c>
      <c r="B2234" s="3" t="s">
        <v>2</v>
      </c>
      <c r="C2234" s="3" t="s">
        <v>26837</v>
      </c>
      <c r="D2234" s="3" t="s">
        <v>32641</v>
      </c>
      <c r="E2234" s="12" t="s">
        <v>38469</v>
      </c>
      <c r="F2234" s="6" t="str">
        <f t="shared" si="105"/>
        <v>module=jempl</v>
      </c>
      <c r="G2234" s="6" t="str">
        <f t="shared" si="106"/>
        <v>module=kempl</v>
      </c>
    </row>
    <row r="2235" spans="1:7" ht="30" customHeight="1">
      <c r="A2235" s="3" t="s">
        <v>10882</v>
      </c>
      <c r="B2235" s="3" t="s">
        <v>2</v>
      </c>
      <c r="C2235" s="3" t="s">
        <v>26838</v>
      </c>
      <c r="D2235" s="3" t="s">
        <v>32642</v>
      </c>
      <c r="E2235" s="12" t="s">
        <v>38470</v>
      </c>
      <c r="F2235" s="6" t="str">
        <f t="shared" si="105"/>
        <v>module=jempl</v>
      </c>
      <c r="G2235" s="6" t="str">
        <f t="shared" si="106"/>
        <v>module=kempl</v>
      </c>
    </row>
    <row r="2236" spans="1:7" ht="30" customHeight="1">
      <c r="A2236" s="3" t="s">
        <v>10882</v>
      </c>
      <c r="B2236" s="3" t="s">
        <v>2</v>
      </c>
      <c r="C2236" s="3" t="s">
        <v>26839</v>
      </c>
      <c r="D2236" s="3" t="s">
        <v>32643</v>
      </c>
      <c r="E2236" s="12" t="s">
        <v>38471</v>
      </c>
      <c r="F2236" s="6" t="str">
        <f t="shared" si="105"/>
        <v>module=jempl</v>
      </c>
      <c r="G2236" s="6" t="str">
        <f t="shared" si="106"/>
        <v>module=kempl</v>
      </c>
    </row>
    <row r="2237" spans="1:7" ht="30" customHeight="1">
      <c r="A2237" s="3" t="s">
        <v>10882</v>
      </c>
      <c r="B2237" s="3" t="s">
        <v>2</v>
      </c>
      <c r="C2237" s="3" t="s">
        <v>26840</v>
      </c>
      <c r="D2237" s="3" t="s">
        <v>32644</v>
      </c>
      <c r="E2237" s="12" t="s">
        <v>38472</v>
      </c>
      <c r="F2237" s="6" t="str">
        <f t="shared" si="105"/>
        <v>module=jempl</v>
      </c>
      <c r="G2237" s="6" t="str">
        <f t="shared" si="106"/>
        <v>module=kempl</v>
      </c>
    </row>
    <row r="2238" spans="1:7" ht="30" customHeight="1">
      <c r="A2238" s="3" t="s">
        <v>10882</v>
      </c>
      <c r="B2238" s="3" t="s">
        <v>2</v>
      </c>
      <c r="C2238" s="3" t="s">
        <v>26841</v>
      </c>
      <c r="D2238" s="3" t="s">
        <v>32645</v>
      </c>
      <c r="E2238" s="12" t="s">
        <v>38473</v>
      </c>
      <c r="F2238" s="6" t="str">
        <f t="shared" si="105"/>
        <v>module=jempl</v>
      </c>
      <c r="G2238" s="6" t="str">
        <f t="shared" si="106"/>
        <v>module=kempl</v>
      </c>
    </row>
    <row r="2239" spans="1:7" ht="30" customHeight="1">
      <c r="A2239" s="3" t="s">
        <v>10882</v>
      </c>
      <c r="B2239" s="3" t="s">
        <v>2</v>
      </c>
      <c r="C2239" s="3" t="s">
        <v>26842</v>
      </c>
      <c r="D2239" s="3" t="s">
        <v>32646</v>
      </c>
      <c r="E2239" s="12" t="s">
        <v>38474</v>
      </c>
      <c r="F2239" s="6" t="str">
        <f t="shared" si="105"/>
        <v>module=jempl</v>
      </c>
      <c r="G2239" s="6" t="str">
        <f t="shared" si="106"/>
        <v>module=kempl</v>
      </c>
    </row>
    <row r="2240" spans="1:7" ht="30" customHeight="1">
      <c r="A2240" s="3" t="s">
        <v>10882</v>
      </c>
      <c r="B2240" s="3" t="s">
        <v>2</v>
      </c>
      <c r="C2240" s="3" t="s">
        <v>26843</v>
      </c>
      <c r="D2240" s="3" t="s">
        <v>32647</v>
      </c>
      <c r="E2240" s="12" t="s">
        <v>38475</v>
      </c>
      <c r="F2240" s="6" t="str">
        <f t="shared" si="105"/>
        <v>module=jempl</v>
      </c>
      <c r="G2240" s="6" t="str">
        <f t="shared" si="106"/>
        <v>module=kempl</v>
      </c>
    </row>
    <row r="2241" spans="1:7" ht="30" customHeight="1">
      <c r="A2241" s="3" t="s">
        <v>10882</v>
      </c>
      <c r="B2241" s="3" t="s">
        <v>2</v>
      </c>
      <c r="C2241" s="3" t="s">
        <v>26844</v>
      </c>
      <c r="D2241" s="3" t="s">
        <v>32648</v>
      </c>
      <c r="E2241" s="12" t="s">
        <v>38476</v>
      </c>
      <c r="F2241" s="6" t="str">
        <f t="shared" si="105"/>
        <v>module=jempl</v>
      </c>
      <c r="G2241" s="6" t="str">
        <f t="shared" si="106"/>
        <v>module=kempl</v>
      </c>
    </row>
    <row r="2242" spans="1:7" ht="30" customHeight="1">
      <c r="A2242" s="3" t="s">
        <v>10882</v>
      </c>
      <c r="B2242" s="3" t="s">
        <v>2</v>
      </c>
      <c r="C2242" s="3" t="s">
        <v>26845</v>
      </c>
      <c r="D2242" s="3" t="s">
        <v>32649</v>
      </c>
      <c r="E2242" s="12" t="s">
        <v>38477</v>
      </c>
      <c r="F2242" s="6" t="str">
        <f t="shared" si="105"/>
        <v>module=jempl</v>
      </c>
      <c r="G2242" s="6" t="str">
        <f t="shared" si="106"/>
        <v>module=kempl</v>
      </c>
    </row>
    <row r="2243" spans="1:7" ht="30" customHeight="1">
      <c r="A2243" s="3" t="s">
        <v>10882</v>
      </c>
      <c r="B2243" s="3" t="s">
        <v>2</v>
      </c>
      <c r="C2243" s="3" t="s">
        <v>26846</v>
      </c>
      <c r="D2243" s="3" t="s">
        <v>32650</v>
      </c>
      <c r="E2243" s="12" t="s">
        <v>38478</v>
      </c>
      <c r="F2243" s="6" t="str">
        <f t="shared" si="105"/>
        <v>module=jempl</v>
      </c>
      <c r="G2243" s="6" t="str">
        <f t="shared" si="106"/>
        <v>module=kempl</v>
      </c>
    </row>
    <row r="2244" spans="1:7" ht="30" customHeight="1">
      <c r="A2244" s="3" t="s">
        <v>10882</v>
      </c>
      <c r="B2244" s="3" t="s">
        <v>2</v>
      </c>
      <c r="C2244" s="3" t="s">
        <v>26847</v>
      </c>
      <c r="D2244" s="3" t="s">
        <v>32651</v>
      </c>
      <c r="E2244" s="12" t="s">
        <v>38479</v>
      </c>
      <c r="F2244" s="6" t="str">
        <f t="shared" ref="F2244:F2304" si="107">HYPERLINK("http://www.ssc.wisc.edu/wlsresearch/documentation/waves/?wave=capigrad&amp;module=jempl","module=jempl")</f>
        <v>module=jempl</v>
      </c>
      <c r="G2244" s="6" t="str">
        <f t="shared" ref="G2244:G2304" si="108">HYPERLINK("http://www.ssc.wisc.edu/wlsresearch/documentation/waves/?wave=capisib&amp;module=kempl","module=kempl")</f>
        <v>module=kempl</v>
      </c>
    </row>
    <row r="2245" spans="1:7" ht="30" customHeight="1">
      <c r="A2245" s="3" t="s">
        <v>10882</v>
      </c>
      <c r="B2245" s="3" t="s">
        <v>2</v>
      </c>
      <c r="C2245" s="3" t="s">
        <v>26848</v>
      </c>
      <c r="D2245" s="3" t="s">
        <v>32652</v>
      </c>
      <c r="E2245" s="12" t="s">
        <v>38480</v>
      </c>
      <c r="F2245" s="6" t="str">
        <f t="shared" si="107"/>
        <v>module=jempl</v>
      </c>
      <c r="G2245" s="6" t="str">
        <f t="shared" si="108"/>
        <v>module=kempl</v>
      </c>
    </row>
    <row r="2246" spans="1:7" ht="30" customHeight="1">
      <c r="A2246" s="3" t="s">
        <v>10882</v>
      </c>
      <c r="B2246" s="3" t="s">
        <v>2</v>
      </c>
      <c r="C2246" s="3" t="s">
        <v>26849</v>
      </c>
      <c r="D2246" s="3" t="s">
        <v>32653</v>
      </c>
      <c r="E2246" s="12" t="s">
        <v>38481</v>
      </c>
      <c r="F2246" s="6" t="str">
        <f t="shared" si="107"/>
        <v>module=jempl</v>
      </c>
      <c r="G2246" s="6" t="str">
        <f t="shared" si="108"/>
        <v>module=kempl</v>
      </c>
    </row>
    <row r="2247" spans="1:7" ht="30" customHeight="1">
      <c r="A2247" s="3" t="s">
        <v>10882</v>
      </c>
      <c r="B2247" s="3" t="s">
        <v>2</v>
      </c>
      <c r="C2247" s="3" t="s">
        <v>26850</v>
      </c>
      <c r="D2247" s="3" t="s">
        <v>32654</v>
      </c>
      <c r="E2247" s="12" t="s">
        <v>38482</v>
      </c>
      <c r="F2247" s="6" t="str">
        <f t="shared" si="107"/>
        <v>module=jempl</v>
      </c>
      <c r="G2247" s="6" t="str">
        <f t="shared" si="108"/>
        <v>module=kempl</v>
      </c>
    </row>
    <row r="2248" spans="1:7" ht="30" customHeight="1">
      <c r="A2248" s="3" t="s">
        <v>10882</v>
      </c>
      <c r="B2248" s="3" t="s">
        <v>2</v>
      </c>
      <c r="C2248" s="3" t="s">
        <v>26851</v>
      </c>
      <c r="D2248" s="3" t="s">
        <v>32655</v>
      </c>
      <c r="E2248" s="12" t="s">
        <v>38483</v>
      </c>
      <c r="F2248" s="6" t="str">
        <f t="shared" si="107"/>
        <v>module=jempl</v>
      </c>
      <c r="G2248" s="6" t="str">
        <f t="shared" si="108"/>
        <v>module=kempl</v>
      </c>
    </row>
    <row r="2249" spans="1:7" ht="30" customHeight="1">
      <c r="A2249" s="3" t="s">
        <v>10882</v>
      </c>
      <c r="B2249" s="3" t="s">
        <v>2</v>
      </c>
      <c r="C2249" s="3" t="s">
        <v>26852</v>
      </c>
      <c r="D2249" s="3" t="s">
        <v>32656</v>
      </c>
      <c r="E2249" s="12" t="s">
        <v>38484</v>
      </c>
      <c r="F2249" s="6" t="str">
        <f t="shared" si="107"/>
        <v>module=jempl</v>
      </c>
      <c r="G2249" s="6" t="str">
        <f t="shared" si="108"/>
        <v>module=kempl</v>
      </c>
    </row>
    <row r="2250" spans="1:7" ht="30" customHeight="1">
      <c r="A2250" s="3" t="s">
        <v>10882</v>
      </c>
      <c r="B2250" s="3" t="s">
        <v>2</v>
      </c>
      <c r="C2250" s="3" t="s">
        <v>26853</v>
      </c>
      <c r="D2250" s="3" t="s">
        <v>32657</v>
      </c>
      <c r="E2250" s="12" t="s">
        <v>38485</v>
      </c>
      <c r="F2250" s="6" t="str">
        <f t="shared" si="107"/>
        <v>module=jempl</v>
      </c>
      <c r="G2250" s="6" t="str">
        <f t="shared" si="108"/>
        <v>module=kempl</v>
      </c>
    </row>
    <row r="2251" spans="1:7" ht="30" customHeight="1">
      <c r="A2251" s="3" t="s">
        <v>10882</v>
      </c>
      <c r="B2251" s="3" t="s">
        <v>2</v>
      </c>
      <c r="C2251" s="3" t="s">
        <v>26854</v>
      </c>
      <c r="D2251" s="3" t="s">
        <v>32658</v>
      </c>
      <c r="E2251" s="12" t="s">
        <v>38486</v>
      </c>
      <c r="F2251" s="6" t="str">
        <f t="shared" si="107"/>
        <v>module=jempl</v>
      </c>
      <c r="G2251" s="6" t="str">
        <f t="shared" si="108"/>
        <v>module=kempl</v>
      </c>
    </row>
    <row r="2252" spans="1:7" ht="30" customHeight="1">
      <c r="A2252" s="3" t="s">
        <v>10882</v>
      </c>
      <c r="B2252" s="3" t="s">
        <v>2</v>
      </c>
      <c r="C2252" s="3" t="s">
        <v>26855</v>
      </c>
      <c r="D2252" s="3" t="s">
        <v>32659</v>
      </c>
      <c r="E2252" s="12" t="s">
        <v>38487</v>
      </c>
      <c r="F2252" s="6" t="str">
        <f t="shared" si="107"/>
        <v>module=jempl</v>
      </c>
      <c r="G2252" s="6" t="str">
        <f t="shared" si="108"/>
        <v>module=kempl</v>
      </c>
    </row>
    <row r="2253" spans="1:7" ht="30" customHeight="1">
      <c r="A2253" s="3" t="s">
        <v>10882</v>
      </c>
      <c r="B2253" s="3" t="s">
        <v>2</v>
      </c>
      <c r="C2253" s="3" t="s">
        <v>26856</v>
      </c>
      <c r="D2253" s="3" t="s">
        <v>32660</v>
      </c>
      <c r="E2253" s="12" t="s">
        <v>38488</v>
      </c>
      <c r="F2253" s="6" t="str">
        <f t="shared" si="107"/>
        <v>module=jempl</v>
      </c>
      <c r="G2253" s="6" t="str">
        <f t="shared" si="108"/>
        <v>module=kempl</v>
      </c>
    </row>
    <row r="2254" spans="1:7" ht="30" customHeight="1">
      <c r="A2254" s="3" t="s">
        <v>10882</v>
      </c>
      <c r="B2254" s="3" t="s">
        <v>2</v>
      </c>
      <c r="C2254" s="3" t="s">
        <v>26857</v>
      </c>
      <c r="D2254" s="3" t="s">
        <v>32661</v>
      </c>
      <c r="E2254" s="12" t="s">
        <v>38489</v>
      </c>
      <c r="F2254" s="6" t="str">
        <f t="shared" si="107"/>
        <v>module=jempl</v>
      </c>
      <c r="G2254" s="6" t="str">
        <f t="shared" si="108"/>
        <v>module=kempl</v>
      </c>
    </row>
    <row r="2255" spans="1:7" ht="30" customHeight="1">
      <c r="A2255" s="3" t="s">
        <v>10882</v>
      </c>
      <c r="B2255" s="3" t="s">
        <v>2</v>
      </c>
      <c r="C2255" s="3" t="s">
        <v>26858</v>
      </c>
      <c r="D2255" s="3" t="s">
        <v>32662</v>
      </c>
      <c r="E2255" s="12" t="s">
        <v>38490</v>
      </c>
      <c r="F2255" s="6" t="str">
        <f t="shared" si="107"/>
        <v>module=jempl</v>
      </c>
      <c r="G2255" s="6" t="str">
        <f t="shared" si="108"/>
        <v>module=kempl</v>
      </c>
    </row>
    <row r="2256" spans="1:7" ht="30" customHeight="1">
      <c r="A2256" s="3" t="s">
        <v>10882</v>
      </c>
      <c r="B2256" s="3" t="s">
        <v>2</v>
      </c>
      <c r="C2256" s="3" t="s">
        <v>26859</v>
      </c>
      <c r="D2256" s="3" t="s">
        <v>32663</v>
      </c>
      <c r="E2256" s="12" t="s">
        <v>38491</v>
      </c>
      <c r="F2256" s="6" t="str">
        <f t="shared" si="107"/>
        <v>module=jempl</v>
      </c>
      <c r="G2256" s="6" t="str">
        <f t="shared" si="108"/>
        <v>module=kempl</v>
      </c>
    </row>
    <row r="2257" spans="1:7" ht="30" customHeight="1">
      <c r="A2257" s="3" t="s">
        <v>10882</v>
      </c>
      <c r="B2257" s="3" t="s">
        <v>2</v>
      </c>
      <c r="C2257" s="3" t="s">
        <v>26860</v>
      </c>
      <c r="D2257" s="3" t="s">
        <v>32664</v>
      </c>
      <c r="E2257" s="12" t="s">
        <v>38492</v>
      </c>
      <c r="F2257" s="6" t="str">
        <f t="shared" si="107"/>
        <v>module=jempl</v>
      </c>
      <c r="G2257" s="6" t="str">
        <f t="shared" si="108"/>
        <v>module=kempl</v>
      </c>
    </row>
    <row r="2258" spans="1:7" ht="30" customHeight="1">
      <c r="A2258" s="3" t="s">
        <v>10882</v>
      </c>
      <c r="B2258" s="3" t="s">
        <v>2</v>
      </c>
      <c r="C2258" s="3" t="s">
        <v>26861</v>
      </c>
      <c r="D2258" s="3" t="s">
        <v>32665</v>
      </c>
      <c r="E2258" s="12" t="s">
        <v>38493</v>
      </c>
      <c r="F2258" s="6" t="str">
        <f t="shared" si="107"/>
        <v>module=jempl</v>
      </c>
      <c r="G2258" s="6" t="str">
        <f t="shared" si="108"/>
        <v>module=kempl</v>
      </c>
    </row>
    <row r="2259" spans="1:7" ht="30" customHeight="1">
      <c r="A2259" s="3" t="s">
        <v>10882</v>
      </c>
      <c r="B2259" s="3" t="s">
        <v>2</v>
      </c>
      <c r="C2259" s="3" t="s">
        <v>26862</v>
      </c>
      <c r="D2259" s="3" t="s">
        <v>32666</v>
      </c>
      <c r="E2259" s="12" t="s">
        <v>38494</v>
      </c>
      <c r="F2259" s="6" t="str">
        <f t="shared" si="107"/>
        <v>module=jempl</v>
      </c>
      <c r="G2259" s="6" t="str">
        <f t="shared" si="108"/>
        <v>module=kempl</v>
      </c>
    </row>
    <row r="2260" spans="1:7" ht="30" customHeight="1">
      <c r="A2260" s="3" t="s">
        <v>10882</v>
      </c>
      <c r="B2260" s="3" t="s">
        <v>2</v>
      </c>
      <c r="C2260" s="3" t="s">
        <v>26863</v>
      </c>
      <c r="D2260" s="3" t="s">
        <v>32667</v>
      </c>
      <c r="E2260" s="12" t="s">
        <v>38495</v>
      </c>
      <c r="F2260" s="6" t="str">
        <f t="shared" si="107"/>
        <v>module=jempl</v>
      </c>
      <c r="G2260" s="6" t="str">
        <f t="shared" si="108"/>
        <v>module=kempl</v>
      </c>
    </row>
    <row r="2261" spans="1:7" ht="30" customHeight="1">
      <c r="A2261" s="3" t="s">
        <v>10882</v>
      </c>
      <c r="B2261" s="3" t="s">
        <v>2</v>
      </c>
      <c r="C2261" s="3" t="s">
        <v>26864</v>
      </c>
      <c r="D2261" s="3" t="s">
        <v>32668</v>
      </c>
      <c r="E2261" s="12" t="s">
        <v>38496</v>
      </c>
      <c r="F2261" s="6" t="str">
        <f t="shared" si="107"/>
        <v>module=jempl</v>
      </c>
      <c r="G2261" s="6" t="str">
        <f t="shared" si="108"/>
        <v>module=kempl</v>
      </c>
    </row>
    <row r="2262" spans="1:7" ht="30" customHeight="1">
      <c r="A2262" s="3" t="s">
        <v>10882</v>
      </c>
      <c r="B2262" s="3" t="s">
        <v>2</v>
      </c>
      <c r="C2262" s="3" t="s">
        <v>26865</v>
      </c>
      <c r="D2262" s="3" t="s">
        <v>32669</v>
      </c>
      <c r="E2262" s="12" t="s">
        <v>38497</v>
      </c>
      <c r="F2262" s="6" t="str">
        <f t="shared" si="107"/>
        <v>module=jempl</v>
      </c>
      <c r="G2262" s="6" t="str">
        <f t="shared" si="108"/>
        <v>module=kempl</v>
      </c>
    </row>
    <row r="2263" spans="1:7" ht="30" customHeight="1">
      <c r="A2263" s="3" t="s">
        <v>10882</v>
      </c>
      <c r="B2263" s="3" t="s">
        <v>2</v>
      </c>
      <c r="C2263" s="3" t="s">
        <v>26866</v>
      </c>
      <c r="D2263" s="3" t="s">
        <v>32670</v>
      </c>
      <c r="E2263" s="12" t="s">
        <v>38498</v>
      </c>
      <c r="F2263" s="6" t="str">
        <f t="shared" si="107"/>
        <v>module=jempl</v>
      </c>
      <c r="G2263" s="6" t="str">
        <f t="shared" si="108"/>
        <v>module=kempl</v>
      </c>
    </row>
    <row r="2264" spans="1:7" ht="30" customHeight="1">
      <c r="A2264" s="3" t="s">
        <v>10882</v>
      </c>
      <c r="B2264" s="3" t="s">
        <v>2</v>
      </c>
      <c r="C2264" s="3" t="s">
        <v>26867</v>
      </c>
      <c r="D2264" s="3" t="s">
        <v>32671</v>
      </c>
      <c r="E2264" s="12" t="s">
        <v>38499</v>
      </c>
      <c r="F2264" s="6" t="str">
        <f t="shared" si="107"/>
        <v>module=jempl</v>
      </c>
      <c r="G2264" s="6" t="str">
        <f t="shared" si="108"/>
        <v>module=kempl</v>
      </c>
    </row>
    <row r="2265" spans="1:7" ht="30" customHeight="1">
      <c r="A2265" s="3" t="s">
        <v>10882</v>
      </c>
      <c r="B2265" s="3" t="s">
        <v>2</v>
      </c>
      <c r="C2265" s="3" t="s">
        <v>26868</v>
      </c>
      <c r="D2265" s="3" t="s">
        <v>32672</v>
      </c>
      <c r="E2265" s="12" t="s">
        <v>38500</v>
      </c>
      <c r="F2265" s="6" t="str">
        <f t="shared" si="107"/>
        <v>module=jempl</v>
      </c>
      <c r="G2265" s="6" t="str">
        <f t="shared" si="108"/>
        <v>module=kempl</v>
      </c>
    </row>
    <row r="2266" spans="1:7" ht="30" customHeight="1">
      <c r="A2266" s="3" t="s">
        <v>10882</v>
      </c>
      <c r="B2266" s="3" t="s">
        <v>2</v>
      </c>
      <c r="C2266" s="3" t="s">
        <v>26869</v>
      </c>
      <c r="D2266" s="3" t="s">
        <v>32673</v>
      </c>
      <c r="E2266" s="12" t="s">
        <v>38501</v>
      </c>
      <c r="F2266" s="6" t="str">
        <f t="shared" si="107"/>
        <v>module=jempl</v>
      </c>
      <c r="G2266" s="6" t="str">
        <f t="shared" si="108"/>
        <v>module=kempl</v>
      </c>
    </row>
    <row r="2267" spans="1:7" ht="30" customHeight="1">
      <c r="A2267" s="3" t="s">
        <v>10882</v>
      </c>
      <c r="B2267" s="3" t="s">
        <v>2</v>
      </c>
      <c r="C2267" s="3" t="s">
        <v>26870</v>
      </c>
      <c r="D2267" s="3" t="s">
        <v>32674</v>
      </c>
      <c r="E2267" s="12" t="s">
        <v>38502</v>
      </c>
      <c r="F2267" s="6" t="str">
        <f t="shared" si="107"/>
        <v>module=jempl</v>
      </c>
      <c r="G2267" s="6" t="str">
        <f t="shared" si="108"/>
        <v>module=kempl</v>
      </c>
    </row>
    <row r="2268" spans="1:7" ht="30" customHeight="1">
      <c r="A2268" s="3" t="s">
        <v>10882</v>
      </c>
      <c r="B2268" s="3" t="s">
        <v>2</v>
      </c>
      <c r="C2268" s="3" t="s">
        <v>26871</v>
      </c>
      <c r="D2268" s="3" t="s">
        <v>32675</v>
      </c>
      <c r="E2268" s="12" t="s">
        <v>38503</v>
      </c>
      <c r="F2268" s="6" t="str">
        <f t="shared" si="107"/>
        <v>module=jempl</v>
      </c>
      <c r="G2268" s="6" t="str">
        <f t="shared" si="108"/>
        <v>module=kempl</v>
      </c>
    </row>
    <row r="2269" spans="1:7" ht="30" customHeight="1">
      <c r="A2269" s="3" t="s">
        <v>10882</v>
      </c>
      <c r="B2269" s="3" t="s">
        <v>2</v>
      </c>
      <c r="C2269" s="3" t="s">
        <v>26872</v>
      </c>
      <c r="D2269" s="3" t="s">
        <v>32676</v>
      </c>
      <c r="E2269" s="12" t="s">
        <v>38504</v>
      </c>
      <c r="F2269" s="6" t="str">
        <f t="shared" si="107"/>
        <v>module=jempl</v>
      </c>
      <c r="G2269" s="6" t="str">
        <f t="shared" si="108"/>
        <v>module=kempl</v>
      </c>
    </row>
    <row r="2270" spans="1:7" ht="30" customHeight="1">
      <c r="A2270" s="3" t="s">
        <v>10882</v>
      </c>
      <c r="B2270" s="3" t="s">
        <v>2</v>
      </c>
      <c r="C2270" s="3" t="s">
        <v>26873</v>
      </c>
      <c r="D2270" s="3" t="s">
        <v>32677</v>
      </c>
      <c r="E2270" s="12" t="s">
        <v>38505</v>
      </c>
      <c r="F2270" s="6" t="str">
        <f t="shared" si="107"/>
        <v>module=jempl</v>
      </c>
      <c r="G2270" s="6" t="str">
        <f t="shared" si="108"/>
        <v>module=kempl</v>
      </c>
    </row>
    <row r="2271" spans="1:7" ht="30" customHeight="1">
      <c r="A2271" s="3" t="s">
        <v>10882</v>
      </c>
      <c r="B2271" s="3" t="s">
        <v>2</v>
      </c>
      <c r="C2271" s="3" t="s">
        <v>26874</v>
      </c>
      <c r="D2271" s="3" t="s">
        <v>32678</v>
      </c>
      <c r="E2271" s="12" t="s">
        <v>38506</v>
      </c>
      <c r="F2271" s="6" t="str">
        <f t="shared" si="107"/>
        <v>module=jempl</v>
      </c>
      <c r="G2271" s="6" t="str">
        <f t="shared" si="108"/>
        <v>module=kempl</v>
      </c>
    </row>
    <row r="2272" spans="1:7" ht="30" customHeight="1">
      <c r="A2272" s="3" t="s">
        <v>10882</v>
      </c>
      <c r="B2272" s="3" t="s">
        <v>2</v>
      </c>
      <c r="C2272" s="3" t="s">
        <v>26875</v>
      </c>
      <c r="D2272" s="3" t="s">
        <v>32679</v>
      </c>
      <c r="E2272" s="12" t="s">
        <v>38507</v>
      </c>
      <c r="F2272" s="6" t="str">
        <f t="shared" si="107"/>
        <v>module=jempl</v>
      </c>
      <c r="G2272" s="6" t="str">
        <f t="shared" si="108"/>
        <v>module=kempl</v>
      </c>
    </row>
    <row r="2273" spans="1:7" ht="30" customHeight="1">
      <c r="A2273" s="3" t="s">
        <v>10882</v>
      </c>
      <c r="B2273" s="3" t="s">
        <v>2</v>
      </c>
      <c r="C2273" s="3" t="s">
        <v>26876</v>
      </c>
      <c r="D2273" s="3" t="s">
        <v>32680</v>
      </c>
      <c r="E2273" s="12" t="s">
        <v>38508</v>
      </c>
      <c r="F2273" s="6" t="str">
        <f t="shared" si="107"/>
        <v>module=jempl</v>
      </c>
      <c r="G2273" s="6" t="str">
        <f t="shared" si="108"/>
        <v>module=kempl</v>
      </c>
    </row>
    <row r="2274" spans="1:7" ht="30" customHeight="1">
      <c r="A2274" s="3" t="s">
        <v>10882</v>
      </c>
      <c r="B2274" s="3" t="s">
        <v>2</v>
      </c>
      <c r="C2274" s="3" t="s">
        <v>26877</v>
      </c>
      <c r="D2274" s="3" t="s">
        <v>32681</v>
      </c>
      <c r="E2274" s="12" t="s">
        <v>38509</v>
      </c>
      <c r="F2274" s="6" t="str">
        <f t="shared" si="107"/>
        <v>module=jempl</v>
      </c>
      <c r="G2274" s="6" t="str">
        <f t="shared" si="108"/>
        <v>module=kempl</v>
      </c>
    </row>
    <row r="2275" spans="1:7" ht="30" customHeight="1">
      <c r="A2275" s="3" t="s">
        <v>10882</v>
      </c>
      <c r="B2275" s="3" t="s">
        <v>2</v>
      </c>
      <c r="C2275" s="3" t="s">
        <v>26878</v>
      </c>
      <c r="D2275" s="3" t="s">
        <v>32682</v>
      </c>
      <c r="E2275" s="12" t="s">
        <v>38510</v>
      </c>
      <c r="F2275" s="6" t="str">
        <f t="shared" si="107"/>
        <v>module=jempl</v>
      </c>
      <c r="G2275" s="6" t="str">
        <f t="shared" si="108"/>
        <v>module=kempl</v>
      </c>
    </row>
    <row r="2276" spans="1:7" ht="30" customHeight="1">
      <c r="A2276" s="3" t="s">
        <v>10882</v>
      </c>
      <c r="B2276" s="3" t="s">
        <v>2</v>
      </c>
      <c r="C2276" s="3" t="s">
        <v>26879</v>
      </c>
      <c r="D2276" s="3" t="s">
        <v>32683</v>
      </c>
      <c r="E2276" s="12" t="s">
        <v>38511</v>
      </c>
      <c r="F2276" s="6" t="str">
        <f t="shared" si="107"/>
        <v>module=jempl</v>
      </c>
      <c r="G2276" s="6" t="str">
        <f t="shared" si="108"/>
        <v>module=kempl</v>
      </c>
    </row>
    <row r="2277" spans="1:7" ht="30" customHeight="1">
      <c r="A2277" s="3" t="s">
        <v>10882</v>
      </c>
      <c r="B2277" s="3" t="s">
        <v>2</v>
      </c>
      <c r="C2277" s="3" t="s">
        <v>26880</v>
      </c>
      <c r="D2277" s="3" t="s">
        <v>32684</v>
      </c>
      <c r="E2277" s="12" t="s">
        <v>38512</v>
      </c>
      <c r="F2277" s="6" t="str">
        <f t="shared" si="107"/>
        <v>module=jempl</v>
      </c>
      <c r="G2277" s="6" t="str">
        <f t="shared" si="108"/>
        <v>module=kempl</v>
      </c>
    </row>
    <row r="2278" spans="1:7" ht="30" customHeight="1">
      <c r="A2278" s="3" t="s">
        <v>10882</v>
      </c>
      <c r="B2278" s="3" t="s">
        <v>2</v>
      </c>
      <c r="C2278" s="3" t="s">
        <v>26881</v>
      </c>
      <c r="D2278" s="3" t="s">
        <v>32685</v>
      </c>
      <c r="E2278" s="12" t="s">
        <v>38513</v>
      </c>
      <c r="F2278" s="6" t="str">
        <f t="shared" si="107"/>
        <v>module=jempl</v>
      </c>
      <c r="G2278" s="6" t="str">
        <f t="shared" si="108"/>
        <v>module=kempl</v>
      </c>
    </row>
    <row r="2279" spans="1:7" ht="30" customHeight="1">
      <c r="A2279" s="3" t="s">
        <v>10882</v>
      </c>
      <c r="B2279" s="3" t="s">
        <v>2</v>
      </c>
      <c r="C2279" s="3" t="s">
        <v>26882</v>
      </c>
      <c r="D2279" s="3" t="s">
        <v>32686</v>
      </c>
      <c r="E2279" s="12" t="s">
        <v>38514</v>
      </c>
      <c r="F2279" s="6" t="str">
        <f t="shared" si="107"/>
        <v>module=jempl</v>
      </c>
      <c r="G2279" s="6" t="str">
        <f t="shared" si="108"/>
        <v>module=kempl</v>
      </c>
    </row>
    <row r="2280" spans="1:7" ht="30" customHeight="1">
      <c r="A2280" s="3" t="s">
        <v>10882</v>
      </c>
      <c r="B2280" s="3" t="s">
        <v>2</v>
      </c>
      <c r="C2280" s="3" t="s">
        <v>26883</v>
      </c>
      <c r="D2280" s="3" t="s">
        <v>32687</v>
      </c>
      <c r="E2280" s="12" t="s">
        <v>38515</v>
      </c>
      <c r="F2280" s="6" t="str">
        <f t="shared" si="107"/>
        <v>module=jempl</v>
      </c>
      <c r="G2280" s="6" t="str">
        <f t="shared" si="108"/>
        <v>module=kempl</v>
      </c>
    </row>
    <row r="2281" spans="1:7" ht="30" customHeight="1">
      <c r="A2281" s="3" t="s">
        <v>10882</v>
      </c>
      <c r="B2281" s="3" t="s">
        <v>2</v>
      </c>
      <c r="C2281" s="3" t="s">
        <v>26884</v>
      </c>
      <c r="D2281" s="3" t="s">
        <v>32688</v>
      </c>
      <c r="E2281" s="12" t="s">
        <v>38516</v>
      </c>
      <c r="F2281" s="6" t="str">
        <f t="shared" si="107"/>
        <v>module=jempl</v>
      </c>
      <c r="G2281" s="6" t="str">
        <f t="shared" si="108"/>
        <v>module=kempl</v>
      </c>
    </row>
    <row r="2282" spans="1:7" ht="30" customHeight="1">
      <c r="A2282" s="3" t="s">
        <v>10882</v>
      </c>
      <c r="B2282" s="3" t="s">
        <v>2</v>
      </c>
      <c r="C2282" s="3" t="s">
        <v>26885</v>
      </c>
      <c r="D2282" s="3" t="s">
        <v>32689</v>
      </c>
      <c r="E2282" s="12" t="s">
        <v>38517</v>
      </c>
      <c r="F2282" s="6" t="str">
        <f t="shared" si="107"/>
        <v>module=jempl</v>
      </c>
      <c r="G2282" s="6" t="str">
        <f t="shared" si="108"/>
        <v>module=kempl</v>
      </c>
    </row>
    <row r="2283" spans="1:7" ht="30" customHeight="1">
      <c r="A2283" s="3" t="s">
        <v>10882</v>
      </c>
      <c r="B2283" s="3" t="s">
        <v>2</v>
      </c>
      <c r="C2283" s="3" t="s">
        <v>26886</v>
      </c>
      <c r="D2283" s="3" t="s">
        <v>32690</v>
      </c>
      <c r="E2283" s="12" t="s">
        <v>38518</v>
      </c>
      <c r="F2283" s="6" t="str">
        <f t="shared" si="107"/>
        <v>module=jempl</v>
      </c>
      <c r="G2283" s="6" t="str">
        <f t="shared" si="108"/>
        <v>module=kempl</v>
      </c>
    </row>
    <row r="2284" spans="1:7" ht="30" customHeight="1">
      <c r="A2284" s="3" t="s">
        <v>10882</v>
      </c>
      <c r="B2284" s="3" t="s">
        <v>2</v>
      </c>
      <c r="C2284" s="3" t="s">
        <v>26887</v>
      </c>
      <c r="D2284" s="3" t="s">
        <v>32691</v>
      </c>
      <c r="E2284" s="12" t="s">
        <v>38519</v>
      </c>
      <c r="F2284" s="6" t="str">
        <f t="shared" si="107"/>
        <v>module=jempl</v>
      </c>
      <c r="G2284" s="6" t="str">
        <f t="shared" si="108"/>
        <v>module=kempl</v>
      </c>
    </row>
    <row r="2285" spans="1:7" ht="30" customHeight="1">
      <c r="A2285" s="3" t="s">
        <v>10882</v>
      </c>
      <c r="B2285" s="3" t="s">
        <v>2</v>
      </c>
      <c r="C2285" s="3" t="s">
        <v>26888</v>
      </c>
      <c r="D2285" s="3" t="s">
        <v>32692</v>
      </c>
      <c r="E2285" s="12" t="s">
        <v>38520</v>
      </c>
      <c r="F2285" s="6" t="str">
        <f t="shared" si="107"/>
        <v>module=jempl</v>
      </c>
      <c r="G2285" s="6" t="str">
        <f t="shared" si="108"/>
        <v>module=kempl</v>
      </c>
    </row>
    <row r="2286" spans="1:7" ht="30" customHeight="1">
      <c r="A2286" s="3" t="s">
        <v>10882</v>
      </c>
      <c r="B2286" s="3" t="s">
        <v>2</v>
      </c>
      <c r="C2286" s="3" t="s">
        <v>26889</v>
      </c>
      <c r="D2286" s="3" t="s">
        <v>32693</v>
      </c>
      <c r="E2286" s="12" t="s">
        <v>38521</v>
      </c>
      <c r="F2286" s="6" t="str">
        <f t="shared" si="107"/>
        <v>module=jempl</v>
      </c>
      <c r="G2286" s="6" t="str">
        <f t="shared" si="108"/>
        <v>module=kempl</v>
      </c>
    </row>
    <row r="2287" spans="1:7" ht="30" customHeight="1">
      <c r="A2287" s="3" t="s">
        <v>10882</v>
      </c>
      <c r="B2287" s="3" t="s">
        <v>2</v>
      </c>
      <c r="C2287" s="3" t="s">
        <v>26890</v>
      </c>
      <c r="D2287" s="3" t="s">
        <v>32694</v>
      </c>
      <c r="E2287" s="12" t="s">
        <v>38522</v>
      </c>
      <c r="F2287" s="6" t="str">
        <f t="shared" si="107"/>
        <v>module=jempl</v>
      </c>
      <c r="G2287" s="6" t="str">
        <f t="shared" si="108"/>
        <v>module=kempl</v>
      </c>
    </row>
    <row r="2288" spans="1:7" ht="30" customHeight="1">
      <c r="A2288" s="3" t="s">
        <v>10882</v>
      </c>
      <c r="B2288" s="3" t="s">
        <v>2</v>
      </c>
      <c r="C2288" s="3" t="s">
        <v>26891</v>
      </c>
      <c r="D2288" s="3" t="s">
        <v>32695</v>
      </c>
      <c r="E2288" s="12" t="s">
        <v>38523</v>
      </c>
      <c r="F2288" s="6" t="str">
        <f t="shared" si="107"/>
        <v>module=jempl</v>
      </c>
      <c r="G2288" s="6" t="str">
        <f t="shared" si="108"/>
        <v>module=kempl</v>
      </c>
    </row>
    <row r="2289" spans="1:7" ht="30" customHeight="1">
      <c r="A2289" s="3" t="s">
        <v>10882</v>
      </c>
      <c r="B2289" s="3" t="s">
        <v>2</v>
      </c>
      <c r="C2289" s="3" t="s">
        <v>26892</v>
      </c>
      <c r="D2289" s="3" t="s">
        <v>32696</v>
      </c>
      <c r="E2289" s="12" t="s">
        <v>38524</v>
      </c>
      <c r="F2289" s="6" t="str">
        <f t="shared" si="107"/>
        <v>module=jempl</v>
      </c>
      <c r="G2289" s="6" t="str">
        <f t="shared" si="108"/>
        <v>module=kempl</v>
      </c>
    </row>
    <row r="2290" spans="1:7" ht="30" customHeight="1">
      <c r="A2290" s="3" t="s">
        <v>10882</v>
      </c>
      <c r="B2290" s="3" t="s">
        <v>2</v>
      </c>
      <c r="C2290" s="3" t="s">
        <v>26893</v>
      </c>
      <c r="D2290" s="3" t="s">
        <v>32697</v>
      </c>
      <c r="E2290" s="12" t="s">
        <v>38525</v>
      </c>
      <c r="F2290" s="6" t="str">
        <f t="shared" si="107"/>
        <v>module=jempl</v>
      </c>
      <c r="G2290" s="6" t="str">
        <f t="shared" si="108"/>
        <v>module=kempl</v>
      </c>
    </row>
    <row r="2291" spans="1:7" ht="30" customHeight="1">
      <c r="A2291" s="3" t="s">
        <v>10882</v>
      </c>
      <c r="B2291" s="3" t="s">
        <v>2</v>
      </c>
      <c r="C2291" s="3" t="s">
        <v>26894</v>
      </c>
      <c r="D2291" s="3" t="s">
        <v>32698</v>
      </c>
      <c r="E2291" s="12" t="s">
        <v>38526</v>
      </c>
      <c r="F2291" s="6" t="str">
        <f t="shared" si="107"/>
        <v>module=jempl</v>
      </c>
      <c r="G2291" s="6" t="str">
        <f t="shared" si="108"/>
        <v>module=kempl</v>
      </c>
    </row>
    <row r="2292" spans="1:7" ht="30" customHeight="1">
      <c r="A2292" s="3" t="s">
        <v>10882</v>
      </c>
      <c r="B2292" s="3" t="s">
        <v>2</v>
      </c>
      <c r="C2292" s="3" t="s">
        <v>26895</v>
      </c>
      <c r="D2292" s="3" t="s">
        <v>32699</v>
      </c>
      <c r="E2292" s="12" t="s">
        <v>38527</v>
      </c>
      <c r="F2292" s="6" t="str">
        <f t="shared" si="107"/>
        <v>module=jempl</v>
      </c>
      <c r="G2292" s="6" t="str">
        <f t="shared" si="108"/>
        <v>module=kempl</v>
      </c>
    </row>
    <row r="2293" spans="1:7" ht="30" customHeight="1">
      <c r="A2293" s="3" t="s">
        <v>10882</v>
      </c>
      <c r="B2293" s="3" t="s">
        <v>2</v>
      </c>
      <c r="C2293" s="3" t="s">
        <v>26896</v>
      </c>
      <c r="D2293" s="3" t="s">
        <v>32700</v>
      </c>
      <c r="E2293" s="12" t="s">
        <v>38528</v>
      </c>
      <c r="F2293" s="6" t="str">
        <f t="shared" si="107"/>
        <v>module=jempl</v>
      </c>
      <c r="G2293" s="6" t="str">
        <f t="shared" si="108"/>
        <v>module=kempl</v>
      </c>
    </row>
    <row r="2294" spans="1:7" ht="30" customHeight="1">
      <c r="A2294" s="3" t="s">
        <v>10882</v>
      </c>
      <c r="B2294" s="3" t="s">
        <v>2</v>
      </c>
      <c r="C2294" s="3" t="s">
        <v>26897</v>
      </c>
      <c r="D2294" s="3" t="s">
        <v>32701</v>
      </c>
      <c r="E2294" s="12" t="s">
        <v>38529</v>
      </c>
      <c r="F2294" s="6" t="str">
        <f t="shared" si="107"/>
        <v>module=jempl</v>
      </c>
      <c r="G2294" s="6" t="str">
        <f t="shared" si="108"/>
        <v>module=kempl</v>
      </c>
    </row>
    <row r="2295" spans="1:7" ht="30" customHeight="1">
      <c r="A2295" s="3" t="s">
        <v>10882</v>
      </c>
      <c r="B2295" s="3" t="s">
        <v>2</v>
      </c>
      <c r="C2295" s="3" t="s">
        <v>26898</v>
      </c>
      <c r="D2295" s="3" t="s">
        <v>32702</v>
      </c>
      <c r="E2295" s="12" t="s">
        <v>38530</v>
      </c>
      <c r="F2295" s="6" t="str">
        <f t="shared" si="107"/>
        <v>module=jempl</v>
      </c>
      <c r="G2295" s="6" t="str">
        <f t="shared" si="108"/>
        <v>module=kempl</v>
      </c>
    </row>
    <row r="2296" spans="1:7" ht="30" customHeight="1">
      <c r="A2296" s="3" t="s">
        <v>10882</v>
      </c>
      <c r="B2296" s="3" t="s">
        <v>2</v>
      </c>
      <c r="C2296" s="3" t="s">
        <v>26899</v>
      </c>
      <c r="D2296" s="3" t="s">
        <v>32703</v>
      </c>
      <c r="E2296" s="12" t="s">
        <v>38531</v>
      </c>
      <c r="F2296" s="6" t="str">
        <f t="shared" si="107"/>
        <v>module=jempl</v>
      </c>
      <c r="G2296" s="6" t="str">
        <f t="shared" si="108"/>
        <v>module=kempl</v>
      </c>
    </row>
    <row r="2297" spans="1:7" ht="30" customHeight="1">
      <c r="A2297" s="3" t="s">
        <v>10882</v>
      </c>
      <c r="B2297" s="3" t="s">
        <v>2</v>
      </c>
      <c r="C2297" s="3" t="s">
        <v>26900</v>
      </c>
      <c r="D2297" s="3" t="s">
        <v>32704</v>
      </c>
      <c r="E2297" s="12" t="s">
        <v>38532</v>
      </c>
      <c r="F2297" s="6" t="str">
        <f t="shared" si="107"/>
        <v>module=jempl</v>
      </c>
      <c r="G2297" s="6" t="str">
        <f t="shared" si="108"/>
        <v>module=kempl</v>
      </c>
    </row>
    <row r="2298" spans="1:7" ht="30" customHeight="1">
      <c r="A2298" s="3" t="s">
        <v>10882</v>
      </c>
      <c r="B2298" s="3" t="s">
        <v>2</v>
      </c>
      <c r="C2298" s="3" t="s">
        <v>26901</v>
      </c>
      <c r="D2298" s="3" t="s">
        <v>32705</v>
      </c>
      <c r="E2298" s="12" t="s">
        <v>38533</v>
      </c>
      <c r="F2298" s="6" t="str">
        <f t="shared" si="107"/>
        <v>module=jempl</v>
      </c>
      <c r="G2298" s="6" t="str">
        <f t="shared" si="108"/>
        <v>module=kempl</v>
      </c>
    </row>
    <row r="2299" spans="1:7" ht="30" customHeight="1">
      <c r="A2299" s="3" t="s">
        <v>10882</v>
      </c>
      <c r="B2299" s="3" t="s">
        <v>2</v>
      </c>
      <c r="C2299" s="3" t="s">
        <v>26902</v>
      </c>
      <c r="D2299" s="3" t="s">
        <v>32706</v>
      </c>
      <c r="E2299" s="12" t="s">
        <v>38534</v>
      </c>
      <c r="F2299" s="6" t="str">
        <f t="shared" si="107"/>
        <v>module=jempl</v>
      </c>
      <c r="G2299" s="6" t="str">
        <f t="shared" si="108"/>
        <v>module=kempl</v>
      </c>
    </row>
    <row r="2300" spans="1:7" ht="30" customHeight="1">
      <c r="A2300" s="3" t="s">
        <v>10882</v>
      </c>
      <c r="B2300" s="3" t="s">
        <v>2</v>
      </c>
      <c r="C2300" s="3" t="s">
        <v>26903</v>
      </c>
      <c r="D2300" s="3" t="s">
        <v>32707</v>
      </c>
      <c r="E2300" s="12" t="s">
        <v>38535</v>
      </c>
      <c r="F2300" s="6" t="str">
        <f t="shared" si="107"/>
        <v>module=jempl</v>
      </c>
      <c r="G2300" s="6" t="str">
        <f t="shared" si="108"/>
        <v>module=kempl</v>
      </c>
    </row>
    <row r="2301" spans="1:7" ht="30" customHeight="1">
      <c r="A2301" s="3" t="s">
        <v>10882</v>
      </c>
      <c r="B2301" s="3" t="s">
        <v>2</v>
      </c>
      <c r="C2301" s="3" t="s">
        <v>26904</v>
      </c>
      <c r="D2301" s="3" t="s">
        <v>32708</v>
      </c>
      <c r="E2301" s="12" t="s">
        <v>38536</v>
      </c>
      <c r="F2301" s="6" t="str">
        <f t="shared" si="107"/>
        <v>module=jempl</v>
      </c>
      <c r="G2301" s="6" t="str">
        <f t="shared" si="108"/>
        <v>module=kempl</v>
      </c>
    </row>
    <row r="2302" spans="1:7" ht="30" customHeight="1">
      <c r="A2302" s="3" t="s">
        <v>10882</v>
      </c>
      <c r="B2302" s="3" t="s">
        <v>2</v>
      </c>
      <c r="C2302" s="3" t="s">
        <v>26905</v>
      </c>
      <c r="D2302" s="3" t="s">
        <v>32709</v>
      </c>
      <c r="E2302" s="12" t="s">
        <v>38537</v>
      </c>
      <c r="F2302" s="6" t="str">
        <f t="shared" si="107"/>
        <v>module=jempl</v>
      </c>
      <c r="G2302" s="6" t="str">
        <f t="shared" si="108"/>
        <v>module=kempl</v>
      </c>
    </row>
    <row r="2303" spans="1:7" ht="30" customHeight="1">
      <c r="A2303" s="3" t="s">
        <v>10882</v>
      </c>
      <c r="B2303" s="3" t="s">
        <v>2</v>
      </c>
      <c r="C2303" s="3" t="s">
        <v>26906</v>
      </c>
      <c r="D2303" s="3" t="s">
        <v>32710</v>
      </c>
      <c r="E2303" s="12" t="s">
        <v>38538</v>
      </c>
      <c r="F2303" s="6" t="str">
        <f t="shared" si="107"/>
        <v>module=jempl</v>
      </c>
      <c r="G2303" s="6" t="str">
        <f t="shared" si="108"/>
        <v>module=kempl</v>
      </c>
    </row>
    <row r="2304" spans="1:7" ht="30" customHeight="1">
      <c r="A2304" s="3" t="s">
        <v>10882</v>
      </c>
      <c r="B2304" s="3" t="s">
        <v>2</v>
      </c>
      <c r="C2304" s="3" t="s">
        <v>26907</v>
      </c>
      <c r="D2304" s="3" t="s">
        <v>32711</v>
      </c>
      <c r="E2304" s="12" t="s">
        <v>38539</v>
      </c>
      <c r="F2304" s="6" t="str">
        <f t="shared" si="107"/>
        <v>module=jempl</v>
      </c>
      <c r="G2304" s="6" t="str">
        <f t="shared" si="108"/>
        <v>module=kempl</v>
      </c>
    </row>
    <row r="2305" spans="1:7" ht="30" customHeight="1">
      <c r="A2305" s="3" t="s">
        <v>4916</v>
      </c>
      <c r="B2305" s="3" t="s">
        <v>2</v>
      </c>
      <c r="C2305" s="3" t="s">
        <v>26908</v>
      </c>
      <c r="D2305" s="3" t="s">
        <v>32712</v>
      </c>
      <c r="E2305" s="12" t="s">
        <v>38540</v>
      </c>
      <c r="F2305" s="6" t="str">
        <f t="shared" ref="F2305:F2347" si="109">HYPERLINK("http://www.ssc.wisc.edu/wlsresearch/documentation/waves/?wave=capigrad&amp;module=jjobc","module=jjobc")</f>
        <v>module=jjobc</v>
      </c>
      <c r="G2305" s="6" t="str">
        <f t="shared" ref="G2305:G2347" si="110">HYPERLINK("http://www.ssc.wisc.edu/wlsresearch/documentation/waves/?wave=capisib&amp;module=kjobc","module=kjobc")</f>
        <v>module=kjobc</v>
      </c>
    </row>
    <row r="2306" spans="1:7" ht="30" customHeight="1">
      <c r="A2306" s="3" t="s">
        <v>4916</v>
      </c>
      <c r="B2306" s="3" t="s">
        <v>2</v>
      </c>
      <c r="C2306" s="3" t="s">
        <v>26909</v>
      </c>
      <c r="D2306" s="3" t="s">
        <v>32713</v>
      </c>
      <c r="E2306" s="12" t="s">
        <v>38541</v>
      </c>
      <c r="F2306" s="6" t="str">
        <f t="shared" si="109"/>
        <v>module=jjobc</v>
      </c>
      <c r="G2306" s="6" t="str">
        <f t="shared" si="110"/>
        <v>module=kjobc</v>
      </c>
    </row>
    <row r="2307" spans="1:7" ht="30" customHeight="1">
      <c r="A2307" s="3" t="s">
        <v>4916</v>
      </c>
      <c r="B2307" s="3" t="s">
        <v>2</v>
      </c>
      <c r="C2307" s="3" t="s">
        <v>26910</v>
      </c>
      <c r="D2307" s="3" t="s">
        <v>32714</v>
      </c>
      <c r="E2307" s="12" t="s">
        <v>38542</v>
      </c>
      <c r="F2307" s="6" t="str">
        <f t="shared" si="109"/>
        <v>module=jjobc</v>
      </c>
      <c r="G2307" s="6" t="str">
        <f t="shared" si="110"/>
        <v>module=kjobc</v>
      </c>
    </row>
    <row r="2308" spans="1:7" ht="30" customHeight="1">
      <c r="A2308" s="3" t="s">
        <v>4916</v>
      </c>
      <c r="B2308" s="3" t="s">
        <v>2</v>
      </c>
      <c r="C2308" s="3" t="s">
        <v>26911</v>
      </c>
      <c r="D2308" s="3" t="s">
        <v>32715</v>
      </c>
      <c r="E2308" s="12" t="s">
        <v>38543</v>
      </c>
      <c r="F2308" s="6" t="str">
        <f t="shared" si="109"/>
        <v>module=jjobc</v>
      </c>
      <c r="G2308" s="6" t="str">
        <f t="shared" si="110"/>
        <v>module=kjobc</v>
      </c>
    </row>
    <row r="2309" spans="1:7" ht="30" customHeight="1">
      <c r="A2309" s="3" t="s">
        <v>4916</v>
      </c>
      <c r="B2309" s="3" t="s">
        <v>2</v>
      </c>
      <c r="C2309" s="3" t="s">
        <v>26912</v>
      </c>
      <c r="D2309" s="3" t="s">
        <v>32716</v>
      </c>
      <c r="E2309" s="12" t="s">
        <v>38544</v>
      </c>
      <c r="F2309" s="6" t="str">
        <f t="shared" si="109"/>
        <v>module=jjobc</v>
      </c>
      <c r="G2309" s="6" t="str">
        <f t="shared" si="110"/>
        <v>module=kjobc</v>
      </c>
    </row>
    <row r="2310" spans="1:7" ht="30" customHeight="1">
      <c r="A2310" s="3" t="s">
        <v>4916</v>
      </c>
      <c r="B2310" s="3" t="s">
        <v>2</v>
      </c>
      <c r="C2310" s="3" t="s">
        <v>26913</v>
      </c>
      <c r="D2310" s="3" t="s">
        <v>32717</v>
      </c>
      <c r="E2310" s="12" t="s">
        <v>38545</v>
      </c>
      <c r="F2310" s="6" t="str">
        <f t="shared" si="109"/>
        <v>module=jjobc</v>
      </c>
      <c r="G2310" s="6" t="str">
        <f t="shared" si="110"/>
        <v>module=kjobc</v>
      </c>
    </row>
    <row r="2311" spans="1:7" ht="30" customHeight="1">
      <c r="A2311" s="3" t="s">
        <v>4916</v>
      </c>
      <c r="B2311" s="3" t="s">
        <v>2</v>
      </c>
      <c r="C2311" s="3" t="s">
        <v>26914</v>
      </c>
      <c r="D2311" s="3" t="s">
        <v>32718</v>
      </c>
      <c r="E2311" s="12" t="s">
        <v>38546</v>
      </c>
      <c r="F2311" s="6" t="str">
        <f t="shared" si="109"/>
        <v>module=jjobc</v>
      </c>
      <c r="G2311" s="6" t="str">
        <f t="shared" si="110"/>
        <v>module=kjobc</v>
      </c>
    </row>
    <row r="2312" spans="1:7" ht="30" customHeight="1">
      <c r="A2312" s="3" t="s">
        <v>4916</v>
      </c>
      <c r="B2312" s="3" t="s">
        <v>2</v>
      </c>
      <c r="C2312" s="3" t="s">
        <v>26915</v>
      </c>
      <c r="D2312" s="3" t="s">
        <v>32719</v>
      </c>
      <c r="E2312" s="12" t="s">
        <v>38547</v>
      </c>
      <c r="F2312" s="6" t="str">
        <f t="shared" si="109"/>
        <v>module=jjobc</v>
      </c>
      <c r="G2312" s="6" t="str">
        <f t="shared" si="110"/>
        <v>module=kjobc</v>
      </c>
    </row>
    <row r="2313" spans="1:7" ht="30" customHeight="1">
      <c r="A2313" s="3" t="s">
        <v>4916</v>
      </c>
      <c r="B2313" s="3" t="s">
        <v>2</v>
      </c>
      <c r="C2313" s="3" t="s">
        <v>26916</v>
      </c>
      <c r="D2313" s="3" t="s">
        <v>32720</v>
      </c>
      <c r="E2313" s="12" t="s">
        <v>38548</v>
      </c>
      <c r="F2313" s="6" t="str">
        <f t="shared" si="109"/>
        <v>module=jjobc</v>
      </c>
      <c r="G2313" s="6" t="str">
        <f t="shared" si="110"/>
        <v>module=kjobc</v>
      </c>
    </row>
    <row r="2314" spans="1:7" ht="30" customHeight="1">
      <c r="A2314" s="3" t="s">
        <v>4916</v>
      </c>
      <c r="B2314" s="3" t="s">
        <v>2</v>
      </c>
      <c r="C2314" s="3" t="s">
        <v>26917</v>
      </c>
      <c r="D2314" s="3" t="s">
        <v>32721</v>
      </c>
      <c r="E2314" s="12" t="s">
        <v>38549</v>
      </c>
      <c r="F2314" s="6" t="str">
        <f t="shared" si="109"/>
        <v>module=jjobc</v>
      </c>
      <c r="G2314" s="6" t="str">
        <f t="shared" si="110"/>
        <v>module=kjobc</v>
      </c>
    </row>
    <row r="2315" spans="1:7" ht="30" customHeight="1">
      <c r="A2315" s="3" t="s">
        <v>4916</v>
      </c>
      <c r="B2315" s="3" t="s">
        <v>2</v>
      </c>
      <c r="C2315" s="3" t="s">
        <v>26918</v>
      </c>
      <c r="D2315" s="3" t="s">
        <v>32722</v>
      </c>
      <c r="E2315" s="12" t="s">
        <v>38550</v>
      </c>
      <c r="F2315" s="6" t="str">
        <f t="shared" si="109"/>
        <v>module=jjobc</v>
      </c>
      <c r="G2315" s="6" t="str">
        <f t="shared" si="110"/>
        <v>module=kjobc</v>
      </c>
    </row>
    <row r="2316" spans="1:7" ht="30" customHeight="1">
      <c r="A2316" s="3" t="s">
        <v>4916</v>
      </c>
      <c r="B2316" s="3" t="s">
        <v>2</v>
      </c>
      <c r="C2316" s="3" t="s">
        <v>26919</v>
      </c>
      <c r="D2316" s="3" t="s">
        <v>32723</v>
      </c>
      <c r="E2316" s="12" t="s">
        <v>38551</v>
      </c>
      <c r="F2316" s="6" t="str">
        <f t="shared" si="109"/>
        <v>module=jjobc</v>
      </c>
      <c r="G2316" s="6" t="str">
        <f t="shared" si="110"/>
        <v>module=kjobc</v>
      </c>
    </row>
    <row r="2317" spans="1:7" ht="30" customHeight="1">
      <c r="A2317" s="3" t="s">
        <v>4916</v>
      </c>
      <c r="B2317" s="3" t="s">
        <v>2</v>
      </c>
      <c r="C2317" s="3" t="s">
        <v>26920</v>
      </c>
      <c r="D2317" s="3" t="s">
        <v>32724</v>
      </c>
      <c r="E2317" s="12" t="s">
        <v>38552</v>
      </c>
      <c r="F2317" s="6" t="str">
        <f t="shared" si="109"/>
        <v>module=jjobc</v>
      </c>
      <c r="G2317" s="6" t="str">
        <f t="shared" si="110"/>
        <v>module=kjobc</v>
      </c>
    </row>
    <row r="2318" spans="1:7" ht="30" customHeight="1">
      <c r="A2318" s="3" t="s">
        <v>4916</v>
      </c>
      <c r="B2318" s="3" t="s">
        <v>2</v>
      </c>
      <c r="C2318" s="3" t="s">
        <v>26921</v>
      </c>
      <c r="D2318" s="3" t="s">
        <v>32725</v>
      </c>
      <c r="E2318" s="12" t="s">
        <v>38553</v>
      </c>
      <c r="F2318" s="6" t="str">
        <f t="shared" si="109"/>
        <v>module=jjobc</v>
      </c>
      <c r="G2318" s="6" t="str">
        <f t="shared" si="110"/>
        <v>module=kjobc</v>
      </c>
    </row>
    <row r="2319" spans="1:7" ht="30" customHeight="1">
      <c r="A2319" s="3" t="s">
        <v>4916</v>
      </c>
      <c r="B2319" s="3" t="s">
        <v>2</v>
      </c>
      <c r="C2319" s="3" t="s">
        <v>26922</v>
      </c>
      <c r="D2319" s="3" t="s">
        <v>32726</v>
      </c>
      <c r="E2319" s="12" t="s">
        <v>38554</v>
      </c>
      <c r="F2319" s="6" t="str">
        <f t="shared" si="109"/>
        <v>module=jjobc</v>
      </c>
      <c r="G2319" s="6" t="str">
        <f t="shared" si="110"/>
        <v>module=kjobc</v>
      </c>
    </row>
    <row r="2320" spans="1:7" ht="30" customHeight="1">
      <c r="A2320" s="3" t="s">
        <v>4916</v>
      </c>
      <c r="B2320" s="3" t="s">
        <v>2</v>
      </c>
      <c r="C2320" s="3" t="s">
        <v>26923</v>
      </c>
      <c r="D2320" s="3" t="s">
        <v>32727</v>
      </c>
      <c r="E2320" s="12" t="s">
        <v>38555</v>
      </c>
      <c r="F2320" s="6" t="str">
        <f t="shared" si="109"/>
        <v>module=jjobc</v>
      </c>
      <c r="G2320" s="6" t="str">
        <f t="shared" si="110"/>
        <v>module=kjobc</v>
      </c>
    </row>
    <row r="2321" spans="1:7" ht="30" customHeight="1">
      <c r="A2321" s="3" t="s">
        <v>4916</v>
      </c>
      <c r="B2321" s="3" t="s">
        <v>2</v>
      </c>
      <c r="C2321" s="3" t="s">
        <v>26924</v>
      </c>
      <c r="D2321" s="3" t="s">
        <v>32728</v>
      </c>
      <c r="E2321" s="12" t="s">
        <v>38556</v>
      </c>
      <c r="F2321" s="6" t="str">
        <f t="shared" si="109"/>
        <v>module=jjobc</v>
      </c>
      <c r="G2321" s="6" t="str">
        <f t="shared" si="110"/>
        <v>module=kjobc</v>
      </c>
    </row>
    <row r="2322" spans="1:7" ht="30" customHeight="1">
      <c r="A2322" s="3" t="s">
        <v>4916</v>
      </c>
      <c r="B2322" s="3" t="s">
        <v>2</v>
      </c>
      <c r="C2322" s="3" t="s">
        <v>26925</v>
      </c>
      <c r="D2322" s="3" t="s">
        <v>32729</v>
      </c>
      <c r="E2322" s="12" t="s">
        <v>38557</v>
      </c>
      <c r="F2322" s="6" t="str">
        <f t="shared" si="109"/>
        <v>module=jjobc</v>
      </c>
      <c r="G2322" s="6" t="str">
        <f t="shared" si="110"/>
        <v>module=kjobc</v>
      </c>
    </row>
    <row r="2323" spans="1:7" ht="30" customHeight="1">
      <c r="A2323" s="3" t="s">
        <v>4916</v>
      </c>
      <c r="B2323" s="3" t="s">
        <v>2</v>
      </c>
      <c r="C2323" s="3" t="s">
        <v>26926</v>
      </c>
      <c r="D2323" s="3" t="s">
        <v>32730</v>
      </c>
      <c r="E2323" s="12" t="s">
        <v>38558</v>
      </c>
      <c r="F2323" s="6" t="str">
        <f t="shared" si="109"/>
        <v>module=jjobc</v>
      </c>
      <c r="G2323" s="6" t="str">
        <f t="shared" si="110"/>
        <v>module=kjobc</v>
      </c>
    </row>
    <row r="2324" spans="1:7" ht="30" customHeight="1">
      <c r="A2324" s="3" t="s">
        <v>4916</v>
      </c>
      <c r="B2324" s="3" t="s">
        <v>2</v>
      </c>
      <c r="C2324" s="3" t="s">
        <v>26927</v>
      </c>
      <c r="D2324" s="3" t="s">
        <v>32731</v>
      </c>
      <c r="E2324" s="12" t="s">
        <v>38559</v>
      </c>
      <c r="F2324" s="6" t="str">
        <f t="shared" si="109"/>
        <v>module=jjobc</v>
      </c>
      <c r="G2324" s="6" t="str">
        <f t="shared" si="110"/>
        <v>module=kjobc</v>
      </c>
    </row>
    <row r="2325" spans="1:7" ht="30" customHeight="1">
      <c r="A2325" s="3" t="s">
        <v>4916</v>
      </c>
      <c r="B2325" s="3" t="s">
        <v>2</v>
      </c>
      <c r="C2325" s="3" t="s">
        <v>26928</v>
      </c>
      <c r="D2325" s="3" t="s">
        <v>32732</v>
      </c>
      <c r="E2325" s="12" t="s">
        <v>38560</v>
      </c>
      <c r="F2325" s="6" t="str">
        <f t="shared" si="109"/>
        <v>module=jjobc</v>
      </c>
      <c r="G2325" s="6" t="str">
        <f t="shared" si="110"/>
        <v>module=kjobc</v>
      </c>
    </row>
    <row r="2326" spans="1:7" ht="30" customHeight="1">
      <c r="A2326" s="3" t="s">
        <v>4916</v>
      </c>
      <c r="B2326" s="3" t="s">
        <v>2</v>
      </c>
      <c r="C2326" s="3" t="s">
        <v>26929</v>
      </c>
      <c r="D2326" s="3" t="s">
        <v>32733</v>
      </c>
      <c r="E2326" s="12" t="s">
        <v>38561</v>
      </c>
      <c r="F2326" s="6" t="str">
        <f t="shared" si="109"/>
        <v>module=jjobc</v>
      </c>
      <c r="G2326" s="6" t="str">
        <f t="shared" si="110"/>
        <v>module=kjobc</v>
      </c>
    </row>
    <row r="2327" spans="1:7" ht="30" customHeight="1">
      <c r="A2327" s="3" t="s">
        <v>4916</v>
      </c>
      <c r="B2327" s="3" t="s">
        <v>2</v>
      </c>
      <c r="C2327" s="3" t="s">
        <v>26930</v>
      </c>
      <c r="D2327" s="3" t="s">
        <v>32734</v>
      </c>
      <c r="E2327" s="12" t="s">
        <v>38562</v>
      </c>
      <c r="F2327" s="6" t="str">
        <f t="shared" si="109"/>
        <v>module=jjobc</v>
      </c>
      <c r="G2327" s="6" t="str">
        <f t="shared" si="110"/>
        <v>module=kjobc</v>
      </c>
    </row>
    <row r="2328" spans="1:7" ht="30" customHeight="1">
      <c r="A2328" s="3" t="s">
        <v>4916</v>
      </c>
      <c r="B2328" s="3" t="s">
        <v>2</v>
      </c>
      <c r="C2328" s="3" t="s">
        <v>26931</v>
      </c>
      <c r="D2328" s="3" t="s">
        <v>32735</v>
      </c>
      <c r="E2328" s="12" t="s">
        <v>38563</v>
      </c>
      <c r="F2328" s="6" t="str">
        <f t="shared" si="109"/>
        <v>module=jjobc</v>
      </c>
      <c r="G2328" s="6" t="str">
        <f t="shared" si="110"/>
        <v>module=kjobc</v>
      </c>
    </row>
    <row r="2329" spans="1:7" ht="30" customHeight="1">
      <c r="A2329" s="3" t="s">
        <v>4916</v>
      </c>
      <c r="B2329" s="3" t="s">
        <v>2</v>
      </c>
      <c r="C2329" s="3" t="s">
        <v>26932</v>
      </c>
      <c r="D2329" s="3" t="s">
        <v>32736</v>
      </c>
      <c r="E2329" s="12" t="s">
        <v>38564</v>
      </c>
      <c r="F2329" s="6" t="str">
        <f t="shared" si="109"/>
        <v>module=jjobc</v>
      </c>
      <c r="G2329" s="6" t="str">
        <f t="shared" si="110"/>
        <v>module=kjobc</v>
      </c>
    </row>
    <row r="2330" spans="1:7" ht="30" customHeight="1">
      <c r="A2330" s="3" t="s">
        <v>4916</v>
      </c>
      <c r="B2330" s="3" t="s">
        <v>2</v>
      </c>
      <c r="C2330" s="3" t="s">
        <v>26933</v>
      </c>
      <c r="D2330" s="3" t="s">
        <v>32737</v>
      </c>
      <c r="E2330" s="12" t="s">
        <v>38565</v>
      </c>
      <c r="F2330" s="6" t="str">
        <f t="shared" si="109"/>
        <v>module=jjobc</v>
      </c>
      <c r="G2330" s="6" t="str">
        <f t="shared" si="110"/>
        <v>module=kjobc</v>
      </c>
    </row>
    <row r="2331" spans="1:7" ht="30" customHeight="1">
      <c r="A2331" s="3" t="s">
        <v>4916</v>
      </c>
      <c r="B2331" s="3" t="s">
        <v>2</v>
      </c>
      <c r="C2331" s="3" t="s">
        <v>26934</v>
      </c>
      <c r="D2331" s="3" t="s">
        <v>32738</v>
      </c>
      <c r="E2331" s="12" t="s">
        <v>38566</v>
      </c>
      <c r="F2331" s="6" t="str">
        <f t="shared" si="109"/>
        <v>module=jjobc</v>
      </c>
      <c r="G2331" s="6" t="str">
        <f t="shared" si="110"/>
        <v>module=kjobc</v>
      </c>
    </row>
    <row r="2332" spans="1:7" ht="30" customHeight="1">
      <c r="A2332" s="3" t="s">
        <v>4916</v>
      </c>
      <c r="B2332" s="3" t="s">
        <v>2</v>
      </c>
      <c r="C2332" s="3" t="s">
        <v>26935</v>
      </c>
      <c r="D2332" s="3" t="s">
        <v>32739</v>
      </c>
      <c r="E2332" s="12" t="s">
        <v>38567</v>
      </c>
      <c r="F2332" s="6" t="str">
        <f t="shared" si="109"/>
        <v>module=jjobc</v>
      </c>
      <c r="G2332" s="6" t="str">
        <f t="shared" si="110"/>
        <v>module=kjobc</v>
      </c>
    </row>
    <row r="2333" spans="1:7" ht="30" customHeight="1">
      <c r="A2333" s="3" t="s">
        <v>4916</v>
      </c>
      <c r="B2333" s="3" t="s">
        <v>2</v>
      </c>
      <c r="C2333" s="3" t="s">
        <v>26936</v>
      </c>
      <c r="D2333" s="3" t="s">
        <v>32740</v>
      </c>
      <c r="E2333" s="12" t="s">
        <v>38568</v>
      </c>
      <c r="F2333" s="6" t="str">
        <f t="shared" si="109"/>
        <v>module=jjobc</v>
      </c>
      <c r="G2333" s="6" t="str">
        <f t="shared" si="110"/>
        <v>module=kjobc</v>
      </c>
    </row>
    <row r="2334" spans="1:7" ht="30" customHeight="1">
      <c r="A2334" s="3" t="s">
        <v>4916</v>
      </c>
      <c r="B2334" s="3" t="s">
        <v>2</v>
      </c>
      <c r="C2334" s="3" t="s">
        <v>26937</v>
      </c>
      <c r="D2334" s="3" t="s">
        <v>32741</v>
      </c>
      <c r="E2334" s="12" t="s">
        <v>38569</v>
      </c>
      <c r="F2334" s="6" t="str">
        <f t="shared" si="109"/>
        <v>module=jjobc</v>
      </c>
      <c r="G2334" s="6" t="str">
        <f t="shared" si="110"/>
        <v>module=kjobc</v>
      </c>
    </row>
    <row r="2335" spans="1:7" ht="30" customHeight="1">
      <c r="A2335" s="3" t="s">
        <v>4916</v>
      </c>
      <c r="B2335" s="3" t="s">
        <v>2</v>
      </c>
      <c r="C2335" s="3" t="s">
        <v>26938</v>
      </c>
      <c r="D2335" s="3" t="s">
        <v>32742</v>
      </c>
      <c r="E2335" s="12" t="s">
        <v>38570</v>
      </c>
      <c r="F2335" s="6" t="str">
        <f t="shared" si="109"/>
        <v>module=jjobc</v>
      </c>
      <c r="G2335" s="6" t="str">
        <f t="shared" si="110"/>
        <v>module=kjobc</v>
      </c>
    </row>
    <row r="2336" spans="1:7" ht="30" customHeight="1">
      <c r="A2336" s="3" t="s">
        <v>4916</v>
      </c>
      <c r="B2336" s="3" t="s">
        <v>2</v>
      </c>
      <c r="C2336" s="3" t="s">
        <v>26939</v>
      </c>
      <c r="D2336" s="3" t="s">
        <v>32743</v>
      </c>
      <c r="E2336" s="12" t="s">
        <v>38571</v>
      </c>
      <c r="F2336" s="6" t="str">
        <f t="shared" si="109"/>
        <v>module=jjobc</v>
      </c>
      <c r="G2336" s="6" t="str">
        <f t="shared" si="110"/>
        <v>module=kjobc</v>
      </c>
    </row>
    <row r="2337" spans="1:7" ht="30" customHeight="1">
      <c r="A2337" s="3" t="s">
        <v>4916</v>
      </c>
      <c r="B2337" s="3" t="s">
        <v>2</v>
      </c>
      <c r="C2337" s="3" t="s">
        <v>26940</v>
      </c>
      <c r="D2337" s="3" t="s">
        <v>32744</v>
      </c>
      <c r="E2337" s="12" t="s">
        <v>38572</v>
      </c>
      <c r="F2337" s="6" t="str">
        <f t="shared" si="109"/>
        <v>module=jjobc</v>
      </c>
      <c r="G2337" s="6" t="str">
        <f t="shared" si="110"/>
        <v>module=kjobc</v>
      </c>
    </row>
    <row r="2338" spans="1:7" ht="30" customHeight="1">
      <c r="A2338" s="3" t="s">
        <v>4916</v>
      </c>
      <c r="B2338" s="3" t="s">
        <v>2</v>
      </c>
      <c r="C2338" s="3" t="s">
        <v>26941</v>
      </c>
      <c r="D2338" s="3" t="s">
        <v>32745</v>
      </c>
      <c r="E2338" s="12" t="s">
        <v>38573</v>
      </c>
      <c r="F2338" s="6" t="str">
        <f t="shared" si="109"/>
        <v>module=jjobc</v>
      </c>
      <c r="G2338" s="6" t="str">
        <f t="shared" si="110"/>
        <v>module=kjobc</v>
      </c>
    </row>
    <row r="2339" spans="1:7" ht="30" customHeight="1">
      <c r="A2339" s="3" t="s">
        <v>4916</v>
      </c>
      <c r="B2339" s="3" t="s">
        <v>2</v>
      </c>
      <c r="C2339" s="3" t="s">
        <v>26942</v>
      </c>
      <c r="D2339" s="3" t="s">
        <v>32746</v>
      </c>
      <c r="E2339" s="12" t="s">
        <v>38574</v>
      </c>
      <c r="F2339" s="6" t="str">
        <f t="shared" si="109"/>
        <v>module=jjobc</v>
      </c>
      <c r="G2339" s="6" t="str">
        <f t="shared" si="110"/>
        <v>module=kjobc</v>
      </c>
    </row>
    <row r="2340" spans="1:7" ht="30" customHeight="1">
      <c r="A2340" s="3" t="s">
        <v>4916</v>
      </c>
      <c r="B2340" s="3" t="s">
        <v>2</v>
      </c>
      <c r="C2340" s="3" t="s">
        <v>26943</v>
      </c>
      <c r="D2340" s="3" t="s">
        <v>32747</v>
      </c>
      <c r="E2340" s="12" t="s">
        <v>38575</v>
      </c>
      <c r="F2340" s="6" t="str">
        <f t="shared" si="109"/>
        <v>module=jjobc</v>
      </c>
      <c r="G2340" s="6" t="str">
        <f t="shared" si="110"/>
        <v>module=kjobc</v>
      </c>
    </row>
    <row r="2341" spans="1:7" ht="30" customHeight="1">
      <c r="A2341" s="3" t="s">
        <v>4916</v>
      </c>
      <c r="B2341" s="3" t="s">
        <v>2</v>
      </c>
      <c r="C2341" s="3" t="s">
        <v>26944</v>
      </c>
      <c r="D2341" s="3" t="s">
        <v>32748</v>
      </c>
      <c r="E2341" s="12" t="s">
        <v>38576</v>
      </c>
      <c r="F2341" s="6" t="str">
        <f t="shared" si="109"/>
        <v>module=jjobc</v>
      </c>
      <c r="G2341" s="6" t="str">
        <f t="shared" si="110"/>
        <v>module=kjobc</v>
      </c>
    </row>
    <row r="2342" spans="1:7" ht="30" customHeight="1">
      <c r="A2342" s="3" t="s">
        <v>4916</v>
      </c>
      <c r="B2342" s="3" t="s">
        <v>2</v>
      </c>
      <c r="C2342" s="3" t="s">
        <v>26945</v>
      </c>
      <c r="D2342" s="3" t="s">
        <v>32749</v>
      </c>
      <c r="E2342" s="12" t="s">
        <v>38577</v>
      </c>
      <c r="F2342" s="6" t="str">
        <f t="shared" si="109"/>
        <v>module=jjobc</v>
      </c>
      <c r="G2342" s="6" t="str">
        <f t="shared" si="110"/>
        <v>module=kjobc</v>
      </c>
    </row>
    <row r="2343" spans="1:7" ht="30" customHeight="1">
      <c r="A2343" s="3" t="s">
        <v>4916</v>
      </c>
      <c r="B2343" s="3" t="s">
        <v>2</v>
      </c>
      <c r="C2343" s="3" t="s">
        <v>26946</v>
      </c>
      <c r="D2343" s="3" t="s">
        <v>32750</v>
      </c>
      <c r="E2343" s="12" t="s">
        <v>38578</v>
      </c>
      <c r="F2343" s="6" t="str">
        <f t="shared" si="109"/>
        <v>module=jjobc</v>
      </c>
      <c r="G2343" s="6" t="str">
        <f t="shared" si="110"/>
        <v>module=kjobc</v>
      </c>
    </row>
    <row r="2344" spans="1:7" ht="30" customHeight="1">
      <c r="A2344" s="3" t="s">
        <v>4916</v>
      </c>
      <c r="B2344" s="3" t="s">
        <v>2</v>
      </c>
      <c r="C2344" s="3" t="s">
        <v>26947</v>
      </c>
      <c r="D2344" s="3" t="s">
        <v>32751</v>
      </c>
      <c r="E2344" s="12" t="s">
        <v>38579</v>
      </c>
      <c r="F2344" s="6" t="str">
        <f t="shared" si="109"/>
        <v>module=jjobc</v>
      </c>
      <c r="G2344" s="6" t="str">
        <f t="shared" si="110"/>
        <v>module=kjobc</v>
      </c>
    </row>
    <row r="2345" spans="1:7" ht="30" customHeight="1">
      <c r="A2345" s="3" t="s">
        <v>4916</v>
      </c>
      <c r="B2345" s="3" t="s">
        <v>2</v>
      </c>
      <c r="C2345" s="3" t="s">
        <v>26948</v>
      </c>
      <c r="D2345" s="3" t="s">
        <v>32752</v>
      </c>
      <c r="E2345" s="12" t="s">
        <v>38580</v>
      </c>
      <c r="F2345" s="6" t="str">
        <f t="shared" si="109"/>
        <v>module=jjobc</v>
      </c>
      <c r="G2345" s="6" t="str">
        <f t="shared" si="110"/>
        <v>module=kjobc</v>
      </c>
    </row>
    <row r="2346" spans="1:7" ht="30" customHeight="1">
      <c r="A2346" s="3" t="s">
        <v>4916</v>
      </c>
      <c r="B2346" s="3" t="s">
        <v>2</v>
      </c>
      <c r="C2346" s="3" t="s">
        <v>26949</v>
      </c>
      <c r="D2346" s="3" t="s">
        <v>32753</v>
      </c>
      <c r="E2346" s="12" t="s">
        <v>38581</v>
      </c>
      <c r="F2346" s="6" t="str">
        <f t="shared" si="109"/>
        <v>module=jjobc</v>
      </c>
      <c r="G2346" s="6" t="str">
        <f t="shared" si="110"/>
        <v>module=kjobc</v>
      </c>
    </row>
    <row r="2347" spans="1:7" ht="30" customHeight="1">
      <c r="A2347" s="3" t="s">
        <v>4916</v>
      </c>
      <c r="B2347" s="3" t="s">
        <v>2</v>
      </c>
      <c r="C2347" s="3" t="s">
        <v>26950</v>
      </c>
      <c r="D2347" s="3" t="s">
        <v>32754</v>
      </c>
      <c r="E2347" s="12" t="s">
        <v>38582</v>
      </c>
      <c r="F2347" s="6" t="str">
        <f t="shared" si="109"/>
        <v>module=jjobc</v>
      </c>
      <c r="G2347" s="6" t="str">
        <f t="shared" si="110"/>
        <v>module=kjobc</v>
      </c>
    </row>
    <row r="2348" spans="1:7" ht="30" customHeight="1">
      <c r="A2348" s="3" t="s">
        <v>24587</v>
      </c>
      <c r="B2348" s="3" t="s">
        <v>2</v>
      </c>
      <c r="C2348" s="3" t="s">
        <v>26951</v>
      </c>
      <c r="D2348" s="3" t="s">
        <v>32755</v>
      </c>
      <c r="E2348" s="12" t="s">
        <v>38583</v>
      </c>
      <c r="F2348" s="6" t="str">
        <f t="shared" ref="F2348:F2361" si="111">HYPERLINK("http://www.ssc.wisc.edu/wlsresearch/documentation/waves/?wave=capigrad&amp;module=jretir","module=jretir")</f>
        <v>module=jretir</v>
      </c>
      <c r="G2348" s="6" t="str">
        <f t="shared" ref="G2348:G2361" si="112">HYPERLINK("http://www.ssc.wisc.edu/wlsresearch/documentation/waves/?wave=capisib&amp;module=kretir","module=kretir")</f>
        <v>module=kretir</v>
      </c>
    </row>
    <row r="2349" spans="1:7" ht="30" customHeight="1">
      <c r="A2349" s="3" t="s">
        <v>24587</v>
      </c>
      <c r="B2349" s="3" t="s">
        <v>2</v>
      </c>
      <c r="C2349" s="3" t="s">
        <v>26952</v>
      </c>
      <c r="D2349" s="3" t="s">
        <v>32756</v>
      </c>
      <c r="E2349" s="12" t="s">
        <v>38584</v>
      </c>
      <c r="F2349" s="6" t="str">
        <f t="shared" si="111"/>
        <v>module=jretir</v>
      </c>
      <c r="G2349" s="6" t="str">
        <f t="shared" si="112"/>
        <v>module=kretir</v>
      </c>
    </row>
    <row r="2350" spans="1:7" ht="30" customHeight="1">
      <c r="A2350" s="3" t="s">
        <v>24587</v>
      </c>
      <c r="B2350" s="3" t="s">
        <v>2</v>
      </c>
      <c r="C2350" s="3" t="s">
        <v>26953</v>
      </c>
      <c r="D2350" s="3" t="s">
        <v>32757</v>
      </c>
      <c r="E2350" s="12" t="s">
        <v>38585</v>
      </c>
      <c r="F2350" s="6" t="str">
        <f t="shared" si="111"/>
        <v>module=jretir</v>
      </c>
      <c r="G2350" s="6" t="str">
        <f t="shared" si="112"/>
        <v>module=kretir</v>
      </c>
    </row>
    <row r="2351" spans="1:7" ht="30" customHeight="1">
      <c r="A2351" s="3" t="s">
        <v>24587</v>
      </c>
      <c r="B2351" s="3" t="s">
        <v>2</v>
      </c>
      <c r="C2351" s="3" t="s">
        <v>26954</v>
      </c>
      <c r="D2351" s="3" t="s">
        <v>32758</v>
      </c>
      <c r="E2351" s="12" t="s">
        <v>38586</v>
      </c>
      <c r="F2351" s="6" t="str">
        <f t="shared" si="111"/>
        <v>module=jretir</v>
      </c>
      <c r="G2351" s="6" t="str">
        <f t="shared" si="112"/>
        <v>module=kretir</v>
      </c>
    </row>
    <row r="2352" spans="1:7" ht="30" customHeight="1">
      <c r="A2352" s="3" t="s">
        <v>24587</v>
      </c>
      <c r="B2352" s="3" t="s">
        <v>2</v>
      </c>
      <c r="C2352" s="3" t="s">
        <v>26955</v>
      </c>
      <c r="D2352" s="3" t="s">
        <v>32759</v>
      </c>
      <c r="E2352" s="12" t="s">
        <v>38587</v>
      </c>
      <c r="F2352" s="6" t="str">
        <f t="shared" si="111"/>
        <v>module=jretir</v>
      </c>
      <c r="G2352" s="6" t="str">
        <f t="shared" si="112"/>
        <v>module=kretir</v>
      </c>
    </row>
    <row r="2353" spans="1:7" ht="30" customHeight="1">
      <c r="A2353" s="3" t="s">
        <v>24587</v>
      </c>
      <c r="B2353" s="3" t="s">
        <v>2</v>
      </c>
      <c r="C2353" s="3" t="s">
        <v>26956</v>
      </c>
      <c r="D2353" s="3" t="s">
        <v>32760</v>
      </c>
      <c r="E2353" s="12" t="s">
        <v>38588</v>
      </c>
      <c r="F2353" s="6" t="str">
        <f t="shared" si="111"/>
        <v>module=jretir</v>
      </c>
      <c r="G2353" s="6" t="str">
        <f t="shared" si="112"/>
        <v>module=kretir</v>
      </c>
    </row>
    <row r="2354" spans="1:7" ht="30" customHeight="1">
      <c r="A2354" s="3" t="s">
        <v>24587</v>
      </c>
      <c r="B2354" s="3" t="s">
        <v>2</v>
      </c>
      <c r="C2354" s="3" t="s">
        <v>26957</v>
      </c>
      <c r="D2354" s="3" t="s">
        <v>32761</v>
      </c>
      <c r="E2354" s="12" t="s">
        <v>38589</v>
      </c>
      <c r="F2354" s="6" t="str">
        <f t="shared" si="111"/>
        <v>module=jretir</v>
      </c>
      <c r="G2354" s="6" t="str">
        <f t="shared" si="112"/>
        <v>module=kretir</v>
      </c>
    </row>
    <row r="2355" spans="1:7" ht="30" customHeight="1">
      <c r="A2355" s="3" t="s">
        <v>24587</v>
      </c>
      <c r="B2355" s="3" t="s">
        <v>2</v>
      </c>
      <c r="C2355" s="3" t="s">
        <v>26958</v>
      </c>
      <c r="D2355" s="3" t="s">
        <v>32762</v>
      </c>
      <c r="E2355" s="12" t="s">
        <v>38590</v>
      </c>
      <c r="F2355" s="6" t="str">
        <f t="shared" si="111"/>
        <v>module=jretir</v>
      </c>
      <c r="G2355" s="6" t="str">
        <f t="shared" si="112"/>
        <v>module=kretir</v>
      </c>
    </row>
    <row r="2356" spans="1:7" ht="30" customHeight="1">
      <c r="A2356" s="3" t="s">
        <v>24587</v>
      </c>
      <c r="B2356" s="3" t="s">
        <v>2</v>
      </c>
      <c r="C2356" s="3" t="s">
        <v>26959</v>
      </c>
      <c r="D2356" s="3" t="s">
        <v>32763</v>
      </c>
      <c r="E2356" s="12" t="s">
        <v>38591</v>
      </c>
      <c r="F2356" s="6" t="str">
        <f t="shared" si="111"/>
        <v>module=jretir</v>
      </c>
      <c r="G2356" s="6" t="str">
        <f t="shared" si="112"/>
        <v>module=kretir</v>
      </c>
    </row>
    <row r="2357" spans="1:7" ht="30" customHeight="1">
      <c r="A2357" s="3" t="s">
        <v>24587</v>
      </c>
      <c r="B2357" s="3" t="s">
        <v>2</v>
      </c>
      <c r="C2357" s="3" t="s">
        <v>26960</v>
      </c>
      <c r="D2357" s="3" t="s">
        <v>32764</v>
      </c>
      <c r="E2357" s="12" t="s">
        <v>38592</v>
      </c>
      <c r="F2357" s="6" t="str">
        <f t="shared" si="111"/>
        <v>module=jretir</v>
      </c>
      <c r="G2357" s="6" t="str">
        <f t="shared" si="112"/>
        <v>module=kretir</v>
      </c>
    </row>
    <row r="2358" spans="1:7" ht="30" customHeight="1">
      <c r="A2358" s="3" t="s">
        <v>24587</v>
      </c>
      <c r="B2358" s="3" t="s">
        <v>2</v>
      </c>
      <c r="C2358" s="3" t="s">
        <v>26961</v>
      </c>
      <c r="D2358" s="3" t="s">
        <v>32765</v>
      </c>
      <c r="E2358" s="12" t="s">
        <v>38593</v>
      </c>
      <c r="F2358" s="6" t="str">
        <f t="shared" si="111"/>
        <v>module=jretir</v>
      </c>
      <c r="G2358" s="6" t="str">
        <f t="shared" si="112"/>
        <v>module=kretir</v>
      </c>
    </row>
    <row r="2359" spans="1:7" ht="30" customHeight="1">
      <c r="A2359" s="3" t="s">
        <v>24587</v>
      </c>
      <c r="B2359" s="3" t="s">
        <v>2</v>
      </c>
      <c r="C2359" s="3" t="s">
        <v>26962</v>
      </c>
      <c r="D2359" s="3" t="s">
        <v>32766</v>
      </c>
      <c r="E2359" s="12" t="s">
        <v>38594</v>
      </c>
      <c r="F2359" s="6" t="str">
        <f t="shared" si="111"/>
        <v>module=jretir</v>
      </c>
      <c r="G2359" s="6" t="str">
        <f t="shared" si="112"/>
        <v>module=kretir</v>
      </c>
    </row>
    <row r="2360" spans="1:7" ht="30" customHeight="1">
      <c r="A2360" s="3" t="s">
        <v>24587</v>
      </c>
      <c r="B2360" s="3" t="s">
        <v>2</v>
      </c>
      <c r="C2360" s="3" t="s">
        <v>26963</v>
      </c>
      <c r="D2360" s="3" t="s">
        <v>32767</v>
      </c>
      <c r="E2360" s="12" t="s">
        <v>38595</v>
      </c>
      <c r="F2360" s="6" t="str">
        <f t="shared" si="111"/>
        <v>module=jretir</v>
      </c>
      <c r="G2360" s="6" t="str">
        <f t="shared" si="112"/>
        <v>module=kretir</v>
      </c>
    </row>
    <row r="2361" spans="1:7" ht="30" customHeight="1">
      <c r="A2361" s="3" t="s">
        <v>24587</v>
      </c>
      <c r="B2361" s="3" t="s">
        <v>2</v>
      </c>
      <c r="C2361" s="3" t="s">
        <v>26964</v>
      </c>
      <c r="D2361" s="3" t="s">
        <v>32768</v>
      </c>
      <c r="E2361" s="12" t="s">
        <v>38596</v>
      </c>
      <c r="F2361" s="6" t="str">
        <f t="shared" si="111"/>
        <v>module=jretir</v>
      </c>
      <c r="G2361" s="6" t="str">
        <f t="shared" si="112"/>
        <v>module=kretir</v>
      </c>
    </row>
    <row r="2362" spans="1:7" ht="30" customHeight="1">
      <c r="A2362" s="3" t="s">
        <v>24588</v>
      </c>
      <c r="B2362" s="3" t="s">
        <v>2</v>
      </c>
      <c r="C2362" s="3" t="s">
        <v>26965</v>
      </c>
      <c r="D2362" s="3" t="s">
        <v>32769</v>
      </c>
      <c r="E2362" s="12" t="s">
        <v>38597</v>
      </c>
      <c r="F2362" s="6" t="str">
        <f t="shared" ref="F2362:F2397" si="113">HYPERLINK("http://www.ssc.wisc.edu/wlsresearch/documentation/waves/?wave=capigrad&amp;module=jmcardle","module=jmcardle")</f>
        <v>module=jmcardle</v>
      </c>
      <c r="G2362" s="6" t="str">
        <f t="shared" ref="G2362:G2397" si="114">HYPERLINK("http://www.ssc.wisc.edu/wlsresearch/documentation/waves/?wave=capisib&amp;module=kmcardle","module=kmcardle")</f>
        <v>module=kmcardle</v>
      </c>
    </row>
    <row r="2363" spans="1:7" ht="30" customHeight="1">
      <c r="A2363" s="3" t="s">
        <v>24588</v>
      </c>
      <c r="B2363" s="3" t="s">
        <v>2</v>
      </c>
      <c r="C2363" s="3" t="s">
        <v>26966</v>
      </c>
      <c r="D2363" s="3" t="s">
        <v>32770</v>
      </c>
      <c r="E2363" s="12" t="s">
        <v>38598</v>
      </c>
      <c r="F2363" s="6" t="str">
        <f t="shared" si="113"/>
        <v>module=jmcardle</v>
      </c>
      <c r="G2363" s="6" t="str">
        <f t="shared" si="114"/>
        <v>module=kmcardle</v>
      </c>
    </row>
    <row r="2364" spans="1:7" ht="30" customHeight="1">
      <c r="A2364" s="3" t="s">
        <v>24588</v>
      </c>
      <c r="B2364" s="3" t="s">
        <v>2</v>
      </c>
      <c r="C2364" s="3" t="s">
        <v>26967</v>
      </c>
      <c r="D2364" s="3" t="s">
        <v>32771</v>
      </c>
      <c r="E2364" s="12" t="s">
        <v>38599</v>
      </c>
      <c r="F2364" s="6" t="str">
        <f t="shared" si="113"/>
        <v>module=jmcardle</v>
      </c>
      <c r="G2364" s="6" t="str">
        <f t="shared" si="114"/>
        <v>module=kmcardle</v>
      </c>
    </row>
    <row r="2365" spans="1:7" ht="30" customHeight="1">
      <c r="A2365" s="3" t="s">
        <v>24588</v>
      </c>
      <c r="B2365" s="3" t="s">
        <v>2</v>
      </c>
      <c r="C2365" s="3" t="s">
        <v>26968</v>
      </c>
      <c r="D2365" s="3" t="s">
        <v>32772</v>
      </c>
      <c r="E2365" s="12" t="s">
        <v>38600</v>
      </c>
      <c r="F2365" s="6" t="str">
        <f t="shared" si="113"/>
        <v>module=jmcardle</v>
      </c>
      <c r="G2365" s="6" t="str">
        <f t="shared" si="114"/>
        <v>module=kmcardle</v>
      </c>
    </row>
    <row r="2366" spans="1:7" ht="30" customHeight="1">
      <c r="A2366" s="3" t="s">
        <v>24588</v>
      </c>
      <c r="B2366" s="3" t="s">
        <v>2</v>
      </c>
      <c r="C2366" s="3" t="s">
        <v>26969</v>
      </c>
      <c r="D2366" s="3" t="s">
        <v>32773</v>
      </c>
      <c r="E2366" s="12" t="s">
        <v>38601</v>
      </c>
      <c r="F2366" s="6" t="str">
        <f t="shared" si="113"/>
        <v>module=jmcardle</v>
      </c>
      <c r="G2366" s="6" t="str">
        <f t="shared" si="114"/>
        <v>module=kmcardle</v>
      </c>
    </row>
    <row r="2367" spans="1:7" ht="30" customHeight="1">
      <c r="A2367" s="3" t="s">
        <v>24588</v>
      </c>
      <c r="B2367" s="3" t="s">
        <v>2</v>
      </c>
      <c r="C2367" s="3" t="s">
        <v>26970</v>
      </c>
      <c r="D2367" s="3" t="s">
        <v>32774</v>
      </c>
      <c r="E2367" s="12" t="s">
        <v>38602</v>
      </c>
      <c r="F2367" s="6" t="str">
        <f t="shared" si="113"/>
        <v>module=jmcardle</v>
      </c>
      <c r="G2367" s="6" t="str">
        <f t="shared" si="114"/>
        <v>module=kmcardle</v>
      </c>
    </row>
    <row r="2368" spans="1:7" ht="30" customHeight="1">
      <c r="A2368" s="3" t="s">
        <v>24588</v>
      </c>
      <c r="B2368" s="3" t="s">
        <v>2</v>
      </c>
      <c r="C2368" s="3" t="s">
        <v>26971</v>
      </c>
      <c r="D2368" s="3" t="s">
        <v>32775</v>
      </c>
      <c r="E2368" s="12" t="s">
        <v>38603</v>
      </c>
      <c r="F2368" s="6" t="str">
        <f t="shared" si="113"/>
        <v>module=jmcardle</v>
      </c>
      <c r="G2368" s="6" t="str">
        <f t="shared" si="114"/>
        <v>module=kmcardle</v>
      </c>
    </row>
    <row r="2369" spans="1:7" ht="30" customHeight="1">
      <c r="A2369" s="3" t="s">
        <v>24588</v>
      </c>
      <c r="B2369" s="3" t="s">
        <v>2</v>
      </c>
      <c r="C2369" s="3" t="s">
        <v>26972</v>
      </c>
      <c r="D2369" s="3" t="s">
        <v>32776</v>
      </c>
      <c r="E2369" s="12" t="s">
        <v>38604</v>
      </c>
      <c r="F2369" s="6" t="str">
        <f t="shared" si="113"/>
        <v>module=jmcardle</v>
      </c>
      <c r="G2369" s="6" t="str">
        <f t="shared" si="114"/>
        <v>module=kmcardle</v>
      </c>
    </row>
    <row r="2370" spans="1:7" ht="30" customHeight="1">
      <c r="A2370" s="3" t="s">
        <v>24588</v>
      </c>
      <c r="B2370" s="3" t="s">
        <v>2</v>
      </c>
      <c r="C2370" s="3" t="s">
        <v>26973</v>
      </c>
      <c r="D2370" s="3" t="s">
        <v>32777</v>
      </c>
      <c r="E2370" s="12" t="s">
        <v>38605</v>
      </c>
      <c r="F2370" s="6" t="str">
        <f t="shared" si="113"/>
        <v>module=jmcardle</v>
      </c>
      <c r="G2370" s="6" t="str">
        <f t="shared" si="114"/>
        <v>module=kmcardle</v>
      </c>
    </row>
    <row r="2371" spans="1:7" ht="30" customHeight="1">
      <c r="A2371" s="3" t="s">
        <v>24588</v>
      </c>
      <c r="B2371" s="3" t="s">
        <v>2</v>
      </c>
      <c r="C2371" s="3" t="s">
        <v>26974</v>
      </c>
      <c r="D2371" s="3" t="s">
        <v>32778</v>
      </c>
      <c r="E2371" s="12" t="s">
        <v>38606</v>
      </c>
      <c r="F2371" s="6" t="str">
        <f t="shared" si="113"/>
        <v>module=jmcardle</v>
      </c>
      <c r="G2371" s="6" t="str">
        <f t="shared" si="114"/>
        <v>module=kmcardle</v>
      </c>
    </row>
    <row r="2372" spans="1:7" ht="30" customHeight="1">
      <c r="A2372" s="3" t="s">
        <v>24588</v>
      </c>
      <c r="B2372" s="3" t="s">
        <v>2</v>
      </c>
      <c r="C2372" s="3" t="s">
        <v>26975</v>
      </c>
      <c r="D2372" s="3" t="s">
        <v>32779</v>
      </c>
      <c r="E2372" s="12" t="s">
        <v>38607</v>
      </c>
      <c r="F2372" s="6" t="str">
        <f t="shared" si="113"/>
        <v>module=jmcardle</v>
      </c>
      <c r="G2372" s="6" t="str">
        <f t="shared" si="114"/>
        <v>module=kmcardle</v>
      </c>
    </row>
    <row r="2373" spans="1:7" ht="30" customHeight="1">
      <c r="A2373" s="3" t="s">
        <v>24588</v>
      </c>
      <c r="B2373" s="3" t="s">
        <v>2</v>
      </c>
      <c r="C2373" s="3" t="s">
        <v>26976</v>
      </c>
      <c r="D2373" s="3" t="s">
        <v>32780</v>
      </c>
      <c r="E2373" s="12" t="s">
        <v>38608</v>
      </c>
      <c r="F2373" s="6" t="str">
        <f t="shared" si="113"/>
        <v>module=jmcardle</v>
      </c>
      <c r="G2373" s="6" t="str">
        <f t="shared" si="114"/>
        <v>module=kmcardle</v>
      </c>
    </row>
    <row r="2374" spans="1:7" ht="30" customHeight="1">
      <c r="A2374" s="3" t="s">
        <v>24588</v>
      </c>
      <c r="B2374" s="3" t="s">
        <v>2</v>
      </c>
      <c r="C2374" s="3" t="s">
        <v>26977</v>
      </c>
      <c r="D2374" s="3" t="s">
        <v>32781</v>
      </c>
      <c r="E2374" s="12" t="s">
        <v>38609</v>
      </c>
      <c r="F2374" s="6" t="str">
        <f t="shared" si="113"/>
        <v>module=jmcardle</v>
      </c>
      <c r="G2374" s="6" t="str">
        <f t="shared" si="114"/>
        <v>module=kmcardle</v>
      </c>
    </row>
    <row r="2375" spans="1:7" ht="30" customHeight="1">
      <c r="A2375" s="3" t="s">
        <v>24588</v>
      </c>
      <c r="B2375" s="3" t="s">
        <v>2</v>
      </c>
      <c r="C2375" s="3" t="s">
        <v>26978</v>
      </c>
      <c r="D2375" s="3" t="s">
        <v>32782</v>
      </c>
      <c r="E2375" s="12" t="s">
        <v>38610</v>
      </c>
      <c r="F2375" s="6" t="str">
        <f t="shared" si="113"/>
        <v>module=jmcardle</v>
      </c>
      <c r="G2375" s="6" t="str">
        <f t="shared" si="114"/>
        <v>module=kmcardle</v>
      </c>
    </row>
    <row r="2376" spans="1:7" ht="30" customHeight="1">
      <c r="A2376" s="3" t="s">
        <v>24588</v>
      </c>
      <c r="B2376" s="3" t="s">
        <v>2</v>
      </c>
      <c r="C2376" s="3" t="s">
        <v>26979</v>
      </c>
      <c r="D2376" s="3" t="s">
        <v>32783</v>
      </c>
      <c r="E2376" s="12" t="s">
        <v>38611</v>
      </c>
      <c r="F2376" s="6" t="str">
        <f t="shared" si="113"/>
        <v>module=jmcardle</v>
      </c>
      <c r="G2376" s="6" t="str">
        <f t="shared" si="114"/>
        <v>module=kmcardle</v>
      </c>
    </row>
    <row r="2377" spans="1:7" ht="30" customHeight="1">
      <c r="A2377" s="3" t="s">
        <v>24588</v>
      </c>
      <c r="B2377" s="3" t="s">
        <v>2</v>
      </c>
      <c r="C2377" s="3" t="s">
        <v>26980</v>
      </c>
      <c r="D2377" s="3" t="s">
        <v>32784</v>
      </c>
      <c r="E2377" s="12" t="s">
        <v>38612</v>
      </c>
      <c r="F2377" s="6" t="str">
        <f t="shared" si="113"/>
        <v>module=jmcardle</v>
      </c>
      <c r="G2377" s="6" t="str">
        <f t="shared" si="114"/>
        <v>module=kmcardle</v>
      </c>
    </row>
    <row r="2378" spans="1:7" ht="30" customHeight="1">
      <c r="A2378" s="3" t="s">
        <v>24588</v>
      </c>
      <c r="B2378" s="3" t="s">
        <v>2</v>
      </c>
      <c r="C2378" s="3" t="s">
        <v>26981</v>
      </c>
      <c r="D2378" s="3" t="s">
        <v>32785</v>
      </c>
      <c r="E2378" s="12" t="s">
        <v>38613</v>
      </c>
      <c r="F2378" s="6" t="str">
        <f t="shared" si="113"/>
        <v>module=jmcardle</v>
      </c>
      <c r="G2378" s="6" t="str">
        <f t="shared" si="114"/>
        <v>module=kmcardle</v>
      </c>
    </row>
    <row r="2379" spans="1:7" ht="30" customHeight="1">
      <c r="A2379" s="3" t="s">
        <v>24588</v>
      </c>
      <c r="B2379" s="3" t="s">
        <v>2</v>
      </c>
      <c r="C2379" s="3" t="s">
        <v>26982</v>
      </c>
      <c r="D2379" s="3" t="s">
        <v>32786</v>
      </c>
      <c r="E2379" s="12" t="s">
        <v>38614</v>
      </c>
      <c r="F2379" s="6" t="str">
        <f t="shared" si="113"/>
        <v>module=jmcardle</v>
      </c>
      <c r="G2379" s="6" t="str">
        <f t="shared" si="114"/>
        <v>module=kmcardle</v>
      </c>
    </row>
    <row r="2380" spans="1:7" ht="30" customHeight="1">
      <c r="A2380" s="3" t="s">
        <v>24588</v>
      </c>
      <c r="B2380" s="3" t="s">
        <v>2</v>
      </c>
      <c r="C2380" s="3" t="s">
        <v>26983</v>
      </c>
      <c r="D2380" s="3" t="s">
        <v>32787</v>
      </c>
      <c r="E2380" s="12" t="s">
        <v>38615</v>
      </c>
      <c r="F2380" s="6" t="str">
        <f t="shared" si="113"/>
        <v>module=jmcardle</v>
      </c>
      <c r="G2380" s="6" t="str">
        <f t="shared" si="114"/>
        <v>module=kmcardle</v>
      </c>
    </row>
    <row r="2381" spans="1:7" ht="30" customHeight="1">
      <c r="A2381" s="3" t="s">
        <v>24588</v>
      </c>
      <c r="B2381" s="3" t="s">
        <v>2</v>
      </c>
      <c r="C2381" s="3" t="s">
        <v>26984</v>
      </c>
      <c r="D2381" s="3" t="s">
        <v>32788</v>
      </c>
      <c r="E2381" s="12" t="s">
        <v>38616</v>
      </c>
      <c r="F2381" s="6" t="str">
        <f t="shared" si="113"/>
        <v>module=jmcardle</v>
      </c>
      <c r="G2381" s="6" t="str">
        <f t="shared" si="114"/>
        <v>module=kmcardle</v>
      </c>
    </row>
    <row r="2382" spans="1:7" ht="30" customHeight="1">
      <c r="A2382" s="3" t="s">
        <v>24588</v>
      </c>
      <c r="B2382" s="3" t="s">
        <v>2</v>
      </c>
      <c r="C2382" s="3" t="s">
        <v>26985</v>
      </c>
      <c r="D2382" s="3" t="s">
        <v>32789</v>
      </c>
      <c r="E2382" s="12" t="s">
        <v>38617</v>
      </c>
      <c r="F2382" s="6" t="str">
        <f t="shared" si="113"/>
        <v>module=jmcardle</v>
      </c>
      <c r="G2382" s="6" t="str">
        <f t="shared" si="114"/>
        <v>module=kmcardle</v>
      </c>
    </row>
    <row r="2383" spans="1:7" ht="30" customHeight="1">
      <c r="A2383" s="3" t="s">
        <v>24588</v>
      </c>
      <c r="B2383" s="3" t="s">
        <v>2</v>
      </c>
      <c r="C2383" s="3" t="s">
        <v>26986</v>
      </c>
      <c r="D2383" s="3" t="s">
        <v>32790</v>
      </c>
      <c r="E2383" s="12" t="s">
        <v>38618</v>
      </c>
      <c r="F2383" s="6" t="str">
        <f t="shared" si="113"/>
        <v>module=jmcardle</v>
      </c>
      <c r="G2383" s="6" t="str">
        <f t="shared" si="114"/>
        <v>module=kmcardle</v>
      </c>
    </row>
    <row r="2384" spans="1:7" ht="30" customHeight="1">
      <c r="A2384" s="3" t="s">
        <v>24588</v>
      </c>
      <c r="B2384" s="3" t="s">
        <v>2</v>
      </c>
      <c r="C2384" s="3" t="s">
        <v>26987</v>
      </c>
      <c r="D2384" s="3" t="s">
        <v>32791</v>
      </c>
      <c r="E2384" s="12" t="s">
        <v>38619</v>
      </c>
      <c r="F2384" s="6" t="str">
        <f t="shared" si="113"/>
        <v>module=jmcardle</v>
      </c>
      <c r="G2384" s="6" t="str">
        <f t="shared" si="114"/>
        <v>module=kmcardle</v>
      </c>
    </row>
    <row r="2385" spans="1:7" ht="30" customHeight="1">
      <c r="A2385" s="3" t="s">
        <v>24588</v>
      </c>
      <c r="B2385" s="3" t="s">
        <v>2</v>
      </c>
      <c r="C2385" s="3" t="s">
        <v>26988</v>
      </c>
      <c r="D2385" s="3" t="s">
        <v>32792</v>
      </c>
      <c r="E2385" s="12" t="s">
        <v>38620</v>
      </c>
      <c r="F2385" s="6" t="str">
        <f t="shared" si="113"/>
        <v>module=jmcardle</v>
      </c>
      <c r="G2385" s="6" t="str">
        <f t="shared" si="114"/>
        <v>module=kmcardle</v>
      </c>
    </row>
    <row r="2386" spans="1:7" ht="30" customHeight="1">
      <c r="A2386" s="3" t="s">
        <v>24588</v>
      </c>
      <c r="B2386" s="3" t="s">
        <v>2</v>
      </c>
      <c r="C2386" s="3" t="s">
        <v>26989</v>
      </c>
      <c r="D2386" s="3" t="s">
        <v>32793</v>
      </c>
      <c r="E2386" s="12" t="s">
        <v>38621</v>
      </c>
      <c r="F2386" s="6" t="str">
        <f t="shared" si="113"/>
        <v>module=jmcardle</v>
      </c>
      <c r="G2386" s="6" t="str">
        <f t="shared" si="114"/>
        <v>module=kmcardle</v>
      </c>
    </row>
    <row r="2387" spans="1:7" ht="30" customHeight="1">
      <c r="A2387" s="3" t="s">
        <v>24588</v>
      </c>
      <c r="B2387" s="3" t="s">
        <v>2</v>
      </c>
      <c r="C2387" s="3" t="s">
        <v>26990</v>
      </c>
      <c r="D2387" s="3" t="s">
        <v>32794</v>
      </c>
      <c r="E2387" s="12" t="s">
        <v>38622</v>
      </c>
      <c r="F2387" s="6" t="str">
        <f t="shared" si="113"/>
        <v>module=jmcardle</v>
      </c>
      <c r="G2387" s="6" t="str">
        <f t="shared" si="114"/>
        <v>module=kmcardle</v>
      </c>
    </row>
    <row r="2388" spans="1:7" ht="30" customHeight="1">
      <c r="A2388" s="3" t="s">
        <v>24588</v>
      </c>
      <c r="B2388" s="3" t="s">
        <v>2</v>
      </c>
      <c r="C2388" s="3" t="s">
        <v>26991</v>
      </c>
      <c r="D2388" s="3" t="s">
        <v>32795</v>
      </c>
      <c r="E2388" s="12" t="s">
        <v>38623</v>
      </c>
      <c r="F2388" s="6" t="str">
        <f t="shared" si="113"/>
        <v>module=jmcardle</v>
      </c>
      <c r="G2388" s="6" t="str">
        <f t="shared" si="114"/>
        <v>module=kmcardle</v>
      </c>
    </row>
    <row r="2389" spans="1:7" ht="30" customHeight="1">
      <c r="A2389" s="3" t="s">
        <v>24588</v>
      </c>
      <c r="B2389" s="3" t="s">
        <v>2</v>
      </c>
      <c r="C2389" s="3" t="s">
        <v>26992</v>
      </c>
      <c r="D2389" s="3" t="s">
        <v>32796</v>
      </c>
      <c r="E2389" s="12" t="s">
        <v>38624</v>
      </c>
      <c r="F2389" s="6" t="str">
        <f t="shared" si="113"/>
        <v>module=jmcardle</v>
      </c>
      <c r="G2389" s="6" t="str">
        <f t="shared" si="114"/>
        <v>module=kmcardle</v>
      </c>
    </row>
    <row r="2390" spans="1:7" ht="30" customHeight="1">
      <c r="A2390" s="3" t="s">
        <v>24588</v>
      </c>
      <c r="B2390" s="3" t="s">
        <v>2</v>
      </c>
      <c r="C2390" s="3" t="s">
        <v>26993</v>
      </c>
      <c r="D2390" s="3" t="s">
        <v>32797</v>
      </c>
      <c r="E2390" s="12" t="s">
        <v>38625</v>
      </c>
      <c r="F2390" s="6" t="str">
        <f t="shared" si="113"/>
        <v>module=jmcardle</v>
      </c>
      <c r="G2390" s="6" t="str">
        <f t="shared" si="114"/>
        <v>module=kmcardle</v>
      </c>
    </row>
    <row r="2391" spans="1:7" ht="30" customHeight="1">
      <c r="A2391" s="3" t="s">
        <v>24588</v>
      </c>
      <c r="B2391" s="3" t="s">
        <v>2</v>
      </c>
      <c r="C2391" s="3" t="s">
        <v>26994</v>
      </c>
      <c r="D2391" s="3" t="s">
        <v>32798</v>
      </c>
      <c r="E2391" s="12" t="s">
        <v>38626</v>
      </c>
      <c r="F2391" s="6" t="str">
        <f t="shared" si="113"/>
        <v>module=jmcardle</v>
      </c>
      <c r="G2391" s="6" t="str">
        <f t="shared" si="114"/>
        <v>module=kmcardle</v>
      </c>
    </row>
    <row r="2392" spans="1:7" ht="30" customHeight="1">
      <c r="A2392" s="3" t="s">
        <v>24588</v>
      </c>
      <c r="B2392" s="3" t="s">
        <v>2</v>
      </c>
      <c r="C2392" s="3" t="s">
        <v>26995</v>
      </c>
      <c r="D2392" s="3" t="s">
        <v>32799</v>
      </c>
      <c r="E2392" s="12" t="s">
        <v>38627</v>
      </c>
      <c r="F2392" s="6" t="str">
        <f t="shared" si="113"/>
        <v>module=jmcardle</v>
      </c>
      <c r="G2392" s="6" t="str">
        <f t="shared" si="114"/>
        <v>module=kmcardle</v>
      </c>
    </row>
    <row r="2393" spans="1:7" ht="30" customHeight="1">
      <c r="A2393" s="3" t="s">
        <v>24588</v>
      </c>
      <c r="B2393" s="3" t="s">
        <v>2</v>
      </c>
      <c r="C2393" s="3" t="s">
        <v>26996</v>
      </c>
      <c r="D2393" s="3" t="s">
        <v>32800</v>
      </c>
      <c r="E2393" s="12" t="s">
        <v>38628</v>
      </c>
      <c r="F2393" s="6" t="str">
        <f t="shared" si="113"/>
        <v>module=jmcardle</v>
      </c>
      <c r="G2393" s="6" t="str">
        <f t="shared" si="114"/>
        <v>module=kmcardle</v>
      </c>
    </row>
    <row r="2394" spans="1:7" ht="30" customHeight="1">
      <c r="A2394" s="3" t="s">
        <v>24588</v>
      </c>
      <c r="B2394" s="3" t="s">
        <v>2</v>
      </c>
      <c r="C2394" s="3" t="s">
        <v>26997</v>
      </c>
      <c r="D2394" s="3" t="s">
        <v>32801</v>
      </c>
      <c r="E2394" s="12" t="s">
        <v>38629</v>
      </c>
      <c r="F2394" s="6" t="str">
        <f t="shared" si="113"/>
        <v>module=jmcardle</v>
      </c>
      <c r="G2394" s="6" t="str">
        <f t="shared" si="114"/>
        <v>module=kmcardle</v>
      </c>
    </row>
    <row r="2395" spans="1:7" ht="30" customHeight="1">
      <c r="A2395" s="3" t="s">
        <v>24588</v>
      </c>
      <c r="B2395" s="3" t="s">
        <v>2</v>
      </c>
      <c r="C2395" s="3" t="s">
        <v>26998</v>
      </c>
      <c r="D2395" s="3" t="s">
        <v>32802</v>
      </c>
      <c r="E2395" s="12" t="s">
        <v>38630</v>
      </c>
      <c r="F2395" s="6" t="str">
        <f t="shared" si="113"/>
        <v>module=jmcardle</v>
      </c>
      <c r="G2395" s="6" t="str">
        <f t="shared" si="114"/>
        <v>module=kmcardle</v>
      </c>
    </row>
    <row r="2396" spans="1:7" ht="30" customHeight="1">
      <c r="A2396" s="3" t="s">
        <v>24588</v>
      </c>
      <c r="B2396" s="3" t="s">
        <v>2</v>
      </c>
      <c r="C2396" s="3" t="s">
        <v>26999</v>
      </c>
      <c r="D2396" s="3" t="s">
        <v>32803</v>
      </c>
      <c r="E2396" s="12" t="s">
        <v>38631</v>
      </c>
      <c r="F2396" s="6" t="str">
        <f t="shared" si="113"/>
        <v>module=jmcardle</v>
      </c>
      <c r="G2396" s="6" t="str">
        <f t="shared" si="114"/>
        <v>module=kmcardle</v>
      </c>
    </row>
    <row r="2397" spans="1:7" ht="30" customHeight="1">
      <c r="A2397" s="3" t="s">
        <v>24588</v>
      </c>
      <c r="B2397" s="3" t="s">
        <v>2</v>
      </c>
      <c r="C2397" s="3" t="s">
        <v>27000</v>
      </c>
      <c r="D2397" s="3" t="s">
        <v>32804</v>
      </c>
      <c r="E2397" s="12" t="s">
        <v>38632</v>
      </c>
      <c r="F2397" s="6" t="str">
        <f t="shared" si="113"/>
        <v>module=jmcardle</v>
      </c>
      <c r="G2397" s="6" t="str">
        <f t="shared" si="114"/>
        <v>module=kmcardle</v>
      </c>
    </row>
    <row r="2398" spans="1:7" ht="30" customHeight="1">
      <c r="A2398" s="3" t="s">
        <v>24589</v>
      </c>
      <c r="B2398" s="3" t="s">
        <v>2</v>
      </c>
      <c r="C2398" s="3" t="s">
        <v>27001</v>
      </c>
      <c r="D2398" s="3" t="s">
        <v>32805</v>
      </c>
      <c r="E2398" s="12" t="s">
        <v>38633</v>
      </c>
      <c r="F2398" s="6" t="str">
        <f t="shared" ref="F2398:F2413" si="115">HYPERLINK("http://www.ssc.wisc.edu/wlsresearch/documentation/waves/?wave=capigrad&amp;module=jvis","module=jvis")</f>
        <v>module=jvis</v>
      </c>
      <c r="G2398" s="6" t="str">
        <f t="shared" ref="G2398:G2413" si="116">HYPERLINK("http://www.ssc.wisc.edu/wlsresearch/documentation/waves/?wave=capisib&amp;module=kvis","module=kvis")</f>
        <v>module=kvis</v>
      </c>
    </row>
    <row r="2399" spans="1:7" ht="30" customHeight="1">
      <c r="A2399" s="3" t="s">
        <v>24589</v>
      </c>
      <c r="B2399" s="3" t="s">
        <v>2</v>
      </c>
      <c r="C2399" s="3" t="s">
        <v>27002</v>
      </c>
      <c r="D2399" s="3" t="s">
        <v>32806</v>
      </c>
      <c r="E2399" s="12" t="s">
        <v>38634</v>
      </c>
      <c r="F2399" s="6" t="str">
        <f t="shared" si="115"/>
        <v>module=jvis</v>
      </c>
      <c r="G2399" s="6" t="str">
        <f t="shared" si="116"/>
        <v>module=kvis</v>
      </c>
    </row>
    <row r="2400" spans="1:7" ht="30" customHeight="1">
      <c r="A2400" s="3" t="s">
        <v>24589</v>
      </c>
      <c r="B2400" s="3" t="s">
        <v>2</v>
      </c>
      <c r="C2400" s="3" t="s">
        <v>27003</v>
      </c>
      <c r="D2400" s="3" t="s">
        <v>32807</v>
      </c>
      <c r="E2400" s="12" t="s">
        <v>38635</v>
      </c>
      <c r="F2400" s="6" t="str">
        <f t="shared" si="115"/>
        <v>module=jvis</v>
      </c>
      <c r="G2400" s="6" t="str">
        <f t="shared" si="116"/>
        <v>module=kvis</v>
      </c>
    </row>
    <row r="2401" spans="1:7" ht="30" customHeight="1">
      <c r="A2401" s="3" t="s">
        <v>24589</v>
      </c>
      <c r="B2401" s="3" t="s">
        <v>2</v>
      </c>
      <c r="C2401" s="3" t="s">
        <v>27004</v>
      </c>
      <c r="D2401" s="3" t="s">
        <v>32808</v>
      </c>
      <c r="E2401" s="12" t="s">
        <v>38636</v>
      </c>
      <c r="F2401" s="6" t="str">
        <f t="shared" si="115"/>
        <v>module=jvis</v>
      </c>
      <c r="G2401" s="6" t="str">
        <f t="shared" si="116"/>
        <v>module=kvis</v>
      </c>
    </row>
    <row r="2402" spans="1:7" ht="30" customHeight="1">
      <c r="A2402" s="3" t="s">
        <v>24589</v>
      </c>
      <c r="B2402" s="3" t="s">
        <v>2</v>
      </c>
      <c r="C2402" s="3" t="s">
        <v>27005</v>
      </c>
      <c r="D2402" s="3" t="s">
        <v>32809</v>
      </c>
      <c r="E2402" s="12" t="s">
        <v>38637</v>
      </c>
      <c r="F2402" s="6" t="str">
        <f t="shared" si="115"/>
        <v>module=jvis</v>
      </c>
      <c r="G2402" s="6" t="str">
        <f t="shared" si="116"/>
        <v>module=kvis</v>
      </c>
    </row>
    <row r="2403" spans="1:7" ht="30" customHeight="1">
      <c r="A2403" s="3" t="s">
        <v>24589</v>
      </c>
      <c r="B2403" s="3" t="s">
        <v>2</v>
      </c>
      <c r="C2403" s="3" t="s">
        <v>27006</v>
      </c>
      <c r="D2403" s="3" t="s">
        <v>32810</v>
      </c>
      <c r="E2403" s="12" t="s">
        <v>38638</v>
      </c>
      <c r="F2403" s="6" t="str">
        <f t="shared" si="115"/>
        <v>module=jvis</v>
      </c>
      <c r="G2403" s="6" t="str">
        <f t="shared" si="116"/>
        <v>module=kvis</v>
      </c>
    </row>
    <row r="2404" spans="1:7" ht="30" customHeight="1">
      <c r="A2404" s="3" t="s">
        <v>24589</v>
      </c>
      <c r="B2404" s="3" t="s">
        <v>2</v>
      </c>
      <c r="C2404" s="3" t="s">
        <v>27007</v>
      </c>
      <c r="D2404" s="3" t="s">
        <v>32811</v>
      </c>
      <c r="E2404" s="12" t="s">
        <v>38639</v>
      </c>
      <c r="F2404" s="6" t="str">
        <f t="shared" si="115"/>
        <v>module=jvis</v>
      </c>
      <c r="G2404" s="6" t="str">
        <f t="shared" si="116"/>
        <v>module=kvis</v>
      </c>
    </row>
    <row r="2405" spans="1:7" ht="30" customHeight="1">
      <c r="A2405" s="3" t="s">
        <v>24589</v>
      </c>
      <c r="B2405" s="3" t="s">
        <v>2</v>
      </c>
      <c r="C2405" s="3" t="s">
        <v>27008</v>
      </c>
      <c r="D2405" s="3" t="s">
        <v>32812</v>
      </c>
      <c r="E2405" s="12" t="s">
        <v>38640</v>
      </c>
      <c r="F2405" s="6" t="str">
        <f t="shared" si="115"/>
        <v>module=jvis</v>
      </c>
      <c r="G2405" s="6" t="str">
        <f t="shared" si="116"/>
        <v>module=kvis</v>
      </c>
    </row>
    <row r="2406" spans="1:7" ht="30" customHeight="1">
      <c r="A2406" s="3" t="s">
        <v>24589</v>
      </c>
      <c r="B2406" s="3" t="s">
        <v>2</v>
      </c>
      <c r="C2406" s="3" t="s">
        <v>27009</v>
      </c>
      <c r="D2406" s="3" t="s">
        <v>32813</v>
      </c>
      <c r="E2406" s="12" t="s">
        <v>38641</v>
      </c>
      <c r="F2406" s="6" t="str">
        <f t="shared" si="115"/>
        <v>module=jvis</v>
      </c>
      <c r="G2406" s="6" t="str">
        <f t="shared" si="116"/>
        <v>module=kvis</v>
      </c>
    </row>
    <row r="2407" spans="1:7" ht="30" customHeight="1">
      <c r="A2407" s="3" t="s">
        <v>24589</v>
      </c>
      <c r="B2407" s="3" t="s">
        <v>2</v>
      </c>
      <c r="C2407" s="3" t="s">
        <v>27010</v>
      </c>
      <c r="D2407" s="3" t="s">
        <v>32814</v>
      </c>
      <c r="E2407" s="12" t="s">
        <v>38642</v>
      </c>
      <c r="F2407" s="6" t="str">
        <f t="shared" si="115"/>
        <v>module=jvis</v>
      </c>
      <c r="G2407" s="6" t="str">
        <f t="shared" si="116"/>
        <v>module=kvis</v>
      </c>
    </row>
    <row r="2408" spans="1:7" ht="30" customHeight="1">
      <c r="A2408" s="3" t="s">
        <v>24589</v>
      </c>
      <c r="B2408" s="3" t="s">
        <v>2</v>
      </c>
      <c r="C2408" s="3" t="s">
        <v>27011</v>
      </c>
      <c r="D2408" s="3" t="s">
        <v>32815</v>
      </c>
      <c r="E2408" s="12" t="s">
        <v>38643</v>
      </c>
      <c r="F2408" s="6" t="str">
        <f t="shared" si="115"/>
        <v>module=jvis</v>
      </c>
      <c r="G2408" s="6" t="str">
        <f t="shared" si="116"/>
        <v>module=kvis</v>
      </c>
    </row>
    <row r="2409" spans="1:7" ht="30" customHeight="1">
      <c r="A2409" s="3" t="s">
        <v>24589</v>
      </c>
      <c r="B2409" s="3" t="s">
        <v>2</v>
      </c>
      <c r="C2409" s="3" t="s">
        <v>27012</v>
      </c>
      <c r="D2409" s="3" t="s">
        <v>32816</v>
      </c>
      <c r="E2409" s="12" t="s">
        <v>38644</v>
      </c>
      <c r="F2409" s="6" t="str">
        <f t="shared" si="115"/>
        <v>module=jvis</v>
      </c>
      <c r="G2409" s="6" t="str">
        <f t="shared" si="116"/>
        <v>module=kvis</v>
      </c>
    </row>
    <row r="2410" spans="1:7" ht="30" customHeight="1">
      <c r="A2410" s="3" t="s">
        <v>24589</v>
      </c>
      <c r="B2410" s="3" t="s">
        <v>2</v>
      </c>
      <c r="C2410" s="3" t="s">
        <v>27013</v>
      </c>
      <c r="D2410" s="3" t="s">
        <v>32817</v>
      </c>
      <c r="E2410" s="12" t="s">
        <v>38645</v>
      </c>
      <c r="F2410" s="6" t="str">
        <f t="shared" si="115"/>
        <v>module=jvis</v>
      </c>
      <c r="G2410" s="6" t="str">
        <f t="shared" si="116"/>
        <v>module=kvis</v>
      </c>
    </row>
    <row r="2411" spans="1:7" ht="30" customHeight="1">
      <c r="A2411" s="3" t="s">
        <v>24589</v>
      </c>
      <c r="B2411" s="3" t="s">
        <v>2</v>
      </c>
      <c r="C2411" s="3" t="s">
        <v>27014</v>
      </c>
      <c r="D2411" s="3" t="s">
        <v>32818</v>
      </c>
      <c r="E2411" s="12" t="s">
        <v>38646</v>
      </c>
      <c r="F2411" s="6" t="str">
        <f t="shared" si="115"/>
        <v>module=jvis</v>
      </c>
      <c r="G2411" s="6" t="str">
        <f t="shared" si="116"/>
        <v>module=kvis</v>
      </c>
    </row>
    <row r="2412" spans="1:7" ht="30" customHeight="1">
      <c r="A2412" s="3" t="s">
        <v>24589</v>
      </c>
      <c r="B2412" s="3" t="s">
        <v>2</v>
      </c>
      <c r="C2412" s="3" t="s">
        <v>27015</v>
      </c>
      <c r="D2412" s="3" t="s">
        <v>32819</v>
      </c>
      <c r="E2412" s="12" t="s">
        <v>38647</v>
      </c>
      <c r="F2412" s="6" t="str">
        <f t="shared" si="115"/>
        <v>module=jvis</v>
      </c>
      <c r="G2412" s="6" t="str">
        <f t="shared" si="116"/>
        <v>module=kvis</v>
      </c>
    </row>
    <row r="2413" spans="1:7" ht="30" customHeight="1">
      <c r="A2413" s="3" t="s">
        <v>24589</v>
      </c>
      <c r="B2413" s="3" t="s">
        <v>2</v>
      </c>
      <c r="C2413" s="3" t="s">
        <v>27016</v>
      </c>
      <c r="D2413" s="3" t="s">
        <v>32820</v>
      </c>
      <c r="E2413" s="12" t="s">
        <v>38648</v>
      </c>
      <c r="F2413" s="6" t="str">
        <f t="shared" si="115"/>
        <v>module=jvis</v>
      </c>
      <c r="G2413" s="6" t="str">
        <f t="shared" si="116"/>
        <v>module=kvis</v>
      </c>
    </row>
    <row r="2414" spans="1:7" ht="30" customHeight="1">
      <c r="A2414" s="3" t="s">
        <v>24590</v>
      </c>
      <c r="B2414" s="3" t="s">
        <v>2</v>
      </c>
      <c r="C2414" s="3" t="s">
        <v>27017</v>
      </c>
      <c r="D2414" s="3" t="s">
        <v>32821</v>
      </c>
      <c r="E2414" s="12" t="s">
        <v>38649</v>
      </c>
      <c r="F2414" s="6" t="str">
        <f t="shared" ref="F2414:F2445" si="117">HYPERLINK("http://www.ssc.wisc.edu/wlsresearch/documentation/waves/?wave=capigrad&amp;module=jlinf","module=jlinf")</f>
        <v>module=jlinf</v>
      </c>
      <c r="G2414" s="6" t="str">
        <f t="shared" ref="G2414:G2445" si="118">HYPERLINK("http://www.ssc.wisc.edu/wlsresearch/documentation/waves/?wave=capisib&amp;module=klinf","module=klinf")</f>
        <v>module=klinf</v>
      </c>
    </row>
    <row r="2415" spans="1:7" ht="30" customHeight="1">
      <c r="A2415" s="3" t="s">
        <v>24590</v>
      </c>
      <c r="B2415" s="3" t="s">
        <v>2</v>
      </c>
      <c r="C2415" s="3" t="s">
        <v>27018</v>
      </c>
      <c r="D2415" s="3" t="s">
        <v>32822</v>
      </c>
      <c r="E2415" s="12" t="s">
        <v>38650</v>
      </c>
      <c r="F2415" s="6" t="str">
        <f t="shared" si="117"/>
        <v>module=jlinf</v>
      </c>
      <c r="G2415" s="6" t="str">
        <f t="shared" si="118"/>
        <v>module=klinf</v>
      </c>
    </row>
    <row r="2416" spans="1:7" ht="30" customHeight="1">
      <c r="A2416" s="3" t="s">
        <v>24590</v>
      </c>
      <c r="B2416" s="3" t="s">
        <v>2</v>
      </c>
      <c r="C2416" s="3" t="s">
        <v>27019</v>
      </c>
      <c r="D2416" s="3" t="s">
        <v>32823</v>
      </c>
      <c r="E2416" s="12" t="s">
        <v>38651</v>
      </c>
      <c r="F2416" s="6" t="str">
        <f t="shared" si="117"/>
        <v>module=jlinf</v>
      </c>
      <c r="G2416" s="6" t="str">
        <f t="shared" si="118"/>
        <v>module=klinf</v>
      </c>
    </row>
    <row r="2417" spans="1:7" ht="30" customHeight="1">
      <c r="A2417" s="3" t="s">
        <v>24590</v>
      </c>
      <c r="B2417" s="3" t="s">
        <v>2</v>
      </c>
      <c r="C2417" s="3" t="s">
        <v>27020</v>
      </c>
      <c r="D2417" s="3" t="s">
        <v>32824</v>
      </c>
      <c r="E2417" s="12" t="s">
        <v>38652</v>
      </c>
      <c r="F2417" s="6" t="str">
        <f t="shared" si="117"/>
        <v>module=jlinf</v>
      </c>
      <c r="G2417" s="6" t="str">
        <f t="shared" si="118"/>
        <v>module=klinf</v>
      </c>
    </row>
    <row r="2418" spans="1:7" ht="30" customHeight="1">
      <c r="A2418" s="3" t="s">
        <v>24590</v>
      </c>
      <c r="B2418" s="3" t="s">
        <v>2</v>
      </c>
      <c r="C2418" s="3" t="s">
        <v>27021</v>
      </c>
      <c r="D2418" s="3" t="s">
        <v>32825</v>
      </c>
      <c r="E2418" s="12" t="s">
        <v>38653</v>
      </c>
      <c r="F2418" s="6" t="str">
        <f t="shared" si="117"/>
        <v>module=jlinf</v>
      </c>
      <c r="G2418" s="6" t="str">
        <f t="shared" si="118"/>
        <v>module=klinf</v>
      </c>
    </row>
    <row r="2419" spans="1:7" ht="30" customHeight="1">
      <c r="A2419" s="3" t="s">
        <v>24590</v>
      </c>
      <c r="B2419" s="3" t="s">
        <v>2</v>
      </c>
      <c r="C2419" s="3" t="s">
        <v>27022</v>
      </c>
      <c r="D2419" s="3" t="s">
        <v>32826</v>
      </c>
      <c r="E2419" s="12" t="s">
        <v>38654</v>
      </c>
      <c r="F2419" s="6" t="str">
        <f t="shared" si="117"/>
        <v>module=jlinf</v>
      </c>
      <c r="G2419" s="6" t="str">
        <f t="shared" si="118"/>
        <v>module=klinf</v>
      </c>
    </row>
    <row r="2420" spans="1:7" ht="30" customHeight="1">
      <c r="A2420" s="3" t="s">
        <v>24590</v>
      </c>
      <c r="B2420" s="3" t="s">
        <v>2</v>
      </c>
      <c r="C2420" s="3" t="s">
        <v>27023</v>
      </c>
      <c r="D2420" s="3" t="s">
        <v>32827</v>
      </c>
      <c r="E2420" s="12" t="s">
        <v>38655</v>
      </c>
      <c r="F2420" s="6" t="str">
        <f t="shared" si="117"/>
        <v>module=jlinf</v>
      </c>
      <c r="G2420" s="6" t="str">
        <f t="shared" si="118"/>
        <v>module=klinf</v>
      </c>
    </row>
    <row r="2421" spans="1:7" ht="30" customHeight="1">
      <c r="A2421" s="3" t="s">
        <v>24590</v>
      </c>
      <c r="B2421" s="3" t="s">
        <v>2</v>
      </c>
      <c r="C2421" s="3" t="s">
        <v>27024</v>
      </c>
      <c r="D2421" s="3" t="s">
        <v>32828</v>
      </c>
      <c r="E2421" s="12" t="s">
        <v>38656</v>
      </c>
      <c r="F2421" s="6" t="str">
        <f t="shared" si="117"/>
        <v>module=jlinf</v>
      </c>
      <c r="G2421" s="6" t="str">
        <f t="shared" si="118"/>
        <v>module=klinf</v>
      </c>
    </row>
    <row r="2422" spans="1:7" ht="30" customHeight="1">
      <c r="A2422" s="3" t="s">
        <v>24590</v>
      </c>
      <c r="B2422" s="3" t="s">
        <v>2</v>
      </c>
      <c r="C2422" s="3" t="s">
        <v>27025</v>
      </c>
      <c r="D2422" s="3" t="s">
        <v>32829</v>
      </c>
      <c r="E2422" s="12" t="s">
        <v>38657</v>
      </c>
      <c r="F2422" s="6" t="str">
        <f t="shared" si="117"/>
        <v>module=jlinf</v>
      </c>
      <c r="G2422" s="6" t="str">
        <f t="shared" si="118"/>
        <v>module=klinf</v>
      </c>
    </row>
    <row r="2423" spans="1:7" ht="30" customHeight="1">
      <c r="A2423" s="3" t="s">
        <v>24590</v>
      </c>
      <c r="B2423" s="3" t="s">
        <v>2</v>
      </c>
      <c r="C2423" s="3" t="s">
        <v>27026</v>
      </c>
      <c r="D2423" s="3" t="s">
        <v>32830</v>
      </c>
      <c r="E2423" s="12" t="s">
        <v>38658</v>
      </c>
      <c r="F2423" s="6" t="str">
        <f t="shared" si="117"/>
        <v>module=jlinf</v>
      </c>
      <c r="G2423" s="6" t="str">
        <f t="shared" si="118"/>
        <v>module=klinf</v>
      </c>
    </row>
    <row r="2424" spans="1:7" ht="30" customHeight="1">
      <c r="A2424" s="3" t="s">
        <v>24590</v>
      </c>
      <c r="B2424" s="3" t="s">
        <v>2</v>
      </c>
      <c r="C2424" s="3" t="s">
        <v>27027</v>
      </c>
      <c r="D2424" s="3" t="s">
        <v>32831</v>
      </c>
      <c r="E2424" s="12" t="s">
        <v>38659</v>
      </c>
      <c r="F2424" s="6" t="str">
        <f t="shared" si="117"/>
        <v>module=jlinf</v>
      </c>
      <c r="G2424" s="6" t="str">
        <f t="shared" si="118"/>
        <v>module=klinf</v>
      </c>
    </row>
    <row r="2425" spans="1:7" ht="30" customHeight="1">
      <c r="A2425" s="3" t="s">
        <v>24590</v>
      </c>
      <c r="B2425" s="3" t="s">
        <v>2</v>
      </c>
      <c r="C2425" s="3" t="s">
        <v>27028</v>
      </c>
      <c r="D2425" s="3" t="s">
        <v>32832</v>
      </c>
      <c r="E2425" s="12" t="s">
        <v>38660</v>
      </c>
      <c r="F2425" s="6" t="str">
        <f t="shared" si="117"/>
        <v>module=jlinf</v>
      </c>
      <c r="G2425" s="6" t="str">
        <f t="shared" si="118"/>
        <v>module=klinf</v>
      </c>
    </row>
    <row r="2426" spans="1:7" ht="30" customHeight="1">
      <c r="A2426" s="3" t="s">
        <v>24590</v>
      </c>
      <c r="B2426" s="3" t="s">
        <v>2</v>
      </c>
      <c r="C2426" s="3" t="s">
        <v>27029</v>
      </c>
      <c r="D2426" s="3" t="s">
        <v>32833</v>
      </c>
      <c r="E2426" s="12" t="s">
        <v>38661</v>
      </c>
      <c r="F2426" s="6" t="str">
        <f t="shared" si="117"/>
        <v>module=jlinf</v>
      </c>
      <c r="G2426" s="6" t="str">
        <f t="shared" si="118"/>
        <v>module=klinf</v>
      </c>
    </row>
    <row r="2427" spans="1:7" ht="30" customHeight="1">
      <c r="A2427" s="3" t="s">
        <v>24590</v>
      </c>
      <c r="B2427" s="3" t="s">
        <v>2</v>
      </c>
      <c r="C2427" s="3" t="s">
        <v>27030</v>
      </c>
      <c r="D2427" s="3" t="s">
        <v>32834</v>
      </c>
      <c r="E2427" s="12" t="s">
        <v>38662</v>
      </c>
      <c r="F2427" s="6" t="str">
        <f t="shared" si="117"/>
        <v>module=jlinf</v>
      </c>
      <c r="G2427" s="6" t="str">
        <f t="shared" si="118"/>
        <v>module=klinf</v>
      </c>
    </row>
    <row r="2428" spans="1:7" ht="30" customHeight="1">
      <c r="A2428" s="3" t="s">
        <v>24590</v>
      </c>
      <c r="B2428" s="3" t="s">
        <v>2</v>
      </c>
      <c r="C2428" s="3" t="s">
        <v>27031</v>
      </c>
      <c r="D2428" s="3" t="s">
        <v>32835</v>
      </c>
      <c r="E2428" s="12" t="s">
        <v>38663</v>
      </c>
      <c r="F2428" s="6" t="str">
        <f t="shared" si="117"/>
        <v>module=jlinf</v>
      </c>
      <c r="G2428" s="6" t="str">
        <f t="shared" si="118"/>
        <v>module=klinf</v>
      </c>
    </row>
    <row r="2429" spans="1:7" ht="30" customHeight="1">
      <c r="A2429" s="3" t="s">
        <v>24590</v>
      </c>
      <c r="B2429" s="3" t="s">
        <v>2</v>
      </c>
      <c r="C2429" s="3" t="s">
        <v>27032</v>
      </c>
      <c r="D2429" s="3" t="s">
        <v>32836</v>
      </c>
      <c r="E2429" s="12" t="s">
        <v>38664</v>
      </c>
      <c r="F2429" s="6" t="str">
        <f t="shared" si="117"/>
        <v>module=jlinf</v>
      </c>
      <c r="G2429" s="6" t="str">
        <f t="shared" si="118"/>
        <v>module=klinf</v>
      </c>
    </row>
    <row r="2430" spans="1:7" ht="30" customHeight="1">
      <c r="A2430" s="3" t="s">
        <v>24590</v>
      </c>
      <c r="B2430" s="3" t="s">
        <v>2</v>
      </c>
      <c r="C2430" s="3" t="s">
        <v>27033</v>
      </c>
      <c r="D2430" s="3" t="s">
        <v>32837</v>
      </c>
      <c r="E2430" s="12" t="s">
        <v>38665</v>
      </c>
      <c r="F2430" s="6" t="str">
        <f t="shared" si="117"/>
        <v>module=jlinf</v>
      </c>
      <c r="G2430" s="6" t="str">
        <f t="shared" si="118"/>
        <v>module=klinf</v>
      </c>
    </row>
    <row r="2431" spans="1:7" ht="30" customHeight="1">
      <c r="A2431" s="3" t="s">
        <v>24590</v>
      </c>
      <c r="B2431" s="3" t="s">
        <v>2</v>
      </c>
      <c r="C2431" s="3" t="s">
        <v>27034</v>
      </c>
      <c r="D2431" s="3" t="s">
        <v>32838</v>
      </c>
      <c r="E2431" s="12" t="s">
        <v>38666</v>
      </c>
      <c r="F2431" s="6" t="str">
        <f t="shared" si="117"/>
        <v>module=jlinf</v>
      </c>
      <c r="G2431" s="6" t="str">
        <f t="shared" si="118"/>
        <v>module=klinf</v>
      </c>
    </row>
    <row r="2432" spans="1:7" ht="30" customHeight="1">
      <c r="A2432" s="3" t="s">
        <v>24590</v>
      </c>
      <c r="B2432" s="3" t="s">
        <v>2</v>
      </c>
      <c r="C2432" s="3" t="s">
        <v>27035</v>
      </c>
      <c r="D2432" s="3" t="s">
        <v>32839</v>
      </c>
      <c r="E2432" s="12" t="s">
        <v>38667</v>
      </c>
      <c r="F2432" s="6" t="str">
        <f t="shared" si="117"/>
        <v>module=jlinf</v>
      </c>
      <c r="G2432" s="6" t="str">
        <f t="shared" si="118"/>
        <v>module=klinf</v>
      </c>
    </row>
    <row r="2433" spans="1:7" ht="30" customHeight="1">
      <c r="A2433" s="3" t="s">
        <v>24590</v>
      </c>
      <c r="B2433" s="3" t="s">
        <v>2</v>
      </c>
      <c r="C2433" s="3" t="s">
        <v>27036</v>
      </c>
      <c r="D2433" s="3" t="s">
        <v>32840</v>
      </c>
      <c r="E2433" s="12" t="s">
        <v>38668</v>
      </c>
      <c r="F2433" s="6" t="str">
        <f t="shared" si="117"/>
        <v>module=jlinf</v>
      </c>
      <c r="G2433" s="6" t="str">
        <f t="shared" si="118"/>
        <v>module=klinf</v>
      </c>
    </row>
    <row r="2434" spans="1:7" ht="30" customHeight="1">
      <c r="A2434" s="3" t="s">
        <v>24590</v>
      </c>
      <c r="B2434" s="3" t="s">
        <v>2</v>
      </c>
      <c r="C2434" s="3" t="s">
        <v>27037</v>
      </c>
      <c r="D2434" s="3" t="s">
        <v>32841</v>
      </c>
      <c r="E2434" s="12" t="s">
        <v>38669</v>
      </c>
      <c r="F2434" s="6" t="str">
        <f t="shared" si="117"/>
        <v>module=jlinf</v>
      </c>
      <c r="G2434" s="6" t="str">
        <f t="shared" si="118"/>
        <v>module=klinf</v>
      </c>
    </row>
    <row r="2435" spans="1:7" ht="30" customHeight="1">
      <c r="A2435" s="3" t="s">
        <v>24590</v>
      </c>
      <c r="B2435" s="3" t="s">
        <v>2</v>
      </c>
      <c r="C2435" s="3" t="s">
        <v>27038</v>
      </c>
      <c r="D2435" s="3" t="s">
        <v>32842</v>
      </c>
      <c r="E2435" s="12" t="s">
        <v>38670</v>
      </c>
      <c r="F2435" s="6" t="str">
        <f t="shared" si="117"/>
        <v>module=jlinf</v>
      </c>
      <c r="G2435" s="6" t="str">
        <f t="shared" si="118"/>
        <v>module=klinf</v>
      </c>
    </row>
    <row r="2436" spans="1:7" ht="30" customHeight="1">
      <c r="A2436" s="3" t="s">
        <v>24590</v>
      </c>
      <c r="B2436" s="3" t="s">
        <v>2</v>
      </c>
      <c r="C2436" s="3" t="s">
        <v>27039</v>
      </c>
      <c r="D2436" s="3" t="s">
        <v>32843</v>
      </c>
      <c r="E2436" s="12" t="s">
        <v>38671</v>
      </c>
      <c r="F2436" s="6" t="str">
        <f t="shared" si="117"/>
        <v>module=jlinf</v>
      </c>
      <c r="G2436" s="6" t="str">
        <f t="shared" si="118"/>
        <v>module=klinf</v>
      </c>
    </row>
    <row r="2437" spans="1:7" ht="30" customHeight="1">
      <c r="A2437" s="3" t="s">
        <v>24590</v>
      </c>
      <c r="B2437" s="3" t="s">
        <v>2</v>
      </c>
      <c r="C2437" s="3" t="s">
        <v>27040</v>
      </c>
      <c r="D2437" s="3" t="s">
        <v>32844</v>
      </c>
      <c r="E2437" s="12" t="s">
        <v>38672</v>
      </c>
      <c r="F2437" s="6" t="str">
        <f t="shared" si="117"/>
        <v>module=jlinf</v>
      </c>
      <c r="G2437" s="6" t="str">
        <f t="shared" si="118"/>
        <v>module=klinf</v>
      </c>
    </row>
    <row r="2438" spans="1:7" ht="30" customHeight="1">
      <c r="A2438" s="3" t="s">
        <v>24590</v>
      </c>
      <c r="B2438" s="3" t="s">
        <v>2</v>
      </c>
      <c r="C2438" s="3" t="s">
        <v>27041</v>
      </c>
      <c r="D2438" s="3" t="s">
        <v>32845</v>
      </c>
      <c r="E2438" s="12" t="s">
        <v>38673</v>
      </c>
      <c r="F2438" s="6" t="str">
        <f t="shared" si="117"/>
        <v>module=jlinf</v>
      </c>
      <c r="G2438" s="6" t="str">
        <f t="shared" si="118"/>
        <v>module=klinf</v>
      </c>
    </row>
    <row r="2439" spans="1:7" ht="30" customHeight="1">
      <c r="A2439" s="3" t="s">
        <v>24590</v>
      </c>
      <c r="B2439" s="3" t="s">
        <v>2</v>
      </c>
      <c r="C2439" s="3" t="s">
        <v>27042</v>
      </c>
      <c r="D2439" s="3" t="s">
        <v>32846</v>
      </c>
      <c r="E2439" s="12" t="s">
        <v>38674</v>
      </c>
      <c r="F2439" s="6" t="str">
        <f t="shared" si="117"/>
        <v>module=jlinf</v>
      </c>
      <c r="G2439" s="6" t="str">
        <f t="shared" si="118"/>
        <v>module=klinf</v>
      </c>
    </row>
    <row r="2440" spans="1:7" ht="30" customHeight="1">
      <c r="A2440" s="3" t="s">
        <v>24590</v>
      </c>
      <c r="B2440" s="3" t="s">
        <v>2</v>
      </c>
      <c r="C2440" s="3" t="s">
        <v>27043</v>
      </c>
      <c r="D2440" s="3" t="s">
        <v>32847</v>
      </c>
      <c r="E2440" s="12" t="s">
        <v>38675</v>
      </c>
      <c r="F2440" s="6" t="str">
        <f t="shared" si="117"/>
        <v>module=jlinf</v>
      </c>
      <c r="G2440" s="6" t="str">
        <f t="shared" si="118"/>
        <v>module=klinf</v>
      </c>
    </row>
    <row r="2441" spans="1:7" ht="30" customHeight="1">
      <c r="A2441" s="3" t="s">
        <v>24590</v>
      </c>
      <c r="B2441" s="3" t="s">
        <v>2</v>
      </c>
      <c r="C2441" s="3" t="s">
        <v>27044</v>
      </c>
      <c r="D2441" s="3" t="s">
        <v>32848</v>
      </c>
      <c r="E2441" s="12" t="s">
        <v>38676</v>
      </c>
      <c r="F2441" s="6" t="str">
        <f t="shared" si="117"/>
        <v>module=jlinf</v>
      </c>
      <c r="G2441" s="6" t="str">
        <f t="shared" si="118"/>
        <v>module=klinf</v>
      </c>
    </row>
    <row r="2442" spans="1:7" ht="30" customHeight="1">
      <c r="A2442" s="3" t="s">
        <v>24590</v>
      </c>
      <c r="B2442" s="3" t="s">
        <v>2</v>
      </c>
      <c r="C2442" s="3" t="s">
        <v>27045</v>
      </c>
      <c r="D2442" s="3" t="s">
        <v>32849</v>
      </c>
      <c r="E2442" s="12" t="s">
        <v>38677</v>
      </c>
      <c r="F2442" s="6" t="str">
        <f t="shared" si="117"/>
        <v>module=jlinf</v>
      </c>
      <c r="G2442" s="6" t="str">
        <f t="shared" si="118"/>
        <v>module=klinf</v>
      </c>
    </row>
    <row r="2443" spans="1:7" ht="30" customHeight="1">
      <c r="A2443" s="3" t="s">
        <v>24590</v>
      </c>
      <c r="B2443" s="3" t="s">
        <v>2</v>
      </c>
      <c r="C2443" s="3" t="s">
        <v>27046</v>
      </c>
      <c r="D2443" s="3" t="s">
        <v>32850</v>
      </c>
      <c r="E2443" s="12" t="s">
        <v>38678</v>
      </c>
      <c r="F2443" s="6" t="str">
        <f t="shared" si="117"/>
        <v>module=jlinf</v>
      </c>
      <c r="G2443" s="6" t="str">
        <f t="shared" si="118"/>
        <v>module=klinf</v>
      </c>
    </row>
    <row r="2444" spans="1:7" ht="30" customHeight="1">
      <c r="A2444" s="3" t="s">
        <v>24590</v>
      </c>
      <c r="B2444" s="3" t="s">
        <v>2</v>
      </c>
      <c r="C2444" s="3" t="s">
        <v>27047</v>
      </c>
      <c r="D2444" s="3" t="s">
        <v>32851</v>
      </c>
      <c r="E2444" s="12" t="s">
        <v>38679</v>
      </c>
      <c r="F2444" s="6" t="str">
        <f t="shared" si="117"/>
        <v>module=jlinf</v>
      </c>
      <c r="G2444" s="6" t="str">
        <f t="shared" si="118"/>
        <v>module=klinf</v>
      </c>
    </row>
    <row r="2445" spans="1:7" ht="30" customHeight="1">
      <c r="A2445" s="3" t="s">
        <v>24590</v>
      </c>
      <c r="B2445" s="3" t="s">
        <v>2</v>
      </c>
      <c r="C2445" s="3" t="s">
        <v>27048</v>
      </c>
      <c r="D2445" s="3" t="s">
        <v>32852</v>
      </c>
      <c r="E2445" s="12" t="s">
        <v>38680</v>
      </c>
      <c r="F2445" s="6" t="str">
        <f t="shared" si="117"/>
        <v>module=jlinf</v>
      </c>
      <c r="G2445" s="6" t="str">
        <f t="shared" si="118"/>
        <v>module=klinf</v>
      </c>
    </row>
    <row r="2446" spans="1:7" ht="30" customHeight="1">
      <c r="A2446" s="3" t="s">
        <v>24590</v>
      </c>
      <c r="B2446" s="3" t="s">
        <v>2</v>
      </c>
      <c r="C2446" s="3" t="s">
        <v>27049</v>
      </c>
      <c r="D2446" s="3" t="s">
        <v>32853</v>
      </c>
      <c r="E2446" s="12" t="s">
        <v>38681</v>
      </c>
      <c r="F2446" s="6" t="str">
        <f t="shared" ref="F2446:F2477" si="119">HYPERLINK("http://www.ssc.wisc.edu/wlsresearch/documentation/waves/?wave=capigrad&amp;module=jlinf","module=jlinf")</f>
        <v>module=jlinf</v>
      </c>
      <c r="G2446" s="6" t="str">
        <f t="shared" ref="G2446:G2477" si="120">HYPERLINK("http://www.ssc.wisc.edu/wlsresearch/documentation/waves/?wave=capisib&amp;module=klinf","module=klinf")</f>
        <v>module=klinf</v>
      </c>
    </row>
    <row r="2447" spans="1:7" ht="30" customHeight="1">
      <c r="A2447" s="3" t="s">
        <v>24590</v>
      </c>
      <c r="B2447" s="3" t="s">
        <v>2</v>
      </c>
      <c r="C2447" s="3" t="s">
        <v>27050</v>
      </c>
      <c r="D2447" s="3" t="s">
        <v>32854</v>
      </c>
      <c r="E2447" s="12" t="s">
        <v>38682</v>
      </c>
      <c r="F2447" s="6" t="str">
        <f t="shared" si="119"/>
        <v>module=jlinf</v>
      </c>
      <c r="G2447" s="6" t="str">
        <f t="shared" si="120"/>
        <v>module=klinf</v>
      </c>
    </row>
    <row r="2448" spans="1:7" ht="30" customHeight="1">
      <c r="A2448" s="3" t="s">
        <v>24590</v>
      </c>
      <c r="B2448" s="3" t="s">
        <v>2</v>
      </c>
      <c r="C2448" s="3" t="s">
        <v>27051</v>
      </c>
      <c r="D2448" s="3" t="s">
        <v>32855</v>
      </c>
      <c r="E2448" s="12" t="s">
        <v>38683</v>
      </c>
      <c r="F2448" s="6" t="str">
        <f t="shared" si="119"/>
        <v>module=jlinf</v>
      </c>
      <c r="G2448" s="6" t="str">
        <f t="shared" si="120"/>
        <v>module=klinf</v>
      </c>
    </row>
    <row r="2449" spans="1:7" ht="30" customHeight="1">
      <c r="A2449" s="3" t="s">
        <v>24590</v>
      </c>
      <c r="B2449" s="3" t="s">
        <v>2</v>
      </c>
      <c r="C2449" s="3" t="s">
        <v>27052</v>
      </c>
      <c r="D2449" s="3" t="s">
        <v>32856</v>
      </c>
      <c r="E2449" s="12" t="s">
        <v>38684</v>
      </c>
      <c r="F2449" s="6" t="str">
        <f t="shared" si="119"/>
        <v>module=jlinf</v>
      </c>
      <c r="G2449" s="6" t="str">
        <f t="shared" si="120"/>
        <v>module=klinf</v>
      </c>
    </row>
    <row r="2450" spans="1:7" ht="30" customHeight="1">
      <c r="A2450" s="3" t="s">
        <v>24590</v>
      </c>
      <c r="B2450" s="3" t="s">
        <v>2</v>
      </c>
      <c r="C2450" s="3" t="s">
        <v>27053</v>
      </c>
      <c r="D2450" s="3" t="s">
        <v>32857</v>
      </c>
      <c r="E2450" s="12" t="s">
        <v>38685</v>
      </c>
      <c r="F2450" s="6" t="str">
        <f t="shared" si="119"/>
        <v>module=jlinf</v>
      </c>
      <c r="G2450" s="6" t="str">
        <f t="shared" si="120"/>
        <v>module=klinf</v>
      </c>
    </row>
    <row r="2451" spans="1:7" ht="30" customHeight="1">
      <c r="A2451" s="3" t="s">
        <v>24590</v>
      </c>
      <c r="B2451" s="3" t="s">
        <v>2</v>
      </c>
      <c r="C2451" s="3" t="s">
        <v>27054</v>
      </c>
      <c r="D2451" s="3" t="s">
        <v>32858</v>
      </c>
      <c r="E2451" s="12" t="s">
        <v>38686</v>
      </c>
      <c r="F2451" s="6" t="str">
        <f t="shared" si="119"/>
        <v>module=jlinf</v>
      </c>
      <c r="G2451" s="6" t="str">
        <f t="shared" si="120"/>
        <v>module=klinf</v>
      </c>
    </row>
    <row r="2452" spans="1:7" ht="30" customHeight="1">
      <c r="A2452" s="3" t="s">
        <v>24590</v>
      </c>
      <c r="B2452" s="3" t="s">
        <v>2</v>
      </c>
      <c r="C2452" s="3" t="s">
        <v>27055</v>
      </c>
      <c r="D2452" s="3" t="s">
        <v>32859</v>
      </c>
      <c r="E2452" s="12" t="s">
        <v>38687</v>
      </c>
      <c r="F2452" s="6" t="str">
        <f t="shared" si="119"/>
        <v>module=jlinf</v>
      </c>
      <c r="G2452" s="6" t="str">
        <f t="shared" si="120"/>
        <v>module=klinf</v>
      </c>
    </row>
    <row r="2453" spans="1:7" ht="30" customHeight="1">
      <c r="A2453" s="3" t="s">
        <v>24590</v>
      </c>
      <c r="B2453" s="3" t="s">
        <v>2</v>
      </c>
      <c r="C2453" s="3" t="s">
        <v>27056</v>
      </c>
      <c r="D2453" s="3" t="s">
        <v>32860</v>
      </c>
      <c r="E2453" s="12" t="s">
        <v>38688</v>
      </c>
      <c r="F2453" s="6" t="str">
        <f t="shared" si="119"/>
        <v>module=jlinf</v>
      </c>
      <c r="G2453" s="6" t="str">
        <f t="shared" si="120"/>
        <v>module=klinf</v>
      </c>
    </row>
    <row r="2454" spans="1:7" ht="30" customHeight="1">
      <c r="A2454" s="3" t="s">
        <v>24590</v>
      </c>
      <c r="B2454" s="3" t="s">
        <v>2</v>
      </c>
      <c r="C2454" s="3" t="s">
        <v>27057</v>
      </c>
      <c r="D2454" s="3" t="s">
        <v>32861</v>
      </c>
      <c r="E2454" s="12" t="s">
        <v>38689</v>
      </c>
      <c r="F2454" s="6" t="str">
        <f t="shared" si="119"/>
        <v>module=jlinf</v>
      </c>
      <c r="G2454" s="6" t="str">
        <f t="shared" si="120"/>
        <v>module=klinf</v>
      </c>
    </row>
    <row r="2455" spans="1:7" ht="30" customHeight="1">
      <c r="A2455" s="3" t="s">
        <v>24590</v>
      </c>
      <c r="B2455" s="3" t="s">
        <v>2</v>
      </c>
      <c r="C2455" s="3" t="s">
        <v>27058</v>
      </c>
      <c r="D2455" s="3" t="s">
        <v>32862</v>
      </c>
      <c r="E2455" s="12" t="s">
        <v>38690</v>
      </c>
      <c r="F2455" s="6" t="str">
        <f t="shared" si="119"/>
        <v>module=jlinf</v>
      </c>
      <c r="G2455" s="6" t="str">
        <f t="shared" si="120"/>
        <v>module=klinf</v>
      </c>
    </row>
    <row r="2456" spans="1:7" ht="30" customHeight="1">
      <c r="A2456" s="3" t="s">
        <v>24590</v>
      </c>
      <c r="B2456" s="3" t="s">
        <v>2</v>
      </c>
      <c r="C2456" s="3" t="s">
        <v>27059</v>
      </c>
      <c r="D2456" s="3" t="s">
        <v>32863</v>
      </c>
      <c r="E2456" s="12" t="s">
        <v>38691</v>
      </c>
      <c r="F2456" s="6" t="str">
        <f t="shared" si="119"/>
        <v>module=jlinf</v>
      </c>
      <c r="G2456" s="6" t="str">
        <f t="shared" si="120"/>
        <v>module=klinf</v>
      </c>
    </row>
    <row r="2457" spans="1:7" ht="30" customHeight="1">
      <c r="A2457" s="3" t="s">
        <v>24590</v>
      </c>
      <c r="B2457" s="3" t="s">
        <v>2</v>
      </c>
      <c r="C2457" s="3" t="s">
        <v>27060</v>
      </c>
      <c r="D2457" s="3" t="s">
        <v>32864</v>
      </c>
      <c r="E2457" s="12" t="s">
        <v>38692</v>
      </c>
      <c r="F2457" s="6" t="str">
        <f t="shared" si="119"/>
        <v>module=jlinf</v>
      </c>
      <c r="G2457" s="6" t="str">
        <f t="shared" si="120"/>
        <v>module=klinf</v>
      </c>
    </row>
    <row r="2458" spans="1:7" ht="30" customHeight="1">
      <c r="A2458" s="3" t="s">
        <v>24590</v>
      </c>
      <c r="B2458" s="3" t="s">
        <v>2</v>
      </c>
      <c r="C2458" s="3" t="s">
        <v>27061</v>
      </c>
      <c r="D2458" s="3" t="s">
        <v>32865</v>
      </c>
      <c r="E2458" s="12" t="s">
        <v>38693</v>
      </c>
      <c r="F2458" s="6" t="str">
        <f t="shared" si="119"/>
        <v>module=jlinf</v>
      </c>
      <c r="G2458" s="6" t="str">
        <f t="shared" si="120"/>
        <v>module=klinf</v>
      </c>
    </row>
    <row r="2459" spans="1:7" ht="30" customHeight="1">
      <c r="A2459" s="3" t="s">
        <v>24590</v>
      </c>
      <c r="B2459" s="3" t="s">
        <v>2</v>
      </c>
      <c r="C2459" s="3" t="s">
        <v>27062</v>
      </c>
      <c r="D2459" s="3" t="s">
        <v>32866</v>
      </c>
      <c r="E2459" s="12" t="s">
        <v>38694</v>
      </c>
      <c r="F2459" s="6" t="str">
        <f t="shared" si="119"/>
        <v>module=jlinf</v>
      </c>
      <c r="G2459" s="6" t="str">
        <f t="shared" si="120"/>
        <v>module=klinf</v>
      </c>
    </row>
    <row r="2460" spans="1:7" ht="30" customHeight="1">
      <c r="A2460" s="3" t="s">
        <v>24590</v>
      </c>
      <c r="B2460" s="3" t="s">
        <v>2</v>
      </c>
      <c r="C2460" s="3" t="s">
        <v>27063</v>
      </c>
      <c r="D2460" s="3" t="s">
        <v>32867</v>
      </c>
      <c r="E2460" s="12" t="s">
        <v>38695</v>
      </c>
      <c r="F2460" s="6" t="str">
        <f t="shared" si="119"/>
        <v>module=jlinf</v>
      </c>
      <c r="G2460" s="6" t="str">
        <f t="shared" si="120"/>
        <v>module=klinf</v>
      </c>
    </row>
    <row r="2461" spans="1:7" ht="30" customHeight="1">
      <c r="A2461" s="3" t="s">
        <v>24590</v>
      </c>
      <c r="B2461" s="3" t="s">
        <v>2</v>
      </c>
      <c r="C2461" s="3" t="s">
        <v>27064</v>
      </c>
      <c r="D2461" s="3" t="s">
        <v>32868</v>
      </c>
      <c r="E2461" s="12" t="s">
        <v>38696</v>
      </c>
      <c r="F2461" s="6" t="str">
        <f t="shared" si="119"/>
        <v>module=jlinf</v>
      </c>
      <c r="G2461" s="6" t="str">
        <f t="shared" si="120"/>
        <v>module=klinf</v>
      </c>
    </row>
    <row r="2462" spans="1:7" ht="30" customHeight="1">
      <c r="A2462" s="3" t="s">
        <v>24590</v>
      </c>
      <c r="B2462" s="3" t="s">
        <v>2</v>
      </c>
      <c r="C2462" s="3" t="s">
        <v>27065</v>
      </c>
      <c r="D2462" s="3" t="s">
        <v>32869</v>
      </c>
      <c r="E2462" s="12" t="s">
        <v>38697</v>
      </c>
      <c r="F2462" s="6" t="str">
        <f t="shared" si="119"/>
        <v>module=jlinf</v>
      </c>
      <c r="G2462" s="6" t="str">
        <f t="shared" si="120"/>
        <v>module=klinf</v>
      </c>
    </row>
    <row r="2463" spans="1:7" ht="30" customHeight="1">
      <c r="A2463" s="3" t="s">
        <v>24590</v>
      </c>
      <c r="B2463" s="3" t="s">
        <v>2</v>
      </c>
      <c r="C2463" s="3" t="s">
        <v>27066</v>
      </c>
      <c r="D2463" s="3" t="s">
        <v>32870</v>
      </c>
      <c r="E2463" s="12" t="s">
        <v>38698</v>
      </c>
      <c r="F2463" s="6" t="str">
        <f t="shared" si="119"/>
        <v>module=jlinf</v>
      </c>
      <c r="G2463" s="6" t="str">
        <f t="shared" si="120"/>
        <v>module=klinf</v>
      </c>
    </row>
    <row r="2464" spans="1:7" ht="30" customHeight="1">
      <c r="A2464" s="3" t="s">
        <v>24590</v>
      </c>
      <c r="B2464" s="3" t="s">
        <v>2</v>
      </c>
      <c r="C2464" s="3" t="s">
        <v>27067</v>
      </c>
      <c r="D2464" s="3" t="s">
        <v>32871</v>
      </c>
      <c r="E2464" s="12" t="s">
        <v>38699</v>
      </c>
      <c r="F2464" s="6" t="str">
        <f t="shared" si="119"/>
        <v>module=jlinf</v>
      </c>
      <c r="G2464" s="6" t="str">
        <f t="shared" si="120"/>
        <v>module=klinf</v>
      </c>
    </row>
    <row r="2465" spans="1:7" ht="30" customHeight="1">
      <c r="A2465" s="3" t="s">
        <v>24590</v>
      </c>
      <c r="B2465" s="3" t="s">
        <v>2</v>
      </c>
      <c r="C2465" s="3" t="s">
        <v>27068</v>
      </c>
      <c r="D2465" s="3" t="s">
        <v>32872</v>
      </c>
      <c r="E2465" s="12" t="s">
        <v>38700</v>
      </c>
      <c r="F2465" s="6" t="str">
        <f t="shared" si="119"/>
        <v>module=jlinf</v>
      </c>
      <c r="G2465" s="6" t="str">
        <f t="shared" si="120"/>
        <v>module=klinf</v>
      </c>
    </row>
    <row r="2466" spans="1:7" ht="30" customHeight="1">
      <c r="A2466" s="3" t="s">
        <v>24590</v>
      </c>
      <c r="B2466" s="3" t="s">
        <v>2</v>
      </c>
      <c r="C2466" s="3" t="s">
        <v>27069</v>
      </c>
      <c r="D2466" s="3" t="s">
        <v>32873</v>
      </c>
      <c r="E2466" s="12" t="s">
        <v>38701</v>
      </c>
      <c r="F2466" s="6" t="str">
        <f t="shared" si="119"/>
        <v>module=jlinf</v>
      </c>
      <c r="G2466" s="6" t="str">
        <f t="shared" si="120"/>
        <v>module=klinf</v>
      </c>
    </row>
    <row r="2467" spans="1:7" ht="30" customHeight="1">
      <c r="A2467" s="3" t="s">
        <v>24590</v>
      </c>
      <c r="B2467" s="3" t="s">
        <v>2</v>
      </c>
      <c r="C2467" s="3" t="s">
        <v>27070</v>
      </c>
      <c r="D2467" s="3" t="s">
        <v>32874</v>
      </c>
      <c r="E2467" s="12" t="s">
        <v>38702</v>
      </c>
      <c r="F2467" s="6" t="str">
        <f t="shared" si="119"/>
        <v>module=jlinf</v>
      </c>
      <c r="G2467" s="6" t="str">
        <f t="shared" si="120"/>
        <v>module=klinf</v>
      </c>
    </row>
    <row r="2468" spans="1:7" ht="30" customHeight="1">
      <c r="A2468" s="3" t="s">
        <v>24590</v>
      </c>
      <c r="B2468" s="3" t="s">
        <v>2</v>
      </c>
      <c r="C2468" s="3" t="s">
        <v>27071</v>
      </c>
      <c r="D2468" s="3" t="s">
        <v>32875</v>
      </c>
      <c r="E2468" s="12" t="s">
        <v>38703</v>
      </c>
      <c r="F2468" s="6" t="str">
        <f t="shared" si="119"/>
        <v>module=jlinf</v>
      </c>
      <c r="G2468" s="6" t="str">
        <f t="shared" si="120"/>
        <v>module=klinf</v>
      </c>
    </row>
    <row r="2469" spans="1:7" ht="30" customHeight="1">
      <c r="A2469" s="3" t="s">
        <v>24590</v>
      </c>
      <c r="B2469" s="3" t="s">
        <v>2</v>
      </c>
      <c r="C2469" s="3" t="s">
        <v>27072</v>
      </c>
      <c r="D2469" s="3" t="s">
        <v>32876</v>
      </c>
      <c r="E2469" s="12" t="s">
        <v>38704</v>
      </c>
      <c r="F2469" s="6" t="str">
        <f t="shared" si="119"/>
        <v>module=jlinf</v>
      </c>
      <c r="G2469" s="6" t="str">
        <f t="shared" si="120"/>
        <v>module=klinf</v>
      </c>
    </row>
    <row r="2470" spans="1:7" ht="30" customHeight="1">
      <c r="A2470" s="3" t="s">
        <v>24590</v>
      </c>
      <c r="B2470" s="3" t="s">
        <v>2</v>
      </c>
      <c r="C2470" s="3" t="s">
        <v>27073</v>
      </c>
      <c r="D2470" s="3" t="s">
        <v>32877</v>
      </c>
      <c r="E2470" s="12" t="s">
        <v>38705</v>
      </c>
      <c r="F2470" s="6" t="str">
        <f t="shared" si="119"/>
        <v>module=jlinf</v>
      </c>
      <c r="G2470" s="6" t="str">
        <f t="shared" si="120"/>
        <v>module=klinf</v>
      </c>
    </row>
    <row r="2471" spans="1:7" ht="30" customHeight="1">
      <c r="A2471" s="3" t="s">
        <v>24590</v>
      </c>
      <c r="B2471" s="3" t="s">
        <v>2</v>
      </c>
      <c r="C2471" s="3" t="s">
        <v>27074</v>
      </c>
      <c r="D2471" s="3" t="s">
        <v>32878</v>
      </c>
      <c r="E2471" s="12" t="s">
        <v>38706</v>
      </c>
      <c r="F2471" s="6" t="str">
        <f t="shared" si="119"/>
        <v>module=jlinf</v>
      </c>
      <c r="G2471" s="6" t="str">
        <f t="shared" si="120"/>
        <v>module=klinf</v>
      </c>
    </row>
    <row r="2472" spans="1:7" ht="30" customHeight="1">
      <c r="A2472" s="3" t="s">
        <v>24590</v>
      </c>
      <c r="B2472" s="3" t="s">
        <v>2</v>
      </c>
      <c r="C2472" s="3" t="s">
        <v>27075</v>
      </c>
      <c r="D2472" s="3" t="s">
        <v>32879</v>
      </c>
      <c r="E2472" s="12" t="s">
        <v>38707</v>
      </c>
      <c r="F2472" s="6" t="str">
        <f t="shared" si="119"/>
        <v>module=jlinf</v>
      </c>
      <c r="G2472" s="6" t="str">
        <f t="shared" si="120"/>
        <v>module=klinf</v>
      </c>
    </row>
    <row r="2473" spans="1:7" ht="30" customHeight="1">
      <c r="A2473" s="3" t="s">
        <v>24590</v>
      </c>
      <c r="B2473" s="3" t="s">
        <v>2</v>
      </c>
      <c r="C2473" s="3" t="s">
        <v>27076</v>
      </c>
      <c r="D2473" s="3" t="s">
        <v>32880</v>
      </c>
      <c r="E2473" s="12" t="s">
        <v>38708</v>
      </c>
      <c r="F2473" s="6" t="str">
        <f t="shared" si="119"/>
        <v>module=jlinf</v>
      </c>
      <c r="G2473" s="6" t="str">
        <f t="shared" si="120"/>
        <v>module=klinf</v>
      </c>
    </row>
    <row r="2474" spans="1:7" ht="30" customHeight="1">
      <c r="A2474" s="3" t="s">
        <v>24590</v>
      </c>
      <c r="B2474" s="3" t="s">
        <v>2</v>
      </c>
      <c r="C2474" s="3" t="s">
        <v>27077</v>
      </c>
      <c r="D2474" s="3" t="s">
        <v>32881</v>
      </c>
      <c r="E2474" s="12" t="s">
        <v>38709</v>
      </c>
      <c r="F2474" s="6" t="str">
        <f t="shared" si="119"/>
        <v>module=jlinf</v>
      </c>
      <c r="G2474" s="6" t="str">
        <f t="shared" si="120"/>
        <v>module=klinf</v>
      </c>
    </row>
    <row r="2475" spans="1:7" ht="30" customHeight="1">
      <c r="A2475" s="3" t="s">
        <v>24590</v>
      </c>
      <c r="B2475" s="3" t="s">
        <v>2</v>
      </c>
      <c r="C2475" s="3" t="s">
        <v>27078</v>
      </c>
      <c r="D2475" s="3" t="s">
        <v>32882</v>
      </c>
      <c r="E2475" s="12" t="s">
        <v>38710</v>
      </c>
      <c r="F2475" s="6" t="str">
        <f t="shared" si="119"/>
        <v>module=jlinf</v>
      </c>
      <c r="G2475" s="6" t="str">
        <f t="shared" si="120"/>
        <v>module=klinf</v>
      </c>
    </row>
    <row r="2476" spans="1:7" ht="30" customHeight="1">
      <c r="A2476" s="3" t="s">
        <v>24590</v>
      </c>
      <c r="B2476" s="3" t="s">
        <v>2</v>
      </c>
      <c r="C2476" s="3" t="s">
        <v>27079</v>
      </c>
      <c r="D2476" s="3" t="s">
        <v>32883</v>
      </c>
      <c r="E2476" s="12" t="s">
        <v>38711</v>
      </c>
      <c r="F2476" s="6" t="str">
        <f t="shared" si="119"/>
        <v>module=jlinf</v>
      </c>
      <c r="G2476" s="6" t="str">
        <f t="shared" si="120"/>
        <v>module=klinf</v>
      </c>
    </row>
    <row r="2477" spans="1:7" ht="30" customHeight="1">
      <c r="A2477" s="3" t="s">
        <v>24590</v>
      </c>
      <c r="B2477" s="3" t="s">
        <v>2</v>
      </c>
      <c r="C2477" s="3" t="s">
        <v>27080</v>
      </c>
      <c r="D2477" s="3" t="s">
        <v>32884</v>
      </c>
      <c r="E2477" s="12" t="s">
        <v>38712</v>
      </c>
      <c r="F2477" s="6" t="str">
        <f t="shared" si="119"/>
        <v>module=jlinf</v>
      </c>
      <c r="G2477" s="6" t="str">
        <f t="shared" si="120"/>
        <v>module=klinf</v>
      </c>
    </row>
    <row r="2478" spans="1:7" ht="30" customHeight="1">
      <c r="A2478" s="3" t="s">
        <v>24590</v>
      </c>
      <c r="B2478" s="3" t="s">
        <v>2</v>
      </c>
      <c r="C2478" s="3" t="s">
        <v>27081</v>
      </c>
      <c r="D2478" s="3" t="s">
        <v>32885</v>
      </c>
      <c r="E2478" s="12" t="s">
        <v>38713</v>
      </c>
      <c r="F2478" s="6" t="str">
        <f t="shared" ref="F2478:F2509" si="121">HYPERLINK("http://www.ssc.wisc.edu/wlsresearch/documentation/waves/?wave=capigrad&amp;module=jlinf","module=jlinf")</f>
        <v>module=jlinf</v>
      </c>
      <c r="G2478" s="6" t="str">
        <f t="shared" ref="G2478:G2509" si="122">HYPERLINK("http://www.ssc.wisc.edu/wlsresearch/documentation/waves/?wave=capisib&amp;module=klinf","module=klinf")</f>
        <v>module=klinf</v>
      </c>
    </row>
    <row r="2479" spans="1:7" ht="30" customHeight="1">
      <c r="A2479" s="3" t="s">
        <v>24590</v>
      </c>
      <c r="B2479" s="3" t="s">
        <v>2</v>
      </c>
      <c r="C2479" s="3" t="s">
        <v>27082</v>
      </c>
      <c r="D2479" s="3" t="s">
        <v>32886</v>
      </c>
      <c r="E2479" s="12" t="s">
        <v>38714</v>
      </c>
      <c r="F2479" s="6" t="str">
        <f t="shared" si="121"/>
        <v>module=jlinf</v>
      </c>
      <c r="G2479" s="6" t="str">
        <f t="shared" si="122"/>
        <v>module=klinf</v>
      </c>
    </row>
    <row r="2480" spans="1:7" ht="30" customHeight="1">
      <c r="A2480" s="3" t="s">
        <v>24590</v>
      </c>
      <c r="B2480" s="3" t="s">
        <v>2</v>
      </c>
      <c r="C2480" s="3" t="s">
        <v>27083</v>
      </c>
      <c r="D2480" s="3" t="s">
        <v>32887</v>
      </c>
      <c r="E2480" s="12" t="s">
        <v>38715</v>
      </c>
      <c r="F2480" s="6" t="str">
        <f t="shared" si="121"/>
        <v>module=jlinf</v>
      </c>
      <c r="G2480" s="6" t="str">
        <f t="shared" si="122"/>
        <v>module=klinf</v>
      </c>
    </row>
    <row r="2481" spans="1:7" ht="30" customHeight="1">
      <c r="A2481" s="3" t="s">
        <v>24590</v>
      </c>
      <c r="B2481" s="3" t="s">
        <v>2</v>
      </c>
      <c r="C2481" s="3" t="s">
        <v>27084</v>
      </c>
      <c r="D2481" s="3" t="s">
        <v>32888</v>
      </c>
      <c r="E2481" s="12" t="s">
        <v>38716</v>
      </c>
      <c r="F2481" s="6" t="str">
        <f t="shared" si="121"/>
        <v>module=jlinf</v>
      </c>
      <c r="G2481" s="6" t="str">
        <f t="shared" si="122"/>
        <v>module=klinf</v>
      </c>
    </row>
    <row r="2482" spans="1:7" ht="30" customHeight="1">
      <c r="A2482" s="3" t="s">
        <v>24590</v>
      </c>
      <c r="B2482" s="3" t="s">
        <v>2</v>
      </c>
      <c r="C2482" s="3" t="s">
        <v>27085</v>
      </c>
      <c r="D2482" s="3" t="s">
        <v>32889</v>
      </c>
      <c r="E2482" s="12" t="s">
        <v>38717</v>
      </c>
      <c r="F2482" s="6" t="str">
        <f t="shared" si="121"/>
        <v>module=jlinf</v>
      </c>
      <c r="G2482" s="6" t="str">
        <f t="shared" si="122"/>
        <v>module=klinf</v>
      </c>
    </row>
    <row r="2483" spans="1:7" ht="30" customHeight="1">
      <c r="A2483" s="3" t="s">
        <v>24590</v>
      </c>
      <c r="B2483" s="3" t="s">
        <v>2</v>
      </c>
      <c r="C2483" s="3" t="s">
        <v>27086</v>
      </c>
      <c r="D2483" s="3" t="s">
        <v>32890</v>
      </c>
      <c r="E2483" s="12" t="s">
        <v>38718</v>
      </c>
      <c r="F2483" s="6" t="str">
        <f t="shared" si="121"/>
        <v>module=jlinf</v>
      </c>
      <c r="G2483" s="6" t="str">
        <f t="shared" si="122"/>
        <v>module=klinf</v>
      </c>
    </row>
    <row r="2484" spans="1:7" ht="30" customHeight="1">
      <c r="A2484" s="3" t="s">
        <v>24590</v>
      </c>
      <c r="B2484" s="3" t="s">
        <v>2</v>
      </c>
      <c r="C2484" s="3" t="s">
        <v>27087</v>
      </c>
      <c r="D2484" s="3" t="s">
        <v>32891</v>
      </c>
      <c r="E2484" s="12" t="s">
        <v>38719</v>
      </c>
      <c r="F2484" s="6" t="str">
        <f t="shared" si="121"/>
        <v>module=jlinf</v>
      </c>
      <c r="G2484" s="6" t="str">
        <f t="shared" si="122"/>
        <v>module=klinf</v>
      </c>
    </row>
    <row r="2485" spans="1:7" ht="30" customHeight="1">
      <c r="A2485" s="3" t="s">
        <v>24590</v>
      </c>
      <c r="B2485" s="3" t="s">
        <v>2</v>
      </c>
      <c r="C2485" s="3" t="s">
        <v>27088</v>
      </c>
      <c r="D2485" s="3" t="s">
        <v>32892</v>
      </c>
      <c r="E2485" s="12" t="s">
        <v>38720</v>
      </c>
      <c r="F2485" s="6" t="str">
        <f t="shared" si="121"/>
        <v>module=jlinf</v>
      </c>
      <c r="G2485" s="6" t="str">
        <f t="shared" si="122"/>
        <v>module=klinf</v>
      </c>
    </row>
    <row r="2486" spans="1:7" ht="30" customHeight="1">
      <c r="A2486" s="3" t="s">
        <v>24590</v>
      </c>
      <c r="B2486" s="3" t="s">
        <v>2</v>
      </c>
      <c r="C2486" s="3" t="s">
        <v>27089</v>
      </c>
      <c r="D2486" s="3" t="s">
        <v>32893</v>
      </c>
      <c r="E2486" s="12" t="s">
        <v>38721</v>
      </c>
      <c r="F2486" s="6" t="str">
        <f t="shared" si="121"/>
        <v>module=jlinf</v>
      </c>
      <c r="G2486" s="6" t="str">
        <f t="shared" si="122"/>
        <v>module=klinf</v>
      </c>
    </row>
    <row r="2487" spans="1:7" ht="30" customHeight="1">
      <c r="A2487" s="3" t="s">
        <v>24590</v>
      </c>
      <c r="B2487" s="3" t="s">
        <v>2</v>
      </c>
      <c r="C2487" s="3" t="s">
        <v>27090</v>
      </c>
      <c r="D2487" s="3" t="s">
        <v>32894</v>
      </c>
      <c r="E2487" s="12" t="s">
        <v>38722</v>
      </c>
      <c r="F2487" s="6" t="str">
        <f t="shared" si="121"/>
        <v>module=jlinf</v>
      </c>
      <c r="G2487" s="6" t="str">
        <f t="shared" si="122"/>
        <v>module=klinf</v>
      </c>
    </row>
    <row r="2488" spans="1:7" ht="30" customHeight="1">
      <c r="A2488" s="3" t="s">
        <v>24590</v>
      </c>
      <c r="B2488" s="3" t="s">
        <v>2</v>
      </c>
      <c r="C2488" s="3" t="s">
        <v>27091</v>
      </c>
      <c r="D2488" s="3" t="s">
        <v>32895</v>
      </c>
      <c r="E2488" s="12" t="s">
        <v>38723</v>
      </c>
      <c r="F2488" s="6" t="str">
        <f t="shared" si="121"/>
        <v>module=jlinf</v>
      </c>
      <c r="G2488" s="6" t="str">
        <f t="shared" si="122"/>
        <v>module=klinf</v>
      </c>
    </row>
    <row r="2489" spans="1:7" ht="30" customHeight="1">
      <c r="A2489" s="3" t="s">
        <v>24590</v>
      </c>
      <c r="B2489" s="3" t="s">
        <v>2</v>
      </c>
      <c r="C2489" s="3" t="s">
        <v>27092</v>
      </c>
      <c r="D2489" s="3" t="s">
        <v>32896</v>
      </c>
      <c r="E2489" s="12" t="s">
        <v>38724</v>
      </c>
      <c r="F2489" s="6" t="str">
        <f t="shared" si="121"/>
        <v>module=jlinf</v>
      </c>
      <c r="G2489" s="6" t="str">
        <f t="shared" si="122"/>
        <v>module=klinf</v>
      </c>
    </row>
    <row r="2490" spans="1:7" ht="30" customHeight="1">
      <c r="A2490" s="3" t="s">
        <v>24590</v>
      </c>
      <c r="B2490" s="3" t="s">
        <v>2</v>
      </c>
      <c r="C2490" s="3" t="s">
        <v>27093</v>
      </c>
      <c r="D2490" s="3" t="s">
        <v>32897</v>
      </c>
      <c r="E2490" s="12" t="s">
        <v>38725</v>
      </c>
      <c r="F2490" s="6" t="str">
        <f t="shared" si="121"/>
        <v>module=jlinf</v>
      </c>
      <c r="G2490" s="6" t="str">
        <f t="shared" si="122"/>
        <v>module=klinf</v>
      </c>
    </row>
    <row r="2491" spans="1:7" ht="30" customHeight="1">
      <c r="A2491" s="3" t="s">
        <v>24590</v>
      </c>
      <c r="B2491" s="3" t="s">
        <v>2</v>
      </c>
      <c r="C2491" s="3" t="s">
        <v>27094</v>
      </c>
      <c r="D2491" s="3" t="s">
        <v>32898</v>
      </c>
      <c r="E2491" s="12" t="s">
        <v>38726</v>
      </c>
      <c r="F2491" s="6" t="str">
        <f t="shared" si="121"/>
        <v>module=jlinf</v>
      </c>
      <c r="G2491" s="6" t="str">
        <f t="shared" si="122"/>
        <v>module=klinf</v>
      </c>
    </row>
    <row r="2492" spans="1:7" ht="30" customHeight="1">
      <c r="A2492" s="3" t="s">
        <v>24590</v>
      </c>
      <c r="B2492" s="3" t="s">
        <v>2</v>
      </c>
      <c r="C2492" s="3" t="s">
        <v>27095</v>
      </c>
      <c r="D2492" s="3" t="s">
        <v>32899</v>
      </c>
      <c r="E2492" s="12" t="s">
        <v>38727</v>
      </c>
      <c r="F2492" s="6" t="str">
        <f t="shared" si="121"/>
        <v>module=jlinf</v>
      </c>
      <c r="G2492" s="6" t="str">
        <f t="shared" si="122"/>
        <v>module=klinf</v>
      </c>
    </row>
    <row r="2493" spans="1:7" ht="30" customHeight="1">
      <c r="A2493" s="3" t="s">
        <v>24590</v>
      </c>
      <c r="B2493" s="3" t="s">
        <v>2</v>
      </c>
      <c r="C2493" s="3" t="s">
        <v>27096</v>
      </c>
      <c r="D2493" s="3" t="s">
        <v>32900</v>
      </c>
      <c r="E2493" s="12" t="s">
        <v>38728</v>
      </c>
      <c r="F2493" s="6" t="str">
        <f t="shared" si="121"/>
        <v>module=jlinf</v>
      </c>
      <c r="G2493" s="6" t="str">
        <f t="shared" si="122"/>
        <v>module=klinf</v>
      </c>
    </row>
    <row r="2494" spans="1:7" ht="30" customHeight="1">
      <c r="A2494" s="3" t="s">
        <v>24590</v>
      </c>
      <c r="B2494" s="3" t="s">
        <v>2</v>
      </c>
      <c r="C2494" s="3" t="s">
        <v>27097</v>
      </c>
      <c r="D2494" s="3" t="s">
        <v>32901</v>
      </c>
      <c r="E2494" s="12" t="s">
        <v>38729</v>
      </c>
      <c r="F2494" s="6" t="str">
        <f t="shared" si="121"/>
        <v>module=jlinf</v>
      </c>
      <c r="G2494" s="6" t="str">
        <f t="shared" si="122"/>
        <v>module=klinf</v>
      </c>
    </row>
    <row r="2495" spans="1:7" ht="30" customHeight="1">
      <c r="A2495" s="3" t="s">
        <v>24590</v>
      </c>
      <c r="B2495" s="3" t="s">
        <v>2</v>
      </c>
      <c r="C2495" s="3" t="s">
        <v>27098</v>
      </c>
      <c r="D2495" s="3" t="s">
        <v>32902</v>
      </c>
      <c r="E2495" s="12" t="s">
        <v>38730</v>
      </c>
      <c r="F2495" s="6" t="str">
        <f t="shared" si="121"/>
        <v>module=jlinf</v>
      </c>
      <c r="G2495" s="6" t="str">
        <f t="shared" si="122"/>
        <v>module=klinf</v>
      </c>
    </row>
    <row r="2496" spans="1:7" ht="30" customHeight="1">
      <c r="A2496" s="3" t="s">
        <v>24590</v>
      </c>
      <c r="B2496" s="3" t="s">
        <v>2</v>
      </c>
      <c r="C2496" s="3" t="s">
        <v>27099</v>
      </c>
      <c r="D2496" s="3" t="s">
        <v>32903</v>
      </c>
      <c r="E2496" s="12" t="s">
        <v>38731</v>
      </c>
      <c r="F2496" s="6" t="str">
        <f t="shared" si="121"/>
        <v>module=jlinf</v>
      </c>
      <c r="G2496" s="6" t="str">
        <f t="shared" si="122"/>
        <v>module=klinf</v>
      </c>
    </row>
    <row r="2497" spans="1:7" ht="30" customHeight="1">
      <c r="A2497" s="3" t="s">
        <v>24590</v>
      </c>
      <c r="B2497" s="3" t="s">
        <v>2</v>
      </c>
      <c r="C2497" s="3" t="s">
        <v>27100</v>
      </c>
      <c r="D2497" s="3" t="s">
        <v>32904</v>
      </c>
      <c r="E2497" s="12" t="s">
        <v>38732</v>
      </c>
      <c r="F2497" s="6" t="str">
        <f t="shared" si="121"/>
        <v>module=jlinf</v>
      </c>
      <c r="G2497" s="6" t="str">
        <f t="shared" si="122"/>
        <v>module=klinf</v>
      </c>
    </row>
    <row r="2498" spans="1:7" ht="30" customHeight="1">
      <c r="A2498" s="3" t="s">
        <v>24590</v>
      </c>
      <c r="B2498" s="3" t="s">
        <v>2</v>
      </c>
      <c r="C2498" s="3" t="s">
        <v>27101</v>
      </c>
      <c r="D2498" s="3" t="s">
        <v>32905</v>
      </c>
      <c r="E2498" s="12" t="s">
        <v>38733</v>
      </c>
      <c r="F2498" s="6" t="str">
        <f t="shared" si="121"/>
        <v>module=jlinf</v>
      </c>
      <c r="G2498" s="6" t="str">
        <f t="shared" si="122"/>
        <v>module=klinf</v>
      </c>
    </row>
    <row r="2499" spans="1:7" ht="30" customHeight="1">
      <c r="A2499" s="3" t="s">
        <v>24590</v>
      </c>
      <c r="B2499" s="3" t="s">
        <v>2</v>
      </c>
      <c r="C2499" s="3" t="s">
        <v>27102</v>
      </c>
      <c r="D2499" s="3" t="s">
        <v>32906</v>
      </c>
      <c r="E2499" s="12" t="s">
        <v>38734</v>
      </c>
      <c r="F2499" s="6" t="str">
        <f t="shared" si="121"/>
        <v>module=jlinf</v>
      </c>
      <c r="G2499" s="6" t="str">
        <f t="shared" si="122"/>
        <v>module=klinf</v>
      </c>
    </row>
    <row r="2500" spans="1:7" ht="30" customHeight="1">
      <c r="A2500" s="3" t="s">
        <v>24590</v>
      </c>
      <c r="B2500" s="3" t="s">
        <v>2</v>
      </c>
      <c r="C2500" s="3" t="s">
        <v>27103</v>
      </c>
      <c r="D2500" s="3" t="s">
        <v>32907</v>
      </c>
      <c r="E2500" s="12" t="s">
        <v>38735</v>
      </c>
      <c r="F2500" s="6" t="str">
        <f t="shared" si="121"/>
        <v>module=jlinf</v>
      </c>
      <c r="G2500" s="6" t="str">
        <f t="shared" si="122"/>
        <v>module=klinf</v>
      </c>
    </row>
    <row r="2501" spans="1:7" ht="30" customHeight="1">
      <c r="A2501" s="3" t="s">
        <v>24590</v>
      </c>
      <c r="B2501" s="3" t="s">
        <v>2</v>
      </c>
      <c r="C2501" s="3" t="s">
        <v>27104</v>
      </c>
      <c r="D2501" s="3" t="s">
        <v>32908</v>
      </c>
      <c r="E2501" s="12" t="s">
        <v>38736</v>
      </c>
      <c r="F2501" s="6" t="str">
        <f t="shared" si="121"/>
        <v>module=jlinf</v>
      </c>
      <c r="G2501" s="6" t="str">
        <f t="shared" si="122"/>
        <v>module=klinf</v>
      </c>
    </row>
    <row r="2502" spans="1:7" ht="30" customHeight="1">
      <c r="A2502" s="3" t="s">
        <v>24590</v>
      </c>
      <c r="B2502" s="3" t="s">
        <v>2</v>
      </c>
      <c r="C2502" s="3" t="s">
        <v>27105</v>
      </c>
      <c r="D2502" s="3" t="s">
        <v>32909</v>
      </c>
      <c r="E2502" s="12" t="s">
        <v>38737</v>
      </c>
      <c r="F2502" s="6" t="str">
        <f t="shared" si="121"/>
        <v>module=jlinf</v>
      </c>
      <c r="G2502" s="6" t="str">
        <f t="shared" si="122"/>
        <v>module=klinf</v>
      </c>
    </row>
    <row r="2503" spans="1:7" ht="30" customHeight="1">
      <c r="A2503" s="3" t="s">
        <v>24590</v>
      </c>
      <c r="B2503" s="3" t="s">
        <v>2</v>
      </c>
      <c r="C2503" s="3" t="s">
        <v>27106</v>
      </c>
      <c r="D2503" s="3" t="s">
        <v>32910</v>
      </c>
      <c r="E2503" s="12" t="s">
        <v>38738</v>
      </c>
      <c r="F2503" s="6" t="str">
        <f t="shared" si="121"/>
        <v>module=jlinf</v>
      </c>
      <c r="G2503" s="6" t="str">
        <f t="shared" si="122"/>
        <v>module=klinf</v>
      </c>
    </row>
    <row r="2504" spans="1:7" ht="30" customHeight="1">
      <c r="A2504" s="3" t="s">
        <v>24590</v>
      </c>
      <c r="B2504" s="3" t="s">
        <v>2</v>
      </c>
      <c r="C2504" s="3" t="s">
        <v>27107</v>
      </c>
      <c r="D2504" s="3" t="s">
        <v>32911</v>
      </c>
      <c r="E2504" s="12" t="s">
        <v>38739</v>
      </c>
      <c r="F2504" s="6" t="str">
        <f t="shared" si="121"/>
        <v>module=jlinf</v>
      </c>
      <c r="G2504" s="6" t="str">
        <f t="shared" si="122"/>
        <v>module=klinf</v>
      </c>
    </row>
    <row r="2505" spans="1:7" ht="30" customHeight="1">
      <c r="A2505" s="3" t="s">
        <v>24590</v>
      </c>
      <c r="B2505" s="3" t="s">
        <v>2</v>
      </c>
      <c r="C2505" s="3" t="s">
        <v>27108</v>
      </c>
      <c r="D2505" s="3" t="s">
        <v>32912</v>
      </c>
      <c r="E2505" s="12" t="s">
        <v>38740</v>
      </c>
      <c r="F2505" s="6" t="str">
        <f t="shared" si="121"/>
        <v>module=jlinf</v>
      </c>
      <c r="G2505" s="6" t="str">
        <f t="shared" si="122"/>
        <v>module=klinf</v>
      </c>
    </row>
    <row r="2506" spans="1:7" ht="30" customHeight="1">
      <c r="A2506" s="3" t="s">
        <v>24590</v>
      </c>
      <c r="B2506" s="3" t="s">
        <v>2</v>
      </c>
      <c r="C2506" s="3" t="s">
        <v>27109</v>
      </c>
      <c r="D2506" s="3" t="s">
        <v>32913</v>
      </c>
      <c r="E2506" s="12" t="s">
        <v>38741</v>
      </c>
      <c r="F2506" s="6" t="str">
        <f t="shared" si="121"/>
        <v>module=jlinf</v>
      </c>
      <c r="G2506" s="6" t="str">
        <f t="shared" si="122"/>
        <v>module=klinf</v>
      </c>
    </row>
    <row r="2507" spans="1:7" ht="30" customHeight="1">
      <c r="A2507" s="3" t="s">
        <v>24590</v>
      </c>
      <c r="B2507" s="3" t="s">
        <v>2</v>
      </c>
      <c r="C2507" s="3" t="s">
        <v>27110</v>
      </c>
      <c r="D2507" s="3" t="s">
        <v>32914</v>
      </c>
      <c r="E2507" s="12" t="s">
        <v>38742</v>
      </c>
      <c r="F2507" s="6" t="str">
        <f t="shared" si="121"/>
        <v>module=jlinf</v>
      </c>
      <c r="G2507" s="6" t="str">
        <f t="shared" si="122"/>
        <v>module=klinf</v>
      </c>
    </row>
    <row r="2508" spans="1:7" ht="30" customHeight="1">
      <c r="A2508" s="3" t="s">
        <v>24590</v>
      </c>
      <c r="B2508" s="3" t="s">
        <v>2</v>
      </c>
      <c r="C2508" s="3" t="s">
        <v>27111</v>
      </c>
      <c r="D2508" s="3" t="s">
        <v>32915</v>
      </c>
      <c r="E2508" s="12" t="s">
        <v>38743</v>
      </c>
      <c r="F2508" s="6" t="str">
        <f t="shared" si="121"/>
        <v>module=jlinf</v>
      </c>
      <c r="G2508" s="6" t="str">
        <f t="shared" si="122"/>
        <v>module=klinf</v>
      </c>
    </row>
    <row r="2509" spans="1:7" ht="30" customHeight="1">
      <c r="A2509" s="3" t="s">
        <v>24590</v>
      </c>
      <c r="B2509" s="3" t="s">
        <v>2</v>
      </c>
      <c r="C2509" s="3" t="s">
        <v>27112</v>
      </c>
      <c r="D2509" s="3" t="s">
        <v>32916</v>
      </c>
      <c r="E2509" s="12" t="s">
        <v>38744</v>
      </c>
      <c r="F2509" s="6" t="str">
        <f t="shared" si="121"/>
        <v>module=jlinf</v>
      </c>
      <c r="G2509" s="6" t="str">
        <f t="shared" si="122"/>
        <v>module=klinf</v>
      </c>
    </row>
    <row r="2510" spans="1:7" ht="30" customHeight="1">
      <c r="A2510" s="3" t="s">
        <v>24590</v>
      </c>
      <c r="B2510" s="3" t="s">
        <v>2</v>
      </c>
      <c r="C2510" s="3" t="s">
        <v>27113</v>
      </c>
      <c r="D2510" s="3" t="s">
        <v>32917</v>
      </c>
      <c r="E2510" s="12" t="s">
        <v>38745</v>
      </c>
      <c r="F2510" s="6" t="str">
        <f t="shared" ref="F2510:F2540" si="123">HYPERLINK("http://www.ssc.wisc.edu/wlsresearch/documentation/waves/?wave=capigrad&amp;module=jlinf","module=jlinf")</f>
        <v>module=jlinf</v>
      </c>
      <c r="G2510" s="6" t="str">
        <f t="shared" ref="G2510:G2540" si="124">HYPERLINK("http://www.ssc.wisc.edu/wlsresearch/documentation/waves/?wave=capisib&amp;module=klinf","module=klinf")</f>
        <v>module=klinf</v>
      </c>
    </row>
    <row r="2511" spans="1:7" ht="30" customHeight="1">
      <c r="A2511" s="3" t="s">
        <v>24590</v>
      </c>
      <c r="B2511" s="3" t="s">
        <v>2</v>
      </c>
      <c r="C2511" s="3" t="s">
        <v>27114</v>
      </c>
      <c r="D2511" s="3" t="s">
        <v>32918</v>
      </c>
      <c r="E2511" s="12" t="s">
        <v>38746</v>
      </c>
      <c r="F2511" s="6" t="str">
        <f t="shared" si="123"/>
        <v>module=jlinf</v>
      </c>
      <c r="G2511" s="6" t="str">
        <f t="shared" si="124"/>
        <v>module=klinf</v>
      </c>
    </row>
    <row r="2512" spans="1:7" ht="30" customHeight="1">
      <c r="A2512" s="3" t="s">
        <v>24590</v>
      </c>
      <c r="B2512" s="3" t="s">
        <v>2</v>
      </c>
      <c r="C2512" s="3" t="s">
        <v>27115</v>
      </c>
      <c r="D2512" s="3" t="s">
        <v>32919</v>
      </c>
      <c r="E2512" s="12" t="s">
        <v>38747</v>
      </c>
      <c r="F2512" s="6" t="str">
        <f t="shared" si="123"/>
        <v>module=jlinf</v>
      </c>
      <c r="G2512" s="6" t="str">
        <f t="shared" si="124"/>
        <v>module=klinf</v>
      </c>
    </row>
    <row r="2513" spans="1:7" ht="30" customHeight="1">
      <c r="A2513" s="3" t="s">
        <v>24590</v>
      </c>
      <c r="B2513" s="3" t="s">
        <v>2</v>
      </c>
      <c r="C2513" s="3" t="s">
        <v>27116</v>
      </c>
      <c r="D2513" s="3" t="s">
        <v>32920</v>
      </c>
      <c r="E2513" s="12" t="s">
        <v>38748</v>
      </c>
      <c r="F2513" s="6" t="str">
        <f t="shared" si="123"/>
        <v>module=jlinf</v>
      </c>
      <c r="G2513" s="6" t="str">
        <f t="shared" si="124"/>
        <v>module=klinf</v>
      </c>
    </row>
    <row r="2514" spans="1:7" ht="30" customHeight="1">
      <c r="A2514" s="3" t="s">
        <v>24590</v>
      </c>
      <c r="B2514" s="3" t="s">
        <v>2</v>
      </c>
      <c r="C2514" s="3" t="s">
        <v>27117</v>
      </c>
      <c r="D2514" s="3" t="s">
        <v>32921</v>
      </c>
      <c r="E2514" s="12" t="s">
        <v>38749</v>
      </c>
      <c r="F2514" s="6" t="str">
        <f t="shared" si="123"/>
        <v>module=jlinf</v>
      </c>
      <c r="G2514" s="6" t="str">
        <f t="shared" si="124"/>
        <v>module=klinf</v>
      </c>
    </row>
    <row r="2515" spans="1:7" ht="30" customHeight="1">
      <c r="A2515" s="3" t="s">
        <v>24590</v>
      </c>
      <c r="B2515" s="3" t="s">
        <v>2</v>
      </c>
      <c r="C2515" s="3" t="s">
        <v>27118</v>
      </c>
      <c r="D2515" s="3" t="s">
        <v>32922</v>
      </c>
      <c r="E2515" s="12" t="s">
        <v>38750</v>
      </c>
      <c r="F2515" s="6" t="str">
        <f t="shared" si="123"/>
        <v>module=jlinf</v>
      </c>
      <c r="G2515" s="6" t="str">
        <f t="shared" si="124"/>
        <v>module=klinf</v>
      </c>
    </row>
    <row r="2516" spans="1:7" ht="30" customHeight="1">
      <c r="A2516" s="3" t="s">
        <v>24590</v>
      </c>
      <c r="B2516" s="3" t="s">
        <v>2</v>
      </c>
      <c r="C2516" s="3" t="s">
        <v>27119</v>
      </c>
      <c r="D2516" s="3" t="s">
        <v>32923</v>
      </c>
      <c r="E2516" s="12" t="s">
        <v>38751</v>
      </c>
      <c r="F2516" s="6" t="str">
        <f t="shared" si="123"/>
        <v>module=jlinf</v>
      </c>
      <c r="G2516" s="6" t="str">
        <f t="shared" si="124"/>
        <v>module=klinf</v>
      </c>
    </row>
    <row r="2517" spans="1:7" ht="30" customHeight="1">
      <c r="A2517" s="3" t="s">
        <v>24590</v>
      </c>
      <c r="B2517" s="3" t="s">
        <v>2</v>
      </c>
      <c r="C2517" s="3" t="s">
        <v>27120</v>
      </c>
      <c r="D2517" s="3" t="s">
        <v>32924</v>
      </c>
      <c r="E2517" s="12" t="s">
        <v>38752</v>
      </c>
      <c r="F2517" s="6" t="str">
        <f t="shared" si="123"/>
        <v>module=jlinf</v>
      </c>
      <c r="G2517" s="6" t="str">
        <f t="shared" si="124"/>
        <v>module=klinf</v>
      </c>
    </row>
    <row r="2518" spans="1:7" ht="30" customHeight="1">
      <c r="A2518" s="3" t="s">
        <v>24590</v>
      </c>
      <c r="B2518" s="3" t="s">
        <v>2</v>
      </c>
      <c r="C2518" s="3" t="s">
        <v>27121</v>
      </c>
      <c r="D2518" s="3" t="s">
        <v>32925</v>
      </c>
      <c r="E2518" s="12" t="s">
        <v>38753</v>
      </c>
      <c r="F2518" s="6" t="str">
        <f t="shared" si="123"/>
        <v>module=jlinf</v>
      </c>
      <c r="G2518" s="6" t="str">
        <f t="shared" si="124"/>
        <v>module=klinf</v>
      </c>
    </row>
    <row r="2519" spans="1:7" ht="30" customHeight="1">
      <c r="A2519" s="3" t="s">
        <v>24590</v>
      </c>
      <c r="B2519" s="3" t="s">
        <v>2</v>
      </c>
      <c r="C2519" s="3" t="s">
        <v>27122</v>
      </c>
      <c r="D2519" s="3" t="s">
        <v>32926</v>
      </c>
      <c r="E2519" s="12" t="s">
        <v>38754</v>
      </c>
      <c r="F2519" s="6" t="str">
        <f t="shared" si="123"/>
        <v>module=jlinf</v>
      </c>
      <c r="G2519" s="6" t="str">
        <f t="shared" si="124"/>
        <v>module=klinf</v>
      </c>
    </row>
    <row r="2520" spans="1:7" ht="30" customHeight="1">
      <c r="A2520" s="3" t="s">
        <v>24590</v>
      </c>
      <c r="B2520" s="3" t="s">
        <v>2</v>
      </c>
      <c r="C2520" s="3" t="s">
        <v>27123</v>
      </c>
      <c r="D2520" s="3" t="s">
        <v>32927</v>
      </c>
      <c r="E2520" s="12" t="s">
        <v>38755</v>
      </c>
      <c r="F2520" s="6" t="str">
        <f t="shared" si="123"/>
        <v>module=jlinf</v>
      </c>
      <c r="G2520" s="6" t="str">
        <f t="shared" si="124"/>
        <v>module=klinf</v>
      </c>
    </row>
    <row r="2521" spans="1:7" ht="30" customHeight="1">
      <c r="A2521" s="3" t="s">
        <v>24590</v>
      </c>
      <c r="B2521" s="3" t="s">
        <v>2</v>
      </c>
      <c r="C2521" s="3" t="s">
        <v>27124</v>
      </c>
      <c r="D2521" s="3" t="s">
        <v>32928</v>
      </c>
      <c r="E2521" s="12" t="s">
        <v>38756</v>
      </c>
      <c r="F2521" s="6" t="str">
        <f t="shared" si="123"/>
        <v>module=jlinf</v>
      </c>
      <c r="G2521" s="6" t="str">
        <f t="shared" si="124"/>
        <v>module=klinf</v>
      </c>
    </row>
    <row r="2522" spans="1:7" ht="30" customHeight="1">
      <c r="A2522" s="3" t="s">
        <v>24590</v>
      </c>
      <c r="B2522" s="3" t="s">
        <v>2</v>
      </c>
      <c r="C2522" s="3" t="s">
        <v>27125</v>
      </c>
      <c r="D2522" s="3" t="s">
        <v>32929</v>
      </c>
      <c r="E2522" s="12" t="s">
        <v>38757</v>
      </c>
      <c r="F2522" s="6" t="str">
        <f t="shared" si="123"/>
        <v>module=jlinf</v>
      </c>
      <c r="G2522" s="6" t="str">
        <f t="shared" si="124"/>
        <v>module=klinf</v>
      </c>
    </row>
    <row r="2523" spans="1:7" ht="30" customHeight="1">
      <c r="A2523" s="3" t="s">
        <v>24590</v>
      </c>
      <c r="B2523" s="3" t="s">
        <v>2</v>
      </c>
      <c r="C2523" s="3" t="s">
        <v>27126</v>
      </c>
      <c r="D2523" s="3" t="s">
        <v>32930</v>
      </c>
      <c r="E2523" s="12" t="s">
        <v>38758</v>
      </c>
      <c r="F2523" s="6" t="str">
        <f t="shared" si="123"/>
        <v>module=jlinf</v>
      </c>
      <c r="G2523" s="6" t="str">
        <f t="shared" si="124"/>
        <v>module=klinf</v>
      </c>
    </row>
    <row r="2524" spans="1:7" ht="30" customHeight="1">
      <c r="A2524" s="3" t="s">
        <v>24590</v>
      </c>
      <c r="B2524" s="3" t="s">
        <v>2</v>
      </c>
      <c r="C2524" s="3" t="s">
        <v>27127</v>
      </c>
      <c r="D2524" s="3" t="s">
        <v>32931</v>
      </c>
      <c r="E2524" s="12" t="s">
        <v>38759</v>
      </c>
      <c r="F2524" s="6" t="str">
        <f t="shared" si="123"/>
        <v>module=jlinf</v>
      </c>
      <c r="G2524" s="6" t="str">
        <f t="shared" si="124"/>
        <v>module=klinf</v>
      </c>
    </row>
    <row r="2525" spans="1:7" ht="30" customHeight="1">
      <c r="A2525" s="3" t="s">
        <v>24590</v>
      </c>
      <c r="B2525" s="3" t="s">
        <v>2</v>
      </c>
      <c r="C2525" s="3" t="s">
        <v>27128</v>
      </c>
      <c r="D2525" s="3" t="s">
        <v>32932</v>
      </c>
      <c r="E2525" s="12" t="s">
        <v>38760</v>
      </c>
      <c r="F2525" s="6" t="str">
        <f t="shared" si="123"/>
        <v>module=jlinf</v>
      </c>
      <c r="G2525" s="6" t="str">
        <f t="shared" si="124"/>
        <v>module=klinf</v>
      </c>
    </row>
    <row r="2526" spans="1:7" ht="30" customHeight="1">
      <c r="A2526" s="3" t="s">
        <v>24590</v>
      </c>
      <c r="B2526" s="3" t="s">
        <v>2</v>
      </c>
      <c r="C2526" s="3" t="s">
        <v>27129</v>
      </c>
      <c r="D2526" s="3" t="s">
        <v>32933</v>
      </c>
      <c r="E2526" s="12" t="s">
        <v>38761</v>
      </c>
      <c r="F2526" s="6" t="str">
        <f t="shared" si="123"/>
        <v>module=jlinf</v>
      </c>
      <c r="G2526" s="6" t="str">
        <f t="shared" si="124"/>
        <v>module=klinf</v>
      </c>
    </row>
    <row r="2527" spans="1:7" ht="30" customHeight="1">
      <c r="A2527" s="3" t="s">
        <v>24590</v>
      </c>
      <c r="B2527" s="3" t="s">
        <v>2</v>
      </c>
      <c r="C2527" s="3" t="s">
        <v>27130</v>
      </c>
      <c r="D2527" s="3" t="s">
        <v>32934</v>
      </c>
      <c r="E2527" s="12" t="s">
        <v>38762</v>
      </c>
      <c r="F2527" s="6" t="str">
        <f t="shared" si="123"/>
        <v>module=jlinf</v>
      </c>
      <c r="G2527" s="6" t="str">
        <f t="shared" si="124"/>
        <v>module=klinf</v>
      </c>
    </row>
    <row r="2528" spans="1:7" ht="30" customHeight="1">
      <c r="A2528" s="3" t="s">
        <v>24590</v>
      </c>
      <c r="B2528" s="3" t="s">
        <v>2</v>
      </c>
      <c r="C2528" s="3" t="s">
        <v>27131</v>
      </c>
      <c r="D2528" s="3" t="s">
        <v>32935</v>
      </c>
      <c r="E2528" s="12" t="s">
        <v>38763</v>
      </c>
      <c r="F2528" s="6" t="str">
        <f t="shared" si="123"/>
        <v>module=jlinf</v>
      </c>
      <c r="G2528" s="6" t="str">
        <f t="shared" si="124"/>
        <v>module=klinf</v>
      </c>
    </row>
    <row r="2529" spans="1:7" ht="30" customHeight="1">
      <c r="A2529" s="3" t="s">
        <v>24590</v>
      </c>
      <c r="B2529" s="3" t="s">
        <v>2</v>
      </c>
      <c r="C2529" s="3" t="s">
        <v>27132</v>
      </c>
      <c r="D2529" s="3" t="s">
        <v>32936</v>
      </c>
      <c r="E2529" s="12" t="s">
        <v>38764</v>
      </c>
      <c r="F2529" s="6" t="str">
        <f t="shared" si="123"/>
        <v>module=jlinf</v>
      </c>
      <c r="G2529" s="6" t="str">
        <f t="shared" si="124"/>
        <v>module=klinf</v>
      </c>
    </row>
    <row r="2530" spans="1:7" ht="30" customHeight="1">
      <c r="A2530" s="3" t="s">
        <v>24590</v>
      </c>
      <c r="B2530" s="3" t="s">
        <v>2</v>
      </c>
      <c r="C2530" s="3" t="s">
        <v>27133</v>
      </c>
      <c r="D2530" s="3" t="s">
        <v>32937</v>
      </c>
      <c r="E2530" s="12" t="s">
        <v>38765</v>
      </c>
      <c r="F2530" s="6" t="str">
        <f t="shared" si="123"/>
        <v>module=jlinf</v>
      </c>
      <c r="G2530" s="6" t="str">
        <f t="shared" si="124"/>
        <v>module=klinf</v>
      </c>
    </row>
    <row r="2531" spans="1:7" ht="30" customHeight="1">
      <c r="A2531" s="3" t="s">
        <v>24590</v>
      </c>
      <c r="B2531" s="3" t="s">
        <v>2</v>
      </c>
      <c r="C2531" s="3" t="s">
        <v>27134</v>
      </c>
      <c r="D2531" s="3" t="s">
        <v>32938</v>
      </c>
      <c r="E2531" s="12" t="s">
        <v>38766</v>
      </c>
      <c r="F2531" s="6" t="str">
        <f t="shared" si="123"/>
        <v>module=jlinf</v>
      </c>
      <c r="G2531" s="6" t="str">
        <f t="shared" si="124"/>
        <v>module=klinf</v>
      </c>
    </row>
    <row r="2532" spans="1:7" ht="30" customHeight="1">
      <c r="A2532" s="3" t="s">
        <v>24590</v>
      </c>
      <c r="B2532" s="3" t="s">
        <v>2</v>
      </c>
      <c r="C2532" s="3" t="s">
        <v>27135</v>
      </c>
      <c r="D2532" s="3" t="s">
        <v>32939</v>
      </c>
      <c r="E2532" s="12" t="s">
        <v>38767</v>
      </c>
      <c r="F2532" s="6" t="str">
        <f t="shared" si="123"/>
        <v>module=jlinf</v>
      </c>
      <c r="G2532" s="6" t="str">
        <f t="shared" si="124"/>
        <v>module=klinf</v>
      </c>
    </row>
    <row r="2533" spans="1:7" ht="30" customHeight="1">
      <c r="A2533" s="3" t="s">
        <v>24590</v>
      </c>
      <c r="B2533" s="3" t="s">
        <v>2</v>
      </c>
      <c r="C2533" s="3" t="s">
        <v>27136</v>
      </c>
      <c r="D2533" s="3" t="s">
        <v>32940</v>
      </c>
      <c r="E2533" s="12" t="s">
        <v>38768</v>
      </c>
      <c r="F2533" s="6" t="str">
        <f t="shared" si="123"/>
        <v>module=jlinf</v>
      </c>
      <c r="G2533" s="6" t="str">
        <f t="shared" si="124"/>
        <v>module=klinf</v>
      </c>
    </row>
    <row r="2534" spans="1:7" ht="30" customHeight="1">
      <c r="A2534" s="3" t="s">
        <v>24590</v>
      </c>
      <c r="B2534" s="3" t="s">
        <v>2</v>
      </c>
      <c r="C2534" s="3" t="s">
        <v>27137</v>
      </c>
      <c r="D2534" s="3" t="s">
        <v>32941</v>
      </c>
      <c r="E2534" s="12" t="s">
        <v>38769</v>
      </c>
      <c r="F2534" s="6" t="str">
        <f t="shared" si="123"/>
        <v>module=jlinf</v>
      </c>
      <c r="G2534" s="6" t="str">
        <f t="shared" si="124"/>
        <v>module=klinf</v>
      </c>
    </row>
    <row r="2535" spans="1:7" ht="30" customHeight="1">
      <c r="A2535" s="3" t="s">
        <v>24590</v>
      </c>
      <c r="B2535" s="3" t="s">
        <v>2</v>
      </c>
      <c r="C2535" s="3" t="s">
        <v>27138</v>
      </c>
      <c r="D2535" s="3" t="s">
        <v>32942</v>
      </c>
      <c r="E2535" s="12" t="s">
        <v>38770</v>
      </c>
      <c r="F2535" s="6" t="str">
        <f t="shared" si="123"/>
        <v>module=jlinf</v>
      </c>
      <c r="G2535" s="6" t="str">
        <f t="shared" si="124"/>
        <v>module=klinf</v>
      </c>
    </row>
    <row r="2536" spans="1:7" ht="30" customHeight="1">
      <c r="A2536" s="3" t="s">
        <v>24590</v>
      </c>
      <c r="B2536" s="3" t="s">
        <v>2</v>
      </c>
      <c r="C2536" s="3" t="s">
        <v>27139</v>
      </c>
      <c r="D2536" s="3" t="s">
        <v>32943</v>
      </c>
      <c r="E2536" s="12" t="s">
        <v>38771</v>
      </c>
      <c r="F2536" s="6" t="str">
        <f t="shared" si="123"/>
        <v>module=jlinf</v>
      </c>
      <c r="G2536" s="6" t="str">
        <f t="shared" si="124"/>
        <v>module=klinf</v>
      </c>
    </row>
    <row r="2537" spans="1:7" ht="30" customHeight="1">
      <c r="A2537" s="3" t="s">
        <v>24590</v>
      </c>
      <c r="B2537" s="3" t="s">
        <v>2</v>
      </c>
      <c r="C2537" s="3" t="s">
        <v>27140</v>
      </c>
      <c r="D2537" s="3" t="s">
        <v>32944</v>
      </c>
      <c r="E2537" s="12" t="s">
        <v>38772</v>
      </c>
      <c r="F2537" s="6" t="str">
        <f t="shared" si="123"/>
        <v>module=jlinf</v>
      </c>
      <c r="G2537" s="6" t="str">
        <f t="shared" si="124"/>
        <v>module=klinf</v>
      </c>
    </row>
    <row r="2538" spans="1:7" ht="30" customHeight="1">
      <c r="A2538" s="3" t="s">
        <v>24590</v>
      </c>
      <c r="B2538" s="3" t="s">
        <v>2</v>
      </c>
      <c r="C2538" s="3" t="s">
        <v>27141</v>
      </c>
      <c r="D2538" s="3" t="s">
        <v>32945</v>
      </c>
      <c r="E2538" s="12" t="s">
        <v>38773</v>
      </c>
      <c r="F2538" s="6" t="str">
        <f t="shared" si="123"/>
        <v>module=jlinf</v>
      </c>
      <c r="G2538" s="6" t="str">
        <f t="shared" si="124"/>
        <v>module=klinf</v>
      </c>
    </row>
    <row r="2539" spans="1:7" ht="30" customHeight="1">
      <c r="A2539" s="3" t="s">
        <v>24590</v>
      </c>
      <c r="B2539" s="3" t="s">
        <v>2</v>
      </c>
      <c r="C2539" s="3" t="s">
        <v>27142</v>
      </c>
      <c r="D2539" s="3" t="s">
        <v>32946</v>
      </c>
      <c r="E2539" s="12" t="s">
        <v>38774</v>
      </c>
      <c r="F2539" s="6" t="str">
        <f t="shared" si="123"/>
        <v>module=jlinf</v>
      </c>
      <c r="G2539" s="6" t="str">
        <f t="shared" si="124"/>
        <v>module=klinf</v>
      </c>
    </row>
    <row r="2540" spans="1:7" ht="30" customHeight="1">
      <c r="A2540" s="3" t="s">
        <v>24590</v>
      </c>
      <c r="B2540" s="3" t="s">
        <v>2</v>
      </c>
      <c r="C2540" s="3" t="s">
        <v>27143</v>
      </c>
      <c r="D2540" s="3" t="s">
        <v>32947</v>
      </c>
      <c r="E2540" s="12" t="s">
        <v>38775</v>
      </c>
      <c r="F2540" s="6" t="str">
        <f t="shared" si="123"/>
        <v>module=jlinf</v>
      </c>
      <c r="G2540" s="6" t="str">
        <f t="shared" si="124"/>
        <v>module=klinf</v>
      </c>
    </row>
    <row r="2541" spans="1:7" ht="30" customHeight="1">
      <c r="A2541" s="3" t="s">
        <v>24591</v>
      </c>
      <c r="B2541" s="3" t="s">
        <v>2</v>
      </c>
      <c r="C2541" s="3" t="s">
        <v>27144</v>
      </c>
      <c r="D2541" s="3" t="s">
        <v>32948</v>
      </c>
      <c r="E2541" s="12" t="s">
        <v>38776</v>
      </c>
      <c r="F2541" s="6" t="str">
        <f t="shared" ref="F2541:F2572" si="125">HYPERLINK("http://www.ssc.wisc.edu/wlsresearch/documentation/waves/?wave=capigrad&amp;module=jrecall","module=jrecall")</f>
        <v>module=jrecall</v>
      </c>
      <c r="G2541" s="6" t="str">
        <f t="shared" ref="G2541:G2572" si="126">HYPERLINK("http://www.ssc.wisc.edu/wlsresearch/documentation/waves/?wave=capisib&amp;module=krecall","module=krecall")</f>
        <v>module=krecall</v>
      </c>
    </row>
    <row r="2542" spans="1:7" ht="30" customHeight="1">
      <c r="A2542" s="3" t="s">
        <v>24591</v>
      </c>
      <c r="B2542" s="3" t="s">
        <v>2</v>
      </c>
      <c r="C2542" s="3" t="s">
        <v>27145</v>
      </c>
      <c r="D2542" s="3" t="s">
        <v>32949</v>
      </c>
      <c r="E2542" s="12" t="s">
        <v>38777</v>
      </c>
      <c r="F2542" s="6" t="str">
        <f t="shared" si="125"/>
        <v>module=jrecall</v>
      </c>
      <c r="G2542" s="6" t="str">
        <f t="shared" si="126"/>
        <v>module=krecall</v>
      </c>
    </row>
    <row r="2543" spans="1:7" ht="30" customHeight="1">
      <c r="A2543" s="3" t="s">
        <v>24591</v>
      </c>
      <c r="B2543" s="3" t="s">
        <v>2</v>
      </c>
      <c r="C2543" s="3" t="s">
        <v>27146</v>
      </c>
      <c r="D2543" s="3" t="s">
        <v>32950</v>
      </c>
      <c r="E2543" s="12" t="s">
        <v>38778</v>
      </c>
      <c r="F2543" s="6" t="str">
        <f t="shared" si="125"/>
        <v>module=jrecall</v>
      </c>
      <c r="G2543" s="6" t="str">
        <f t="shared" si="126"/>
        <v>module=krecall</v>
      </c>
    </row>
    <row r="2544" spans="1:7" ht="30" customHeight="1">
      <c r="A2544" s="3" t="s">
        <v>24591</v>
      </c>
      <c r="B2544" s="3" t="s">
        <v>2</v>
      </c>
      <c r="C2544" s="3" t="s">
        <v>27147</v>
      </c>
      <c r="D2544" s="3" t="s">
        <v>32951</v>
      </c>
      <c r="E2544" s="12" t="s">
        <v>38779</v>
      </c>
      <c r="F2544" s="6" t="str">
        <f t="shared" si="125"/>
        <v>module=jrecall</v>
      </c>
      <c r="G2544" s="6" t="str">
        <f t="shared" si="126"/>
        <v>module=krecall</v>
      </c>
    </row>
    <row r="2545" spans="1:7" ht="30" customHeight="1">
      <c r="A2545" s="3" t="s">
        <v>24591</v>
      </c>
      <c r="B2545" s="3" t="s">
        <v>2</v>
      </c>
      <c r="C2545" s="3" t="s">
        <v>27148</v>
      </c>
      <c r="D2545" s="3" t="s">
        <v>32952</v>
      </c>
      <c r="E2545" s="12" t="s">
        <v>38780</v>
      </c>
      <c r="F2545" s="6" t="str">
        <f t="shared" si="125"/>
        <v>module=jrecall</v>
      </c>
      <c r="G2545" s="6" t="str">
        <f t="shared" si="126"/>
        <v>module=krecall</v>
      </c>
    </row>
    <row r="2546" spans="1:7" ht="30" customHeight="1">
      <c r="A2546" s="3" t="s">
        <v>24591</v>
      </c>
      <c r="B2546" s="3" t="s">
        <v>2</v>
      </c>
      <c r="C2546" s="3" t="s">
        <v>27149</v>
      </c>
      <c r="D2546" s="3" t="s">
        <v>32953</v>
      </c>
      <c r="E2546" s="12" t="s">
        <v>38781</v>
      </c>
      <c r="F2546" s="6" t="str">
        <f t="shared" si="125"/>
        <v>module=jrecall</v>
      </c>
      <c r="G2546" s="6" t="str">
        <f t="shared" si="126"/>
        <v>module=krecall</v>
      </c>
    </row>
    <row r="2547" spans="1:7" ht="30" customHeight="1">
      <c r="A2547" s="3" t="s">
        <v>24591</v>
      </c>
      <c r="B2547" s="3" t="s">
        <v>2</v>
      </c>
      <c r="C2547" s="3" t="s">
        <v>27150</v>
      </c>
      <c r="D2547" s="3" t="s">
        <v>32954</v>
      </c>
      <c r="E2547" s="12" t="s">
        <v>38782</v>
      </c>
      <c r="F2547" s="6" t="str">
        <f t="shared" si="125"/>
        <v>module=jrecall</v>
      </c>
      <c r="G2547" s="6" t="str">
        <f t="shared" si="126"/>
        <v>module=krecall</v>
      </c>
    </row>
    <row r="2548" spans="1:7" ht="30" customHeight="1">
      <c r="A2548" s="3" t="s">
        <v>24591</v>
      </c>
      <c r="B2548" s="3" t="s">
        <v>2</v>
      </c>
      <c r="C2548" s="3" t="s">
        <v>27151</v>
      </c>
      <c r="D2548" s="3" t="s">
        <v>32955</v>
      </c>
      <c r="E2548" s="12" t="s">
        <v>38783</v>
      </c>
      <c r="F2548" s="6" t="str">
        <f t="shared" si="125"/>
        <v>module=jrecall</v>
      </c>
      <c r="G2548" s="6" t="str">
        <f t="shared" si="126"/>
        <v>module=krecall</v>
      </c>
    </row>
    <row r="2549" spans="1:7" ht="30" customHeight="1">
      <c r="A2549" s="3" t="s">
        <v>24591</v>
      </c>
      <c r="B2549" s="3" t="s">
        <v>2</v>
      </c>
      <c r="C2549" s="3" t="s">
        <v>27152</v>
      </c>
      <c r="D2549" s="3" t="s">
        <v>32956</v>
      </c>
      <c r="E2549" s="12" t="s">
        <v>38784</v>
      </c>
      <c r="F2549" s="6" t="str">
        <f t="shared" si="125"/>
        <v>module=jrecall</v>
      </c>
      <c r="G2549" s="6" t="str">
        <f t="shared" si="126"/>
        <v>module=krecall</v>
      </c>
    </row>
    <row r="2550" spans="1:7" ht="30" customHeight="1">
      <c r="A2550" s="3" t="s">
        <v>24591</v>
      </c>
      <c r="B2550" s="3" t="s">
        <v>2</v>
      </c>
      <c r="C2550" s="3" t="s">
        <v>27153</v>
      </c>
      <c r="D2550" s="3" t="s">
        <v>32957</v>
      </c>
      <c r="E2550" s="12" t="s">
        <v>38785</v>
      </c>
      <c r="F2550" s="6" t="str">
        <f t="shared" si="125"/>
        <v>module=jrecall</v>
      </c>
      <c r="G2550" s="6" t="str">
        <f t="shared" si="126"/>
        <v>module=krecall</v>
      </c>
    </row>
    <row r="2551" spans="1:7" ht="30" customHeight="1">
      <c r="A2551" s="3" t="s">
        <v>24591</v>
      </c>
      <c r="B2551" s="3" t="s">
        <v>2</v>
      </c>
      <c r="C2551" s="3" t="s">
        <v>27154</v>
      </c>
      <c r="D2551" s="3" t="s">
        <v>32958</v>
      </c>
      <c r="E2551" s="12" t="s">
        <v>38786</v>
      </c>
      <c r="F2551" s="6" t="str">
        <f t="shared" si="125"/>
        <v>module=jrecall</v>
      </c>
      <c r="G2551" s="6" t="str">
        <f t="shared" si="126"/>
        <v>module=krecall</v>
      </c>
    </row>
    <row r="2552" spans="1:7" ht="30" customHeight="1">
      <c r="A2552" s="3" t="s">
        <v>24591</v>
      </c>
      <c r="B2552" s="3" t="s">
        <v>2</v>
      </c>
      <c r="C2552" s="3" t="s">
        <v>27155</v>
      </c>
      <c r="D2552" s="3" t="s">
        <v>32959</v>
      </c>
      <c r="E2552" s="12" t="s">
        <v>38787</v>
      </c>
      <c r="F2552" s="6" t="str">
        <f t="shared" si="125"/>
        <v>module=jrecall</v>
      </c>
      <c r="G2552" s="6" t="str">
        <f t="shared" si="126"/>
        <v>module=krecall</v>
      </c>
    </row>
    <row r="2553" spans="1:7" ht="30" customHeight="1">
      <c r="A2553" s="3" t="s">
        <v>24591</v>
      </c>
      <c r="B2553" s="3" t="s">
        <v>2</v>
      </c>
      <c r="C2553" s="3" t="s">
        <v>27156</v>
      </c>
      <c r="D2553" s="3" t="s">
        <v>32960</v>
      </c>
      <c r="E2553" s="12" t="s">
        <v>38788</v>
      </c>
      <c r="F2553" s="6" t="str">
        <f t="shared" si="125"/>
        <v>module=jrecall</v>
      </c>
      <c r="G2553" s="6" t="str">
        <f t="shared" si="126"/>
        <v>module=krecall</v>
      </c>
    </row>
    <row r="2554" spans="1:7" ht="30" customHeight="1">
      <c r="A2554" s="3" t="s">
        <v>24591</v>
      </c>
      <c r="B2554" s="3" t="s">
        <v>2</v>
      </c>
      <c r="C2554" s="3" t="s">
        <v>27157</v>
      </c>
      <c r="D2554" s="3" t="s">
        <v>32961</v>
      </c>
      <c r="E2554" s="12" t="s">
        <v>38789</v>
      </c>
      <c r="F2554" s="6" t="str">
        <f t="shared" si="125"/>
        <v>module=jrecall</v>
      </c>
      <c r="G2554" s="6" t="str">
        <f t="shared" si="126"/>
        <v>module=krecall</v>
      </c>
    </row>
    <row r="2555" spans="1:7" ht="30" customHeight="1">
      <c r="A2555" s="3" t="s">
        <v>24591</v>
      </c>
      <c r="B2555" s="3" t="s">
        <v>2</v>
      </c>
      <c r="C2555" s="3" t="s">
        <v>27158</v>
      </c>
      <c r="D2555" s="3" t="s">
        <v>32962</v>
      </c>
      <c r="E2555" s="12" t="s">
        <v>38790</v>
      </c>
      <c r="F2555" s="6" t="str">
        <f t="shared" si="125"/>
        <v>module=jrecall</v>
      </c>
      <c r="G2555" s="6" t="str">
        <f t="shared" si="126"/>
        <v>module=krecall</v>
      </c>
    </row>
    <row r="2556" spans="1:7" ht="30" customHeight="1">
      <c r="A2556" s="3" t="s">
        <v>24591</v>
      </c>
      <c r="B2556" s="3" t="s">
        <v>2</v>
      </c>
      <c r="C2556" s="3" t="s">
        <v>27159</v>
      </c>
      <c r="D2556" s="3" t="s">
        <v>32963</v>
      </c>
      <c r="E2556" s="12" t="s">
        <v>38791</v>
      </c>
      <c r="F2556" s="6" t="str">
        <f t="shared" si="125"/>
        <v>module=jrecall</v>
      </c>
      <c r="G2556" s="6" t="str">
        <f t="shared" si="126"/>
        <v>module=krecall</v>
      </c>
    </row>
    <row r="2557" spans="1:7" ht="30" customHeight="1">
      <c r="A2557" s="3" t="s">
        <v>24591</v>
      </c>
      <c r="B2557" s="3" t="s">
        <v>2</v>
      </c>
      <c r="C2557" s="3" t="s">
        <v>27160</v>
      </c>
      <c r="D2557" s="3" t="s">
        <v>32964</v>
      </c>
      <c r="E2557" s="12" t="s">
        <v>38792</v>
      </c>
      <c r="F2557" s="6" t="str">
        <f t="shared" si="125"/>
        <v>module=jrecall</v>
      </c>
      <c r="G2557" s="6" t="str">
        <f t="shared" si="126"/>
        <v>module=krecall</v>
      </c>
    </row>
    <row r="2558" spans="1:7" ht="30" customHeight="1">
      <c r="A2558" s="3" t="s">
        <v>24591</v>
      </c>
      <c r="B2558" s="3" t="s">
        <v>2</v>
      </c>
      <c r="C2558" s="3" t="s">
        <v>27161</v>
      </c>
      <c r="D2558" s="3" t="s">
        <v>32965</v>
      </c>
      <c r="E2558" s="12" t="s">
        <v>38793</v>
      </c>
      <c r="F2558" s="6" t="str">
        <f t="shared" si="125"/>
        <v>module=jrecall</v>
      </c>
      <c r="G2558" s="6" t="str">
        <f t="shared" si="126"/>
        <v>module=krecall</v>
      </c>
    </row>
    <row r="2559" spans="1:7" ht="30" customHeight="1">
      <c r="A2559" s="3" t="s">
        <v>24591</v>
      </c>
      <c r="B2559" s="3" t="s">
        <v>2</v>
      </c>
      <c r="C2559" s="3" t="s">
        <v>27162</v>
      </c>
      <c r="D2559" s="3" t="s">
        <v>32966</v>
      </c>
      <c r="E2559" s="12" t="s">
        <v>38794</v>
      </c>
      <c r="F2559" s="6" t="str">
        <f t="shared" si="125"/>
        <v>module=jrecall</v>
      </c>
      <c r="G2559" s="6" t="str">
        <f t="shared" si="126"/>
        <v>module=krecall</v>
      </c>
    </row>
    <row r="2560" spans="1:7" ht="30" customHeight="1">
      <c r="A2560" s="3" t="s">
        <v>24591</v>
      </c>
      <c r="B2560" s="3" t="s">
        <v>2</v>
      </c>
      <c r="C2560" s="3" t="s">
        <v>27163</v>
      </c>
      <c r="D2560" s="3" t="s">
        <v>32967</v>
      </c>
      <c r="E2560" s="12" t="s">
        <v>38795</v>
      </c>
      <c r="F2560" s="6" t="str">
        <f t="shared" si="125"/>
        <v>module=jrecall</v>
      </c>
      <c r="G2560" s="6" t="str">
        <f t="shared" si="126"/>
        <v>module=krecall</v>
      </c>
    </row>
    <row r="2561" spans="1:7" ht="30" customHeight="1">
      <c r="A2561" s="3" t="s">
        <v>24591</v>
      </c>
      <c r="B2561" s="3" t="s">
        <v>2</v>
      </c>
      <c r="C2561" s="3" t="s">
        <v>27164</v>
      </c>
      <c r="D2561" s="3" t="s">
        <v>32968</v>
      </c>
      <c r="E2561" s="12" t="s">
        <v>38796</v>
      </c>
      <c r="F2561" s="6" t="str">
        <f t="shared" si="125"/>
        <v>module=jrecall</v>
      </c>
      <c r="G2561" s="6" t="str">
        <f t="shared" si="126"/>
        <v>module=krecall</v>
      </c>
    </row>
    <row r="2562" spans="1:7" ht="30" customHeight="1">
      <c r="A2562" s="3" t="s">
        <v>24591</v>
      </c>
      <c r="B2562" s="3" t="s">
        <v>2</v>
      </c>
      <c r="C2562" s="3" t="s">
        <v>27165</v>
      </c>
      <c r="D2562" s="3" t="s">
        <v>32969</v>
      </c>
      <c r="E2562" s="12" t="s">
        <v>38797</v>
      </c>
      <c r="F2562" s="6" t="str">
        <f t="shared" si="125"/>
        <v>module=jrecall</v>
      </c>
      <c r="G2562" s="6" t="str">
        <f t="shared" si="126"/>
        <v>module=krecall</v>
      </c>
    </row>
    <row r="2563" spans="1:7" ht="30" customHeight="1">
      <c r="A2563" s="3" t="s">
        <v>24591</v>
      </c>
      <c r="B2563" s="3" t="s">
        <v>2</v>
      </c>
      <c r="C2563" s="3" t="s">
        <v>27166</v>
      </c>
      <c r="D2563" s="3" t="s">
        <v>32970</v>
      </c>
      <c r="E2563" s="12" t="s">
        <v>38798</v>
      </c>
      <c r="F2563" s="6" t="str">
        <f t="shared" si="125"/>
        <v>module=jrecall</v>
      </c>
      <c r="G2563" s="6" t="str">
        <f t="shared" si="126"/>
        <v>module=krecall</v>
      </c>
    </row>
    <row r="2564" spans="1:7" ht="30" customHeight="1">
      <c r="A2564" s="3" t="s">
        <v>24591</v>
      </c>
      <c r="B2564" s="3" t="s">
        <v>2</v>
      </c>
      <c r="C2564" s="3" t="s">
        <v>27167</v>
      </c>
      <c r="D2564" s="3" t="s">
        <v>32971</v>
      </c>
      <c r="E2564" s="12" t="s">
        <v>38799</v>
      </c>
      <c r="F2564" s="6" t="str">
        <f t="shared" si="125"/>
        <v>module=jrecall</v>
      </c>
      <c r="G2564" s="6" t="str">
        <f t="shared" si="126"/>
        <v>module=krecall</v>
      </c>
    </row>
    <row r="2565" spans="1:7" ht="30" customHeight="1">
      <c r="A2565" s="3" t="s">
        <v>24591</v>
      </c>
      <c r="B2565" s="3" t="s">
        <v>2</v>
      </c>
      <c r="C2565" s="3" t="s">
        <v>27168</v>
      </c>
      <c r="D2565" s="3" t="s">
        <v>32972</v>
      </c>
      <c r="E2565" s="12" t="s">
        <v>38800</v>
      </c>
      <c r="F2565" s="6" t="str">
        <f t="shared" si="125"/>
        <v>module=jrecall</v>
      </c>
      <c r="G2565" s="6" t="str">
        <f t="shared" si="126"/>
        <v>module=krecall</v>
      </c>
    </row>
    <row r="2566" spans="1:7" ht="30" customHeight="1">
      <c r="A2566" s="3" t="s">
        <v>24591</v>
      </c>
      <c r="B2566" s="3" t="s">
        <v>2</v>
      </c>
      <c r="C2566" s="3" t="s">
        <v>27169</v>
      </c>
      <c r="D2566" s="3" t="s">
        <v>32973</v>
      </c>
      <c r="E2566" s="12" t="s">
        <v>38801</v>
      </c>
      <c r="F2566" s="6" t="str">
        <f t="shared" si="125"/>
        <v>module=jrecall</v>
      </c>
      <c r="G2566" s="6" t="str">
        <f t="shared" si="126"/>
        <v>module=krecall</v>
      </c>
    </row>
    <row r="2567" spans="1:7" ht="30" customHeight="1">
      <c r="A2567" s="3" t="s">
        <v>24591</v>
      </c>
      <c r="B2567" s="3" t="s">
        <v>2</v>
      </c>
      <c r="C2567" s="3" t="s">
        <v>27170</v>
      </c>
      <c r="D2567" s="3" t="s">
        <v>32974</v>
      </c>
      <c r="E2567" s="12" t="s">
        <v>38802</v>
      </c>
      <c r="F2567" s="6" t="str">
        <f t="shared" si="125"/>
        <v>module=jrecall</v>
      </c>
      <c r="G2567" s="6" t="str">
        <f t="shared" si="126"/>
        <v>module=krecall</v>
      </c>
    </row>
    <row r="2568" spans="1:7" ht="30" customHeight="1">
      <c r="A2568" s="3" t="s">
        <v>24591</v>
      </c>
      <c r="B2568" s="3" t="s">
        <v>2</v>
      </c>
      <c r="C2568" s="3" t="s">
        <v>27171</v>
      </c>
      <c r="D2568" s="3" t="s">
        <v>32975</v>
      </c>
      <c r="E2568" s="12" t="s">
        <v>38803</v>
      </c>
      <c r="F2568" s="6" t="str">
        <f t="shared" si="125"/>
        <v>module=jrecall</v>
      </c>
      <c r="G2568" s="6" t="str">
        <f t="shared" si="126"/>
        <v>module=krecall</v>
      </c>
    </row>
    <row r="2569" spans="1:7" ht="30" customHeight="1">
      <c r="A2569" s="3" t="s">
        <v>24591</v>
      </c>
      <c r="B2569" s="3" t="s">
        <v>2</v>
      </c>
      <c r="C2569" s="3" t="s">
        <v>27172</v>
      </c>
      <c r="D2569" s="3" t="s">
        <v>32976</v>
      </c>
      <c r="E2569" s="12" t="s">
        <v>38804</v>
      </c>
      <c r="F2569" s="6" t="str">
        <f t="shared" si="125"/>
        <v>module=jrecall</v>
      </c>
      <c r="G2569" s="6" t="str">
        <f t="shared" si="126"/>
        <v>module=krecall</v>
      </c>
    </row>
    <row r="2570" spans="1:7" ht="30" customHeight="1">
      <c r="A2570" s="3" t="s">
        <v>24591</v>
      </c>
      <c r="B2570" s="3" t="s">
        <v>2</v>
      </c>
      <c r="C2570" s="3" t="s">
        <v>27173</v>
      </c>
      <c r="D2570" s="3" t="s">
        <v>32977</v>
      </c>
      <c r="E2570" s="12" t="s">
        <v>38805</v>
      </c>
      <c r="F2570" s="6" t="str">
        <f t="shared" si="125"/>
        <v>module=jrecall</v>
      </c>
      <c r="G2570" s="6" t="str">
        <f t="shared" si="126"/>
        <v>module=krecall</v>
      </c>
    </row>
    <row r="2571" spans="1:7" ht="30" customHeight="1">
      <c r="A2571" s="3" t="s">
        <v>24591</v>
      </c>
      <c r="B2571" s="3" t="s">
        <v>2</v>
      </c>
      <c r="C2571" s="3" t="s">
        <v>27174</v>
      </c>
      <c r="D2571" s="3" t="s">
        <v>32978</v>
      </c>
      <c r="E2571" s="12" t="s">
        <v>38806</v>
      </c>
      <c r="F2571" s="6" t="str">
        <f t="shared" si="125"/>
        <v>module=jrecall</v>
      </c>
      <c r="G2571" s="6" t="str">
        <f t="shared" si="126"/>
        <v>module=krecall</v>
      </c>
    </row>
    <row r="2572" spans="1:7" ht="30" customHeight="1">
      <c r="A2572" s="3" t="s">
        <v>24591</v>
      </c>
      <c r="B2572" s="3" t="s">
        <v>2</v>
      </c>
      <c r="C2572" s="3" t="s">
        <v>27175</v>
      </c>
      <c r="D2572" s="3" t="s">
        <v>32979</v>
      </c>
      <c r="E2572" s="12" t="s">
        <v>38807</v>
      </c>
      <c r="F2572" s="6" t="str">
        <f t="shared" si="125"/>
        <v>module=jrecall</v>
      </c>
      <c r="G2572" s="6" t="str">
        <f t="shared" si="126"/>
        <v>module=krecall</v>
      </c>
    </row>
    <row r="2573" spans="1:7" ht="30" customHeight="1">
      <c r="A2573" s="3" t="s">
        <v>24591</v>
      </c>
      <c r="B2573" s="3" t="s">
        <v>2</v>
      </c>
      <c r="C2573" s="3" t="s">
        <v>27176</v>
      </c>
      <c r="D2573" s="3" t="s">
        <v>32980</v>
      </c>
      <c r="E2573" s="12" t="s">
        <v>38808</v>
      </c>
      <c r="F2573" s="6" t="str">
        <f t="shared" ref="F2573:F2603" si="127">HYPERLINK("http://www.ssc.wisc.edu/wlsresearch/documentation/waves/?wave=capigrad&amp;module=jrecall","module=jrecall")</f>
        <v>module=jrecall</v>
      </c>
      <c r="G2573" s="6" t="str">
        <f t="shared" ref="G2573:G2603" si="128">HYPERLINK("http://www.ssc.wisc.edu/wlsresearch/documentation/waves/?wave=capisib&amp;module=krecall","module=krecall")</f>
        <v>module=krecall</v>
      </c>
    </row>
    <row r="2574" spans="1:7" ht="30" customHeight="1">
      <c r="A2574" s="3" t="s">
        <v>24591</v>
      </c>
      <c r="B2574" s="3" t="s">
        <v>2</v>
      </c>
      <c r="C2574" s="3" t="s">
        <v>27177</v>
      </c>
      <c r="D2574" s="3" t="s">
        <v>32981</v>
      </c>
      <c r="E2574" s="12" t="s">
        <v>38809</v>
      </c>
      <c r="F2574" s="6" t="str">
        <f t="shared" si="127"/>
        <v>module=jrecall</v>
      </c>
      <c r="G2574" s="6" t="str">
        <f t="shared" si="128"/>
        <v>module=krecall</v>
      </c>
    </row>
    <row r="2575" spans="1:7" ht="30" customHeight="1">
      <c r="A2575" s="3" t="s">
        <v>24591</v>
      </c>
      <c r="B2575" s="3" t="s">
        <v>2</v>
      </c>
      <c r="C2575" s="3" t="s">
        <v>27178</v>
      </c>
      <c r="D2575" s="3" t="s">
        <v>32982</v>
      </c>
      <c r="E2575" s="12" t="s">
        <v>38810</v>
      </c>
      <c r="F2575" s="6" t="str">
        <f t="shared" si="127"/>
        <v>module=jrecall</v>
      </c>
      <c r="G2575" s="6" t="str">
        <f t="shared" si="128"/>
        <v>module=krecall</v>
      </c>
    </row>
    <row r="2576" spans="1:7" ht="30" customHeight="1">
      <c r="A2576" s="3" t="s">
        <v>24591</v>
      </c>
      <c r="B2576" s="3" t="s">
        <v>2</v>
      </c>
      <c r="C2576" s="3" t="s">
        <v>27179</v>
      </c>
      <c r="D2576" s="3" t="s">
        <v>32983</v>
      </c>
      <c r="E2576" s="12" t="s">
        <v>38811</v>
      </c>
      <c r="F2576" s="6" t="str">
        <f t="shared" si="127"/>
        <v>module=jrecall</v>
      </c>
      <c r="G2576" s="6" t="str">
        <f t="shared" si="128"/>
        <v>module=krecall</v>
      </c>
    </row>
    <row r="2577" spans="1:7" ht="30" customHeight="1">
      <c r="A2577" s="3" t="s">
        <v>24591</v>
      </c>
      <c r="B2577" s="3" t="s">
        <v>2</v>
      </c>
      <c r="C2577" s="3" t="s">
        <v>27180</v>
      </c>
      <c r="D2577" s="3" t="s">
        <v>32984</v>
      </c>
      <c r="E2577" s="12" t="s">
        <v>38812</v>
      </c>
      <c r="F2577" s="6" t="str">
        <f t="shared" si="127"/>
        <v>module=jrecall</v>
      </c>
      <c r="G2577" s="6" t="str">
        <f t="shared" si="128"/>
        <v>module=krecall</v>
      </c>
    </row>
    <row r="2578" spans="1:7" ht="30" customHeight="1">
      <c r="A2578" s="3" t="s">
        <v>24591</v>
      </c>
      <c r="B2578" s="3" t="s">
        <v>2</v>
      </c>
      <c r="C2578" s="3" t="s">
        <v>27181</v>
      </c>
      <c r="D2578" s="3" t="s">
        <v>32985</v>
      </c>
      <c r="E2578" s="12" t="s">
        <v>38813</v>
      </c>
      <c r="F2578" s="6" t="str">
        <f t="shared" si="127"/>
        <v>module=jrecall</v>
      </c>
      <c r="G2578" s="6" t="str">
        <f t="shared" si="128"/>
        <v>module=krecall</v>
      </c>
    </row>
    <row r="2579" spans="1:7" ht="30" customHeight="1">
      <c r="A2579" s="3" t="s">
        <v>24591</v>
      </c>
      <c r="B2579" s="3" t="s">
        <v>2</v>
      </c>
      <c r="C2579" s="3" t="s">
        <v>27182</v>
      </c>
      <c r="D2579" s="3" t="s">
        <v>32986</v>
      </c>
      <c r="E2579" s="12" t="s">
        <v>38814</v>
      </c>
      <c r="F2579" s="6" t="str">
        <f t="shared" si="127"/>
        <v>module=jrecall</v>
      </c>
      <c r="G2579" s="6" t="str">
        <f t="shared" si="128"/>
        <v>module=krecall</v>
      </c>
    </row>
    <row r="2580" spans="1:7" ht="30" customHeight="1">
      <c r="A2580" s="3" t="s">
        <v>24591</v>
      </c>
      <c r="B2580" s="3" t="s">
        <v>2</v>
      </c>
      <c r="C2580" s="3" t="s">
        <v>27183</v>
      </c>
      <c r="D2580" s="3" t="s">
        <v>32987</v>
      </c>
      <c r="E2580" s="12" t="s">
        <v>38815</v>
      </c>
      <c r="F2580" s="6" t="str">
        <f t="shared" si="127"/>
        <v>module=jrecall</v>
      </c>
      <c r="G2580" s="6" t="str">
        <f t="shared" si="128"/>
        <v>module=krecall</v>
      </c>
    </row>
    <row r="2581" spans="1:7" ht="30" customHeight="1">
      <c r="A2581" s="3" t="s">
        <v>24591</v>
      </c>
      <c r="B2581" s="3" t="s">
        <v>2</v>
      </c>
      <c r="C2581" s="3" t="s">
        <v>27184</v>
      </c>
      <c r="D2581" s="3" t="s">
        <v>32988</v>
      </c>
      <c r="E2581" s="12" t="s">
        <v>38816</v>
      </c>
      <c r="F2581" s="6" t="str">
        <f t="shared" si="127"/>
        <v>module=jrecall</v>
      </c>
      <c r="G2581" s="6" t="str">
        <f t="shared" si="128"/>
        <v>module=krecall</v>
      </c>
    </row>
    <row r="2582" spans="1:7" ht="30" customHeight="1">
      <c r="A2582" s="3" t="s">
        <v>24591</v>
      </c>
      <c r="B2582" s="3" t="s">
        <v>2</v>
      </c>
      <c r="C2582" s="3" t="s">
        <v>27185</v>
      </c>
      <c r="D2582" s="3" t="s">
        <v>32989</v>
      </c>
      <c r="E2582" s="12" t="s">
        <v>38817</v>
      </c>
      <c r="F2582" s="6" t="str">
        <f t="shared" si="127"/>
        <v>module=jrecall</v>
      </c>
      <c r="G2582" s="6" t="str">
        <f t="shared" si="128"/>
        <v>module=krecall</v>
      </c>
    </row>
    <row r="2583" spans="1:7" ht="30" customHeight="1">
      <c r="A2583" s="3" t="s">
        <v>24591</v>
      </c>
      <c r="B2583" s="3" t="s">
        <v>2</v>
      </c>
      <c r="C2583" s="3" t="s">
        <v>27186</v>
      </c>
      <c r="D2583" s="3" t="s">
        <v>32990</v>
      </c>
      <c r="E2583" s="12" t="s">
        <v>38818</v>
      </c>
      <c r="F2583" s="6" t="str">
        <f t="shared" si="127"/>
        <v>module=jrecall</v>
      </c>
      <c r="G2583" s="6" t="str">
        <f t="shared" si="128"/>
        <v>module=krecall</v>
      </c>
    </row>
    <row r="2584" spans="1:7" ht="30" customHeight="1">
      <c r="A2584" s="3" t="s">
        <v>24591</v>
      </c>
      <c r="B2584" s="3" t="s">
        <v>2</v>
      </c>
      <c r="C2584" s="3" t="s">
        <v>27187</v>
      </c>
      <c r="D2584" s="3" t="s">
        <v>32991</v>
      </c>
      <c r="E2584" s="12" t="s">
        <v>38819</v>
      </c>
      <c r="F2584" s="6" t="str">
        <f t="shared" si="127"/>
        <v>module=jrecall</v>
      </c>
      <c r="G2584" s="6" t="str">
        <f t="shared" si="128"/>
        <v>module=krecall</v>
      </c>
    </row>
    <row r="2585" spans="1:7" ht="30" customHeight="1">
      <c r="A2585" s="3" t="s">
        <v>24591</v>
      </c>
      <c r="B2585" s="3" t="s">
        <v>2</v>
      </c>
      <c r="C2585" s="3" t="s">
        <v>27188</v>
      </c>
      <c r="D2585" s="3" t="s">
        <v>32992</v>
      </c>
      <c r="E2585" s="12" t="s">
        <v>38820</v>
      </c>
      <c r="F2585" s="6" t="str">
        <f t="shared" si="127"/>
        <v>module=jrecall</v>
      </c>
      <c r="G2585" s="6" t="str">
        <f t="shared" si="128"/>
        <v>module=krecall</v>
      </c>
    </row>
    <row r="2586" spans="1:7" ht="30" customHeight="1">
      <c r="A2586" s="3" t="s">
        <v>24591</v>
      </c>
      <c r="B2586" s="3" t="s">
        <v>2</v>
      </c>
      <c r="C2586" s="3" t="s">
        <v>27189</v>
      </c>
      <c r="D2586" s="3" t="s">
        <v>32993</v>
      </c>
      <c r="E2586" s="12" t="s">
        <v>38821</v>
      </c>
      <c r="F2586" s="6" t="str">
        <f t="shared" si="127"/>
        <v>module=jrecall</v>
      </c>
      <c r="G2586" s="6" t="str">
        <f t="shared" si="128"/>
        <v>module=krecall</v>
      </c>
    </row>
    <row r="2587" spans="1:7" ht="30" customHeight="1">
      <c r="A2587" s="3" t="s">
        <v>24591</v>
      </c>
      <c r="B2587" s="3" t="s">
        <v>2</v>
      </c>
      <c r="C2587" s="3" t="s">
        <v>27190</v>
      </c>
      <c r="D2587" s="3" t="s">
        <v>32994</v>
      </c>
      <c r="E2587" s="12" t="s">
        <v>38822</v>
      </c>
      <c r="F2587" s="6" t="str">
        <f t="shared" si="127"/>
        <v>module=jrecall</v>
      </c>
      <c r="G2587" s="6" t="str">
        <f t="shared" si="128"/>
        <v>module=krecall</v>
      </c>
    </row>
    <row r="2588" spans="1:7" ht="30" customHeight="1">
      <c r="A2588" s="3" t="s">
        <v>24591</v>
      </c>
      <c r="B2588" s="3" t="s">
        <v>2</v>
      </c>
      <c r="C2588" s="3" t="s">
        <v>27191</v>
      </c>
      <c r="D2588" s="3" t="s">
        <v>32995</v>
      </c>
      <c r="E2588" s="12" t="s">
        <v>38823</v>
      </c>
      <c r="F2588" s="6" t="str">
        <f t="shared" si="127"/>
        <v>module=jrecall</v>
      </c>
      <c r="G2588" s="6" t="str">
        <f t="shared" si="128"/>
        <v>module=krecall</v>
      </c>
    </row>
    <row r="2589" spans="1:7" ht="30" customHeight="1">
      <c r="A2589" s="3" t="s">
        <v>24591</v>
      </c>
      <c r="B2589" s="3" t="s">
        <v>2</v>
      </c>
      <c r="C2589" s="3" t="s">
        <v>27192</v>
      </c>
      <c r="D2589" s="3" t="s">
        <v>32996</v>
      </c>
      <c r="E2589" s="12" t="s">
        <v>38824</v>
      </c>
      <c r="F2589" s="6" t="str">
        <f t="shared" si="127"/>
        <v>module=jrecall</v>
      </c>
      <c r="G2589" s="6" t="str">
        <f t="shared" si="128"/>
        <v>module=krecall</v>
      </c>
    </row>
    <row r="2590" spans="1:7" ht="30" customHeight="1">
      <c r="A2590" s="3" t="s">
        <v>24591</v>
      </c>
      <c r="B2590" s="3" t="s">
        <v>2</v>
      </c>
      <c r="C2590" s="3" t="s">
        <v>27193</v>
      </c>
      <c r="D2590" s="3" t="s">
        <v>32997</v>
      </c>
      <c r="E2590" s="12" t="s">
        <v>38825</v>
      </c>
      <c r="F2590" s="6" t="str">
        <f t="shared" si="127"/>
        <v>module=jrecall</v>
      </c>
      <c r="G2590" s="6" t="str">
        <f t="shared" si="128"/>
        <v>module=krecall</v>
      </c>
    </row>
    <row r="2591" spans="1:7" ht="30" customHeight="1">
      <c r="A2591" s="3" t="s">
        <v>24591</v>
      </c>
      <c r="B2591" s="3" t="s">
        <v>2</v>
      </c>
      <c r="C2591" s="3" t="s">
        <v>27194</v>
      </c>
      <c r="D2591" s="3" t="s">
        <v>32998</v>
      </c>
      <c r="E2591" s="12" t="s">
        <v>38826</v>
      </c>
      <c r="F2591" s="6" t="str">
        <f t="shared" si="127"/>
        <v>module=jrecall</v>
      </c>
      <c r="G2591" s="6" t="str">
        <f t="shared" si="128"/>
        <v>module=krecall</v>
      </c>
    </row>
    <row r="2592" spans="1:7" ht="30" customHeight="1">
      <c r="A2592" s="3" t="s">
        <v>24591</v>
      </c>
      <c r="B2592" s="3" t="s">
        <v>2</v>
      </c>
      <c r="C2592" s="3" t="s">
        <v>27195</v>
      </c>
      <c r="D2592" s="3" t="s">
        <v>32999</v>
      </c>
      <c r="E2592" s="12" t="s">
        <v>38827</v>
      </c>
      <c r="F2592" s="6" t="str">
        <f t="shared" si="127"/>
        <v>module=jrecall</v>
      </c>
      <c r="G2592" s="6" t="str">
        <f t="shared" si="128"/>
        <v>module=krecall</v>
      </c>
    </row>
    <row r="2593" spans="1:7" ht="30" customHeight="1">
      <c r="A2593" s="3" t="s">
        <v>24591</v>
      </c>
      <c r="B2593" s="3" t="s">
        <v>2</v>
      </c>
      <c r="C2593" s="3" t="s">
        <v>27196</v>
      </c>
      <c r="D2593" s="3" t="s">
        <v>33000</v>
      </c>
      <c r="E2593" s="12" t="s">
        <v>38828</v>
      </c>
      <c r="F2593" s="6" t="str">
        <f t="shared" si="127"/>
        <v>module=jrecall</v>
      </c>
      <c r="G2593" s="6" t="str">
        <f t="shared" si="128"/>
        <v>module=krecall</v>
      </c>
    </row>
    <row r="2594" spans="1:7" ht="30" customHeight="1">
      <c r="A2594" s="3" t="s">
        <v>24591</v>
      </c>
      <c r="B2594" s="3" t="s">
        <v>2</v>
      </c>
      <c r="C2594" s="3" t="s">
        <v>27197</v>
      </c>
      <c r="D2594" s="3" t="s">
        <v>33001</v>
      </c>
      <c r="E2594" s="12" t="s">
        <v>38829</v>
      </c>
      <c r="F2594" s="6" t="str">
        <f t="shared" si="127"/>
        <v>module=jrecall</v>
      </c>
      <c r="G2594" s="6" t="str">
        <f t="shared" si="128"/>
        <v>module=krecall</v>
      </c>
    </row>
    <row r="2595" spans="1:7" ht="30" customHeight="1">
      <c r="A2595" s="3" t="s">
        <v>24591</v>
      </c>
      <c r="B2595" s="3" t="s">
        <v>2</v>
      </c>
      <c r="C2595" s="3" t="s">
        <v>27198</v>
      </c>
      <c r="D2595" s="3" t="s">
        <v>33002</v>
      </c>
      <c r="E2595" s="12" t="s">
        <v>38830</v>
      </c>
      <c r="F2595" s="6" t="str">
        <f t="shared" si="127"/>
        <v>module=jrecall</v>
      </c>
      <c r="G2595" s="6" t="str">
        <f t="shared" si="128"/>
        <v>module=krecall</v>
      </c>
    </row>
    <row r="2596" spans="1:7" ht="30" customHeight="1">
      <c r="A2596" s="3" t="s">
        <v>24591</v>
      </c>
      <c r="B2596" s="3" t="s">
        <v>2</v>
      </c>
      <c r="C2596" s="3" t="s">
        <v>27199</v>
      </c>
      <c r="D2596" s="3" t="s">
        <v>33003</v>
      </c>
      <c r="E2596" s="12" t="s">
        <v>38831</v>
      </c>
      <c r="F2596" s="6" t="str">
        <f t="shared" si="127"/>
        <v>module=jrecall</v>
      </c>
      <c r="G2596" s="6" t="str">
        <f t="shared" si="128"/>
        <v>module=krecall</v>
      </c>
    </row>
    <row r="2597" spans="1:7" ht="30" customHeight="1">
      <c r="A2597" s="3" t="s">
        <v>24591</v>
      </c>
      <c r="B2597" s="3" t="s">
        <v>2</v>
      </c>
      <c r="C2597" s="3" t="s">
        <v>27200</v>
      </c>
      <c r="D2597" s="3" t="s">
        <v>33004</v>
      </c>
      <c r="E2597" s="12" t="s">
        <v>38832</v>
      </c>
      <c r="F2597" s="6" t="str">
        <f t="shared" si="127"/>
        <v>module=jrecall</v>
      </c>
      <c r="G2597" s="6" t="str">
        <f t="shared" si="128"/>
        <v>module=krecall</v>
      </c>
    </row>
    <row r="2598" spans="1:7" ht="30" customHeight="1">
      <c r="A2598" s="3" t="s">
        <v>24591</v>
      </c>
      <c r="B2598" s="3" t="s">
        <v>2</v>
      </c>
      <c r="C2598" s="3" t="s">
        <v>27201</v>
      </c>
      <c r="D2598" s="3" t="s">
        <v>33005</v>
      </c>
      <c r="E2598" s="12" t="s">
        <v>38833</v>
      </c>
      <c r="F2598" s="6" t="str">
        <f t="shared" si="127"/>
        <v>module=jrecall</v>
      </c>
      <c r="G2598" s="6" t="str">
        <f t="shared" si="128"/>
        <v>module=krecall</v>
      </c>
    </row>
    <row r="2599" spans="1:7" ht="30" customHeight="1">
      <c r="A2599" s="3" t="s">
        <v>24591</v>
      </c>
      <c r="B2599" s="3" t="s">
        <v>2</v>
      </c>
      <c r="C2599" s="3" t="s">
        <v>27202</v>
      </c>
      <c r="D2599" s="3" t="s">
        <v>33006</v>
      </c>
      <c r="E2599" s="12" t="s">
        <v>38834</v>
      </c>
      <c r="F2599" s="6" t="str">
        <f t="shared" si="127"/>
        <v>module=jrecall</v>
      </c>
      <c r="G2599" s="6" t="str">
        <f t="shared" si="128"/>
        <v>module=krecall</v>
      </c>
    </row>
    <row r="2600" spans="1:7" ht="30" customHeight="1">
      <c r="A2600" s="3" t="s">
        <v>24591</v>
      </c>
      <c r="B2600" s="3" t="s">
        <v>2</v>
      </c>
      <c r="C2600" s="3" t="s">
        <v>27203</v>
      </c>
      <c r="D2600" s="3" t="s">
        <v>33007</v>
      </c>
      <c r="E2600" s="12" t="s">
        <v>38835</v>
      </c>
      <c r="F2600" s="6" t="str">
        <f t="shared" si="127"/>
        <v>module=jrecall</v>
      </c>
      <c r="G2600" s="6" t="str">
        <f t="shared" si="128"/>
        <v>module=krecall</v>
      </c>
    </row>
    <row r="2601" spans="1:7" ht="30" customHeight="1">
      <c r="A2601" s="3" t="s">
        <v>24591</v>
      </c>
      <c r="B2601" s="3" t="s">
        <v>2</v>
      </c>
      <c r="C2601" s="3" t="s">
        <v>27204</v>
      </c>
      <c r="D2601" s="3" t="s">
        <v>33008</v>
      </c>
      <c r="E2601" s="12" t="s">
        <v>38836</v>
      </c>
      <c r="F2601" s="6" t="str">
        <f t="shared" si="127"/>
        <v>module=jrecall</v>
      </c>
      <c r="G2601" s="6" t="str">
        <f t="shared" si="128"/>
        <v>module=krecall</v>
      </c>
    </row>
    <row r="2602" spans="1:7" ht="30" customHeight="1">
      <c r="A2602" s="3" t="s">
        <v>24591</v>
      </c>
      <c r="B2602" s="3" t="s">
        <v>2</v>
      </c>
      <c r="C2602" s="3" t="s">
        <v>27205</v>
      </c>
      <c r="D2602" s="3" t="s">
        <v>33009</v>
      </c>
      <c r="E2602" s="12" t="s">
        <v>38837</v>
      </c>
      <c r="F2602" s="6" t="str">
        <f t="shared" si="127"/>
        <v>module=jrecall</v>
      </c>
      <c r="G2602" s="6" t="str">
        <f t="shared" si="128"/>
        <v>module=krecall</v>
      </c>
    </row>
    <row r="2603" spans="1:7" ht="30" customHeight="1">
      <c r="A2603" s="3" t="s">
        <v>24591</v>
      </c>
      <c r="B2603" s="3" t="s">
        <v>2</v>
      </c>
      <c r="C2603" s="3" t="s">
        <v>27206</v>
      </c>
      <c r="D2603" s="3" t="s">
        <v>33010</v>
      </c>
      <c r="E2603" s="12" t="s">
        <v>38838</v>
      </c>
      <c r="F2603" s="6" t="str">
        <f t="shared" si="127"/>
        <v>module=jrecall</v>
      </c>
      <c r="G2603" s="6" t="str">
        <f t="shared" si="128"/>
        <v>module=krecall</v>
      </c>
    </row>
    <row r="2604" spans="1:7" ht="30" customHeight="1">
      <c r="A2604" s="3" t="s">
        <v>10890</v>
      </c>
      <c r="B2604" s="3" t="s">
        <v>2</v>
      </c>
      <c r="C2604" s="3" t="s">
        <v>27207</v>
      </c>
      <c r="D2604" s="3" t="s">
        <v>33011</v>
      </c>
      <c r="E2604" s="12" t="s">
        <v>38839</v>
      </c>
      <c r="F2604" s="6" t="str">
        <f t="shared" ref="F2604:F2620" si="129">HYPERLINK("http://www.ssc.wisc.edu/wlsresearch/documentation/waves/?wave=capigrad&amp;module=jvol","module=jvol")</f>
        <v>module=jvol</v>
      </c>
      <c r="G2604" s="6" t="str">
        <f t="shared" ref="G2604:G2620" si="130">HYPERLINK("http://www.ssc.wisc.edu/wlsresearch/documentation/waves/?wave=capisib&amp;module=kvol","module=kvol")</f>
        <v>module=kvol</v>
      </c>
    </row>
    <row r="2605" spans="1:7" ht="30" customHeight="1">
      <c r="A2605" s="3" t="s">
        <v>10890</v>
      </c>
      <c r="B2605" s="3" t="s">
        <v>2</v>
      </c>
      <c r="C2605" s="3" t="s">
        <v>27208</v>
      </c>
      <c r="D2605" s="3" t="s">
        <v>33012</v>
      </c>
      <c r="E2605" s="12" t="s">
        <v>38840</v>
      </c>
      <c r="F2605" s="6" t="str">
        <f t="shared" si="129"/>
        <v>module=jvol</v>
      </c>
      <c r="G2605" s="6" t="str">
        <f t="shared" si="130"/>
        <v>module=kvol</v>
      </c>
    </row>
    <row r="2606" spans="1:7" ht="30" customHeight="1">
      <c r="A2606" s="3" t="s">
        <v>10890</v>
      </c>
      <c r="B2606" s="3" t="s">
        <v>2</v>
      </c>
      <c r="C2606" s="3" t="s">
        <v>27209</v>
      </c>
      <c r="D2606" s="3" t="s">
        <v>33013</v>
      </c>
      <c r="E2606" s="12" t="s">
        <v>38841</v>
      </c>
      <c r="F2606" s="6" t="str">
        <f t="shared" si="129"/>
        <v>module=jvol</v>
      </c>
      <c r="G2606" s="6" t="str">
        <f t="shared" si="130"/>
        <v>module=kvol</v>
      </c>
    </row>
    <row r="2607" spans="1:7" ht="30" customHeight="1">
      <c r="A2607" s="3" t="s">
        <v>10890</v>
      </c>
      <c r="B2607" s="3" t="s">
        <v>2</v>
      </c>
      <c r="C2607" s="3" t="s">
        <v>27210</v>
      </c>
      <c r="D2607" s="3" t="s">
        <v>33014</v>
      </c>
      <c r="E2607" s="12" t="s">
        <v>38842</v>
      </c>
      <c r="F2607" s="6" t="str">
        <f t="shared" si="129"/>
        <v>module=jvol</v>
      </c>
      <c r="G2607" s="6" t="str">
        <f t="shared" si="130"/>
        <v>module=kvol</v>
      </c>
    </row>
    <row r="2608" spans="1:7" ht="30" customHeight="1">
      <c r="A2608" s="3" t="s">
        <v>10890</v>
      </c>
      <c r="B2608" s="3" t="s">
        <v>2</v>
      </c>
      <c r="C2608" s="3" t="s">
        <v>27211</v>
      </c>
      <c r="D2608" s="3" t="s">
        <v>33015</v>
      </c>
      <c r="E2608" s="12" t="s">
        <v>38843</v>
      </c>
      <c r="F2608" s="6" t="str">
        <f t="shared" si="129"/>
        <v>module=jvol</v>
      </c>
      <c r="G2608" s="6" t="str">
        <f t="shared" si="130"/>
        <v>module=kvol</v>
      </c>
    </row>
    <row r="2609" spans="1:7" ht="30" customHeight="1">
      <c r="A2609" s="3" t="s">
        <v>10890</v>
      </c>
      <c r="B2609" s="3" t="s">
        <v>2</v>
      </c>
      <c r="C2609" s="3" t="s">
        <v>27212</v>
      </c>
      <c r="D2609" s="3" t="s">
        <v>33016</v>
      </c>
      <c r="E2609" s="12" t="s">
        <v>38844</v>
      </c>
      <c r="F2609" s="6" t="str">
        <f t="shared" si="129"/>
        <v>module=jvol</v>
      </c>
      <c r="G2609" s="6" t="str">
        <f t="shared" si="130"/>
        <v>module=kvol</v>
      </c>
    </row>
    <row r="2610" spans="1:7" ht="30" customHeight="1">
      <c r="A2610" s="3" t="s">
        <v>10890</v>
      </c>
      <c r="B2610" s="3" t="s">
        <v>2</v>
      </c>
      <c r="C2610" s="3" t="s">
        <v>27213</v>
      </c>
      <c r="D2610" s="3" t="s">
        <v>33017</v>
      </c>
      <c r="E2610" s="12" t="s">
        <v>38845</v>
      </c>
      <c r="F2610" s="6" t="str">
        <f t="shared" si="129"/>
        <v>module=jvol</v>
      </c>
      <c r="G2610" s="6" t="str">
        <f t="shared" si="130"/>
        <v>module=kvol</v>
      </c>
    </row>
    <row r="2611" spans="1:7" ht="30" customHeight="1">
      <c r="A2611" s="3" t="s">
        <v>10890</v>
      </c>
      <c r="B2611" s="3" t="s">
        <v>2</v>
      </c>
      <c r="C2611" s="3" t="s">
        <v>27214</v>
      </c>
      <c r="D2611" s="3" t="s">
        <v>33018</v>
      </c>
      <c r="E2611" s="12" t="s">
        <v>38846</v>
      </c>
      <c r="F2611" s="6" t="str">
        <f t="shared" si="129"/>
        <v>module=jvol</v>
      </c>
      <c r="G2611" s="6" t="str">
        <f t="shared" si="130"/>
        <v>module=kvol</v>
      </c>
    </row>
    <row r="2612" spans="1:7" ht="30" customHeight="1">
      <c r="A2612" s="3" t="s">
        <v>10890</v>
      </c>
      <c r="B2612" s="3" t="s">
        <v>2</v>
      </c>
      <c r="C2612" s="3" t="s">
        <v>27215</v>
      </c>
      <c r="D2612" s="3" t="s">
        <v>33019</v>
      </c>
      <c r="E2612" s="12" t="s">
        <v>38847</v>
      </c>
      <c r="F2612" s="6" t="str">
        <f t="shared" si="129"/>
        <v>module=jvol</v>
      </c>
      <c r="G2612" s="6" t="str">
        <f t="shared" si="130"/>
        <v>module=kvol</v>
      </c>
    </row>
    <row r="2613" spans="1:7" ht="30" customHeight="1">
      <c r="A2613" s="3" t="s">
        <v>10890</v>
      </c>
      <c r="B2613" s="3" t="s">
        <v>2</v>
      </c>
      <c r="C2613" s="3" t="s">
        <v>27216</v>
      </c>
      <c r="D2613" s="3" t="s">
        <v>33020</v>
      </c>
      <c r="E2613" s="12" t="s">
        <v>38848</v>
      </c>
      <c r="F2613" s="6" t="str">
        <f t="shared" si="129"/>
        <v>module=jvol</v>
      </c>
      <c r="G2613" s="6" t="str">
        <f t="shared" si="130"/>
        <v>module=kvol</v>
      </c>
    </row>
    <row r="2614" spans="1:7" ht="30" customHeight="1">
      <c r="A2614" s="3" t="s">
        <v>10890</v>
      </c>
      <c r="B2614" s="3" t="s">
        <v>2</v>
      </c>
      <c r="C2614" s="3" t="s">
        <v>27217</v>
      </c>
      <c r="D2614" s="3" t="s">
        <v>33021</v>
      </c>
      <c r="E2614" s="12" t="s">
        <v>38849</v>
      </c>
      <c r="F2614" s="6" t="str">
        <f t="shared" si="129"/>
        <v>module=jvol</v>
      </c>
      <c r="G2614" s="6" t="str">
        <f t="shared" si="130"/>
        <v>module=kvol</v>
      </c>
    </row>
    <row r="2615" spans="1:7" ht="30" customHeight="1">
      <c r="A2615" s="3" t="s">
        <v>10890</v>
      </c>
      <c r="B2615" s="3" t="s">
        <v>2</v>
      </c>
      <c r="C2615" s="3" t="s">
        <v>27218</v>
      </c>
      <c r="D2615" s="3" t="s">
        <v>33022</v>
      </c>
      <c r="E2615" s="12" t="s">
        <v>38850</v>
      </c>
      <c r="F2615" s="6" t="str">
        <f t="shared" si="129"/>
        <v>module=jvol</v>
      </c>
      <c r="G2615" s="6" t="str">
        <f t="shared" si="130"/>
        <v>module=kvol</v>
      </c>
    </row>
    <row r="2616" spans="1:7" ht="30" customHeight="1">
      <c r="A2616" s="3" t="s">
        <v>10890</v>
      </c>
      <c r="B2616" s="3" t="s">
        <v>2</v>
      </c>
      <c r="C2616" s="3" t="s">
        <v>27219</v>
      </c>
      <c r="D2616" s="3" t="s">
        <v>33023</v>
      </c>
      <c r="E2616" s="12" t="s">
        <v>38851</v>
      </c>
      <c r="F2616" s="6" t="str">
        <f t="shared" si="129"/>
        <v>module=jvol</v>
      </c>
      <c r="G2616" s="6" t="str">
        <f t="shared" si="130"/>
        <v>module=kvol</v>
      </c>
    </row>
    <row r="2617" spans="1:7" ht="30" customHeight="1">
      <c r="A2617" s="3" t="s">
        <v>10890</v>
      </c>
      <c r="B2617" s="3" t="s">
        <v>2</v>
      </c>
      <c r="C2617" s="3" t="s">
        <v>27220</v>
      </c>
      <c r="D2617" s="3" t="s">
        <v>33024</v>
      </c>
      <c r="E2617" s="12" t="s">
        <v>38852</v>
      </c>
      <c r="F2617" s="6" t="str">
        <f t="shared" si="129"/>
        <v>module=jvol</v>
      </c>
      <c r="G2617" s="6" t="str">
        <f t="shared" si="130"/>
        <v>module=kvol</v>
      </c>
    </row>
    <row r="2618" spans="1:7" ht="30" customHeight="1">
      <c r="A2618" s="3" t="s">
        <v>10890</v>
      </c>
      <c r="B2618" s="3" t="s">
        <v>2</v>
      </c>
      <c r="C2618" s="3" t="s">
        <v>27221</v>
      </c>
      <c r="D2618" s="3" t="s">
        <v>33025</v>
      </c>
      <c r="E2618" s="12" t="s">
        <v>38853</v>
      </c>
      <c r="F2618" s="6" t="str">
        <f t="shared" si="129"/>
        <v>module=jvol</v>
      </c>
      <c r="G2618" s="6" t="str">
        <f t="shared" si="130"/>
        <v>module=kvol</v>
      </c>
    </row>
    <row r="2619" spans="1:7" ht="30" customHeight="1">
      <c r="A2619" s="3" t="s">
        <v>10890</v>
      </c>
      <c r="B2619" s="3" t="s">
        <v>2</v>
      </c>
      <c r="C2619" s="3" t="s">
        <v>27222</v>
      </c>
      <c r="D2619" s="3" t="s">
        <v>33026</v>
      </c>
      <c r="E2619" s="12" t="s">
        <v>38854</v>
      </c>
      <c r="F2619" s="6" t="str">
        <f t="shared" si="129"/>
        <v>module=jvol</v>
      </c>
      <c r="G2619" s="6" t="str">
        <f t="shared" si="130"/>
        <v>module=kvol</v>
      </c>
    </row>
    <row r="2620" spans="1:7" ht="30" customHeight="1">
      <c r="A2620" s="3" t="s">
        <v>10890</v>
      </c>
      <c r="B2620" s="3" t="s">
        <v>2</v>
      </c>
      <c r="C2620" s="3" t="s">
        <v>27223</v>
      </c>
      <c r="D2620" s="3" t="s">
        <v>33027</v>
      </c>
      <c r="E2620" s="12" t="s">
        <v>38855</v>
      </c>
      <c r="F2620" s="6" t="str">
        <f t="shared" si="129"/>
        <v>module=jvol</v>
      </c>
      <c r="G2620" s="6" t="str">
        <f t="shared" si="130"/>
        <v>module=kvol</v>
      </c>
    </row>
    <row r="2621" spans="1:7" ht="30" customHeight="1">
      <c r="A2621" s="3" t="s">
        <v>4896</v>
      </c>
      <c r="B2621" s="3" t="s">
        <v>2</v>
      </c>
      <c r="C2621" s="3" t="s">
        <v>27224</v>
      </c>
      <c r="D2621" s="3" t="s">
        <v>33028</v>
      </c>
      <c r="E2621" s="12" t="s">
        <v>38856</v>
      </c>
      <c r="F2621" s="6" t="str">
        <f t="shared" ref="F2621:F2652" si="131">HYPERLINK("http://www.ssc.wisc.edu/wlsresearch/documentation/waves/?wave=capigrad&amp;module=jcare","module=jcare")</f>
        <v>module=jcare</v>
      </c>
      <c r="G2621" s="6" t="str">
        <f t="shared" ref="G2621:G2652" si="132">HYPERLINK("http://www.ssc.wisc.edu/wlsresearch/documentation/waves/?wave=capisib&amp;module=kcare","module=kcare")</f>
        <v>module=kcare</v>
      </c>
    </row>
    <row r="2622" spans="1:7" ht="30" customHeight="1">
      <c r="A2622" s="3" t="s">
        <v>4896</v>
      </c>
      <c r="B2622" s="3" t="s">
        <v>2</v>
      </c>
      <c r="C2622" s="3" t="s">
        <v>27225</v>
      </c>
      <c r="D2622" s="3" t="s">
        <v>33029</v>
      </c>
      <c r="E2622" s="12" t="s">
        <v>38857</v>
      </c>
      <c r="F2622" s="6" t="str">
        <f t="shared" si="131"/>
        <v>module=jcare</v>
      </c>
      <c r="G2622" s="6" t="str">
        <f t="shared" si="132"/>
        <v>module=kcare</v>
      </c>
    </row>
    <row r="2623" spans="1:7" ht="30" customHeight="1">
      <c r="A2623" s="3" t="s">
        <v>4896</v>
      </c>
      <c r="B2623" s="3" t="s">
        <v>2</v>
      </c>
      <c r="C2623" s="3" t="s">
        <v>27226</v>
      </c>
      <c r="D2623" s="3" t="s">
        <v>33030</v>
      </c>
      <c r="E2623" s="12" t="s">
        <v>38858</v>
      </c>
      <c r="F2623" s="6" t="str">
        <f t="shared" si="131"/>
        <v>module=jcare</v>
      </c>
      <c r="G2623" s="6" t="str">
        <f t="shared" si="132"/>
        <v>module=kcare</v>
      </c>
    </row>
    <row r="2624" spans="1:7" ht="30" customHeight="1">
      <c r="A2624" s="3" t="s">
        <v>4896</v>
      </c>
      <c r="B2624" s="3" t="s">
        <v>2</v>
      </c>
      <c r="C2624" s="3" t="s">
        <v>27227</v>
      </c>
      <c r="D2624" s="3" t="s">
        <v>33031</v>
      </c>
      <c r="E2624" s="12" t="s">
        <v>38859</v>
      </c>
      <c r="F2624" s="6" t="str">
        <f t="shared" si="131"/>
        <v>module=jcare</v>
      </c>
      <c r="G2624" s="6" t="str">
        <f t="shared" si="132"/>
        <v>module=kcare</v>
      </c>
    </row>
    <row r="2625" spans="1:7" ht="30" customHeight="1">
      <c r="A2625" s="3" t="s">
        <v>4896</v>
      </c>
      <c r="B2625" s="3" t="s">
        <v>2</v>
      </c>
      <c r="C2625" s="3" t="s">
        <v>27228</v>
      </c>
      <c r="D2625" s="3" t="s">
        <v>33032</v>
      </c>
      <c r="E2625" s="12" t="s">
        <v>38860</v>
      </c>
      <c r="F2625" s="6" t="str">
        <f t="shared" si="131"/>
        <v>module=jcare</v>
      </c>
      <c r="G2625" s="6" t="str">
        <f t="shared" si="132"/>
        <v>module=kcare</v>
      </c>
    </row>
    <row r="2626" spans="1:7" ht="30" customHeight="1">
      <c r="A2626" s="3" t="s">
        <v>4896</v>
      </c>
      <c r="B2626" s="3" t="s">
        <v>2</v>
      </c>
      <c r="C2626" s="3" t="s">
        <v>27229</v>
      </c>
      <c r="D2626" s="3" t="s">
        <v>33033</v>
      </c>
      <c r="E2626" s="12" t="s">
        <v>38861</v>
      </c>
      <c r="F2626" s="6" t="str">
        <f t="shared" si="131"/>
        <v>module=jcare</v>
      </c>
      <c r="G2626" s="6" t="str">
        <f t="shared" si="132"/>
        <v>module=kcare</v>
      </c>
    </row>
    <row r="2627" spans="1:7" ht="30" customHeight="1">
      <c r="A2627" s="3" t="s">
        <v>4896</v>
      </c>
      <c r="B2627" s="3" t="s">
        <v>2</v>
      </c>
      <c r="C2627" s="3" t="s">
        <v>27230</v>
      </c>
      <c r="D2627" s="3" t="s">
        <v>33034</v>
      </c>
      <c r="E2627" s="12" t="s">
        <v>38862</v>
      </c>
      <c r="F2627" s="6" t="str">
        <f t="shared" si="131"/>
        <v>module=jcare</v>
      </c>
      <c r="G2627" s="6" t="str">
        <f t="shared" si="132"/>
        <v>module=kcare</v>
      </c>
    </row>
    <row r="2628" spans="1:7" ht="30" customHeight="1">
      <c r="A2628" s="3" t="s">
        <v>4896</v>
      </c>
      <c r="B2628" s="3" t="s">
        <v>2</v>
      </c>
      <c r="C2628" s="3" t="s">
        <v>27231</v>
      </c>
      <c r="D2628" s="3" t="s">
        <v>33035</v>
      </c>
      <c r="E2628" s="12" t="s">
        <v>38863</v>
      </c>
      <c r="F2628" s="6" t="str">
        <f t="shared" si="131"/>
        <v>module=jcare</v>
      </c>
      <c r="G2628" s="6" t="str">
        <f t="shared" si="132"/>
        <v>module=kcare</v>
      </c>
    </row>
    <row r="2629" spans="1:7" ht="30" customHeight="1">
      <c r="A2629" s="3" t="s">
        <v>4896</v>
      </c>
      <c r="B2629" s="3" t="s">
        <v>2</v>
      </c>
      <c r="C2629" s="3" t="s">
        <v>27232</v>
      </c>
      <c r="D2629" s="3" t="s">
        <v>33036</v>
      </c>
      <c r="E2629" s="12" t="s">
        <v>38864</v>
      </c>
      <c r="F2629" s="6" t="str">
        <f t="shared" si="131"/>
        <v>module=jcare</v>
      </c>
      <c r="G2629" s="6" t="str">
        <f t="shared" si="132"/>
        <v>module=kcare</v>
      </c>
    </row>
    <row r="2630" spans="1:7" ht="30" customHeight="1">
      <c r="A2630" s="3" t="s">
        <v>4896</v>
      </c>
      <c r="B2630" s="3" t="s">
        <v>2</v>
      </c>
      <c r="C2630" s="3" t="s">
        <v>27233</v>
      </c>
      <c r="D2630" s="3" t="s">
        <v>33037</v>
      </c>
      <c r="E2630" s="12" t="s">
        <v>38865</v>
      </c>
      <c r="F2630" s="6" t="str">
        <f t="shared" si="131"/>
        <v>module=jcare</v>
      </c>
      <c r="G2630" s="6" t="str">
        <f t="shared" si="132"/>
        <v>module=kcare</v>
      </c>
    </row>
    <row r="2631" spans="1:7" ht="30" customHeight="1">
      <c r="A2631" s="3" t="s">
        <v>4896</v>
      </c>
      <c r="B2631" s="3" t="s">
        <v>2</v>
      </c>
      <c r="C2631" s="3" t="s">
        <v>27234</v>
      </c>
      <c r="D2631" s="3" t="s">
        <v>33038</v>
      </c>
      <c r="E2631" s="12" t="s">
        <v>38866</v>
      </c>
      <c r="F2631" s="6" t="str">
        <f t="shared" si="131"/>
        <v>module=jcare</v>
      </c>
      <c r="G2631" s="6" t="str">
        <f t="shared" si="132"/>
        <v>module=kcare</v>
      </c>
    </row>
    <row r="2632" spans="1:7" ht="30" customHeight="1">
      <c r="A2632" s="3" t="s">
        <v>4896</v>
      </c>
      <c r="B2632" s="3" t="s">
        <v>2</v>
      </c>
      <c r="C2632" s="3" t="s">
        <v>27235</v>
      </c>
      <c r="D2632" s="3" t="s">
        <v>33039</v>
      </c>
      <c r="E2632" s="12" t="s">
        <v>38867</v>
      </c>
      <c r="F2632" s="6" t="str">
        <f t="shared" si="131"/>
        <v>module=jcare</v>
      </c>
      <c r="G2632" s="6" t="str">
        <f t="shared" si="132"/>
        <v>module=kcare</v>
      </c>
    </row>
    <row r="2633" spans="1:7" ht="30" customHeight="1">
      <c r="A2633" s="3" t="s">
        <v>4896</v>
      </c>
      <c r="B2633" s="3" t="s">
        <v>2</v>
      </c>
      <c r="C2633" s="3" t="s">
        <v>27236</v>
      </c>
      <c r="D2633" s="3" t="s">
        <v>33040</v>
      </c>
      <c r="E2633" s="12" t="s">
        <v>38868</v>
      </c>
      <c r="F2633" s="6" t="str">
        <f t="shared" si="131"/>
        <v>module=jcare</v>
      </c>
      <c r="G2633" s="6" t="str">
        <f t="shared" si="132"/>
        <v>module=kcare</v>
      </c>
    </row>
    <row r="2634" spans="1:7" ht="30" customHeight="1">
      <c r="A2634" s="3" t="s">
        <v>4896</v>
      </c>
      <c r="B2634" s="3" t="s">
        <v>2</v>
      </c>
      <c r="C2634" s="3" t="s">
        <v>27237</v>
      </c>
      <c r="D2634" s="3" t="s">
        <v>33041</v>
      </c>
      <c r="E2634" s="12" t="s">
        <v>38869</v>
      </c>
      <c r="F2634" s="6" t="str">
        <f t="shared" si="131"/>
        <v>module=jcare</v>
      </c>
      <c r="G2634" s="6" t="str">
        <f t="shared" si="132"/>
        <v>module=kcare</v>
      </c>
    </row>
    <row r="2635" spans="1:7" ht="30" customHeight="1">
      <c r="A2635" s="3" t="s">
        <v>4896</v>
      </c>
      <c r="B2635" s="3" t="s">
        <v>2</v>
      </c>
      <c r="C2635" s="3" t="s">
        <v>27238</v>
      </c>
      <c r="D2635" s="3" t="s">
        <v>33042</v>
      </c>
      <c r="E2635" s="12" t="s">
        <v>38870</v>
      </c>
      <c r="F2635" s="6" t="str">
        <f t="shared" si="131"/>
        <v>module=jcare</v>
      </c>
      <c r="G2635" s="6" t="str">
        <f t="shared" si="132"/>
        <v>module=kcare</v>
      </c>
    </row>
    <row r="2636" spans="1:7" ht="30" customHeight="1">
      <c r="A2636" s="3" t="s">
        <v>4896</v>
      </c>
      <c r="B2636" s="3" t="s">
        <v>2</v>
      </c>
      <c r="C2636" s="3" t="s">
        <v>27239</v>
      </c>
      <c r="D2636" s="3" t="s">
        <v>33043</v>
      </c>
      <c r="E2636" s="12" t="s">
        <v>38871</v>
      </c>
      <c r="F2636" s="6" t="str">
        <f t="shared" si="131"/>
        <v>module=jcare</v>
      </c>
      <c r="G2636" s="6" t="str">
        <f t="shared" si="132"/>
        <v>module=kcare</v>
      </c>
    </row>
    <row r="2637" spans="1:7" ht="30" customHeight="1">
      <c r="A2637" s="3" t="s">
        <v>4896</v>
      </c>
      <c r="B2637" s="3" t="s">
        <v>2</v>
      </c>
      <c r="C2637" s="3" t="s">
        <v>27240</v>
      </c>
      <c r="D2637" s="3" t="s">
        <v>33044</v>
      </c>
      <c r="E2637" s="12" t="s">
        <v>38872</v>
      </c>
      <c r="F2637" s="6" t="str">
        <f t="shared" si="131"/>
        <v>module=jcare</v>
      </c>
      <c r="G2637" s="6" t="str">
        <f t="shared" si="132"/>
        <v>module=kcare</v>
      </c>
    </row>
    <row r="2638" spans="1:7" ht="30" customHeight="1">
      <c r="A2638" s="3" t="s">
        <v>4896</v>
      </c>
      <c r="B2638" s="3" t="s">
        <v>2</v>
      </c>
      <c r="C2638" s="3" t="s">
        <v>27241</v>
      </c>
      <c r="D2638" s="3" t="s">
        <v>33045</v>
      </c>
      <c r="E2638" s="12" t="s">
        <v>38873</v>
      </c>
      <c r="F2638" s="6" t="str">
        <f t="shared" si="131"/>
        <v>module=jcare</v>
      </c>
      <c r="G2638" s="6" t="str">
        <f t="shared" si="132"/>
        <v>module=kcare</v>
      </c>
    </row>
    <row r="2639" spans="1:7" ht="30" customHeight="1">
      <c r="A2639" s="3" t="s">
        <v>4896</v>
      </c>
      <c r="B2639" s="3" t="s">
        <v>2</v>
      </c>
      <c r="C2639" s="3" t="s">
        <v>27242</v>
      </c>
      <c r="D2639" s="3" t="s">
        <v>33046</v>
      </c>
      <c r="E2639" s="12" t="s">
        <v>38874</v>
      </c>
      <c r="F2639" s="6" t="str">
        <f t="shared" si="131"/>
        <v>module=jcare</v>
      </c>
      <c r="G2639" s="6" t="str">
        <f t="shared" si="132"/>
        <v>module=kcare</v>
      </c>
    </row>
    <row r="2640" spans="1:7" ht="30" customHeight="1">
      <c r="A2640" s="3" t="s">
        <v>4896</v>
      </c>
      <c r="B2640" s="3" t="s">
        <v>2</v>
      </c>
      <c r="C2640" s="3" t="s">
        <v>27243</v>
      </c>
      <c r="D2640" s="3" t="s">
        <v>33047</v>
      </c>
      <c r="E2640" s="12" t="s">
        <v>38875</v>
      </c>
      <c r="F2640" s="6" t="str">
        <f t="shared" si="131"/>
        <v>module=jcare</v>
      </c>
      <c r="G2640" s="6" t="str">
        <f t="shared" si="132"/>
        <v>module=kcare</v>
      </c>
    </row>
    <row r="2641" spans="1:7" ht="30" customHeight="1">
      <c r="A2641" s="3" t="s">
        <v>4896</v>
      </c>
      <c r="B2641" s="3" t="s">
        <v>2</v>
      </c>
      <c r="C2641" s="3" t="s">
        <v>27244</v>
      </c>
      <c r="D2641" s="3" t="s">
        <v>33048</v>
      </c>
      <c r="E2641" s="12" t="s">
        <v>38876</v>
      </c>
      <c r="F2641" s="6" t="str">
        <f t="shared" si="131"/>
        <v>module=jcare</v>
      </c>
      <c r="G2641" s="6" t="str">
        <f t="shared" si="132"/>
        <v>module=kcare</v>
      </c>
    </row>
    <row r="2642" spans="1:7" ht="30" customHeight="1">
      <c r="A2642" s="3" t="s">
        <v>4896</v>
      </c>
      <c r="B2642" s="3" t="s">
        <v>2</v>
      </c>
      <c r="C2642" s="3" t="s">
        <v>27245</v>
      </c>
      <c r="D2642" s="3" t="s">
        <v>33049</v>
      </c>
      <c r="E2642" s="12" t="s">
        <v>38877</v>
      </c>
      <c r="F2642" s="6" t="str">
        <f t="shared" si="131"/>
        <v>module=jcare</v>
      </c>
      <c r="G2642" s="6" t="str">
        <f t="shared" si="132"/>
        <v>module=kcare</v>
      </c>
    </row>
    <row r="2643" spans="1:7" ht="30" customHeight="1">
      <c r="A2643" s="3" t="s">
        <v>4896</v>
      </c>
      <c r="B2643" s="3" t="s">
        <v>2</v>
      </c>
      <c r="C2643" s="3" t="s">
        <v>27246</v>
      </c>
      <c r="D2643" s="3" t="s">
        <v>33050</v>
      </c>
      <c r="E2643" s="12" t="s">
        <v>38878</v>
      </c>
      <c r="F2643" s="6" t="str">
        <f t="shared" si="131"/>
        <v>module=jcare</v>
      </c>
      <c r="G2643" s="6" t="str">
        <f t="shared" si="132"/>
        <v>module=kcare</v>
      </c>
    </row>
    <row r="2644" spans="1:7" ht="30" customHeight="1">
      <c r="A2644" s="3" t="s">
        <v>4896</v>
      </c>
      <c r="B2644" s="3" t="s">
        <v>2</v>
      </c>
      <c r="C2644" s="3" t="s">
        <v>27247</v>
      </c>
      <c r="D2644" s="3" t="s">
        <v>33051</v>
      </c>
      <c r="E2644" s="12" t="s">
        <v>38879</v>
      </c>
      <c r="F2644" s="6" t="str">
        <f t="shared" si="131"/>
        <v>module=jcare</v>
      </c>
      <c r="G2644" s="6" t="str">
        <f t="shared" si="132"/>
        <v>module=kcare</v>
      </c>
    </row>
    <row r="2645" spans="1:7" ht="30" customHeight="1">
      <c r="A2645" s="3" t="s">
        <v>4896</v>
      </c>
      <c r="B2645" s="3" t="s">
        <v>2</v>
      </c>
      <c r="C2645" s="3" t="s">
        <v>27248</v>
      </c>
      <c r="D2645" s="3" t="s">
        <v>33052</v>
      </c>
      <c r="E2645" s="12" t="s">
        <v>38880</v>
      </c>
      <c r="F2645" s="6" t="str">
        <f t="shared" si="131"/>
        <v>module=jcare</v>
      </c>
      <c r="G2645" s="6" t="str">
        <f t="shared" si="132"/>
        <v>module=kcare</v>
      </c>
    </row>
    <row r="2646" spans="1:7" ht="30" customHeight="1">
      <c r="A2646" s="3" t="s">
        <v>4896</v>
      </c>
      <c r="B2646" s="3" t="s">
        <v>2</v>
      </c>
      <c r="C2646" s="3" t="s">
        <v>27249</v>
      </c>
      <c r="D2646" s="3" t="s">
        <v>33053</v>
      </c>
      <c r="E2646" s="12" t="s">
        <v>38881</v>
      </c>
      <c r="F2646" s="6" t="str">
        <f t="shared" si="131"/>
        <v>module=jcare</v>
      </c>
      <c r="G2646" s="6" t="str">
        <f t="shared" si="132"/>
        <v>module=kcare</v>
      </c>
    </row>
    <row r="2647" spans="1:7" ht="30" customHeight="1">
      <c r="A2647" s="3" t="s">
        <v>4896</v>
      </c>
      <c r="B2647" s="3" t="s">
        <v>2</v>
      </c>
      <c r="C2647" s="3" t="s">
        <v>27250</v>
      </c>
      <c r="D2647" s="3" t="s">
        <v>33054</v>
      </c>
      <c r="E2647" s="12" t="s">
        <v>38882</v>
      </c>
      <c r="F2647" s="6" t="str">
        <f t="shared" si="131"/>
        <v>module=jcare</v>
      </c>
      <c r="G2647" s="6" t="str">
        <f t="shared" si="132"/>
        <v>module=kcare</v>
      </c>
    </row>
    <row r="2648" spans="1:7" ht="30" customHeight="1">
      <c r="A2648" s="3" t="s">
        <v>4896</v>
      </c>
      <c r="B2648" s="3" t="s">
        <v>2</v>
      </c>
      <c r="C2648" s="3" t="s">
        <v>27251</v>
      </c>
      <c r="D2648" s="3" t="s">
        <v>33055</v>
      </c>
      <c r="E2648" s="12" t="s">
        <v>38883</v>
      </c>
      <c r="F2648" s="6" t="str">
        <f t="shared" si="131"/>
        <v>module=jcare</v>
      </c>
      <c r="G2648" s="6" t="str">
        <f t="shared" si="132"/>
        <v>module=kcare</v>
      </c>
    </row>
    <row r="2649" spans="1:7" ht="30" customHeight="1">
      <c r="A2649" s="3" t="s">
        <v>4896</v>
      </c>
      <c r="B2649" s="3" t="s">
        <v>2</v>
      </c>
      <c r="C2649" s="3" t="s">
        <v>27252</v>
      </c>
      <c r="D2649" s="3" t="s">
        <v>33056</v>
      </c>
      <c r="E2649" s="12" t="s">
        <v>38884</v>
      </c>
      <c r="F2649" s="6" t="str">
        <f t="shared" si="131"/>
        <v>module=jcare</v>
      </c>
      <c r="G2649" s="6" t="str">
        <f t="shared" si="132"/>
        <v>module=kcare</v>
      </c>
    </row>
    <row r="2650" spans="1:7" ht="30" customHeight="1">
      <c r="A2650" s="3" t="s">
        <v>4896</v>
      </c>
      <c r="B2650" s="3" t="s">
        <v>2</v>
      </c>
      <c r="C2650" s="3" t="s">
        <v>27253</v>
      </c>
      <c r="D2650" s="3" t="s">
        <v>33057</v>
      </c>
      <c r="E2650" s="12" t="s">
        <v>38885</v>
      </c>
      <c r="F2650" s="6" t="str">
        <f t="shared" si="131"/>
        <v>module=jcare</v>
      </c>
      <c r="G2650" s="6" t="str">
        <f t="shared" si="132"/>
        <v>module=kcare</v>
      </c>
    </row>
    <row r="2651" spans="1:7" ht="30" customHeight="1">
      <c r="A2651" s="3" t="s">
        <v>4896</v>
      </c>
      <c r="B2651" s="3" t="s">
        <v>2</v>
      </c>
      <c r="C2651" s="3" t="s">
        <v>27254</v>
      </c>
      <c r="D2651" s="3" t="s">
        <v>33058</v>
      </c>
      <c r="E2651" s="12" t="s">
        <v>38886</v>
      </c>
      <c r="F2651" s="6" t="str">
        <f t="shared" si="131"/>
        <v>module=jcare</v>
      </c>
      <c r="G2651" s="6" t="str">
        <f t="shared" si="132"/>
        <v>module=kcare</v>
      </c>
    </row>
    <row r="2652" spans="1:7" ht="30" customHeight="1">
      <c r="A2652" s="3" t="s">
        <v>4896</v>
      </c>
      <c r="B2652" s="3" t="s">
        <v>2</v>
      </c>
      <c r="C2652" s="3" t="s">
        <v>27255</v>
      </c>
      <c r="D2652" s="3" t="s">
        <v>33059</v>
      </c>
      <c r="E2652" s="12" t="s">
        <v>38887</v>
      </c>
      <c r="F2652" s="6" t="str">
        <f t="shared" si="131"/>
        <v>module=jcare</v>
      </c>
      <c r="G2652" s="6" t="str">
        <f t="shared" si="132"/>
        <v>module=kcare</v>
      </c>
    </row>
    <row r="2653" spans="1:7" ht="30" customHeight="1">
      <c r="A2653" s="3" t="s">
        <v>4896</v>
      </c>
      <c r="B2653" s="3" t="s">
        <v>2</v>
      </c>
      <c r="C2653" s="3" t="s">
        <v>27256</v>
      </c>
      <c r="D2653" s="3" t="s">
        <v>33060</v>
      </c>
      <c r="E2653" s="12" t="s">
        <v>38888</v>
      </c>
      <c r="F2653" s="6" t="str">
        <f t="shared" ref="F2653:F2672" si="133">HYPERLINK("http://www.ssc.wisc.edu/wlsresearch/documentation/waves/?wave=capigrad&amp;module=jcare","module=jcare")</f>
        <v>module=jcare</v>
      </c>
      <c r="G2653" s="6" t="str">
        <f t="shared" ref="G2653:G2672" si="134">HYPERLINK("http://www.ssc.wisc.edu/wlsresearch/documentation/waves/?wave=capisib&amp;module=kcare","module=kcare")</f>
        <v>module=kcare</v>
      </c>
    </row>
    <row r="2654" spans="1:7" ht="30" customHeight="1">
      <c r="A2654" s="3" t="s">
        <v>4896</v>
      </c>
      <c r="B2654" s="3" t="s">
        <v>2</v>
      </c>
      <c r="C2654" s="3" t="s">
        <v>27257</v>
      </c>
      <c r="D2654" s="3" t="s">
        <v>33061</v>
      </c>
      <c r="E2654" s="12" t="s">
        <v>38889</v>
      </c>
      <c r="F2654" s="6" t="str">
        <f t="shared" si="133"/>
        <v>module=jcare</v>
      </c>
      <c r="G2654" s="6" t="str">
        <f t="shared" si="134"/>
        <v>module=kcare</v>
      </c>
    </row>
    <row r="2655" spans="1:7" ht="30" customHeight="1">
      <c r="A2655" s="3" t="s">
        <v>4896</v>
      </c>
      <c r="B2655" s="3" t="s">
        <v>2</v>
      </c>
      <c r="C2655" s="3" t="s">
        <v>27258</v>
      </c>
      <c r="D2655" s="3" t="s">
        <v>33062</v>
      </c>
      <c r="E2655" s="12" t="s">
        <v>38890</v>
      </c>
      <c r="F2655" s="6" t="str">
        <f t="shared" si="133"/>
        <v>module=jcare</v>
      </c>
      <c r="G2655" s="6" t="str">
        <f t="shared" si="134"/>
        <v>module=kcare</v>
      </c>
    </row>
    <row r="2656" spans="1:7" ht="30" customHeight="1">
      <c r="A2656" s="3" t="s">
        <v>4896</v>
      </c>
      <c r="B2656" s="3" t="s">
        <v>2</v>
      </c>
      <c r="C2656" s="3" t="s">
        <v>27259</v>
      </c>
      <c r="D2656" s="3" t="s">
        <v>33063</v>
      </c>
      <c r="E2656" s="12" t="s">
        <v>38891</v>
      </c>
      <c r="F2656" s="6" t="str">
        <f t="shared" si="133"/>
        <v>module=jcare</v>
      </c>
      <c r="G2656" s="6" t="str">
        <f t="shared" si="134"/>
        <v>module=kcare</v>
      </c>
    </row>
    <row r="2657" spans="1:7" ht="30" customHeight="1">
      <c r="A2657" s="3" t="s">
        <v>4896</v>
      </c>
      <c r="B2657" s="3" t="s">
        <v>2</v>
      </c>
      <c r="C2657" s="3" t="s">
        <v>27260</v>
      </c>
      <c r="D2657" s="3" t="s">
        <v>33064</v>
      </c>
      <c r="E2657" s="12" t="s">
        <v>38892</v>
      </c>
      <c r="F2657" s="6" t="str">
        <f t="shared" si="133"/>
        <v>module=jcare</v>
      </c>
      <c r="G2657" s="6" t="str">
        <f t="shared" si="134"/>
        <v>module=kcare</v>
      </c>
    </row>
    <row r="2658" spans="1:7" ht="30" customHeight="1">
      <c r="A2658" s="3" t="s">
        <v>4896</v>
      </c>
      <c r="B2658" s="3" t="s">
        <v>2</v>
      </c>
      <c r="C2658" s="3" t="s">
        <v>27261</v>
      </c>
      <c r="D2658" s="3" t="s">
        <v>33065</v>
      </c>
      <c r="E2658" s="12" t="s">
        <v>38893</v>
      </c>
      <c r="F2658" s="6" t="str">
        <f t="shared" si="133"/>
        <v>module=jcare</v>
      </c>
      <c r="G2658" s="6" t="str">
        <f t="shared" si="134"/>
        <v>module=kcare</v>
      </c>
    </row>
    <row r="2659" spans="1:7" ht="30" customHeight="1">
      <c r="A2659" s="3" t="s">
        <v>4896</v>
      </c>
      <c r="B2659" s="3" t="s">
        <v>2</v>
      </c>
      <c r="C2659" s="3" t="s">
        <v>27262</v>
      </c>
      <c r="D2659" s="3" t="s">
        <v>33066</v>
      </c>
      <c r="E2659" s="12" t="s">
        <v>38894</v>
      </c>
      <c r="F2659" s="6" t="str">
        <f t="shared" si="133"/>
        <v>module=jcare</v>
      </c>
      <c r="G2659" s="6" t="str">
        <f t="shared" si="134"/>
        <v>module=kcare</v>
      </c>
    </row>
    <row r="2660" spans="1:7" ht="30" customHeight="1">
      <c r="A2660" s="3" t="s">
        <v>4896</v>
      </c>
      <c r="B2660" s="3" t="s">
        <v>2</v>
      </c>
      <c r="C2660" s="3" t="s">
        <v>27263</v>
      </c>
      <c r="D2660" s="3" t="s">
        <v>33067</v>
      </c>
      <c r="E2660" s="12" t="s">
        <v>38895</v>
      </c>
      <c r="F2660" s="6" t="str">
        <f t="shared" si="133"/>
        <v>module=jcare</v>
      </c>
      <c r="G2660" s="6" t="str">
        <f t="shared" si="134"/>
        <v>module=kcare</v>
      </c>
    </row>
    <row r="2661" spans="1:7" ht="30" customHeight="1">
      <c r="A2661" s="3" t="s">
        <v>4896</v>
      </c>
      <c r="B2661" s="3" t="s">
        <v>2</v>
      </c>
      <c r="C2661" s="3" t="s">
        <v>27264</v>
      </c>
      <c r="D2661" s="3" t="s">
        <v>33068</v>
      </c>
      <c r="E2661" s="12" t="s">
        <v>38896</v>
      </c>
      <c r="F2661" s="6" t="str">
        <f t="shared" si="133"/>
        <v>module=jcare</v>
      </c>
      <c r="G2661" s="6" t="str">
        <f t="shared" si="134"/>
        <v>module=kcare</v>
      </c>
    </row>
    <row r="2662" spans="1:7" ht="30" customHeight="1">
      <c r="A2662" s="3" t="s">
        <v>4896</v>
      </c>
      <c r="B2662" s="3" t="s">
        <v>2</v>
      </c>
      <c r="C2662" s="3" t="s">
        <v>27265</v>
      </c>
      <c r="D2662" s="3" t="s">
        <v>33069</v>
      </c>
      <c r="E2662" s="12" t="s">
        <v>38897</v>
      </c>
      <c r="F2662" s="6" t="str">
        <f t="shared" si="133"/>
        <v>module=jcare</v>
      </c>
      <c r="G2662" s="6" t="str">
        <f t="shared" si="134"/>
        <v>module=kcare</v>
      </c>
    </row>
    <row r="2663" spans="1:7" ht="30" customHeight="1">
      <c r="A2663" s="3" t="s">
        <v>4896</v>
      </c>
      <c r="B2663" s="3" t="s">
        <v>2</v>
      </c>
      <c r="C2663" s="3" t="s">
        <v>27266</v>
      </c>
      <c r="D2663" s="3" t="s">
        <v>33070</v>
      </c>
      <c r="E2663" s="12" t="s">
        <v>38898</v>
      </c>
      <c r="F2663" s="6" t="str">
        <f t="shared" si="133"/>
        <v>module=jcare</v>
      </c>
      <c r="G2663" s="6" t="str">
        <f t="shared" si="134"/>
        <v>module=kcare</v>
      </c>
    </row>
    <row r="2664" spans="1:7" ht="30" customHeight="1">
      <c r="A2664" s="3" t="s">
        <v>4896</v>
      </c>
      <c r="B2664" s="3" t="s">
        <v>2</v>
      </c>
      <c r="C2664" s="3" t="s">
        <v>27267</v>
      </c>
      <c r="D2664" s="3" t="s">
        <v>33071</v>
      </c>
      <c r="E2664" s="12" t="s">
        <v>38899</v>
      </c>
      <c r="F2664" s="6" t="str">
        <f t="shared" si="133"/>
        <v>module=jcare</v>
      </c>
      <c r="G2664" s="6" t="str">
        <f t="shared" si="134"/>
        <v>module=kcare</v>
      </c>
    </row>
    <row r="2665" spans="1:7" ht="30" customHeight="1">
      <c r="A2665" s="3" t="s">
        <v>4896</v>
      </c>
      <c r="B2665" s="3" t="s">
        <v>2</v>
      </c>
      <c r="C2665" s="3" t="s">
        <v>27268</v>
      </c>
      <c r="D2665" s="3" t="s">
        <v>33072</v>
      </c>
      <c r="E2665" s="12" t="s">
        <v>38900</v>
      </c>
      <c r="F2665" s="6" t="str">
        <f t="shared" si="133"/>
        <v>module=jcare</v>
      </c>
      <c r="G2665" s="6" t="str">
        <f t="shared" si="134"/>
        <v>module=kcare</v>
      </c>
    </row>
    <row r="2666" spans="1:7" ht="30" customHeight="1">
      <c r="A2666" s="3" t="s">
        <v>4896</v>
      </c>
      <c r="B2666" s="3" t="s">
        <v>2</v>
      </c>
      <c r="C2666" s="3" t="s">
        <v>27269</v>
      </c>
      <c r="D2666" s="3" t="s">
        <v>33073</v>
      </c>
      <c r="E2666" s="12" t="s">
        <v>38901</v>
      </c>
      <c r="F2666" s="6" t="str">
        <f t="shared" si="133"/>
        <v>module=jcare</v>
      </c>
      <c r="G2666" s="6" t="str">
        <f t="shared" si="134"/>
        <v>module=kcare</v>
      </c>
    </row>
    <row r="2667" spans="1:7" ht="30" customHeight="1">
      <c r="A2667" s="3" t="s">
        <v>4896</v>
      </c>
      <c r="B2667" s="3" t="s">
        <v>2</v>
      </c>
      <c r="C2667" s="3" t="s">
        <v>27270</v>
      </c>
      <c r="D2667" s="3" t="s">
        <v>33074</v>
      </c>
      <c r="E2667" s="12" t="s">
        <v>38902</v>
      </c>
      <c r="F2667" s="6" t="str">
        <f t="shared" si="133"/>
        <v>module=jcare</v>
      </c>
      <c r="G2667" s="6" t="str">
        <f t="shared" si="134"/>
        <v>module=kcare</v>
      </c>
    </row>
    <row r="2668" spans="1:7" ht="30" customHeight="1">
      <c r="A2668" s="3" t="s">
        <v>4896</v>
      </c>
      <c r="B2668" s="3" t="s">
        <v>2</v>
      </c>
      <c r="C2668" s="3" t="s">
        <v>27271</v>
      </c>
      <c r="D2668" s="3" t="s">
        <v>33075</v>
      </c>
      <c r="E2668" s="12" t="s">
        <v>38903</v>
      </c>
      <c r="F2668" s="6" t="str">
        <f t="shared" si="133"/>
        <v>module=jcare</v>
      </c>
      <c r="G2668" s="6" t="str">
        <f t="shared" si="134"/>
        <v>module=kcare</v>
      </c>
    </row>
    <row r="2669" spans="1:7" ht="30" customHeight="1">
      <c r="A2669" s="3" t="s">
        <v>4896</v>
      </c>
      <c r="B2669" s="3" t="s">
        <v>2</v>
      </c>
      <c r="C2669" s="3" t="s">
        <v>27272</v>
      </c>
      <c r="D2669" s="3" t="s">
        <v>33076</v>
      </c>
      <c r="E2669" s="12" t="s">
        <v>38904</v>
      </c>
      <c r="F2669" s="6" t="str">
        <f t="shared" si="133"/>
        <v>module=jcare</v>
      </c>
      <c r="G2669" s="6" t="str">
        <f t="shared" si="134"/>
        <v>module=kcare</v>
      </c>
    </row>
    <row r="2670" spans="1:7" ht="30" customHeight="1">
      <c r="A2670" s="3" t="s">
        <v>4896</v>
      </c>
      <c r="B2670" s="3" t="s">
        <v>2</v>
      </c>
      <c r="C2670" s="3" t="s">
        <v>27273</v>
      </c>
      <c r="D2670" s="3" t="s">
        <v>33077</v>
      </c>
      <c r="E2670" s="12" t="s">
        <v>38905</v>
      </c>
      <c r="F2670" s="6" t="str">
        <f t="shared" si="133"/>
        <v>module=jcare</v>
      </c>
      <c r="G2670" s="6" t="str">
        <f t="shared" si="134"/>
        <v>module=kcare</v>
      </c>
    </row>
    <row r="2671" spans="1:7" ht="30" customHeight="1">
      <c r="A2671" s="3" t="s">
        <v>4896</v>
      </c>
      <c r="B2671" s="3" t="s">
        <v>2</v>
      </c>
      <c r="C2671" s="3" t="s">
        <v>27274</v>
      </c>
      <c r="D2671" s="3" t="s">
        <v>33078</v>
      </c>
      <c r="E2671" s="12" t="s">
        <v>38906</v>
      </c>
      <c r="F2671" s="6" t="str">
        <f t="shared" si="133"/>
        <v>module=jcare</v>
      </c>
      <c r="G2671" s="6" t="str">
        <f t="shared" si="134"/>
        <v>module=kcare</v>
      </c>
    </row>
    <row r="2672" spans="1:7" ht="30" customHeight="1">
      <c r="A2672" s="3" t="s">
        <v>4896</v>
      </c>
      <c r="B2672" s="3" t="s">
        <v>2</v>
      </c>
      <c r="C2672" s="3" t="s">
        <v>27275</v>
      </c>
      <c r="D2672" s="3" t="s">
        <v>33079</v>
      </c>
      <c r="E2672" s="12" t="s">
        <v>38907</v>
      </c>
      <c r="F2672" s="6" t="str">
        <f t="shared" si="133"/>
        <v>module=jcare</v>
      </c>
      <c r="G2672" s="6" t="str">
        <f t="shared" si="134"/>
        <v>module=kcare</v>
      </c>
    </row>
    <row r="2673" spans="1:7" ht="30" customHeight="1">
      <c r="A2673" s="3" t="s">
        <v>10892</v>
      </c>
      <c r="B2673" s="3" t="s">
        <v>2</v>
      </c>
      <c r="C2673" s="3" t="s">
        <v>27276</v>
      </c>
      <c r="D2673" s="3" t="s">
        <v>33080</v>
      </c>
      <c r="E2673" s="12" t="s">
        <v>38908</v>
      </c>
      <c r="F2673" s="6" t="str">
        <f t="shared" ref="F2673:F2701" si="135">HYPERLINK("http://www.ssc.wisc.edu/wlsresearch/documentation/waves/?wave=capigrad&amp;module=jinet","module=jinet")</f>
        <v>module=jinet</v>
      </c>
      <c r="G2673" s="6" t="str">
        <f t="shared" ref="G2673:G2701" si="136">HYPERLINK("http://www.ssc.wisc.edu/wlsresearch/documentation/waves/?wave=capisib&amp;module=kinet","module=kinet")</f>
        <v>module=kinet</v>
      </c>
    </row>
    <row r="2674" spans="1:7" ht="30" customHeight="1">
      <c r="A2674" s="3" t="s">
        <v>10892</v>
      </c>
      <c r="B2674" s="3" t="s">
        <v>2</v>
      </c>
      <c r="C2674" s="3" t="s">
        <v>27277</v>
      </c>
      <c r="D2674" s="3" t="s">
        <v>33081</v>
      </c>
      <c r="E2674" s="12" t="s">
        <v>38909</v>
      </c>
      <c r="F2674" s="6" t="str">
        <f t="shared" si="135"/>
        <v>module=jinet</v>
      </c>
      <c r="G2674" s="6" t="str">
        <f t="shared" si="136"/>
        <v>module=kinet</v>
      </c>
    </row>
    <row r="2675" spans="1:7" ht="30" customHeight="1">
      <c r="A2675" s="3" t="s">
        <v>10892</v>
      </c>
      <c r="B2675" s="3" t="s">
        <v>2</v>
      </c>
      <c r="C2675" s="3" t="s">
        <v>27278</v>
      </c>
      <c r="D2675" s="3" t="s">
        <v>33082</v>
      </c>
      <c r="E2675" s="12" t="s">
        <v>38910</v>
      </c>
      <c r="F2675" s="6" t="str">
        <f t="shared" si="135"/>
        <v>module=jinet</v>
      </c>
      <c r="G2675" s="6" t="str">
        <f t="shared" si="136"/>
        <v>module=kinet</v>
      </c>
    </row>
    <row r="2676" spans="1:7" ht="30" customHeight="1">
      <c r="A2676" s="3" t="s">
        <v>10892</v>
      </c>
      <c r="B2676" s="3" t="s">
        <v>2</v>
      </c>
      <c r="C2676" s="3" t="s">
        <v>27279</v>
      </c>
      <c r="D2676" s="3" t="s">
        <v>33083</v>
      </c>
      <c r="E2676" s="12" t="s">
        <v>38911</v>
      </c>
      <c r="F2676" s="6" t="str">
        <f t="shared" si="135"/>
        <v>module=jinet</v>
      </c>
      <c r="G2676" s="6" t="str">
        <f t="shared" si="136"/>
        <v>module=kinet</v>
      </c>
    </row>
    <row r="2677" spans="1:7" ht="30" customHeight="1">
      <c r="A2677" s="3" t="s">
        <v>10892</v>
      </c>
      <c r="B2677" s="3" t="s">
        <v>2</v>
      </c>
      <c r="C2677" s="3" t="s">
        <v>27280</v>
      </c>
      <c r="D2677" s="3" t="s">
        <v>33084</v>
      </c>
      <c r="E2677" s="12" t="s">
        <v>38912</v>
      </c>
      <c r="F2677" s="6" t="str">
        <f t="shared" si="135"/>
        <v>module=jinet</v>
      </c>
      <c r="G2677" s="6" t="str">
        <f t="shared" si="136"/>
        <v>module=kinet</v>
      </c>
    </row>
    <row r="2678" spans="1:7" ht="30" customHeight="1">
      <c r="A2678" s="3" t="s">
        <v>10892</v>
      </c>
      <c r="B2678" s="3" t="s">
        <v>2</v>
      </c>
      <c r="C2678" s="3" t="s">
        <v>27281</v>
      </c>
      <c r="D2678" s="3" t="s">
        <v>33085</v>
      </c>
      <c r="E2678" s="12" t="s">
        <v>38913</v>
      </c>
      <c r="F2678" s="6" t="str">
        <f t="shared" si="135"/>
        <v>module=jinet</v>
      </c>
      <c r="G2678" s="6" t="str">
        <f t="shared" si="136"/>
        <v>module=kinet</v>
      </c>
    </row>
    <row r="2679" spans="1:7" ht="30" customHeight="1">
      <c r="A2679" s="3" t="s">
        <v>10892</v>
      </c>
      <c r="B2679" s="3" t="s">
        <v>2</v>
      </c>
      <c r="C2679" s="3" t="s">
        <v>27282</v>
      </c>
      <c r="D2679" s="3" t="s">
        <v>33086</v>
      </c>
      <c r="E2679" s="12" t="s">
        <v>38914</v>
      </c>
      <c r="F2679" s="6" t="str">
        <f t="shared" si="135"/>
        <v>module=jinet</v>
      </c>
      <c r="G2679" s="6" t="str">
        <f t="shared" si="136"/>
        <v>module=kinet</v>
      </c>
    </row>
    <row r="2680" spans="1:7" ht="30" customHeight="1">
      <c r="A2680" s="3" t="s">
        <v>10892</v>
      </c>
      <c r="B2680" s="3" t="s">
        <v>2</v>
      </c>
      <c r="C2680" s="3" t="s">
        <v>27283</v>
      </c>
      <c r="D2680" s="3" t="s">
        <v>33087</v>
      </c>
      <c r="E2680" s="12" t="s">
        <v>38915</v>
      </c>
      <c r="F2680" s="6" t="str">
        <f t="shared" si="135"/>
        <v>module=jinet</v>
      </c>
      <c r="G2680" s="6" t="str">
        <f t="shared" si="136"/>
        <v>module=kinet</v>
      </c>
    </row>
    <row r="2681" spans="1:7" ht="30" customHeight="1">
      <c r="A2681" s="3" t="s">
        <v>10892</v>
      </c>
      <c r="B2681" s="3" t="s">
        <v>2</v>
      </c>
      <c r="C2681" s="3" t="s">
        <v>27284</v>
      </c>
      <c r="D2681" s="3" t="s">
        <v>33088</v>
      </c>
      <c r="E2681" s="12" t="s">
        <v>38916</v>
      </c>
      <c r="F2681" s="6" t="str">
        <f t="shared" si="135"/>
        <v>module=jinet</v>
      </c>
      <c r="G2681" s="6" t="str">
        <f t="shared" si="136"/>
        <v>module=kinet</v>
      </c>
    </row>
    <row r="2682" spans="1:7" ht="30" customHeight="1">
      <c r="A2682" s="3" t="s">
        <v>10892</v>
      </c>
      <c r="B2682" s="3" t="s">
        <v>2</v>
      </c>
      <c r="C2682" s="3" t="s">
        <v>27285</v>
      </c>
      <c r="D2682" s="3" t="s">
        <v>33089</v>
      </c>
      <c r="E2682" s="12" t="s">
        <v>38917</v>
      </c>
      <c r="F2682" s="6" t="str">
        <f t="shared" si="135"/>
        <v>module=jinet</v>
      </c>
      <c r="G2682" s="6" t="str">
        <f t="shared" si="136"/>
        <v>module=kinet</v>
      </c>
    </row>
    <row r="2683" spans="1:7" ht="30" customHeight="1">
      <c r="A2683" s="3" t="s">
        <v>10892</v>
      </c>
      <c r="B2683" s="3" t="s">
        <v>2</v>
      </c>
      <c r="C2683" s="3" t="s">
        <v>27286</v>
      </c>
      <c r="D2683" s="3" t="s">
        <v>33090</v>
      </c>
      <c r="E2683" s="12" t="s">
        <v>38918</v>
      </c>
      <c r="F2683" s="6" t="str">
        <f t="shared" si="135"/>
        <v>module=jinet</v>
      </c>
      <c r="G2683" s="6" t="str">
        <f t="shared" si="136"/>
        <v>module=kinet</v>
      </c>
    </row>
    <row r="2684" spans="1:7" ht="30" customHeight="1">
      <c r="A2684" s="3" t="s">
        <v>10892</v>
      </c>
      <c r="B2684" s="3" t="s">
        <v>2</v>
      </c>
      <c r="C2684" s="3" t="s">
        <v>27287</v>
      </c>
      <c r="D2684" s="3" t="s">
        <v>33091</v>
      </c>
      <c r="E2684" s="12" t="s">
        <v>38919</v>
      </c>
      <c r="F2684" s="6" t="str">
        <f t="shared" si="135"/>
        <v>module=jinet</v>
      </c>
      <c r="G2684" s="6" t="str">
        <f t="shared" si="136"/>
        <v>module=kinet</v>
      </c>
    </row>
    <row r="2685" spans="1:7" ht="30" customHeight="1">
      <c r="A2685" s="3" t="s">
        <v>10892</v>
      </c>
      <c r="B2685" s="3" t="s">
        <v>2</v>
      </c>
      <c r="C2685" s="3" t="s">
        <v>27288</v>
      </c>
      <c r="D2685" s="3" t="s">
        <v>33092</v>
      </c>
      <c r="E2685" s="12" t="s">
        <v>38920</v>
      </c>
      <c r="F2685" s="6" t="str">
        <f t="shared" si="135"/>
        <v>module=jinet</v>
      </c>
      <c r="G2685" s="6" t="str">
        <f t="shared" si="136"/>
        <v>module=kinet</v>
      </c>
    </row>
    <row r="2686" spans="1:7" ht="30" customHeight="1">
      <c r="A2686" s="3" t="s">
        <v>10892</v>
      </c>
      <c r="B2686" s="3" t="s">
        <v>2</v>
      </c>
      <c r="C2686" s="3" t="s">
        <v>27289</v>
      </c>
      <c r="D2686" s="3" t="s">
        <v>33093</v>
      </c>
      <c r="E2686" s="12" t="s">
        <v>38921</v>
      </c>
      <c r="F2686" s="6" t="str">
        <f t="shared" si="135"/>
        <v>module=jinet</v>
      </c>
      <c r="G2686" s="6" t="str">
        <f t="shared" si="136"/>
        <v>module=kinet</v>
      </c>
    </row>
    <row r="2687" spans="1:7" ht="30" customHeight="1">
      <c r="A2687" s="3" t="s">
        <v>10892</v>
      </c>
      <c r="B2687" s="3" t="s">
        <v>2</v>
      </c>
      <c r="C2687" s="3" t="s">
        <v>27290</v>
      </c>
      <c r="D2687" s="3" t="s">
        <v>33094</v>
      </c>
      <c r="E2687" s="12" t="s">
        <v>38922</v>
      </c>
      <c r="F2687" s="6" t="str">
        <f t="shared" si="135"/>
        <v>module=jinet</v>
      </c>
      <c r="G2687" s="6" t="str">
        <f t="shared" si="136"/>
        <v>module=kinet</v>
      </c>
    </row>
    <row r="2688" spans="1:7" ht="30" customHeight="1">
      <c r="A2688" s="3" t="s">
        <v>10892</v>
      </c>
      <c r="B2688" s="3" t="s">
        <v>2</v>
      </c>
      <c r="C2688" s="3" t="s">
        <v>27291</v>
      </c>
      <c r="D2688" s="3" t="s">
        <v>33095</v>
      </c>
      <c r="E2688" s="12" t="s">
        <v>38923</v>
      </c>
      <c r="F2688" s="6" t="str">
        <f t="shared" si="135"/>
        <v>module=jinet</v>
      </c>
      <c r="G2688" s="6" t="str">
        <f t="shared" si="136"/>
        <v>module=kinet</v>
      </c>
    </row>
    <row r="2689" spans="1:7" ht="30" customHeight="1">
      <c r="A2689" s="3" t="s">
        <v>10892</v>
      </c>
      <c r="B2689" s="3" t="s">
        <v>2</v>
      </c>
      <c r="C2689" s="3" t="s">
        <v>27292</v>
      </c>
      <c r="D2689" s="3" t="s">
        <v>33096</v>
      </c>
      <c r="E2689" s="12" t="s">
        <v>38924</v>
      </c>
      <c r="F2689" s="6" t="str">
        <f t="shared" si="135"/>
        <v>module=jinet</v>
      </c>
      <c r="G2689" s="6" t="str">
        <f t="shared" si="136"/>
        <v>module=kinet</v>
      </c>
    </row>
    <row r="2690" spans="1:7" ht="30" customHeight="1">
      <c r="A2690" s="3" t="s">
        <v>10892</v>
      </c>
      <c r="B2690" s="3" t="s">
        <v>2</v>
      </c>
      <c r="C2690" s="3" t="s">
        <v>27293</v>
      </c>
      <c r="D2690" s="3" t="s">
        <v>33097</v>
      </c>
      <c r="E2690" s="12" t="s">
        <v>38925</v>
      </c>
      <c r="F2690" s="6" t="str">
        <f t="shared" si="135"/>
        <v>module=jinet</v>
      </c>
      <c r="G2690" s="6" t="str">
        <f t="shared" si="136"/>
        <v>module=kinet</v>
      </c>
    </row>
    <row r="2691" spans="1:7" ht="30" customHeight="1">
      <c r="A2691" s="3" t="s">
        <v>10892</v>
      </c>
      <c r="B2691" s="3" t="s">
        <v>2</v>
      </c>
      <c r="C2691" s="3" t="s">
        <v>27294</v>
      </c>
      <c r="D2691" s="3" t="s">
        <v>33098</v>
      </c>
      <c r="E2691" s="12" t="s">
        <v>38926</v>
      </c>
      <c r="F2691" s="6" t="str">
        <f t="shared" si="135"/>
        <v>module=jinet</v>
      </c>
      <c r="G2691" s="6" t="str">
        <f t="shared" si="136"/>
        <v>module=kinet</v>
      </c>
    </row>
    <row r="2692" spans="1:7" ht="30" customHeight="1">
      <c r="A2692" s="3" t="s">
        <v>10892</v>
      </c>
      <c r="B2692" s="3" t="s">
        <v>2</v>
      </c>
      <c r="C2692" s="3" t="s">
        <v>27295</v>
      </c>
      <c r="D2692" s="3" t="s">
        <v>33099</v>
      </c>
      <c r="E2692" s="12" t="s">
        <v>38927</v>
      </c>
      <c r="F2692" s="6" t="str">
        <f t="shared" si="135"/>
        <v>module=jinet</v>
      </c>
      <c r="G2692" s="6" t="str">
        <f t="shared" si="136"/>
        <v>module=kinet</v>
      </c>
    </row>
    <row r="2693" spans="1:7" ht="30" customHeight="1">
      <c r="A2693" s="3" t="s">
        <v>10892</v>
      </c>
      <c r="B2693" s="3" t="s">
        <v>2</v>
      </c>
      <c r="C2693" s="3" t="s">
        <v>27296</v>
      </c>
      <c r="D2693" s="3" t="s">
        <v>33100</v>
      </c>
      <c r="E2693" s="12" t="s">
        <v>38928</v>
      </c>
      <c r="F2693" s="6" t="str">
        <f t="shared" si="135"/>
        <v>module=jinet</v>
      </c>
      <c r="G2693" s="6" t="str">
        <f t="shared" si="136"/>
        <v>module=kinet</v>
      </c>
    </row>
    <row r="2694" spans="1:7" ht="30" customHeight="1">
      <c r="A2694" s="3" t="s">
        <v>10892</v>
      </c>
      <c r="B2694" s="3" t="s">
        <v>2</v>
      </c>
      <c r="C2694" s="3" t="s">
        <v>27297</v>
      </c>
      <c r="D2694" s="3" t="s">
        <v>33101</v>
      </c>
      <c r="E2694" s="12" t="s">
        <v>38929</v>
      </c>
      <c r="F2694" s="6" t="str">
        <f t="shared" si="135"/>
        <v>module=jinet</v>
      </c>
      <c r="G2694" s="6" t="str">
        <f t="shared" si="136"/>
        <v>module=kinet</v>
      </c>
    </row>
    <row r="2695" spans="1:7" ht="30" customHeight="1">
      <c r="A2695" s="3" t="s">
        <v>10892</v>
      </c>
      <c r="B2695" s="3" t="s">
        <v>2</v>
      </c>
      <c r="C2695" s="3" t="s">
        <v>27298</v>
      </c>
      <c r="D2695" s="3" t="s">
        <v>33102</v>
      </c>
      <c r="E2695" s="12" t="s">
        <v>38930</v>
      </c>
      <c r="F2695" s="6" t="str">
        <f t="shared" si="135"/>
        <v>module=jinet</v>
      </c>
      <c r="G2695" s="6" t="str">
        <f t="shared" si="136"/>
        <v>module=kinet</v>
      </c>
    </row>
    <row r="2696" spans="1:7" ht="30" customHeight="1">
      <c r="A2696" s="3" t="s">
        <v>10892</v>
      </c>
      <c r="B2696" s="3" t="s">
        <v>2</v>
      </c>
      <c r="C2696" s="3" t="s">
        <v>27299</v>
      </c>
      <c r="D2696" s="3" t="s">
        <v>33103</v>
      </c>
      <c r="E2696" s="12" t="s">
        <v>38931</v>
      </c>
      <c r="F2696" s="6" t="str">
        <f t="shared" si="135"/>
        <v>module=jinet</v>
      </c>
      <c r="G2696" s="6" t="str">
        <f t="shared" si="136"/>
        <v>module=kinet</v>
      </c>
    </row>
    <row r="2697" spans="1:7" ht="30" customHeight="1">
      <c r="A2697" s="3" t="s">
        <v>10892</v>
      </c>
      <c r="B2697" s="3" t="s">
        <v>2</v>
      </c>
      <c r="C2697" s="3" t="s">
        <v>27300</v>
      </c>
      <c r="D2697" s="3" t="s">
        <v>33104</v>
      </c>
      <c r="E2697" s="12" t="s">
        <v>38932</v>
      </c>
      <c r="F2697" s="6" t="str">
        <f t="shared" si="135"/>
        <v>module=jinet</v>
      </c>
      <c r="G2697" s="6" t="str">
        <f t="shared" si="136"/>
        <v>module=kinet</v>
      </c>
    </row>
    <row r="2698" spans="1:7" ht="30" customHeight="1">
      <c r="A2698" s="3" t="s">
        <v>10892</v>
      </c>
      <c r="B2698" s="3" t="s">
        <v>2</v>
      </c>
      <c r="C2698" s="3" t="s">
        <v>27301</v>
      </c>
      <c r="D2698" s="3" t="s">
        <v>33105</v>
      </c>
      <c r="E2698" s="12" t="s">
        <v>38933</v>
      </c>
      <c r="F2698" s="6" t="str">
        <f t="shared" si="135"/>
        <v>module=jinet</v>
      </c>
      <c r="G2698" s="6" t="str">
        <f t="shared" si="136"/>
        <v>module=kinet</v>
      </c>
    </row>
    <row r="2699" spans="1:7" ht="30" customHeight="1">
      <c r="A2699" s="3" t="s">
        <v>10892</v>
      </c>
      <c r="B2699" s="3" t="s">
        <v>2</v>
      </c>
      <c r="C2699" s="3" t="s">
        <v>27302</v>
      </c>
      <c r="D2699" s="3" t="s">
        <v>33106</v>
      </c>
      <c r="E2699" s="12" t="s">
        <v>38934</v>
      </c>
      <c r="F2699" s="6" t="str">
        <f t="shared" si="135"/>
        <v>module=jinet</v>
      </c>
      <c r="G2699" s="6" t="str">
        <f t="shared" si="136"/>
        <v>module=kinet</v>
      </c>
    </row>
    <row r="2700" spans="1:7" ht="30" customHeight="1">
      <c r="A2700" s="3" t="s">
        <v>10892</v>
      </c>
      <c r="B2700" s="3" t="s">
        <v>2</v>
      </c>
      <c r="C2700" s="3" t="s">
        <v>27303</v>
      </c>
      <c r="D2700" s="3" t="s">
        <v>33107</v>
      </c>
      <c r="E2700" s="12" t="s">
        <v>38935</v>
      </c>
      <c r="F2700" s="6" t="str">
        <f t="shared" si="135"/>
        <v>module=jinet</v>
      </c>
      <c r="G2700" s="6" t="str">
        <f t="shared" si="136"/>
        <v>module=kinet</v>
      </c>
    </row>
    <row r="2701" spans="1:7" ht="30" customHeight="1">
      <c r="A2701" s="3" t="s">
        <v>10892</v>
      </c>
      <c r="B2701" s="3" t="s">
        <v>2</v>
      </c>
      <c r="C2701" s="3" t="s">
        <v>27304</v>
      </c>
      <c r="D2701" s="3" t="s">
        <v>33108</v>
      </c>
      <c r="E2701" s="12" t="s">
        <v>38936</v>
      </c>
      <c r="F2701" s="6" t="str">
        <f t="shared" si="135"/>
        <v>module=jinet</v>
      </c>
      <c r="G2701" s="6" t="str">
        <f t="shared" si="136"/>
        <v>module=kinet</v>
      </c>
    </row>
    <row r="2702" spans="1:7" ht="30" customHeight="1">
      <c r="A2702" s="3" t="s">
        <v>24592</v>
      </c>
      <c r="B2702" s="3" t="s">
        <v>2</v>
      </c>
      <c r="C2702" s="3" t="s">
        <v>27305</v>
      </c>
      <c r="D2702" s="3" t="s">
        <v>33109</v>
      </c>
      <c r="E2702" s="12" t="s">
        <v>38937</v>
      </c>
      <c r="F2702" s="6" t="str">
        <f t="shared" ref="F2702:F2743" si="137">HYPERLINK("http://www.ssc.wisc.edu/wlsresearch/documentation/waves/?wave=capigrad&amp;module=jalc","module=jalc")</f>
        <v>module=jalc</v>
      </c>
      <c r="G2702" s="6" t="str">
        <f t="shared" ref="G2702:G2743" si="138">HYPERLINK("http://www.ssc.wisc.edu/wlsresearch/documentation/waves/?wave=capisib&amp;module=kalc","module=kalc")</f>
        <v>module=kalc</v>
      </c>
    </row>
    <row r="2703" spans="1:7" ht="30" customHeight="1">
      <c r="A2703" s="3" t="s">
        <v>24592</v>
      </c>
      <c r="B2703" s="3" t="s">
        <v>2</v>
      </c>
      <c r="C2703" s="3" t="s">
        <v>27306</v>
      </c>
      <c r="D2703" s="3" t="s">
        <v>33110</v>
      </c>
      <c r="E2703" s="12" t="s">
        <v>38938</v>
      </c>
      <c r="F2703" s="6" t="str">
        <f t="shared" si="137"/>
        <v>module=jalc</v>
      </c>
      <c r="G2703" s="6" t="str">
        <f t="shared" si="138"/>
        <v>module=kalc</v>
      </c>
    </row>
    <row r="2704" spans="1:7" ht="30" customHeight="1">
      <c r="A2704" s="3" t="s">
        <v>24592</v>
      </c>
      <c r="B2704" s="3" t="s">
        <v>2</v>
      </c>
      <c r="C2704" s="3" t="s">
        <v>27307</v>
      </c>
      <c r="D2704" s="3" t="s">
        <v>33111</v>
      </c>
      <c r="E2704" s="12" t="s">
        <v>38939</v>
      </c>
      <c r="F2704" s="6" t="str">
        <f t="shared" si="137"/>
        <v>module=jalc</v>
      </c>
      <c r="G2704" s="6" t="str">
        <f t="shared" si="138"/>
        <v>module=kalc</v>
      </c>
    </row>
    <row r="2705" spans="1:7" ht="30" customHeight="1">
      <c r="A2705" s="3" t="s">
        <v>24592</v>
      </c>
      <c r="B2705" s="3" t="s">
        <v>2</v>
      </c>
      <c r="C2705" s="3" t="s">
        <v>27308</v>
      </c>
      <c r="D2705" s="3" t="s">
        <v>33112</v>
      </c>
      <c r="E2705" s="12" t="s">
        <v>38940</v>
      </c>
      <c r="F2705" s="6" t="str">
        <f t="shared" si="137"/>
        <v>module=jalc</v>
      </c>
      <c r="G2705" s="6" t="str">
        <f t="shared" si="138"/>
        <v>module=kalc</v>
      </c>
    </row>
    <row r="2706" spans="1:7" ht="30" customHeight="1">
      <c r="A2706" s="3" t="s">
        <v>24592</v>
      </c>
      <c r="B2706" s="3" t="s">
        <v>2</v>
      </c>
      <c r="C2706" s="3" t="s">
        <v>27309</v>
      </c>
      <c r="D2706" s="3" t="s">
        <v>33113</v>
      </c>
      <c r="E2706" s="12" t="s">
        <v>38941</v>
      </c>
      <c r="F2706" s="6" t="str">
        <f t="shared" si="137"/>
        <v>module=jalc</v>
      </c>
      <c r="G2706" s="6" t="str">
        <f t="shared" si="138"/>
        <v>module=kalc</v>
      </c>
    </row>
    <row r="2707" spans="1:7" ht="30" customHeight="1">
      <c r="A2707" s="3" t="s">
        <v>24592</v>
      </c>
      <c r="B2707" s="3" t="s">
        <v>2</v>
      </c>
      <c r="C2707" s="3" t="s">
        <v>27310</v>
      </c>
      <c r="D2707" s="3" t="s">
        <v>33114</v>
      </c>
      <c r="E2707" s="12" t="s">
        <v>38942</v>
      </c>
      <c r="F2707" s="6" t="str">
        <f t="shared" si="137"/>
        <v>module=jalc</v>
      </c>
      <c r="G2707" s="6" t="str">
        <f t="shared" si="138"/>
        <v>module=kalc</v>
      </c>
    </row>
    <row r="2708" spans="1:7" ht="30" customHeight="1">
      <c r="A2708" s="3" t="s">
        <v>24592</v>
      </c>
      <c r="B2708" s="3" t="s">
        <v>2</v>
      </c>
      <c r="C2708" s="3" t="s">
        <v>27311</v>
      </c>
      <c r="D2708" s="3" t="s">
        <v>33115</v>
      </c>
      <c r="E2708" s="12" t="s">
        <v>38943</v>
      </c>
      <c r="F2708" s="6" t="str">
        <f t="shared" si="137"/>
        <v>module=jalc</v>
      </c>
      <c r="G2708" s="6" t="str">
        <f t="shared" si="138"/>
        <v>module=kalc</v>
      </c>
    </row>
    <row r="2709" spans="1:7" ht="30" customHeight="1">
      <c r="A2709" s="3" t="s">
        <v>24592</v>
      </c>
      <c r="B2709" s="3" t="s">
        <v>2</v>
      </c>
      <c r="C2709" s="3" t="s">
        <v>27312</v>
      </c>
      <c r="D2709" s="3" t="s">
        <v>33116</v>
      </c>
      <c r="E2709" s="12" t="s">
        <v>38944</v>
      </c>
      <c r="F2709" s="6" t="str">
        <f t="shared" si="137"/>
        <v>module=jalc</v>
      </c>
      <c r="G2709" s="6" t="str">
        <f t="shared" si="138"/>
        <v>module=kalc</v>
      </c>
    </row>
    <row r="2710" spans="1:7" ht="30" customHeight="1">
      <c r="A2710" s="3" t="s">
        <v>24592</v>
      </c>
      <c r="B2710" s="3" t="s">
        <v>2</v>
      </c>
      <c r="C2710" s="3" t="s">
        <v>27313</v>
      </c>
      <c r="D2710" s="3" t="s">
        <v>33117</v>
      </c>
      <c r="E2710" s="12" t="s">
        <v>38945</v>
      </c>
      <c r="F2710" s="6" t="str">
        <f t="shared" si="137"/>
        <v>module=jalc</v>
      </c>
      <c r="G2710" s="6" t="str">
        <f t="shared" si="138"/>
        <v>module=kalc</v>
      </c>
    </row>
    <row r="2711" spans="1:7" ht="30" customHeight="1">
      <c r="A2711" s="3" t="s">
        <v>24592</v>
      </c>
      <c r="B2711" s="3" t="s">
        <v>2</v>
      </c>
      <c r="C2711" s="3" t="s">
        <v>27314</v>
      </c>
      <c r="D2711" s="3" t="s">
        <v>33118</v>
      </c>
      <c r="E2711" s="12" t="s">
        <v>38946</v>
      </c>
      <c r="F2711" s="6" t="str">
        <f t="shared" si="137"/>
        <v>module=jalc</v>
      </c>
      <c r="G2711" s="6" t="str">
        <f t="shared" si="138"/>
        <v>module=kalc</v>
      </c>
    </row>
    <row r="2712" spans="1:7" ht="30" customHeight="1">
      <c r="A2712" s="3" t="s">
        <v>24592</v>
      </c>
      <c r="B2712" s="3" t="s">
        <v>2</v>
      </c>
      <c r="C2712" s="3" t="s">
        <v>27315</v>
      </c>
      <c r="D2712" s="3" t="s">
        <v>33119</v>
      </c>
      <c r="E2712" s="12" t="s">
        <v>38947</v>
      </c>
      <c r="F2712" s="6" t="str">
        <f t="shared" si="137"/>
        <v>module=jalc</v>
      </c>
      <c r="G2712" s="6" t="str">
        <f t="shared" si="138"/>
        <v>module=kalc</v>
      </c>
    </row>
    <row r="2713" spans="1:7" ht="30" customHeight="1">
      <c r="A2713" s="3" t="s">
        <v>24592</v>
      </c>
      <c r="B2713" s="3" t="s">
        <v>2</v>
      </c>
      <c r="C2713" s="3" t="s">
        <v>27316</v>
      </c>
      <c r="D2713" s="3" t="s">
        <v>33120</v>
      </c>
      <c r="E2713" s="12" t="s">
        <v>38948</v>
      </c>
      <c r="F2713" s="6" t="str">
        <f t="shared" si="137"/>
        <v>module=jalc</v>
      </c>
      <c r="G2713" s="6" t="str">
        <f t="shared" si="138"/>
        <v>module=kalc</v>
      </c>
    </row>
    <row r="2714" spans="1:7" ht="30" customHeight="1">
      <c r="A2714" s="3" t="s">
        <v>24592</v>
      </c>
      <c r="B2714" s="3" t="s">
        <v>2</v>
      </c>
      <c r="C2714" s="3" t="s">
        <v>27317</v>
      </c>
      <c r="D2714" s="3" t="s">
        <v>33121</v>
      </c>
      <c r="E2714" s="12" t="s">
        <v>38949</v>
      </c>
      <c r="F2714" s="6" t="str">
        <f t="shared" si="137"/>
        <v>module=jalc</v>
      </c>
      <c r="G2714" s="6" t="str">
        <f t="shared" si="138"/>
        <v>module=kalc</v>
      </c>
    </row>
    <row r="2715" spans="1:7" ht="30" customHeight="1">
      <c r="A2715" s="3" t="s">
        <v>24592</v>
      </c>
      <c r="B2715" s="3" t="s">
        <v>2</v>
      </c>
      <c r="C2715" s="3" t="s">
        <v>27318</v>
      </c>
      <c r="D2715" s="3" t="s">
        <v>33122</v>
      </c>
      <c r="E2715" s="12" t="s">
        <v>38950</v>
      </c>
      <c r="F2715" s="6" t="str">
        <f t="shared" si="137"/>
        <v>module=jalc</v>
      </c>
      <c r="G2715" s="6" t="str">
        <f t="shared" si="138"/>
        <v>module=kalc</v>
      </c>
    </row>
    <row r="2716" spans="1:7" ht="30" customHeight="1">
      <c r="A2716" s="3" t="s">
        <v>24592</v>
      </c>
      <c r="B2716" s="3" t="s">
        <v>2</v>
      </c>
      <c r="C2716" s="3" t="s">
        <v>27319</v>
      </c>
      <c r="D2716" s="3" t="s">
        <v>33123</v>
      </c>
      <c r="E2716" s="12" t="s">
        <v>38951</v>
      </c>
      <c r="F2716" s="6" t="str">
        <f t="shared" si="137"/>
        <v>module=jalc</v>
      </c>
      <c r="G2716" s="6" t="str">
        <f t="shared" si="138"/>
        <v>module=kalc</v>
      </c>
    </row>
    <row r="2717" spans="1:7" ht="30" customHeight="1">
      <c r="A2717" s="3" t="s">
        <v>24592</v>
      </c>
      <c r="B2717" s="3" t="s">
        <v>2</v>
      </c>
      <c r="C2717" s="3" t="s">
        <v>27320</v>
      </c>
      <c r="D2717" s="3" t="s">
        <v>33124</v>
      </c>
      <c r="E2717" s="12" t="s">
        <v>38952</v>
      </c>
      <c r="F2717" s="6" t="str">
        <f t="shared" si="137"/>
        <v>module=jalc</v>
      </c>
      <c r="G2717" s="6" t="str">
        <f t="shared" si="138"/>
        <v>module=kalc</v>
      </c>
    </row>
    <row r="2718" spans="1:7" ht="30" customHeight="1">
      <c r="A2718" s="3" t="s">
        <v>24592</v>
      </c>
      <c r="B2718" s="3" t="s">
        <v>2</v>
      </c>
      <c r="C2718" s="3" t="s">
        <v>27321</v>
      </c>
      <c r="D2718" s="3" t="s">
        <v>33125</v>
      </c>
      <c r="E2718" s="12" t="s">
        <v>38953</v>
      </c>
      <c r="F2718" s="6" t="str">
        <f t="shared" si="137"/>
        <v>module=jalc</v>
      </c>
      <c r="G2718" s="6" t="str">
        <f t="shared" si="138"/>
        <v>module=kalc</v>
      </c>
    </row>
    <row r="2719" spans="1:7" ht="30" customHeight="1">
      <c r="A2719" s="3" t="s">
        <v>24592</v>
      </c>
      <c r="B2719" s="3" t="s">
        <v>2</v>
      </c>
      <c r="C2719" s="3" t="s">
        <v>27322</v>
      </c>
      <c r="D2719" s="3" t="s">
        <v>33126</v>
      </c>
      <c r="E2719" s="12" t="s">
        <v>38954</v>
      </c>
      <c r="F2719" s="6" t="str">
        <f t="shared" si="137"/>
        <v>module=jalc</v>
      </c>
      <c r="G2719" s="6" t="str">
        <f t="shared" si="138"/>
        <v>module=kalc</v>
      </c>
    </row>
    <row r="2720" spans="1:7" ht="30" customHeight="1">
      <c r="A2720" s="3" t="s">
        <v>24592</v>
      </c>
      <c r="B2720" s="3" t="s">
        <v>2</v>
      </c>
      <c r="C2720" s="3" t="s">
        <v>27323</v>
      </c>
      <c r="D2720" s="3" t="s">
        <v>33127</v>
      </c>
      <c r="E2720" s="12" t="s">
        <v>38955</v>
      </c>
      <c r="F2720" s="6" t="str">
        <f t="shared" si="137"/>
        <v>module=jalc</v>
      </c>
      <c r="G2720" s="6" t="str">
        <f t="shared" si="138"/>
        <v>module=kalc</v>
      </c>
    </row>
    <row r="2721" spans="1:7" ht="30" customHeight="1">
      <c r="A2721" s="3" t="s">
        <v>24592</v>
      </c>
      <c r="B2721" s="3" t="s">
        <v>2</v>
      </c>
      <c r="C2721" s="3" t="s">
        <v>27324</v>
      </c>
      <c r="D2721" s="3" t="s">
        <v>33128</v>
      </c>
      <c r="E2721" s="12" t="s">
        <v>38956</v>
      </c>
      <c r="F2721" s="6" t="str">
        <f t="shared" si="137"/>
        <v>module=jalc</v>
      </c>
      <c r="G2721" s="6" t="str">
        <f t="shared" si="138"/>
        <v>module=kalc</v>
      </c>
    </row>
    <row r="2722" spans="1:7" ht="30" customHeight="1">
      <c r="A2722" s="3" t="s">
        <v>24592</v>
      </c>
      <c r="B2722" s="3" t="s">
        <v>2</v>
      </c>
      <c r="C2722" s="3" t="s">
        <v>27325</v>
      </c>
      <c r="D2722" s="3" t="s">
        <v>33129</v>
      </c>
      <c r="E2722" s="12" t="s">
        <v>38957</v>
      </c>
      <c r="F2722" s="6" t="str">
        <f t="shared" si="137"/>
        <v>module=jalc</v>
      </c>
      <c r="G2722" s="6" t="str">
        <f t="shared" si="138"/>
        <v>module=kalc</v>
      </c>
    </row>
    <row r="2723" spans="1:7" ht="30" customHeight="1">
      <c r="A2723" s="3" t="s">
        <v>24592</v>
      </c>
      <c r="B2723" s="3" t="s">
        <v>2</v>
      </c>
      <c r="C2723" s="3" t="s">
        <v>27326</v>
      </c>
      <c r="D2723" s="3" t="s">
        <v>33130</v>
      </c>
      <c r="E2723" s="12" t="s">
        <v>38958</v>
      </c>
      <c r="F2723" s="6" t="str">
        <f t="shared" si="137"/>
        <v>module=jalc</v>
      </c>
      <c r="G2723" s="6" t="str">
        <f t="shared" si="138"/>
        <v>module=kalc</v>
      </c>
    </row>
    <row r="2724" spans="1:7" ht="30" customHeight="1">
      <c r="A2724" s="3" t="s">
        <v>24592</v>
      </c>
      <c r="B2724" s="3" t="s">
        <v>2</v>
      </c>
      <c r="C2724" s="3" t="s">
        <v>27327</v>
      </c>
      <c r="D2724" s="3" t="s">
        <v>33131</v>
      </c>
      <c r="E2724" s="12" t="s">
        <v>38959</v>
      </c>
      <c r="F2724" s="6" t="str">
        <f t="shared" si="137"/>
        <v>module=jalc</v>
      </c>
      <c r="G2724" s="6" t="str">
        <f t="shared" si="138"/>
        <v>module=kalc</v>
      </c>
    </row>
    <row r="2725" spans="1:7" ht="30" customHeight="1">
      <c r="A2725" s="3" t="s">
        <v>24592</v>
      </c>
      <c r="B2725" s="3" t="s">
        <v>2</v>
      </c>
      <c r="C2725" s="3" t="s">
        <v>27328</v>
      </c>
      <c r="D2725" s="3" t="s">
        <v>33132</v>
      </c>
      <c r="E2725" s="12" t="s">
        <v>38960</v>
      </c>
      <c r="F2725" s="6" t="str">
        <f t="shared" si="137"/>
        <v>module=jalc</v>
      </c>
      <c r="G2725" s="6" t="str">
        <f t="shared" si="138"/>
        <v>module=kalc</v>
      </c>
    </row>
    <row r="2726" spans="1:7" ht="30" customHeight="1">
      <c r="A2726" s="3" t="s">
        <v>24592</v>
      </c>
      <c r="B2726" s="3" t="s">
        <v>2</v>
      </c>
      <c r="C2726" s="3" t="s">
        <v>27329</v>
      </c>
      <c r="D2726" s="3" t="s">
        <v>33133</v>
      </c>
      <c r="E2726" s="12" t="s">
        <v>38961</v>
      </c>
      <c r="F2726" s="6" t="str">
        <f t="shared" si="137"/>
        <v>module=jalc</v>
      </c>
      <c r="G2726" s="6" t="str">
        <f t="shared" si="138"/>
        <v>module=kalc</v>
      </c>
    </row>
    <row r="2727" spans="1:7" ht="30" customHeight="1">
      <c r="A2727" s="3" t="s">
        <v>24592</v>
      </c>
      <c r="B2727" s="3" t="s">
        <v>2</v>
      </c>
      <c r="C2727" s="3" t="s">
        <v>27330</v>
      </c>
      <c r="D2727" s="3" t="s">
        <v>33134</v>
      </c>
      <c r="E2727" s="12" t="s">
        <v>38962</v>
      </c>
      <c r="F2727" s="6" t="str">
        <f t="shared" si="137"/>
        <v>module=jalc</v>
      </c>
      <c r="G2727" s="6" t="str">
        <f t="shared" si="138"/>
        <v>module=kalc</v>
      </c>
    </row>
    <row r="2728" spans="1:7" ht="30" customHeight="1">
      <c r="A2728" s="3" t="s">
        <v>24592</v>
      </c>
      <c r="B2728" s="3" t="s">
        <v>2</v>
      </c>
      <c r="C2728" s="3" t="s">
        <v>27331</v>
      </c>
      <c r="D2728" s="3" t="s">
        <v>33135</v>
      </c>
      <c r="E2728" s="12" t="s">
        <v>38963</v>
      </c>
      <c r="F2728" s="6" t="str">
        <f t="shared" si="137"/>
        <v>module=jalc</v>
      </c>
      <c r="G2728" s="6" t="str">
        <f t="shared" si="138"/>
        <v>module=kalc</v>
      </c>
    </row>
    <row r="2729" spans="1:7" ht="30" customHeight="1">
      <c r="A2729" s="3" t="s">
        <v>24592</v>
      </c>
      <c r="B2729" s="3" t="s">
        <v>2</v>
      </c>
      <c r="C2729" s="3" t="s">
        <v>27332</v>
      </c>
      <c r="D2729" s="3" t="s">
        <v>33136</v>
      </c>
      <c r="E2729" s="12" t="s">
        <v>38964</v>
      </c>
      <c r="F2729" s="6" t="str">
        <f t="shared" si="137"/>
        <v>module=jalc</v>
      </c>
      <c r="G2729" s="6" t="str">
        <f t="shared" si="138"/>
        <v>module=kalc</v>
      </c>
    </row>
    <row r="2730" spans="1:7" ht="30" customHeight="1">
      <c r="A2730" s="3" t="s">
        <v>24592</v>
      </c>
      <c r="B2730" s="3" t="s">
        <v>2</v>
      </c>
      <c r="C2730" s="3" t="s">
        <v>27333</v>
      </c>
      <c r="D2730" s="3" t="s">
        <v>33137</v>
      </c>
      <c r="E2730" s="12" t="s">
        <v>38965</v>
      </c>
      <c r="F2730" s="6" t="str">
        <f t="shared" si="137"/>
        <v>module=jalc</v>
      </c>
      <c r="G2730" s="6" t="str">
        <f t="shared" si="138"/>
        <v>module=kalc</v>
      </c>
    </row>
    <row r="2731" spans="1:7" ht="30" customHeight="1">
      <c r="A2731" s="3" t="s">
        <v>24592</v>
      </c>
      <c r="B2731" s="3" t="s">
        <v>2</v>
      </c>
      <c r="C2731" s="3" t="s">
        <v>27334</v>
      </c>
      <c r="D2731" s="3" t="s">
        <v>33138</v>
      </c>
      <c r="E2731" s="12" t="s">
        <v>38966</v>
      </c>
      <c r="F2731" s="6" t="str">
        <f t="shared" si="137"/>
        <v>module=jalc</v>
      </c>
      <c r="G2731" s="6" t="str">
        <f t="shared" si="138"/>
        <v>module=kalc</v>
      </c>
    </row>
    <row r="2732" spans="1:7" ht="30" customHeight="1">
      <c r="A2732" s="3" t="s">
        <v>24592</v>
      </c>
      <c r="B2732" s="3" t="s">
        <v>2</v>
      </c>
      <c r="C2732" s="3" t="s">
        <v>27335</v>
      </c>
      <c r="D2732" s="3" t="s">
        <v>33139</v>
      </c>
      <c r="E2732" s="12" t="s">
        <v>38967</v>
      </c>
      <c r="F2732" s="6" t="str">
        <f t="shared" si="137"/>
        <v>module=jalc</v>
      </c>
      <c r="G2732" s="6" t="str">
        <f t="shared" si="138"/>
        <v>module=kalc</v>
      </c>
    </row>
    <row r="2733" spans="1:7" ht="30" customHeight="1">
      <c r="A2733" s="3" t="s">
        <v>24592</v>
      </c>
      <c r="B2733" s="3" t="s">
        <v>2</v>
      </c>
      <c r="C2733" s="3" t="s">
        <v>27336</v>
      </c>
      <c r="D2733" s="3" t="s">
        <v>33140</v>
      </c>
      <c r="E2733" s="12" t="s">
        <v>38968</v>
      </c>
      <c r="F2733" s="6" t="str">
        <f t="shared" si="137"/>
        <v>module=jalc</v>
      </c>
      <c r="G2733" s="6" t="str">
        <f t="shared" si="138"/>
        <v>module=kalc</v>
      </c>
    </row>
    <row r="2734" spans="1:7" ht="30" customHeight="1">
      <c r="A2734" s="3" t="s">
        <v>24592</v>
      </c>
      <c r="B2734" s="3" t="s">
        <v>2</v>
      </c>
      <c r="C2734" s="3" t="s">
        <v>27337</v>
      </c>
      <c r="D2734" s="3" t="s">
        <v>33141</v>
      </c>
      <c r="E2734" s="12" t="s">
        <v>38969</v>
      </c>
      <c r="F2734" s="6" t="str">
        <f t="shared" si="137"/>
        <v>module=jalc</v>
      </c>
      <c r="G2734" s="6" t="str">
        <f t="shared" si="138"/>
        <v>module=kalc</v>
      </c>
    </row>
    <row r="2735" spans="1:7" ht="30" customHeight="1">
      <c r="A2735" s="3" t="s">
        <v>24592</v>
      </c>
      <c r="B2735" s="3" t="s">
        <v>2</v>
      </c>
      <c r="C2735" s="3" t="s">
        <v>27338</v>
      </c>
      <c r="D2735" s="3" t="s">
        <v>33142</v>
      </c>
      <c r="E2735" s="12" t="s">
        <v>38970</v>
      </c>
      <c r="F2735" s="6" t="str">
        <f t="shared" si="137"/>
        <v>module=jalc</v>
      </c>
      <c r="G2735" s="6" t="str">
        <f t="shared" si="138"/>
        <v>module=kalc</v>
      </c>
    </row>
    <row r="2736" spans="1:7" ht="30" customHeight="1">
      <c r="A2736" s="3" t="s">
        <v>24592</v>
      </c>
      <c r="B2736" s="3" t="s">
        <v>2</v>
      </c>
      <c r="C2736" s="3" t="s">
        <v>27339</v>
      </c>
      <c r="D2736" s="3" t="s">
        <v>33143</v>
      </c>
      <c r="E2736" s="12" t="s">
        <v>38971</v>
      </c>
      <c r="F2736" s="6" t="str">
        <f t="shared" si="137"/>
        <v>module=jalc</v>
      </c>
      <c r="G2736" s="6" t="str">
        <f t="shared" si="138"/>
        <v>module=kalc</v>
      </c>
    </row>
    <row r="2737" spans="1:7" ht="30" customHeight="1">
      <c r="A2737" s="3" t="s">
        <v>24592</v>
      </c>
      <c r="B2737" s="3" t="s">
        <v>2</v>
      </c>
      <c r="C2737" s="3" t="s">
        <v>27340</v>
      </c>
      <c r="D2737" s="3" t="s">
        <v>33144</v>
      </c>
      <c r="E2737" s="12" t="s">
        <v>38972</v>
      </c>
      <c r="F2737" s="6" t="str">
        <f t="shared" si="137"/>
        <v>module=jalc</v>
      </c>
      <c r="G2737" s="6" t="str">
        <f t="shared" si="138"/>
        <v>module=kalc</v>
      </c>
    </row>
    <row r="2738" spans="1:7" ht="30" customHeight="1">
      <c r="A2738" s="3" t="s">
        <v>24592</v>
      </c>
      <c r="B2738" s="3" t="s">
        <v>2</v>
      </c>
      <c r="C2738" s="3" t="s">
        <v>27341</v>
      </c>
      <c r="D2738" s="3" t="s">
        <v>33145</v>
      </c>
      <c r="E2738" s="12" t="s">
        <v>38973</v>
      </c>
      <c r="F2738" s="6" t="str">
        <f t="shared" si="137"/>
        <v>module=jalc</v>
      </c>
      <c r="G2738" s="6" t="str">
        <f t="shared" si="138"/>
        <v>module=kalc</v>
      </c>
    </row>
    <row r="2739" spans="1:7" ht="30" customHeight="1">
      <c r="A2739" s="3" t="s">
        <v>24592</v>
      </c>
      <c r="B2739" s="3" t="s">
        <v>2</v>
      </c>
      <c r="C2739" s="3" t="s">
        <v>27342</v>
      </c>
      <c r="D2739" s="3" t="s">
        <v>33146</v>
      </c>
      <c r="E2739" s="12" t="s">
        <v>38974</v>
      </c>
      <c r="F2739" s="6" t="str">
        <f t="shared" si="137"/>
        <v>module=jalc</v>
      </c>
      <c r="G2739" s="6" t="str">
        <f t="shared" si="138"/>
        <v>module=kalc</v>
      </c>
    </row>
    <row r="2740" spans="1:7" ht="30" customHeight="1">
      <c r="A2740" s="3" t="s">
        <v>24592</v>
      </c>
      <c r="B2740" s="3" t="s">
        <v>2</v>
      </c>
      <c r="C2740" s="3" t="s">
        <v>27343</v>
      </c>
      <c r="D2740" s="3" t="s">
        <v>33147</v>
      </c>
      <c r="E2740" s="12" t="s">
        <v>38975</v>
      </c>
      <c r="F2740" s="6" t="str">
        <f t="shared" si="137"/>
        <v>module=jalc</v>
      </c>
      <c r="G2740" s="6" t="str">
        <f t="shared" si="138"/>
        <v>module=kalc</v>
      </c>
    </row>
    <row r="2741" spans="1:7" ht="30" customHeight="1">
      <c r="A2741" s="3" t="s">
        <v>24592</v>
      </c>
      <c r="B2741" s="3" t="s">
        <v>2</v>
      </c>
      <c r="C2741" s="3" t="s">
        <v>27344</v>
      </c>
      <c r="D2741" s="3" t="s">
        <v>33148</v>
      </c>
      <c r="E2741" s="12" t="s">
        <v>38976</v>
      </c>
      <c r="F2741" s="6" t="str">
        <f t="shared" si="137"/>
        <v>module=jalc</v>
      </c>
      <c r="G2741" s="6" t="str">
        <f t="shared" si="138"/>
        <v>module=kalc</v>
      </c>
    </row>
    <row r="2742" spans="1:7" ht="30" customHeight="1">
      <c r="A2742" s="3" t="s">
        <v>24592</v>
      </c>
      <c r="B2742" s="3" t="s">
        <v>2</v>
      </c>
      <c r="C2742" s="3" t="s">
        <v>27345</v>
      </c>
      <c r="D2742" s="3" t="s">
        <v>33149</v>
      </c>
      <c r="E2742" s="12" t="s">
        <v>38977</v>
      </c>
      <c r="F2742" s="6" t="str">
        <f t="shared" si="137"/>
        <v>module=jalc</v>
      </c>
      <c r="G2742" s="6" t="str">
        <f t="shared" si="138"/>
        <v>module=kalc</v>
      </c>
    </row>
    <row r="2743" spans="1:7" ht="30" customHeight="1">
      <c r="A2743" s="3" t="s">
        <v>24592</v>
      </c>
      <c r="B2743" s="3" t="s">
        <v>2</v>
      </c>
      <c r="C2743" s="3" t="s">
        <v>27346</v>
      </c>
      <c r="D2743" s="3" t="s">
        <v>33150</v>
      </c>
      <c r="E2743" s="12" t="s">
        <v>38978</v>
      </c>
      <c r="F2743" s="6" t="str">
        <f t="shared" si="137"/>
        <v>module=jalc</v>
      </c>
      <c r="G2743" s="6" t="str">
        <f t="shared" si="138"/>
        <v>module=kalc</v>
      </c>
    </row>
    <row r="2744" spans="1:7" ht="30" customHeight="1">
      <c r="A2744" s="3" t="s">
        <v>10897</v>
      </c>
      <c r="B2744" s="3" t="s">
        <v>2</v>
      </c>
      <c r="C2744" s="3" t="s">
        <v>27347</v>
      </c>
      <c r="D2744" s="3" t="s">
        <v>33151</v>
      </c>
      <c r="E2744" s="12" t="s">
        <v>38979</v>
      </c>
      <c r="F2744" s="6" t="str">
        <f t="shared" ref="F2744:F2807" si="139">HYPERLINK("http://www.ssc.wisc.edu/wlsresearch/documentation/waves/?wave=capigrad&amp;module=jit","module=jit")</f>
        <v>module=jit</v>
      </c>
      <c r="G2744" s="6" t="str">
        <f t="shared" ref="G2744:G2807" si="140">HYPERLINK("http://www.ssc.wisc.edu/wlsresearch/documentation/waves/?wave=capisib&amp;module=kit","module=kit")</f>
        <v>module=kit</v>
      </c>
    </row>
    <row r="2745" spans="1:7" ht="30" customHeight="1">
      <c r="A2745" s="3" t="s">
        <v>10897</v>
      </c>
      <c r="B2745" s="3" t="s">
        <v>2</v>
      </c>
      <c r="C2745" s="3" t="s">
        <v>27348</v>
      </c>
      <c r="D2745" s="3" t="s">
        <v>33152</v>
      </c>
      <c r="E2745" s="12" t="s">
        <v>38980</v>
      </c>
      <c r="F2745" s="6" t="str">
        <f t="shared" si="139"/>
        <v>module=jit</v>
      </c>
      <c r="G2745" s="6" t="str">
        <f t="shared" si="140"/>
        <v>module=kit</v>
      </c>
    </row>
    <row r="2746" spans="1:7" ht="30" customHeight="1">
      <c r="A2746" s="3" t="s">
        <v>10897</v>
      </c>
      <c r="B2746" s="3" t="s">
        <v>2</v>
      </c>
      <c r="C2746" s="3" t="s">
        <v>27349</v>
      </c>
      <c r="D2746" s="3" t="s">
        <v>33153</v>
      </c>
      <c r="E2746" s="12" t="s">
        <v>38981</v>
      </c>
      <c r="F2746" s="6" t="str">
        <f t="shared" si="139"/>
        <v>module=jit</v>
      </c>
      <c r="G2746" s="6" t="str">
        <f t="shared" si="140"/>
        <v>module=kit</v>
      </c>
    </row>
    <row r="2747" spans="1:7" ht="30" customHeight="1">
      <c r="A2747" s="3" t="s">
        <v>10897</v>
      </c>
      <c r="B2747" s="3" t="s">
        <v>2</v>
      </c>
      <c r="C2747" s="3" t="s">
        <v>27350</v>
      </c>
      <c r="D2747" s="3" t="s">
        <v>33154</v>
      </c>
      <c r="E2747" s="12" t="s">
        <v>38982</v>
      </c>
      <c r="F2747" s="6" t="str">
        <f t="shared" si="139"/>
        <v>module=jit</v>
      </c>
      <c r="G2747" s="6" t="str">
        <f t="shared" si="140"/>
        <v>module=kit</v>
      </c>
    </row>
    <row r="2748" spans="1:7" ht="30" customHeight="1">
      <c r="A2748" s="3" t="s">
        <v>10897</v>
      </c>
      <c r="B2748" s="3" t="s">
        <v>2</v>
      </c>
      <c r="C2748" s="3" t="s">
        <v>27351</v>
      </c>
      <c r="D2748" s="3" t="s">
        <v>33155</v>
      </c>
      <c r="E2748" s="12" t="s">
        <v>38983</v>
      </c>
      <c r="F2748" s="6" t="str">
        <f t="shared" si="139"/>
        <v>module=jit</v>
      </c>
      <c r="G2748" s="6" t="str">
        <f t="shared" si="140"/>
        <v>module=kit</v>
      </c>
    </row>
    <row r="2749" spans="1:7" ht="30" customHeight="1">
      <c r="A2749" s="3" t="s">
        <v>10897</v>
      </c>
      <c r="B2749" s="3" t="s">
        <v>2</v>
      </c>
      <c r="C2749" s="3" t="s">
        <v>27352</v>
      </c>
      <c r="D2749" s="3" t="s">
        <v>33156</v>
      </c>
      <c r="E2749" s="12" t="s">
        <v>38984</v>
      </c>
      <c r="F2749" s="6" t="str">
        <f t="shared" si="139"/>
        <v>module=jit</v>
      </c>
      <c r="G2749" s="6" t="str">
        <f t="shared" si="140"/>
        <v>module=kit</v>
      </c>
    </row>
    <row r="2750" spans="1:7" ht="30" customHeight="1">
      <c r="A2750" s="3" t="s">
        <v>10897</v>
      </c>
      <c r="B2750" s="3" t="s">
        <v>2</v>
      </c>
      <c r="C2750" s="3" t="s">
        <v>27353</v>
      </c>
      <c r="D2750" s="3" t="s">
        <v>33157</v>
      </c>
      <c r="E2750" s="12" t="s">
        <v>38985</v>
      </c>
      <c r="F2750" s="6" t="str">
        <f t="shared" si="139"/>
        <v>module=jit</v>
      </c>
      <c r="G2750" s="6" t="str">
        <f t="shared" si="140"/>
        <v>module=kit</v>
      </c>
    </row>
    <row r="2751" spans="1:7" ht="30" customHeight="1">
      <c r="A2751" s="3" t="s">
        <v>10897</v>
      </c>
      <c r="B2751" s="3" t="s">
        <v>2</v>
      </c>
      <c r="C2751" s="3" t="s">
        <v>27354</v>
      </c>
      <c r="D2751" s="3" t="s">
        <v>33158</v>
      </c>
      <c r="E2751" s="12" t="s">
        <v>38986</v>
      </c>
      <c r="F2751" s="6" t="str">
        <f t="shared" si="139"/>
        <v>module=jit</v>
      </c>
      <c r="G2751" s="6" t="str">
        <f t="shared" si="140"/>
        <v>module=kit</v>
      </c>
    </row>
    <row r="2752" spans="1:7" ht="30" customHeight="1">
      <c r="A2752" s="3" t="s">
        <v>10897</v>
      </c>
      <c r="B2752" s="3" t="s">
        <v>2</v>
      </c>
      <c r="C2752" s="3" t="s">
        <v>27355</v>
      </c>
      <c r="D2752" s="3" t="s">
        <v>33159</v>
      </c>
      <c r="E2752" s="12" t="s">
        <v>38987</v>
      </c>
      <c r="F2752" s="6" t="str">
        <f t="shared" si="139"/>
        <v>module=jit</v>
      </c>
      <c r="G2752" s="6" t="str">
        <f t="shared" si="140"/>
        <v>module=kit</v>
      </c>
    </row>
    <row r="2753" spans="1:7" ht="30" customHeight="1">
      <c r="A2753" s="3" t="s">
        <v>10897</v>
      </c>
      <c r="B2753" s="3" t="s">
        <v>2</v>
      </c>
      <c r="C2753" s="3" t="s">
        <v>27356</v>
      </c>
      <c r="D2753" s="3" t="s">
        <v>33160</v>
      </c>
      <c r="E2753" s="12" t="s">
        <v>38988</v>
      </c>
      <c r="F2753" s="6" t="str">
        <f t="shared" si="139"/>
        <v>module=jit</v>
      </c>
      <c r="G2753" s="6" t="str">
        <f t="shared" si="140"/>
        <v>module=kit</v>
      </c>
    </row>
    <row r="2754" spans="1:7" ht="30" customHeight="1">
      <c r="A2754" s="3" t="s">
        <v>10897</v>
      </c>
      <c r="B2754" s="3" t="s">
        <v>2</v>
      </c>
      <c r="C2754" s="3" t="s">
        <v>27357</v>
      </c>
      <c r="D2754" s="3" t="s">
        <v>33161</v>
      </c>
      <c r="E2754" s="12" t="s">
        <v>38989</v>
      </c>
      <c r="F2754" s="6" t="str">
        <f t="shared" si="139"/>
        <v>module=jit</v>
      </c>
      <c r="G2754" s="6" t="str">
        <f t="shared" si="140"/>
        <v>module=kit</v>
      </c>
    </row>
    <row r="2755" spans="1:7" ht="30" customHeight="1">
      <c r="A2755" s="3" t="s">
        <v>10897</v>
      </c>
      <c r="B2755" s="3" t="s">
        <v>2</v>
      </c>
      <c r="C2755" s="3" t="s">
        <v>27358</v>
      </c>
      <c r="D2755" s="3" t="s">
        <v>33162</v>
      </c>
      <c r="E2755" s="12" t="s">
        <v>38990</v>
      </c>
      <c r="F2755" s="6" t="str">
        <f t="shared" si="139"/>
        <v>module=jit</v>
      </c>
      <c r="G2755" s="6" t="str">
        <f t="shared" si="140"/>
        <v>module=kit</v>
      </c>
    </row>
    <row r="2756" spans="1:7" ht="30" customHeight="1">
      <c r="A2756" s="3" t="s">
        <v>10897</v>
      </c>
      <c r="B2756" s="3" t="s">
        <v>2</v>
      </c>
      <c r="C2756" s="3" t="s">
        <v>27359</v>
      </c>
      <c r="D2756" s="3" t="s">
        <v>33163</v>
      </c>
      <c r="E2756" s="12" t="s">
        <v>38991</v>
      </c>
      <c r="F2756" s="6" t="str">
        <f t="shared" si="139"/>
        <v>module=jit</v>
      </c>
      <c r="G2756" s="6" t="str">
        <f t="shared" si="140"/>
        <v>module=kit</v>
      </c>
    </row>
    <row r="2757" spans="1:7" ht="30" customHeight="1">
      <c r="A2757" s="3" t="s">
        <v>10897</v>
      </c>
      <c r="B2757" s="3" t="s">
        <v>2</v>
      </c>
      <c r="C2757" s="3" t="s">
        <v>27360</v>
      </c>
      <c r="D2757" s="3" t="s">
        <v>33164</v>
      </c>
      <c r="E2757" s="12" t="s">
        <v>38992</v>
      </c>
      <c r="F2757" s="6" t="str">
        <f t="shared" si="139"/>
        <v>module=jit</v>
      </c>
      <c r="G2757" s="6" t="str">
        <f t="shared" si="140"/>
        <v>module=kit</v>
      </c>
    </row>
    <row r="2758" spans="1:7" ht="30" customHeight="1">
      <c r="A2758" s="3" t="s">
        <v>10897</v>
      </c>
      <c r="B2758" s="3" t="s">
        <v>2</v>
      </c>
      <c r="C2758" s="3" t="s">
        <v>27361</v>
      </c>
      <c r="D2758" s="3" t="s">
        <v>33165</v>
      </c>
      <c r="E2758" s="12" t="s">
        <v>38993</v>
      </c>
      <c r="F2758" s="6" t="str">
        <f t="shared" si="139"/>
        <v>module=jit</v>
      </c>
      <c r="G2758" s="6" t="str">
        <f t="shared" si="140"/>
        <v>module=kit</v>
      </c>
    </row>
    <row r="2759" spans="1:7" ht="30" customHeight="1">
      <c r="A2759" s="3" t="s">
        <v>10897</v>
      </c>
      <c r="B2759" s="3" t="s">
        <v>2</v>
      </c>
      <c r="C2759" s="3" t="s">
        <v>27362</v>
      </c>
      <c r="D2759" s="3" t="s">
        <v>33166</v>
      </c>
      <c r="E2759" s="12" t="s">
        <v>38994</v>
      </c>
      <c r="F2759" s="6" t="str">
        <f t="shared" si="139"/>
        <v>module=jit</v>
      </c>
      <c r="G2759" s="6" t="str">
        <f t="shared" si="140"/>
        <v>module=kit</v>
      </c>
    </row>
    <row r="2760" spans="1:7" ht="30" customHeight="1">
      <c r="A2760" s="3" t="s">
        <v>10897</v>
      </c>
      <c r="B2760" s="3" t="s">
        <v>2</v>
      </c>
      <c r="C2760" s="3" t="s">
        <v>27363</v>
      </c>
      <c r="D2760" s="3" t="s">
        <v>33167</v>
      </c>
      <c r="E2760" s="12" t="s">
        <v>38995</v>
      </c>
      <c r="F2760" s="6" t="str">
        <f t="shared" si="139"/>
        <v>module=jit</v>
      </c>
      <c r="G2760" s="6" t="str">
        <f t="shared" si="140"/>
        <v>module=kit</v>
      </c>
    </row>
    <row r="2761" spans="1:7" ht="30" customHeight="1">
      <c r="A2761" s="3" t="s">
        <v>10897</v>
      </c>
      <c r="B2761" s="3" t="s">
        <v>2</v>
      </c>
      <c r="C2761" s="3" t="s">
        <v>27364</v>
      </c>
      <c r="D2761" s="3" t="s">
        <v>33168</v>
      </c>
      <c r="E2761" s="12" t="s">
        <v>38996</v>
      </c>
      <c r="F2761" s="6" t="str">
        <f t="shared" si="139"/>
        <v>module=jit</v>
      </c>
      <c r="G2761" s="6" t="str">
        <f t="shared" si="140"/>
        <v>module=kit</v>
      </c>
    </row>
    <row r="2762" spans="1:7" ht="30" customHeight="1">
      <c r="A2762" s="3" t="s">
        <v>10897</v>
      </c>
      <c r="B2762" s="3" t="s">
        <v>2</v>
      </c>
      <c r="C2762" s="3" t="s">
        <v>27365</v>
      </c>
      <c r="D2762" s="3" t="s">
        <v>33169</v>
      </c>
      <c r="E2762" s="12" t="s">
        <v>38997</v>
      </c>
      <c r="F2762" s="6" t="str">
        <f t="shared" si="139"/>
        <v>module=jit</v>
      </c>
      <c r="G2762" s="6" t="str">
        <f t="shared" si="140"/>
        <v>module=kit</v>
      </c>
    </row>
    <row r="2763" spans="1:7" ht="30" customHeight="1">
      <c r="A2763" s="3" t="s">
        <v>10897</v>
      </c>
      <c r="B2763" s="3" t="s">
        <v>2</v>
      </c>
      <c r="C2763" s="3" t="s">
        <v>27366</v>
      </c>
      <c r="D2763" s="3" t="s">
        <v>33170</v>
      </c>
      <c r="E2763" s="12" t="s">
        <v>38998</v>
      </c>
      <c r="F2763" s="6" t="str">
        <f t="shared" si="139"/>
        <v>module=jit</v>
      </c>
      <c r="G2763" s="6" t="str">
        <f t="shared" si="140"/>
        <v>module=kit</v>
      </c>
    </row>
    <row r="2764" spans="1:7" ht="30" customHeight="1">
      <c r="A2764" s="3" t="s">
        <v>10897</v>
      </c>
      <c r="B2764" s="3" t="s">
        <v>2</v>
      </c>
      <c r="C2764" s="3" t="s">
        <v>27367</v>
      </c>
      <c r="D2764" s="3" t="s">
        <v>33171</v>
      </c>
      <c r="E2764" s="12" t="s">
        <v>38999</v>
      </c>
      <c r="F2764" s="6" t="str">
        <f t="shared" si="139"/>
        <v>module=jit</v>
      </c>
      <c r="G2764" s="6" t="str">
        <f t="shared" si="140"/>
        <v>module=kit</v>
      </c>
    </row>
    <row r="2765" spans="1:7" ht="30" customHeight="1">
      <c r="A2765" s="3" t="s">
        <v>10897</v>
      </c>
      <c r="B2765" s="3" t="s">
        <v>2</v>
      </c>
      <c r="C2765" s="3" t="s">
        <v>27368</v>
      </c>
      <c r="D2765" s="3" t="s">
        <v>33172</v>
      </c>
      <c r="E2765" s="12" t="s">
        <v>39000</v>
      </c>
      <c r="F2765" s="6" t="str">
        <f t="shared" si="139"/>
        <v>module=jit</v>
      </c>
      <c r="G2765" s="6" t="str">
        <f t="shared" si="140"/>
        <v>module=kit</v>
      </c>
    </row>
    <row r="2766" spans="1:7" ht="30" customHeight="1">
      <c r="A2766" s="3" t="s">
        <v>10897</v>
      </c>
      <c r="B2766" s="3" t="s">
        <v>2</v>
      </c>
      <c r="C2766" s="3" t="s">
        <v>27369</v>
      </c>
      <c r="D2766" s="3" t="s">
        <v>33173</v>
      </c>
      <c r="E2766" s="12" t="s">
        <v>39001</v>
      </c>
      <c r="F2766" s="6" t="str">
        <f t="shared" si="139"/>
        <v>module=jit</v>
      </c>
      <c r="G2766" s="6" t="str">
        <f t="shared" si="140"/>
        <v>module=kit</v>
      </c>
    </row>
    <row r="2767" spans="1:7" ht="30" customHeight="1">
      <c r="A2767" s="3" t="s">
        <v>10897</v>
      </c>
      <c r="B2767" s="3" t="s">
        <v>2</v>
      </c>
      <c r="C2767" s="3" t="s">
        <v>27370</v>
      </c>
      <c r="D2767" s="3" t="s">
        <v>33174</v>
      </c>
      <c r="E2767" s="12" t="s">
        <v>39002</v>
      </c>
      <c r="F2767" s="6" t="str">
        <f t="shared" si="139"/>
        <v>module=jit</v>
      </c>
      <c r="G2767" s="6" t="str">
        <f t="shared" si="140"/>
        <v>module=kit</v>
      </c>
    </row>
    <row r="2768" spans="1:7" ht="30" customHeight="1">
      <c r="A2768" s="3" t="s">
        <v>10897</v>
      </c>
      <c r="B2768" s="3" t="s">
        <v>2</v>
      </c>
      <c r="C2768" s="3" t="s">
        <v>27371</v>
      </c>
      <c r="D2768" s="3" t="s">
        <v>33175</v>
      </c>
      <c r="E2768" s="12" t="s">
        <v>39003</v>
      </c>
      <c r="F2768" s="6" t="str">
        <f t="shared" si="139"/>
        <v>module=jit</v>
      </c>
      <c r="G2768" s="6" t="str">
        <f t="shared" si="140"/>
        <v>module=kit</v>
      </c>
    </row>
    <row r="2769" spans="1:7" ht="30" customHeight="1">
      <c r="A2769" s="3" t="s">
        <v>10897</v>
      </c>
      <c r="B2769" s="3" t="s">
        <v>2</v>
      </c>
      <c r="C2769" s="3" t="s">
        <v>27372</v>
      </c>
      <c r="D2769" s="3" t="s">
        <v>33176</v>
      </c>
      <c r="E2769" s="12" t="s">
        <v>39004</v>
      </c>
      <c r="F2769" s="6" t="str">
        <f t="shared" si="139"/>
        <v>module=jit</v>
      </c>
      <c r="G2769" s="6" t="str">
        <f t="shared" si="140"/>
        <v>module=kit</v>
      </c>
    </row>
    <row r="2770" spans="1:7" ht="30" customHeight="1">
      <c r="A2770" s="3" t="s">
        <v>10897</v>
      </c>
      <c r="B2770" s="3" t="s">
        <v>2</v>
      </c>
      <c r="C2770" s="3" t="s">
        <v>27373</v>
      </c>
      <c r="D2770" s="3" t="s">
        <v>33177</v>
      </c>
      <c r="E2770" s="12" t="s">
        <v>39005</v>
      </c>
      <c r="F2770" s="6" t="str">
        <f t="shared" si="139"/>
        <v>module=jit</v>
      </c>
      <c r="G2770" s="6" t="str">
        <f t="shared" si="140"/>
        <v>module=kit</v>
      </c>
    </row>
    <row r="2771" spans="1:7" ht="30" customHeight="1">
      <c r="A2771" s="3" t="s">
        <v>10897</v>
      </c>
      <c r="B2771" s="3" t="s">
        <v>2</v>
      </c>
      <c r="C2771" s="3" t="s">
        <v>27374</v>
      </c>
      <c r="D2771" s="3" t="s">
        <v>33178</v>
      </c>
      <c r="E2771" s="12" t="s">
        <v>39006</v>
      </c>
      <c r="F2771" s="6" t="str">
        <f t="shared" si="139"/>
        <v>module=jit</v>
      </c>
      <c r="G2771" s="6" t="str">
        <f t="shared" si="140"/>
        <v>module=kit</v>
      </c>
    </row>
    <row r="2772" spans="1:7" ht="30" customHeight="1">
      <c r="A2772" s="3" t="s">
        <v>10897</v>
      </c>
      <c r="B2772" s="3" t="s">
        <v>2</v>
      </c>
      <c r="C2772" s="3" t="s">
        <v>27375</v>
      </c>
      <c r="D2772" s="3" t="s">
        <v>33179</v>
      </c>
      <c r="E2772" s="12" t="s">
        <v>39007</v>
      </c>
      <c r="F2772" s="6" t="str">
        <f t="shared" si="139"/>
        <v>module=jit</v>
      </c>
      <c r="G2772" s="6" t="str">
        <f t="shared" si="140"/>
        <v>module=kit</v>
      </c>
    </row>
    <row r="2773" spans="1:7" ht="30" customHeight="1">
      <c r="A2773" s="3" t="s">
        <v>10897</v>
      </c>
      <c r="B2773" s="3" t="s">
        <v>2</v>
      </c>
      <c r="C2773" s="3" t="s">
        <v>27376</v>
      </c>
      <c r="D2773" s="3" t="s">
        <v>33180</v>
      </c>
      <c r="E2773" s="12" t="s">
        <v>39008</v>
      </c>
      <c r="F2773" s="6" t="str">
        <f t="shared" si="139"/>
        <v>module=jit</v>
      </c>
      <c r="G2773" s="6" t="str">
        <f t="shared" si="140"/>
        <v>module=kit</v>
      </c>
    </row>
    <row r="2774" spans="1:7" ht="30" customHeight="1">
      <c r="A2774" s="3" t="s">
        <v>10897</v>
      </c>
      <c r="B2774" s="3" t="s">
        <v>2</v>
      </c>
      <c r="C2774" s="3" t="s">
        <v>27377</v>
      </c>
      <c r="D2774" s="3" t="s">
        <v>33181</v>
      </c>
      <c r="E2774" s="12" t="s">
        <v>39009</v>
      </c>
      <c r="F2774" s="6" t="str">
        <f t="shared" si="139"/>
        <v>module=jit</v>
      </c>
      <c r="G2774" s="6" t="str">
        <f t="shared" si="140"/>
        <v>module=kit</v>
      </c>
    </row>
    <row r="2775" spans="1:7" ht="30" customHeight="1">
      <c r="A2775" s="3" t="s">
        <v>10897</v>
      </c>
      <c r="B2775" s="3" t="s">
        <v>2</v>
      </c>
      <c r="C2775" s="3" t="s">
        <v>27378</v>
      </c>
      <c r="D2775" s="3" t="s">
        <v>33182</v>
      </c>
      <c r="E2775" s="12" t="s">
        <v>39010</v>
      </c>
      <c r="F2775" s="6" t="str">
        <f t="shared" si="139"/>
        <v>module=jit</v>
      </c>
      <c r="G2775" s="6" t="str">
        <f t="shared" si="140"/>
        <v>module=kit</v>
      </c>
    </row>
    <row r="2776" spans="1:7" ht="30" customHeight="1">
      <c r="A2776" s="3" t="s">
        <v>10897</v>
      </c>
      <c r="B2776" s="3" t="s">
        <v>2</v>
      </c>
      <c r="C2776" s="3" t="s">
        <v>27379</v>
      </c>
      <c r="D2776" s="3" t="s">
        <v>33183</v>
      </c>
      <c r="E2776" s="12" t="s">
        <v>39011</v>
      </c>
      <c r="F2776" s="6" t="str">
        <f t="shared" si="139"/>
        <v>module=jit</v>
      </c>
      <c r="G2776" s="6" t="str">
        <f t="shared" si="140"/>
        <v>module=kit</v>
      </c>
    </row>
    <row r="2777" spans="1:7" ht="30" customHeight="1">
      <c r="A2777" s="3" t="s">
        <v>10897</v>
      </c>
      <c r="B2777" s="3" t="s">
        <v>2</v>
      </c>
      <c r="C2777" s="3" t="s">
        <v>27380</v>
      </c>
      <c r="D2777" s="3" t="s">
        <v>33184</v>
      </c>
      <c r="E2777" s="12" t="s">
        <v>39012</v>
      </c>
      <c r="F2777" s="6" t="str">
        <f t="shared" si="139"/>
        <v>module=jit</v>
      </c>
      <c r="G2777" s="6" t="str">
        <f t="shared" si="140"/>
        <v>module=kit</v>
      </c>
    </row>
    <row r="2778" spans="1:7" ht="30" customHeight="1">
      <c r="A2778" s="3" t="s">
        <v>10897</v>
      </c>
      <c r="B2778" s="3" t="s">
        <v>2</v>
      </c>
      <c r="C2778" s="3" t="s">
        <v>27381</v>
      </c>
      <c r="D2778" s="3" t="s">
        <v>33185</v>
      </c>
      <c r="E2778" s="12" t="s">
        <v>39013</v>
      </c>
      <c r="F2778" s="6" t="str">
        <f t="shared" si="139"/>
        <v>module=jit</v>
      </c>
      <c r="G2778" s="6" t="str">
        <f t="shared" si="140"/>
        <v>module=kit</v>
      </c>
    </row>
    <row r="2779" spans="1:7" ht="30" customHeight="1">
      <c r="A2779" s="3" t="s">
        <v>10897</v>
      </c>
      <c r="B2779" s="3" t="s">
        <v>2</v>
      </c>
      <c r="C2779" s="3" t="s">
        <v>27382</v>
      </c>
      <c r="D2779" s="3" t="s">
        <v>33186</v>
      </c>
      <c r="E2779" s="12" t="s">
        <v>39014</v>
      </c>
      <c r="F2779" s="6" t="str">
        <f t="shared" si="139"/>
        <v>module=jit</v>
      </c>
      <c r="G2779" s="6" t="str">
        <f t="shared" si="140"/>
        <v>module=kit</v>
      </c>
    </row>
    <row r="2780" spans="1:7" ht="30" customHeight="1">
      <c r="A2780" s="3" t="s">
        <v>10897</v>
      </c>
      <c r="B2780" s="3" t="s">
        <v>2</v>
      </c>
      <c r="C2780" s="3" t="s">
        <v>27383</v>
      </c>
      <c r="D2780" s="3" t="s">
        <v>33187</v>
      </c>
      <c r="E2780" s="12" t="s">
        <v>39015</v>
      </c>
      <c r="F2780" s="6" t="str">
        <f t="shared" si="139"/>
        <v>module=jit</v>
      </c>
      <c r="G2780" s="6" t="str">
        <f t="shared" si="140"/>
        <v>module=kit</v>
      </c>
    </row>
    <row r="2781" spans="1:7" ht="30" customHeight="1">
      <c r="A2781" s="3" t="s">
        <v>10897</v>
      </c>
      <c r="B2781" s="3" t="s">
        <v>2</v>
      </c>
      <c r="C2781" s="3" t="s">
        <v>27384</v>
      </c>
      <c r="D2781" s="3" t="s">
        <v>33188</v>
      </c>
      <c r="E2781" s="12" t="s">
        <v>39016</v>
      </c>
      <c r="F2781" s="6" t="str">
        <f t="shared" si="139"/>
        <v>module=jit</v>
      </c>
      <c r="G2781" s="6" t="str">
        <f t="shared" si="140"/>
        <v>module=kit</v>
      </c>
    </row>
    <row r="2782" spans="1:7" ht="30" customHeight="1">
      <c r="A2782" s="3" t="s">
        <v>10897</v>
      </c>
      <c r="B2782" s="3" t="s">
        <v>2</v>
      </c>
      <c r="C2782" s="3" t="s">
        <v>27385</v>
      </c>
      <c r="D2782" s="3" t="s">
        <v>33189</v>
      </c>
      <c r="E2782" s="12" t="s">
        <v>39017</v>
      </c>
      <c r="F2782" s="6" t="str">
        <f t="shared" si="139"/>
        <v>module=jit</v>
      </c>
      <c r="G2782" s="6" t="str">
        <f t="shared" si="140"/>
        <v>module=kit</v>
      </c>
    </row>
    <row r="2783" spans="1:7" ht="30" customHeight="1">
      <c r="A2783" s="3" t="s">
        <v>10897</v>
      </c>
      <c r="B2783" s="3" t="s">
        <v>2</v>
      </c>
      <c r="C2783" s="3" t="s">
        <v>27386</v>
      </c>
      <c r="D2783" s="3" t="s">
        <v>33190</v>
      </c>
      <c r="E2783" s="12" t="s">
        <v>39018</v>
      </c>
      <c r="F2783" s="6" t="str">
        <f t="shared" si="139"/>
        <v>module=jit</v>
      </c>
      <c r="G2783" s="6" t="str">
        <f t="shared" si="140"/>
        <v>module=kit</v>
      </c>
    </row>
    <row r="2784" spans="1:7" ht="30" customHeight="1">
      <c r="A2784" s="3" t="s">
        <v>10897</v>
      </c>
      <c r="B2784" s="3" t="s">
        <v>2</v>
      </c>
      <c r="C2784" s="3" t="s">
        <v>27387</v>
      </c>
      <c r="D2784" s="3" t="s">
        <v>33191</v>
      </c>
      <c r="E2784" s="12" t="s">
        <v>39019</v>
      </c>
      <c r="F2784" s="6" t="str">
        <f t="shared" si="139"/>
        <v>module=jit</v>
      </c>
      <c r="G2784" s="6" t="str">
        <f t="shared" si="140"/>
        <v>module=kit</v>
      </c>
    </row>
    <row r="2785" spans="1:7" ht="30" customHeight="1">
      <c r="A2785" s="3" t="s">
        <v>10897</v>
      </c>
      <c r="B2785" s="3" t="s">
        <v>2</v>
      </c>
      <c r="C2785" s="3" t="s">
        <v>27388</v>
      </c>
      <c r="D2785" s="3" t="s">
        <v>33192</v>
      </c>
      <c r="E2785" s="12" t="s">
        <v>39020</v>
      </c>
      <c r="F2785" s="6" t="str">
        <f t="shared" si="139"/>
        <v>module=jit</v>
      </c>
      <c r="G2785" s="6" t="str">
        <f t="shared" si="140"/>
        <v>module=kit</v>
      </c>
    </row>
    <row r="2786" spans="1:7" ht="30" customHeight="1">
      <c r="A2786" s="3" t="s">
        <v>10897</v>
      </c>
      <c r="B2786" s="3" t="s">
        <v>2</v>
      </c>
      <c r="C2786" s="3" t="s">
        <v>27389</v>
      </c>
      <c r="D2786" s="3" t="s">
        <v>33193</v>
      </c>
      <c r="E2786" s="12" t="s">
        <v>39021</v>
      </c>
      <c r="F2786" s="6" t="str">
        <f t="shared" si="139"/>
        <v>module=jit</v>
      </c>
      <c r="G2786" s="6" t="str">
        <f t="shared" si="140"/>
        <v>module=kit</v>
      </c>
    </row>
    <row r="2787" spans="1:7" ht="30" customHeight="1">
      <c r="A2787" s="3" t="s">
        <v>10897</v>
      </c>
      <c r="B2787" s="3" t="s">
        <v>2</v>
      </c>
      <c r="C2787" s="3" t="s">
        <v>27390</v>
      </c>
      <c r="D2787" s="3" t="s">
        <v>33194</v>
      </c>
      <c r="E2787" s="12" t="s">
        <v>39022</v>
      </c>
      <c r="F2787" s="6" t="str">
        <f t="shared" si="139"/>
        <v>module=jit</v>
      </c>
      <c r="G2787" s="6" t="str">
        <f t="shared" si="140"/>
        <v>module=kit</v>
      </c>
    </row>
    <row r="2788" spans="1:7" ht="30" customHeight="1">
      <c r="A2788" s="3" t="s">
        <v>10897</v>
      </c>
      <c r="B2788" s="3" t="s">
        <v>2</v>
      </c>
      <c r="C2788" s="3" t="s">
        <v>27391</v>
      </c>
      <c r="D2788" s="3" t="s">
        <v>33195</v>
      </c>
      <c r="E2788" s="12" t="s">
        <v>39023</v>
      </c>
      <c r="F2788" s="6" t="str">
        <f t="shared" si="139"/>
        <v>module=jit</v>
      </c>
      <c r="G2788" s="6" t="str">
        <f t="shared" si="140"/>
        <v>module=kit</v>
      </c>
    </row>
    <row r="2789" spans="1:7" ht="30" customHeight="1">
      <c r="A2789" s="3" t="s">
        <v>10897</v>
      </c>
      <c r="B2789" s="3" t="s">
        <v>2</v>
      </c>
      <c r="C2789" s="3" t="s">
        <v>27392</v>
      </c>
      <c r="D2789" s="3" t="s">
        <v>33196</v>
      </c>
      <c r="E2789" s="12" t="s">
        <v>39024</v>
      </c>
      <c r="F2789" s="6" t="str">
        <f t="shared" si="139"/>
        <v>module=jit</v>
      </c>
      <c r="G2789" s="6" t="str">
        <f t="shared" si="140"/>
        <v>module=kit</v>
      </c>
    </row>
    <row r="2790" spans="1:7" ht="30" customHeight="1">
      <c r="A2790" s="3" t="s">
        <v>10897</v>
      </c>
      <c r="B2790" s="3" t="s">
        <v>2</v>
      </c>
      <c r="C2790" s="3" t="s">
        <v>27393</v>
      </c>
      <c r="D2790" s="3" t="s">
        <v>33197</v>
      </c>
      <c r="E2790" s="12" t="s">
        <v>39025</v>
      </c>
      <c r="F2790" s="6" t="str">
        <f t="shared" si="139"/>
        <v>module=jit</v>
      </c>
      <c r="G2790" s="6" t="str">
        <f t="shared" si="140"/>
        <v>module=kit</v>
      </c>
    </row>
    <row r="2791" spans="1:7" ht="30" customHeight="1">
      <c r="A2791" s="3" t="s">
        <v>10897</v>
      </c>
      <c r="B2791" s="3" t="s">
        <v>2</v>
      </c>
      <c r="C2791" s="3" t="s">
        <v>27394</v>
      </c>
      <c r="D2791" s="3" t="s">
        <v>33198</v>
      </c>
      <c r="E2791" s="12" t="s">
        <v>39026</v>
      </c>
      <c r="F2791" s="6" t="str">
        <f t="shared" si="139"/>
        <v>module=jit</v>
      </c>
      <c r="G2791" s="6" t="str">
        <f t="shared" si="140"/>
        <v>module=kit</v>
      </c>
    </row>
    <row r="2792" spans="1:7" ht="30" customHeight="1">
      <c r="A2792" s="3" t="s">
        <v>10897</v>
      </c>
      <c r="B2792" s="3" t="s">
        <v>2</v>
      </c>
      <c r="C2792" s="3" t="s">
        <v>27395</v>
      </c>
      <c r="D2792" s="3" t="s">
        <v>33199</v>
      </c>
      <c r="E2792" s="12" t="s">
        <v>39027</v>
      </c>
      <c r="F2792" s="6" t="str">
        <f t="shared" si="139"/>
        <v>module=jit</v>
      </c>
      <c r="G2792" s="6" t="str">
        <f t="shared" si="140"/>
        <v>module=kit</v>
      </c>
    </row>
    <row r="2793" spans="1:7" ht="30" customHeight="1">
      <c r="A2793" s="3" t="s">
        <v>10897</v>
      </c>
      <c r="B2793" s="3" t="s">
        <v>2</v>
      </c>
      <c r="C2793" s="3" t="s">
        <v>27396</v>
      </c>
      <c r="D2793" s="3" t="s">
        <v>33200</v>
      </c>
      <c r="E2793" s="12" t="s">
        <v>39028</v>
      </c>
      <c r="F2793" s="6" t="str">
        <f t="shared" si="139"/>
        <v>module=jit</v>
      </c>
      <c r="G2793" s="6" t="str">
        <f t="shared" si="140"/>
        <v>module=kit</v>
      </c>
    </row>
    <row r="2794" spans="1:7" ht="30" customHeight="1">
      <c r="A2794" s="3" t="s">
        <v>10897</v>
      </c>
      <c r="B2794" s="3" t="s">
        <v>2</v>
      </c>
      <c r="C2794" s="3" t="s">
        <v>27397</v>
      </c>
      <c r="D2794" s="3" t="s">
        <v>33201</v>
      </c>
      <c r="E2794" s="12" t="s">
        <v>39029</v>
      </c>
      <c r="F2794" s="6" t="str">
        <f t="shared" si="139"/>
        <v>module=jit</v>
      </c>
      <c r="G2794" s="6" t="str">
        <f t="shared" si="140"/>
        <v>module=kit</v>
      </c>
    </row>
    <row r="2795" spans="1:7" ht="30" customHeight="1">
      <c r="A2795" s="3" t="s">
        <v>10897</v>
      </c>
      <c r="B2795" s="3" t="s">
        <v>2</v>
      </c>
      <c r="C2795" s="3" t="s">
        <v>27398</v>
      </c>
      <c r="D2795" s="3" t="s">
        <v>33202</v>
      </c>
      <c r="E2795" s="12" t="s">
        <v>39030</v>
      </c>
      <c r="F2795" s="6" t="str">
        <f t="shared" si="139"/>
        <v>module=jit</v>
      </c>
      <c r="G2795" s="6" t="str">
        <f t="shared" si="140"/>
        <v>module=kit</v>
      </c>
    </row>
    <row r="2796" spans="1:7" ht="30" customHeight="1">
      <c r="A2796" s="3" t="s">
        <v>10897</v>
      </c>
      <c r="B2796" s="3" t="s">
        <v>2</v>
      </c>
      <c r="C2796" s="3" t="s">
        <v>27399</v>
      </c>
      <c r="D2796" s="3" t="s">
        <v>33203</v>
      </c>
      <c r="E2796" s="12" t="s">
        <v>39031</v>
      </c>
      <c r="F2796" s="6" t="str">
        <f t="shared" si="139"/>
        <v>module=jit</v>
      </c>
      <c r="G2796" s="6" t="str">
        <f t="shared" si="140"/>
        <v>module=kit</v>
      </c>
    </row>
    <row r="2797" spans="1:7" ht="30" customHeight="1">
      <c r="A2797" s="3" t="s">
        <v>10897</v>
      </c>
      <c r="B2797" s="3" t="s">
        <v>2</v>
      </c>
      <c r="C2797" s="3" t="s">
        <v>27400</v>
      </c>
      <c r="D2797" s="3" t="s">
        <v>33204</v>
      </c>
      <c r="E2797" s="12" t="s">
        <v>39032</v>
      </c>
      <c r="F2797" s="6" t="str">
        <f t="shared" si="139"/>
        <v>module=jit</v>
      </c>
      <c r="G2797" s="6" t="str">
        <f t="shared" si="140"/>
        <v>module=kit</v>
      </c>
    </row>
    <row r="2798" spans="1:7" ht="30" customHeight="1">
      <c r="A2798" s="3" t="s">
        <v>10897</v>
      </c>
      <c r="B2798" s="3" t="s">
        <v>2</v>
      </c>
      <c r="C2798" s="3" t="s">
        <v>27401</v>
      </c>
      <c r="D2798" s="3" t="s">
        <v>33205</v>
      </c>
      <c r="E2798" s="12" t="s">
        <v>39033</v>
      </c>
      <c r="F2798" s="6" t="str">
        <f t="shared" si="139"/>
        <v>module=jit</v>
      </c>
      <c r="G2798" s="6" t="str">
        <f t="shared" si="140"/>
        <v>module=kit</v>
      </c>
    </row>
    <row r="2799" spans="1:7" ht="30" customHeight="1">
      <c r="A2799" s="3" t="s">
        <v>10897</v>
      </c>
      <c r="B2799" s="3" t="s">
        <v>2</v>
      </c>
      <c r="C2799" s="3" t="s">
        <v>27402</v>
      </c>
      <c r="D2799" s="3" t="s">
        <v>33206</v>
      </c>
      <c r="E2799" s="12" t="s">
        <v>39034</v>
      </c>
      <c r="F2799" s="6" t="str">
        <f t="shared" si="139"/>
        <v>module=jit</v>
      </c>
      <c r="G2799" s="6" t="str">
        <f t="shared" si="140"/>
        <v>module=kit</v>
      </c>
    </row>
    <row r="2800" spans="1:7" ht="30" customHeight="1">
      <c r="A2800" s="3" t="s">
        <v>10897</v>
      </c>
      <c r="B2800" s="3" t="s">
        <v>2</v>
      </c>
      <c r="C2800" s="3" t="s">
        <v>27403</v>
      </c>
      <c r="D2800" s="3" t="s">
        <v>33207</v>
      </c>
      <c r="E2800" s="12" t="s">
        <v>39035</v>
      </c>
      <c r="F2800" s="6" t="str">
        <f t="shared" si="139"/>
        <v>module=jit</v>
      </c>
      <c r="G2800" s="6" t="str">
        <f t="shared" si="140"/>
        <v>module=kit</v>
      </c>
    </row>
    <row r="2801" spans="1:7" ht="30" customHeight="1">
      <c r="A2801" s="3" t="s">
        <v>10897</v>
      </c>
      <c r="B2801" s="3" t="s">
        <v>2</v>
      </c>
      <c r="C2801" s="3" t="s">
        <v>27404</v>
      </c>
      <c r="D2801" s="3" t="s">
        <v>33208</v>
      </c>
      <c r="E2801" s="12" t="s">
        <v>39036</v>
      </c>
      <c r="F2801" s="6" t="str">
        <f t="shared" si="139"/>
        <v>module=jit</v>
      </c>
      <c r="G2801" s="6" t="str">
        <f t="shared" si="140"/>
        <v>module=kit</v>
      </c>
    </row>
    <row r="2802" spans="1:7" ht="30" customHeight="1">
      <c r="A2802" s="3" t="s">
        <v>10897</v>
      </c>
      <c r="B2802" s="3" t="s">
        <v>2</v>
      </c>
      <c r="C2802" s="3" t="s">
        <v>27405</v>
      </c>
      <c r="D2802" s="3" t="s">
        <v>33209</v>
      </c>
      <c r="E2802" s="12" t="s">
        <v>39037</v>
      </c>
      <c r="F2802" s="6" t="str">
        <f t="shared" si="139"/>
        <v>module=jit</v>
      </c>
      <c r="G2802" s="6" t="str">
        <f t="shared" si="140"/>
        <v>module=kit</v>
      </c>
    </row>
    <row r="2803" spans="1:7" ht="30" customHeight="1">
      <c r="A2803" s="3" t="s">
        <v>10897</v>
      </c>
      <c r="B2803" s="3" t="s">
        <v>2</v>
      </c>
      <c r="C2803" s="3" t="s">
        <v>27406</v>
      </c>
      <c r="D2803" s="3" t="s">
        <v>33210</v>
      </c>
      <c r="E2803" s="12" t="s">
        <v>39038</v>
      </c>
      <c r="F2803" s="6" t="str">
        <f t="shared" si="139"/>
        <v>module=jit</v>
      </c>
      <c r="G2803" s="6" t="str">
        <f t="shared" si="140"/>
        <v>module=kit</v>
      </c>
    </row>
    <row r="2804" spans="1:7" ht="30" customHeight="1">
      <c r="A2804" s="3" t="s">
        <v>10897</v>
      </c>
      <c r="B2804" s="3" t="s">
        <v>2</v>
      </c>
      <c r="C2804" s="3" t="s">
        <v>27407</v>
      </c>
      <c r="D2804" s="3" t="s">
        <v>33211</v>
      </c>
      <c r="E2804" s="12" t="s">
        <v>39039</v>
      </c>
      <c r="F2804" s="6" t="str">
        <f t="shared" si="139"/>
        <v>module=jit</v>
      </c>
      <c r="G2804" s="6" t="str">
        <f t="shared" si="140"/>
        <v>module=kit</v>
      </c>
    </row>
    <row r="2805" spans="1:7" ht="30" customHeight="1">
      <c r="A2805" s="3" t="s">
        <v>10897</v>
      </c>
      <c r="B2805" s="3" t="s">
        <v>2</v>
      </c>
      <c r="C2805" s="3" t="s">
        <v>27408</v>
      </c>
      <c r="D2805" s="3" t="s">
        <v>33212</v>
      </c>
      <c r="E2805" s="12" t="s">
        <v>39040</v>
      </c>
      <c r="F2805" s="6" t="str">
        <f t="shared" si="139"/>
        <v>module=jit</v>
      </c>
      <c r="G2805" s="6" t="str">
        <f t="shared" si="140"/>
        <v>module=kit</v>
      </c>
    </row>
    <row r="2806" spans="1:7" ht="30" customHeight="1">
      <c r="A2806" s="3" t="s">
        <v>10897</v>
      </c>
      <c r="B2806" s="3" t="s">
        <v>2</v>
      </c>
      <c r="C2806" s="3" t="s">
        <v>27409</v>
      </c>
      <c r="D2806" s="3" t="s">
        <v>33213</v>
      </c>
      <c r="E2806" s="12" t="s">
        <v>39041</v>
      </c>
      <c r="F2806" s="6" t="str">
        <f t="shared" si="139"/>
        <v>module=jit</v>
      </c>
      <c r="G2806" s="6" t="str">
        <f t="shared" si="140"/>
        <v>module=kit</v>
      </c>
    </row>
    <row r="2807" spans="1:7" ht="30" customHeight="1">
      <c r="A2807" s="3" t="s">
        <v>10897</v>
      </c>
      <c r="B2807" s="3" t="s">
        <v>2</v>
      </c>
      <c r="C2807" s="3" t="s">
        <v>27410</v>
      </c>
      <c r="D2807" s="3" t="s">
        <v>33214</v>
      </c>
      <c r="E2807" s="12" t="s">
        <v>39042</v>
      </c>
      <c r="F2807" s="6" t="str">
        <f t="shared" si="139"/>
        <v>module=jit</v>
      </c>
      <c r="G2807" s="6" t="str">
        <f t="shared" si="140"/>
        <v>module=kit</v>
      </c>
    </row>
    <row r="2808" spans="1:7" ht="30" customHeight="1">
      <c r="A2808" s="3" t="s">
        <v>10897</v>
      </c>
      <c r="B2808" s="3" t="s">
        <v>2</v>
      </c>
      <c r="C2808" s="3" t="s">
        <v>27411</v>
      </c>
      <c r="D2808" s="3" t="s">
        <v>33215</v>
      </c>
      <c r="E2808" s="12" t="s">
        <v>39043</v>
      </c>
      <c r="F2808" s="6" t="str">
        <f t="shared" ref="F2808:F2871" si="141">HYPERLINK("http://www.ssc.wisc.edu/wlsresearch/documentation/waves/?wave=capigrad&amp;module=jit","module=jit")</f>
        <v>module=jit</v>
      </c>
      <c r="G2808" s="6" t="str">
        <f t="shared" ref="G2808:G2871" si="142">HYPERLINK("http://www.ssc.wisc.edu/wlsresearch/documentation/waves/?wave=capisib&amp;module=kit","module=kit")</f>
        <v>module=kit</v>
      </c>
    </row>
    <row r="2809" spans="1:7" ht="30" customHeight="1">
      <c r="A2809" s="3" t="s">
        <v>10897</v>
      </c>
      <c r="B2809" s="3" t="s">
        <v>2</v>
      </c>
      <c r="C2809" s="3" t="s">
        <v>27412</v>
      </c>
      <c r="D2809" s="3" t="s">
        <v>33216</v>
      </c>
      <c r="E2809" s="12" t="s">
        <v>39044</v>
      </c>
      <c r="F2809" s="6" t="str">
        <f t="shared" si="141"/>
        <v>module=jit</v>
      </c>
      <c r="G2809" s="6" t="str">
        <f t="shared" si="142"/>
        <v>module=kit</v>
      </c>
    </row>
    <row r="2810" spans="1:7" ht="30" customHeight="1">
      <c r="A2810" s="3" t="s">
        <v>10897</v>
      </c>
      <c r="B2810" s="3" t="s">
        <v>2</v>
      </c>
      <c r="C2810" s="3" t="s">
        <v>27413</v>
      </c>
      <c r="D2810" s="3" t="s">
        <v>33217</v>
      </c>
      <c r="E2810" s="12" t="s">
        <v>39045</v>
      </c>
      <c r="F2810" s="6" t="str">
        <f t="shared" si="141"/>
        <v>module=jit</v>
      </c>
      <c r="G2810" s="6" t="str">
        <f t="shared" si="142"/>
        <v>module=kit</v>
      </c>
    </row>
    <row r="2811" spans="1:7" ht="30" customHeight="1">
      <c r="A2811" s="3" t="s">
        <v>10897</v>
      </c>
      <c r="B2811" s="3" t="s">
        <v>2</v>
      </c>
      <c r="C2811" s="3" t="s">
        <v>27414</v>
      </c>
      <c r="D2811" s="3" t="s">
        <v>33218</v>
      </c>
      <c r="E2811" s="12" t="s">
        <v>39046</v>
      </c>
      <c r="F2811" s="6" t="str">
        <f t="shared" si="141"/>
        <v>module=jit</v>
      </c>
      <c r="G2811" s="6" t="str">
        <f t="shared" si="142"/>
        <v>module=kit</v>
      </c>
    </row>
    <row r="2812" spans="1:7" ht="30" customHeight="1">
      <c r="A2812" s="3" t="s">
        <v>10897</v>
      </c>
      <c r="B2812" s="3" t="s">
        <v>2</v>
      </c>
      <c r="C2812" s="3" t="s">
        <v>27415</v>
      </c>
      <c r="D2812" s="3" t="s">
        <v>33219</v>
      </c>
      <c r="E2812" s="12" t="s">
        <v>39047</v>
      </c>
      <c r="F2812" s="6" t="str">
        <f t="shared" si="141"/>
        <v>module=jit</v>
      </c>
      <c r="G2812" s="6" t="str">
        <f t="shared" si="142"/>
        <v>module=kit</v>
      </c>
    </row>
    <row r="2813" spans="1:7" ht="30" customHeight="1">
      <c r="A2813" s="3" t="s">
        <v>10897</v>
      </c>
      <c r="B2813" s="3" t="s">
        <v>2</v>
      </c>
      <c r="C2813" s="3" t="s">
        <v>27416</v>
      </c>
      <c r="D2813" s="3" t="s">
        <v>33220</v>
      </c>
      <c r="E2813" s="12" t="s">
        <v>39048</v>
      </c>
      <c r="F2813" s="6" t="str">
        <f t="shared" si="141"/>
        <v>module=jit</v>
      </c>
      <c r="G2813" s="6" t="str">
        <f t="shared" si="142"/>
        <v>module=kit</v>
      </c>
    </row>
    <row r="2814" spans="1:7" ht="30" customHeight="1">
      <c r="A2814" s="3" t="s">
        <v>10897</v>
      </c>
      <c r="B2814" s="3" t="s">
        <v>2</v>
      </c>
      <c r="C2814" s="3" t="s">
        <v>27417</v>
      </c>
      <c r="D2814" s="3" t="s">
        <v>33221</v>
      </c>
      <c r="E2814" s="12" t="s">
        <v>39049</v>
      </c>
      <c r="F2814" s="6" t="str">
        <f t="shared" si="141"/>
        <v>module=jit</v>
      </c>
      <c r="G2814" s="6" t="str">
        <f t="shared" si="142"/>
        <v>module=kit</v>
      </c>
    </row>
    <row r="2815" spans="1:7" ht="30" customHeight="1">
      <c r="A2815" s="3" t="s">
        <v>10897</v>
      </c>
      <c r="B2815" s="3" t="s">
        <v>2</v>
      </c>
      <c r="C2815" s="3" t="s">
        <v>27418</v>
      </c>
      <c r="D2815" s="3" t="s">
        <v>33222</v>
      </c>
      <c r="E2815" s="12" t="s">
        <v>39050</v>
      </c>
      <c r="F2815" s="6" t="str">
        <f t="shared" si="141"/>
        <v>module=jit</v>
      </c>
      <c r="G2815" s="6" t="str">
        <f t="shared" si="142"/>
        <v>module=kit</v>
      </c>
    </row>
    <row r="2816" spans="1:7" ht="30" customHeight="1">
      <c r="A2816" s="3" t="s">
        <v>10897</v>
      </c>
      <c r="B2816" s="3" t="s">
        <v>2</v>
      </c>
      <c r="C2816" s="3" t="s">
        <v>27419</v>
      </c>
      <c r="D2816" s="3" t="s">
        <v>33223</v>
      </c>
      <c r="E2816" s="12" t="s">
        <v>39051</v>
      </c>
      <c r="F2816" s="6" t="str">
        <f t="shared" si="141"/>
        <v>module=jit</v>
      </c>
      <c r="G2816" s="6" t="str">
        <f t="shared" si="142"/>
        <v>module=kit</v>
      </c>
    </row>
    <row r="2817" spans="1:7" ht="30" customHeight="1">
      <c r="A2817" s="3" t="s">
        <v>10897</v>
      </c>
      <c r="B2817" s="3" t="s">
        <v>2</v>
      </c>
      <c r="C2817" s="3" t="s">
        <v>27420</v>
      </c>
      <c r="D2817" s="3" t="s">
        <v>33224</v>
      </c>
      <c r="E2817" s="12" t="s">
        <v>39052</v>
      </c>
      <c r="F2817" s="6" t="str">
        <f t="shared" si="141"/>
        <v>module=jit</v>
      </c>
      <c r="G2817" s="6" t="str">
        <f t="shared" si="142"/>
        <v>module=kit</v>
      </c>
    </row>
    <row r="2818" spans="1:7" ht="30" customHeight="1">
      <c r="A2818" s="3" t="s">
        <v>10897</v>
      </c>
      <c r="B2818" s="3" t="s">
        <v>2</v>
      </c>
      <c r="C2818" s="3" t="s">
        <v>27421</v>
      </c>
      <c r="D2818" s="3" t="s">
        <v>33225</v>
      </c>
      <c r="E2818" s="12" t="s">
        <v>39053</v>
      </c>
      <c r="F2818" s="6" t="str">
        <f t="shared" si="141"/>
        <v>module=jit</v>
      </c>
      <c r="G2818" s="6" t="str">
        <f t="shared" si="142"/>
        <v>module=kit</v>
      </c>
    </row>
    <row r="2819" spans="1:7" ht="30" customHeight="1">
      <c r="A2819" s="3" t="s">
        <v>10897</v>
      </c>
      <c r="B2819" s="3" t="s">
        <v>2</v>
      </c>
      <c r="C2819" s="3" t="s">
        <v>27422</v>
      </c>
      <c r="D2819" s="3" t="s">
        <v>33226</v>
      </c>
      <c r="E2819" s="12" t="s">
        <v>39054</v>
      </c>
      <c r="F2819" s="6" t="str">
        <f t="shared" si="141"/>
        <v>module=jit</v>
      </c>
      <c r="G2819" s="6" t="str">
        <f t="shared" si="142"/>
        <v>module=kit</v>
      </c>
    </row>
    <row r="2820" spans="1:7" ht="30" customHeight="1">
      <c r="A2820" s="3" t="s">
        <v>10897</v>
      </c>
      <c r="B2820" s="3" t="s">
        <v>2</v>
      </c>
      <c r="C2820" s="3" t="s">
        <v>27423</v>
      </c>
      <c r="D2820" s="3" t="s">
        <v>33227</v>
      </c>
      <c r="E2820" s="12" t="s">
        <v>39055</v>
      </c>
      <c r="F2820" s="6" t="str">
        <f t="shared" si="141"/>
        <v>module=jit</v>
      </c>
      <c r="G2820" s="6" t="str">
        <f t="shared" si="142"/>
        <v>module=kit</v>
      </c>
    </row>
    <row r="2821" spans="1:7" ht="30" customHeight="1">
      <c r="A2821" s="3" t="s">
        <v>10897</v>
      </c>
      <c r="B2821" s="3" t="s">
        <v>2</v>
      </c>
      <c r="C2821" s="3" t="s">
        <v>27424</v>
      </c>
      <c r="D2821" s="3" t="s">
        <v>33228</v>
      </c>
      <c r="E2821" s="12" t="s">
        <v>39056</v>
      </c>
      <c r="F2821" s="6" t="str">
        <f t="shared" si="141"/>
        <v>module=jit</v>
      </c>
      <c r="G2821" s="6" t="str">
        <f t="shared" si="142"/>
        <v>module=kit</v>
      </c>
    </row>
    <row r="2822" spans="1:7" ht="30" customHeight="1">
      <c r="A2822" s="3" t="s">
        <v>10897</v>
      </c>
      <c r="B2822" s="3" t="s">
        <v>2</v>
      </c>
      <c r="C2822" s="3" t="s">
        <v>27425</v>
      </c>
      <c r="D2822" s="3" t="s">
        <v>33229</v>
      </c>
      <c r="E2822" s="12" t="s">
        <v>39057</v>
      </c>
      <c r="F2822" s="6" t="str">
        <f t="shared" si="141"/>
        <v>module=jit</v>
      </c>
      <c r="G2822" s="6" t="str">
        <f t="shared" si="142"/>
        <v>module=kit</v>
      </c>
    </row>
    <row r="2823" spans="1:7" ht="30" customHeight="1">
      <c r="A2823" s="3" t="s">
        <v>10897</v>
      </c>
      <c r="B2823" s="3" t="s">
        <v>2</v>
      </c>
      <c r="C2823" s="3" t="s">
        <v>27426</v>
      </c>
      <c r="D2823" s="3" t="s">
        <v>33230</v>
      </c>
      <c r="E2823" s="12" t="s">
        <v>39058</v>
      </c>
      <c r="F2823" s="6" t="str">
        <f t="shared" si="141"/>
        <v>module=jit</v>
      </c>
      <c r="G2823" s="6" t="str">
        <f t="shared" si="142"/>
        <v>module=kit</v>
      </c>
    </row>
    <row r="2824" spans="1:7" ht="30" customHeight="1">
      <c r="A2824" s="3" t="s">
        <v>10897</v>
      </c>
      <c r="B2824" s="3" t="s">
        <v>2</v>
      </c>
      <c r="C2824" s="3" t="s">
        <v>27427</v>
      </c>
      <c r="D2824" s="3" t="s">
        <v>33231</v>
      </c>
      <c r="E2824" s="12" t="s">
        <v>39059</v>
      </c>
      <c r="F2824" s="6" t="str">
        <f t="shared" si="141"/>
        <v>module=jit</v>
      </c>
      <c r="G2824" s="6" t="str">
        <f t="shared" si="142"/>
        <v>module=kit</v>
      </c>
    </row>
    <row r="2825" spans="1:7" ht="30" customHeight="1">
      <c r="A2825" s="3" t="s">
        <v>10897</v>
      </c>
      <c r="B2825" s="3" t="s">
        <v>2</v>
      </c>
      <c r="C2825" s="3" t="s">
        <v>27428</v>
      </c>
      <c r="D2825" s="3" t="s">
        <v>33232</v>
      </c>
      <c r="E2825" s="12" t="s">
        <v>39060</v>
      </c>
      <c r="F2825" s="6" t="str">
        <f t="shared" si="141"/>
        <v>module=jit</v>
      </c>
      <c r="G2825" s="6" t="str">
        <f t="shared" si="142"/>
        <v>module=kit</v>
      </c>
    </row>
    <row r="2826" spans="1:7" ht="30" customHeight="1">
      <c r="A2826" s="3" t="s">
        <v>10897</v>
      </c>
      <c r="B2826" s="3" t="s">
        <v>2</v>
      </c>
      <c r="C2826" s="3" t="s">
        <v>27429</v>
      </c>
      <c r="D2826" s="3" t="s">
        <v>33233</v>
      </c>
      <c r="E2826" s="12" t="s">
        <v>39061</v>
      </c>
      <c r="F2826" s="6" t="str">
        <f t="shared" si="141"/>
        <v>module=jit</v>
      </c>
      <c r="G2826" s="6" t="str">
        <f t="shared" si="142"/>
        <v>module=kit</v>
      </c>
    </row>
    <row r="2827" spans="1:7" ht="30" customHeight="1">
      <c r="A2827" s="3" t="s">
        <v>10897</v>
      </c>
      <c r="B2827" s="3" t="s">
        <v>2</v>
      </c>
      <c r="C2827" s="3" t="s">
        <v>27430</v>
      </c>
      <c r="D2827" s="3" t="s">
        <v>33234</v>
      </c>
      <c r="E2827" s="12" t="s">
        <v>39062</v>
      </c>
      <c r="F2827" s="6" t="str">
        <f t="shared" si="141"/>
        <v>module=jit</v>
      </c>
      <c r="G2827" s="6" t="str">
        <f t="shared" si="142"/>
        <v>module=kit</v>
      </c>
    </row>
    <row r="2828" spans="1:7" ht="30" customHeight="1">
      <c r="A2828" s="3" t="s">
        <v>10897</v>
      </c>
      <c r="B2828" s="3" t="s">
        <v>2</v>
      </c>
      <c r="C2828" s="3" t="s">
        <v>27431</v>
      </c>
      <c r="D2828" s="3" t="s">
        <v>33235</v>
      </c>
      <c r="E2828" s="12" t="s">
        <v>39063</v>
      </c>
      <c r="F2828" s="6" t="str">
        <f t="shared" si="141"/>
        <v>module=jit</v>
      </c>
      <c r="G2828" s="6" t="str">
        <f t="shared" si="142"/>
        <v>module=kit</v>
      </c>
    </row>
    <row r="2829" spans="1:7" ht="30" customHeight="1">
      <c r="A2829" s="3" t="s">
        <v>10897</v>
      </c>
      <c r="B2829" s="3" t="s">
        <v>2</v>
      </c>
      <c r="C2829" s="3" t="s">
        <v>27432</v>
      </c>
      <c r="D2829" s="3" t="s">
        <v>33236</v>
      </c>
      <c r="E2829" s="12" t="s">
        <v>39064</v>
      </c>
      <c r="F2829" s="6" t="str">
        <f t="shared" si="141"/>
        <v>module=jit</v>
      </c>
      <c r="G2829" s="6" t="str">
        <f t="shared" si="142"/>
        <v>module=kit</v>
      </c>
    </row>
    <row r="2830" spans="1:7" ht="30" customHeight="1">
      <c r="A2830" s="3" t="s">
        <v>10897</v>
      </c>
      <c r="B2830" s="3" t="s">
        <v>2</v>
      </c>
      <c r="C2830" s="3" t="s">
        <v>27433</v>
      </c>
      <c r="D2830" s="3" t="s">
        <v>33237</v>
      </c>
      <c r="E2830" s="12" t="s">
        <v>39065</v>
      </c>
      <c r="F2830" s="6" t="str">
        <f t="shared" si="141"/>
        <v>module=jit</v>
      </c>
      <c r="G2830" s="6" t="str">
        <f t="shared" si="142"/>
        <v>module=kit</v>
      </c>
    </row>
    <row r="2831" spans="1:7" ht="30" customHeight="1">
      <c r="A2831" s="3" t="s">
        <v>10897</v>
      </c>
      <c r="B2831" s="3" t="s">
        <v>2</v>
      </c>
      <c r="C2831" s="3" t="s">
        <v>27434</v>
      </c>
      <c r="D2831" s="3" t="s">
        <v>33238</v>
      </c>
      <c r="E2831" s="12" t="s">
        <v>39066</v>
      </c>
      <c r="F2831" s="6" t="str">
        <f t="shared" si="141"/>
        <v>module=jit</v>
      </c>
      <c r="G2831" s="6" t="str">
        <f t="shared" si="142"/>
        <v>module=kit</v>
      </c>
    </row>
    <row r="2832" spans="1:7" ht="30" customHeight="1">
      <c r="A2832" s="3" t="s">
        <v>10897</v>
      </c>
      <c r="B2832" s="3" t="s">
        <v>2</v>
      </c>
      <c r="C2832" s="3" t="s">
        <v>27435</v>
      </c>
      <c r="D2832" s="3" t="s">
        <v>33239</v>
      </c>
      <c r="E2832" s="12" t="s">
        <v>39067</v>
      </c>
      <c r="F2832" s="6" t="str">
        <f t="shared" si="141"/>
        <v>module=jit</v>
      </c>
      <c r="G2832" s="6" t="str">
        <f t="shared" si="142"/>
        <v>module=kit</v>
      </c>
    </row>
    <row r="2833" spans="1:7" ht="30" customHeight="1">
      <c r="A2833" s="3" t="s">
        <v>10897</v>
      </c>
      <c r="B2833" s="3" t="s">
        <v>2</v>
      </c>
      <c r="C2833" s="3" t="s">
        <v>27436</v>
      </c>
      <c r="D2833" s="3" t="s">
        <v>33240</v>
      </c>
      <c r="E2833" s="12" t="s">
        <v>39068</v>
      </c>
      <c r="F2833" s="6" t="str">
        <f t="shared" si="141"/>
        <v>module=jit</v>
      </c>
      <c r="G2833" s="6" t="str">
        <f t="shared" si="142"/>
        <v>module=kit</v>
      </c>
    </row>
    <row r="2834" spans="1:7" ht="30" customHeight="1">
      <c r="A2834" s="3" t="s">
        <v>10897</v>
      </c>
      <c r="B2834" s="3" t="s">
        <v>2</v>
      </c>
      <c r="C2834" s="3" t="s">
        <v>27437</v>
      </c>
      <c r="D2834" s="3" t="s">
        <v>33241</v>
      </c>
      <c r="E2834" s="12" t="s">
        <v>39069</v>
      </c>
      <c r="F2834" s="6" t="str">
        <f t="shared" si="141"/>
        <v>module=jit</v>
      </c>
      <c r="G2834" s="6" t="str">
        <f t="shared" si="142"/>
        <v>module=kit</v>
      </c>
    </row>
    <row r="2835" spans="1:7" ht="30" customHeight="1">
      <c r="A2835" s="3" t="s">
        <v>10897</v>
      </c>
      <c r="B2835" s="3" t="s">
        <v>2</v>
      </c>
      <c r="C2835" s="3" t="s">
        <v>27438</v>
      </c>
      <c r="D2835" s="3" t="s">
        <v>33242</v>
      </c>
      <c r="E2835" s="12" t="s">
        <v>39070</v>
      </c>
      <c r="F2835" s="6" t="str">
        <f t="shared" si="141"/>
        <v>module=jit</v>
      </c>
      <c r="G2835" s="6" t="str">
        <f t="shared" si="142"/>
        <v>module=kit</v>
      </c>
    </row>
    <row r="2836" spans="1:7" ht="30" customHeight="1">
      <c r="A2836" s="3" t="s">
        <v>10897</v>
      </c>
      <c r="B2836" s="3" t="s">
        <v>2</v>
      </c>
      <c r="C2836" s="3" t="s">
        <v>27439</v>
      </c>
      <c r="D2836" s="3" t="s">
        <v>33243</v>
      </c>
      <c r="E2836" s="12" t="s">
        <v>39071</v>
      </c>
      <c r="F2836" s="6" t="str">
        <f t="shared" si="141"/>
        <v>module=jit</v>
      </c>
      <c r="G2836" s="6" t="str">
        <f t="shared" si="142"/>
        <v>module=kit</v>
      </c>
    </row>
    <row r="2837" spans="1:7" ht="30" customHeight="1">
      <c r="A2837" s="3" t="s">
        <v>10897</v>
      </c>
      <c r="B2837" s="3" t="s">
        <v>2</v>
      </c>
      <c r="C2837" s="3" t="s">
        <v>27440</v>
      </c>
      <c r="D2837" s="3" t="s">
        <v>33244</v>
      </c>
      <c r="E2837" s="12" t="s">
        <v>39072</v>
      </c>
      <c r="F2837" s="6" t="str">
        <f t="shared" si="141"/>
        <v>module=jit</v>
      </c>
      <c r="G2837" s="6" t="str">
        <f t="shared" si="142"/>
        <v>module=kit</v>
      </c>
    </row>
    <row r="2838" spans="1:7" ht="30" customHeight="1">
      <c r="A2838" s="3" t="s">
        <v>10897</v>
      </c>
      <c r="B2838" s="3" t="s">
        <v>2</v>
      </c>
      <c r="C2838" s="3" t="s">
        <v>27441</v>
      </c>
      <c r="D2838" s="3" t="s">
        <v>33245</v>
      </c>
      <c r="E2838" s="12" t="s">
        <v>39073</v>
      </c>
      <c r="F2838" s="6" t="str">
        <f t="shared" si="141"/>
        <v>module=jit</v>
      </c>
      <c r="G2838" s="6" t="str">
        <f t="shared" si="142"/>
        <v>module=kit</v>
      </c>
    </row>
    <row r="2839" spans="1:7" ht="30" customHeight="1">
      <c r="A2839" s="3" t="s">
        <v>10897</v>
      </c>
      <c r="B2839" s="3" t="s">
        <v>2</v>
      </c>
      <c r="C2839" s="3" t="s">
        <v>27442</v>
      </c>
      <c r="D2839" s="3" t="s">
        <v>33246</v>
      </c>
      <c r="E2839" s="12" t="s">
        <v>39074</v>
      </c>
      <c r="F2839" s="6" t="str">
        <f t="shared" si="141"/>
        <v>module=jit</v>
      </c>
      <c r="G2839" s="6" t="str">
        <f t="shared" si="142"/>
        <v>module=kit</v>
      </c>
    </row>
    <row r="2840" spans="1:7" ht="30" customHeight="1">
      <c r="A2840" s="3" t="s">
        <v>10897</v>
      </c>
      <c r="B2840" s="3" t="s">
        <v>2</v>
      </c>
      <c r="C2840" s="3" t="s">
        <v>27443</v>
      </c>
      <c r="D2840" s="3" t="s">
        <v>33247</v>
      </c>
      <c r="E2840" s="12" t="s">
        <v>39075</v>
      </c>
      <c r="F2840" s="6" t="str">
        <f t="shared" si="141"/>
        <v>module=jit</v>
      </c>
      <c r="G2840" s="6" t="str">
        <f t="shared" si="142"/>
        <v>module=kit</v>
      </c>
    </row>
    <row r="2841" spans="1:7" ht="30" customHeight="1">
      <c r="A2841" s="3" t="s">
        <v>10897</v>
      </c>
      <c r="B2841" s="3" t="s">
        <v>2</v>
      </c>
      <c r="C2841" s="3" t="s">
        <v>27444</v>
      </c>
      <c r="D2841" s="3" t="s">
        <v>33248</v>
      </c>
      <c r="E2841" s="12" t="s">
        <v>39076</v>
      </c>
      <c r="F2841" s="6" t="str">
        <f t="shared" si="141"/>
        <v>module=jit</v>
      </c>
      <c r="G2841" s="6" t="str">
        <f t="shared" si="142"/>
        <v>module=kit</v>
      </c>
    </row>
    <row r="2842" spans="1:7" ht="30" customHeight="1">
      <c r="A2842" s="3" t="s">
        <v>10897</v>
      </c>
      <c r="B2842" s="3" t="s">
        <v>2</v>
      </c>
      <c r="C2842" s="3" t="s">
        <v>27445</v>
      </c>
      <c r="D2842" s="3" t="s">
        <v>33249</v>
      </c>
      <c r="E2842" s="12" t="s">
        <v>39077</v>
      </c>
      <c r="F2842" s="6" t="str">
        <f t="shared" si="141"/>
        <v>module=jit</v>
      </c>
      <c r="G2842" s="6" t="str">
        <f t="shared" si="142"/>
        <v>module=kit</v>
      </c>
    </row>
    <row r="2843" spans="1:7" ht="30" customHeight="1">
      <c r="A2843" s="3" t="s">
        <v>10897</v>
      </c>
      <c r="B2843" s="3" t="s">
        <v>2</v>
      </c>
      <c r="C2843" s="3" t="s">
        <v>27446</v>
      </c>
      <c r="D2843" s="3" t="s">
        <v>33250</v>
      </c>
      <c r="E2843" s="12" t="s">
        <v>39078</v>
      </c>
      <c r="F2843" s="6" t="str">
        <f t="shared" si="141"/>
        <v>module=jit</v>
      </c>
      <c r="G2843" s="6" t="str">
        <f t="shared" si="142"/>
        <v>module=kit</v>
      </c>
    </row>
    <row r="2844" spans="1:7" ht="30" customHeight="1">
      <c r="A2844" s="3" t="s">
        <v>10897</v>
      </c>
      <c r="B2844" s="3" t="s">
        <v>2</v>
      </c>
      <c r="C2844" s="3" t="s">
        <v>27447</v>
      </c>
      <c r="D2844" s="3" t="s">
        <v>33251</v>
      </c>
      <c r="E2844" s="12" t="s">
        <v>39079</v>
      </c>
      <c r="F2844" s="6" t="str">
        <f t="shared" si="141"/>
        <v>module=jit</v>
      </c>
      <c r="G2844" s="6" t="str">
        <f t="shared" si="142"/>
        <v>module=kit</v>
      </c>
    </row>
    <row r="2845" spans="1:7" ht="30" customHeight="1">
      <c r="A2845" s="3" t="s">
        <v>10897</v>
      </c>
      <c r="B2845" s="3" t="s">
        <v>2</v>
      </c>
      <c r="C2845" s="3" t="s">
        <v>27448</v>
      </c>
      <c r="D2845" s="3" t="s">
        <v>33252</v>
      </c>
      <c r="E2845" s="12" t="s">
        <v>39080</v>
      </c>
      <c r="F2845" s="6" t="str">
        <f t="shared" si="141"/>
        <v>module=jit</v>
      </c>
      <c r="G2845" s="6" t="str">
        <f t="shared" si="142"/>
        <v>module=kit</v>
      </c>
    </row>
    <row r="2846" spans="1:7" ht="30" customHeight="1">
      <c r="A2846" s="3" t="s">
        <v>10897</v>
      </c>
      <c r="B2846" s="3" t="s">
        <v>2</v>
      </c>
      <c r="C2846" s="3" t="s">
        <v>27449</v>
      </c>
      <c r="D2846" s="3" t="s">
        <v>33253</v>
      </c>
      <c r="E2846" s="12" t="s">
        <v>39081</v>
      </c>
      <c r="F2846" s="6" t="str">
        <f t="shared" si="141"/>
        <v>module=jit</v>
      </c>
      <c r="G2846" s="6" t="str">
        <f t="shared" si="142"/>
        <v>module=kit</v>
      </c>
    </row>
    <row r="2847" spans="1:7" ht="30" customHeight="1">
      <c r="A2847" s="3" t="s">
        <v>10897</v>
      </c>
      <c r="B2847" s="3" t="s">
        <v>2</v>
      </c>
      <c r="C2847" s="3" t="s">
        <v>27450</v>
      </c>
      <c r="D2847" s="3" t="s">
        <v>33254</v>
      </c>
      <c r="E2847" s="12" t="s">
        <v>39082</v>
      </c>
      <c r="F2847" s="6" t="str">
        <f t="shared" si="141"/>
        <v>module=jit</v>
      </c>
      <c r="G2847" s="6" t="str">
        <f t="shared" si="142"/>
        <v>module=kit</v>
      </c>
    </row>
    <row r="2848" spans="1:7" ht="30" customHeight="1">
      <c r="A2848" s="3" t="s">
        <v>10897</v>
      </c>
      <c r="B2848" s="3" t="s">
        <v>2</v>
      </c>
      <c r="C2848" s="3" t="s">
        <v>27451</v>
      </c>
      <c r="D2848" s="3" t="s">
        <v>33255</v>
      </c>
      <c r="E2848" s="12" t="s">
        <v>39083</v>
      </c>
      <c r="F2848" s="6" t="str">
        <f t="shared" si="141"/>
        <v>module=jit</v>
      </c>
      <c r="G2848" s="6" t="str">
        <f t="shared" si="142"/>
        <v>module=kit</v>
      </c>
    </row>
    <row r="2849" spans="1:7" ht="30" customHeight="1">
      <c r="A2849" s="3" t="s">
        <v>10897</v>
      </c>
      <c r="B2849" s="3" t="s">
        <v>2</v>
      </c>
      <c r="C2849" s="3" t="s">
        <v>27452</v>
      </c>
      <c r="D2849" s="3" t="s">
        <v>33256</v>
      </c>
      <c r="E2849" s="12" t="s">
        <v>39084</v>
      </c>
      <c r="F2849" s="6" t="str">
        <f t="shared" si="141"/>
        <v>module=jit</v>
      </c>
      <c r="G2849" s="6" t="str">
        <f t="shared" si="142"/>
        <v>module=kit</v>
      </c>
    </row>
    <row r="2850" spans="1:7" ht="30" customHeight="1">
      <c r="A2850" s="3" t="s">
        <v>10897</v>
      </c>
      <c r="B2850" s="3" t="s">
        <v>2</v>
      </c>
      <c r="C2850" s="3" t="s">
        <v>27453</v>
      </c>
      <c r="D2850" s="3" t="s">
        <v>33257</v>
      </c>
      <c r="E2850" s="12" t="s">
        <v>39085</v>
      </c>
      <c r="F2850" s="6" t="str">
        <f t="shared" si="141"/>
        <v>module=jit</v>
      </c>
      <c r="G2850" s="6" t="str">
        <f t="shared" si="142"/>
        <v>module=kit</v>
      </c>
    </row>
    <row r="2851" spans="1:7" ht="30" customHeight="1">
      <c r="A2851" s="3" t="s">
        <v>10897</v>
      </c>
      <c r="B2851" s="3" t="s">
        <v>2</v>
      </c>
      <c r="C2851" s="3" t="s">
        <v>27454</v>
      </c>
      <c r="D2851" s="3" t="s">
        <v>33258</v>
      </c>
      <c r="E2851" s="12" t="s">
        <v>39086</v>
      </c>
      <c r="F2851" s="6" t="str">
        <f t="shared" si="141"/>
        <v>module=jit</v>
      </c>
      <c r="G2851" s="6" t="str">
        <f t="shared" si="142"/>
        <v>module=kit</v>
      </c>
    </row>
    <row r="2852" spans="1:7" ht="30" customHeight="1">
      <c r="A2852" s="3" t="s">
        <v>10897</v>
      </c>
      <c r="B2852" s="3" t="s">
        <v>2</v>
      </c>
      <c r="C2852" s="3" t="s">
        <v>27455</v>
      </c>
      <c r="D2852" s="3" t="s">
        <v>33259</v>
      </c>
      <c r="E2852" s="12" t="s">
        <v>39087</v>
      </c>
      <c r="F2852" s="6" t="str">
        <f t="shared" si="141"/>
        <v>module=jit</v>
      </c>
      <c r="G2852" s="6" t="str">
        <f t="shared" si="142"/>
        <v>module=kit</v>
      </c>
    </row>
    <row r="2853" spans="1:7" ht="30" customHeight="1">
      <c r="A2853" s="3" t="s">
        <v>10897</v>
      </c>
      <c r="B2853" s="3" t="s">
        <v>2</v>
      </c>
      <c r="C2853" s="3" t="s">
        <v>27456</v>
      </c>
      <c r="D2853" s="3" t="s">
        <v>33260</v>
      </c>
      <c r="E2853" s="12" t="s">
        <v>39088</v>
      </c>
      <c r="F2853" s="6" t="str">
        <f t="shared" si="141"/>
        <v>module=jit</v>
      </c>
      <c r="G2853" s="6" t="str">
        <f t="shared" si="142"/>
        <v>module=kit</v>
      </c>
    </row>
    <row r="2854" spans="1:7" ht="30" customHeight="1">
      <c r="A2854" s="3" t="s">
        <v>10897</v>
      </c>
      <c r="B2854" s="3" t="s">
        <v>2</v>
      </c>
      <c r="C2854" s="3" t="s">
        <v>27457</v>
      </c>
      <c r="D2854" s="3" t="s">
        <v>33261</v>
      </c>
      <c r="E2854" s="12" t="s">
        <v>39089</v>
      </c>
      <c r="F2854" s="6" t="str">
        <f t="shared" si="141"/>
        <v>module=jit</v>
      </c>
      <c r="G2854" s="6" t="str">
        <f t="shared" si="142"/>
        <v>module=kit</v>
      </c>
    </row>
    <row r="2855" spans="1:7" ht="30" customHeight="1">
      <c r="A2855" s="3" t="s">
        <v>10897</v>
      </c>
      <c r="B2855" s="3" t="s">
        <v>2</v>
      </c>
      <c r="C2855" s="3" t="s">
        <v>27458</v>
      </c>
      <c r="D2855" s="3" t="s">
        <v>33262</v>
      </c>
      <c r="E2855" s="12" t="s">
        <v>39090</v>
      </c>
      <c r="F2855" s="6" t="str">
        <f t="shared" si="141"/>
        <v>module=jit</v>
      </c>
      <c r="G2855" s="6" t="str">
        <f t="shared" si="142"/>
        <v>module=kit</v>
      </c>
    </row>
    <row r="2856" spans="1:7" ht="30" customHeight="1">
      <c r="A2856" s="3" t="s">
        <v>10897</v>
      </c>
      <c r="B2856" s="3" t="s">
        <v>2</v>
      </c>
      <c r="C2856" s="3" t="s">
        <v>27459</v>
      </c>
      <c r="D2856" s="3" t="s">
        <v>33263</v>
      </c>
      <c r="E2856" s="12" t="s">
        <v>39091</v>
      </c>
      <c r="F2856" s="6" t="str">
        <f t="shared" si="141"/>
        <v>module=jit</v>
      </c>
      <c r="G2856" s="6" t="str">
        <f t="shared" si="142"/>
        <v>module=kit</v>
      </c>
    </row>
    <row r="2857" spans="1:7" ht="30" customHeight="1">
      <c r="A2857" s="3" t="s">
        <v>10897</v>
      </c>
      <c r="B2857" s="3" t="s">
        <v>2</v>
      </c>
      <c r="C2857" s="3" t="s">
        <v>27460</v>
      </c>
      <c r="D2857" s="3" t="s">
        <v>33264</v>
      </c>
      <c r="E2857" s="12" t="s">
        <v>39092</v>
      </c>
      <c r="F2857" s="6" t="str">
        <f t="shared" si="141"/>
        <v>module=jit</v>
      </c>
      <c r="G2857" s="6" t="str">
        <f t="shared" si="142"/>
        <v>module=kit</v>
      </c>
    </row>
    <row r="2858" spans="1:7" ht="30" customHeight="1">
      <c r="A2858" s="3" t="s">
        <v>10897</v>
      </c>
      <c r="B2858" s="3" t="s">
        <v>2</v>
      </c>
      <c r="C2858" s="3" t="s">
        <v>27461</v>
      </c>
      <c r="D2858" s="3" t="s">
        <v>33265</v>
      </c>
      <c r="E2858" s="12" t="s">
        <v>39093</v>
      </c>
      <c r="F2858" s="6" t="str">
        <f t="shared" si="141"/>
        <v>module=jit</v>
      </c>
      <c r="G2858" s="6" t="str">
        <f t="shared" si="142"/>
        <v>module=kit</v>
      </c>
    </row>
    <row r="2859" spans="1:7" ht="30" customHeight="1">
      <c r="A2859" s="3" t="s">
        <v>10897</v>
      </c>
      <c r="B2859" s="3" t="s">
        <v>2</v>
      </c>
      <c r="C2859" s="3" t="s">
        <v>27462</v>
      </c>
      <c r="D2859" s="3" t="s">
        <v>33266</v>
      </c>
      <c r="E2859" s="12" t="s">
        <v>39094</v>
      </c>
      <c r="F2859" s="6" t="str">
        <f t="shared" si="141"/>
        <v>module=jit</v>
      </c>
      <c r="G2859" s="6" t="str">
        <f t="shared" si="142"/>
        <v>module=kit</v>
      </c>
    </row>
    <row r="2860" spans="1:7" ht="30" customHeight="1">
      <c r="A2860" s="3" t="s">
        <v>10897</v>
      </c>
      <c r="B2860" s="3" t="s">
        <v>2</v>
      </c>
      <c r="C2860" s="3" t="s">
        <v>27463</v>
      </c>
      <c r="D2860" s="3" t="s">
        <v>33267</v>
      </c>
      <c r="E2860" s="12" t="s">
        <v>39095</v>
      </c>
      <c r="F2860" s="6" t="str">
        <f t="shared" si="141"/>
        <v>module=jit</v>
      </c>
      <c r="G2860" s="6" t="str">
        <f t="shared" si="142"/>
        <v>module=kit</v>
      </c>
    </row>
    <row r="2861" spans="1:7" ht="30" customHeight="1">
      <c r="A2861" s="3" t="s">
        <v>10897</v>
      </c>
      <c r="B2861" s="3" t="s">
        <v>2</v>
      </c>
      <c r="C2861" s="3" t="s">
        <v>27464</v>
      </c>
      <c r="D2861" s="3" t="s">
        <v>33268</v>
      </c>
      <c r="E2861" s="12" t="s">
        <v>39096</v>
      </c>
      <c r="F2861" s="6" t="str">
        <f t="shared" si="141"/>
        <v>module=jit</v>
      </c>
      <c r="G2861" s="6" t="str">
        <f t="shared" si="142"/>
        <v>module=kit</v>
      </c>
    </row>
    <row r="2862" spans="1:7" ht="30" customHeight="1">
      <c r="A2862" s="3" t="s">
        <v>10897</v>
      </c>
      <c r="B2862" s="3" t="s">
        <v>2</v>
      </c>
      <c r="C2862" s="3" t="s">
        <v>27465</v>
      </c>
      <c r="D2862" s="3" t="s">
        <v>33269</v>
      </c>
      <c r="E2862" s="12" t="s">
        <v>39097</v>
      </c>
      <c r="F2862" s="6" t="str">
        <f t="shared" si="141"/>
        <v>module=jit</v>
      </c>
      <c r="G2862" s="6" t="str">
        <f t="shared" si="142"/>
        <v>module=kit</v>
      </c>
    </row>
    <row r="2863" spans="1:7" ht="30" customHeight="1">
      <c r="A2863" s="3" t="s">
        <v>10897</v>
      </c>
      <c r="B2863" s="3" t="s">
        <v>2</v>
      </c>
      <c r="C2863" s="3" t="s">
        <v>27466</v>
      </c>
      <c r="D2863" s="3" t="s">
        <v>33270</v>
      </c>
      <c r="E2863" s="12" t="s">
        <v>39098</v>
      </c>
      <c r="F2863" s="6" t="str">
        <f t="shared" si="141"/>
        <v>module=jit</v>
      </c>
      <c r="G2863" s="6" t="str">
        <f t="shared" si="142"/>
        <v>module=kit</v>
      </c>
    </row>
    <row r="2864" spans="1:7" ht="30" customHeight="1">
      <c r="A2864" s="3" t="s">
        <v>10897</v>
      </c>
      <c r="B2864" s="3" t="s">
        <v>2</v>
      </c>
      <c r="C2864" s="3" t="s">
        <v>27467</v>
      </c>
      <c r="D2864" s="3" t="s">
        <v>33271</v>
      </c>
      <c r="E2864" s="12" t="s">
        <v>39099</v>
      </c>
      <c r="F2864" s="6" t="str">
        <f t="shared" si="141"/>
        <v>module=jit</v>
      </c>
      <c r="G2864" s="6" t="str">
        <f t="shared" si="142"/>
        <v>module=kit</v>
      </c>
    </row>
    <row r="2865" spans="1:7" ht="30" customHeight="1">
      <c r="A2865" s="3" t="s">
        <v>10897</v>
      </c>
      <c r="B2865" s="3" t="s">
        <v>2</v>
      </c>
      <c r="C2865" s="3" t="s">
        <v>27468</v>
      </c>
      <c r="D2865" s="3" t="s">
        <v>33272</v>
      </c>
      <c r="E2865" s="12" t="s">
        <v>39100</v>
      </c>
      <c r="F2865" s="6" t="str">
        <f t="shared" si="141"/>
        <v>module=jit</v>
      </c>
      <c r="G2865" s="6" t="str">
        <f t="shared" si="142"/>
        <v>module=kit</v>
      </c>
    </row>
    <row r="2866" spans="1:7" ht="30" customHeight="1">
      <c r="A2866" s="3" t="s">
        <v>10897</v>
      </c>
      <c r="B2866" s="3" t="s">
        <v>2</v>
      </c>
      <c r="C2866" s="3" t="s">
        <v>27469</v>
      </c>
      <c r="D2866" s="3" t="s">
        <v>33273</v>
      </c>
      <c r="E2866" s="12" t="s">
        <v>39101</v>
      </c>
      <c r="F2866" s="6" t="str">
        <f t="shared" si="141"/>
        <v>module=jit</v>
      </c>
      <c r="G2866" s="6" t="str">
        <f t="shared" si="142"/>
        <v>module=kit</v>
      </c>
    </row>
    <row r="2867" spans="1:7" ht="30" customHeight="1">
      <c r="A2867" s="3" t="s">
        <v>10897</v>
      </c>
      <c r="B2867" s="3" t="s">
        <v>2</v>
      </c>
      <c r="C2867" s="3" t="s">
        <v>27470</v>
      </c>
      <c r="D2867" s="3" t="s">
        <v>33274</v>
      </c>
      <c r="E2867" s="12" t="s">
        <v>39102</v>
      </c>
      <c r="F2867" s="6" t="str">
        <f t="shared" si="141"/>
        <v>module=jit</v>
      </c>
      <c r="G2867" s="6" t="str">
        <f t="shared" si="142"/>
        <v>module=kit</v>
      </c>
    </row>
    <row r="2868" spans="1:7" ht="30" customHeight="1">
      <c r="A2868" s="3" t="s">
        <v>10897</v>
      </c>
      <c r="B2868" s="3" t="s">
        <v>2</v>
      </c>
      <c r="C2868" s="3" t="s">
        <v>27471</v>
      </c>
      <c r="D2868" s="3" t="s">
        <v>33275</v>
      </c>
      <c r="E2868" s="12" t="s">
        <v>39103</v>
      </c>
      <c r="F2868" s="6" t="str">
        <f t="shared" si="141"/>
        <v>module=jit</v>
      </c>
      <c r="G2868" s="6" t="str">
        <f t="shared" si="142"/>
        <v>module=kit</v>
      </c>
    </row>
    <row r="2869" spans="1:7" ht="30" customHeight="1">
      <c r="A2869" s="3" t="s">
        <v>10897</v>
      </c>
      <c r="B2869" s="3" t="s">
        <v>2</v>
      </c>
      <c r="C2869" s="3" t="s">
        <v>27472</v>
      </c>
      <c r="D2869" s="3" t="s">
        <v>33276</v>
      </c>
      <c r="E2869" s="12" t="s">
        <v>39104</v>
      </c>
      <c r="F2869" s="6" t="str">
        <f t="shared" si="141"/>
        <v>module=jit</v>
      </c>
      <c r="G2869" s="6" t="str">
        <f t="shared" si="142"/>
        <v>module=kit</v>
      </c>
    </row>
    <row r="2870" spans="1:7" ht="30" customHeight="1">
      <c r="A2870" s="3" t="s">
        <v>10897</v>
      </c>
      <c r="B2870" s="3" t="s">
        <v>2</v>
      </c>
      <c r="C2870" s="3" t="s">
        <v>27473</v>
      </c>
      <c r="D2870" s="3" t="s">
        <v>33277</v>
      </c>
      <c r="E2870" s="12" t="s">
        <v>39105</v>
      </c>
      <c r="F2870" s="6" t="str">
        <f t="shared" si="141"/>
        <v>module=jit</v>
      </c>
      <c r="G2870" s="6" t="str">
        <f t="shared" si="142"/>
        <v>module=kit</v>
      </c>
    </row>
    <row r="2871" spans="1:7" ht="30" customHeight="1">
      <c r="A2871" s="3" t="s">
        <v>10897</v>
      </c>
      <c r="B2871" s="3" t="s">
        <v>2</v>
      </c>
      <c r="C2871" s="3" t="s">
        <v>27474</v>
      </c>
      <c r="D2871" s="3" t="s">
        <v>33278</v>
      </c>
      <c r="E2871" s="12" t="s">
        <v>39106</v>
      </c>
      <c r="F2871" s="6" t="str">
        <f t="shared" si="141"/>
        <v>module=jit</v>
      </c>
      <c r="G2871" s="6" t="str">
        <f t="shared" si="142"/>
        <v>module=kit</v>
      </c>
    </row>
    <row r="2872" spans="1:7" ht="30" customHeight="1">
      <c r="A2872" s="3" t="s">
        <v>10897</v>
      </c>
      <c r="B2872" s="3" t="s">
        <v>2</v>
      </c>
      <c r="C2872" s="3" t="s">
        <v>27475</v>
      </c>
      <c r="D2872" s="3" t="s">
        <v>33279</v>
      </c>
      <c r="E2872" s="12" t="s">
        <v>39107</v>
      </c>
      <c r="F2872" s="6" t="str">
        <f t="shared" ref="F2872:F2935" si="143">HYPERLINK("http://www.ssc.wisc.edu/wlsresearch/documentation/waves/?wave=capigrad&amp;module=jit","module=jit")</f>
        <v>module=jit</v>
      </c>
      <c r="G2872" s="6" t="str">
        <f t="shared" ref="G2872:G2935" si="144">HYPERLINK("http://www.ssc.wisc.edu/wlsresearch/documentation/waves/?wave=capisib&amp;module=kit","module=kit")</f>
        <v>module=kit</v>
      </c>
    </row>
    <row r="2873" spans="1:7" ht="30" customHeight="1">
      <c r="A2873" s="3" t="s">
        <v>10897</v>
      </c>
      <c r="B2873" s="3" t="s">
        <v>2</v>
      </c>
      <c r="C2873" s="3" t="s">
        <v>27476</v>
      </c>
      <c r="D2873" s="3" t="s">
        <v>33280</v>
      </c>
      <c r="E2873" s="12" t="s">
        <v>39108</v>
      </c>
      <c r="F2873" s="6" t="str">
        <f t="shared" si="143"/>
        <v>module=jit</v>
      </c>
      <c r="G2873" s="6" t="str">
        <f t="shared" si="144"/>
        <v>module=kit</v>
      </c>
    </row>
    <row r="2874" spans="1:7" ht="30" customHeight="1">
      <c r="A2874" s="3" t="s">
        <v>10897</v>
      </c>
      <c r="B2874" s="3" t="s">
        <v>2</v>
      </c>
      <c r="C2874" s="3" t="s">
        <v>27477</v>
      </c>
      <c r="D2874" s="3" t="s">
        <v>33281</v>
      </c>
      <c r="E2874" s="12" t="s">
        <v>39109</v>
      </c>
      <c r="F2874" s="6" t="str">
        <f t="shared" si="143"/>
        <v>module=jit</v>
      </c>
      <c r="G2874" s="6" t="str">
        <f t="shared" si="144"/>
        <v>module=kit</v>
      </c>
    </row>
    <row r="2875" spans="1:7" ht="30" customHeight="1">
      <c r="A2875" s="3" t="s">
        <v>10897</v>
      </c>
      <c r="B2875" s="3" t="s">
        <v>2</v>
      </c>
      <c r="C2875" s="3" t="s">
        <v>27478</v>
      </c>
      <c r="D2875" s="3" t="s">
        <v>33282</v>
      </c>
      <c r="E2875" s="12" t="s">
        <v>39110</v>
      </c>
      <c r="F2875" s="6" t="str">
        <f t="shared" si="143"/>
        <v>module=jit</v>
      </c>
      <c r="G2875" s="6" t="str">
        <f t="shared" si="144"/>
        <v>module=kit</v>
      </c>
    </row>
    <row r="2876" spans="1:7" ht="30" customHeight="1">
      <c r="A2876" s="3" t="s">
        <v>10897</v>
      </c>
      <c r="B2876" s="3" t="s">
        <v>2</v>
      </c>
      <c r="C2876" s="3" t="s">
        <v>27479</v>
      </c>
      <c r="D2876" s="3" t="s">
        <v>33283</v>
      </c>
      <c r="E2876" s="12" t="s">
        <v>39111</v>
      </c>
      <c r="F2876" s="6" t="str">
        <f t="shared" si="143"/>
        <v>module=jit</v>
      </c>
      <c r="G2876" s="6" t="str">
        <f t="shared" si="144"/>
        <v>module=kit</v>
      </c>
    </row>
    <row r="2877" spans="1:7" ht="30" customHeight="1">
      <c r="A2877" s="3" t="s">
        <v>10897</v>
      </c>
      <c r="B2877" s="3" t="s">
        <v>2</v>
      </c>
      <c r="C2877" s="3" t="s">
        <v>27480</v>
      </c>
      <c r="D2877" s="3" t="s">
        <v>33284</v>
      </c>
      <c r="E2877" s="12" t="s">
        <v>39112</v>
      </c>
      <c r="F2877" s="6" t="str">
        <f t="shared" si="143"/>
        <v>module=jit</v>
      </c>
      <c r="G2877" s="6" t="str">
        <f t="shared" si="144"/>
        <v>module=kit</v>
      </c>
    </row>
    <row r="2878" spans="1:7" ht="30" customHeight="1">
      <c r="A2878" s="3" t="s">
        <v>10897</v>
      </c>
      <c r="B2878" s="3" t="s">
        <v>2</v>
      </c>
      <c r="C2878" s="3" t="s">
        <v>27481</v>
      </c>
      <c r="D2878" s="3" t="s">
        <v>33285</v>
      </c>
      <c r="E2878" s="12" t="s">
        <v>39113</v>
      </c>
      <c r="F2878" s="6" t="str">
        <f t="shared" si="143"/>
        <v>module=jit</v>
      </c>
      <c r="G2878" s="6" t="str">
        <f t="shared" si="144"/>
        <v>module=kit</v>
      </c>
    </row>
    <row r="2879" spans="1:7" ht="30" customHeight="1">
      <c r="A2879" s="3" t="s">
        <v>10897</v>
      </c>
      <c r="B2879" s="3" t="s">
        <v>2</v>
      </c>
      <c r="C2879" s="3" t="s">
        <v>27482</v>
      </c>
      <c r="D2879" s="3" t="s">
        <v>33286</v>
      </c>
      <c r="E2879" s="12" t="s">
        <v>39114</v>
      </c>
      <c r="F2879" s="6" t="str">
        <f t="shared" si="143"/>
        <v>module=jit</v>
      </c>
      <c r="G2879" s="6" t="str">
        <f t="shared" si="144"/>
        <v>module=kit</v>
      </c>
    </row>
    <row r="2880" spans="1:7" ht="30" customHeight="1">
      <c r="A2880" s="3" t="s">
        <v>10897</v>
      </c>
      <c r="B2880" s="3" t="s">
        <v>2</v>
      </c>
      <c r="C2880" s="3" t="s">
        <v>27483</v>
      </c>
      <c r="D2880" s="3" t="s">
        <v>33287</v>
      </c>
      <c r="E2880" s="12" t="s">
        <v>39115</v>
      </c>
      <c r="F2880" s="6" t="str">
        <f t="shared" si="143"/>
        <v>module=jit</v>
      </c>
      <c r="G2880" s="6" t="str">
        <f t="shared" si="144"/>
        <v>module=kit</v>
      </c>
    </row>
    <row r="2881" spans="1:7" ht="30" customHeight="1">
      <c r="A2881" s="3" t="s">
        <v>10897</v>
      </c>
      <c r="B2881" s="3" t="s">
        <v>2</v>
      </c>
      <c r="C2881" s="3" t="s">
        <v>27484</v>
      </c>
      <c r="D2881" s="3" t="s">
        <v>33288</v>
      </c>
      <c r="E2881" s="12" t="s">
        <v>39116</v>
      </c>
      <c r="F2881" s="6" t="str">
        <f t="shared" si="143"/>
        <v>module=jit</v>
      </c>
      <c r="G2881" s="6" t="str">
        <f t="shared" si="144"/>
        <v>module=kit</v>
      </c>
    </row>
    <row r="2882" spans="1:7" ht="30" customHeight="1">
      <c r="A2882" s="3" t="s">
        <v>10897</v>
      </c>
      <c r="B2882" s="3" t="s">
        <v>2</v>
      </c>
      <c r="C2882" s="3" t="s">
        <v>27485</v>
      </c>
      <c r="D2882" s="3" t="s">
        <v>33289</v>
      </c>
      <c r="E2882" s="12" t="s">
        <v>39117</v>
      </c>
      <c r="F2882" s="6" t="str">
        <f t="shared" si="143"/>
        <v>module=jit</v>
      </c>
      <c r="G2882" s="6" t="str">
        <f t="shared" si="144"/>
        <v>module=kit</v>
      </c>
    </row>
    <row r="2883" spans="1:7" ht="30" customHeight="1">
      <c r="A2883" s="3" t="s">
        <v>10897</v>
      </c>
      <c r="B2883" s="3" t="s">
        <v>2</v>
      </c>
      <c r="C2883" s="3" t="s">
        <v>27486</v>
      </c>
      <c r="D2883" s="3" t="s">
        <v>33290</v>
      </c>
      <c r="E2883" s="12" t="s">
        <v>39118</v>
      </c>
      <c r="F2883" s="6" t="str">
        <f t="shared" si="143"/>
        <v>module=jit</v>
      </c>
      <c r="G2883" s="6" t="str">
        <f t="shared" si="144"/>
        <v>module=kit</v>
      </c>
    </row>
    <row r="2884" spans="1:7" ht="30" customHeight="1">
      <c r="A2884" s="3" t="s">
        <v>10897</v>
      </c>
      <c r="B2884" s="3" t="s">
        <v>2</v>
      </c>
      <c r="C2884" s="3" t="s">
        <v>27487</v>
      </c>
      <c r="D2884" s="3" t="s">
        <v>33291</v>
      </c>
      <c r="E2884" s="12" t="s">
        <v>39119</v>
      </c>
      <c r="F2884" s="6" t="str">
        <f t="shared" si="143"/>
        <v>module=jit</v>
      </c>
      <c r="G2884" s="6" t="str">
        <f t="shared" si="144"/>
        <v>module=kit</v>
      </c>
    </row>
    <row r="2885" spans="1:7" ht="30" customHeight="1">
      <c r="A2885" s="3" t="s">
        <v>10897</v>
      </c>
      <c r="B2885" s="3" t="s">
        <v>2</v>
      </c>
      <c r="C2885" s="3" t="s">
        <v>27488</v>
      </c>
      <c r="D2885" s="3" t="s">
        <v>33292</v>
      </c>
      <c r="E2885" s="12" t="s">
        <v>39120</v>
      </c>
      <c r="F2885" s="6" t="str">
        <f t="shared" si="143"/>
        <v>module=jit</v>
      </c>
      <c r="G2885" s="6" t="str">
        <f t="shared" si="144"/>
        <v>module=kit</v>
      </c>
    </row>
    <row r="2886" spans="1:7" ht="30" customHeight="1">
      <c r="A2886" s="3" t="s">
        <v>10897</v>
      </c>
      <c r="B2886" s="3" t="s">
        <v>2</v>
      </c>
      <c r="C2886" s="3" t="s">
        <v>27489</v>
      </c>
      <c r="D2886" s="3" t="s">
        <v>33293</v>
      </c>
      <c r="E2886" s="12" t="s">
        <v>39121</v>
      </c>
      <c r="F2886" s="6" t="str">
        <f t="shared" si="143"/>
        <v>module=jit</v>
      </c>
      <c r="G2886" s="6" t="str">
        <f t="shared" si="144"/>
        <v>module=kit</v>
      </c>
    </row>
    <row r="2887" spans="1:7" ht="30" customHeight="1">
      <c r="A2887" s="3" t="s">
        <v>10897</v>
      </c>
      <c r="B2887" s="3" t="s">
        <v>2</v>
      </c>
      <c r="C2887" s="3" t="s">
        <v>27490</v>
      </c>
      <c r="D2887" s="3" t="s">
        <v>33294</v>
      </c>
      <c r="E2887" s="12" t="s">
        <v>39122</v>
      </c>
      <c r="F2887" s="6" t="str">
        <f t="shared" si="143"/>
        <v>module=jit</v>
      </c>
      <c r="G2887" s="6" t="str">
        <f t="shared" si="144"/>
        <v>module=kit</v>
      </c>
    </row>
    <row r="2888" spans="1:7" ht="30" customHeight="1">
      <c r="A2888" s="3" t="s">
        <v>10897</v>
      </c>
      <c r="B2888" s="3" t="s">
        <v>2</v>
      </c>
      <c r="C2888" s="3" t="s">
        <v>27491</v>
      </c>
      <c r="D2888" s="3" t="s">
        <v>33295</v>
      </c>
      <c r="E2888" s="12" t="s">
        <v>39123</v>
      </c>
      <c r="F2888" s="6" t="str">
        <f t="shared" si="143"/>
        <v>module=jit</v>
      </c>
      <c r="G2888" s="6" t="str">
        <f t="shared" si="144"/>
        <v>module=kit</v>
      </c>
    </row>
    <row r="2889" spans="1:7" ht="30" customHeight="1">
      <c r="A2889" s="3" t="s">
        <v>10897</v>
      </c>
      <c r="B2889" s="3" t="s">
        <v>2</v>
      </c>
      <c r="C2889" s="3" t="s">
        <v>27492</v>
      </c>
      <c r="D2889" s="3" t="s">
        <v>33296</v>
      </c>
      <c r="E2889" s="12" t="s">
        <v>39124</v>
      </c>
      <c r="F2889" s="6" t="str">
        <f t="shared" si="143"/>
        <v>module=jit</v>
      </c>
      <c r="G2889" s="6" t="str">
        <f t="shared" si="144"/>
        <v>module=kit</v>
      </c>
    </row>
    <row r="2890" spans="1:7" ht="30" customHeight="1">
      <c r="A2890" s="3" t="s">
        <v>10897</v>
      </c>
      <c r="B2890" s="3" t="s">
        <v>2</v>
      </c>
      <c r="C2890" s="3" t="s">
        <v>27493</v>
      </c>
      <c r="D2890" s="3" t="s">
        <v>33297</v>
      </c>
      <c r="E2890" s="12" t="s">
        <v>39125</v>
      </c>
      <c r="F2890" s="6" t="str">
        <f t="shared" si="143"/>
        <v>module=jit</v>
      </c>
      <c r="G2890" s="6" t="str">
        <f t="shared" si="144"/>
        <v>module=kit</v>
      </c>
    </row>
    <row r="2891" spans="1:7" ht="30" customHeight="1">
      <c r="A2891" s="3" t="s">
        <v>10897</v>
      </c>
      <c r="B2891" s="3" t="s">
        <v>2</v>
      </c>
      <c r="C2891" s="3" t="s">
        <v>27494</v>
      </c>
      <c r="D2891" s="3" t="s">
        <v>33298</v>
      </c>
      <c r="E2891" s="12" t="s">
        <v>39126</v>
      </c>
      <c r="F2891" s="6" t="str">
        <f t="shared" si="143"/>
        <v>module=jit</v>
      </c>
      <c r="G2891" s="6" t="str">
        <f t="shared" si="144"/>
        <v>module=kit</v>
      </c>
    </row>
    <row r="2892" spans="1:7" ht="30" customHeight="1">
      <c r="A2892" s="3" t="s">
        <v>10897</v>
      </c>
      <c r="B2892" s="3" t="s">
        <v>2</v>
      </c>
      <c r="C2892" s="3" t="s">
        <v>27495</v>
      </c>
      <c r="D2892" s="3" t="s">
        <v>33299</v>
      </c>
      <c r="E2892" s="12" t="s">
        <v>39127</v>
      </c>
      <c r="F2892" s="6" t="str">
        <f t="shared" si="143"/>
        <v>module=jit</v>
      </c>
      <c r="G2892" s="6" t="str">
        <f t="shared" si="144"/>
        <v>module=kit</v>
      </c>
    </row>
    <row r="2893" spans="1:7" ht="30" customHeight="1">
      <c r="A2893" s="3" t="s">
        <v>10897</v>
      </c>
      <c r="B2893" s="3" t="s">
        <v>2</v>
      </c>
      <c r="C2893" s="3" t="s">
        <v>27496</v>
      </c>
      <c r="D2893" s="3" t="s">
        <v>33300</v>
      </c>
      <c r="E2893" s="12" t="s">
        <v>39128</v>
      </c>
      <c r="F2893" s="6" t="str">
        <f t="shared" si="143"/>
        <v>module=jit</v>
      </c>
      <c r="G2893" s="6" t="str">
        <f t="shared" si="144"/>
        <v>module=kit</v>
      </c>
    </row>
    <row r="2894" spans="1:7" ht="30" customHeight="1">
      <c r="A2894" s="3" t="s">
        <v>10897</v>
      </c>
      <c r="B2894" s="3" t="s">
        <v>2</v>
      </c>
      <c r="C2894" s="3" t="s">
        <v>27497</v>
      </c>
      <c r="D2894" s="3" t="s">
        <v>33301</v>
      </c>
      <c r="E2894" s="12" t="s">
        <v>39129</v>
      </c>
      <c r="F2894" s="6" t="str">
        <f t="shared" si="143"/>
        <v>module=jit</v>
      </c>
      <c r="G2894" s="6" t="str">
        <f t="shared" si="144"/>
        <v>module=kit</v>
      </c>
    </row>
    <row r="2895" spans="1:7" ht="30" customHeight="1">
      <c r="A2895" s="3" t="s">
        <v>10897</v>
      </c>
      <c r="B2895" s="3" t="s">
        <v>2</v>
      </c>
      <c r="C2895" s="3" t="s">
        <v>27498</v>
      </c>
      <c r="D2895" s="3" t="s">
        <v>33302</v>
      </c>
      <c r="E2895" s="12" t="s">
        <v>39130</v>
      </c>
      <c r="F2895" s="6" t="str">
        <f t="shared" si="143"/>
        <v>module=jit</v>
      </c>
      <c r="G2895" s="6" t="str">
        <f t="shared" si="144"/>
        <v>module=kit</v>
      </c>
    </row>
    <row r="2896" spans="1:7" ht="30" customHeight="1">
      <c r="A2896" s="3" t="s">
        <v>10897</v>
      </c>
      <c r="B2896" s="3" t="s">
        <v>2</v>
      </c>
      <c r="C2896" s="3" t="s">
        <v>27499</v>
      </c>
      <c r="D2896" s="3" t="s">
        <v>33303</v>
      </c>
      <c r="E2896" s="12" t="s">
        <v>39131</v>
      </c>
      <c r="F2896" s="6" t="str">
        <f t="shared" si="143"/>
        <v>module=jit</v>
      </c>
      <c r="G2896" s="6" t="str">
        <f t="shared" si="144"/>
        <v>module=kit</v>
      </c>
    </row>
    <row r="2897" spans="1:7" ht="30" customHeight="1">
      <c r="A2897" s="3" t="s">
        <v>10897</v>
      </c>
      <c r="B2897" s="3" t="s">
        <v>2</v>
      </c>
      <c r="C2897" s="3" t="s">
        <v>27500</v>
      </c>
      <c r="D2897" s="3" t="s">
        <v>33304</v>
      </c>
      <c r="E2897" s="12" t="s">
        <v>39132</v>
      </c>
      <c r="F2897" s="6" t="str">
        <f t="shared" si="143"/>
        <v>module=jit</v>
      </c>
      <c r="G2897" s="6" t="str">
        <f t="shared" si="144"/>
        <v>module=kit</v>
      </c>
    </row>
    <row r="2898" spans="1:7" ht="30" customHeight="1">
      <c r="A2898" s="3" t="s">
        <v>10897</v>
      </c>
      <c r="B2898" s="3" t="s">
        <v>2</v>
      </c>
      <c r="C2898" s="3" t="s">
        <v>27501</v>
      </c>
      <c r="D2898" s="3" t="s">
        <v>33305</v>
      </c>
      <c r="E2898" s="12" t="s">
        <v>39133</v>
      </c>
      <c r="F2898" s="6" t="str">
        <f t="shared" si="143"/>
        <v>module=jit</v>
      </c>
      <c r="G2898" s="6" t="str">
        <f t="shared" si="144"/>
        <v>module=kit</v>
      </c>
    </row>
    <row r="2899" spans="1:7" ht="30" customHeight="1">
      <c r="A2899" s="3" t="s">
        <v>10897</v>
      </c>
      <c r="B2899" s="3" t="s">
        <v>2</v>
      </c>
      <c r="C2899" s="3" t="s">
        <v>27502</v>
      </c>
      <c r="D2899" s="3" t="s">
        <v>33306</v>
      </c>
      <c r="E2899" s="12" t="s">
        <v>39134</v>
      </c>
      <c r="F2899" s="6" t="str">
        <f t="shared" si="143"/>
        <v>module=jit</v>
      </c>
      <c r="G2899" s="6" t="str">
        <f t="shared" si="144"/>
        <v>module=kit</v>
      </c>
    </row>
    <row r="2900" spans="1:7" ht="30" customHeight="1">
      <c r="A2900" s="3" t="s">
        <v>10897</v>
      </c>
      <c r="B2900" s="3" t="s">
        <v>2</v>
      </c>
      <c r="C2900" s="3" t="s">
        <v>27503</v>
      </c>
      <c r="D2900" s="3" t="s">
        <v>33307</v>
      </c>
      <c r="E2900" s="12" t="s">
        <v>39135</v>
      </c>
      <c r="F2900" s="6" t="str">
        <f t="shared" si="143"/>
        <v>module=jit</v>
      </c>
      <c r="G2900" s="6" t="str">
        <f t="shared" si="144"/>
        <v>module=kit</v>
      </c>
    </row>
    <row r="2901" spans="1:7" ht="30" customHeight="1">
      <c r="A2901" s="3" t="s">
        <v>10897</v>
      </c>
      <c r="B2901" s="3" t="s">
        <v>2</v>
      </c>
      <c r="C2901" s="3" t="s">
        <v>27504</v>
      </c>
      <c r="D2901" s="3" t="s">
        <v>33308</v>
      </c>
      <c r="E2901" s="12" t="s">
        <v>39136</v>
      </c>
      <c r="F2901" s="6" t="str">
        <f t="shared" si="143"/>
        <v>module=jit</v>
      </c>
      <c r="G2901" s="6" t="str">
        <f t="shared" si="144"/>
        <v>module=kit</v>
      </c>
    </row>
    <row r="2902" spans="1:7" ht="30" customHeight="1">
      <c r="A2902" s="3" t="s">
        <v>10897</v>
      </c>
      <c r="B2902" s="3" t="s">
        <v>2</v>
      </c>
      <c r="C2902" s="3" t="s">
        <v>27505</v>
      </c>
      <c r="D2902" s="3" t="s">
        <v>33309</v>
      </c>
      <c r="E2902" s="12" t="s">
        <v>39137</v>
      </c>
      <c r="F2902" s="6" t="str">
        <f t="shared" si="143"/>
        <v>module=jit</v>
      </c>
      <c r="G2902" s="6" t="str">
        <f t="shared" si="144"/>
        <v>module=kit</v>
      </c>
    </row>
    <row r="2903" spans="1:7" ht="30" customHeight="1">
      <c r="A2903" s="3" t="s">
        <v>10897</v>
      </c>
      <c r="B2903" s="3" t="s">
        <v>2</v>
      </c>
      <c r="C2903" s="3" t="s">
        <v>27506</v>
      </c>
      <c r="D2903" s="3" t="s">
        <v>33310</v>
      </c>
      <c r="E2903" s="12" t="s">
        <v>39138</v>
      </c>
      <c r="F2903" s="6" t="str">
        <f t="shared" si="143"/>
        <v>module=jit</v>
      </c>
      <c r="G2903" s="6" t="str">
        <f t="shared" si="144"/>
        <v>module=kit</v>
      </c>
    </row>
    <row r="2904" spans="1:7" ht="30" customHeight="1">
      <c r="A2904" s="3" t="s">
        <v>10897</v>
      </c>
      <c r="B2904" s="3" t="s">
        <v>2</v>
      </c>
      <c r="C2904" s="3" t="s">
        <v>27507</v>
      </c>
      <c r="D2904" s="3" t="s">
        <v>33311</v>
      </c>
      <c r="E2904" s="12" t="s">
        <v>39139</v>
      </c>
      <c r="F2904" s="6" t="str">
        <f t="shared" si="143"/>
        <v>module=jit</v>
      </c>
      <c r="G2904" s="6" t="str">
        <f t="shared" si="144"/>
        <v>module=kit</v>
      </c>
    </row>
    <row r="2905" spans="1:7" ht="30" customHeight="1">
      <c r="A2905" s="3" t="s">
        <v>10897</v>
      </c>
      <c r="B2905" s="3" t="s">
        <v>2</v>
      </c>
      <c r="C2905" s="3" t="s">
        <v>27508</v>
      </c>
      <c r="D2905" s="3" t="s">
        <v>33312</v>
      </c>
      <c r="E2905" s="12" t="s">
        <v>39140</v>
      </c>
      <c r="F2905" s="6" t="str">
        <f t="shared" si="143"/>
        <v>module=jit</v>
      </c>
      <c r="G2905" s="6" t="str">
        <f t="shared" si="144"/>
        <v>module=kit</v>
      </c>
    </row>
    <row r="2906" spans="1:7" ht="30" customHeight="1">
      <c r="A2906" s="3" t="s">
        <v>10897</v>
      </c>
      <c r="B2906" s="3" t="s">
        <v>2</v>
      </c>
      <c r="C2906" s="3" t="s">
        <v>27509</v>
      </c>
      <c r="D2906" s="3" t="s">
        <v>33313</v>
      </c>
      <c r="E2906" s="12" t="s">
        <v>39141</v>
      </c>
      <c r="F2906" s="6" t="str">
        <f t="shared" si="143"/>
        <v>module=jit</v>
      </c>
      <c r="G2906" s="6" t="str">
        <f t="shared" si="144"/>
        <v>module=kit</v>
      </c>
    </row>
    <row r="2907" spans="1:7" ht="30" customHeight="1">
      <c r="A2907" s="3" t="s">
        <v>10897</v>
      </c>
      <c r="B2907" s="3" t="s">
        <v>2</v>
      </c>
      <c r="C2907" s="3" t="s">
        <v>27510</v>
      </c>
      <c r="D2907" s="3" t="s">
        <v>33314</v>
      </c>
      <c r="E2907" s="12" t="s">
        <v>39142</v>
      </c>
      <c r="F2907" s="6" t="str">
        <f t="shared" si="143"/>
        <v>module=jit</v>
      </c>
      <c r="G2907" s="6" t="str">
        <f t="shared" si="144"/>
        <v>module=kit</v>
      </c>
    </row>
    <row r="2908" spans="1:7" ht="30" customHeight="1">
      <c r="A2908" s="3" t="s">
        <v>10897</v>
      </c>
      <c r="B2908" s="3" t="s">
        <v>2</v>
      </c>
      <c r="C2908" s="3" t="s">
        <v>27511</v>
      </c>
      <c r="D2908" s="3" t="s">
        <v>33315</v>
      </c>
      <c r="E2908" s="12" t="s">
        <v>39143</v>
      </c>
      <c r="F2908" s="6" t="str">
        <f t="shared" si="143"/>
        <v>module=jit</v>
      </c>
      <c r="G2908" s="6" t="str">
        <f t="shared" si="144"/>
        <v>module=kit</v>
      </c>
    </row>
    <row r="2909" spans="1:7" ht="30" customHeight="1">
      <c r="A2909" s="3" t="s">
        <v>10897</v>
      </c>
      <c r="B2909" s="3" t="s">
        <v>2</v>
      </c>
      <c r="C2909" s="3" t="s">
        <v>27512</v>
      </c>
      <c r="D2909" s="3" t="s">
        <v>33316</v>
      </c>
      <c r="E2909" s="12" t="s">
        <v>39144</v>
      </c>
      <c r="F2909" s="6" t="str">
        <f t="shared" si="143"/>
        <v>module=jit</v>
      </c>
      <c r="G2909" s="6" t="str">
        <f t="shared" si="144"/>
        <v>module=kit</v>
      </c>
    </row>
    <row r="2910" spans="1:7" ht="30" customHeight="1">
      <c r="A2910" s="3" t="s">
        <v>10897</v>
      </c>
      <c r="B2910" s="3" t="s">
        <v>2</v>
      </c>
      <c r="C2910" s="3" t="s">
        <v>27513</v>
      </c>
      <c r="D2910" s="3" t="s">
        <v>33317</v>
      </c>
      <c r="E2910" s="12" t="s">
        <v>39145</v>
      </c>
      <c r="F2910" s="6" t="str">
        <f t="shared" si="143"/>
        <v>module=jit</v>
      </c>
      <c r="G2910" s="6" t="str">
        <f t="shared" si="144"/>
        <v>module=kit</v>
      </c>
    </row>
    <row r="2911" spans="1:7" ht="30" customHeight="1">
      <c r="A2911" s="3" t="s">
        <v>10897</v>
      </c>
      <c r="B2911" s="3" t="s">
        <v>2</v>
      </c>
      <c r="C2911" s="3" t="s">
        <v>27514</v>
      </c>
      <c r="D2911" s="3" t="s">
        <v>33318</v>
      </c>
      <c r="E2911" s="12" t="s">
        <v>39146</v>
      </c>
      <c r="F2911" s="6" t="str">
        <f t="shared" si="143"/>
        <v>module=jit</v>
      </c>
      <c r="G2911" s="6" t="str">
        <f t="shared" si="144"/>
        <v>module=kit</v>
      </c>
    </row>
    <row r="2912" spans="1:7" ht="30" customHeight="1">
      <c r="A2912" s="3" t="s">
        <v>10897</v>
      </c>
      <c r="B2912" s="3" t="s">
        <v>2</v>
      </c>
      <c r="C2912" s="3" t="s">
        <v>27515</v>
      </c>
      <c r="D2912" s="3" t="s">
        <v>33319</v>
      </c>
      <c r="E2912" s="12" t="s">
        <v>39147</v>
      </c>
      <c r="F2912" s="6" t="str">
        <f t="shared" si="143"/>
        <v>module=jit</v>
      </c>
      <c r="G2912" s="6" t="str">
        <f t="shared" si="144"/>
        <v>module=kit</v>
      </c>
    </row>
    <row r="2913" spans="1:7" ht="30" customHeight="1">
      <c r="A2913" s="3" t="s">
        <v>10897</v>
      </c>
      <c r="B2913" s="3" t="s">
        <v>2</v>
      </c>
      <c r="C2913" s="3" t="s">
        <v>27516</v>
      </c>
      <c r="D2913" s="3" t="s">
        <v>33320</v>
      </c>
      <c r="E2913" s="12" t="s">
        <v>39148</v>
      </c>
      <c r="F2913" s="6" t="str">
        <f t="shared" si="143"/>
        <v>module=jit</v>
      </c>
      <c r="G2913" s="6" t="str">
        <f t="shared" si="144"/>
        <v>module=kit</v>
      </c>
    </row>
    <row r="2914" spans="1:7" ht="30" customHeight="1">
      <c r="A2914" s="3" t="s">
        <v>10897</v>
      </c>
      <c r="B2914" s="3" t="s">
        <v>2</v>
      </c>
      <c r="C2914" s="3" t="s">
        <v>27517</v>
      </c>
      <c r="D2914" s="3" t="s">
        <v>33321</v>
      </c>
      <c r="E2914" s="12" t="s">
        <v>39149</v>
      </c>
      <c r="F2914" s="6" t="str">
        <f t="shared" si="143"/>
        <v>module=jit</v>
      </c>
      <c r="G2914" s="6" t="str">
        <f t="shared" si="144"/>
        <v>module=kit</v>
      </c>
    </row>
    <row r="2915" spans="1:7" ht="30" customHeight="1">
      <c r="A2915" s="3" t="s">
        <v>10897</v>
      </c>
      <c r="B2915" s="3" t="s">
        <v>2</v>
      </c>
      <c r="C2915" s="3" t="s">
        <v>27518</v>
      </c>
      <c r="D2915" s="3" t="s">
        <v>33322</v>
      </c>
      <c r="E2915" s="12" t="s">
        <v>39150</v>
      </c>
      <c r="F2915" s="6" t="str">
        <f t="shared" si="143"/>
        <v>module=jit</v>
      </c>
      <c r="G2915" s="6" t="str">
        <f t="shared" si="144"/>
        <v>module=kit</v>
      </c>
    </row>
    <row r="2916" spans="1:7" ht="30" customHeight="1">
      <c r="A2916" s="3" t="s">
        <v>10897</v>
      </c>
      <c r="B2916" s="3" t="s">
        <v>2</v>
      </c>
      <c r="C2916" s="3" t="s">
        <v>27519</v>
      </c>
      <c r="D2916" s="3" t="s">
        <v>33323</v>
      </c>
      <c r="E2916" s="12" t="s">
        <v>39151</v>
      </c>
      <c r="F2916" s="6" t="str">
        <f t="shared" si="143"/>
        <v>module=jit</v>
      </c>
      <c r="G2916" s="6" t="str">
        <f t="shared" si="144"/>
        <v>module=kit</v>
      </c>
    </row>
    <row r="2917" spans="1:7" ht="30" customHeight="1">
      <c r="A2917" s="3" t="s">
        <v>10897</v>
      </c>
      <c r="B2917" s="3" t="s">
        <v>2</v>
      </c>
      <c r="C2917" s="3" t="s">
        <v>27520</v>
      </c>
      <c r="D2917" s="3" t="s">
        <v>33324</v>
      </c>
      <c r="E2917" s="12" t="s">
        <v>39152</v>
      </c>
      <c r="F2917" s="6" t="str">
        <f t="shared" si="143"/>
        <v>module=jit</v>
      </c>
      <c r="G2917" s="6" t="str">
        <f t="shared" si="144"/>
        <v>module=kit</v>
      </c>
    </row>
    <row r="2918" spans="1:7" ht="30" customHeight="1">
      <c r="A2918" s="3" t="s">
        <v>10897</v>
      </c>
      <c r="B2918" s="3" t="s">
        <v>2</v>
      </c>
      <c r="C2918" s="3" t="s">
        <v>27521</v>
      </c>
      <c r="D2918" s="3" t="s">
        <v>33325</v>
      </c>
      <c r="E2918" s="12" t="s">
        <v>39153</v>
      </c>
      <c r="F2918" s="6" t="str">
        <f t="shared" si="143"/>
        <v>module=jit</v>
      </c>
      <c r="G2918" s="6" t="str">
        <f t="shared" si="144"/>
        <v>module=kit</v>
      </c>
    </row>
    <row r="2919" spans="1:7" ht="30" customHeight="1">
      <c r="A2919" s="3" t="s">
        <v>10897</v>
      </c>
      <c r="B2919" s="3" t="s">
        <v>2</v>
      </c>
      <c r="C2919" s="3" t="s">
        <v>27522</v>
      </c>
      <c r="D2919" s="3" t="s">
        <v>33326</v>
      </c>
      <c r="E2919" s="12" t="s">
        <v>39154</v>
      </c>
      <c r="F2919" s="6" t="str">
        <f t="shared" si="143"/>
        <v>module=jit</v>
      </c>
      <c r="G2919" s="6" t="str">
        <f t="shared" si="144"/>
        <v>module=kit</v>
      </c>
    </row>
    <row r="2920" spans="1:7" ht="30" customHeight="1">
      <c r="A2920" s="3" t="s">
        <v>10897</v>
      </c>
      <c r="B2920" s="3" t="s">
        <v>2</v>
      </c>
      <c r="C2920" s="3" t="s">
        <v>27523</v>
      </c>
      <c r="D2920" s="3" t="s">
        <v>33327</v>
      </c>
      <c r="E2920" s="12" t="s">
        <v>39155</v>
      </c>
      <c r="F2920" s="6" t="str">
        <f t="shared" si="143"/>
        <v>module=jit</v>
      </c>
      <c r="G2920" s="6" t="str">
        <f t="shared" si="144"/>
        <v>module=kit</v>
      </c>
    </row>
    <row r="2921" spans="1:7" ht="30" customHeight="1">
      <c r="A2921" s="3" t="s">
        <v>10897</v>
      </c>
      <c r="B2921" s="3" t="s">
        <v>2</v>
      </c>
      <c r="C2921" s="3" t="s">
        <v>27524</v>
      </c>
      <c r="D2921" s="3" t="s">
        <v>33328</v>
      </c>
      <c r="E2921" s="12" t="s">
        <v>39156</v>
      </c>
      <c r="F2921" s="6" t="str">
        <f t="shared" si="143"/>
        <v>module=jit</v>
      </c>
      <c r="G2921" s="6" t="str">
        <f t="shared" si="144"/>
        <v>module=kit</v>
      </c>
    </row>
    <row r="2922" spans="1:7" ht="30" customHeight="1">
      <c r="A2922" s="3" t="s">
        <v>10897</v>
      </c>
      <c r="B2922" s="3" t="s">
        <v>2</v>
      </c>
      <c r="C2922" s="3" t="s">
        <v>27525</v>
      </c>
      <c r="D2922" s="3" t="s">
        <v>33329</v>
      </c>
      <c r="E2922" s="12" t="s">
        <v>39157</v>
      </c>
      <c r="F2922" s="6" t="str">
        <f t="shared" si="143"/>
        <v>module=jit</v>
      </c>
      <c r="G2922" s="6" t="str">
        <f t="shared" si="144"/>
        <v>module=kit</v>
      </c>
    </row>
    <row r="2923" spans="1:7" ht="30" customHeight="1">
      <c r="A2923" s="3" t="s">
        <v>10897</v>
      </c>
      <c r="B2923" s="3" t="s">
        <v>2</v>
      </c>
      <c r="C2923" s="3" t="s">
        <v>27526</v>
      </c>
      <c r="D2923" s="3" t="s">
        <v>33330</v>
      </c>
      <c r="E2923" s="12" t="s">
        <v>39158</v>
      </c>
      <c r="F2923" s="6" t="str">
        <f t="shared" si="143"/>
        <v>module=jit</v>
      </c>
      <c r="G2923" s="6" t="str">
        <f t="shared" si="144"/>
        <v>module=kit</v>
      </c>
    </row>
    <row r="2924" spans="1:7" ht="30" customHeight="1">
      <c r="A2924" s="3" t="s">
        <v>10897</v>
      </c>
      <c r="B2924" s="3" t="s">
        <v>2</v>
      </c>
      <c r="C2924" s="3" t="s">
        <v>27527</v>
      </c>
      <c r="D2924" s="3" t="s">
        <v>33331</v>
      </c>
      <c r="E2924" s="12" t="s">
        <v>39159</v>
      </c>
      <c r="F2924" s="6" t="str">
        <f t="shared" si="143"/>
        <v>module=jit</v>
      </c>
      <c r="G2924" s="6" t="str">
        <f t="shared" si="144"/>
        <v>module=kit</v>
      </c>
    </row>
    <row r="2925" spans="1:7" ht="30" customHeight="1">
      <c r="A2925" s="3" t="s">
        <v>10897</v>
      </c>
      <c r="B2925" s="3" t="s">
        <v>2</v>
      </c>
      <c r="C2925" s="3" t="s">
        <v>27528</v>
      </c>
      <c r="D2925" s="3" t="s">
        <v>33332</v>
      </c>
      <c r="E2925" s="12" t="s">
        <v>39160</v>
      </c>
      <c r="F2925" s="6" t="str">
        <f t="shared" si="143"/>
        <v>module=jit</v>
      </c>
      <c r="G2925" s="6" t="str">
        <f t="shared" si="144"/>
        <v>module=kit</v>
      </c>
    </row>
    <row r="2926" spans="1:7" ht="30" customHeight="1">
      <c r="A2926" s="3" t="s">
        <v>10897</v>
      </c>
      <c r="B2926" s="3" t="s">
        <v>2</v>
      </c>
      <c r="C2926" s="3" t="s">
        <v>27529</v>
      </c>
      <c r="D2926" s="3" t="s">
        <v>33333</v>
      </c>
      <c r="E2926" s="12" t="s">
        <v>39161</v>
      </c>
      <c r="F2926" s="6" t="str">
        <f t="shared" si="143"/>
        <v>module=jit</v>
      </c>
      <c r="G2926" s="6" t="str">
        <f t="shared" si="144"/>
        <v>module=kit</v>
      </c>
    </row>
    <row r="2927" spans="1:7" ht="30" customHeight="1">
      <c r="A2927" s="3" t="s">
        <v>10897</v>
      </c>
      <c r="B2927" s="3" t="s">
        <v>2</v>
      </c>
      <c r="C2927" s="3" t="s">
        <v>27530</v>
      </c>
      <c r="D2927" s="3" t="s">
        <v>33334</v>
      </c>
      <c r="E2927" s="12" t="s">
        <v>39162</v>
      </c>
      <c r="F2927" s="6" t="str">
        <f t="shared" si="143"/>
        <v>module=jit</v>
      </c>
      <c r="G2927" s="6" t="str">
        <f t="shared" si="144"/>
        <v>module=kit</v>
      </c>
    </row>
    <row r="2928" spans="1:7" ht="30" customHeight="1">
      <c r="A2928" s="3" t="s">
        <v>10897</v>
      </c>
      <c r="B2928" s="3" t="s">
        <v>2</v>
      </c>
      <c r="C2928" s="3" t="s">
        <v>27531</v>
      </c>
      <c r="D2928" s="3" t="s">
        <v>33335</v>
      </c>
      <c r="E2928" s="12" t="s">
        <v>39163</v>
      </c>
      <c r="F2928" s="6" t="str">
        <f t="shared" si="143"/>
        <v>module=jit</v>
      </c>
      <c r="G2928" s="6" t="str">
        <f t="shared" si="144"/>
        <v>module=kit</v>
      </c>
    </row>
    <row r="2929" spans="1:7" ht="30" customHeight="1">
      <c r="A2929" s="3" t="s">
        <v>10897</v>
      </c>
      <c r="B2929" s="3" t="s">
        <v>2</v>
      </c>
      <c r="C2929" s="3" t="s">
        <v>27532</v>
      </c>
      <c r="D2929" s="3" t="s">
        <v>33336</v>
      </c>
      <c r="E2929" s="12" t="s">
        <v>39164</v>
      </c>
      <c r="F2929" s="6" t="str">
        <f t="shared" si="143"/>
        <v>module=jit</v>
      </c>
      <c r="G2929" s="6" t="str">
        <f t="shared" si="144"/>
        <v>module=kit</v>
      </c>
    </row>
    <row r="2930" spans="1:7" ht="30" customHeight="1">
      <c r="A2930" s="3" t="s">
        <v>10897</v>
      </c>
      <c r="B2930" s="3" t="s">
        <v>2</v>
      </c>
      <c r="C2930" s="3" t="s">
        <v>27533</v>
      </c>
      <c r="D2930" s="3" t="s">
        <v>33337</v>
      </c>
      <c r="E2930" s="12" t="s">
        <v>39165</v>
      </c>
      <c r="F2930" s="6" t="str">
        <f t="shared" si="143"/>
        <v>module=jit</v>
      </c>
      <c r="G2930" s="6" t="str">
        <f t="shared" si="144"/>
        <v>module=kit</v>
      </c>
    </row>
    <row r="2931" spans="1:7" ht="30" customHeight="1">
      <c r="A2931" s="3" t="s">
        <v>10897</v>
      </c>
      <c r="B2931" s="3" t="s">
        <v>2</v>
      </c>
      <c r="C2931" s="3" t="s">
        <v>27534</v>
      </c>
      <c r="D2931" s="3" t="s">
        <v>33338</v>
      </c>
      <c r="E2931" s="12" t="s">
        <v>39166</v>
      </c>
      <c r="F2931" s="6" t="str">
        <f t="shared" si="143"/>
        <v>module=jit</v>
      </c>
      <c r="G2931" s="6" t="str">
        <f t="shared" si="144"/>
        <v>module=kit</v>
      </c>
    </row>
    <row r="2932" spans="1:7" ht="30" customHeight="1">
      <c r="A2932" s="3" t="s">
        <v>10897</v>
      </c>
      <c r="B2932" s="3" t="s">
        <v>2</v>
      </c>
      <c r="C2932" s="3" t="s">
        <v>27535</v>
      </c>
      <c r="D2932" s="3" t="s">
        <v>33339</v>
      </c>
      <c r="E2932" s="12" t="s">
        <v>39167</v>
      </c>
      <c r="F2932" s="6" t="str">
        <f t="shared" si="143"/>
        <v>module=jit</v>
      </c>
      <c r="G2932" s="6" t="str">
        <f t="shared" si="144"/>
        <v>module=kit</v>
      </c>
    </row>
    <row r="2933" spans="1:7" ht="30" customHeight="1">
      <c r="A2933" s="3" t="s">
        <v>10897</v>
      </c>
      <c r="B2933" s="3" t="s">
        <v>2</v>
      </c>
      <c r="C2933" s="3" t="s">
        <v>27536</v>
      </c>
      <c r="D2933" s="3" t="s">
        <v>33340</v>
      </c>
      <c r="E2933" s="12" t="s">
        <v>39168</v>
      </c>
      <c r="F2933" s="6" t="str">
        <f t="shared" si="143"/>
        <v>module=jit</v>
      </c>
      <c r="G2933" s="6" t="str">
        <f t="shared" si="144"/>
        <v>module=kit</v>
      </c>
    </row>
    <row r="2934" spans="1:7" ht="30" customHeight="1">
      <c r="A2934" s="3" t="s">
        <v>10897</v>
      </c>
      <c r="B2934" s="3" t="s">
        <v>2</v>
      </c>
      <c r="C2934" s="3" t="s">
        <v>27537</v>
      </c>
      <c r="D2934" s="3" t="s">
        <v>33341</v>
      </c>
      <c r="E2934" s="12" t="s">
        <v>39169</v>
      </c>
      <c r="F2934" s="6" t="str">
        <f t="shared" si="143"/>
        <v>module=jit</v>
      </c>
      <c r="G2934" s="6" t="str">
        <f t="shared" si="144"/>
        <v>module=kit</v>
      </c>
    </row>
    <row r="2935" spans="1:7" ht="30" customHeight="1">
      <c r="A2935" s="3" t="s">
        <v>10897</v>
      </c>
      <c r="B2935" s="3" t="s">
        <v>2</v>
      </c>
      <c r="C2935" s="3" t="s">
        <v>27538</v>
      </c>
      <c r="D2935" s="3" t="s">
        <v>33342</v>
      </c>
      <c r="E2935" s="12" t="s">
        <v>39170</v>
      </c>
      <c r="F2935" s="6" t="str">
        <f t="shared" si="143"/>
        <v>module=jit</v>
      </c>
      <c r="G2935" s="6" t="str">
        <f t="shared" si="144"/>
        <v>module=kit</v>
      </c>
    </row>
    <row r="2936" spans="1:7" ht="30" customHeight="1">
      <c r="A2936" s="3" t="s">
        <v>10897</v>
      </c>
      <c r="B2936" s="3" t="s">
        <v>2</v>
      </c>
      <c r="C2936" s="3" t="s">
        <v>27539</v>
      </c>
      <c r="D2936" s="3" t="s">
        <v>33343</v>
      </c>
      <c r="E2936" s="12" t="s">
        <v>39171</v>
      </c>
      <c r="F2936" s="6" t="str">
        <f t="shared" ref="F2936:F2999" si="145">HYPERLINK("http://www.ssc.wisc.edu/wlsresearch/documentation/waves/?wave=capigrad&amp;module=jit","module=jit")</f>
        <v>module=jit</v>
      </c>
      <c r="G2936" s="6" t="str">
        <f t="shared" ref="G2936:G2999" si="146">HYPERLINK("http://www.ssc.wisc.edu/wlsresearch/documentation/waves/?wave=capisib&amp;module=kit","module=kit")</f>
        <v>module=kit</v>
      </c>
    </row>
    <row r="2937" spans="1:7" ht="30" customHeight="1">
      <c r="A2937" s="3" t="s">
        <v>10897</v>
      </c>
      <c r="B2937" s="3" t="s">
        <v>2</v>
      </c>
      <c r="C2937" s="3" t="s">
        <v>27540</v>
      </c>
      <c r="D2937" s="3" t="s">
        <v>33344</v>
      </c>
      <c r="E2937" s="12" t="s">
        <v>39172</v>
      </c>
      <c r="F2937" s="6" t="str">
        <f t="shared" si="145"/>
        <v>module=jit</v>
      </c>
      <c r="G2937" s="6" t="str">
        <f t="shared" si="146"/>
        <v>module=kit</v>
      </c>
    </row>
    <row r="2938" spans="1:7" ht="30" customHeight="1">
      <c r="A2938" s="3" t="s">
        <v>10897</v>
      </c>
      <c r="B2938" s="3" t="s">
        <v>2</v>
      </c>
      <c r="C2938" s="3" t="s">
        <v>27541</v>
      </c>
      <c r="D2938" s="3" t="s">
        <v>33345</v>
      </c>
      <c r="E2938" s="12" t="s">
        <v>39173</v>
      </c>
      <c r="F2938" s="6" t="str">
        <f t="shared" si="145"/>
        <v>module=jit</v>
      </c>
      <c r="G2938" s="6" t="str">
        <f t="shared" si="146"/>
        <v>module=kit</v>
      </c>
    </row>
    <row r="2939" spans="1:7" ht="30" customHeight="1">
      <c r="A2939" s="3" t="s">
        <v>10897</v>
      </c>
      <c r="B2939" s="3" t="s">
        <v>2</v>
      </c>
      <c r="C2939" s="3" t="s">
        <v>27542</v>
      </c>
      <c r="D2939" s="3" t="s">
        <v>33346</v>
      </c>
      <c r="E2939" s="12" t="s">
        <v>39174</v>
      </c>
      <c r="F2939" s="6" t="str">
        <f t="shared" si="145"/>
        <v>module=jit</v>
      </c>
      <c r="G2939" s="6" t="str">
        <f t="shared" si="146"/>
        <v>module=kit</v>
      </c>
    </row>
    <row r="2940" spans="1:7" ht="30" customHeight="1">
      <c r="A2940" s="3" t="s">
        <v>10897</v>
      </c>
      <c r="B2940" s="3" t="s">
        <v>2</v>
      </c>
      <c r="C2940" s="3" t="s">
        <v>27543</v>
      </c>
      <c r="D2940" s="3" t="s">
        <v>33347</v>
      </c>
      <c r="E2940" s="12" t="s">
        <v>39175</v>
      </c>
      <c r="F2940" s="6" t="str">
        <f t="shared" si="145"/>
        <v>module=jit</v>
      </c>
      <c r="G2940" s="6" t="str">
        <f t="shared" si="146"/>
        <v>module=kit</v>
      </c>
    </row>
    <row r="2941" spans="1:7" ht="30" customHeight="1">
      <c r="A2941" s="3" t="s">
        <v>10897</v>
      </c>
      <c r="B2941" s="3" t="s">
        <v>2</v>
      </c>
      <c r="C2941" s="3" t="s">
        <v>27544</v>
      </c>
      <c r="D2941" s="3" t="s">
        <v>33348</v>
      </c>
      <c r="E2941" s="12" t="s">
        <v>39176</v>
      </c>
      <c r="F2941" s="6" t="str">
        <f t="shared" si="145"/>
        <v>module=jit</v>
      </c>
      <c r="G2941" s="6" t="str">
        <f t="shared" si="146"/>
        <v>module=kit</v>
      </c>
    </row>
    <row r="2942" spans="1:7" ht="30" customHeight="1">
      <c r="A2942" s="3" t="s">
        <v>10897</v>
      </c>
      <c r="B2942" s="3" t="s">
        <v>2</v>
      </c>
      <c r="C2942" s="3" t="s">
        <v>27545</v>
      </c>
      <c r="D2942" s="3" t="s">
        <v>33349</v>
      </c>
      <c r="E2942" s="12" t="s">
        <v>39177</v>
      </c>
      <c r="F2942" s="6" t="str">
        <f t="shared" si="145"/>
        <v>module=jit</v>
      </c>
      <c r="G2942" s="6" t="str">
        <f t="shared" si="146"/>
        <v>module=kit</v>
      </c>
    </row>
    <row r="2943" spans="1:7" ht="30" customHeight="1">
      <c r="A2943" s="3" t="s">
        <v>10897</v>
      </c>
      <c r="B2943" s="3" t="s">
        <v>2</v>
      </c>
      <c r="C2943" s="3" t="s">
        <v>27546</v>
      </c>
      <c r="D2943" s="3" t="s">
        <v>33350</v>
      </c>
      <c r="E2943" s="12" t="s">
        <v>39178</v>
      </c>
      <c r="F2943" s="6" t="str">
        <f t="shared" si="145"/>
        <v>module=jit</v>
      </c>
      <c r="G2943" s="6" t="str">
        <f t="shared" si="146"/>
        <v>module=kit</v>
      </c>
    </row>
    <row r="2944" spans="1:7" ht="30" customHeight="1">
      <c r="A2944" s="3" t="s">
        <v>10897</v>
      </c>
      <c r="B2944" s="3" t="s">
        <v>2</v>
      </c>
      <c r="C2944" s="3" t="s">
        <v>27547</v>
      </c>
      <c r="D2944" s="3" t="s">
        <v>33351</v>
      </c>
      <c r="E2944" s="12" t="s">
        <v>39179</v>
      </c>
      <c r="F2944" s="6" t="str">
        <f t="shared" si="145"/>
        <v>module=jit</v>
      </c>
      <c r="G2944" s="6" t="str">
        <f t="shared" si="146"/>
        <v>module=kit</v>
      </c>
    </row>
    <row r="2945" spans="1:7" ht="30" customHeight="1">
      <c r="A2945" s="3" t="s">
        <v>10897</v>
      </c>
      <c r="B2945" s="3" t="s">
        <v>2</v>
      </c>
      <c r="C2945" s="3" t="s">
        <v>27548</v>
      </c>
      <c r="D2945" s="3" t="s">
        <v>33352</v>
      </c>
      <c r="E2945" s="12" t="s">
        <v>39180</v>
      </c>
      <c r="F2945" s="6" t="str">
        <f t="shared" si="145"/>
        <v>module=jit</v>
      </c>
      <c r="G2945" s="6" t="str">
        <f t="shared" si="146"/>
        <v>module=kit</v>
      </c>
    </row>
    <row r="2946" spans="1:7" ht="30" customHeight="1">
      <c r="A2946" s="3" t="s">
        <v>10897</v>
      </c>
      <c r="B2946" s="3" t="s">
        <v>2</v>
      </c>
      <c r="C2946" s="3" t="s">
        <v>27549</v>
      </c>
      <c r="D2946" s="3" t="s">
        <v>33353</v>
      </c>
      <c r="E2946" s="12" t="s">
        <v>39181</v>
      </c>
      <c r="F2946" s="6" t="str">
        <f t="shared" si="145"/>
        <v>module=jit</v>
      </c>
      <c r="G2946" s="6" t="str">
        <f t="shared" si="146"/>
        <v>module=kit</v>
      </c>
    </row>
    <row r="2947" spans="1:7" ht="30" customHeight="1">
      <c r="A2947" s="3" t="s">
        <v>10897</v>
      </c>
      <c r="B2947" s="3" t="s">
        <v>2</v>
      </c>
      <c r="C2947" s="3" t="s">
        <v>27550</v>
      </c>
      <c r="D2947" s="3" t="s">
        <v>33354</v>
      </c>
      <c r="E2947" s="12" t="s">
        <v>39182</v>
      </c>
      <c r="F2947" s="6" t="str">
        <f t="shared" si="145"/>
        <v>module=jit</v>
      </c>
      <c r="G2947" s="6" t="str">
        <f t="shared" si="146"/>
        <v>module=kit</v>
      </c>
    </row>
    <row r="2948" spans="1:7" ht="30" customHeight="1">
      <c r="A2948" s="3" t="s">
        <v>10897</v>
      </c>
      <c r="B2948" s="3" t="s">
        <v>2</v>
      </c>
      <c r="C2948" s="3" t="s">
        <v>27551</v>
      </c>
      <c r="D2948" s="3" t="s">
        <v>33355</v>
      </c>
      <c r="E2948" s="12" t="s">
        <v>39183</v>
      </c>
      <c r="F2948" s="6" t="str">
        <f t="shared" si="145"/>
        <v>module=jit</v>
      </c>
      <c r="G2948" s="6" t="str">
        <f t="shared" si="146"/>
        <v>module=kit</v>
      </c>
    </row>
    <row r="2949" spans="1:7" ht="30" customHeight="1">
      <c r="A2949" s="3" t="s">
        <v>10897</v>
      </c>
      <c r="B2949" s="3" t="s">
        <v>2</v>
      </c>
      <c r="C2949" s="3" t="s">
        <v>27552</v>
      </c>
      <c r="D2949" s="3" t="s">
        <v>33356</v>
      </c>
      <c r="E2949" s="12" t="s">
        <v>39184</v>
      </c>
      <c r="F2949" s="6" t="str">
        <f t="shared" si="145"/>
        <v>module=jit</v>
      </c>
      <c r="G2949" s="6" t="str">
        <f t="shared" si="146"/>
        <v>module=kit</v>
      </c>
    </row>
    <row r="2950" spans="1:7" ht="30" customHeight="1">
      <c r="A2950" s="3" t="s">
        <v>10897</v>
      </c>
      <c r="B2950" s="3" t="s">
        <v>2</v>
      </c>
      <c r="C2950" s="3" t="s">
        <v>27553</v>
      </c>
      <c r="D2950" s="3" t="s">
        <v>33357</v>
      </c>
      <c r="E2950" s="12" t="s">
        <v>39185</v>
      </c>
      <c r="F2950" s="6" t="str">
        <f t="shared" si="145"/>
        <v>module=jit</v>
      </c>
      <c r="G2950" s="6" t="str">
        <f t="shared" si="146"/>
        <v>module=kit</v>
      </c>
    </row>
    <row r="2951" spans="1:7" ht="30" customHeight="1">
      <c r="A2951" s="3" t="s">
        <v>10897</v>
      </c>
      <c r="B2951" s="3" t="s">
        <v>2</v>
      </c>
      <c r="C2951" s="3" t="s">
        <v>27554</v>
      </c>
      <c r="D2951" s="3" t="s">
        <v>33358</v>
      </c>
      <c r="E2951" s="12" t="s">
        <v>39186</v>
      </c>
      <c r="F2951" s="6" t="str">
        <f t="shared" si="145"/>
        <v>module=jit</v>
      </c>
      <c r="G2951" s="6" t="str">
        <f t="shared" si="146"/>
        <v>module=kit</v>
      </c>
    </row>
    <row r="2952" spans="1:7" ht="30" customHeight="1">
      <c r="A2952" s="3" t="s">
        <v>10897</v>
      </c>
      <c r="B2952" s="3" t="s">
        <v>2</v>
      </c>
      <c r="C2952" s="3" t="s">
        <v>27555</v>
      </c>
      <c r="D2952" s="3" t="s">
        <v>33359</v>
      </c>
      <c r="E2952" s="12" t="s">
        <v>39187</v>
      </c>
      <c r="F2952" s="6" t="str">
        <f t="shared" si="145"/>
        <v>module=jit</v>
      </c>
      <c r="G2952" s="6" t="str">
        <f t="shared" si="146"/>
        <v>module=kit</v>
      </c>
    </row>
    <row r="2953" spans="1:7" ht="30" customHeight="1">
      <c r="A2953" s="3" t="s">
        <v>10897</v>
      </c>
      <c r="B2953" s="3" t="s">
        <v>2</v>
      </c>
      <c r="C2953" s="3" t="s">
        <v>27556</v>
      </c>
      <c r="D2953" s="3" t="s">
        <v>33360</v>
      </c>
      <c r="E2953" s="12" t="s">
        <v>39188</v>
      </c>
      <c r="F2953" s="6" t="str">
        <f t="shared" si="145"/>
        <v>module=jit</v>
      </c>
      <c r="G2953" s="6" t="str">
        <f t="shared" si="146"/>
        <v>module=kit</v>
      </c>
    </row>
    <row r="2954" spans="1:7" ht="30" customHeight="1">
      <c r="A2954" s="3" t="s">
        <v>10897</v>
      </c>
      <c r="B2954" s="3" t="s">
        <v>2</v>
      </c>
      <c r="C2954" s="3" t="s">
        <v>27557</v>
      </c>
      <c r="D2954" s="3" t="s">
        <v>33361</v>
      </c>
      <c r="E2954" s="12" t="s">
        <v>39189</v>
      </c>
      <c r="F2954" s="6" t="str">
        <f t="shared" si="145"/>
        <v>module=jit</v>
      </c>
      <c r="G2954" s="6" t="str">
        <f t="shared" si="146"/>
        <v>module=kit</v>
      </c>
    </row>
    <row r="2955" spans="1:7" ht="30" customHeight="1">
      <c r="A2955" s="3" t="s">
        <v>10897</v>
      </c>
      <c r="B2955" s="3" t="s">
        <v>2</v>
      </c>
      <c r="C2955" s="3" t="s">
        <v>27558</v>
      </c>
      <c r="D2955" s="3" t="s">
        <v>33362</v>
      </c>
      <c r="E2955" s="12" t="s">
        <v>39190</v>
      </c>
      <c r="F2955" s="6" t="str">
        <f t="shared" si="145"/>
        <v>module=jit</v>
      </c>
      <c r="G2955" s="6" t="str">
        <f t="shared" si="146"/>
        <v>module=kit</v>
      </c>
    </row>
    <row r="2956" spans="1:7" ht="30" customHeight="1">
      <c r="A2956" s="3" t="s">
        <v>10897</v>
      </c>
      <c r="B2956" s="3" t="s">
        <v>2</v>
      </c>
      <c r="C2956" s="3" t="s">
        <v>27559</v>
      </c>
      <c r="D2956" s="3" t="s">
        <v>33363</v>
      </c>
      <c r="E2956" s="12" t="s">
        <v>39191</v>
      </c>
      <c r="F2956" s="6" t="str">
        <f t="shared" si="145"/>
        <v>module=jit</v>
      </c>
      <c r="G2956" s="6" t="str">
        <f t="shared" si="146"/>
        <v>module=kit</v>
      </c>
    </row>
    <row r="2957" spans="1:7" ht="30" customHeight="1">
      <c r="A2957" s="3" t="s">
        <v>10897</v>
      </c>
      <c r="B2957" s="3" t="s">
        <v>2</v>
      </c>
      <c r="C2957" s="3" t="s">
        <v>27560</v>
      </c>
      <c r="D2957" s="3" t="s">
        <v>33364</v>
      </c>
      <c r="E2957" s="12" t="s">
        <v>39192</v>
      </c>
      <c r="F2957" s="6" t="str">
        <f t="shared" si="145"/>
        <v>module=jit</v>
      </c>
      <c r="G2957" s="6" t="str">
        <f t="shared" si="146"/>
        <v>module=kit</v>
      </c>
    </row>
    <row r="2958" spans="1:7" ht="30" customHeight="1">
      <c r="A2958" s="3" t="s">
        <v>10897</v>
      </c>
      <c r="B2958" s="3" t="s">
        <v>2</v>
      </c>
      <c r="C2958" s="3" t="s">
        <v>27561</v>
      </c>
      <c r="D2958" s="3" t="s">
        <v>33365</v>
      </c>
      <c r="E2958" s="12" t="s">
        <v>39193</v>
      </c>
      <c r="F2958" s="6" t="str">
        <f t="shared" si="145"/>
        <v>module=jit</v>
      </c>
      <c r="G2958" s="6" t="str">
        <f t="shared" si="146"/>
        <v>module=kit</v>
      </c>
    </row>
    <row r="2959" spans="1:7" ht="30" customHeight="1">
      <c r="A2959" s="3" t="s">
        <v>10897</v>
      </c>
      <c r="B2959" s="3" t="s">
        <v>2</v>
      </c>
      <c r="C2959" s="3" t="s">
        <v>27562</v>
      </c>
      <c r="D2959" s="3" t="s">
        <v>33366</v>
      </c>
      <c r="E2959" s="12" t="s">
        <v>39194</v>
      </c>
      <c r="F2959" s="6" t="str">
        <f t="shared" si="145"/>
        <v>module=jit</v>
      </c>
      <c r="G2959" s="6" t="str">
        <f t="shared" si="146"/>
        <v>module=kit</v>
      </c>
    </row>
    <row r="2960" spans="1:7" ht="30" customHeight="1">
      <c r="A2960" s="3" t="s">
        <v>10897</v>
      </c>
      <c r="B2960" s="3" t="s">
        <v>2</v>
      </c>
      <c r="C2960" s="3" t="s">
        <v>27563</v>
      </c>
      <c r="D2960" s="3" t="s">
        <v>33367</v>
      </c>
      <c r="E2960" s="12" t="s">
        <v>39195</v>
      </c>
      <c r="F2960" s="6" t="str">
        <f t="shared" si="145"/>
        <v>module=jit</v>
      </c>
      <c r="G2960" s="6" t="str">
        <f t="shared" si="146"/>
        <v>module=kit</v>
      </c>
    </row>
    <row r="2961" spans="1:7" ht="30" customHeight="1">
      <c r="A2961" s="3" t="s">
        <v>10897</v>
      </c>
      <c r="B2961" s="3" t="s">
        <v>2</v>
      </c>
      <c r="C2961" s="3" t="s">
        <v>27564</v>
      </c>
      <c r="D2961" s="3" t="s">
        <v>33368</v>
      </c>
      <c r="E2961" s="12" t="s">
        <v>39196</v>
      </c>
      <c r="F2961" s="6" t="str">
        <f t="shared" si="145"/>
        <v>module=jit</v>
      </c>
      <c r="G2961" s="6" t="str">
        <f t="shared" si="146"/>
        <v>module=kit</v>
      </c>
    </row>
    <row r="2962" spans="1:7" ht="30" customHeight="1">
      <c r="A2962" s="3" t="s">
        <v>10897</v>
      </c>
      <c r="B2962" s="3" t="s">
        <v>2</v>
      </c>
      <c r="C2962" s="3" t="s">
        <v>27565</v>
      </c>
      <c r="D2962" s="3" t="s">
        <v>33369</v>
      </c>
      <c r="E2962" s="12" t="s">
        <v>39197</v>
      </c>
      <c r="F2962" s="6" t="str">
        <f t="shared" si="145"/>
        <v>module=jit</v>
      </c>
      <c r="G2962" s="6" t="str">
        <f t="shared" si="146"/>
        <v>module=kit</v>
      </c>
    </row>
    <row r="2963" spans="1:7" ht="30" customHeight="1">
      <c r="A2963" s="3" t="s">
        <v>10897</v>
      </c>
      <c r="B2963" s="3" t="s">
        <v>2</v>
      </c>
      <c r="C2963" s="3" t="s">
        <v>27566</v>
      </c>
      <c r="D2963" s="3" t="s">
        <v>33370</v>
      </c>
      <c r="E2963" s="12" t="s">
        <v>39198</v>
      </c>
      <c r="F2963" s="6" t="str">
        <f t="shared" si="145"/>
        <v>module=jit</v>
      </c>
      <c r="G2963" s="6" t="str">
        <f t="shared" si="146"/>
        <v>module=kit</v>
      </c>
    </row>
    <row r="2964" spans="1:7" ht="30" customHeight="1">
      <c r="A2964" s="3" t="s">
        <v>10897</v>
      </c>
      <c r="B2964" s="3" t="s">
        <v>2</v>
      </c>
      <c r="C2964" s="3" t="s">
        <v>27567</v>
      </c>
      <c r="D2964" s="3" t="s">
        <v>33371</v>
      </c>
      <c r="E2964" s="12" t="s">
        <v>39199</v>
      </c>
      <c r="F2964" s="6" t="str">
        <f t="shared" si="145"/>
        <v>module=jit</v>
      </c>
      <c r="G2964" s="6" t="str">
        <f t="shared" si="146"/>
        <v>module=kit</v>
      </c>
    </row>
    <row r="2965" spans="1:7" ht="30" customHeight="1">
      <c r="A2965" s="3" t="s">
        <v>10897</v>
      </c>
      <c r="B2965" s="3" t="s">
        <v>2</v>
      </c>
      <c r="C2965" s="3" t="s">
        <v>27568</v>
      </c>
      <c r="D2965" s="3" t="s">
        <v>33372</v>
      </c>
      <c r="E2965" s="12" t="s">
        <v>39200</v>
      </c>
      <c r="F2965" s="6" t="str">
        <f t="shared" si="145"/>
        <v>module=jit</v>
      </c>
      <c r="G2965" s="6" t="str">
        <f t="shared" si="146"/>
        <v>module=kit</v>
      </c>
    </row>
    <row r="2966" spans="1:7" ht="30" customHeight="1">
      <c r="A2966" s="3" t="s">
        <v>10897</v>
      </c>
      <c r="B2966" s="3" t="s">
        <v>2</v>
      </c>
      <c r="C2966" s="3" t="s">
        <v>27569</v>
      </c>
      <c r="D2966" s="3" t="s">
        <v>33373</v>
      </c>
      <c r="E2966" s="12" t="s">
        <v>39201</v>
      </c>
      <c r="F2966" s="6" t="str">
        <f t="shared" si="145"/>
        <v>module=jit</v>
      </c>
      <c r="G2966" s="6" t="str">
        <f t="shared" si="146"/>
        <v>module=kit</v>
      </c>
    </row>
    <row r="2967" spans="1:7" ht="30" customHeight="1">
      <c r="A2967" s="3" t="s">
        <v>10897</v>
      </c>
      <c r="B2967" s="3" t="s">
        <v>2</v>
      </c>
      <c r="C2967" s="3" t="s">
        <v>27570</v>
      </c>
      <c r="D2967" s="3" t="s">
        <v>33374</v>
      </c>
      <c r="E2967" s="12" t="s">
        <v>39202</v>
      </c>
      <c r="F2967" s="6" t="str">
        <f t="shared" si="145"/>
        <v>module=jit</v>
      </c>
      <c r="G2967" s="6" t="str">
        <f t="shared" si="146"/>
        <v>module=kit</v>
      </c>
    </row>
    <row r="2968" spans="1:7" ht="30" customHeight="1">
      <c r="A2968" s="3" t="s">
        <v>10897</v>
      </c>
      <c r="B2968" s="3" t="s">
        <v>2</v>
      </c>
      <c r="C2968" s="3" t="s">
        <v>27571</v>
      </c>
      <c r="D2968" s="3" t="s">
        <v>33375</v>
      </c>
      <c r="E2968" s="12" t="s">
        <v>39203</v>
      </c>
      <c r="F2968" s="6" t="str">
        <f t="shared" si="145"/>
        <v>module=jit</v>
      </c>
      <c r="G2968" s="6" t="str">
        <f t="shared" si="146"/>
        <v>module=kit</v>
      </c>
    </row>
    <row r="2969" spans="1:7" ht="30" customHeight="1">
      <c r="A2969" s="3" t="s">
        <v>10897</v>
      </c>
      <c r="B2969" s="3" t="s">
        <v>2</v>
      </c>
      <c r="C2969" s="3" t="s">
        <v>27572</v>
      </c>
      <c r="D2969" s="3" t="s">
        <v>33376</v>
      </c>
      <c r="E2969" s="12" t="s">
        <v>39204</v>
      </c>
      <c r="F2969" s="6" t="str">
        <f t="shared" si="145"/>
        <v>module=jit</v>
      </c>
      <c r="G2969" s="6" t="str">
        <f t="shared" si="146"/>
        <v>module=kit</v>
      </c>
    </row>
    <row r="2970" spans="1:7" ht="30" customHeight="1">
      <c r="A2970" s="3" t="s">
        <v>10897</v>
      </c>
      <c r="B2970" s="3" t="s">
        <v>2</v>
      </c>
      <c r="C2970" s="3" t="s">
        <v>27573</v>
      </c>
      <c r="D2970" s="3" t="s">
        <v>33377</v>
      </c>
      <c r="E2970" s="12" t="s">
        <v>39205</v>
      </c>
      <c r="F2970" s="6" t="str">
        <f t="shared" si="145"/>
        <v>module=jit</v>
      </c>
      <c r="G2970" s="6" t="str">
        <f t="shared" si="146"/>
        <v>module=kit</v>
      </c>
    </row>
    <row r="2971" spans="1:7" ht="30" customHeight="1">
      <c r="A2971" s="3" t="s">
        <v>10897</v>
      </c>
      <c r="B2971" s="3" t="s">
        <v>2</v>
      </c>
      <c r="C2971" s="3" t="s">
        <v>27574</v>
      </c>
      <c r="D2971" s="3" t="s">
        <v>33378</v>
      </c>
      <c r="E2971" s="12" t="s">
        <v>39206</v>
      </c>
      <c r="F2971" s="6" t="str">
        <f t="shared" si="145"/>
        <v>module=jit</v>
      </c>
      <c r="G2971" s="6" t="str">
        <f t="shared" si="146"/>
        <v>module=kit</v>
      </c>
    </row>
    <row r="2972" spans="1:7" ht="30" customHeight="1">
      <c r="A2972" s="3" t="s">
        <v>10897</v>
      </c>
      <c r="B2972" s="3" t="s">
        <v>2</v>
      </c>
      <c r="C2972" s="3" t="s">
        <v>27575</v>
      </c>
      <c r="D2972" s="3" t="s">
        <v>33379</v>
      </c>
      <c r="E2972" s="12" t="s">
        <v>39207</v>
      </c>
      <c r="F2972" s="6" t="str">
        <f t="shared" si="145"/>
        <v>module=jit</v>
      </c>
      <c r="G2972" s="6" t="str">
        <f t="shared" si="146"/>
        <v>module=kit</v>
      </c>
    </row>
    <row r="2973" spans="1:7" ht="30" customHeight="1">
      <c r="A2973" s="3" t="s">
        <v>10897</v>
      </c>
      <c r="B2973" s="3" t="s">
        <v>2</v>
      </c>
      <c r="C2973" s="3" t="s">
        <v>27576</v>
      </c>
      <c r="D2973" s="3" t="s">
        <v>33380</v>
      </c>
      <c r="E2973" s="12" t="s">
        <v>39208</v>
      </c>
      <c r="F2973" s="6" t="str">
        <f t="shared" si="145"/>
        <v>module=jit</v>
      </c>
      <c r="G2973" s="6" t="str">
        <f t="shared" si="146"/>
        <v>module=kit</v>
      </c>
    </row>
    <row r="2974" spans="1:7" ht="30" customHeight="1">
      <c r="A2974" s="3" t="s">
        <v>10897</v>
      </c>
      <c r="B2974" s="3" t="s">
        <v>2</v>
      </c>
      <c r="C2974" s="3" t="s">
        <v>27577</v>
      </c>
      <c r="D2974" s="3" t="s">
        <v>33381</v>
      </c>
      <c r="E2974" s="12" t="s">
        <v>39209</v>
      </c>
      <c r="F2974" s="6" t="str">
        <f t="shared" si="145"/>
        <v>module=jit</v>
      </c>
      <c r="G2974" s="6" t="str">
        <f t="shared" si="146"/>
        <v>module=kit</v>
      </c>
    </row>
    <row r="2975" spans="1:7" ht="30" customHeight="1">
      <c r="A2975" s="3" t="s">
        <v>10897</v>
      </c>
      <c r="B2975" s="3" t="s">
        <v>2</v>
      </c>
      <c r="C2975" s="3" t="s">
        <v>27578</v>
      </c>
      <c r="D2975" s="3" t="s">
        <v>33382</v>
      </c>
      <c r="E2975" s="12" t="s">
        <v>39210</v>
      </c>
      <c r="F2975" s="6" t="str">
        <f t="shared" si="145"/>
        <v>module=jit</v>
      </c>
      <c r="G2975" s="6" t="str">
        <f t="shared" si="146"/>
        <v>module=kit</v>
      </c>
    </row>
    <row r="2976" spans="1:7" ht="30" customHeight="1">
      <c r="A2976" s="3" t="s">
        <v>10897</v>
      </c>
      <c r="B2976" s="3" t="s">
        <v>2</v>
      </c>
      <c r="C2976" s="3" t="s">
        <v>27579</v>
      </c>
      <c r="D2976" s="3" t="s">
        <v>33383</v>
      </c>
      <c r="E2976" s="12" t="s">
        <v>39211</v>
      </c>
      <c r="F2976" s="6" t="str">
        <f t="shared" si="145"/>
        <v>module=jit</v>
      </c>
      <c r="G2976" s="6" t="str">
        <f t="shared" si="146"/>
        <v>module=kit</v>
      </c>
    </row>
    <row r="2977" spans="1:7" ht="30" customHeight="1">
      <c r="A2977" s="3" t="s">
        <v>10897</v>
      </c>
      <c r="B2977" s="3" t="s">
        <v>2</v>
      </c>
      <c r="C2977" s="3" t="s">
        <v>27580</v>
      </c>
      <c r="D2977" s="3" t="s">
        <v>33384</v>
      </c>
      <c r="E2977" s="12" t="s">
        <v>39212</v>
      </c>
      <c r="F2977" s="6" t="str">
        <f t="shared" si="145"/>
        <v>module=jit</v>
      </c>
      <c r="G2977" s="6" t="str">
        <f t="shared" si="146"/>
        <v>module=kit</v>
      </c>
    </row>
    <row r="2978" spans="1:7" ht="30" customHeight="1">
      <c r="A2978" s="3" t="s">
        <v>10897</v>
      </c>
      <c r="B2978" s="3" t="s">
        <v>2</v>
      </c>
      <c r="C2978" s="3" t="s">
        <v>27581</v>
      </c>
      <c r="D2978" s="3" t="s">
        <v>33385</v>
      </c>
      <c r="E2978" s="12" t="s">
        <v>39213</v>
      </c>
      <c r="F2978" s="6" t="str">
        <f t="shared" si="145"/>
        <v>module=jit</v>
      </c>
      <c r="G2978" s="6" t="str">
        <f t="shared" si="146"/>
        <v>module=kit</v>
      </c>
    </row>
    <row r="2979" spans="1:7" ht="30" customHeight="1">
      <c r="A2979" s="3" t="s">
        <v>10897</v>
      </c>
      <c r="B2979" s="3" t="s">
        <v>2</v>
      </c>
      <c r="C2979" s="3" t="s">
        <v>27582</v>
      </c>
      <c r="D2979" s="3" t="s">
        <v>33386</v>
      </c>
      <c r="E2979" s="12" t="s">
        <v>39214</v>
      </c>
      <c r="F2979" s="6" t="str">
        <f t="shared" si="145"/>
        <v>module=jit</v>
      </c>
      <c r="G2979" s="6" t="str">
        <f t="shared" si="146"/>
        <v>module=kit</v>
      </c>
    </row>
    <row r="2980" spans="1:7" ht="30" customHeight="1">
      <c r="A2980" s="3" t="s">
        <v>10897</v>
      </c>
      <c r="B2980" s="3" t="s">
        <v>2</v>
      </c>
      <c r="C2980" s="3" t="s">
        <v>27583</v>
      </c>
      <c r="D2980" s="3" t="s">
        <v>33387</v>
      </c>
      <c r="E2980" s="12" t="s">
        <v>39215</v>
      </c>
      <c r="F2980" s="6" t="str">
        <f t="shared" si="145"/>
        <v>module=jit</v>
      </c>
      <c r="G2980" s="6" t="str">
        <f t="shared" si="146"/>
        <v>module=kit</v>
      </c>
    </row>
    <row r="2981" spans="1:7" ht="30" customHeight="1">
      <c r="A2981" s="3" t="s">
        <v>10897</v>
      </c>
      <c r="B2981" s="3" t="s">
        <v>2</v>
      </c>
      <c r="C2981" s="3" t="s">
        <v>27584</v>
      </c>
      <c r="D2981" s="3" t="s">
        <v>33388</v>
      </c>
      <c r="E2981" s="12" t="s">
        <v>39216</v>
      </c>
      <c r="F2981" s="6" t="str">
        <f t="shared" si="145"/>
        <v>module=jit</v>
      </c>
      <c r="G2981" s="6" t="str">
        <f t="shared" si="146"/>
        <v>module=kit</v>
      </c>
    </row>
    <row r="2982" spans="1:7" ht="30" customHeight="1">
      <c r="A2982" s="3" t="s">
        <v>10897</v>
      </c>
      <c r="B2982" s="3" t="s">
        <v>2</v>
      </c>
      <c r="C2982" s="3" t="s">
        <v>27585</v>
      </c>
      <c r="D2982" s="3" t="s">
        <v>33389</v>
      </c>
      <c r="E2982" s="12" t="s">
        <v>39217</v>
      </c>
      <c r="F2982" s="6" t="str">
        <f t="shared" si="145"/>
        <v>module=jit</v>
      </c>
      <c r="G2982" s="6" t="str">
        <f t="shared" si="146"/>
        <v>module=kit</v>
      </c>
    </row>
    <row r="2983" spans="1:7" ht="30" customHeight="1">
      <c r="A2983" s="3" t="s">
        <v>10897</v>
      </c>
      <c r="B2983" s="3" t="s">
        <v>2</v>
      </c>
      <c r="C2983" s="3" t="s">
        <v>27586</v>
      </c>
      <c r="D2983" s="3" t="s">
        <v>33390</v>
      </c>
      <c r="E2983" s="12" t="s">
        <v>39218</v>
      </c>
      <c r="F2983" s="6" t="str">
        <f t="shared" si="145"/>
        <v>module=jit</v>
      </c>
      <c r="G2983" s="6" t="str">
        <f t="shared" si="146"/>
        <v>module=kit</v>
      </c>
    </row>
    <row r="2984" spans="1:7" ht="30" customHeight="1">
      <c r="A2984" s="3" t="s">
        <v>10897</v>
      </c>
      <c r="B2984" s="3" t="s">
        <v>2</v>
      </c>
      <c r="C2984" s="3" t="s">
        <v>27587</v>
      </c>
      <c r="D2984" s="3" t="s">
        <v>33391</v>
      </c>
      <c r="E2984" s="12" t="s">
        <v>39219</v>
      </c>
      <c r="F2984" s="6" t="str">
        <f t="shared" si="145"/>
        <v>module=jit</v>
      </c>
      <c r="G2984" s="6" t="str">
        <f t="shared" si="146"/>
        <v>module=kit</v>
      </c>
    </row>
    <row r="2985" spans="1:7" ht="30" customHeight="1">
      <c r="A2985" s="3" t="s">
        <v>10897</v>
      </c>
      <c r="B2985" s="3" t="s">
        <v>2</v>
      </c>
      <c r="C2985" s="3" t="s">
        <v>27588</v>
      </c>
      <c r="D2985" s="3" t="s">
        <v>33392</v>
      </c>
      <c r="E2985" s="12" t="s">
        <v>39220</v>
      </c>
      <c r="F2985" s="6" t="str">
        <f t="shared" si="145"/>
        <v>module=jit</v>
      </c>
      <c r="G2985" s="6" t="str">
        <f t="shared" si="146"/>
        <v>module=kit</v>
      </c>
    </row>
    <row r="2986" spans="1:7" ht="30" customHeight="1">
      <c r="A2986" s="3" t="s">
        <v>10897</v>
      </c>
      <c r="B2986" s="3" t="s">
        <v>2</v>
      </c>
      <c r="C2986" s="3" t="s">
        <v>27589</v>
      </c>
      <c r="D2986" s="3" t="s">
        <v>33393</v>
      </c>
      <c r="E2986" s="12" t="s">
        <v>39221</v>
      </c>
      <c r="F2986" s="6" t="str">
        <f t="shared" si="145"/>
        <v>module=jit</v>
      </c>
      <c r="G2986" s="6" t="str">
        <f t="shared" si="146"/>
        <v>module=kit</v>
      </c>
    </row>
    <row r="2987" spans="1:7" ht="30" customHeight="1">
      <c r="A2987" s="3" t="s">
        <v>10897</v>
      </c>
      <c r="B2987" s="3" t="s">
        <v>2</v>
      </c>
      <c r="C2987" s="3" t="s">
        <v>27590</v>
      </c>
      <c r="D2987" s="3" t="s">
        <v>33394</v>
      </c>
      <c r="E2987" s="12" t="s">
        <v>39222</v>
      </c>
      <c r="F2987" s="6" t="str">
        <f t="shared" si="145"/>
        <v>module=jit</v>
      </c>
      <c r="G2987" s="6" t="str">
        <f t="shared" si="146"/>
        <v>module=kit</v>
      </c>
    </row>
    <row r="2988" spans="1:7" ht="30" customHeight="1">
      <c r="A2988" s="3" t="s">
        <v>10897</v>
      </c>
      <c r="B2988" s="3" t="s">
        <v>2</v>
      </c>
      <c r="C2988" s="3" t="s">
        <v>27591</v>
      </c>
      <c r="D2988" s="3" t="s">
        <v>33395</v>
      </c>
      <c r="E2988" s="12" t="s">
        <v>39223</v>
      </c>
      <c r="F2988" s="6" t="str">
        <f t="shared" si="145"/>
        <v>module=jit</v>
      </c>
      <c r="G2988" s="6" t="str">
        <f t="shared" si="146"/>
        <v>module=kit</v>
      </c>
    </row>
    <row r="2989" spans="1:7" ht="30" customHeight="1">
      <c r="A2989" s="3" t="s">
        <v>10897</v>
      </c>
      <c r="B2989" s="3" t="s">
        <v>2</v>
      </c>
      <c r="C2989" s="3" t="s">
        <v>27592</v>
      </c>
      <c r="D2989" s="3" t="s">
        <v>33396</v>
      </c>
      <c r="E2989" s="12" t="s">
        <v>39224</v>
      </c>
      <c r="F2989" s="6" t="str">
        <f t="shared" si="145"/>
        <v>module=jit</v>
      </c>
      <c r="G2989" s="6" t="str">
        <f t="shared" si="146"/>
        <v>module=kit</v>
      </c>
    </row>
    <row r="2990" spans="1:7" ht="30" customHeight="1">
      <c r="A2990" s="3" t="s">
        <v>10897</v>
      </c>
      <c r="B2990" s="3" t="s">
        <v>2</v>
      </c>
      <c r="C2990" s="3" t="s">
        <v>27593</v>
      </c>
      <c r="D2990" s="3" t="s">
        <v>33397</v>
      </c>
      <c r="E2990" s="12" t="s">
        <v>39225</v>
      </c>
      <c r="F2990" s="6" t="str">
        <f t="shared" si="145"/>
        <v>module=jit</v>
      </c>
      <c r="G2990" s="6" t="str">
        <f t="shared" si="146"/>
        <v>module=kit</v>
      </c>
    </row>
    <row r="2991" spans="1:7" ht="30" customHeight="1">
      <c r="A2991" s="3" t="s">
        <v>10897</v>
      </c>
      <c r="B2991" s="3" t="s">
        <v>2</v>
      </c>
      <c r="C2991" s="3" t="s">
        <v>27594</v>
      </c>
      <c r="D2991" s="3" t="s">
        <v>33398</v>
      </c>
      <c r="E2991" s="12" t="s">
        <v>39226</v>
      </c>
      <c r="F2991" s="6" t="str">
        <f t="shared" si="145"/>
        <v>module=jit</v>
      </c>
      <c r="G2991" s="6" t="str">
        <f t="shared" si="146"/>
        <v>module=kit</v>
      </c>
    </row>
    <row r="2992" spans="1:7" ht="30" customHeight="1">
      <c r="A2992" s="3" t="s">
        <v>10897</v>
      </c>
      <c r="B2992" s="3" t="s">
        <v>2</v>
      </c>
      <c r="C2992" s="3" t="s">
        <v>27595</v>
      </c>
      <c r="D2992" s="3" t="s">
        <v>33399</v>
      </c>
      <c r="E2992" s="12" t="s">
        <v>39227</v>
      </c>
      <c r="F2992" s="6" t="str">
        <f t="shared" si="145"/>
        <v>module=jit</v>
      </c>
      <c r="G2992" s="6" t="str">
        <f t="shared" si="146"/>
        <v>module=kit</v>
      </c>
    </row>
    <row r="2993" spans="1:7" ht="30" customHeight="1">
      <c r="A2993" s="3" t="s">
        <v>10897</v>
      </c>
      <c r="B2993" s="3" t="s">
        <v>2</v>
      </c>
      <c r="C2993" s="3" t="s">
        <v>27596</v>
      </c>
      <c r="D2993" s="3" t="s">
        <v>33400</v>
      </c>
      <c r="E2993" s="12" t="s">
        <v>39228</v>
      </c>
      <c r="F2993" s="6" t="str">
        <f t="shared" si="145"/>
        <v>module=jit</v>
      </c>
      <c r="G2993" s="6" t="str">
        <f t="shared" si="146"/>
        <v>module=kit</v>
      </c>
    </row>
    <row r="2994" spans="1:7" ht="30" customHeight="1">
      <c r="A2994" s="3" t="s">
        <v>10897</v>
      </c>
      <c r="B2994" s="3" t="s">
        <v>2</v>
      </c>
      <c r="C2994" s="3" t="s">
        <v>27597</v>
      </c>
      <c r="D2994" s="3" t="s">
        <v>33401</v>
      </c>
      <c r="E2994" s="12" t="s">
        <v>39229</v>
      </c>
      <c r="F2994" s="6" t="str">
        <f t="shared" si="145"/>
        <v>module=jit</v>
      </c>
      <c r="G2994" s="6" t="str">
        <f t="shared" si="146"/>
        <v>module=kit</v>
      </c>
    </row>
    <row r="2995" spans="1:7" ht="30" customHeight="1">
      <c r="A2995" s="3" t="s">
        <v>10897</v>
      </c>
      <c r="B2995" s="3" t="s">
        <v>2</v>
      </c>
      <c r="C2995" s="3" t="s">
        <v>27598</v>
      </c>
      <c r="D2995" s="3" t="s">
        <v>33402</v>
      </c>
      <c r="E2995" s="12" t="s">
        <v>39230</v>
      </c>
      <c r="F2995" s="6" t="str">
        <f t="shared" si="145"/>
        <v>module=jit</v>
      </c>
      <c r="G2995" s="6" t="str">
        <f t="shared" si="146"/>
        <v>module=kit</v>
      </c>
    </row>
    <row r="2996" spans="1:7" ht="30" customHeight="1">
      <c r="A2996" s="3" t="s">
        <v>10897</v>
      </c>
      <c r="B2996" s="3" t="s">
        <v>2</v>
      </c>
      <c r="C2996" s="3" t="s">
        <v>27599</v>
      </c>
      <c r="D2996" s="3" t="s">
        <v>33403</v>
      </c>
      <c r="E2996" s="12" t="s">
        <v>39231</v>
      </c>
      <c r="F2996" s="6" t="str">
        <f t="shared" si="145"/>
        <v>module=jit</v>
      </c>
      <c r="G2996" s="6" t="str">
        <f t="shared" si="146"/>
        <v>module=kit</v>
      </c>
    </row>
    <row r="2997" spans="1:7" ht="30" customHeight="1">
      <c r="A2997" s="3" t="s">
        <v>10897</v>
      </c>
      <c r="B2997" s="3" t="s">
        <v>2</v>
      </c>
      <c r="C2997" s="3" t="s">
        <v>27600</v>
      </c>
      <c r="D2997" s="3" t="s">
        <v>33404</v>
      </c>
      <c r="E2997" s="12" t="s">
        <v>39232</v>
      </c>
      <c r="F2997" s="6" t="str">
        <f t="shared" si="145"/>
        <v>module=jit</v>
      </c>
      <c r="G2997" s="6" t="str">
        <f t="shared" si="146"/>
        <v>module=kit</v>
      </c>
    </row>
    <row r="2998" spans="1:7" ht="30" customHeight="1">
      <c r="A2998" s="3" t="s">
        <v>10897</v>
      </c>
      <c r="B2998" s="3" t="s">
        <v>2</v>
      </c>
      <c r="C2998" s="3" t="s">
        <v>27601</v>
      </c>
      <c r="D2998" s="3" t="s">
        <v>33405</v>
      </c>
      <c r="E2998" s="12" t="s">
        <v>39233</v>
      </c>
      <c r="F2998" s="6" t="str">
        <f t="shared" si="145"/>
        <v>module=jit</v>
      </c>
      <c r="G2998" s="6" t="str">
        <f t="shared" si="146"/>
        <v>module=kit</v>
      </c>
    </row>
    <row r="2999" spans="1:7" ht="30" customHeight="1">
      <c r="A2999" s="3" t="s">
        <v>10897</v>
      </c>
      <c r="B2999" s="3" t="s">
        <v>2</v>
      </c>
      <c r="C2999" s="3" t="s">
        <v>27602</v>
      </c>
      <c r="D2999" s="3" t="s">
        <v>33406</v>
      </c>
      <c r="E2999" s="12" t="s">
        <v>39234</v>
      </c>
      <c r="F2999" s="6" t="str">
        <f t="shared" si="145"/>
        <v>module=jit</v>
      </c>
      <c r="G2999" s="6" t="str">
        <f t="shared" si="146"/>
        <v>module=kit</v>
      </c>
    </row>
    <row r="3000" spans="1:7" ht="30" customHeight="1">
      <c r="A3000" s="3" t="s">
        <v>10897</v>
      </c>
      <c r="B3000" s="3" t="s">
        <v>2</v>
      </c>
      <c r="C3000" s="3" t="s">
        <v>27603</v>
      </c>
      <c r="D3000" s="3" t="s">
        <v>33407</v>
      </c>
      <c r="E3000" s="12" t="s">
        <v>39235</v>
      </c>
      <c r="F3000" s="6" t="str">
        <f t="shared" ref="F3000:F3038" si="147">HYPERLINK("http://www.ssc.wisc.edu/wlsresearch/documentation/waves/?wave=capigrad&amp;module=jit","module=jit")</f>
        <v>module=jit</v>
      </c>
      <c r="G3000" s="6" t="str">
        <f t="shared" ref="G3000:G3038" si="148">HYPERLINK("http://www.ssc.wisc.edu/wlsresearch/documentation/waves/?wave=capisib&amp;module=kit","module=kit")</f>
        <v>module=kit</v>
      </c>
    </row>
    <row r="3001" spans="1:7" ht="30" customHeight="1">
      <c r="A3001" s="3" t="s">
        <v>10897</v>
      </c>
      <c r="B3001" s="3" t="s">
        <v>2</v>
      </c>
      <c r="C3001" s="3" t="s">
        <v>27604</v>
      </c>
      <c r="D3001" s="3" t="s">
        <v>33408</v>
      </c>
      <c r="E3001" s="12" t="s">
        <v>39236</v>
      </c>
      <c r="F3001" s="6" t="str">
        <f t="shared" si="147"/>
        <v>module=jit</v>
      </c>
      <c r="G3001" s="6" t="str">
        <f t="shared" si="148"/>
        <v>module=kit</v>
      </c>
    </row>
    <row r="3002" spans="1:7" ht="30" customHeight="1">
      <c r="A3002" s="3" t="s">
        <v>10897</v>
      </c>
      <c r="B3002" s="3" t="s">
        <v>2</v>
      </c>
      <c r="C3002" s="3" t="s">
        <v>27605</v>
      </c>
      <c r="D3002" s="3" t="s">
        <v>33409</v>
      </c>
      <c r="E3002" s="12" t="s">
        <v>39237</v>
      </c>
      <c r="F3002" s="6" t="str">
        <f t="shared" si="147"/>
        <v>module=jit</v>
      </c>
      <c r="G3002" s="6" t="str">
        <f t="shared" si="148"/>
        <v>module=kit</v>
      </c>
    </row>
    <row r="3003" spans="1:7" ht="30" customHeight="1">
      <c r="A3003" s="3" t="s">
        <v>10897</v>
      </c>
      <c r="B3003" s="3" t="s">
        <v>2</v>
      </c>
      <c r="C3003" s="3" t="s">
        <v>27606</v>
      </c>
      <c r="D3003" s="3" t="s">
        <v>33410</v>
      </c>
      <c r="E3003" s="12" t="s">
        <v>39238</v>
      </c>
      <c r="F3003" s="6" t="str">
        <f t="shared" si="147"/>
        <v>module=jit</v>
      </c>
      <c r="G3003" s="6" t="str">
        <f t="shared" si="148"/>
        <v>module=kit</v>
      </c>
    </row>
    <row r="3004" spans="1:7" ht="30" customHeight="1">
      <c r="A3004" s="3" t="s">
        <v>10897</v>
      </c>
      <c r="B3004" s="3" t="s">
        <v>2</v>
      </c>
      <c r="C3004" s="3" t="s">
        <v>27607</v>
      </c>
      <c r="D3004" s="3" t="s">
        <v>33411</v>
      </c>
      <c r="E3004" s="12" t="s">
        <v>39239</v>
      </c>
      <c r="F3004" s="6" t="str">
        <f t="shared" si="147"/>
        <v>module=jit</v>
      </c>
      <c r="G3004" s="6" t="str">
        <f t="shared" si="148"/>
        <v>module=kit</v>
      </c>
    </row>
    <row r="3005" spans="1:7" ht="30" customHeight="1">
      <c r="A3005" s="3" t="s">
        <v>10897</v>
      </c>
      <c r="B3005" s="3" t="s">
        <v>2</v>
      </c>
      <c r="C3005" s="3" t="s">
        <v>27608</v>
      </c>
      <c r="D3005" s="3" t="s">
        <v>33412</v>
      </c>
      <c r="E3005" s="12" t="s">
        <v>39240</v>
      </c>
      <c r="F3005" s="6" t="str">
        <f t="shared" si="147"/>
        <v>module=jit</v>
      </c>
      <c r="G3005" s="6" t="str">
        <f t="shared" si="148"/>
        <v>module=kit</v>
      </c>
    </row>
    <row r="3006" spans="1:7" ht="30" customHeight="1">
      <c r="A3006" s="3" t="s">
        <v>10897</v>
      </c>
      <c r="B3006" s="3" t="s">
        <v>2</v>
      </c>
      <c r="C3006" s="3" t="s">
        <v>27609</v>
      </c>
      <c r="D3006" s="3" t="s">
        <v>33413</v>
      </c>
      <c r="E3006" s="12" t="s">
        <v>39241</v>
      </c>
      <c r="F3006" s="6" t="str">
        <f t="shared" si="147"/>
        <v>module=jit</v>
      </c>
      <c r="G3006" s="6" t="str">
        <f t="shared" si="148"/>
        <v>module=kit</v>
      </c>
    </row>
    <row r="3007" spans="1:7" ht="30" customHeight="1">
      <c r="A3007" s="3" t="s">
        <v>10897</v>
      </c>
      <c r="B3007" s="3" t="s">
        <v>2</v>
      </c>
      <c r="C3007" s="3" t="s">
        <v>27610</v>
      </c>
      <c r="D3007" s="3" t="s">
        <v>33414</v>
      </c>
      <c r="E3007" s="12" t="s">
        <v>39242</v>
      </c>
      <c r="F3007" s="6" t="str">
        <f t="shared" si="147"/>
        <v>module=jit</v>
      </c>
      <c r="G3007" s="6" t="str">
        <f t="shared" si="148"/>
        <v>module=kit</v>
      </c>
    </row>
    <row r="3008" spans="1:7" ht="30" customHeight="1">
      <c r="A3008" s="3" t="s">
        <v>10897</v>
      </c>
      <c r="B3008" s="3" t="s">
        <v>2</v>
      </c>
      <c r="C3008" s="3" t="s">
        <v>27611</v>
      </c>
      <c r="D3008" s="3" t="s">
        <v>33415</v>
      </c>
      <c r="E3008" s="12" t="s">
        <v>39243</v>
      </c>
      <c r="F3008" s="6" t="str">
        <f t="shared" si="147"/>
        <v>module=jit</v>
      </c>
      <c r="G3008" s="6" t="str">
        <f t="shared" si="148"/>
        <v>module=kit</v>
      </c>
    </row>
    <row r="3009" spans="1:7" ht="30" customHeight="1">
      <c r="A3009" s="3" t="s">
        <v>10897</v>
      </c>
      <c r="B3009" s="3" t="s">
        <v>2</v>
      </c>
      <c r="C3009" s="3" t="s">
        <v>27612</v>
      </c>
      <c r="D3009" s="3" t="s">
        <v>33416</v>
      </c>
      <c r="E3009" s="12" t="s">
        <v>39244</v>
      </c>
      <c r="F3009" s="6" t="str">
        <f t="shared" si="147"/>
        <v>module=jit</v>
      </c>
      <c r="G3009" s="6" t="str">
        <f t="shared" si="148"/>
        <v>module=kit</v>
      </c>
    </row>
    <row r="3010" spans="1:7" ht="30" customHeight="1">
      <c r="A3010" s="3" t="s">
        <v>10897</v>
      </c>
      <c r="B3010" s="3" t="s">
        <v>2</v>
      </c>
      <c r="C3010" s="3" t="s">
        <v>27613</v>
      </c>
      <c r="D3010" s="3" t="s">
        <v>33417</v>
      </c>
      <c r="E3010" s="12" t="s">
        <v>39245</v>
      </c>
      <c r="F3010" s="6" t="str">
        <f t="shared" si="147"/>
        <v>module=jit</v>
      </c>
      <c r="G3010" s="6" t="str">
        <f t="shared" si="148"/>
        <v>module=kit</v>
      </c>
    </row>
    <row r="3011" spans="1:7" ht="30" customHeight="1">
      <c r="A3011" s="3" t="s">
        <v>10897</v>
      </c>
      <c r="B3011" s="3" t="s">
        <v>2</v>
      </c>
      <c r="C3011" s="3" t="s">
        <v>27614</v>
      </c>
      <c r="D3011" s="3" t="s">
        <v>33418</v>
      </c>
      <c r="E3011" s="12" t="s">
        <v>39246</v>
      </c>
      <c r="F3011" s="6" t="str">
        <f t="shared" si="147"/>
        <v>module=jit</v>
      </c>
      <c r="G3011" s="6" t="str">
        <f t="shared" si="148"/>
        <v>module=kit</v>
      </c>
    </row>
    <row r="3012" spans="1:7" ht="30" customHeight="1">
      <c r="A3012" s="3" t="s">
        <v>10897</v>
      </c>
      <c r="B3012" s="3" t="s">
        <v>2</v>
      </c>
      <c r="C3012" s="3" t="s">
        <v>27615</v>
      </c>
      <c r="D3012" s="3" t="s">
        <v>33419</v>
      </c>
      <c r="E3012" s="12" t="s">
        <v>39247</v>
      </c>
      <c r="F3012" s="6" t="str">
        <f t="shared" si="147"/>
        <v>module=jit</v>
      </c>
      <c r="G3012" s="6" t="str">
        <f t="shared" si="148"/>
        <v>module=kit</v>
      </c>
    </row>
    <row r="3013" spans="1:7" ht="30" customHeight="1">
      <c r="A3013" s="3" t="s">
        <v>10897</v>
      </c>
      <c r="B3013" s="3" t="s">
        <v>2</v>
      </c>
      <c r="C3013" s="3" t="s">
        <v>27616</v>
      </c>
      <c r="D3013" s="3" t="s">
        <v>33420</v>
      </c>
      <c r="E3013" s="12" t="s">
        <v>39248</v>
      </c>
      <c r="F3013" s="6" t="str">
        <f t="shared" si="147"/>
        <v>module=jit</v>
      </c>
      <c r="G3013" s="6" t="str">
        <f t="shared" si="148"/>
        <v>module=kit</v>
      </c>
    </row>
    <row r="3014" spans="1:7" ht="30" customHeight="1">
      <c r="A3014" s="3" t="s">
        <v>10897</v>
      </c>
      <c r="B3014" s="3" t="s">
        <v>2</v>
      </c>
      <c r="C3014" s="3" t="s">
        <v>27617</v>
      </c>
      <c r="D3014" s="3" t="s">
        <v>33421</v>
      </c>
      <c r="E3014" s="12" t="s">
        <v>39249</v>
      </c>
      <c r="F3014" s="6" t="str">
        <f t="shared" si="147"/>
        <v>module=jit</v>
      </c>
      <c r="G3014" s="6" t="str">
        <f t="shared" si="148"/>
        <v>module=kit</v>
      </c>
    </row>
    <row r="3015" spans="1:7" ht="30" customHeight="1">
      <c r="A3015" s="3" t="s">
        <v>10897</v>
      </c>
      <c r="B3015" s="3" t="s">
        <v>2</v>
      </c>
      <c r="C3015" s="3" t="s">
        <v>27618</v>
      </c>
      <c r="D3015" s="3" t="s">
        <v>33422</v>
      </c>
      <c r="E3015" s="12" t="s">
        <v>39250</v>
      </c>
      <c r="F3015" s="6" t="str">
        <f t="shared" si="147"/>
        <v>module=jit</v>
      </c>
      <c r="G3015" s="6" t="str">
        <f t="shared" si="148"/>
        <v>module=kit</v>
      </c>
    </row>
    <row r="3016" spans="1:7" ht="30" customHeight="1">
      <c r="A3016" s="3" t="s">
        <v>10897</v>
      </c>
      <c r="B3016" s="3" t="s">
        <v>2</v>
      </c>
      <c r="C3016" s="3" t="s">
        <v>27619</v>
      </c>
      <c r="D3016" s="3" t="s">
        <v>33423</v>
      </c>
      <c r="E3016" s="12" t="s">
        <v>39251</v>
      </c>
      <c r="F3016" s="6" t="str">
        <f t="shared" si="147"/>
        <v>module=jit</v>
      </c>
      <c r="G3016" s="6" t="str">
        <f t="shared" si="148"/>
        <v>module=kit</v>
      </c>
    </row>
    <row r="3017" spans="1:7" ht="30" customHeight="1">
      <c r="A3017" s="3" t="s">
        <v>10897</v>
      </c>
      <c r="B3017" s="3" t="s">
        <v>2</v>
      </c>
      <c r="C3017" s="3" t="s">
        <v>27620</v>
      </c>
      <c r="D3017" s="3" t="s">
        <v>33424</v>
      </c>
      <c r="E3017" s="12" t="s">
        <v>39252</v>
      </c>
      <c r="F3017" s="6" t="str">
        <f t="shared" si="147"/>
        <v>module=jit</v>
      </c>
      <c r="G3017" s="6" t="str">
        <f t="shared" si="148"/>
        <v>module=kit</v>
      </c>
    </row>
    <row r="3018" spans="1:7" ht="30" customHeight="1">
      <c r="A3018" s="3" t="s">
        <v>10897</v>
      </c>
      <c r="B3018" s="3" t="s">
        <v>2</v>
      </c>
      <c r="C3018" s="3" t="s">
        <v>27621</v>
      </c>
      <c r="D3018" s="3" t="s">
        <v>33425</v>
      </c>
      <c r="E3018" s="12" t="s">
        <v>39253</v>
      </c>
      <c r="F3018" s="6" t="str">
        <f t="shared" si="147"/>
        <v>module=jit</v>
      </c>
      <c r="G3018" s="6" t="str">
        <f t="shared" si="148"/>
        <v>module=kit</v>
      </c>
    </row>
    <row r="3019" spans="1:7" ht="30" customHeight="1">
      <c r="A3019" s="3" t="s">
        <v>10897</v>
      </c>
      <c r="B3019" s="3" t="s">
        <v>2</v>
      </c>
      <c r="C3019" s="3" t="s">
        <v>27622</v>
      </c>
      <c r="D3019" s="3" t="s">
        <v>33426</v>
      </c>
      <c r="E3019" s="12" t="s">
        <v>39254</v>
      </c>
      <c r="F3019" s="6" t="str">
        <f t="shared" si="147"/>
        <v>module=jit</v>
      </c>
      <c r="G3019" s="6" t="str">
        <f t="shared" si="148"/>
        <v>module=kit</v>
      </c>
    </row>
    <row r="3020" spans="1:7" ht="30" customHeight="1">
      <c r="A3020" s="3" t="s">
        <v>10897</v>
      </c>
      <c r="B3020" s="3" t="s">
        <v>2</v>
      </c>
      <c r="C3020" s="3" t="s">
        <v>27623</v>
      </c>
      <c r="D3020" s="3" t="s">
        <v>33427</v>
      </c>
      <c r="E3020" s="12" t="s">
        <v>39255</v>
      </c>
      <c r="F3020" s="6" t="str">
        <f t="shared" si="147"/>
        <v>module=jit</v>
      </c>
      <c r="G3020" s="6" t="str">
        <f t="shared" si="148"/>
        <v>module=kit</v>
      </c>
    </row>
    <row r="3021" spans="1:7" ht="30" customHeight="1">
      <c r="A3021" s="3" t="s">
        <v>10897</v>
      </c>
      <c r="B3021" s="3" t="s">
        <v>2</v>
      </c>
      <c r="C3021" s="3" t="s">
        <v>27624</v>
      </c>
      <c r="D3021" s="3" t="s">
        <v>33428</v>
      </c>
      <c r="E3021" s="12" t="s">
        <v>39256</v>
      </c>
      <c r="F3021" s="6" t="str">
        <f t="shared" si="147"/>
        <v>module=jit</v>
      </c>
      <c r="G3021" s="6" t="str">
        <f t="shared" si="148"/>
        <v>module=kit</v>
      </c>
    </row>
    <row r="3022" spans="1:7" ht="30" customHeight="1">
      <c r="A3022" s="3" t="s">
        <v>10897</v>
      </c>
      <c r="B3022" s="3" t="s">
        <v>2</v>
      </c>
      <c r="C3022" s="3" t="s">
        <v>27625</v>
      </c>
      <c r="D3022" s="3" t="s">
        <v>33429</v>
      </c>
      <c r="E3022" s="12" t="s">
        <v>39257</v>
      </c>
      <c r="F3022" s="6" t="str">
        <f t="shared" si="147"/>
        <v>module=jit</v>
      </c>
      <c r="G3022" s="6" t="str">
        <f t="shared" si="148"/>
        <v>module=kit</v>
      </c>
    </row>
    <row r="3023" spans="1:7" ht="30" customHeight="1">
      <c r="A3023" s="3" t="s">
        <v>10897</v>
      </c>
      <c r="B3023" s="3" t="s">
        <v>2</v>
      </c>
      <c r="C3023" s="3" t="s">
        <v>27626</v>
      </c>
      <c r="D3023" s="3" t="s">
        <v>33430</v>
      </c>
      <c r="E3023" s="12" t="s">
        <v>39258</v>
      </c>
      <c r="F3023" s="6" t="str">
        <f t="shared" si="147"/>
        <v>module=jit</v>
      </c>
      <c r="G3023" s="6" t="str">
        <f t="shared" si="148"/>
        <v>module=kit</v>
      </c>
    </row>
    <row r="3024" spans="1:7" ht="30" customHeight="1">
      <c r="A3024" s="3" t="s">
        <v>10897</v>
      </c>
      <c r="B3024" s="3" t="s">
        <v>2</v>
      </c>
      <c r="C3024" s="3" t="s">
        <v>27627</v>
      </c>
      <c r="D3024" s="3" t="s">
        <v>33431</v>
      </c>
      <c r="E3024" s="12" t="s">
        <v>39259</v>
      </c>
      <c r="F3024" s="6" t="str">
        <f t="shared" si="147"/>
        <v>module=jit</v>
      </c>
      <c r="G3024" s="6" t="str">
        <f t="shared" si="148"/>
        <v>module=kit</v>
      </c>
    </row>
    <row r="3025" spans="1:7" ht="30" customHeight="1">
      <c r="A3025" s="3" t="s">
        <v>10897</v>
      </c>
      <c r="B3025" s="3" t="s">
        <v>2</v>
      </c>
      <c r="C3025" s="3" t="s">
        <v>27628</v>
      </c>
      <c r="D3025" s="3" t="s">
        <v>33432</v>
      </c>
      <c r="E3025" s="12" t="s">
        <v>39260</v>
      </c>
      <c r="F3025" s="6" t="str">
        <f t="shared" si="147"/>
        <v>module=jit</v>
      </c>
      <c r="G3025" s="6" t="str">
        <f t="shared" si="148"/>
        <v>module=kit</v>
      </c>
    </row>
    <row r="3026" spans="1:7" ht="30" customHeight="1">
      <c r="A3026" s="3" t="s">
        <v>10897</v>
      </c>
      <c r="B3026" s="3" t="s">
        <v>2</v>
      </c>
      <c r="C3026" s="3" t="s">
        <v>27629</v>
      </c>
      <c r="D3026" s="3" t="s">
        <v>33433</v>
      </c>
      <c r="E3026" s="12" t="s">
        <v>39261</v>
      </c>
      <c r="F3026" s="6" t="str">
        <f t="shared" si="147"/>
        <v>module=jit</v>
      </c>
      <c r="G3026" s="6" t="str">
        <f t="shared" si="148"/>
        <v>module=kit</v>
      </c>
    </row>
    <row r="3027" spans="1:7" ht="30" customHeight="1">
      <c r="A3027" s="3" t="s">
        <v>10897</v>
      </c>
      <c r="B3027" s="3" t="s">
        <v>2</v>
      </c>
      <c r="C3027" s="3" t="s">
        <v>27630</v>
      </c>
      <c r="D3027" s="3" t="s">
        <v>33434</v>
      </c>
      <c r="E3027" s="12" t="s">
        <v>39262</v>
      </c>
      <c r="F3027" s="6" t="str">
        <f t="shared" si="147"/>
        <v>module=jit</v>
      </c>
      <c r="G3027" s="6" t="str">
        <f t="shared" si="148"/>
        <v>module=kit</v>
      </c>
    </row>
    <row r="3028" spans="1:7" ht="30" customHeight="1">
      <c r="A3028" s="3" t="s">
        <v>10897</v>
      </c>
      <c r="B3028" s="3" t="s">
        <v>2</v>
      </c>
      <c r="C3028" s="3" t="s">
        <v>27631</v>
      </c>
      <c r="D3028" s="3" t="s">
        <v>33435</v>
      </c>
      <c r="E3028" s="12" t="s">
        <v>39263</v>
      </c>
      <c r="F3028" s="6" t="str">
        <f t="shared" si="147"/>
        <v>module=jit</v>
      </c>
      <c r="G3028" s="6" t="str">
        <f t="shared" si="148"/>
        <v>module=kit</v>
      </c>
    </row>
    <row r="3029" spans="1:7" ht="30" customHeight="1">
      <c r="A3029" s="3" t="s">
        <v>10897</v>
      </c>
      <c r="B3029" s="3" t="s">
        <v>2</v>
      </c>
      <c r="C3029" s="3" t="s">
        <v>27632</v>
      </c>
      <c r="D3029" s="3" t="s">
        <v>33436</v>
      </c>
      <c r="E3029" s="12" t="s">
        <v>39264</v>
      </c>
      <c r="F3029" s="6" t="str">
        <f t="shared" si="147"/>
        <v>module=jit</v>
      </c>
      <c r="G3029" s="6" t="str">
        <f t="shared" si="148"/>
        <v>module=kit</v>
      </c>
    </row>
    <row r="3030" spans="1:7" ht="30" customHeight="1">
      <c r="A3030" s="3" t="s">
        <v>10897</v>
      </c>
      <c r="B3030" s="3" t="s">
        <v>2</v>
      </c>
      <c r="C3030" s="3" t="s">
        <v>27633</v>
      </c>
      <c r="D3030" s="3" t="s">
        <v>33437</v>
      </c>
      <c r="E3030" s="12" t="s">
        <v>39265</v>
      </c>
      <c r="F3030" s="6" t="str">
        <f t="shared" si="147"/>
        <v>module=jit</v>
      </c>
      <c r="G3030" s="6" t="str">
        <f t="shared" si="148"/>
        <v>module=kit</v>
      </c>
    </row>
    <row r="3031" spans="1:7" ht="30" customHeight="1">
      <c r="A3031" s="3" t="s">
        <v>10897</v>
      </c>
      <c r="B3031" s="3" t="s">
        <v>2</v>
      </c>
      <c r="C3031" s="3" t="s">
        <v>27634</v>
      </c>
      <c r="D3031" s="3" t="s">
        <v>33438</v>
      </c>
      <c r="E3031" s="12" t="s">
        <v>39266</v>
      </c>
      <c r="F3031" s="6" t="str">
        <f t="shared" si="147"/>
        <v>module=jit</v>
      </c>
      <c r="G3031" s="6" t="str">
        <f t="shared" si="148"/>
        <v>module=kit</v>
      </c>
    </row>
    <row r="3032" spans="1:7" ht="30" customHeight="1">
      <c r="A3032" s="3" t="s">
        <v>10897</v>
      </c>
      <c r="B3032" s="3" t="s">
        <v>2</v>
      </c>
      <c r="C3032" s="3" t="s">
        <v>27635</v>
      </c>
      <c r="D3032" s="3" t="s">
        <v>33439</v>
      </c>
      <c r="E3032" s="12" t="s">
        <v>39267</v>
      </c>
      <c r="F3032" s="6" t="str">
        <f t="shared" si="147"/>
        <v>module=jit</v>
      </c>
      <c r="G3032" s="6" t="str">
        <f t="shared" si="148"/>
        <v>module=kit</v>
      </c>
    </row>
    <row r="3033" spans="1:7" ht="30" customHeight="1">
      <c r="A3033" s="3" t="s">
        <v>10897</v>
      </c>
      <c r="B3033" s="3" t="s">
        <v>2</v>
      </c>
      <c r="C3033" s="3" t="s">
        <v>27636</v>
      </c>
      <c r="D3033" s="3" t="s">
        <v>33440</v>
      </c>
      <c r="E3033" s="12" t="s">
        <v>39268</v>
      </c>
      <c r="F3033" s="6" t="str">
        <f t="shared" si="147"/>
        <v>module=jit</v>
      </c>
      <c r="G3033" s="6" t="str">
        <f t="shared" si="148"/>
        <v>module=kit</v>
      </c>
    </row>
    <row r="3034" spans="1:7" ht="30" customHeight="1">
      <c r="A3034" s="3" t="s">
        <v>10897</v>
      </c>
      <c r="B3034" s="3" t="s">
        <v>2</v>
      </c>
      <c r="C3034" s="3" t="s">
        <v>27637</v>
      </c>
      <c r="D3034" s="3" t="s">
        <v>33441</v>
      </c>
      <c r="E3034" s="12" t="s">
        <v>39269</v>
      </c>
      <c r="F3034" s="6" t="str">
        <f t="shared" si="147"/>
        <v>module=jit</v>
      </c>
      <c r="G3034" s="6" t="str">
        <f t="shared" si="148"/>
        <v>module=kit</v>
      </c>
    </row>
    <row r="3035" spans="1:7" ht="30" customHeight="1">
      <c r="A3035" s="3" t="s">
        <v>10897</v>
      </c>
      <c r="B3035" s="3" t="s">
        <v>2</v>
      </c>
      <c r="C3035" s="3" t="s">
        <v>27638</v>
      </c>
      <c r="D3035" s="3" t="s">
        <v>33442</v>
      </c>
      <c r="E3035" s="12" t="s">
        <v>39270</v>
      </c>
      <c r="F3035" s="6" t="str">
        <f t="shared" si="147"/>
        <v>module=jit</v>
      </c>
      <c r="G3035" s="6" t="str">
        <f t="shared" si="148"/>
        <v>module=kit</v>
      </c>
    </row>
    <row r="3036" spans="1:7" ht="30" customHeight="1">
      <c r="A3036" s="3" t="s">
        <v>10897</v>
      </c>
      <c r="B3036" s="3" t="s">
        <v>2</v>
      </c>
      <c r="C3036" s="3" t="s">
        <v>27639</v>
      </c>
      <c r="D3036" s="3" t="s">
        <v>33443</v>
      </c>
      <c r="E3036" s="12" t="s">
        <v>39271</v>
      </c>
      <c r="F3036" s="6" t="str">
        <f t="shared" si="147"/>
        <v>module=jit</v>
      </c>
      <c r="G3036" s="6" t="str">
        <f t="shared" si="148"/>
        <v>module=kit</v>
      </c>
    </row>
    <row r="3037" spans="1:7" ht="30" customHeight="1">
      <c r="A3037" s="3" t="s">
        <v>10897</v>
      </c>
      <c r="B3037" s="3" t="s">
        <v>2</v>
      </c>
      <c r="C3037" s="3" t="s">
        <v>27640</v>
      </c>
      <c r="D3037" s="3" t="s">
        <v>33444</v>
      </c>
      <c r="E3037" s="12" t="s">
        <v>39272</v>
      </c>
      <c r="F3037" s="6" t="str">
        <f t="shared" si="147"/>
        <v>module=jit</v>
      </c>
      <c r="G3037" s="6" t="str">
        <f t="shared" si="148"/>
        <v>module=kit</v>
      </c>
    </row>
    <row r="3038" spans="1:7" ht="30" customHeight="1">
      <c r="A3038" s="3" t="s">
        <v>10897</v>
      </c>
      <c r="B3038" s="3" t="s">
        <v>2</v>
      </c>
      <c r="C3038" s="3" t="s">
        <v>27641</v>
      </c>
      <c r="D3038" s="3" t="s">
        <v>33445</v>
      </c>
      <c r="E3038" s="12" t="s">
        <v>39273</v>
      </c>
      <c r="F3038" s="6" t="str">
        <f t="shared" si="147"/>
        <v>module=jit</v>
      </c>
      <c r="G3038" s="6" t="str">
        <f t="shared" si="148"/>
        <v>module=kit</v>
      </c>
    </row>
    <row r="3039" spans="1:7" ht="30" customHeight="1">
      <c r="A3039" s="3" t="s">
        <v>24593</v>
      </c>
      <c r="B3039" s="3" t="s">
        <v>2</v>
      </c>
      <c r="C3039" s="3" t="s">
        <v>27642</v>
      </c>
      <c r="D3039" s="3" t="s">
        <v>33446</v>
      </c>
      <c r="E3039" s="12" t="s">
        <v>39274</v>
      </c>
      <c r="F3039" s="6" t="str">
        <f t="shared" ref="F3039:F3102" si="149">HYPERLINK("http://www.ssc.wisc.edu/wlsresearch/documentation/waves/?wave=capigrad&amp;module=jincpens","module=jincpens")</f>
        <v>module=jincpens</v>
      </c>
      <c r="G3039" s="6" t="str">
        <f t="shared" ref="G3039:G3102" si="150">HYPERLINK("http://www.ssc.wisc.edu/wlsresearch/documentation/waves/?wave=capisib&amp;module=kincpens","module=kincpens")</f>
        <v>module=kincpens</v>
      </c>
    </row>
    <row r="3040" spans="1:7" ht="30" customHeight="1">
      <c r="A3040" s="3" t="s">
        <v>24593</v>
      </c>
      <c r="B3040" s="3" t="s">
        <v>2</v>
      </c>
      <c r="C3040" s="3" t="s">
        <v>27643</v>
      </c>
      <c r="D3040" s="3" t="s">
        <v>33447</v>
      </c>
      <c r="E3040" s="12" t="s">
        <v>39275</v>
      </c>
      <c r="F3040" s="6" t="str">
        <f t="shared" si="149"/>
        <v>module=jincpens</v>
      </c>
      <c r="G3040" s="6" t="str">
        <f t="shared" si="150"/>
        <v>module=kincpens</v>
      </c>
    </row>
    <row r="3041" spans="1:7" ht="30" customHeight="1">
      <c r="A3041" s="3" t="s">
        <v>24593</v>
      </c>
      <c r="B3041" s="3" t="s">
        <v>2</v>
      </c>
      <c r="C3041" s="3" t="s">
        <v>27644</v>
      </c>
      <c r="D3041" s="3" t="s">
        <v>33448</v>
      </c>
      <c r="E3041" s="12" t="s">
        <v>39276</v>
      </c>
      <c r="F3041" s="6" t="str">
        <f t="shared" si="149"/>
        <v>module=jincpens</v>
      </c>
      <c r="G3041" s="6" t="str">
        <f t="shared" si="150"/>
        <v>module=kincpens</v>
      </c>
    </row>
    <row r="3042" spans="1:7" ht="30" customHeight="1">
      <c r="A3042" s="3" t="s">
        <v>24593</v>
      </c>
      <c r="B3042" s="3" t="s">
        <v>2</v>
      </c>
      <c r="C3042" s="3" t="s">
        <v>27645</v>
      </c>
      <c r="D3042" s="3" t="s">
        <v>33449</v>
      </c>
      <c r="E3042" s="12" t="s">
        <v>39277</v>
      </c>
      <c r="F3042" s="6" t="str">
        <f t="shared" si="149"/>
        <v>module=jincpens</v>
      </c>
      <c r="G3042" s="6" t="str">
        <f t="shared" si="150"/>
        <v>module=kincpens</v>
      </c>
    </row>
    <row r="3043" spans="1:7" ht="30" customHeight="1">
      <c r="A3043" s="3" t="s">
        <v>24593</v>
      </c>
      <c r="B3043" s="3" t="s">
        <v>2</v>
      </c>
      <c r="C3043" s="3" t="s">
        <v>27646</v>
      </c>
      <c r="D3043" s="3" t="s">
        <v>33450</v>
      </c>
      <c r="E3043" s="12" t="s">
        <v>39278</v>
      </c>
      <c r="F3043" s="6" t="str">
        <f t="shared" si="149"/>
        <v>module=jincpens</v>
      </c>
      <c r="G3043" s="6" t="str">
        <f t="shared" si="150"/>
        <v>module=kincpens</v>
      </c>
    </row>
    <row r="3044" spans="1:7" ht="30" customHeight="1">
      <c r="A3044" s="3" t="s">
        <v>24593</v>
      </c>
      <c r="B3044" s="3" t="s">
        <v>2</v>
      </c>
      <c r="C3044" s="3" t="s">
        <v>27647</v>
      </c>
      <c r="D3044" s="3" t="s">
        <v>33451</v>
      </c>
      <c r="E3044" s="12" t="s">
        <v>39279</v>
      </c>
      <c r="F3044" s="6" t="str">
        <f t="shared" si="149"/>
        <v>module=jincpens</v>
      </c>
      <c r="G3044" s="6" t="str">
        <f t="shared" si="150"/>
        <v>module=kincpens</v>
      </c>
    </row>
    <row r="3045" spans="1:7" ht="30" customHeight="1">
      <c r="A3045" s="3" t="s">
        <v>24593</v>
      </c>
      <c r="B3045" s="3" t="s">
        <v>2</v>
      </c>
      <c r="C3045" s="3" t="s">
        <v>27648</v>
      </c>
      <c r="D3045" s="3" t="s">
        <v>33452</v>
      </c>
      <c r="E3045" s="12" t="s">
        <v>39280</v>
      </c>
      <c r="F3045" s="6" t="str">
        <f t="shared" si="149"/>
        <v>module=jincpens</v>
      </c>
      <c r="G3045" s="6" t="str">
        <f t="shared" si="150"/>
        <v>module=kincpens</v>
      </c>
    </row>
    <row r="3046" spans="1:7" ht="30" customHeight="1">
      <c r="A3046" s="3" t="s">
        <v>24593</v>
      </c>
      <c r="B3046" s="3" t="s">
        <v>2</v>
      </c>
      <c r="C3046" s="3" t="s">
        <v>27649</v>
      </c>
      <c r="D3046" s="3" t="s">
        <v>33453</v>
      </c>
      <c r="E3046" s="12" t="s">
        <v>39281</v>
      </c>
      <c r="F3046" s="6" t="str">
        <f t="shared" si="149"/>
        <v>module=jincpens</v>
      </c>
      <c r="G3046" s="6" t="str">
        <f t="shared" si="150"/>
        <v>module=kincpens</v>
      </c>
    </row>
    <row r="3047" spans="1:7" ht="30" customHeight="1">
      <c r="A3047" s="3" t="s">
        <v>24593</v>
      </c>
      <c r="B3047" s="3" t="s">
        <v>2</v>
      </c>
      <c r="C3047" s="3" t="s">
        <v>27650</v>
      </c>
      <c r="D3047" s="3" t="s">
        <v>33454</v>
      </c>
      <c r="E3047" s="12" t="s">
        <v>39282</v>
      </c>
      <c r="F3047" s="6" t="str">
        <f t="shared" si="149"/>
        <v>module=jincpens</v>
      </c>
      <c r="G3047" s="6" t="str">
        <f t="shared" si="150"/>
        <v>module=kincpens</v>
      </c>
    </row>
    <row r="3048" spans="1:7" ht="30" customHeight="1">
      <c r="A3048" s="3" t="s">
        <v>24593</v>
      </c>
      <c r="B3048" s="3" t="s">
        <v>2</v>
      </c>
      <c r="C3048" s="3" t="s">
        <v>27651</v>
      </c>
      <c r="D3048" s="3" t="s">
        <v>33455</v>
      </c>
      <c r="E3048" s="12" t="s">
        <v>39283</v>
      </c>
      <c r="F3048" s="6" t="str">
        <f t="shared" si="149"/>
        <v>module=jincpens</v>
      </c>
      <c r="G3048" s="6" t="str">
        <f t="shared" si="150"/>
        <v>module=kincpens</v>
      </c>
    </row>
    <row r="3049" spans="1:7" ht="30" customHeight="1">
      <c r="A3049" s="3" t="s">
        <v>24593</v>
      </c>
      <c r="B3049" s="3" t="s">
        <v>2</v>
      </c>
      <c r="C3049" s="3" t="s">
        <v>27652</v>
      </c>
      <c r="D3049" s="3" t="s">
        <v>33456</v>
      </c>
      <c r="E3049" s="12" t="s">
        <v>39284</v>
      </c>
      <c r="F3049" s="6" t="str">
        <f t="shared" si="149"/>
        <v>module=jincpens</v>
      </c>
      <c r="G3049" s="6" t="str">
        <f t="shared" si="150"/>
        <v>module=kincpens</v>
      </c>
    </row>
    <row r="3050" spans="1:7" ht="30" customHeight="1">
      <c r="A3050" s="3" t="s">
        <v>24593</v>
      </c>
      <c r="B3050" s="3" t="s">
        <v>2</v>
      </c>
      <c r="C3050" s="3" t="s">
        <v>27653</v>
      </c>
      <c r="D3050" s="3" t="s">
        <v>33457</v>
      </c>
      <c r="E3050" s="12" t="s">
        <v>39285</v>
      </c>
      <c r="F3050" s="6" t="str">
        <f t="shared" si="149"/>
        <v>module=jincpens</v>
      </c>
      <c r="G3050" s="6" t="str">
        <f t="shared" si="150"/>
        <v>module=kincpens</v>
      </c>
    </row>
    <row r="3051" spans="1:7" ht="30" customHeight="1">
      <c r="A3051" s="3" t="s">
        <v>24593</v>
      </c>
      <c r="B3051" s="3" t="s">
        <v>2</v>
      </c>
      <c r="C3051" s="3" t="s">
        <v>27654</v>
      </c>
      <c r="D3051" s="3" t="s">
        <v>33458</v>
      </c>
      <c r="E3051" s="12" t="s">
        <v>39286</v>
      </c>
      <c r="F3051" s="6" t="str">
        <f t="shared" si="149"/>
        <v>module=jincpens</v>
      </c>
      <c r="G3051" s="6" t="str">
        <f t="shared" si="150"/>
        <v>module=kincpens</v>
      </c>
    </row>
    <row r="3052" spans="1:7" ht="30" customHeight="1">
      <c r="A3052" s="3" t="s">
        <v>24593</v>
      </c>
      <c r="B3052" s="3" t="s">
        <v>2</v>
      </c>
      <c r="C3052" s="3" t="s">
        <v>27655</v>
      </c>
      <c r="D3052" s="3" t="s">
        <v>33459</v>
      </c>
      <c r="E3052" s="12" t="s">
        <v>39287</v>
      </c>
      <c r="F3052" s="6" t="str">
        <f t="shared" si="149"/>
        <v>module=jincpens</v>
      </c>
      <c r="G3052" s="6" t="str">
        <f t="shared" si="150"/>
        <v>module=kincpens</v>
      </c>
    </row>
    <row r="3053" spans="1:7" ht="30" customHeight="1">
      <c r="A3053" s="3" t="s">
        <v>24593</v>
      </c>
      <c r="B3053" s="3" t="s">
        <v>2</v>
      </c>
      <c r="C3053" s="3" t="s">
        <v>27656</v>
      </c>
      <c r="D3053" s="3" t="s">
        <v>33460</v>
      </c>
      <c r="E3053" s="12" t="s">
        <v>39288</v>
      </c>
      <c r="F3053" s="6" t="str">
        <f t="shared" si="149"/>
        <v>module=jincpens</v>
      </c>
      <c r="G3053" s="6" t="str">
        <f t="shared" si="150"/>
        <v>module=kincpens</v>
      </c>
    </row>
    <row r="3054" spans="1:7" ht="30" customHeight="1">
      <c r="A3054" s="3" t="s">
        <v>24593</v>
      </c>
      <c r="B3054" s="3" t="s">
        <v>2</v>
      </c>
      <c r="C3054" s="3" t="s">
        <v>27657</v>
      </c>
      <c r="D3054" s="3" t="s">
        <v>33461</v>
      </c>
      <c r="E3054" s="12" t="s">
        <v>39289</v>
      </c>
      <c r="F3054" s="6" t="str">
        <f t="shared" si="149"/>
        <v>module=jincpens</v>
      </c>
      <c r="G3054" s="6" t="str">
        <f t="shared" si="150"/>
        <v>module=kincpens</v>
      </c>
    </row>
    <row r="3055" spans="1:7" ht="30" customHeight="1">
      <c r="A3055" s="3" t="s">
        <v>24593</v>
      </c>
      <c r="B3055" s="3" t="s">
        <v>2</v>
      </c>
      <c r="C3055" s="3" t="s">
        <v>27658</v>
      </c>
      <c r="D3055" s="3" t="s">
        <v>33462</v>
      </c>
      <c r="E3055" s="12" t="s">
        <v>39290</v>
      </c>
      <c r="F3055" s="6" t="str">
        <f t="shared" si="149"/>
        <v>module=jincpens</v>
      </c>
      <c r="G3055" s="6" t="str">
        <f t="shared" si="150"/>
        <v>module=kincpens</v>
      </c>
    </row>
    <row r="3056" spans="1:7" ht="30" customHeight="1">
      <c r="A3056" s="3" t="s">
        <v>24593</v>
      </c>
      <c r="B3056" s="3" t="s">
        <v>2</v>
      </c>
      <c r="C3056" s="3" t="s">
        <v>27659</v>
      </c>
      <c r="D3056" s="3" t="s">
        <v>33463</v>
      </c>
      <c r="E3056" s="12" t="s">
        <v>39291</v>
      </c>
      <c r="F3056" s="6" t="str">
        <f t="shared" si="149"/>
        <v>module=jincpens</v>
      </c>
      <c r="G3056" s="6" t="str">
        <f t="shared" si="150"/>
        <v>module=kincpens</v>
      </c>
    </row>
    <row r="3057" spans="1:7" ht="30" customHeight="1">
      <c r="A3057" s="3" t="s">
        <v>24593</v>
      </c>
      <c r="B3057" s="3" t="s">
        <v>2</v>
      </c>
      <c r="C3057" s="3" t="s">
        <v>27660</v>
      </c>
      <c r="D3057" s="3" t="s">
        <v>33464</v>
      </c>
      <c r="E3057" s="12" t="s">
        <v>39292</v>
      </c>
      <c r="F3057" s="6" t="str">
        <f t="shared" si="149"/>
        <v>module=jincpens</v>
      </c>
      <c r="G3057" s="6" t="str">
        <f t="shared" si="150"/>
        <v>module=kincpens</v>
      </c>
    </row>
    <row r="3058" spans="1:7" ht="30" customHeight="1">
      <c r="A3058" s="3" t="s">
        <v>24593</v>
      </c>
      <c r="B3058" s="3" t="s">
        <v>2</v>
      </c>
      <c r="C3058" s="3" t="s">
        <v>27661</v>
      </c>
      <c r="D3058" s="3" t="s">
        <v>33465</v>
      </c>
      <c r="E3058" s="12" t="s">
        <v>39293</v>
      </c>
      <c r="F3058" s="6" t="str">
        <f t="shared" si="149"/>
        <v>module=jincpens</v>
      </c>
      <c r="G3058" s="6" t="str">
        <f t="shared" si="150"/>
        <v>module=kincpens</v>
      </c>
    </row>
    <row r="3059" spans="1:7" ht="30" customHeight="1">
      <c r="A3059" s="3" t="s">
        <v>24593</v>
      </c>
      <c r="B3059" s="3" t="s">
        <v>2</v>
      </c>
      <c r="C3059" s="3" t="s">
        <v>27662</v>
      </c>
      <c r="D3059" s="3" t="s">
        <v>33466</v>
      </c>
      <c r="E3059" s="12" t="s">
        <v>39294</v>
      </c>
      <c r="F3059" s="6" t="str">
        <f t="shared" si="149"/>
        <v>module=jincpens</v>
      </c>
      <c r="G3059" s="6" t="str">
        <f t="shared" si="150"/>
        <v>module=kincpens</v>
      </c>
    </row>
    <row r="3060" spans="1:7" ht="30" customHeight="1">
      <c r="A3060" s="3" t="s">
        <v>24593</v>
      </c>
      <c r="B3060" s="3" t="s">
        <v>2</v>
      </c>
      <c r="C3060" s="3" t="s">
        <v>27663</v>
      </c>
      <c r="D3060" s="3" t="s">
        <v>33467</v>
      </c>
      <c r="E3060" s="12" t="s">
        <v>39295</v>
      </c>
      <c r="F3060" s="6" t="str">
        <f t="shared" si="149"/>
        <v>module=jincpens</v>
      </c>
      <c r="G3060" s="6" t="str">
        <f t="shared" si="150"/>
        <v>module=kincpens</v>
      </c>
    </row>
    <row r="3061" spans="1:7" ht="30" customHeight="1">
      <c r="A3061" s="3" t="s">
        <v>24593</v>
      </c>
      <c r="B3061" s="3" t="s">
        <v>2</v>
      </c>
      <c r="C3061" s="3" t="s">
        <v>27664</v>
      </c>
      <c r="D3061" s="3" t="s">
        <v>33468</v>
      </c>
      <c r="E3061" s="12" t="s">
        <v>39296</v>
      </c>
      <c r="F3061" s="6" t="str">
        <f t="shared" si="149"/>
        <v>module=jincpens</v>
      </c>
      <c r="G3061" s="6" t="str">
        <f t="shared" si="150"/>
        <v>module=kincpens</v>
      </c>
    </row>
    <row r="3062" spans="1:7" ht="30" customHeight="1">
      <c r="A3062" s="3" t="s">
        <v>24593</v>
      </c>
      <c r="B3062" s="3" t="s">
        <v>2</v>
      </c>
      <c r="C3062" s="3" t="s">
        <v>27665</v>
      </c>
      <c r="D3062" s="3" t="s">
        <v>33469</v>
      </c>
      <c r="E3062" s="12" t="s">
        <v>39297</v>
      </c>
      <c r="F3062" s="6" t="str">
        <f t="shared" si="149"/>
        <v>module=jincpens</v>
      </c>
      <c r="G3062" s="6" t="str">
        <f t="shared" si="150"/>
        <v>module=kincpens</v>
      </c>
    </row>
    <row r="3063" spans="1:7" ht="30" customHeight="1">
      <c r="A3063" s="3" t="s">
        <v>24593</v>
      </c>
      <c r="B3063" s="3" t="s">
        <v>2</v>
      </c>
      <c r="C3063" s="3" t="s">
        <v>27666</v>
      </c>
      <c r="D3063" s="3" t="s">
        <v>33470</v>
      </c>
      <c r="E3063" s="12" t="s">
        <v>39298</v>
      </c>
      <c r="F3063" s="6" t="str">
        <f t="shared" si="149"/>
        <v>module=jincpens</v>
      </c>
      <c r="G3063" s="6" t="str">
        <f t="shared" si="150"/>
        <v>module=kincpens</v>
      </c>
    </row>
    <row r="3064" spans="1:7" ht="30" customHeight="1">
      <c r="A3064" s="3" t="s">
        <v>24593</v>
      </c>
      <c r="B3064" s="3" t="s">
        <v>2</v>
      </c>
      <c r="C3064" s="3" t="s">
        <v>27667</v>
      </c>
      <c r="D3064" s="3" t="s">
        <v>33471</v>
      </c>
      <c r="E3064" s="12" t="s">
        <v>39299</v>
      </c>
      <c r="F3064" s="6" t="str">
        <f t="shared" si="149"/>
        <v>module=jincpens</v>
      </c>
      <c r="G3064" s="6" t="str">
        <f t="shared" si="150"/>
        <v>module=kincpens</v>
      </c>
    </row>
    <row r="3065" spans="1:7" ht="30" customHeight="1">
      <c r="A3065" s="3" t="s">
        <v>24593</v>
      </c>
      <c r="B3065" s="3" t="s">
        <v>2</v>
      </c>
      <c r="C3065" s="3" t="s">
        <v>27668</v>
      </c>
      <c r="D3065" s="3" t="s">
        <v>33472</v>
      </c>
      <c r="E3065" s="12" t="s">
        <v>39300</v>
      </c>
      <c r="F3065" s="6" t="str">
        <f t="shared" si="149"/>
        <v>module=jincpens</v>
      </c>
      <c r="G3065" s="6" t="str">
        <f t="shared" si="150"/>
        <v>module=kincpens</v>
      </c>
    </row>
    <row r="3066" spans="1:7" ht="30" customHeight="1">
      <c r="A3066" s="3" t="s">
        <v>24593</v>
      </c>
      <c r="B3066" s="3" t="s">
        <v>2</v>
      </c>
      <c r="C3066" s="3" t="s">
        <v>27669</v>
      </c>
      <c r="D3066" s="3" t="s">
        <v>33473</v>
      </c>
      <c r="E3066" s="12" t="s">
        <v>39301</v>
      </c>
      <c r="F3066" s="6" t="str">
        <f t="shared" si="149"/>
        <v>module=jincpens</v>
      </c>
      <c r="G3066" s="6" t="str">
        <f t="shared" si="150"/>
        <v>module=kincpens</v>
      </c>
    </row>
    <row r="3067" spans="1:7" ht="30" customHeight="1">
      <c r="A3067" s="3" t="s">
        <v>24593</v>
      </c>
      <c r="B3067" s="3" t="s">
        <v>2</v>
      </c>
      <c r="C3067" s="3" t="s">
        <v>27670</v>
      </c>
      <c r="D3067" s="3" t="s">
        <v>33474</v>
      </c>
      <c r="E3067" s="12" t="s">
        <v>39302</v>
      </c>
      <c r="F3067" s="6" t="str">
        <f t="shared" si="149"/>
        <v>module=jincpens</v>
      </c>
      <c r="G3067" s="6" t="str">
        <f t="shared" si="150"/>
        <v>module=kincpens</v>
      </c>
    </row>
    <row r="3068" spans="1:7" ht="30" customHeight="1">
      <c r="A3068" s="3" t="s">
        <v>24593</v>
      </c>
      <c r="B3068" s="3" t="s">
        <v>2</v>
      </c>
      <c r="C3068" s="3" t="s">
        <v>27671</v>
      </c>
      <c r="D3068" s="3" t="s">
        <v>33475</v>
      </c>
      <c r="E3068" s="12" t="s">
        <v>39303</v>
      </c>
      <c r="F3068" s="6" t="str">
        <f t="shared" si="149"/>
        <v>module=jincpens</v>
      </c>
      <c r="G3068" s="6" t="str">
        <f t="shared" si="150"/>
        <v>module=kincpens</v>
      </c>
    </row>
    <row r="3069" spans="1:7" ht="30" customHeight="1">
      <c r="A3069" s="3" t="s">
        <v>24593</v>
      </c>
      <c r="B3069" s="3" t="s">
        <v>2</v>
      </c>
      <c r="C3069" s="3" t="s">
        <v>27672</v>
      </c>
      <c r="D3069" s="3" t="s">
        <v>33476</v>
      </c>
      <c r="E3069" s="12" t="s">
        <v>39304</v>
      </c>
      <c r="F3069" s="6" t="str">
        <f t="shared" si="149"/>
        <v>module=jincpens</v>
      </c>
      <c r="G3069" s="6" t="str">
        <f t="shared" si="150"/>
        <v>module=kincpens</v>
      </c>
    </row>
    <row r="3070" spans="1:7" ht="30" customHeight="1">
      <c r="A3070" s="3" t="s">
        <v>24593</v>
      </c>
      <c r="B3070" s="3" t="s">
        <v>2</v>
      </c>
      <c r="C3070" s="3" t="s">
        <v>27673</v>
      </c>
      <c r="D3070" s="3" t="s">
        <v>33477</v>
      </c>
      <c r="E3070" s="12" t="s">
        <v>39305</v>
      </c>
      <c r="F3070" s="6" t="str">
        <f t="shared" si="149"/>
        <v>module=jincpens</v>
      </c>
      <c r="G3070" s="6" t="str">
        <f t="shared" si="150"/>
        <v>module=kincpens</v>
      </c>
    </row>
    <row r="3071" spans="1:7" ht="30" customHeight="1">
      <c r="A3071" s="3" t="s">
        <v>24593</v>
      </c>
      <c r="B3071" s="3" t="s">
        <v>2</v>
      </c>
      <c r="C3071" s="3" t="s">
        <v>27674</v>
      </c>
      <c r="D3071" s="3" t="s">
        <v>33478</v>
      </c>
      <c r="E3071" s="12" t="s">
        <v>39306</v>
      </c>
      <c r="F3071" s="6" t="str">
        <f t="shared" si="149"/>
        <v>module=jincpens</v>
      </c>
      <c r="G3071" s="6" t="str">
        <f t="shared" si="150"/>
        <v>module=kincpens</v>
      </c>
    </row>
    <row r="3072" spans="1:7" ht="30" customHeight="1">
      <c r="A3072" s="3" t="s">
        <v>24593</v>
      </c>
      <c r="B3072" s="3" t="s">
        <v>2</v>
      </c>
      <c r="C3072" s="3" t="s">
        <v>27675</v>
      </c>
      <c r="D3072" s="3" t="s">
        <v>33479</v>
      </c>
      <c r="E3072" s="12" t="s">
        <v>39307</v>
      </c>
      <c r="F3072" s="6" t="str">
        <f t="shared" si="149"/>
        <v>module=jincpens</v>
      </c>
      <c r="G3072" s="6" t="str">
        <f t="shared" si="150"/>
        <v>module=kincpens</v>
      </c>
    </row>
    <row r="3073" spans="1:7" ht="30" customHeight="1">
      <c r="A3073" s="3" t="s">
        <v>24593</v>
      </c>
      <c r="B3073" s="3" t="s">
        <v>2</v>
      </c>
      <c r="C3073" s="3" t="s">
        <v>27676</v>
      </c>
      <c r="D3073" s="3" t="s">
        <v>33480</v>
      </c>
      <c r="E3073" s="12" t="s">
        <v>39308</v>
      </c>
      <c r="F3073" s="6" t="str">
        <f t="shared" si="149"/>
        <v>module=jincpens</v>
      </c>
      <c r="G3073" s="6" t="str">
        <f t="shared" si="150"/>
        <v>module=kincpens</v>
      </c>
    </row>
    <row r="3074" spans="1:7" ht="30" customHeight="1">
      <c r="A3074" s="3" t="s">
        <v>24593</v>
      </c>
      <c r="B3074" s="3" t="s">
        <v>2</v>
      </c>
      <c r="C3074" s="3" t="s">
        <v>27677</v>
      </c>
      <c r="D3074" s="3" t="s">
        <v>33481</v>
      </c>
      <c r="E3074" s="12" t="s">
        <v>39309</v>
      </c>
      <c r="F3074" s="6" t="str">
        <f t="shared" si="149"/>
        <v>module=jincpens</v>
      </c>
      <c r="G3074" s="6" t="str">
        <f t="shared" si="150"/>
        <v>module=kincpens</v>
      </c>
    </row>
    <row r="3075" spans="1:7" ht="30" customHeight="1">
      <c r="A3075" s="3" t="s">
        <v>24593</v>
      </c>
      <c r="B3075" s="3" t="s">
        <v>2</v>
      </c>
      <c r="C3075" s="3" t="s">
        <v>27678</v>
      </c>
      <c r="D3075" s="3" t="s">
        <v>33482</v>
      </c>
      <c r="E3075" s="12" t="s">
        <v>39310</v>
      </c>
      <c r="F3075" s="6" t="str">
        <f t="shared" si="149"/>
        <v>module=jincpens</v>
      </c>
      <c r="G3075" s="6" t="str">
        <f t="shared" si="150"/>
        <v>module=kincpens</v>
      </c>
    </row>
    <row r="3076" spans="1:7" ht="30" customHeight="1">
      <c r="A3076" s="3" t="s">
        <v>24593</v>
      </c>
      <c r="B3076" s="3" t="s">
        <v>2</v>
      </c>
      <c r="C3076" s="3" t="s">
        <v>27679</v>
      </c>
      <c r="D3076" s="3" t="s">
        <v>33483</v>
      </c>
      <c r="E3076" s="12" t="s">
        <v>39311</v>
      </c>
      <c r="F3076" s="6" t="str">
        <f t="shared" si="149"/>
        <v>module=jincpens</v>
      </c>
      <c r="G3076" s="6" t="str">
        <f t="shared" si="150"/>
        <v>module=kincpens</v>
      </c>
    </row>
    <row r="3077" spans="1:7" ht="30" customHeight="1">
      <c r="A3077" s="3" t="s">
        <v>24593</v>
      </c>
      <c r="B3077" s="3" t="s">
        <v>2</v>
      </c>
      <c r="C3077" s="3" t="s">
        <v>27680</v>
      </c>
      <c r="D3077" s="3" t="s">
        <v>33484</v>
      </c>
      <c r="E3077" s="12" t="s">
        <v>39312</v>
      </c>
      <c r="F3077" s="6" t="str">
        <f t="shared" si="149"/>
        <v>module=jincpens</v>
      </c>
      <c r="G3077" s="6" t="str">
        <f t="shared" si="150"/>
        <v>module=kincpens</v>
      </c>
    </row>
    <row r="3078" spans="1:7" ht="30" customHeight="1">
      <c r="A3078" s="3" t="s">
        <v>24593</v>
      </c>
      <c r="B3078" s="3" t="s">
        <v>2</v>
      </c>
      <c r="C3078" s="3" t="s">
        <v>27681</v>
      </c>
      <c r="D3078" s="3" t="s">
        <v>33485</v>
      </c>
      <c r="E3078" s="12" t="s">
        <v>39313</v>
      </c>
      <c r="F3078" s="6" t="str">
        <f t="shared" si="149"/>
        <v>module=jincpens</v>
      </c>
      <c r="G3078" s="6" t="str">
        <f t="shared" si="150"/>
        <v>module=kincpens</v>
      </c>
    </row>
    <row r="3079" spans="1:7" ht="30" customHeight="1">
      <c r="A3079" s="3" t="s">
        <v>24593</v>
      </c>
      <c r="B3079" s="3" t="s">
        <v>2</v>
      </c>
      <c r="C3079" s="3" t="s">
        <v>27682</v>
      </c>
      <c r="D3079" s="3" t="s">
        <v>33486</v>
      </c>
      <c r="E3079" s="12" t="s">
        <v>39314</v>
      </c>
      <c r="F3079" s="6" t="str">
        <f t="shared" si="149"/>
        <v>module=jincpens</v>
      </c>
      <c r="G3079" s="6" t="str">
        <f t="shared" si="150"/>
        <v>module=kincpens</v>
      </c>
    </row>
    <row r="3080" spans="1:7" ht="30" customHeight="1">
      <c r="A3080" s="3" t="s">
        <v>24593</v>
      </c>
      <c r="B3080" s="3" t="s">
        <v>2</v>
      </c>
      <c r="C3080" s="3" t="s">
        <v>27683</v>
      </c>
      <c r="D3080" s="3" t="s">
        <v>33487</v>
      </c>
      <c r="E3080" s="12" t="s">
        <v>39315</v>
      </c>
      <c r="F3080" s="6" t="str">
        <f t="shared" si="149"/>
        <v>module=jincpens</v>
      </c>
      <c r="G3080" s="6" t="str">
        <f t="shared" si="150"/>
        <v>module=kincpens</v>
      </c>
    </row>
    <row r="3081" spans="1:7" ht="30" customHeight="1">
      <c r="A3081" s="3" t="s">
        <v>24593</v>
      </c>
      <c r="B3081" s="3" t="s">
        <v>2</v>
      </c>
      <c r="C3081" s="3" t="s">
        <v>27684</v>
      </c>
      <c r="D3081" s="3" t="s">
        <v>33488</v>
      </c>
      <c r="E3081" s="12" t="s">
        <v>39316</v>
      </c>
      <c r="F3081" s="6" t="str">
        <f t="shared" si="149"/>
        <v>module=jincpens</v>
      </c>
      <c r="G3081" s="6" t="str">
        <f t="shared" si="150"/>
        <v>module=kincpens</v>
      </c>
    </row>
    <row r="3082" spans="1:7" ht="30" customHeight="1">
      <c r="A3082" s="3" t="s">
        <v>24593</v>
      </c>
      <c r="B3082" s="3" t="s">
        <v>2</v>
      </c>
      <c r="C3082" s="3" t="s">
        <v>27685</v>
      </c>
      <c r="D3082" s="3" t="s">
        <v>33489</v>
      </c>
      <c r="E3082" s="12" t="s">
        <v>39317</v>
      </c>
      <c r="F3082" s="6" t="str">
        <f t="shared" si="149"/>
        <v>module=jincpens</v>
      </c>
      <c r="G3082" s="6" t="str">
        <f t="shared" si="150"/>
        <v>module=kincpens</v>
      </c>
    </row>
    <row r="3083" spans="1:7" ht="30" customHeight="1">
      <c r="A3083" s="3" t="s">
        <v>24593</v>
      </c>
      <c r="B3083" s="3" t="s">
        <v>2</v>
      </c>
      <c r="C3083" s="3" t="s">
        <v>27686</v>
      </c>
      <c r="D3083" s="3" t="s">
        <v>33490</v>
      </c>
      <c r="E3083" s="12" t="s">
        <v>39318</v>
      </c>
      <c r="F3083" s="6" t="str">
        <f t="shared" si="149"/>
        <v>module=jincpens</v>
      </c>
      <c r="G3083" s="6" t="str">
        <f t="shared" si="150"/>
        <v>module=kincpens</v>
      </c>
    </row>
    <row r="3084" spans="1:7" ht="30" customHeight="1">
      <c r="A3084" s="3" t="s">
        <v>24593</v>
      </c>
      <c r="B3084" s="3" t="s">
        <v>2</v>
      </c>
      <c r="C3084" s="3" t="s">
        <v>27687</v>
      </c>
      <c r="D3084" s="3" t="s">
        <v>33491</v>
      </c>
      <c r="E3084" s="12" t="s">
        <v>39319</v>
      </c>
      <c r="F3084" s="6" t="str">
        <f t="shared" si="149"/>
        <v>module=jincpens</v>
      </c>
      <c r="G3084" s="6" t="str">
        <f t="shared" si="150"/>
        <v>module=kincpens</v>
      </c>
    </row>
    <row r="3085" spans="1:7" ht="30" customHeight="1">
      <c r="A3085" s="3" t="s">
        <v>24593</v>
      </c>
      <c r="B3085" s="3" t="s">
        <v>2</v>
      </c>
      <c r="C3085" s="3" t="s">
        <v>27688</v>
      </c>
      <c r="D3085" s="3" t="s">
        <v>33492</v>
      </c>
      <c r="E3085" s="12" t="s">
        <v>39320</v>
      </c>
      <c r="F3085" s="6" t="str">
        <f t="shared" si="149"/>
        <v>module=jincpens</v>
      </c>
      <c r="G3085" s="6" t="str">
        <f t="shared" si="150"/>
        <v>module=kincpens</v>
      </c>
    </row>
    <row r="3086" spans="1:7" ht="30" customHeight="1">
      <c r="A3086" s="3" t="s">
        <v>24593</v>
      </c>
      <c r="B3086" s="3" t="s">
        <v>2</v>
      </c>
      <c r="C3086" s="3" t="s">
        <v>27689</v>
      </c>
      <c r="D3086" s="3" t="s">
        <v>33493</v>
      </c>
      <c r="E3086" s="12" t="s">
        <v>39321</v>
      </c>
      <c r="F3086" s="6" t="str">
        <f t="shared" si="149"/>
        <v>module=jincpens</v>
      </c>
      <c r="G3086" s="6" t="str">
        <f t="shared" si="150"/>
        <v>module=kincpens</v>
      </c>
    </row>
    <row r="3087" spans="1:7" ht="30" customHeight="1">
      <c r="A3087" s="3" t="s">
        <v>24593</v>
      </c>
      <c r="B3087" s="3" t="s">
        <v>2</v>
      </c>
      <c r="C3087" s="3" t="s">
        <v>27690</v>
      </c>
      <c r="D3087" s="3" t="s">
        <v>33494</v>
      </c>
      <c r="E3087" s="12" t="s">
        <v>39322</v>
      </c>
      <c r="F3087" s="6" t="str">
        <f t="shared" si="149"/>
        <v>module=jincpens</v>
      </c>
      <c r="G3087" s="6" t="str">
        <f t="shared" si="150"/>
        <v>module=kincpens</v>
      </c>
    </row>
    <row r="3088" spans="1:7" ht="30" customHeight="1">
      <c r="A3088" s="3" t="s">
        <v>24593</v>
      </c>
      <c r="B3088" s="3" t="s">
        <v>2</v>
      </c>
      <c r="C3088" s="3" t="s">
        <v>27691</v>
      </c>
      <c r="D3088" s="3" t="s">
        <v>33495</v>
      </c>
      <c r="E3088" s="12" t="s">
        <v>39323</v>
      </c>
      <c r="F3088" s="6" t="str">
        <f t="shared" si="149"/>
        <v>module=jincpens</v>
      </c>
      <c r="G3088" s="6" t="str">
        <f t="shared" si="150"/>
        <v>module=kincpens</v>
      </c>
    </row>
    <row r="3089" spans="1:7" ht="30" customHeight="1">
      <c r="A3089" s="3" t="s">
        <v>24593</v>
      </c>
      <c r="B3089" s="3" t="s">
        <v>2</v>
      </c>
      <c r="C3089" s="3" t="s">
        <v>27692</v>
      </c>
      <c r="D3089" s="3" t="s">
        <v>33496</v>
      </c>
      <c r="E3089" s="12" t="s">
        <v>39324</v>
      </c>
      <c r="F3089" s="6" t="str">
        <f t="shared" si="149"/>
        <v>module=jincpens</v>
      </c>
      <c r="G3089" s="6" t="str">
        <f t="shared" si="150"/>
        <v>module=kincpens</v>
      </c>
    </row>
    <row r="3090" spans="1:7" ht="30" customHeight="1">
      <c r="A3090" s="3" t="s">
        <v>24593</v>
      </c>
      <c r="B3090" s="3" t="s">
        <v>2</v>
      </c>
      <c r="C3090" s="3" t="s">
        <v>27693</v>
      </c>
      <c r="D3090" s="3" t="s">
        <v>33497</v>
      </c>
      <c r="E3090" s="12" t="s">
        <v>39325</v>
      </c>
      <c r="F3090" s="6" t="str">
        <f t="shared" si="149"/>
        <v>module=jincpens</v>
      </c>
      <c r="G3090" s="6" t="str">
        <f t="shared" si="150"/>
        <v>module=kincpens</v>
      </c>
    </row>
    <row r="3091" spans="1:7" ht="30" customHeight="1">
      <c r="A3091" s="3" t="s">
        <v>24593</v>
      </c>
      <c r="B3091" s="3" t="s">
        <v>2</v>
      </c>
      <c r="C3091" s="3" t="s">
        <v>27694</v>
      </c>
      <c r="D3091" s="3" t="s">
        <v>33498</v>
      </c>
      <c r="E3091" s="12" t="s">
        <v>39326</v>
      </c>
      <c r="F3091" s="6" t="str">
        <f t="shared" si="149"/>
        <v>module=jincpens</v>
      </c>
      <c r="G3091" s="6" t="str">
        <f t="shared" si="150"/>
        <v>module=kincpens</v>
      </c>
    </row>
    <row r="3092" spans="1:7" ht="30" customHeight="1">
      <c r="A3092" s="3" t="s">
        <v>24593</v>
      </c>
      <c r="B3092" s="3" t="s">
        <v>2</v>
      </c>
      <c r="C3092" s="3" t="s">
        <v>27695</v>
      </c>
      <c r="D3092" s="3" t="s">
        <v>33499</v>
      </c>
      <c r="E3092" s="12" t="s">
        <v>39327</v>
      </c>
      <c r="F3092" s="6" t="str">
        <f t="shared" si="149"/>
        <v>module=jincpens</v>
      </c>
      <c r="G3092" s="6" t="str">
        <f t="shared" si="150"/>
        <v>module=kincpens</v>
      </c>
    </row>
    <row r="3093" spans="1:7" ht="30" customHeight="1">
      <c r="A3093" s="3" t="s">
        <v>24593</v>
      </c>
      <c r="B3093" s="3" t="s">
        <v>2</v>
      </c>
      <c r="C3093" s="3" t="s">
        <v>27696</v>
      </c>
      <c r="D3093" s="3" t="s">
        <v>33500</v>
      </c>
      <c r="E3093" s="12" t="s">
        <v>39328</v>
      </c>
      <c r="F3093" s="6" t="str">
        <f t="shared" si="149"/>
        <v>module=jincpens</v>
      </c>
      <c r="G3093" s="6" t="str">
        <f t="shared" si="150"/>
        <v>module=kincpens</v>
      </c>
    </row>
    <row r="3094" spans="1:7" ht="30" customHeight="1">
      <c r="A3094" s="3" t="s">
        <v>24593</v>
      </c>
      <c r="B3094" s="3" t="s">
        <v>2</v>
      </c>
      <c r="C3094" s="3" t="s">
        <v>27697</v>
      </c>
      <c r="D3094" s="3" t="s">
        <v>33501</v>
      </c>
      <c r="E3094" s="12" t="s">
        <v>39329</v>
      </c>
      <c r="F3094" s="6" t="str">
        <f t="shared" si="149"/>
        <v>module=jincpens</v>
      </c>
      <c r="G3094" s="6" t="str">
        <f t="shared" si="150"/>
        <v>module=kincpens</v>
      </c>
    </row>
    <row r="3095" spans="1:7" ht="30" customHeight="1">
      <c r="A3095" s="3" t="s">
        <v>24593</v>
      </c>
      <c r="B3095" s="3" t="s">
        <v>2</v>
      </c>
      <c r="C3095" s="3" t="s">
        <v>27698</v>
      </c>
      <c r="D3095" s="3" t="s">
        <v>33502</v>
      </c>
      <c r="E3095" s="12" t="s">
        <v>39330</v>
      </c>
      <c r="F3095" s="6" t="str">
        <f t="shared" si="149"/>
        <v>module=jincpens</v>
      </c>
      <c r="G3095" s="6" t="str">
        <f t="shared" si="150"/>
        <v>module=kincpens</v>
      </c>
    </row>
    <row r="3096" spans="1:7" ht="30" customHeight="1">
      <c r="A3096" s="3" t="s">
        <v>24593</v>
      </c>
      <c r="B3096" s="3" t="s">
        <v>2</v>
      </c>
      <c r="C3096" s="3" t="s">
        <v>27699</v>
      </c>
      <c r="D3096" s="3" t="s">
        <v>33503</v>
      </c>
      <c r="E3096" s="12" t="s">
        <v>39331</v>
      </c>
      <c r="F3096" s="6" t="str">
        <f t="shared" si="149"/>
        <v>module=jincpens</v>
      </c>
      <c r="G3096" s="6" t="str">
        <f t="shared" si="150"/>
        <v>module=kincpens</v>
      </c>
    </row>
    <row r="3097" spans="1:7" ht="30" customHeight="1">
      <c r="A3097" s="3" t="s">
        <v>24593</v>
      </c>
      <c r="B3097" s="3" t="s">
        <v>2</v>
      </c>
      <c r="C3097" s="3" t="s">
        <v>27700</v>
      </c>
      <c r="D3097" s="3" t="s">
        <v>33504</v>
      </c>
      <c r="E3097" s="12" t="s">
        <v>39332</v>
      </c>
      <c r="F3097" s="6" t="str">
        <f t="shared" si="149"/>
        <v>module=jincpens</v>
      </c>
      <c r="G3097" s="6" t="str">
        <f t="shared" si="150"/>
        <v>module=kincpens</v>
      </c>
    </row>
    <row r="3098" spans="1:7" ht="30" customHeight="1">
      <c r="A3098" s="3" t="s">
        <v>24593</v>
      </c>
      <c r="B3098" s="3" t="s">
        <v>2</v>
      </c>
      <c r="C3098" s="3" t="s">
        <v>27701</v>
      </c>
      <c r="D3098" s="3" t="s">
        <v>33505</v>
      </c>
      <c r="E3098" s="12" t="s">
        <v>39333</v>
      </c>
      <c r="F3098" s="6" t="str">
        <f t="shared" si="149"/>
        <v>module=jincpens</v>
      </c>
      <c r="G3098" s="6" t="str">
        <f t="shared" si="150"/>
        <v>module=kincpens</v>
      </c>
    </row>
    <row r="3099" spans="1:7" ht="30" customHeight="1">
      <c r="A3099" s="3" t="s">
        <v>24593</v>
      </c>
      <c r="B3099" s="3" t="s">
        <v>2</v>
      </c>
      <c r="C3099" s="3" t="s">
        <v>27702</v>
      </c>
      <c r="D3099" s="3" t="s">
        <v>33506</v>
      </c>
      <c r="E3099" s="12" t="s">
        <v>39334</v>
      </c>
      <c r="F3099" s="6" t="str">
        <f t="shared" si="149"/>
        <v>module=jincpens</v>
      </c>
      <c r="G3099" s="6" t="str">
        <f t="shared" si="150"/>
        <v>module=kincpens</v>
      </c>
    </row>
    <row r="3100" spans="1:7" ht="30" customHeight="1">
      <c r="A3100" s="3" t="s">
        <v>24593</v>
      </c>
      <c r="B3100" s="3" t="s">
        <v>2</v>
      </c>
      <c r="C3100" s="3" t="s">
        <v>27703</v>
      </c>
      <c r="D3100" s="3" t="s">
        <v>33507</v>
      </c>
      <c r="E3100" s="12" t="s">
        <v>39335</v>
      </c>
      <c r="F3100" s="6" t="str">
        <f t="shared" si="149"/>
        <v>module=jincpens</v>
      </c>
      <c r="G3100" s="6" t="str">
        <f t="shared" si="150"/>
        <v>module=kincpens</v>
      </c>
    </row>
    <row r="3101" spans="1:7" ht="30" customHeight="1">
      <c r="A3101" s="3" t="s">
        <v>24593</v>
      </c>
      <c r="B3101" s="3" t="s">
        <v>2</v>
      </c>
      <c r="C3101" s="3" t="s">
        <v>27704</v>
      </c>
      <c r="D3101" s="3" t="s">
        <v>33508</v>
      </c>
      <c r="E3101" s="12" t="s">
        <v>39336</v>
      </c>
      <c r="F3101" s="6" t="str">
        <f t="shared" si="149"/>
        <v>module=jincpens</v>
      </c>
      <c r="G3101" s="6" t="str">
        <f t="shared" si="150"/>
        <v>module=kincpens</v>
      </c>
    </row>
    <row r="3102" spans="1:7" ht="30" customHeight="1">
      <c r="A3102" s="3" t="s">
        <v>24593</v>
      </c>
      <c r="B3102" s="3" t="s">
        <v>2</v>
      </c>
      <c r="C3102" s="3" t="s">
        <v>27705</v>
      </c>
      <c r="D3102" s="3" t="s">
        <v>33509</v>
      </c>
      <c r="E3102" s="12" t="s">
        <v>39337</v>
      </c>
      <c r="F3102" s="6" t="str">
        <f t="shared" si="149"/>
        <v>module=jincpens</v>
      </c>
      <c r="G3102" s="6" t="str">
        <f t="shared" si="150"/>
        <v>module=kincpens</v>
      </c>
    </row>
    <row r="3103" spans="1:7" ht="30" customHeight="1">
      <c r="A3103" s="3" t="s">
        <v>24593</v>
      </c>
      <c r="B3103" s="3" t="s">
        <v>2</v>
      </c>
      <c r="C3103" s="3" t="s">
        <v>27706</v>
      </c>
      <c r="D3103" s="3" t="s">
        <v>33510</v>
      </c>
      <c r="E3103" s="12" t="s">
        <v>39338</v>
      </c>
      <c r="F3103" s="6" t="str">
        <f t="shared" ref="F3103:F3166" si="151">HYPERLINK("http://www.ssc.wisc.edu/wlsresearch/documentation/waves/?wave=capigrad&amp;module=jincpens","module=jincpens")</f>
        <v>module=jincpens</v>
      </c>
      <c r="G3103" s="6" t="str">
        <f t="shared" ref="G3103:G3166" si="152">HYPERLINK("http://www.ssc.wisc.edu/wlsresearch/documentation/waves/?wave=capisib&amp;module=kincpens","module=kincpens")</f>
        <v>module=kincpens</v>
      </c>
    </row>
    <row r="3104" spans="1:7" ht="30" customHeight="1">
      <c r="A3104" s="3" t="s">
        <v>24593</v>
      </c>
      <c r="B3104" s="3" t="s">
        <v>2</v>
      </c>
      <c r="C3104" s="3" t="s">
        <v>27707</v>
      </c>
      <c r="D3104" s="3" t="s">
        <v>33511</v>
      </c>
      <c r="E3104" s="12" t="s">
        <v>39339</v>
      </c>
      <c r="F3104" s="6" t="str">
        <f t="shared" si="151"/>
        <v>module=jincpens</v>
      </c>
      <c r="G3104" s="6" t="str">
        <f t="shared" si="152"/>
        <v>module=kincpens</v>
      </c>
    </row>
    <row r="3105" spans="1:7" ht="30" customHeight="1">
      <c r="A3105" s="3" t="s">
        <v>24593</v>
      </c>
      <c r="B3105" s="3" t="s">
        <v>2</v>
      </c>
      <c r="C3105" s="3" t="s">
        <v>27708</v>
      </c>
      <c r="D3105" s="3" t="s">
        <v>33512</v>
      </c>
      <c r="E3105" s="12" t="s">
        <v>39340</v>
      </c>
      <c r="F3105" s="6" t="str">
        <f t="shared" si="151"/>
        <v>module=jincpens</v>
      </c>
      <c r="G3105" s="6" t="str">
        <f t="shared" si="152"/>
        <v>module=kincpens</v>
      </c>
    </row>
    <row r="3106" spans="1:7" ht="30" customHeight="1">
      <c r="A3106" s="3" t="s">
        <v>24593</v>
      </c>
      <c r="B3106" s="3" t="s">
        <v>2</v>
      </c>
      <c r="C3106" s="3" t="s">
        <v>27709</v>
      </c>
      <c r="D3106" s="3" t="s">
        <v>33513</v>
      </c>
      <c r="E3106" s="12" t="s">
        <v>39341</v>
      </c>
      <c r="F3106" s="6" t="str">
        <f t="shared" si="151"/>
        <v>module=jincpens</v>
      </c>
      <c r="G3106" s="6" t="str">
        <f t="shared" si="152"/>
        <v>module=kincpens</v>
      </c>
    </row>
    <row r="3107" spans="1:7" ht="30" customHeight="1">
      <c r="A3107" s="3" t="s">
        <v>24593</v>
      </c>
      <c r="B3107" s="3" t="s">
        <v>2</v>
      </c>
      <c r="C3107" s="3" t="s">
        <v>27710</v>
      </c>
      <c r="D3107" s="3" t="s">
        <v>33514</v>
      </c>
      <c r="E3107" s="12" t="s">
        <v>39342</v>
      </c>
      <c r="F3107" s="6" t="str">
        <f t="shared" si="151"/>
        <v>module=jincpens</v>
      </c>
      <c r="G3107" s="6" t="str">
        <f t="shared" si="152"/>
        <v>module=kincpens</v>
      </c>
    </row>
    <row r="3108" spans="1:7" ht="30" customHeight="1">
      <c r="A3108" s="3" t="s">
        <v>24593</v>
      </c>
      <c r="B3108" s="3" t="s">
        <v>2</v>
      </c>
      <c r="C3108" s="3" t="s">
        <v>27711</v>
      </c>
      <c r="D3108" s="3" t="s">
        <v>33515</v>
      </c>
      <c r="E3108" s="12" t="s">
        <v>39343</v>
      </c>
      <c r="F3108" s="6" t="str">
        <f t="shared" si="151"/>
        <v>module=jincpens</v>
      </c>
      <c r="G3108" s="6" t="str">
        <f t="shared" si="152"/>
        <v>module=kincpens</v>
      </c>
    </row>
    <row r="3109" spans="1:7" ht="30" customHeight="1">
      <c r="A3109" s="3" t="s">
        <v>24593</v>
      </c>
      <c r="B3109" s="3" t="s">
        <v>2</v>
      </c>
      <c r="C3109" s="3" t="s">
        <v>27712</v>
      </c>
      <c r="D3109" s="3" t="s">
        <v>33516</v>
      </c>
      <c r="E3109" s="12" t="s">
        <v>39344</v>
      </c>
      <c r="F3109" s="6" t="str">
        <f t="shared" si="151"/>
        <v>module=jincpens</v>
      </c>
      <c r="G3109" s="6" t="str">
        <f t="shared" si="152"/>
        <v>module=kincpens</v>
      </c>
    </row>
    <row r="3110" spans="1:7" ht="30" customHeight="1">
      <c r="A3110" s="3" t="s">
        <v>24593</v>
      </c>
      <c r="B3110" s="3" t="s">
        <v>2</v>
      </c>
      <c r="C3110" s="3" t="s">
        <v>27713</v>
      </c>
      <c r="D3110" s="3" t="s">
        <v>33517</v>
      </c>
      <c r="E3110" s="12" t="s">
        <v>39345</v>
      </c>
      <c r="F3110" s="6" t="str">
        <f t="shared" si="151"/>
        <v>module=jincpens</v>
      </c>
      <c r="G3110" s="6" t="str">
        <f t="shared" si="152"/>
        <v>module=kincpens</v>
      </c>
    </row>
    <row r="3111" spans="1:7" ht="30" customHeight="1">
      <c r="A3111" s="3" t="s">
        <v>24593</v>
      </c>
      <c r="B3111" s="3" t="s">
        <v>2</v>
      </c>
      <c r="C3111" s="3" t="s">
        <v>27714</v>
      </c>
      <c r="D3111" s="3" t="s">
        <v>33518</v>
      </c>
      <c r="E3111" s="12" t="s">
        <v>39346</v>
      </c>
      <c r="F3111" s="6" t="str">
        <f t="shared" si="151"/>
        <v>module=jincpens</v>
      </c>
      <c r="G3111" s="6" t="str">
        <f t="shared" si="152"/>
        <v>module=kincpens</v>
      </c>
    </row>
    <row r="3112" spans="1:7" ht="30" customHeight="1">
      <c r="A3112" s="3" t="s">
        <v>24593</v>
      </c>
      <c r="B3112" s="3" t="s">
        <v>2</v>
      </c>
      <c r="C3112" s="3" t="s">
        <v>27715</v>
      </c>
      <c r="D3112" s="3" t="s">
        <v>33519</v>
      </c>
      <c r="E3112" s="12" t="s">
        <v>39347</v>
      </c>
      <c r="F3112" s="6" t="str">
        <f t="shared" si="151"/>
        <v>module=jincpens</v>
      </c>
      <c r="G3112" s="6" t="str">
        <f t="shared" si="152"/>
        <v>module=kincpens</v>
      </c>
    </row>
    <row r="3113" spans="1:7" ht="30" customHeight="1">
      <c r="A3113" s="3" t="s">
        <v>24593</v>
      </c>
      <c r="B3113" s="3" t="s">
        <v>2</v>
      </c>
      <c r="C3113" s="3" t="s">
        <v>27716</v>
      </c>
      <c r="D3113" s="3" t="s">
        <v>33520</v>
      </c>
      <c r="E3113" s="12" t="s">
        <v>39348</v>
      </c>
      <c r="F3113" s="6" t="str">
        <f t="shared" si="151"/>
        <v>module=jincpens</v>
      </c>
      <c r="G3113" s="6" t="str">
        <f t="shared" si="152"/>
        <v>module=kincpens</v>
      </c>
    </row>
    <row r="3114" spans="1:7" ht="30" customHeight="1">
      <c r="A3114" s="3" t="s">
        <v>24593</v>
      </c>
      <c r="B3114" s="3" t="s">
        <v>2</v>
      </c>
      <c r="C3114" s="3" t="s">
        <v>27717</v>
      </c>
      <c r="D3114" s="3" t="s">
        <v>33521</v>
      </c>
      <c r="E3114" s="12" t="s">
        <v>39349</v>
      </c>
      <c r="F3114" s="6" t="str">
        <f t="shared" si="151"/>
        <v>module=jincpens</v>
      </c>
      <c r="G3114" s="6" t="str">
        <f t="shared" si="152"/>
        <v>module=kincpens</v>
      </c>
    </row>
    <row r="3115" spans="1:7" ht="30" customHeight="1">
      <c r="A3115" s="3" t="s">
        <v>24593</v>
      </c>
      <c r="B3115" s="3" t="s">
        <v>2</v>
      </c>
      <c r="C3115" s="3" t="s">
        <v>27718</v>
      </c>
      <c r="D3115" s="3" t="s">
        <v>33522</v>
      </c>
      <c r="E3115" s="12" t="s">
        <v>39350</v>
      </c>
      <c r="F3115" s="6" t="str">
        <f t="shared" si="151"/>
        <v>module=jincpens</v>
      </c>
      <c r="G3115" s="6" t="str">
        <f t="shared" si="152"/>
        <v>module=kincpens</v>
      </c>
    </row>
    <row r="3116" spans="1:7" ht="30" customHeight="1">
      <c r="A3116" s="3" t="s">
        <v>24593</v>
      </c>
      <c r="B3116" s="3" t="s">
        <v>2</v>
      </c>
      <c r="C3116" s="3" t="s">
        <v>27719</v>
      </c>
      <c r="D3116" s="3" t="s">
        <v>33523</v>
      </c>
      <c r="E3116" s="12" t="s">
        <v>39351</v>
      </c>
      <c r="F3116" s="6" t="str">
        <f t="shared" si="151"/>
        <v>module=jincpens</v>
      </c>
      <c r="G3116" s="6" t="str">
        <f t="shared" si="152"/>
        <v>module=kincpens</v>
      </c>
    </row>
    <row r="3117" spans="1:7" ht="30" customHeight="1">
      <c r="A3117" s="3" t="s">
        <v>24593</v>
      </c>
      <c r="B3117" s="3" t="s">
        <v>2</v>
      </c>
      <c r="C3117" s="3" t="s">
        <v>27720</v>
      </c>
      <c r="D3117" s="3" t="s">
        <v>33524</v>
      </c>
      <c r="E3117" s="12" t="s">
        <v>39352</v>
      </c>
      <c r="F3117" s="6" t="str">
        <f t="shared" si="151"/>
        <v>module=jincpens</v>
      </c>
      <c r="G3117" s="6" t="str">
        <f t="shared" si="152"/>
        <v>module=kincpens</v>
      </c>
    </row>
    <row r="3118" spans="1:7" ht="30" customHeight="1">
      <c r="A3118" s="3" t="s">
        <v>24593</v>
      </c>
      <c r="B3118" s="3" t="s">
        <v>2</v>
      </c>
      <c r="C3118" s="3" t="s">
        <v>27721</v>
      </c>
      <c r="D3118" s="3" t="s">
        <v>33525</v>
      </c>
      <c r="E3118" s="12" t="s">
        <v>39353</v>
      </c>
      <c r="F3118" s="6" t="str">
        <f t="shared" si="151"/>
        <v>module=jincpens</v>
      </c>
      <c r="G3118" s="6" t="str">
        <f t="shared" si="152"/>
        <v>module=kincpens</v>
      </c>
    </row>
    <row r="3119" spans="1:7" ht="30" customHeight="1">
      <c r="A3119" s="3" t="s">
        <v>24593</v>
      </c>
      <c r="B3119" s="3" t="s">
        <v>2</v>
      </c>
      <c r="C3119" s="3" t="s">
        <v>27722</v>
      </c>
      <c r="D3119" s="3" t="s">
        <v>33526</v>
      </c>
      <c r="E3119" s="12" t="s">
        <v>39354</v>
      </c>
      <c r="F3119" s="6" t="str">
        <f t="shared" si="151"/>
        <v>module=jincpens</v>
      </c>
      <c r="G3119" s="6" t="str">
        <f t="shared" si="152"/>
        <v>module=kincpens</v>
      </c>
    </row>
    <row r="3120" spans="1:7" ht="30" customHeight="1">
      <c r="A3120" s="3" t="s">
        <v>24593</v>
      </c>
      <c r="B3120" s="3" t="s">
        <v>2</v>
      </c>
      <c r="C3120" s="3" t="s">
        <v>27723</v>
      </c>
      <c r="D3120" s="3" t="s">
        <v>33527</v>
      </c>
      <c r="E3120" s="12" t="s">
        <v>39355</v>
      </c>
      <c r="F3120" s="6" t="str">
        <f t="shared" si="151"/>
        <v>module=jincpens</v>
      </c>
      <c r="G3120" s="6" t="str">
        <f t="shared" si="152"/>
        <v>module=kincpens</v>
      </c>
    </row>
    <row r="3121" spans="1:7" ht="30" customHeight="1">
      <c r="A3121" s="3" t="s">
        <v>24593</v>
      </c>
      <c r="B3121" s="3" t="s">
        <v>2</v>
      </c>
      <c r="C3121" s="3" t="s">
        <v>27724</v>
      </c>
      <c r="D3121" s="3" t="s">
        <v>33528</v>
      </c>
      <c r="E3121" s="12" t="s">
        <v>39356</v>
      </c>
      <c r="F3121" s="6" t="str">
        <f t="shared" si="151"/>
        <v>module=jincpens</v>
      </c>
      <c r="G3121" s="6" t="str">
        <f t="shared" si="152"/>
        <v>module=kincpens</v>
      </c>
    </row>
    <row r="3122" spans="1:7" ht="30" customHeight="1">
      <c r="A3122" s="3" t="s">
        <v>24593</v>
      </c>
      <c r="B3122" s="3" t="s">
        <v>2</v>
      </c>
      <c r="C3122" s="3" t="s">
        <v>27725</v>
      </c>
      <c r="D3122" s="3" t="s">
        <v>33529</v>
      </c>
      <c r="E3122" s="12" t="s">
        <v>39357</v>
      </c>
      <c r="F3122" s="6" t="str">
        <f t="shared" si="151"/>
        <v>module=jincpens</v>
      </c>
      <c r="G3122" s="6" t="str">
        <f t="shared" si="152"/>
        <v>module=kincpens</v>
      </c>
    </row>
    <row r="3123" spans="1:7" ht="30" customHeight="1">
      <c r="A3123" s="3" t="s">
        <v>24593</v>
      </c>
      <c r="B3123" s="3" t="s">
        <v>2</v>
      </c>
      <c r="C3123" s="3" t="s">
        <v>27726</v>
      </c>
      <c r="D3123" s="3" t="s">
        <v>33530</v>
      </c>
      <c r="E3123" s="12" t="s">
        <v>39358</v>
      </c>
      <c r="F3123" s="6" t="str">
        <f t="shared" si="151"/>
        <v>module=jincpens</v>
      </c>
      <c r="G3123" s="6" t="str">
        <f t="shared" si="152"/>
        <v>module=kincpens</v>
      </c>
    </row>
    <row r="3124" spans="1:7" ht="30" customHeight="1">
      <c r="A3124" s="3" t="s">
        <v>24593</v>
      </c>
      <c r="B3124" s="3" t="s">
        <v>2</v>
      </c>
      <c r="C3124" s="3" t="s">
        <v>27727</v>
      </c>
      <c r="D3124" s="3" t="s">
        <v>33531</v>
      </c>
      <c r="E3124" s="12" t="s">
        <v>39359</v>
      </c>
      <c r="F3124" s="6" t="str">
        <f t="shared" si="151"/>
        <v>module=jincpens</v>
      </c>
      <c r="G3124" s="6" t="str">
        <f t="shared" si="152"/>
        <v>module=kincpens</v>
      </c>
    </row>
    <row r="3125" spans="1:7" ht="30" customHeight="1">
      <c r="A3125" s="3" t="s">
        <v>24593</v>
      </c>
      <c r="B3125" s="3" t="s">
        <v>2</v>
      </c>
      <c r="C3125" s="3" t="s">
        <v>27728</v>
      </c>
      <c r="D3125" s="3" t="s">
        <v>33532</v>
      </c>
      <c r="E3125" s="12" t="s">
        <v>39360</v>
      </c>
      <c r="F3125" s="6" t="str">
        <f t="shared" si="151"/>
        <v>module=jincpens</v>
      </c>
      <c r="G3125" s="6" t="str">
        <f t="shared" si="152"/>
        <v>module=kincpens</v>
      </c>
    </row>
    <row r="3126" spans="1:7" ht="30" customHeight="1">
      <c r="A3126" s="3" t="s">
        <v>24593</v>
      </c>
      <c r="B3126" s="3" t="s">
        <v>2</v>
      </c>
      <c r="C3126" s="3" t="s">
        <v>27729</v>
      </c>
      <c r="D3126" s="3" t="s">
        <v>33533</v>
      </c>
      <c r="E3126" s="12" t="s">
        <v>39361</v>
      </c>
      <c r="F3126" s="6" t="str">
        <f t="shared" si="151"/>
        <v>module=jincpens</v>
      </c>
      <c r="G3126" s="6" t="str">
        <f t="shared" si="152"/>
        <v>module=kincpens</v>
      </c>
    </row>
    <row r="3127" spans="1:7" ht="30" customHeight="1">
      <c r="A3127" s="3" t="s">
        <v>24593</v>
      </c>
      <c r="B3127" s="3" t="s">
        <v>2</v>
      </c>
      <c r="C3127" s="3" t="s">
        <v>27730</v>
      </c>
      <c r="D3127" s="3" t="s">
        <v>33534</v>
      </c>
      <c r="E3127" s="12" t="s">
        <v>39362</v>
      </c>
      <c r="F3127" s="6" t="str">
        <f t="shared" si="151"/>
        <v>module=jincpens</v>
      </c>
      <c r="G3127" s="6" t="str">
        <f t="shared" si="152"/>
        <v>module=kincpens</v>
      </c>
    </row>
    <row r="3128" spans="1:7" ht="30" customHeight="1">
      <c r="A3128" s="3" t="s">
        <v>24593</v>
      </c>
      <c r="B3128" s="3" t="s">
        <v>2</v>
      </c>
      <c r="C3128" s="3" t="s">
        <v>27731</v>
      </c>
      <c r="D3128" s="3" t="s">
        <v>33535</v>
      </c>
      <c r="E3128" s="12" t="s">
        <v>39363</v>
      </c>
      <c r="F3128" s="6" t="str">
        <f t="shared" si="151"/>
        <v>module=jincpens</v>
      </c>
      <c r="G3128" s="6" t="str">
        <f t="shared" si="152"/>
        <v>module=kincpens</v>
      </c>
    </row>
    <row r="3129" spans="1:7" ht="30" customHeight="1">
      <c r="A3129" s="3" t="s">
        <v>24593</v>
      </c>
      <c r="B3129" s="3" t="s">
        <v>2</v>
      </c>
      <c r="C3129" s="3" t="s">
        <v>27732</v>
      </c>
      <c r="D3129" s="3" t="s">
        <v>33536</v>
      </c>
      <c r="E3129" s="12" t="s">
        <v>39364</v>
      </c>
      <c r="F3129" s="6" t="str">
        <f t="shared" si="151"/>
        <v>module=jincpens</v>
      </c>
      <c r="G3129" s="6" t="str">
        <f t="shared" si="152"/>
        <v>module=kincpens</v>
      </c>
    </row>
    <row r="3130" spans="1:7" ht="30" customHeight="1">
      <c r="A3130" s="3" t="s">
        <v>24593</v>
      </c>
      <c r="B3130" s="3" t="s">
        <v>2</v>
      </c>
      <c r="C3130" s="3" t="s">
        <v>27733</v>
      </c>
      <c r="D3130" s="3" t="s">
        <v>33537</v>
      </c>
      <c r="E3130" s="12" t="s">
        <v>39365</v>
      </c>
      <c r="F3130" s="6" t="str">
        <f t="shared" si="151"/>
        <v>module=jincpens</v>
      </c>
      <c r="G3130" s="6" t="str">
        <f t="shared" si="152"/>
        <v>module=kincpens</v>
      </c>
    </row>
    <row r="3131" spans="1:7" ht="30" customHeight="1">
      <c r="A3131" s="3" t="s">
        <v>24593</v>
      </c>
      <c r="B3131" s="3" t="s">
        <v>2</v>
      </c>
      <c r="C3131" s="3" t="s">
        <v>27734</v>
      </c>
      <c r="D3131" s="3" t="s">
        <v>33538</v>
      </c>
      <c r="E3131" s="12" t="s">
        <v>39366</v>
      </c>
      <c r="F3131" s="6" t="str">
        <f t="shared" si="151"/>
        <v>module=jincpens</v>
      </c>
      <c r="G3131" s="6" t="str">
        <f t="shared" si="152"/>
        <v>module=kincpens</v>
      </c>
    </row>
    <row r="3132" spans="1:7" ht="30" customHeight="1">
      <c r="A3132" s="3" t="s">
        <v>24593</v>
      </c>
      <c r="B3132" s="3" t="s">
        <v>2</v>
      </c>
      <c r="C3132" s="3" t="s">
        <v>27735</v>
      </c>
      <c r="D3132" s="3" t="s">
        <v>33539</v>
      </c>
      <c r="E3132" s="12" t="s">
        <v>39367</v>
      </c>
      <c r="F3132" s="6" t="str">
        <f t="shared" si="151"/>
        <v>module=jincpens</v>
      </c>
      <c r="G3132" s="6" t="str">
        <f t="shared" si="152"/>
        <v>module=kincpens</v>
      </c>
    </row>
    <row r="3133" spans="1:7" ht="30" customHeight="1">
      <c r="A3133" s="3" t="s">
        <v>24593</v>
      </c>
      <c r="B3133" s="3" t="s">
        <v>2</v>
      </c>
      <c r="C3133" s="3" t="s">
        <v>27736</v>
      </c>
      <c r="D3133" s="3" t="s">
        <v>33540</v>
      </c>
      <c r="E3133" s="12" t="s">
        <v>39368</v>
      </c>
      <c r="F3133" s="6" t="str">
        <f t="shared" si="151"/>
        <v>module=jincpens</v>
      </c>
      <c r="G3133" s="6" t="str">
        <f t="shared" si="152"/>
        <v>module=kincpens</v>
      </c>
    </row>
    <row r="3134" spans="1:7" ht="30" customHeight="1">
      <c r="A3134" s="3" t="s">
        <v>24593</v>
      </c>
      <c r="B3134" s="3" t="s">
        <v>2</v>
      </c>
      <c r="C3134" s="3" t="s">
        <v>27737</v>
      </c>
      <c r="D3134" s="3" t="s">
        <v>33541</v>
      </c>
      <c r="E3134" s="12" t="s">
        <v>39369</v>
      </c>
      <c r="F3134" s="6" t="str">
        <f t="shared" si="151"/>
        <v>module=jincpens</v>
      </c>
      <c r="G3134" s="6" t="str">
        <f t="shared" si="152"/>
        <v>module=kincpens</v>
      </c>
    </row>
    <row r="3135" spans="1:7" ht="30" customHeight="1">
      <c r="A3135" s="3" t="s">
        <v>24593</v>
      </c>
      <c r="B3135" s="3" t="s">
        <v>2</v>
      </c>
      <c r="C3135" s="3" t="s">
        <v>27738</v>
      </c>
      <c r="D3135" s="3" t="s">
        <v>33542</v>
      </c>
      <c r="E3135" s="12" t="s">
        <v>39370</v>
      </c>
      <c r="F3135" s="6" t="str">
        <f t="shared" si="151"/>
        <v>module=jincpens</v>
      </c>
      <c r="G3135" s="6" t="str">
        <f t="shared" si="152"/>
        <v>module=kincpens</v>
      </c>
    </row>
    <row r="3136" spans="1:7" ht="30" customHeight="1">
      <c r="A3136" s="3" t="s">
        <v>24593</v>
      </c>
      <c r="B3136" s="3" t="s">
        <v>2</v>
      </c>
      <c r="C3136" s="3" t="s">
        <v>27739</v>
      </c>
      <c r="D3136" s="3" t="s">
        <v>33543</v>
      </c>
      <c r="E3136" s="12" t="s">
        <v>39371</v>
      </c>
      <c r="F3136" s="6" t="str">
        <f t="shared" si="151"/>
        <v>module=jincpens</v>
      </c>
      <c r="G3136" s="6" t="str">
        <f t="shared" si="152"/>
        <v>module=kincpens</v>
      </c>
    </row>
    <row r="3137" spans="1:7" ht="30" customHeight="1">
      <c r="A3137" s="3" t="s">
        <v>24593</v>
      </c>
      <c r="B3137" s="3" t="s">
        <v>2</v>
      </c>
      <c r="C3137" s="3" t="s">
        <v>27740</v>
      </c>
      <c r="D3137" s="3" t="s">
        <v>33544</v>
      </c>
      <c r="E3137" s="12" t="s">
        <v>39372</v>
      </c>
      <c r="F3137" s="6" t="str">
        <f t="shared" si="151"/>
        <v>module=jincpens</v>
      </c>
      <c r="G3137" s="6" t="str">
        <f t="shared" si="152"/>
        <v>module=kincpens</v>
      </c>
    </row>
    <row r="3138" spans="1:7" ht="30" customHeight="1">
      <c r="A3138" s="3" t="s">
        <v>24593</v>
      </c>
      <c r="B3138" s="3" t="s">
        <v>2</v>
      </c>
      <c r="C3138" s="3" t="s">
        <v>27741</v>
      </c>
      <c r="D3138" s="3" t="s">
        <v>33545</v>
      </c>
      <c r="E3138" s="12" t="s">
        <v>39373</v>
      </c>
      <c r="F3138" s="6" t="str">
        <f t="shared" si="151"/>
        <v>module=jincpens</v>
      </c>
      <c r="G3138" s="6" t="str">
        <f t="shared" si="152"/>
        <v>module=kincpens</v>
      </c>
    </row>
    <row r="3139" spans="1:7" ht="30" customHeight="1">
      <c r="A3139" s="3" t="s">
        <v>24593</v>
      </c>
      <c r="B3139" s="3" t="s">
        <v>2</v>
      </c>
      <c r="C3139" s="3" t="s">
        <v>27742</v>
      </c>
      <c r="D3139" s="3" t="s">
        <v>33546</v>
      </c>
      <c r="E3139" s="12" t="s">
        <v>39374</v>
      </c>
      <c r="F3139" s="6" t="str">
        <f t="shared" si="151"/>
        <v>module=jincpens</v>
      </c>
      <c r="G3139" s="6" t="str">
        <f t="shared" si="152"/>
        <v>module=kincpens</v>
      </c>
    </row>
    <row r="3140" spans="1:7" ht="30" customHeight="1">
      <c r="A3140" s="3" t="s">
        <v>24593</v>
      </c>
      <c r="B3140" s="3" t="s">
        <v>2</v>
      </c>
      <c r="C3140" s="3" t="s">
        <v>27743</v>
      </c>
      <c r="D3140" s="3" t="s">
        <v>33547</v>
      </c>
      <c r="E3140" s="12" t="s">
        <v>39375</v>
      </c>
      <c r="F3140" s="6" t="str">
        <f t="shared" si="151"/>
        <v>module=jincpens</v>
      </c>
      <c r="G3140" s="6" t="str">
        <f t="shared" si="152"/>
        <v>module=kincpens</v>
      </c>
    </row>
    <row r="3141" spans="1:7" ht="30" customHeight="1">
      <c r="A3141" s="3" t="s">
        <v>24593</v>
      </c>
      <c r="B3141" s="3" t="s">
        <v>2</v>
      </c>
      <c r="C3141" s="3" t="s">
        <v>27744</v>
      </c>
      <c r="D3141" s="3" t="s">
        <v>33548</v>
      </c>
      <c r="E3141" s="12" t="s">
        <v>39376</v>
      </c>
      <c r="F3141" s="6" t="str">
        <f t="shared" si="151"/>
        <v>module=jincpens</v>
      </c>
      <c r="G3141" s="6" t="str">
        <f t="shared" si="152"/>
        <v>module=kincpens</v>
      </c>
    </row>
    <row r="3142" spans="1:7" ht="30" customHeight="1">
      <c r="A3142" s="3" t="s">
        <v>24593</v>
      </c>
      <c r="B3142" s="3" t="s">
        <v>2</v>
      </c>
      <c r="C3142" s="3" t="s">
        <v>27745</v>
      </c>
      <c r="D3142" s="3" t="s">
        <v>33549</v>
      </c>
      <c r="E3142" s="12" t="s">
        <v>39377</v>
      </c>
      <c r="F3142" s="6" t="str">
        <f t="shared" si="151"/>
        <v>module=jincpens</v>
      </c>
      <c r="G3142" s="6" t="str">
        <f t="shared" si="152"/>
        <v>module=kincpens</v>
      </c>
    </row>
    <row r="3143" spans="1:7" ht="30" customHeight="1">
      <c r="A3143" s="3" t="s">
        <v>24593</v>
      </c>
      <c r="B3143" s="3" t="s">
        <v>2</v>
      </c>
      <c r="C3143" s="3" t="s">
        <v>27746</v>
      </c>
      <c r="D3143" s="3" t="s">
        <v>33550</v>
      </c>
      <c r="E3143" s="12" t="s">
        <v>39378</v>
      </c>
      <c r="F3143" s="6" t="str">
        <f t="shared" si="151"/>
        <v>module=jincpens</v>
      </c>
      <c r="G3143" s="6" t="str">
        <f t="shared" si="152"/>
        <v>module=kincpens</v>
      </c>
    </row>
    <row r="3144" spans="1:7" ht="30" customHeight="1">
      <c r="A3144" s="3" t="s">
        <v>24593</v>
      </c>
      <c r="B3144" s="3" t="s">
        <v>2</v>
      </c>
      <c r="C3144" s="3" t="s">
        <v>27747</v>
      </c>
      <c r="D3144" s="3" t="s">
        <v>33551</v>
      </c>
      <c r="E3144" s="12" t="s">
        <v>39379</v>
      </c>
      <c r="F3144" s="6" t="str">
        <f t="shared" si="151"/>
        <v>module=jincpens</v>
      </c>
      <c r="G3144" s="6" t="str">
        <f t="shared" si="152"/>
        <v>module=kincpens</v>
      </c>
    </row>
    <row r="3145" spans="1:7" ht="30" customHeight="1">
      <c r="A3145" s="3" t="s">
        <v>24593</v>
      </c>
      <c r="B3145" s="3" t="s">
        <v>2</v>
      </c>
      <c r="C3145" s="3" t="s">
        <v>27748</v>
      </c>
      <c r="D3145" s="3" t="s">
        <v>33552</v>
      </c>
      <c r="E3145" s="12" t="s">
        <v>39380</v>
      </c>
      <c r="F3145" s="6" t="str">
        <f t="shared" si="151"/>
        <v>module=jincpens</v>
      </c>
      <c r="G3145" s="6" t="str">
        <f t="shared" si="152"/>
        <v>module=kincpens</v>
      </c>
    </row>
    <row r="3146" spans="1:7" ht="30" customHeight="1">
      <c r="A3146" s="3" t="s">
        <v>24593</v>
      </c>
      <c r="B3146" s="3" t="s">
        <v>2</v>
      </c>
      <c r="C3146" s="3" t="s">
        <v>27749</v>
      </c>
      <c r="D3146" s="3" t="s">
        <v>33553</v>
      </c>
      <c r="E3146" s="12" t="s">
        <v>39381</v>
      </c>
      <c r="F3146" s="6" t="str">
        <f t="shared" si="151"/>
        <v>module=jincpens</v>
      </c>
      <c r="G3146" s="6" t="str">
        <f t="shared" si="152"/>
        <v>module=kincpens</v>
      </c>
    </row>
    <row r="3147" spans="1:7" ht="30" customHeight="1">
      <c r="A3147" s="3" t="s">
        <v>24593</v>
      </c>
      <c r="B3147" s="3" t="s">
        <v>2</v>
      </c>
      <c r="C3147" s="3" t="s">
        <v>27750</v>
      </c>
      <c r="D3147" s="3" t="s">
        <v>33554</v>
      </c>
      <c r="E3147" s="12" t="s">
        <v>39382</v>
      </c>
      <c r="F3147" s="6" t="str">
        <f t="shared" si="151"/>
        <v>module=jincpens</v>
      </c>
      <c r="G3147" s="6" t="str">
        <f t="shared" si="152"/>
        <v>module=kincpens</v>
      </c>
    </row>
    <row r="3148" spans="1:7" ht="30" customHeight="1">
      <c r="A3148" s="3" t="s">
        <v>24593</v>
      </c>
      <c r="B3148" s="3" t="s">
        <v>2</v>
      </c>
      <c r="C3148" s="3" t="s">
        <v>27751</v>
      </c>
      <c r="D3148" s="3" t="s">
        <v>33555</v>
      </c>
      <c r="E3148" s="12" t="s">
        <v>39383</v>
      </c>
      <c r="F3148" s="6" t="str">
        <f t="shared" si="151"/>
        <v>module=jincpens</v>
      </c>
      <c r="G3148" s="6" t="str">
        <f t="shared" si="152"/>
        <v>module=kincpens</v>
      </c>
    </row>
    <row r="3149" spans="1:7" ht="30" customHeight="1">
      <c r="A3149" s="3" t="s">
        <v>24593</v>
      </c>
      <c r="B3149" s="3" t="s">
        <v>2</v>
      </c>
      <c r="C3149" s="3" t="s">
        <v>27752</v>
      </c>
      <c r="D3149" s="3" t="s">
        <v>33556</v>
      </c>
      <c r="E3149" s="12" t="s">
        <v>39384</v>
      </c>
      <c r="F3149" s="6" t="str">
        <f t="shared" si="151"/>
        <v>module=jincpens</v>
      </c>
      <c r="G3149" s="6" t="str">
        <f t="shared" si="152"/>
        <v>module=kincpens</v>
      </c>
    </row>
    <row r="3150" spans="1:7" ht="30" customHeight="1">
      <c r="A3150" s="3" t="s">
        <v>24593</v>
      </c>
      <c r="B3150" s="3" t="s">
        <v>2</v>
      </c>
      <c r="C3150" s="3" t="s">
        <v>27753</v>
      </c>
      <c r="D3150" s="3" t="s">
        <v>33557</v>
      </c>
      <c r="E3150" s="12" t="s">
        <v>39385</v>
      </c>
      <c r="F3150" s="6" t="str">
        <f t="shared" si="151"/>
        <v>module=jincpens</v>
      </c>
      <c r="G3150" s="6" t="str">
        <f t="shared" si="152"/>
        <v>module=kincpens</v>
      </c>
    </row>
    <row r="3151" spans="1:7" ht="30" customHeight="1">
      <c r="A3151" s="3" t="s">
        <v>24593</v>
      </c>
      <c r="B3151" s="3" t="s">
        <v>2</v>
      </c>
      <c r="C3151" s="3" t="s">
        <v>27754</v>
      </c>
      <c r="D3151" s="3" t="s">
        <v>33558</v>
      </c>
      <c r="E3151" s="12" t="s">
        <v>39386</v>
      </c>
      <c r="F3151" s="6" t="str">
        <f t="shared" si="151"/>
        <v>module=jincpens</v>
      </c>
      <c r="G3151" s="6" t="str">
        <f t="shared" si="152"/>
        <v>module=kincpens</v>
      </c>
    </row>
    <row r="3152" spans="1:7" ht="30" customHeight="1">
      <c r="A3152" s="3" t="s">
        <v>24593</v>
      </c>
      <c r="B3152" s="3" t="s">
        <v>2</v>
      </c>
      <c r="C3152" s="3" t="s">
        <v>27755</v>
      </c>
      <c r="D3152" s="3" t="s">
        <v>33559</v>
      </c>
      <c r="E3152" s="12" t="s">
        <v>39387</v>
      </c>
      <c r="F3152" s="6" t="str">
        <f t="shared" si="151"/>
        <v>module=jincpens</v>
      </c>
      <c r="G3152" s="6" t="str">
        <f t="shared" si="152"/>
        <v>module=kincpens</v>
      </c>
    </row>
    <row r="3153" spans="1:7" ht="30" customHeight="1">
      <c r="A3153" s="3" t="s">
        <v>24593</v>
      </c>
      <c r="B3153" s="3" t="s">
        <v>2</v>
      </c>
      <c r="C3153" s="3" t="s">
        <v>27756</v>
      </c>
      <c r="D3153" s="3" t="s">
        <v>33560</v>
      </c>
      <c r="E3153" s="12" t="s">
        <v>39388</v>
      </c>
      <c r="F3153" s="6" t="str">
        <f t="shared" si="151"/>
        <v>module=jincpens</v>
      </c>
      <c r="G3153" s="6" t="str">
        <f t="shared" si="152"/>
        <v>module=kincpens</v>
      </c>
    </row>
    <row r="3154" spans="1:7" ht="30" customHeight="1">
      <c r="A3154" s="3" t="s">
        <v>24593</v>
      </c>
      <c r="B3154" s="3" t="s">
        <v>2</v>
      </c>
      <c r="C3154" s="3" t="s">
        <v>27757</v>
      </c>
      <c r="D3154" s="3" t="s">
        <v>33561</v>
      </c>
      <c r="E3154" s="12" t="s">
        <v>39389</v>
      </c>
      <c r="F3154" s="6" t="str">
        <f t="shared" si="151"/>
        <v>module=jincpens</v>
      </c>
      <c r="G3154" s="6" t="str">
        <f t="shared" si="152"/>
        <v>module=kincpens</v>
      </c>
    </row>
    <row r="3155" spans="1:7" ht="30" customHeight="1">
      <c r="A3155" s="3" t="s">
        <v>24593</v>
      </c>
      <c r="B3155" s="3" t="s">
        <v>2</v>
      </c>
      <c r="C3155" s="3" t="s">
        <v>27758</v>
      </c>
      <c r="D3155" s="3" t="s">
        <v>33562</v>
      </c>
      <c r="E3155" s="12" t="s">
        <v>39390</v>
      </c>
      <c r="F3155" s="6" t="str">
        <f t="shared" si="151"/>
        <v>module=jincpens</v>
      </c>
      <c r="G3155" s="6" t="str">
        <f t="shared" si="152"/>
        <v>module=kincpens</v>
      </c>
    </row>
    <row r="3156" spans="1:7" ht="30" customHeight="1">
      <c r="A3156" s="3" t="s">
        <v>24593</v>
      </c>
      <c r="B3156" s="3" t="s">
        <v>2</v>
      </c>
      <c r="C3156" s="3" t="s">
        <v>27759</v>
      </c>
      <c r="D3156" s="3" t="s">
        <v>33563</v>
      </c>
      <c r="E3156" s="12" t="s">
        <v>39391</v>
      </c>
      <c r="F3156" s="6" t="str">
        <f t="shared" si="151"/>
        <v>module=jincpens</v>
      </c>
      <c r="G3156" s="6" t="str">
        <f t="shared" si="152"/>
        <v>module=kincpens</v>
      </c>
    </row>
    <row r="3157" spans="1:7" ht="30" customHeight="1">
      <c r="A3157" s="3" t="s">
        <v>24593</v>
      </c>
      <c r="B3157" s="3" t="s">
        <v>2</v>
      </c>
      <c r="C3157" s="3" t="s">
        <v>27760</v>
      </c>
      <c r="D3157" s="3" t="s">
        <v>33564</v>
      </c>
      <c r="E3157" s="12" t="s">
        <v>39392</v>
      </c>
      <c r="F3157" s="6" t="str">
        <f t="shared" si="151"/>
        <v>module=jincpens</v>
      </c>
      <c r="G3157" s="6" t="str">
        <f t="shared" si="152"/>
        <v>module=kincpens</v>
      </c>
    </row>
    <row r="3158" spans="1:7" ht="30" customHeight="1">
      <c r="A3158" s="3" t="s">
        <v>24593</v>
      </c>
      <c r="B3158" s="3" t="s">
        <v>2</v>
      </c>
      <c r="C3158" s="3" t="s">
        <v>27761</v>
      </c>
      <c r="D3158" s="3" t="s">
        <v>33565</v>
      </c>
      <c r="E3158" s="12" t="s">
        <v>39393</v>
      </c>
      <c r="F3158" s="6" t="str">
        <f t="shared" si="151"/>
        <v>module=jincpens</v>
      </c>
      <c r="G3158" s="6" t="str">
        <f t="shared" si="152"/>
        <v>module=kincpens</v>
      </c>
    </row>
    <row r="3159" spans="1:7" ht="30" customHeight="1">
      <c r="A3159" s="3" t="s">
        <v>24593</v>
      </c>
      <c r="B3159" s="3" t="s">
        <v>2</v>
      </c>
      <c r="C3159" s="3" t="s">
        <v>27762</v>
      </c>
      <c r="D3159" s="3" t="s">
        <v>33566</v>
      </c>
      <c r="E3159" s="12" t="s">
        <v>39394</v>
      </c>
      <c r="F3159" s="6" t="str">
        <f t="shared" si="151"/>
        <v>module=jincpens</v>
      </c>
      <c r="G3159" s="6" t="str">
        <f t="shared" si="152"/>
        <v>module=kincpens</v>
      </c>
    </row>
    <row r="3160" spans="1:7" ht="30" customHeight="1">
      <c r="A3160" s="3" t="s">
        <v>24593</v>
      </c>
      <c r="B3160" s="3" t="s">
        <v>2</v>
      </c>
      <c r="C3160" s="3" t="s">
        <v>27763</v>
      </c>
      <c r="D3160" s="3" t="s">
        <v>33567</v>
      </c>
      <c r="E3160" s="12" t="s">
        <v>39395</v>
      </c>
      <c r="F3160" s="6" t="str">
        <f t="shared" si="151"/>
        <v>module=jincpens</v>
      </c>
      <c r="G3160" s="6" t="str">
        <f t="shared" si="152"/>
        <v>module=kincpens</v>
      </c>
    </row>
    <row r="3161" spans="1:7" ht="30" customHeight="1">
      <c r="A3161" s="3" t="s">
        <v>24593</v>
      </c>
      <c r="B3161" s="3" t="s">
        <v>2</v>
      </c>
      <c r="C3161" s="3" t="s">
        <v>27764</v>
      </c>
      <c r="D3161" s="3" t="s">
        <v>33568</v>
      </c>
      <c r="E3161" s="12" t="s">
        <v>39396</v>
      </c>
      <c r="F3161" s="6" t="str">
        <f t="shared" si="151"/>
        <v>module=jincpens</v>
      </c>
      <c r="G3161" s="6" t="str">
        <f t="shared" si="152"/>
        <v>module=kincpens</v>
      </c>
    </row>
    <row r="3162" spans="1:7" ht="30" customHeight="1">
      <c r="A3162" s="3" t="s">
        <v>24593</v>
      </c>
      <c r="B3162" s="3" t="s">
        <v>2</v>
      </c>
      <c r="C3162" s="3" t="s">
        <v>27765</v>
      </c>
      <c r="D3162" s="3" t="s">
        <v>33569</v>
      </c>
      <c r="E3162" s="12" t="s">
        <v>39397</v>
      </c>
      <c r="F3162" s="6" t="str">
        <f t="shared" si="151"/>
        <v>module=jincpens</v>
      </c>
      <c r="G3162" s="6" t="str">
        <f t="shared" si="152"/>
        <v>module=kincpens</v>
      </c>
    </row>
    <row r="3163" spans="1:7" ht="30" customHeight="1">
      <c r="A3163" s="3" t="s">
        <v>24593</v>
      </c>
      <c r="B3163" s="3" t="s">
        <v>2</v>
      </c>
      <c r="C3163" s="3" t="s">
        <v>27766</v>
      </c>
      <c r="D3163" s="3" t="s">
        <v>33570</v>
      </c>
      <c r="E3163" s="12" t="s">
        <v>39398</v>
      </c>
      <c r="F3163" s="6" t="str">
        <f t="shared" si="151"/>
        <v>module=jincpens</v>
      </c>
      <c r="G3163" s="6" t="str">
        <f t="shared" si="152"/>
        <v>module=kincpens</v>
      </c>
    </row>
    <row r="3164" spans="1:7" ht="30" customHeight="1">
      <c r="A3164" s="3" t="s">
        <v>24593</v>
      </c>
      <c r="B3164" s="3" t="s">
        <v>2</v>
      </c>
      <c r="C3164" s="3" t="s">
        <v>27767</v>
      </c>
      <c r="D3164" s="3" t="s">
        <v>33571</v>
      </c>
      <c r="E3164" s="12" t="s">
        <v>39399</v>
      </c>
      <c r="F3164" s="6" t="str">
        <f t="shared" si="151"/>
        <v>module=jincpens</v>
      </c>
      <c r="G3164" s="6" t="str">
        <f t="shared" si="152"/>
        <v>module=kincpens</v>
      </c>
    </row>
    <row r="3165" spans="1:7" ht="30" customHeight="1">
      <c r="A3165" s="3" t="s">
        <v>24593</v>
      </c>
      <c r="B3165" s="3" t="s">
        <v>2</v>
      </c>
      <c r="C3165" s="3" t="s">
        <v>27768</v>
      </c>
      <c r="D3165" s="3" t="s">
        <v>33572</v>
      </c>
      <c r="E3165" s="12" t="s">
        <v>39400</v>
      </c>
      <c r="F3165" s="6" t="str">
        <f t="shared" si="151"/>
        <v>module=jincpens</v>
      </c>
      <c r="G3165" s="6" t="str">
        <f t="shared" si="152"/>
        <v>module=kincpens</v>
      </c>
    </row>
    <row r="3166" spans="1:7" ht="30" customHeight="1">
      <c r="A3166" s="3" t="s">
        <v>24593</v>
      </c>
      <c r="B3166" s="3" t="s">
        <v>2</v>
      </c>
      <c r="C3166" s="3" t="s">
        <v>27769</v>
      </c>
      <c r="D3166" s="3" t="s">
        <v>33573</v>
      </c>
      <c r="E3166" s="12" t="s">
        <v>39401</v>
      </c>
      <c r="F3166" s="6" t="str">
        <f t="shared" si="151"/>
        <v>module=jincpens</v>
      </c>
      <c r="G3166" s="6" t="str">
        <f t="shared" si="152"/>
        <v>module=kincpens</v>
      </c>
    </row>
    <row r="3167" spans="1:7" ht="30" customHeight="1">
      <c r="A3167" s="3" t="s">
        <v>24593</v>
      </c>
      <c r="B3167" s="3" t="s">
        <v>2</v>
      </c>
      <c r="C3167" s="3" t="s">
        <v>27770</v>
      </c>
      <c r="D3167" s="3" t="s">
        <v>33574</v>
      </c>
      <c r="E3167" s="12" t="s">
        <v>39402</v>
      </c>
      <c r="F3167" s="6" t="str">
        <f t="shared" ref="F3167:F3230" si="153">HYPERLINK("http://www.ssc.wisc.edu/wlsresearch/documentation/waves/?wave=capigrad&amp;module=jincpens","module=jincpens")</f>
        <v>module=jincpens</v>
      </c>
      <c r="G3167" s="6" t="str">
        <f t="shared" ref="G3167:G3230" si="154">HYPERLINK("http://www.ssc.wisc.edu/wlsresearch/documentation/waves/?wave=capisib&amp;module=kincpens","module=kincpens")</f>
        <v>module=kincpens</v>
      </c>
    </row>
    <row r="3168" spans="1:7" ht="30" customHeight="1">
      <c r="A3168" s="3" t="s">
        <v>24593</v>
      </c>
      <c r="B3168" s="3" t="s">
        <v>2</v>
      </c>
      <c r="C3168" s="3" t="s">
        <v>27771</v>
      </c>
      <c r="D3168" s="3" t="s">
        <v>33575</v>
      </c>
      <c r="E3168" s="12" t="s">
        <v>39403</v>
      </c>
      <c r="F3168" s="6" t="str">
        <f t="shared" si="153"/>
        <v>module=jincpens</v>
      </c>
      <c r="G3168" s="6" t="str">
        <f t="shared" si="154"/>
        <v>module=kincpens</v>
      </c>
    </row>
    <row r="3169" spans="1:7" ht="30" customHeight="1">
      <c r="A3169" s="3" t="s">
        <v>24593</v>
      </c>
      <c r="B3169" s="3" t="s">
        <v>2</v>
      </c>
      <c r="C3169" s="3" t="s">
        <v>27772</v>
      </c>
      <c r="D3169" s="3" t="s">
        <v>33576</v>
      </c>
      <c r="E3169" s="12" t="s">
        <v>39404</v>
      </c>
      <c r="F3169" s="6" t="str">
        <f t="shared" si="153"/>
        <v>module=jincpens</v>
      </c>
      <c r="G3169" s="6" t="str">
        <f t="shared" si="154"/>
        <v>module=kincpens</v>
      </c>
    </row>
    <row r="3170" spans="1:7" ht="30" customHeight="1">
      <c r="A3170" s="3" t="s">
        <v>24593</v>
      </c>
      <c r="B3170" s="3" t="s">
        <v>2</v>
      </c>
      <c r="C3170" s="3" t="s">
        <v>27773</v>
      </c>
      <c r="D3170" s="3" t="s">
        <v>33577</v>
      </c>
      <c r="E3170" s="12" t="s">
        <v>39405</v>
      </c>
      <c r="F3170" s="6" t="str">
        <f t="shared" si="153"/>
        <v>module=jincpens</v>
      </c>
      <c r="G3170" s="6" t="str">
        <f t="shared" si="154"/>
        <v>module=kincpens</v>
      </c>
    </row>
    <row r="3171" spans="1:7" ht="30" customHeight="1">
      <c r="A3171" s="3" t="s">
        <v>24593</v>
      </c>
      <c r="B3171" s="3" t="s">
        <v>2</v>
      </c>
      <c r="C3171" s="3" t="s">
        <v>27774</v>
      </c>
      <c r="D3171" s="3" t="s">
        <v>33578</v>
      </c>
      <c r="E3171" s="12" t="s">
        <v>39406</v>
      </c>
      <c r="F3171" s="6" t="str">
        <f t="shared" si="153"/>
        <v>module=jincpens</v>
      </c>
      <c r="G3171" s="6" t="str">
        <f t="shared" si="154"/>
        <v>module=kincpens</v>
      </c>
    </row>
    <row r="3172" spans="1:7" ht="30" customHeight="1">
      <c r="A3172" s="3" t="s">
        <v>24593</v>
      </c>
      <c r="B3172" s="3" t="s">
        <v>2</v>
      </c>
      <c r="C3172" s="3" t="s">
        <v>27775</v>
      </c>
      <c r="D3172" s="3" t="s">
        <v>33579</v>
      </c>
      <c r="E3172" s="12" t="s">
        <v>39407</v>
      </c>
      <c r="F3172" s="6" t="str">
        <f t="shared" si="153"/>
        <v>module=jincpens</v>
      </c>
      <c r="G3172" s="6" t="str">
        <f t="shared" si="154"/>
        <v>module=kincpens</v>
      </c>
    </row>
    <row r="3173" spans="1:7" ht="30" customHeight="1">
      <c r="A3173" s="3" t="s">
        <v>24593</v>
      </c>
      <c r="B3173" s="3" t="s">
        <v>2</v>
      </c>
      <c r="C3173" s="3" t="s">
        <v>27776</v>
      </c>
      <c r="D3173" s="3" t="s">
        <v>33580</v>
      </c>
      <c r="E3173" s="12" t="s">
        <v>39408</v>
      </c>
      <c r="F3173" s="6" t="str">
        <f t="shared" si="153"/>
        <v>module=jincpens</v>
      </c>
      <c r="G3173" s="6" t="str">
        <f t="shared" si="154"/>
        <v>module=kincpens</v>
      </c>
    </row>
    <row r="3174" spans="1:7" ht="30" customHeight="1">
      <c r="A3174" s="3" t="s">
        <v>24593</v>
      </c>
      <c r="B3174" s="3" t="s">
        <v>2</v>
      </c>
      <c r="C3174" s="3" t="s">
        <v>27777</v>
      </c>
      <c r="D3174" s="3" t="s">
        <v>33581</v>
      </c>
      <c r="E3174" s="12" t="s">
        <v>39409</v>
      </c>
      <c r="F3174" s="6" t="str">
        <f t="shared" si="153"/>
        <v>module=jincpens</v>
      </c>
      <c r="G3174" s="6" t="str">
        <f t="shared" si="154"/>
        <v>module=kincpens</v>
      </c>
    </row>
    <row r="3175" spans="1:7" ht="30" customHeight="1">
      <c r="A3175" s="3" t="s">
        <v>24593</v>
      </c>
      <c r="B3175" s="3" t="s">
        <v>2</v>
      </c>
      <c r="C3175" s="3" t="s">
        <v>27778</v>
      </c>
      <c r="D3175" s="3" t="s">
        <v>33582</v>
      </c>
      <c r="E3175" s="12" t="s">
        <v>39410</v>
      </c>
      <c r="F3175" s="6" t="str">
        <f t="shared" si="153"/>
        <v>module=jincpens</v>
      </c>
      <c r="G3175" s="6" t="str">
        <f t="shared" si="154"/>
        <v>module=kincpens</v>
      </c>
    </row>
    <row r="3176" spans="1:7" ht="30" customHeight="1">
      <c r="A3176" s="3" t="s">
        <v>24593</v>
      </c>
      <c r="B3176" s="3" t="s">
        <v>2</v>
      </c>
      <c r="C3176" s="3" t="s">
        <v>27779</v>
      </c>
      <c r="D3176" s="3" t="s">
        <v>33583</v>
      </c>
      <c r="E3176" s="12" t="s">
        <v>39411</v>
      </c>
      <c r="F3176" s="6" t="str">
        <f t="shared" si="153"/>
        <v>module=jincpens</v>
      </c>
      <c r="G3176" s="6" t="str">
        <f t="shared" si="154"/>
        <v>module=kincpens</v>
      </c>
    </row>
    <row r="3177" spans="1:7" ht="30" customHeight="1">
      <c r="A3177" s="3" t="s">
        <v>24593</v>
      </c>
      <c r="B3177" s="3" t="s">
        <v>2</v>
      </c>
      <c r="C3177" s="3" t="s">
        <v>27780</v>
      </c>
      <c r="D3177" s="3" t="s">
        <v>33584</v>
      </c>
      <c r="E3177" s="12" t="s">
        <v>39412</v>
      </c>
      <c r="F3177" s="6" t="str">
        <f t="shared" si="153"/>
        <v>module=jincpens</v>
      </c>
      <c r="G3177" s="6" t="str">
        <f t="shared" si="154"/>
        <v>module=kincpens</v>
      </c>
    </row>
    <row r="3178" spans="1:7" ht="30" customHeight="1">
      <c r="A3178" s="3" t="s">
        <v>24593</v>
      </c>
      <c r="B3178" s="3" t="s">
        <v>2</v>
      </c>
      <c r="C3178" s="3" t="s">
        <v>27781</v>
      </c>
      <c r="D3178" s="3" t="s">
        <v>33585</v>
      </c>
      <c r="E3178" s="12" t="s">
        <v>39413</v>
      </c>
      <c r="F3178" s="6" t="str">
        <f t="shared" si="153"/>
        <v>module=jincpens</v>
      </c>
      <c r="G3178" s="6" t="str">
        <f t="shared" si="154"/>
        <v>module=kincpens</v>
      </c>
    </row>
    <row r="3179" spans="1:7" ht="30" customHeight="1">
      <c r="A3179" s="3" t="s">
        <v>24593</v>
      </c>
      <c r="B3179" s="3" t="s">
        <v>2</v>
      </c>
      <c r="C3179" s="3" t="s">
        <v>27782</v>
      </c>
      <c r="D3179" s="3" t="s">
        <v>33586</v>
      </c>
      <c r="E3179" s="12" t="s">
        <v>39414</v>
      </c>
      <c r="F3179" s="6" t="str">
        <f t="shared" si="153"/>
        <v>module=jincpens</v>
      </c>
      <c r="G3179" s="6" t="str">
        <f t="shared" si="154"/>
        <v>module=kincpens</v>
      </c>
    </row>
    <row r="3180" spans="1:7" ht="30" customHeight="1">
      <c r="A3180" s="3" t="s">
        <v>24593</v>
      </c>
      <c r="B3180" s="3" t="s">
        <v>2</v>
      </c>
      <c r="C3180" s="3" t="s">
        <v>27783</v>
      </c>
      <c r="D3180" s="3" t="s">
        <v>33587</v>
      </c>
      <c r="E3180" s="12" t="s">
        <v>39415</v>
      </c>
      <c r="F3180" s="6" t="str">
        <f t="shared" si="153"/>
        <v>module=jincpens</v>
      </c>
      <c r="G3180" s="6" t="str">
        <f t="shared" si="154"/>
        <v>module=kincpens</v>
      </c>
    </row>
    <row r="3181" spans="1:7" ht="30" customHeight="1">
      <c r="A3181" s="3" t="s">
        <v>24593</v>
      </c>
      <c r="B3181" s="3" t="s">
        <v>2</v>
      </c>
      <c r="C3181" s="3" t="s">
        <v>27784</v>
      </c>
      <c r="D3181" s="3" t="s">
        <v>33588</v>
      </c>
      <c r="E3181" s="12" t="s">
        <v>39416</v>
      </c>
      <c r="F3181" s="6" t="str">
        <f t="shared" si="153"/>
        <v>module=jincpens</v>
      </c>
      <c r="G3181" s="6" t="str">
        <f t="shared" si="154"/>
        <v>module=kincpens</v>
      </c>
    </row>
    <row r="3182" spans="1:7" ht="30" customHeight="1">
      <c r="A3182" s="3" t="s">
        <v>24593</v>
      </c>
      <c r="B3182" s="3" t="s">
        <v>2</v>
      </c>
      <c r="C3182" s="3" t="s">
        <v>27785</v>
      </c>
      <c r="D3182" s="3" t="s">
        <v>33589</v>
      </c>
      <c r="E3182" s="12" t="s">
        <v>39417</v>
      </c>
      <c r="F3182" s="6" t="str">
        <f t="shared" si="153"/>
        <v>module=jincpens</v>
      </c>
      <c r="G3182" s="6" t="str">
        <f t="shared" si="154"/>
        <v>module=kincpens</v>
      </c>
    </row>
    <row r="3183" spans="1:7" ht="30" customHeight="1">
      <c r="A3183" s="3" t="s">
        <v>24593</v>
      </c>
      <c r="B3183" s="3" t="s">
        <v>2</v>
      </c>
      <c r="C3183" s="3" t="s">
        <v>27786</v>
      </c>
      <c r="D3183" s="3" t="s">
        <v>33590</v>
      </c>
      <c r="E3183" s="12" t="s">
        <v>39418</v>
      </c>
      <c r="F3183" s="6" t="str">
        <f t="shared" si="153"/>
        <v>module=jincpens</v>
      </c>
      <c r="G3183" s="6" t="str">
        <f t="shared" si="154"/>
        <v>module=kincpens</v>
      </c>
    </row>
    <row r="3184" spans="1:7" ht="30" customHeight="1">
      <c r="A3184" s="3" t="s">
        <v>24593</v>
      </c>
      <c r="B3184" s="3" t="s">
        <v>2</v>
      </c>
      <c r="C3184" s="3" t="s">
        <v>27787</v>
      </c>
      <c r="D3184" s="3" t="s">
        <v>33591</v>
      </c>
      <c r="E3184" s="12" t="s">
        <v>39419</v>
      </c>
      <c r="F3184" s="6" t="str">
        <f t="shared" si="153"/>
        <v>module=jincpens</v>
      </c>
      <c r="G3184" s="6" t="str">
        <f t="shared" si="154"/>
        <v>module=kincpens</v>
      </c>
    </row>
    <row r="3185" spans="1:7" ht="30" customHeight="1">
      <c r="A3185" s="3" t="s">
        <v>24593</v>
      </c>
      <c r="B3185" s="3" t="s">
        <v>2</v>
      </c>
      <c r="C3185" s="3" t="s">
        <v>27788</v>
      </c>
      <c r="D3185" s="3" t="s">
        <v>33592</v>
      </c>
      <c r="E3185" s="12" t="s">
        <v>39420</v>
      </c>
      <c r="F3185" s="6" t="str">
        <f t="shared" si="153"/>
        <v>module=jincpens</v>
      </c>
      <c r="G3185" s="6" t="str">
        <f t="shared" si="154"/>
        <v>module=kincpens</v>
      </c>
    </row>
    <row r="3186" spans="1:7" ht="30" customHeight="1">
      <c r="A3186" s="3" t="s">
        <v>24593</v>
      </c>
      <c r="B3186" s="3" t="s">
        <v>2</v>
      </c>
      <c r="C3186" s="3" t="s">
        <v>27789</v>
      </c>
      <c r="D3186" s="3" t="s">
        <v>33593</v>
      </c>
      <c r="E3186" s="12" t="s">
        <v>39421</v>
      </c>
      <c r="F3186" s="6" t="str">
        <f t="shared" si="153"/>
        <v>module=jincpens</v>
      </c>
      <c r="G3186" s="6" t="str">
        <f t="shared" si="154"/>
        <v>module=kincpens</v>
      </c>
    </row>
    <row r="3187" spans="1:7" ht="30" customHeight="1">
      <c r="A3187" s="3" t="s">
        <v>24593</v>
      </c>
      <c r="B3187" s="3" t="s">
        <v>2</v>
      </c>
      <c r="C3187" s="3" t="s">
        <v>27790</v>
      </c>
      <c r="D3187" s="3" t="s">
        <v>33594</v>
      </c>
      <c r="E3187" s="12" t="s">
        <v>39422</v>
      </c>
      <c r="F3187" s="6" t="str">
        <f t="shared" si="153"/>
        <v>module=jincpens</v>
      </c>
      <c r="G3187" s="6" t="str">
        <f t="shared" si="154"/>
        <v>module=kincpens</v>
      </c>
    </row>
    <row r="3188" spans="1:7" ht="30" customHeight="1">
      <c r="A3188" s="3" t="s">
        <v>24593</v>
      </c>
      <c r="B3188" s="3" t="s">
        <v>2</v>
      </c>
      <c r="C3188" s="3" t="s">
        <v>27791</v>
      </c>
      <c r="D3188" s="3" t="s">
        <v>33595</v>
      </c>
      <c r="E3188" s="12" t="s">
        <v>39423</v>
      </c>
      <c r="F3188" s="6" t="str">
        <f t="shared" si="153"/>
        <v>module=jincpens</v>
      </c>
      <c r="G3188" s="6" t="str">
        <f t="shared" si="154"/>
        <v>module=kincpens</v>
      </c>
    </row>
    <row r="3189" spans="1:7" ht="30" customHeight="1">
      <c r="A3189" s="3" t="s">
        <v>24593</v>
      </c>
      <c r="B3189" s="3" t="s">
        <v>2</v>
      </c>
      <c r="C3189" s="3" t="s">
        <v>27792</v>
      </c>
      <c r="D3189" s="3" t="s">
        <v>33596</v>
      </c>
      <c r="E3189" s="12" t="s">
        <v>39424</v>
      </c>
      <c r="F3189" s="6" t="str">
        <f t="shared" si="153"/>
        <v>module=jincpens</v>
      </c>
      <c r="G3189" s="6" t="str">
        <f t="shared" si="154"/>
        <v>module=kincpens</v>
      </c>
    </row>
    <row r="3190" spans="1:7" ht="30" customHeight="1">
      <c r="A3190" s="3" t="s">
        <v>24593</v>
      </c>
      <c r="B3190" s="3" t="s">
        <v>2</v>
      </c>
      <c r="C3190" s="3" t="s">
        <v>27793</v>
      </c>
      <c r="D3190" s="3" t="s">
        <v>33597</v>
      </c>
      <c r="E3190" s="12" t="s">
        <v>39425</v>
      </c>
      <c r="F3190" s="6" t="str">
        <f t="shared" si="153"/>
        <v>module=jincpens</v>
      </c>
      <c r="G3190" s="6" t="str">
        <f t="shared" si="154"/>
        <v>module=kincpens</v>
      </c>
    </row>
    <row r="3191" spans="1:7" ht="30" customHeight="1">
      <c r="A3191" s="3" t="s">
        <v>24593</v>
      </c>
      <c r="B3191" s="3" t="s">
        <v>2</v>
      </c>
      <c r="C3191" s="3" t="s">
        <v>27794</v>
      </c>
      <c r="D3191" s="3" t="s">
        <v>33598</v>
      </c>
      <c r="E3191" s="12" t="s">
        <v>39426</v>
      </c>
      <c r="F3191" s="6" t="str">
        <f t="shared" si="153"/>
        <v>module=jincpens</v>
      </c>
      <c r="G3191" s="6" t="str">
        <f t="shared" si="154"/>
        <v>module=kincpens</v>
      </c>
    </row>
    <row r="3192" spans="1:7" ht="30" customHeight="1">
      <c r="A3192" s="3" t="s">
        <v>24593</v>
      </c>
      <c r="B3192" s="3" t="s">
        <v>2</v>
      </c>
      <c r="C3192" s="3" t="s">
        <v>27795</v>
      </c>
      <c r="D3192" s="3" t="s">
        <v>33599</v>
      </c>
      <c r="E3192" s="12" t="s">
        <v>39427</v>
      </c>
      <c r="F3192" s="6" t="str">
        <f t="shared" si="153"/>
        <v>module=jincpens</v>
      </c>
      <c r="G3192" s="6" t="str">
        <f t="shared" si="154"/>
        <v>module=kincpens</v>
      </c>
    </row>
    <row r="3193" spans="1:7" ht="30" customHeight="1">
      <c r="A3193" s="3" t="s">
        <v>24593</v>
      </c>
      <c r="B3193" s="3" t="s">
        <v>2</v>
      </c>
      <c r="C3193" s="3" t="s">
        <v>27796</v>
      </c>
      <c r="D3193" s="3" t="s">
        <v>33600</v>
      </c>
      <c r="E3193" s="12" t="s">
        <v>39428</v>
      </c>
      <c r="F3193" s="6" t="str">
        <f t="shared" si="153"/>
        <v>module=jincpens</v>
      </c>
      <c r="G3193" s="6" t="str">
        <f t="shared" si="154"/>
        <v>module=kincpens</v>
      </c>
    </row>
    <row r="3194" spans="1:7" ht="30" customHeight="1">
      <c r="A3194" s="3" t="s">
        <v>24593</v>
      </c>
      <c r="B3194" s="3" t="s">
        <v>2</v>
      </c>
      <c r="C3194" s="3" t="s">
        <v>27797</v>
      </c>
      <c r="D3194" s="3" t="s">
        <v>33601</v>
      </c>
      <c r="E3194" s="12" t="s">
        <v>39429</v>
      </c>
      <c r="F3194" s="6" t="str">
        <f t="shared" si="153"/>
        <v>module=jincpens</v>
      </c>
      <c r="G3194" s="6" t="str">
        <f t="shared" si="154"/>
        <v>module=kincpens</v>
      </c>
    </row>
    <row r="3195" spans="1:7" ht="30" customHeight="1">
      <c r="A3195" s="3" t="s">
        <v>24593</v>
      </c>
      <c r="B3195" s="3" t="s">
        <v>2</v>
      </c>
      <c r="C3195" s="3" t="s">
        <v>27798</v>
      </c>
      <c r="D3195" s="3" t="s">
        <v>33602</v>
      </c>
      <c r="E3195" s="12" t="s">
        <v>39430</v>
      </c>
      <c r="F3195" s="6" t="str">
        <f t="shared" si="153"/>
        <v>module=jincpens</v>
      </c>
      <c r="G3195" s="6" t="str">
        <f t="shared" si="154"/>
        <v>module=kincpens</v>
      </c>
    </row>
    <row r="3196" spans="1:7" ht="30" customHeight="1">
      <c r="A3196" s="3" t="s">
        <v>24593</v>
      </c>
      <c r="B3196" s="3" t="s">
        <v>2</v>
      </c>
      <c r="C3196" s="3" t="s">
        <v>27799</v>
      </c>
      <c r="D3196" s="3" t="s">
        <v>33603</v>
      </c>
      <c r="E3196" s="12" t="s">
        <v>39431</v>
      </c>
      <c r="F3196" s="6" t="str">
        <f t="shared" si="153"/>
        <v>module=jincpens</v>
      </c>
      <c r="G3196" s="6" t="str">
        <f t="shared" si="154"/>
        <v>module=kincpens</v>
      </c>
    </row>
    <row r="3197" spans="1:7" ht="30" customHeight="1">
      <c r="A3197" s="3" t="s">
        <v>24593</v>
      </c>
      <c r="B3197" s="3" t="s">
        <v>2</v>
      </c>
      <c r="C3197" s="3" t="s">
        <v>27800</v>
      </c>
      <c r="D3197" s="3" t="s">
        <v>33604</v>
      </c>
      <c r="E3197" s="12" t="s">
        <v>39432</v>
      </c>
      <c r="F3197" s="6" t="str">
        <f t="shared" si="153"/>
        <v>module=jincpens</v>
      </c>
      <c r="G3197" s="6" t="str">
        <f t="shared" si="154"/>
        <v>module=kincpens</v>
      </c>
    </row>
    <row r="3198" spans="1:7" ht="30" customHeight="1">
      <c r="A3198" s="3" t="s">
        <v>24593</v>
      </c>
      <c r="B3198" s="3" t="s">
        <v>2</v>
      </c>
      <c r="C3198" s="3" t="s">
        <v>27801</v>
      </c>
      <c r="D3198" s="3" t="s">
        <v>33605</v>
      </c>
      <c r="E3198" s="12" t="s">
        <v>39433</v>
      </c>
      <c r="F3198" s="6" t="str">
        <f t="shared" si="153"/>
        <v>module=jincpens</v>
      </c>
      <c r="G3198" s="6" t="str">
        <f t="shared" si="154"/>
        <v>module=kincpens</v>
      </c>
    </row>
    <row r="3199" spans="1:7" ht="30" customHeight="1">
      <c r="A3199" s="3" t="s">
        <v>24593</v>
      </c>
      <c r="B3199" s="3" t="s">
        <v>2</v>
      </c>
      <c r="C3199" s="3" t="s">
        <v>27802</v>
      </c>
      <c r="D3199" s="3" t="s">
        <v>33606</v>
      </c>
      <c r="E3199" s="12" t="s">
        <v>39434</v>
      </c>
      <c r="F3199" s="6" t="str">
        <f t="shared" si="153"/>
        <v>module=jincpens</v>
      </c>
      <c r="G3199" s="6" t="str">
        <f t="shared" si="154"/>
        <v>module=kincpens</v>
      </c>
    </row>
    <row r="3200" spans="1:7" ht="30" customHeight="1">
      <c r="A3200" s="3" t="s">
        <v>24593</v>
      </c>
      <c r="B3200" s="3" t="s">
        <v>2</v>
      </c>
      <c r="C3200" s="3" t="s">
        <v>27803</v>
      </c>
      <c r="D3200" s="3" t="s">
        <v>33607</v>
      </c>
      <c r="E3200" s="12" t="s">
        <v>39435</v>
      </c>
      <c r="F3200" s="6" t="str">
        <f t="shared" si="153"/>
        <v>module=jincpens</v>
      </c>
      <c r="G3200" s="6" t="str">
        <f t="shared" si="154"/>
        <v>module=kincpens</v>
      </c>
    </row>
    <row r="3201" spans="1:7" ht="30" customHeight="1">
      <c r="A3201" s="3" t="s">
        <v>24593</v>
      </c>
      <c r="B3201" s="3" t="s">
        <v>2</v>
      </c>
      <c r="C3201" s="3" t="s">
        <v>27804</v>
      </c>
      <c r="D3201" s="3" t="s">
        <v>33608</v>
      </c>
      <c r="E3201" s="12" t="s">
        <v>39436</v>
      </c>
      <c r="F3201" s="6" t="str">
        <f t="shared" si="153"/>
        <v>module=jincpens</v>
      </c>
      <c r="G3201" s="6" t="str">
        <f t="shared" si="154"/>
        <v>module=kincpens</v>
      </c>
    </row>
    <row r="3202" spans="1:7" ht="30" customHeight="1">
      <c r="A3202" s="3" t="s">
        <v>24593</v>
      </c>
      <c r="B3202" s="3" t="s">
        <v>2</v>
      </c>
      <c r="C3202" s="3" t="s">
        <v>27805</v>
      </c>
      <c r="D3202" s="3" t="s">
        <v>33609</v>
      </c>
      <c r="E3202" s="12" t="s">
        <v>39437</v>
      </c>
      <c r="F3202" s="6" t="str">
        <f t="shared" si="153"/>
        <v>module=jincpens</v>
      </c>
      <c r="G3202" s="6" t="str">
        <f t="shared" si="154"/>
        <v>module=kincpens</v>
      </c>
    </row>
    <row r="3203" spans="1:7" ht="30" customHeight="1">
      <c r="A3203" s="3" t="s">
        <v>24593</v>
      </c>
      <c r="B3203" s="3" t="s">
        <v>2</v>
      </c>
      <c r="C3203" s="3" t="s">
        <v>27806</v>
      </c>
      <c r="D3203" s="3" t="s">
        <v>33610</v>
      </c>
      <c r="E3203" s="12" t="s">
        <v>39438</v>
      </c>
      <c r="F3203" s="6" t="str">
        <f t="shared" si="153"/>
        <v>module=jincpens</v>
      </c>
      <c r="G3203" s="6" t="str">
        <f t="shared" si="154"/>
        <v>module=kincpens</v>
      </c>
    </row>
    <row r="3204" spans="1:7" ht="30" customHeight="1">
      <c r="A3204" s="3" t="s">
        <v>24593</v>
      </c>
      <c r="B3204" s="3" t="s">
        <v>2</v>
      </c>
      <c r="C3204" s="3" t="s">
        <v>27807</v>
      </c>
      <c r="D3204" s="3" t="s">
        <v>33611</v>
      </c>
      <c r="E3204" s="12" t="s">
        <v>39439</v>
      </c>
      <c r="F3204" s="6" t="str">
        <f t="shared" si="153"/>
        <v>module=jincpens</v>
      </c>
      <c r="G3204" s="6" t="str">
        <f t="shared" si="154"/>
        <v>module=kincpens</v>
      </c>
    </row>
    <row r="3205" spans="1:7" ht="30" customHeight="1">
      <c r="A3205" s="3" t="s">
        <v>24593</v>
      </c>
      <c r="B3205" s="3" t="s">
        <v>2</v>
      </c>
      <c r="C3205" s="3" t="s">
        <v>27808</v>
      </c>
      <c r="D3205" s="3" t="s">
        <v>33612</v>
      </c>
      <c r="E3205" s="12" t="s">
        <v>39440</v>
      </c>
      <c r="F3205" s="6" t="str">
        <f t="shared" si="153"/>
        <v>module=jincpens</v>
      </c>
      <c r="G3205" s="6" t="str">
        <f t="shared" si="154"/>
        <v>module=kincpens</v>
      </c>
    </row>
    <row r="3206" spans="1:7" ht="30" customHeight="1">
      <c r="A3206" s="3" t="s">
        <v>24593</v>
      </c>
      <c r="B3206" s="3" t="s">
        <v>2</v>
      </c>
      <c r="C3206" s="3" t="s">
        <v>27809</v>
      </c>
      <c r="D3206" s="3" t="s">
        <v>33613</v>
      </c>
      <c r="E3206" s="12" t="s">
        <v>39441</v>
      </c>
      <c r="F3206" s="6" t="str">
        <f t="shared" si="153"/>
        <v>module=jincpens</v>
      </c>
      <c r="G3206" s="6" t="str">
        <f t="shared" si="154"/>
        <v>module=kincpens</v>
      </c>
    </row>
    <row r="3207" spans="1:7" ht="30" customHeight="1">
      <c r="A3207" s="3" t="s">
        <v>24593</v>
      </c>
      <c r="B3207" s="3" t="s">
        <v>2</v>
      </c>
      <c r="C3207" s="3" t="s">
        <v>27810</v>
      </c>
      <c r="D3207" s="3" t="s">
        <v>33614</v>
      </c>
      <c r="E3207" s="12" t="s">
        <v>39442</v>
      </c>
      <c r="F3207" s="6" t="str">
        <f t="shared" si="153"/>
        <v>module=jincpens</v>
      </c>
      <c r="G3207" s="6" t="str">
        <f t="shared" si="154"/>
        <v>module=kincpens</v>
      </c>
    </row>
    <row r="3208" spans="1:7" ht="30" customHeight="1">
      <c r="A3208" s="3" t="s">
        <v>24593</v>
      </c>
      <c r="B3208" s="3" t="s">
        <v>2</v>
      </c>
      <c r="C3208" s="3" t="s">
        <v>27811</v>
      </c>
      <c r="D3208" s="3" t="s">
        <v>33615</v>
      </c>
      <c r="E3208" s="12" t="s">
        <v>39443</v>
      </c>
      <c r="F3208" s="6" t="str">
        <f t="shared" si="153"/>
        <v>module=jincpens</v>
      </c>
      <c r="G3208" s="6" t="str">
        <f t="shared" si="154"/>
        <v>module=kincpens</v>
      </c>
    </row>
    <row r="3209" spans="1:7" ht="30" customHeight="1">
      <c r="A3209" s="3" t="s">
        <v>24593</v>
      </c>
      <c r="B3209" s="3" t="s">
        <v>2</v>
      </c>
      <c r="C3209" s="3" t="s">
        <v>27812</v>
      </c>
      <c r="D3209" s="3" t="s">
        <v>33616</v>
      </c>
      <c r="E3209" s="12" t="s">
        <v>39444</v>
      </c>
      <c r="F3209" s="6" t="str">
        <f t="shared" si="153"/>
        <v>module=jincpens</v>
      </c>
      <c r="G3209" s="6" t="str">
        <f t="shared" si="154"/>
        <v>module=kincpens</v>
      </c>
    </row>
    <row r="3210" spans="1:7" ht="30" customHeight="1">
      <c r="A3210" s="3" t="s">
        <v>24593</v>
      </c>
      <c r="B3210" s="3" t="s">
        <v>2</v>
      </c>
      <c r="C3210" s="3" t="s">
        <v>27813</v>
      </c>
      <c r="D3210" s="3" t="s">
        <v>33617</v>
      </c>
      <c r="E3210" s="12" t="s">
        <v>39445</v>
      </c>
      <c r="F3210" s="6" t="str">
        <f t="shared" si="153"/>
        <v>module=jincpens</v>
      </c>
      <c r="G3210" s="6" t="str">
        <f t="shared" si="154"/>
        <v>module=kincpens</v>
      </c>
    </row>
    <row r="3211" spans="1:7" ht="30" customHeight="1">
      <c r="A3211" s="3" t="s">
        <v>24593</v>
      </c>
      <c r="B3211" s="3" t="s">
        <v>2</v>
      </c>
      <c r="C3211" s="3" t="s">
        <v>27814</v>
      </c>
      <c r="D3211" s="3" t="s">
        <v>33618</v>
      </c>
      <c r="E3211" s="12" t="s">
        <v>39446</v>
      </c>
      <c r="F3211" s="6" t="str">
        <f t="shared" si="153"/>
        <v>module=jincpens</v>
      </c>
      <c r="G3211" s="6" t="str">
        <f t="shared" si="154"/>
        <v>module=kincpens</v>
      </c>
    </row>
    <row r="3212" spans="1:7" ht="30" customHeight="1">
      <c r="A3212" s="3" t="s">
        <v>24593</v>
      </c>
      <c r="B3212" s="3" t="s">
        <v>2</v>
      </c>
      <c r="C3212" s="3" t="s">
        <v>27815</v>
      </c>
      <c r="D3212" s="3" t="s">
        <v>33619</v>
      </c>
      <c r="E3212" s="12" t="s">
        <v>39447</v>
      </c>
      <c r="F3212" s="6" t="str">
        <f t="shared" si="153"/>
        <v>module=jincpens</v>
      </c>
      <c r="G3212" s="6" t="str">
        <f t="shared" si="154"/>
        <v>module=kincpens</v>
      </c>
    </row>
    <row r="3213" spans="1:7" ht="30" customHeight="1">
      <c r="A3213" s="3" t="s">
        <v>24593</v>
      </c>
      <c r="B3213" s="3" t="s">
        <v>2</v>
      </c>
      <c r="C3213" s="3" t="s">
        <v>27816</v>
      </c>
      <c r="D3213" s="3" t="s">
        <v>33620</v>
      </c>
      <c r="E3213" s="12" t="s">
        <v>39448</v>
      </c>
      <c r="F3213" s="6" t="str">
        <f t="shared" si="153"/>
        <v>module=jincpens</v>
      </c>
      <c r="G3213" s="6" t="str">
        <f t="shared" si="154"/>
        <v>module=kincpens</v>
      </c>
    </row>
    <row r="3214" spans="1:7" ht="30" customHeight="1">
      <c r="A3214" s="3" t="s">
        <v>24593</v>
      </c>
      <c r="B3214" s="3" t="s">
        <v>2</v>
      </c>
      <c r="C3214" s="3" t="s">
        <v>27817</v>
      </c>
      <c r="D3214" s="3" t="s">
        <v>33621</v>
      </c>
      <c r="E3214" s="12" t="s">
        <v>39449</v>
      </c>
      <c r="F3214" s="6" t="str">
        <f t="shared" si="153"/>
        <v>module=jincpens</v>
      </c>
      <c r="G3214" s="6" t="str">
        <f t="shared" si="154"/>
        <v>module=kincpens</v>
      </c>
    </row>
    <row r="3215" spans="1:7" ht="30" customHeight="1">
      <c r="A3215" s="3" t="s">
        <v>24593</v>
      </c>
      <c r="B3215" s="3" t="s">
        <v>2</v>
      </c>
      <c r="C3215" s="3" t="s">
        <v>27818</v>
      </c>
      <c r="D3215" s="3" t="s">
        <v>33622</v>
      </c>
      <c r="E3215" s="12" t="s">
        <v>39450</v>
      </c>
      <c r="F3215" s="6" t="str">
        <f t="shared" si="153"/>
        <v>module=jincpens</v>
      </c>
      <c r="G3215" s="6" t="str">
        <f t="shared" si="154"/>
        <v>module=kincpens</v>
      </c>
    </row>
    <row r="3216" spans="1:7" ht="30" customHeight="1">
      <c r="A3216" s="3" t="s">
        <v>24593</v>
      </c>
      <c r="B3216" s="3" t="s">
        <v>2</v>
      </c>
      <c r="C3216" s="3" t="s">
        <v>27819</v>
      </c>
      <c r="D3216" s="3" t="s">
        <v>33623</v>
      </c>
      <c r="E3216" s="12" t="s">
        <v>39451</v>
      </c>
      <c r="F3216" s="6" t="str">
        <f t="shared" si="153"/>
        <v>module=jincpens</v>
      </c>
      <c r="G3216" s="6" t="str">
        <f t="shared" si="154"/>
        <v>module=kincpens</v>
      </c>
    </row>
    <row r="3217" spans="1:7" ht="30" customHeight="1">
      <c r="A3217" s="3" t="s">
        <v>24593</v>
      </c>
      <c r="B3217" s="3" t="s">
        <v>2</v>
      </c>
      <c r="C3217" s="3" t="s">
        <v>27820</v>
      </c>
      <c r="D3217" s="3" t="s">
        <v>33624</v>
      </c>
      <c r="E3217" s="12" t="s">
        <v>39452</v>
      </c>
      <c r="F3217" s="6" t="str">
        <f t="shared" si="153"/>
        <v>module=jincpens</v>
      </c>
      <c r="G3217" s="6" t="str">
        <f t="shared" si="154"/>
        <v>module=kincpens</v>
      </c>
    </row>
    <row r="3218" spans="1:7" ht="30" customHeight="1">
      <c r="A3218" s="3" t="s">
        <v>24593</v>
      </c>
      <c r="B3218" s="3" t="s">
        <v>2</v>
      </c>
      <c r="C3218" s="3" t="s">
        <v>27821</v>
      </c>
      <c r="D3218" s="3" t="s">
        <v>33625</v>
      </c>
      <c r="E3218" s="12" t="s">
        <v>39453</v>
      </c>
      <c r="F3218" s="6" t="str">
        <f t="shared" si="153"/>
        <v>module=jincpens</v>
      </c>
      <c r="G3218" s="6" t="str">
        <f t="shared" si="154"/>
        <v>module=kincpens</v>
      </c>
    </row>
    <row r="3219" spans="1:7" ht="30" customHeight="1">
      <c r="A3219" s="3" t="s">
        <v>24593</v>
      </c>
      <c r="B3219" s="3" t="s">
        <v>2</v>
      </c>
      <c r="C3219" s="3" t="s">
        <v>27822</v>
      </c>
      <c r="D3219" s="3" t="s">
        <v>33626</v>
      </c>
      <c r="E3219" s="12" t="s">
        <v>39454</v>
      </c>
      <c r="F3219" s="6" t="str">
        <f t="shared" si="153"/>
        <v>module=jincpens</v>
      </c>
      <c r="G3219" s="6" t="str">
        <f t="shared" si="154"/>
        <v>module=kincpens</v>
      </c>
    </row>
    <row r="3220" spans="1:7" ht="30" customHeight="1">
      <c r="A3220" s="3" t="s">
        <v>24593</v>
      </c>
      <c r="B3220" s="3" t="s">
        <v>2</v>
      </c>
      <c r="C3220" s="3" t="s">
        <v>27823</v>
      </c>
      <c r="D3220" s="3" t="s">
        <v>33627</v>
      </c>
      <c r="E3220" s="12" t="s">
        <v>39455</v>
      </c>
      <c r="F3220" s="6" t="str">
        <f t="shared" si="153"/>
        <v>module=jincpens</v>
      </c>
      <c r="G3220" s="6" t="str">
        <f t="shared" si="154"/>
        <v>module=kincpens</v>
      </c>
    </row>
    <row r="3221" spans="1:7" ht="30" customHeight="1">
      <c r="A3221" s="3" t="s">
        <v>24593</v>
      </c>
      <c r="B3221" s="3" t="s">
        <v>2</v>
      </c>
      <c r="C3221" s="3" t="s">
        <v>27824</v>
      </c>
      <c r="D3221" s="3" t="s">
        <v>33628</v>
      </c>
      <c r="E3221" s="12" t="s">
        <v>39456</v>
      </c>
      <c r="F3221" s="6" t="str">
        <f t="shared" si="153"/>
        <v>module=jincpens</v>
      </c>
      <c r="G3221" s="6" t="str">
        <f t="shared" si="154"/>
        <v>module=kincpens</v>
      </c>
    </row>
    <row r="3222" spans="1:7" ht="30" customHeight="1">
      <c r="A3222" s="3" t="s">
        <v>24593</v>
      </c>
      <c r="B3222" s="3" t="s">
        <v>2</v>
      </c>
      <c r="C3222" s="3" t="s">
        <v>27825</v>
      </c>
      <c r="D3222" s="3" t="s">
        <v>33629</v>
      </c>
      <c r="E3222" s="12" t="s">
        <v>39457</v>
      </c>
      <c r="F3222" s="6" t="str">
        <f t="shared" si="153"/>
        <v>module=jincpens</v>
      </c>
      <c r="G3222" s="6" t="str">
        <f t="shared" si="154"/>
        <v>module=kincpens</v>
      </c>
    </row>
    <row r="3223" spans="1:7" ht="30" customHeight="1">
      <c r="A3223" s="3" t="s">
        <v>24593</v>
      </c>
      <c r="B3223" s="3" t="s">
        <v>2</v>
      </c>
      <c r="C3223" s="3" t="s">
        <v>27826</v>
      </c>
      <c r="D3223" s="3" t="s">
        <v>33630</v>
      </c>
      <c r="E3223" s="12" t="s">
        <v>39458</v>
      </c>
      <c r="F3223" s="6" t="str">
        <f t="shared" si="153"/>
        <v>module=jincpens</v>
      </c>
      <c r="G3223" s="6" t="str">
        <f t="shared" si="154"/>
        <v>module=kincpens</v>
      </c>
    </row>
    <row r="3224" spans="1:7" ht="30" customHeight="1">
      <c r="A3224" s="3" t="s">
        <v>24593</v>
      </c>
      <c r="B3224" s="3" t="s">
        <v>2</v>
      </c>
      <c r="C3224" s="3" t="s">
        <v>27827</v>
      </c>
      <c r="D3224" s="3" t="s">
        <v>33631</v>
      </c>
      <c r="E3224" s="12" t="s">
        <v>39459</v>
      </c>
      <c r="F3224" s="6" t="str">
        <f t="shared" si="153"/>
        <v>module=jincpens</v>
      </c>
      <c r="G3224" s="6" t="str">
        <f t="shared" si="154"/>
        <v>module=kincpens</v>
      </c>
    </row>
    <row r="3225" spans="1:7" ht="30" customHeight="1">
      <c r="A3225" s="3" t="s">
        <v>24593</v>
      </c>
      <c r="B3225" s="3" t="s">
        <v>2</v>
      </c>
      <c r="C3225" s="3" t="s">
        <v>27828</v>
      </c>
      <c r="D3225" s="3" t="s">
        <v>33632</v>
      </c>
      <c r="E3225" s="12" t="s">
        <v>39460</v>
      </c>
      <c r="F3225" s="6" t="str">
        <f t="shared" si="153"/>
        <v>module=jincpens</v>
      </c>
      <c r="G3225" s="6" t="str">
        <f t="shared" si="154"/>
        <v>module=kincpens</v>
      </c>
    </row>
    <row r="3226" spans="1:7" ht="30" customHeight="1">
      <c r="A3226" s="3" t="s">
        <v>24593</v>
      </c>
      <c r="B3226" s="3" t="s">
        <v>2</v>
      </c>
      <c r="C3226" s="3" t="s">
        <v>27829</v>
      </c>
      <c r="D3226" s="3" t="s">
        <v>33633</v>
      </c>
      <c r="E3226" s="12" t="s">
        <v>39461</v>
      </c>
      <c r="F3226" s="6" t="str">
        <f t="shared" si="153"/>
        <v>module=jincpens</v>
      </c>
      <c r="G3226" s="6" t="str">
        <f t="shared" si="154"/>
        <v>module=kincpens</v>
      </c>
    </row>
    <row r="3227" spans="1:7" ht="30" customHeight="1">
      <c r="A3227" s="3" t="s">
        <v>24593</v>
      </c>
      <c r="B3227" s="3" t="s">
        <v>2</v>
      </c>
      <c r="C3227" s="3" t="s">
        <v>27830</v>
      </c>
      <c r="D3227" s="3" t="s">
        <v>33634</v>
      </c>
      <c r="E3227" s="12" t="s">
        <v>39462</v>
      </c>
      <c r="F3227" s="6" t="str">
        <f t="shared" si="153"/>
        <v>module=jincpens</v>
      </c>
      <c r="G3227" s="6" t="str">
        <f t="shared" si="154"/>
        <v>module=kincpens</v>
      </c>
    </row>
    <row r="3228" spans="1:7" ht="30" customHeight="1">
      <c r="A3228" s="3" t="s">
        <v>24593</v>
      </c>
      <c r="B3228" s="3" t="s">
        <v>2</v>
      </c>
      <c r="C3228" s="3" t="s">
        <v>27831</v>
      </c>
      <c r="D3228" s="3" t="s">
        <v>33635</v>
      </c>
      <c r="E3228" s="12" t="s">
        <v>39463</v>
      </c>
      <c r="F3228" s="6" t="str">
        <f t="shared" si="153"/>
        <v>module=jincpens</v>
      </c>
      <c r="G3228" s="6" t="str">
        <f t="shared" si="154"/>
        <v>module=kincpens</v>
      </c>
    </row>
    <row r="3229" spans="1:7" ht="30" customHeight="1">
      <c r="A3229" s="3" t="s">
        <v>24593</v>
      </c>
      <c r="B3229" s="3" t="s">
        <v>2</v>
      </c>
      <c r="C3229" s="3" t="s">
        <v>27832</v>
      </c>
      <c r="D3229" s="3" t="s">
        <v>33636</v>
      </c>
      <c r="E3229" s="12" t="s">
        <v>39464</v>
      </c>
      <c r="F3229" s="6" t="str">
        <f t="shared" si="153"/>
        <v>module=jincpens</v>
      </c>
      <c r="G3229" s="6" t="str">
        <f t="shared" si="154"/>
        <v>module=kincpens</v>
      </c>
    </row>
    <row r="3230" spans="1:7" ht="30" customHeight="1">
      <c r="A3230" s="3" t="s">
        <v>24593</v>
      </c>
      <c r="B3230" s="3" t="s">
        <v>2</v>
      </c>
      <c r="C3230" s="3" t="s">
        <v>27833</v>
      </c>
      <c r="D3230" s="3" t="s">
        <v>33637</v>
      </c>
      <c r="E3230" s="12" t="s">
        <v>39465</v>
      </c>
      <c r="F3230" s="6" t="str">
        <f t="shared" si="153"/>
        <v>module=jincpens</v>
      </c>
      <c r="G3230" s="6" t="str">
        <f t="shared" si="154"/>
        <v>module=kincpens</v>
      </c>
    </row>
    <row r="3231" spans="1:7" ht="30" customHeight="1">
      <c r="A3231" s="3" t="s">
        <v>24593</v>
      </c>
      <c r="B3231" s="3" t="s">
        <v>2</v>
      </c>
      <c r="C3231" s="3" t="s">
        <v>27834</v>
      </c>
      <c r="D3231" s="3" t="s">
        <v>33638</v>
      </c>
      <c r="E3231" s="12" t="s">
        <v>39466</v>
      </c>
      <c r="F3231" s="6" t="str">
        <f t="shared" ref="F3231:F3294" si="155">HYPERLINK("http://www.ssc.wisc.edu/wlsresearch/documentation/waves/?wave=capigrad&amp;module=jincpens","module=jincpens")</f>
        <v>module=jincpens</v>
      </c>
      <c r="G3231" s="6" t="str">
        <f t="shared" ref="G3231:G3294" si="156">HYPERLINK("http://www.ssc.wisc.edu/wlsresearch/documentation/waves/?wave=capisib&amp;module=kincpens","module=kincpens")</f>
        <v>module=kincpens</v>
      </c>
    </row>
    <row r="3232" spans="1:7" ht="30" customHeight="1">
      <c r="A3232" s="3" t="s">
        <v>24593</v>
      </c>
      <c r="B3232" s="3" t="s">
        <v>2</v>
      </c>
      <c r="C3232" s="3" t="s">
        <v>27835</v>
      </c>
      <c r="D3232" s="3" t="s">
        <v>33639</v>
      </c>
      <c r="E3232" s="12" t="s">
        <v>39467</v>
      </c>
      <c r="F3232" s="6" t="str">
        <f t="shared" si="155"/>
        <v>module=jincpens</v>
      </c>
      <c r="G3232" s="6" t="str">
        <f t="shared" si="156"/>
        <v>module=kincpens</v>
      </c>
    </row>
    <row r="3233" spans="1:7" ht="30" customHeight="1">
      <c r="A3233" s="3" t="s">
        <v>24593</v>
      </c>
      <c r="B3233" s="3" t="s">
        <v>2</v>
      </c>
      <c r="C3233" s="3" t="s">
        <v>27836</v>
      </c>
      <c r="D3233" s="3" t="s">
        <v>33640</v>
      </c>
      <c r="E3233" s="12" t="s">
        <v>39468</v>
      </c>
      <c r="F3233" s="6" t="str">
        <f t="shared" si="155"/>
        <v>module=jincpens</v>
      </c>
      <c r="G3233" s="6" t="str">
        <f t="shared" si="156"/>
        <v>module=kincpens</v>
      </c>
    </row>
    <row r="3234" spans="1:7" ht="30" customHeight="1">
      <c r="A3234" s="3" t="s">
        <v>24593</v>
      </c>
      <c r="B3234" s="3" t="s">
        <v>2</v>
      </c>
      <c r="C3234" s="3" t="s">
        <v>27837</v>
      </c>
      <c r="D3234" s="3" t="s">
        <v>33641</v>
      </c>
      <c r="E3234" s="12" t="s">
        <v>39469</v>
      </c>
      <c r="F3234" s="6" t="str">
        <f t="shared" si="155"/>
        <v>module=jincpens</v>
      </c>
      <c r="G3234" s="6" t="str">
        <f t="shared" si="156"/>
        <v>module=kincpens</v>
      </c>
    </row>
    <row r="3235" spans="1:7" ht="30" customHeight="1">
      <c r="A3235" s="3" t="s">
        <v>24593</v>
      </c>
      <c r="B3235" s="3" t="s">
        <v>2</v>
      </c>
      <c r="C3235" s="3" t="s">
        <v>27838</v>
      </c>
      <c r="D3235" s="3" t="s">
        <v>33642</v>
      </c>
      <c r="E3235" s="12" t="s">
        <v>39470</v>
      </c>
      <c r="F3235" s="6" t="str">
        <f t="shared" si="155"/>
        <v>module=jincpens</v>
      </c>
      <c r="G3235" s="6" t="str">
        <f t="shared" si="156"/>
        <v>module=kincpens</v>
      </c>
    </row>
    <row r="3236" spans="1:7" ht="30" customHeight="1">
      <c r="A3236" s="3" t="s">
        <v>24593</v>
      </c>
      <c r="B3236" s="3" t="s">
        <v>2</v>
      </c>
      <c r="C3236" s="3" t="s">
        <v>27839</v>
      </c>
      <c r="D3236" s="3" t="s">
        <v>33643</v>
      </c>
      <c r="E3236" s="12" t="s">
        <v>39471</v>
      </c>
      <c r="F3236" s="6" t="str">
        <f t="shared" si="155"/>
        <v>module=jincpens</v>
      </c>
      <c r="G3236" s="6" t="str">
        <f t="shared" si="156"/>
        <v>module=kincpens</v>
      </c>
    </row>
    <row r="3237" spans="1:7" ht="30" customHeight="1">
      <c r="A3237" s="3" t="s">
        <v>24593</v>
      </c>
      <c r="B3237" s="3" t="s">
        <v>2</v>
      </c>
      <c r="C3237" s="3" t="s">
        <v>27840</v>
      </c>
      <c r="D3237" s="3" t="s">
        <v>33644</v>
      </c>
      <c r="E3237" s="12" t="s">
        <v>39472</v>
      </c>
      <c r="F3237" s="6" t="str">
        <f t="shared" si="155"/>
        <v>module=jincpens</v>
      </c>
      <c r="G3237" s="6" t="str">
        <f t="shared" si="156"/>
        <v>module=kincpens</v>
      </c>
    </row>
    <row r="3238" spans="1:7" ht="30" customHeight="1">
      <c r="A3238" s="3" t="s">
        <v>24593</v>
      </c>
      <c r="B3238" s="3" t="s">
        <v>2</v>
      </c>
      <c r="C3238" s="3" t="s">
        <v>27841</v>
      </c>
      <c r="D3238" s="3" t="s">
        <v>33645</v>
      </c>
      <c r="E3238" s="12" t="s">
        <v>39473</v>
      </c>
      <c r="F3238" s="6" t="str">
        <f t="shared" si="155"/>
        <v>module=jincpens</v>
      </c>
      <c r="G3238" s="6" t="str">
        <f t="shared" si="156"/>
        <v>module=kincpens</v>
      </c>
    </row>
    <row r="3239" spans="1:7" ht="30" customHeight="1">
      <c r="A3239" s="3" t="s">
        <v>24593</v>
      </c>
      <c r="B3239" s="3" t="s">
        <v>2</v>
      </c>
      <c r="C3239" s="3" t="s">
        <v>27842</v>
      </c>
      <c r="D3239" s="3" t="s">
        <v>33646</v>
      </c>
      <c r="E3239" s="12" t="s">
        <v>39474</v>
      </c>
      <c r="F3239" s="6" t="str">
        <f t="shared" si="155"/>
        <v>module=jincpens</v>
      </c>
      <c r="G3239" s="6" t="str">
        <f t="shared" si="156"/>
        <v>module=kincpens</v>
      </c>
    </row>
    <row r="3240" spans="1:7" ht="30" customHeight="1">
      <c r="A3240" s="3" t="s">
        <v>24593</v>
      </c>
      <c r="B3240" s="3" t="s">
        <v>2</v>
      </c>
      <c r="C3240" s="3" t="s">
        <v>27843</v>
      </c>
      <c r="D3240" s="3" t="s">
        <v>33647</v>
      </c>
      <c r="E3240" s="12" t="s">
        <v>39475</v>
      </c>
      <c r="F3240" s="6" t="str">
        <f t="shared" si="155"/>
        <v>module=jincpens</v>
      </c>
      <c r="G3240" s="6" t="str">
        <f t="shared" si="156"/>
        <v>module=kincpens</v>
      </c>
    </row>
    <row r="3241" spans="1:7" ht="30" customHeight="1">
      <c r="A3241" s="3" t="s">
        <v>24593</v>
      </c>
      <c r="B3241" s="3" t="s">
        <v>2</v>
      </c>
      <c r="C3241" s="3" t="s">
        <v>27844</v>
      </c>
      <c r="D3241" s="3" t="s">
        <v>33648</v>
      </c>
      <c r="E3241" s="12" t="s">
        <v>39476</v>
      </c>
      <c r="F3241" s="6" t="str">
        <f t="shared" si="155"/>
        <v>module=jincpens</v>
      </c>
      <c r="G3241" s="6" t="str">
        <f t="shared" si="156"/>
        <v>module=kincpens</v>
      </c>
    </row>
    <row r="3242" spans="1:7" ht="30" customHeight="1">
      <c r="A3242" s="3" t="s">
        <v>24593</v>
      </c>
      <c r="B3242" s="3" t="s">
        <v>2</v>
      </c>
      <c r="C3242" s="3" t="s">
        <v>27845</v>
      </c>
      <c r="D3242" s="3" t="s">
        <v>33649</v>
      </c>
      <c r="E3242" s="12" t="s">
        <v>39477</v>
      </c>
      <c r="F3242" s="6" t="str">
        <f t="shared" si="155"/>
        <v>module=jincpens</v>
      </c>
      <c r="G3242" s="6" t="str">
        <f t="shared" si="156"/>
        <v>module=kincpens</v>
      </c>
    </row>
    <row r="3243" spans="1:7" ht="30" customHeight="1">
      <c r="A3243" s="3" t="s">
        <v>24593</v>
      </c>
      <c r="B3243" s="3" t="s">
        <v>2</v>
      </c>
      <c r="C3243" s="3" t="s">
        <v>27846</v>
      </c>
      <c r="D3243" s="3" t="s">
        <v>33650</v>
      </c>
      <c r="E3243" s="12" t="s">
        <v>39478</v>
      </c>
      <c r="F3243" s="6" t="str">
        <f t="shared" si="155"/>
        <v>module=jincpens</v>
      </c>
      <c r="G3243" s="6" t="str">
        <f t="shared" si="156"/>
        <v>module=kincpens</v>
      </c>
    </row>
    <row r="3244" spans="1:7" ht="30" customHeight="1">
      <c r="A3244" s="3" t="s">
        <v>24593</v>
      </c>
      <c r="B3244" s="3" t="s">
        <v>2</v>
      </c>
      <c r="C3244" s="3" t="s">
        <v>27847</v>
      </c>
      <c r="D3244" s="3" t="s">
        <v>33651</v>
      </c>
      <c r="E3244" s="12" t="s">
        <v>39479</v>
      </c>
      <c r="F3244" s="6" t="str">
        <f t="shared" si="155"/>
        <v>module=jincpens</v>
      </c>
      <c r="G3244" s="6" t="str">
        <f t="shared" si="156"/>
        <v>module=kincpens</v>
      </c>
    </row>
    <row r="3245" spans="1:7" ht="30" customHeight="1">
      <c r="A3245" s="3" t="s">
        <v>24593</v>
      </c>
      <c r="B3245" s="3" t="s">
        <v>2</v>
      </c>
      <c r="C3245" s="3" t="s">
        <v>27848</v>
      </c>
      <c r="D3245" s="3" t="s">
        <v>33652</v>
      </c>
      <c r="E3245" s="12" t="s">
        <v>39480</v>
      </c>
      <c r="F3245" s="6" t="str">
        <f t="shared" si="155"/>
        <v>module=jincpens</v>
      </c>
      <c r="G3245" s="6" t="str">
        <f t="shared" si="156"/>
        <v>module=kincpens</v>
      </c>
    </row>
    <row r="3246" spans="1:7" ht="30" customHeight="1">
      <c r="A3246" s="3" t="s">
        <v>24593</v>
      </c>
      <c r="B3246" s="3" t="s">
        <v>2</v>
      </c>
      <c r="C3246" s="3" t="s">
        <v>27849</v>
      </c>
      <c r="D3246" s="3" t="s">
        <v>33653</v>
      </c>
      <c r="E3246" s="12" t="s">
        <v>39481</v>
      </c>
      <c r="F3246" s="6" t="str">
        <f t="shared" si="155"/>
        <v>module=jincpens</v>
      </c>
      <c r="G3246" s="6" t="str">
        <f t="shared" si="156"/>
        <v>module=kincpens</v>
      </c>
    </row>
    <row r="3247" spans="1:7" ht="30" customHeight="1">
      <c r="A3247" s="3" t="s">
        <v>24593</v>
      </c>
      <c r="B3247" s="3" t="s">
        <v>2</v>
      </c>
      <c r="C3247" s="3" t="s">
        <v>27850</v>
      </c>
      <c r="D3247" s="3" t="s">
        <v>33654</v>
      </c>
      <c r="E3247" s="12" t="s">
        <v>39482</v>
      </c>
      <c r="F3247" s="6" t="str">
        <f t="shared" si="155"/>
        <v>module=jincpens</v>
      </c>
      <c r="G3247" s="6" t="str">
        <f t="shared" si="156"/>
        <v>module=kincpens</v>
      </c>
    </row>
    <row r="3248" spans="1:7" ht="30" customHeight="1">
      <c r="A3248" s="3" t="s">
        <v>24593</v>
      </c>
      <c r="B3248" s="3" t="s">
        <v>2</v>
      </c>
      <c r="C3248" s="3" t="s">
        <v>27851</v>
      </c>
      <c r="D3248" s="3" t="s">
        <v>33655</v>
      </c>
      <c r="E3248" s="12" t="s">
        <v>39483</v>
      </c>
      <c r="F3248" s="6" t="str">
        <f t="shared" si="155"/>
        <v>module=jincpens</v>
      </c>
      <c r="G3248" s="6" t="str">
        <f t="shared" si="156"/>
        <v>module=kincpens</v>
      </c>
    </row>
    <row r="3249" spans="1:7" ht="30" customHeight="1">
      <c r="A3249" s="3" t="s">
        <v>24593</v>
      </c>
      <c r="B3249" s="3" t="s">
        <v>2</v>
      </c>
      <c r="C3249" s="3" t="s">
        <v>27852</v>
      </c>
      <c r="D3249" s="3" t="s">
        <v>33656</v>
      </c>
      <c r="E3249" s="12" t="s">
        <v>39484</v>
      </c>
      <c r="F3249" s="6" t="str">
        <f t="shared" si="155"/>
        <v>module=jincpens</v>
      </c>
      <c r="G3249" s="6" t="str">
        <f t="shared" si="156"/>
        <v>module=kincpens</v>
      </c>
    </row>
    <row r="3250" spans="1:7" ht="30" customHeight="1">
      <c r="A3250" s="3" t="s">
        <v>24593</v>
      </c>
      <c r="B3250" s="3" t="s">
        <v>2</v>
      </c>
      <c r="C3250" s="3" t="s">
        <v>27853</v>
      </c>
      <c r="D3250" s="3" t="s">
        <v>33657</v>
      </c>
      <c r="E3250" s="12" t="s">
        <v>39485</v>
      </c>
      <c r="F3250" s="6" t="str">
        <f t="shared" si="155"/>
        <v>module=jincpens</v>
      </c>
      <c r="G3250" s="6" t="str">
        <f t="shared" si="156"/>
        <v>module=kincpens</v>
      </c>
    </row>
    <row r="3251" spans="1:7" ht="30" customHeight="1">
      <c r="A3251" s="3" t="s">
        <v>24593</v>
      </c>
      <c r="B3251" s="3" t="s">
        <v>2</v>
      </c>
      <c r="C3251" s="3" t="s">
        <v>27854</v>
      </c>
      <c r="D3251" s="3" t="s">
        <v>33658</v>
      </c>
      <c r="E3251" s="12" t="s">
        <v>39486</v>
      </c>
      <c r="F3251" s="6" t="str">
        <f t="shared" si="155"/>
        <v>module=jincpens</v>
      </c>
      <c r="G3251" s="6" t="str">
        <f t="shared" si="156"/>
        <v>module=kincpens</v>
      </c>
    </row>
    <row r="3252" spans="1:7" ht="30" customHeight="1">
      <c r="A3252" s="3" t="s">
        <v>24593</v>
      </c>
      <c r="B3252" s="3" t="s">
        <v>2</v>
      </c>
      <c r="C3252" s="3" t="s">
        <v>27855</v>
      </c>
      <c r="D3252" s="3" t="s">
        <v>33659</v>
      </c>
      <c r="E3252" s="12" t="s">
        <v>39487</v>
      </c>
      <c r="F3252" s="6" t="str">
        <f t="shared" si="155"/>
        <v>module=jincpens</v>
      </c>
      <c r="G3252" s="6" t="str">
        <f t="shared" si="156"/>
        <v>module=kincpens</v>
      </c>
    </row>
    <row r="3253" spans="1:7" ht="30" customHeight="1">
      <c r="A3253" s="3" t="s">
        <v>24593</v>
      </c>
      <c r="B3253" s="3" t="s">
        <v>2</v>
      </c>
      <c r="C3253" s="3" t="s">
        <v>27856</v>
      </c>
      <c r="D3253" s="3" t="s">
        <v>33660</v>
      </c>
      <c r="E3253" s="12" t="s">
        <v>39488</v>
      </c>
      <c r="F3253" s="6" t="str">
        <f t="shared" si="155"/>
        <v>module=jincpens</v>
      </c>
      <c r="G3253" s="6" t="str">
        <f t="shared" si="156"/>
        <v>module=kincpens</v>
      </c>
    </row>
    <row r="3254" spans="1:7" ht="30" customHeight="1">
      <c r="A3254" s="3" t="s">
        <v>24593</v>
      </c>
      <c r="B3254" s="3" t="s">
        <v>2</v>
      </c>
      <c r="C3254" s="3" t="s">
        <v>27857</v>
      </c>
      <c r="D3254" s="3" t="s">
        <v>33661</v>
      </c>
      <c r="E3254" s="12" t="s">
        <v>39489</v>
      </c>
      <c r="F3254" s="6" t="str">
        <f t="shared" si="155"/>
        <v>module=jincpens</v>
      </c>
      <c r="G3254" s="6" t="str">
        <f t="shared" si="156"/>
        <v>module=kincpens</v>
      </c>
    </row>
    <row r="3255" spans="1:7" ht="30" customHeight="1">
      <c r="A3255" s="3" t="s">
        <v>24593</v>
      </c>
      <c r="B3255" s="3" t="s">
        <v>2</v>
      </c>
      <c r="C3255" s="3" t="s">
        <v>27858</v>
      </c>
      <c r="D3255" s="3" t="s">
        <v>33662</v>
      </c>
      <c r="E3255" s="12" t="s">
        <v>39490</v>
      </c>
      <c r="F3255" s="6" t="str">
        <f t="shared" si="155"/>
        <v>module=jincpens</v>
      </c>
      <c r="G3255" s="6" t="str">
        <f t="shared" si="156"/>
        <v>module=kincpens</v>
      </c>
    </row>
    <row r="3256" spans="1:7" ht="30" customHeight="1">
      <c r="A3256" s="3" t="s">
        <v>24593</v>
      </c>
      <c r="B3256" s="3" t="s">
        <v>2</v>
      </c>
      <c r="C3256" s="3" t="s">
        <v>27859</v>
      </c>
      <c r="D3256" s="3" t="s">
        <v>33663</v>
      </c>
      <c r="E3256" s="12" t="s">
        <v>39491</v>
      </c>
      <c r="F3256" s="6" t="str">
        <f t="shared" si="155"/>
        <v>module=jincpens</v>
      </c>
      <c r="G3256" s="6" t="str">
        <f t="shared" si="156"/>
        <v>module=kincpens</v>
      </c>
    </row>
    <row r="3257" spans="1:7" ht="30" customHeight="1">
      <c r="A3257" s="3" t="s">
        <v>24593</v>
      </c>
      <c r="B3257" s="3" t="s">
        <v>2</v>
      </c>
      <c r="C3257" s="3" t="s">
        <v>27860</v>
      </c>
      <c r="D3257" s="3" t="s">
        <v>33664</v>
      </c>
      <c r="E3257" s="12" t="s">
        <v>39492</v>
      </c>
      <c r="F3257" s="6" t="str">
        <f t="shared" si="155"/>
        <v>module=jincpens</v>
      </c>
      <c r="G3257" s="6" t="str">
        <f t="shared" si="156"/>
        <v>module=kincpens</v>
      </c>
    </row>
    <row r="3258" spans="1:7" ht="30" customHeight="1">
      <c r="A3258" s="3" t="s">
        <v>24593</v>
      </c>
      <c r="B3258" s="3" t="s">
        <v>2</v>
      </c>
      <c r="C3258" s="3" t="s">
        <v>27861</v>
      </c>
      <c r="D3258" s="3" t="s">
        <v>33665</v>
      </c>
      <c r="E3258" s="12" t="s">
        <v>39493</v>
      </c>
      <c r="F3258" s="6" t="str">
        <f t="shared" si="155"/>
        <v>module=jincpens</v>
      </c>
      <c r="G3258" s="6" t="str">
        <f t="shared" si="156"/>
        <v>module=kincpens</v>
      </c>
    </row>
    <row r="3259" spans="1:7" ht="30" customHeight="1">
      <c r="A3259" s="3" t="s">
        <v>24593</v>
      </c>
      <c r="B3259" s="3" t="s">
        <v>2</v>
      </c>
      <c r="C3259" s="3" t="s">
        <v>27862</v>
      </c>
      <c r="D3259" s="3" t="s">
        <v>33666</v>
      </c>
      <c r="E3259" s="12" t="s">
        <v>39494</v>
      </c>
      <c r="F3259" s="6" t="str">
        <f t="shared" si="155"/>
        <v>module=jincpens</v>
      </c>
      <c r="G3259" s="6" t="str">
        <f t="shared" si="156"/>
        <v>module=kincpens</v>
      </c>
    </row>
    <row r="3260" spans="1:7" ht="30" customHeight="1">
      <c r="A3260" s="3" t="s">
        <v>24593</v>
      </c>
      <c r="B3260" s="3" t="s">
        <v>2</v>
      </c>
      <c r="C3260" s="3" t="s">
        <v>27863</v>
      </c>
      <c r="D3260" s="3" t="s">
        <v>33667</v>
      </c>
      <c r="E3260" s="12" t="s">
        <v>39495</v>
      </c>
      <c r="F3260" s="6" t="str">
        <f t="shared" si="155"/>
        <v>module=jincpens</v>
      </c>
      <c r="G3260" s="6" t="str">
        <f t="shared" si="156"/>
        <v>module=kincpens</v>
      </c>
    </row>
    <row r="3261" spans="1:7" ht="30" customHeight="1">
      <c r="A3261" s="3" t="s">
        <v>24593</v>
      </c>
      <c r="B3261" s="3" t="s">
        <v>2</v>
      </c>
      <c r="C3261" s="3" t="s">
        <v>27864</v>
      </c>
      <c r="D3261" s="3" t="s">
        <v>33668</v>
      </c>
      <c r="E3261" s="12" t="s">
        <v>39496</v>
      </c>
      <c r="F3261" s="6" t="str">
        <f t="shared" si="155"/>
        <v>module=jincpens</v>
      </c>
      <c r="G3261" s="6" t="str">
        <f t="shared" si="156"/>
        <v>module=kincpens</v>
      </c>
    </row>
    <row r="3262" spans="1:7" ht="30" customHeight="1">
      <c r="A3262" s="3" t="s">
        <v>24593</v>
      </c>
      <c r="B3262" s="3" t="s">
        <v>2</v>
      </c>
      <c r="C3262" s="3" t="s">
        <v>27865</v>
      </c>
      <c r="D3262" s="3" t="s">
        <v>33669</v>
      </c>
      <c r="E3262" s="12" t="s">
        <v>39497</v>
      </c>
      <c r="F3262" s="6" t="str">
        <f t="shared" si="155"/>
        <v>module=jincpens</v>
      </c>
      <c r="G3262" s="6" t="str">
        <f t="shared" si="156"/>
        <v>module=kincpens</v>
      </c>
    </row>
    <row r="3263" spans="1:7" ht="30" customHeight="1">
      <c r="A3263" s="3" t="s">
        <v>24593</v>
      </c>
      <c r="B3263" s="3" t="s">
        <v>2</v>
      </c>
      <c r="C3263" s="3" t="s">
        <v>27866</v>
      </c>
      <c r="D3263" s="3" t="s">
        <v>33670</v>
      </c>
      <c r="E3263" s="12" t="s">
        <v>39498</v>
      </c>
      <c r="F3263" s="6" t="str">
        <f t="shared" si="155"/>
        <v>module=jincpens</v>
      </c>
      <c r="G3263" s="6" t="str">
        <f t="shared" si="156"/>
        <v>module=kincpens</v>
      </c>
    </row>
    <row r="3264" spans="1:7" ht="30" customHeight="1">
      <c r="A3264" s="3" t="s">
        <v>24593</v>
      </c>
      <c r="B3264" s="3" t="s">
        <v>2</v>
      </c>
      <c r="C3264" s="3" t="s">
        <v>27867</v>
      </c>
      <c r="D3264" s="3" t="s">
        <v>33671</v>
      </c>
      <c r="E3264" s="12" t="s">
        <v>39499</v>
      </c>
      <c r="F3264" s="6" t="str">
        <f t="shared" si="155"/>
        <v>module=jincpens</v>
      </c>
      <c r="G3264" s="6" t="str">
        <f t="shared" si="156"/>
        <v>module=kincpens</v>
      </c>
    </row>
    <row r="3265" spans="1:7" ht="30" customHeight="1">
      <c r="A3265" s="3" t="s">
        <v>24593</v>
      </c>
      <c r="B3265" s="3" t="s">
        <v>2</v>
      </c>
      <c r="C3265" s="3" t="s">
        <v>27868</v>
      </c>
      <c r="D3265" s="3" t="s">
        <v>33672</v>
      </c>
      <c r="E3265" s="12" t="s">
        <v>39500</v>
      </c>
      <c r="F3265" s="6" t="str">
        <f t="shared" si="155"/>
        <v>module=jincpens</v>
      </c>
      <c r="G3265" s="6" t="str">
        <f t="shared" si="156"/>
        <v>module=kincpens</v>
      </c>
    </row>
    <row r="3266" spans="1:7" ht="30" customHeight="1">
      <c r="A3266" s="3" t="s">
        <v>24593</v>
      </c>
      <c r="B3266" s="3" t="s">
        <v>2</v>
      </c>
      <c r="C3266" s="3" t="s">
        <v>27869</v>
      </c>
      <c r="D3266" s="3" t="s">
        <v>33673</v>
      </c>
      <c r="E3266" s="12" t="s">
        <v>39501</v>
      </c>
      <c r="F3266" s="6" t="str">
        <f t="shared" si="155"/>
        <v>module=jincpens</v>
      </c>
      <c r="G3266" s="6" t="str">
        <f t="shared" si="156"/>
        <v>module=kincpens</v>
      </c>
    </row>
    <row r="3267" spans="1:7" ht="30" customHeight="1">
      <c r="A3267" s="3" t="s">
        <v>24593</v>
      </c>
      <c r="B3267" s="3" t="s">
        <v>2</v>
      </c>
      <c r="C3267" s="3" t="s">
        <v>27870</v>
      </c>
      <c r="D3267" s="3" t="s">
        <v>33674</v>
      </c>
      <c r="E3267" s="12" t="s">
        <v>39502</v>
      </c>
      <c r="F3267" s="6" t="str">
        <f t="shared" si="155"/>
        <v>module=jincpens</v>
      </c>
      <c r="G3267" s="6" t="str">
        <f t="shared" si="156"/>
        <v>module=kincpens</v>
      </c>
    </row>
    <row r="3268" spans="1:7" ht="30" customHeight="1">
      <c r="A3268" s="3" t="s">
        <v>24593</v>
      </c>
      <c r="B3268" s="3" t="s">
        <v>2</v>
      </c>
      <c r="C3268" s="3" t="s">
        <v>27871</v>
      </c>
      <c r="D3268" s="3" t="s">
        <v>33675</v>
      </c>
      <c r="E3268" s="12" t="s">
        <v>39503</v>
      </c>
      <c r="F3268" s="6" t="str">
        <f t="shared" si="155"/>
        <v>module=jincpens</v>
      </c>
      <c r="G3268" s="6" t="str">
        <f t="shared" si="156"/>
        <v>module=kincpens</v>
      </c>
    </row>
    <row r="3269" spans="1:7" ht="30" customHeight="1">
      <c r="A3269" s="3" t="s">
        <v>24593</v>
      </c>
      <c r="B3269" s="3" t="s">
        <v>2</v>
      </c>
      <c r="C3269" s="3" t="s">
        <v>27872</v>
      </c>
      <c r="D3269" s="3" t="s">
        <v>33676</v>
      </c>
      <c r="E3269" s="12" t="s">
        <v>39504</v>
      </c>
      <c r="F3269" s="6" t="str">
        <f t="shared" si="155"/>
        <v>module=jincpens</v>
      </c>
      <c r="G3269" s="6" t="str">
        <f t="shared" si="156"/>
        <v>module=kincpens</v>
      </c>
    </row>
    <row r="3270" spans="1:7" ht="30" customHeight="1">
      <c r="A3270" s="3" t="s">
        <v>24593</v>
      </c>
      <c r="B3270" s="3" t="s">
        <v>2</v>
      </c>
      <c r="C3270" s="3" t="s">
        <v>27873</v>
      </c>
      <c r="D3270" s="3" t="s">
        <v>33677</v>
      </c>
      <c r="E3270" s="12" t="s">
        <v>39505</v>
      </c>
      <c r="F3270" s="6" t="str">
        <f t="shared" si="155"/>
        <v>module=jincpens</v>
      </c>
      <c r="G3270" s="6" t="str">
        <f t="shared" si="156"/>
        <v>module=kincpens</v>
      </c>
    </row>
    <row r="3271" spans="1:7" ht="30" customHeight="1">
      <c r="A3271" s="3" t="s">
        <v>24593</v>
      </c>
      <c r="B3271" s="3" t="s">
        <v>2</v>
      </c>
      <c r="C3271" s="3" t="s">
        <v>27874</v>
      </c>
      <c r="D3271" s="3" t="s">
        <v>33678</v>
      </c>
      <c r="E3271" s="12" t="s">
        <v>39506</v>
      </c>
      <c r="F3271" s="6" t="str">
        <f t="shared" si="155"/>
        <v>module=jincpens</v>
      </c>
      <c r="G3271" s="6" t="str">
        <f t="shared" si="156"/>
        <v>module=kincpens</v>
      </c>
    </row>
    <row r="3272" spans="1:7" ht="30" customHeight="1">
      <c r="A3272" s="3" t="s">
        <v>24593</v>
      </c>
      <c r="B3272" s="3" t="s">
        <v>2</v>
      </c>
      <c r="C3272" s="3" t="s">
        <v>27875</v>
      </c>
      <c r="D3272" s="3" t="s">
        <v>33679</v>
      </c>
      <c r="E3272" s="12" t="s">
        <v>39507</v>
      </c>
      <c r="F3272" s="6" t="str">
        <f t="shared" si="155"/>
        <v>module=jincpens</v>
      </c>
      <c r="G3272" s="6" t="str">
        <f t="shared" si="156"/>
        <v>module=kincpens</v>
      </c>
    </row>
    <row r="3273" spans="1:7" ht="30" customHeight="1">
      <c r="A3273" s="3" t="s">
        <v>24593</v>
      </c>
      <c r="B3273" s="3" t="s">
        <v>2</v>
      </c>
      <c r="C3273" s="3" t="s">
        <v>27876</v>
      </c>
      <c r="D3273" s="3" t="s">
        <v>33680</v>
      </c>
      <c r="E3273" s="12" t="s">
        <v>39508</v>
      </c>
      <c r="F3273" s="6" t="str">
        <f t="shared" si="155"/>
        <v>module=jincpens</v>
      </c>
      <c r="G3273" s="6" t="str">
        <f t="shared" si="156"/>
        <v>module=kincpens</v>
      </c>
    </row>
    <row r="3274" spans="1:7" ht="30" customHeight="1">
      <c r="A3274" s="3" t="s">
        <v>24593</v>
      </c>
      <c r="B3274" s="3" t="s">
        <v>2</v>
      </c>
      <c r="C3274" s="3" t="s">
        <v>27877</v>
      </c>
      <c r="D3274" s="3" t="s">
        <v>33681</v>
      </c>
      <c r="E3274" s="12" t="s">
        <v>39509</v>
      </c>
      <c r="F3274" s="6" t="str">
        <f t="shared" si="155"/>
        <v>module=jincpens</v>
      </c>
      <c r="G3274" s="6" t="str">
        <f t="shared" si="156"/>
        <v>module=kincpens</v>
      </c>
    </row>
    <row r="3275" spans="1:7" ht="30" customHeight="1">
      <c r="A3275" s="3" t="s">
        <v>24593</v>
      </c>
      <c r="B3275" s="3" t="s">
        <v>2</v>
      </c>
      <c r="C3275" s="3" t="s">
        <v>27878</v>
      </c>
      <c r="D3275" s="3" t="s">
        <v>33682</v>
      </c>
      <c r="E3275" s="12" t="s">
        <v>39510</v>
      </c>
      <c r="F3275" s="6" t="str">
        <f t="shared" si="155"/>
        <v>module=jincpens</v>
      </c>
      <c r="G3275" s="6" t="str">
        <f t="shared" si="156"/>
        <v>module=kincpens</v>
      </c>
    </row>
    <row r="3276" spans="1:7" ht="30" customHeight="1">
      <c r="A3276" s="3" t="s">
        <v>24593</v>
      </c>
      <c r="B3276" s="3" t="s">
        <v>2</v>
      </c>
      <c r="C3276" s="3" t="s">
        <v>27879</v>
      </c>
      <c r="D3276" s="3" t="s">
        <v>33683</v>
      </c>
      <c r="E3276" s="12" t="s">
        <v>39511</v>
      </c>
      <c r="F3276" s="6" t="str">
        <f t="shared" si="155"/>
        <v>module=jincpens</v>
      </c>
      <c r="G3276" s="6" t="str">
        <f t="shared" si="156"/>
        <v>module=kincpens</v>
      </c>
    </row>
    <row r="3277" spans="1:7" ht="30" customHeight="1">
      <c r="A3277" s="3" t="s">
        <v>24593</v>
      </c>
      <c r="B3277" s="3" t="s">
        <v>2</v>
      </c>
      <c r="C3277" s="3" t="s">
        <v>27880</v>
      </c>
      <c r="D3277" s="3" t="s">
        <v>33684</v>
      </c>
      <c r="E3277" s="12" t="s">
        <v>39512</v>
      </c>
      <c r="F3277" s="6" t="str">
        <f t="shared" si="155"/>
        <v>module=jincpens</v>
      </c>
      <c r="G3277" s="6" t="str">
        <f t="shared" si="156"/>
        <v>module=kincpens</v>
      </c>
    </row>
    <row r="3278" spans="1:7" ht="30" customHeight="1">
      <c r="A3278" s="3" t="s">
        <v>24593</v>
      </c>
      <c r="B3278" s="3" t="s">
        <v>2</v>
      </c>
      <c r="C3278" s="3" t="s">
        <v>27881</v>
      </c>
      <c r="D3278" s="3" t="s">
        <v>33685</v>
      </c>
      <c r="E3278" s="12" t="s">
        <v>39513</v>
      </c>
      <c r="F3278" s="6" t="str">
        <f t="shared" si="155"/>
        <v>module=jincpens</v>
      </c>
      <c r="G3278" s="6" t="str">
        <f t="shared" si="156"/>
        <v>module=kincpens</v>
      </c>
    </row>
    <row r="3279" spans="1:7" ht="30" customHeight="1">
      <c r="A3279" s="3" t="s">
        <v>24593</v>
      </c>
      <c r="B3279" s="3" t="s">
        <v>2</v>
      </c>
      <c r="C3279" s="3" t="s">
        <v>27882</v>
      </c>
      <c r="D3279" s="3" t="s">
        <v>33686</v>
      </c>
      <c r="E3279" s="12" t="s">
        <v>39514</v>
      </c>
      <c r="F3279" s="6" t="str">
        <f t="shared" si="155"/>
        <v>module=jincpens</v>
      </c>
      <c r="G3279" s="6" t="str">
        <f t="shared" si="156"/>
        <v>module=kincpens</v>
      </c>
    </row>
    <row r="3280" spans="1:7" ht="30" customHeight="1">
      <c r="A3280" s="3" t="s">
        <v>24593</v>
      </c>
      <c r="B3280" s="3" t="s">
        <v>2</v>
      </c>
      <c r="C3280" s="3" t="s">
        <v>27883</v>
      </c>
      <c r="D3280" s="3" t="s">
        <v>33687</v>
      </c>
      <c r="E3280" s="12" t="s">
        <v>39515</v>
      </c>
      <c r="F3280" s="6" t="str">
        <f t="shared" si="155"/>
        <v>module=jincpens</v>
      </c>
      <c r="G3280" s="6" t="str">
        <f t="shared" si="156"/>
        <v>module=kincpens</v>
      </c>
    </row>
    <row r="3281" spans="1:7" ht="30" customHeight="1">
      <c r="A3281" s="3" t="s">
        <v>24593</v>
      </c>
      <c r="B3281" s="3" t="s">
        <v>2</v>
      </c>
      <c r="C3281" s="3" t="s">
        <v>27884</v>
      </c>
      <c r="D3281" s="3" t="s">
        <v>33688</v>
      </c>
      <c r="E3281" s="12" t="s">
        <v>39516</v>
      </c>
      <c r="F3281" s="6" t="str">
        <f t="shared" si="155"/>
        <v>module=jincpens</v>
      </c>
      <c r="G3281" s="6" t="str">
        <f t="shared" si="156"/>
        <v>module=kincpens</v>
      </c>
    </row>
    <row r="3282" spans="1:7" ht="30" customHeight="1">
      <c r="A3282" s="3" t="s">
        <v>24593</v>
      </c>
      <c r="B3282" s="3" t="s">
        <v>2</v>
      </c>
      <c r="C3282" s="3" t="s">
        <v>27885</v>
      </c>
      <c r="D3282" s="3" t="s">
        <v>33689</v>
      </c>
      <c r="E3282" s="12" t="s">
        <v>39517</v>
      </c>
      <c r="F3282" s="6" t="str">
        <f t="shared" si="155"/>
        <v>module=jincpens</v>
      </c>
      <c r="G3282" s="6" t="str">
        <f t="shared" si="156"/>
        <v>module=kincpens</v>
      </c>
    </row>
    <row r="3283" spans="1:7" ht="30" customHeight="1">
      <c r="A3283" s="3" t="s">
        <v>24593</v>
      </c>
      <c r="B3283" s="3" t="s">
        <v>2</v>
      </c>
      <c r="C3283" s="3" t="s">
        <v>27886</v>
      </c>
      <c r="D3283" s="3" t="s">
        <v>33690</v>
      </c>
      <c r="E3283" s="12" t="s">
        <v>39518</v>
      </c>
      <c r="F3283" s="6" t="str">
        <f t="shared" si="155"/>
        <v>module=jincpens</v>
      </c>
      <c r="G3283" s="6" t="str">
        <f t="shared" si="156"/>
        <v>module=kincpens</v>
      </c>
    </row>
    <row r="3284" spans="1:7" ht="30" customHeight="1">
      <c r="A3284" s="3" t="s">
        <v>24593</v>
      </c>
      <c r="B3284" s="3" t="s">
        <v>2</v>
      </c>
      <c r="C3284" s="3" t="s">
        <v>27887</v>
      </c>
      <c r="D3284" s="3" t="s">
        <v>33691</v>
      </c>
      <c r="E3284" s="12" t="s">
        <v>39519</v>
      </c>
      <c r="F3284" s="6" t="str">
        <f t="shared" si="155"/>
        <v>module=jincpens</v>
      </c>
      <c r="G3284" s="6" t="str">
        <f t="shared" si="156"/>
        <v>module=kincpens</v>
      </c>
    </row>
    <row r="3285" spans="1:7" ht="30" customHeight="1">
      <c r="A3285" s="3" t="s">
        <v>24593</v>
      </c>
      <c r="B3285" s="3" t="s">
        <v>2</v>
      </c>
      <c r="C3285" s="3" t="s">
        <v>27888</v>
      </c>
      <c r="D3285" s="3" t="s">
        <v>33692</v>
      </c>
      <c r="E3285" s="12" t="s">
        <v>39520</v>
      </c>
      <c r="F3285" s="6" t="str">
        <f t="shared" si="155"/>
        <v>module=jincpens</v>
      </c>
      <c r="G3285" s="6" t="str">
        <f t="shared" si="156"/>
        <v>module=kincpens</v>
      </c>
    </row>
    <row r="3286" spans="1:7" ht="30" customHeight="1">
      <c r="A3286" s="3" t="s">
        <v>24593</v>
      </c>
      <c r="B3286" s="3" t="s">
        <v>2</v>
      </c>
      <c r="C3286" s="3" t="s">
        <v>27889</v>
      </c>
      <c r="D3286" s="3" t="s">
        <v>33693</v>
      </c>
      <c r="E3286" s="12" t="s">
        <v>39521</v>
      </c>
      <c r="F3286" s="6" t="str">
        <f t="shared" si="155"/>
        <v>module=jincpens</v>
      </c>
      <c r="G3286" s="6" t="str">
        <f t="shared" si="156"/>
        <v>module=kincpens</v>
      </c>
    </row>
    <row r="3287" spans="1:7" ht="30" customHeight="1">
      <c r="A3287" s="3" t="s">
        <v>24593</v>
      </c>
      <c r="B3287" s="3" t="s">
        <v>2</v>
      </c>
      <c r="C3287" s="3" t="s">
        <v>27890</v>
      </c>
      <c r="D3287" s="3" t="s">
        <v>33694</v>
      </c>
      <c r="E3287" s="12" t="s">
        <v>39522</v>
      </c>
      <c r="F3287" s="6" t="str">
        <f t="shared" si="155"/>
        <v>module=jincpens</v>
      </c>
      <c r="G3287" s="6" t="str">
        <f t="shared" si="156"/>
        <v>module=kincpens</v>
      </c>
    </row>
    <row r="3288" spans="1:7" ht="30" customHeight="1">
      <c r="A3288" s="3" t="s">
        <v>24593</v>
      </c>
      <c r="B3288" s="3" t="s">
        <v>2</v>
      </c>
      <c r="C3288" s="3" t="s">
        <v>27891</v>
      </c>
      <c r="D3288" s="3" t="s">
        <v>33695</v>
      </c>
      <c r="E3288" s="12" t="s">
        <v>39523</v>
      </c>
      <c r="F3288" s="6" t="str">
        <f t="shared" si="155"/>
        <v>module=jincpens</v>
      </c>
      <c r="G3288" s="6" t="str">
        <f t="shared" si="156"/>
        <v>module=kincpens</v>
      </c>
    </row>
    <row r="3289" spans="1:7" ht="30" customHeight="1">
      <c r="A3289" s="3" t="s">
        <v>24593</v>
      </c>
      <c r="B3289" s="3" t="s">
        <v>2</v>
      </c>
      <c r="C3289" s="3" t="s">
        <v>27892</v>
      </c>
      <c r="D3289" s="3" t="s">
        <v>33696</v>
      </c>
      <c r="E3289" s="12" t="s">
        <v>39524</v>
      </c>
      <c r="F3289" s="6" t="str">
        <f t="shared" si="155"/>
        <v>module=jincpens</v>
      </c>
      <c r="G3289" s="6" t="str">
        <f t="shared" si="156"/>
        <v>module=kincpens</v>
      </c>
    </row>
    <row r="3290" spans="1:7" ht="30" customHeight="1">
      <c r="A3290" s="3" t="s">
        <v>24593</v>
      </c>
      <c r="B3290" s="3" t="s">
        <v>2</v>
      </c>
      <c r="C3290" s="3" t="s">
        <v>27893</v>
      </c>
      <c r="D3290" s="3" t="s">
        <v>33697</v>
      </c>
      <c r="E3290" s="12" t="s">
        <v>39525</v>
      </c>
      <c r="F3290" s="6" t="str">
        <f t="shared" si="155"/>
        <v>module=jincpens</v>
      </c>
      <c r="G3290" s="6" t="str">
        <f t="shared" si="156"/>
        <v>module=kincpens</v>
      </c>
    </row>
    <row r="3291" spans="1:7" ht="30" customHeight="1">
      <c r="A3291" s="3" t="s">
        <v>24593</v>
      </c>
      <c r="B3291" s="3" t="s">
        <v>2</v>
      </c>
      <c r="C3291" s="3" t="s">
        <v>27894</v>
      </c>
      <c r="D3291" s="3" t="s">
        <v>33698</v>
      </c>
      <c r="E3291" s="12" t="s">
        <v>39526</v>
      </c>
      <c r="F3291" s="6" t="str">
        <f t="shared" si="155"/>
        <v>module=jincpens</v>
      </c>
      <c r="G3291" s="6" t="str">
        <f t="shared" si="156"/>
        <v>module=kincpens</v>
      </c>
    </row>
    <row r="3292" spans="1:7" ht="30" customHeight="1">
      <c r="A3292" s="3" t="s">
        <v>24593</v>
      </c>
      <c r="B3292" s="3" t="s">
        <v>2</v>
      </c>
      <c r="C3292" s="3" t="s">
        <v>27895</v>
      </c>
      <c r="D3292" s="3" t="s">
        <v>33699</v>
      </c>
      <c r="E3292" s="12" t="s">
        <v>39527</v>
      </c>
      <c r="F3292" s="6" t="str">
        <f t="shared" si="155"/>
        <v>module=jincpens</v>
      </c>
      <c r="G3292" s="6" t="str">
        <f t="shared" si="156"/>
        <v>module=kincpens</v>
      </c>
    </row>
    <row r="3293" spans="1:7" ht="30" customHeight="1">
      <c r="A3293" s="3" t="s">
        <v>24593</v>
      </c>
      <c r="B3293" s="3" t="s">
        <v>2</v>
      </c>
      <c r="C3293" s="3" t="s">
        <v>27896</v>
      </c>
      <c r="D3293" s="3" t="s">
        <v>33700</v>
      </c>
      <c r="E3293" s="12" t="s">
        <v>39528</v>
      </c>
      <c r="F3293" s="6" t="str">
        <f t="shared" si="155"/>
        <v>module=jincpens</v>
      </c>
      <c r="G3293" s="6" t="str">
        <f t="shared" si="156"/>
        <v>module=kincpens</v>
      </c>
    </row>
    <row r="3294" spans="1:7" ht="30" customHeight="1">
      <c r="A3294" s="3" t="s">
        <v>24593</v>
      </c>
      <c r="B3294" s="3" t="s">
        <v>2</v>
      </c>
      <c r="C3294" s="3" t="s">
        <v>27897</v>
      </c>
      <c r="D3294" s="3" t="s">
        <v>33701</v>
      </c>
      <c r="E3294" s="12" t="s">
        <v>39529</v>
      </c>
      <c r="F3294" s="6" t="str">
        <f t="shared" si="155"/>
        <v>module=jincpens</v>
      </c>
      <c r="G3294" s="6" t="str">
        <f t="shared" si="156"/>
        <v>module=kincpens</v>
      </c>
    </row>
    <row r="3295" spans="1:7" ht="30" customHeight="1">
      <c r="A3295" s="3" t="s">
        <v>24593</v>
      </c>
      <c r="B3295" s="3" t="s">
        <v>2</v>
      </c>
      <c r="C3295" s="3" t="s">
        <v>27898</v>
      </c>
      <c r="D3295" s="3" t="s">
        <v>33702</v>
      </c>
      <c r="E3295" s="12" t="s">
        <v>39530</v>
      </c>
      <c r="F3295" s="6" t="str">
        <f t="shared" ref="F3295:F3358" si="157">HYPERLINK("http://www.ssc.wisc.edu/wlsresearch/documentation/waves/?wave=capigrad&amp;module=jincpens","module=jincpens")</f>
        <v>module=jincpens</v>
      </c>
      <c r="G3295" s="6" t="str">
        <f t="shared" ref="G3295:G3358" si="158">HYPERLINK("http://www.ssc.wisc.edu/wlsresearch/documentation/waves/?wave=capisib&amp;module=kincpens","module=kincpens")</f>
        <v>module=kincpens</v>
      </c>
    </row>
    <row r="3296" spans="1:7" ht="30" customHeight="1">
      <c r="A3296" s="3" t="s">
        <v>24593</v>
      </c>
      <c r="B3296" s="3" t="s">
        <v>2</v>
      </c>
      <c r="C3296" s="3" t="s">
        <v>27899</v>
      </c>
      <c r="D3296" s="3" t="s">
        <v>33703</v>
      </c>
      <c r="E3296" s="12" t="s">
        <v>39531</v>
      </c>
      <c r="F3296" s="6" t="str">
        <f t="shared" si="157"/>
        <v>module=jincpens</v>
      </c>
      <c r="G3296" s="6" t="str">
        <f t="shared" si="158"/>
        <v>module=kincpens</v>
      </c>
    </row>
    <row r="3297" spans="1:7" ht="30" customHeight="1">
      <c r="A3297" s="3" t="s">
        <v>24593</v>
      </c>
      <c r="B3297" s="3" t="s">
        <v>2</v>
      </c>
      <c r="C3297" s="3" t="s">
        <v>27900</v>
      </c>
      <c r="D3297" s="3" t="s">
        <v>33704</v>
      </c>
      <c r="E3297" s="12" t="s">
        <v>39532</v>
      </c>
      <c r="F3297" s="6" t="str">
        <f t="shared" si="157"/>
        <v>module=jincpens</v>
      </c>
      <c r="G3297" s="6" t="str">
        <f t="shared" si="158"/>
        <v>module=kincpens</v>
      </c>
    </row>
    <row r="3298" spans="1:7" ht="30" customHeight="1">
      <c r="A3298" s="3" t="s">
        <v>24593</v>
      </c>
      <c r="B3298" s="3" t="s">
        <v>2</v>
      </c>
      <c r="C3298" s="3" t="s">
        <v>27901</v>
      </c>
      <c r="D3298" s="3" t="s">
        <v>33705</v>
      </c>
      <c r="E3298" s="12" t="s">
        <v>39533</v>
      </c>
      <c r="F3298" s="6" t="str">
        <f t="shared" si="157"/>
        <v>module=jincpens</v>
      </c>
      <c r="G3298" s="6" t="str">
        <f t="shared" si="158"/>
        <v>module=kincpens</v>
      </c>
    </row>
    <row r="3299" spans="1:7" ht="30" customHeight="1">
      <c r="A3299" s="3" t="s">
        <v>24593</v>
      </c>
      <c r="B3299" s="3" t="s">
        <v>2</v>
      </c>
      <c r="C3299" s="3" t="s">
        <v>27902</v>
      </c>
      <c r="D3299" s="3" t="s">
        <v>33706</v>
      </c>
      <c r="E3299" s="12" t="s">
        <v>39534</v>
      </c>
      <c r="F3299" s="6" t="str">
        <f t="shared" si="157"/>
        <v>module=jincpens</v>
      </c>
      <c r="G3299" s="6" t="str">
        <f t="shared" si="158"/>
        <v>module=kincpens</v>
      </c>
    </row>
    <row r="3300" spans="1:7" ht="30" customHeight="1">
      <c r="A3300" s="3" t="s">
        <v>24593</v>
      </c>
      <c r="B3300" s="3" t="s">
        <v>2</v>
      </c>
      <c r="C3300" s="3" t="s">
        <v>27903</v>
      </c>
      <c r="D3300" s="3" t="s">
        <v>33707</v>
      </c>
      <c r="E3300" s="12" t="s">
        <v>39535</v>
      </c>
      <c r="F3300" s="6" t="str">
        <f t="shared" si="157"/>
        <v>module=jincpens</v>
      </c>
      <c r="G3300" s="6" t="str">
        <f t="shared" si="158"/>
        <v>module=kincpens</v>
      </c>
    </row>
    <row r="3301" spans="1:7" ht="30" customHeight="1">
      <c r="A3301" s="3" t="s">
        <v>24593</v>
      </c>
      <c r="B3301" s="3" t="s">
        <v>2</v>
      </c>
      <c r="C3301" s="3" t="s">
        <v>27904</v>
      </c>
      <c r="D3301" s="3" t="s">
        <v>33708</v>
      </c>
      <c r="E3301" s="12" t="s">
        <v>39536</v>
      </c>
      <c r="F3301" s="6" t="str">
        <f t="shared" si="157"/>
        <v>module=jincpens</v>
      </c>
      <c r="G3301" s="6" t="str">
        <f t="shared" si="158"/>
        <v>module=kincpens</v>
      </c>
    </row>
    <row r="3302" spans="1:7" ht="30" customHeight="1">
      <c r="A3302" s="3" t="s">
        <v>24593</v>
      </c>
      <c r="B3302" s="3" t="s">
        <v>2</v>
      </c>
      <c r="C3302" s="3" t="s">
        <v>27905</v>
      </c>
      <c r="D3302" s="3" t="s">
        <v>33709</v>
      </c>
      <c r="E3302" s="12" t="s">
        <v>39537</v>
      </c>
      <c r="F3302" s="6" t="str">
        <f t="shared" si="157"/>
        <v>module=jincpens</v>
      </c>
      <c r="G3302" s="6" t="str">
        <f t="shared" si="158"/>
        <v>module=kincpens</v>
      </c>
    </row>
    <row r="3303" spans="1:7" ht="30" customHeight="1">
      <c r="A3303" s="3" t="s">
        <v>24593</v>
      </c>
      <c r="B3303" s="3" t="s">
        <v>2</v>
      </c>
      <c r="C3303" s="3" t="s">
        <v>27906</v>
      </c>
      <c r="D3303" s="3" t="s">
        <v>33710</v>
      </c>
      <c r="E3303" s="12" t="s">
        <v>39538</v>
      </c>
      <c r="F3303" s="6" t="str">
        <f t="shared" si="157"/>
        <v>module=jincpens</v>
      </c>
      <c r="G3303" s="6" t="str">
        <f t="shared" si="158"/>
        <v>module=kincpens</v>
      </c>
    </row>
    <row r="3304" spans="1:7" ht="30" customHeight="1">
      <c r="A3304" s="3" t="s">
        <v>24593</v>
      </c>
      <c r="B3304" s="3" t="s">
        <v>2</v>
      </c>
      <c r="C3304" s="3" t="s">
        <v>27907</v>
      </c>
      <c r="D3304" s="3" t="s">
        <v>33711</v>
      </c>
      <c r="E3304" s="12" t="s">
        <v>39539</v>
      </c>
      <c r="F3304" s="6" t="str">
        <f t="shared" si="157"/>
        <v>module=jincpens</v>
      </c>
      <c r="G3304" s="6" t="str">
        <f t="shared" si="158"/>
        <v>module=kincpens</v>
      </c>
    </row>
    <row r="3305" spans="1:7" ht="30" customHeight="1">
      <c r="A3305" s="3" t="s">
        <v>24593</v>
      </c>
      <c r="B3305" s="3" t="s">
        <v>2</v>
      </c>
      <c r="C3305" s="3" t="s">
        <v>27908</v>
      </c>
      <c r="D3305" s="3" t="s">
        <v>33712</v>
      </c>
      <c r="E3305" s="12" t="s">
        <v>39540</v>
      </c>
      <c r="F3305" s="6" t="str">
        <f t="shared" si="157"/>
        <v>module=jincpens</v>
      </c>
      <c r="G3305" s="6" t="str">
        <f t="shared" si="158"/>
        <v>module=kincpens</v>
      </c>
    </row>
    <row r="3306" spans="1:7" ht="30" customHeight="1">
      <c r="A3306" s="3" t="s">
        <v>24593</v>
      </c>
      <c r="B3306" s="3" t="s">
        <v>2</v>
      </c>
      <c r="C3306" s="3" t="s">
        <v>27909</v>
      </c>
      <c r="D3306" s="3" t="s">
        <v>33713</v>
      </c>
      <c r="E3306" s="12" t="s">
        <v>39541</v>
      </c>
      <c r="F3306" s="6" t="str">
        <f t="shared" si="157"/>
        <v>module=jincpens</v>
      </c>
      <c r="G3306" s="6" t="str">
        <f t="shared" si="158"/>
        <v>module=kincpens</v>
      </c>
    </row>
    <row r="3307" spans="1:7" ht="30" customHeight="1">
      <c r="A3307" s="3" t="s">
        <v>24593</v>
      </c>
      <c r="B3307" s="3" t="s">
        <v>2</v>
      </c>
      <c r="C3307" s="3" t="s">
        <v>27910</v>
      </c>
      <c r="D3307" s="3" t="s">
        <v>33714</v>
      </c>
      <c r="E3307" s="12" t="s">
        <v>39542</v>
      </c>
      <c r="F3307" s="6" t="str">
        <f t="shared" si="157"/>
        <v>module=jincpens</v>
      </c>
      <c r="G3307" s="6" t="str">
        <f t="shared" si="158"/>
        <v>module=kincpens</v>
      </c>
    </row>
    <row r="3308" spans="1:7" ht="30" customHeight="1">
      <c r="A3308" s="3" t="s">
        <v>24593</v>
      </c>
      <c r="B3308" s="3" t="s">
        <v>2</v>
      </c>
      <c r="C3308" s="3" t="s">
        <v>27911</v>
      </c>
      <c r="D3308" s="3" t="s">
        <v>33715</v>
      </c>
      <c r="E3308" s="12" t="s">
        <v>39543</v>
      </c>
      <c r="F3308" s="6" t="str">
        <f t="shared" si="157"/>
        <v>module=jincpens</v>
      </c>
      <c r="G3308" s="6" t="str">
        <f t="shared" si="158"/>
        <v>module=kincpens</v>
      </c>
    </row>
    <row r="3309" spans="1:7" ht="30" customHeight="1">
      <c r="A3309" s="3" t="s">
        <v>24593</v>
      </c>
      <c r="B3309" s="3" t="s">
        <v>2</v>
      </c>
      <c r="C3309" s="3" t="s">
        <v>27912</v>
      </c>
      <c r="D3309" s="3" t="s">
        <v>33716</v>
      </c>
      <c r="E3309" s="12" t="s">
        <v>39544</v>
      </c>
      <c r="F3309" s="6" t="str">
        <f t="shared" si="157"/>
        <v>module=jincpens</v>
      </c>
      <c r="G3309" s="6" t="str">
        <f t="shared" si="158"/>
        <v>module=kincpens</v>
      </c>
    </row>
    <row r="3310" spans="1:7" ht="30" customHeight="1">
      <c r="A3310" s="3" t="s">
        <v>24593</v>
      </c>
      <c r="B3310" s="3" t="s">
        <v>2</v>
      </c>
      <c r="C3310" s="3" t="s">
        <v>27913</v>
      </c>
      <c r="D3310" s="3" t="s">
        <v>33717</v>
      </c>
      <c r="E3310" s="12" t="s">
        <v>39545</v>
      </c>
      <c r="F3310" s="6" t="str">
        <f t="shared" si="157"/>
        <v>module=jincpens</v>
      </c>
      <c r="G3310" s="6" t="str">
        <f t="shared" si="158"/>
        <v>module=kincpens</v>
      </c>
    </row>
    <row r="3311" spans="1:7" ht="30" customHeight="1">
      <c r="A3311" s="3" t="s">
        <v>24593</v>
      </c>
      <c r="B3311" s="3" t="s">
        <v>2</v>
      </c>
      <c r="C3311" s="3" t="s">
        <v>27914</v>
      </c>
      <c r="D3311" s="3" t="s">
        <v>33718</v>
      </c>
      <c r="E3311" s="12" t="s">
        <v>39546</v>
      </c>
      <c r="F3311" s="6" t="str">
        <f t="shared" si="157"/>
        <v>module=jincpens</v>
      </c>
      <c r="G3311" s="6" t="str">
        <f t="shared" si="158"/>
        <v>module=kincpens</v>
      </c>
    </row>
    <row r="3312" spans="1:7" ht="30" customHeight="1">
      <c r="A3312" s="3" t="s">
        <v>24593</v>
      </c>
      <c r="B3312" s="3" t="s">
        <v>2</v>
      </c>
      <c r="C3312" s="3" t="s">
        <v>27915</v>
      </c>
      <c r="D3312" s="3" t="s">
        <v>33719</v>
      </c>
      <c r="E3312" s="12" t="s">
        <v>39547</v>
      </c>
      <c r="F3312" s="6" t="str">
        <f t="shared" si="157"/>
        <v>module=jincpens</v>
      </c>
      <c r="G3312" s="6" t="str">
        <f t="shared" si="158"/>
        <v>module=kincpens</v>
      </c>
    </row>
    <row r="3313" spans="1:7" ht="30" customHeight="1">
      <c r="A3313" s="3" t="s">
        <v>24593</v>
      </c>
      <c r="B3313" s="3" t="s">
        <v>2</v>
      </c>
      <c r="C3313" s="3" t="s">
        <v>27916</v>
      </c>
      <c r="D3313" s="3" t="s">
        <v>33720</v>
      </c>
      <c r="E3313" s="12" t="s">
        <v>39548</v>
      </c>
      <c r="F3313" s="6" t="str">
        <f t="shared" si="157"/>
        <v>module=jincpens</v>
      </c>
      <c r="G3313" s="6" t="str">
        <f t="shared" si="158"/>
        <v>module=kincpens</v>
      </c>
    </row>
    <row r="3314" spans="1:7" ht="30" customHeight="1">
      <c r="A3314" s="3" t="s">
        <v>24593</v>
      </c>
      <c r="B3314" s="3" t="s">
        <v>2</v>
      </c>
      <c r="C3314" s="3" t="s">
        <v>27917</v>
      </c>
      <c r="D3314" s="3" t="s">
        <v>33721</v>
      </c>
      <c r="E3314" s="12" t="s">
        <v>39549</v>
      </c>
      <c r="F3314" s="6" t="str">
        <f t="shared" si="157"/>
        <v>module=jincpens</v>
      </c>
      <c r="G3314" s="6" t="str">
        <f t="shared" si="158"/>
        <v>module=kincpens</v>
      </c>
    </row>
    <row r="3315" spans="1:7" ht="30" customHeight="1">
      <c r="A3315" s="3" t="s">
        <v>24593</v>
      </c>
      <c r="B3315" s="3" t="s">
        <v>2</v>
      </c>
      <c r="C3315" s="3" t="s">
        <v>27918</v>
      </c>
      <c r="D3315" s="3" t="s">
        <v>33722</v>
      </c>
      <c r="E3315" s="12" t="s">
        <v>39550</v>
      </c>
      <c r="F3315" s="6" t="str">
        <f t="shared" si="157"/>
        <v>module=jincpens</v>
      </c>
      <c r="G3315" s="6" t="str">
        <f t="shared" si="158"/>
        <v>module=kincpens</v>
      </c>
    </row>
    <row r="3316" spans="1:7" ht="30" customHeight="1">
      <c r="A3316" s="3" t="s">
        <v>24593</v>
      </c>
      <c r="B3316" s="3" t="s">
        <v>2</v>
      </c>
      <c r="C3316" s="3" t="s">
        <v>27919</v>
      </c>
      <c r="D3316" s="3" t="s">
        <v>33723</v>
      </c>
      <c r="E3316" s="12" t="s">
        <v>39551</v>
      </c>
      <c r="F3316" s="6" t="str">
        <f t="shared" si="157"/>
        <v>module=jincpens</v>
      </c>
      <c r="G3316" s="6" t="str">
        <f t="shared" si="158"/>
        <v>module=kincpens</v>
      </c>
    </row>
    <row r="3317" spans="1:7" ht="30" customHeight="1">
      <c r="A3317" s="3" t="s">
        <v>24593</v>
      </c>
      <c r="B3317" s="3" t="s">
        <v>2</v>
      </c>
      <c r="C3317" s="3" t="s">
        <v>27920</v>
      </c>
      <c r="D3317" s="3" t="s">
        <v>33724</v>
      </c>
      <c r="E3317" s="12" t="s">
        <v>39552</v>
      </c>
      <c r="F3317" s="6" t="str">
        <f t="shared" si="157"/>
        <v>module=jincpens</v>
      </c>
      <c r="G3317" s="6" t="str">
        <f t="shared" si="158"/>
        <v>module=kincpens</v>
      </c>
    </row>
    <row r="3318" spans="1:7" ht="30" customHeight="1">
      <c r="A3318" s="3" t="s">
        <v>24593</v>
      </c>
      <c r="B3318" s="3" t="s">
        <v>2</v>
      </c>
      <c r="C3318" s="3" t="s">
        <v>27921</v>
      </c>
      <c r="D3318" s="3" t="s">
        <v>33725</v>
      </c>
      <c r="E3318" s="12" t="s">
        <v>39553</v>
      </c>
      <c r="F3318" s="6" t="str">
        <f t="shared" si="157"/>
        <v>module=jincpens</v>
      </c>
      <c r="G3318" s="6" t="str">
        <f t="shared" si="158"/>
        <v>module=kincpens</v>
      </c>
    </row>
    <row r="3319" spans="1:7" ht="30" customHeight="1">
      <c r="A3319" s="3" t="s">
        <v>24593</v>
      </c>
      <c r="B3319" s="3" t="s">
        <v>2</v>
      </c>
      <c r="C3319" s="3" t="s">
        <v>27922</v>
      </c>
      <c r="D3319" s="3" t="s">
        <v>33726</v>
      </c>
      <c r="E3319" s="12" t="s">
        <v>39554</v>
      </c>
      <c r="F3319" s="6" t="str">
        <f t="shared" si="157"/>
        <v>module=jincpens</v>
      </c>
      <c r="G3319" s="6" t="str">
        <f t="shared" si="158"/>
        <v>module=kincpens</v>
      </c>
    </row>
    <row r="3320" spans="1:7" ht="30" customHeight="1">
      <c r="A3320" s="3" t="s">
        <v>24593</v>
      </c>
      <c r="B3320" s="3" t="s">
        <v>2</v>
      </c>
      <c r="C3320" s="3" t="s">
        <v>27923</v>
      </c>
      <c r="D3320" s="3" t="s">
        <v>33727</v>
      </c>
      <c r="E3320" s="12" t="s">
        <v>39555</v>
      </c>
      <c r="F3320" s="6" t="str">
        <f t="shared" si="157"/>
        <v>module=jincpens</v>
      </c>
      <c r="G3320" s="6" t="str">
        <f t="shared" si="158"/>
        <v>module=kincpens</v>
      </c>
    </row>
    <row r="3321" spans="1:7" ht="30" customHeight="1">
      <c r="A3321" s="3" t="s">
        <v>24593</v>
      </c>
      <c r="B3321" s="3" t="s">
        <v>2</v>
      </c>
      <c r="C3321" s="3" t="s">
        <v>27924</v>
      </c>
      <c r="D3321" s="3" t="s">
        <v>33728</v>
      </c>
      <c r="E3321" s="12" t="s">
        <v>39556</v>
      </c>
      <c r="F3321" s="6" t="str">
        <f t="shared" si="157"/>
        <v>module=jincpens</v>
      </c>
      <c r="G3321" s="6" t="str">
        <f t="shared" si="158"/>
        <v>module=kincpens</v>
      </c>
    </row>
    <row r="3322" spans="1:7" ht="30" customHeight="1">
      <c r="A3322" s="3" t="s">
        <v>24593</v>
      </c>
      <c r="B3322" s="3" t="s">
        <v>2</v>
      </c>
      <c r="C3322" s="3" t="s">
        <v>27925</v>
      </c>
      <c r="D3322" s="3" t="s">
        <v>33729</v>
      </c>
      <c r="E3322" s="12" t="s">
        <v>39557</v>
      </c>
      <c r="F3322" s="6" t="str">
        <f t="shared" si="157"/>
        <v>module=jincpens</v>
      </c>
      <c r="G3322" s="6" t="str">
        <f t="shared" si="158"/>
        <v>module=kincpens</v>
      </c>
    </row>
    <row r="3323" spans="1:7" ht="30" customHeight="1">
      <c r="A3323" s="3" t="s">
        <v>24593</v>
      </c>
      <c r="B3323" s="3" t="s">
        <v>2</v>
      </c>
      <c r="C3323" s="3" t="s">
        <v>27926</v>
      </c>
      <c r="D3323" s="3" t="s">
        <v>33730</v>
      </c>
      <c r="E3323" s="12" t="s">
        <v>39558</v>
      </c>
      <c r="F3323" s="6" t="str">
        <f t="shared" si="157"/>
        <v>module=jincpens</v>
      </c>
      <c r="G3323" s="6" t="str">
        <f t="shared" si="158"/>
        <v>module=kincpens</v>
      </c>
    </row>
    <row r="3324" spans="1:7" ht="30" customHeight="1">
      <c r="A3324" s="3" t="s">
        <v>24593</v>
      </c>
      <c r="B3324" s="3" t="s">
        <v>2</v>
      </c>
      <c r="C3324" s="3" t="s">
        <v>27927</v>
      </c>
      <c r="D3324" s="3" t="s">
        <v>33731</v>
      </c>
      <c r="E3324" s="12" t="s">
        <v>39559</v>
      </c>
      <c r="F3324" s="6" t="str">
        <f t="shared" si="157"/>
        <v>module=jincpens</v>
      </c>
      <c r="G3324" s="6" t="str">
        <f t="shared" si="158"/>
        <v>module=kincpens</v>
      </c>
    </row>
    <row r="3325" spans="1:7" ht="30" customHeight="1">
      <c r="A3325" s="3" t="s">
        <v>24593</v>
      </c>
      <c r="B3325" s="3" t="s">
        <v>2</v>
      </c>
      <c r="C3325" s="3" t="s">
        <v>27928</v>
      </c>
      <c r="D3325" s="3" t="s">
        <v>33732</v>
      </c>
      <c r="E3325" s="12" t="s">
        <v>39560</v>
      </c>
      <c r="F3325" s="6" t="str">
        <f t="shared" si="157"/>
        <v>module=jincpens</v>
      </c>
      <c r="G3325" s="6" t="str">
        <f t="shared" si="158"/>
        <v>module=kincpens</v>
      </c>
    </row>
    <row r="3326" spans="1:7" ht="30" customHeight="1">
      <c r="A3326" s="3" t="s">
        <v>24593</v>
      </c>
      <c r="B3326" s="3" t="s">
        <v>2</v>
      </c>
      <c r="C3326" s="3" t="s">
        <v>27929</v>
      </c>
      <c r="D3326" s="3" t="s">
        <v>33733</v>
      </c>
      <c r="E3326" s="12" t="s">
        <v>39561</v>
      </c>
      <c r="F3326" s="6" t="str">
        <f t="shared" si="157"/>
        <v>module=jincpens</v>
      </c>
      <c r="G3326" s="6" t="str">
        <f t="shared" si="158"/>
        <v>module=kincpens</v>
      </c>
    </row>
    <row r="3327" spans="1:7" ht="30" customHeight="1">
      <c r="A3327" s="3" t="s">
        <v>24593</v>
      </c>
      <c r="B3327" s="3" t="s">
        <v>2</v>
      </c>
      <c r="C3327" s="3" t="s">
        <v>27930</v>
      </c>
      <c r="D3327" s="3" t="s">
        <v>33734</v>
      </c>
      <c r="E3327" s="12" t="s">
        <v>39562</v>
      </c>
      <c r="F3327" s="6" t="str">
        <f t="shared" si="157"/>
        <v>module=jincpens</v>
      </c>
      <c r="G3327" s="6" t="str">
        <f t="shared" si="158"/>
        <v>module=kincpens</v>
      </c>
    </row>
    <row r="3328" spans="1:7" ht="30" customHeight="1">
      <c r="A3328" s="3" t="s">
        <v>24593</v>
      </c>
      <c r="B3328" s="3" t="s">
        <v>2</v>
      </c>
      <c r="C3328" s="3" t="s">
        <v>27931</v>
      </c>
      <c r="D3328" s="3" t="s">
        <v>33735</v>
      </c>
      <c r="E3328" s="12" t="s">
        <v>39563</v>
      </c>
      <c r="F3328" s="6" t="str">
        <f t="shared" si="157"/>
        <v>module=jincpens</v>
      </c>
      <c r="G3328" s="6" t="str">
        <f t="shared" si="158"/>
        <v>module=kincpens</v>
      </c>
    </row>
    <row r="3329" spans="1:7" ht="30" customHeight="1">
      <c r="A3329" s="3" t="s">
        <v>24593</v>
      </c>
      <c r="B3329" s="3" t="s">
        <v>2</v>
      </c>
      <c r="C3329" s="3" t="s">
        <v>27932</v>
      </c>
      <c r="D3329" s="3" t="s">
        <v>33736</v>
      </c>
      <c r="E3329" s="12" t="s">
        <v>39564</v>
      </c>
      <c r="F3329" s="6" t="str">
        <f t="shared" si="157"/>
        <v>module=jincpens</v>
      </c>
      <c r="G3329" s="6" t="str">
        <f t="shared" si="158"/>
        <v>module=kincpens</v>
      </c>
    </row>
    <row r="3330" spans="1:7" ht="30" customHeight="1">
      <c r="A3330" s="3" t="s">
        <v>24593</v>
      </c>
      <c r="B3330" s="3" t="s">
        <v>2</v>
      </c>
      <c r="C3330" s="3" t="s">
        <v>27933</v>
      </c>
      <c r="D3330" s="3" t="s">
        <v>33737</v>
      </c>
      <c r="E3330" s="12" t="s">
        <v>39565</v>
      </c>
      <c r="F3330" s="6" t="str">
        <f t="shared" si="157"/>
        <v>module=jincpens</v>
      </c>
      <c r="G3330" s="6" t="str">
        <f t="shared" si="158"/>
        <v>module=kincpens</v>
      </c>
    </row>
    <row r="3331" spans="1:7" ht="30" customHeight="1">
      <c r="A3331" s="3" t="s">
        <v>24593</v>
      </c>
      <c r="B3331" s="3" t="s">
        <v>2</v>
      </c>
      <c r="C3331" s="3" t="s">
        <v>27934</v>
      </c>
      <c r="D3331" s="3" t="s">
        <v>33738</v>
      </c>
      <c r="E3331" s="12" t="s">
        <v>39566</v>
      </c>
      <c r="F3331" s="6" t="str">
        <f t="shared" si="157"/>
        <v>module=jincpens</v>
      </c>
      <c r="G3331" s="6" t="str">
        <f t="shared" si="158"/>
        <v>module=kincpens</v>
      </c>
    </row>
    <row r="3332" spans="1:7" ht="30" customHeight="1">
      <c r="A3332" s="3" t="s">
        <v>24593</v>
      </c>
      <c r="B3332" s="3" t="s">
        <v>2</v>
      </c>
      <c r="C3332" s="3" t="s">
        <v>27935</v>
      </c>
      <c r="D3332" s="3" t="s">
        <v>33739</v>
      </c>
      <c r="E3332" s="12" t="s">
        <v>39567</v>
      </c>
      <c r="F3332" s="6" t="str">
        <f t="shared" si="157"/>
        <v>module=jincpens</v>
      </c>
      <c r="G3332" s="6" t="str">
        <f t="shared" si="158"/>
        <v>module=kincpens</v>
      </c>
    </row>
    <row r="3333" spans="1:7" ht="30" customHeight="1">
      <c r="A3333" s="3" t="s">
        <v>24593</v>
      </c>
      <c r="B3333" s="3" t="s">
        <v>2</v>
      </c>
      <c r="C3333" s="3" t="s">
        <v>27936</v>
      </c>
      <c r="D3333" s="3" t="s">
        <v>33740</v>
      </c>
      <c r="E3333" s="12" t="s">
        <v>39568</v>
      </c>
      <c r="F3333" s="6" t="str">
        <f t="shared" si="157"/>
        <v>module=jincpens</v>
      </c>
      <c r="G3333" s="6" t="str">
        <f t="shared" si="158"/>
        <v>module=kincpens</v>
      </c>
    </row>
    <row r="3334" spans="1:7" ht="30" customHeight="1">
      <c r="A3334" s="3" t="s">
        <v>24593</v>
      </c>
      <c r="B3334" s="3" t="s">
        <v>2</v>
      </c>
      <c r="C3334" s="3" t="s">
        <v>27937</v>
      </c>
      <c r="D3334" s="3" t="s">
        <v>33741</v>
      </c>
      <c r="E3334" s="12" t="s">
        <v>39569</v>
      </c>
      <c r="F3334" s="6" t="str">
        <f t="shared" si="157"/>
        <v>module=jincpens</v>
      </c>
      <c r="G3334" s="6" t="str">
        <f t="shared" si="158"/>
        <v>module=kincpens</v>
      </c>
    </row>
    <row r="3335" spans="1:7" ht="30" customHeight="1">
      <c r="A3335" s="3" t="s">
        <v>24593</v>
      </c>
      <c r="B3335" s="3" t="s">
        <v>2</v>
      </c>
      <c r="C3335" s="3" t="s">
        <v>27938</v>
      </c>
      <c r="D3335" s="3" t="s">
        <v>33742</v>
      </c>
      <c r="E3335" s="12" t="s">
        <v>39570</v>
      </c>
      <c r="F3335" s="6" t="str">
        <f t="shared" si="157"/>
        <v>module=jincpens</v>
      </c>
      <c r="G3335" s="6" t="str">
        <f t="shared" si="158"/>
        <v>module=kincpens</v>
      </c>
    </row>
    <row r="3336" spans="1:7" ht="30" customHeight="1">
      <c r="A3336" s="3" t="s">
        <v>24593</v>
      </c>
      <c r="B3336" s="3" t="s">
        <v>2</v>
      </c>
      <c r="C3336" s="3" t="s">
        <v>27939</v>
      </c>
      <c r="D3336" s="3" t="s">
        <v>33743</v>
      </c>
      <c r="E3336" s="12" t="s">
        <v>39571</v>
      </c>
      <c r="F3336" s="6" t="str">
        <f t="shared" si="157"/>
        <v>module=jincpens</v>
      </c>
      <c r="G3336" s="6" t="str">
        <f t="shared" si="158"/>
        <v>module=kincpens</v>
      </c>
    </row>
    <row r="3337" spans="1:7" ht="30" customHeight="1">
      <c r="A3337" s="3" t="s">
        <v>24593</v>
      </c>
      <c r="B3337" s="3" t="s">
        <v>2</v>
      </c>
      <c r="C3337" s="3" t="s">
        <v>27940</v>
      </c>
      <c r="D3337" s="3" t="s">
        <v>33744</v>
      </c>
      <c r="E3337" s="12" t="s">
        <v>39572</v>
      </c>
      <c r="F3337" s="6" t="str">
        <f t="shared" si="157"/>
        <v>module=jincpens</v>
      </c>
      <c r="G3337" s="6" t="str">
        <f t="shared" si="158"/>
        <v>module=kincpens</v>
      </c>
    </row>
    <row r="3338" spans="1:7" ht="30" customHeight="1">
      <c r="A3338" s="3" t="s">
        <v>24593</v>
      </c>
      <c r="B3338" s="3" t="s">
        <v>2</v>
      </c>
      <c r="C3338" s="3" t="s">
        <v>27941</v>
      </c>
      <c r="D3338" s="3" t="s">
        <v>33745</v>
      </c>
      <c r="E3338" s="12" t="s">
        <v>39573</v>
      </c>
      <c r="F3338" s="6" t="str">
        <f t="shared" si="157"/>
        <v>module=jincpens</v>
      </c>
      <c r="G3338" s="6" t="str">
        <f t="shared" si="158"/>
        <v>module=kincpens</v>
      </c>
    </row>
    <row r="3339" spans="1:7" ht="30" customHeight="1">
      <c r="A3339" s="3" t="s">
        <v>24593</v>
      </c>
      <c r="B3339" s="3" t="s">
        <v>2</v>
      </c>
      <c r="C3339" s="3" t="s">
        <v>27942</v>
      </c>
      <c r="D3339" s="3" t="s">
        <v>33746</v>
      </c>
      <c r="E3339" s="12" t="s">
        <v>39574</v>
      </c>
      <c r="F3339" s="6" t="str">
        <f t="shared" si="157"/>
        <v>module=jincpens</v>
      </c>
      <c r="G3339" s="6" t="str">
        <f t="shared" si="158"/>
        <v>module=kincpens</v>
      </c>
    </row>
    <row r="3340" spans="1:7" ht="30" customHeight="1">
      <c r="A3340" s="3" t="s">
        <v>24593</v>
      </c>
      <c r="B3340" s="3" t="s">
        <v>2</v>
      </c>
      <c r="C3340" s="3" t="s">
        <v>27943</v>
      </c>
      <c r="D3340" s="3" t="s">
        <v>33747</v>
      </c>
      <c r="E3340" s="12" t="s">
        <v>39575</v>
      </c>
      <c r="F3340" s="6" t="str">
        <f t="shared" si="157"/>
        <v>module=jincpens</v>
      </c>
      <c r="G3340" s="6" t="str">
        <f t="shared" si="158"/>
        <v>module=kincpens</v>
      </c>
    </row>
    <row r="3341" spans="1:7" ht="30" customHeight="1">
      <c r="A3341" s="3" t="s">
        <v>24593</v>
      </c>
      <c r="B3341" s="3" t="s">
        <v>2</v>
      </c>
      <c r="C3341" s="3" t="s">
        <v>27944</v>
      </c>
      <c r="D3341" s="3" t="s">
        <v>33748</v>
      </c>
      <c r="E3341" s="12" t="s">
        <v>39576</v>
      </c>
      <c r="F3341" s="6" t="str">
        <f t="shared" si="157"/>
        <v>module=jincpens</v>
      </c>
      <c r="G3341" s="6" t="str">
        <f t="shared" si="158"/>
        <v>module=kincpens</v>
      </c>
    </row>
    <row r="3342" spans="1:7" ht="30" customHeight="1">
      <c r="A3342" s="3" t="s">
        <v>24593</v>
      </c>
      <c r="B3342" s="3" t="s">
        <v>2</v>
      </c>
      <c r="C3342" s="3" t="s">
        <v>27945</v>
      </c>
      <c r="D3342" s="3" t="s">
        <v>33749</v>
      </c>
      <c r="E3342" s="12" t="s">
        <v>39577</v>
      </c>
      <c r="F3342" s="6" t="str">
        <f t="shared" si="157"/>
        <v>module=jincpens</v>
      </c>
      <c r="G3342" s="6" t="str">
        <f t="shared" si="158"/>
        <v>module=kincpens</v>
      </c>
    </row>
    <row r="3343" spans="1:7" ht="30" customHeight="1">
      <c r="A3343" s="3" t="s">
        <v>24593</v>
      </c>
      <c r="B3343" s="3" t="s">
        <v>2</v>
      </c>
      <c r="C3343" s="3" t="s">
        <v>27946</v>
      </c>
      <c r="D3343" s="3" t="s">
        <v>33750</v>
      </c>
      <c r="E3343" s="12" t="s">
        <v>39578</v>
      </c>
      <c r="F3343" s="6" t="str">
        <f t="shared" si="157"/>
        <v>module=jincpens</v>
      </c>
      <c r="G3343" s="6" t="str">
        <f t="shared" si="158"/>
        <v>module=kincpens</v>
      </c>
    </row>
    <row r="3344" spans="1:7" ht="30" customHeight="1">
      <c r="A3344" s="3" t="s">
        <v>24593</v>
      </c>
      <c r="B3344" s="3" t="s">
        <v>2</v>
      </c>
      <c r="C3344" s="3" t="s">
        <v>27947</v>
      </c>
      <c r="D3344" s="3" t="s">
        <v>33751</v>
      </c>
      <c r="E3344" s="12" t="s">
        <v>39579</v>
      </c>
      <c r="F3344" s="6" t="str">
        <f t="shared" si="157"/>
        <v>module=jincpens</v>
      </c>
      <c r="G3344" s="6" t="str">
        <f t="shared" si="158"/>
        <v>module=kincpens</v>
      </c>
    </row>
    <row r="3345" spans="1:7" ht="30" customHeight="1">
      <c r="A3345" s="3" t="s">
        <v>24593</v>
      </c>
      <c r="B3345" s="3" t="s">
        <v>2</v>
      </c>
      <c r="C3345" s="3" t="s">
        <v>27948</v>
      </c>
      <c r="D3345" s="3" t="s">
        <v>33752</v>
      </c>
      <c r="E3345" s="12" t="s">
        <v>39580</v>
      </c>
      <c r="F3345" s="6" t="str">
        <f t="shared" si="157"/>
        <v>module=jincpens</v>
      </c>
      <c r="G3345" s="6" t="str">
        <f t="shared" si="158"/>
        <v>module=kincpens</v>
      </c>
    </row>
    <row r="3346" spans="1:7" ht="30" customHeight="1">
      <c r="A3346" s="3" t="s">
        <v>24593</v>
      </c>
      <c r="B3346" s="3" t="s">
        <v>2</v>
      </c>
      <c r="C3346" s="3" t="s">
        <v>27949</v>
      </c>
      <c r="D3346" s="3" t="s">
        <v>33753</v>
      </c>
      <c r="E3346" s="12" t="s">
        <v>39581</v>
      </c>
      <c r="F3346" s="6" t="str">
        <f t="shared" si="157"/>
        <v>module=jincpens</v>
      </c>
      <c r="G3346" s="6" t="str">
        <f t="shared" si="158"/>
        <v>module=kincpens</v>
      </c>
    </row>
    <row r="3347" spans="1:7" ht="30" customHeight="1">
      <c r="A3347" s="3" t="s">
        <v>24593</v>
      </c>
      <c r="B3347" s="3" t="s">
        <v>2</v>
      </c>
      <c r="C3347" s="3" t="s">
        <v>27950</v>
      </c>
      <c r="D3347" s="3" t="s">
        <v>33754</v>
      </c>
      <c r="E3347" s="12" t="s">
        <v>39582</v>
      </c>
      <c r="F3347" s="6" t="str">
        <f t="shared" si="157"/>
        <v>module=jincpens</v>
      </c>
      <c r="G3347" s="6" t="str">
        <f t="shared" si="158"/>
        <v>module=kincpens</v>
      </c>
    </row>
    <row r="3348" spans="1:7" ht="30" customHeight="1">
      <c r="A3348" s="3" t="s">
        <v>24593</v>
      </c>
      <c r="B3348" s="3" t="s">
        <v>2</v>
      </c>
      <c r="C3348" s="3" t="s">
        <v>27951</v>
      </c>
      <c r="D3348" s="3" t="s">
        <v>33755</v>
      </c>
      <c r="E3348" s="12" t="s">
        <v>39583</v>
      </c>
      <c r="F3348" s="6" t="str">
        <f t="shared" si="157"/>
        <v>module=jincpens</v>
      </c>
      <c r="G3348" s="6" t="str">
        <f t="shared" si="158"/>
        <v>module=kincpens</v>
      </c>
    </row>
    <row r="3349" spans="1:7" ht="30" customHeight="1">
      <c r="A3349" s="3" t="s">
        <v>24593</v>
      </c>
      <c r="B3349" s="3" t="s">
        <v>2</v>
      </c>
      <c r="C3349" s="3" t="s">
        <v>27952</v>
      </c>
      <c r="D3349" s="3" t="s">
        <v>33756</v>
      </c>
      <c r="E3349" s="12" t="s">
        <v>39584</v>
      </c>
      <c r="F3349" s="6" t="str">
        <f t="shared" si="157"/>
        <v>module=jincpens</v>
      </c>
      <c r="G3349" s="6" t="str">
        <f t="shared" si="158"/>
        <v>module=kincpens</v>
      </c>
    </row>
    <row r="3350" spans="1:7" ht="30" customHeight="1">
      <c r="A3350" s="3" t="s">
        <v>24593</v>
      </c>
      <c r="B3350" s="3" t="s">
        <v>2</v>
      </c>
      <c r="C3350" s="3" t="s">
        <v>27953</v>
      </c>
      <c r="D3350" s="3" t="s">
        <v>33757</v>
      </c>
      <c r="E3350" s="12" t="s">
        <v>39585</v>
      </c>
      <c r="F3350" s="6" t="str">
        <f t="shared" si="157"/>
        <v>module=jincpens</v>
      </c>
      <c r="G3350" s="6" t="str">
        <f t="shared" si="158"/>
        <v>module=kincpens</v>
      </c>
    </row>
    <row r="3351" spans="1:7" ht="30" customHeight="1">
      <c r="A3351" s="3" t="s">
        <v>24593</v>
      </c>
      <c r="B3351" s="3" t="s">
        <v>2</v>
      </c>
      <c r="C3351" s="3" t="s">
        <v>27954</v>
      </c>
      <c r="D3351" s="3" t="s">
        <v>33758</v>
      </c>
      <c r="E3351" s="12" t="s">
        <v>39586</v>
      </c>
      <c r="F3351" s="6" t="str">
        <f t="shared" si="157"/>
        <v>module=jincpens</v>
      </c>
      <c r="G3351" s="6" t="str">
        <f t="shared" si="158"/>
        <v>module=kincpens</v>
      </c>
    </row>
    <row r="3352" spans="1:7" ht="30" customHeight="1">
      <c r="A3352" s="3" t="s">
        <v>24593</v>
      </c>
      <c r="B3352" s="3" t="s">
        <v>2</v>
      </c>
      <c r="C3352" s="3" t="s">
        <v>27955</v>
      </c>
      <c r="D3352" s="3" t="s">
        <v>33759</v>
      </c>
      <c r="E3352" s="12" t="s">
        <v>39587</v>
      </c>
      <c r="F3352" s="6" t="str">
        <f t="shared" si="157"/>
        <v>module=jincpens</v>
      </c>
      <c r="G3352" s="6" t="str">
        <f t="shared" si="158"/>
        <v>module=kincpens</v>
      </c>
    </row>
    <row r="3353" spans="1:7" ht="30" customHeight="1">
      <c r="A3353" s="3" t="s">
        <v>24593</v>
      </c>
      <c r="B3353" s="3" t="s">
        <v>2</v>
      </c>
      <c r="C3353" s="3" t="s">
        <v>27956</v>
      </c>
      <c r="D3353" s="3" t="s">
        <v>33760</v>
      </c>
      <c r="E3353" s="12" t="s">
        <v>39588</v>
      </c>
      <c r="F3353" s="6" t="str">
        <f t="shared" si="157"/>
        <v>module=jincpens</v>
      </c>
      <c r="G3353" s="6" t="str">
        <f t="shared" si="158"/>
        <v>module=kincpens</v>
      </c>
    </row>
    <row r="3354" spans="1:7" ht="30" customHeight="1">
      <c r="A3354" s="3" t="s">
        <v>24593</v>
      </c>
      <c r="B3354" s="3" t="s">
        <v>2</v>
      </c>
      <c r="C3354" s="3" t="s">
        <v>27957</v>
      </c>
      <c r="D3354" s="3" t="s">
        <v>33761</v>
      </c>
      <c r="E3354" s="12" t="s">
        <v>39589</v>
      </c>
      <c r="F3354" s="6" t="str">
        <f t="shared" si="157"/>
        <v>module=jincpens</v>
      </c>
      <c r="G3354" s="6" t="str">
        <f t="shared" si="158"/>
        <v>module=kincpens</v>
      </c>
    </row>
    <row r="3355" spans="1:7" ht="30" customHeight="1">
      <c r="A3355" s="3" t="s">
        <v>24593</v>
      </c>
      <c r="B3355" s="3" t="s">
        <v>2</v>
      </c>
      <c r="C3355" s="3" t="s">
        <v>27958</v>
      </c>
      <c r="D3355" s="3" t="s">
        <v>33762</v>
      </c>
      <c r="E3355" s="12" t="s">
        <v>39590</v>
      </c>
      <c r="F3355" s="6" t="str">
        <f t="shared" si="157"/>
        <v>module=jincpens</v>
      </c>
      <c r="G3355" s="6" t="str">
        <f t="shared" si="158"/>
        <v>module=kincpens</v>
      </c>
    </row>
    <row r="3356" spans="1:7" ht="30" customHeight="1">
      <c r="A3356" s="3" t="s">
        <v>24593</v>
      </c>
      <c r="B3356" s="3" t="s">
        <v>2</v>
      </c>
      <c r="C3356" s="3" t="s">
        <v>27959</v>
      </c>
      <c r="D3356" s="3" t="s">
        <v>33763</v>
      </c>
      <c r="E3356" s="12" t="s">
        <v>39591</v>
      </c>
      <c r="F3356" s="6" t="str">
        <f t="shared" si="157"/>
        <v>module=jincpens</v>
      </c>
      <c r="G3356" s="6" t="str">
        <f t="shared" si="158"/>
        <v>module=kincpens</v>
      </c>
    </row>
    <row r="3357" spans="1:7" ht="30" customHeight="1">
      <c r="A3357" s="3" t="s">
        <v>24593</v>
      </c>
      <c r="B3357" s="3" t="s">
        <v>2</v>
      </c>
      <c r="C3357" s="3" t="s">
        <v>27960</v>
      </c>
      <c r="D3357" s="3" t="s">
        <v>33764</v>
      </c>
      <c r="E3357" s="12" t="s">
        <v>39592</v>
      </c>
      <c r="F3357" s="6" t="str">
        <f t="shared" si="157"/>
        <v>module=jincpens</v>
      </c>
      <c r="G3357" s="6" t="str">
        <f t="shared" si="158"/>
        <v>module=kincpens</v>
      </c>
    </row>
    <row r="3358" spans="1:7" ht="30" customHeight="1">
      <c r="A3358" s="3" t="s">
        <v>24593</v>
      </c>
      <c r="B3358" s="3" t="s">
        <v>2</v>
      </c>
      <c r="C3358" s="3" t="s">
        <v>27961</v>
      </c>
      <c r="D3358" s="3" t="s">
        <v>33765</v>
      </c>
      <c r="E3358" s="12" t="s">
        <v>39593</v>
      </c>
      <c r="F3358" s="6" t="str">
        <f t="shared" si="157"/>
        <v>module=jincpens</v>
      </c>
      <c r="G3358" s="6" t="str">
        <f t="shared" si="158"/>
        <v>module=kincpens</v>
      </c>
    </row>
    <row r="3359" spans="1:7" ht="30" customHeight="1">
      <c r="A3359" s="3" t="s">
        <v>24593</v>
      </c>
      <c r="B3359" s="3" t="s">
        <v>2</v>
      </c>
      <c r="C3359" s="3" t="s">
        <v>27962</v>
      </c>
      <c r="D3359" s="3" t="s">
        <v>33766</v>
      </c>
      <c r="E3359" s="12" t="s">
        <v>39594</v>
      </c>
      <c r="F3359" s="6" t="str">
        <f t="shared" ref="F3359:F3364" si="159">HYPERLINK("http://www.ssc.wisc.edu/wlsresearch/documentation/waves/?wave=capigrad&amp;module=jincpens","module=jincpens")</f>
        <v>module=jincpens</v>
      </c>
      <c r="G3359" s="6" t="str">
        <f t="shared" ref="G3359:G3364" si="160">HYPERLINK("http://www.ssc.wisc.edu/wlsresearch/documentation/waves/?wave=capisib&amp;module=kincpens","module=kincpens")</f>
        <v>module=kincpens</v>
      </c>
    </row>
    <row r="3360" spans="1:7" ht="30" customHeight="1">
      <c r="A3360" s="3" t="s">
        <v>24593</v>
      </c>
      <c r="B3360" s="3" t="s">
        <v>2</v>
      </c>
      <c r="C3360" s="3" t="s">
        <v>27963</v>
      </c>
      <c r="D3360" s="3" t="s">
        <v>33767</v>
      </c>
      <c r="E3360" s="12" t="s">
        <v>39595</v>
      </c>
      <c r="F3360" s="6" t="str">
        <f t="shared" si="159"/>
        <v>module=jincpens</v>
      </c>
      <c r="G3360" s="6" t="str">
        <f t="shared" si="160"/>
        <v>module=kincpens</v>
      </c>
    </row>
    <row r="3361" spans="1:7" ht="30" customHeight="1">
      <c r="A3361" s="3" t="s">
        <v>24593</v>
      </c>
      <c r="B3361" s="3" t="s">
        <v>2</v>
      </c>
      <c r="C3361" s="3" t="s">
        <v>27964</v>
      </c>
      <c r="D3361" s="3" t="s">
        <v>33768</v>
      </c>
      <c r="E3361" s="12" t="s">
        <v>39596</v>
      </c>
      <c r="F3361" s="6" t="str">
        <f t="shared" si="159"/>
        <v>module=jincpens</v>
      </c>
      <c r="G3361" s="6" t="str">
        <f t="shared" si="160"/>
        <v>module=kincpens</v>
      </c>
    </row>
    <row r="3362" spans="1:7" ht="30" customHeight="1">
      <c r="A3362" s="3" t="s">
        <v>24593</v>
      </c>
      <c r="B3362" s="3" t="s">
        <v>2</v>
      </c>
      <c r="C3362" s="3" t="s">
        <v>27965</v>
      </c>
      <c r="D3362" s="3" t="s">
        <v>33769</v>
      </c>
      <c r="E3362" s="12" t="s">
        <v>39597</v>
      </c>
      <c r="F3362" s="6" t="str">
        <f t="shared" si="159"/>
        <v>module=jincpens</v>
      </c>
      <c r="G3362" s="6" t="str">
        <f t="shared" si="160"/>
        <v>module=kincpens</v>
      </c>
    </row>
    <row r="3363" spans="1:7" ht="30" customHeight="1">
      <c r="A3363" s="3" t="s">
        <v>24593</v>
      </c>
      <c r="B3363" s="3" t="s">
        <v>2</v>
      </c>
      <c r="C3363" s="3" t="s">
        <v>27966</v>
      </c>
      <c r="D3363" s="3" t="s">
        <v>33770</v>
      </c>
      <c r="E3363" s="12" t="s">
        <v>39598</v>
      </c>
      <c r="F3363" s="6" t="str">
        <f t="shared" si="159"/>
        <v>module=jincpens</v>
      </c>
      <c r="G3363" s="6" t="str">
        <f t="shared" si="160"/>
        <v>module=kincpens</v>
      </c>
    </row>
    <row r="3364" spans="1:7" ht="30" customHeight="1">
      <c r="A3364" s="3" t="s">
        <v>24593</v>
      </c>
      <c r="B3364" s="3" t="s">
        <v>2</v>
      </c>
      <c r="C3364" s="3" t="s">
        <v>27967</v>
      </c>
      <c r="D3364" s="3" t="s">
        <v>33771</v>
      </c>
      <c r="E3364" s="12" t="s">
        <v>39599</v>
      </c>
      <c r="F3364" s="6" t="str">
        <f t="shared" si="159"/>
        <v>module=jincpens</v>
      </c>
      <c r="G3364" s="6" t="str">
        <f t="shared" si="160"/>
        <v>module=kincpens</v>
      </c>
    </row>
    <row r="3365" spans="1:7" ht="30" customHeight="1">
      <c r="A3365" s="3" t="s">
        <v>10888</v>
      </c>
      <c r="B3365" s="3" t="s">
        <v>2</v>
      </c>
      <c r="C3365" s="3" t="s">
        <v>27968</v>
      </c>
      <c r="D3365" s="3" t="s">
        <v>33772</v>
      </c>
      <c r="E3365" s="12" t="s">
        <v>39600</v>
      </c>
      <c r="F3365" s="6" t="str">
        <f t="shared" ref="F3365:F3396" si="161">HYPERLINK("http://www.ssc.wisc.edu/wlsresearch/documentation/waves/?wave=capigrad&amp;module=jassets","module=jassets")</f>
        <v>module=jassets</v>
      </c>
      <c r="G3365" s="6" t="str">
        <f t="shared" ref="G3365:G3396" si="162">HYPERLINK("http://www.ssc.wisc.edu/wlsresearch/documentation/waves/?wave=capisib&amp;module=kassets","module=kassets")</f>
        <v>module=kassets</v>
      </c>
    </row>
    <row r="3366" spans="1:7" ht="30" customHeight="1">
      <c r="A3366" s="3" t="s">
        <v>10888</v>
      </c>
      <c r="B3366" s="3" t="s">
        <v>2</v>
      </c>
      <c r="C3366" s="3" t="s">
        <v>27969</v>
      </c>
      <c r="D3366" s="3" t="s">
        <v>33773</v>
      </c>
      <c r="E3366" s="12" t="s">
        <v>39601</v>
      </c>
      <c r="F3366" s="6" t="str">
        <f t="shared" si="161"/>
        <v>module=jassets</v>
      </c>
      <c r="G3366" s="6" t="str">
        <f t="shared" si="162"/>
        <v>module=kassets</v>
      </c>
    </row>
    <row r="3367" spans="1:7" ht="30" customHeight="1">
      <c r="A3367" s="3" t="s">
        <v>10888</v>
      </c>
      <c r="B3367" s="3" t="s">
        <v>2</v>
      </c>
      <c r="C3367" s="3" t="s">
        <v>27970</v>
      </c>
      <c r="D3367" s="3" t="s">
        <v>33774</v>
      </c>
      <c r="E3367" s="12" t="s">
        <v>39602</v>
      </c>
      <c r="F3367" s="6" t="str">
        <f t="shared" si="161"/>
        <v>module=jassets</v>
      </c>
      <c r="G3367" s="6" t="str">
        <f t="shared" si="162"/>
        <v>module=kassets</v>
      </c>
    </row>
    <row r="3368" spans="1:7" ht="30" customHeight="1">
      <c r="A3368" s="3" t="s">
        <v>10888</v>
      </c>
      <c r="B3368" s="3" t="s">
        <v>2</v>
      </c>
      <c r="C3368" s="3" t="s">
        <v>27971</v>
      </c>
      <c r="D3368" s="3" t="s">
        <v>33775</v>
      </c>
      <c r="E3368" s="12" t="s">
        <v>39603</v>
      </c>
      <c r="F3368" s="6" t="str">
        <f t="shared" si="161"/>
        <v>module=jassets</v>
      </c>
      <c r="G3368" s="6" t="str">
        <f t="shared" si="162"/>
        <v>module=kassets</v>
      </c>
    </row>
    <row r="3369" spans="1:7" ht="30" customHeight="1">
      <c r="A3369" s="3" t="s">
        <v>10888</v>
      </c>
      <c r="B3369" s="3" t="s">
        <v>2</v>
      </c>
      <c r="C3369" s="3" t="s">
        <v>27972</v>
      </c>
      <c r="D3369" s="3" t="s">
        <v>33776</v>
      </c>
      <c r="E3369" s="12" t="s">
        <v>39604</v>
      </c>
      <c r="F3369" s="6" t="str">
        <f t="shared" si="161"/>
        <v>module=jassets</v>
      </c>
      <c r="G3369" s="6" t="str">
        <f t="shared" si="162"/>
        <v>module=kassets</v>
      </c>
    </row>
    <row r="3370" spans="1:7" ht="30" customHeight="1">
      <c r="A3370" s="3" t="s">
        <v>10888</v>
      </c>
      <c r="B3370" s="3" t="s">
        <v>2</v>
      </c>
      <c r="C3370" s="3" t="s">
        <v>27973</v>
      </c>
      <c r="D3370" s="3" t="s">
        <v>33777</v>
      </c>
      <c r="E3370" s="12" t="s">
        <v>39605</v>
      </c>
      <c r="F3370" s="6" t="str">
        <f t="shared" si="161"/>
        <v>module=jassets</v>
      </c>
      <c r="G3370" s="6" t="str">
        <f t="shared" si="162"/>
        <v>module=kassets</v>
      </c>
    </row>
    <row r="3371" spans="1:7" ht="30" customHeight="1">
      <c r="A3371" s="3" t="s">
        <v>10888</v>
      </c>
      <c r="B3371" s="3" t="s">
        <v>2</v>
      </c>
      <c r="C3371" s="3" t="s">
        <v>27974</v>
      </c>
      <c r="D3371" s="3" t="s">
        <v>33778</v>
      </c>
      <c r="E3371" s="12" t="s">
        <v>39606</v>
      </c>
      <c r="F3371" s="6" t="str">
        <f t="shared" si="161"/>
        <v>module=jassets</v>
      </c>
      <c r="G3371" s="6" t="str">
        <f t="shared" si="162"/>
        <v>module=kassets</v>
      </c>
    </row>
    <row r="3372" spans="1:7" ht="30" customHeight="1">
      <c r="A3372" s="3" t="s">
        <v>10888</v>
      </c>
      <c r="B3372" s="3" t="s">
        <v>2</v>
      </c>
      <c r="C3372" s="3" t="s">
        <v>27975</v>
      </c>
      <c r="D3372" s="3" t="s">
        <v>33779</v>
      </c>
      <c r="E3372" s="12" t="s">
        <v>39607</v>
      </c>
      <c r="F3372" s="6" t="str">
        <f t="shared" si="161"/>
        <v>module=jassets</v>
      </c>
      <c r="G3372" s="6" t="str">
        <f t="shared" si="162"/>
        <v>module=kassets</v>
      </c>
    </row>
    <row r="3373" spans="1:7" ht="30" customHeight="1">
      <c r="A3373" s="3" t="s">
        <v>10888</v>
      </c>
      <c r="B3373" s="3" t="s">
        <v>2</v>
      </c>
      <c r="C3373" s="3" t="s">
        <v>27976</v>
      </c>
      <c r="D3373" s="3" t="s">
        <v>33780</v>
      </c>
      <c r="E3373" s="12" t="s">
        <v>39608</v>
      </c>
      <c r="F3373" s="6" t="str">
        <f t="shared" si="161"/>
        <v>module=jassets</v>
      </c>
      <c r="G3373" s="6" t="str">
        <f t="shared" si="162"/>
        <v>module=kassets</v>
      </c>
    </row>
    <row r="3374" spans="1:7" ht="30" customHeight="1">
      <c r="A3374" s="3" t="s">
        <v>10888</v>
      </c>
      <c r="B3374" s="3" t="s">
        <v>2</v>
      </c>
      <c r="C3374" s="3" t="s">
        <v>27977</v>
      </c>
      <c r="D3374" s="3" t="s">
        <v>33781</v>
      </c>
      <c r="E3374" s="12" t="s">
        <v>39609</v>
      </c>
      <c r="F3374" s="6" t="str">
        <f t="shared" si="161"/>
        <v>module=jassets</v>
      </c>
      <c r="G3374" s="6" t="str">
        <f t="shared" si="162"/>
        <v>module=kassets</v>
      </c>
    </row>
    <row r="3375" spans="1:7" ht="30" customHeight="1">
      <c r="A3375" s="3" t="s">
        <v>10888</v>
      </c>
      <c r="B3375" s="3" t="s">
        <v>2</v>
      </c>
      <c r="C3375" s="3" t="s">
        <v>27978</v>
      </c>
      <c r="D3375" s="3" t="s">
        <v>33782</v>
      </c>
      <c r="E3375" s="12" t="s">
        <v>39610</v>
      </c>
      <c r="F3375" s="6" t="str">
        <f t="shared" si="161"/>
        <v>module=jassets</v>
      </c>
      <c r="G3375" s="6" t="str">
        <f t="shared" si="162"/>
        <v>module=kassets</v>
      </c>
    </row>
    <row r="3376" spans="1:7" ht="30" customHeight="1">
      <c r="A3376" s="3" t="s">
        <v>10888</v>
      </c>
      <c r="B3376" s="3" t="s">
        <v>2</v>
      </c>
      <c r="C3376" s="3" t="s">
        <v>27979</v>
      </c>
      <c r="D3376" s="3" t="s">
        <v>33783</v>
      </c>
      <c r="E3376" s="12" t="s">
        <v>39611</v>
      </c>
      <c r="F3376" s="6" t="str">
        <f t="shared" si="161"/>
        <v>module=jassets</v>
      </c>
      <c r="G3376" s="6" t="str">
        <f t="shared" si="162"/>
        <v>module=kassets</v>
      </c>
    </row>
    <row r="3377" spans="1:7" ht="30" customHeight="1">
      <c r="A3377" s="3" t="s">
        <v>10888</v>
      </c>
      <c r="B3377" s="3" t="s">
        <v>2</v>
      </c>
      <c r="C3377" s="3" t="s">
        <v>27980</v>
      </c>
      <c r="D3377" s="3" t="s">
        <v>33784</v>
      </c>
      <c r="E3377" s="12" t="s">
        <v>39612</v>
      </c>
      <c r="F3377" s="6" t="str">
        <f t="shared" si="161"/>
        <v>module=jassets</v>
      </c>
      <c r="G3377" s="6" t="str">
        <f t="shared" si="162"/>
        <v>module=kassets</v>
      </c>
    </row>
    <row r="3378" spans="1:7" ht="30" customHeight="1">
      <c r="A3378" s="3" t="s">
        <v>10888</v>
      </c>
      <c r="B3378" s="3" t="s">
        <v>2</v>
      </c>
      <c r="C3378" s="3" t="s">
        <v>27981</v>
      </c>
      <c r="D3378" s="3" t="s">
        <v>33785</v>
      </c>
      <c r="E3378" s="12" t="s">
        <v>39613</v>
      </c>
      <c r="F3378" s="6" t="str">
        <f t="shared" si="161"/>
        <v>module=jassets</v>
      </c>
      <c r="G3378" s="6" t="str">
        <f t="shared" si="162"/>
        <v>module=kassets</v>
      </c>
    </row>
    <row r="3379" spans="1:7" ht="30" customHeight="1">
      <c r="A3379" s="3" t="s">
        <v>10888</v>
      </c>
      <c r="B3379" s="3" t="s">
        <v>2</v>
      </c>
      <c r="C3379" s="3" t="s">
        <v>27982</v>
      </c>
      <c r="D3379" s="3" t="s">
        <v>33786</v>
      </c>
      <c r="E3379" s="12" t="s">
        <v>39614</v>
      </c>
      <c r="F3379" s="6" t="str">
        <f t="shared" si="161"/>
        <v>module=jassets</v>
      </c>
      <c r="G3379" s="6" t="str">
        <f t="shared" si="162"/>
        <v>module=kassets</v>
      </c>
    </row>
    <row r="3380" spans="1:7" ht="30" customHeight="1">
      <c r="A3380" s="3" t="s">
        <v>10888</v>
      </c>
      <c r="B3380" s="3" t="s">
        <v>2</v>
      </c>
      <c r="C3380" s="3" t="s">
        <v>27983</v>
      </c>
      <c r="D3380" s="3" t="s">
        <v>33787</v>
      </c>
      <c r="E3380" s="12" t="s">
        <v>39615</v>
      </c>
      <c r="F3380" s="6" t="str">
        <f t="shared" si="161"/>
        <v>module=jassets</v>
      </c>
      <c r="G3380" s="6" t="str">
        <f t="shared" si="162"/>
        <v>module=kassets</v>
      </c>
    </row>
    <row r="3381" spans="1:7" ht="30" customHeight="1">
      <c r="A3381" s="3" t="s">
        <v>10888</v>
      </c>
      <c r="B3381" s="3" t="s">
        <v>2</v>
      </c>
      <c r="C3381" s="3" t="s">
        <v>27984</v>
      </c>
      <c r="D3381" s="3" t="s">
        <v>33788</v>
      </c>
      <c r="E3381" s="12" t="s">
        <v>39616</v>
      </c>
      <c r="F3381" s="6" t="str">
        <f t="shared" si="161"/>
        <v>module=jassets</v>
      </c>
      <c r="G3381" s="6" t="str">
        <f t="shared" si="162"/>
        <v>module=kassets</v>
      </c>
    </row>
    <row r="3382" spans="1:7" ht="30" customHeight="1">
      <c r="A3382" s="3" t="s">
        <v>10888</v>
      </c>
      <c r="B3382" s="3" t="s">
        <v>2</v>
      </c>
      <c r="C3382" s="3" t="s">
        <v>27985</v>
      </c>
      <c r="D3382" s="3" t="s">
        <v>33789</v>
      </c>
      <c r="E3382" s="12" t="s">
        <v>39617</v>
      </c>
      <c r="F3382" s="6" t="str">
        <f t="shared" si="161"/>
        <v>module=jassets</v>
      </c>
      <c r="G3382" s="6" t="str">
        <f t="shared" si="162"/>
        <v>module=kassets</v>
      </c>
    </row>
    <row r="3383" spans="1:7" ht="30" customHeight="1">
      <c r="A3383" s="3" t="s">
        <v>10888</v>
      </c>
      <c r="B3383" s="3" t="s">
        <v>2</v>
      </c>
      <c r="C3383" s="3" t="s">
        <v>27986</v>
      </c>
      <c r="D3383" s="3" t="s">
        <v>33790</v>
      </c>
      <c r="E3383" s="12" t="s">
        <v>39618</v>
      </c>
      <c r="F3383" s="6" t="str">
        <f t="shared" si="161"/>
        <v>module=jassets</v>
      </c>
      <c r="G3383" s="6" t="str">
        <f t="shared" si="162"/>
        <v>module=kassets</v>
      </c>
    </row>
    <row r="3384" spans="1:7" ht="30" customHeight="1">
      <c r="A3384" s="3" t="s">
        <v>10888</v>
      </c>
      <c r="B3384" s="3" t="s">
        <v>2</v>
      </c>
      <c r="C3384" s="3" t="s">
        <v>27987</v>
      </c>
      <c r="D3384" s="3" t="s">
        <v>33791</v>
      </c>
      <c r="E3384" s="12" t="s">
        <v>39619</v>
      </c>
      <c r="F3384" s="6" t="str">
        <f t="shared" si="161"/>
        <v>module=jassets</v>
      </c>
      <c r="G3384" s="6" t="str">
        <f t="shared" si="162"/>
        <v>module=kassets</v>
      </c>
    </row>
    <row r="3385" spans="1:7" ht="30" customHeight="1">
      <c r="A3385" s="3" t="s">
        <v>10888</v>
      </c>
      <c r="B3385" s="3" t="s">
        <v>2</v>
      </c>
      <c r="C3385" s="3" t="s">
        <v>27988</v>
      </c>
      <c r="D3385" s="3" t="s">
        <v>33792</v>
      </c>
      <c r="E3385" s="12" t="s">
        <v>39620</v>
      </c>
      <c r="F3385" s="6" t="str">
        <f t="shared" si="161"/>
        <v>module=jassets</v>
      </c>
      <c r="G3385" s="6" t="str">
        <f t="shared" si="162"/>
        <v>module=kassets</v>
      </c>
    </row>
    <row r="3386" spans="1:7" ht="30" customHeight="1">
      <c r="A3386" s="3" t="s">
        <v>10888</v>
      </c>
      <c r="B3386" s="3" t="s">
        <v>2</v>
      </c>
      <c r="C3386" s="3" t="s">
        <v>27989</v>
      </c>
      <c r="D3386" s="3" t="s">
        <v>33793</v>
      </c>
      <c r="E3386" s="12" t="s">
        <v>39621</v>
      </c>
      <c r="F3386" s="6" t="str">
        <f t="shared" si="161"/>
        <v>module=jassets</v>
      </c>
      <c r="G3386" s="6" t="str">
        <f t="shared" si="162"/>
        <v>module=kassets</v>
      </c>
    </row>
    <row r="3387" spans="1:7" ht="30" customHeight="1">
      <c r="A3387" s="3" t="s">
        <v>10888</v>
      </c>
      <c r="B3387" s="3" t="s">
        <v>2</v>
      </c>
      <c r="C3387" s="3" t="s">
        <v>27990</v>
      </c>
      <c r="D3387" s="3" t="s">
        <v>33794</v>
      </c>
      <c r="E3387" s="12" t="s">
        <v>39622</v>
      </c>
      <c r="F3387" s="6" t="str">
        <f t="shared" si="161"/>
        <v>module=jassets</v>
      </c>
      <c r="G3387" s="6" t="str">
        <f t="shared" si="162"/>
        <v>module=kassets</v>
      </c>
    </row>
    <row r="3388" spans="1:7" ht="30" customHeight="1">
      <c r="A3388" s="3" t="s">
        <v>10888</v>
      </c>
      <c r="B3388" s="3" t="s">
        <v>2</v>
      </c>
      <c r="C3388" s="3" t="s">
        <v>27991</v>
      </c>
      <c r="D3388" s="3" t="s">
        <v>33795</v>
      </c>
      <c r="E3388" s="12" t="s">
        <v>39623</v>
      </c>
      <c r="F3388" s="6" t="str">
        <f t="shared" si="161"/>
        <v>module=jassets</v>
      </c>
      <c r="G3388" s="6" t="str">
        <f t="shared" si="162"/>
        <v>module=kassets</v>
      </c>
    </row>
    <row r="3389" spans="1:7" ht="30" customHeight="1">
      <c r="A3389" s="3" t="s">
        <v>10888</v>
      </c>
      <c r="B3389" s="3" t="s">
        <v>2</v>
      </c>
      <c r="C3389" s="3" t="s">
        <v>27992</v>
      </c>
      <c r="D3389" s="3" t="s">
        <v>33796</v>
      </c>
      <c r="E3389" s="12" t="s">
        <v>39624</v>
      </c>
      <c r="F3389" s="6" t="str">
        <f t="shared" si="161"/>
        <v>module=jassets</v>
      </c>
      <c r="G3389" s="6" t="str">
        <f t="shared" si="162"/>
        <v>module=kassets</v>
      </c>
    </row>
    <row r="3390" spans="1:7" ht="30" customHeight="1">
      <c r="A3390" s="3" t="s">
        <v>10888</v>
      </c>
      <c r="B3390" s="3" t="s">
        <v>2</v>
      </c>
      <c r="C3390" s="3" t="s">
        <v>27993</v>
      </c>
      <c r="D3390" s="3" t="s">
        <v>33797</v>
      </c>
      <c r="E3390" s="12" t="s">
        <v>39625</v>
      </c>
      <c r="F3390" s="6" t="str">
        <f t="shared" si="161"/>
        <v>module=jassets</v>
      </c>
      <c r="G3390" s="6" t="str">
        <f t="shared" si="162"/>
        <v>module=kassets</v>
      </c>
    </row>
    <row r="3391" spans="1:7" ht="30" customHeight="1">
      <c r="A3391" s="3" t="s">
        <v>10888</v>
      </c>
      <c r="B3391" s="3" t="s">
        <v>2</v>
      </c>
      <c r="C3391" s="3" t="s">
        <v>27994</v>
      </c>
      <c r="D3391" s="3" t="s">
        <v>33798</v>
      </c>
      <c r="E3391" s="12" t="s">
        <v>39626</v>
      </c>
      <c r="F3391" s="6" t="str">
        <f t="shared" si="161"/>
        <v>module=jassets</v>
      </c>
      <c r="G3391" s="6" t="str">
        <f t="shared" si="162"/>
        <v>module=kassets</v>
      </c>
    </row>
    <row r="3392" spans="1:7" ht="30" customHeight="1">
      <c r="A3392" s="3" t="s">
        <v>10888</v>
      </c>
      <c r="B3392" s="3" t="s">
        <v>2</v>
      </c>
      <c r="C3392" s="3" t="s">
        <v>27995</v>
      </c>
      <c r="D3392" s="3" t="s">
        <v>33799</v>
      </c>
      <c r="E3392" s="12" t="s">
        <v>39627</v>
      </c>
      <c r="F3392" s="6" t="str">
        <f t="shared" si="161"/>
        <v>module=jassets</v>
      </c>
      <c r="G3392" s="6" t="str">
        <f t="shared" si="162"/>
        <v>module=kassets</v>
      </c>
    </row>
    <row r="3393" spans="1:7" ht="30" customHeight="1">
      <c r="A3393" s="3" t="s">
        <v>10888</v>
      </c>
      <c r="B3393" s="3" t="s">
        <v>2</v>
      </c>
      <c r="C3393" s="3" t="s">
        <v>27996</v>
      </c>
      <c r="D3393" s="3" t="s">
        <v>33800</v>
      </c>
      <c r="E3393" s="12" t="s">
        <v>39628</v>
      </c>
      <c r="F3393" s="6" t="str">
        <f t="shared" si="161"/>
        <v>module=jassets</v>
      </c>
      <c r="G3393" s="6" t="str">
        <f t="shared" si="162"/>
        <v>module=kassets</v>
      </c>
    </row>
    <row r="3394" spans="1:7" ht="30" customHeight="1">
      <c r="A3394" s="3" t="s">
        <v>10888</v>
      </c>
      <c r="B3394" s="3" t="s">
        <v>2</v>
      </c>
      <c r="C3394" s="3" t="s">
        <v>27997</v>
      </c>
      <c r="D3394" s="3" t="s">
        <v>33801</v>
      </c>
      <c r="E3394" s="12" t="s">
        <v>39629</v>
      </c>
      <c r="F3394" s="6" t="str">
        <f t="shared" si="161"/>
        <v>module=jassets</v>
      </c>
      <c r="G3394" s="6" t="str">
        <f t="shared" si="162"/>
        <v>module=kassets</v>
      </c>
    </row>
    <row r="3395" spans="1:7" ht="30" customHeight="1">
      <c r="A3395" s="3" t="s">
        <v>10888</v>
      </c>
      <c r="B3395" s="3" t="s">
        <v>2</v>
      </c>
      <c r="C3395" s="3" t="s">
        <v>27998</v>
      </c>
      <c r="D3395" s="3" t="s">
        <v>33802</v>
      </c>
      <c r="E3395" s="12" t="s">
        <v>39630</v>
      </c>
      <c r="F3395" s="6" t="str">
        <f t="shared" si="161"/>
        <v>module=jassets</v>
      </c>
      <c r="G3395" s="6" t="str">
        <f t="shared" si="162"/>
        <v>module=kassets</v>
      </c>
    </row>
    <row r="3396" spans="1:7" ht="30" customHeight="1">
      <c r="A3396" s="3" t="s">
        <v>10888</v>
      </c>
      <c r="B3396" s="3" t="s">
        <v>2</v>
      </c>
      <c r="C3396" s="3" t="s">
        <v>27999</v>
      </c>
      <c r="D3396" s="3" t="s">
        <v>33803</v>
      </c>
      <c r="E3396" s="12" t="s">
        <v>39631</v>
      </c>
      <c r="F3396" s="6" t="str">
        <f t="shared" si="161"/>
        <v>module=jassets</v>
      </c>
      <c r="G3396" s="6" t="str">
        <f t="shared" si="162"/>
        <v>module=kassets</v>
      </c>
    </row>
    <row r="3397" spans="1:7" ht="30" customHeight="1">
      <c r="A3397" s="3" t="s">
        <v>10888</v>
      </c>
      <c r="B3397" s="3" t="s">
        <v>2</v>
      </c>
      <c r="C3397" s="3" t="s">
        <v>28000</v>
      </c>
      <c r="D3397" s="3" t="s">
        <v>33804</v>
      </c>
      <c r="E3397" s="12" t="s">
        <v>39632</v>
      </c>
      <c r="F3397" s="6" t="str">
        <f t="shared" ref="F3397:F3428" si="163">HYPERLINK("http://www.ssc.wisc.edu/wlsresearch/documentation/waves/?wave=capigrad&amp;module=jassets","module=jassets")</f>
        <v>module=jassets</v>
      </c>
      <c r="G3397" s="6" t="str">
        <f t="shared" ref="G3397:G3428" si="164">HYPERLINK("http://www.ssc.wisc.edu/wlsresearch/documentation/waves/?wave=capisib&amp;module=kassets","module=kassets")</f>
        <v>module=kassets</v>
      </c>
    </row>
    <row r="3398" spans="1:7" ht="30" customHeight="1">
      <c r="A3398" s="3" t="s">
        <v>10888</v>
      </c>
      <c r="B3398" s="3" t="s">
        <v>2</v>
      </c>
      <c r="C3398" s="3" t="s">
        <v>28001</v>
      </c>
      <c r="D3398" s="3" t="s">
        <v>33805</v>
      </c>
      <c r="E3398" s="12" t="s">
        <v>39633</v>
      </c>
      <c r="F3398" s="6" t="str">
        <f t="shared" si="163"/>
        <v>module=jassets</v>
      </c>
      <c r="G3398" s="6" t="str">
        <f t="shared" si="164"/>
        <v>module=kassets</v>
      </c>
    </row>
    <row r="3399" spans="1:7" ht="30" customHeight="1">
      <c r="A3399" s="3" t="s">
        <v>10888</v>
      </c>
      <c r="B3399" s="3" t="s">
        <v>2</v>
      </c>
      <c r="C3399" s="3" t="s">
        <v>28002</v>
      </c>
      <c r="D3399" s="3" t="s">
        <v>33806</v>
      </c>
      <c r="E3399" s="12" t="s">
        <v>39634</v>
      </c>
      <c r="F3399" s="6" t="str">
        <f t="shared" si="163"/>
        <v>module=jassets</v>
      </c>
      <c r="G3399" s="6" t="str">
        <f t="shared" si="164"/>
        <v>module=kassets</v>
      </c>
    </row>
    <row r="3400" spans="1:7" ht="30" customHeight="1">
      <c r="A3400" s="3" t="s">
        <v>10888</v>
      </c>
      <c r="B3400" s="3" t="s">
        <v>2</v>
      </c>
      <c r="C3400" s="3" t="s">
        <v>28003</v>
      </c>
      <c r="D3400" s="3" t="s">
        <v>33807</v>
      </c>
      <c r="E3400" s="12" t="s">
        <v>39635</v>
      </c>
      <c r="F3400" s="6" t="str">
        <f t="shared" si="163"/>
        <v>module=jassets</v>
      </c>
      <c r="G3400" s="6" t="str">
        <f t="shared" si="164"/>
        <v>module=kassets</v>
      </c>
    </row>
    <row r="3401" spans="1:7" ht="30" customHeight="1">
      <c r="A3401" s="3" t="s">
        <v>10888</v>
      </c>
      <c r="B3401" s="3" t="s">
        <v>2</v>
      </c>
      <c r="C3401" s="3" t="s">
        <v>28004</v>
      </c>
      <c r="D3401" s="3" t="s">
        <v>33808</v>
      </c>
      <c r="E3401" s="12" t="s">
        <v>39636</v>
      </c>
      <c r="F3401" s="6" t="str">
        <f t="shared" si="163"/>
        <v>module=jassets</v>
      </c>
      <c r="G3401" s="6" t="str">
        <f t="shared" si="164"/>
        <v>module=kassets</v>
      </c>
    </row>
    <row r="3402" spans="1:7" ht="30" customHeight="1">
      <c r="A3402" s="3" t="s">
        <v>10888</v>
      </c>
      <c r="B3402" s="3" t="s">
        <v>2</v>
      </c>
      <c r="C3402" s="3" t="s">
        <v>28005</v>
      </c>
      <c r="D3402" s="3" t="s">
        <v>33809</v>
      </c>
      <c r="E3402" s="12" t="s">
        <v>39637</v>
      </c>
      <c r="F3402" s="6" t="str">
        <f t="shared" si="163"/>
        <v>module=jassets</v>
      </c>
      <c r="G3402" s="6" t="str">
        <f t="shared" si="164"/>
        <v>module=kassets</v>
      </c>
    </row>
    <row r="3403" spans="1:7" ht="30" customHeight="1">
      <c r="A3403" s="3" t="s">
        <v>10888</v>
      </c>
      <c r="B3403" s="3" t="s">
        <v>2</v>
      </c>
      <c r="C3403" s="3" t="s">
        <v>28006</v>
      </c>
      <c r="D3403" s="3" t="s">
        <v>33810</v>
      </c>
      <c r="E3403" s="12" t="s">
        <v>39638</v>
      </c>
      <c r="F3403" s="6" t="str">
        <f t="shared" si="163"/>
        <v>module=jassets</v>
      </c>
      <c r="G3403" s="6" t="str">
        <f t="shared" si="164"/>
        <v>module=kassets</v>
      </c>
    </row>
    <row r="3404" spans="1:7" ht="30" customHeight="1">
      <c r="A3404" s="3" t="s">
        <v>10888</v>
      </c>
      <c r="B3404" s="3" t="s">
        <v>2</v>
      </c>
      <c r="C3404" s="3" t="s">
        <v>28007</v>
      </c>
      <c r="D3404" s="3" t="s">
        <v>33811</v>
      </c>
      <c r="E3404" s="12" t="s">
        <v>39639</v>
      </c>
      <c r="F3404" s="6" t="str">
        <f t="shared" si="163"/>
        <v>module=jassets</v>
      </c>
      <c r="G3404" s="6" t="str">
        <f t="shared" si="164"/>
        <v>module=kassets</v>
      </c>
    </row>
    <row r="3405" spans="1:7" ht="30" customHeight="1">
      <c r="A3405" s="3" t="s">
        <v>10888</v>
      </c>
      <c r="B3405" s="3" t="s">
        <v>2</v>
      </c>
      <c r="C3405" s="3" t="s">
        <v>28008</v>
      </c>
      <c r="D3405" s="3" t="s">
        <v>33812</v>
      </c>
      <c r="E3405" s="12" t="s">
        <v>39640</v>
      </c>
      <c r="F3405" s="6" t="str">
        <f t="shared" si="163"/>
        <v>module=jassets</v>
      </c>
      <c r="G3405" s="6" t="str">
        <f t="shared" si="164"/>
        <v>module=kassets</v>
      </c>
    </row>
    <row r="3406" spans="1:7" ht="30" customHeight="1">
      <c r="A3406" s="3" t="s">
        <v>10888</v>
      </c>
      <c r="B3406" s="3" t="s">
        <v>2</v>
      </c>
      <c r="C3406" s="3" t="s">
        <v>28009</v>
      </c>
      <c r="D3406" s="3" t="s">
        <v>33813</v>
      </c>
      <c r="E3406" s="12" t="s">
        <v>39641</v>
      </c>
      <c r="F3406" s="6" t="str">
        <f t="shared" si="163"/>
        <v>module=jassets</v>
      </c>
      <c r="G3406" s="6" t="str">
        <f t="shared" si="164"/>
        <v>module=kassets</v>
      </c>
    </row>
    <row r="3407" spans="1:7" ht="30" customHeight="1">
      <c r="A3407" s="3" t="s">
        <v>10888</v>
      </c>
      <c r="B3407" s="3" t="s">
        <v>2</v>
      </c>
      <c r="C3407" s="3" t="s">
        <v>28010</v>
      </c>
      <c r="D3407" s="3" t="s">
        <v>33814</v>
      </c>
      <c r="E3407" s="12" t="s">
        <v>39642</v>
      </c>
      <c r="F3407" s="6" t="str">
        <f t="shared" si="163"/>
        <v>module=jassets</v>
      </c>
      <c r="G3407" s="6" t="str">
        <f t="shared" si="164"/>
        <v>module=kassets</v>
      </c>
    </row>
    <row r="3408" spans="1:7" ht="30" customHeight="1">
      <c r="A3408" s="3" t="s">
        <v>10888</v>
      </c>
      <c r="B3408" s="3" t="s">
        <v>2</v>
      </c>
      <c r="C3408" s="3" t="s">
        <v>28011</v>
      </c>
      <c r="D3408" s="3" t="s">
        <v>33815</v>
      </c>
      <c r="E3408" s="12" t="s">
        <v>39643</v>
      </c>
      <c r="F3408" s="6" t="str">
        <f t="shared" si="163"/>
        <v>module=jassets</v>
      </c>
      <c r="G3408" s="6" t="str">
        <f t="shared" si="164"/>
        <v>module=kassets</v>
      </c>
    </row>
    <row r="3409" spans="1:7" ht="30" customHeight="1">
      <c r="A3409" s="3" t="s">
        <v>10888</v>
      </c>
      <c r="B3409" s="3" t="s">
        <v>2</v>
      </c>
      <c r="C3409" s="3" t="s">
        <v>28012</v>
      </c>
      <c r="D3409" s="3" t="s">
        <v>33816</v>
      </c>
      <c r="E3409" s="12" t="s">
        <v>39644</v>
      </c>
      <c r="F3409" s="6" t="str">
        <f t="shared" si="163"/>
        <v>module=jassets</v>
      </c>
      <c r="G3409" s="6" t="str">
        <f t="shared" si="164"/>
        <v>module=kassets</v>
      </c>
    </row>
    <row r="3410" spans="1:7" ht="30" customHeight="1">
      <c r="A3410" s="3" t="s">
        <v>10888</v>
      </c>
      <c r="B3410" s="3" t="s">
        <v>2</v>
      </c>
      <c r="C3410" s="3" t="s">
        <v>28013</v>
      </c>
      <c r="D3410" s="3" t="s">
        <v>33817</v>
      </c>
      <c r="E3410" s="12" t="s">
        <v>39645</v>
      </c>
      <c r="F3410" s="6" t="str">
        <f t="shared" si="163"/>
        <v>module=jassets</v>
      </c>
      <c r="G3410" s="6" t="str">
        <f t="shared" si="164"/>
        <v>module=kassets</v>
      </c>
    </row>
    <row r="3411" spans="1:7" ht="30" customHeight="1">
      <c r="A3411" s="3" t="s">
        <v>10888</v>
      </c>
      <c r="B3411" s="3" t="s">
        <v>2</v>
      </c>
      <c r="C3411" s="3" t="s">
        <v>28014</v>
      </c>
      <c r="D3411" s="3" t="s">
        <v>33818</v>
      </c>
      <c r="E3411" s="12" t="s">
        <v>39646</v>
      </c>
      <c r="F3411" s="6" t="str">
        <f t="shared" si="163"/>
        <v>module=jassets</v>
      </c>
      <c r="G3411" s="6" t="str">
        <f t="shared" si="164"/>
        <v>module=kassets</v>
      </c>
    </row>
    <row r="3412" spans="1:7" ht="30" customHeight="1">
      <c r="A3412" s="3" t="s">
        <v>10888</v>
      </c>
      <c r="B3412" s="3" t="s">
        <v>2</v>
      </c>
      <c r="C3412" s="3" t="s">
        <v>28015</v>
      </c>
      <c r="D3412" s="3" t="s">
        <v>33819</v>
      </c>
      <c r="E3412" s="12" t="s">
        <v>39647</v>
      </c>
      <c r="F3412" s="6" t="str">
        <f t="shared" si="163"/>
        <v>module=jassets</v>
      </c>
      <c r="G3412" s="6" t="str">
        <f t="shared" si="164"/>
        <v>module=kassets</v>
      </c>
    </row>
    <row r="3413" spans="1:7" ht="30" customHeight="1">
      <c r="A3413" s="3" t="s">
        <v>10888</v>
      </c>
      <c r="B3413" s="3" t="s">
        <v>2</v>
      </c>
      <c r="C3413" s="3" t="s">
        <v>28016</v>
      </c>
      <c r="D3413" s="3" t="s">
        <v>33820</v>
      </c>
      <c r="E3413" s="12" t="s">
        <v>39648</v>
      </c>
      <c r="F3413" s="6" t="str">
        <f t="shared" si="163"/>
        <v>module=jassets</v>
      </c>
      <c r="G3413" s="6" t="str">
        <f t="shared" si="164"/>
        <v>module=kassets</v>
      </c>
    </row>
    <row r="3414" spans="1:7" ht="30" customHeight="1">
      <c r="A3414" s="3" t="s">
        <v>10888</v>
      </c>
      <c r="B3414" s="3" t="s">
        <v>2</v>
      </c>
      <c r="C3414" s="3" t="s">
        <v>28017</v>
      </c>
      <c r="D3414" s="3" t="s">
        <v>33821</v>
      </c>
      <c r="E3414" s="12" t="s">
        <v>39649</v>
      </c>
      <c r="F3414" s="6" t="str">
        <f t="shared" si="163"/>
        <v>module=jassets</v>
      </c>
      <c r="G3414" s="6" t="str">
        <f t="shared" si="164"/>
        <v>module=kassets</v>
      </c>
    </row>
    <row r="3415" spans="1:7" ht="30" customHeight="1">
      <c r="A3415" s="3" t="s">
        <v>10888</v>
      </c>
      <c r="B3415" s="3" t="s">
        <v>2</v>
      </c>
      <c r="C3415" s="3" t="s">
        <v>28018</v>
      </c>
      <c r="D3415" s="3" t="s">
        <v>33822</v>
      </c>
      <c r="E3415" s="12" t="s">
        <v>39650</v>
      </c>
      <c r="F3415" s="6" t="str">
        <f t="shared" si="163"/>
        <v>module=jassets</v>
      </c>
      <c r="G3415" s="6" t="str">
        <f t="shared" si="164"/>
        <v>module=kassets</v>
      </c>
    </row>
    <row r="3416" spans="1:7" ht="30" customHeight="1">
      <c r="A3416" s="3" t="s">
        <v>10888</v>
      </c>
      <c r="B3416" s="3" t="s">
        <v>2</v>
      </c>
      <c r="C3416" s="3" t="s">
        <v>28019</v>
      </c>
      <c r="D3416" s="3" t="s">
        <v>33823</v>
      </c>
      <c r="E3416" s="12" t="s">
        <v>39651</v>
      </c>
      <c r="F3416" s="6" t="str">
        <f t="shared" si="163"/>
        <v>module=jassets</v>
      </c>
      <c r="G3416" s="6" t="str">
        <f t="shared" si="164"/>
        <v>module=kassets</v>
      </c>
    </row>
    <row r="3417" spans="1:7" ht="30" customHeight="1">
      <c r="A3417" s="3" t="s">
        <v>10888</v>
      </c>
      <c r="B3417" s="3" t="s">
        <v>2</v>
      </c>
      <c r="C3417" s="3" t="s">
        <v>28020</v>
      </c>
      <c r="D3417" s="3" t="s">
        <v>33824</v>
      </c>
      <c r="E3417" s="12" t="s">
        <v>39652</v>
      </c>
      <c r="F3417" s="6" t="str">
        <f t="shared" si="163"/>
        <v>module=jassets</v>
      </c>
      <c r="G3417" s="6" t="str">
        <f t="shared" si="164"/>
        <v>module=kassets</v>
      </c>
    </row>
    <row r="3418" spans="1:7" ht="30" customHeight="1">
      <c r="A3418" s="3" t="s">
        <v>10888</v>
      </c>
      <c r="B3418" s="3" t="s">
        <v>2</v>
      </c>
      <c r="C3418" s="3" t="s">
        <v>28021</v>
      </c>
      <c r="D3418" s="3" t="s">
        <v>33825</v>
      </c>
      <c r="E3418" s="12" t="s">
        <v>39653</v>
      </c>
      <c r="F3418" s="6" t="str">
        <f t="shared" si="163"/>
        <v>module=jassets</v>
      </c>
      <c r="G3418" s="6" t="str">
        <f t="shared" si="164"/>
        <v>module=kassets</v>
      </c>
    </row>
    <row r="3419" spans="1:7" ht="30" customHeight="1">
      <c r="A3419" s="3" t="s">
        <v>10888</v>
      </c>
      <c r="B3419" s="3" t="s">
        <v>2</v>
      </c>
      <c r="C3419" s="3" t="s">
        <v>28022</v>
      </c>
      <c r="D3419" s="3" t="s">
        <v>33826</v>
      </c>
      <c r="E3419" s="12" t="s">
        <v>39654</v>
      </c>
      <c r="F3419" s="6" t="str">
        <f t="shared" si="163"/>
        <v>module=jassets</v>
      </c>
      <c r="G3419" s="6" t="str">
        <f t="shared" si="164"/>
        <v>module=kassets</v>
      </c>
    </row>
    <row r="3420" spans="1:7" ht="30" customHeight="1">
      <c r="A3420" s="3" t="s">
        <v>10888</v>
      </c>
      <c r="B3420" s="3" t="s">
        <v>2</v>
      </c>
      <c r="C3420" s="3" t="s">
        <v>28023</v>
      </c>
      <c r="D3420" s="3" t="s">
        <v>33827</v>
      </c>
      <c r="E3420" s="12" t="s">
        <v>39655</v>
      </c>
      <c r="F3420" s="6" t="str">
        <f t="shared" si="163"/>
        <v>module=jassets</v>
      </c>
      <c r="G3420" s="6" t="str">
        <f t="shared" si="164"/>
        <v>module=kassets</v>
      </c>
    </row>
    <row r="3421" spans="1:7" ht="30" customHeight="1">
      <c r="A3421" s="3" t="s">
        <v>10888</v>
      </c>
      <c r="B3421" s="3" t="s">
        <v>2</v>
      </c>
      <c r="C3421" s="3" t="s">
        <v>28024</v>
      </c>
      <c r="D3421" s="3" t="s">
        <v>33828</v>
      </c>
      <c r="E3421" s="12" t="s">
        <v>39656</v>
      </c>
      <c r="F3421" s="6" t="str">
        <f t="shared" si="163"/>
        <v>module=jassets</v>
      </c>
      <c r="G3421" s="6" t="str">
        <f t="shared" si="164"/>
        <v>module=kassets</v>
      </c>
    </row>
    <row r="3422" spans="1:7" ht="30" customHeight="1">
      <c r="A3422" s="3" t="s">
        <v>10888</v>
      </c>
      <c r="B3422" s="3" t="s">
        <v>2</v>
      </c>
      <c r="C3422" s="3" t="s">
        <v>28025</v>
      </c>
      <c r="D3422" s="3" t="s">
        <v>33829</v>
      </c>
      <c r="E3422" s="12" t="s">
        <v>39657</v>
      </c>
      <c r="F3422" s="6" t="str">
        <f t="shared" si="163"/>
        <v>module=jassets</v>
      </c>
      <c r="G3422" s="6" t="str">
        <f t="shared" si="164"/>
        <v>module=kassets</v>
      </c>
    </row>
    <row r="3423" spans="1:7" ht="30" customHeight="1">
      <c r="A3423" s="3" t="s">
        <v>10888</v>
      </c>
      <c r="B3423" s="3" t="s">
        <v>2</v>
      </c>
      <c r="C3423" s="3" t="s">
        <v>28026</v>
      </c>
      <c r="D3423" s="3" t="s">
        <v>33830</v>
      </c>
      <c r="E3423" s="12" t="s">
        <v>39658</v>
      </c>
      <c r="F3423" s="6" t="str">
        <f t="shared" si="163"/>
        <v>module=jassets</v>
      </c>
      <c r="G3423" s="6" t="str">
        <f t="shared" si="164"/>
        <v>module=kassets</v>
      </c>
    </row>
    <row r="3424" spans="1:7" ht="30" customHeight="1">
      <c r="A3424" s="3" t="s">
        <v>10888</v>
      </c>
      <c r="B3424" s="3" t="s">
        <v>2</v>
      </c>
      <c r="C3424" s="3" t="s">
        <v>28027</v>
      </c>
      <c r="D3424" s="3" t="s">
        <v>33831</v>
      </c>
      <c r="E3424" s="12" t="s">
        <v>39659</v>
      </c>
      <c r="F3424" s="6" t="str">
        <f t="shared" si="163"/>
        <v>module=jassets</v>
      </c>
      <c r="G3424" s="6" t="str">
        <f t="shared" si="164"/>
        <v>module=kassets</v>
      </c>
    </row>
    <row r="3425" spans="1:7" ht="30" customHeight="1">
      <c r="A3425" s="3" t="s">
        <v>10888</v>
      </c>
      <c r="B3425" s="3" t="s">
        <v>2</v>
      </c>
      <c r="C3425" s="3" t="s">
        <v>28028</v>
      </c>
      <c r="D3425" s="3" t="s">
        <v>33832</v>
      </c>
      <c r="E3425" s="12" t="s">
        <v>39660</v>
      </c>
      <c r="F3425" s="6" t="str">
        <f t="shared" si="163"/>
        <v>module=jassets</v>
      </c>
      <c r="G3425" s="6" t="str">
        <f t="shared" si="164"/>
        <v>module=kassets</v>
      </c>
    </row>
    <row r="3426" spans="1:7" ht="30" customHeight="1">
      <c r="A3426" s="3" t="s">
        <v>10888</v>
      </c>
      <c r="B3426" s="3" t="s">
        <v>2</v>
      </c>
      <c r="C3426" s="3" t="s">
        <v>28029</v>
      </c>
      <c r="D3426" s="3" t="s">
        <v>33833</v>
      </c>
      <c r="E3426" s="12" t="s">
        <v>39661</v>
      </c>
      <c r="F3426" s="6" t="str">
        <f t="shared" si="163"/>
        <v>module=jassets</v>
      </c>
      <c r="G3426" s="6" t="str">
        <f t="shared" si="164"/>
        <v>module=kassets</v>
      </c>
    </row>
    <row r="3427" spans="1:7" ht="30" customHeight="1">
      <c r="A3427" s="3" t="s">
        <v>10888</v>
      </c>
      <c r="B3427" s="3" t="s">
        <v>2</v>
      </c>
      <c r="C3427" s="3" t="s">
        <v>28030</v>
      </c>
      <c r="D3427" s="3" t="s">
        <v>33834</v>
      </c>
      <c r="E3427" s="12" t="s">
        <v>39662</v>
      </c>
      <c r="F3427" s="6" t="str">
        <f t="shared" si="163"/>
        <v>module=jassets</v>
      </c>
      <c r="G3427" s="6" t="str">
        <f t="shared" si="164"/>
        <v>module=kassets</v>
      </c>
    </row>
    <row r="3428" spans="1:7" ht="30" customHeight="1">
      <c r="A3428" s="3" t="s">
        <v>10888</v>
      </c>
      <c r="B3428" s="3" t="s">
        <v>2</v>
      </c>
      <c r="C3428" s="3" t="s">
        <v>28031</v>
      </c>
      <c r="D3428" s="3" t="s">
        <v>33835</v>
      </c>
      <c r="E3428" s="12" t="s">
        <v>39663</v>
      </c>
      <c r="F3428" s="6" t="str">
        <f t="shared" si="163"/>
        <v>module=jassets</v>
      </c>
      <c r="G3428" s="6" t="str">
        <f t="shared" si="164"/>
        <v>module=kassets</v>
      </c>
    </row>
    <row r="3429" spans="1:7" ht="30" customHeight="1">
      <c r="A3429" s="3" t="s">
        <v>10888</v>
      </c>
      <c r="B3429" s="3" t="s">
        <v>2</v>
      </c>
      <c r="C3429" s="3" t="s">
        <v>28032</v>
      </c>
      <c r="D3429" s="3" t="s">
        <v>33836</v>
      </c>
      <c r="E3429" s="12" t="s">
        <v>39664</v>
      </c>
      <c r="F3429" s="6" t="str">
        <f t="shared" ref="F3429:F3460" si="165">HYPERLINK("http://www.ssc.wisc.edu/wlsresearch/documentation/waves/?wave=capigrad&amp;module=jassets","module=jassets")</f>
        <v>module=jassets</v>
      </c>
      <c r="G3429" s="6" t="str">
        <f t="shared" ref="G3429:G3460" si="166">HYPERLINK("http://www.ssc.wisc.edu/wlsresearch/documentation/waves/?wave=capisib&amp;module=kassets","module=kassets")</f>
        <v>module=kassets</v>
      </c>
    </row>
    <row r="3430" spans="1:7" ht="30" customHeight="1">
      <c r="A3430" s="3" t="s">
        <v>10888</v>
      </c>
      <c r="B3430" s="3" t="s">
        <v>2</v>
      </c>
      <c r="C3430" s="3" t="s">
        <v>28033</v>
      </c>
      <c r="D3430" s="3" t="s">
        <v>33837</v>
      </c>
      <c r="E3430" s="12" t="s">
        <v>39665</v>
      </c>
      <c r="F3430" s="6" t="str">
        <f t="shared" si="165"/>
        <v>module=jassets</v>
      </c>
      <c r="G3430" s="6" t="str">
        <f t="shared" si="166"/>
        <v>module=kassets</v>
      </c>
    </row>
    <row r="3431" spans="1:7" ht="30" customHeight="1">
      <c r="A3431" s="3" t="s">
        <v>10888</v>
      </c>
      <c r="B3431" s="3" t="s">
        <v>2</v>
      </c>
      <c r="C3431" s="3" t="s">
        <v>28034</v>
      </c>
      <c r="D3431" s="3" t="s">
        <v>33838</v>
      </c>
      <c r="E3431" s="12" t="s">
        <v>39666</v>
      </c>
      <c r="F3431" s="6" t="str">
        <f t="shared" si="165"/>
        <v>module=jassets</v>
      </c>
      <c r="G3431" s="6" t="str">
        <f t="shared" si="166"/>
        <v>module=kassets</v>
      </c>
    </row>
    <row r="3432" spans="1:7" ht="30" customHeight="1">
      <c r="A3432" s="3" t="s">
        <v>10888</v>
      </c>
      <c r="B3432" s="3" t="s">
        <v>2</v>
      </c>
      <c r="C3432" s="3" t="s">
        <v>28035</v>
      </c>
      <c r="D3432" s="3" t="s">
        <v>33839</v>
      </c>
      <c r="E3432" s="12" t="s">
        <v>39667</v>
      </c>
      <c r="F3432" s="6" t="str">
        <f t="shared" si="165"/>
        <v>module=jassets</v>
      </c>
      <c r="G3432" s="6" t="str">
        <f t="shared" si="166"/>
        <v>module=kassets</v>
      </c>
    </row>
    <row r="3433" spans="1:7" ht="30" customHeight="1">
      <c r="A3433" s="3" t="s">
        <v>10888</v>
      </c>
      <c r="B3433" s="3" t="s">
        <v>2</v>
      </c>
      <c r="C3433" s="3" t="s">
        <v>28036</v>
      </c>
      <c r="D3433" s="3" t="s">
        <v>33840</v>
      </c>
      <c r="E3433" s="12" t="s">
        <v>39668</v>
      </c>
      <c r="F3433" s="6" t="str">
        <f t="shared" si="165"/>
        <v>module=jassets</v>
      </c>
      <c r="G3433" s="6" t="str">
        <f t="shared" si="166"/>
        <v>module=kassets</v>
      </c>
    </row>
    <row r="3434" spans="1:7" ht="30" customHeight="1">
      <c r="A3434" s="3" t="s">
        <v>10888</v>
      </c>
      <c r="B3434" s="3" t="s">
        <v>2</v>
      </c>
      <c r="C3434" s="3" t="s">
        <v>28037</v>
      </c>
      <c r="D3434" s="3" t="s">
        <v>33841</v>
      </c>
      <c r="E3434" s="12" t="s">
        <v>39669</v>
      </c>
      <c r="F3434" s="6" t="str">
        <f t="shared" si="165"/>
        <v>module=jassets</v>
      </c>
      <c r="G3434" s="6" t="str">
        <f t="shared" si="166"/>
        <v>module=kassets</v>
      </c>
    </row>
    <row r="3435" spans="1:7" ht="30" customHeight="1">
      <c r="A3435" s="3" t="s">
        <v>10888</v>
      </c>
      <c r="B3435" s="3" t="s">
        <v>2</v>
      </c>
      <c r="C3435" s="3" t="s">
        <v>28038</v>
      </c>
      <c r="D3435" s="3" t="s">
        <v>33842</v>
      </c>
      <c r="E3435" s="12" t="s">
        <v>39670</v>
      </c>
      <c r="F3435" s="6" t="str">
        <f t="shared" si="165"/>
        <v>module=jassets</v>
      </c>
      <c r="G3435" s="6" t="str">
        <f t="shared" si="166"/>
        <v>module=kassets</v>
      </c>
    </row>
    <row r="3436" spans="1:7" ht="30" customHeight="1">
      <c r="A3436" s="3" t="s">
        <v>10888</v>
      </c>
      <c r="B3436" s="3" t="s">
        <v>2</v>
      </c>
      <c r="C3436" s="3" t="s">
        <v>28039</v>
      </c>
      <c r="D3436" s="3" t="s">
        <v>33843</v>
      </c>
      <c r="E3436" s="12" t="s">
        <v>39671</v>
      </c>
      <c r="F3436" s="6" t="str">
        <f t="shared" si="165"/>
        <v>module=jassets</v>
      </c>
      <c r="G3436" s="6" t="str">
        <f t="shared" si="166"/>
        <v>module=kassets</v>
      </c>
    </row>
    <row r="3437" spans="1:7" ht="30" customHeight="1">
      <c r="A3437" s="3" t="s">
        <v>10888</v>
      </c>
      <c r="B3437" s="3" t="s">
        <v>2</v>
      </c>
      <c r="C3437" s="3" t="s">
        <v>28040</v>
      </c>
      <c r="D3437" s="3" t="s">
        <v>33844</v>
      </c>
      <c r="E3437" s="12" t="s">
        <v>39672</v>
      </c>
      <c r="F3437" s="6" t="str">
        <f t="shared" si="165"/>
        <v>module=jassets</v>
      </c>
      <c r="G3437" s="6" t="str">
        <f t="shared" si="166"/>
        <v>module=kassets</v>
      </c>
    </row>
    <row r="3438" spans="1:7" ht="30" customHeight="1">
      <c r="A3438" s="3" t="s">
        <v>10888</v>
      </c>
      <c r="B3438" s="3" t="s">
        <v>2</v>
      </c>
      <c r="C3438" s="3" t="s">
        <v>28041</v>
      </c>
      <c r="D3438" s="3" t="s">
        <v>33845</v>
      </c>
      <c r="E3438" s="12" t="s">
        <v>39673</v>
      </c>
      <c r="F3438" s="6" t="str">
        <f t="shared" si="165"/>
        <v>module=jassets</v>
      </c>
      <c r="G3438" s="6" t="str">
        <f t="shared" si="166"/>
        <v>module=kassets</v>
      </c>
    </row>
    <row r="3439" spans="1:7" ht="30" customHeight="1">
      <c r="A3439" s="3" t="s">
        <v>10888</v>
      </c>
      <c r="B3439" s="3" t="s">
        <v>2</v>
      </c>
      <c r="C3439" s="3" t="s">
        <v>28042</v>
      </c>
      <c r="D3439" s="3" t="s">
        <v>33846</v>
      </c>
      <c r="E3439" s="12" t="s">
        <v>39674</v>
      </c>
      <c r="F3439" s="6" t="str">
        <f t="shared" si="165"/>
        <v>module=jassets</v>
      </c>
      <c r="G3439" s="6" t="str">
        <f t="shared" si="166"/>
        <v>module=kassets</v>
      </c>
    </row>
    <row r="3440" spans="1:7" ht="30" customHeight="1">
      <c r="A3440" s="3" t="s">
        <v>10888</v>
      </c>
      <c r="B3440" s="3" t="s">
        <v>2</v>
      </c>
      <c r="C3440" s="3" t="s">
        <v>28043</v>
      </c>
      <c r="D3440" s="3" t="s">
        <v>33847</v>
      </c>
      <c r="E3440" s="12" t="s">
        <v>39675</v>
      </c>
      <c r="F3440" s="6" t="str">
        <f t="shared" si="165"/>
        <v>module=jassets</v>
      </c>
      <c r="G3440" s="6" t="str">
        <f t="shared" si="166"/>
        <v>module=kassets</v>
      </c>
    </row>
    <row r="3441" spans="1:7" ht="30" customHeight="1">
      <c r="A3441" s="3" t="s">
        <v>10888</v>
      </c>
      <c r="B3441" s="3" t="s">
        <v>2</v>
      </c>
      <c r="C3441" s="3" t="s">
        <v>28044</v>
      </c>
      <c r="D3441" s="3" t="s">
        <v>33848</v>
      </c>
      <c r="E3441" s="12" t="s">
        <v>39676</v>
      </c>
      <c r="F3441" s="6" t="str">
        <f t="shared" si="165"/>
        <v>module=jassets</v>
      </c>
      <c r="G3441" s="6" t="str">
        <f t="shared" si="166"/>
        <v>module=kassets</v>
      </c>
    </row>
    <row r="3442" spans="1:7" ht="30" customHeight="1">
      <c r="A3442" s="3" t="s">
        <v>10888</v>
      </c>
      <c r="B3442" s="3" t="s">
        <v>2</v>
      </c>
      <c r="C3442" s="3" t="s">
        <v>28045</v>
      </c>
      <c r="D3442" s="3" t="s">
        <v>33849</v>
      </c>
      <c r="E3442" s="12" t="s">
        <v>39677</v>
      </c>
      <c r="F3442" s="6" t="str">
        <f t="shared" si="165"/>
        <v>module=jassets</v>
      </c>
      <c r="G3442" s="6" t="str">
        <f t="shared" si="166"/>
        <v>module=kassets</v>
      </c>
    </row>
    <row r="3443" spans="1:7" ht="30" customHeight="1">
      <c r="A3443" s="3" t="s">
        <v>10888</v>
      </c>
      <c r="B3443" s="3" t="s">
        <v>2</v>
      </c>
      <c r="C3443" s="3" t="s">
        <v>28046</v>
      </c>
      <c r="D3443" s="3" t="s">
        <v>33850</v>
      </c>
      <c r="E3443" s="12" t="s">
        <v>39678</v>
      </c>
      <c r="F3443" s="6" t="str">
        <f t="shared" si="165"/>
        <v>module=jassets</v>
      </c>
      <c r="G3443" s="6" t="str">
        <f t="shared" si="166"/>
        <v>module=kassets</v>
      </c>
    </row>
    <row r="3444" spans="1:7" ht="30" customHeight="1">
      <c r="A3444" s="3" t="s">
        <v>10888</v>
      </c>
      <c r="B3444" s="3" t="s">
        <v>2</v>
      </c>
      <c r="C3444" s="3" t="s">
        <v>28047</v>
      </c>
      <c r="D3444" s="3" t="s">
        <v>33851</v>
      </c>
      <c r="E3444" s="12" t="s">
        <v>39679</v>
      </c>
      <c r="F3444" s="6" t="str">
        <f t="shared" si="165"/>
        <v>module=jassets</v>
      </c>
      <c r="G3444" s="6" t="str">
        <f t="shared" si="166"/>
        <v>module=kassets</v>
      </c>
    </row>
    <row r="3445" spans="1:7" ht="30" customHeight="1">
      <c r="A3445" s="3" t="s">
        <v>10888</v>
      </c>
      <c r="B3445" s="3" t="s">
        <v>2</v>
      </c>
      <c r="C3445" s="3" t="s">
        <v>28048</v>
      </c>
      <c r="D3445" s="3" t="s">
        <v>33852</v>
      </c>
      <c r="E3445" s="12" t="s">
        <v>39680</v>
      </c>
      <c r="F3445" s="6" t="str">
        <f t="shared" si="165"/>
        <v>module=jassets</v>
      </c>
      <c r="G3445" s="6" t="str">
        <f t="shared" si="166"/>
        <v>module=kassets</v>
      </c>
    </row>
    <row r="3446" spans="1:7" ht="30" customHeight="1">
      <c r="A3446" s="3" t="s">
        <v>10888</v>
      </c>
      <c r="B3446" s="3" t="s">
        <v>2</v>
      </c>
      <c r="C3446" s="3" t="s">
        <v>28049</v>
      </c>
      <c r="D3446" s="3" t="s">
        <v>33853</v>
      </c>
      <c r="E3446" s="12" t="s">
        <v>39681</v>
      </c>
      <c r="F3446" s="6" t="str">
        <f t="shared" si="165"/>
        <v>module=jassets</v>
      </c>
      <c r="G3446" s="6" t="str">
        <f t="shared" si="166"/>
        <v>module=kassets</v>
      </c>
    </row>
    <row r="3447" spans="1:7" ht="30" customHeight="1">
      <c r="A3447" s="3" t="s">
        <v>10888</v>
      </c>
      <c r="B3447" s="3" t="s">
        <v>2</v>
      </c>
      <c r="C3447" s="3" t="s">
        <v>28050</v>
      </c>
      <c r="D3447" s="3" t="s">
        <v>33854</v>
      </c>
      <c r="E3447" s="12" t="s">
        <v>39682</v>
      </c>
      <c r="F3447" s="6" t="str">
        <f t="shared" si="165"/>
        <v>module=jassets</v>
      </c>
      <c r="G3447" s="6" t="str">
        <f t="shared" si="166"/>
        <v>module=kassets</v>
      </c>
    </row>
    <row r="3448" spans="1:7" ht="30" customHeight="1">
      <c r="A3448" s="3" t="s">
        <v>10888</v>
      </c>
      <c r="B3448" s="3" t="s">
        <v>2</v>
      </c>
      <c r="C3448" s="3" t="s">
        <v>28051</v>
      </c>
      <c r="D3448" s="3" t="s">
        <v>33855</v>
      </c>
      <c r="E3448" s="12" t="s">
        <v>39683</v>
      </c>
      <c r="F3448" s="6" t="str">
        <f t="shared" si="165"/>
        <v>module=jassets</v>
      </c>
      <c r="G3448" s="6" t="str">
        <f t="shared" si="166"/>
        <v>module=kassets</v>
      </c>
    </row>
    <row r="3449" spans="1:7" ht="30" customHeight="1">
      <c r="A3449" s="3" t="s">
        <v>10888</v>
      </c>
      <c r="B3449" s="3" t="s">
        <v>2</v>
      </c>
      <c r="C3449" s="3" t="s">
        <v>28052</v>
      </c>
      <c r="D3449" s="3" t="s">
        <v>33856</v>
      </c>
      <c r="E3449" s="12" t="s">
        <v>39684</v>
      </c>
      <c r="F3449" s="6" t="str">
        <f t="shared" si="165"/>
        <v>module=jassets</v>
      </c>
      <c r="G3449" s="6" t="str">
        <f t="shared" si="166"/>
        <v>module=kassets</v>
      </c>
    </row>
    <row r="3450" spans="1:7" ht="30" customHeight="1">
      <c r="A3450" s="3" t="s">
        <v>10888</v>
      </c>
      <c r="B3450" s="3" t="s">
        <v>2</v>
      </c>
      <c r="C3450" s="3" t="s">
        <v>28053</v>
      </c>
      <c r="D3450" s="3" t="s">
        <v>33857</v>
      </c>
      <c r="E3450" s="12" t="s">
        <v>39685</v>
      </c>
      <c r="F3450" s="6" t="str">
        <f t="shared" si="165"/>
        <v>module=jassets</v>
      </c>
      <c r="G3450" s="6" t="str">
        <f t="shared" si="166"/>
        <v>module=kassets</v>
      </c>
    </row>
    <row r="3451" spans="1:7" ht="30" customHeight="1">
      <c r="A3451" s="3" t="s">
        <v>10888</v>
      </c>
      <c r="B3451" s="3" t="s">
        <v>2</v>
      </c>
      <c r="C3451" s="3" t="s">
        <v>28054</v>
      </c>
      <c r="D3451" s="3" t="s">
        <v>33858</v>
      </c>
      <c r="E3451" s="12" t="s">
        <v>39686</v>
      </c>
      <c r="F3451" s="6" t="str">
        <f t="shared" si="165"/>
        <v>module=jassets</v>
      </c>
      <c r="G3451" s="6" t="str">
        <f t="shared" si="166"/>
        <v>module=kassets</v>
      </c>
    </row>
    <row r="3452" spans="1:7" ht="30" customHeight="1">
      <c r="A3452" s="3" t="s">
        <v>10888</v>
      </c>
      <c r="B3452" s="3" t="s">
        <v>2</v>
      </c>
      <c r="C3452" s="3" t="s">
        <v>28055</v>
      </c>
      <c r="D3452" s="3" t="s">
        <v>33859</v>
      </c>
      <c r="E3452" s="12" t="s">
        <v>39687</v>
      </c>
      <c r="F3452" s="6" t="str">
        <f t="shared" si="165"/>
        <v>module=jassets</v>
      </c>
      <c r="G3452" s="6" t="str">
        <f t="shared" si="166"/>
        <v>module=kassets</v>
      </c>
    </row>
    <row r="3453" spans="1:7" ht="30" customHeight="1">
      <c r="A3453" s="3" t="s">
        <v>10888</v>
      </c>
      <c r="B3453" s="3" t="s">
        <v>2</v>
      </c>
      <c r="C3453" s="3" t="s">
        <v>28056</v>
      </c>
      <c r="D3453" s="3" t="s">
        <v>33860</v>
      </c>
      <c r="E3453" s="12" t="s">
        <v>39688</v>
      </c>
      <c r="F3453" s="6" t="str">
        <f t="shared" si="165"/>
        <v>module=jassets</v>
      </c>
      <c r="G3453" s="6" t="str">
        <f t="shared" si="166"/>
        <v>module=kassets</v>
      </c>
    </row>
    <row r="3454" spans="1:7" ht="30" customHeight="1">
      <c r="A3454" s="3" t="s">
        <v>10888</v>
      </c>
      <c r="B3454" s="3" t="s">
        <v>2</v>
      </c>
      <c r="C3454" s="3" t="s">
        <v>28057</v>
      </c>
      <c r="D3454" s="3" t="s">
        <v>33861</v>
      </c>
      <c r="E3454" s="12" t="s">
        <v>39689</v>
      </c>
      <c r="F3454" s="6" t="str">
        <f t="shared" si="165"/>
        <v>module=jassets</v>
      </c>
      <c r="G3454" s="6" t="str">
        <f t="shared" si="166"/>
        <v>module=kassets</v>
      </c>
    </row>
    <row r="3455" spans="1:7" ht="30" customHeight="1">
      <c r="A3455" s="3" t="s">
        <v>10888</v>
      </c>
      <c r="B3455" s="3" t="s">
        <v>2</v>
      </c>
      <c r="C3455" s="3" t="s">
        <v>28058</v>
      </c>
      <c r="D3455" s="3" t="s">
        <v>33862</v>
      </c>
      <c r="E3455" s="12" t="s">
        <v>39690</v>
      </c>
      <c r="F3455" s="6" t="str">
        <f t="shared" si="165"/>
        <v>module=jassets</v>
      </c>
      <c r="G3455" s="6" t="str">
        <f t="shared" si="166"/>
        <v>module=kassets</v>
      </c>
    </row>
    <row r="3456" spans="1:7" ht="30" customHeight="1">
      <c r="A3456" s="3" t="s">
        <v>10888</v>
      </c>
      <c r="B3456" s="3" t="s">
        <v>2</v>
      </c>
      <c r="C3456" s="3" t="s">
        <v>28059</v>
      </c>
      <c r="D3456" s="3" t="s">
        <v>33863</v>
      </c>
      <c r="E3456" s="12" t="s">
        <v>39691</v>
      </c>
      <c r="F3456" s="6" t="str">
        <f t="shared" si="165"/>
        <v>module=jassets</v>
      </c>
      <c r="G3456" s="6" t="str">
        <f t="shared" si="166"/>
        <v>module=kassets</v>
      </c>
    </row>
    <row r="3457" spans="1:7" ht="30" customHeight="1">
      <c r="A3457" s="3" t="s">
        <v>10888</v>
      </c>
      <c r="B3457" s="3" t="s">
        <v>2</v>
      </c>
      <c r="C3457" s="3" t="s">
        <v>28060</v>
      </c>
      <c r="D3457" s="3" t="s">
        <v>33864</v>
      </c>
      <c r="E3457" s="12" t="s">
        <v>39692</v>
      </c>
      <c r="F3457" s="6" t="str">
        <f t="shared" si="165"/>
        <v>module=jassets</v>
      </c>
      <c r="G3457" s="6" t="str">
        <f t="shared" si="166"/>
        <v>module=kassets</v>
      </c>
    </row>
    <row r="3458" spans="1:7" ht="30" customHeight="1">
      <c r="A3458" s="3" t="s">
        <v>10888</v>
      </c>
      <c r="B3458" s="3" t="s">
        <v>2</v>
      </c>
      <c r="C3458" s="3" t="s">
        <v>28061</v>
      </c>
      <c r="D3458" s="3" t="s">
        <v>33865</v>
      </c>
      <c r="E3458" s="12" t="s">
        <v>39693</v>
      </c>
      <c r="F3458" s="6" t="str">
        <f t="shared" si="165"/>
        <v>module=jassets</v>
      </c>
      <c r="G3458" s="6" t="str">
        <f t="shared" si="166"/>
        <v>module=kassets</v>
      </c>
    </row>
    <row r="3459" spans="1:7" ht="30" customHeight="1">
      <c r="A3459" s="3" t="s">
        <v>10888</v>
      </c>
      <c r="B3459" s="3" t="s">
        <v>2</v>
      </c>
      <c r="C3459" s="3" t="s">
        <v>28062</v>
      </c>
      <c r="D3459" s="3" t="s">
        <v>33866</v>
      </c>
      <c r="E3459" s="12" t="s">
        <v>39694</v>
      </c>
      <c r="F3459" s="6" t="str">
        <f t="shared" si="165"/>
        <v>module=jassets</v>
      </c>
      <c r="G3459" s="6" t="str">
        <f t="shared" si="166"/>
        <v>module=kassets</v>
      </c>
    </row>
    <row r="3460" spans="1:7" ht="30" customHeight="1">
      <c r="A3460" s="3" t="s">
        <v>10888</v>
      </c>
      <c r="B3460" s="3" t="s">
        <v>2</v>
      </c>
      <c r="C3460" s="3" t="s">
        <v>28063</v>
      </c>
      <c r="D3460" s="3" t="s">
        <v>33867</v>
      </c>
      <c r="E3460" s="12" t="s">
        <v>39695</v>
      </c>
      <c r="F3460" s="6" t="str">
        <f t="shared" si="165"/>
        <v>module=jassets</v>
      </c>
      <c r="G3460" s="6" t="str">
        <f t="shared" si="166"/>
        <v>module=kassets</v>
      </c>
    </row>
    <row r="3461" spans="1:7" ht="30" customHeight="1">
      <c r="A3461" s="3" t="s">
        <v>10888</v>
      </c>
      <c r="B3461" s="3" t="s">
        <v>2</v>
      </c>
      <c r="C3461" s="3" t="s">
        <v>28064</v>
      </c>
      <c r="D3461" s="3" t="s">
        <v>33868</v>
      </c>
      <c r="E3461" s="12" t="s">
        <v>39696</v>
      </c>
      <c r="F3461" s="6" t="str">
        <f t="shared" ref="F3461:F3492" si="167">HYPERLINK("http://www.ssc.wisc.edu/wlsresearch/documentation/waves/?wave=capigrad&amp;module=jassets","module=jassets")</f>
        <v>module=jassets</v>
      </c>
      <c r="G3461" s="6" t="str">
        <f t="shared" ref="G3461:G3492" si="168">HYPERLINK("http://www.ssc.wisc.edu/wlsresearch/documentation/waves/?wave=capisib&amp;module=kassets","module=kassets")</f>
        <v>module=kassets</v>
      </c>
    </row>
    <row r="3462" spans="1:7" ht="30" customHeight="1">
      <c r="A3462" s="3" t="s">
        <v>10888</v>
      </c>
      <c r="B3462" s="3" t="s">
        <v>2</v>
      </c>
      <c r="C3462" s="3" t="s">
        <v>28065</v>
      </c>
      <c r="D3462" s="3" t="s">
        <v>33869</v>
      </c>
      <c r="E3462" s="12" t="s">
        <v>39697</v>
      </c>
      <c r="F3462" s="6" t="str">
        <f t="shared" si="167"/>
        <v>module=jassets</v>
      </c>
      <c r="G3462" s="6" t="str">
        <f t="shared" si="168"/>
        <v>module=kassets</v>
      </c>
    </row>
    <row r="3463" spans="1:7" ht="30" customHeight="1">
      <c r="A3463" s="3" t="s">
        <v>10888</v>
      </c>
      <c r="B3463" s="3" t="s">
        <v>2</v>
      </c>
      <c r="C3463" s="3" t="s">
        <v>28066</v>
      </c>
      <c r="D3463" s="3" t="s">
        <v>33870</v>
      </c>
      <c r="E3463" s="12" t="s">
        <v>39698</v>
      </c>
      <c r="F3463" s="6" t="str">
        <f t="shared" si="167"/>
        <v>module=jassets</v>
      </c>
      <c r="G3463" s="6" t="str">
        <f t="shared" si="168"/>
        <v>module=kassets</v>
      </c>
    </row>
    <row r="3464" spans="1:7" ht="30" customHeight="1">
      <c r="A3464" s="3" t="s">
        <v>10888</v>
      </c>
      <c r="B3464" s="3" t="s">
        <v>2</v>
      </c>
      <c r="C3464" s="3" t="s">
        <v>28067</v>
      </c>
      <c r="D3464" s="3" t="s">
        <v>33871</v>
      </c>
      <c r="E3464" s="12" t="s">
        <v>39699</v>
      </c>
      <c r="F3464" s="6" t="str">
        <f t="shared" si="167"/>
        <v>module=jassets</v>
      </c>
      <c r="G3464" s="6" t="str">
        <f t="shared" si="168"/>
        <v>module=kassets</v>
      </c>
    </row>
    <row r="3465" spans="1:7" ht="30" customHeight="1">
      <c r="A3465" s="3" t="s">
        <v>10888</v>
      </c>
      <c r="B3465" s="3" t="s">
        <v>2</v>
      </c>
      <c r="C3465" s="3" t="s">
        <v>28068</v>
      </c>
      <c r="D3465" s="3" t="s">
        <v>33872</v>
      </c>
      <c r="E3465" s="12" t="s">
        <v>39700</v>
      </c>
      <c r="F3465" s="6" t="str">
        <f t="shared" si="167"/>
        <v>module=jassets</v>
      </c>
      <c r="G3465" s="6" t="str">
        <f t="shared" si="168"/>
        <v>module=kassets</v>
      </c>
    </row>
    <row r="3466" spans="1:7" ht="30" customHeight="1">
      <c r="A3466" s="3" t="s">
        <v>10888</v>
      </c>
      <c r="B3466" s="3" t="s">
        <v>2</v>
      </c>
      <c r="C3466" s="3" t="s">
        <v>28069</v>
      </c>
      <c r="D3466" s="3" t="s">
        <v>33873</v>
      </c>
      <c r="E3466" s="12" t="s">
        <v>39701</v>
      </c>
      <c r="F3466" s="6" t="str">
        <f t="shared" si="167"/>
        <v>module=jassets</v>
      </c>
      <c r="G3466" s="6" t="str">
        <f t="shared" si="168"/>
        <v>module=kassets</v>
      </c>
    </row>
    <row r="3467" spans="1:7" ht="30" customHeight="1">
      <c r="A3467" s="3" t="s">
        <v>10888</v>
      </c>
      <c r="B3467" s="3" t="s">
        <v>2</v>
      </c>
      <c r="C3467" s="3" t="s">
        <v>28070</v>
      </c>
      <c r="D3467" s="3" t="s">
        <v>33874</v>
      </c>
      <c r="E3467" s="12" t="s">
        <v>39702</v>
      </c>
      <c r="F3467" s="6" t="str">
        <f t="shared" si="167"/>
        <v>module=jassets</v>
      </c>
      <c r="G3467" s="6" t="str">
        <f t="shared" si="168"/>
        <v>module=kassets</v>
      </c>
    </row>
    <row r="3468" spans="1:7" ht="30" customHeight="1">
      <c r="A3468" s="3" t="s">
        <v>10888</v>
      </c>
      <c r="B3468" s="3" t="s">
        <v>2</v>
      </c>
      <c r="C3468" s="3" t="s">
        <v>28071</v>
      </c>
      <c r="D3468" s="3" t="s">
        <v>33875</v>
      </c>
      <c r="E3468" s="12" t="s">
        <v>39703</v>
      </c>
      <c r="F3468" s="6" t="str">
        <f t="shared" si="167"/>
        <v>module=jassets</v>
      </c>
      <c r="G3468" s="6" t="str">
        <f t="shared" si="168"/>
        <v>module=kassets</v>
      </c>
    </row>
    <row r="3469" spans="1:7" ht="30" customHeight="1">
      <c r="A3469" s="3" t="s">
        <v>10888</v>
      </c>
      <c r="B3469" s="3" t="s">
        <v>2</v>
      </c>
      <c r="C3469" s="3" t="s">
        <v>28072</v>
      </c>
      <c r="D3469" s="3" t="s">
        <v>33876</v>
      </c>
      <c r="E3469" s="12" t="s">
        <v>39704</v>
      </c>
      <c r="F3469" s="6" t="str">
        <f t="shared" si="167"/>
        <v>module=jassets</v>
      </c>
      <c r="G3469" s="6" t="str">
        <f t="shared" si="168"/>
        <v>module=kassets</v>
      </c>
    </row>
    <row r="3470" spans="1:7" ht="30" customHeight="1">
      <c r="A3470" s="3" t="s">
        <v>10888</v>
      </c>
      <c r="B3470" s="3" t="s">
        <v>2</v>
      </c>
      <c r="C3470" s="3" t="s">
        <v>28073</v>
      </c>
      <c r="D3470" s="3" t="s">
        <v>33877</v>
      </c>
      <c r="E3470" s="12" t="s">
        <v>39705</v>
      </c>
      <c r="F3470" s="6" t="str">
        <f t="shared" si="167"/>
        <v>module=jassets</v>
      </c>
      <c r="G3470" s="6" t="str">
        <f t="shared" si="168"/>
        <v>module=kassets</v>
      </c>
    </row>
    <row r="3471" spans="1:7" ht="30" customHeight="1">
      <c r="A3471" s="3" t="s">
        <v>10888</v>
      </c>
      <c r="B3471" s="3" t="s">
        <v>2</v>
      </c>
      <c r="C3471" s="3" t="s">
        <v>28074</v>
      </c>
      <c r="D3471" s="3" t="s">
        <v>33878</v>
      </c>
      <c r="E3471" s="12" t="s">
        <v>39706</v>
      </c>
      <c r="F3471" s="6" t="str">
        <f t="shared" si="167"/>
        <v>module=jassets</v>
      </c>
      <c r="G3471" s="6" t="str">
        <f t="shared" si="168"/>
        <v>module=kassets</v>
      </c>
    </row>
    <row r="3472" spans="1:7" ht="30" customHeight="1">
      <c r="A3472" s="3" t="s">
        <v>10888</v>
      </c>
      <c r="B3472" s="3" t="s">
        <v>2</v>
      </c>
      <c r="C3472" s="3" t="s">
        <v>28075</v>
      </c>
      <c r="D3472" s="3" t="s">
        <v>33879</v>
      </c>
      <c r="E3472" s="12" t="s">
        <v>39707</v>
      </c>
      <c r="F3472" s="6" t="str">
        <f t="shared" si="167"/>
        <v>module=jassets</v>
      </c>
      <c r="G3472" s="6" t="str">
        <f t="shared" si="168"/>
        <v>module=kassets</v>
      </c>
    </row>
    <row r="3473" spans="1:7" ht="30" customHeight="1">
      <c r="A3473" s="3" t="s">
        <v>10888</v>
      </c>
      <c r="B3473" s="3" t="s">
        <v>2</v>
      </c>
      <c r="C3473" s="3" t="s">
        <v>28076</v>
      </c>
      <c r="D3473" s="3" t="s">
        <v>33880</v>
      </c>
      <c r="E3473" s="12" t="s">
        <v>39708</v>
      </c>
      <c r="F3473" s="6" t="str">
        <f t="shared" si="167"/>
        <v>module=jassets</v>
      </c>
      <c r="G3473" s="6" t="str">
        <f t="shared" si="168"/>
        <v>module=kassets</v>
      </c>
    </row>
    <row r="3474" spans="1:7" ht="30" customHeight="1">
      <c r="A3474" s="3" t="s">
        <v>10888</v>
      </c>
      <c r="B3474" s="3" t="s">
        <v>2</v>
      </c>
      <c r="C3474" s="3" t="s">
        <v>28077</v>
      </c>
      <c r="D3474" s="3" t="s">
        <v>33881</v>
      </c>
      <c r="E3474" s="12" t="s">
        <v>39709</v>
      </c>
      <c r="F3474" s="6" t="str">
        <f t="shared" si="167"/>
        <v>module=jassets</v>
      </c>
      <c r="G3474" s="6" t="str">
        <f t="shared" si="168"/>
        <v>module=kassets</v>
      </c>
    </row>
    <row r="3475" spans="1:7" ht="30" customHeight="1">
      <c r="A3475" s="3" t="s">
        <v>10888</v>
      </c>
      <c r="B3475" s="3" t="s">
        <v>2</v>
      </c>
      <c r="C3475" s="3" t="s">
        <v>28078</v>
      </c>
      <c r="D3475" s="3" t="s">
        <v>33882</v>
      </c>
      <c r="E3475" s="12" t="s">
        <v>39710</v>
      </c>
      <c r="F3475" s="6" t="str">
        <f t="shared" si="167"/>
        <v>module=jassets</v>
      </c>
      <c r="G3475" s="6" t="str">
        <f t="shared" si="168"/>
        <v>module=kassets</v>
      </c>
    </row>
    <row r="3476" spans="1:7" ht="30" customHeight="1">
      <c r="A3476" s="3" t="s">
        <v>10888</v>
      </c>
      <c r="B3476" s="3" t="s">
        <v>2</v>
      </c>
      <c r="C3476" s="3" t="s">
        <v>28079</v>
      </c>
      <c r="D3476" s="3" t="s">
        <v>33883</v>
      </c>
      <c r="E3476" s="12" t="s">
        <v>39711</v>
      </c>
      <c r="F3476" s="6" t="str">
        <f t="shared" si="167"/>
        <v>module=jassets</v>
      </c>
      <c r="G3476" s="6" t="str">
        <f t="shared" si="168"/>
        <v>module=kassets</v>
      </c>
    </row>
    <row r="3477" spans="1:7" ht="30" customHeight="1">
      <c r="A3477" s="3" t="s">
        <v>10888</v>
      </c>
      <c r="B3477" s="3" t="s">
        <v>2</v>
      </c>
      <c r="C3477" s="3" t="s">
        <v>28080</v>
      </c>
      <c r="D3477" s="3" t="s">
        <v>33884</v>
      </c>
      <c r="E3477" s="12" t="s">
        <v>39712</v>
      </c>
      <c r="F3477" s="6" t="str">
        <f t="shared" si="167"/>
        <v>module=jassets</v>
      </c>
      <c r="G3477" s="6" t="str">
        <f t="shared" si="168"/>
        <v>module=kassets</v>
      </c>
    </row>
    <row r="3478" spans="1:7" ht="30" customHeight="1">
      <c r="A3478" s="3" t="s">
        <v>10888</v>
      </c>
      <c r="B3478" s="3" t="s">
        <v>2</v>
      </c>
      <c r="C3478" s="3" t="s">
        <v>28081</v>
      </c>
      <c r="D3478" s="3" t="s">
        <v>33885</v>
      </c>
      <c r="E3478" s="12" t="s">
        <v>39713</v>
      </c>
      <c r="F3478" s="6" t="str">
        <f t="shared" si="167"/>
        <v>module=jassets</v>
      </c>
      <c r="G3478" s="6" t="str">
        <f t="shared" si="168"/>
        <v>module=kassets</v>
      </c>
    </row>
    <row r="3479" spans="1:7" ht="30" customHeight="1">
      <c r="A3479" s="3" t="s">
        <v>10888</v>
      </c>
      <c r="B3479" s="3" t="s">
        <v>2</v>
      </c>
      <c r="C3479" s="3" t="s">
        <v>28082</v>
      </c>
      <c r="D3479" s="3" t="s">
        <v>33886</v>
      </c>
      <c r="E3479" s="12" t="s">
        <v>39714</v>
      </c>
      <c r="F3479" s="6" t="str">
        <f t="shared" si="167"/>
        <v>module=jassets</v>
      </c>
      <c r="G3479" s="6" t="str">
        <f t="shared" si="168"/>
        <v>module=kassets</v>
      </c>
    </row>
    <row r="3480" spans="1:7" ht="30" customHeight="1">
      <c r="A3480" s="3" t="s">
        <v>10888</v>
      </c>
      <c r="B3480" s="3" t="s">
        <v>2</v>
      </c>
      <c r="C3480" s="3" t="s">
        <v>28083</v>
      </c>
      <c r="D3480" s="3" t="s">
        <v>33887</v>
      </c>
      <c r="E3480" s="12" t="s">
        <v>39715</v>
      </c>
      <c r="F3480" s="6" t="str">
        <f t="shared" si="167"/>
        <v>module=jassets</v>
      </c>
      <c r="G3480" s="6" t="str">
        <f t="shared" si="168"/>
        <v>module=kassets</v>
      </c>
    </row>
    <row r="3481" spans="1:7" ht="30" customHeight="1">
      <c r="A3481" s="3" t="s">
        <v>10888</v>
      </c>
      <c r="B3481" s="3" t="s">
        <v>2</v>
      </c>
      <c r="C3481" s="3" t="s">
        <v>28084</v>
      </c>
      <c r="D3481" s="3" t="s">
        <v>33888</v>
      </c>
      <c r="E3481" s="12" t="s">
        <v>39716</v>
      </c>
      <c r="F3481" s="6" t="str">
        <f t="shared" si="167"/>
        <v>module=jassets</v>
      </c>
      <c r="G3481" s="6" t="str">
        <f t="shared" si="168"/>
        <v>module=kassets</v>
      </c>
    </row>
    <row r="3482" spans="1:7" ht="30" customHeight="1">
      <c r="A3482" s="3" t="s">
        <v>10888</v>
      </c>
      <c r="B3482" s="3" t="s">
        <v>2</v>
      </c>
      <c r="C3482" s="3" t="s">
        <v>28085</v>
      </c>
      <c r="D3482" s="3" t="s">
        <v>33889</v>
      </c>
      <c r="E3482" s="12" t="s">
        <v>39717</v>
      </c>
      <c r="F3482" s="6" t="str">
        <f t="shared" si="167"/>
        <v>module=jassets</v>
      </c>
      <c r="G3482" s="6" t="str">
        <f t="shared" si="168"/>
        <v>module=kassets</v>
      </c>
    </row>
    <row r="3483" spans="1:7" ht="30" customHeight="1">
      <c r="A3483" s="3" t="s">
        <v>10888</v>
      </c>
      <c r="B3483" s="3" t="s">
        <v>2</v>
      </c>
      <c r="C3483" s="3" t="s">
        <v>28086</v>
      </c>
      <c r="D3483" s="3" t="s">
        <v>33890</v>
      </c>
      <c r="E3483" s="12" t="s">
        <v>39718</v>
      </c>
      <c r="F3483" s="6" t="str">
        <f t="shared" si="167"/>
        <v>module=jassets</v>
      </c>
      <c r="G3483" s="6" t="str">
        <f t="shared" si="168"/>
        <v>module=kassets</v>
      </c>
    </row>
    <row r="3484" spans="1:7" ht="30" customHeight="1">
      <c r="A3484" s="3" t="s">
        <v>10888</v>
      </c>
      <c r="B3484" s="3" t="s">
        <v>2</v>
      </c>
      <c r="C3484" s="3" t="s">
        <v>28087</v>
      </c>
      <c r="D3484" s="3" t="s">
        <v>33891</v>
      </c>
      <c r="E3484" s="12" t="s">
        <v>39719</v>
      </c>
      <c r="F3484" s="6" t="str">
        <f t="shared" si="167"/>
        <v>module=jassets</v>
      </c>
      <c r="G3484" s="6" t="str">
        <f t="shared" si="168"/>
        <v>module=kassets</v>
      </c>
    </row>
    <row r="3485" spans="1:7" ht="30" customHeight="1">
      <c r="A3485" s="3" t="s">
        <v>10888</v>
      </c>
      <c r="B3485" s="3" t="s">
        <v>2</v>
      </c>
      <c r="C3485" s="3" t="s">
        <v>28088</v>
      </c>
      <c r="D3485" s="3" t="s">
        <v>33892</v>
      </c>
      <c r="E3485" s="12" t="s">
        <v>39720</v>
      </c>
      <c r="F3485" s="6" t="str">
        <f t="shared" si="167"/>
        <v>module=jassets</v>
      </c>
      <c r="G3485" s="6" t="str">
        <f t="shared" si="168"/>
        <v>module=kassets</v>
      </c>
    </row>
    <row r="3486" spans="1:7" ht="30" customHeight="1">
      <c r="A3486" s="3" t="s">
        <v>10888</v>
      </c>
      <c r="B3486" s="3" t="s">
        <v>2</v>
      </c>
      <c r="C3486" s="3" t="s">
        <v>28089</v>
      </c>
      <c r="D3486" s="3" t="s">
        <v>33893</v>
      </c>
      <c r="E3486" s="12" t="s">
        <v>39721</v>
      </c>
      <c r="F3486" s="6" t="str">
        <f t="shared" si="167"/>
        <v>module=jassets</v>
      </c>
      <c r="G3486" s="6" t="str">
        <f t="shared" si="168"/>
        <v>module=kassets</v>
      </c>
    </row>
    <row r="3487" spans="1:7" ht="30" customHeight="1">
      <c r="A3487" s="3" t="s">
        <v>10888</v>
      </c>
      <c r="B3487" s="3" t="s">
        <v>2</v>
      </c>
      <c r="C3487" s="3" t="s">
        <v>28090</v>
      </c>
      <c r="D3487" s="3" t="s">
        <v>33894</v>
      </c>
      <c r="E3487" s="12" t="s">
        <v>39722</v>
      </c>
      <c r="F3487" s="6" t="str">
        <f t="shared" si="167"/>
        <v>module=jassets</v>
      </c>
      <c r="G3487" s="6" t="str">
        <f t="shared" si="168"/>
        <v>module=kassets</v>
      </c>
    </row>
    <row r="3488" spans="1:7" ht="30" customHeight="1">
      <c r="A3488" s="3" t="s">
        <v>10888</v>
      </c>
      <c r="B3488" s="3" t="s">
        <v>2</v>
      </c>
      <c r="C3488" s="3" t="s">
        <v>28091</v>
      </c>
      <c r="D3488" s="3" t="s">
        <v>33895</v>
      </c>
      <c r="E3488" s="12" t="s">
        <v>39723</v>
      </c>
      <c r="F3488" s="6" t="str">
        <f t="shared" si="167"/>
        <v>module=jassets</v>
      </c>
      <c r="G3488" s="6" t="str">
        <f t="shared" si="168"/>
        <v>module=kassets</v>
      </c>
    </row>
    <row r="3489" spans="1:7" ht="30" customHeight="1">
      <c r="A3489" s="3" t="s">
        <v>10888</v>
      </c>
      <c r="B3489" s="3" t="s">
        <v>2</v>
      </c>
      <c r="C3489" s="3" t="s">
        <v>28092</v>
      </c>
      <c r="D3489" s="3" t="s">
        <v>33896</v>
      </c>
      <c r="E3489" s="12" t="s">
        <v>39724</v>
      </c>
      <c r="F3489" s="6" t="str">
        <f t="shared" si="167"/>
        <v>module=jassets</v>
      </c>
      <c r="G3489" s="6" t="str">
        <f t="shared" si="168"/>
        <v>module=kassets</v>
      </c>
    </row>
    <row r="3490" spans="1:7" ht="30" customHeight="1">
      <c r="A3490" s="3" t="s">
        <v>10888</v>
      </c>
      <c r="B3490" s="3" t="s">
        <v>2</v>
      </c>
      <c r="C3490" s="3" t="s">
        <v>28093</v>
      </c>
      <c r="D3490" s="3" t="s">
        <v>33897</v>
      </c>
      <c r="E3490" s="12" t="s">
        <v>39725</v>
      </c>
      <c r="F3490" s="6" t="str">
        <f t="shared" si="167"/>
        <v>module=jassets</v>
      </c>
      <c r="G3490" s="6" t="str">
        <f t="shared" si="168"/>
        <v>module=kassets</v>
      </c>
    </row>
    <row r="3491" spans="1:7" ht="30" customHeight="1">
      <c r="A3491" s="3" t="s">
        <v>10888</v>
      </c>
      <c r="B3491" s="3" t="s">
        <v>2</v>
      </c>
      <c r="C3491" s="3" t="s">
        <v>28094</v>
      </c>
      <c r="D3491" s="3" t="s">
        <v>33898</v>
      </c>
      <c r="E3491" s="12" t="s">
        <v>39726</v>
      </c>
      <c r="F3491" s="6" t="str">
        <f t="shared" si="167"/>
        <v>module=jassets</v>
      </c>
      <c r="G3491" s="6" t="str">
        <f t="shared" si="168"/>
        <v>module=kassets</v>
      </c>
    </row>
    <row r="3492" spans="1:7" ht="30" customHeight="1">
      <c r="A3492" s="3" t="s">
        <v>10888</v>
      </c>
      <c r="B3492" s="3" t="s">
        <v>2</v>
      </c>
      <c r="C3492" s="3" t="s">
        <v>28095</v>
      </c>
      <c r="D3492" s="3" t="s">
        <v>33899</v>
      </c>
      <c r="E3492" s="12" t="s">
        <v>39727</v>
      </c>
      <c r="F3492" s="6" t="str">
        <f t="shared" si="167"/>
        <v>module=jassets</v>
      </c>
      <c r="G3492" s="6" t="str">
        <f t="shared" si="168"/>
        <v>module=kassets</v>
      </c>
    </row>
    <row r="3493" spans="1:7" ht="30" customHeight="1">
      <c r="A3493" s="3" t="s">
        <v>10888</v>
      </c>
      <c r="B3493" s="3" t="s">
        <v>2</v>
      </c>
      <c r="C3493" s="3" t="s">
        <v>28096</v>
      </c>
      <c r="D3493" s="3" t="s">
        <v>33900</v>
      </c>
      <c r="E3493" s="12" t="s">
        <v>39728</v>
      </c>
      <c r="F3493" s="6" t="str">
        <f t="shared" ref="F3493:F3524" si="169">HYPERLINK("http://www.ssc.wisc.edu/wlsresearch/documentation/waves/?wave=capigrad&amp;module=jassets","module=jassets")</f>
        <v>module=jassets</v>
      </c>
      <c r="G3493" s="6" t="str">
        <f t="shared" ref="G3493:G3524" si="170">HYPERLINK("http://www.ssc.wisc.edu/wlsresearch/documentation/waves/?wave=capisib&amp;module=kassets","module=kassets")</f>
        <v>module=kassets</v>
      </c>
    </row>
    <row r="3494" spans="1:7" ht="30" customHeight="1">
      <c r="A3494" s="3" t="s">
        <v>10888</v>
      </c>
      <c r="B3494" s="3" t="s">
        <v>2</v>
      </c>
      <c r="C3494" s="3" t="s">
        <v>28097</v>
      </c>
      <c r="D3494" s="3" t="s">
        <v>33901</v>
      </c>
      <c r="E3494" s="12" t="s">
        <v>39729</v>
      </c>
      <c r="F3494" s="6" t="str">
        <f t="shared" si="169"/>
        <v>module=jassets</v>
      </c>
      <c r="G3494" s="6" t="str">
        <f t="shared" si="170"/>
        <v>module=kassets</v>
      </c>
    </row>
    <row r="3495" spans="1:7" ht="30" customHeight="1">
      <c r="A3495" s="3" t="s">
        <v>10888</v>
      </c>
      <c r="B3495" s="3" t="s">
        <v>2</v>
      </c>
      <c r="C3495" s="3" t="s">
        <v>28098</v>
      </c>
      <c r="D3495" s="3" t="s">
        <v>33902</v>
      </c>
      <c r="E3495" s="12" t="s">
        <v>39730</v>
      </c>
      <c r="F3495" s="6" t="str">
        <f t="shared" si="169"/>
        <v>module=jassets</v>
      </c>
      <c r="G3495" s="6" t="str">
        <f t="shared" si="170"/>
        <v>module=kassets</v>
      </c>
    </row>
    <row r="3496" spans="1:7" ht="30" customHeight="1">
      <c r="A3496" s="3" t="s">
        <v>10888</v>
      </c>
      <c r="B3496" s="3" t="s">
        <v>2</v>
      </c>
      <c r="C3496" s="3" t="s">
        <v>28099</v>
      </c>
      <c r="D3496" s="3" t="s">
        <v>33903</v>
      </c>
      <c r="E3496" s="12" t="s">
        <v>39731</v>
      </c>
      <c r="F3496" s="6" t="str">
        <f t="shared" si="169"/>
        <v>module=jassets</v>
      </c>
      <c r="G3496" s="6" t="str">
        <f t="shared" si="170"/>
        <v>module=kassets</v>
      </c>
    </row>
    <row r="3497" spans="1:7" ht="30" customHeight="1">
      <c r="A3497" s="3" t="s">
        <v>10888</v>
      </c>
      <c r="B3497" s="3" t="s">
        <v>2</v>
      </c>
      <c r="C3497" s="3" t="s">
        <v>28100</v>
      </c>
      <c r="D3497" s="3" t="s">
        <v>33904</v>
      </c>
      <c r="E3497" s="12" t="s">
        <v>39732</v>
      </c>
      <c r="F3497" s="6" t="str">
        <f t="shared" si="169"/>
        <v>module=jassets</v>
      </c>
      <c r="G3497" s="6" t="str">
        <f t="shared" si="170"/>
        <v>module=kassets</v>
      </c>
    </row>
    <row r="3498" spans="1:7" ht="30" customHeight="1">
      <c r="A3498" s="3" t="s">
        <v>10888</v>
      </c>
      <c r="B3498" s="3" t="s">
        <v>2</v>
      </c>
      <c r="C3498" s="3" t="s">
        <v>28101</v>
      </c>
      <c r="D3498" s="3" t="s">
        <v>33905</v>
      </c>
      <c r="E3498" s="12" t="s">
        <v>39733</v>
      </c>
      <c r="F3498" s="6" t="str">
        <f t="shared" si="169"/>
        <v>module=jassets</v>
      </c>
      <c r="G3498" s="6" t="str">
        <f t="shared" si="170"/>
        <v>module=kassets</v>
      </c>
    </row>
    <row r="3499" spans="1:7" ht="30" customHeight="1">
      <c r="A3499" s="3" t="s">
        <v>10888</v>
      </c>
      <c r="B3499" s="3" t="s">
        <v>2</v>
      </c>
      <c r="C3499" s="3" t="s">
        <v>28102</v>
      </c>
      <c r="D3499" s="3" t="s">
        <v>33906</v>
      </c>
      <c r="E3499" s="12" t="s">
        <v>39734</v>
      </c>
      <c r="F3499" s="6" t="str">
        <f t="shared" si="169"/>
        <v>module=jassets</v>
      </c>
      <c r="G3499" s="6" t="str">
        <f t="shared" si="170"/>
        <v>module=kassets</v>
      </c>
    </row>
    <row r="3500" spans="1:7" ht="30" customHeight="1">
      <c r="A3500" s="3" t="s">
        <v>10888</v>
      </c>
      <c r="B3500" s="3" t="s">
        <v>2</v>
      </c>
      <c r="C3500" s="3" t="s">
        <v>28103</v>
      </c>
      <c r="D3500" s="3" t="s">
        <v>33907</v>
      </c>
      <c r="E3500" s="12" t="s">
        <v>39735</v>
      </c>
      <c r="F3500" s="6" t="str">
        <f t="shared" si="169"/>
        <v>module=jassets</v>
      </c>
      <c r="G3500" s="6" t="str">
        <f t="shared" si="170"/>
        <v>module=kassets</v>
      </c>
    </row>
    <row r="3501" spans="1:7" ht="30" customHeight="1">
      <c r="A3501" s="3" t="s">
        <v>10888</v>
      </c>
      <c r="B3501" s="3" t="s">
        <v>2</v>
      </c>
      <c r="C3501" s="3" t="s">
        <v>28104</v>
      </c>
      <c r="D3501" s="3" t="s">
        <v>33908</v>
      </c>
      <c r="E3501" s="12" t="s">
        <v>39736</v>
      </c>
      <c r="F3501" s="6" t="str">
        <f t="shared" si="169"/>
        <v>module=jassets</v>
      </c>
      <c r="G3501" s="6" t="str">
        <f t="shared" si="170"/>
        <v>module=kassets</v>
      </c>
    </row>
    <row r="3502" spans="1:7" ht="30" customHeight="1">
      <c r="A3502" s="3" t="s">
        <v>10888</v>
      </c>
      <c r="B3502" s="3" t="s">
        <v>2</v>
      </c>
      <c r="C3502" s="3" t="s">
        <v>28105</v>
      </c>
      <c r="D3502" s="3" t="s">
        <v>33909</v>
      </c>
      <c r="E3502" s="12" t="s">
        <v>39737</v>
      </c>
      <c r="F3502" s="6" t="str">
        <f t="shared" si="169"/>
        <v>module=jassets</v>
      </c>
      <c r="G3502" s="6" t="str">
        <f t="shared" si="170"/>
        <v>module=kassets</v>
      </c>
    </row>
    <row r="3503" spans="1:7" ht="30" customHeight="1">
      <c r="A3503" s="3" t="s">
        <v>10888</v>
      </c>
      <c r="B3503" s="3" t="s">
        <v>2</v>
      </c>
      <c r="C3503" s="3" t="s">
        <v>28106</v>
      </c>
      <c r="D3503" s="3" t="s">
        <v>33910</v>
      </c>
      <c r="E3503" s="12" t="s">
        <v>39738</v>
      </c>
      <c r="F3503" s="6" t="str">
        <f t="shared" si="169"/>
        <v>module=jassets</v>
      </c>
      <c r="G3503" s="6" t="str">
        <f t="shared" si="170"/>
        <v>module=kassets</v>
      </c>
    </row>
    <row r="3504" spans="1:7" ht="30" customHeight="1">
      <c r="A3504" s="3" t="s">
        <v>10888</v>
      </c>
      <c r="B3504" s="3" t="s">
        <v>2</v>
      </c>
      <c r="C3504" s="3" t="s">
        <v>28107</v>
      </c>
      <c r="D3504" s="3" t="s">
        <v>33911</v>
      </c>
      <c r="E3504" s="12" t="s">
        <v>39739</v>
      </c>
      <c r="F3504" s="6" t="str">
        <f t="shared" si="169"/>
        <v>module=jassets</v>
      </c>
      <c r="G3504" s="6" t="str">
        <f t="shared" si="170"/>
        <v>module=kassets</v>
      </c>
    </row>
    <row r="3505" spans="1:7" ht="30" customHeight="1">
      <c r="A3505" s="3" t="s">
        <v>10888</v>
      </c>
      <c r="B3505" s="3" t="s">
        <v>2</v>
      </c>
      <c r="C3505" s="3" t="s">
        <v>28108</v>
      </c>
      <c r="D3505" s="3" t="s">
        <v>33912</v>
      </c>
      <c r="E3505" s="12" t="s">
        <v>39740</v>
      </c>
      <c r="F3505" s="6" t="str">
        <f t="shared" si="169"/>
        <v>module=jassets</v>
      </c>
      <c r="G3505" s="6" t="str">
        <f t="shared" si="170"/>
        <v>module=kassets</v>
      </c>
    </row>
    <row r="3506" spans="1:7" ht="30" customHeight="1">
      <c r="A3506" s="3" t="s">
        <v>10888</v>
      </c>
      <c r="B3506" s="3" t="s">
        <v>2</v>
      </c>
      <c r="C3506" s="3" t="s">
        <v>28109</v>
      </c>
      <c r="D3506" s="3" t="s">
        <v>33913</v>
      </c>
      <c r="E3506" s="12" t="s">
        <v>39741</v>
      </c>
      <c r="F3506" s="6" t="str">
        <f t="shared" si="169"/>
        <v>module=jassets</v>
      </c>
      <c r="G3506" s="6" t="str">
        <f t="shared" si="170"/>
        <v>module=kassets</v>
      </c>
    </row>
    <row r="3507" spans="1:7" ht="30" customHeight="1">
      <c r="A3507" s="3" t="s">
        <v>10888</v>
      </c>
      <c r="B3507" s="3" t="s">
        <v>2</v>
      </c>
      <c r="C3507" s="3" t="s">
        <v>28110</v>
      </c>
      <c r="D3507" s="3" t="s">
        <v>33914</v>
      </c>
      <c r="E3507" s="12" t="s">
        <v>39742</v>
      </c>
      <c r="F3507" s="6" t="str">
        <f t="shared" si="169"/>
        <v>module=jassets</v>
      </c>
      <c r="G3507" s="6" t="str">
        <f t="shared" si="170"/>
        <v>module=kassets</v>
      </c>
    </row>
    <row r="3508" spans="1:7" ht="30" customHeight="1">
      <c r="A3508" s="3" t="s">
        <v>10888</v>
      </c>
      <c r="B3508" s="3" t="s">
        <v>2</v>
      </c>
      <c r="C3508" s="3" t="s">
        <v>28111</v>
      </c>
      <c r="D3508" s="3" t="s">
        <v>33915</v>
      </c>
      <c r="E3508" s="12" t="s">
        <v>39743</v>
      </c>
      <c r="F3508" s="6" t="str">
        <f t="shared" si="169"/>
        <v>module=jassets</v>
      </c>
      <c r="G3508" s="6" t="str">
        <f t="shared" si="170"/>
        <v>module=kassets</v>
      </c>
    </row>
    <row r="3509" spans="1:7" ht="30" customHeight="1">
      <c r="A3509" s="3" t="s">
        <v>10888</v>
      </c>
      <c r="B3509" s="3" t="s">
        <v>2</v>
      </c>
      <c r="C3509" s="3" t="s">
        <v>28112</v>
      </c>
      <c r="D3509" s="3" t="s">
        <v>33916</v>
      </c>
      <c r="E3509" s="12" t="s">
        <v>39744</v>
      </c>
      <c r="F3509" s="6" t="str">
        <f t="shared" si="169"/>
        <v>module=jassets</v>
      </c>
      <c r="G3509" s="6" t="str">
        <f t="shared" si="170"/>
        <v>module=kassets</v>
      </c>
    </row>
    <row r="3510" spans="1:7" ht="30" customHeight="1">
      <c r="A3510" s="3" t="s">
        <v>10888</v>
      </c>
      <c r="B3510" s="3" t="s">
        <v>2</v>
      </c>
      <c r="C3510" s="3" t="s">
        <v>28113</v>
      </c>
      <c r="D3510" s="3" t="s">
        <v>33917</v>
      </c>
      <c r="E3510" s="12" t="s">
        <v>39745</v>
      </c>
      <c r="F3510" s="6" t="str">
        <f t="shared" si="169"/>
        <v>module=jassets</v>
      </c>
      <c r="G3510" s="6" t="str">
        <f t="shared" si="170"/>
        <v>module=kassets</v>
      </c>
    </row>
    <row r="3511" spans="1:7" ht="30" customHeight="1">
      <c r="A3511" s="3" t="s">
        <v>10888</v>
      </c>
      <c r="B3511" s="3" t="s">
        <v>2</v>
      </c>
      <c r="C3511" s="3" t="s">
        <v>28114</v>
      </c>
      <c r="D3511" s="3" t="s">
        <v>33918</v>
      </c>
      <c r="E3511" s="12" t="s">
        <v>39746</v>
      </c>
      <c r="F3511" s="6" t="str">
        <f t="shared" si="169"/>
        <v>module=jassets</v>
      </c>
      <c r="G3511" s="6" t="str">
        <f t="shared" si="170"/>
        <v>module=kassets</v>
      </c>
    </row>
    <row r="3512" spans="1:7" ht="30" customHeight="1">
      <c r="A3512" s="3" t="s">
        <v>10888</v>
      </c>
      <c r="B3512" s="3" t="s">
        <v>2</v>
      </c>
      <c r="C3512" s="3" t="s">
        <v>28115</v>
      </c>
      <c r="D3512" s="3" t="s">
        <v>33919</v>
      </c>
      <c r="E3512" s="12" t="s">
        <v>39747</v>
      </c>
      <c r="F3512" s="6" t="str">
        <f t="shared" si="169"/>
        <v>module=jassets</v>
      </c>
      <c r="G3512" s="6" t="str">
        <f t="shared" si="170"/>
        <v>module=kassets</v>
      </c>
    </row>
    <row r="3513" spans="1:7" ht="30" customHeight="1">
      <c r="A3513" s="3" t="s">
        <v>10888</v>
      </c>
      <c r="B3513" s="3" t="s">
        <v>2</v>
      </c>
      <c r="C3513" s="3" t="s">
        <v>28116</v>
      </c>
      <c r="D3513" s="3" t="s">
        <v>33920</v>
      </c>
      <c r="E3513" s="12" t="s">
        <v>39748</v>
      </c>
      <c r="F3513" s="6" t="str">
        <f t="shared" si="169"/>
        <v>module=jassets</v>
      </c>
      <c r="G3513" s="6" t="str">
        <f t="shared" si="170"/>
        <v>module=kassets</v>
      </c>
    </row>
    <row r="3514" spans="1:7" ht="30" customHeight="1">
      <c r="A3514" s="3" t="s">
        <v>10888</v>
      </c>
      <c r="B3514" s="3" t="s">
        <v>2</v>
      </c>
      <c r="C3514" s="3" t="s">
        <v>28117</v>
      </c>
      <c r="D3514" s="3" t="s">
        <v>33921</v>
      </c>
      <c r="E3514" s="12" t="s">
        <v>39749</v>
      </c>
      <c r="F3514" s="6" t="str">
        <f t="shared" si="169"/>
        <v>module=jassets</v>
      </c>
      <c r="G3514" s="6" t="str">
        <f t="shared" si="170"/>
        <v>module=kassets</v>
      </c>
    </row>
    <row r="3515" spans="1:7" ht="30" customHeight="1">
      <c r="A3515" s="3" t="s">
        <v>10888</v>
      </c>
      <c r="B3515" s="3" t="s">
        <v>2</v>
      </c>
      <c r="C3515" s="3" t="s">
        <v>28118</v>
      </c>
      <c r="D3515" s="3" t="s">
        <v>33922</v>
      </c>
      <c r="E3515" s="12" t="s">
        <v>39750</v>
      </c>
      <c r="F3515" s="6" t="str">
        <f t="shared" si="169"/>
        <v>module=jassets</v>
      </c>
      <c r="G3515" s="6" t="str">
        <f t="shared" si="170"/>
        <v>module=kassets</v>
      </c>
    </row>
    <row r="3516" spans="1:7" ht="30" customHeight="1">
      <c r="A3516" s="3" t="s">
        <v>10888</v>
      </c>
      <c r="B3516" s="3" t="s">
        <v>2</v>
      </c>
      <c r="C3516" s="3" t="s">
        <v>28119</v>
      </c>
      <c r="D3516" s="3" t="s">
        <v>33923</v>
      </c>
      <c r="E3516" s="12" t="s">
        <v>39751</v>
      </c>
      <c r="F3516" s="6" t="str">
        <f t="shared" si="169"/>
        <v>module=jassets</v>
      </c>
      <c r="G3516" s="6" t="str">
        <f t="shared" si="170"/>
        <v>module=kassets</v>
      </c>
    </row>
    <row r="3517" spans="1:7" ht="30" customHeight="1">
      <c r="A3517" s="3" t="s">
        <v>10888</v>
      </c>
      <c r="B3517" s="3" t="s">
        <v>2</v>
      </c>
      <c r="C3517" s="3" t="s">
        <v>28120</v>
      </c>
      <c r="D3517" s="3" t="s">
        <v>33924</v>
      </c>
      <c r="E3517" s="12" t="s">
        <v>39752</v>
      </c>
      <c r="F3517" s="6" t="str">
        <f t="shared" si="169"/>
        <v>module=jassets</v>
      </c>
      <c r="G3517" s="6" t="str">
        <f t="shared" si="170"/>
        <v>module=kassets</v>
      </c>
    </row>
    <row r="3518" spans="1:7" ht="30" customHeight="1">
      <c r="A3518" s="3" t="s">
        <v>10888</v>
      </c>
      <c r="B3518" s="3" t="s">
        <v>2</v>
      </c>
      <c r="C3518" s="3" t="s">
        <v>28121</v>
      </c>
      <c r="D3518" s="3" t="s">
        <v>33925</v>
      </c>
      <c r="E3518" s="12" t="s">
        <v>39753</v>
      </c>
      <c r="F3518" s="6" t="str">
        <f t="shared" si="169"/>
        <v>module=jassets</v>
      </c>
      <c r="G3518" s="6" t="str">
        <f t="shared" si="170"/>
        <v>module=kassets</v>
      </c>
    </row>
    <row r="3519" spans="1:7" ht="30" customHeight="1">
      <c r="A3519" s="3" t="s">
        <v>10888</v>
      </c>
      <c r="B3519" s="3" t="s">
        <v>2</v>
      </c>
      <c r="C3519" s="3" t="s">
        <v>28122</v>
      </c>
      <c r="D3519" s="3" t="s">
        <v>33926</v>
      </c>
      <c r="E3519" s="12" t="s">
        <v>39754</v>
      </c>
      <c r="F3519" s="6" t="str">
        <f t="shared" si="169"/>
        <v>module=jassets</v>
      </c>
      <c r="G3519" s="6" t="str">
        <f t="shared" si="170"/>
        <v>module=kassets</v>
      </c>
    </row>
    <row r="3520" spans="1:7" ht="30" customHeight="1">
      <c r="A3520" s="3" t="s">
        <v>10888</v>
      </c>
      <c r="B3520" s="3" t="s">
        <v>2</v>
      </c>
      <c r="C3520" s="3" t="s">
        <v>28123</v>
      </c>
      <c r="D3520" s="3" t="s">
        <v>33927</v>
      </c>
      <c r="E3520" s="12" t="s">
        <v>39755</v>
      </c>
      <c r="F3520" s="6" t="str">
        <f t="shared" si="169"/>
        <v>module=jassets</v>
      </c>
      <c r="G3520" s="6" t="str">
        <f t="shared" si="170"/>
        <v>module=kassets</v>
      </c>
    </row>
    <row r="3521" spans="1:7" ht="30" customHeight="1">
      <c r="A3521" s="3" t="s">
        <v>10888</v>
      </c>
      <c r="B3521" s="3" t="s">
        <v>2</v>
      </c>
      <c r="C3521" s="3" t="s">
        <v>28124</v>
      </c>
      <c r="D3521" s="3" t="s">
        <v>33928</v>
      </c>
      <c r="E3521" s="12" t="s">
        <v>39756</v>
      </c>
      <c r="F3521" s="6" t="str">
        <f t="shared" si="169"/>
        <v>module=jassets</v>
      </c>
      <c r="G3521" s="6" t="str">
        <f t="shared" si="170"/>
        <v>module=kassets</v>
      </c>
    </row>
    <row r="3522" spans="1:7" ht="30" customHeight="1">
      <c r="A3522" s="3" t="s">
        <v>10888</v>
      </c>
      <c r="B3522" s="3" t="s">
        <v>2</v>
      </c>
      <c r="C3522" s="3" t="s">
        <v>28125</v>
      </c>
      <c r="D3522" s="3" t="s">
        <v>33929</v>
      </c>
      <c r="E3522" s="12" t="s">
        <v>39757</v>
      </c>
      <c r="F3522" s="6" t="str">
        <f t="shared" si="169"/>
        <v>module=jassets</v>
      </c>
      <c r="G3522" s="6" t="str">
        <f t="shared" si="170"/>
        <v>module=kassets</v>
      </c>
    </row>
    <row r="3523" spans="1:7" ht="30" customHeight="1">
      <c r="A3523" s="3" t="s">
        <v>10888</v>
      </c>
      <c r="B3523" s="3" t="s">
        <v>2</v>
      </c>
      <c r="C3523" s="3" t="s">
        <v>28126</v>
      </c>
      <c r="D3523" s="3" t="s">
        <v>33930</v>
      </c>
      <c r="E3523" s="12" t="s">
        <v>39758</v>
      </c>
      <c r="F3523" s="6" t="str">
        <f t="shared" si="169"/>
        <v>module=jassets</v>
      </c>
      <c r="G3523" s="6" t="str">
        <f t="shared" si="170"/>
        <v>module=kassets</v>
      </c>
    </row>
    <row r="3524" spans="1:7" ht="30" customHeight="1">
      <c r="A3524" s="3" t="s">
        <v>10888</v>
      </c>
      <c r="B3524" s="3" t="s">
        <v>2</v>
      </c>
      <c r="C3524" s="3" t="s">
        <v>28127</v>
      </c>
      <c r="D3524" s="3" t="s">
        <v>33931</v>
      </c>
      <c r="E3524" s="12" t="s">
        <v>39759</v>
      </c>
      <c r="F3524" s="6" t="str">
        <f t="shared" si="169"/>
        <v>module=jassets</v>
      </c>
      <c r="G3524" s="6" t="str">
        <f t="shared" si="170"/>
        <v>module=kassets</v>
      </c>
    </row>
    <row r="3525" spans="1:7" ht="30" customHeight="1">
      <c r="A3525" s="3" t="s">
        <v>10888</v>
      </c>
      <c r="B3525" s="3" t="s">
        <v>2</v>
      </c>
      <c r="C3525" s="3" t="s">
        <v>28128</v>
      </c>
      <c r="D3525" s="3" t="s">
        <v>33932</v>
      </c>
      <c r="E3525" s="12" t="s">
        <v>39760</v>
      </c>
      <c r="F3525" s="6" t="str">
        <f t="shared" ref="F3525:F3548" si="171">HYPERLINK("http://www.ssc.wisc.edu/wlsresearch/documentation/waves/?wave=capigrad&amp;module=jassets","module=jassets")</f>
        <v>module=jassets</v>
      </c>
      <c r="G3525" s="6" t="str">
        <f t="shared" ref="G3525:G3548" si="172">HYPERLINK("http://www.ssc.wisc.edu/wlsresearch/documentation/waves/?wave=capisib&amp;module=kassets","module=kassets")</f>
        <v>module=kassets</v>
      </c>
    </row>
    <row r="3526" spans="1:7" ht="30" customHeight="1">
      <c r="A3526" s="3" t="s">
        <v>10888</v>
      </c>
      <c r="B3526" s="3" t="s">
        <v>2</v>
      </c>
      <c r="C3526" s="3" t="s">
        <v>28129</v>
      </c>
      <c r="D3526" s="3" t="s">
        <v>33933</v>
      </c>
      <c r="E3526" s="12" t="s">
        <v>39761</v>
      </c>
      <c r="F3526" s="6" t="str">
        <f t="shared" si="171"/>
        <v>module=jassets</v>
      </c>
      <c r="G3526" s="6" t="str">
        <f t="shared" si="172"/>
        <v>module=kassets</v>
      </c>
    </row>
    <row r="3527" spans="1:7" ht="30" customHeight="1">
      <c r="A3527" s="3" t="s">
        <v>10888</v>
      </c>
      <c r="B3527" s="3" t="s">
        <v>2</v>
      </c>
      <c r="C3527" s="3" t="s">
        <v>28130</v>
      </c>
      <c r="D3527" s="3" t="s">
        <v>33934</v>
      </c>
      <c r="E3527" s="12" t="s">
        <v>39762</v>
      </c>
      <c r="F3527" s="6" t="str">
        <f t="shared" si="171"/>
        <v>module=jassets</v>
      </c>
      <c r="G3527" s="6" t="str">
        <f t="shared" si="172"/>
        <v>module=kassets</v>
      </c>
    </row>
    <row r="3528" spans="1:7" ht="30" customHeight="1">
      <c r="A3528" s="3" t="s">
        <v>10888</v>
      </c>
      <c r="B3528" s="3" t="s">
        <v>2</v>
      </c>
      <c r="C3528" s="3" t="s">
        <v>28131</v>
      </c>
      <c r="D3528" s="3" t="s">
        <v>33935</v>
      </c>
      <c r="E3528" s="12" t="s">
        <v>39763</v>
      </c>
      <c r="F3528" s="6" t="str">
        <f t="shared" si="171"/>
        <v>module=jassets</v>
      </c>
      <c r="G3528" s="6" t="str">
        <f t="shared" si="172"/>
        <v>module=kassets</v>
      </c>
    </row>
    <row r="3529" spans="1:7" ht="30" customHeight="1">
      <c r="A3529" s="3" t="s">
        <v>10888</v>
      </c>
      <c r="B3529" s="3" t="s">
        <v>2</v>
      </c>
      <c r="C3529" s="3" t="s">
        <v>28132</v>
      </c>
      <c r="D3529" s="3" t="s">
        <v>33936</v>
      </c>
      <c r="E3529" s="12" t="s">
        <v>39764</v>
      </c>
      <c r="F3529" s="6" t="str">
        <f t="shared" si="171"/>
        <v>module=jassets</v>
      </c>
      <c r="G3529" s="6" t="str">
        <f t="shared" si="172"/>
        <v>module=kassets</v>
      </c>
    </row>
    <row r="3530" spans="1:7" ht="30" customHeight="1">
      <c r="A3530" s="3" t="s">
        <v>10888</v>
      </c>
      <c r="B3530" s="3" t="s">
        <v>2</v>
      </c>
      <c r="C3530" s="3" t="s">
        <v>28133</v>
      </c>
      <c r="D3530" s="3" t="s">
        <v>33937</v>
      </c>
      <c r="E3530" s="12" t="s">
        <v>39765</v>
      </c>
      <c r="F3530" s="6" t="str">
        <f t="shared" si="171"/>
        <v>module=jassets</v>
      </c>
      <c r="G3530" s="6" t="str">
        <f t="shared" si="172"/>
        <v>module=kassets</v>
      </c>
    </row>
    <row r="3531" spans="1:7" ht="30" customHeight="1">
      <c r="A3531" s="3" t="s">
        <v>10888</v>
      </c>
      <c r="B3531" s="3" t="s">
        <v>2</v>
      </c>
      <c r="C3531" s="3" t="s">
        <v>28134</v>
      </c>
      <c r="D3531" s="3" t="s">
        <v>33938</v>
      </c>
      <c r="E3531" s="12" t="s">
        <v>39766</v>
      </c>
      <c r="F3531" s="6" t="str">
        <f t="shared" si="171"/>
        <v>module=jassets</v>
      </c>
      <c r="G3531" s="6" t="str">
        <f t="shared" si="172"/>
        <v>module=kassets</v>
      </c>
    </row>
    <row r="3532" spans="1:7" ht="30" customHeight="1">
      <c r="A3532" s="3" t="s">
        <v>10888</v>
      </c>
      <c r="B3532" s="3" t="s">
        <v>2</v>
      </c>
      <c r="C3532" s="3" t="s">
        <v>28135</v>
      </c>
      <c r="D3532" s="3" t="s">
        <v>33939</v>
      </c>
      <c r="E3532" s="12" t="s">
        <v>39767</v>
      </c>
      <c r="F3532" s="6" t="str">
        <f t="shared" si="171"/>
        <v>module=jassets</v>
      </c>
      <c r="G3532" s="6" t="str">
        <f t="shared" si="172"/>
        <v>module=kassets</v>
      </c>
    </row>
    <row r="3533" spans="1:7" ht="30" customHeight="1">
      <c r="A3533" s="3" t="s">
        <v>10888</v>
      </c>
      <c r="B3533" s="3" t="s">
        <v>2</v>
      </c>
      <c r="C3533" s="3" t="s">
        <v>28136</v>
      </c>
      <c r="D3533" s="3" t="s">
        <v>33940</v>
      </c>
      <c r="E3533" s="12" t="s">
        <v>39768</v>
      </c>
      <c r="F3533" s="6" t="str">
        <f t="shared" si="171"/>
        <v>module=jassets</v>
      </c>
      <c r="G3533" s="6" t="str">
        <f t="shared" si="172"/>
        <v>module=kassets</v>
      </c>
    </row>
    <row r="3534" spans="1:7" ht="30" customHeight="1">
      <c r="A3534" s="3" t="s">
        <v>10888</v>
      </c>
      <c r="B3534" s="3" t="s">
        <v>2</v>
      </c>
      <c r="C3534" s="3" t="s">
        <v>28137</v>
      </c>
      <c r="D3534" s="3" t="s">
        <v>33941</v>
      </c>
      <c r="E3534" s="12" t="s">
        <v>39769</v>
      </c>
      <c r="F3534" s="6" t="str">
        <f t="shared" si="171"/>
        <v>module=jassets</v>
      </c>
      <c r="G3534" s="6" t="str">
        <f t="shared" si="172"/>
        <v>module=kassets</v>
      </c>
    </row>
    <row r="3535" spans="1:7" ht="30" customHeight="1">
      <c r="A3535" s="3" t="s">
        <v>10888</v>
      </c>
      <c r="B3535" s="3" t="s">
        <v>2</v>
      </c>
      <c r="C3535" s="3" t="s">
        <v>28138</v>
      </c>
      <c r="D3535" s="3" t="s">
        <v>33942</v>
      </c>
      <c r="E3535" s="12" t="s">
        <v>39770</v>
      </c>
      <c r="F3535" s="6" t="str">
        <f t="shared" si="171"/>
        <v>module=jassets</v>
      </c>
      <c r="G3535" s="6" t="str">
        <f t="shared" si="172"/>
        <v>module=kassets</v>
      </c>
    </row>
    <row r="3536" spans="1:7" ht="30" customHeight="1">
      <c r="A3536" s="3" t="s">
        <v>10888</v>
      </c>
      <c r="B3536" s="3" t="s">
        <v>2</v>
      </c>
      <c r="C3536" s="3" t="s">
        <v>28139</v>
      </c>
      <c r="D3536" s="3" t="s">
        <v>33943</v>
      </c>
      <c r="E3536" s="12" t="s">
        <v>39771</v>
      </c>
      <c r="F3536" s="6" t="str">
        <f t="shared" si="171"/>
        <v>module=jassets</v>
      </c>
      <c r="G3536" s="6" t="str">
        <f t="shared" si="172"/>
        <v>module=kassets</v>
      </c>
    </row>
    <row r="3537" spans="1:7" ht="30" customHeight="1">
      <c r="A3537" s="3" t="s">
        <v>10888</v>
      </c>
      <c r="B3537" s="3" t="s">
        <v>2</v>
      </c>
      <c r="C3537" s="3" t="s">
        <v>28140</v>
      </c>
      <c r="D3537" s="3" t="s">
        <v>33944</v>
      </c>
      <c r="E3537" s="12" t="s">
        <v>39772</v>
      </c>
      <c r="F3537" s="6" t="str">
        <f t="shared" si="171"/>
        <v>module=jassets</v>
      </c>
      <c r="G3537" s="6" t="str">
        <f t="shared" si="172"/>
        <v>module=kassets</v>
      </c>
    </row>
    <row r="3538" spans="1:7" ht="30" customHeight="1">
      <c r="A3538" s="3" t="s">
        <v>10888</v>
      </c>
      <c r="B3538" s="3" t="s">
        <v>2</v>
      </c>
      <c r="C3538" s="3" t="s">
        <v>28141</v>
      </c>
      <c r="D3538" s="3" t="s">
        <v>33945</v>
      </c>
      <c r="E3538" s="12" t="s">
        <v>39773</v>
      </c>
      <c r="F3538" s="6" t="str">
        <f t="shared" si="171"/>
        <v>module=jassets</v>
      </c>
      <c r="G3538" s="6" t="str">
        <f t="shared" si="172"/>
        <v>module=kassets</v>
      </c>
    </row>
    <row r="3539" spans="1:7" ht="30" customHeight="1">
      <c r="A3539" s="3" t="s">
        <v>10888</v>
      </c>
      <c r="B3539" s="3" t="s">
        <v>2</v>
      </c>
      <c r="C3539" s="3" t="s">
        <v>28142</v>
      </c>
      <c r="D3539" s="3" t="s">
        <v>33946</v>
      </c>
      <c r="E3539" s="12" t="s">
        <v>39774</v>
      </c>
      <c r="F3539" s="6" t="str">
        <f t="shared" si="171"/>
        <v>module=jassets</v>
      </c>
      <c r="G3539" s="6" t="str">
        <f t="shared" si="172"/>
        <v>module=kassets</v>
      </c>
    </row>
    <row r="3540" spans="1:7" ht="30" customHeight="1">
      <c r="A3540" s="3" t="s">
        <v>10888</v>
      </c>
      <c r="B3540" s="3" t="s">
        <v>2</v>
      </c>
      <c r="C3540" s="3" t="s">
        <v>28143</v>
      </c>
      <c r="D3540" s="3" t="s">
        <v>33947</v>
      </c>
      <c r="E3540" s="12" t="s">
        <v>39775</v>
      </c>
      <c r="F3540" s="6" t="str">
        <f t="shared" si="171"/>
        <v>module=jassets</v>
      </c>
      <c r="G3540" s="6" t="str">
        <f t="shared" si="172"/>
        <v>module=kassets</v>
      </c>
    </row>
    <row r="3541" spans="1:7" ht="30" customHeight="1">
      <c r="A3541" s="3" t="s">
        <v>10888</v>
      </c>
      <c r="B3541" s="3" t="s">
        <v>2</v>
      </c>
      <c r="C3541" s="3" t="s">
        <v>28144</v>
      </c>
      <c r="D3541" s="3" t="s">
        <v>33948</v>
      </c>
      <c r="E3541" s="12" t="s">
        <v>39776</v>
      </c>
      <c r="F3541" s="6" t="str">
        <f t="shared" si="171"/>
        <v>module=jassets</v>
      </c>
      <c r="G3541" s="6" t="str">
        <f t="shared" si="172"/>
        <v>module=kassets</v>
      </c>
    </row>
    <row r="3542" spans="1:7" ht="30" customHeight="1">
      <c r="A3542" s="3" t="s">
        <v>10888</v>
      </c>
      <c r="B3542" s="3" t="s">
        <v>2</v>
      </c>
      <c r="C3542" s="3" t="s">
        <v>28145</v>
      </c>
      <c r="D3542" s="3" t="s">
        <v>33949</v>
      </c>
      <c r="E3542" s="12" t="s">
        <v>39777</v>
      </c>
      <c r="F3542" s="6" t="str">
        <f t="shared" si="171"/>
        <v>module=jassets</v>
      </c>
      <c r="G3542" s="6" t="str">
        <f t="shared" si="172"/>
        <v>module=kassets</v>
      </c>
    </row>
    <row r="3543" spans="1:7" ht="30" customHeight="1">
      <c r="A3543" s="3" t="s">
        <v>10888</v>
      </c>
      <c r="B3543" s="3" t="s">
        <v>2</v>
      </c>
      <c r="C3543" s="3" t="s">
        <v>28146</v>
      </c>
      <c r="D3543" s="3" t="s">
        <v>33950</v>
      </c>
      <c r="E3543" s="12" t="s">
        <v>39778</v>
      </c>
      <c r="F3543" s="6" t="str">
        <f t="shared" si="171"/>
        <v>module=jassets</v>
      </c>
      <c r="G3543" s="6" t="str">
        <f t="shared" si="172"/>
        <v>module=kassets</v>
      </c>
    </row>
    <row r="3544" spans="1:7" ht="30" customHeight="1">
      <c r="A3544" s="3" t="s">
        <v>10888</v>
      </c>
      <c r="B3544" s="3" t="s">
        <v>2</v>
      </c>
      <c r="C3544" s="3" t="s">
        <v>28147</v>
      </c>
      <c r="D3544" s="3" t="s">
        <v>33951</v>
      </c>
      <c r="E3544" s="12" t="s">
        <v>39779</v>
      </c>
      <c r="F3544" s="6" t="str">
        <f t="shared" si="171"/>
        <v>module=jassets</v>
      </c>
      <c r="G3544" s="6" t="str">
        <f t="shared" si="172"/>
        <v>module=kassets</v>
      </c>
    </row>
    <row r="3545" spans="1:7" ht="30" customHeight="1">
      <c r="A3545" s="3" t="s">
        <v>10888</v>
      </c>
      <c r="B3545" s="3" t="s">
        <v>2</v>
      </c>
      <c r="C3545" s="3" t="s">
        <v>28148</v>
      </c>
      <c r="D3545" s="3" t="s">
        <v>33952</v>
      </c>
      <c r="E3545" s="12" t="s">
        <v>39780</v>
      </c>
      <c r="F3545" s="6" t="str">
        <f t="shared" si="171"/>
        <v>module=jassets</v>
      </c>
      <c r="G3545" s="6" t="str">
        <f t="shared" si="172"/>
        <v>module=kassets</v>
      </c>
    </row>
    <row r="3546" spans="1:7" ht="30" customHeight="1">
      <c r="A3546" s="3" t="s">
        <v>10888</v>
      </c>
      <c r="B3546" s="3" t="s">
        <v>2</v>
      </c>
      <c r="C3546" s="3" t="s">
        <v>28149</v>
      </c>
      <c r="D3546" s="3" t="s">
        <v>33953</v>
      </c>
      <c r="E3546" s="12" t="s">
        <v>39781</v>
      </c>
      <c r="F3546" s="6" t="str">
        <f t="shared" si="171"/>
        <v>module=jassets</v>
      </c>
      <c r="G3546" s="6" t="str">
        <f t="shared" si="172"/>
        <v>module=kassets</v>
      </c>
    </row>
    <row r="3547" spans="1:7" ht="30" customHeight="1">
      <c r="A3547" s="3" t="s">
        <v>10888</v>
      </c>
      <c r="B3547" s="3" t="s">
        <v>2</v>
      </c>
      <c r="C3547" s="3" t="s">
        <v>28150</v>
      </c>
      <c r="D3547" s="3" t="s">
        <v>33954</v>
      </c>
      <c r="E3547" s="12" t="s">
        <v>39782</v>
      </c>
      <c r="F3547" s="6" t="str">
        <f t="shared" si="171"/>
        <v>module=jassets</v>
      </c>
      <c r="G3547" s="6" t="str">
        <f t="shared" si="172"/>
        <v>module=kassets</v>
      </c>
    </row>
    <row r="3548" spans="1:7" ht="30" customHeight="1">
      <c r="A3548" s="3" t="s">
        <v>10888</v>
      </c>
      <c r="B3548" s="3" t="s">
        <v>2</v>
      </c>
      <c r="C3548" s="3" t="s">
        <v>28151</v>
      </c>
      <c r="D3548" s="3" t="s">
        <v>33955</v>
      </c>
      <c r="E3548" s="12" t="s">
        <v>39783</v>
      </c>
      <c r="F3548" s="6" t="str">
        <f t="shared" si="171"/>
        <v>module=jassets</v>
      </c>
      <c r="G3548" s="6" t="str">
        <f t="shared" si="172"/>
        <v>module=kassets</v>
      </c>
    </row>
    <row r="3549" spans="1:7" ht="30" customHeight="1">
      <c r="A3549" s="3" t="s">
        <v>24594</v>
      </c>
      <c r="B3549" s="3" t="s">
        <v>2</v>
      </c>
      <c r="C3549" s="3" t="s">
        <v>28152</v>
      </c>
      <c r="D3549" s="3" t="s">
        <v>33956</v>
      </c>
      <c r="E3549" s="12" t="s">
        <v>39784</v>
      </c>
      <c r="F3549" s="6" t="str">
        <f t="shared" ref="F3549:F3565" si="173">HYPERLINK("http://www.ssc.wisc.edu/wlsresearch/documentation/waves/?wave=capigrad&amp;module=jacutil","module=jacutil")</f>
        <v>module=jacutil</v>
      </c>
      <c r="G3549" s="6" t="str">
        <f t="shared" ref="G3549:G3565" si="174">HYPERLINK("http://www.ssc.wisc.edu/wlsresearch/documentation/waves/?wave=capisib&amp;module=kacutil","module=kacutil")</f>
        <v>module=kacutil</v>
      </c>
    </row>
    <row r="3550" spans="1:7" ht="30" customHeight="1">
      <c r="A3550" s="3" t="s">
        <v>24594</v>
      </c>
      <c r="B3550" s="3" t="s">
        <v>2</v>
      </c>
      <c r="C3550" s="3" t="s">
        <v>28153</v>
      </c>
      <c r="D3550" s="3" t="s">
        <v>33957</v>
      </c>
      <c r="E3550" s="12" t="s">
        <v>39785</v>
      </c>
      <c r="F3550" s="6" t="str">
        <f t="shared" si="173"/>
        <v>module=jacutil</v>
      </c>
      <c r="G3550" s="6" t="str">
        <f t="shared" si="174"/>
        <v>module=kacutil</v>
      </c>
    </row>
    <row r="3551" spans="1:7" ht="30" customHeight="1">
      <c r="A3551" s="3" t="s">
        <v>24594</v>
      </c>
      <c r="B3551" s="3" t="s">
        <v>2</v>
      </c>
      <c r="C3551" s="3" t="s">
        <v>28154</v>
      </c>
      <c r="D3551" s="3" t="s">
        <v>33958</v>
      </c>
      <c r="E3551" s="12" t="s">
        <v>39786</v>
      </c>
      <c r="F3551" s="6" t="str">
        <f t="shared" si="173"/>
        <v>module=jacutil</v>
      </c>
      <c r="G3551" s="6" t="str">
        <f t="shared" si="174"/>
        <v>module=kacutil</v>
      </c>
    </row>
    <row r="3552" spans="1:7" ht="30" customHeight="1">
      <c r="A3552" s="3" t="s">
        <v>24594</v>
      </c>
      <c r="B3552" s="3" t="s">
        <v>2</v>
      </c>
      <c r="C3552" s="3" t="s">
        <v>28155</v>
      </c>
      <c r="D3552" s="3" t="s">
        <v>33959</v>
      </c>
      <c r="E3552" s="12" t="s">
        <v>39787</v>
      </c>
      <c r="F3552" s="6" t="str">
        <f t="shared" si="173"/>
        <v>module=jacutil</v>
      </c>
      <c r="G3552" s="6" t="str">
        <f t="shared" si="174"/>
        <v>module=kacutil</v>
      </c>
    </row>
    <row r="3553" spans="1:7" ht="30" customHeight="1">
      <c r="A3553" s="3" t="s">
        <v>24594</v>
      </c>
      <c r="B3553" s="3" t="s">
        <v>2</v>
      </c>
      <c r="C3553" s="3" t="s">
        <v>28156</v>
      </c>
      <c r="D3553" s="3" t="s">
        <v>33960</v>
      </c>
      <c r="E3553" s="12" t="s">
        <v>39788</v>
      </c>
      <c r="F3553" s="6" t="str">
        <f t="shared" si="173"/>
        <v>module=jacutil</v>
      </c>
      <c r="G3553" s="6" t="str">
        <f t="shared" si="174"/>
        <v>module=kacutil</v>
      </c>
    </row>
    <row r="3554" spans="1:7" ht="30" customHeight="1">
      <c r="A3554" s="3" t="s">
        <v>24594</v>
      </c>
      <c r="B3554" s="3" t="s">
        <v>2</v>
      </c>
      <c r="C3554" s="3" t="s">
        <v>28157</v>
      </c>
      <c r="D3554" s="3" t="s">
        <v>33961</v>
      </c>
      <c r="E3554" s="12" t="s">
        <v>39789</v>
      </c>
      <c r="F3554" s="6" t="str">
        <f t="shared" si="173"/>
        <v>module=jacutil</v>
      </c>
      <c r="G3554" s="6" t="str">
        <f t="shared" si="174"/>
        <v>module=kacutil</v>
      </c>
    </row>
    <row r="3555" spans="1:7" ht="30" customHeight="1">
      <c r="A3555" s="3" t="s">
        <v>24594</v>
      </c>
      <c r="B3555" s="3" t="s">
        <v>2</v>
      </c>
      <c r="C3555" s="3" t="s">
        <v>28158</v>
      </c>
      <c r="D3555" s="3" t="s">
        <v>33962</v>
      </c>
      <c r="E3555" s="12" t="s">
        <v>39790</v>
      </c>
      <c r="F3555" s="6" t="str">
        <f t="shared" si="173"/>
        <v>module=jacutil</v>
      </c>
      <c r="G3555" s="6" t="str">
        <f t="shared" si="174"/>
        <v>module=kacutil</v>
      </c>
    </row>
    <row r="3556" spans="1:7" ht="30" customHeight="1">
      <c r="A3556" s="3" t="s">
        <v>24594</v>
      </c>
      <c r="B3556" s="3" t="s">
        <v>2</v>
      </c>
      <c r="C3556" s="3" t="s">
        <v>28159</v>
      </c>
      <c r="D3556" s="3" t="s">
        <v>33963</v>
      </c>
      <c r="E3556" s="12" t="s">
        <v>39791</v>
      </c>
      <c r="F3556" s="6" t="str">
        <f t="shared" si="173"/>
        <v>module=jacutil</v>
      </c>
      <c r="G3556" s="6" t="str">
        <f t="shared" si="174"/>
        <v>module=kacutil</v>
      </c>
    </row>
    <row r="3557" spans="1:7" ht="30" customHeight="1">
      <c r="A3557" s="3" t="s">
        <v>24594</v>
      </c>
      <c r="B3557" s="3" t="s">
        <v>2</v>
      </c>
      <c r="C3557" s="3" t="s">
        <v>28160</v>
      </c>
      <c r="D3557" s="3" t="s">
        <v>33964</v>
      </c>
      <c r="E3557" s="12" t="s">
        <v>39792</v>
      </c>
      <c r="F3557" s="6" t="str">
        <f t="shared" si="173"/>
        <v>module=jacutil</v>
      </c>
      <c r="G3557" s="6" t="str">
        <f t="shared" si="174"/>
        <v>module=kacutil</v>
      </c>
    </row>
    <row r="3558" spans="1:7" ht="30" customHeight="1">
      <c r="A3558" s="3" t="s">
        <v>24594</v>
      </c>
      <c r="B3558" s="3" t="s">
        <v>2</v>
      </c>
      <c r="C3558" s="3" t="s">
        <v>28161</v>
      </c>
      <c r="D3558" s="3" t="s">
        <v>33965</v>
      </c>
      <c r="E3558" s="12" t="s">
        <v>39793</v>
      </c>
      <c r="F3558" s="6" t="str">
        <f t="shared" si="173"/>
        <v>module=jacutil</v>
      </c>
      <c r="G3558" s="6" t="str">
        <f t="shared" si="174"/>
        <v>module=kacutil</v>
      </c>
    </row>
    <row r="3559" spans="1:7" ht="30" customHeight="1">
      <c r="A3559" s="3" t="s">
        <v>24594</v>
      </c>
      <c r="B3559" s="3" t="s">
        <v>2</v>
      </c>
      <c r="C3559" s="3" t="s">
        <v>28162</v>
      </c>
      <c r="D3559" s="3" t="s">
        <v>33966</v>
      </c>
      <c r="E3559" s="12" t="s">
        <v>39794</v>
      </c>
      <c r="F3559" s="6" t="str">
        <f t="shared" si="173"/>
        <v>module=jacutil</v>
      </c>
      <c r="G3559" s="6" t="str">
        <f t="shared" si="174"/>
        <v>module=kacutil</v>
      </c>
    </row>
    <row r="3560" spans="1:7" ht="30" customHeight="1">
      <c r="A3560" s="3" t="s">
        <v>24594</v>
      </c>
      <c r="B3560" s="3" t="s">
        <v>2</v>
      </c>
      <c r="C3560" s="3" t="s">
        <v>28163</v>
      </c>
      <c r="D3560" s="3" t="s">
        <v>33967</v>
      </c>
      <c r="E3560" s="12" t="s">
        <v>39795</v>
      </c>
      <c r="F3560" s="6" t="str">
        <f t="shared" si="173"/>
        <v>module=jacutil</v>
      </c>
      <c r="G3560" s="6" t="str">
        <f t="shared" si="174"/>
        <v>module=kacutil</v>
      </c>
    </row>
    <row r="3561" spans="1:7" ht="30" customHeight="1">
      <c r="A3561" s="3" t="s">
        <v>24594</v>
      </c>
      <c r="B3561" s="3" t="s">
        <v>2</v>
      </c>
      <c r="C3561" s="3" t="s">
        <v>28164</v>
      </c>
      <c r="D3561" s="3" t="s">
        <v>33968</v>
      </c>
      <c r="E3561" s="12" t="s">
        <v>39796</v>
      </c>
      <c r="F3561" s="6" t="str">
        <f t="shared" si="173"/>
        <v>module=jacutil</v>
      </c>
      <c r="G3561" s="6" t="str">
        <f t="shared" si="174"/>
        <v>module=kacutil</v>
      </c>
    </row>
    <row r="3562" spans="1:7" ht="30" customHeight="1">
      <c r="A3562" s="3" t="s">
        <v>24594</v>
      </c>
      <c r="B3562" s="3" t="s">
        <v>2</v>
      </c>
      <c r="C3562" s="3" t="s">
        <v>28165</v>
      </c>
      <c r="D3562" s="3" t="s">
        <v>33969</v>
      </c>
      <c r="E3562" s="12" t="s">
        <v>39797</v>
      </c>
      <c r="F3562" s="6" t="str">
        <f t="shared" si="173"/>
        <v>module=jacutil</v>
      </c>
      <c r="G3562" s="6" t="str">
        <f t="shared" si="174"/>
        <v>module=kacutil</v>
      </c>
    </row>
    <row r="3563" spans="1:7" ht="30" customHeight="1">
      <c r="A3563" s="3" t="s">
        <v>24594</v>
      </c>
      <c r="B3563" s="3" t="s">
        <v>2</v>
      </c>
      <c r="C3563" s="3" t="s">
        <v>28166</v>
      </c>
      <c r="D3563" s="3" t="s">
        <v>33970</v>
      </c>
      <c r="E3563" s="12" t="s">
        <v>39798</v>
      </c>
      <c r="F3563" s="6" t="str">
        <f t="shared" si="173"/>
        <v>module=jacutil</v>
      </c>
      <c r="G3563" s="6" t="str">
        <f t="shared" si="174"/>
        <v>module=kacutil</v>
      </c>
    </row>
    <row r="3564" spans="1:7" ht="30" customHeight="1">
      <c r="A3564" s="3" t="s">
        <v>24594</v>
      </c>
      <c r="B3564" s="3" t="s">
        <v>2</v>
      </c>
      <c r="C3564" s="3" t="s">
        <v>28167</v>
      </c>
      <c r="D3564" s="3" t="s">
        <v>33971</v>
      </c>
      <c r="E3564" s="12" t="s">
        <v>39799</v>
      </c>
      <c r="F3564" s="6" t="str">
        <f t="shared" si="173"/>
        <v>module=jacutil</v>
      </c>
      <c r="G3564" s="6" t="str">
        <f t="shared" si="174"/>
        <v>module=kacutil</v>
      </c>
    </row>
    <row r="3565" spans="1:7" ht="30" customHeight="1">
      <c r="A3565" s="3" t="s">
        <v>24594</v>
      </c>
      <c r="B3565" s="3" t="s">
        <v>2</v>
      </c>
      <c r="C3565" s="3" t="s">
        <v>28168</v>
      </c>
      <c r="D3565" s="3" t="s">
        <v>33972</v>
      </c>
      <c r="E3565" s="12" t="s">
        <v>39800</v>
      </c>
      <c r="F3565" s="6" t="str">
        <f t="shared" si="173"/>
        <v>module=jacutil</v>
      </c>
      <c r="G3565" s="6" t="str">
        <f t="shared" si="174"/>
        <v>module=kacutil</v>
      </c>
    </row>
    <row r="3566" spans="1:7" ht="30" customHeight="1">
      <c r="A3566" s="3" t="s">
        <v>4914</v>
      </c>
      <c r="B3566" s="3" t="s">
        <v>2</v>
      </c>
      <c r="C3566" s="3" t="s">
        <v>28169</v>
      </c>
      <c r="D3566" s="3" t="s">
        <v>33973</v>
      </c>
      <c r="E3566" s="12" t="s">
        <v>39801</v>
      </c>
      <c r="F3566" s="6" t="str">
        <f t="shared" ref="F3566:F3584" si="175">HYPERLINK("http://www.ssc.wisc.edu/wlsresearch/documentation/waves/?wave=capigrad&amp;module=jdepr","module=jdepr")</f>
        <v>module=jdepr</v>
      </c>
      <c r="G3566" s="6" t="str">
        <f t="shared" ref="G3566:G3584" si="176">HYPERLINK("http://www.ssc.wisc.edu/wlsresearch/documentation/waves/?wave=capisib&amp;module=kdepr","module=kdepr")</f>
        <v>module=kdepr</v>
      </c>
    </row>
    <row r="3567" spans="1:7" ht="30" customHeight="1">
      <c r="A3567" s="3" t="s">
        <v>4914</v>
      </c>
      <c r="B3567" s="3" t="s">
        <v>2</v>
      </c>
      <c r="C3567" s="3" t="s">
        <v>28170</v>
      </c>
      <c r="D3567" s="3" t="s">
        <v>33974</v>
      </c>
      <c r="E3567" s="12" t="s">
        <v>39802</v>
      </c>
      <c r="F3567" s="6" t="str">
        <f t="shared" si="175"/>
        <v>module=jdepr</v>
      </c>
      <c r="G3567" s="6" t="str">
        <f t="shared" si="176"/>
        <v>module=kdepr</v>
      </c>
    </row>
    <row r="3568" spans="1:7" ht="30" customHeight="1">
      <c r="A3568" s="3" t="s">
        <v>4914</v>
      </c>
      <c r="B3568" s="3" t="s">
        <v>2</v>
      </c>
      <c r="C3568" s="3" t="s">
        <v>28171</v>
      </c>
      <c r="D3568" s="3" t="s">
        <v>33975</v>
      </c>
      <c r="E3568" s="12" t="s">
        <v>39803</v>
      </c>
      <c r="F3568" s="6" t="str">
        <f t="shared" si="175"/>
        <v>module=jdepr</v>
      </c>
      <c r="G3568" s="6" t="str">
        <f t="shared" si="176"/>
        <v>module=kdepr</v>
      </c>
    </row>
    <row r="3569" spans="1:7" ht="30" customHeight="1">
      <c r="A3569" s="3" t="s">
        <v>4914</v>
      </c>
      <c r="B3569" s="3" t="s">
        <v>2</v>
      </c>
      <c r="C3569" s="3" t="s">
        <v>28172</v>
      </c>
      <c r="D3569" s="3" t="s">
        <v>33976</v>
      </c>
      <c r="E3569" s="12" t="s">
        <v>39804</v>
      </c>
      <c r="F3569" s="6" t="str">
        <f t="shared" si="175"/>
        <v>module=jdepr</v>
      </c>
      <c r="G3569" s="6" t="str">
        <f t="shared" si="176"/>
        <v>module=kdepr</v>
      </c>
    </row>
    <row r="3570" spans="1:7" ht="30" customHeight="1">
      <c r="A3570" s="3" t="s">
        <v>4914</v>
      </c>
      <c r="B3570" s="3" t="s">
        <v>2</v>
      </c>
      <c r="C3570" s="3" t="s">
        <v>28173</v>
      </c>
      <c r="D3570" s="3" t="s">
        <v>33977</v>
      </c>
      <c r="E3570" s="12" t="s">
        <v>39805</v>
      </c>
      <c r="F3570" s="6" t="str">
        <f t="shared" si="175"/>
        <v>module=jdepr</v>
      </c>
      <c r="G3570" s="6" t="str">
        <f t="shared" si="176"/>
        <v>module=kdepr</v>
      </c>
    </row>
    <row r="3571" spans="1:7" ht="30" customHeight="1">
      <c r="A3571" s="3" t="s">
        <v>4914</v>
      </c>
      <c r="B3571" s="3" t="s">
        <v>2</v>
      </c>
      <c r="C3571" s="3" t="s">
        <v>28174</v>
      </c>
      <c r="D3571" s="3" t="s">
        <v>33978</v>
      </c>
      <c r="E3571" s="12" t="s">
        <v>39806</v>
      </c>
      <c r="F3571" s="6" t="str">
        <f t="shared" si="175"/>
        <v>module=jdepr</v>
      </c>
      <c r="G3571" s="6" t="str">
        <f t="shared" si="176"/>
        <v>module=kdepr</v>
      </c>
    </row>
    <row r="3572" spans="1:7" ht="30" customHeight="1">
      <c r="A3572" s="3" t="s">
        <v>4914</v>
      </c>
      <c r="B3572" s="3" t="s">
        <v>2</v>
      </c>
      <c r="C3572" s="3" t="s">
        <v>28175</v>
      </c>
      <c r="D3572" s="3" t="s">
        <v>33979</v>
      </c>
      <c r="E3572" s="12" t="s">
        <v>39807</v>
      </c>
      <c r="F3572" s="6" t="str">
        <f t="shared" si="175"/>
        <v>module=jdepr</v>
      </c>
      <c r="G3572" s="6" t="str">
        <f t="shared" si="176"/>
        <v>module=kdepr</v>
      </c>
    </row>
    <row r="3573" spans="1:7" ht="30" customHeight="1">
      <c r="A3573" s="3" t="s">
        <v>4914</v>
      </c>
      <c r="B3573" s="3" t="s">
        <v>2</v>
      </c>
      <c r="C3573" s="3" t="s">
        <v>28176</v>
      </c>
      <c r="D3573" s="3" t="s">
        <v>33980</v>
      </c>
      <c r="E3573" s="12" t="s">
        <v>39808</v>
      </c>
      <c r="F3573" s="6" t="str">
        <f t="shared" si="175"/>
        <v>module=jdepr</v>
      </c>
      <c r="G3573" s="6" t="str">
        <f t="shared" si="176"/>
        <v>module=kdepr</v>
      </c>
    </row>
    <row r="3574" spans="1:7" ht="30" customHeight="1">
      <c r="A3574" s="3" t="s">
        <v>4914</v>
      </c>
      <c r="B3574" s="3" t="s">
        <v>2</v>
      </c>
      <c r="C3574" s="3" t="s">
        <v>28177</v>
      </c>
      <c r="D3574" s="3" t="s">
        <v>33981</v>
      </c>
      <c r="E3574" s="12" t="s">
        <v>39809</v>
      </c>
      <c r="F3574" s="6" t="str">
        <f t="shared" si="175"/>
        <v>module=jdepr</v>
      </c>
      <c r="G3574" s="6" t="str">
        <f t="shared" si="176"/>
        <v>module=kdepr</v>
      </c>
    </row>
    <row r="3575" spans="1:7" ht="30" customHeight="1">
      <c r="A3575" s="3" t="s">
        <v>4914</v>
      </c>
      <c r="B3575" s="3" t="s">
        <v>2</v>
      </c>
      <c r="C3575" s="3" t="s">
        <v>28178</v>
      </c>
      <c r="D3575" s="3" t="s">
        <v>33982</v>
      </c>
      <c r="E3575" s="12" t="s">
        <v>39810</v>
      </c>
      <c r="F3575" s="6" t="str">
        <f t="shared" si="175"/>
        <v>module=jdepr</v>
      </c>
      <c r="G3575" s="6" t="str">
        <f t="shared" si="176"/>
        <v>module=kdepr</v>
      </c>
    </row>
    <row r="3576" spans="1:7" ht="30" customHeight="1">
      <c r="A3576" s="3" t="s">
        <v>4914</v>
      </c>
      <c r="B3576" s="3" t="s">
        <v>2</v>
      </c>
      <c r="C3576" s="3" t="s">
        <v>28179</v>
      </c>
      <c r="D3576" s="3" t="s">
        <v>33983</v>
      </c>
      <c r="E3576" s="12" t="s">
        <v>39811</v>
      </c>
      <c r="F3576" s="6" t="str">
        <f t="shared" si="175"/>
        <v>module=jdepr</v>
      </c>
      <c r="G3576" s="6" t="str">
        <f t="shared" si="176"/>
        <v>module=kdepr</v>
      </c>
    </row>
    <row r="3577" spans="1:7" ht="30" customHeight="1">
      <c r="A3577" s="3" t="s">
        <v>4914</v>
      </c>
      <c r="B3577" s="3" t="s">
        <v>2</v>
      </c>
      <c r="C3577" s="3" t="s">
        <v>28180</v>
      </c>
      <c r="D3577" s="3" t="s">
        <v>33984</v>
      </c>
      <c r="E3577" s="12" t="s">
        <v>39812</v>
      </c>
      <c r="F3577" s="6" t="str">
        <f t="shared" si="175"/>
        <v>module=jdepr</v>
      </c>
      <c r="G3577" s="6" t="str">
        <f t="shared" si="176"/>
        <v>module=kdepr</v>
      </c>
    </row>
    <row r="3578" spans="1:7" ht="30" customHeight="1">
      <c r="A3578" s="3" t="s">
        <v>4914</v>
      </c>
      <c r="B3578" s="3" t="s">
        <v>2</v>
      </c>
      <c r="C3578" s="3" t="s">
        <v>28181</v>
      </c>
      <c r="D3578" s="3" t="s">
        <v>33985</v>
      </c>
      <c r="E3578" s="12" t="s">
        <v>39813</v>
      </c>
      <c r="F3578" s="6" t="str">
        <f t="shared" si="175"/>
        <v>module=jdepr</v>
      </c>
      <c r="G3578" s="6" t="str">
        <f t="shared" si="176"/>
        <v>module=kdepr</v>
      </c>
    </row>
    <row r="3579" spans="1:7" ht="30" customHeight="1">
      <c r="A3579" s="3" t="s">
        <v>4914</v>
      </c>
      <c r="B3579" s="3" t="s">
        <v>2</v>
      </c>
      <c r="C3579" s="3" t="s">
        <v>28182</v>
      </c>
      <c r="D3579" s="3" t="s">
        <v>33986</v>
      </c>
      <c r="E3579" s="12" t="s">
        <v>39814</v>
      </c>
      <c r="F3579" s="6" t="str">
        <f t="shared" si="175"/>
        <v>module=jdepr</v>
      </c>
      <c r="G3579" s="6" t="str">
        <f t="shared" si="176"/>
        <v>module=kdepr</v>
      </c>
    </row>
    <row r="3580" spans="1:7" ht="30" customHeight="1">
      <c r="A3580" s="3" t="s">
        <v>4914</v>
      </c>
      <c r="B3580" s="3" t="s">
        <v>2</v>
      </c>
      <c r="C3580" s="3" t="s">
        <v>28183</v>
      </c>
      <c r="D3580" s="3" t="s">
        <v>33987</v>
      </c>
      <c r="E3580" s="12" t="s">
        <v>39815</v>
      </c>
      <c r="F3580" s="6" t="str">
        <f t="shared" si="175"/>
        <v>module=jdepr</v>
      </c>
      <c r="G3580" s="6" t="str">
        <f t="shared" si="176"/>
        <v>module=kdepr</v>
      </c>
    </row>
    <row r="3581" spans="1:7" ht="30" customHeight="1">
      <c r="A3581" s="3" t="s">
        <v>4914</v>
      </c>
      <c r="B3581" s="3" t="s">
        <v>2</v>
      </c>
      <c r="C3581" s="3" t="s">
        <v>28184</v>
      </c>
      <c r="D3581" s="3" t="s">
        <v>33988</v>
      </c>
      <c r="E3581" s="12" t="s">
        <v>39816</v>
      </c>
      <c r="F3581" s="6" t="str">
        <f t="shared" si="175"/>
        <v>module=jdepr</v>
      </c>
      <c r="G3581" s="6" t="str">
        <f t="shared" si="176"/>
        <v>module=kdepr</v>
      </c>
    </row>
    <row r="3582" spans="1:7" ht="30" customHeight="1">
      <c r="A3582" s="3" t="s">
        <v>4914</v>
      </c>
      <c r="B3582" s="3" t="s">
        <v>2</v>
      </c>
      <c r="C3582" s="3" t="s">
        <v>28185</v>
      </c>
      <c r="D3582" s="3" t="s">
        <v>33989</v>
      </c>
      <c r="E3582" s="12" t="s">
        <v>39817</v>
      </c>
      <c r="F3582" s="6" t="str">
        <f t="shared" si="175"/>
        <v>module=jdepr</v>
      </c>
      <c r="G3582" s="6" t="str">
        <f t="shared" si="176"/>
        <v>module=kdepr</v>
      </c>
    </row>
    <row r="3583" spans="1:7" ht="30" customHeight="1">
      <c r="A3583" s="3" t="s">
        <v>4914</v>
      </c>
      <c r="B3583" s="3" t="s">
        <v>2</v>
      </c>
      <c r="C3583" s="3" t="s">
        <v>28186</v>
      </c>
      <c r="D3583" s="3" t="s">
        <v>33990</v>
      </c>
      <c r="E3583" s="12" t="s">
        <v>39818</v>
      </c>
      <c r="F3583" s="6" t="str">
        <f t="shared" si="175"/>
        <v>module=jdepr</v>
      </c>
      <c r="G3583" s="6" t="str">
        <f t="shared" si="176"/>
        <v>module=kdepr</v>
      </c>
    </row>
    <row r="3584" spans="1:7" ht="30" customHeight="1">
      <c r="A3584" s="3" t="s">
        <v>4914</v>
      </c>
      <c r="B3584" s="3" t="s">
        <v>2</v>
      </c>
      <c r="C3584" s="3" t="s">
        <v>28187</v>
      </c>
      <c r="D3584" s="3" t="s">
        <v>33991</v>
      </c>
      <c r="E3584" s="12" t="s">
        <v>39819</v>
      </c>
      <c r="F3584" s="6" t="str">
        <f t="shared" si="175"/>
        <v>module=jdepr</v>
      </c>
      <c r="G3584" s="6" t="str">
        <f t="shared" si="176"/>
        <v>module=kdepr</v>
      </c>
    </row>
    <row r="3585" spans="1:7" ht="30" customHeight="1">
      <c r="A3585" s="3" t="s">
        <v>10895</v>
      </c>
      <c r="B3585" s="3" t="s">
        <v>2</v>
      </c>
      <c r="C3585" s="3" t="s">
        <v>28188</v>
      </c>
      <c r="D3585" s="3" t="s">
        <v>33992</v>
      </c>
      <c r="E3585" s="12" t="s">
        <v>39820</v>
      </c>
      <c r="F3585" s="6" t="str">
        <f t="shared" ref="F3585:F3616" si="177">HYPERLINK("http://www.ssc.wisc.edu/wlsresearch/documentation/waves/?wave=capigrad&amp;module=jeolprep","module=jeolprep")</f>
        <v>module=jeolprep</v>
      </c>
      <c r="G3585" s="6" t="str">
        <f t="shared" ref="G3585:G3616" si="178">HYPERLINK("http://www.ssc.wisc.edu/wlsresearch/documentation/waves/?wave=capisib&amp;module=keolprep","module=keolprep")</f>
        <v>module=keolprep</v>
      </c>
    </row>
    <row r="3586" spans="1:7" ht="30" customHeight="1">
      <c r="A3586" s="3" t="s">
        <v>10895</v>
      </c>
      <c r="B3586" s="3" t="s">
        <v>2</v>
      </c>
      <c r="C3586" s="3" t="s">
        <v>28189</v>
      </c>
      <c r="D3586" s="3" t="s">
        <v>33993</v>
      </c>
      <c r="E3586" s="12" t="s">
        <v>39821</v>
      </c>
      <c r="F3586" s="6" t="str">
        <f t="shared" si="177"/>
        <v>module=jeolprep</v>
      </c>
      <c r="G3586" s="6" t="str">
        <f t="shared" si="178"/>
        <v>module=keolprep</v>
      </c>
    </row>
    <row r="3587" spans="1:7" ht="30" customHeight="1">
      <c r="A3587" s="3" t="s">
        <v>10895</v>
      </c>
      <c r="B3587" s="3" t="s">
        <v>2</v>
      </c>
      <c r="C3587" s="3" t="s">
        <v>28190</v>
      </c>
      <c r="D3587" s="3" t="s">
        <v>33994</v>
      </c>
      <c r="E3587" s="12" t="s">
        <v>39822</v>
      </c>
      <c r="F3587" s="6" t="str">
        <f t="shared" si="177"/>
        <v>module=jeolprep</v>
      </c>
      <c r="G3587" s="6" t="str">
        <f t="shared" si="178"/>
        <v>module=keolprep</v>
      </c>
    </row>
    <row r="3588" spans="1:7" ht="30" customHeight="1">
      <c r="A3588" s="3" t="s">
        <v>10895</v>
      </c>
      <c r="B3588" s="3" t="s">
        <v>2</v>
      </c>
      <c r="C3588" s="3" t="s">
        <v>28191</v>
      </c>
      <c r="D3588" s="3" t="s">
        <v>33995</v>
      </c>
      <c r="E3588" s="12" t="s">
        <v>39823</v>
      </c>
      <c r="F3588" s="6" t="str">
        <f t="shared" si="177"/>
        <v>module=jeolprep</v>
      </c>
      <c r="G3588" s="6" t="str">
        <f t="shared" si="178"/>
        <v>module=keolprep</v>
      </c>
    </row>
    <row r="3589" spans="1:7" ht="30" customHeight="1">
      <c r="A3589" s="3" t="s">
        <v>10895</v>
      </c>
      <c r="B3589" s="3" t="s">
        <v>2</v>
      </c>
      <c r="C3589" s="3" t="s">
        <v>28192</v>
      </c>
      <c r="D3589" s="3" t="s">
        <v>33996</v>
      </c>
      <c r="E3589" s="12" t="s">
        <v>39824</v>
      </c>
      <c r="F3589" s="6" t="str">
        <f t="shared" si="177"/>
        <v>module=jeolprep</v>
      </c>
      <c r="G3589" s="6" t="str">
        <f t="shared" si="178"/>
        <v>module=keolprep</v>
      </c>
    </row>
    <row r="3590" spans="1:7" ht="30" customHeight="1">
      <c r="A3590" s="3" t="s">
        <v>10895</v>
      </c>
      <c r="B3590" s="3" t="s">
        <v>2</v>
      </c>
      <c r="C3590" s="3" t="s">
        <v>28193</v>
      </c>
      <c r="D3590" s="3" t="s">
        <v>33997</v>
      </c>
      <c r="E3590" s="12" t="s">
        <v>39825</v>
      </c>
      <c r="F3590" s="6" t="str">
        <f t="shared" si="177"/>
        <v>module=jeolprep</v>
      </c>
      <c r="G3590" s="6" t="str">
        <f t="shared" si="178"/>
        <v>module=keolprep</v>
      </c>
    </row>
    <row r="3591" spans="1:7" ht="30" customHeight="1">
      <c r="A3591" s="3" t="s">
        <v>10895</v>
      </c>
      <c r="B3591" s="3" t="s">
        <v>2</v>
      </c>
      <c r="C3591" s="3" t="s">
        <v>28194</v>
      </c>
      <c r="D3591" s="3" t="s">
        <v>33998</v>
      </c>
      <c r="E3591" s="12" t="s">
        <v>39826</v>
      </c>
      <c r="F3591" s="6" t="str">
        <f t="shared" si="177"/>
        <v>module=jeolprep</v>
      </c>
      <c r="G3591" s="6" t="str">
        <f t="shared" si="178"/>
        <v>module=keolprep</v>
      </c>
    </row>
    <row r="3592" spans="1:7" ht="30" customHeight="1">
      <c r="A3592" s="3" t="s">
        <v>10895</v>
      </c>
      <c r="B3592" s="3" t="s">
        <v>2</v>
      </c>
      <c r="C3592" s="3" t="s">
        <v>28195</v>
      </c>
      <c r="D3592" s="3" t="s">
        <v>33999</v>
      </c>
      <c r="E3592" s="12" t="s">
        <v>39827</v>
      </c>
      <c r="F3592" s="6" t="str">
        <f t="shared" si="177"/>
        <v>module=jeolprep</v>
      </c>
      <c r="G3592" s="6" t="str">
        <f t="shared" si="178"/>
        <v>module=keolprep</v>
      </c>
    </row>
    <row r="3593" spans="1:7" ht="30" customHeight="1">
      <c r="A3593" s="3" t="s">
        <v>10895</v>
      </c>
      <c r="B3593" s="3" t="s">
        <v>2</v>
      </c>
      <c r="C3593" s="3" t="s">
        <v>28196</v>
      </c>
      <c r="D3593" s="3" t="s">
        <v>34000</v>
      </c>
      <c r="E3593" s="12" t="s">
        <v>39828</v>
      </c>
      <c r="F3593" s="6" t="str">
        <f t="shared" si="177"/>
        <v>module=jeolprep</v>
      </c>
      <c r="G3593" s="6" t="str">
        <f t="shared" si="178"/>
        <v>module=keolprep</v>
      </c>
    </row>
    <row r="3594" spans="1:7" ht="30" customHeight="1">
      <c r="A3594" s="3" t="s">
        <v>10895</v>
      </c>
      <c r="B3594" s="3" t="s">
        <v>2</v>
      </c>
      <c r="C3594" s="3" t="s">
        <v>28197</v>
      </c>
      <c r="D3594" s="3" t="s">
        <v>34001</v>
      </c>
      <c r="E3594" s="12" t="s">
        <v>39829</v>
      </c>
      <c r="F3594" s="6" t="str">
        <f t="shared" si="177"/>
        <v>module=jeolprep</v>
      </c>
      <c r="G3594" s="6" t="str">
        <f t="shared" si="178"/>
        <v>module=keolprep</v>
      </c>
    </row>
    <row r="3595" spans="1:7" ht="30" customHeight="1">
      <c r="A3595" s="3" t="s">
        <v>10895</v>
      </c>
      <c r="B3595" s="3" t="s">
        <v>2</v>
      </c>
      <c r="C3595" s="3" t="s">
        <v>28198</v>
      </c>
      <c r="D3595" s="3" t="s">
        <v>34002</v>
      </c>
      <c r="E3595" s="12" t="s">
        <v>39830</v>
      </c>
      <c r="F3595" s="6" t="str">
        <f t="shared" si="177"/>
        <v>module=jeolprep</v>
      </c>
      <c r="G3595" s="6" t="str">
        <f t="shared" si="178"/>
        <v>module=keolprep</v>
      </c>
    </row>
    <row r="3596" spans="1:7" ht="30" customHeight="1">
      <c r="A3596" s="3" t="s">
        <v>10895</v>
      </c>
      <c r="B3596" s="3" t="s">
        <v>2</v>
      </c>
      <c r="C3596" s="3" t="s">
        <v>28199</v>
      </c>
      <c r="D3596" s="3" t="s">
        <v>34003</v>
      </c>
      <c r="E3596" s="12" t="s">
        <v>39831</v>
      </c>
      <c r="F3596" s="6" t="str">
        <f t="shared" si="177"/>
        <v>module=jeolprep</v>
      </c>
      <c r="G3596" s="6" t="str">
        <f t="shared" si="178"/>
        <v>module=keolprep</v>
      </c>
    </row>
    <row r="3597" spans="1:7" ht="30" customHeight="1">
      <c r="A3597" s="3" t="s">
        <v>10895</v>
      </c>
      <c r="B3597" s="3" t="s">
        <v>2</v>
      </c>
      <c r="C3597" s="3" t="s">
        <v>28200</v>
      </c>
      <c r="D3597" s="3" t="s">
        <v>34004</v>
      </c>
      <c r="E3597" s="12" t="s">
        <v>39832</v>
      </c>
      <c r="F3597" s="6" t="str">
        <f t="shared" si="177"/>
        <v>module=jeolprep</v>
      </c>
      <c r="G3597" s="6" t="str">
        <f t="shared" si="178"/>
        <v>module=keolprep</v>
      </c>
    </row>
    <row r="3598" spans="1:7" ht="30" customHeight="1">
      <c r="A3598" s="3" t="s">
        <v>10895</v>
      </c>
      <c r="B3598" s="3" t="s">
        <v>2</v>
      </c>
      <c r="C3598" s="3" t="s">
        <v>28201</v>
      </c>
      <c r="D3598" s="3" t="s">
        <v>34005</v>
      </c>
      <c r="E3598" s="12" t="s">
        <v>39833</v>
      </c>
      <c r="F3598" s="6" t="str">
        <f t="shared" si="177"/>
        <v>module=jeolprep</v>
      </c>
      <c r="G3598" s="6" t="str">
        <f t="shared" si="178"/>
        <v>module=keolprep</v>
      </c>
    </row>
    <row r="3599" spans="1:7" ht="30" customHeight="1">
      <c r="A3599" s="3" t="s">
        <v>10895</v>
      </c>
      <c r="B3599" s="3" t="s">
        <v>2</v>
      </c>
      <c r="C3599" s="3" t="s">
        <v>28202</v>
      </c>
      <c r="D3599" s="3" t="s">
        <v>34006</v>
      </c>
      <c r="E3599" s="12" t="s">
        <v>39834</v>
      </c>
      <c r="F3599" s="6" t="str">
        <f t="shared" si="177"/>
        <v>module=jeolprep</v>
      </c>
      <c r="G3599" s="6" t="str">
        <f t="shared" si="178"/>
        <v>module=keolprep</v>
      </c>
    </row>
    <row r="3600" spans="1:7" ht="30" customHeight="1">
      <c r="A3600" s="3" t="s">
        <v>10895</v>
      </c>
      <c r="B3600" s="3" t="s">
        <v>2</v>
      </c>
      <c r="C3600" s="3" t="s">
        <v>28203</v>
      </c>
      <c r="D3600" s="3" t="s">
        <v>34007</v>
      </c>
      <c r="E3600" s="12" t="s">
        <v>39835</v>
      </c>
      <c r="F3600" s="6" t="str">
        <f t="shared" si="177"/>
        <v>module=jeolprep</v>
      </c>
      <c r="G3600" s="6" t="str">
        <f t="shared" si="178"/>
        <v>module=keolprep</v>
      </c>
    </row>
    <row r="3601" spans="1:7" ht="30" customHeight="1">
      <c r="A3601" s="3" t="s">
        <v>10895</v>
      </c>
      <c r="B3601" s="3" t="s">
        <v>2</v>
      </c>
      <c r="C3601" s="3" t="s">
        <v>28204</v>
      </c>
      <c r="D3601" s="3" t="s">
        <v>34008</v>
      </c>
      <c r="E3601" s="12" t="s">
        <v>39836</v>
      </c>
      <c r="F3601" s="6" t="str">
        <f t="shared" si="177"/>
        <v>module=jeolprep</v>
      </c>
      <c r="G3601" s="6" t="str">
        <f t="shared" si="178"/>
        <v>module=keolprep</v>
      </c>
    </row>
    <row r="3602" spans="1:7" ht="30" customHeight="1">
      <c r="A3602" s="3" t="s">
        <v>10895</v>
      </c>
      <c r="B3602" s="3" t="s">
        <v>2</v>
      </c>
      <c r="C3602" s="3" t="s">
        <v>28205</v>
      </c>
      <c r="D3602" s="3" t="s">
        <v>34009</v>
      </c>
      <c r="E3602" s="12" t="s">
        <v>39837</v>
      </c>
      <c r="F3602" s="6" t="str">
        <f t="shared" si="177"/>
        <v>module=jeolprep</v>
      </c>
      <c r="G3602" s="6" t="str">
        <f t="shared" si="178"/>
        <v>module=keolprep</v>
      </c>
    </row>
    <row r="3603" spans="1:7" ht="30" customHeight="1">
      <c r="A3603" s="3" t="s">
        <v>10895</v>
      </c>
      <c r="B3603" s="3" t="s">
        <v>2</v>
      </c>
      <c r="C3603" s="3" t="s">
        <v>28206</v>
      </c>
      <c r="D3603" s="3" t="s">
        <v>34010</v>
      </c>
      <c r="E3603" s="12" t="s">
        <v>39838</v>
      </c>
      <c r="F3603" s="6" t="str">
        <f t="shared" si="177"/>
        <v>module=jeolprep</v>
      </c>
      <c r="G3603" s="6" t="str">
        <f t="shared" si="178"/>
        <v>module=keolprep</v>
      </c>
    </row>
    <row r="3604" spans="1:7" ht="30" customHeight="1">
      <c r="A3604" s="3" t="s">
        <v>10895</v>
      </c>
      <c r="B3604" s="3" t="s">
        <v>2</v>
      </c>
      <c r="C3604" s="3" t="s">
        <v>28207</v>
      </c>
      <c r="D3604" s="3" t="s">
        <v>34011</v>
      </c>
      <c r="E3604" s="12" t="s">
        <v>39839</v>
      </c>
      <c r="F3604" s="6" t="str">
        <f t="shared" si="177"/>
        <v>module=jeolprep</v>
      </c>
      <c r="G3604" s="6" t="str">
        <f t="shared" si="178"/>
        <v>module=keolprep</v>
      </c>
    </row>
    <row r="3605" spans="1:7" ht="30" customHeight="1">
      <c r="A3605" s="3" t="s">
        <v>10895</v>
      </c>
      <c r="B3605" s="3" t="s">
        <v>2</v>
      </c>
      <c r="C3605" s="3" t="s">
        <v>28208</v>
      </c>
      <c r="D3605" s="3" t="s">
        <v>34012</v>
      </c>
      <c r="E3605" s="12" t="s">
        <v>39840</v>
      </c>
      <c r="F3605" s="6" t="str">
        <f t="shared" si="177"/>
        <v>module=jeolprep</v>
      </c>
      <c r="G3605" s="6" t="str">
        <f t="shared" si="178"/>
        <v>module=keolprep</v>
      </c>
    </row>
    <row r="3606" spans="1:7" ht="30" customHeight="1">
      <c r="A3606" s="3" t="s">
        <v>10895</v>
      </c>
      <c r="B3606" s="3" t="s">
        <v>2</v>
      </c>
      <c r="C3606" s="3" t="s">
        <v>28209</v>
      </c>
      <c r="D3606" s="3" t="s">
        <v>34013</v>
      </c>
      <c r="E3606" s="12" t="s">
        <v>39841</v>
      </c>
      <c r="F3606" s="6" t="str">
        <f t="shared" si="177"/>
        <v>module=jeolprep</v>
      </c>
      <c r="G3606" s="6" t="str">
        <f t="shared" si="178"/>
        <v>module=keolprep</v>
      </c>
    </row>
    <row r="3607" spans="1:7" ht="30" customHeight="1">
      <c r="A3607" s="3" t="s">
        <v>10895</v>
      </c>
      <c r="B3607" s="3" t="s">
        <v>2</v>
      </c>
      <c r="C3607" s="3" t="s">
        <v>28210</v>
      </c>
      <c r="D3607" s="3" t="s">
        <v>34014</v>
      </c>
      <c r="E3607" s="12" t="s">
        <v>39842</v>
      </c>
      <c r="F3607" s="6" t="str">
        <f t="shared" si="177"/>
        <v>module=jeolprep</v>
      </c>
      <c r="G3607" s="6" t="str">
        <f t="shared" si="178"/>
        <v>module=keolprep</v>
      </c>
    </row>
    <row r="3608" spans="1:7" ht="30" customHeight="1">
      <c r="A3608" s="3" t="s">
        <v>10895</v>
      </c>
      <c r="B3608" s="3" t="s">
        <v>2</v>
      </c>
      <c r="C3608" s="3" t="s">
        <v>28211</v>
      </c>
      <c r="D3608" s="3" t="s">
        <v>34015</v>
      </c>
      <c r="E3608" s="12" t="s">
        <v>39843</v>
      </c>
      <c r="F3608" s="6" t="str">
        <f t="shared" si="177"/>
        <v>module=jeolprep</v>
      </c>
      <c r="G3608" s="6" t="str">
        <f t="shared" si="178"/>
        <v>module=keolprep</v>
      </c>
    </row>
    <row r="3609" spans="1:7" ht="30" customHeight="1">
      <c r="A3609" s="3" t="s">
        <v>10895</v>
      </c>
      <c r="B3609" s="3" t="s">
        <v>2</v>
      </c>
      <c r="C3609" s="3" t="s">
        <v>28212</v>
      </c>
      <c r="D3609" s="3" t="s">
        <v>34016</v>
      </c>
      <c r="E3609" s="12" t="s">
        <v>39844</v>
      </c>
      <c r="F3609" s="6" t="str">
        <f t="shared" si="177"/>
        <v>module=jeolprep</v>
      </c>
      <c r="G3609" s="6" t="str">
        <f t="shared" si="178"/>
        <v>module=keolprep</v>
      </c>
    </row>
    <row r="3610" spans="1:7" ht="30" customHeight="1">
      <c r="A3610" s="3" t="s">
        <v>10895</v>
      </c>
      <c r="B3610" s="3" t="s">
        <v>2</v>
      </c>
      <c r="C3610" s="3" t="s">
        <v>28213</v>
      </c>
      <c r="D3610" s="3" t="s">
        <v>34017</v>
      </c>
      <c r="E3610" s="12" t="s">
        <v>39845</v>
      </c>
      <c r="F3610" s="6" t="str">
        <f t="shared" si="177"/>
        <v>module=jeolprep</v>
      </c>
      <c r="G3610" s="6" t="str">
        <f t="shared" si="178"/>
        <v>module=keolprep</v>
      </c>
    </row>
    <row r="3611" spans="1:7" ht="30" customHeight="1">
      <c r="A3611" s="3" t="s">
        <v>10895</v>
      </c>
      <c r="B3611" s="3" t="s">
        <v>2</v>
      </c>
      <c r="C3611" s="3" t="s">
        <v>28214</v>
      </c>
      <c r="D3611" s="3" t="s">
        <v>34018</v>
      </c>
      <c r="E3611" s="12" t="s">
        <v>39846</v>
      </c>
      <c r="F3611" s="6" t="str">
        <f t="shared" si="177"/>
        <v>module=jeolprep</v>
      </c>
      <c r="G3611" s="6" t="str">
        <f t="shared" si="178"/>
        <v>module=keolprep</v>
      </c>
    </row>
    <row r="3612" spans="1:7" ht="30" customHeight="1">
      <c r="A3612" s="3" t="s">
        <v>10895</v>
      </c>
      <c r="B3612" s="3" t="s">
        <v>2</v>
      </c>
      <c r="C3612" s="3" t="s">
        <v>28215</v>
      </c>
      <c r="D3612" s="3" t="s">
        <v>34019</v>
      </c>
      <c r="E3612" s="12" t="s">
        <v>39847</v>
      </c>
      <c r="F3612" s="6" t="str">
        <f t="shared" si="177"/>
        <v>module=jeolprep</v>
      </c>
      <c r="G3612" s="6" t="str">
        <f t="shared" si="178"/>
        <v>module=keolprep</v>
      </c>
    </row>
    <row r="3613" spans="1:7" ht="30" customHeight="1">
      <c r="A3613" s="3" t="s">
        <v>10895</v>
      </c>
      <c r="B3613" s="3" t="s">
        <v>2</v>
      </c>
      <c r="C3613" s="3" t="s">
        <v>28216</v>
      </c>
      <c r="D3613" s="3" t="s">
        <v>34020</v>
      </c>
      <c r="E3613" s="12" t="s">
        <v>39848</v>
      </c>
      <c r="F3613" s="6" t="str">
        <f t="shared" si="177"/>
        <v>module=jeolprep</v>
      </c>
      <c r="G3613" s="6" t="str">
        <f t="shared" si="178"/>
        <v>module=keolprep</v>
      </c>
    </row>
    <row r="3614" spans="1:7" ht="30" customHeight="1">
      <c r="A3614" s="3" t="s">
        <v>10895</v>
      </c>
      <c r="B3614" s="3" t="s">
        <v>2</v>
      </c>
      <c r="C3614" s="3" t="s">
        <v>28217</v>
      </c>
      <c r="D3614" s="3" t="s">
        <v>34021</v>
      </c>
      <c r="E3614" s="12" t="s">
        <v>39849</v>
      </c>
      <c r="F3614" s="6" t="str">
        <f t="shared" si="177"/>
        <v>module=jeolprep</v>
      </c>
      <c r="G3614" s="6" t="str">
        <f t="shared" si="178"/>
        <v>module=keolprep</v>
      </c>
    </row>
    <row r="3615" spans="1:7" ht="30" customHeight="1">
      <c r="A3615" s="3" t="s">
        <v>10895</v>
      </c>
      <c r="B3615" s="3" t="s">
        <v>2</v>
      </c>
      <c r="C3615" s="3" t="s">
        <v>28218</v>
      </c>
      <c r="D3615" s="3" t="s">
        <v>34022</v>
      </c>
      <c r="E3615" s="12" t="s">
        <v>39850</v>
      </c>
      <c r="F3615" s="6" t="str">
        <f t="shared" si="177"/>
        <v>module=jeolprep</v>
      </c>
      <c r="G3615" s="6" t="str">
        <f t="shared" si="178"/>
        <v>module=keolprep</v>
      </c>
    </row>
    <row r="3616" spans="1:7" ht="30" customHeight="1">
      <c r="A3616" s="3" t="s">
        <v>10895</v>
      </c>
      <c r="B3616" s="3" t="s">
        <v>2</v>
      </c>
      <c r="C3616" s="3" t="s">
        <v>28219</v>
      </c>
      <c r="D3616" s="3" t="s">
        <v>34023</v>
      </c>
      <c r="E3616" s="12" t="s">
        <v>39851</v>
      </c>
      <c r="F3616" s="6" t="str">
        <f t="shared" si="177"/>
        <v>module=jeolprep</v>
      </c>
      <c r="G3616" s="6" t="str">
        <f t="shared" si="178"/>
        <v>module=keolprep</v>
      </c>
    </row>
    <row r="3617" spans="1:7" ht="30" customHeight="1">
      <c r="A3617" s="3" t="s">
        <v>10895</v>
      </c>
      <c r="B3617" s="3" t="s">
        <v>2</v>
      </c>
      <c r="C3617" s="3" t="s">
        <v>28220</v>
      </c>
      <c r="D3617" s="3" t="s">
        <v>34024</v>
      </c>
      <c r="E3617" s="12" t="s">
        <v>39852</v>
      </c>
      <c r="F3617" s="6" t="str">
        <f t="shared" ref="F3617:F3648" si="179">HYPERLINK("http://www.ssc.wisc.edu/wlsresearch/documentation/waves/?wave=capigrad&amp;module=jeolprep","module=jeolprep")</f>
        <v>module=jeolprep</v>
      </c>
      <c r="G3617" s="6" t="str">
        <f t="shared" ref="G3617:G3648" si="180">HYPERLINK("http://www.ssc.wisc.edu/wlsresearch/documentation/waves/?wave=capisib&amp;module=keolprep","module=keolprep")</f>
        <v>module=keolprep</v>
      </c>
    </row>
    <row r="3618" spans="1:7" ht="30" customHeight="1">
      <c r="A3618" s="3" t="s">
        <v>10895</v>
      </c>
      <c r="B3618" s="3" t="s">
        <v>2</v>
      </c>
      <c r="C3618" s="3" t="s">
        <v>28221</v>
      </c>
      <c r="D3618" s="3" t="s">
        <v>34025</v>
      </c>
      <c r="E3618" s="12" t="s">
        <v>39853</v>
      </c>
      <c r="F3618" s="6" t="str">
        <f t="shared" si="179"/>
        <v>module=jeolprep</v>
      </c>
      <c r="G3618" s="6" t="str">
        <f t="shared" si="180"/>
        <v>module=keolprep</v>
      </c>
    </row>
    <row r="3619" spans="1:7" ht="30" customHeight="1">
      <c r="A3619" s="3" t="s">
        <v>10895</v>
      </c>
      <c r="B3619" s="3" t="s">
        <v>2</v>
      </c>
      <c r="C3619" s="3" t="s">
        <v>28222</v>
      </c>
      <c r="D3619" s="3" t="s">
        <v>34026</v>
      </c>
      <c r="E3619" s="12" t="s">
        <v>39854</v>
      </c>
      <c r="F3619" s="6" t="str">
        <f t="shared" si="179"/>
        <v>module=jeolprep</v>
      </c>
      <c r="G3619" s="6" t="str">
        <f t="shared" si="180"/>
        <v>module=keolprep</v>
      </c>
    </row>
    <row r="3620" spans="1:7" ht="30" customHeight="1">
      <c r="A3620" s="3" t="s">
        <v>10895</v>
      </c>
      <c r="B3620" s="3" t="s">
        <v>2</v>
      </c>
      <c r="C3620" s="3" t="s">
        <v>28223</v>
      </c>
      <c r="D3620" s="3" t="s">
        <v>34027</v>
      </c>
      <c r="E3620" s="12" t="s">
        <v>39855</v>
      </c>
      <c r="F3620" s="6" t="str">
        <f t="shared" si="179"/>
        <v>module=jeolprep</v>
      </c>
      <c r="G3620" s="6" t="str">
        <f t="shared" si="180"/>
        <v>module=keolprep</v>
      </c>
    </row>
    <row r="3621" spans="1:7" ht="30" customHeight="1">
      <c r="A3621" s="3" t="s">
        <v>10895</v>
      </c>
      <c r="B3621" s="3" t="s">
        <v>2</v>
      </c>
      <c r="C3621" s="3" t="s">
        <v>28224</v>
      </c>
      <c r="D3621" s="3" t="s">
        <v>34028</v>
      </c>
      <c r="E3621" s="12" t="s">
        <v>39856</v>
      </c>
      <c r="F3621" s="6" t="str">
        <f t="shared" si="179"/>
        <v>module=jeolprep</v>
      </c>
      <c r="G3621" s="6" t="str">
        <f t="shared" si="180"/>
        <v>module=keolprep</v>
      </c>
    </row>
    <row r="3622" spans="1:7" ht="30" customHeight="1">
      <c r="A3622" s="3" t="s">
        <v>10895</v>
      </c>
      <c r="B3622" s="3" t="s">
        <v>2</v>
      </c>
      <c r="C3622" s="3" t="s">
        <v>28225</v>
      </c>
      <c r="D3622" s="3" t="s">
        <v>34029</v>
      </c>
      <c r="E3622" s="12" t="s">
        <v>39857</v>
      </c>
      <c r="F3622" s="6" t="str">
        <f t="shared" si="179"/>
        <v>module=jeolprep</v>
      </c>
      <c r="G3622" s="6" t="str">
        <f t="shared" si="180"/>
        <v>module=keolprep</v>
      </c>
    </row>
    <row r="3623" spans="1:7" ht="30" customHeight="1">
      <c r="A3623" s="3" t="s">
        <v>10895</v>
      </c>
      <c r="B3623" s="3" t="s">
        <v>2</v>
      </c>
      <c r="C3623" s="3" t="s">
        <v>28226</v>
      </c>
      <c r="D3623" s="3" t="s">
        <v>34030</v>
      </c>
      <c r="E3623" s="12" t="s">
        <v>39858</v>
      </c>
      <c r="F3623" s="6" t="str">
        <f t="shared" si="179"/>
        <v>module=jeolprep</v>
      </c>
      <c r="G3623" s="6" t="str">
        <f t="shared" si="180"/>
        <v>module=keolprep</v>
      </c>
    </row>
    <row r="3624" spans="1:7" ht="30" customHeight="1">
      <c r="A3624" s="3" t="s">
        <v>10895</v>
      </c>
      <c r="B3624" s="3" t="s">
        <v>2</v>
      </c>
      <c r="C3624" s="3" t="s">
        <v>28227</v>
      </c>
      <c r="D3624" s="3" t="s">
        <v>34031</v>
      </c>
      <c r="E3624" s="12" t="s">
        <v>39859</v>
      </c>
      <c r="F3624" s="6" t="str">
        <f t="shared" si="179"/>
        <v>module=jeolprep</v>
      </c>
      <c r="G3624" s="6" t="str">
        <f t="shared" si="180"/>
        <v>module=keolprep</v>
      </c>
    </row>
    <row r="3625" spans="1:7" ht="30" customHeight="1">
      <c r="A3625" s="3" t="s">
        <v>10895</v>
      </c>
      <c r="B3625" s="3" t="s">
        <v>2</v>
      </c>
      <c r="C3625" s="3" t="s">
        <v>28228</v>
      </c>
      <c r="D3625" s="3" t="s">
        <v>34032</v>
      </c>
      <c r="E3625" s="12" t="s">
        <v>39860</v>
      </c>
      <c r="F3625" s="6" t="str">
        <f t="shared" si="179"/>
        <v>module=jeolprep</v>
      </c>
      <c r="G3625" s="6" t="str">
        <f t="shared" si="180"/>
        <v>module=keolprep</v>
      </c>
    </row>
    <row r="3626" spans="1:7" ht="30" customHeight="1">
      <c r="A3626" s="3" t="s">
        <v>10895</v>
      </c>
      <c r="B3626" s="3" t="s">
        <v>2</v>
      </c>
      <c r="C3626" s="3" t="s">
        <v>28229</v>
      </c>
      <c r="D3626" s="3" t="s">
        <v>34033</v>
      </c>
      <c r="E3626" s="12" t="s">
        <v>39861</v>
      </c>
      <c r="F3626" s="6" t="str">
        <f t="shared" si="179"/>
        <v>module=jeolprep</v>
      </c>
      <c r="G3626" s="6" t="str">
        <f t="shared" si="180"/>
        <v>module=keolprep</v>
      </c>
    </row>
    <row r="3627" spans="1:7" ht="30" customHeight="1">
      <c r="A3627" s="3" t="s">
        <v>10895</v>
      </c>
      <c r="B3627" s="3" t="s">
        <v>2</v>
      </c>
      <c r="C3627" s="3" t="s">
        <v>28230</v>
      </c>
      <c r="D3627" s="3" t="s">
        <v>34034</v>
      </c>
      <c r="E3627" s="12" t="s">
        <v>39862</v>
      </c>
      <c r="F3627" s="6" t="str">
        <f t="shared" si="179"/>
        <v>module=jeolprep</v>
      </c>
      <c r="G3627" s="6" t="str">
        <f t="shared" si="180"/>
        <v>module=keolprep</v>
      </c>
    </row>
    <row r="3628" spans="1:7" ht="30" customHeight="1">
      <c r="A3628" s="3" t="s">
        <v>10895</v>
      </c>
      <c r="B3628" s="3" t="s">
        <v>2</v>
      </c>
      <c r="C3628" s="3" t="s">
        <v>28231</v>
      </c>
      <c r="D3628" s="3" t="s">
        <v>34035</v>
      </c>
      <c r="E3628" s="12" t="s">
        <v>39863</v>
      </c>
      <c r="F3628" s="6" t="str">
        <f t="shared" si="179"/>
        <v>module=jeolprep</v>
      </c>
      <c r="G3628" s="6" t="str">
        <f t="shared" si="180"/>
        <v>module=keolprep</v>
      </c>
    </row>
    <row r="3629" spans="1:7" ht="30" customHeight="1">
      <c r="A3629" s="3" t="s">
        <v>10895</v>
      </c>
      <c r="B3629" s="3" t="s">
        <v>2</v>
      </c>
      <c r="C3629" s="3" t="s">
        <v>28232</v>
      </c>
      <c r="D3629" s="3" t="s">
        <v>34036</v>
      </c>
      <c r="E3629" s="12" t="s">
        <v>39864</v>
      </c>
      <c r="F3629" s="6" t="str">
        <f t="shared" si="179"/>
        <v>module=jeolprep</v>
      </c>
      <c r="G3629" s="6" t="str">
        <f t="shared" si="180"/>
        <v>module=keolprep</v>
      </c>
    </row>
    <row r="3630" spans="1:7" ht="30" customHeight="1">
      <c r="A3630" s="3" t="s">
        <v>10895</v>
      </c>
      <c r="B3630" s="3" t="s">
        <v>2</v>
      </c>
      <c r="C3630" s="3" t="s">
        <v>28233</v>
      </c>
      <c r="D3630" s="3" t="s">
        <v>34037</v>
      </c>
      <c r="E3630" s="12" t="s">
        <v>39865</v>
      </c>
      <c r="F3630" s="6" t="str">
        <f t="shared" si="179"/>
        <v>module=jeolprep</v>
      </c>
      <c r="G3630" s="6" t="str">
        <f t="shared" si="180"/>
        <v>module=keolprep</v>
      </c>
    </row>
    <row r="3631" spans="1:7" ht="30" customHeight="1">
      <c r="A3631" s="3" t="s">
        <v>10895</v>
      </c>
      <c r="B3631" s="3" t="s">
        <v>2</v>
      </c>
      <c r="C3631" s="3" t="s">
        <v>28234</v>
      </c>
      <c r="D3631" s="3" t="s">
        <v>34038</v>
      </c>
      <c r="E3631" s="12" t="s">
        <v>39866</v>
      </c>
      <c r="F3631" s="6" t="str">
        <f t="shared" si="179"/>
        <v>module=jeolprep</v>
      </c>
      <c r="G3631" s="6" t="str">
        <f t="shared" si="180"/>
        <v>module=keolprep</v>
      </c>
    </row>
    <row r="3632" spans="1:7" ht="30" customHeight="1">
      <c r="A3632" s="3" t="s">
        <v>10895</v>
      </c>
      <c r="B3632" s="3" t="s">
        <v>2</v>
      </c>
      <c r="C3632" s="3" t="s">
        <v>28235</v>
      </c>
      <c r="D3632" s="3" t="s">
        <v>34039</v>
      </c>
      <c r="E3632" s="12" t="s">
        <v>39867</v>
      </c>
      <c r="F3632" s="6" t="str">
        <f t="shared" si="179"/>
        <v>module=jeolprep</v>
      </c>
      <c r="G3632" s="6" t="str">
        <f t="shared" si="180"/>
        <v>module=keolprep</v>
      </c>
    </row>
    <row r="3633" spans="1:7" ht="30" customHeight="1">
      <c r="A3633" s="3" t="s">
        <v>10895</v>
      </c>
      <c r="B3633" s="3" t="s">
        <v>2</v>
      </c>
      <c r="C3633" s="3" t="s">
        <v>28236</v>
      </c>
      <c r="D3633" s="3" t="s">
        <v>34040</v>
      </c>
      <c r="E3633" s="12" t="s">
        <v>39868</v>
      </c>
      <c r="F3633" s="6" t="str">
        <f t="shared" si="179"/>
        <v>module=jeolprep</v>
      </c>
      <c r="G3633" s="6" t="str">
        <f t="shared" si="180"/>
        <v>module=keolprep</v>
      </c>
    </row>
    <row r="3634" spans="1:7" ht="30" customHeight="1">
      <c r="A3634" s="3" t="s">
        <v>10895</v>
      </c>
      <c r="B3634" s="3" t="s">
        <v>2</v>
      </c>
      <c r="C3634" s="3" t="s">
        <v>28237</v>
      </c>
      <c r="D3634" s="3" t="s">
        <v>34041</v>
      </c>
      <c r="E3634" s="12" t="s">
        <v>39869</v>
      </c>
      <c r="F3634" s="6" t="str">
        <f t="shared" si="179"/>
        <v>module=jeolprep</v>
      </c>
      <c r="G3634" s="6" t="str">
        <f t="shared" si="180"/>
        <v>module=keolprep</v>
      </c>
    </row>
    <row r="3635" spans="1:7" ht="30" customHeight="1">
      <c r="A3635" s="3" t="s">
        <v>10895</v>
      </c>
      <c r="B3635" s="3" t="s">
        <v>2</v>
      </c>
      <c r="C3635" s="3" t="s">
        <v>28238</v>
      </c>
      <c r="D3635" s="3" t="s">
        <v>34042</v>
      </c>
      <c r="E3635" s="12" t="s">
        <v>39870</v>
      </c>
      <c r="F3635" s="6" t="str">
        <f t="shared" si="179"/>
        <v>module=jeolprep</v>
      </c>
      <c r="G3635" s="6" t="str">
        <f t="shared" si="180"/>
        <v>module=keolprep</v>
      </c>
    </row>
    <row r="3636" spans="1:7" ht="30" customHeight="1">
      <c r="A3636" s="3" t="s">
        <v>10895</v>
      </c>
      <c r="B3636" s="3" t="s">
        <v>2</v>
      </c>
      <c r="C3636" s="3" t="s">
        <v>28239</v>
      </c>
      <c r="D3636" s="3" t="s">
        <v>34043</v>
      </c>
      <c r="E3636" s="12" t="s">
        <v>39871</v>
      </c>
      <c r="F3636" s="6" t="str">
        <f t="shared" si="179"/>
        <v>module=jeolprep</v>
      </c>
      <c r="G3636" s="6" t="str">
        <f t="shared" si="180"/>
        <v>module=keolprep</v>
      </c>
    </row>
    <row r="3637" spans="1:7" ht="30" customHeight="1">
      <c r="A3637" s="3" t="s">
        <v>10895</v>
      </c>
      <c r="B3637" s="3" t="s">
        <v>2</v>
      </c>
      <c r="C3637" s="3" t="s">
        <v>28240</v>
      </c>
      <c r="D3637" s="3" t="s">
        <v>34044</v>
      </c>
      <c r="E3637" s="12" t="s">
        <v>39872</v>
      </c>
      <c r="F3637" s="6" t="str">
        <f t="shared" si="179"/>
        <v>module=jeolprep</v>
      </c>
      <c r="G3637" s="6" t="str">
        <f t="shared" si="180"/>
        <v>module=keolprep</v>
      </c>
    </row>
    <row r="3638" spans="1:7" ht="30" customHeight="1">
      <c r="A3638" s="3" t="s">
        <v>10895</v>
      </c>
      <c r="B3638" s="3" t="s">
        <v>2</v>
      </c>
      <c r="C3638" s="3" t="s">
        <v>28241</v>
      </c>
      <c r="D3638" s="3" t="s">
        <v>34045</v>
      </c>
      <c r="E3638" s="12" t="s">
        <v>39873</v>
      </c>
      <c r="F3638" s="6" t="str">
        <f t="shared" si="179"/>
        <v>module=jeolprep</v>
      </c>
      <c r="G3638" s="6" t="str">
        <f t="shared" si="180"/>
        <v>module=keolprep</v>
      </c>
    </row>
    <row r="3639" spans="1:7" ht="30" customHeight="1">
      <c r="A3639" s="3" t="s">
        <v>10895</v>
      </c>
      <c r="B3639" s="3" t="s">
        <v>2</v>
      </c>
      <c r="C3639" s="3" t="s">
        <v>28242</v>
      </c>
      <c r="D3639" s="3" t="s">
        <v>34046</v>
      </c>
      <c r="E3639" s="12" t="s">
        <v>39874</v>
      </c>
      <c r="F3639" s="6" t="str">
        <f t="shared" si="179"/>
        <v>module=jeolprep</v>
      </c>
      <c r="G3639" s="6" t="str">
        <f t="shared" si="180"/>
        <v>module=keolprep</v>
      </c>
    </row>
    <row r="3640" spans="1:7" ht="30" customHeight="1">
      <c r="A3640" s="3" t="s">
        <v>10895</v>
      </c>
      <c r="B3640" s="3" t="s">
        <v>2</v>
      </c>
      <c r="C3640" s="3" t="s">
        <v>28243</v>
      </c>
      <c r="D3640" s="3" t="s">
        <v>34047</v>
      </c>
      <c r="E3640" s="12" t="s">
        <v>39875</v>
      </c>
      <c r="F3640" s="6" t="str">
        <f t="shared" si="179"/>
        <v>module=jeolprep</v>
      </c>
      <c r="G3640" s="6" t="str">
        <f t="shared" si="180"/>
        <v>module=keolprep</v>
      </c>
    </row>
    <row r="3641" spans="1:7" ht="30" customHeight="1">
      <c r="A3641" s="3" t="s">
        <v>10895</v>
      </c>
      <c r="B3641" s="3" t="s">
        <v>2</v>
      </c>
      <c r="C3641" s="3" t="s">
        <v>28244</v>
      </c>
      <c r="D3641" s="3" t="s">
        <v>34048</v>
      </c>
      <c r="E3641" s="12" t="s">
        <v>39876</v>
      </c>
      <c r="F3641" s="6" t="str">
        <f t="shared" si="179"/>
        <v>module=jeolprep</v>
      </c>
      <c r="G3641" s="6" t="str">
        <f t="shared" si="180"/>
        <v>module=keolprep</v>
      </c>
    </row>
    <row r="3642" spans="1:7" ht="30" customHeight="1">
      <c r="A3642" s="3" t="s">
        <v>10895</v>
      </c>
      <c r="B3642" s="3" t="s">
        <v>2</v>
      </c>
      <c r="C3642" s="3" t="s">
        <v>28245</v>
      </c>
      <c r="D3642" s="3" t="s">
        <v>34049</v>
      </c>
      <c r="E3642" s="12" t="s">
        <v>39877</v>
      </c>
      <c r="F3642" s="6" t="str">
        <f t="shared" si="179"/>
        <v>module=jeolprep</v>
      </c>
      <c r="G3642" s="6" t="str">
        <f t="shared" si="180"/>
        <v>module=keolprep</v>
      </c>
    </row>
    <row r="3643" spans="1:7" ht="30" customHeight="1">
      <c r="A3643" s="3" t="s">
        <v>10895</v>
      </c>
      <c r="B3643" s="3" t="s">
        <v>2</v>
      </c>
      <c r="C3643" s="3" t="s">
        <v>28246</v>
      </c>
      <c r="D3643" s="3" t="s">
        <v>34050</v>
      </c>
      <c r="E3643" s="12" t="s">
        <v>39878</v>
      </c>
      <c r="F3643" s="6" t="str">
        <f t="shared" si="179"/>
        <v>module=jeolprep</v>
      </c>
      <c r="G3643" s="6" t="str">
        <f t="shared" si="180"/>
        <v>module=keolprep</v>
      </c>
    </row>
    <row r="3644" spans="1:7" ht="30" customHeight="1">
      <c r="A3644" s="3" t="s">
        <v>10895</v>
      </c>
      <c r="B3644" s="3" t="s">
        <v>2</v>
      </c>
      <c r="C3644" s="3" t="s">
        <v>28247</v>
      </c>
      <c r="D3644" s="3" t="s">
        <v>34051</v>
      </c>
      <c r="E3644" s="12" t="s">
        <v>39879</v>
      </c>
      <c r="F3644" s="6" t="str">
        <f t="shared" si="179"/>
        <v>module=jeolprep</v>
      </c>
      <c r="G3644" s="6" t="str">
        <f t="shared" si="180"/>
        <v>module=keolprep</v>
      </c>
    </row>
    <row r="3645" spans="1:7" ht="30" customHeight="1">
      <c r="A3645" s="3" t="s">
        <v>10895</v>
      </c>
      <c r="B3645" s="3" t="s">
        <v>2</v>
      </c>
      <c r="C3645" s="3" t="s">
        <v>28248</v>
      </c>
      <c r="D3645" s="3" t="s">
        <v>34052</v>
      </c>
      <c r="E3645" s="12" t="s">
        <v>39880</v>
      </c>
      <c r="F3645" s="6" t="str">
        <f t="shared" si="179"/>
        <v>module=jeolprep</v>
      </c>
      <c r="G3645" s="6" t="str">
        <f t="shared" si="180"/>
        <v>module=keolprep</v>
      </c>
    </row>
    <row r="3646" spans="1:7" ht="30" customHeight="1">
      <c r="A3646" s="3" t="s">
        <v>10895</v>
      </c>
      <c r="B3646" s="3" t="s">
        <v>2</v>
      </c>
      <c r="C3646" s="3" t="s">
        <v>28249</v>
      </c>
      <c r="D3646" s="3" t="s">
        <v>34053</v>
      </c>
      <c r="E3646" s="12" t="s">
        <v>39881</v>
      </c>
      <c r="F3646" s="6" t="str">
        <f t="shared" si="179"/>
        <v>module=jeolprep</v>
      </c>
      <c r="G3646" s="6" t="str">
        <f t="shared" si="180"/>
        <v>module=keolprep</v>
      </c>
    </row>
    <row r="3647" spans="1:7" ht="30" customHeight="1">
      <c r="A3647" s="3" t="s">
        <v>10895</v>
      </c>
      <c r="B3647" s="3" t="s">
        <v>2</v>
      </c>
      <c r="C3647" s="3" t="s">
        <v>28250</v>
      </c>
      <c r="D3647" s="3" t="s">
        <v>34054</v>
      </c>
      <c r="E3647" s="12" t="s">
        <v>39882</v>
      </c>
      <c r="F3647" s="6" t="str">
        <f t="shared" si="179"/>
        <v>module=jeolprep</v>
      </c>
      <c r="G3647" s="6" t="str">
        <f t="shared" si="180"/>
        <v>module=keolprep</v>
      </c>
    </row>
    <row r="3648" spans="1:7" ht="30" customHeight="1">
      <c r="A3648" s="3" t="s">
        <v>10895</v>
      </c>
      <c r="B3648" s="3" t="s">
        <v>2</v>
      </c>
      <c r="C3648" s="3" t="s">
        <v>28251</v>
      </c>
      <c r="D3648" s="3" t="s">
        <v>34055</v>
      </c>
      <c r="E3648" s="12" t="s">
        <v>39883</v>
      </c>
      <c r="F3648" s="6" t="str">
        <f t="shared" si="179"/>
        <v>module=jeolprep</v>
      </c>
      <c r="G3648" s="6" t="str">
        <f t="shared" si="180"/>
        <v>module=keolprep</v>
      </c>
    </row>
    <row r="3649" spans="1:7" ht="30" customHeight="1">
      <c r="A3649" s="3" t="s">
        <v>10895</v>
      </c>
      <c r="B3649" s="3" t="s">
        <v>2</v>
      </c>
      <c r="C3649" s="3" t="s">
        <v>28252</v>
      </c>
      <c r="D3649" s="3" t="s">
        <v>34056</v>
      </c>
      <c r="E3649" s="12" t="s">
        <v>39884</v>
      </c>
      <c r="F3649" s="6" t="str">
        <f t="shared" ref="F3649:F3675" si="181">HYPERLINK("http://www.ssc.wisc.edu/wlsresearch/documentation/waves/?wave=capigrad&amp;module=jeolprep","module=jeolprep")</f>
        <v>module=jeolprep</v>
      </c>
      <c r="G3649" s="6" t="str">
        <f t="shared" ref="G3649:G3675" si="182">HYPERLINK("http://www.ssc.wisc.edu/wlsresearch/documentation/waves/?wave=capisib&amp;module=keolprep","module=keolprep")</f>
        <v>module=keolprep</v>
      </c>
    </row>
    <row r="3650" spans="1:7" ht="30" customHeight="1">
      <c r="A3650" s="3" t="s">
        <v>10895</v>
      </c>
      <c r="B3650" s="3" t="s">
        <v>2</v>
      </c>
      <c r="C3650" s="3" t="s">
        <v>28253</v>
      </c>
      <c r="D3650" s="3" t="s">
        <v>34057</v>
      </c>
      <c r="E3650" s="12" t="s">
        <v>39885</v>
      </c>
      <c r="F3650" s="6" t="str">
        <f t="shared" si="181"/>
        <v>module=jeolprep</v>
      </c>
      <c r="G3650" s="6" t="str">
        <f t="shared" si="182"/>
        <v>module=keolprep</v>
      </c>
    </row>
    <row r="3651" spans="1:7" ht="30" customHeight="1">
      <c r="A3651" s="3" t="s">
        <v>10895</v>
      </c>
      <c r="B3651" s="3" t="s">
        <v>2</v>
      </c>
      <c r="C3651" s="3" t="s">
        <v>28254</v>
      </c>
      <c r="D3651" s="3" t="s">
        <v>34058</v>
      </c>
      <c r="E3651" s="12" t="s">
        <v>39886</v>
      </c>
      <c r="F3651" s="6" t="str">
        <f t="shared" si="181"/>
        <v>module=jeolprep</v>
      </c>
      <c r="G3651" s="6" t="str">
        <f t="shared" si="182"/>
        <v>module=keolprep</v>
      </c>
    </row>
    <row r="3652" spans="1:7" ht="30" customHeight="1">
      <c r="A3652" s="3" t="s">
        <v>10895</v>
      </c>
      <c r="B3652" s="3" t="s">
        <v>2</v>
      </c>
      <c r="C3652" s="3" t="s">
        <v>28255</v>
      </c>
      <c r="D3652" s="3" t="s">
        <v>34059</v>
      </c>
      <c r="E3652" s="12" t="s">
        <v>39887</v>
      </c>
      <c r="F3652" s="6" t="str">
        <f t="shared" si="181"/>
        <v>module=jeolprep</v>
      </c>
      <c r="G3652" s="6" t="str">
        <f t="shared" si="182"/>
        <v>module=keolprep</v>
      </c>
    </row>
    <row r="3653" spans="1:7" ht="30" customHeight="1">
      <c r="A3653" s="3" t="s">
        <v>10895</v>
      </c>
      <c r="B3653" s="3" t="s">
        <v>2</v>
      </c>
      <c r="C3653" s="3" t="s">
        <v>28256</v>
      </c>
      <c r="D3653" s="3" t="s">
        <v>34060</v>
      </c>
      <c r="E3653" s="12" t="s">
        <v>39888</v>
      </c>
      <c r="F3653" s="6" t="str">
        <f t="shared" si="181"/>
        <v>module=jeolprep</v>
      </c>
      <c r="G3653" s="6" t="str">
        <f t="shared" si="182"/>
        <v>module=keolprep</v>
      </c>
    </row>
    <row r="3654" spans="1:7" ht="30" customHeight="1">
      <c r="A3654" s="3" t="s">
        <v>10895</v>
      </c>
      <c r="B3654" s="3" t="s">
        <v>2</v>
      </c>
      <c r="C3654" s="3" t="s">
        <v>28257</v>
      </c>
      <c r="D3654" s="3" t="s">
        <v>34061</v>
      </c>
      <c r="E3654" s="12" t="s">
        <v>39889</v>
      </c>
      <c r="F3654" s="6" t="str">
        <f t="shared" si="181"/>
        <v>module=jeolprep</v>
      </c>
      <c r="G3654" s="6" t="str">
        <f t="shared" si="182"/>
        <v>module=keolprep</v>
      </c>
    </row>
    <row r="3655" spans="1:7" ht="30" customHeight="1">
      <c r="A3655" s="3" t="s">
        <v>10895</v>
      </c>
      <c r="B3655" s="3" t="s">
        <v>2</v>
      </c>
      <c r="C3655" s="3" t="s">
        <v>28258</v>
      </c>
      <c r="D3655" s="3" t="s">
        <v>34062</v>
      </c>
      <c r="E3655" s="12" t="s">
        <v>39890</v>
      </c>
      <c r="F3655" s="6" t="str">
        <f t="shared" si="181"/>
        <v>module=jeolprep</v>
      </c>
      <c r="G3655" s="6" t="str">
        <f t="shared" si="182"/>
        <v>module=keolprep</v>
      </c>
    </row>
    <row r="3656" spans="1:7" ht="30" customHeight="1">
      <c r="A3656" s="3" t="s">
        <v>10895</v>
      </c>
      <c r="B3656" s="3" t="s">
        <v>2</v>
      </c>
      <c r="C3656" s="3" t="s">
        <v>28259</v>
      </c>
      <c r="D3656" s="3" t="s">
        <v>34063</v>
      </c>
      <c r="E3656" s="12" t="s">
        <v>39891</v>
      </c>
      <c r="F3656" s="6" t="str">
        <f t="shared" si="181"/>
        <v>module=jeolprep</v>
      </c>
      <c r="G3656" s="6" t="str">
        <f t="shared" si="182"/>
        <v>module=keolprep</v>
      </c>
    </row>
    <row r="3657" spans="1:7" ht="30" customHeight="1">
      <c r="A3657" s="3" t="s">
        <v>10895</v>
      </c>
      <c r="B3657" s="3" t="s">
        <v>2</v>
      </c>
      <c r="C3657" s="3" t="s">
        <v>28260</v>
      </c>
      <c r="D3657" s="3" t="s">
        <v>34064</v>
      </c>
      <c r="E3657" s="12" t="s">
        <v>39892</v>
      </c>
      <c r="F3657" s="6" t="str">
        <f t="shared" si="181"/>
        <v>module=jeolprep</v>
      </c>
      <c r="G3657" s="6" t="str">
        <f t="shared" si="182"/>
        <v>module=keolprep</v>
      </c>
    </row>
    <row r="3658" spans="1:7" ht="30" customHeight="1">
      <c r="A3658" s="3" t="s">
        <v>10895</v>
      </c>
      <c r="B3658" s="3" t="s">
        <v>2</v>
      </c>
      <c r="C3658" s="3" t="s">
        <v>28261</v>
      </c>
      <c r="D3658" s="3" t="s">
        <v>34065</v>
      </c>
      <c r="E3658" s="12" t="s">
        <v>39893</v>
      </c>
      <c r="F3658" s="6" t="str">
        <f t="shared" si="181"/>
        <v>module=jeolprep</v>
      </c>
      <c r="G3658" s="6" t="str">
        <f t="shared" si="182"/>
        <v>module=keolprep</v>
      </c>
    </row>
    <row r="3659" spans="1:7" ht="30" customHeight="1">
      <c r="A3659" s="3" t="s">
        <v>10895</v>
      </c>
      <c r="B3659" s="3" t="s">
        <v>2</v>
      </c>
      <c r="C3659" s="3" t="s">
        <v>28262</v>
      </c>
      <c r="D3659" s="3" t="s">
        <v>34066</v>
      </c>
      <c r="E3659" s="12" t="s">
        <v>39894</v>
      </c>
      <c r="F3659" s="6" t="str">
        <f t="shared" si="181"/>
        <v>module=jeolprep</v>
      </c>
      <c r="G3659" s="6" t="str">
        <f t="shared" si="182"/>
        <v>module=keolprep</v>
      </c>
    </row>
    <row r="3660" spans="1:7" ht="30" customHeight="1">
      <c r="A3660" s="3" t="s">
        <v>10895</v>
      </c>
      <c r="B3660" s="3" t="s">
        <v>2</v>
      </c>
      <c r="C3660" s="3" t="s">
        <v>28263</v>
      </c>
      <c r="D3660" s="3" t="s">
        <v>34067</v>
      </c>
      <c r="E3660" s="12" t="s">
        <v>39895</v>
      </c>
      <c r="F3660" s="6" t="str">
        <f t="shared" si="181"/>
        <v>module=jeolprep</v>
      </c>
      <c r="G3660" s="6" t="str">
        <f t="shared" si="182"/>
        <v>module=keolprep</v>
      </c>
    </row>
    <row r="3661" spans="1:7" ht="30" customHeight="1">
      <c r="A3661" s="3" t="s">
        <v>10895</v>
      </c>
      <c r="B3661" s="3" t="s">
        <v>2</v>
      </c>
      <c r="C3661" s="3" t="s">
        <v>28264</v>
      </c>
      <c r="D3661" s="3" t="s">
        <v>34068</v>
      </c>
      <c r="E3661" s="12" t="s">
        <v>39896</v>
      </c>
      <c r="F3661" s="6" t="str">
        <f t="shared" si="181"/>
        <v>module=jeolprep</v>
      </c>
      <c r="G3661" s="6" t="str">
        <f t="shared" si="182"/>
        <v>module=keolprep</v>
      </c>
    </row>
    <row r="3662" spans="1:7" ht="30" customHeight="1">
      <c r="A3662" s="3" t="s">
        <v>10895</v>
      </c>
      <c r="B3662" s="3" t="s">
        <v>2</v>
      </c>
      <c r="C3662" s="3" t="s">
        <v>28265</v>
      </c>
      <c r="D3662" s="3" t="s">
        <v>34069</v>
      </c>
      <c r="E3662" s="12" t="s">
        <v>39897</v>
      </c>
      <c r="F3662" s="6" t="str">
        <f t="shared" si="181"/>
        <v>module=jeolprep</v>
      </c>
      <c r="G3662" s="6" t="str">
        <f t="shared" si="182"/>
        <v>module=keolprep</v>
      </c>
    </row>
    <row r="3663" spans="1:7" ht="30" customHeight="1">
      <c r="A3663" s="3" t="s">
        <v>10895</v>
      </c>
      <c r="B3663" s="3" t="s">
        <v>2</v>
      </c>
      <c r="C3663" s="3" t="s">
        <v>28266</v>
      </c>
      <c r="D3663" s="3" t="s">
        <v>34070</v>
      </c>
      <c r="E3663" s="12" t="s">
        <v>39898</v>
      </c>
      <c r="F3663" s="6" t="str">
        <f t="shared" si="181"/>
        <v>module=jeolprep</v>
      </c>
      <c r="G3663" s="6" t="str">
        <f t="shared" si="182"/>
        <v>module=keolprep</v>
      </c>
    </row>
    <row r="3664" spans="1:7" ht="30" customHeight="1">
      <c r="A3664" s="3" t="s">
        <v>10895</v>
      </c>
      <c r="B3664" s="3" t="s">
        <v>2</v>
      </c>
      <c r="C3664" s="3" t="s">
        <v>28267</v>
      </c>
      <c r="D3664" s="3" t="s">
        <v>34071</v>
      </c>
      <c r="E3664" s="12" t="s">
        <v>39899</v>
      </c>
      <c r="F3664" s="6" t="str">
        <f t="shared" si="181"/>
        <v>module=jeolprep</v>
      </c>
      <c r="G3664" s="6" t="str">
        <f t="shared" si="182"/>
        <v>module=keolprep</v>
      </c>
    </row>
    <row r="3665" spans="1:7" ht="30" customHeight="1">
      <c r="A3665" s="3" t="s">
        <v>10895</v>
      </c>
      <c r="B3665" s="3" t="s">
        <v>2</v>
      </c>
      <c r="C3665" s="3" t="s">
        <v>28268</v>
      </c>
      <c r="D3665" s="3" t="s">
        <v>34072</v>
      </c>
      <c r="E3665" s="12" t="s">
        <v>39900</v>
      </c>
      <c r="F3665" s="6" t="str">
        <f t="shared" si="181"/>
        <v>module=jeolprep</v>
      </c>
      <c r="G3665" s="6" t="str">
        <f t="shared" si="182"/>
        <v>module=keolprep</v>
      </c>
    </row>
    <row r="3666" spans="1:7" ht="30" customHeight="1">
      <c r="A3666" s="3" t="s">
        <v>10895</v>
      </c>
      <c r="B3666" s="3" t="s">
        <v>2</v>
      </c>
      <c r="C3666" s="3" t="s">
        <v>28269</v>
      </c>
      <c r="D3666" s="3" t="s">
        <v>34073</v>
      </c>
      <c r="E3666" s="12" t="s">
        <v>39901</v>
      </c>
      <c r="F3666" s="6" t="str">
        <f t="shared" si="181"/>
        <v>module=jeolprep</v>
      </c>
      <c r="G3666" s="6" t="str">
        <f t="shared" si="182"/>
        <v>module=keolprep</v>
      </c>
    </row>
    <row r="3667" spans="1:7" ht="30" customHeight="1">
      <c r="A3667" s="3" t="s">
        <v>10895</v>
      </c>
      <c r="B3667" s="3" t="s">
        <v>2</v>
      </c>
      <c r="C3667" s="3" t="s">
        <v>28270</v>
      </c>
      <c r="D3667" s="3" t="s">
        <v>34074</v>
      </c>
      <c r="E3667" s="12" t="s">
        <v>39902</v>
      </c>
      <c r="F3667" s="6" t="str">
        <f t="shared" si="181"/>
        <v>module=jeolprep</v>
      </c>
      <c r="G3667" s="6" t="str">
        <f t="shared" si="182"/>
        <v>module=keolprep</v>
      </c>
    </row>
    <row r="3668" spans="1:7" ht="30" customHeight="1">
      <c r="A3668" s="3" t="s">
        <v>10895</v>
      </c>
      <c r="B3668" s="3" t="s">
        <v>2</v>
      </c>
      <c r="C3668" s="3" t="s">
        <v>28271</v>
      </c>
      <c r="D3668" s="3" t="s">
        <v>34075</v>
      </c>
      <c r="E3668" s="12" t="s">
        <v>39903</v>
      </c>
      <c r="F3668" s="6" t="str">
        <f t="shared" si="181"/>
        <v>module=jeolprep</v>
      </c>
      <c r="G3668" s="6" t="str">
        <f t="shared" si="182"/>
        <v>module=keolprep</v>
      </c>
    </row>
    <row r="3669" spans="1:7" ht="30" customHeight="1">
      <c r="A3669" s="3" t="s">
        <v>10895</v>
      </c>
      <c r="B3669" s="3" t="s">
        <v>2</v>
      </c>
      <c r="C3669" s="3" t="s">
        <v>28272</v>
      </c>
      <c r="D3669" s="3" t="s">
        <v>34076</v>
      </c>
      <c r="E3669" s="12" t="s">
        <v>39904</v>
      </c>
      <c r="F3669" s="6" t="str">
        <f t="shared" si="181"/>
        <v>module=jeolprep</v>
      </c>
      <c r="G3669" s="6" t="str">
        <f t="shared" si="182"/>
        <v>module=keolprep</v>
      </c>
    </row>
    <row r="3670" spans="1:7" ht="30" customHeight="1">
      <c r="A3670" s="3" t="s">
        <v>10895</v>
      </c>
      <c r="B3670" s="3" t="s">
        <v>2</v>
      </c>
      <c r="C3670" s="3" t="s">
        <v>28273</v>
      </c>
      <c r="D3670" s="3" t="s">
        <v>34077</v>
      </c>
      <c r="E3670" s="12" t="s">
        <v>39905</v>
      </c>
      <c r="F3670" s="6" t="str">
        <f t="shared" si="181"/>
        <v>module=jeolprep</v>
      </c>
      <c r="G3670" s="6" t="str">
        <f t="shared" si="182"/>
        <v>module=keolprep</v>
      </c>
    </row>
    <row r="3671" spans="1:7" ht="30" customHeight="1">
      <c r="A3671" s="3" t="s">
        <v>10895</v>
      </c>
      <c r="B3671" s="3" t="s">
        <v>2</v>
      </c>
      <c r="C3671" s="3" t="s">
        <v>28274</v>
      </c>
      <c r="D3671" s="3" t="s">
        <v>34078</v>
      </c>
      <c r="E3671" s="12" t="s">
        <v>39906</v>
      </c>
      <c r="F3671" s="6" t="str">
        <f t="shared" si="181"/>
        <v>module=jeolprep</v>
      </c>
      <c r="G3671" s="6" t="str">
        <f t="shared" si="182"/>
        <v>module=keolprep</v>
      </c>
    </row>
    <row r="3672" spans="1:7" ht="30" customHeight="1">
      <c r="A3672" s="3" t="s">
        <v>10895</v>
      </c>
      <c r="B3672" s="3" t="s">
        <v>2</v>
      </c>
      <c r="C3672" s="3" t="s">
        <v>28275</v>
      </c>
      <c r="D3672" s="3" t="s">
        <v>34079</v>
      </c>
      <c r="E3672" s="12" t="s">
        <v>39907</v>
      </c>
      <c r="F3672" s="6" t="str">
        <f t="shared" si="181"/>
        <v>module=jeolprep</v>
      </c>
      <c r="G3672" s="6" t="str">
        <f t="shared" si="182"/>
        <v>module=keolprep</v>
      </c>
    </row>
    <row r="3673" spans="1:7" ht="30" customHeight="1">
      <c r="A3673" s="3" t="s">
        <v>10895</v>
      </c>
      <c r="B3673" s="3" t="s">
        <v>2</v>
      </c>
      <c r="C3673" s="3" t="s">
        <v>28276</v>
      </c>
      <c r="D3673" s="3" t="s">
        <v>34080</v>
      </c>
      <c r="E3673" s="12" t="s">
        <v>39908</v>
      </c>
      <c r="F3673" s="6" t="str">
        <f t="shared" si="181"/>
        <v>module=jeolprep</v>
      </c>
      <c r="G3673" s="6" t="str">
        <f t="shared" si="182"/>
        <v>module=keolprep</v>
      </c>
    </row>
    <row r="3674" spans="1:7" ht="30" customHeight="1">
      <c r="A3674" s="3" t="s">
        <v>10895</v>
      </c>
      <c r="B3674" s="3" t="s">
        <v>2</v>
      </c>
      <c r="C3674" s="3" t="s">
        <v>28277</v>
      </c>
      <c r="D3674" s="3" t="s">
        <v>34081</v>
      </c>
      <c r="E3674" s="12" t="s">
        <v>39909</v>
      </c>
      <c r="F3674" s="6" t="str">
        <f t="shared" si="181"/>
        <v>module=jeolprep</v>
      </c>
      <c r="G3674" s="6" t="str">
        <f t="shared" si="182"/>
        <v>module=keolprep</v>
      </c>
    </row>
    <row r="3675" spans="1:7" ht="30" customHeight="1">
      <c r="A3675" s="3" t="s">
        <v>10895</v>
      </c>
      <c r="B3675" s="3" t="s">
        <v>2</v>
      </c>
      <c r="C3675" s="3" t="s">
        <v>28278</v>
      </c>
      <c r="D3675" s="3" t="s">
        <v>34082</v>
      </c>
      <c r="E3675" s="12" t="s">
        <v>39910</v>
      </c>
      <c r="F3675" s="6" t="str">
        <f t="shared" si="181"/>
        <v>module=jeolprep</v>
      </c>
      <c r="G3675" s="6" t="str">
        <f t="shared" si="182"/>
        <v>module=keolprep</v>
      </c>
    </row>
    <row r="3676" spans="1:7" ht="30" customHeight="1">
      <c r="A3676" s="3" t="s">
        <v>24595</v>
      </c>
      <c r="B3676" s="3" t="s">
        <v>2</v>
      </c>
      <c r="C3676" s="3" t="s">
        <v>28279</v>
      </c>
      <c r="D3676" s="3" t="s">
        <v>34083</v>
      </c>
      <c r="E3676" s="12" t="s">
        <v>39911</v>
      </c>
      <c r="F3676" s="6" t="str">
        <f t="shared" ref="F3676:F3707" si="183">HYPERLINK("http://www.ssc.wisc.edu/wlsresearch/documentation/waves/?wave=capigrad&amp;module=jeoldth","module=jeoldth")</f>
        <v>module=jeoldth</v>
      </c>
      <c r="G3676" s="6" t="str">
        <f t="shared" ref="G3676:G3707" si="184">HYPERLINK("http://www.ssc.wisc.edu/wlsresearch/documentation/waves/?wave=capisib&amp;module=keoldth","module=keoldth")</f>
        <v>module=keoldth</v>
      </c>
    </row>
    <row r="3677" spans="1:7" ht="30" customHeight="1">
      <c r="A3677" s="3" t="s">
        <v>24595</v>
      </c>
      <c r="B3677" s="3" t="s">
        <v>2</v>
      </c>
      <c r="C3677" s="3" t="s">
        <v>28280</v>
      </c>
      <c r="D3677" s="3" t="s">
        <v>34084</v>
      </c>
      <c r="E3677" s="12" t="s">
        <v>39912</v>
      </c>
      <c r="F3677" s="6" t="str">
        <f t="shared" si="183"/>
        <v>module=jeoldth</v>
      </c>
      <c r="G3677" s="6" t="str">
        <f t="shared" si="184"/>
        <v>module=keoldth</v>
      </c>
    </row>
    <row r="3678" spans="1:7" ht="30" customHeight="1">
      <c r="A3678" s="3" t="s">
        <v>24595</v>
      </c>
      <c r="B3678" s="3" t="s">
        <v>2</v>
      </c>
      <c r="C3678" s="3" t="s">
        <v>28281</v>
      </c>
      <c r="D3678" s="3" t="s">
        <v>34085</v>
      </c>
      <c r="E3678" s="12" t="s">
        <v>39913</v>
      </c>
      <c r="F3678" s="6" t="str">
        <f t="shared" si="183"/>
        <v>module=jeoldth</v>
      </c>
      <c r="G3678" s="6" t="str">
        <f t="shared" si="184"/>
        <v>module=keoldth</v>
      </c>
    </row>
    <row r="3679" spans="1:7" ht="30" customHeight="1">
      <c r="A3679" s="3" t="s">
        <v>24595</v>
      </c>
      <c r="B3679" s="3" t="s">
        <v>2</v>
      </c>
      <c r="C3679" s="3" t="s">
        <v>28282</v>
      </c>
      <c r="D3679" s="3" t="s">
        <v>34086</v>
      </c>
      <c r="E3679" s="12" t="s">
        <v>39914</v>
      </c>
      <c r="F3679" s="6" t="str">
        <f t="shared" si="183"/>
        <v>module=jeoldth</v>
      </c>
      <c r="G3679" s="6" t="str">
        <f t="shared" si="184"/>
        <v>module=keoldth</v>
      </c>
    </row>
    <row r="3680" spans="1:7" ht="30" customHeight="1">
      <c r="A3680" s="3" t="s">
        <v>24595</v>
      </c>
      <c r="B3680" s="3" t="s">
        <v>2</v>
      </c>
      <c r="C3680" s="3" t="s">
        <v>28283</v>
      </c>
      <c r="D3680" s="3" t="s">
        <v>34087</v>
      </c>
      <c r="E3680" s="12" t="s">
        <v>39915</v>
      </c>
      <c r="F3680" s="6" t="str">
        <f t="shared" si="183"/>
        <v>module=jeoldth</v>
      </c>
      <c r="G3680" s="6" t="str">
        <f t="shared" si="184"/>
        <v>module=keoldth</v>
      </c>
    </row>
    <row r="3681" spans="1:7" ht="30" customHeight="1">
      <c r="A3681" s="3" t="s">
        <v>24595</v>
      </c>
      <c r="B3681" s="3" t="s">
        <v>2</v>
      </c>
      <c r="C3681" s="3" t="s">
        <v>28284</v>
      </c>
      <c r="D3681" s="3" t="s">
        <v>34088</v>
      </c>
      <c r="E3681" s="12" t="s">
        <v>39916</v>
      </c>
      <c r="F3681" s="6" t="str">
        <f t="shared" si="183"/>
        <v>module=jeoldth</v>
      </c>
      <c r="G3681" s="6" t="str">
        <f t="shared" si="184"/>
        <v>module=keoldth</v>
      </c>
    </row>
    <row r="3682" spans="1:7" ht="30" customHeight="1">
      <c r="A3682" s="3" t="s">
        <v>24595</v>
      </c>
      <c r="B3682" s="3" t="s">
        <v>2</v>
      </c>
      <c r="C3682" s="3" t="s">
        <v>28285</v>
      </c>
      <c r="D3682" s="3" t="s">
        <v>34089</v>
      </c>
      <c r="E3682" s="12" t="s">
        <v>39917</v>
      </c>
      <c r="F3682" s="6" t="str">
        <f t="shared" si="183"/>
        <v>module=jeoldth</v>
      </c>
      <c r="G3682" s="6" t="str">
        <f t="shared" si="184"/>
        <v>module=keoldth</v>
      </c>
    </row>
    <row r="3683" spans="1:7" ht="30" customHeight="1">
      <c r="A3683" s="3" t="s">
        <v>24595</v>
      </c>
      <c r="B3683" s="3" t="s">
        <v>2</v>
      </c>
      <c r="C3683" s="3" t="s">
        <v>28286</v>
      </c>
      <c r="D3683" s="3" t="s">
        <v>34090</v>
      </c>
      <c r="E3683" s="12" t="s">
        <v>39918</v>
      </c>
      <c r="F3683" s="6" t="str">
        <f t="shared" si="183"/>
        <v>module=jeoldth</v>
      </c>
      <c r="G3683" s="6" t="str">
        <f t="shared" si="184"/>
        <v>module=keoldth</v>
      </c>
    </row>
    <row r="3684" spans="1:7" ht="30" customHeight="1">
      <c r="A3684" s="3" t="s">
        <v>24595</v>
      </c>
      <c r="B3684" s="3" t="s">
        <v>2</v>
      </c>
      <c r="C3684" s="3" t="s">
        <v>28287</v>
      </c>
      <c r="D3684" s="3" t="s">
        <v>34091</v>
      </c>
      <c r="E3684" s="12" t="s">
        <v>39919</v>
      </c>
      <c r="F3684" s="6" t="str">
        <f t="shared" si="183"/>
        <v>module=jeoldth</v>
      </c>
      <c r="G3684" s="6" t="str">
        <f t="shared" si="184"/>
        <v>module=keoldth</v>
      </c>
    </row>
    <row r="3685" spans="1:7" ht="30" customHeight="1">
      <c r="A3685" s="3" t="s">
        <v>24595</v>
      </c>
      <c r="B3685" s="3" t="s">
        <v>2</v>
      </c>
      <c r="C3685" s="3" t="s">
        <v>28288</v>
      </c>
      <c r="D3685" s="3" t="s">
        <v>34092</v>
      </c>
      <c r="E3685" s="12" t="s">
        <v>39920</v>
      </c>
      <c r="F3685" s="6" t="str">
        <f t="shared" si="183"/>
        <v>module=jeoldth</v>
      </c>
      <c r="G3685" s="6" t="str">
        <f t="shared" si="184"/>
        <v>module=keoldth</v>
      </c>
    </row>
    <row r="3686" spans="1:7" ht="30" customHeight="1">
      <c r="A3686" s="3" t="s">
        <v>24595</v>
      </c>
      <c r="B3686" s="3" t="s">
        <v>2</v>
      </c>
      <c r="C3686" s="3" t="s">
        <v>28289</v>
      </c>
      <c r="D3686" s="3" t="s">
        <v>34093</v>
      </c>
      <c r="E3686" s="12" t="s">
        <v>39921</v>
      </c>
      <c r="F3686" s="6" t="str">
        <f t="shared" si="183"/>
        <v>module=jeoldth</v>
      </c>
      <c r="G3686" s="6" t="str">
        <f t="shared" si="184"/>
        <v>module=keoldth</v>
      </c>
    </row>
    <row r="3687" spans="1:7" ht="30" customHeight="1">
      <c r="A3687" s="3" t="s">
        <v>24595</v>
      </c>
      <c r="B3687" s="3" t="s">
        <v>2</v>
      </c>
      <c r="C3687" s="3" t="s">
        <v>28290</v>
      </c>
      <c r="D3687" s="3" t="s">
        <v>34094</v>
      </c>
      <c r="E3687" s="12" t="s">
        <v>39922</v>
      </c>
      <c r="F3687" s="6" t="str">
        <f t="shared" si="183"/>
        <v>module=jeoldth</v>
      </c>
      <c r="G3687" s="6" t="str">
        <f t="shared" si="184"/>
        <v>module=keoldth</v>
      </c>
    </row>
    <row r="3688" spans="1:7" ht="30" customHeight="1">
      <c r="A3688" s="3" t="s">
        <v>24595</v>
      </c>
      <c r="B3688" s="3" t="s">
        <v>2</v>
      </c>
      <c r="C3688" s="3" t="s">
        <v>28291</v>
      </c>
      <c r="D3688" s="3" t="s">
        <v>34095</v>
      </c>
      <c r="E3688" s="12" t="s">
        <v>39923</v>
      </c>
      <c r="F3688" s="6" t="str">
        <f t="shared" si="183"/>
        <v>module=jeoldth</v>
      </c>
      <c r="G3688" s="6" t="str">
        <f t="shared" si="184"/>
        <v>module=keoldth</v>
      </c>
    </row>
    <row r="3689" spans="1:7" ht="30" customHeight="1">
      <c r="A3689" s="3" t="s">
        <v>24595</v>
      </c>
      <c r="B3689" s="3" t="s">
        <v>2</v>
      </c>
      <c r="C3689" s="3" t="s">
        <v>28292</v>
      </c>
      <c r="D3689" s="3" t="s">
        <v>34096</v>
      </c>
      <c r="E3689" s="12" t="s">
        <v>39924</v>
      </c>
      <c r="F3689" s="6" t="str">
        <f t="shared" si="183"/>
        <v>module=jeoldth</v>
      </c>
      <c r="G3689" s="6" t="str">
        <f t="shared" si="184"/>
        <v>module=keoldth</v>
      </c>
    </row>
    <row r="3690" spans="1:7" ht="30" customHeight="1">
      <c r="A3690" s="3" t="s">
        <v>24595</v>
      </c>
      <c r="B3690" s="3" t="s">
        <v>2</v>
      </c>
      <c r="C3690" s="3" t="s">
        <v>28293</v>
      </c>
      <c r="D3690" s="3" t="s">
        <v>34097</v>
      </c>
      <c r="E3690" s="12" t="s">
        <v>39925</v>
      </c>
      <c r="F3690" s="6" t="str">
        <f t="shared" si="183"/>
        <v>module=jeoldth</v>
      </c>
      <c r="G3690" s="6" t="str">
        <f t="shared" si="184"/>
        <v>module=keoldth</v>
      </c>
    </row>
    <row r="3691" spans="1:7" ht="30" customHeight="1">
      <c r="A3691" s="3" t="s">
        <v>24595</v>
      </c>
      <c r="B3691" s="3" t="s">
        <v>2</v>
      </c>
      <c r="C3691" s="3" t="s">
        <v>28294</v>
      </c>
      <c r="D3691" s="3" t="s">
        <v>34098</v>
      </c>
      <c r="E3691" s="12" t="s">
        <v>39926</v>
      </c>
      <c r="F3691" s="6" t="str">
        <f t="shared" si="183"/>
        <v>module=jeoldth</v>
      </c>
      <c r="G3691" s="6" t="str">
        <f t="shared" si="184"/>
        <v>module=keoldth</v>
      </c>
    </row>
    <row r="3692" spans="1:7" ht="30" customHeight="1">
      <c r="A3692" s="3" t="s">
        <v>24595</v>
      </c>
      <c r="B3692" s="3" t="s">
        <v>2</v>
      </c>
      <c r="C3692" s="3" t="s">
        <v>28295</v>
      </c>
      <c r="D3692" s="3" t="s">
        <v>34099</v>
      </c>
      <c r="E3692" s="12" t="s">
        <v>39927</v>
      </c>
      <c r="F3692" s="6" t="str">
        <f t="shared" si="183"/>
        <v>module=jeoldth</v>
      </c>
      <c r="G3692" s="6" t="str">
        <f t="shared" si="184"/>
        <v>module=keoldth</v>
      </c>
    </row>
    <row r="3693" spans="1:7" ht="30" customHeight="1">
      <c r="A3693" s="3" t="s">
        <v>24595</v>
      </c>
      <c r="B3693" s="3" t="s">
        <v>2</v>
      </c>
      <c r="C3693" s="3" t="s">
        <v>28296</v>
      </c>
      <c r="D3693" s="3" t="s">
        <v>34100</v>
      </c>
      <c r="E3693" s="12" t="s">
        <v>39928</v>
      </c>
      <c r="F3693" s="6" t="str">
        <f t="shared" si="183"/>
        <v>module=jeoldth</v>
      </c>
      <c r="G3693" s="6" t="str">
        <f t="shared" si="184"/>
        <v>module=keoldth</v>
      </c>
    </row>
    <row r="3694" spans="1:7" ht="30" customHeight="1">
      <c r="A3694" s="3" t="s">
        <v>24595</v>
      </c>
      <c r="B3694" s="3" t="s">
        <v>2</v>
      </c>
      <c r="C3694" s="3" t="s">
        <v>28297</v>
      </c>
      <c r="D3694" s="3" t="s">
        <v>34101</v>
      </c>
      <c r="E3694" s="12" t="s">
        <v>39929</v>
      </c>
      <c r="F3694" s="6" t="str">
        <f t="shared" si="183"/>
        <v>module=jeoldth</v>
      </c>
      <c r="G3694" s="6" t="str">
        <f t="shared" si="184"/>
        <v>module=keoldth</v>
      </c>
    </row>
    <row r="3695" spans="1:7" ht="30" customHeight="1">
      <c r="A3695" s="3" t="s">
        <v>24595</v>
      </c>
      <c r="B3695" s="3" t="s">
        <v>2</v>
      </c>
      <c r="C3695" s="3" t="s">
        <v>28298</v>
      </c>
      <c r="D3695" s="3" t="s">
        <v>34102</v>
      </c>
      <c r="E3695" s="12" t="s">
        <v>39930</v>
      </c>
      <c r="F3695" s="6" t="str">
        <f t="shared" si="183"/>
        <v>module=jeoldth</v>
      </c>
      <c r="G3695" s="6" t="str">
        <f t="shared" si="184"/>
        <v>module=keoldth</v>
      </c>
    </row>
    <row r="3696" spans="1:7" ht="30" customHeight="1">
      <c r="A3696" s="3" t="s">
        <v>24595</v>
      </c>
      <c r="B3696" s="3" t="s">
        <v>2</v>
      </c>
      <c r="C3696" s="3" t="s">
        <v>28299</v>
      </c>
      <c r="D3696" s="3" t="s">
        <v>34103</v>
      </c>
      <c r="E3696" s="12" t="s">
        <v>39931</v>
      </c>
      <c r="F3696" s="6" t="str">
        <f t="shared" si="183"/>
        <v>module=jeoldth</v>
      </c>
      <c r="G3696" s="6" t="str">
        <f t="shared" si="184"/>
        <v>module=keoldth</v>
      </c>
    </row>
    <row r="3697" spans="1:7" ht="30" customHeight="1">
      <c r="A3697" s="3" t="s">
        <v>24595</v>
      </c>
      <c r="B3697" s="3" t="s">
        <v>2</v>
      </c>
      <c r="C3697" s="3" t="s">
        <v>28300</v>
      </c>
      <c r="D3697" s="3" t="s">
        <v>34104</v>
      </c>
      <c r="E3697" s="12" t="s">
        <v>39932</v>
      </c>
      <c r="F3697" s="6" t="str">
        <f t="shared" si="183"/>
        <v>module=jeoldth</v>
      </c>
      <c r="G3697" s="6" t="str">
        <f t="shared" si="184"/>
        <v>module=keoldth</v>
      </c>
    </row>
    <row r="3698" spans="1:7" ht="30" customHeight="1">
      <c r="A3698" s="3" t="s">
        <v>24595</v>
      </c>
      <c r="B3698" s="3" t="s">
        <v>2</v>
      </c>
      <c r="C3698" s="3" t="s">
        <v>28301</v>
      </c>
      <c r="D3698" s="3" t="s">
        <v>34105</v>
      </c>
      <c r="E3698" s="12" t="s">
        <v>39933</v>
      </c>
      <c r="F3698" s="6" t="str">
        <f t="shared" si="183"/>
        <v>module=jeoldth</v>
      </c>
      <c r="G3698" s="6" t="str">
        <f t="shared" si="184"/>
        <v>module=keoldth</v>
      </c>
    </row>
    <row r="3699" spans="1:7" ht="30" customHeight="1">
      <c r="A3699" s="3" t="s">
        <v>24595</v>
      </c>
      <c r="B3699" s="3" t="s">
        <v>2</v>
      </c>
      <c r="C3699" s="3" t="s">
        <v>28302</v>
      </c>
      <c r="D3699" s="3" t="s">
        <v>34106</v>
      </c>
      <c r="E3699" s="12" t="s">
        <v>39934</v>
      </c>
      <c r="F3699" s="6" t="str">
        <f t="shared" si="183"/>
        <v>module=jeoldth</v>
      </c>
      <c r="G3699" s="6" t="str">
        <f t="shared" si="184"/>
        <v>module=keoldth</v>
      </c>
    </row>
    <row r="3700" spans="1:7" ht="30" customHeight="1">
      <c r="A3700" s="3" t="s">
        <v>24595</v>
      </c>
      <c r="B3700" s="3" t="s">
        <v>2</v>
      </c>
      <c r="C3700" s="3" t="s">
        <v>28303</v>
      </c>
      <c r="D3700" s="3" t="s">
        <v>34107</v>
      </c>
      <c r="E3700" s="12" t="s">
        <v>39935</v>
      </c>
      <c r="F3700" s="6" t="str">
        <f t="shared" si="183"/>
        <v>module=jeoldth</v>
      </c>
      <c r="G3700" s="6" t="str">
        <f t="shared" si="184"/>
        <v>module=keoldth</v>
      </c>
    </row>
    <row r="3701" spans="1:7" ht="30" customHeight="1">
      <c r="A3701" s="3" t="s">
        <v>24595</v>
      </c>
      <c r="B3701" s="3" t="s">
        <v>2</v>
      </c>
      <c r="C3701" s="3" t="s">
        <v>28304</v>
      </c>
      <c r="D3701" s="3" t="s">
        <v>34108</v>
      </c>
      <c r="E3701" s="12" t="s">
        <v>39936</v>
      </c>
      <c r="F3701" s="6" t="str">
        <f t="shared" si="183"/>
        <v>module=jeoldth</v>
      </c>
      <c r="G3701" s="6" t="str">
        <f t="shared" si="184"/>
        <v>module=keoldth</v>
      </c>
    </row>
    <row r="3702" spans="1:7" ht="30" customHeight="1">
      <c r="A3702" s="3" t="s">
        <v>24595</v>
      </c>
      <c r="B3702" s="3" t="s">
        <v>2</v>
      </c>
      <c r="C3702" s="3" t="s">
        <v>28305</v>
      </c>
      <c r="D3702" s="3" t="s">
        <v>34109</v>
      </c>
      <c r="E3702" s="12" t="s">
        <v>39937</v>
      </c>
      <c r="F3702" s="6" t="str">
        <f t="shared" si="183"/>
        <v>module=jeoldth</v>
      </c>
      <c r="G3702" s="6" t="str">
        <f t="shared" si="184"/>
        <v>module=keoldth</v>
      </c>
    </row>
    <row r="3703" spans="1:7" ht="30" customHeight="1">
      <c r="A3703" s="3" t="s">
        <v>24595</v>
      </c>
      <c r="B3703" s="3" t="s">
        <v>2</v>
      </c>
      <c r="C3703" s="3" t="s">
        <v>28306</v>
      </c>
      <c r="D3703" s="3" t="s">
        <v>34110</v>
      </c>
      <c r="E3703" s="12" t="s">
        <v>39938</v>
      </c>
      <c r="F3703" s="6" t="str">
        <f t="shared" si="183"/>
        <v>module=jeoldth</v>
      </c>
      <c r="G3703" s="6" t="str">
        <f t="shared" si="184"/>
        <v>module=keoldth</v>
      </c>
    </row>
    <row r="3704" spans="1:7" ht="30" customHeight="1">
      <c r="A3704" s="3" t="s">
        <v>24595</v>
      </c>
      <c r="B3704" s="3" t="s">
        <v>2</v>
      </c>
      <c r="C3704" s="3" t="s">
        <v>28307</v>
      </c>
      <c r="D3704" s="3" t="s">
        <v>34111</v>
      </c>
      <c r="E3704" s="12" t="s">
        <v>39939</v>
      </c>
      <c r="F3704" s="6" t="str">
        <f t="shared" si="183"/>
        <v>module=jeoldth</v>
      </c>
      <c r="G3704" s="6" t="str">
        <f t="shared" si="184"/>
        <v>module=keoldth</v>
      </c>
    </row>
    <row r="3705" spans="1:7" ht="30" customHeight="1">
      <c r="A3705" s="3" t="s">
        <v>24595</v>
      </c>
      <c r="B3705" s="3" t="s">
        <v>2</v>
      </c>
      <c r="C3705" s="3" t="s">
        <v>28308</v>
      </c>
      <c r="D3705" s="3" t="s">
        <v>34112</v>
      </c>
      <c r="E3705" s="12" t="s">
        <v>39940</v>
      </c>
      <c r="F3705" s="6" t="str">
        <f t="shared" si="183"/>
        <v>module=jeoldth</v>
      </c>
      <c r="G3705" s="6" t="str">
        <f t="shared" si="184"/>
        <v>module=keoldth</v>
      </c>
    </row>
    <row r="3706" spans="1:7" ht="30" customHeight="1">
      <c r="A3706" s="3" t="s">
        <v>24595</v>
      </c>
      <c r="B3706" s="3" t="s">
        <v>2</v>
      </c>
      <c r="C3706" s="3" t="s">
        <v>28309</v>
      </c>
      <c r="D3706" s="3" t="s">
        <v>34113</v>
      </c>
      <c r="E3706" s="12" t="s">
        <v>39941</v>
      </c>
      <c r="F3706" s="6" t="str">
        <f t="shared" si="183"/>
        <v>module=jeoldth</v>
      </c>
      <c r="G3706" s="6" t="str">
        <f t="shared" si="184"/>
        <v>module=keoldth</v>
      </c>
    </row>
    <row r="3707" spans="1:7" ht="30" customHeight="1">
      <c r="A3707" s="3" t="s">
        <v>24595</v>
      </c>
      <c r="B3707" s="3" t="s">
        <v>2</v>
      </c>
      <c r="C3707" s="3" t="s">
        <v>28310</v>
      </c>
      <c r="D3707" s="3" t="s">
        <v>34114</v>
      </c>
      <c r="E3707" s="12" t="s">
        <v>39942</v>
      </c>
      <c r="F3707" s="6" t="str">
        <f t="shared" si="183"/>
        <v>module=jeoldth</v>
      </c>
      <c r="G3707" s="6" t="str">
        <f t="shared" si="184"/>
        <v>module=keoldth</v>
      </c>
    </row>
    <row r="3708" spans="1:7" ht="30" customHeight="1">
      <c r="A3708" s="3" t="s">
        <v>24595</v>
      </c>
      <c r="B3708" s="3" t="s">
        <v>2</v>
      </c>
      <c r="C3708" s="3" t="s">
        <v>28311</v>
      </c>
      <c r="D3708" s="3" t="s">
        <v>34115</v>
      </c>
      <c r="E3708" s="12" t="s">
        <v>39943</v>
      </c>
      <c r="F3708" s="6" t="str">
        <f t="shared" ref="F3708:F3739" si="185">HYPERLINK("http://www.ssc.wisc.edu/wlsresearch/documentation/waves/?wave=capigrad&amp;module=jeoldth","module=jeoldth")</f>
        <v>module=jeoldth</v>
      </c>
      <c r="G3708" s="6" t="str">
        <f t="shared" ref="G3708:G3739" si="186">HYPERLINK("http://www.ssc.wisc.edu/wlsresearch/documentation/waves/?wave=capisib&amp;module=keoldth","module=keoldth")</f>
        <v>module=keoldth</v>
      </c>
    </row>
    <row r="3709" spans="1:7" ht="30" customHeight="1">
      <c r="A3709" s="3" t="s">
        <v>24595</v>
      </c>
      <c r="B3709" s="3" t="s">
        <v>2</v>
      </c>
      <c r="C3709" s="3" t="s">
        <v>28312</v>
      </c>
      <c r="D3709" s="3" t="s">
        <v>34116</v>
      </c>
      <c r="E3709" s="12" t="s">
        <v>39944</v>
      </c>
      <c r="F3709" s="6" t="str">
        <f t="shared" si="185"/>
        <v>module=jeoldth</v>
      </c>
      <c r="G3709" s="6" t="str">
        <f t="shared" si="186"/>
        <v>module=keoldth</v>
      </c>
    </row>
    <row r="3710" spans="1:7" ht="30" customHeight="1">
      <c r="A3710" s="3" t="s">
        <v>24595</v>
      </c>
      <c r="B3710" s="3" t="s">
        <v>2</v>
      </c>
      <c r="C3710" s="3" t="s">
        <v>28313</v>
      </c>
      <c r="D3710" s="3" t="s">
        <v>34117</v>
      </c>
      <c r="E3710" s="12" t="s">
        <v>39945</v>
      </c>
      <c r="F3710" s="6" t="str">
        <f t="shared" si="185"/>
        <v>module=jeoldth</v>
      </c>
      <c r="G3710" s="6" t="str">
        <f t="shared" si="186"/>
        <v>module=keoldth</v>
      </c>
    </row>
    <row r="3711" spans="1:7" ht="30" customHeight="1">
      <c r="A3711" s="3" t="s">
        <v>24595</v>
      </c>
      <c r="B3711" s="3" t="s">
        <v>2</v>
      </c>
      <c r="C3711" s="3" t="s">
        <v>28314</v>
      </c>
      <c r="D3711" s="3" t="s">
        <v>34118</v>
      </c>
      <c r="E3711" s="12" t="s">
        <v>39946</v>
      </c>
      <c r="F3711" s="6" t="str">
        <f t="shared" si="185"/>
        <v>module=jeoldth</v>
      </c>
      <c r="G3711" s="6" t="str">
        <f t="shared" si="186"/>
        <v>module=keoldth</v>
      </c>
    </row>
    <row r="3712" spans="1:7" ht="30" customHeight="1">
      <c r="A3712" s="3" t="s">
        <v>24595</v>
      </c>
      <c r="B3712" s="3" t="s">
        <v>2</v>
      </c>
      <c r="C3712" s="3" t="s">
        <v>28315</v>
      </c>
      <c r="D3712" s="3" t="s">
        <v>34119</v>
      </c>
      <c r="E3712" s="12" t="s">
        <v>39947</v>
      </c>
      <c r="F3712" s="6" t="str">
        <f t="shared" si="185"/>
        <v>module=jeoldth</v>
      </c>
      <c r="G3712" s="6" t="str">
        <f t="shared" si="186"/>
        <v>module=keoldth</v>
      </c>
    </row>
    <row r="3713" spans="1:7" ht="30" customHeight="1">
      <c r="A3713" s="3" t="s">
        <v>24595</v>
      </c>
      <c r="B3713" s="3" t="s">
        <v>2</v>
      </c>
      <c r="C3713" s="3" t="s">
        <v>28316</v>
      </c>
      <c r="D3713" s="3" t="s">
        <v>34120</v>
      </c>
      <c r="E3713" s="12" t="s">
        <v>39948</v>
      </c>
      <c r="F3713" s="6" t="str">
        <f t="shared" si="185"/>
        <v>module=jeoldth</v>
      </c>
      <c r="G3713" s="6" t="str">
        <f t="shared" si="186"/>
        <v>module=keoldth</v>
      </c>
    </row>
    <row r="3714" spans="1:7" ht="30" customHeight="1">
      <c r="A3714" s="3" t="s">
        <v>24595</v>
      </c>
      <c r="B3714" s="3" t="s">
        <v>2</v>
      </c>
      <c r="C3714" s="3" t="s">
        <v>28317</v>
      </c>
      <c r="D3714" s="3" t="s">
        <v>34121</v>
      </c>
      <c r="E3714" s="12" t="s">
        <v>39949</v>
      </c>
      <c r="F3714" s="6" t="str">
        <f t="shared" si="185"/>
        <v>module=jeoldth</v>
      </c>
      <c r="G3714" s="6" t="str">
        <f t="shared" si="186"/>
        <v>module=keoldth</v>
      </c>
    </row>
    <row r="3715" spans="1:7" ht="30" customHeight="1">
      <c r="A3715" s="3" t="s">
        <v>24595</v>
      </c>
      <c r="B3715" s="3" t="s">
        <v>2</v>
      </c>
      <c r="C3715" s="3" t="s">
        <v>28318</v>
      </c>
      <c r="D3715" s="3" t="s">
        <v>34122</v>
      </c>
      <c r="E3715" s="12" t="s">
        <v>39950</v>
      </c>
      <c r="F3715" s="6" t="str">
        <f t="shared" si="185"/>
        <v>module=jeoldth</v>
      </c>
      <c r="G3715" s="6" t="str">
        <f t="shared" si="186"/>
        <v>module=keoldth</v>
      </c>
    </row>
    <row r="3716" spans="1:7" ht="30" customHeight="1">
      <c r="A3716" s="3" t="s">
        <v>24595</v>
      </c>
      <c r="B3716" s="3" t="s">
        <v>2</v>
      </c>
      <c r="C3716" s="3" t="s">
        <v>28319</v>
      </c>
      <c r="D3716" s="3" t="s">
        <v>34123</v>
      </c>
      <c r="E3716" s="12" t="s">
        <v>39951</v>
      </c>
      <c r="F3716" s="6" t="str">
        <f t="shared" si="185"/>
        <v>module=jeoldth</v>
      </c>
      <c r="G3716" s="6" t="str">
        <f t="shared" si="186"/>
        <v>module=keoldth</v>
      </c>
    </row>
    <row r="3717" spans="1:7" ht="30" customHeight="1">
      <c r="A3717" s="3" t="s">
        <v>24595</v>
      </c>
      <c r="B3717" s="3" t="s">
        <v>2</v>
      </c>
      <c r="C3717" s="3" t="s">
        <v>28320</v>
      </c>
      <c r="D3717" s="3" t="s">
        <v>34124</v>
      </c>
      <c r="E3717" s="12" t="s">
        <v>39952</v>
      </c>
      <c r="F3717" s="6" t="str">
        <f t="shared" si="185"/>
        <v>module=jeoldth</v>
      </c>
      <c r="G3717" s="6" t="str">
        <f t="shared" si="186"/>
        <v>module=keoldth</v>
      </c>
    </row>
    <row r="3718" spans="1:7" ht="30" customHeight="1">
      <c r="A3718" s="3" t="s">
        <v>24595</v>
      </c>
      <c r="B3718" s="3" t="s">
        <v>2</v>
      </c>
      <c r="C3718" s="3" t="s">
        <v>28321</v>
      </c>
      <c r="D3718" s="3" t="s">
        <v>34125</v>
      </c>
      <c r="E3718" s="12" t="s">
        <v>39953</v>
      </c>
      <c r="F3718" s="6" t="str">
        <f t="shared" si="185"/>
        <v>module=jeoldth</v>
      </c>
      <c r="G3718" s="6" t="str">
        <f t="shared" si="186"/>
        <v>module=keoldth</v>
      </c>
    </row>
    <row r="3719" spans="1:7" ht="30" customHeight="1">
      <c r="A3719" s="3" t="s">
        <v>24595</v>
      </c>
      <c r="B3719" s="3" t="s">
        <v>2</v>
      </c>
      <c r="C3719" s="3" t="s">
        <v>28322</v>
      </c>
      <c r="D3719" s="3" t="s">
        <v>34126</v>
      </c>
      <c r="E3719" s="12" t="s">
        <v>39954</v>
      </c>
      <c r="F3719" s="6" t="str">
        <f t="shared" si="185"/>
        <v>module=jeoldth</v>
      </c>
      <c r="G3719" s="6" t="str">
        <f t="shared" si="186"/>
        <v>module=keoldth</v>
      </c>
    </row>
    <row r="3720" spans="1:7" ht="30" customHeight="1">
      <c r="A3720" s="3" t="s">
        <v>24595</v>
      </c>
      <c r="B3720" s="3" t="s">
        <v>2</v>
      </c>
      <c r="C3720" s="3" t="s">
        <v>28323</v>
      </c>
      <c r="D3720" s="3" t="s">
        <v>34127</v>
      </c>
      <c r="E3720" s="12" t="s">
        <v>39955</v>
      </c>
      <c r="F3720" s="6" t="str">
        <f t="shared" si="185"/>
        <v>module=jeoldth</v>
      </c>
      <c r="G3720" s="6" t="str">
        <f t="shared" si="186"/>
        <v>module=keoldth</v>
      </c>
    </row>
    <row r="3721" spans="1:7" ht="30" customHeight="1">
      <c r="A3721" s="3" t="s">
        <v>24595</v>
      </c>
      <c r="B3721" s="3" t="s">
        <v>2</v>
      </c>
      <c r="C3721" s="3" t="s">
        <v>28324</v>
      </c>
      <c r="D3721" s="3" t="s">
        <v>34128</v>
      </c>
      <c r="E3721" s="12" t="s">
        <v>39956</v>
      </c>
      <c r="F3721" s="6" t="str">
        <f t="shared" si="185"/>
        <v>module=jeoldth</v>
      </c>
      <c r="G3721" s="6" t="str">
        <f t="shared" si="186"/>
        <v>module=keoldth</v>
      </c>
    </row>
    <row r="3722" spans="1:7" ht="30" customHeight="1">
      <c r="A3722" s="3" t="s">
        <v>24595</v>
      </c>
      <c r="B3722" s="3" t="s">
        <v>2</v>
      </c>
      <c r="C3722" s="3" t="s">
        <v>28325</v>
      </c>
      <c r="D3722" s="3" t="s">
        <v>34129</v>
      </c>
      <c r="E3722" s="12" t="s">
        <v>39957</v>
      </c>
      <c r="F3722" s="6" t="str">
        <f t="shared" si="185"/>
        <v>module=jeoldth</v>
      </c>
      <c r="G3722" s="6" t="str">
        <f t="shared" si="186"/>
        <v>module=keoldth</v>
      </c>
    </row>
    <row r="3723" spans="1:7" ht="30" customHeight="1">
      <c r="A3723" s="3" t="s">
        <v>24595</v>
      </c>
      <c r="B3723" s="3" t="s">
        <v>2</v>
      </c>
      <c r="C3723" s="3" t="s">
        <v>28326</v>
      </c>
      <c r="D3723" s="3" t="s">
        <v>34130</v>
      </c>
      <c r="E3723" s="12" t="s">
        <v>39958</v>
      </c>
      <c r="F3723" s="6" t="str">
        <f t="shared" si="185"/>
        <v>module=jeoldth</v>
      </c>
      <c r="G3723" s="6" t="str">
        <f t="shared" si="186"/>
        <v>module=keoldth</v>
      </c>
    </row>
    <row r="3724" spans="1:7" ht="30" customHeight="1">
      <c r="A3724" s="3" t="s">
        <v>24595</v>
      </c>
      <c r="B3724" s="3" t="s">
        <v>2</v>
      </c>
      <c r="C3724" s="3" t="s">
        <v>28327</v>
      </c>
      <c r="D3724" s="3" t="s">
        <v>34131</v>
      </c>
      <c r="E3724" s="12" t="s">
        <v>39959</v>
      </c>
      <c r="F3724" s="6" t="str">
        <f t="shared" si="185"/>
        <v>module=jeoldth</v>
      </c>
      <c r="G3724" s="6" t="str">
        <f t="shared" si="186"/>
        <v>module=keoldth</v>
      </c>
    </row>
    <row r="3725" spans="1:7" ht="30" customHeight="1">
      <c r="A3725" s="3" t="s">
        <v>24595</v>
      </c>
      <c r="B3725" s="3" t="s">
        <v>2</v>
      </c>
      <c r="C3725" s="3" t="s">
        <v>28328</v>
      </c>
      <c r="D3725" s="3" t="s">
        <v>34132</v>
      </c>
      <c r="E3725" s="12" t="s">
        <v>39960</v>
      </c>
      <c r="F3725" s="6" t="str">
        <f t="shared" si="185"/>
        <v>module=jeoldth</v>
      </c>
      <c r="G3725" s="6" t="str">
        <f t="shared" si="186"/>
        <v>module=keoldth</v>
      </c>
    </row>
    <row r="3726" spans="1:7" ht="30" customHeight="1">
      <c r="A3726" s="3" t="s">
        <v>24595</v>
      </c>
      <c r="B3726" s="3" t="s">
        <v>2</v>
      </c>
      <c r="C3726" s="3" t="s">
        <v>28329</v>
      </c>
      <c r="D3726" s="3" t="s">
        <v>34133</v>
      </c>
      <c r="E3726" s="12" t="s">
        <v>39961</v>
      </c>
      <c r="F3726" s="6" t="str">
        <f t="shared" si="185"/>
        <v>module=jeoldth</v>
      </c>
      <c r="G3726" s="6" t="str">
        <f t="shared" si="186"/>
        <v>module=keoldth</v>
      </c>
    </row>
    <row r="3727" spans="1:7" ht="30" customHeight="1">
      <c r="A3727" s="3" t="s">
        <v>24595</v>
      </c>
      <c r="B3727" s="3" t="s">
        <v>2</v>
      </c>
      <c r="C3727" s="3" t="s">
        <v>28330</v>
      </c>
      <c r="D3727" s="3" t="s">
        <v>34134</v>
      </c>
      <c r="E3727" s="12" t="s">
        <v>39962</v>
      </c>
      <c r="F3727" s="6" t="str">
        <f t="shared" si="185"/>
        <v>module=jeoldth</v>
      </c>
      <c r="G3727" s="6" t="str">
        <f t="shared" si="186"/>
        <v>module=keoldth</v>
      </c>
    </row>
    <row r="3728" spans="1:7" ht="30" customHeight="1">
      <c r="A3728" s="3" t="s">
        <v>24595</v>
      </c>
      <c r="B3728" s="3" t="s">
        <v>2</v>
      </c>
      <c r="C3728" s="3" t="s">
        <v>28331</v>
      </c>
      <c r="D3728" s="3" t="s">
        <v>34135</v>
      </c>
      <c r="E3728" s="12" t="s">
        <v>39963</v>
      </c>
      <c r="F3728" s="6" t="str">
        <f t="shared" si="185"/>
        <v>module=jeoldth</v>
      </c>
      <c r="G3728" s="6" t="str">
        <f t="shared" si="186"/>
        <v>module=keoldth</v>
      </c>
    </row>
    <row r="3729" spans="1:7" ht="30" customHeight="1">
      <c r="A3729" s="3" t="s">
        <v>24595</v>
      </c>
      <c r="B3729" s="3" t="s">
        <v>2</v>
      </c>
      <c r="C3729" s="3" t="s">
        <v>28332</v>
      </c>
      <c r="D3729" s="3" t="s">
        <v>34136</v>
      </c>
      <c r="E3729" s="12" t="s">
        <v>39964</v>
      </c>
      <c r="F3729" s="6" t="str">
        <f t="shared" si="185"/>
        <v>module=jeoldth</v>
      </c>
      <c r="G3729" s="6" t="str">
        <f t="shared" si="186"/>
        <v>module=keoldth</v>
      </c>
    </row>
    <row r="3730" spans="1:7" ht="30" customHeight="1">
      <c r="A3730" s="3" t="s">
        <v>24595</v>
      </c>
      <c r="B3730" s="3" t="s">
        <v>2</v>
      </c>
      <c r="C3730" s="3" t="s">
        <v>28333</v>
      </c>
      <c r="D3730" s="3" t="s">
        <v>34137</v>
      </c>
      <c r="E3730" s="12" t="s">
        <v>39965</v>
      </c>
      <c r="F3730" s="6" t="str">
        <f t="shared" si="185"/>
        <v>module=jeoldth</v>
      </c>
      <c r="G3730" s="6" t="str">
        <f t="shared" si="186"/>
        <v>module=keoldth</v>
      </c>
    </row>
    <row r="3731" spans="1:7" ht="30" customHeight="1">
      <c r="A3731" s="3" t="s">
        <v>24595</v>
      </c>
      <c r="B3731" s="3" t="s">
        <v>2</v>
      </c>
      <c r="C3731" s="3" t="s">
        <v>28334</v>
      </c>
      <c r="D3731" s="3" t="s">
        <v>34138</v>
      </c>
      <c r="E3731" s="12" t="s">
        <v>39966</v>
      </c>
      <c r="F3731" s="6" t="str">
        <f t="shared" si="185"/>
        <v>module=jeoldth</v>
      </c>
      <c r="G3731" s="6" t="str">
        <f t="shared" si="186"/>
        <v>module=keoldth</v>
      </c>
    </row>
    <row r="3732" spans="1:7" ht="30" customHeight="1">
      <c r="A3732" s="3" t="s">
        <v>24595</v>
      </c>
      <c r="B3732" s="3" t="s">
        <v>2</v>
      </c>
      <c r="C3732" s="3" t="s">
        <v>28335</v>
      </c>
      <c r="D3732" s="3" t="s">
        <v>34139</v>
      </c>
      <c r="E3732" s="12" t="s">
        <v>39967</v>
      </c>
      <c r="F3732" s="6" t="str">
        <f t="shared" si="185"/>
        <v>module=jeoldth</v>
      </c>
      <c r="G3732" s="6" t="str">
        <f t="shared" si="186"/>
        <v>module=keoldth</v>
      </c>
    </row>
    <row r="3733" spans="1:7" ht="30" customHeight="1">
      <c r="A3733" s="3" t="s">
        <v>24595</v>
      </c>
      <c r="B3733" s="3" t="s">
        <v>2</v>
      </c>
      <c r="C3733" s="3" t="s">
        <v>28336</v>
      </c>
      <c r="D3733" s="3" t="s">
        <v>34140</v>
      </c>
      <c r="E3733" s="12" t="s">
        <v>39968</v>
      </c>
      <c r="F3733" s="6" t="str">
        <f t="shared" si="185"/>
        <v>module=jeoldth</v>
      </c>
      <c r="G3733" s="6" t="str">
        <f t="shared" si="186"/>
        <v>module=keoldth</v>
      </c>
    </row>
    <row r="3734" spans="1:7" ht="30" customHeight="1">
      <c r="A3734" s="3" t="s">
        <v>24595</v>
      </c>
      <c r="B3734" s="3" t="s">
        <v>2</v>
      </c>
      <c r="C3734" s="3" t="s">
        <v>28337</v>
      </c>
      <c r="D3734" s="3" t="s">
        <v>34141</v>
      </c>
      <c r="E3734" s="12" t="s">
        <v>39969</v>
      </c>
      <c r="F3734" s="6" t="str">
        <f t="shared" si="185"/>
        <v>module=jeoldth</v>
      </c>
      <c r="G3734" s="6" t="str">
        <f t="shared" si="186"/>
        <v>module=keoldth</v>
      </c>
    </row>
    <row r="3735" spans="1:7" ht="30" customHeight="1">
      <c r="A3735" s="3" t="s">
        <v>24595</v>
      </c>
      <c r="B3735" s="3" t="s">
        <v>2</v>
      </c>
      <c r="C3735" s="3" t="s">
        <v>28338</v>
      </c>
      <c r="D3735" s="3" t="s">
        <v>34142</v>
      </c>
      <c r="E3735" s="12" t="s">
        <v>39970</v>
      </c>
      <c r="F3735" s="6" t="str">
        <f t="shared" si="185"/>
        <v>module=jeoldth</v>
      </c>
      <c r="G3735" s="6" t="str">
        <f t="shared" si="186"/>
        <v>module=keoldth</v>
      </c>
    </row>
    <row r="3736" spans="1:7" ht="30" customHeight="1">
      <c r="A3736" s="3" t="s">
        <v>24595</v>
      </c>
      <c r="B3736" s="3" t="s">
        <v>2</v>
      </c>
      <c r="C3736" s="3" t="s">
        <v>28339</v>
      </c>
      <c r="D3736" s="3" t="s">
        <v>34143</v>
      </c>
      <c r="E3736" s="12" t="s">
        <v>39971</v>
      </c>
      <c r="F3736" s="6" t="str">
        <f t="shared" si="185"/>
        <v>module=jeoldth</v>
      </c>
      <c r="G3736" s="6" t="str">
        <f t="shared" si="186"/>
        <v>module=keoldth</v>
      </c>
    </row>
    <row r="3737" spans="1:7" ht="30" customHeight="1">
      <c r="A3737" s="3" t="s">
        <v>24595</v>
      </c>
      <c r="B3737" s="3" t="s">
        <v>2</v>
      </c>
      <c r="C3737" s="3" t="s">
        <v>28340</v>
      </c>
      <c r="D3737" s="3" t="s">
        <v>34144</v>
      </c>
      <c r="E3737" s="12" t="s">
        <v>39972</v>
      </c>
      <c r="F3737" s="6" t="str">
        <f t="shared" si="185"/>
        <v>module=jeoldth</v>
      </c>
      <c r="G3737" s="6" t="str">
        <f t="shared" si="186"/>
        <v>module=keoldth</v>
      </c>
    </row>
    <row r="3738" spans="1:7" ht="30" customHeight="1">
      <c r="A3738" s="3" t="s">
        <v>24595</v>
      </c>
      <c r="B3738" s="3" t="s">
        <v>2</v>
      </c>
      <c r="C3738" s="3" t="s">
        <v>28341</v>
      </c>
      <c r="D3738" s="3" t="s">
        <v>34145</v>
      </c>
      <c r="E3738" s="12" t="s">
        <v>39973</v>
      </c>
      <c r="F3738" s="6" t="str">
        <f t="shared" si="185"/>
        <v>module=jeoldth</v>
      </c>
      <c r="G3738" s="6" t="str">
        <f t="shared" si="186"/>
        <v>module=keoldth</v>
      </c>
    </row>
    <row r="3739" spans="1:7" ht="30" customHeight="1">
      <c r="A3739" s="3" t="s">
        <v>24595</v>
      </c>
      <c r="B3739" s="3" t="s">
        <v>2</v>
      </c>
      <c r="C3739" s="3" t="s">
        <v>28342</v>
      </c>
      <c r="D3739" s="3" t="s">
        <v>34146</v>
      </c>
      <c r="E3739" s="12" t="s">
        <v>39974</v>
      </c>
      <c r="F3739" s="6" t="str">
        <f t="shared" si="185"/>
        <v>module=jeoldth</v>
      </c>
      <c r="G3739" s="6" t="str">
        <f t="shared" si="186"/>
        <v>module=keoldth</v>
      </c>
    </row>
    <row r="3740" spans="1:7" ht="30" customHeight="1">
      <c r="A3740" s="3" t="s">
        <v>24596</v>
      </c>
      <c r="B3740" s="3" t="s">
        <v>2</v>
      </c>
      <c r="C3740" s="3" t="s">
        <v>28343</v>
      </c>
      <c r="D3740" s="3" t="s">
        <v>34147</v>
      </c>
      <c r="E3740" s="12" t="s">
        <v>39975</v>
      </c>
      <c r="F3740" s="6" t="str">
        <f t="shared" ref="F3740:F3771" si="187">HYPERLINK("http://www.ssc.wisc.edu/wlsresearch/documentation/waves/?wave=capigrad&amp;module=jnnext","module=jnnext")</f>
        <v>module=jnnext</v>
      </c>
      <c r="G3740" s="6" t="str">
        <f t="shared" ref="G3740:G3771" si="188">HYPERLINK("http://www.ssc.wisc.edu/wlsresearch/documentation/waves/?wave=capisib&amp;module=knnext","module=knnext")</f>
        <v>module=knnext</v>
      </c>
    </row>
    <row r="3741" spans="1:7" ht="30" customHeight="1">
      <c r="A3741" s="3" t="s">
        <v>24596</v>
      </c>
      <c r="B3741" s="3" t="s">
        <v>2</v>
      </c>
      <c r="C3741" s="3" t="s">
        <v>28344</v>
      </c>
      <c r="D3741" s="3" t="s">
        <v>34148</v>
      </c>
      <c r="E3741" s="12" t="s">
        <v>39976</v>
      </c>
      <c r="F3741" s="6" t="str">
        <f t="shared" si="187"/>
        <v>module=jnnext</v>
      </c>
      <c r="G3741" s="6" t="str">
        <f t="shared" si="188"/>
        <v>module=knnext</v>
      </c>
    </row>
    <row r="3742" spans="1:7" ht="30" customHeight="1">
      <c r="A3742" s="3" t="s">
        <v>24596</v>
      </c>
      <c r="B3742" s="3" t="s">
        <v>2</v>
      </c>
      <c r="C3742" s="3" t="s">
        <v>28345</v>
      </c>
      <c r="D3742" s="3" t="s">
        <v>34149</v>
      </c>
      <c r="E3742" s="12" t="s">
        <v>39977</v>
      </c>
      <c r="F3742" s="6" t="str">
        <f t="shared" si="187"/>
        <v>module=jnnext</v>
      </c>
      <c r="G3742" s="6" t="str">
        <f t="shared" si="188"/>
        <v>module=knnext</v>
      </c>
    </row>
    <row r="3743" spans="1:7" ht="30" customHeight="1">
      <c r="A3743" s="3" t="s">
        <v>24596</v>
      </c>
      <c r="B3743" s="3" t="s">
        <v>2</v>
      </c>
      <c r="C3743" s="3" t="s">
        <v>28346</v>
      </c>
      <c r="D3743" s="3" t="s">
        <v>34150</v>
      </c>
      <c r="E3743" s="12" t="s">
        <v>39978</v>
      </c>
      <c r="F3743" s="6" t="str">
        <f t="shared" si="187"/>
        <v>module=jnnext</v>
      </c>
      <c r="G3743" s="6" t="str">
        <f t="shared" si="188"/>
        <v>module=knnext</v>
      </c>
    </row>
    <row r="3744" spans="1:7" ht="30" customHeight="1">
      <c r="A3744" s="3" t="s">
        <v>24596</v>
      </c>
      <c r="B3744" s="3" t="s">
        <v>2</v>
      </c>
      <c r="C3744" s="3" t="s">
        <v>28347</v>
      </c>
      <c r="D3744" s="3" t="s">
        <v>34151</v>
      </c>
      <c r="E3744" s="12" t="s">
        <v>39979</v>
      </c>
      <c r="F3744" s="6" t="str">
        <f t="shared" si="187"/>
        <v>module=jnnext</v>
      </c>
      <c r="G3744" s="6" t="str">
        <f t="shared" si="188"/>
        <v>module=knnext</v>
      </c>
    </row>
    <row r="3745" spans="1:7" ht="30" customHeight="1">
      <c r="A3745" s="3" t="s">
        <v>24596</v>
      </c>
      <c r="B3745" s="3" t="s">
        <v>2</v>
      </c>
      <c r="C3745" s="3" t="s">
        <v>28348</v>
      </c>
      <c r="D3745" s="3" t="s">
        <v>34152</v>
      </c>
      <c r="E3745" s="12" t="s">
        <v>39980</v>
      </c>
      <c r="F3745" s="6" t="str">
        <f t="shared" si="187"/>
        <v>module=jnnext</v>
      </c>
      <c r="G3745" s="6" t="str">
        <f t="shared" si="188"/>
        <v>module=knnext</v>
      </c>
    </row>
    <row r="3746" spans="1:7" ht="30" customHeight="1">
      <c r="A3746" s="3" t="s">
        <v>24596</v>
      </c>
      <c r="B3746" s="3" t="s">
        <v>2</v>
      </c>
      <c r="C3746" s="3" t="s">
        <v>28349</v>
      </c>
      <c r="D3746" s="3" t="s">
        <v>34153</v>
      </c>
      <c r="E3746" s="12" t="s">
        <v>39981</v>
      </c>
      <c r="F3746" s="6" t="str">
        <f t="shared" si="187"/>
        <v>module=jnnext</v>
      </c>
      <c r="G3746" s="6" t="str">
        <f t="shared" si="188"/>
        <v>module=knnext</v>
      </c>
    </row>
    <row r="3747" spans="1:7" ht="30" customHeight="1">
      <c r="A3747" s="3" t="s">
        <v>24596</v>
      </c>
      <c r="B3747" s="3" t="s">
        <v>2</v>
      </c>
      <c r="C3747" s="3" t="s">
        <v>28350</v>
      </c>
      <c r="D3747" s="3" t="s">
        <v>34154</v>
      </c>
      <c r="E3747" s="12" t="s">
        <v>39982</v>
      </c>
      <c r="F3747" s="6" t="str">
        <f t="shared" si="187"/>
        <v>module=jnnext</v>
      </c>
      <c r="G3747" s="6" t="str">
        <f t="shared" si="188"/>
        <v>module=knnext</v>
      </c>
    </row>
    <row r="3748" spans="1:7" ht="30" customHeight="1">
      <c r="A3748" s="3" t="s">
        <v>24596</v>
      </c>
      <c r="B3748" s="3" t="s">
        <v>2</v>
      </c>
      <c r="C3748" s="3" t="s">
        <v>28351</v>
      </c>
      <c r="D3748" s="3" t="s">
        <v>34155</v>
      </c>
      <c r="E3748" s="12" t="s">
        <v>39983</v>
      </c>
      <c r="F3748" s="6" t="str">
        <f t="shared" si="187"/>
        <v>module=jnnext</v>
      </c>
      <c r="G3748" s="6" t="str">
        <f t="shared" si="188"/>
        <v>module=knnext</v>
      </c>
    </row>
    <row r="3749" spans="1:7" ht="30" customHeight="1">
      <c r="A3749" s="3" t="s">
        <v>24596</v>
      </c>
      <c r="B3749" s="3" t="s">
        <v>2</v>
      </c>
      <c r="C3749" s="3" t="s">
        <v>28352</v>
      </c>
      <c r="D3749" s="3" t="s">
        <v>34156</v>
      </c>
      <c r="E3749" s="12" t="s">
        <v>39984</v>
      </c>
      <c r="F3749" s="6" t="str">
        <f t="shared" si="187"/>
        <v>module=jnnext</v>
      </c>
      <c r="G3749" s="6" t="str">
        <f t="shared" si="188"/>
        <v>module=knnext</v>
      </c>
    </row>
    <row r="3750" spans="1:7" ht="30" customHeight="1">
      <c r="A3750" s="3" t="s">
        <v>24596</v>
      </c>
      <c r="B3750" s="3" t="s">
        <v>2</v>
      </c>
      <c r="C3750" s="3" t="s">
        <v>28353</v>
      </c>
      <c r="D3750" s="3" t="s">
        <v>34157</v>
      </c>
      <c r="E3750" s="12" t="s">
        <v>39985</v>
      </c>
      <c r="F3750" s="6" t="str">
        <f t="shared" si="187"/>
        <v>module=jnnext</v>
      </c>
      <c r="G3750" s="6" t="str">
        <f t="shared" si="188"/>
        <v>module=knnext</v>
      </c>
    </row>
    <row r="3751" spans="1:7" ht="30" customHeight="1">
      <c r="A3751" s="3" t="s">
        <v>24596</v>
      </c>
      <c r="B3751" s="3" t="s">
        <v>2</v>
      </c>
      <c r="C3751" s="3" t="s">
        <v>28354</v>
      </c>
      <c r="D3751" s="3" t="s">
        <v>34158</v>
      </c>
      <c r="E3751" s="12" t="s">
        <v>39986</v>
      </c>
      <c r="F3751" s="6" t="str">
        <f t="shared" si="187"/>
        <v>module=jnnext</v>
      </c>
      <c r="G3751" s="6" t="str">
        <f t="shared" si="188"/>
        <v>module=knnext</v>
      </c>
    </row>
    <row r="3752" spans="1:7" ht="30" customHeight="1">
      <c r="A3752" s="3" t="s">
        <v>24596</v>
      </c>
      <c r="B3752" s="3" t="s">
        <v>2</v>
      </c>
      <c r="C3752" s="3" t="s">
        <v>28355</v>
      </c>
      <c r="D3752" s="3" t="s">
        <v>34159</v>
      </c>
      <c r="E3752" s="12" t="s">
        <v>39987</v>
      </c>
      <c r="F3752" s="6" t="str">
        <f t="shared" si="187"/>
        <v>module=jnnext</v>
      </c>
      <c r="G3752" s="6" t="str">
        <f t="shared" si="188"/>
        <v>module=knnext</v>
      </c>
    </row>
    <row r="3753" spans="1:7" ht="30" customHeight="1">
      <c r="A3753" s="3" t="s">
        <v>24596</v>
      </c>
      <c r="B3753" s="3" t="s">
        <v>2</v>
      </c>
      <c r="C3753" s="3" t="s">
        <v>28356</v>
      </c>
      <c r="D3753" s="3" t="s">
        <v>34160</v>
      </c>
      <c r="E3753" s="12" t="s">
        <v>39988</v>
      </c>
      <c r="F3753" s="6" t="str">
        <f t="shared" si="187"/>
        <v>module=jnnext</v>
      </c>
      <c r="G3753" s="6" t="str">
        <f t="shared" si="188"/>
        <v>module=knnext</v>
      </c>
    </row>
    <row r="3754" spans="1:7" ht="30" customHeight="1">
      <c r="A3754" s="3" t="s">
        <v>24596</v>
      </c>
      <c r="B3754" s="3" t="s">
        <v>2</v>
      </c>
      <c r="C3754" s="3" t="s">
        <v>28357</v>
      </c>
      <c r="D3754" s="3" t="s">
        <v>34161</v>
      </c>
      <c r="E3754" s="12" t="s">
        <v>39989</v>
      </c>
      <c r="F3754" s="6" t="str">
        <f t="shared" si="187"/>
        <v>module=jnnext</v>
      </c>
      <c r="G3754" s="6" t="str">
        <f t="shared" si="188"/>
        <v>module=knnext</v>
      </c>
    </row>
    <row r="3755" spans="1:7" ht="30" customHeight="1">
      <c r="A3755" s="3" t="s">
        <v>24596</v>
      </c>
      <c r="B3755" s="3" t="s">
        <v>2</v>
      </c>
      <c r="C3755" s="3" t="s">
        <v>28358</v>
      </c>
      <c r="D3755" s="3" t="s">
        <v>34162</v>
      </c>
      <c r="E3755" s="12" t="s">
        <v>39990</v>
      </c>
      <c r="F3755" s="6" t="str">
        <f t="shared" si="187"/>
        <v>module=jnnext</v>
      </c>
      <c r="G3755" s="6" t="str">
        <f t="shared" si="188"/>
        <v>module=knnext</v>
      </c>
    </row>
    <row r="3756" spans="1:7" ht="30" customHeight="1">
      <c r="A3756" s="3" t="s">
        <v>24596</v>
      </c>
      <c r="B3756" s="3" t="s">
        <v>2</v>
      </c>
      <c r="C3756" s="3" t="s">
        <v>28359</v>
      </c>
      <c r="D3756" s="3" t="s">
        <v>34163</v>
      </c>
      <c r="E3756" s="12" t="s">
        <v>39991</v>
      </c>
      <c r="F3756" s="6" t="str">
        <f t="shared" si="187"/>
        <v>module=jnnext</v>
      </c>
      <c r="G3756" s="6" t="str">
        <f t="shared" si="188"/>
        <v>module=knnext</v>
      </c>
    </row>
    <row r="3757" spans="1:7" ht="30" customHeight="1">
      <c r="A3757" s="3" t="s">
        <v>24596</v>
      </c>
      <c r="B3757" s="3" t="s">
        <v>2</v>
      </c>
      <c r="C3757" s="3" t="s">
        <v>28360</v>
      </c>
      <c r="D3757" s="3" t="s">
        <v>34164</v>
      </c>
      <c r="E3757" s="12" t="s">
        <v>39992</v>
      </c>
      <c r="F3757" s="6" t="str">
        <f t="shared" si="187"/>
        <v>module=jnnext</v>
      </c>
      <c r="G3757" s="6" t="str">
        <f t="shared" si="188"/>
        <v>module=knnext</v>
      </c>
    </row>
    <row r="3758" spans="1:7" ht="30" customHeight="1">
      <c r="A3758" s="3" t="s">
        <v>24596</v>
      </c>
      <c r="B3758" s="3" t="s">
        <v>2</v>
      </c>
      <c r="C3758" s="3" t="s">
        <v>28361</v>
      </c>
      <c r="D3758" s="3" t="s">
        <v>34165</v>
      </c>
      <c r="E3758" s="12" t="s">
        <v>39993</v>
      </c>
      <c r="F3758" s="6" t="str">
        <f t="shared" si="187"/>
        <v>module=jnnext</v>
      </c>
      <c r="G3758" s="6" t="str">
        <f t="shared" si="188"/>
        <v>module=knnext</v>
      </c>
    </row>
    <row r="3759" spans="1:7" ht="30" customHeight="1">
      <c r="A3759" s="3" t="s">
        <v>24596</v>
      </c>
      <c r="B3759" s="3" t="s">
        <v>2</v>
      </c>
      <c r="C3759" s="3" t="s">
        <v>28362</v>
      </c>
      <c r="D3759" s="3" t="s">
        <v>34166</v>
      </c>
      <c r="E3759" s="12" t="s">
        <v>39994</v>
      </c>
      <c r="F3759" s="6" t="str">
        <f t="shared" si="187"/>
        <v>module=jnnext</v>
      </c>
      <c r="G3759" s="6" t="str">
        <f t="shared" si="188"/>
        <v>module=knnext</v>
      </c>
    </row>
    <row r="3760" spans="1:7" ht="30" customHeight="1">
      <c r="A3760" s="3" t="s">
        <v>24596</v>
      </c>
      <c r="B3760" s="3" t="s">
        <v>2</v>
      </c>
      <c r="C3760" s="3" t="s">
        <v>28363</v>
      </c>
      <c r="D3760" s="3" t="s">
        <v>34167</v>
      </c>
      <c r="E3760" s="12" t="s">
        <v>39995</v>
      </c>
      <c r="F3760" s="6" t="str">
        <f t="shared" si="187"/>
        <v>module=jnnext</v>
      </c>
      <c r="G3760" s="6" t="str">
        <f t="shared" si="188"/>
        <v>module=knnext</v>
      </c>
    </row>
    <row r="3761" spans="1:7" ht="30" customHeight="1">
      <c r="A3761" s="3" t="s">
        <v>24596</v>
      </c>
      <c r="B3761" s="3" t="s">
        <v>2</v>
      </c>
      <c r="C3761" s="3" t="s">
        <v>28364</v>
      </c>
      <c r="D3761" s="3" t="s">
        <v>34168</v>
      </c>
      <c r="E3761" s="12" t="s">
        <v>39996</v>
      </c>
      <c r="F3761" s="6" t="str">
        <f t="shared" si="187"/>
        <v>module=jnnext</v>
      </c>
      <c r="G3761" s="6" t="str">
        <f t="shared" si="188"/>
        <v>module=knnext</v>
      </c>
    </row>
    <row r="3762" spans="1:7" ht="30" customHeight="1">
      <c r="A3762" s="3" t="s">
        <v>24596</v>
      </c>
      <c r="B3762" s="3" t="s">
        <v>2</v>
      </c>
      <c r="C3762" s="3" t="s">
        <v>28365</v>
      </c>
      <c r="D3762" s="3" t="s">
        <v>34169</v>
      </c>
      <c r="E3762" s="12" t="s">
        <v>39997</v>
      </c>
      <c r="F3762" s="6" t="str">
        <f t="shared" si="187"/>
        <v>module=jnnext</v>
      </c>
      <c r="G3762" s="6" t="str">
        <f t="shared" si="188"/>
        <v>module=knnext</v>
      </c>
    </row>
    <row r="3763" spans="1:7" ht="30" customHeight="1">
      <c r="A3763" s="3" t="s">
        <v>24596</v>
      </c>
      <c r="B3763" s="3" t="s">
        <v>2</v>
      </c>
      <c r="C3763" s="3" t="s">
        <v>28366</v>
      </c>
      <c r="D3763" s="3" t="s">
        <v>34170</v>
      </c>
      <c r="E3763" s="12" t="s">
        <v>39998</v>
      </c>
      <c r="F3763" s="6" t="str">
        <f t="shared" si="187"/>
        <v>module=jnnext</v>
      </c>
      <c r="G3763" s="6" t="str">
        <f t="shared" si="188"/>
        <v>module=knnext</v>
      </c>
    </row>
    <row r="3764" spans="1:7" ht="30" customHeight="1">
      <c r="A3764" s="3" t="s">
        <v>24596</v>
      </c>
      <c r="B3764" s="3" t="s">
        <v>2</v>
      </c>
      <c r="C3764" s="3" t="s">
        <v>28367</v>
      </c>
      <c r="D3764" s="3" t="s">
        <v>34171</v>
      </c>
      <c r="E3764" s="12" t="s">
        <v>39999</v>
      </c>
      <c r="F3764" s="6" t="str">
        <f t="shared" si="187"/>
        <v>module=jnnext</v>
      </c>
      <c r="G3764" s="6" t="str">
        <f t="shared" si="188"/>
        <v>module=knnext</v>
      </c>
    </row>
    <row r="3765" spans="1:7" ht="30" customHeight="1">
      <c r="A3765" s="3" t="s">
        <v>24596</v>
      </c>
      <c r="B3765" s="3" t="s">
        <v>2</v>
      </c>
      <c r="C3765" s="3" t="s">
        <v>28368</v>
      </c>
      <c r="D3765" s="3" t="s">
        <v>34172</v>
      </c>
      <c r="E3765" s="12" t="s">
        <v>40000</v>
      </c>
      <c r="F3765" s="6" t="str">
        <f t="shared" si="187"/>
        <v>module=jnnext</v>
      </c>
      <c r="G3765" s="6" t="str">
        <f t="shared" si="188"/>
        <v>module=knnext</v>
      </c>
    </row>
    <row r="3766" spans="1:7" ht="30" customHeight="1">
      <c r="A3766" s="3" t="s">
        <v>24596</v>
      </c>
      <c r="B3766" s="3" t="s">
        <v>2</v>
      </c>
      <c r="C3766" s="3" t="s">
        <v>28369</v>
      </c>
      <c r="D3766" s="3" t="s">
        <v>34173</v>
      </c>
      <c r="E3766" s="12" t="s">
        <v>40001</v>
      </c>
      <c r="F3766" s="6" t="str">
        <f t="shared" si="187"/>
        <v>module=jnnext</v>
      </c>
      <c r="G3766" s="6" t="str">
        <f t="shared" si="188"/>
        <v>module=knnext</v>
      </c>
    </row>
    <row r="3767" spans="1:7" ht="30" customHeight="1">
      <c r="A3767" s="3" t="s">
        <v>24596</v>
      </c>
      <c r="B3767" s="3" t="s">
        <v>2</v>
      </c>
      <c r="C3767" s="3" t="s">
        <v>28370</v>
      </c>
      <c r="D3767" s="3" t="s">
        <v>34174</v>
      </c>
      <c r="E3767" s="12" t="s">
        <v>40002</v>
      </c>
      <c r="F3767" s="6" t="str">
        <f t="shared" si="187"/>
        <v>module=jnnext</v>
      </c>
      <c r="G3767" s="6" t="str">
        <f t="shared" si="188"/>
        <v>module=knnext</v>
      </c>
    </row>
    <row r="3768" spans="1:7" ht="30" customHeight="1">
      <c r="A3768" s="3" t="s">
        <v>24596</v>
      </c>
      <c r="B3768" s="3" t="s">
        <v>2</v>
      </c>
      <c r="C3768" s="3" t="s">
        <v>28371</v>
      </c>
      <c r="D3768" s="3" t="s">
        <v>34175</v>
      </c>
      <c r="E3768" s="12" t="s">
        <v>40003</v>
      </c>
      <c r="F3768" s="6" t="str">
        <f t="shared" si="187"/>
        <v>module=jnnext</v>
      </c>
      <c r="G3768" s="6" t="str">
        <f t="shared" si="188"/>
        <v>module=knnext</v>
      </c>
    </row>
    <row r="3769" spans="1:7" ht="30" customHeight="1">
      <c r="A3769" s="3" t="s">
        <v>24596</v>
      </c>
      <c r="B3769" s="3" t="s">
        <v>2</v>
      </c>
      <c r="C3769" s="3" t="s">
        <v>28372</v>
      </c>
      <c r="D3769" s="3" t="s">
        <v>34176</v>
      </c>
      <c r="E3769" s="12" t="s">
        <v>40004</v>
      </c>
      <c r="F3769" s="6" t="str">
        <f t="shared" si="187"/>
        <v>module=jnnext</v>
      </c>
      <c r="G3769" s="6" t="str">
        <f t="shared" si="188"/>
        <v>module=knnext</v>
      </c>
    </row>
    <row r="3770" spans="1:7" ht="30" customHeight="1">
      <c r="A3770" s="3" t="s">
        <v>24596</v>
      </c>
      <c r="B3770" s="3" t="s">
        <v>2</v>
      </c>
      <c r="C3770" s="3" t="s">
        <v>28373</v>
      </c>
      <c r="D3770" s="3" t="s">
        <v>34177</v>
      </c>
      <c r="E3770" s="12" t="s">
        <v>40005</v>
      </c>
      <c r="F3770" s="6" t="str">
        <f t="shared" si="187"/>
        <v>module=jnnext</v>
      </c>
      <c r="G3770" s="6" t="str">
        <f t="shared" si="188"/>
        <v>module=knnext</v>
      </c>
    </row>
    <row r="3771" spans="1:7" ht="30" customHeight="1">
      <c r="A3771" s="3" t="s">
        <v>24596</v>
      </c>
      <c r="B3771" s="3" t="s">
        <v>2</v>
      </c>
      <c r="C3771" s="3" t="s">
        <v>28374</v>
      </c>
      <c r="D3771" s="3" t="s">
        <v>34178</v>
      </c>
      <c r="E3771" s="12" t="s">
        <v>40006</v>
      </c>
      <c r="F3771" s="6" t="str">
        <f t="shared" si="187"/>
        <v>module=jnnext</v>
      </c>
      <c r="G3771" s="6" t="str">
        <f t="shared" si="188"/>
        <v>module=knnext</v>
      </c>
    </row>
    <row r="3772" spans="1:7" ht="30" customHeight="1">
      <c r="A3772" s="3" t="s">
        <v>24596</v>
      </c>
      <c r="B3772" s="3" t="s">
        <v>2</v>
      </c>
      <c r="C3772" s="3" t="s">
        <v>28375</v>
      </c>
      <c r="D3772" s="3" t="s">
        <v>34179</v>
      </c>
      <c r="E3772" s="12" t="s">
        <v>40007</v>
      </c>
      <c r="F3772" s="6" t="str">
        <f t="shared" ref="F3772:F3803" si="189">HYPERLINK("http://www.ssc.wisc.edu/wlsresearch/documentation/waves/?wave=capigrad&amp;module=jnnext","module=jnnext")</f>
        <v>module=jnnext</v>
      </c>
      <c r="G3772" s="6" t="str">
        <f t="shared" ref="G3772:G3803" si="190">HYPERLINK("http://www.ssc.wisc.edu/wlsresearch/documentation/waves/?wave=capisib&amp;module=knnext","module=knnext")</f>
        <v>module=knnext</v>
      </c>
    </row>
    <row r="3773" spans="1:7" ht="30" customHeight="1">
      <c r="A3773" s="3" t="s">
        <v>24596</v>
      </c>
      <c r="B3773" s="3" t="s">
        <v>2</v>
      </c>
      <c r="C3773" s="3" t="s">
        <v>28376</v>
      </c>
      <c r="D3773" s="3" t="s">
        <v>34180</v>
      </c>
      <c r="E3773" s="12" t="s">
        <v>40008</v>
      </c>
      <c r="F3773" s="6" t="str">
        <f t="shared" si="189"/>
        <v>module=jnnext</v>
      </c>
      <c r="G3773" s="6" t="str">
        <f t="shared" si="190"/>
        <v>module=knnext</v>
      </c>
    </row>
    <row r="3774" spans="1:7" ht="30" customHeight="1">
      <c r="A3774" s="3" t="s">
        <v>24596</v>
      </c>
      <c r="B3774" s="3" t="s">
        <v>2</v>
      </c>
      <c r="C3774" s="3" t="s">
        <v>28377</v>
      </c>
      <c r="D3774" s="3" t="s">
        <v>34181</v>
      </c>
      <c r="E3774" s="12" t="s">
        <v>40009</v>
      </c>
      <c r="F3774" s="6" t="str">
        <f t="shared" si="189"/>
        <v>module=jnnext</v>
      </c>
      <c r="G3774" s="6" t="str">
        <f t="shared" si="190"/>
        <v>module=knnext</v>
      </c>
    </row>
    <row r="3775" spans="1:7" ht="30" customHeight="1">
      <c r="A3775" s="3" t="s">
        <v>24596</v>
      </c>
      <c r="B3775" s="3" t="s">
        <v>2</v>
      </c>
      <c r="C3775" s="3" t="s">
        <v>28378</v>
      </c>
      <c r="D3775" s="3" t="s">
        <v>34182</v>
      </c>
      <c r="E3775" s="12" t="s">
        <v>40010</v>
      </c>
      <c r="F3775" s="6" t="str">
        <f t="shared" si="189"/>
        <v>module=jnnext</v>
      </c>
      <c r="G3775" s="6" t="str">
        <f t="shared" si="190"/>
        <v>module=knnext</v>
      </c>
    </row>
    <row r="3776" spans="1:7" ht="30" customHeight="1">
      <c r="A3776" s="3" t="s">
        <v>24596</v>
      </c>
      <c r="B3776" s="3" t="s">
        <v>2</v>
      </c>
      <c r="C3776" s="3" t="s">
        <v>28379</v>
      </c>
      <c r="D3776" s="3" t="s">
        <v>34183</v>
      </c>
      <c r="E3776" s="12" t="s">
        <v>40011</v>
      </c>
      <c r="F3776" s="6" t="str">
        <f t="shared" si="189"/>
        <v>module=jnnext</v>
      </c>
      <c r="G3776" s="6" t="str">
        <f t="shared" si="190"/>
        <v>module=knnext</v>
      </c>
    </row>
    <row r="3777" spans="1:7" ht="30" customHeight="1">
      <c r="A3777" s="3" t="s">
        <v>24596</v>
      </c>
      <c r="B3777" s="3" t="s">
        <v>2</v>
      </c>
      <c r="C3777" s="3" t="s">
        <v>28380</v>
      </c>
      <c r="D3777" s="3" t="s">
        <v>34184</v>
      </c>
      <c r="E3777" s="12" t="s">
        <v>40012</v>
      </c>
      <c r="F3777" s="6" t="str">
        <f t="shared" si="189"/>
        <v>module=jnnext</v>
      </c>
      <c r="G3777" s="6" t="str">
        <f t="shared" si="190"/>
        <v>module=knnext</v>
      </c>
    </row>
    <row r="3778" spans="1:7" ht="30" customHeight="1">
      <c r="A3778" s="3" t="s">
        <v>24596</v>
      </c>
      <c r="B3778" s="3" t="s">
        <v>2</v>
      </c>
      <c r="C3778" s="3" t="s">
        <v>28381</v>
      </c>
      <c r="D3778" s="3" t="s">
        <v>34185</v>
      </c>
      <c r="E3778" s="12" t="s">
        <v>40012</v>
      </c>
      <c r="F3778" s="6" t="str">
        <f t="shared" si="189"/>
        <v>module=jnnext</v>
      </c>
      <c r="G3778" s="6" t="str">
        <f t="shared" si="190"/>
        <v>module=knnext</v>
      </c>
    </row>
    <row r="3779" spans="1:7" ht="30" customHeight="1">
      <c r="A3779" s="3" t="s">
        <v>24596</v>
      </c>
      <c r="B3779" s="3" t="s">
        <v>2</v>
      </c>
      <c r="C3779" s="3" t="s">
        <v>28382</v>
      </c>
      <c r="D3779" s="3" t="s">
        <v>34186</v>
      </c>
      <c r="E3779" s="12" t="s">
        <v>40013</v>
      </c>
      <c r="F3779" s="6" t="str">
        <f t="shared" si="189"/>
        <v>module=jnnext</v>
      </c>
      <c r="G3779" s="6" t="str">
        <f t="shared" si="190"/>
        <v>module=knnext</v>
      </c>
    </row>
    <row r="3780" spans="1:7" ht="30" customHeight="1">
      <c r="A3780" s="3" t="s">
        <v>24596</v>
      </c>
      <c r="B3780" s="3" t="s">
        <v>2</v>
      </c>
      <c r="C3780" s="3" t="s">
        <v>28383</v>
      </c>
      <c r="D3780" s="3" t="s">
        <v>34187</v>
      </c>
      <c r="E3780" s="12" t="s">
        <v>40014</v>
      </c>
      <c r="F3780" s="6" t="str">
        <f t="shared" si="189"/>
        <v>module=jnnext</v>
      </c>
      <c r="G3780" s="6" t="str">
        <f t="shared" si="190"/>
        <v>module=knnext</v>
      </c>
    </row>
    <row r="3781" spans="1:7" ht="30" customHeight="1">
      <c r="A3781" s="3" t="s">
        <v>24596</v>
      </c>
      <c r="B3781" s="3" t="s">
        <v>2</v>
      </c>
      <c r="C3781" s="3" t="s">
        <v>28384</v>
      </c>
      <c r="D3781" s="3" t="s">
        <v>34188</v>
      </c>
      <c r="E3781" s="12" t="s">
        <v>40015</v>
      </c>
      <c r="F3781" s="6" t="str">
        <f t="shared" si="189"/>
        <v>module=jnnext</v>
      </c>
      <c r="G3781" s="6" t="str">
        <f t="shared" si="190"/>
        <v>module=knnext</v>
      </c>
    </row>
    <row r="3782" spans="1:7" ht="30" customHeight="1">
      <c r="A3782" s="3" t="s">
        <v>24596</v>
      </c>
      <c r="B3782" s="3" t="s">
        <v>2</v>
      </c>
      <c r="C3782" s="3" t="s">
        <v>28385</v>
      </c>
      <c r="D3782" s="3" t="s">
        <v>34189</v>
      </c>
      <c r="E3782" s="12" t="s">
        <v>40016</v>
      </c>
      <c r="F3782" s="6" t="str">
        <f t="shared" si="189"/>
        <v>module=jnnext</v>
      </c>
      <c r="G3782" s="6" t="str">
        <f t="shared" si="190"/>
        <v>module=knnext</v>
      </c>
    </row>
    <row r="3783" spans="1:7" ht="30" customHeight="1">
      <c r="A3783" s="3" t="s">
        <v>24596</v>
      </c>
      <c r="B3783" s="3" t="s">
        <v>2</v>
      </c>
      <c r="C3783" s="3" t="s">
        <v>28386</v>
      </c>
      <c r="D3783" s="3" t="s">
        <v>34190</v>
      </c>
      <c r="E3783" s="12" t="s">
        <v>40017</v>
      </c>
      <c r="F3783" s="6" t="str">
        <f t="shared" si="189"/>
        <v>module=jnnext</v>
      </c>
      <c r="G3783" s="6" t="str">
        <f t="shared" si="190"/>
        <v>module=knnext</v>
      </c>
    </row>
    <row r="3784" spans="1:7" ht="30" customHeight="1">
      <c r="A3784" s="3" t="s">
        <v>24596</v>
      </c>
      <c r="B3784" s="3" t="s">
        <v>2</v>
      </c>
      <c r="C3784" s="3" t="s">
        <v>28387</v>
      </c>
      <c r="D3784" s="3" t="s">
        <v>34191</v>
      </c>
      <c r="E3784" s="12" t="s">
        <v>40018</v>
      </c>
      <c r="F3784" s="6" t="str">
        <f t="shared" si="189"/>
        <v>module=jnnext</v>
      </c>
      <c r="G3784" s="6" t="str">
        <f t="shared" si="190"/>
        <v>module=knnext</v>
      </c>
    </row>
    <row r="3785" spans="1:7" ht="30" customHeight="1">
      <c r="A3785" s="3" t="s">
        <v>24596</v>
      </c>
      <c r="B3785" s="3" t="s">
        <v>2</v>
      </c>
      <c r="C3785" s="3" t="s">
        <v>28388</v>
      </c>
      <c r="D3785" s="3" t="s">
        <v>34192</v>
      </c>
      <c r="E3785" s="12" t="s">
        <v>40019</v>
      </c>
      <c r="F3785" s="6" t="str">
        <f t="shared" si="189"/>
        <v>module=jnnext</v>
      </c>
      <c r="G3785" s="6" t="str">
        <f t="shared" si="190"/>
        <v>module=knnext</v>
      </c>
    </row>
    <row r="3786" spans="1:7" ht="30" customHeight="1">
      <c r="A3786" s="3" t="s">
        <v>24596</v>
      </c>
      <c r="B3786" s="3" t="s">
        <v>2</v>
      </c>
      <c r="C3786" s="3" t="s">
        <v>28389</v>
      </c>
      <c r="D3786" s="3" t="s">
        <v>34193</v>
      </c>
      <c r="E3786" s="12" t="s">
        <v>40020</v>
      </c>
      <c r="F3786" s="6" t="str">
        <f t="shared" si="189"/>
        <v>module=jnnext</v>
      </c>
      <c r="G3786" s="6" t="str">
        <f t="shared" si="190"/>
        <v>module=knnext</v>
      </c>
    </row>
    <row r="3787" spans="1:7" ht="30" customHeight="1">
      <c r="A3787" s="3" t="s">
        <v>24596</v>
      </c>
      <c r="B3787" s="3" t="s">
        <v>2</v>
      </c>
      <c r="C3787" s="3" t="s">
        <v>28390</v>
      </c>
      <c r="D3787" s="3" t="s">
        <v>34194</v>
      </c>
      <c r="E3787" s="12" t="s">
        <v>40021</v>
      </c>
      <c r="F3787" s="6" t="str">
        <f t="shared" si="189"/>
        <v>module=jnnext</v>
      </c>
      <c r="G3787" s="6" t="str">
        <f t="shared" si="190"/>
        <v>module=knnext</v>
      </c>
    </row>
    <row r="3788" spans="1:7" ht="30" customHeight="1">
      <c r="A3788" s="3" t="s">
        <v>24596</v>
      </c>
      <c r="B3788" s="3" t="s">
        <v>2</v>
      </c>
      <c r="C3788" s="3" t="s">
        <v>28391</v>
      </c>
      <c r="D3788" s="3" t="s">
        <v>34195</v>
      </c>
      <c r="E3788" s="12" t="s">
        <v>40022</v>
      </c>
      <c r="F3788" s="6" t="str">
        <f t="shared" si="189"/>
        <v>module=jnnext</v>
      </c>
      <c r="G3788" s="6" t="str">
        <f t="shared" si="190"/>
        <v>module=knnext</v>
      </c>
    </row>
    <row r="3789" spans="1:7" ht="30" customHeight="1">
      <c r="A3789" s="3" t="s">
        <v>24596</v>
      </c>
      <c r="B3789" s="3" t="s">
        <v>2</v>
      </c>
      <c r="C3789" s="3" t="s">
        <v>28392</v>
      </c>
      <c r="D3789" s="3" t="s">
        <v>34196</v>
      </c>
      <c r="E3789" s="12" t="s">
        <v>40023</v>
      </c>
      <c r="F3789" s="6" t="str">
        <f t="shared" si="189"/>
        <v>module=jnnext</v>
      </c>
      <c r="G3789" s="6" t="str">
        <f t="shared" si="190"/>
        <v>module=knnext</v>
      </c>
    </row>
    <row r="3790" spans="1:7" ht="30" customHeight="1">
      <c r="A3790" s="3" t="s">
        <v>24596</v>
      </c>
      <c r="B3790" s="3" t="s">
        <v>2</v>
      </c>
      <c r="C3790" s="3" t="s">
        <v>28393</v>
      </c>
      <c r="D3790" s="3" t="s">
        <v>34197</v>
      </c>
      <c r="E3790" s="12" t="s">
        <v>40024</v>
      </c>
      <c r="F3790" s="6" t="str">
        <f t="shared" si="189"/>
        <v>module=jnnext</v>
      </c>
      <c r="G3790" s="6" t="str">
        <f t="shared" si="190"/>
        <v>module=knnext</v>
      </c>
    </row>
    <row r="3791" spans="1:7" ht="30" customHeight="1">
      <c r="A3791" s="3" t="s">
        <v>24596</v>
      </c>
      <c r="B3791" s="3" t="s">
        <v>2</v>
      </c>
      <c r="C3791" s="3" t="s">
        <v>28394</v>
      </c>
      <c r="D3791" s="3" t="s">
        <v>34198</v>
      </c>
      <c r="E3791" s="12" t="s">
        <v>40025</v>
      </c>
      <c r="F3791" s="6" t="str">
        <f t="shared" si="189"/>
        <v>module=jnnext</v>
      </c>
      <c r="G3791" s="6" t="str">
        <f t="shared" si="190"/>
        <v>module=knnext</v>
      </c>
    </row>
    <row r="3792" spans="1:7" ht="30" customHeight="1">
      <c r="A3792" s="3" t="s">
        <v>24596</v>
      </c>
      <c r="B3792" s="3" t="s">
        <v>2</v>
      </c>
      <c r="C3792" s="3" t="s">
        <v>28395</v>
      </c>
      <c r="D3792" s="3" t="s">
        <v>34199</v>
      </c>
      <c r="E3792" s="12" t="s">
        <v>40026</v>
      </c>
      <c r="F3792" s="6" t="str">
        <f t="shared" si="189"/>
        <v>module=jnnext</v>
      </c>
      <c r="G3792" s="6" t="str">
        <f t="shared" si="190"/>
        <v>module=knnext</v>
      </c>
    </row>
    <row r="3793" spans="1:7" ht="30" customHeight="1">
      <c r="A3793" s="3" t="s">
        <v>24596</v>
      </c>
      <c r="B3793" s="3" t="s">
        <v>2</v>
      </c>
      <c r="C3793" s="3" t="s">
        <v>28396</v>
      </c>
      <c r="D3793" s="3" t="s">
        <v>34200</v>
      </c>
      <c r="E3793" s="12" t="s">
        <v>40027</v>
      </c>
      <c r="F3793" s="6" t="str">
        <f t="shared" si="189"/>
        <v>module=jnnext</v>
      </c>
      <c r="G3793" s="6" t="str">
        <f t="shared" si="190"/>
        <v>module=knnext</v>
      </c>
    </row>
    <row r="3794" spans="1:7" ht="30" customHeight="1">
      <c r="A3794" s="3" t="s">
        <v>24596</v>
      </c>
      <c r="B3794" s="3" t="s">
        <v>2</v>
      </c>
      <c r="C3794" s="3" t="s">
        <v>28397</v>
      </c>
      <c r="D3794" s="3" t="s">
        <v>34201</v>
      </c>
      <c r="E3794" s="12" t="s">
        <v>40028</v>
      </c>
      <c r="F3794" s="6" t="str">
        <f t="shared" si="189"/>
        <v>module=jnnext</v>
      </c>
      <c r="G3794" s="6" t="str">
        <f t="shared" si="190"/>
        <v>module=knnext</v>
      </c>
    </row>
    <row r="3795" spans="1:7" ht="30" customHeight="1">
      <c r="A3795" s="3" t="s">
        <v>24596</v>
      </c>
      <c r="B3795" s="3" t="s">
        <v>2</v>
      </c>
      <c r="C3795" s="3" t="s">
        <v>28398</v>
      </c>
      <c r="D3795" s="3" t="s">
        <v>34202</v>
      </c>
      <c r="E3795" s="12" t="s">
        <v>40029</v>
      </c>
      <c r="F3795" s="6" t="str">
        <f t="shared" si="189"/>
        <v>module=jnnext</v>
      </c>
      <c r="G3795" s="6" t="str">
        <f t="shared" si="190"/>
        <v>module=knnext</v>
      </c>
    </row>
    <row r="3796" spans="1:7" ht="30" customHeight="1">
      <c r="A3796" s="3" t="s">
        <v>24596</v>
      </c>
      <c r="B3796" s="3" t="s">
        <v>2</v>
      </c>
      <c r="C3796" s="3" t="s">
        <v>28399</v>
      </c>
      <c r="D3796" s="3" t="s">
        <v>34203</v>
      </c>
      <c r="E3796" s="12" t="s">
        <v>40030</v>
      </c>
      <c r="F3796" s="6" t="str">
        <f t="shared" si="189"/>
        <v>module=jnnext</v>
      </c>
      <c r="G3796" s="6" t="str">
        <f t="shared" si="190"/>
        <v>module=knnext</v>
      </c>
    </row>
    <row r="3797" spans="1:7" ht="30" customHeight="1">
      <c r="A3797" s="3" t="s">
        <v>24596</v>
      </c>
      <c r="B3797" s="3" t="s">
        <v>2</v>
      </c>
      <c r="C3797" s="3" t="s">
        <v>28400</v>
      </c>
      <c r="D3797" s="3" t="s">
        <v>34204</v>
      </c>
      <c r="E3797" s="12" t="s">
        <v>40031</v>
      </c>
      <c r="F3797" s="6" t="str">
        <f t="shared" si="189"/>
        <v>module=jnnext</v>
      </c>
      <c r="G3797" s="6" t="str">
        <f t="shared" si="190"/>
        <v>module=knnext</v>
      </c>
    </row>
    <row r="3798" spans="1:7" ht="30" customHeight="1">
      <c r="A3798" s="3" t="s">
        <v>24596</v>
      </c>
      <c r="B3798" s="3" t="s">
        <v>2</v>
      </c>
      <c r="C3798" s="3" t="s">
        <v>28401</v>
      </c>
      <c r="D3798" s="3" t="s">
        <v>34205</v>
      </c>
      <c r="E3798" s="12" t="s">
        <v>40032</v>
      </c>
      <c r="F3798" s="6" t="str">
        <f t="shared" si="189"/>
        <v>module=jnnext</v>
      </c>
      <c r="G3798" s="6" t="str">
        <f t="shared" si="190"/>
        <v>module=knnext</v>
      </c>
    </row>
    <row r="3799" spans="1:7" ht="30" customHeight="1">
      <c r="A3799" s="3" t="s">
        <v>24596</v>
      </c>
      <c r="B3799" s="3" t="s">
        <v>2</v>
      </c>
      <c r="C3799" s="3" t="s">
        <v>28402</v>
      </c>
      <c r="D3799" s="3" t="s">
        <v>34206</v>
      </c>
      <c r="E3799" s="12" t="s">
        <v>40033</v>
      </c>
      <c r="F3799" s="6" t="str">
        <f t="shared" si="189"/>
        <v>module=jnnext</v>
      </c>
      <c r="G3799" s="6" t="str">
        <f t="shared" si="190"/>
        <v>module=knnext</v>
      </c>
    </row>
    <row r="3800" spans="1:7" ht="30" customHeight="1">
      <c r="A3800" s="3" t="s">
        <v>24596</v>
      </c>
      <c r="B3800" s="3" t="s">
        <v>2</v>
      </c>
      <c r="C3800" s="3" t="s">
        <v>28403</v>
      </c>
      <c r="D3800" s="3" t="s">
        <v>34207</v>
      </c>
      <c r="E3800" s="12" t="s">
        <v>40034</v>
      </c>
      <c r="F3800" s="6" t="str">
        <f t="shared" si="189"/>
        <v>module=jnnext</v>
      </c>
      <c r="G3800" s="6" t="str">
        <f t="shared" si="190"/>
        <v>module=knnext</v>
      </c>
    </row>
    <row r="3801" spans="1:7" ht="30" customHeight="1">
      <c r="A3801" s="3" t="s">
        <v>24596</v>
      </c>
      <c r="B3801" s="3" t="s">
        <v>2</v>
      </c>
      <c r="C3801" s="3" t="s">
        <v>28404</v>
      </c>
      <c r="D3801" s="3" t="s">
        <v>34208</v>
      </c>
      <c r="E3801" s="12" t="s">
        <v>40035</v>
      </c>
      <c r="F3801" s="6" t="str">
        <f t="shared" si="189"/>
        <v>module=jnnext</v>
      </c>
      <c r="G3801" s="6" t="str">
        <f t="shared" si="190"/>
        <v>module=knnext</v>
      </c>
    </row>
    <row r="3802" spans="1:7" ht="30" customHeight="1">
      <c r="A3802" s="3" t="s">
        <v>24596</v>
      </c>
      <c r="B3802" s="3" t="s">
        <v>2</v>
      </c>
      <c r="C3802" s="3" t="s">
        <v>28405</v>
      </c>
      <c r="D3802" s="3" t="s">
        <v>34209</v>
      </c>
      <c r="E3802" s="12" t="s">
        <v>40036</v>
      </c>
      <c r="F3802" s="6" t="str">
        <f t="shared" si="189"/>
        <v>module=jnnext</v>
      </c>
      <c r="G3802" s="6" t="str">
        <f t="shared" si="190"/>
        <v>module=knnext</v>
      </c>
    </row>
    <row r="3803" spans="1:7" ht="30" customHeight="1">
      <c r="A3803" s="3" t="s">
        <v>24596</v>
      </c>
      <c r="B3803" s="3" t="s">
        <v>2</v>
      </c>
      <c r="C3803" s="3" t="s">
        <v>28406</v>
      </c>
      <c r="D3803" s="3" t="s">
        <v>34210</v>
      </c>
      <c r="E3803" s="12" t="s">
        <v>40037</v>
      </c>
      <c r="F3803" s="6" t="str">
        <f t="shared" si="189"/>
        <v>module=jnnext</v>
      </c>
      <c r="G3803" s="6" t="str">
        <f t="shared" si="190"/>
        <v>module=knnext</v>
      </c>
    </row>
    <row r="3804" spans="1:7" ht="30" customHeight="1">
      <c r="A3804" s="3" t="s">
        <v>24596</v>
      </c>
      <c r="B3804" s="3" t="s">
        <v>2</v>
      </c>
      <c r="C3804" s="3" t="s">
        <v>28407</v>
      </c>
      <c r="D3804" s="3" t="s">
        <v>34211</v>
      </c>
      <c r="E3804" s="12" t="s">
        <v>40038</v>
      </c>
      <c r="F3804" s="6" t="str">
        <f t="shared" ref="F3804:F3834" si="191">HYPERLINK("http://www.ssc.wisc.edu/wlsresearch/documentation/waves/?wave=capigrad&amp;module=jnnext","module=jnnext")</f>
        <v>module=jnnext</v>
      </c>
      <c r="G3804" s="6" t="str">
        <f t="shared" ref="G3804:G3834" si="192">HYPERLINK("http://www.ssc.wisc.edu/wlsresearch/documentation/waves/?wave=capisib&amp;module=knnext","module=knnext")</f>
        <v>module=knnext</v>
      </c>
    </row>
    <row r="3805" spans="1:7" ht="30" customHeight="1">
      <c r="A3805" s="3" t="s">
        <v>24596</v>
      </c>
      <c r="B3805" s="3" t="s">
        <v>2</v>
      </c>
      <c r="C3805" s="3" t="s">
        <v>28408</v>
      </c>
      <c r="D3805" s="3" t="s">
        <v>34212</v>
      </c>
      <c r="E3805" s="12" t="s">
        <v>40039</v>
      </c>
      <c r="F3805" s="6" t="str">
        <f t="shared" si="191"/>
        <v>module=jnnext</v>
      </c>
      <c r="G3805" s="6" t="str">
        <f t="shared" si="192"/>
        <v>module=knnext</v>
      </c>
    </row>
    <row r="3806" spans="1:7" ht="30" customHeight="1">
      <c r="A3806" s="3" t="s">
        <v>24596</v>
      </c>
      <c r="B3806" s="3" t="s">
        <v>2</v>
      </c>
      <c r="C3806" s="3" t="s">
        <v>28409</v>
      </c>
      <c r="D3806" s="3" t="s">
        <v>34213</v>
      </c>
      <c r="E3806" s="12" t="s">
        <v>40040</v>
      </c>
      <c r="F3806" s="6" t="str">
        <f t="shared" si="191"/>
        <v>module=jnnext</v>
      </c>
      <c r="G3806" s="6" t="str">
        <f t="shared" si="192"/>
        <v>module=knnext</v>
      </c>
    </row>
    <row r="3807" spans="1:7" ht="30" customHeight="1">
      <c r="A3807" s="3" t="s">
        <v>24596</v>
      </c>
      <c r="B3807" s="3" t="s">
        <v>2</v>
      </c>
      <c r="C3807" s="3" t="s">
        <v>28410</v>
      </c>
      <c r="D3807" s="3" t="s">
        <v>34214</v>
      </c>
      <c r="E3807" s="12" t="s">
        <v>40041</v>
      </c>
      <c r="F3807" s="6" t="str">
        <f t="shared" si="191"/>
        <v>module=jnnext</v>
      </c>
      <c r="G3807" s="6" t="str">
        <f t="shared" si="192"/>
        <v>module=knnext</v>
      </c>
    </row>
    <row r="3808" spans="1:7" ht="30" customHeight="1">
      <c r="A3808" s="3" t="s">
        <v>24596</v>
      </c>
      <c r="B3808" s="3" t="s">
        <v>2</v>
      </c>
      <c r="C3808" s="3" t="s">
        <v>28411</v>
      </c>
      <c r="D3808" s="3" t="s">
        <v>34215</v>
      </c>
      <c r="E3808" s="12" t="s">
        <v>40042</v>
      </c>
      <c r="F3808" s="6" t="str">
        <f t="shared" si="191"/>
        <v>module=jnnext</v>
      </c>
      <c r="G3808" s="6" t="str">
        <f t="shared" si="192"/>
        <v>module=knnext</v>
      </c>
    </row>
    <row r="3809" spans="1:7" ht="30" customHeight="1">
      <c r="A3809" s="3" t="s">
        <v>24596</v>
      </c>
      <c r="B3809" s="3" t="s">
        <v>2</v>
      </c>
      <c r="C3809" s="3" t="s">
        <v>28412</v>
      </c>
      <c r="D3809" s="3" t="s">
        <v>34216</v>
      </c>
      <c r="E3809" s="12" t="s">
        <v>40043</v>
      </c>
      <c r="F3809" s="6" t="str">
        <f t="shared" si="191"/>
        <v>module=jnnext</v>
      </c>
      <c r="G3809" s="6" t="str">
        <f t="shared" si="192"/>
        <v>module=knnext</v>
      </c>
    </row>
    <row r="3810" spans="1:7" ht="30" customHeight="1">
      <c r="A3810" s="3" t="s">
        <v>24596</v>
      </c>
      <c r="B3810" s="3" t="s">
        <v>2</v>
      </c>
      <c r="C3810" s="3" t="s">
        <v>28413</v>
      </c>
      <c r="D3810" s="3" t="s">
        <v>34217</v>
      </c>
      <c r="E3810" s="12" t="s">
        <v>40044</v>
      </c>
      <c r="F3810" s="6" t="str">
        <f t="shared" si="191"/>
        <v>module=jnnext</v>
      </c>
      <c r="G3810" s="6" t="str">
        <f t="shared" si="192"/>
        <v>module=knnext</v>
      </c>
    </row>
    <row r="3811" spans="1:7" ht="30" customHeight="1">
      <c r="A3811" s="3" t="s">
        <v>24596</v>
      </c>
      <c r="B3811" s="3" t="s">
        <v>2</v>
      </c>
      <c r="C3811" s="3" t="s">
        <v>28414</v>
      </c>
      <c r="D3811" s="3" t="s">
        <v>34218</v>
      </c>
      <c r="E3811" s="12" t="s">
        <v>40045</v>
      </c>
      <c r="F3811" s="6" t="str">
        <f t="shared" si="191"/>
        <v>module=jnnext</v>
      </c>
      <c r="G3811" s="6" t="str">
        <f t="shared" si="192"/>
        <v>module=knnext</v>
      </c>
    </row>
    <row r="3812" spans="1:7" ht="30" customHeight="1">
      <c r="A3812" s="3" t="s">
        <v>24596</v>
      </c>
      <c r="B3812" s="3" t="s">
        <v>2</v>
      </c>
      <c r="C3812" s="3" t="s">
        <v>28415</v>
      </c>
      <c r="D3812" s="3" t="s">
        <v>34219</v>
      </c>
      <c r="E3812" s="12" t="s">
        <v>40046</v>
      </c>
      <c r="F3812" s="6" t="str">
        <f t="shared" si="191"/>
        <v>module=jnnext</v>
      </c>
      <c r="G3812" s="6" t="str">
        <f t="shared" si="192"/>
        <v>module=knnext</v>
      </c>
    </row>
    <row r="3813" spans="1:7" ht="30" customHeight="1">
      <c r="A3813" s="3" t="s">
        <v>24596</v>
      </c>
      <c r="B3813" s="3" t="s">
        <v>2</v>
      </c>
      <c r="C3813" s="3" t="s">
        <v>28416</v>
      </c>
      <c r="D3813" s="3" t="s">
        <v>34220</v>
      </c>
      <c r="E3813" s="12" t="s">
        <v>40047</v>
      </c>
      <c r="F3813" s="6" t="str">
        <f t="shared" si="191"/>
        <v>module=jnnext</v>
      </c>
      <c r="G3813" s="6" t="str">
        <f t="shared" si="192"/>
        <v>module=knnext</v>
      </c>
    </row>
    <row r="3814" spans="1:7" ht="30" customHeight="1">
      <c r="A3814" s="3" t="s">
        <v>24596</v>
      </c>
      <c r="B3814" s="3" t="s">
        <v>2</v>
      </c>
      <c r="C3814" s="3" t="s">
        <v>28417</v>
      </c>
      <c r="D3814" s="3" t="s">
        <v>34221</v>
      </c>
      <c r="E3814" s="12" t="s">
        <v>40048</v>
      </c>
      <c r="F3814" s="6" t="str">
        <f t="shared" si="191"/>
        <v>module=jnnext</v>
      </c>
      <c r="G3814" s="6" t="str">
        <f t="shared" si="192"/>
        <v>module=knnext</v>
      </c>
    </row>
    <row r="3815" spans="1:7" ht="30" customHeight="1">
      <c r="A3815" s="3" t="s">
        <v>24596</v>
      </c>
      <c r="B3815" s="3" t="s">
        <v>2</v>
      </c>
      <c r="C3815" s="3" t="s">
        <v>28418</v>
      </c>
      <c r="D3815" s="3" t="s">
        <v>34222</v>
      </c>
      <c r="E3815" s="12" t="s">
        <v>40049</v>
      </c>
      <c r="F3815" s="6" t="str">
        <f t="shared" si="191"/>
        <v>module=jnnext</v>
      </c>
      <c r="G3815" s="6" t="str">
        <f t="shared" si="192"/>
        <v>module=knnext</v>
      </c>
    </row>
    <row r="3816" spans="1:7" ht="30" customHeight="1">
      <c r="A3816" s="3" t="s">
        <v>24596</v>
      </c>
      <c r="B3816" s="3" t="s">
        <v>2</v>
      </c>
      <c r="C3816" s="3" t="s">
        <v>28419</v>
      </c>
      <c r="D3816" s="3" t="s">
        <v>34223</v>
      </c>
      <c r="E3816" s="12" t="s">
        <v>40050</v>
      </c>
      <c r="F3816" s="6" t="str">
        <f t="shared" si="191"/>
        <v>module=jnnext</v>
      </c>
      <c r="G3816" s="6" t="str">
        <f t="shared" si="192"/>
        <v>module=knnext</v>
      </c>
    </row>
    <row r="3817" spans="1:7" ht="30" customHeight="1">
      <c r="A3817" s="3" t="s">
        <v>24596</v>
      </c>
      <c r="B3817" s="3" t="s">
        <v>2</v>
      </c>
      <c r="C3817" s="3" t="s">
        <v>28420</v>
      </c>
      <c r="D3817" s="3" t="s">
        <v>34224</v>
      </c>
      <c r="E3817" s="12" t="s">
        <v>40051</v>
      </c>
      <c r="F3817" s="6" t="str">
        <f t="shared" si="191"/>
        <v>module=jnnext</v>
      </c>
      <c r="G3817" s="6" t="str">
        <f t="shared" si="192"/>
        <v>module=knnext</v>
      </c>
    </row>
    <row r="3818" spans="1:7" ht="30" customHeight="1">
      <c r="A3818" s="3" t="s">
        <v>24596</v>
      </c>
      <c r="B3818" s="3" t="s">
        <v>2</v>
      </c>
      <c r="C3818" s="3" t="s">
        <v>28421</v>
      </c>
      <c r="D3818" s="3" t="s">
        <v>34225</v>
      </c>
      <c r="E3818" s="12" t="s">
        <v>40052</v>
      </c>
      <c r="F3818" s="6" t="str">
        <f t="shared" si="191"/>
        <v>module=jnnext</v>
      </c>
      <c r="G3818" s="6" t="str">
        <f t="shared" si="192"/>
        <v>module=knnext</v>
      </c>
    </row>
    <row r="3819" spans="1:7" ht="30" customHeight="1">
      <c r="A3819" s="3" t="s">
        <v>24596</v>
      </c>
      <c r="B3819" s="3" t="s">
        <v>2</v>
      </c>
      <c r="C3819" s="3" t="s">
        <v>28422</v>
      </c>
      <c r="D3819" s="3" t="s">
        <v>34226</v>
      </c>
      <c r="E3819" s="12" t="s">
        <v>40053</v>
      </c>
      <c r="F3819" s="6" t="str">
        <f t="shared" si="191"/>
        <v>module=jnnext</v>
      </c>
      <c r="G3819" s="6" t="str">
        <f t="shared" si="192"/>
        <v>module=knnext</v>
      </c>
    </row>
    <row r="3820" spans="1:7" ht="30" customHeight="1">
      <c r="A3820" s="3" t="s">
        <v>24596</v>
      </c>
      <c r="B3820" s="3" t="s">
        <v>2</v>
      </c>
      <c r="C3820" s="3" t="s">
        <v>28423</v>
      </c>
      <c r="D3820" s="3" t="s">
        <v>34227</v>
      </c>
      <c r="E3820" s="12" t="s">
        <v>40054</v>
      </c>
      <c r="F3820" s="6" t="str">
        <f t="shared" si="191"/>
        <v>module=jnnext</v>
      </c>
      <c r="G3820" s="6" t="str">
        <f t="shared" si="192"/>
        <v>module=knnext</v>
      </c>
    </row>
    <row r="3821" spans="1:7" ht="30" customHeight="1">
      <c r="A3821" s="3" t="s">
        <v>24596</v>
      </c>
      <c r="B3821" s="3" t="s">
        <v>2</v>
      </c>
      <c r="C3821" s="3" t="s">
        <v>28424</v>
      </c>
      <c r="D3821" s="3" t="s">
        <v>34228</v>
      </c>
      <c r="E3821" s="12" t="s">
        <v>40055</v>
      </c>
      <c r="F3821" s="6" t="str">
        <f t="shared" si="191"/>
        <v>module=jnnext</v>
      </c>
      <c r="G3821" s="6" t="str">
        <f t="shared" si="192"/>
        <v>module=knnext</v>
      </c>
    </row>
    <row r="3822" spans="1:7" ht="30" customHeight="1">
      <c r="A3822" s="3" t="s">
        <v>24596</v>
      </c>
      <c r="B3822" s="3" t="s">
        <v>2</v>
      </c>
      <c r="C3822" s="3" t="s">
        <v>28425</v>
      </c>
      <c r="D3822" s="3" t="s">
        <v>34229</v>
      </c>
      <c r="E3822" s="12" t="s">
        <v>40056</v>
      </c>
      <c r="F3822" s="6" t="str">
        <f t="shared" si="191"/>
        <v>module=jnnext</v>
      </c>
      <c r="G3822" s="6" t="str">
        <f t="shared" si="192"/>
        <v>module=knnext</v>
      </c>
    </row>
    <row r="3823" spans="1:7" ht="30" customHeight="1">
      <c r="A3823" s="3" t="s">
        <v>24596</v>
      </c>
      <c r="B3823" s="3" t="s">
        <v>2</v>
      </c>
      <c r="C3823" s="3" t="s">
        <v>28426</v>
      </c>
      <c r="D3823" s="3" t="s">
        <v>34230</v>
      </c>
      <c r="E3823" s="12" t="s">
        <v>40057</v>
      </c>
      <c r="F3823" s="6" t="str">
        <f t="shared" si="191"/>
        <v>module=jnnext</v>
      </c>
      <c r="G3823" s="6" t="str">
        <f t="shared" si="192"/>
        <v>module=knnext</v>
      </c>
    </row>
    <row r="3824" spans="1:7" ht="30" customHeight="1">
      <c r="A3824" s="3" t="s">
        <v>24596</v>
      </c>
      <c r="B3824" s="3" t="s">
        <v>2</v>
      </c>
      <c r="C3824" s="3" t="s">
        <v>28427</v>
      </c>
      <c r="D3824" s="3" t="s">
        <v>34231</v>
      </c>
      <c r="E3824" s="12" t="s">
        <v>40058</v>
      </c>
      <c r="F3824" s="6" t="str">
        <f t="shared" si="191"/>
        <v>module=jnnext</v>
      </c>
      <c r="G3824" s="6" t="str">
        <f t="shared" si="192"/>
        <v>module=knnext</v>
      </c>
    </row>
    <row r="3825" spans="1:7" ht="30" customHeight="1">
      <c r="A3825" s="3" t="s">
        <v>24596</v>
      </c>
      <c r="B3825" s="3" t="s">
        <v>2</v>
      </c>
      <c r="C3825" s="3" t="s">
        <v>28428</v>
      </c>
      <c r="D3825" s="3" t="s">
        <v>34232</v>
      </c>
      <c r="E3825" s="12" t="s">
        <v>40059</v>
      </c>
      <c r="F3825" s="6" t="str">
        <f t="shared" si="191"/>
        <v>module=jnnext</v>
      </c>
      <c r="G3825" s="6" t="str">
        <f t="shared" si="192"/>
        <v>module=knnext</v>
      </c>
    </row>
    <row r="3826" spans="1:7" ht="30" customHeight="1">
      <c r="A3826" s="3" t="s">
        <v>24596</v>
      </c>
      <c r="B3826" s="3" t="s">
        <v>2</v>
      </c>
      <c r="C3826" s="3" t="s">
        <v>28429</v>
      </c>
      <c r="D3826" s="3" t="s">
        <v>34233</v>
      </c>
      <c r="E3826" s="12" t="s">
        <v>40060</v>
      </c>
      <c r="F3826" s="6" t="str">
        <f t="shared" si="191"/>
        <v>module=jnnext</v>
      </c>
      <c r="G3826" s="6" t="str">
        <f t="shared" si="192"/>
        <v>module=knnext</v>
      </c>
    </row>
    <row r="3827" spans="1:7" ht="30" customHeight="1">
      <c r="A3827" s="3" t="s">
        <v>24596</v>
      </c>
      <c r="B3827" s="3" t="s">
        <v>2</v>
      </c>
      <c r="C3827" s="3" t="s">
        <v>28430</v>
      </c>
      <c r="D3827" s="3" t="s">
        <v>34234</v>
      </c>
      <c r="E3827" s="12" t="s">
        <v>40061</v>
      </c>
      <c r="F3827" s="6" t="str">
        <f t="shared" si="191"/>
        <v>module=jnnext</v>
      </c>
      <c r="G3827" s="6" t="str">
        <f t="shared" si="192"/>
        <v>module=knnext</v>
      </c>
    </row>
    <row r="3828" spans="1:7" ht="30" customHeight="1">
      <c r="A3828" s="3" t="s">
        <v>24596</v>
      </c>
      <c r="B3828" s="3" t="s">
        <v>2</v>
      </c>
      <c r="C3828" s="3" t="s">
        <v>28431</v>
      </c>
      <c r="D3828" s="3" t="s">
        <v>34235</v>
      </c>
      <c r="E3828" s="12" t="s">
        <v>40062</v>
      </c>
      <c r="F3828" s="6" t="str">
        <f t="shared" si="191"/>
        <v>module=jnnext</v>
      </c>
      <c r="G3828" s="6" t="str">
        <f t="shared" si="192"/>
        <v>module=knnext</v>
      </c>
    </row>
    <row r="3829" spans="1:7" ht="30" customHeight="1">
      <c r="A3829" s="3" t="s">
        <v>24596</v>
      </c>
      <c r="B3829" s="3" t="s">
        <v>2</v>
      </c>
      <c r="C3829" s="3" t="s">
        <v>28432</v>
      </c>
      <c r="D3829" s="3" t="s">
        <v>34236</v>
      </c>
      <c r="E3829" s="12" t="s">
        <v>40063</v>
      </c>
      <c r="F3829" s="6" t="str">
        <f t="shared" si="191"/>
        <v>module=jnnext</v>
      </c>
      <c r="G3829" s="6" t="str">
        <f t="shared" si="192"/>
        <v>module=knnext</v>
      </c>
    </row>
    <row r="3830" spans="1:7" ht="30" customHeight="1">
      <c r="A3830" s="3" t="s">
        <v>24596</v>
      </c>
      <c r="B3830" s="3" t="s">
        <v>2</v>
      </c>
      <c r="C3830" s="3" t="s">
        <v>28433</v>
      </c>
      <c r="D3830" s="3" t="s">
        <v>34237</v>
      </c>
      <c r="E3830" s="12" t="s">
        <v>40064</v>
      </c>
      <c r="F3830" s="6" t="str">
        <f t="shared" si="191"/>
        <v>module=jnnext</v>
      </c>
      <c r="G3830" s="6" t="str">
        <f t="shared" si="192"/>
        <v>module=knnext</v>
      </c>
    </row>
    <row r="3831" spans="1:7" ht="30" customHeight="1">
      <c r="A3831" s="3" t="s">
        <v>24596</v>
      </c>
      <c r="B3831" s="3" t="s">
        <v>2</v>
      </c>
      <c r="C3831" s="3" t="s">
        <v>28434</v>
      </c>
      <c r="D3831" s="3" t="s">
        <v>34238</v>
      </c>
      <c r="E3831" s="12" t="s">
        <v>40065</v>
      </c>
      <c r="F3831" s="6" t="str">
        <f t="shared" si="191"/>
        <v>module=jnnext</v>
      </c>
      <c r="G3831" s="6" t="str">
        <f t="shared" si="192"/>
        <v>module=knnext</v>
      </c>
    </row>
    <row r="3832" spans="1:7" ht="30" customHeight="1">
      <c r="A3832" s="3" t="s">
        <v>24596</v>
      </c>
      <c r="B3832" s="3" t="s">
        <v>2</v>
      </c>
      <c r="C3832" s="3" t="s">
        <v>28435</v>
      </c>
      <c r="D3832" s="3" t="s">
        <v>34239</v>
      </c>
      <c r="E3832" s="12" t="s">
        <v>40066</v>
      </c>
      <c r="F3832" s="6" t="str">
        <f t="shared" si="191"/>
        <v>module=jnnext</v>
      </c>
      <c r="G3832" s="6" t="str">
        <f t="shared" si="192"/>
        <v>module=knnext</v>
      </c>
    </row>
    <row r="3833" spans="1:7" ht="30" customHeight="1">
      <c r="A3833" s="3" t="s">
        <v>24596</v>
      </c>
      <c r="B3833" s="3" t="s">
        <v>2</v>
      </c>
      <c r="C3833" s="3" t="s">
        <v>28436</v>
      </c>
      <c r="D3833" s="3" t="s">
        <v>34240</v>
      </c>
      <c r="E3833" s="12" t="s">
        <v>40067</v>
      </c>
      <c r="F3833" s="6" t="str">
        <f t="shared" si="191"/>
        <v>module=jnnext</v>
      </c>
      <c r="G3833" s="6" t="str">
        <f t="shared" si="192"/>
        <v>module=knnext</v>
      </c>
    </row>
    <row r="3834" spans="1:7" ht="30" customHeight="1">
      <c r="A3834" s="3" t="s">
        <v>24596</v>
      </c>
      <c r="B3834" s="3" t="s">
        <v>2</v>
      </c>
      <c r="C3834" s="3" t="s">
        <v>28437</v>
      </c>
      <c r="D3834" s="3" t="s">
        <v>34241</v>
      </c>
      <c r="E3834" s="12" t="s">
        <v>40068</v>
      </c>
      <c r="F3834" s="6" t="str">
        <f t="shared" si="191"/>
        <v>module=jnnext</v>
      </c>
      <c r="G3834" s="6" t="str">
        <f t="shared" si="192"/>
        <v>module=knnext</v>
      </c>
    </row>
    <row r="3835" spans="1:7" ht="30" customHeight="1">
      <c r="A3835" s="3" t="s">
        <v>24597</v>
      </c>
      <c r="B3835" s="3" t="s">
        <v>2</v>
      </c>
      <c r="C3835" s="3" t="s">
        <v>28438</v>
      </c>
      <c r="D3835" s="3" t="s">
        <v>34242</v>
      </c>
      <c r="E3835" s="12" t="s">
        <v>40069</v>
      </c>
      <c r="F3835" s="6" t="str">
        <f t="shared" ref="F3835:F3866" si="193">HYPERLINK("http://www.ssc.wisc.edu/wlsresearch/documentation/waves/?wave=capigrad&amp;module=jfrnds","module=jfrnds")</f>
        <v>module=jfrnds</v>
      </c>
      <c r="G3835" s="6" t="str">
        <f t="shared" ref="G3835:G3850" si="194">HYPERLINK("http://www.ssc.wisc.edu/wlsresearch/documentation/waves/?wave=capisib&amp;module=kfrnds","module=kfrnds")</f>
        <v>module=kfrnds</v>
      </c>
    </row>
    <row r="3836" spans="1:7" ht="30" customHeight="1">
      <c r="A3836" s="3" t="s">
        <v>24597</v>
      </c>
      <c r="B3836" s="3" t="s">
        <v>2</v>
      </c>
      <c r="C3836" s="3" t="s">
        <v>28439</v>
      </c>
      <c r="D3836" s="3" t="s">
        <v>34243</v>
      </c>
      <c r="E3836" s="12" t="s">
        <v>40070</v>
      </c>
      <c r="F3836" s="6" t="str">
        <f t="shared" si="193"/>
        <v>module=jfrnds</v>
      </c>
      <c r="G3836" s="6" t="str">
        <f t="shared" si="194"/>
        <v>module=kfrnds</v>
      </c>
    </row>
    <row r="3837" spans="1:7" ht="30" customHeight="1">
      <c r="A3837" s="3" t="s">
        <v>24597</v>
      </c>
      <c r="B3837" s="3" t="s">
        <v>2</v>
      </c>
      <c r="C3837" s="3" t="s">
        <v>28440</v>
      </c>
      <c r="D3837" s="3" t="s">
        <v>34244</v>
      </c>
      <c r="E3837" s="12" t="s">
        <v>40071</v>
      </c>
      <c r="F3837" s="6" t="str">
        <f t="shared" si="193"/>
        <v>module=jfrnds</v>
      </c>
      <c r="G3837" s="6" t="str">
        <f t="shared" si="194"/>
        <v>module=kfrnds</v>
      </c>
    </row>
    <row r="3838" spans="1:7" ht="30" customHeight="1">
      <c r="A3838" s="3" t="s">
        <v>24597</v>
      </c>
      <c r="B3838" s="3" t="s">
        <v>2</v>
      </c>
      <c r="C3838" s="3" t="s">
        <v>28441</v>
      </c>
      <c r="D3838" s="3" t="s">
        <v>34245</v>
      </c>
      <c r="E3838" s="12" t="s">
        <v>40072</v>
      </c>
      <c r="F3838" s="6" t="str">
        <f t="shared" si="193"/>
        <v>module=jfrnds</v>
      </c>
      <c r="G3838" s="6" t="str">
        <f t="shared" si="194"/>
        <v>module=kfrnds</v>
      </c>
    </row>
    <row r="3839" spans="1:7" ht="30" customHeight="1">
      <c r="A3839" s="3" t="s">
        <v>24597</v>
      </c>
      <c r="B3839" s="3" t="s">
        <v>2</v>
      </c>
      <c r="C3839" s="3" t="s">
        <v>28442</v>
      </c>
      <c r="D3839" s="3" t="s">
        <v>34246</v>
      </c>
      <c r="E3839" s="12" t="s">
        <v>40073</v>
      </c>
      <c r="F3839" s="6" t="str">
        <f t="shared" si="193"/>
        <v>module=jfrnds</v>
      </c>
      <c r="G3839" s="6" t="str">
        <f t="shared" si="194"/>
        <v>module=kfrnds</v>
      </c>
    </row>
    <row r="3840" spans="1:7" ht="30" customHeight="1">
      <c r="A3840" s="3" t="s">
        <v>24597</v>
      </c>
      <c r="B3840" s="3" t="s">
        <v>2</v>
      </c>
      <c r="C3840" s="3" t="s">
        <v>28443</v>
      </c>
      <c r="D3840" s="3" t="s">
        <v>34247</v>
      </c>
      <c r="E3840" s="12" t="s">
        <v>40074</v>
      </c>
      <c r="F3840" s="6" t="str">
        <f t="shared" si="193"/>
        <v>module=jfrnds</v>
      </c>
      <c r="G3840" s="6" t="str">
        <f t="shared" si="194"/>
        <v>module=kfrnds</v>
      </c>
    </row>
    <row r="3841" spans="1:7" ht="30" customHeight="1">
      <c r="A3841" s="3" t="s">
        <v>24597</v>
      </c>
      <c r="B3841" s="3" t="s">
        <v>2</v>
      </c>
      <c r="C3841" s="3" t="s">
        <v>28444</v>
      </c>
      <c r="D3841" s="3" t="s">
        <v>34248</v>
      </c>
      <c r="E3841" s="12" t="s">
        <v>40075</v>
      </c>
      <c r="F3841" s="6" t="str">
        <f t="shared" si="193"/>
        <v>module=jfrnds</v>
      </c>
      <c r="G3841" s="6" t="str">
        <f t="shared" si="194"/>
        <v>module=kfrnds</v>
      </c>
    </row>
    <row r="3842" spans="1:7" ht="30" customHeight="1">
      <c r="A3842" s="3" t="s">
        <v>24597</v>
      </c>
      <c r="B3842" s="3" t="s">
        <v>2</v>
      </c>
      <c r="C3842" s="3" t="s">
        <v>28445</v>
      </c>
      <c r="D3842" s="3" t="s">
        <v>34249</v>
      </c>
      <c r="E3842" s="12" t="s">
        <v>40076</v>
      </c>
      <c r="F3842" s="6" t="str">
        <f t="shared" si="193"/>
        <v>module=jfrnds</v>
      </c>
      <c r="G3842" s="6" t="str">
        <f t="shared" si="194"/>
        <v>module=kfrnds</v>
      </c>
    </row>
    <row r="3843" spans="1:7" ht="30" customHeight="1">
      <c r="A3843" s="3" t="s">
        <v>24597</v>
      </c>
      <c r="B3843" s="3" t="s">
        <v>2</v>
      </c>
      <c r="C3843" s="3" t="s">
        <v>28446</v>
      </c>
      <c r="D3843" s="3" t="s">
        <v>34250</v>
      </c>
      <c r="E3843" s="12" t="s">
        <v>40077</v>
      </c>
      <c r="F3843" s="6" t="str">
        <f t="shared" si="193"/>
        <v>module=jfrnds</v>
      </c>
      <c r="G3843" s="6" t="str">
        <f t="shared" si="194"/>
        <v>module=kfrnds</v>
      </c>
    </row>
    <row r="3844" spans="1:7" ht="30" customHeight="1">
      <c r="A3844" s="3" t="s">
        <v>24597</v>
      </c>
      <c r="B3844" s="3" t="s">
        <v>2</v>
      </c>
      <c r="C3844" s="3" t="s">
        <v>28447</v>
      </c>
      <c r="D3844" s="3" t="s">
        <v>34251</v>
      </c>
      <c r="E3844" s="12" t="s">
        <v>40078</v>
      </c>
      <c r="F3844" s="6" t="str">
        <f t="shared" si="193"/>
        <v>module=jfrnds</v>
      </c>
      <c r="G3844" s="6" t="str">
        <f t="shared" si="194"/>
        <v>module=kfrnds</v>
      </c>
    </row>
    <row r="3845" spans="1:7" ht="30" customHeight="1">
      <c r="A3845" s="3" t="s">
        <v>24597</v>
      </c>
      <c r="B3845" s="3" t="s">
        <v>2</v>
      </c>
      <c r="C3845" s="3" t="s">
        <v>28448</v>
      </c>
      <c r="D3845" s="3" t="s">
        <v>34252</v>
      </c>
      <c r="E3845" s="12" t="s">
        <v>40079</v>
      </c>
      <c r="F3845" s="6" t="str">
        <f t="shared" si="193"/>
        <v>module=jfrnds</v>
      </c>
      <c r="G3845" s="6" t="str">
        <f t="shared" si="194"/>
        <v>module=kfrnds</v>
      </c>
    </row>
    <row r="3846" spans="1:7" ht="30" customHeight="1">
      <c r="A3846" s="3" t="s">
        <v>24597</v>
      </c>
      <c r="B3846" s="3" t="s">
        <v>2</v>
      </c>
      <c r="C3846" s="3" t="s">
        <v>28449</v>
      </c>
      <c r="D3846" s="3" t="s">
        <v>34253</v>
      </c>
      <c r="E3846" s="12" t="s">
        <v>40080</v>
      </c>
      <c r="F3846" s="6" t="str">
        <f t="shared" si="193"/>
        <v>module=jfrnds</v>
      </c>
      <c r="G3846" s="6" t="str">
        <f t="shared" si="194"/>
        <v>module=kfrnds</v>
      </c>
    </row>
    <row r="3847" spans="1:7" ht="30" customHeight="1">
      <c r="A3847" s="3" t="s">
        <v>24597</v>
      </c>
      <c r="B3847" s="3" t="s">
        <v>2</v>
      </c>
      <c r="C3847" s="3" t="s">
        <v>28450</v>
      </c>
      <c r="D3847" s="3" t="s">
        <v>34254</v>
      </c>
      <c r="E3847" s="12" t="s">
        <v>40081</v>
      </c>
      <c r="F3847" s="6" t="str">
        <f t="shared" si="193"/>
        <v>module=jfrnds</v>
      </c>
      <c r="G3847" s="6" t="str">
        <f t="shared" si="194"/>
        <v>module=kfrnds</v>
      </c>
    </row>
    <row r="3848" spans="1:7" ht="30" customHeight="1">
      <c r="A3848" s="3" t="s">
        <v>24597</v>
      </c>
      <c r="B3848" s="3" t="s">
        <v>2</v>
      </c>
      <c r="C3848" s="3" t="s">
        <v>28451</v>
      </c>
      <c r="D3848" s="3" t="s">
        <v>34255</v>
      </c>
      <c r="E3848" s="12" t="s">
        <v>40082</v>
      </c>
      <c r="F3848" s="6" t="str">
        <f t="shared" si="193"/>
        <v>module=jfrnds</v>
      </c>
      <c r="G3848" s="6" t="str">
        <f t="shared" si="194"/>
        <v>module=kfrnds</v>
      </c>
    </row>
    <row r="3849" spans="1:7" ht="30" customHeight="1">
      <c r="A3849" s="3" t="s">
        <v>24597</v>
      </c>
      <c r="B3849" s="3" t="s">
        <v>2</v>
      </c>
      <c r="C3849" s="3" t="s">
        <v>28452</v>
      </c>
      <c r="D3849" s="3" t="s">
        <v>34256</v>
      </c>
      <c r="E3849" s="12" t="s">
        <v>40083</v>
      </c>
      <c r="F3849" s="6" t="str">
        <f t="shared" si="193"/>
        <v>module=jfrnds</v>
      </c>
      <c r="G3849" s="6" t="str">
        <f t="shared" si="194"/>
        <v>module=kfrnds</v>
      </c>
    </row>
    <row r="3850" spans="1:7" ht="30" customHeight="1">
      <c r="A3850" s="3" t="s">
        <v>24597</v>
      </c>
      <c r="B3850" s="3" t="s">
        <v>2</v>
      </c>
      <c r="C3850" s="3" t="s">
        <v>28453</v>
      </c>
      <c r="D3850" s="3" t="s">
        <v>34257</v>
      </c>
      <c r="E3850" s="12" t="s">
        <v>40084</v>
      </c>
      <c r="F3850" s="6" t="str">
        <f t="shared" si="193"/>
        <v>module=jfrnds</v>
      </c>
      <c r="G3850" s="6" t="str">
        <f t="shared" si="194"/>
        <v>module=kfrnds</v>
      </c>
    </row>
    <row r="3851" spans="1:7" ht="30" customHeight="1">
      <c r="A3851" s="3" t="s">
        <v>24597</v>
      </c>
      <c r="B3851" s="3" t="s">
        <v>3</v>
      </c>
      <c r="C3851" s="3" t="s">
        <v>28454</v>
      </c>
      <c r="D3851" s="3" t="s">
        <v>28454</v>
      </c>
      <c r="E3851" s="12" t="s">
        <v>40085</v>
      </c>
      <c r="F3851" s="6" t="str">
        <f t="shared" si="193"/>
        <v>module=jfrnds</v>
      </c>
      <c r="G3851" s="3" t="s">
        <v>114</v>
      </c>
    </row>
    <row r="3852" spans="1:7" ht="30" customHeight="1">
      <c r="A3852" s="3" t="s">
        <v>24597</v>
      </c>
      <c r="B3852" s="3" t="s">
        <v>3</v>
      </c>
      <c r="C3852" s="3" t="s">
        <v>28455</v>
      </c>
      <c r="D3852" s="3" t="s">
        <v>28455</v>
      </c>
      <c r="E3852" s="12" t="s">
        <v>40086</v>
      </c>
      <c r="F3852" s="6" t="str">
        <f t="shared" si="193"/>
        <v>module=jfrnds</v>
      </c>
      <c r="G3852" s="3" t="s">
        <v>114</v>
      </c>
    </row>
    <row r="3853" spans="1:7" ht="30" customHeight="1">
      <c r="A3853" s="3" t="s">
        <v>24597</v>
      </c>
      <c r="B3853" s="3" t="s">
        <v>3</v>
      </c>
      <c r="C3853" s="3" t="s">
        <v>28456</v>
      </c>
      <c r="D3853" s="3" t="s">
        <v>28456</v>
      </c>
      <c r="E3853" s="12" t="s">
        <v>40087</v>
      </c>
      <c r="F3853" s="6" t="str">
        <f t="shared" si="193"/>
        <v>module=jfrnds</v>
      </c>
      <c r="G3853" s="3" t="s">
        <v>114</v>
      </c>
    </row>
    <row r="3854" spans="1:7" ht="30" customHeight="1">
      <c r="A3854" s="3" t="s">
        <v>24597</v>
      </c>
      <c r="B3854" s="3" t="s">
        <v>3</v>
      </c>
      <c r="C3854" s="3" t="s">
        <v>28457</v>
      </c>
      <c r="D3854" s="3" t="s">
        <v>28457</v>
      </c>
      <c r="E3854" s="12" t="s">
        <v>40088</v>
      </c>
      <c r="F3854" s="6" t="str">
        <f t="shared" si="193"/>
        <v>module=jfrnds</v>
      </c>
      <c r="G3854" s="3" t="s">
        <v>114</v>
      </c>
    </row>
    <row r="3855" spans="1:7" ht="30" customHeight="1">
      <c r="A3855" s="3" t="s">
        <v>24597</v>
      </c>
      <c r="B3855" s="3" t="s">
        <v>3</v>
      </c>
      <c r="C3855" s="3" t="s">
        <v>28458</v>
      </c>
      <c r="D3855" s="3" t="s">
        <v>28458</v>
      </c>
      <c r="E3855" s="12" t="s">
        <v>40089</v>
      </c>
      <c r="F3855" s="6" t="str">
        <f t="shared" si="193"/>
        <v>module=jfrnds</v>
      </c>
      <c r="G3855" s="3" t="s">
        <v>114</v>
      </c>
    </row>
    <row r="3856" spans="1:7" ht="30" customHeight="1">
      <c r="A3856" s="3" t="s">
        <v>24597</v>
      </c>
      <c r="B3856" s="3" t="s">
        <v>3</v>
      </c>
      <c r="C3856" s="3" t="s">
        <v>28459</v>
      </c>
      <c r="D3856" s="3" t="s">
        <v>28459</v>
      </c>
      <c r="E3856" s="12" t="s">
        <v>40090</v>
      </c>
      <c r="F3856" s="6" t="str">
        <f t="shared" si="193"/>
        <v>module=jfrnds</v>
      </c>
      <c r="G3856" s="3" t="s">
        <v>114</v>
      </c>
    </row>
    <row r="3857" spans="1:7" ht="30" customHeight="1">
      <c r="A3857" s="3" t="s">
        <v>24597</v>
      </c>
      <c r="B3857" s="3" t="s">
        <v>3</v>
      </c>
      <c r="C3857" s="3" t="s">
        <v>28460</v>
      </c>
      <c r="D3857" s="3" t="s">
        <v>28460</v>
      </c>
      <c r="E3857" s="12" t="s">
        <v>40091</v>
      </c>
      <c r="F3857" s="6" t="str">
        <f t="shared" si="193"/>
        <v>module=jfrnds</v>
      </c>
      <c r="G3857" s="3" t="s">
        <v>114</v>
      </c>
    </row>
    <row r="3858" spans="1:7" ht="30" customHeight="1">
      <c r="A3858" s="3" t="s">
        <v>24597</v>
      </c>
      <c r="B3858" s="3" t="s">
        <v>3</v>
      </c>
      <c r="C3858" s="3" t="s">
        <v>28461</v>
      </c>
      <c r="D3858" s="3" t="s">
        <v>28461</v>
      </c>
      <c r="E3858" s="12" t="s">
        <v>40092</v>
      </c>
      <c r="F3858" s="6" t="str">
        <f t="shared" si="193"/>
        <v>module=jfrnds</v>
      </c>
      <c r="G3858" s="3" t="s">
        <v>114</v>
      </c>
    </row>
    <row r="3859" spans="1:7" ht="30" customHeight="1">
      <c r="A3859" s="3" t="s">
        <v>24597</v>
      </c>
      <c r="B3859" s="3" t="s">
        <v>3</v>
      </c>
      <c r="C3859" s="3" t="s">
        <v>28462</v>
      </c>
      <c r="D3859" s="3" t="s">
        <v>28462</v>
      </c>
      <c r="E3859" s="12" t="s">
        <v>40093</v>
      </c>
      <c r="F3859" s="6" t="str">
        <f t="shared" si="193"/>
        <v>module=jfrnds</v>
      </c>
      <c r="G3859" s="3" t="s">
        <v>114</v>
      </c>
    </row>
    <row r="3860" spans="1:7" ht="30" customHeight="1">
      <c r="A3860" s="3" t="s">
        <v>24597</v>
      </c>
      <c r="B3860" s="3" t="s">
        <v>3</v>
      </c>
      <c r="C3860" s="3" t="s">
        <v>28463</v>
      </c>
      <c r="D3860" s="3" t="s">
        <v>28463</v>
      </c>
      <c r="E3860" s="12" t="s">
        <v>40094</v>
      </c>
      <c r="F3860" s="6" t="str">
        <f t="shared" si="193"/>
        <v>module=jfrnds</v>
      </c>
      <c r="G3860" s="3" t="s">
        <v>114</v>
      </c>
    </row>
    <row r="3861" spans="1:7" ht="30" customHeight="1">
      <c r="A3861" s="3" t="s">
        <v>24597</v>
      </c>
      <c r="B3861" s="3" t="s">
        <v>3</v>
      </c>
      <c r="C3861" s="3" t="s">
        <v>28464</v>
      </c>
      <c r="D3861" s="3" t="s">
        <v>28464</v>
      </c>
      <c r="E3861" s="12" t="s">
        <v>40095</v>
      </c>
      <c r="F3861" s="6" t="str">
        <f t="shared" si="193"/>
        <v>module=jfrnds</v>
      </c>
      <c r="G3861" s="3" t="s">
        <v>114</v>
      </c>
    </row>
    <row r="3862" spans="1:7" ht="30" customHeight="1">
      <c r="A3862" s="3" t="s">
        <v>24597</v>
      </c>
      <c r="B3862" s="3" t="s">
        <v>3</v>
      </c>
      <c r="C3862" s="3" t="s">
        <v>28465</v>
      </c>
      <c r="D3862" s="3" t="s">
        <v>28465</v>
      </c>
      <c r="E3862" s="12" t="s">
        <v>40096</v>
      </c>
      <c r="F3862" s="6" t="str">
        <f t="shared" si="193"/>
        <v>module=jfrnds</v>
      </c>
      <c r="G3862" s="3" t="s">
        <v>114</v>
      </c>
    </row>
    <row r="3863" spans="1:7" ht="30" customHeight="1">
      <c r="A3863" s="3" t="s">
        <v>24597</v>
      </c>
      <c r="B3863" s="3" t="s">
        <v>3</v>
      </c>
      <c r="C3863" s="3" t="s">
        <v>28466</v>
      </c>
      <c r="D3863" s="3" t="s">
        <v>28466</v>
      </c>
      <c r="E3863" s="12" t="s">
        <v>40097</v>
      </c>
      <c r="F3863" s="6" t="str">
        <f t="shared" si="193"/>
        <v>module=jfrnds</v>
      </c>
      <c r="G3863" s="3" t="s">
        <v>114</v>
      </c>
    </row>
    <row r="3864" spans="1:7" ht="30" customHeight="1">
      <c r="A3864" s="3" t="s">
        <v>24597</v>
      </c>
      <c r="B3864" s="3" t="s">
        <v>3</v>
      </c>
      <c r="C3864" s="3" t="s">
        <v>28467</v>
      </c>
      <c r="D3864" s="3" t="s">
        <v>28467</v>
      </c>
      <c r="E3864" s="12" t="s">
        <v>40098</v>
      </c>
      <c r="F3864" s="6" t="str">
        <f t="shared" si="193"/>
        <v>module=jfrnds</v>
      </c>
      <c r="G3864" s="3" t="s">
        <v>114</v>
      </c>
    </row>
    <row r="3865" spans="1:7" ht="30" customHeight="1">
      <c r="A3865" s="3" t="s">
        <v>24597</v>
      </c>
      <c r="B3865" s="3" t="s">
        <v>3</v>
      </c>
      <c r="C3865" s="3" t="s">
        <v>28468</v>
      </c>
      <c r="D3865" s="3" t="s">
        <v>28468</v>
      </c>
      <c r="E3865" s="12" t="s">
        <v>40099</v>
      </c>
      <c r="F3865" s="6" t="str">
        <f t="shared" si="193"/>
        <v>module=jfrnds</v>
      </c>
      <c r="G3865" s="3" t="s">
        <v>114</v>
      </c>
    </row>
    <row r="3866" spans="1:7" ht="30" customHeight="1">
      <c r="A3866" s="3" t="s">
        <v>24597</v>
      </c>
      <c r="B3866" s="3" t="s">
        <v>3</v>
      </c>
      <c r="C3866" s="3" t="s">
        <v>28469</v>
      </c>
      <c r="D3866" s="3" t="s">
        <v>28469</v>
      </c>
      <c r="E3866" s="12" t="s">
        <v>40100</v>
      </c>
      <c r="F3866" s="6" t="str">
        <f t="shared" si="193"/>
        <v>module=jfrnds</v>
      </c>
      <c r="G3866" s="3" t="s">
        <v>114</v>
      </c>
    </row>
    <row r="3867" spans="1:7" ht="30" customHeight="1">
      <c r="A3867" s="3" t="s">
        <v>24597</v>
      </c>
      <c r="B3867" s="3" t="s">
        <v>3</v>
      </c>
      <c r="C3867" s="3" t="s">
        <v>28470</v>
      </c>
      <c r="D3867" s="3" t="s">
        <v>28470</v>
      </c>
      <c r="E3867" s="12" t="s">
        <v>40101</v>
      </c>
      <c r="F3867" s="6" t="str">
        <f t="shared" ref="F3867:F3896" si="195">HYPERLINK("http://www.ssc.wisc.edu/wlsresearch/documentation/waves/?wave=capigrad&amp;module=jfrnds","module=jfrnds")</f>
        <v>module=jfrnds</v>
      </c>
      <c r="G3867" s="3" t="s">
        <v>114</v>
      </c>
    </row>
    <row r="3868" spans="1:7" ht="30" customHeight="1">
      <c r="A3868" s="3" t="s">
        <v>24597</v>
      </c>
      <c r="B3868" s="3" t="s">
        <v>3</v>
      </c>
      <c r="C3868" s="3" t="s">
        <v>28471</v>
      </c>
      <c r="D3868" s="3" t="s">
        <v>28471</v>
      </c>
      <c r="E3868" s="12" t="s">
        <v>40102</v>
      </c>
      <c r="F3868" s="6" t="str">
        <f t="shared" si="195"/>
        <v>module=jfrnds</v>
      </c>
      <c r="G3868" s="3" t="s">
        <v>114</v>
      </c>
    </row>
    <row r="3869" spans="1:7" ht="30" customHeight="1">
      <c r="A3869" s="3" t="s">
        <v>24597</v>
      </c>
      <c r="B3869" s="3" t="s">
        <v>3</v>
      </c>
      <c r="C3869" s="3" t="s">
        <v>28472</v>
      </c>
      <c r="D3869" s="3" t="s">
        <v>28472</v>
      </c>
      <c r="E3869" s="12" t="s">
        <v>40103</v>
      </c>
      <c r="F3869" s="6" t="str">
        <f t="shared" si="195"/>
        <v>module=jfrnds</v>
      </c>
      <c r="G3869" s="3" t="s">
        <v>114</v>
      </c>
    </row>
    <row r="3870" spans="1:7" ht="30" customHeight="1">
      <c r="A3870" s="3" t="s">
        <v>24597</v>
      </c>
      <c r="B3870" s="3" t="s">
        <v>3</v>
      </c>
      <c r="C3870" s="3" t="s">
        <v>28473</v>
      </c>
      <c r="D3870" s="3" t="s">
        <v>28473</v>
      </c>
      <c r="E3870" s="12" t="s">
        <v>40104</v>
      </c>
      <c r="F3870" s="6" t="str">
        <f t="shared" si="195"/>
        <v>module=jfrnds</v>
      </c>
      <c r="G3870" s="3" t="s">
        <v>114</v>
      </c>
    </row>
    <row r="3871" spans="1:7" ht="30" customHeight="1">
      <c r="A3871" s="3" t="s">
        <v>24597</v>
      </c>
      <c r="B3871" s="3" t="s">
        <v>3</v>
      </c>
      <c r="C3871" s="3" t="s">
        <v>28474</v>
      </c>
      <c r="D3871" s="3" t="s">
        <v>28474</v>
      </c>
      <c r="E3871" s="12" t="s">
        <v>40105</v>
      </c>
      <c r="F3871" s="6" t="str">
        <f t="shared" si="195"/>
        <v>module=jfrnds</v>
      </c>
      <c r="G3871" s="3" t="s">
        <v>114</v>
      </c>
    </row>
    <row r="3872" spans="1:7" ht="30" customHeight="1">
      <c r="A3872" s="3" t="s">
        <v>24597</v>
      </c>
      <c r="B3872" s="3" t="s">
        <v>3</v>
      </c>
      <c r="C3872" s="3" t="s">
        <v>28475</v>
      </c>
      <c r="D3872" s="3" t="s">
        <v>28475</v>
      </c>
      <c r="E3872" s="12" t="s">
        <v>40106</v>
      </c>
      <c r="F3872" s="6" t="str">
        <f t="shared" si="195"/>
        <v>module=jfrnds</v>
      </c>
      <c r="G3872" s="3" t="s">
        <v>114</v>
      </c>
    </row>
    <row r="3873" spans="1:7" ht="30" customHeight="1">
      <c r="A3873" s="3" t="s">
        <v>24597</v>
      </c>
      <c r="B3873" s="3" t="s">
        <v>3</v>
      </c>
      <c r="C3873" s="3" t="s">
        <v>28476</v>
      </c>
      <c r="D3873" s="3" t="s">
        <v>28476</v>
      </c>
      <c r="E3873" s="12" t="s">
        <v>40107</v>
      </c>
      <c r="F3873" s="6" t="str">
        <f t="shared" si="195"/>
        <v>module=jfrnds</v>
      </c>
      <c r="G3873" s="3" t="s">
        <v>114</v>
      </c>
    </row>
    <row r="3874" spans="1:7" ht="30" customHeight="1">
      <c r="A3874" s="3" t="s">
        <v>24597</v>
      </c>
      <c r="B3874" s="3" t="s">
        <v>3</v>
      </c>
      <c r="C3874" s="3" t="s">
        <v>28477</v>
      </c>
      <c r="D3874" s="3" t="s">
        <v>28477</v>
      </c>
      <c r="E3874" s="12" t="s">
        <v>40108</v>
      </c>
      <c r="F3874" s="6" t="str">
        <f t="shared" si="195"/>
        <v>module=jfrnds</v>
      </c>
      <c r="G3874" s="3" t="s">
        <v>114</v>
      </c>
    </row>
    <row r="3875" spans="1:7" ht="30" customHeight="1">
      <c r="A3875" s="3" t="s">
        <v>24597</v>
      </c>
      <c r="B3875" s="3" t="s">
        <v>3</v>
      </c>
      <c r="C3875" s="3" t="s">
        <v>28478</v>
      </c>
      <c r="D3875" s="3" t="s">
        <v>28478</v>
      </c>
      <c r="E3875" s="12" t="s">
        <v>40109</v>
      </c>
      <c r="F3875" s="6" t="str">
        <f t="shared" si="195"/>
        <v>module=jfrnds</v>
      </c>
      <c r="G3875" s="3" t="s">
        <v>114</v>
      </c>
    </row>
    <row r="3876" spans="1:7" ht="30" customHeight="1">
      <c r="A3876" s="3" t="s">
        <v>24597</v>
      </c>
      <c r="B3876" s="3" t="s">
        <v>3</v>
      </c>
      <c r="C3876" s="3" t="s">
        <v>28479</v>
      </c>
      <c r="D3876" s="3" t="s">
        <v>28479</v>
      </c>
      <c r="E3876" s="12" t="s">
        <v>40110</v>
      </c>
      <c r="F3876" s="6" t="str">
        <f t="shared" si="195"/>
        <v>module=jfrnds</v>
      </c>
      <c r="G3876" s="3" t="s">
        <v>114</v>
      </c>
    </row>
    <row r="3877" spans="1:7" ht="30" customHeight="1">
      <c r="A3877" s="3" t="s">
        <v>24597</v>
      </c>
      <c r="B3877" s="3" t="s">
        <v>3</v>
      </c>
      <c r="C3877" s="3" t="s">
        <v>28480</v>
      </c>
      <c r="D3877" s="3" t="s">
        <v>28480</v>
      </c>
      <c r="E3877" s="12" t="s">
        <v>40111</v>
      </c>
      <c r="F3877" s="6" t="str">
        <f t="shared" si="195"/>
        <v>module=jfrnds</v>
      </c>
      <c r="G3877" s="3" t="s">
        <v>114</v>
      </c>
    </row>
    <row r="3878" spans="1:7" ht="30" customHeight="1">
      <c r="A3878" s="3" t="s">
        <v>24597</v>
      </c>
      <c r="B3878" s="3" t="s">
        <v>3</v>
      </c>
      <c r="C3878" s="3" t="s">
        <v>28481</v>
      </c>
      <c r="D3878" s="3" t="s">
        <v>28481</v>
      </c>
      <c r="E3878" s="12" t="s">
        <v>40112</v>
      </c>
      <c r="F3878" s="6" t="str">
        <f t="shared" si="195"/>
        <v>module=jfrnds</v>
      </c>
      <c r="G3878" s="3" t="s">
        <v>114</v>
      </c>
    </row>
    <row r="3879" spans="1:7" ht="30" customHeight="1">
      <c r="A3879" s="3" t="s">
        <v>24597</v>
      </c>
      <c r="B3879" s="3" t="s">
        <v>3</v>
      </c>
      <c r="C3879" s="3" t="s">
        <v>28482</v>
      </c>
      <c r="D3879" s="3" t="s">
        <v>28482</v>
      </c>
      <c r="E3879" s="12" t="s">
        <v>40113</v>
      </c>
      <c r="F3879" s="6" t="str">
        <f t="shared" si="195"/>
        <v>module=jfrnds</v>
      </c>
      <c r="G3879" s="3" t="s">
        <v>114</v>
      </c>
    </row>
    <row r="3880" spans="1:7" ht="30" customHeight="1">
      <c r="A3880" s="3" t="s">
        <v>24597</v>
      </c>
      <c r="B3880" s="3" t="s">
        <v>3</v>
      </c>
      <c r="C3880" s="3" t="s">
        <v>28483</v>
      </c>
      <c r="D3880" s="3" t="s">
        <v>28483</v>
      </c>
      <c r="E3880" s="12" t="s">
        <v>40114</v>
      </c>
      <c r="F3880" s="6" t="str">
        <f t="shared" si="195"/>
        <v>module=jfrnds</v>
      </c>
      <c r="G3880" s="3" t="s">
        <v>114</v>
      </c>
    </row>
    <row r="3881" spans="1:7" ht="30" customHeight="1">
      <c r="A3881" s="3" t="s">
        <v>24597</v>
      </c>
      <c r="B3881" s="3" t="s">
        <v>3</v>
      </c>
      <c r="C3881" s="3" t="s">
        <v>28484</v>
      </c>
      <c r="D3881" s="3" t="s">
        <v>28484</v>
      </c>
      <c r="E3881" s="12" t="s">
        <v>40115</v>
      </c>
      <c r="F3881" s="6" t="str">
        <f t="shared" si="195"/>
        <v>module=jfrnds</v>
      </c>
      <c r="G3881" s="3" t="s">
        <v>114</v>
      </c>
    </row>
    <row r="3882" spans="1:7" ht="30" customHeight="1">
      <c r="A3882" s="3" t="s">
        <v>24597</v>
      </c>
      <c r="B3882" s="3" t="s">
        <v>3</v>
      </c>
      <c r="C3882" s="3" t="s">
        <v>28485</v>
      </c>
      <c r="D3882" s="3" t="s">
        <v>28485</v>
      </c>
      <c r="E3882" s="12" t="s">
        <v>40116</v>
      </c>
      <c r="F3882" s="6" t="str">
        <f t="shared" si="195"/>
        <v>module=jfrnds</v>
      </c>
      <c r="G3882" s="3" t="s">
        <v>114</v>
      </c>
    </row>
    <row r="3883" spans="1:7" ht="30" customHeight="1">
      <c r="A3883" s="3" t="s">
        <v>24597</v>
      </c>
      <c r="B3883" s="3" t="s">
        <v>3</v>
      </c>
      <c r="C3883" s="3" t="s">
        <v>28486</v>
      </c>
      <c r="D3883" s="3" t="s">
        <v>28486</v>
      </c>
      <c r="E3883" s="12" t="s">
        <v>40117</v>
      </c>
      <c r="F3883" s="6" t="str">
        <f t="shared" si="195"/>
        <v>module=jfrnds</v>
      </c>
      <c r="G3883" s="3" t="s">
        <v>114</v>
      </c>
    </row>
    <row r="3884" spans="1:7" ht="30" customHeight="1">
      <c r="A3884" s="3" t="s">
        <v>24597</v>
      </c>
      <c r="B3884" s="3" t="s">
        <v>3</v>
      </c>
      <c r="C3884" s="3" t="s">
        <v>28487</v>
      </c>
      <c r="D3884" s="3" t="s">
        <v>28487</v>
      </c>
      <c r="E3884" s="12" t="s">
        <v>40118</v>
      </c>
      <c r="F3884" s="6" t="str">
        <f t="shared" si="195"/>
        <v>module=jfrnds</v>
      </c>
      <c r="G3884" s="3" t="s">
        <v>114</v>
      </c>
    </row>
    <row r="3885" spans="1:7" ht="30" customHeight="1">
      <c r="A3885" s="3" t="s">
        <v>24597</v>
      </c>
      <c r="B3885" s="3" t="s">
        <v>3</v>
      </c>
      <c r="C3885" s="3" t="s">
        <v>28488</v>
      </c>
      <c r="D3885" s="3" t="s">
        <v>28488</v>
      </c>
      <c r="E3885" s="12" t="s">
        <v>40119</v>
      </c>
      <c r="F3885" s="6" t="str">
        <f t="shared" si="195"/>
        <v>module=jfrnds</v>
      </c>
      <c r="G3885" s="3" t="s">
        <v>114</v>
      </c>
    </row>
    <row r="3886" spans="1:7" ht="30" customHeight="1">
      <c r="A3886" s="3" t="s">
        <v>24597</v>
      </c>
      <c r="B3886" s="3" t="s">
        <v>3</v>
      </c>
      <c r="C3886" s="3" t="s">
        <v>28489</v>
      </c>
      <c r="D3886" s="3" t="s">
        <v>28489</v>
      </c>
      <c r="E3886" s="12" t="s">
        <v>40120</v>
      </c>
      <c r="F3886" s="6" t="str">
        <f t="shared" si="195"/>
        <v>module=jfrnds</v>
      </c>
      <c r="G3886" s="3" t="s">
        <v>114</v>
      </c>
    </row>
    <row r="3887" spans="1:7" ht="30" customHeight="1">
      <c r="A3887" s="3" t="s">
        <v>24597</v>
      </c>
      <c r="B3887" s="3" t="s">
        <v>3</v>
      </c>
      <c r="C3887" s="3" t="s">
        <v>28490</v>
      </c>
      <c r="D3887" s="3" t="s">
        <v>28490</v>
      </c>
      <c r="E3887" s="12" t="s">
        <v>40121</v>
      </c>
      <c r="F3887" s="6" t="str">
        <f t="shared" si="195"/>
        <v>module=jfrnds</v>
      </c>
      <c r="G3887" s="3" t="s">
        <v>114</v>
      </c>
    </row>
    <row r="3888" spans="1:7" ht="30" customHeight="1">
      <c r="A3888" s="3" t="s">
        <v>24597</v>
      </c>
      <c r="B3888" s="3" t="s">
        <v>3</v>
      </c>
      <c r="C3888" s="3" t="s">
        <v>28491</v>
      </c>
      <c r="D3888" s="3" t="s">
        <v>28491</v>
      </c>
      <c r="E3888" s="12" t="s">
        <v>40122</v>
      </c>
      <c r="F3888" s="6" t="str">
        <f t="shared" si="195"/>
        <v>module=jfrnds</v>
      </c>
      <c r="G3888" s="3" t="s">
        <v>114</v>
      </c>
    </row>
    <row r="3889" spans="1:7" ht="30" customHeight="1">
      <c r="A3889" s="3" t="s">
        <v>24597</v>
      </c>
      <c r="B3889" s="3" t="s">
        <v>3</v>
      </c>
      <c r="C3889" s="3" t="s">
        <v>28492</v>
      </c>
      <c r="D3889" s="3" t="s">
        <v>28492</v>
      </c>
      <c r="E3889" s="12" t="s">
        <v>40123</v>
      </c>
      <c r="F3889" s="6" t="str">
        <f t="shared" si="195"/>
        <v>module=jfrnds</v>
      </c>
      <c r="G3889" s="3" t="s">
        <v>114</v>
      </c>
    </row>
    <row r="3890" spans="1:7" ht="30" customHeight="1">
      <c r="A3890" s="3" t="s">
        <v>24597</v>
      </c>
      <c r="B3890" s="3" t="s">
        <v>3</v>
      </c>
      <c r="C3890" s="3" t="s">
        <v>28493</v>
      </c>
      <c r="D3890" s="3" t="s">
        <v>28493</v>
      </c>
      <c r="E3890" s="12" t="s">
        <v>40124</v>
      </c>
      <c r="F3890" s="6" t="str">
        <f t="shared" si="195"/>
        <v>module=jfrnds</v>
      </c>
      <c r="G3890" s="3" t="s">
        <v>114</v>
      </c>
    </row>
    <row r="3891" spans="1:7" ht="30" customHeight="1">
      <c r="A3891" s="3" t="s">
        <v>24597</v>
      </c>
      <c r="B3891" s="3" t="s">
        <v>3</v>
      </c>
      <c r="C3891" s="3" t="s">
        <v>28494</v>
      </c>
      <c r="D3891" s="3" t="s">
        <v>28494</v>
      </c>
      <c r="E3891" s="12" t="s">
        <v>40125</v>
      </c>
      <c r="F3891" s="6" t="str">
        <f t="shared" si="195"/>
        <v>module=jfrnds</v>
      </c>
      <c r="G3891" s="3" t="s">
        <v>114</v>
      </c>
    </row>
    <row r="3892" spans="1:7" ht="30" customHeight="1">
      <c r="A3892" s="3" t="s">
        <v>24597</v>
      </c>
      <c r="B3892" s="3" t="s">
        <v>3</v>
      </c>
      <c r="C3892" s="3" t="s">
        <v>28495</v>
      </c>
      <c r="D3892" s="3" t="s">
        <v>28495</v>
      </c>
      <c r="E3892" s="12" t="s">
        <v>40126</v>
      </c>
      <c r="F3892" s="6" t="str">
        <f t="shared" si="195"/>
        <v>module=jfrnds</v>
      </c>
      <c r="G3892" s="3" t="s">
        <v>114</v>
      </c>
    </row>
    <row r="3893" spans="1:7" ht="30" customHeight="1">
      <c r="A3893" s="3" t="s">
        <v>24597</v>
      </c>
      <c r="B3893" s="3" t="s">
        <v>3</v>
      </c>
      <c r="C3893" s="3" t="s">
        <v>28496</v>
      </c>
      <c r="D3893" s="3" t="s">
        <v>28496</v>
      </c>
      <c r="E3893" s="12" t="s">
        <v>40127</v>
      </c>
      <c r="F3893" s="6" t="str">
        <f t="shared" si="195"/>
        <v>module=jfrnds</v>
      </c>
      <c r="G3893" s="3" t="s">
        <v>114</v>
      </c>
    </row>
    <row r="3894" spans="1:7" ht="30" customHeight="1">
      <c r="A3894" s="3" t="s">
        <v>24597</v>
      </c>
      <c r="B3894" s="3" t="s">
        <v>3</v>
      </c>
      <c r="C3894" s="3" t="s">
        <v>28497</v>
      </c>
      <c r="D3894" s="3" t="s">
        <v>28497</v>
      </c>
      <c r="E3894" s="12" t="s">
        <v>40128</v>
      </c>
      <c r="F3894" s="6" t="str">
        <f t="shared" si="195"/>
        <v>module=jfrnds</v>
      </c>
      <c r="G3894" s="3" t="s">
        <v>114</v>
      </c>
    </row>
    <row r="3895" spans="1:7" ht="30" customHeight="1">
      <c r="A3895" s="3" t="s">
        <v>24597</v>
      </c>
      <c r="B3895" s="3" t="s">
        <v>3</v>
      </c>
      <c r="C3895" s="3" t="s">
        <v>28498</v>
      </c>
      <c r="D3895" s="3" t="s">
        <v>28498</v>
      </c>
      <c r="E3895" s="12" t="s">
        <v>40129</v>
      </c>
      <c r="F3895" s="6" t="str">
        <f t="shared" si="195"/>
        <v>module=jfrnds</v>
      </c>
      <c r="G3895" s="3" t="s">
        <v>114</v>
      </c>
    </row>
    <row r="3896" spans="1:7" ht="30" customHeight="1">
      <c r="A3896" s="3" t="s">
        <v>24597</v>
      </c>
      <c r="B3896" s="3" t="s">
        <v>3</v>
      </c>
      <c r="C3896" s="3" t="s">
        <v>28499</v>
      </c>
      <c r="D3896" s="3" t="s">
        <v>28499</v>
      </c>
      <c r="E3896" s="12" t="s">
        <v>40130</v>
      </c>
      <c r="F3896" s="6" t="str">
        <f t="shared" si="195"/>
        <v>module=jfrnds</v>
      </c>
      <c r="G3896" s="3" t="s">
        <v>114</v>
      </c>
    </row>
    <row r="3897" spans="1:7" ht="30" customHeight="1">
      <c r="A3897" s="3" t="s">
        <v>10899</v>
      </c>
      <c r="B3897" s="3" t="s">
        <v>2</v>
      </c>
      <c r="C3897" s="3" t="s">
        <v>28500</v>
      </c>
      <c r="D3897" s="3" t="s">
        <v>34258</v>
      </c>
      <c r="E3897" s="12" t="s">
        <v>40131</v>
      </c>
      <c r="F3897" s="6" t="str">
        <f t="shared" ref="F3897:F3919" si="196">HYPERLINK("http://www.ssc.wisc.edu/wlsresearch/documentation/waves/?wave=capigrad&amp;module=jmort","module=jmort")</f>
        <v>module=jmort</v>
      </c>
      <c r="G3897" s="6" t="str">
        <f t="shared" ref="G3897:G3919" si="197">HYPERLINK("http://www.ssc.wisc.edu/wlsresearch/documentation/waves/?wave=capisib&amp;module=kmort","module=kmort")</f>
        <v>module=kmort</v>
      </c>
    </row>
    <row r="3898" spans="1:7" ht="30" customHeight="1">
      <c r="A3898" s="3" t="s">
        <v>10899</v>
      </c>
      <c r="B3898" s="3" t="s">
        <v>2</v>
      </c>
      <c r="C3898" s="3" t="s">
        <v>28501</v>
      </c>
      <c r="D3898" s="3" t="s">
        <v>34259</v>
      </c>
      <c r="E3898" s="12" t="s">
        <v>40132</v>
      </c>
      <c r="F3898" s="6" t="str">
        <f t="shared" si="196"/>
        <v>module=jmort</v>
      </c>
      <c r="G3898" s="6" t="str">
        <f t="shared" si="197"/>
        <v>module=kmort</v>
      </c>
    </row>
    <row r="3899" spans="1:7" ht="30" customHeight="1">
      <c r="A3899" s="3" t="s">
        <v>10899</v>
      </c>
      <c r="B3899" s="3" t="s">
        <v>2</v>
      </c>
      <c r="C3899" s="3" t="s">
        <v>28502</v>
      </c>
      <c r="D3899" s="3" t="s">
        <v>34260</v>
      </c>
      <c r="E3899" s="12" t="s">
        <v>40133</v>
      </c>
      <c r="F3899" s="6" t="str">
        <f t="shared" si="196"/>
        <v>module=jmort</v>
      </c>
      <c r="G3899" s="6" t="str">
        <f t="shared" si="197"/>
        <v>module=kmort</v>
      </c>
    </row>
    <row r="3900" spans="1:7" ht="30" customHeight="1">
      <c r="A3900" s="3" t="s">
        <v>10899</v>
      </c>
      <c r="B3900" s="3" t="s">
        <v>2</v>
      </c>
      <c r="C3900" s="3" t="s">
        <v>28503</v>
      </c>
      <c r="D3900" s="3" t="s">
        <v>34261</v>
      </c>
      <c r="E3900" s="12" t="s">
        <v>40134</v>
      </c>
      <c r="F3900" s="6" t="str">
        <f t="shared" si="196"/>
        <v>module=jmort</v>
      </c>
      <c r="G3900" s="6" t="str">
        <f t="shared" si="197"/>
        <v>module=kmort</v>
      </c>
    </row>
    <row r="3901" spans="1:7" ht="30" customHeight="1">
      <c r="A3901" s="3" t="s">
        <v>10899</v>
      </c>
      <c r="B3901" s="3" t="s">
        <v>2</v>
      </c>
      <c r="C3901" s="3" t="s">
        <v>28504</v>
      </c>
      <c r="D3901" s="3" t="s">
        <v>34262</v>
      </c>
      <c r="E3901" s="12" t="s">
        <v>40135</v>
      </c>
      <c r="F3901" s="6" t="str">
        <f t="shared" si="196"/>
        <v>module=jmort</v>
      </c>
      <c r="G3901" s="6" t="str">
        <f t="shared" si="197"/>
        <v>module=kmort</v>
      </c>
    </row>
    <row r="3902" spans="1:7" ht="30" customHeight="1">
      <c r="A3902" s="3" t="s">
        <v>10899</v>
      </c>
      <c r="B3902" s="3" t="s">
        <v>2</v>
      </c>
      <c r="C3902" s="3" t="s">
        <v>28505</v>
      </c>
      <c r="D3902" s="3" t="s">
        <v>34263</v>
      </c>
      <c r="E3902" s="12" t="s">
        <v>40136</v>
      </c>
      <c r="F3902" s="6" t="str">
        <f t="shared" si="196"/>
        <v>module=jmort</v>
      </c>
      <c r="G3902" s="6" t="str">
        <f t="shared" si="197"/>
        <v>module=kmort</v>
      </c>
    </row>
    <row r="3903" spans="1:7" ht="30" customHeight="1">
      <c r="A3903" s="3" t="s">
        <v>10899</v>
      </c>
      <c r="B3903" s="3" t="s">
        <v>2</v>
      </c>
      <c r="C3903" s="3" t="s">
        <v>28506</v>
      </c>
      <c r="D3903" s="3" t="s">
        <v>34264</v>
      </c>
      <c r="E3903" s="12" t="s">
        <v>40137</v>
      </c>
      <c r="F3903" s="6" t="str">
        <f t="shared" si="196"/>
        <v>module=jmort</v>
      </c>
      <c r="G3903" s="6" t="str">
        <f t="shared" si="197"/>
        <v>module=kmort</v>
      </c>
    </row>
    <row r="3904" spans="1:7" ht="30" customHeight="1">
      <c r="A3904" s="3" t="s">
        <v>10899</v>
      </c>
      <c r="B3904" s="3" t="s">
        <v>2</v>
      </c>
      <c r="C3904" s="3" t="s">
        <v>28507</v>
      </c>
      <c r="D3904" s="3" t="s">
        <v>34265</v>
      </c>
      <c r="E3904" s="12" t="s">
        <v>40138</v>
      </c>
      <c r="F3904" s="6" t="str">
        <f t="shared" si="196"/>
        <v>module=jmort</v>
      </c>
      <c r="G3904" s="6" t="str">
        <f t="shared" si="197"/>
        <v>module=kmort</v>
      </c>
    </row>
    <row r="3905" spans="1:7" ht="30" customHeight="1">
      <c r="A3905" s="3" t="s">
        <v>10899</v>
      </c>
      <c r="B3905" s="3" t="s">
        <v>2</v>
      </c>
      <c r="C3905" s="3" t="s">
        <v>28508</v>
      </c>
      <c r="D3905" s="3" t="s">
        <v>34266</v>
      </c>
      <c r="E3905" s="12" t="s">
        <v>40139</v>
      </c>
      <c r="F3905" s="6" t="str">
        <f t="shared" si="196"/>
        <v>module=jmort</v>
      </c>
      <c r="G3905" s="6" t="str">
        <f t="shared" si="197"/>
        <v>module=kmort</v>
      </c>
    </row>
    <row r="3906" spans="1:7" ht="30" customHeight="1">
      <c r="A3906" s="3" t="s">
        <v>10899</v>
      </c>
      <c r="B3906" s="3" t="s">
        <v>2</v>
      </c>
      <c r="C3906" s="3" t="s">
        <v>28509</v>
      </c>
      <c r="D3906" s="3" t="s">
        <v>34267</v>
      </c>
      <c r="E3906" s="12" t="s">
        <v>40140</v>
      </c>
      <c r="F3906" s="6" t="str">
        <f t="shared" si="196"/>
        <v>module=jmort</v>
      </c>
      <c r="G3906" s="6" t="str">
        <f t="shared" si="197"/>
        <v>module=kmort</v>
      </c>
    </row>
    <row r="3907" spans="1:7" ht="30" customHeight="1">
      <c r="A3907" s="3" t="s">
        <v>10899</v>
      </c>
      <c r="B3907" s="3" t="s">
        <v>2</v>
      </c>
      <c r="C3907" s="3" t="s">
        <v>28510</v>
      </c>
      <c r="D3907" s="3" t="s">
        <v>34268</v>
      </c>
      <c r="E3907" s="12" t="s">
        <v>40141</v>
      </c>
      <c r="F3907" s="6" t="str">
        <f t="shared" si="196"/>
        <v>module=jmort</v>
      </c>
      <c r="G3907" s="6" t="str">
        <f t="shared" si="197"/>
        <v>module=kmort</v>
      </c>
    </row>
    <row r="3908" spans="1:7" ht="30" customHeight="1">
      <c r="A3908" s="3" t="s">
        <v>10899</v>
      </c>
      <c r="B3908" s="3" t="s">
        <v>2</v>
      </c>
      <c r="C3908" s="3" t="s">
        <v>28511</v>
      </c>
      <c r="D3908" s="3" t="s">
        <v>34269</v>
      </c>
      <c r="E3908" s="12" t="s">
        <v>40142</v>
      </c>
      <c r="F3908" s="6" t="str">
        <f t="shared" si="196"/>
        <v>module=jmort</v>
      </c>
      <c r="G3908" s="6" t="str">
        <f t="shared" si="197"/>
        <v>module=kmort</v>
      </c>
    </row>
    <row r="3909" spans="1:7" ht="30" customHeight="1">
      <c r="A3909" s="3" t="s">
        <v>10899</v>
      </c>
      <c r="B3909" s="3" t="s">
        <v>2</v>
      </c>
      <c r="C3909" s="3" t="s">
        <v>28512</v>
      </c>
      <c r="D3909" s="3" t="s">
        <v>34270</v>
      </c>
      <c r="E3909" s="12" t="s">
        <v>40143</v>
      </c>
      <c r="F3909" s="6" t="str">
        <f t="shared" si="196"/>
        <v>module=jmort</v>
      </c>
      <c r="G3909" s="6" t="str">
        <f t="shared" si="197"/>
        <v>module=kmort</v>
      </c>
    </row>
    <row r="3910" spans="1:7" ht="30" customHeight="1">
      <c r="A3910" s="3" t="s">
        <v>10899</v>
      </c>
      <c r="B3910" s="3" t="s">
        <v>2</v>
      </c>
      <c r="C3910" s="3" t="s">
        <v>28513</v>
      </c>
      <c r="D3910" s="3" t="s">
        <v>34271</v>
      </c>
      <c r="E3910" s="12" t="s">
        <v>40144</v>
      </c>
      <c r="F3910" s="6" t="str">
        <f t="shared" si="196"/>
        <v>module=jmort</v>
      </c>
      <c r="G3910" s="6" t="str">
        <f t="shared" si="197"/>
        <v>module=kmort</v>
      </c>
    </row>
    <row r="3911" spans="1:7" ht="30" customHeight="1">
      <c r="A3911" s="3" t="s">
        <v>10899</v>
      </c>
      <c r="B3911" s="3" t="s">
        <v>2</v>
      </c>
      <c r="C3911" s="3" t="s">
        <v>28514</v>
      </c>
      <c r="D3911" s="3" t="s">
        <v>34272</v>
      </c>
      <c r="E3911" s="12" t="s">
        <v>40145</v>
      </c>
      <c r="F3911" s="6" t="str">
        <f t="shared" si="196"/>
        <v>module=jmort</v>
      </c>
      <c r="G3911" s="6" t="str">
        <f t="shared" si="197"/>
        <v>module=kmort</v>
      </c>
    </row>
    <row r="3912" spans="1:7" ht="30" customHeight="1">
      <c r="A3912" s="3" t="s">
        <v>10899</v>
      </c>
      <c r="B3912" s="3" t="s">
        <v>2</v>
      </c>
      <c r="C3912" s="3" t="s">
        <v>28515</v>
      </c>
      <c r="D3912" s="3" t="s">
        <v>34273</v>
      </c>
      <c r="E3912" s="12" t="s">
        <v>40146</v>
      </c>
      <c r="F3912" s="6" t="str">
        <f t="shared" si="196"/>
        <v>module=jmort</v>
      </c>
      <c r="G3912" s="6" t="str">
        <f t="shared" si="197"/>
        <v>module=kmort</v>
      </c>
    </row>
    <row r="3913" spans="1:7" ht="30" customHeight="1">
      <c r="A3913" s="3" t="s">
        <v>10899</v>
      </c>
      <c r="B3913" s="3" t="s">
        <v>2</v>
      </c>
      <c r="C3913" s="3" t="s">
        <v>28516</v>
      </c>
      <c r="D3913" s="3" t="s">
        <v>34274</v>
      </c>
      <c r="E3913" s="12" t="s">
        <v>40147</v>
      </c>
      <c r="F3913" s="6" t="str">
        <f t="shared" si="196"/>
        <v>module=jmort</v>
      </c>
      <c r="G3913" s="6" t="str">
        <f t="shared" si="197"/>
        <v>module=kmort</v>
      </c>
    </row>
    <row r="3914" spans="1:7" ht="30" customHeight="1">
      <c r="A3914" s="3" t="s">
        <v>10899</v>
      </c>
      <c r="B3914" s="3" t="s">
        <v>2</v>
      </c>
      <c r="C3914" s="3" t="s">
        <v>28517</v>
      </c>
      <c r="D3914" s="3" t="s">
        <v>34275</v>
      </c>
      <c r="E3914" s="12" t="s">
        <v>40148</v>
      </c>
      <c r="F3914" s="6" t="str">
        <f t="shared" si="196"/>
        <v>module=jmort</v>
      </c>
      <c r="G3914" s="6" t="str">
        <f t="shared" si="197"/>
        <v>module=kmort</v>
      </c>
    </row>
    <row r="3915" spans="1:7" ht="30" customHeight="1">
      <c r="A3915" s="3" t="s">
        <v>10899</v>
      </c>
      <c r="B3915" s="3" t="s">
        <v>2</v>
      </c>
      <c r="C3915" s="3" t="s">
        <v>28518</v>
      </c>
      <c r="D3915" s="3" t="s">
        <v>34276</v>
      </c>
      <c r="E3915" s="12" t="s">
        <v>40149</v>
      </c>
      <c r="F3915" s="6" t="str">
        <f t="shared" si="196"/>
        <v>module=jmort</v>
      </c>
      <c r="G3915" s="6" t="str">
        <f t="shared" si="197"/>
        <v>module=kmort</v>
      </c>
    </row>
    <row r="3916" spans="1:7" ht="30" customHeight="1">
      <c r="A3916" s="3" t="s">
        <v>10899</v>
      </c>
      <c r="B3916" s="3" t="s">
        <v>2</v>
      </c>
      <c r="C3916" s="3" t="s">
        <v>28519</v>
      </c>
      <c r="D3916" s="3" t="s">
        <v>34277</v>
      </c>
      <c r="E3916" s="12" t="s">
        <v>40150</v>
      </c>
      <c r="F3916" s="6" t="str">
        <f t="shared" si="196"/>
        <v>module=jmort</v>
      </c>
      <c r="G3916" s="6" t="str">
        <f t="shared" si="197"/>
        <v>module=kmort</v>
      </c>
    </row>
    <row r="3917" spans="1:7" ht="30" customHeight="1">
      <c r="A3917" s="3" t="s">
        <v>10899</v>
      </c>
      <c r="B3917" s="3" t="s">
        <v>2</v>
      </c>
      <c r="C3917" s="3" t="s">
        <v>28520</v>
      </c>
      <c r="D3917" s="3" t="s">
        <v>34278</v>
      </c>
      <c r="E3917" s="12" t="s">
        <v>40151</v>
      </c>
      <c r="F3917" s="6" t="str">
        <f t="shared" si="196"/>
        <v>module=jmort</v>
      </c>
      <c r="G3917" s="6" t="str">
        <f t="shared" si="197"/>
        <v>module=kmort</v>
      </c>
    </row>
    <row r="3918" spans="1:7" ht="30" customHeight="1">
      <c r="A3918" s="3" t="s">
        <v>10899</v>
      </c>
      <c r="B3918" s="3" t="s">
        <v>2</v>
      </c>
      <c r="C3918" s="3" t="s">
        <v>28521</v>
      </c>
      <c r="D3918" s="3" t="s">
        <v>34279</v>
      </c>
      <c r="E3918" s="12" t="s">
        <v>40152</v>
      </c>
      <c r="F3918" s="6" t="str">
        <f t="shared" si="196"/>
        <v>module=jmort</v>
      </c>
      <c r="G3918" s="6" t="str">
        <f t="shared" si="197"/>
        <v>module=kmort</v>
      </c>
    </row>
    <row r="3919" spans="1:7" ht="30" customHeight="1">
      <c r="A3919" s="3" t="s">
        <v>10899</v>
      </c>
      <c r="B3919" s="3" t="s">
        <v>2</v>
      </c>
      <c r="C3919" s="3" t="s">
        <v>28522</v>
      </c>
      <c r="D3919" s="3" t="s">
        <v>34280</v>
      </c>
      <c r="E3919" s="12" t="s">
        <v>40153</v>
      </c>
      <c r="F3919" s="6" t="str">
        <f t="shared" si="196"/>
        <v>module=jmort</v>
      </c>
      <c r="G3919" s="6" t="str">
        <f t="shared" si="197"/>
        <v>module=kmort</v>
      </c>
    </row>
    <row r="3920" spans="1:7" ht="30" customHeight="1">
      <c r="A3920" s="3" t="s">
        <v>24598</v>
      </c>
      <c r="B3920" s="3" t="s">
        <v>2</v>
      </c>
      <c r="C3920" s="3" t="s">
        <v>28523</v>
      </c>
      <c r="D3920" s="3" t="s">
        <v>34281</v>
      </c>
      <c r="E3920" s="12" t="s">
        <v>40154</v>
      </c>
      <c r="F3920" s="6" t="str">
        <f t="shared" ref="F3920:F3948" si="198">HYPERLINK("http://www.ssc.wisc.edu/wlsresearch/documentation/waves/?wave=capigrad&amp;module=jintobs","module=jintobs")</f>
        <v>module=jintobs</v>
      </c>
      <c r="G3920" s="6" t="str">
        <f t="shared" ref="G3920:G3948" si="199">HYPERLINK("http://www.ssc.wisc.edu/wlsresearch/documentation/waves/?wave=capisib&amp;module=kintobs","module=kintobs")</f>
        <v>module=kintobs</v>
      </c>
    </row>
    <row r="3921" spans="1:7" ht="30" customHeight="1">
      <c r="A3921" s="3" t="s">
        <v>24598</v>
      </c>
      <c r="B3921" s="3" t="s">
        <v>2</v>
      </c>
      <c r="C3921" s="3" t="s">
        <v>28524</v>
      </c>
      <c r="D3921" s="3" t="s">
        <v>34282</v>
      </c>
      <c r="E3921" s="12" t="s">
        <v>40155</v>
      </c>
      <c r="F3921" s="6" t="str">
        <f t="shared" si="198"/>
        <v>module=jintobs</v>
      </c>
      <c r="G3921" s="6" t="str">
        <f t="shared" si="199"/>
        <v>module=kintobs</v>
      </c>
    </row>
    <row r="3922" spans="1:7" ht="30" customHeight="1">
      <c r="A3922" s="3" t="s">
        <v>24598</v>
      </c>
      <c r="B3922" s="3" t="s">
        <v>2</v>
      </c>
      <c r="C3922" s="3" t="s">
        <v>28525</v>
      </c>
      <c r="D3922" s="3" t="s">
        <v>34283</v>
      </c>
      <c r="E3922" s="12" t="s">
        <v>40156</v>
      </c>
      <c r="F3922" s="6" t="str">
        <f t="shared" si="198"/>
        <v>module=jintobs</v>
      </c>
      <c r="G3922" s="6" t="str">
        <f t="shared" si="199"/>
        <v>module=kintobs</v>
      </c>
    </row>
    <row r="3923" spans="1:7" ht="30" customHeight="1">
      <c r="A3923" s="3" t="s">
        <v>24598</v>
      </c>
      <c r="B3923" s="3" t="s">
        <v>2</v>
      </c>
      <c r="C3923" s="3" t="s">
        <v>28526</v>
      </c>
      <c r="D3923" s="3" t="s">
        <v>34284</v>
      </c>
      <c r="E3923" s="12" t="s">
        <v>40157</v>
      </c>
      <c r="F3923" s="6" t="str">
        <f t="shared" si="198"/>
        <v>module=jintobs</v>
      </c>
      <c r="G3923" s="6" t="str">
        <f t="shared" si="199"/>
        <v>module=kintobs</v>
      </c>
    </row>
    <row r="3924" spans="1:7" ht="30" customHeight="1">
      <c r="A3924" s="3" t="s">
        <v>24598</v>
      </c>
      <c r="B3924" s="3" t="s">
        <v>2</v>
      </c>
      <c r="C3924" s="3" t="s">
        <v>28527</v>
      </c>
      <c r="D3924" s="3" t="s">
        <v>34285</v>
      </c>
      <c r="E3924" s="12" t="s">
        <v>40158</v>
      </c>
      <c r="F3924" s="6" t="str">
        <f t="shared" si="198"/>
        <v>module=jintobs</v>
      </c>
      <c r="G3924" s="6" t="str">
        <f t="shared" si="199"/>
        <v>module=kintobs</v>
      </c>
    </row>
    <row r="3925" spans="1:7" ht="30" customHeight="1">
      <c r="A3925" s="3" t="s">
        <v>24598</v>
      </c>
      <c r="B3925" s="3" t="s">
        <v>2</v>
      </c>
      <c r="C3925" s="3" t="s">
        <v>28528</v>
      </c>
      <c r="D3925" s="3" t="s">
        <v>34286</v>
      </c>
      <c r="E3925" s="12" t="s">
        <v>40159</v>
      </c>
      <c r="F3925" s="6" t="str">
        <f t="shared" si="198"/>
        <v>module=jintobs</v>
      </c>
      <c r="G3925" s="6" t="str">
        <f t="shared" si="199"/>
        <v>module=kintobs</v>
      </c>
    </row>
    <row r="3926" spans="1:7" ht="30" customHeight="1">
      <c r="A3926" s="3" t="s">
        <v>24598</v>
      </c>
      <c r="B3926" s="3" t="s">
        <v>2</v>
      </c>
      <c r="C3926" s="3" t="s">
        <v>28529</v>
      </c>
      <c r="D3926" s="3" t="s">
        <v>34287</v>
      </c>
      <c r="E3926" s="12" t="s">
        <v>40160</v>
      </c>
      <c r="F3926" s="6" t="str">
        <f t="shared" si="198"/>
        <v>module=jintobs</v>
      </c>
      <c r="G3926" s="6" t="str">
        <f t="shared" si="199"/>
        <v>module=kintobs</v>
      </c>
    </row>
    <row r="3927" spans="1:7" ht="30" customHeight="1">
      <c r="A3927" s="3" t="s">
        <v>24598</v>
      </c>
      <c r="B3927" s="3" t="s">
        <v>2</v>
      </c>
      <c r="C3927" s="3" t="s">
        <v>28530</v>
      </c>
      <c r="D3927" s="3" t="s">
        <v>34288</v>
      </c>
      <c r="E3927" s="12" t="s">
        <v>40161</v>
      </c>
      <c r="F3927" s="6" t="str">
        <f t="shared" si="198"/>
        <v>module=jintobs</v>
      </c>
      <c r="G3927" s="6" t="str">
        <f t="shared" si="199"/>
        <v>module=kintobs</v>
      </c>
    </row>
    <row r="3928" spans="1:7" ht="30" customHeight="1">
      <c r="A3928" s="3" t="s">
        <v>24598</v>
      </c>
      <c r="B3928" s="3" t="s">
        <v>2</v>
      </c>
      <c r="C3928" s="3" t="s">
        <v>28531</v>
      </c>
      <c r="D3928" s="3" t="s">
        <v>34289</v>
      </c>
      <c r="E3928" s="12" t="s">
        <v>40162</v>
      </c>
      <c r="F3928" s="6" t="str">
        <f t="shared" si="198"/>
        <v>module=jintobs</v>
      </c>
      <c r="G3928" s="6" t="str">
        <f t="shared" si="199"/>
        <v>module=kintobs</v>
      </c>
    </row>
    <row r="3929" spans="1:7" ht="30" customHeight="1">
      <c r="A3929" s="3" t="s">
        <v>24598</v>
      </c>
      <c r="B3929" s="3" t="s">
        <v>2</v>
      </c>
      <c r="C3929" s="3" t="s">
        <v>28532</v>
      </c>
      <c r="D3929" s="3" t="s">
        <v>34290</v>
      </c>
      <c r="E3929" s="12" t="s">
        <v>40163</v>
      </c>
      <c r="F3929" s="6" t="str">
        <f t="shared" si="198"/>
        <v>module=jintobs</v>
      </c>
      <c r="G3929" s="6" t="str">
        <f t="shared" si="199"/>
        <v>module=kintobs</v>
      </c>
    </row>
    <row r="3930" spans="1:7" ht="30" customHeight="1">
      <c r="A3930" s="3" t="s">
        <v>24598</v>
      </c>
      <c r="B3930" s="3" t="s">
        <v>2</v>
      </c>
      <c r="C3930" s="3" t="s">
        <v>28533</v>
      </c>
      <c r="D3930" s="3" t="s">
        <v>34291</v>
      </c>
      <c r="E3930" s="12" t="s">
        <v>40164</v>
      </c>
      <c r="F3930" s="6" t="str">
        <f t="shared" si="198"/>
        <v>module=jintobs</v>
      </c>
      <c r="G3930" s="6" t="str">
        <f t="shared" si="199"/>
        <v>module=kintobs</v>
      </c>
    </row>
    <row r="3931" spans="1:7" ht="30" customHeight="1">
      <c r="A3931" s="3" t="s">
        <v>24598</v>
      </c>
      <c r="B3931" s="3" t="s">
        <v>2</v>
      </c>
      <c r="C3931" s="3" t="s">
        <v>28534</v>
      </c>
      <c r="D3931" s="3" t="s">
        <v>34292</v>
      </c>
      <c r="E3931" s="12" t="s">
        <v>40165</v>
      </c>
      <c r="F3931" s="6" t="str">
        <f t="shared" si="198"/>
        <v>module=jintobs</v>
      </c>
      <c r="G3931" s="6" t="str">
        <f t="shared" si="199"/>
        <v>module=kintobs</v>
      </c>
    </row>
    <row r="3932" spans="1:7" ht="30" customHeight="1">
      <c r="A3932" s="3" t="s">
        <v>24598</v>
      </c>
      <c r="B3932" s="3" t="s">
        <v>2</v>
      </c>
      <c r="C3932" s="3" t="s">
        <v>28535</v>
      </c>
      <c r="D3932" s="3" t="s">
        <v>34293</v>
      </c>
      <c r="E3932" s="12" t="s">
        <v>40166</v>
      </c>
      <c r="F3932" s="6" t="str">
        <f t="shared" si="198"/>
        <v>module=jintobs</v>
      </c>
      <c r="G3932" s="6" t="str">
        <f t="shared" si="199"/>
        <v>module=kintobs</v>
      </c>
    </row>
    <row r="3933" spans="1:7" ht="30" customHeight="1">
      <c r="A3933" s="3" t="s">
        <v>24598</v>
      </c>
      <c r="B3933" s="3" t="s">
        <v>2</v>
      </c>
      <c r="C3933" s="3" t="s">
        <v>28536</v>
      </c>
      <c r="D3933" s="3" t="s">
        <v>34294</v>
      </c>
      <c r="E3933" s="12" t="s">
        <v>40167</v>
      </c>
      <c r="F3933" s="6" t="str">
        <f t="shared" si="198"/>
        <v>module=jintobs</v>
      </c>
      <c r="G3933" s="6" t="str">
        <f t="shared" si="199"/>
        <v>module=kintobs</v>
      </c>
    </row>
    <row r="3934" spans="1:7" ht="30" customHeight="1">
      <c r="A3934" s="3" t="s">
        <v>24598</v>
      </c>
      <c r="B3934" s="3" t="s">
        <v>2</v>
      </c>
      <c r="C3934" s="3" t="s">
        <v>28537</v>
      </c>
      <c r="D3934" s="3" t="s">
        <v>34295</v>
      </c>
      <c r="E3934" s="12" t="s">
        <v>40168</v>
      </c>
      <c r="F3934" s="6" t="str">
        <f t="shared" si="198"/>
        <v>module=jintobs</v>
      </c>
      <c r="G3934" s="6" t="str">
        <f t="shared" si="199"/>
        <v>module=kintobs</v>
      </c>
    </row>
    <row r="3935" spans="1:7" ht="30" customHeight="1">
      <c r="A3935" s="3" t="s">
        <v>24598</v>
      </c>
      <c r="B3935" s="3" t="s">
        <v>2</v>
      </c>
      <c r="C3935" s="3" t="s">
        <v>28538</v>
      </c>
      <c r="D3935" s="3" t="s">
        <v>34296</v>
      </c>
      <c r="E3935" s="12" t="s">
        <v>40169</v>
      </c>
      <c r="F3935" s="6" t="str">
        <f t="shared" si="198"/>
        <v>module=jintobs</v>
      </c>
      <c r="G3935" s="6" t="str">
        <f t="shared" si="199"/>
        <v>module=kintobs</v>
      </c>
    </row>
    <row r="3936" spans="1:7" ht="30" customHeight="1">
      <c r="A3936" s="3" t="s">
        <v>24598</v>
      </c>
      <c r="B3936" s="3" t="s">
        <v>2</v>
      </c>
      <c r="C3936" s="3" t="s">
        <v>28539</v>
      </c>
      <c r="D3936" s="3" t="s">
        <v>34297</v>
      </c>
      <c r="E3936" s="12" t="s">
        <v>40170</v>
      </c>
      <c r="F3936" s="6" t="str">
        <f t="shared" si="198"/>
        <v>module=jintobs</v>
      </c>
      <c r="G3936" s="6" t="str">
        <f t="shared" si="199"/>
        <v>module=kintobs</v>
      </c>
    </row>
    <row r="3937" spans="1:7" ht="30" customHeight="1">
      <c r="A3937" s="3" t="s">
        <v>24598</v>
      </c>
      <c r="B3937" s="3" t="s">
        <v>2</v>
      </c>
      <c r="C3937" s="3" t="s">
        <v>28540</v>
      </c>
      <c r="D3937" s="3" t="s">
        <v>34298</v>
      </c>
      <c r="E3937" s="12" t="s">
        <v>40171</v>
      </c>
      <c r="F3937" s="6" t="str">
        <f t="shared" si="198"/>
        <v>module=jintobs</v>
      </c>
      <c r="G3937" s="6" t="str">
        <f t="shared" si="199"/>
        <v>module=kintobs</v>
      </c>
    </row>
    <row r="3938" spans="1:7" ht="30" customHeight="1">
      <c r="A3938" s="3" t="s">
        <v>24598</v>
      </c>
      <c r="B3938" s="3" t="s">
        <v>2</v>
      </c>
      <c r="C3938" s="3" t="s">
        <v>28541</v>
      </c>
      <c r="D3938" s="3" t="s">
        <v>34299</v>
      </c>
      <c r="E3938" s="12" t="s">
        <v>40172</v>
      </c>
      <c r="F3938" s="6" t="str">
        <f t="shared" si="198"/>
        <v>module=jintobs</v>
      </c>
      <c r="G3938" s="6" t="str">
        <f t="shared" si="199"/>
        <v>module=kintobs</v>
      </c>
    </row>
    <row r="3939" spans="1:7" ht="30" customHeight="1">
      <c r="A3939" s="3" t="s">
        <v>24598</v>
      </c>
      <c r="B3939" s="3" t="s">
        <v>2</v>
      </c>
      <c r="C3939" s="3" t="s">
        <v>28542</v>
      </c>
      <c r="D3939" s="3" t="s">
        <v>34300</v>
      </c>
      <c r="E3939" s="12" t="s">
        <v>40173</v>
      </c>
      <c r="F3939" s="6" t="str">
        <f t="shared" si="198"/>
        <v>module=jintobs</v>
      </c>
      <c r="G3939" s="6" t="str">
        <f t="shared" si="199"/>
        <v>module=kintobs</v>
      </c>
    </row>
    <row r="3940" spans="1:7" ht="30" customHeight="1">
      <c r="A3940" s="3" t="s">
        <v>24598</v>
      </c>
      <c r="B3940" s="3" t="s">
        <v>2</v>
      </c>
      <c r="C3940" s="3" t="s">
        <v>28543</v>
      </c>
      <c r="D3940" s="3" t="s">
        <v>34301</v>
      </c>
      <c r="E3940" s="12" t="s">
        <v>40174</v>
      </c>
      <c r="F3940" s="6" t="str">
        <f t="shared" si="198"/>
        <v>module=jintobs</v>
      </c>
      <c r="G3940" s="6" t="str">
        <f t="shared" si="199"/>
        <v>module=kintobs</v>
      </c>
    </row>
    <row r="3941" spans="1:7" ht="30" customHeight="1">
      <c r="A3941" s="3" t="s">
        <v>24598</v>
      </c>
      <c r="B3941" s="3" t="s">
        <v>2</v>
      </c>
      <c r="C3941" s="3" t="s">
        <v>28544</v>
      </c>
      <c r="D3941" s="3" t="s">
        <v>34302</v>
      </c>
      <c r="E3941" s="12" t="s">
        <v>40175</v>
      </c>
      <c r="F3941" s="6" t="str">
        <f t="shared" si="198"/>
        <v>module=jintobs</v>
      </c>
      <c r="G3941" s="6" t="str">
        <f t="shared" si="199"/>
        <v>module=kintobs</v>
      </c>
    </row>
    <row r="3942" spans="1:7" ht="30" customHeight="1">
      <c r="A3942" s="3" t="s">
        <v>24598</v>
      </c>
      <c r="B3942" s="3" t="s">
        <v>2</v>
      </c>
      <c r="C3942" s="3" t="s">
        <v>28545</v>
      </c>
      <c r="D3942" s="3" t="s">
        <v>34303</v>
      </c>
      <c r="E3942" s="12" t="s">
        <v>40176</v>
      </c>
      <c r="F3942" s="6" t="str">
        <f t="shared" si="198"/>
        <v>module=jintobs</v>
      </c>
      <c r="G3942" s="6" t="str">
        <f t="shared" si="199"/>
        <v>module=kintobs</v>
      </c>
    </row>
    <row r="3943" spans="1:7" ht="30" customHeight="1">
      <c r="A3943" s="3" t="s">
        <v>24598</v>
      </c>
      <c r="B3943" s="3" t="s">
        <v>2</v>
      </c>
      <c r="C3943" s="3" t="s">
        <v>28546</v>
      </c>
      <c r="D3943" s="3" t="s">
        <v>34304</v>
      </c>
      <c r="E3943" s="12" t="s">
        <v>40177</v>
      </c>
      <c r="F3943" s="6" t="str">
        <f t="shared" si="198"/>
        <v>module=jintobs</v>
      </c>
      <c r="G3943" s="6" t="str">
        <f t="shared" si="199"/>
        <v>module=kintobs</v>
      </c>
    </row>
    <row r="3944" spans="1:7" ht="30" customHeight="1">
      <c r="A3944" s="3" t="s">
        <v>24598</v>
      </c>
      <c r="B3944" s="3" t="s">
        <v>2</v>
      </c>
      <c r="C3944" s="3" t="s">
        <v>28547</v>
      </c>
      <c r="D3944" s="3" t="s">
        <v>34305</v>
      </c>
      <c r="E3944" s="12" t="s">
        <v>40178</v>
      </c>
      <c r="F3944" s="6" t="str">
        <f t="shared" si="198"/>
        <v>module=jintobs</v>
      </c>
      <c r="G3944" s="6" t="str">
        <f t="shared" si="199"/>
        <v>module=kintobs</v>
      </c>
    </row>
    <row r="3945" spans="1:7" ht="30" customHeight="1">
      <c r="A3945" s="3" t="s">
        <v>24598</v>
      </c>
      <c r="B3945" s="3" t="s">
        <v>2</v>
      </c>
      <c r="C3945" s="3" t="s">
        <v>28548</v>
      </c>
      <c r="D3945" s="3" t="s">
        <v>34306</v>
      </c>
      <c r="E3945" s="12" t="s">
        <v>40179</v>
      </c>
      <c r="F3945" s="6" t="str">
        <f t="shared" si="198"/>
        <v>module=jintobs</v>
      </c>
      <c r="G3945" s="6" t="str">
        <f t="shared" si="199"/>
        <v>module=kintobs</v>
      </c>
    </row>
    <row r="3946" spans="1:7" ht="30" customHeight="1">
      <c r="A3946" s="3" t="s">
        <v>24598</v>
      </c>
      <c r="B3946" s="3" t="s">
        <v>2</v>
      </c>
      <c r="C3946" s="3" t="s">
        <v>28549</v>
      </c>
      <c r="D3946" s="3" t="s">
        <v>34307</v>
      </c>
      <c r="E3946" s="12" t="s">
        <v>40180</v>
      </c>
      <c r="F3946" s="6" t="str">
        <f t="shared" si="198"/>
        <v>module=jintobs</v>
      </c>
      <c r="G3946" s="6" t="str">
        <f t="shared" si="199"/>
        <v>module=kintobs</v>
      </c>
    </row>
    <row r="3947" spans="1:7" ht="30" customHeight="1">
      <c r="A3947" s="3" t="s">
        <v>24598</v>
      </c>
      <c r="B3947" s="3" t="s">
        <v>2</v>
      </c>
      <c r="C3947" s="3" t="s">
        <v>28550</v>
      </c>
      <c r="D3947" s="3" t="s">
        <v>34308</v>
      </c>
      <c r="E3947" s="12" t="s">
        <v>40181</v>
      </c>
      <c r="F3947" s="6" t="str">
        <f t="shared" si="198"/>
        <v>module=jintobs</v>
      </c>
      <c r="G3947" s="6" t="str">
        <f t="shared" si="199"/>
        <v>module=kintobs</v>
      </c>
    </row>
    <row r="3948" spans="1:7" ht="30" customHeight="1">
      <c r="A3948" s="3" t="s">
        <v>24598</v>
      </c>
      <c r="B3948" s="3" t="s">
        <v>2</v>
      </c>
      <c r="C3948" s="3" t="s">
        <v>28551</v>
      </c>
      <c r="D3948" s="3" t="s">
        <v>34309</v>
      </c>
      <c r="E3948" s="12" t="s">
        <v>40182</v>
      </c>
      <c r="F3948" s="6" t="str">
        <f t="shared" si="198"/>
        <v>module=jintobs</v>
      </c>
      <c r="G3948" s="6" t="str">
        <f t="shared" si="199"/>
        <v>module=kintobs</v>
      </c>
    </row>
    <row r="3949" spans="1:7" ht="30" customHeight="1">
      <c r="A3949" s="3" t="s">
        <v>10901</v>
      </c>
      <c r="B3949" s="3" t="s">
        <v>2</v>
      </c>
      <c r="C3949" s="3" t="s">
        <v>28552</v>
      </c>
      <c r="D3949" s="3" t="s">
        <v>34310</v>
      </c>
      <c r="E3949" s="12" t="s">
        <v>40183</v>
      </c>
      <c r="F3949" s="6" t="str">
        <f>HYPERLINK("http://www.ssc.wisc.edu/wlsresearch/documentation/waves/?wave=capigrad&amp;module=jmail_general","module=jmail_general")</f>
        <v>module=jmail_general</v>
      </c>
      <c r="G3949" s="6" t="str">
        <f>HYPERLINK("http://www.ssc.wisc.edu/wlsresearch/documentation/waves/?wave=capisib&amp;module=kmail_general","module=kmail_general")</f>
        <v>module=kmail_general</v>
      </c>
    </row>
    <row r="3950" spans="1:7" ht="30" customHeight="1">
      <c r="A3950" s="3" t="s">
        <v>10901</v>
      </c>
      <c r="B3950" s="3" t="s">
        <v>2</v>
      </c>
      <c r="C3950" s="3" t="s">
        <v>28553</v>
      </c>
      <c r="D3950" s="3" t="s">
        <v>34311</v>
      </c>
      <c r="E3950" s="12" t="s">
        <v>40184</v>
      </c>
      <c r="F3950" s="6" t="str">
        <f>HYPERLINK("http://www.ssc.wisc.edu/wlsresearch/documentation/waves/?wave=capigrad&amp;module=jmail_general","module=jmail_general")</f>
        <v>module=jmail_general</v>
      </c>
      <c r="G3950" s="6" t="str">
        <f>HYPERLINK("http://www.ssc.wisc.edu/wlsresearch/documentation/waves/?wave=capisib&amp;module=kmail_general","module=kmail_general")</f>
        <v>module=kmail_general</v>
      </c>
    </row>
    <row r="3951" spans="1:7" ht="30" customHeight="1">
      <c r="A3951" s="3" t="s">
        <v>10901</v>
      </c>
      <c r="B3951" s="3" t="s">
        <v>2</v>
      </c>
      <c r="C3951" s="3" t="s">
        <v>28554</v>
      </c>
      <c r="D3951" s="3" t="s">
        <v>34312</v>
      </c>
      <c r="E3951" s="12" t="s">
        <v>40185</v>
      </c>
      <c r="F3951" s="6" t="str">
        <f>HYPERLINK("http://www.ssc.wisc.edu/wlsresearch/documentation/waves/?wave=capigrad&amp;module=jmail_general","module=jmail_general")</f>
        <v>module=jmail_general</v>
      </c>
      <c r="G3951" s="6" t="str">
        <f>HYPERLINK("http://www.ssc.wisc.edu/wlsresearch/documentation/waves/?wave=capisib&amp;module=kmail_general","module=kmail_general")</f>
        <v>module=kmail_general</v>
      </c>
    </row>
    <row r="3952" spans="1:7" ht="30" customHeight="1">
      <c r="A3952" s="3" t="s">
        <v>10901</v>
      </c>
      <c r="B3952" s="3" t="s">
        <v>2</v>
      </c>
      <c r="C3952" s="3" t="s">
        <v>28555</v>
      </c>
      <c r="D3952" s="3" t="s">
        <v>34313</v>
      </c>
      <c r="E3952" s="12" t="s">
        <v>40186</v>
      </c>
      <c r="F3952" s="6" t="str">
        <f>HYPERLINK("http://www.ssc.wisc.edu/wlsresearch/documentation/waves/?wave=capigrad&amp;module=jmail_general","module=jmail_general")</f>
        <v>module=jmail_general</v>
      </c>
      <c r="G3952" s="6" t="str">
        <f>HYPERLINK("http://www.ssc.wisc.edu/wlsresearch/documentation/waves/?wave=capisib&amp;module=kmail_general","module=kmail_general")</f>
        <v>module=kmail_general</v>
      </c>
    </row>
    <row r="3953" spans="1:7" ht="30" customHeight="1">
      <c r="A3953" s="3" t="s">
        <v>4912</v>
      </c>
      <c r="B3953" s="3" t="s">
        <v>2</v>
      </c>
      <c r="C3953" s="3" t="s">
        <v>28556</v>
      </c>
      <c r="D3953" s="3" t="s">
        <v>34314</v>
      </c>
      <c r="E3953" s="12" t="s">
        <v>40187</v>
      </c>
      <c r="F3953" s="6" t="str">
        <f t="shared" ref="F3953:F4016" si="200">HYPERLINK("http://www.ssc.wisc.edu/wlsresearch/documentation/waves/?wave=capigrad&amp;module=jmail_health","module=jmail_health")</f>
        <v>module=jmail_health</v>
      </c>
      <c r="G3953" s="6" t="str">
        <f t="shared" ref="G3953:G4016" si="201">HYPERLINK("http://www.ssc.wisc.edu/wlsresearch/documentation/waves/?wave=capisib&amp;module=kmail_health","module=kmail_health")</f>
        <v>module=kmail_health</v>
      </c>
    </row>
    <row r="3954" spans="1:7" ht="30" customHeight="1">
      <c r="A3954" s="3" t="s">
        <v>4912</v>
      </c>
      <c r="B3954" s="3" t="s">
        <v>2</v>
      </c>
      <c r="C3954" s="3" t="s">
        <v>28557</v>
      </c>
      <c r="D3954" s="3" t="s">
        <v>34315</v>
      </c>
      <c r="E3954" s="12" t="s">
        <v>40188</v>
      </c>
      <c r="F3954" s="6" t="str">
        <f t="shared" si="200"/>
        <v>module=jmail_health</v>
      </c>
      <c r="G3954" s="6" t="str">
        <f t="shared" si="201"/>
        <v>module=kmail_health</v>
      </c>
    </row>
    <row r="3955" spans="1:7" ht="30" customHeight="1">
      <c r="A3955" s="3" t="s">
        <v>4912</v>
      </c>
      <c r="B3955" s="3" t="s">
        <v>2</v>
      </c>
      <c r="C3955" s="3" t="s">
        <v>28558</v>
      </c>
      <c r="D3955" s="3" t="s">
        <v>34316</v>
      </c>
      <c r="E3955" s="12" t="s">
        <v>40189</v>
      </c>
      <c r="F3955" s="6" t="str">
        <f t="shared" si="200"/>
        <v>module=jmail_health</v>
      </c>
      <c r="G3955" s="6" t="str">
        <f t="shared" si="201"/>
        <v>module=kmail_health</v>
      </c>
    </row>
    <row r="3956" spans="1:7" ht="30" customHeight="1">
      <c r="A3956" s="3" t="s">
        <v>4912</v>
      </c>
      <c r="B3956" s="3" t="s">
        <v>2</v>
      </c>
      <c r="C3956" s="3" t="s">
        <v>28559</v>
      </c>
      <c r="D3956" s="3" t="s">
        <v>34317</v>
      </c>
      <c r="E3956" s="12" t="s">
        <v>40190</v>
      </c>
      <c r="F3956" s="6" t="str">
        <f t="shared" si="200"/>
        <v>module=jmail_health</v>
      </c>
      <c r="G3956" s="6" t="str">
        <f t="shared" si="201"/>
        <v>module=kmail_health</v>
      </c>
    </row>
    <row r="3957" spans="1:7" ht="30" customHeight="1">
      <c r="A3957" s="3" t="s">
        <v>4912</v>
      </c>
      <c r="B3957" s="3" t="s">
        <v>2</v>
      </c>
      <c r="C3957" s="3" t="s">
        <v>28560</v>
      </c>
      <c r="D3957" s="3" t="s">
        <v>34318</v>
      </c>
      <c r="E3957" s="12" t="s">
        <v>40191</v>
      </c>
      <c r="F3957" s="6" t="str">
        <f t="shared" si="200"/>
        <v>module=jmail_health</v>
      </c>
      <c r="G3957" s="6" t="str">
        <f t="shared" si="201"/>
        <v>module=kmail_health</v>
      </c>
    </row>
    <row r="3958" spans="1:7" ht="30" customHeight="1">
      <c r="A3958" s="3" t="s">
        <v>4912</v>
      </c>
      <c r="B3958" s="3" t="s">
        <v>2</v>
      </c>
      <c r="C3958" s="3" t="s">
        <v>28561</v>
      </c>
      <c r="D3958" s="3" t="s">
        <v>34319</v>
      </c>
      <c r="E3958" s="12" t="s">
        <v>40192</v>
      </c>
      <c r="F3958" s="6" t="str">
        <f t="shared" si="200"/>
        <v>module=jmail_health</v>
      </c>
      <c r="G3958" s="6" t="str">
        <f t="shared" si="201"/>
        <v>module=kmail_health</v>
      </c>
    </row>
    <row r="3959" spans="1:7" ht="30" customHeight="1">
      <c r="A3959" s="3" t="s">
        <v>4912</v>
      </c>
      <c r="B3959" s="3" t="s">
        <v>2</v>
      </c>
      <c r="C3959" s="3" t="s">
        <v>28562</v>
      </c>
      <c r="D3959" s="3" t="s">
        <v>34320</v>
      </c>
      <c r="E3959" s="12" t="s">
        <v>40193</v>
      </c>
      <c r="F3959" s="6" t="str">
        <f t="shared" si="200"/>
        <v>module=jmail_health</v>
      </c>
      <c r="G3959" s="6" t="str">
        <f t="shared" si="201"/>
        <v>module=kmail_health</v>
      </c>
    </row>
    <row r="3960" spans="1:7" ht="30" customHeight="1">
      <c r="A3960" s="3" t="s">
        <v>4912</v>
      </c>
      <c r="B3960" s="3" t="s">
        <v>2</v>
      </c>
      <c r="C3960" s="3" t="s">
        <v>28563</v>
      </c>
      <c r="D3960" s="3" t="s">
        <v>34321</v>
      </c>
      <c r="E3960" s="12" t="s">
        <v>40194</v>
      </c>
      <c r="F3960" s="6" t="str">
        <f t="shared" si="200"/>
        <v>module=jmail_health</v>
      </c>
      <c r="G3960" s="6" t="str">
        <f t="shared" si="201"/>
        <v>module=kmail_health</v>
      </c>
    </row>
    <row r="3961" spans="1:7" ht="30" customHeight="1">
      <c r="A3961" s="3" t="s">
        <v>4912</v>
      </c>
      <c r="B3961" s="3" t="s">
        <v>2</v>
      </c>
      <c r="C3961" s="3" t="s">
        <v>28564</v>
      </c>
      <c r="D3961" s="3" t="s">
        <v>34322</v>
      </c>
      <c r="E3961" s="12" t="s">
        <v>40195</v>
      </c>
      <c r="F3961" s="6" t="str">
        <f t="shared" si="200"/>
        <v>module=jmail_health</v>
      </c>
      <c r="G3961" s="6" t="str">
        <f t="shared" si="201"/>
        <v>module=kmail_health</v>
      </c>
    </row>
    <row r="3962" spans="1:7" ht="30" customHeight="1">
      <c r="A3962" s="3" t="s">
        <v>4912</v>
      </c>
      <c r="B3962" s="3" t="s">
        <v>2</v>
      </c>
      <c r="C3962" s="3" t="s">
        <v>28565</v>
      </c>
      <c r="D3962" s="3" t="s">
        <v>34323</v>
      </c>
      <c r="E3962" s="12" t="s">
        <v>40196</v>
      </c>
      <c r="F3962" s="6" t="str">
        <f t="shared" si="200"/>
        <v>module=jmail_health</v>
      </c>
      <c r="G3962" s="6" t="str">
        <f t="shared" si="201"/>
        <v>module=kmail_health</v>
      </c>
    </row>
    <row r="3963" spans="1:7" ht="30" customHeight="1">
      <c r="A3963" s="3" t="s">
        <v>4912</v>
      </c>
      <c r="B3963" s="3" t="s">
        <v>2</v>
      </c>
      <c r="C3963" s="3" t="s">
        <v>28566</v>
      </c>
      <c r="D3963" s="3" t="s">
        <v>34324</v>
      </c>
      <c r="E3963" s="12" t="s">
        <v>40197</v>
      </c>
      <c r="F3963" s="6" t="str">
        <f t="shared" si="200"/>
        <v>module=jmail_health</v>
      </c>
      <c r="G3963" s="6" t="str">
        <f t="shared" si="201"/>
        <v>module=kmail_health</v>
      </c>
    </row>
    <row r="3964" spans="1:7" ht="30" customHeight="1">
      <c r="A3964" s="3" t="s">
        <v>4912</v>
      </c>
      <c r="B3964" s="3" t="s">
        <v>2</v>
      </c>
      <c r="C3964" s="3" t="s">
        <v>28567</v>
      </c>
      <c r="D3964" s="3" t="s">
        <v>34325</v>
      </c>
      <c r="E3964" s="12" t="s">
        <v>40198</v>
      </c>
      <c r="F3964" s="6" t="str">
        <f t="shared" si="200"/>
        <v>module=jmail_health</v>
      </c>
      <c r="G3964" s="6" t="str">
        <f t="shared" si="201"/>
        <v>module=kmail_health</v>
      </c>
    </row>
    <row r="3965" spans="1:7" ht="30" customHeight="1">
      <c r="A3965" s="3" t="s">
        <v>4912</v>
      </c>
      <c r="B3965" s="3" t="s">
        <v>2</v>
      </c>
      <c r="C3965" s="3" t="s">
        <v>28568</v>
      </c>
      <c r="D3965" s="3" t="s">
        <v>34326</v>
      </c>
      <c r="E3965" s="12" t="s">
        <v>40199</v>
      </c>
      <c r="F3965" s="6" t="str">
        <f t="shared" si="200"/>
        <v>module=jmail_health</v>
      </c>
      <c r="G3965" s="6" t="str">
        <f t="shared" si="201"/>
        <v>module=kmail_health</v>
      </c>
    </row>
    <row r="3966" spans="1:7" ht="30" customHeight="1">
      <c r="A3966" s="3" t="s">
        <v>4912</v>
      </c>
      <c r="B3966" s="3" t="s">
        <v>2</v>
      </c>
      <c r="C3966" s="3" t="s">
        <v>28569</v>
      </c>
      <c r="D3966" s="3" t="s">
        <v>34327</v>
      </c>
      <c r="E3966" s="12" t="s">
        <v>40200</v>
      </c>
      <c r="F3966" s="6" t="str">
        <f t="shared" si="200"/>
        <v>module=jmail_health</v>
      </c>
      <c r="G3966" s="6" t="str">
        <f t="shared" si="201"/>
        <v>module=kmail_health</v>
      </c>
    </row>
    <row r="3967" spans="1:7" ht="30" customHeight="1">
      <c r="A3967" s="3" t="s">
        <v>4912</v>
      </c>
      <c r="B3967" s="3" t="s">
        <v>2</v>
      </c>
      <c r="C3967" s="3" t="s">
        <v>28570</v>
      </c>
      <c r="D3967" s="3" t="s">
        <v>34328</v>
      </c>
      <c r="E3967" s="12" t="s">
        <v>40201</v>
      </c>
      <c r="F3967" s="6" t="str">
        <f t="shared" si="200"/>
        <v>module=jmail_health</v>
      </c>
      <c r="G3967" s="6" t="str">
        <f t="shared" si="201"/>
        <v>module=kmail_health</v>
      </c>
    </row>
    <row r="3968" spans="1:7" ht="30" customHeight="1">
      <c r="A3968" s="3" t="s">
        <v>4912</v>
      </c>
      <c r="B3968" s="3" t="s">
        <v>2</v>
      </c>
      <c r="C3968" s="3" t="s">
        <v>28571</v>
      </c>
      <c r="D3968" s="3" t="s">
        <v>34329</v>
      </c>
      <c r="E3968" s="12" t="s">
        <v>40202</v>
      </c>
      <c r="F3968" s="6" t="str">
        <f t="shared" si="200"/>
        <v>module=jmail_health</v>
      </c>
      <c r="G3968" s="6" t="str">
        <f t="shared" si="201"/>
        <v>module=kmail_health</v>
      </c>
    </row>
    <row r="3969" spans="1:7" ht="30" customHeight="1">
      <c r="A3969" s="3" t="s">
        <v>4912</v>
      </c>
      <c r="B3969" s="3" t="s">
        <v>2</v>
      </c>
      <c r="C3969" s="3" t="s">
        <v>28572</v>
      </c>
      <c r="D3969" s="3" t="s">
        <v>34330</v>
      </c>
      <c r="E3969" s="12" t="s">
        <v>40203</v>
      </c>
      <c r="F3969" s="6" t="str">
        <f t="shared" si="200"/>
        <v>module=jmail_health</v>
      </c>
      <c r="G3969" s="6" t="str">
        <f t="shared" si="201"/>
        <v>module=kmail_health</v>
      </c>
    </row>
    <row r="3970" spans="1:7" ht="30" customHeight="1">
      <c r="A3970" s="3" t="s">
        <v>4912</v>
      </c>
      <c r="B3970" s="3" t="s">
        <v>2</v>
      </c>
      <c r="C3970" s="3" t="s">
        <v>28573</v>
      </c>
      <c r="D3970" s="3" t="s">
        <v>34331</v>
      </c>
      <c r="E3970" s="12" t="s">
        <v>40204</v>
      </c>
      <c r="F3970" s="6" t="str">
        <f t="shared" si="200"/>
        <v>module=jmail_health</v>
      </c>
      <c r="G3970" s="6" t="str">
        <f t="shared" si="201"/>
        <v>module=kmail_health</v>
      </c>
    </row>
    <row r="3971" spans="1:7" ht="30" customHeight="1">
      <c r="A3971" s="3" t="s">
        <v>4912</v>
      </c>
      <c r="B3971" s="3" t="s">
        <v>2</v>
      </c>
      <c r="C3971" s="3" t="s">
        <v>28574</v>
      </c>
      <c r="D3971" s="3" t="s">
        <v>34332</v>
      </c>
      <c r="E3971" s="12" t="s">
        <v>40205</v>
      </c>
      <c r="F3971" s="6" t="str">
        <f t="shared" si="200"/>
        <v>module=jmail_health</v>
      </c>
      <c r="G3971" s="6" t="str">
        <f t="shared" si="201"/>
        <v>module=kmail_health</v>
      </c>
    </row>
    <row r="3972" spans="1:7" ht="30" customHeight="1">
      <c r="A3972" s="3" t="s">
        <v>4912</v>
      </c>
      <c r="B3972" s="3" t="s">
        <v>2</v>
      </c>
      <c r="C3972" s="3" t="s">
        <v>28575</v>
      </c>
      <c r="D3972" s="3" t="s">
        <v>34333</v>
      </c>
      <c r="E3972" s="12" t="s">
        <v>40206</v>
      </c>
      <c r="F3972" s="6" t="str">
        <f t="shared" si="200"/>
        <v>module=jmail_health</v>
      </c>
      <c r="G3972" s="6" t="str">
        <f t="shared" si="201"/>
        <v>module=kmail_health</v>
      </c>
    </row>
    <row r="3973" spans="1:7" ht="30" customHeight="1">
      <c r="A3973" s="3" t="s">
        <v>4912</v>
      </c>
      <c r="B3973" s="3" t="s">
        <v>2</v>
      </c>
      <c r="C3973" s="3" t="s">
        <v>28576</v>
      </c>
      <c r="D3973" s="3" t="s">
        <v>34334</v>
      </c>
      <c r="E3973" s="12" t="s">
        <v>40207</v>
      </c>
      <c r="F3973" s="6" t="str">
        <f t="shared" si="200"/>
        <v>module=jmail_health</v>
      </c>
      <c r="G3973" s="6" t="str">
        <f t="shared" si="201"/>
        <v>module=kmail_health</v>
      </c>
    </row>
    <row r="3974" spans="1:7" ht="30" customHeight="1">
      <c r="A3974" s="3" t="s">
        <v>4912</v>
      </c>
      <c r="B3974" s="3" t="s">
        <v>2</v>
      </c>
      <c r="C3974" s="3" t="s">
        <v>28577</v>
      </c>
      <c r="D3974" s="3" t="s">
        <v>34335</v>
      </c>
      <c r="E3974" s="12" t="s">
        <v>40208</v>
      </c>
      <c r="F3974" s="6" t="str">
        <f t="shared" si="200"/>
        <v>module=jmail_health</v>
      </c>
      <c r="G3974" s="6" t="str">
        <f t="shared" si="201"/>
        <v>module=kmail_health</v>
      </c>
    </row>
    <row r="3975" spans="1:7" ht="30" customHeight="1">
      <c r="A3975" s="3" t="s">
        <v>4912</v>
      </c>
      <c r="B3975" s="3" t="s">
        <v>2</v>
      </c>
      <c r="C3975" s="3" t="s">
        <v>28578</v>
      </c>
      <c r="D3975" s="3" t="s">
        <v>34336</v>
      </c>
      <c r="E3975" s="12" t="s">
        <v>40209</v>
      </c>
      <c r="F3975" s="6" t="str">
        <f t="shared" si="200"/>
        <v>module=jmail_health</v>
      </c>
      <c r="G3975" s="6" t="str">
        <f t="shared" si="201"/>
        <v>module=kmail_health</v>
      </c>
    </row>
    <row r="3976" spans="1:7" ht="30" customHeight="1">
      <c r="A3976" s="3" t="s">
        <v>4912</v>
      </c>
      <c r="B3976" s="3" t="s">
        <v>2</v>
      </c>
      <c r="C3976" s="3" t="s">
        <v>28579</v>
      </c>
      <c r="D3976" s="3" t="s">
        <v>34337</v>
      </c>
      <c r="E3976" s="12" t="s">
        <v>40210</v>
      </c>
      <c r="F3976" s="6" t="str">
        <f t="shared" si="200"/>
        <v>module=jmail_health</v>
      </c>
      <c r="G3976" s="6" t="str">
        <f t="shared" si="201"/>
        <v>module=kmail_health</v>
      </c>
    </row>
    <row r="3977" spans="1:7" ht="30" customHeight="1">
      <c r="A3977" s="3" t="s">
        <v>4912</v>
      </c>
      <c r="B3977" s="3" t="s">
        <v>2</v>
      </c>
      <c r="C3977" s="3" t="s">
        <v>28580</v>
      </c>
      <c r="D3977" s="3" t="s">
        <v>34338</v>
      </c>
      <c r="E3977" s="12" t="s">
        <v>40211</v>
      </c>
      <c r="F3977" s="6" t="str">
        <f t="shared" si="200"/>
        <v>module=jmail_health</v>
      </c>
      <c r="G3977" s="6" t="str">
        <f t="shared" si="201"/>
        <v>module=kmail_health</v>
      </c>
    </row>
    <row r="3978" spans="1:7" ht="30" customHeight="1">
      <c r="A3978" s="3" t="s">
        <v>4912</v>
      </c>
      <c r="B3978" s="3" t="s">
        <v>2</v>
      </c>
      <c r="C3978" s="3" t="s">
        <v>28581</v>
      </c>
      <c r="D3978" s="3" t="s">
        <v>34339</v>
      </c>
      <c r="E3978" s="12" t="s">
        <v>40212</v>
      </c>
      <c r="F3978" s="6" t="str">
        <f t="shared" si="200"/>
        <v>module=jmail_health</v>
      </c>
      <c r="G3978" s="6" t="str">
        <f t="shared" si="201"/>
        <v>module=kmail_health</v>
      </c>
    </row>
    <row r="3979" spans="1:7" ht="30" customHeight="1">
      <c r="A3979" s="3" t="s">
        <v>4912</v>
      </c>
      <c r="B3979" s="3" t="s">
        <v>2</v>
      </c>
      <c r="C3979" s="3" t="s">
        <v>28582</v>
      </c>
      <c r="D3979" s="3" t="s">
        <v>34340</v>
      </c>
      <c r="E3979" s="12" t="s">
        <v>40213</v>
      </c>
      <c r="F3979" s="6" t="str">
        <f t="shared" si="200"/>
        <v>module=jmail_health</v>
      </c>
      <c r="G3979" s="6" t="str">
        <f t="shared" si="201"/>
        <v>module=kmail_health</v>
      </c>
    </row>
    <row r="3980" spans="1:7" ht="30" customHeight="1">
      <c r="A3980" s="3" t="s">
        <v>4912</v>
      </c>
      <c r="B3980" s="3" t="s">
        <v>2</v>
      </c>
      <c r="C3980" s="3" t="s">
        <v>28583</v>
      </c>
      <c r="D3980" s="3" t="s">
        <v>34341</v>
      </c>
      <c r="E3980" s="12" t="s">
        <v>40214</v>
      </c>
      <c r="F3980" s="6" t="str">
        <f t="shared" si="200"/>
        <v>module=jmail_health</v>
      </c>
      <c r="G3980" s="6" t="str">
        <f t="shared" si="201"/>
        <v>module=kmail_health</v>
      </c>
    </row>
    <row r="3981" spans="1:7" ht="30" customHeight="1">
      <c r="A3981" s="3" t="s">
        <v>4912</v>
      </c>
      <c r="B3981" s="3" t="s">
        <v>2</v>
      </c>
      <c r="C3981" s="3" t="s">
        <v>28584</v>
      </c>
      <c r="D3981" s="3" t="s">
        <v>34342</v>
      </c>
      <c r="E3981" s="12" t="s">
        <v>40215</v>
      </c>
      <c r="F3981" s="6" t="str">
        <f t="shared" si="200"/>
        <v>module=jmail_health</v>
      </c>
      <c r="G3981" s="6" t="str">
        <f t="shared" si="201"/>
        <v>module=kmail_health</v>
      </c>
    </row>
    <row r="3982" spans="1:7" ht="30" customHeight="1">
      <c r="A3982" s="3" t="s">
        <v>4912</v>
      </c>
      <c r="B3982" s="3" t="s">
        <v>2</v>
      </c>
      <c r="C3982" s="3" t="s">
        <v>28585</v>
      </c>
      <c r="D3982" s="3" t="s">
        <v>34343</v>
      </c>
      <c r="E3982" s="12" t="s">
        <v>40216</v>
      </c>
      <c r="F3982" s="6" t="str">
        <f t="shared" si="200"/>
        <v>module=jmail_health</v>
      </c>
      <c r="G3982" s="6" t="str">
        <f t="shared" si="201"/>
        <v>module=kmail_health</v>
      </c>
    </row>
    <row r="3983" spans="1:7" ht="30" customHeight="1">
      <c r="A3983" s="3" t="s">
        <v>4912</v>
      </c>
      <c r="B3983" s="3" t="s">
        <v>2</v>
      </c>
      <c r="C3983" s="3" t="s">
        <v>28586</v>
      </c>
      <c r="D3983" s="3" t="s">
        <v>34344</v>
      </c>
      <c r="E3983" s="12" t="s">
        <v>40217</v>
      </c>
      <c r="F3983" s="6" t="str">
        <f t="shared" si="200"/>
        <v>module=jmail_health</v>
      </c>
      <c r="G3983" s="6" t="str">
        <f t="shared" si="201"/>
        <v>module=kmail_health</v>
      </c>
    </row>
    <row r="3984" spans="1:7" ht="30" customHeight="1">
      <c r="A3984" s="3" t="s">
        <v>4912</v>
      </c>
      <c r="B3984" s="3" t="s">
        <v>2</v>
      </c>
      <c r="C3984" s="3" t="s">
        <v>28587</v>
      </c>
      <c r="D3984" s="3" t="s">
        <v>34345</v>
      </c>
      <c r="E3984" s="12" t="s">
        <v>40218</v>
      </c>
      <c r="F3984" s="6" t="str">
        <f t="shared" si="200"/>
        <v>module=jmail_health</v>
      </c>
      <c r="G3984" s="6" t="str">
        <f t="shared" si="201"/>
        <v>module=kmail_health</v>
      </c>
    </row>
    <row r="3985" spans="1:7" ht="30" customHeight="1">
      <c r="A3985" s="3" t="s">
        <v>4912</v>
      </c>
      <c r="B3985" s="3" t="s">
        <v>2</v>
      </c>
      <c r="C3985" s="3" t="s">
        <v>28588</v>
      </c>
      <c r="D3985" s="3" t="s">
        <v>34346</v>
      </c>
      <c r="E3985" s="12" t="s">
        <v>40219</v>
      </c>
      <c r="F3985" s="6" t="str">
        <f t="shared" si="200"/>
        <v>module=jmail_health</v>
      </c>
      <c r="G3985" s="6" t="str">
        <f t="shared" si="201"/>
        <v>module=kmail_health</v>
      </c>
    </row>
    <row r="3986" spans="1:7" ht="30" customHeight="1">
      <c r="A3986" s="3" t="s">
        <v>4912</v>
      </c>
      <c r="B3986" s="3" t="s">
        <v>2</v>
      </c>
      <c r="C3986" s="3" t="s">
        <v>28589</v>
      </c>
      <c r="D3986" s="3" t="s">
        <v>34347</v>
      </c>
      <c r="E3986" s="12" t="s">
        <v>40220</v>
      </c>
      <c r="F3986" s="6" t="str">
        <f t="shared" si="200"/>
        <v>module=jmail_health</v>
      </c>
      <c r="G3986" s="6" t="str">
        <f t="shared" si="201"/>
        <v>module=kmail_health</v>
      </c>
    </row>
    <row r="3987" spans="1:7" ht="30" customHeight="1">
      <c r="A3987" s="3" t="s">
        <v>4912</v>
      </c>
      <c r="B3987" s="3" t="s">
        <v>2</v>
      </c>
      <c r="C3987" s="3" t="s">
        <v>28590</v>
      </c>
      <c r="D3987" s="3" t="s">
        <v>34348</v>
      </c>
      <c r="E3987" s="12" t="s">
        <v>40221</v>
      </c>
      <c r="F3987" s="6" t="str">
        <f t="shared" si="200"/>
        <v>module=jmail_health</v>
      </c>
      <c r="G3987" s="6" t="str">
        <f t="shared" si="201"/>
        <v>module=kmail_health</v>
      </c>
    </row>
    <row r="3988" spans="1:7" ht="30" customHeight="1">
      <c r="A3988" s="3" t="s">
        <v>4912</v>
      </c>
      <c r="B3988" s="3" t="s">
        <v>2</v>
      </c>
      <c r="C3988" s="3" t="s">
        <v>28591</v>
      </c>
      <c r="D3988" s="3" t="s">
        <v>34349</v>
      </c>
      <c r="E3988" s="12" t="s">
        <v>40222</v>
      </c>
      <c r="F3988" s="6" t="str">
        <f t="shared" si="200"/>
        <v>module=jmail_health</v>
      </c>
      <c r="G3988" s="6" t="str">
        <f t="shared" si="201"/>
        <v>module=kmail_health</v>
      </c>
    </row>
    <row r="3989" spans="1:7" ht="30" customHeight="1">
      <c r="A3989" s="3" t="s">
        <v>4912</v>
      </c>
      <c r="B3989" s="3" t="s">
        <v>2</v>
      </c>
      <c r="C3989" s="3" t="s">
        <v>28592</v>
      </c>
      <c r="D3989" s="3" t="s">
        <v>34350</v>
      </c>
      <c r="E3989" s="12" t="s">
        <v>40223</v>
      </c>
      <c r="F3989" s="6" t="str">
        <f t="shared" si="200"/>
        <v>module=jmail_health</v>
      </c>
      <c r="G3989" s="6" t="str">
        <f t="shared" si="201"/>
        <v>module=kmail_health</v>
      </c>
    </row>
    <row r="3990" spans="1:7" ht="30" customHeight="1">
      <c r="A3990" s="3" t="s">
        <v>4912</v>
      </c>
      <c r="B3990" s="3" t="s">
        <v>2</v>
      </c>
      <c r="C3990" s="3" t="s">
        <v>28593</v>
      </c>
      <c r="D3990" s="3" t="s">
        <v>34351</v>
      </c>
      <c r="E3990" s="12" t="s">
        <v>40224</v>
      </c>
      <c r="F3990" s="6" t="str">
        <f t="shared" si="200"/>
        <v>module=jmail_health</v>
      </c>
      <c r="G3990" s="6" t="str">
        <f t="shared" si="201"/>
        <v>module=kmail_health</v>
      </c>
    </row>
    <row r="3991" spans="1:7" ht="30" customHeight="1">
      <c r="A3991" s="3" t="s">
        <v>4912</v>
      </c>
      <c r="B3991" s="3" t="s">
        <v>2</v>
      </c>
      <c r="C3991" s="3" t="s">
        <v>28594</v>
      </c>
      <c r="D3991" s="3" t="s">
        <v>34352</v>
      </c>
      <c r="E3991" s="12" t="s">
        <v>40225</v>
      </c>
      <c r="F3991" s="6" t="str">
        <f t="shared" si="200"/>
        <v>module=jmail_health</v>
      </c>
      <c r="G3991" s="6" t="str">
        <f t="shared" si="201"/>
        <v>module=kmail_health</v>
      </c>
    </row>
    <row r="3992" spans="1:7" ht="30" customHeight="1">
      <c r="A3992" s="3" t="s">
        <v>4912</v>
      </c>
      <c r="B3992" s="3" t="s">
        <v>2</v>
      </c>
      <c r="C3992" s="3" t="s">
        <v>28595</v>
      </c>
      <c r="D3992" s="3" t="s">
        <v>34353</v>
      </c>
      <c r="E3992" s="12" t="s">
        <v>40226</v>
      </c>
      <c r="F3992" s="6" t="str">
        <f t="shared" si="200"/>
        <v>module=jmail_health</v>
      </c>
      <c r="G3992" s="6" t="str">
        <f t="shared" si="201"/>
        <v>module=kmail_health</v>
      </c>
    </row>
    <row r="3993" spans="1:7" ht="30" customHeight="1">
      <c r="A3993" s="3" t="s">
        <v>4912</v>
      </c>
      <c r="B3993" s="3" t="s">
        <v>2</v>
      </c>
      <c r="C3993" s="3" t="s">
        <v>28596</v>
      </c>
      <c r="D3993" s="3" t="s">
        <v>34354</v>
      </c>
      <c r="E3993" s="12" t="s">
        <v>40227</v>
      </c>
      <c r="F3993" s="6" t="str">
        <f t="shared" si="200"/>
        <v>module=jmail_health</v>
      </c>
      <c r="G3993" s="6" t="str">
        <f t="shared" si="201"/>
        <v>module=kmail_health</v>
      </c>
    </row>
    <row r="3994" spans="1:7" ht="30" customHeight="1">
      <c r="A3994" s="3" t="s">
        <v>4912</v>
      </c>
      <c r="B3994" s="3" t="s">
        <v>2</v>
      </c>
      <c r="C3994" s="3" t="s">
        <v>28597</v>
      </c>
      <c r="D3994" s="3" t="s">
        <v>34355</v>
      </c>
      <c r="E3994" s="12" t="s">
        <v>40228</v>
      </c>
      <c r="F3994" s="6" t="str">
        <f t="shared" si="200"/>
        <v>module=jmail_health</v>
      </c>
      <c r="G3994" s="6" t="str">
        <f t="shared" si="201"/>
        <v>module=kmail_health</v>
      </c>
    </row>
    <row r="3995" spans="1:7" ht="30" customHeight="1">
      <c r="A3995" s="3" t="s">
        <v>4912</v>
      </c>
      <c r="B3995" s="3" t="s">
        <v>2</v>
      </c>
      <c r="C3995" s="3" t="s">
        <v>28598</v>
      </c>
      <c r="D3995" s="3" t="s">
        <v>34356</v>
      </c>
      <c r="E3995" s="12" t="s">
        <v>40229</v>
      </c>
      <c r="F3995" s="6" t="str">
        <f t="shared" si="200"/>
        <v>module=jmail_health</v>
      </c>
      <c r="G3995" s="6" t="str">
        <f t="shared" si="201"/>
        <v>module=kmail_health</v>
      </c>
    </row>
    <row r="3996" spans="1:7" ht="30" customHeight="1">
      <c r="A3996" s="3" t="s">
        <v>4912</v>
      </c>
      <c r="B3996" s="3" t="s">
        <v>2</v>
      </c>
      <c r="C3996" s="3" t="s">
        <v>28599</v>
      </c>
      <c r="D3996" s="3" t="s">
        <v>34357</v>
      </c>
      <c r="E3996" s="12" t="s">
        <v>40230</v>
      </c>
      <c r="F3996" s="6" t="str">
        <f t="shared" si="200"/>
        <v>module=jmail_health</v>
      </c>
      <c r="G3996" s="6" t="str">
        <f t="shared" si="201"/>
        <v>module=kmail_health</v>
      </c>
    </row>
    <row r="3997" spans="1:7" ht="30" customHeight="1">
      <c r="A3997" s="3" t="s">
        <v>4912</v>
      </c>
      <c r="B3997" s="3" t="s">
        <v>2</v>
      </c>
      <c r="C3997" s="3" t="s">
        <v>28600</v>
      </c>
      <c r="D3997" s="3" t="s">
        <v>34358</v>
      </c>
      <c r="E3997" s="12" t="s">
        <v>40231</v>
      </c>
      <c r="F3997" s="6" t="str">
        <f t="shared" si="200"/>
        <v>module=jmail_health</v>
      </c>
      <c r="G3997" s="6" t="str">
        <f t="shared" si="201"/>
        <v>module=kmail_health</v>
      </c>
    </row>
    <row r="3998" spans="1:7" ht="30" customHeight="1">
      <c r="A3998" s="3" t="s">
        <v>4912</v>
      </c>
      <c r="B3998" s="3" t="s">
        <v>2</v>
      </c>
      <c r="C3998" s="3" t="s">
        <v>28601</v>
      </c>
      <c r="D3998" s="3" t="s">
        <v>34359</v>
      </c>
      <c r="E3998" s="12" t="s">
        <v>40232</v>
      </c>
      <c r="F3998" s="6" t="str">
        <f t="shared" si="200"/>
        <v>module=jmail_health</v>
      </c>
      <c r="G3998" s="6" t="str">
        <f t="shared" si="201"/>
        <v>module=kmail_health</v>
      </c>
    </row>
    <row r="3999" spans="1:7" ht="30" customHeight="1">
      <c r="A3999" s="3" t="s">
        <v>4912</v>
      </c>
      <c r="B3999" s="3" t="s">
        <v>2</v>
      </c>
      <c r="C3999" s="3" t="s">
        <v>28602</v>
      </c>
      <c r="D3999" s="3" t="s">
        <v>34360</v>
      </c>
      <c r="E3999" s="12" t="s">
        <v>40233</v>
      </c>
      <c r="F3999" s="6" t="str">
        <f t="shared" si="200"/>
        <v>module=jmail_health</v>
      </c>
      <c r="G3999" s="6" t="str">
        <f t="shared" si="201"/>
        <v>module=kmail_health</v>
      </c>
    </row>
    <row r="4000" spans="1:7" ht="30" customHeight="1">
      <c r="A4000" s="3" t="s">
        <v>4912</v>
      </c>
      <c r="B4000" s="3" t="s">
        <v>2</v>
      </c>
      <c r="C4000" s="3" t="s">
        <v>28603</v>
      </c>
      <c r="D4000" s="3" t="s">
        <v>34361</v>
      </c>
      <c r="E4000" s="12" t="s">
        <v>40234</v>
      </c>
      <c r="F4000" s="6" t="str">
        <f t="shared" si="200"/>
        <v>module=jmail_health</v>
      </c>
      <c r="G4000" s="6" t="str">
        <f t="shared" si="201"/>
        <v>module=kmail_health</v>
      </c>
    </row>
    <row r="4001" spans="1:7" ht="30" customHeight="1">
      <c r="A4001" s="3" t="s">
        <v>4912</v>
      </c>
      <c r="B4001" s="3" t="s">
        <v>2</v>
      </c>
      <c r="C4001" s="3" t="s">
        <v>28604</v>
      </c>
      <c r="D4001" s="3" t="s">
        <v>34362</v>
      </c>
      <c r="E4001" s="12" t="s">
        <v>40235</v>
      </c>
      <c r="F4001" s="6" t="str">
        <f t="shared" si="200"/>
        <v>module=jmail_health</v>
      </c>
      <c r="G4001" s="6" t="str">
        <f t="shared" si="201"/>
        <v>module=kmail_health</v>
      </c>
    </row>
    <row r="4002" spans="1:7" ht="30" customHeight="1">
      <c r="A4002" s="3" t="s">
        <v>4912</v>
      </c>
      <c r="B4002" s="3" t="s">
        <v>2</v>
      </c>
      <c r="C4002" s="3" t="s">
        <v>28605</v>
      </c>
      <c r="D4002" s="3" t="s">
        <v>34363</v>
      </c>
      <c r="E4002" s="12" t="s">
        <v>40236</v>
      </c>
      <c r="F4002" s="6" t="str">
        <f t="shared" si="200"/>
        <v>module=jmail_health</v>
      </c>
      <c r="G4002" s="6" t="str">
        <f t="shared" si="201"/>
        <v>module=kmail_health</v>
      </c>
    </row>
    <row r="4003" spans="1:7" ht="30" customHeight="1">
      <c r="A4003" s="3" t="s">
        <v>4912</v>
      </c>
      <c r="B4003" s="3" t="s">
        <v>2</v>
      </c>
      <c r="C4003" s="3" t="s">
        <v>28606</v>
      </c>
      <c r="D4003" s="3" t="s">
        <v>34364</v>
      </c>
      <c r="E4003" s="12" t="s">
        <v>40237</v>
      </c>
      <c r="F4003" s="6" t="str">
        <f t="shared" si="200"/>
        <v>module=jmail_health</v>
      </c>
      <c r="G4003" s="6" t="str">
        <f t="shared" si="201"/>
        <v>module=kmail_health</v>
      </c>
    </row>
    <row r="4004" spans="1:7" ht="30" customHeight="1">
      <c r="A4004" s="3" t="s">
        <v>4912</v>
      </c>
      <c r="B4004" s="3" t="s">
        <v>2</v>
      </c>
      <c r="C4004" s="3" t="s">
        <v>28607</v>
      </c>
      <c r="D4004" s="3" t="s">
        <v>34365</v>
      </c>
      <c r="E4004" s="12" t="s">
        <v>40238</v>
      </c>
      <c r="F4004" s="6" t="str">
        <f t="shared" si="200"/>
        <v>module=jmail_health</v>
      </c>
      <c r="G4004" s="6" t="str">
        <f t="shared" si="201"/>
        <v>module=kmail_health</v>
      </c>
    </row>
    <row r="4005" spans="1:7" ht="30" customHeight="1">
      <c r="A4005" s="3" t="s">
        <v>4912</v>
      </c>
      <c r="B4005" s="3" t="s">
        <v>2</v>
      </c>
      <c r="C4005" s="3" t="s">
        <v>28608</v>
      </c>
      <c r="D4005" s="3" t="s">
        <v>34366</v>
      </c>
      <c r="E4005" s="12" t="s">
        <v>40239</v>
      </c>
      <c r="F4005" s="6" t="str">
        <f t="shared" si="200"/>
        <v>module=jmail_health</v>
      </c>
      <c r="G4005" s="6" t="str">
        <f t="shared" si="201"/>
        <v>module=kmail_health</v>
      </c>
    </row>
    <row r="4006" spans="1:7" ht="30" customHeight="1">
      <c r="A4006" s="3" t="s">
        <v>4912</v>
      </c>
      <c r="B4006" s="3" t="s">
        <v>2</v>
      </c>
      <c r="C4006" s="3" t="s">
        <v>28609</v>
      </c>
      <c r="D4006" s="3" t="s">
        <v>34367</v>
      </c>
      <c r="E4006" s="12" t="s">
        <v>40240</v>
      </c>
      <c r="F4006" s="6" t="str">
        <f t="shared" si="200"/>
        <v>module=jmail_health</v>
      </c>
      <c r="G4006" s="6" t="str">
        <f t="shared" si="201"/>
        <v>module=kmail_health</v>
      </c>
    </row>
    <row r="4007" spans="1:7" ht="30" customHeight="1">
      <c r="A4007" s="3" t="s">
        <v>4912</v>
      </c>
      <c r="B4007" s="3" t="s">
        <v>2</v>
      </c>
      <c r="C4007" s="3" t="s">
        <v>28610</v>
      </c>
      <c r="D4007" s="3" t="s">
        <v>34368</v>
      </c>
      <c r="E4007" s="12" t="s">
        <v>40241</v>
      </c>
      <c r="F4007" s="6" t="str">
        <f t="shared" si="200"/>
        <v>module=jmail_health</v>
      </c>
      <c r="G4007" s="6" t="str">
        <f t="shared" si="201"/>
        <v>module=kmail_health</v>
      </c>
    </row>
    <row r="4008" spans="1:7" ht="30" customHeight="1">
      <c r="A4008" s="3" t="s">
        <v>4912</v>
      </c>
      <c r="B4008" s="3" t="s">
        <v>2</v>
      </c>
      <c r="C4008" s="3" t="s">
        <v>28611</v>
      </c>
      <c r="D4008" s="3" t="s">
        <v>34369</v>
      </c>
      <c r="E4008" s="12" t="s">
        <v>40242</v>
      </c>
      <c r="F4008" s="6" t="str">
        <f t="shared" si="200"/>
        <v>module=jmail_health</v>
      </c>
      <c r="G4008" s="6" t="str">
        <f t="shared" si="201"/>
        <v>module=kmail_health</v>
      </c>
    </row>
    <row r="4009" spans="1:7" ht="30" customHeight="1">
      <c r="A4009" s="3" t="s">
        <v>4912</v>
      </c>
      <c r="B4009" s="3" t="s">
        <v>2</v>
      </c>
      <c r="C4009" s="3" t="s">
        <v>28612</v>
      </c>
      <c r="D4009" s="3" t="s">
        <v>34370</v>
      </c>
      <c r="E4009" s="12" t="s">
        <v>40243</v>
      </c>
      <c r="F4009" s="6" t="str">
        <f t="shared" si="200"/>
        <v>module=jmail_health</v>
      </c>
      <c r="G4009" s="6" t="str">
        <f t="shared" si="201"/>
        <v>module=kmail_health</v>
      </c>
    </row>
    <row r="4010" spans="1:7" ht="30" customHeight="1">
      <c r="A4010" s="3" t="s">
        <v>4912</v>
      </c>
      <c r="B4010" s="3" t="s">
        <v>2</v>
      </c>
      <c r="C4010" s="3" t="s">
        <v>28613</v>
      </c>
      <c r="D4010" s="3" t="s">
        <v>34371</v>
      </c>
      <c r="E4010" s="12" t="s">
        <v>40244</v>
      </c>
      <c r="F4010" s="6" t="str">
        <f t="shared" si="200"/>
        <v>module=jmail_health</v>
      </c>
      <c r="G4010" s="6" t="str">
        <f t="shared" si="201"/>
        <v>module=kmail_health</v>
      </c>
    </row>
    <row r="4011" spans="1:7" ht="30" customHeight="1">
      <c r="A4011" s="3" t="s">
        <v>4912</v>
      </c>
      <c r="B4011" s="3" t="s">
        <v>2</v>
      </c>
      <c r="C4011" s="3" t="s">
        <v>28614</v>
      </c>
      <c r="D4011" s="3" t="s">
        <v>34372</v>
      </c>
      <c r="E4011" s="12" t="s">
        <v>40245</v>
      </c>
      <c r="F4011" s="6" t="str">
        <f t="shared" si="200"/>
        <v>module=jmail_health</v>
      </c>
      <c r="G4011" s="6" t="str">
        <f t="shared" si="201"/>
        <v>module=kmail_health</v>
      </c>
    </row>
    <row r="4012" spans="1:7" ht="30" customHeight="1">
      <c r="A4012" s="3" t="s">
        <v>4912</v>
      </c>
      <c r="B4012" s="3" t="s">
        <v>2</v>
      </c>
      <c r="C4012" s="3" t="s">
        <v>28615</v>
      </c>
      <c r="D4012" s="3" t="s">
        <v>34373</v>
      </c>
      <c r="E4012" s="12" t="s">
        <v>40246</v>
      </c>
      <c r="F4012" s="6" t="str">
        <f t="shared" si="200"/>
        <v>module=jmail_health</v>
      </c>
      <c r="G4012" s="6" t="str">
        <f t="shared" si="201"/>
        <v>module=kmail_health</v>
      </c>
    </row>
    <row r="4013" spans="1:7" ht="30" customHeight="1">
      <c r="A4013" s="3" t="s">
        <v>4912</v>
      </c>
      <c r="B4013" s="3" t="s">
        <v>2</v>
      </c>
      <c r="C4013" s="3" t="s">
        <v>28616</v>
      </c>
      <c r="D4013" s="3" t="s">
        <v>34374</v>
      </c>
      <c r="E4013" s="12" t="s">
        <v>40247</v>
      </c>
      <c r="F4013" s="6" t="str">
        <f t="shared" si="200"/>
        <v>module=jmail_health</v>
      </c>
      <c r="G4013" s="6" t="str">
        <f t="shared" si="201"/>
        <v>module=kmail_health</v>
      </c>
    </row>
    <row r="4014" spans="1:7" ht="30" customHeight="1">
      <c r="A4014" s="3" t="s">
        <v>4912</v>
      </c>
      <c r="B4014" s="3" t="s">
        <v>2</v>
      </c>
      <c r="C4014" s="3" t="s">
        <v>28617</v>
      </c>
      <c r="D4014" s="3" t="s">
        <v>34375</v>
      </c>
      <c r="E4014" s="12" t="s">
        <v>40248</v>
      </c>
      <c r="F4014" s="6" t="str">
        <f t="shared" si="200"/>
        <v>module=jmail_health</v>
      </c>
      <c r="G4014" s="6" t="str">
        <f t="shared" si="201"/>
        <v>module=kmail_health</v>
      </c>
    </row>
    <row r="4015" spans="1:7" ht="30" customHeight="1">
      <c r="A4015" s="3" t="s">
        <v>4912</v>
      </c>
      <c r="B4015" s="3" t="s">
        <v>2</v>
      </c>
      <c r="C4015" s="3" t="s">
        <v>28618</v>
      </c>
      <c r="D4015" s="3" t="s">
        <v>34376</v>
      </c>
      <c r="E4015" s="12" t="s">
        <v>40249</v>
      </c>
      <c r="F4015" s="6" t="str">
        <f t="shared" si="200"/>
        <v>module=jmail_health</v>
      </c>
      <c r="G4015" s="6" t="str">
        <f t="shared" si="201"/>
        <v>module=kmail_health</v>
      </c>
    </row>
    <row r="4016" spans="1:7" ht="30" customHeight="1">
      <c r="A4016" s="3" t="s">
        <v>4912</v>
      </c>
      <c r="B4016" s="3" t="s">
        <v>2</v>
      </c>
      <c r="C4016" s="3" t="s">
        <v>28619</v>
      </c>
      <c r="D4016" s="3" t="s">
        <v>34377</v>
      </c>
      <c r="E4016" s="12" t="s">
        <v>40250</v>
      </c>
      <c r="F4016" s="6" t="str">
        <f t="shared" si="200"/>
        <v>module=jmail_health</v>
      </c>
      <c r="G4016" s="6" t="str">
        <f t="shared" si="201"/>
        <v>module=kmail_health</v>
      </c>
    </row>
    <row r="4017" spans="1:7" ht="30" customHeight="1">
      <c r="A4017" s="3" t="s">
        <v>4912</v>
      </c>
      <c r="B4017" s="3" t="s">
        <v>2</v>
      </c>
      <c r="C4017" s="3" t="s">
        <v>28620</v>
      </c>
      <c r="D4017" s="3" t="s">
        <v>34378</v>
      </c>
      <c r="E4017" s="12" t="s">
        <v>40251</v>
      </c>
      <c r="F4017" s="6" t="str">
        <f t="shared" ref="F4017:F4080" si="202">HYPERLINK("http://www.ssc.wisc.edu/wlsresearch/documentation/waves/?wave=capigrad&amp;module=jmail_health","module=jmail_health")</f>
        <v>module=jmail_health</v>
      </c>
      <c r="G4017" s="6" t="str">
        <f t="shared" ref="G4017:G4080" si="203">HYPERLINK("http://www.ssc.wisc.edu/wlsresearch/documentation/waves/?wave=capisib&amp;module=kmail_health","module=kmail_health")</f>
        <v>module=kmail_health</v>
      </c>
    </row>
    <row r="4018" spans="1:7" ht="30" customHeight="1">
      <c r="A4018" s="3" t="s">
        <v>4912</v>
      </c>
      <c r="B4018" s="3" t="s">
        <v>2</v>
      </c>
      <c r="C4018" s="3" t="s">
        <v>28621</v>
      </c>
      <c r="D4018" s="3" t="s">
        <v>34379</v>
      </c>
      <c r="E4018" s="12" t="s">
        <v>40252</v>
      </c>
      <c r="F4018" s="6" t="str">
        <f t="shared" si="202"/>
        <v>module=jmail_health</v>
      </c>
      <c r="G4018" s="6" t="str">
        <f t="shared" si="203"/>
        <v>module=kmail_health</v>
      </c>
    </row>
    <row r="4019" spans="1:7" ht="30" customHeight="1">
      <c r="A4019" s="3" t="s">
        <v>4912</v>
      </c>
      <c r="B4019" s="3" t="s">
        <v>2</v>
      </c>
      <c r="C4019" s="3" t="s">
        <v>28622</v>
      </c>
      <c r="D4019" s="3" t="s">
        <v>34380</v>
      </c>
      <c r="E4019" s="12" t="s">
        <v>40253</v>
      </c>
      <c r="F4019" s="6" t="str">
        <f t="shared" si="202"/>
        <v>module=jmail_health</v>
      </c>
      <c r="G4019" s="6" t="str">
        <f t="shared" si="203"/>
        <v>module=kmail_health</v>
      </c>
    </row>
    <row r="4020" spans="1:7" ht="30" customHeight="1">
      <c r="A4020" s="3" t="s">
        <v>4912</v>
      </c>
      <c r="B4020" s="3" t="s">
        <v>2</v>
      </c>
      <c r="C4020" s="3" t="s">
        <v>28623</v>
      </c>
      <c r="D4020" s="3" t="s">
        <v>34381</v>
      </c>
      <c r="E4020" s="12" t="s">
        <v>40254</v>
      </c>
      <c r="F4020" s="6" t="str">
        <f t="shared" si="202"/>
        <v>module=jmail_health</v>
      </c>
      <c r="G4020" s="6" t="str">
        <f t="shared" si="203"/>
        <v>module=kmail_health</v>
      </c>
    </row>
    <row r="4021" spans="1:7" ht="30" customHeight="1">
      <c r="A4021" s="3" t="s">
        <v>4912</v>
      </c>
      <c r="B4021" s="3" t="s">
        <v>2</v>
      </c>
      <c r="C4021" s="3" t="s">
        <v>28624</v>
      </c>
      <c r="D4021" s="3" t="s">
        <v>34382</v>
      </c>
      <c r="E4021" s="12" t="s">
        <v>40255</v>
      </c>
      <c r="F4021" s="6" t="str">
        <f t="shared" si="202"/>
        <v>module=jmail_health</v>
      </c>
      <c r="G4021" s="6" t="str">
        <f t="shared" si="203"/>
        <v>module=kmail_health</v>
      </c>
    </row>
    <row r="4022" spans="1:7" ht="30" customHeight="1">
      <c r="A4022" s="3" t="s">
        <v>4912</v>
      </c>
      <c r="B4022" s="3" t="s">
        <v>2</v>
      </c>
      <c r="C4022" s="3" t="s">
        <v>28625</v>
      </c>
      <c r="D4022" s="3" t="s">
        <v>34383</v>
      </c>
      <c r="E4022" s="12" t="s">
        <v>40256</v>
      </c>
      <c r="F4022" s="6" t="str">
        <f t="shared" si="202"/>
        <v>module=jmail_health</v>
      </c>
      <c r="G4022" s="6" t="str">
        <f t="shared" si="203"/>
        <v>module=kmail_health</v>
      </c>
    </row>
    <row r="4023" spans="1:7" ht="30" customHeight="1">
      <c r="A4023" s="3" t="s">
        <v>4912</v>
      </c>
      <c r="B4023" s="3" t="s">
        <v>2</v>
      </c>
      <c r="C4023" s="3" t="s">
        <v>28626</v>
      </c>
      <c r="D4023" s="3" t="s">
        <v>34384</v>
      </c>
      <c r="E4023" s="12" t="s">
        <v>40257</v>
      </c>
      <c r="F4023" s="6" t="str">
        <f t="shared" si="202"/>
        <v>module=jmail_health</v>
      </c>
      <c r="G4023" s="6" t="str">
        <f t="shared" si="203"/>
        <v>module=kmail_health</v>
      </c>
    </row>
    <row r="4024" spans="1:7" ht="30" customHeight="1">
      <c r="A4024" s="3" t="s">
        <v>4912</v>
      </c>
      <c r="B4024" s="3" t="s">
        <v>2</v>
      </c>
      <c r="C4024" s="3" t="s">
        <v>28627</v>
      </c>
      <c r="D4024" s="3" t="s">
        <v>34385</v>
      </c>
      <c r="E4024" s="12" t="s">
        <v>40258</v>
      </c>
      <c r="F4024" s="6" t="str">
        <f t="shared" si="202"/>
        <v>module=jmail_health</v>
      </c>
      <c r="G4024" s="6" t="str">
        <f t="shared" si="203"/>
        <v>module=kmail_health</v>
      </c>
    </row>
    <row r="4025" spans="1:7" ht="30" customHeight="1">
      <c r="A4025" s="3" t="s">
        <v>4912</v>
      </c>
      <c r="B4025" s="3" t="s">
        <v>2</v>
      </c>
      <c r="C4025" s="3" t="s">
        <v>28628</v>
      </c>
      <c r="D4025" s="3" t="s">
        <v>34386</v>
      </c>
      <c r="E4025" s="12" t="s">
        <v>40259</v>
      </c>
      <c r="F4025" s="6" t="str">
        <f t="shared" si="202"/>
        <v>module=jmail_health</v>
      </c>
      <c r="G4025" s="6" t="str">
        <f t="shared" si="203"/>
        <v>module=kmail_health</v>
      </c>
    </row>
    <row r="4026" spans="1:7" ht="30" customHeight="1">
      <c r="A4026" s="3" t="s">
        <v>4912</v>
      </c>
      <c r="B4026" s="3" t="s">
        <v>2</v>
      </c>
      <c r="C4026" s="3" t="s">
        <v>28629</v>
      </c>
      <c r="D4026" s="3" t="s">
        <v>34387</v>
      </c>
      <c r="E4026" s="12" t="s">
        <v>40260</v>
      </c>
      <c r="F4026" s="6" t="str">
        <f t="shared" si="202"/>
        <v>module=jmail_health</v>
      </c>
      <c r="G4026" s="6" t="str">
        <f t="shared" si="203"/>
        <v>module=kmail_health</v>
      </c>
    </row>
    <row r="4027" spans="1:7" ht="30" customHeight="1">
      <c r="A4027" s="3" t="s">
        <v>4912</v>
      </c>
      <c r="B4027" s="3" t="s">
        <v>2</v>
      </c>
      <c r="C4027" s="3" t="s">
        <v>28630</v>
      </c>
      <c r="D4027" s="3" t="s">
        <v>34388</v>
      </c>
      <c r="E4027" s="12" t="s">
        <v>40261</v>
      </c>
      <c r="F4027" s="6" t="str">
        <f t="shared" si="202"/>
        <v>module=jmail_health</v>
      </c>
      <c r="G4027" s="6" t="str">
        <f t="shared" si="203"/>
        <v>module=kmail_health</v>
      </c>
    </row>
    <row r="4028" spans="1:7" ht="30" customHeight="1">
      <c r="A4028" s="3" t="s">
        <v>4912</v>
      </c>
      <c r="B4028" s="3" t="s">
        <v>2</v>
      </c>
      <c r="C4028" s="3" t="s">
        <v>28631</v>
      </c>
      <c r="D4028" s="3" t="s">
        <v>34389</v>
      </c>
      <c r="E4028" s="12" t="s">
        <v>40262</v>
      </c>
      <c r="F4028" s="6" t="str">
        <f t="shared" si="202"/>
        <v>module=jmail_health</v>
      </c>
      <c r="G4028" s="6" t="str">
        <f t="shared" si="203"/>
        <v>module=kmail_health</v>
      </c>
    </row>
    <row r="4029" spans="1:7" ht="30" customHeight="1">
      <c r="A4029" s="3" t="s">
        <v>4912</v>
      </c>
      <c r="B4029" s="3" t="s">
        <v>2</v>
      </c>
      <c r="C4029" s="3" t="s">
        <v>28632</v>
      </c>
      <c r="D4029" s="3" t="s">
        <v>34390</v>
      </c>
      <c r="E4029" s="12" t="s">
        <v>40263</v>
      </c>
      <c r="F4029" s="6" t="str">
        <f t="shared" si="202"/>
        <v>module=jmail_health</v>
      </c>
      <c r="G4029" s="6" t="str">
        <f t="shared" si="203"/>
        <v>module=kmail_health</v>
      </c>
    </row>
    <row r="4030" spans="1:7" ht="30" customHeight="1">
      <c r="A4030" s="3" t="s">
        <v>4912</v>
      </c>
      <c r="B4030" s="3" t="s">
        <v>2</v>
      </c>
      <c r="C4030" s="3" t="s">
        <v>28633</v>
      </c>
      <c r="D4030" s="3" t="s">
        <v>34391</v>
      </c>
      <c r="E4030" s="12" t="s">
        <v>40264</v>
      </c>
      <c r="F4030" s="6" t="str">
        <f t="shared" si="202"/>
        <v>module=jmail_health</v>
      </c>
      <c r="G4030" s="6" t="str">
        <f t="shared" si="203"/>
        <v>module=kmail_health</v>
      </c>
    </row>
    <row r="4031" spans="1:7" ht="30" customHeight="1">
      <c r="A4031" s="3" t="s">
        <v>4912</v>
      </c>
      <c r="B4031" s="3" t="s">
        <v>2</v>
      </c>
      <c r="C4031" s="3" t="s">
        <v>28634</v>
      </c>
      <c r="D4031" s="3" t="s">
        <v>34392</v>
      </c>
      <c r="E4031" s="12" t="s">
        <v>40265</v>
      </c>
      <c r="F4031" s="6" t="str">
        <f t="shared" si="202"/>
        <v>module=jmail_health</v>
      </c>
      <c r="G4031" s="6" t="str">
        <f t="shared" si="203"/>
        <v>module=kmail_health</v>
      </c>
    </row>
    <row r="4032" spans="1:7" ht="30" customHeight="1">
      <c r="A4032" s="3" t="s">
        <v>4912</v>
      </c>
      <c r="B4032" s="3" t="s">
        <v>2</v>
      </c>
      <c r="C4032" s="3" t="s">
        <v>28635</v>
      </c>
      <c r="D4032" s="3" t="s">
        <v>34393</v>
      </c>
      <c r="E4032" s="12" t="s">
        <v>40266</v>
      </c>
      <c r="F4032" s="6" t="str">
        <f t="shared" si="202"/>
        <v>module=jmail_health</v>
      </c>
      <c r="G4032" s="6" t="str">
        <f t="shared" si="203"/>
        <v>module=kmail_health</v>
      </c>
    </row>
    <row r="4033" spans="1:7" ht="30" customHeight="1">
      <c r="A4033" s="3" t="s">
        <v>4912</v>
      </c>
      <c r="B4033" s="3" t="s">
        <v>2</v>
      </c>
      <c r="C4033" s="3" t="s">
        <v>28636</v>
      </c>
      <c r="D4033" s="3" t="s">
        <v>34394</v>
      </c>
      <c r="E4033" s="12" t="s">
        <v>40267</v>
      </c>
      <c r="F4033" s="6" t="str">
        <f t="shared" si="202"/>
        <v>module=jmail_health</v>
      </c>
      <c r="G4033" s="6" t="str">
        <f t="shared" si="203"/>
        <v>module=kmail_health</v>
      </c>
    </row>
    <row r="4034" spans="1:7" ht="30" customHeight="1">
      <c r="A4034" s="3" t="s">
        <v>4912</v>
      </c>
      <c r="B4034" s="3" t="s">
        <v>2</v>
      </c>
      <c r="C4034" s="3" t="s">
        <v>28637</v>
      </c>
      <c r="D4034" s="3" t="s">
        <v>34395</v>
      </c>
      <c r="E4034" s="12" t="s">
        <v>40268</v>
      </c>
      <c r="F4034" s="6" t="str">
        <f t="shared" si="202"/>
        <v>module=jmail_health</v>
      </c>
      <c r="G4034" s="6" t="str">
        <f t="shared" si="203"/>
        <v>module=kmail_health</v>
      </c>
    </row>
    <row r="4035" spans="1:7" ht="30" customHeight="1">
      <c r="A4035" s="3" t="s">
        <v>4912</v>
      </c>
      <c r="B4035" s="3" t="s">
        <v>2</v>
      </c>
      <c r="C4035" s="3" t="s">
        <v>28638</v>
      </c>
      <c r="D4035" s="3" t="s">
        <v>34396</v>
      </c>
      <c r="E4035" s="12" t="s">
        <v>40269</v>
      </c>
      <c r="F4035" s="6" t="str">
        <f t="shared" si="202"/>
        <v>module=jmail_health</v>
      </c>
      <c r="G4035" s="6" t="str">
        <f t="shared" si="203"/>
        <v>module=kmail_health</v>
      </c>
    </row>
    <row r="4036" spans="1:7" ht="30" customHeight="1">
      <c r="A4036" s="3" t="s">
        <v>4912</v>
      </c>
      <c r="B4036" s="3" t="s">
        <v>2</v>
      </c>
      <c r="C4036" s="3" t="s">
        <v>28639</v>
      </c>
      <c r="D4036" s="3" t="s">
        <v>34397</v>
      </c>
      <c r="E4036" s="12" t="s">
        <v>40270</v>
      </c>
      <c r="F4036" s="6" t="str">
        <f t="shared" si="202"/>
        <v>module=jmail_health</v>
      </c>
      <c r="G4036" s="6" t="str">
        <f t="shared" si="203"/>
        <v>module=kmail_health</v>
      </c>
    </row>
    <row r="4037" spans="1:7" ht="30" customHeight="1">
      <c r="A4037" s="3" t="s">
        <v>4912</v>
      </c>
      <c r="B4037" s="3" t="s">
        <v>2</v>
      </c>
      <c r="C4037" s="3" t="s">
        <v>28640</v>
      </c>
      <c r="D4037" s="3" t="s">
        <v>34398</v>
      </c>
      <c r="E4037" s="12" t="s">
        <v>40271</v>
      </c>
      <c r="F4037" s="6" t="str">
        <f t="shared" si="202"/>
        <v>module=jmail_health</v>
      </c>
      <c r="G4037" s="6" t="str">
        <f t="shared" si="203"/>
        <v>module=kmail_health</v>
      </c>
    </row>
    <row r="4038" spans="1:7" ht="30" customHeight="1">
      <c r="A4038" s="3" t="s">
        <v>4912</v>
      </c>
      <c r="B4038" s="3" t="s">
        <v>2</v>
      </c>
      <c r="C4038" s="3" t="s">
        <v>28641</v>
      </c>
      <c r="D4038" s="3" t="s">
        <v>34399</v>
      </c>
      <c r="E4038" s="12" t="s">
        <v>40272</v>
      </c>
      <c r="F4038" s="6" t="str">
        <f t="shared" si="202"/>
        <v>module=jmail_health</v>
      </c>
      <c r="G4038" s="6" t="str">
        <f t="shared" si="203"/>
        <v>module=kmail_health</v>
      </c>
    </row>
    <row r="4039" spans="1:7" ht="30" customHeight="1">
      <c r="A4039" s="3" t="s">
        <v>4912</v>
      </c>
      <c r="B4039" s="3" t="s">
        <v>2</v>
      </c>
      <c r="C4039" s="3" t="s">
        <v>28642</v>
      </c>
      <c r="D4039" s="3" t="s">
        <v>34400</v>
      </c>
      <c r="E4039" s="12" t="s">
        <v>40273</v>
      </c>
      <c r="F4039" s="6" t="str">
        <f t="shared" si="202"/>
        <v>module=jmail_health</v>
      </c>
      <c r="G4039" s="6" t="str">
        <f t="shared" si="203"/>
        <v>module=kmail_health</v>
      </c>
    </row>
    <row r="4040" spans="1:7" ht="30" customHeight="1">
      <c r="A4040" s="3" t="s">
        <v>4912</v>
      </c>
      <c r="B4040" s="3" t="s">
        <v>2</v>
      </c>
      <c r="C4040" s="3" t="s">
        <v>28643</v>
      </c>
      <c r="D4040" s="3" t="s">
        <v>34401</v>
      </c>
      <c r="E4040" s="12" t="s">
        <v>40274</v>
      </c>
      <c r="F4040" s="6" t="str">
        <f t="shared" si="202"/>
        <v>module=jmail_health</v>
      </c>
      <c r="G4040" s="6" t="str">
        <f t="shared" si="203"/>
        <v>module=kmail_health</v>
      </c>
    </row>
    <row r="4041" spans="1:7" ht="30" customHeight="1">
      <c r="A4041" s="3" t="s">
        <v>4912</v>
      </c>
      <c r="B4041" s="3" t="s">
        <v>2</v>
      </c>
      <c r="C4041" s="3" t="s">
        <v>28644</v>
      </c>
      <c r="D4041" s="3" t="s">
        <v>34402</v>
      </c>
      <c r="E4041" s="12" t="s">
        <v>40275</v>
      </c>
      <c r="F4041" s="6" t="str">
        <f t="shared" si="202"/>
        <v>module=jmail_health</v>
      </c>
      <c r="G4041" s="6" t="str">
        <f t="shared" si="203"/>
        <v>module=kmail_health</v>
      </c>
    </row>
    <row r="4042" spans="1:7" ht="30" customHeight="1">
      <c r="A4042" s="3" t="s">
        <v>4912</v>
      </c>
      <c r="B4042" s="3" t="s">
        <v>2</v>
      </c>
      <c r="C4042" s="3" t="s">
        <v>28645</v>
      </c>
      <c r="D4042" s="3" t="s">
        <v>34403</v>
      </c>
      <c r="E4042" s="12" t="s">
        <v>40276</v>
      </c>
      <c r="F4042" s="6" t="str">
        <f t="shared" si="202"/>
        <v>module=jmail_health</v>
      </c>
      <c r="G4042" s="6" t="str">
        <f t="shared" si="203"/>
        <v>module=kmail_health</v>
      </c>
    </row>
    <row r="4043" spans="1:7" ht="30" customHeight="1">
      <c r="A4043" s="3" t="s">
        <v>4912</v>
      </c>
      <c r="B4043" s="3" t="s">
        <v>2</v>
      </c>
      <c r="C4043" s="3" t="s">
        <v>28646</v>
      </c>
      <c r="D4043" s="3" t="s">
        <v>34404</v>
      </c>
      <c r="E4043" s="12" t="s">
        <v>40277</v>
      </c>
      <c r="F4043" s="6" t="str">
        <f t="shared" si="202"/>
        <v>module=jmail_health</v>
      </c>
      <c r="G4043" s="6" t="str">
        <f t="shared" si="203"/>
        <v>module=kmail_health</v>
      </c>
    </row>
    <row r="4044" spans="1:7" ht="30" customHeight="1">
      <c r="A4044" s="3" t="s">
        <v>4912</v>
      </c>
      <c r="B4044" s="3" t="s">
        <v>2</v>
      </c>
      <c r="C4044" s="3" t="s">
        <v>28647</v>
      </c>
      <c r="D4044" s="3" t="s">
        <v>34405</v>
      </c>
      <c r="E4044" s="12" t="s">
        <v>40278</v>
      </c>
      <c r="F4044" s="6" t="str">
        <f t="shared" si="202"/>
        <v>module=jmail_health</v>
      </c>
      <c r="G4044" s="6" t="str">
        <f t="shared" si="203"/>
        <v>module=kmail_health</v>
      </c>
    </row>
    <row r="4045" spans="1:7" ht="30" customHeight="1">
      <c r="A4045" s="3" t="s">
        <v>4912</v>
      </c>
      <c r="B4045" s="3" t="s">
        <v>2</v>
      </c>
      <c r="C4045" s="3" t="s">
        <v>28648</v>
      </c>
      <c r="D4045" s="3" t="s">
        <v>34406</v>
      </c>
      <c r="E4045" s="12" t="s">
        <v>40279</v>
      </c>
      <c r="F4045" s="6" t="str">
        <f t="shared" si="202"/>
        <v>module=jmail_health</v>
      </c>
      <c r="G4045" s="6" t="str">
        <f t="shared" si="203"/>
        <v>module=kmail_health</v>
      </c>
    </row>
    <row r="4046" spans="1:7" ht="30" customHeight="1">
      <c r="A4046" s="3" t="s">
        <v>4912</v>
      </c>
      <c r="B4046" s="3" t="s">
        <v>2</v>
      </c>
      <c r="C4046" s="3" t="s">
        <v>28649</v>
      </c>
      <c r="D4046" s="3" t="s">
        <v>34407</v>
      </c>
      <c r="E4046" s="12" t="s">
        <v>40280</v>
      </c>
      <c r="F4046" s="6" t="str">
        <f t="shared" si="202"/>
        <v>module=jmail_health</v>
      </c>
      <c r="G4046" s="6" t="str">
        <f t="shared" si="203"/>
        <v>module=kmail_health</v>
      </c>
    </row>
    <row r="4047" spans="1:7" ht="30" customHeight="1">
      <c r="A4047" s="3" t="s">
        <v>4912</v>
      </c>
      <c r="B4047" s="3" t="s">
        <v>2</v>
      </c>
      <c r="C4047" s="3" t="s">
        <v>28650</v>
      </c>
      <c r="D4047" s="3" t="s">
        <v>34408</v>
      </c>
      <c r="E4047" s="12" t="s">
        <v>40281</v>
      </c>
      <c r="F4047" s="6" t="str">
        <f t="shared" si="202"/>
        <v>module=jmail_health</v>
      </c>
      <c r="G4047" s="6" t="str">
        <f t="shared" si="203"/>
        <v>module=kmail_health</v>
      </c>
    </row>
    <row r="4048" spans="1:7" ht="30" customHeight="1">
      <c r="A4048" s="3" t="s">
        <v>4912</v>
      </c>
      <c r="B4048" s="3" t="s">
        <v>2</v>
      </c>
      <c r="C4048" s="3" t="s">
        <v>28651</v>
      </c>
      <c r="D4048" s="3" t="s">
        <v>34409</v>
      </c>
      <c r="E4048" s="12" t="s">
        <v>40282</v>
      </c>
      <c r="F4048" s="6" t="str">
        <f t="shared" si="202"/>
        <v>module=jmail_health</v>
      </c>
      <c r="G4048" s="6" t="str">
        <f t="shared" si="203"/>
        <v>module=kmail_health</v>
      </c>
    </row>
    <row r="4049" spans="1:7" ht="30" customHeight="1">
      <c r="A4049" s="3" t="s">
        <v>4912</v>
      </c>
      <c r="B4049" s="3" t="s">
        <v>2</v>
      </c>
      <c r="C4049" s="3" t="s">
        <v>28652</v>
      </c>
      <c r="D4049" s="3" t="s">
        <v>34410</v>
      </c>
      <c r="E4049" s="12" t="s">
        <v>40283</v>
      </c>
      <c r="F4049" s="6" t="str">
        <f t="shared" si="202"/>
        <v>module=jmail_health</v>
      </c>
      <c r="G4049" s="6" t="str">
        <f t="shared" si="203"/>
        <v>module=kmail_health</v>
      </c>
    </row>
    <row r="4050" spans="1:7" ht="30" customHeight="1">
      <c r="A4050" s="3" t="s">
        <v>4912</v>
      </c>
      <c r="B4050" s="3" t="s">
        <v>2</v>
      </c>
      <c r="C4050" s="3" t="s">
        <v>28653</v>
      </c>
      <c r="D4050" s="3" t="s">
        <v>34411</v>
      </c>
      <c r="E4050" s="12" t="s">
        <v>40284</v>
      </c>
      <c r="F4050" s="6" t="str">
        <f t="shared" si="202"/>
        <v>module=jmail_health</v>
      </c>
      <c r="G4050" s="6" t="str">
        <f t="shared" si="203"/>
        <v>module=kmail_health</v>
      </c>
    </row>
    <row r="4051" spans="1:7" ht="30" customHeight="1">
      <c r="A4051" s="3" t="s">
        <v>4912</v>
      </c>
      <c r="B4051" s="3" t="s">
        <v>2</v>
      </c>
      <c r="C4051" s="3" t="s">
        <v>28654</v>
      </c>
      <c r="D4051" s="3" t="s">
        <v>34412</v>
      </c>
      <c r="E4051" s="12" t="s">
        <v>40285</v>
      </c>
      <c r="F4051" s="6" t="str">
        <f t="shared" si="202"/>
        <v>module=jmail_health</v>
      </c>
      <c r="G4051" s="6" t="str">
        <f t="shared" si="203"/>
        <v>module=kmail_health</v>
      </c>
    </row>
    <row r="4052" spans="1:7" ht="30" customHeight="1">
      <c r="A4052" s="3" t="s">
        <v>4912</v>
      </c>
      <c r="B4052" s="3" t="s">
        <v>2</v>
      </c>
      <c r="C4052" s="3" t="s">
        <v>28655</v>
      </c>
      <c r="D4052" s="3" t="s">
        <v>34413</v>
      </c>
      <c r="E4052" s="12" t="s">
        <v>40286</v>
      </c>
      <c r="F4052" s="6" t="str">
        <f t="shared" si="202"/>
        <v>module=jmail_health</v>
      </c>
      <c r="G4052" s="6" t="str">
        <f t="shared" si="203"/>
        <v>module=kmail_health</v>
      </c>
    </row>
    <row r="4053" spans="1:7" ht="30" customHeight="1">
      <c r="A4053" s="3" t="s">
        <v>4912</v>
      </c>
      <c r="B4053" s="3" t="s">
        <v>2</v>
      </c>
      <c r="C4053" s="3" t="s">
        <v>28656</v>
      </c>
      <c r="D4053" s="3" t="s">
        <v>34414</v>
      </c>
      <c r="E4053" s="12" t="s">
        <v>40287</v>
      </c>
      <c r="F4053" s="6" t="str">
        <f t="shared" si="202"/>
        <v>module=jmail_health</v>
      </c>
      <c r="G4053" s="6" t="str">
        <f t="shared" si="203"/>
        <v>module=kmail_health</v>
      </c>
    </row>
    <row r="4054" spans="1:7" ht="30" customHeight="1">
      <c r="A4054" s="3" t="s">
        <v>4912</v>
      </c>
      <c r="B4054" s="3" t="s">
        <v>2</v>
      </c>
      <c r="C4054" s="3" t="s">
        <v>28657</v>
      </c>
      <c r="D4054" s="3" t="s">
        <v>34415</v>
      </c>
      <c r="E4054" s="12" t="s">
        <v>40288</v>
      </c>
      <c r="F4054" s="6" t="str">
        <f t="shared" si="202"/>
        <v>module=jmail_health</v>
      </c>
      <c r="G4054" s="6" t="str">
        <f t="shared" si="203"/>
        <v>module=kmail_health</v>
      </c>
    </row>
    <row r="4055" spans="1:7" ht="30" customHeight="1">
      <c r="A4055" s="3" t="s">
        <v>4912</v>
      </c>
      <c r="B4055" s="3" t="s">
        <v>2</v>
      </c>
      <c r="C4055" s="3" t="s">
        <v>28658</v>
      </c>
      <c r="D4055" s="3" t="s">
        <v>34416</v>
      </c>
      <c r="E4055" s="12" t="s">
        <v>40289</v>
      </c>
      <c r="F4055" s="6" t="str">
        <f t="shared" si="202"/>
        <v>module=jmail_health</v>
      </c>
      <c r="G4055" s="6" t="str">
        <f t="shared" si="203"/>
        <v>module=kmail_health</v>
      </c>
    </row>
    <row r="4056" spans="1:7" ht="30" customHeight="1">
      <c r="A4056" s="3" t="s">
        <v>4912</v>
      </c>
      <c r="B4056" s="3" t="s">
        <v>2</v>
      </c>
      <c r="C4056" s="3" t="s">
        <v>28659</v>
      </c>
      <c r="D4056" s="3" t="s">
        <v>34417</v>
      </c>
      <c r="E4056" s="12" t="s">
        <v>40290</v>
      </c>
      <c r="F4056" s="6" t="str">
        <f t="shared" si="202"/>
        <v>module=jmail_health</v>
      </c>
      <c r="G4056" s="6" t="str">
        <f t="shared" si="203"/>
        <v>module=kmail_health</v>
      </c>
    </row>
    <row r="4057" spans="1:7" ht="30" customHeight="1">
      <c r="A4057" s="3" t="s">
        <v>4912</v>
      </c>
      <c r="B4057" s="3" t="s">
        <v>2</v>
      </c>
      <c r="C4057" s="3" t="s">
        <v>28660</v>
      </c>
      <c r="D4057" s="3" t="s">
        <v>34418</v>
      </c>
      <c r="E4057" s="12" t="s">
        <v>40291</v>
      </c>
      <c r="F4057" s="6" t="str">
        <f t="shared" si="202"/>
        <v>module=jmail_health</v>
      </c>
      <c r="G4057" s="6" t="str">
        <f t="shared" si="203"/>
        <v>module=kmail_health</v>
      </c>
    </row>
    <row r="4058" spans="1:7" ht="30" customHeight="1">
      <c r="A4058" s="3" t="s">
        <v>4912</v>
      </c>
      <c r="B4058" s="3" t="s">
        <v>2</v>
      </c>
      <c r="C4058" s="3" t="s">
        <v>28661</v>
      </c>
      <c r="D4058" s="3" t="s">
        <v>34419</v>
      </c>
      <c r="E4058" s="12" t="s">
        <v>40292</v>
      </c>
      <c r="F4058" s="6" t="str">
        <f t="shared" si="202"/>
        <v>module=jmail_health</v>
      </c>
      <c r="G4058" s="6" t="str">
        <f t="shared" si="203"/>
        <v>module=kmail_health</v>
      </c>
    </row>
    <row r="4059" spans="1:7" ht="30" customHeight="1">
      <c r="A4059" s="3" t="s">
        <v>4912</v>
      </c>
      <c r="B4059" s="3" t="s">
        <v>2</v>
      </c>
      <c r="C4059" s="3" t="s">
        <v>28662</v>
      </c>
      <c r="D4059" s="3" t="s">
        <v>34420</v>
      </c>
      <c r="E4059" s="12" t="s">
        <v>40293</v>
      </c>
      <c r="F4059" s="6" t="str">
        <f t="shared" si="202"/>
        <v>module=jmail_health</v>
      </c>
      <c r="G4059" s="6" t="str">
        <f t="shared" si="203"/>
        <v>module=kmail_health</v>
      </c>
    </row>
    <row r="4060" spans="1:7" ht="30" customHeight="1">
      <c r="A4060" s="3" t="s">
        <v>4912</v>
      </c>
      <c r="B4060" s="3" t="s">
        <v>2</v>
      </c>
      <c r="C4060" s="3" t="s">
        <v>28663</v>
      </c>
      <c r="D4060" s="3" t="s">
        <v>34421</v>
      </c>
      <c r="E4060" s="12" t="s">
        <v>40294</v>
      </c>
      <c r="F4060" s="6" t="str">
        <f t="shared" si="202"/>
        <v>module=jmail_health</v>
      </c>
      <c r="G4060" s="6" t="str">
        <f t="shared" si="203"/>
        <v>module=kmail_health</v>
      </c>
    </row>
    <row r="4061" spans="1:7" ht="30" customHeight="1">
      <c r="A4061" s="3" t="s">
        <v>4912</v>
      </c>
      <c r="B4061" s="3" t="s">
        <v>2</v>
      </c>
      <c r="C4061" s="3" t="s">
        <v>28664</v>
      </c>
      <c r="D4061" s="3" t="s">
        <v>34422</v>
      </c>
      <c r="E4061" s="12" t="s">
        <v>40295</v>
      </c>
      <c r="F4061" s="6" t="str">
        <f t="shared" si="202"/>
        <v>module=jmail_health</v>
      </c>
      <c r="G4061" s="6" t="str">
        <f t="shared" si="203"/>
        <v>module=kmail_health</v>
      </c>
    </row>
    <row r="4062" spans="1:7" ht="30" customHeight="1">
      <c r="A4062" s="3" t="s">
        <v>4912</v>
      </c>
      <c r="B4062" s="3" t="s">
        <v>2</v>
      </c>
      <c r="C4062" s="3" t="s">
        <v>28665</v>
      </c>
      <c r="D4062" s="3" t="s">
        <v>34423</v>
      </c>
      <c r="E4062" s="12" t="s">
        <v>40296</v>
      </c>
      <c r="F4062" s="6" t="str">
        <f t="shared" si="202"/>
        <v>module=jmail_health</v>
      </c>
      <c r="G4062" s="6" t="str">
        <f t="shared" si="203"/>
        <v>module=kmail_health</v>
      </c>
    </row>
    <row r="4063" spans="1:7" ht="30" customHeight="1">
      <c r="A4063" s="3" t="s">
        <v>4912</v>
      </c>
      <c r="B4063" s="3" t="s">
        <v>2</v>
      </c>
      <c r="C4063" s="3" t="s">
        <v>28666</v>
      </c>
      <c r="D4063" s="3" t="s">
        <v>34424</v>
      </c>
      <c r="E4063" s="12" t="s">
        <v>40297</v>
      </c>
      <c r="F4063" s="6" t="str">
        <f t="shared" si="202"/>
        <v>module=jmail_health</v>
      </c>
      <c r="G4063" s="6" t="str">
        <f t="shared" si="203"/>
        <v>module=kmail_health</v>
      </c>
    </row>
    <row r="4064" spans="1:7" ht="30" customHeight="1">
      <c r="A4064" s="3" t="s">
        <v>4912</v>
      </c>
      <c r="B4064" s="3" t="s">
        <v>2</v>
      </c>
      <c r="C4064" s="3" t="s">
        <v>28667</v>
      </c>
      <c r="D4064" s="3" t="s">
        <v>34425</v>
      </c>
      <c r="E4064" s="12" t="s">
        <v>40298</v>
      </c>
      <c r="F4064" s="6" t="str">
        <f t="shared" si="202"/>
        <v>module=jmail_health</v>
      </c>
      <c r="G4064" s="6" t="str">
        <f t="shared" si="203"/>
        <v>module=kmail_health</v>
      </c>
    </row>
    <row r="4065" spans="1:7" ht="30" customHeight="1">
      <c r="A4065" s="3" t="s">
        <v>4912</v>
      </c>
      <c r="B4065" s="3" t="s">
        <v>2</v>
      </c>
      <c r="C4065" s="3" t="s">
        <v>28668</v>
      </c>
      <c r="D4065" s="3" t="s">
        <v>34426</v>
      </c>
      <c r="E4065" s="12" t="s">
        <v>40299</v>
      </c>
      <c r="F4065" s="6" t="str">
        <f t="shared" si="202"/>
        <v>module=jmail_health</v>
      </c>
      <c r="G4065" s="6" t="str">
        <f t="shared" si="203"/>
        <v>module=kmail_health</v>
      </c>
    </row>
    <row r="4066" spans="1:7" ht="30" customHeight="1">
      <c r="A4066" s="3" t="s">
        <v>4912</v>
      </c>
      <c r="B4066" s="3" t="s">
        <v>2</v>
      </c>
      <c r="C4066" s="3" t="s">
        <v>28669</v>
      </c>
      <c r="D4066" s="3" t="s">
        <v>34427</v>
      </c>
      <c r="E4066" s="12" t="s">
        <v>40300</v>
      </c>
      <c r="F4066" s="6" t="str">
        <f t="shared" si="202"/>
        <v>module=jmail_health</v>
      </c>
      <c r="G4066" s="6" t="str">
        <f t="shared" si="203"/>
        <v>module=kmail_health</v>
      </c>
    </row>
    <row r="4067" spans="1:7" ht="30" customHeight="1">
      <c r="A4067" s="3" t="s">
        <v>4912</v>
      </c>
      <c r="B4067" s="3" t="s">
        <v>2</v>
      </c>
      <c r="C4067" s="3" t="s">
        <v>28670</v>
      </c>
      <c r="D4067" s="3" t="s">
        <v>34428</v>
      </c>
      <c r="E4067" s="12" t="s">
        <v>40301</v>
      </c>
      <c r="F4067" s="6" t="str">
        <f t="shared" si="202"/>
        <v>module=jmail_health</v>
      </c>
      <c r="G4067" s="6" t="str">
        <f t="shared" si="203"/>
        <v>module=kmail_health</v>
      </c>
    </row>
    <row r="4068" spans="1:7" ht="30" customHeight="1">
      <c r="A4068" s="3" t="s">
        <v>4912</v>
      </c>
      <c r="B4068" s="3" t="s">
        <v>2</v>
      </c>
      <c r="C4068" s="3" t="s">
        <v>28671</v>
      </c>
      <c r="D4068" s="3" t="s">
        <v>34429</v>
      </c>
      <c r="E4068" s="12" t="s">
        <v>40302</v>
      </c>
      <c r="F4068" s="6" t="str">
        <f t="shared" si="202"/>
        <v>module=jmail_health</v>
      </c>
      <c r="G4068" s="6" t="str">
        <f t="shared" si="203"/>
        <v>module=kmail_health</v>
      </c>
    </row>
    <row r="4069" spans="1:7" ht="30" customHeight="1">
      <c r="A4069" s="3" t="s">
        <v>4912</v>
      </c>
      <c r="B4069" s="3" t="s">
        <v>2</v>
      </c>
      <c r="C4069" s="3" t="s">
        <v>28672</v>
      </c>
      <c r="D4069" s="3" t="s">
        <v>34430</v>
      </c>
      <c r="E4069" s="12" t="s">
        <v>40303</v>
      </c>
      <c r="F4069" s="6" t="str">
        <f t="shared" si="202"/>
        <v>module=jmail_health</v>
      </c>
      <c r="G4069" s="6" t="str">
        <f t="shared" si="203"/>
        <v>module=kmail_health</v>
      </c>
    </row>
    <row r="4070" spans="1:7" ht="30" customHeight="1">
      <c r="A4070" s="3" t="s">
        <v>4912</v>
      </c>
      <c r="B4070" s="3" t="s">
        <v>2</v>
      </c>
      <c r="C4070" s="3" t="s">
        <v>28673</v>
      </c>
      <c r="D4070" s="3" t="s">
        <v>34431</v>
      </c>
      <c r="E4070" s="12" t="s">
        <v>40304</v>
      </c>
      <c r="F4070" s="6" t="str">
        <f t="shared" si="202"/>
        <v>module=jmail_health</v>
      </c>
      <c r="G4070" s="6" t="str">
        <f t="shared" si="203"/>
        <v>module=kmail_health</v>
      </c>
    </row>
    <row r="4071" spans="1:7" ht="30" customHeight="1">
      <c r="A4071" s="3" t="s">
        <v>4912</v>
      </c>
      <c r="B4071" s="3" t="s">
        <v>2</v>
      </c>
      <c r="C4071" s="3" t="s">
        <v>28674</v>
      </c>
      <c r="D4071" s="3" t="s">
        <v>34432</v>
      </c>
      <c r="E4071" s="12" t="s">
        <v>40305</v>
      </c>
      <c r="F4071" s="6" t="str">
        <f t="shared" si="202"/>
        <v>module=jmail_health</v>
      </c>
      <c r="G4071" s="6" t="str">
        <f t="shared" si="203"/>
        <v>module=kmail_health</v>
      </c>
    </row>
    <row r="4072" spans="1:7" ht="30" customHeight="1">
      <c r="A4072" s="3" t="s">
        <v>4912</v>
      </c>
      <c r="B4072" s="3" t="s">
        <v>2</v>
      </c>
      <c r="C4072" s="3" t="s">
        <v>28675</v>
      </c>
      <c r="D4072" s="3" t="s">
        <v>34433</v>
      </c>
      <c r="E4072" s="12" t="s">
        <v>40306</v>
      </c>
      <c r="F4072" s="6" t="str">
        <f t="shared" si="202"/>
        <v>module=jmail_health</v>
      </c>
      <c r="G4072" s="6" t="str">
        <f t="shared" si="203"/>
        <v>module=kmail_health</v>
      </c>
    </row>
    <row r="4073" spans="1:7" ht="30" customHeight="1">
      <c r="A4073" s="3" t="s">
        <v>4912</v>
      </c>
      <c r="B4073" s="3" t="s">
        <v>2</v>
      </c>
      <c r="C4073" s="3" t="s">
        <v>28676</v>
      </c>
      <c r="D4073" s="3" t="s">
        <v>34434</v>
      </c>
      <c r="E4073" s="12" t="s">
        <v>40307</v>
      </c>
      <c r="F4073" s="6" t="str">
        <f t="shared" si="202"/>
        <v>module=jmail_health</v>
      </c>
      <c r="G4073" s="6" t="str">
        <f t="shared" si="203"/>
        <v>module=kmail_health</v>
      </c>
    </row>
    <row r="4074" spans="1:7" ht="30" customHeight="1">
      <c r="A4074" s="3" t="s">
        <v>4912</v>
      </c>
      <c r="B4074" s="3" t="s">
        <v>2</v>
      </c>
      <c r="C4074" s="3" t="s">
        <v>28677</v>
      </c>
      <c r="D4074" s="3" t="s">
        <v>34435</v>
      </c>
      <c r="E4074" s="12" t="s">
        <v>40308</v>
      </c>
      <c r="F4074" s="6" t="str">
        <f t="shared" si="202"/>
        <v>module=jmail_health</v>
      </c>
      <c r="G4074" s="6" t="str">
        <f t="shared" si="203"/>
        <v>module=kmail_health</v>
      </c>
    </row>
    <row r="4075" spans="1:7" ht="30" customHeight="1">
      <c r="A4075" s="3" t="s">
        <v>4912</v>
      </c>
      <c r="B4075" s="3" t="s">
        <v>2</v>
      </c>
      <c r="C4075" s="3" t="s">
        <v>28678</v>
      </c>
      <c r="D4075" s="3" t="s">
        <v>34436</v>
      </c>
      <c r="E4075" s="12" t="s">
        <v>40309</v>
      </c>
      <c r="F4075" s="6" t="str">
        <f t="shared" si="202"/>
        <v>module=jmail_health</v>
      </c>
      <c r="G4075" s="6" t="str">
        <f t="shared" si="203"/>
        <v>module=kmail_health</v>
      </c>
    </row>
    <row r="4076" spans="1:7" ht="30" customHeight="1">
      <c r="A4076" s="3" t="s">
        <v>4912</v>
      </c>
      <c r="B4076" s="3" t="s">
        <v>2</v>
      </c>
      <c r="C4076" s="3" t="s">
        <v>28679</v>
      </c>
      <c r="D4076" s="3" t="s">
        <v>34437</v>
      </c>
      <c r="E4076" s="12" t="s">
        <v>40310</v>
      </c>
      <c r="F4076" s="6" t="str">
        <f t="shared" si="202"/>
        <v>module=jmail_health</v>
      </c>
      <c r="G4076" s="6" t="str">
        <f t="shared" si="203"/>
        <v>module=kmail_health</v>
      </c>
    </row>
    <row r="4077" spans="1:7" ht="30" customHeight="1">
      <c r="A4077" s="3" t="s">
        <v>4912</v>
      </c>
      <c r="B4077" s="3" t="s">
        <v>2</v>
      </c>
      <c r="C4077" s="3" t="s">
        <v>28680</v>
      </c>
      <c r="D4077" s="3" t="s">
        <v>34438</v>
      </c>
      <c r="E4077" s="12" t="s">
        <v>40311</v>
      </c>
      <c r="F4077" s="6" t="str">
        <f t="shared" si="202"/>
        <v>module=jmail_health</v>
      </c>
      <c r="G4077" s="6" t="str">
        <f t="shared" si="203"/>
        <v>module=kmail_health</v>
      </c>
    </row>
    <row r="4078" spans="1:7" ht="30" customHeight="1">
      <c r="A4078" s="3" t="s">
        <v>4912</v>
      </c>
      <c r="B4078" s="3" t="s">
        <v>2</v>
      </c>
      <c r="C4078" s="3" t="s">
        <v>28681</v>
      </c>
      <c r="D4078" s="3" t="s">
        <v>34439</v>
      </c>
      <c r="E4078" s="12" t="s">
        <v>40312</v>
      </c>
      <c r="F4078" s="6" t="str">
        <f t="shared" si="202"/>
        <v>module=jmail_health</v>
      </c>
      <c r="G4078" s="6" t="str">
        <f t="shared" si="203"/>
        <v>module=kmail_health</v>
      </c>
    </row>
    <row r="4079" spans="1:7" ht="30" customHeight="1">
      <c r="A4079" s="3" t="s">
        <v>4912</v>
      </c>
      <c r="B4079" s="3" t="s">
        <v>2</v>
      </c>
      <c r="C4079" s="3" t="s">
        <v>28682</v>
      </c>
      <c r="D4079" s="3" t="s">
        <v>34440</v>
      </c>
      <c r="E4079" s="12" t="s">
        <v>40313</v>
      </c>
      <c r="F4079" s="6" t="str">
        <f t="shared" si="202"/>
        <v>module=jmail_health</v>
      </c>
      <c r="G4079" s="6" t="str">
        <f t="shared" si="203"/>
        <v>module=kmail_health</v>
      </c>
    </row>
    <row r="4080" spans="1:7" ht="30" customHeight="1">
      <c r="A4080" s="3" t="s">
        <v>4912</v>
      </c>
      <c r="B4080" s="3" t="s">
        <v>2</v>
      </c>
      <c r="C4080" s="3" t="s">
        <v>28683</v>
      </c>
      <c r="D4080" s="3" t="s">
        <v>34441</v>
      </c>
      <c r="E4080" s="12" t="s">
        <v>40314</v>
      </c>
      <c r="F4080" s="6" t="str">
        <f t="shared" si="202"/>
        <v>module=jmail_health</v>
      </c>
      <c r="G4080" s="6" t="str">
        <f t="shared" si="203"/>
        <v>module=kmail_health</v>
      </c>
    </row>
    <row r="4081" spans="1:7" ht="30" customHeight="1">
      <c r="A4081" s="3" t="s">
        <v>4912</v>
      </c>
      <c r="B4081" s="3" t="s">
        <v>2</v>
      </c>
      <c r="C4081" s="3" t="s">
        <v>28684</v>
      </c>
      <c r="D4081" s="3" t="s">
        <v>34442</v>
      </c>
      <c r="E4081" s="12" t="s">
        <v>40315</v>
      </c>
      <c r="F4081" s="6" t="str">
        <f t="shared" ref="F4081:F4144" si="204">HYPERLINK("http://www.ssc.wisc.edu/wlsresearch/documentation/waves/?wave=capigrad&amp;module=jmail_health","module=jmail_health")</f>
        <v>module=jmail_health</v>
      </c>
      <c r="G4081" s="6" t="str">
        <f t="shared" ref="G4081:G4144" si="205">HYPERLINK("http://www.ssc.wisc.edu/wlsresearch/documentation/waves/?wave=capisib&amp;module=kmail_health","module=kmail_health")</f>
        <v>module=kmail_health</v>
      </c>
    </row>
    <row r="4082" spans="1:7" ht="30" customHeight="1">
      <c r="A4082" s="3" t="s">
        <v>4912</v>
      </c>
      <c r="B4082" s="3" t="s">
        <v>2</v>
      </c>
      <c r="C4082" s="3" t="s">
        <v>28685</v>
      </c>
      <c r="D4082" s="3" t="s">
        <v>34443</v>
      </c>
      <c r="E4082" s="12" t="s">
        <v>40316</v>
      </c>
      <c r="F4082" s="6" t="str">
        <f t="shared" si="204"/>
        <v>module=jmail_health</v>
      </c>
      <c r="G4082" s="6" t="str">
        <f t="shared" si="205"/>
        <v>module=kmail_health</v>
      </c>
    </row>
    <row r="4083" spans="1:7" ht="30" customHeight="1">
      <c r="A4083" s="3" t="s">
        <v>4912</v>
      </c>
      <c r="B4083" s="3" t="s">
        <v>2</v>
      </c>
      <c r="C4083" s="3" t="s">
        <v>28686</v>
      </c>
      <c r="D4083" s="3" t="s">
        <v>34444</v>
      </c>
      <c r="E4083" s="12" t="s">
        <v>40317</v>
      </c>
      <c r="F4083" s="6" t="str">
        <f t="shared" si="204"/>
        <v>module=jmail_health</v>
      </c>
      <c r="G4083" s="6" t="str">
        <f t="shared" si="205"/>
        <v>module=kmail_health</v>
      </c>
    </row>
    <row r="4084" spans="1:7" ht="30" customHeight="1">
      <c r="A4084" s="3" t="s">
        <v>4912</v>
      </c>
      <c r="B4084" s="3" t="s">
        <v>2</v>
      </c>
      <c r="C4084" s="3" t="s">
        <v>28687</v>
      </c>
      <c r="D4084" s="3" t="s">
        <v>34445</v>
      </c>
      <c r="E4084" s="12" t="s">
        <v>40318</v>
      </c>
      <c r="F4084" s="6" t="str">
        <f t="shared" si="204"/>
        <v>module=jmail_health</v>
      </c>
      <c r="G4084" s="6" t="str">
        <f t="shared" si="205"/>
        <v>module=kmail_health</v>
      </c>
    </row>
    <row r="4085" spans="1:7" ht="30" customHeight="1">
      <c r="A4085" s="3" t="s">
        <v>4912</v>
      </c>
      <c r="B4085" s="3" t="s">
        <v>2</v>
      </c>
      <c r="C4085" s="3" t="s">
        <v>28688</v>
      </c>
      <c r="D4085" s="3" t="s">
        <v>34446</v>
      </c>
      <c r="E4085" s="12" t="s">
        <v>40319</v>
      </c>
      <c r="F4085" s="6" t="str">
        <f t="shared" si="204"/>
        <v>module=jmail_health</v>
      </c>
      <c r="G4085" s="6" t="str">
        <f t="shared" si="205"/>
        <v>module=kmail_health</v>
      </c>
    </row>
    <row r="4086" spans="1:7" ht="30" customHeight="1">
      <c r="A4086" s="3" t="s">
        <v>4912</v>
      </c>
      <c r="B4086" s="3" t="s">
        <v>2</v>
      </c>
      <c r="C4086" s="3" t="s">
        <v>28689</v>
      </c>
      <c r="D4086" s="3" t="s">
        <v>34447</v>
      </c>
      <c r="E4086" s="12" t="s">
        <v>40320</v>
      </c>
      <c r="F4086" s="6" t="str">
        <f t="shared" si="204"/>
        <v>module=jmail_health</v>
      </c>
      <c r="G4086" s="6" t="str">
        <f t="shared" si="205"/>
        <v>module=kmail_health</v>
      </c>
    </row>
    <row r="4087" spans="1:7" ht="30" customHeight="1">
      <c r="A4087" s="3" t="s">
        <v>4912</v>
      </c>
      <c r="B4087" s="3" t="s">
        <v>2</v>
      </c>
      <c r="C4087" s="3" t="s">
        <v>28690</v>
      </c>
      <c r="D4087" s="3" t="s">
        <v>34448</v>
      </c>
      <c r="E4087" s="12" t="s">
        <v>40321</v>
      </c>
      <c r="F4087" s="6" t="str">
        <f t="shared" si="204"/>
        <v>module=jmail_health</v>
      </c>
      <c r="G4087" s="6" t="str">
        <f t="shared" si="205"/>
        <v>module=kmail_health</v>
      </c>
    </row>
    <row r="4088" spans="1:7" ht="30" customHeight="1">
      <c r="A4088" s="3" t="s">
        <v>4912</v>
      </c>
      <c r="B4088" s="3" t="s">
        <v>2</v>
      </c>
      <c r="C4088" s="3" t="s">
        <v>28691</v>
      </c>
      <c r="D4088" s="3" t="s">
        <v>34449</v>
      </c>
      <c r="E4088" s="12" t="s">
        <v>40322</v>
      </c>
      <c r="F4088" s="6" t="str">
        <f t="shared" si="204"/>
        <v>module=jmail_health</v>
      </c>
      <c r="G4088" s="6" t="str">
        <f t="shared" si="205"/>
        <v>module=kmail_health</v>
      </c>
    </row>
    <row r="4089" spans="1:7" ht="30" customHeight="1">
      <c r="A4089" s="3" t="s">
        <v>4912</v>
      </c>
      <c r="B4089" s="3" t="s">
        <v>2</v>
      </c>
      <c r="C4089" s="3" t="s">
        <v>28692</v>
      </c>
      <c r="D4089" s="3" t="s">
        <v>34450</v>
      </c>
      <c r="E4089" s="12" t="s">
        <v>40323</v>
      </c>
      <c r="F4089" s="6" t="str">
        <f t="shared" si="204"/>
        <v>module=jmail_health</v>
      </c>
      <c r="G4089" s="6" t="str">
        <f t="shared" si="205"/>
        <v>module=kmail_health</v>
      </c>
    </row>
    <row r="4090" spans="1:7" ht="30" customHeight="1">
      <c r="A4090" s="3" t="s">
        <v>4912</v>
      </c>
      <c r="B4090" s="3" t="s">
        <v>2</v>
      </c>
      <c r="C4090" s="3" t="s">
        <v>28693</v>
      </c>
      <c r="D4090" s="3" t="s">
        <v>34451</v>
      </c>
      <c r="E4090" s="12" t="s">
        <v>40324</v>
      </c>
      <c r="F4090" s="6" t="str">
        <f t="shared" si="204"/>
        <v>module=jmail_health</v>
      </c>
      <c r="G4090" s="6" t="str">
        <f t="shared" si="205"/>
        <v>module=kmail_health</v>
      </c>
    </row>
    <row r="4091" spans="1:7" ht="30" customHeight="1">
      <c r="A4091" s="3" t="s">
        <v>4912</v>
      </c>
      <c r="B4091" s="3" t="s">
        <v>2</v>
      </c>
      <c r="C4091" s="3" t="s">
        <v>28694</v>
      </c>
      <c r="D4091" s="3" t="s">
        <v>34452</v>
      </c>
      <c r="E4091" s="12" t="s">
        <v>40325</v>
      </c>
      <c r="F4091" s="6" t="str">
        <f t="shared" si="204"/>
        <v>module=jmail_health</v>
      </c>
      <c r="G4091" s="6" t="str">
        <f t="shared" si="205"/>
        <v>module=kmail_health</v>
      </c>
    </row>
    <row r="4092" spans="1:7" ht="30" customHeight="1">
      <c r="A4092" s="3" t="s">
        <v>4912</v>
      </c>
      <c r="B4092" s="3" t="s">
        <v>2</v>
      </c>
      <c r="C4092" s="3" t="s">
        <v>28695</v>
      </c>
      <c r="D4092" s="3" t="s">
        <v>34453</v>
      </c>
      <c r="E4092" s="12" t="s">
        <v>40326</v>
      </c>
      <c r="F4092" s="6" t="str">
        <f t="shared" si="204"/>
        <v>module=jmail_health</v>
      </c>
      <c r="G4092" s="6" t="str">
        <f t="shared" si="205"/>
        <v>module=kmail_health</v>
      </c>
    </row>
    <row r="4093" spans="1:7" ht="30" customHeight="1">
      <c r="A4093" s="3" t="s">
        <v>4912</v>
      </c>
      <c r="B4093" s="3" t="s">
        <v>2</v>
      </c>
      <c r="C4093" s="3" t="s">
        <v>28696</v>
      </c>
      <c r="D4093" s="3" t="s">
        <v>34454</v>
      </c>
      <c r="E4093" s="12" t="s">
        <v>40327</v>
      </c>
      <c r="F4093" s="6" t="str">
        <f t="shared" si="204"/>
        <v>module=jmail_health</v>
      </c>
      <c r="G4093" s="6" t="str">
        <f t="shared" si="205"/>
        <v>module=kmail_health</v>
      </c>
    </row>
    <row r="4094" spans="1:7" ht="30" customHeight="1">
      <c r="A4094" s="3" t="s">
        <v>4912</v>
      </c>
      <c r="B4094" s="3" t="s">
        <v>2</v>
      </c>
      <c r="C4094" s="3" t="s">
        <v>28697</v>
      </c>
      <c r="D4094" s="3" t="s">
        <v>34455</v>
      </c>
      <c r="E4094" s="12" t="s">
        <v>40328</v>
      </c>
      <c r="F4094" s="6" t="str">
        <f t="shared" si="204"/>
        <v>module=jmail_health</v>
      </c>
      <c r="G4094" s="6" t="str">
        <f t="shared" si="205"/>
        <v>module=kmail_health</v>
      </c>
    </row>
    <row r="4095" spans="1:7" ht="30" customHeight="1">
      <c r="A4095" s="3" t="s">
        <v>4912</v>
      </c>
      <c r="B4095" s="3" t="s">
        <v>2</v>
      </c>
      <c r="C4095" s="3" t="s">
        <v>28698</v>
      </c>
      <c r="D4095" s="3" t="s">
        <v>34456</v>
      </c>
      <c r="E4095" s="12" t="s">
        <v>40329</v>
      </c>
      <c r="F4095" s="6" t="str">
        <f t="shared" si="204"/>
        <v>module=jmail_health</v>
      </c>
      <c r="G4095" s="6" t="str">
        <f t="shared" si="205"/>
        <v>module=kmail_health</v>
      </c>
    </row>
    <row r="4096" spans="1:7" ht="30" customHeight="1">
      <c r="A4096" s="3" t="s">
        <v>4912</v>
      </c>
      <c r="B4096" s="3" t="s">
        <v>2</v>
      </c>
      <c r="C4096" s="3" t="s">
        <v>28699</v>
      </c>
      <c r="D4096" s="3" t="s">
        <v>34457</v>
      </c>
      <c r="E4096" s="12" t="s">
        <v>40330</v>
      </c>
      <c r="F4096" s="6" t="str">
        <f t="shared" si="204"/>
        <v>module=jmail_health</v>
      </c>
      <c r="G4096" s="6" t="str">
        <f t="shared" si="205"/>
        <v>module=kmail_health</v>
      </c>
    </row>
    <row r="4097" spans="1:7" ht="30" customHeight="1">
      <c r="A4097" s="3" t="s">
        <v>4912</v>
      </c>
      <c r="B4097" s="3" t="s">
        <v>2</v>
      </c>
      <c r="C4097" s="3" t="s">
        <v>28700</v>
      </c>
      <c r="D4097" s="3" t="s">
        <v>34458</v>
      </c>
      <c r="E4097" s="12" t="s">
        <v>40331</v>
      </c>
      <c r="F4097" s="6" t="str">
        <f t="shared" si="204"/>
        <v>module=jmail_health</v>
      </c>
      <c r="G4097" s="6" t="str">
        <f t="shared" si="205"/>
        <v>module=kmail_health</v>
      </c>
    </row>
    <row r="4098" spans="1:7" ht="30" customHeight="1">
      <c r="A4098" s="3" t="s">
        <v>4912</v>
      </c>
      <c r="B4098" s="3" t="s">
        <v>2</v>
      </c>
      <c r="C4098" s="3" t="s">
        <v>28701</v>
      </c>
      <c r="D4098" s="3" t="s">
        <v>34459</v>
      </c>
      <c r="E4098" s="12" t="s">
        <v>40332</v>
      </c>
      <c r="F4098" s="6" t="str">
        <f t="shared" si="204"/>
        <v>module=jmail_health</v>
      </c>
      <c r="G4098" s="6" t="str">
        <f t="shared" si="205"/>
        <v>module=kmail_health</v>
      </c>
    </row>
    <row r="4099" spans="1:7" ht="30" customHeight="1">
      <c r="A4099" s="3" t="s">
        <v>4912</v>
      </c>
      <c r="B4099" s="3" t="s">
        <v>2</v>
      </c>
      <c r="C4099" s="3" t="s">
        <v>28702</v>
      </c>
      <c r="D4099" s="3" t="s">
        <v>34460</v>
      </c>
      <c r="E4099" s="12" t="s">
        <v>40333</v>
      </c>
      <c r="F4099" s="6" t="str">
        <f t="shared" si="204"/>
        <v>module=jmail_health</v>
      </c>
      <c r="G4099" s="6" t="str">
        <f t="shared" si="205"/>
        <v>module=kmail_health</v>
      </c>
    </row>
    <row r="4100" spans="1:7" ht="30" customHeight="1">
      <c r="A4100" s="3" t="s">
        <v>4912</v>
      </c>
      <c r="B4100" s="3" t="s">
        <v>2</v>
      </c>
      <c r="C4100" s="3" t="s">
        <v>28703</v>
      </c>
      <c r="D4100" s="3" t="s">
        <v>34461</v>
      </c>
      <c r="E4100" s="12" t="s">
        <v>40334</v>
      </c>
      <c r="F4100" s="6" t="str">
        <f t="shared" si="204"/>
        <v>module=jmail_health</v>
      </c>
      <c r="G4100" s="6" t="str">
        <f t="shared" si="205"/>
        <v>module=kmail_health</v>
      </c>
    </row>
    <row r="4101" spans="1:7" ht="30" customHeight="1">
      <c r="A4101" s="3" t="s">
        <v>4912</v>
      </c>
      <c r="B4101" s="3" t="s">
        <v>2</v>
      </c>
      <c r="C4101" s="3" t="s">
        <v>28704</v>
      </c>
      <c r="D4101" s="3" t="s">
        <v>34462</v>
      </c>
      <c r="E4101" s="12" t="s">
        <v>40335</v>
      </c>
      <c r="F4101" s="6" t="str">
        <f t="shared" si="204"/>
        <v>module=jmail_health</v>
      </c>
      <c r="G4101" s="6" t="str">
        <f t="shared" si="205"/>
        <v>module=kmail_health</v>
      </c>
    </row>
    <row r="4102" spans="1:7" ht="30" customHeight="1">
      <c r="A4102" s="3" t="s">
        <v>4912</v>
      </c>
      <c r="B4102" s="3" t="s">
        <v>2</v>
      </c>
      <c r="C4102" s="3" t="s">
        <v>28705</v>
      </c>
      <c r="D4102" s="3" t="s">
        <v>34463</v>
      </c>
      <c r="E4102" s="12" t="s">
        <v>40336</v>
      </c>
      <c r="F4102" s="6" t="str">
        <f t="shared" si="204"/>
        <v>module=jmail_health</v>
      </c>
      <c r="G4102" s="6" t="str">
        <f t="shared" si="205"/>
        <v>module=kmail_health</v>
      </c>
    </row>
    <row r="4103" spans="1:7" ht="30" customHeight="1">
      <c r="A4103" s="3" t="s">
        <v>4912</v>
      </c>
      <c r="B4103" s="3" t="s">
        <v>2</v>
      </c>
      <c r="C4103" s="3" t="s">
        <v>28706</v>
      </c>
      <c r="D4103" s="3" t="s">
        <v>34464</v>
      </c>
      <c r="E4103" s="12" t="s">
        <v>40337</v>
      </c>
      <c r="F4103" s="6" t="str">
        <f t="shared" si="204"/>
        <v>module=jmail_health</v>
      </c>
      <c r="G4103" s="6" t="str">
        <f t="shared" si="205"/>
        <v>module=kmail_health</v>
      </c>
    </row>
    <row r="4104" spans="1:7" ht="30" customHeight="1">
      <c r="A4104" s="3" t="s">
        <v>4912</v>
      </c>
      <c r="B4104" s="3" t="s">
        <v>2</v>
      </c>
      <c r="C4104" s="3" t="s">
        <v>28707</v>
      </c>
      <c r="D4104" s="3" t="s">
        <v>34465</v>
      </c>
      <c r="E4104" s="12" t="s">
        <v>40338</v>
      </c>
      <c r="F4104" s="6" t="str">
        <f t="shared" si="204"/>
        <v>module=jmail_health</v>
      </c>
      <c r="G4104" s="6" t="str">
        <f t="shared" si="205"/>
        <v>module=kmail_health</v>
      </c>
    </row>
    <row r="4105" spans="1:7" ht="30" customHeight="1">
      <c r="A4105" s="3" t="s">
        <v>4912</v>
      </c>
      <c r="B4105" s="3" t="s">
        <v>2</v>
      </c>
      <c r="C4105" s="3" t="s">
        <v>28708</v>
      </c>
      <c r="D4105" s="3" t="s">
        <v>34466</v>
      </c>
      <c r="E4105" s="12" t="s">
        <v>40339</v>
      </c>
      <c r="F4105" s="6" t="str">
        <f t="shared" si="204"/>
        <v>module=jmail_health</v>
      </c>
      <c r="G4105" s="6" t="str">
        <f t="shared" si="205"/>
        <v>module=kmail_health</v>
      </c>
    </row>
    <row r="4106" spans="1:7" ht="30" customHeight="1">
      <c r="A4106" s="3" t="s">
        <v>4912</v>
      </c>
      <c r="B4106" s="3" t="s">
        <v>2</v>
      </c>
      <c r="C4106" s="3" t="s">
        <v>28709</v>
      </c>
      <c r="D4106" s="3" t="s">
        <v>34467</v>
      </c>
      <c r="E4106" s="12" t="s">
        <v>40340</v>
      </c>
      <c r="F4106" s="6" t="str">
        <f t="shared" si="204"/>
        <v>module=jmail_health</v>
      </c>
      <c r="G4106" s="6" t="str">
        <f t="shared" si="205"/>
        <v>module=kmail_health</v>
      </c>
    </row>
    <row r="4107" spans="1:7" ht="30" customHeight="1">
      <c r="A4107" s="3" t="s">
        <v>4912</v>
      </c>
      <c r="B4107" s="3" t="s">
        <v>2</v>
      </c>
      <c r="C4107" s="3" t="s">
        <v>28710</v>
      </c>
      <c r="D4107" s="3" t="s">
        <v>34468</v>
      </c>
      <c r="E4107" s="12" t="s">
        <v>40341</v>
      </c>
      <c r="F4107" s="6" t="str">
        <f t="shared" si="204"/>
        <v>module=jmail_health</v>
      </c>
      <c r="G4107" s="6" t="str">
        <f t="shared" si="205"/>
        <v>module=kmail_health</v>
      </c>
    </row>
    <row r="4108" spans="1:7" ht="30" customHeight="1">
      <c r="A4108" s="3" t="s">
        <v>4912</v>
      </c>
      <c r="B4108" s="3" t="s">
        <v>2</v>
      </c>
      <c r="C4108" s="3" t="s">
        <v>28711</v>
      </c>
      <c r="D4108" s="3" t="s">
        <v>34469</v>
      </c>
      <c r="E4108" s="12" t="s">
        <v>40342</v>
      </c>
      <c r="F4108" s="6" t="str">
        <f t="shared" si="204"/>
        <v>module=jmail_health</v>
      </c>
      <c r="G4108" s="6" t="str">
        <f t="shared" si="205"/>
        <v>module=kmail_health</v>
      </c>
    </row>
    <row r="4109" spans="1:7" ht="30" customHeight="1">
      <c r="A4109" s="3" t="s">
        <v>4912</v>
      </c>
      <c r="B4109" s="3" t="s">
        <v>2</v>
      </c>
      <c r="C4109" s="3" t="s">
        <v>28712</v>
      </c>
      <c r="D4109" s="3" t="s">
        <v>34470</v>
      </c>
      <c r="E4109" s="12" t="s">
        <v>40343</v>
      </c>
      <c r="F4109" s="6" t="str">
        <f t="shared" si="204"/>
        <v>module=jmail_health</v>
      </c>
      <c r="G4109" s="6" t="str">
        <f t="shared" si="205"/>
        <v>module=kmail_health</v>
      </c>
    </row>
    <row r="4110" spans="1:7" ht="30" customHeight="1">
      <c r="A4110" s="3" t="s">
        <v>4912</v>
      </c>
      <c r="B4110" s="3" t="s">
        <v>2</v>
      </c>
      <c r="C4110" s="3" t="s">
        <v>28713</v>
      </c>
      <c r="D4110" s="3" t="s">
        <v>34471</v>
      </c>
      <c r="E4110" s="12" t="s">
        <v>40344</v>
      </c>
      <c r="F4110" s="6" t="str">
        <f t="shared" si="204"/>
        <v>module=jmail_health</v>
      </c>
      <c r="G4110" s="6" t="str">
        <f t="shared" si="205"/>
        <v>module=kmail_health</v>
      </c>
    </row>
    <row r="4111" spans="1:7" ht="30" customHeight="1">
      <c r="A4111" s="3" t="s">
        <v>4912</v>
      </c>
      <c r="B4111" s="3" t="s">
        <v>2</v>
      </c>
      <c r="C4111" s="3" t="s">
        <v>28714</v>
      </c>
      <c r="D4111" s="3" t="s">
        <v>34472</v>
      </c>
      <c r="E4111" s="12" t="s">
        <v>40345</v>
      </c>
      <c r="F4111" s="6" t="str">
        <f t="shared" si="204"/>
        <v>module=jmail_health</v>
      </c>
      <c r="G4111" s="6" t="str">
        <f t="shared" si="205"/>
        <v>module=kmail_health</v>
      </c>
    </row>
    <row r="4112" spans="1:7" ht="30" customHeight="1">
      <c r="A4112" s="3" t="s">
        <v>4912</v>
      </c>
      <c r="B4112" s="3" t="s">
        <v>2</v>
      </c>
      <c r="C4112" s="3" t="s">
        <v>28715</v>
      </c>
      <c r="D4112" s="3" t="s">
        <v>34473</v>
      </c>
      <c r="E4112" s="12" t="s">
        <v>40346</v>
      </c>
      <c r="F4112" s="6" t="str">
        <f t="shared" si="204"/>
        <v>module=jmail_health</v>
      </c>
      <c r="G4112" s="6" t="str">
        <f t="shared" si="205"/>
        <v>module=kmail_health</v>
      </c>
    </row>
    <row r="4113" spans="1:7" ht="30" customHeight="1">
      <c r="A4113" s="3" t="s">
        <v>4912</v>
      </c>
      <c r="B4113" s="3" t="s">
        <v>2</v>
      </c>
      <c r="C4113" s="3" t="s">
        <v>28716</v>
      </c>
      <c r="D4113" s="3" t="s">
        <v>34474</v>
      </c>
      <c r="E4113" s="12" t="s">
        <v>40347</v>
      </c>
      <c r="F4113" s="6" t="str">
        <f t="shared" si="204"/>
        <v>module=jmail_health</v>
      </c>
      <c r="G4113" s="6" t="str">
        <f t="shared" si="205"/>
        <v>module=kmail_health</v>
      </c>
    </row>
    <row r="4114" spans="1:7" ht="30" customHeight="1">
      <c r="A4114" s="3" t="s">
        <v>4912</v>
      </c>
      <c r="B4114" s="3" t="s">
        <v>2</v>
      </c>
      <c r="C4114" s="3" t="s">
        <v>28717</v>
      </c>
      <c r="D4114" s="3" t="s">
        <v>34475</v>
      </c>
      <c r="E4114" s="12" t="s">
        <v>40348</v>
      </c>
      <c r="F4114" s="6" t="str">
        <f t="shared" si="204"/>
        <v>module=jmail_health</v>
      </c>
      <c r="G4114" s="6" t="str">
        <f t="shared" si="205"/>
        <v>module=kmail_health</v>
      </c>
    </row>
    <row r="4115" spans="1:7" ht="30" customHeight="1">
      <c r="A4115" s="3" t="s">
        <v>4912</v>
      </c>
      <c r="B4115" s="3" t="s">
        <v>2</v>
      </c>
      <c r="C4115" s="3" t="s">
        <v>28718</v>
      </c>
      <c r="D4115" s="3" t="s">
        <v>34476</v>
      </c>
      <c r="E4115" s="12" t="s">
        <v>40349</v>
      </c>
      <c r="F4115" s="6" t="str">
        <f t="shared" si="204"/>
        <v>module=jmail_health</v>
      </c>
      <c r="G4115" s="6" t="str">
        <f t="shared" si="205"/>
        <v>module=kmail_health</v>
      </c>
    </row>
    <row r="4116" spans="1:7" ht="30" customHeight="1">
      <c r="A4116" s="3" t="s">
        <v>4912</v>
      </c>
      <c r="B4116" s="3" t="s">
        <v>2</v>
      </c>
      <c r="C4116" s="3" t="s">
        <v>28719</v>
      </c>
      <c r="D4116" s="3" t="s">
        <v>34477</v>
      </c>
      <c r="E4116" s="12" t="s">
        <v>40350</v>
      </c>
      <c r="F4116" s="6" t="str">
        <f t="shared" si="204"/>
        <v>module=jmail_health</v>
      </c>
      <c r="G4116" s="6" t="str">
        <f t="shared" si="205"/>
        <v>module=kmail_health</v>
      </c>
    </row>
    <row r="4117" spans="1:7" ht="30" customHeight="1">
      <c r="A4117" s="3" t="s">
        <v>4912</v>
      </c>
      <c r="B4117" s="3" t="s">
        <v>2</v>
      </c>
      <c r="C4117" s="3" t="s">
        <v>28720</v>
      </c>
      <c r="D4117" s="3" t="s">
        <v>34478</v>
      </c>
      <c r="E4117" s="12" t="s">
        <v>40351</v>
      </c>
      <c r="F4117" s="6" t="str">
        <f t="shared" si="204"/>
        <v>module=jmail_health</v>
      </c>
      <c r="G4117" s="6" t="str">
        <f t="shared" si="205"/>
        <v>module=kmail_health</v>
      </c>
    </row>
    <row r="4118" spans="1:7" ht="30" customHeight="1">
      <c r="A4118" s="3" t="s">
        <v>4912</v>
      </c>
      <c r="B4118" s="3" t="s">
        <v>2</v>
      </c>
      <c r="C4118" s="3" t="s">
        <v>28721</v>
      </c>
      <c r="D4118" s="3" t="s">
        <v>34479</v>
      </c>
      <c r="E4118" s="12" t="s">
        <v>40352</v>
      </c>
      <c r="F4118" s="6" t="str">
        <f t="shared" si="204"/>
        <v>module=jmail_health</v>
      </c>
      <c r="G4118" s="6" t="str">
        <f t="shared" si="205"/>
        <v>module=kmail_health</v>
      </c>
    </row>
    <row r="4119" spans="1:7" ht="30" customHeight="1">
      <c r="A4119" s="3" t="s">
        <v>4912</v>
      </c>
      <c r="B4119" s="3" t="s">
        <v>2</v>
      </c>
      <c r="C4119" s="3" t="s">
        <v>28722</v>
      </c>
      <c r="D4119" s="3" t="s">
        <v>34480</v>
      </c>
      <c r="E4119" s="12" t="s">
        <v>40353</v>
      </c>
      <c r="F4119" s="6" t="str">
        <f t="shared" si="204"/>
        <v>module=jmail_health</v>
      </c>
      <c r="G4119" s="6" t="str">
        <f t="shared" si="205"/>
        <v>module=kmail_health</v>
      </c>
    </row>
    <row r="4120" spans="1:7" ht="30" customHeight="1">
      <c r="A4120" s="3" t="s">
        <v>4912</v>
      </c>
      <c r="B4120" s="3" t="s">
        <v>2</v>
      </c>
      <c r="C4120" s="3" t="s">
        <v>28723</v>
      </c>
      <c r="D4120" s="3" t="s">
        <v>34481</v>
      </c>
      <c r="E4120" s="12" t="s">
        <v>40354</v>
      </c>
      <c r="F4120" s="6" t="str">
        <f t="shared" si="204"/>
        <v>module=jmail_health</v>
      </c>
      <c r="G4120" s="6" t="str">
        <f t="shared" si="205"/>
        <v>module=kmail_health</v>
      </c>
    </row>
    <row r="4121" spans="1:7" ht="30" customHeight="1">
      <c r="A4121" s="3" t="s">
        <v>4912</v>
      </c>
      <c r="B4121" s="3" t="s">
        <v>2</v>
      </c>
      <c r="C4121" s="3" t="s">
        <v>28724</v>
      </c>
      <c r="D4121" s="3" t="s">
        <v>34482</v>
      </c>
      <c r="E4121" s="12" t="s">
        <v>40355</v>
      </c>
      <c r="F4121" s="6" t="str">
        <f t="shared" si="204"/>
        <v>module=jmail_health</v>
      </c>
      <c r="G4121" s="6" t="str">
        <f t="shared" si="205"/>
        <v>module=kmail_health</v>
      </c>
    </row>
    <row r="4122" spans="1:7" ht="30" customHeight="1">
      <c r="A4122" s="3" t="s">
        <v>4912</v>
      </c>
      <c r="B4122" s="3" t="s">
        <v>2</v>
      </c>
      <c r="C4122" s="3" t="s">
        <v>28725</v>
      </c>
      <c r="D4122" s="3" t="s">
        <v>34483</v>
      </c>
      <c r="E4122" s="12" t="s">
        <v>40356</v>
      </c>
      <c r="F4122" s="6" t="str">
        <f t="shared" si="204"/>
        <v>module=jmail_health</v>
      </c>
      <c r="G4122" s="6" t="str">
        <f t="shared" si="205"/>
        <v>module=kmail_health</v>
      </c>
    </row>
    <row r="4123" spans="1:7" ht="30" customHeight="1">
      <c r="A4123" s="3" t="s">
        <v>4912</v>
      </c>
      <c r="B4123" s="3" t="s">
        <v>2</v>
      </c>
      <c r="C4123" s="3" t="s">
        <v>28726</v>
      </c>
      <c r="D4123" s="3" t="s">
        <v>34484</v>
      </c>
      <c r="E4123" s="12" t="s">
        <v>40357</v>
      </c>
      <c r="F4123" s="6" t="str">
        <f t="shared" si="204"/>
        <v>module=jmail_health</v>
      </c>
      <c r="G4123" s="6" t="str">
        <f t="shared" si="205"/>
        <v>module=kmail_health</v>
      </c>
    </row>
    <row r="4124" spans="1:7" ht="30" customHeight="1">
      <c r="A4124" s="3" t="s">
        <v>4912</v>
      </c>
      <c r="B4124" s="3" t="s">
        <v>2</v>
      </c>
      <c r="C4124" s="3" t="s">
        <v>28727</v>
      </c>
      <c r="D4124" s="3" t="s">
        <v>34485</v>
      </c>
      <c r="E4124" s="12" t="s">
        <v>40358</v>
      </c>
      <c r="F4124" s="6" t="str">
        <f t="shared" si="204"/>
        <v>module=jmail_health</v>
      </c>
      <c r="G4124" s="6" t="str">
        <f t="shared" si="205"/>
        <v>module=kmail_health</v>
      </c>
    </row>
    <row r="4125" spans="1:7" ht="30" customHeight="1">
      <c r="A4125" s="3" t="s">
        <v>4912</v>
      </c>
      <c r="B4125" s="3" t="s">
        <v>2</v>
      </c>
      <c r="C4125" s="3" t="s">
        <v>28728</v>
      </c>
      <c r="D4125" s="3" t="s">
        <v>34486</v>
      </c>
      <c r="E4125" s="12" t="s">
        <v>40359</v>
      </c>
      <c r="F4125" s="6" t="str">
        <f t="shared" si="204"/>
        <v>module=jmail_health</v>
      </c>
      <c r="G4125" s="6" t="str">
        <f t="shared" si="205"/>
        <v>module=kmail_health</v>
      </c>
    </row>
    <row r="4126" spans="1:7" ht="30" customHeight="1">
      <c r="A4126" s="3" t="s">
        <v>4912</v>
      </c>
      <c r="B4126" s="3" t="s">
        <v>2</v>
      </c>
      <c r="C4126" s="3" t="s">
        <v>28729</v>
      </c>
      <c r="D4126" s="3" t="s">
        <v>34487</v>
      </c>
      <c r="E4126" s="12" t="s">
        <v>40360</v>
      </c>
      <c r="F4126" s="6" t="str">
        <f t="shared" si="204"/>
        <v>module=jmail_health</v>
      </c>
      <c r="G4126" s="6" t="str">
        <f t="shared" si="205"/>
        <v>module=kmail_health</v>
      </c>
    </row>
    <row r="4127" spans="1:7" ht="30" customHeight="1">
      <c r="A4127" s="3" t="s">
        <v>4912</v>
      </c>
      <c r="B4127" s="3" t="s">
        <v>2</v>
      </c>
      <c r="C4127" s="3" t="s">
        <v>28730</v>
      </c>
      <c r="D4127" s="3" t="s">
        <v>34488</v>
      </c>
      <c r="E4127" s="12" t="s">
        <v>40361</v>
      </c>
      <c r="F4127" s="6" t="str">
        <f t="shared" si="204"/>
        <v>module=jmail_health</v>
      </c>
      <c r="G4127" s="6" t="str">
        <f t="shared" si="205"/>
        <v>module=kmail_health</v>
      </c>
    </row>
    <row r="4128" spans="1:7" ht="30" customHeight="1">
      <c r="A4128" s="3" t="s">
        <v>4912</v>
      </c>
      <c r="B4128" s="3" t="s">
        <v>2</v>
      </c>
      <c r="C4128" s="3" t="s">
        <v>28731</v>
      </c>
      <c r="D4128" s="3" t="s">
        <v>34489</v>
      </c>
      <c r="E4128" s="12" t="s">
        <v>40362</v>
      </c>
      <c r="F4128" s="6" t="str">
        <f t="shared" si="204"/>
        <v>module=jmail_health</v>
      </c>
      <c r="G4128" s="6" t="str">
        <f t="shared" si="205"/>
        <v>module=kmail_health</v>
      </c>
    </row>
    <row r="4129" spans="1:7" ht="30" customHeight="1">
      <c r="A4129" s="3" t="s">
        <v>4912</v>
      </c>
      <c r="B4129" s="3" t="s">
        <v>2</v>
      </c>
      <c r="C4129" s="3" t="s">
        <v>28732</v>
      </c>
      <c r="D4129" s="3" t="s">
        <v>34490</v>
      </c>
      <c r="E4129" s="12" t="s">
        <v>40363</v>
      </c>
      <c r="F4129" s="6" t="str">
        <f t="shared" si="204"/>
        <v>module=jmail_health</v>
      </c>
      <c r="G4129" s="6" t="str">
        <f t="shared" si="205"/>
        <v>module=kmail_health</v>
      </c>
    </row>
    <row r="4130" spans="1:7" ht="30" customHeight="1">
      <c r="A4130" s="3" t="s">
        <v>4912</v>
      </c>
      <c r="B4130" s="3" t="s">
        <v>2</v>
      </c>
      <c r="C4130" s="3" t="s">
        <v>28733</v>
      </c>
      <c r="D4130" s="3" t="s">
        <v>34491</v>
      </c>
      <c r="E4130" s="12" t="s">
        <v>40364</v>
      </c>
      <c r="F4130" s="6" t="str">
        <f t="shared" si="204"/>
        <v>module=jmail_health</v>
      </c>
      <c r="G4130" s="6" t="str">
        <f t="shared" si="205"/>
        <v>module=kmail_health</v>
      </c>
    </row>
    <row r="4131" spans="1:7" ht="30" customHeight="1">
      <c r="A4131" s="3" t="s">
        <v>4912</v>
      </c>
      <c r="B4131" s="3" t="s">
        <v>2</v>
      </c>
      <c r="C4131" s="3" t="s">
        <v>28734</v>
      </c>
      <c r="D4131" s="3" t="s">
        <v>34492</v>
      </c>
      <c r="E4131" s="12" t="s">
        <v>40365</v>
      </c>
      <c r="F4131" s="6" t="str">
        <f t="shared" si="204"/>
        <v>module=jmail_health</v>
      </c>
      <c r="G4131" s="6" t="str">
        <f t="shared" si="205"/>
        <v>module=kmail_health</v>
      </c>
    </row>
    <row r="4132" spans="1:7" ht="30" customHeight="1">
      <c r="A4132" s="3" t="s">
        <v>4912</v>
      </c>
      <c r="B4132" s="3" t="s">
        <v>2</v>
      </c>
      <c r="C4132" s="3" t="s">
        <v>28735</v>
      </c>
      <c r="D4132" s="3" t="s">
        <v>34493</v>
      </c>
      <c r="E4132" s="12" t="s">
        <v>40366</v>
      </c>
      <c r="F4132" s="6" t="str">
        <f t="shared" si="204"/>
        <v>module=jmail_health</v>
      </c>
      <c r="G4132" s="6" t="str">
        <f t="shared" si="205"/>
        <v>module=kmail_health</v>
      </c>
    </row>
    <row r="4133" spans="1:7" ht="30" customHeight="1">
      <c r="A4133" s="3" t="s">
        <v>4912</v>
      </c>
      <c r="B4133" s="3" t="s">
        <v>2</v>
      </c>
      <c r="C4133" s="3" t="s">
        <v>28736</v>
      </c>
      <c r="D4133" s="3" t="s">
        <v>34494</v>
      </c>
      <c r="E4133" s="12" t="s">
        <v>40367</v>
      </c>
      <c r="F4133" s="6" t="str">
        <f t="shared" si="204"/>
        <v>module=jmail_health</v>
      </c>
      <c r="G4133" s="6" t="str">
        <f t="shared" si="205"/>
        <v>module=kmail_health</v>
      </c>
    </row>
    <row r="4134" spans="1:7" ht="30" customHeight="1">
      <c r="A4134" s="3" t="s">
        <v>4912</v>
      </c>
      <c r="B4134" s="3" t="s">
        <v>2</v>
      </c>
      <c r="C4134" s="3" t="s">
        <v>28737</v>
      </c>
      <c r="D4134" s="3" t="s">
        <v>34495</v>
      </c>
      <c r="E4134" s="12" t="s">
        <v>40368</v>
      </c>
      <c r="F4134" s="6" t="str">
        <f t="shared" si="204"/>
        <v>module=jmail_health</v>
      </c>
      <c r="G4134" s="6" t="str">
        <f t="shared" si="205"/>
        <v>module=kmail_health</v>
      </c>
    </row>
    <row r="4135" spans="1:7" ht="30" customHeight="1">
      <c r="A4135" s="3" t="s">
        <v>4912</v>
      </c>
      <c r="B4135" s="3" t="s">
        <v>2</v>
      </c>
      <c r="C4135" s="3" t="s">
        <v>28738</v>
      </c>
      <c r="D4135" s="3" t="s">
        <v>34496</v>
      </c>
      <c r="E4135" s="12" t="s">
        <v>40369</v>
      </c>
      <c r="F4135" s="6" t="str">
        <f t="shared" si="204"/>
        <v>module=jmail_health</v>
      </c>
      <c r="G4135" s="6" t="str">
        <f t="shared" si="205"/>
        <v>module=kmail_health</v>
      </c>
    </row>
    <row r="4136" spans="1:7" ht="30" customHeight="1">
      <c r="A4136" s="3" t="s">
        <v>4912</v>
      </c>
      <c r="B4136" s="3" t="s">
        <v>2</v>
      </c>
      <c r="C4136" s="3" t="s">
        <v>28739</v>
      </c>
      <c r="D4136" s="3" t="s">
        <v>34497</v>
      </c>
      <c r="E4136" s="12" t="s">
        <v>40370</v>
      </c>
      <c r="F4136" s="6" t="str">
        <f t="shared" si="204"/>
        <v>module=jmail_health</v>
      </c>
      <c r="G4136" s="6" t="str">
        <f t="shared" si="205"/>
        <v>module=kmail_health</v>
      </c>
    </row>
    <row r="4137" spans="1:7" ht="30" customHeight="1">
      <c r="A4137" s="3" t="s">
        <v>4912</v>
      </c>
      <c r="B4137" s="3" t="s">
        <v>2</v>
      </c>
      <c r="C4137" s="3" t="s">
        <v>28740</v>
      </c>
      <c r="D4137" s="3" t="s">
        <v>34498</v>
      </c>
      <c r="E4137" s="12" t="s">
        <v>40371</v>
      </c>
      <c r="F4137" s="6" t="str">
        <f t="shared" si="204"/>
        <v>module=jmail_health</v>
      </c>
      <c r="G4137" s="6" t="str">
        <f t="shared" si="205"/>
        <v>module=kmail_health</v>
      </c>
    </row>
    <row r="4138" spans="1:7" ht="30" customHeight="1">
      <c r="A4138" s="3" t="s">
        <v>4912</v>
      </c>
      <c r="B4138" s="3" t="s">
        <v>2</v>
      </c>
      <c r="C4138" s="3" t="s">
        <v>28741</v>
      </c>
      <c r="D4138" s="3" t="s">
        <v>34499</v>
      </c>
      <c r="E4138" s="12" t="s">
        <v>40372</v>
      </c>
      <c r="F4138" s="6" t="str">
        <f t="shared" si="204"/>
        <v>module=jmail_health</v>
      </c>
      <c r="G4138" s="6" t="str">
        <f t="shared" si="205"/>
        <v>module=kmail_health</v>
      </c>
    </row>
    <row r="4139" spans="1:7" ht="30" customHeight="1">
      <c r="A4139" s="3" t="s">
        <v>4912</v>
      </c>
      <c r="B4139" s="3" t="s">
        <v>2</v>
      </c>
      <c r="C4139" s="3" t="s">
        <v>28742</v>
      </c>
      <c r="D4139" s="3" t="s">
        <v>34500</v>
      </c>
      <c r="E4139" s="12" t="s">
        <v>40373</v>
      </c>
      <c r="F4139" s="6" t="str">
        <f t="shared" si="204"/>
        <v>module=jmail_health</v>
      </c>
      <c r="G4139" s="6" t="str">
        <f t="shared" si="205"/>
        <v>module=kmail_health</v>
      </c>
    </row>
    <row r="4140" spans="1:7" ht="30" customHeight="1">
      <c r="A4140" s="3" t="s">
        <v>4912</v>
      </c>
      <c r="B4140" s="3" t="s">
        <v>2</v>
      </c>
      <c r="C4140" s="3" t="s">
        <v>28743</v>
      </c>
      <c r="D4140" s="3" t="s">
        <v>34501</v>
      </c>
      <c r="E4140" s="12" t="s">
        <v>40374</v>
      </c>
      <c r="F4140" s="6" t="str">
        <f t="shared" si="204"/>
        <v>module=jmail_health</v>
      </c>
      <c r="G4140" s="6" t="str">
        <f t="shared" si="205"/>
        <v>module=kmail_health</v>
      </c>
    </row>
    <row r="4141" spans="1:7" ht="30" customHeight="1">
      <c r="A4141" s="3" t="s">
        <v>4912</v>
      </c>
      <c r="B4141" s="3" t="s">
        <v>2</v>
      </c>
      <c r="C4141" s="3" t="s">
        <v>28744</v>
      </c>
      <c r="D4141" s="3" t="s">
        <v>34502</v>
      </c>
      <c r="E4141" s="12" t="s">
        <v>40375</v>
      </c>
      <c r="F4141" s="6" t="str">
        <f t="shared" si="204"/>
        <v>module=jmail_health</v>
      </c>
      <c r="G4141" s="6" t="str">
        <f t="shared" si="205"/>
        <v>module=kmail_health</v>
      </c>
    </row>
    <row r="4142" spans="1:7" ht="30" customHeight="1">
      <c r="A4142" s="3" t="s">
        <v>4912</v>
      </c>
      <c r="B4142" s="3" t="s">
        <v>2</v>
      </c>
      <c r="C4142" s="3" t="s">
        <v>28745</v>
      </c>
      <c r="D4142" s="3" t="s">
        <v>34503</v>
      </c>
      <c r="E4142" s="12" t="s">
        <v>40376</v>
      </c>
      <c r="F4142" s="6" t="str">
        <f t="shared" si="204"/>
        <v>module=jmail_health</v>
      </c>
      <c r="G4142" s="6" t="str">
        <f t="shared" si="205"/>
        <v>module=kmail_health</v>
      </c>
    </row>
    <row r="4143" spans="1:7" ht="30" customHeight="1">
      <c r="A4143" s="3" t="s">
        <v>4912</v>
      </c>
      <c r="B4143" s="3" t="s">
        <v>2</v>
      </c>
      <c r="C4143" s="3" t="s">
        <v>28746</v>
      </c>
      <c r="D4143" s="3" t="s">
        <v>34504</v>
      </c>
      <c r="E4143" s="12" t="s">
        <v>40377</v>
      </c>
      <c r="F4143" s="6" t="str">
        <f t="shared" si="204"/>
        <v>module=jmail_health</v>
      </c>
      <c r="G4143" s="6" t="str">
        <f t="shared" si="205"/>
        <v>module=kmail_health</v>
      </c>
    </row>
    <row r="4144" spans="1:7" ht="30" customHeight="1">
      <c r="A4144" s="3" t="s">
        <v>4912</v>
      </c>
      <c r="B4144" s="3" t="s">
        <v>2</v>
      </c>
      <c r="C4144" s="3" t="s">
        <v>28747</v>
      </c>
      <c r="D4144" s="3" t="s">
        <v>34505</v>
      </c>
      <c r="E4144" s="12" t="s">
        <v>40378</v>
      </c>
      <c r="F4144" s="6" t="str">
        <f t="shared" si="204"/>
        <v>module=jmail_health</v>
      </c>
      <c r="G4144" s="6" t="str">
        <f t="shared" si="205"/>
        <v>module=kmail_health</v>
      </c>
    </row>
    <row r="4145" spans="1:7" ht="30" customHeight="1">
      <c r="A4145" s="3" t="s">
        <v>4912</v>
      </c>
      <c r="B4145" s="3" t="s">
        <v>2</v>
      </c>
      <c r="C4145" s="3" t="s">
        <v>28748</v>
      </c>
      <c r="D4145" s="3" t="s">
        <v>34506</v>
      </c>
      <c r="E4145" s="12" t="s">
        <v>40379</v>
      </c>
      <c r="F4145" s="6" t="str">
        <f t="shared" ref="F4145:F4208" si="206">HYPERLINK("http://www.ssc.wisc.edu/wlsresearch/documentation/waves/?wave=capigrad&amp;module=jmail_health","module=jmail_health")</f>
        <v>module=jmail_health</v>
      </c>
      <c r="G4145" s="6" t="str">
        <f t="shared" ref="G4145:G4208" si="207">HYPERLINK("http://www.ssc.wisc.edu/wlsresearch/documentation/waves/?wave=capisib&amp;module=kmail_health","module=kmail_health")</f>
        <v>module=kmail_health</v>
      </c>
    </row>
    <row r="4146" spans="1:7" ht="30" customHeight="1">
      <c r="A4146" s="3" t="s">
        <v>4912</v>
      </c>
      <c r="B4146" s="3" t="s">
        <v>2</v>
      </c>
      <c r="C4146" s="3" t="s">
        <v>28749</v>
      </c>
      <c r="D4146" s="3" t="s">
        <v>34507</v>
      </c>
      <c r="E4146" s="12" t="s">
        <v>40380</v>
      </c>
      <c r="F4146" s="6" t="str">
        <f t="shared" si="206"/>
        <v>module=jmail_health</v>
      </c>
      <c r="G4146" s="6" t="str">
        <f t="shared" si="207"/>
        <v>module=kmail_health</v>
      </c>
    </row>
    <row r="4147" spans="1:7" ht="30" customHeight="1">
      <c r="A4147" s="3" t="s">
        <v>4912</v>
      </c>
      <c r="B4147" s="3" t="s">
        <v>2</v>
      </c>
      <c r="C4147" s="3" t="s">
        <v>28750</v>
      </c>
      <c r="D4147" s="3" t="s">
        <v>34508</v>
      </c>
      <c r="E4147" s="12" t="s">
        <v>40381</v>
      </c>
      <c r="F4147" s="6" t="str">
        <f t="shared" si="206"/>
        <v>module=jmail_health</v>
      </c>
      <c r="G4147" s="6" t="str">
        <f t="shared" si="207"/>
        <v>module=kmail_health</v>
      </c>
    </row>
    <row r="4148" spans="1:7" ht="30" customHeight="1">
      <c r="A4148" s="3" t="s">
        <v>4912</v>
      </c>
      <c r="B4148" s="3" t="s">
        <v>2</v>
      </c>
      <c r="C4148" s="3" t="s">
        <v>28751</v>
      </c>
      <c r="D4148" s="3" t="s">
        <v>34509</v>
      </c>
      <c r="E4148" s="12" t="s">
        <v>40382</v>
      </c>
      <c r="F4148" s="6" t="str">
        <f t="shared" si="206"/>
        <v>module=jmail_health</v>
      </c>
      <c r="G4148" s="6" t="str">
        <f t="shared" si="207"/>
        <v>module=kmail_health</v>
      </c>
    </row>
    <row r="4149" spans="1:7" ht="30" customHeight="1">
      <c r="A4149" s="3" t="s">
        <v>4912</v>
      </c>
      <c r="B4149" s="3" t="s">
        <v>2</v>
      </c>
      <c r="C4149" s="3" t="s">
        <v>28752</v>
      </c>
      <c r="D4149" s="3" t="s">
        <v>34510</v>
      </c>
      <c r="E4149" s="12" t="s">
        <v>40383</v>
      </c>
      <c r="F4149" s="6" t="str">
        <f t="shared" si="206"/>
        <v>module=jmail_health</v>
      </c>
      <c r="G4149" s="6" t="str">
        <f t="shared" si="207"/>
        <v>module=kmail_health</v>
      </c>
    </row>
    <row r="4150" spans="1:7" ht="30" customHeight="1">
      <c r="A4150" s="3" t="s">
        <v>4912</v>
      </c>
      <c r="B4150" s="3" t="s">
        <v>2</v>
      </c>
      <c r="C4150" s="3" t="s">
        <v>28753</v>
      </c>
      <c r="D4150" s="3" t="s">
        <v>34511</v>
      </c>
      <c r="E4150" s="12" t="s">
        <v>40384</v>
      </c>
      <c r="F4150" s="6" t="str">
        <f t="shared" si="206"/>
        <v>module=jmail_health</v>
      </c>
      <c r="G4150" s="6" t="str">
        <f t="shared" si="207"/>
        <v>module=kmail_health</v>
      </c>
    </row>
    <row r="4151" spans="1:7" ht="30" customHeight="1">
      <c r="A4151" s="3" t="s">
        <v>4912</v>
      </c>
      <c r="B4151" s="3" t="s">
        <v>2</v>
      </c>
      <c r="C4151" s="3" t="s">
        <v>28754</v>
      </c>
      <c r="D4151" s="3" t="s">
        <v>34512</v>
      </c>
      <c r="E4151" s="12" t="s">
        <v>40385</v>
      </c>
      <c r="F4151" s="6" t="str">
        <f t="shared" si="206"/>
        <v>module=jmail_health</v>
      </c>
      <c r="G4151" s="6" t="str">
        <f t="shared" si="207"/>
        <v>module=kmail_health</v>
      </c>
    </row>
    <row r="4152" spans="1:7" ht="30" customHeight="1">
      <c r="A4152" s="3" t="s">
        <v>4912</v>
      </c>
      <c r="B4152" s="3" t="s">
        <v>2</v>
      </c>
      <c r="C4152" s="3" t="s">
        <v>28755</v>
      </c>
      <c r="D4152" s="3" t="s">
        <v>34513</v>
      </c>
      <c r="E4152" s="12" t="s">
        <v>40386</v>
      </c>
      <c r="F4152" s="6" t="str">
        <f t="shared" si="206"/>
        <v>module=jmail_health</v>
      </c>
      <c r="G4152" s="6" t="str">
        <f t="shared" si="207"/>
        <v>module=kmail_health</v>
      </c>
    </row>
    <row r="4153" spans="1:7" ht="30" customHeight="1">
      <c r="A4153" s="3" t="s">
        <v>4912</v>
      </c>
      <c r="B4153" s="3" t="s">
        <v>2</v>
      </c>
      <c r="C4153" s="3" t="s">
        <v>28756</v>
      </c>
      <c r="D4153" s="3" t="s">
        <v>34514</v>
      </c>
      <c r="E4153" s="12" t="s">
        <v>40387</v>
      </c>
      <c r="F4153" s="6" t="str">
        <f t="shared" si="206"/>
        <v>module=jmail_health</v>
      </c>
      <c r="G4153" s="6" t="str">
        <f t="shared" si="207"/>
        <v>module=kmail_health</v>
      </c>
    </row>
    <row r="4154" spans="1:7" ht="30" customHeight="1">
      <c r="A4154" s="3" t="s">
        <v>4912</v>
      </c>
      <c r="B4154" s="3" t="s">
        <v>2</v>
      </c>
      <c r="C4154" s="3" t="s">
        <v>28757</v>
      </c>
      <c r="D4154" s="3" t="s">
        <v>34515</v>
      </c>
      <c r="E4154" s="12" t="s">
        <v>40388</v>
      </c>
      <c r="F4154" s="6" t="str">
        <f t="shared" si="206"/>
        <v>module=jmail_health</v>
      </c>
      <c r="G4154" s="6" t="str">
        <f t="shared" si="207"/>
        <v>module=kmail_health</v>
      </c>
    </row>
    <row r="4155" spans="1:7" ht="30" customHeight="1">
      <c r="A4155" s="3" t="s">
        <v>4912</v>
      </c>
      <c r="B4155" s="3" t="s">
        <v>2</v>
      </c>
      <c r="C4155" s="3" t="s">
        <v>28758</v>
      </c>
      <c r="D4155" s="3" t="s">
        <v>34516</v>
      </c>
      <c r="E4155" s="12" t="s">
        <v>40389</v>
      </c>
      <c r="F4155" s="6" t="str">
        <f t="shared" si="206"/>
        <v>module=jmail_health</v>
      </c>
      <c r="G4155" s="6" t="str">
        <f t="shared" si="207"/>
        <v>module=kmail_health</v>
      </c>
    </row>
    <row r="4156" spans="1:7" ht="30" customHeight="1">
      <c r="A4156" s="3" t="s">
        <v>4912</v>
      </c>
      <c r="B4156" s="3" t="s">
        <v>2</v>
      </c>
      <c r="C4156" s="3" t="s">
        <v>28759</v>
      </c>
      <c r="D4156" s="3" t="s">
        <v>34517</v>
      </c>
      <c r="E4156" s="12" t="s">
        <v>40390</v>
      </c>
      <c r="F4156" s="6" t="str">
        <f t="shared" si="206"/>
        <v>module=jmail_health</v>
      </c>
      <c r="G4156" s="6" t="str">
        <f t="shared" si="207"/>
        <v>module=kmail_health</v>
      </c>
    </row>
    <row r="4157" spans="1:7" ht="30" customHeight="1">
      <c r="A4157" s="3" t="s">
        <v>4912</v>
      </c>
      <c r="B4157" s="3" t="s">
        <v>2</v>
      </c>
      <c r="C4157" s="3" t="s">
        <v>28760</v>
      </c>
      <c r="D4157" s="3" t="s">
        <v>34518</v>
      </c>
      <c r="E4157" s="12" t="s">
        <v>40391</v>
      </c>
      <c r="F4157" s="6" t="str">
        <f t="shared" si="206"/>
        <v>module=jmail_health</v>
      </c>
      <c r="G4157" s="6" t="str">
        <f t="shared" si="207"/>
        <v>module=kmail_health</v>
      </c>
    </row>
    <row r="4158" spans="1:7" ht="30" customHeight="1">
      <c r="A4158" s="3" t="s">
        <v>4912</v>
      </c>
      <c r="B4158" s="3" t="s">
        <v>2</v>
      </c>
      <c r="C4158" s="3" t="s">
        <v>28761</v>
      </c>
      <c r="D4158" s="3" t="s">
        <v>34519</v>
      </c>
      <c r="E4158" s="12" t="s">
        <v>40392</v>
      </c>
      <c r="F4158" s="6" t="str">
        <f t="shared" si="206"/>
        <v>module=jmail_health</v>
      </c>
      <c r="G4158" s="6" t="str">
        <f t="shared" si="207"/>
        <v>module=kmail_health</v>
      </c>
    </row>
    <row r="4159" spans="1:7" ht="30" customHeight="1">
      <c r="A4159" s="3" t="s">
        <v>4912</v>
      </c>
      <c r="B4159" s="3" t="s">
        <v>2</v>
      </c>
      <c r="C4159" s="3" t="s">
        <v>28762</v>
      </c>
      <c r="D4159" s="3" t="s">
        <v>34520</v>
      </c>
      <c r="E4159" s="12" t="s">
        <v>40393</v>
      </c>
      <c r="F4159" s="6" t="str">
        <f t="shared" si="206"/>
        <v>module=jmail_health</v>
      </c>
      <c r="G4159" s="6" t="str">
        <f t="shared" si="207"/>
        <v>module=kmail_health</v>
      </c>
    </row>
    <row r="4160" spans="1:7" ht="30" customHeight="1">
      <c r="A4160" s="3" t="s">
        <v>4912</v>
      </c>
      <c r="B4160" s="3" t="s">
        <v>2</v>
      </c>
      <c r="C4160" s="3" t="s">
        <v>28763</v>
      </c>
      <c r="D4160" s="3" t="s">
        <v>34521</v>
      </c>
      <c r="E4160" s="12" t="s">
        <v>40394</v>
      </c>
      <c r="F4160" s="6" t="str">
        <f t="shared" si="206"/>
        <v>module=jmail_health</v>
      </c>
      <c r="G4160" s="6" t="str">
        <f t="shared" si="207"/>
        <v>module=kmail_health</v>
      </c>
    </row>
    <row r="4161" spans="1:7" ht="30" customHeight="1">
      <c r="A4161" s="3" t="s">
        <v>4912</v>
      </c>
      <c r="B4161" s="3" t="s">
        <v>2</v>
      </c>
      <c r="C4161" s="3" t="s">
        <v>28764</v>
      </c>
      <c r="D4161" s="3" t="s">
        <v>34522</v>
      </c>
      <c r="E4161" s="12" t="s">
        <v>40395</v>
      </c>
      <c r="F4161" s="6" t="str">
        <f t="shared" si="206"/>
        <v>module=jmail_health</v>
      </c>
      <c r="G4161" s="6" t="str">
        <f t="shared" si="207"/>
        <v>module=kmail_health</v>
      </c>
    </row>
    <row r="4162" spans="1:7" ht="30" customHeight="1">
      <c r="A4162" s="3" t="s">
        <v>4912</v>
      </c>
      <c r="B4162" s="3" t="s">
        <v>2</v>
      </c>
      <c r="C4162" s="3" t="s">
        <v>28765</v>
      </c>
      <c r="D4162" s="3" t="s">
        <v>34523</v>
      </c>
      <c r="E4162" s="12" t="s">
        <v>40396</v>
      </c>
      <c r="F4162" s="6" t="str">
        <f t="shared" si="206"/>
        <v>module=jmail_health</v>
      </c>
      <c r="G4162" s="6" t="str">
        <f t="shared" si="207"/>
        <v>module=kmail_health</v>
      </c>
    </row>
    <row r="4163" spans="1:7" ht="30" customHeight="1">
      <c r="A4163" s="3" t="s">
        <v>4912</v>
      </c>
      <c r="B4163" s="3" t="s">
        <v>2</v>
      </c>
      <c r="C4163" s="3" t="s">
        <v>28766</v>
      </c>
      <c r="D4163" s="3" t="s">
        <v>34524</v>
      </c>
      <c r="E4163" s="12" t="s">
        <v>40397</v>
      </c>
      <c r="F4163" s="6" t="str">
        <f t="shared" si="206"/>
        <v>module=jmail_health</v>
      </c>
      <c r="G4163" s="6" t="str">
        <f t="shared" si="207"/>
        <v>module=kmail_health</v>
      </c>
    </row>
    <row r="4164" spans="1:7" ht="30" customHeight="1">
      <c r="A4164" s="3" t="s">
        <v>4912</v>
      </c>
      <c r="B4164" s="3" t="s">
        <v>2</v>
      </c>
      <c r="C4164" s="3" t="s">
        <v>28767</v>
      </c>
      <c r="D4164" s="3" t="s">
        <v>34525</v>
      </c>
      <c r="E4164" s="12" t="s">
        <v>40398</v>
      </c>
      <c r="F4164" s="6" t="str">
        <f t="shared" si="206"/>
        <v>module=jmail_health</v>
      </c>
      <c r="G4164" s="6" t="str">
        <f t="shared" si="207"/>
        <v>module=kmail_health</v>
      </c>
    </row>
    <row r="4165" spans="1:7" ht="30" customHeight="1">
      <c r="A4165" s="3" t="s">
        <v>4912</v>
      </c>
      <c r="B4165" s="3" t="s">
        <v>2</v>
      </c>
      <c r="C4165" s="3" t="s">
        <v>28768</v>
      </c>
      <c r="D4165" s="3" t="s">
        <v>34526</v>
      </c>
      <c r="E4165" s="12" t="s">
        <v>40399</v>
      </c>
      <c r="F4165" s="6" t="str">
        <f t="shared" si="206"/>
        <v>module=jmail_health</v>
      </c>
      <c r="G4165" s="6" t="str">
        <f t="shared" si="207"/>
        <v>module=kmail_health</v>
      </c>
    </row>
    <row r="4166" spans="1:7" ht="30" customHeight="1">
      <c r="A4166" s="3" t="s">
        <v>4912</v>
      </c>
      <c r="B4166" s="3" t="s">
        <v>2</v>
      </c>
      <c r="C4166" s="3" t="s">
        <v>28769</v>
      </c>
      <c r="D4166" s="3" t="s">
        <v>34527</v>
      </c>
      <c r="E4166" s="12" t="s">
        <v>40400</v>
      </c>
      <c r="F4166" s="6" t="str">
        <f t="shared" si="206"/>
        <v>module=jmail_health</v>
      </c>
      <c r="G4166" s="6" t="str">
        <f t="shared" si="207"/>
        <v>module=kmail_health</v>
      </c>
    </row>
    <row r="4167" spans="1:7" ht="30" customHeight="1">
      <c r="A4167" s="3" t="s">
        <v>4912</v>
      </c>
      <c r="B4167" s="3" t="s">
        <v>2</v>
      </c>
      <c r="C4167" s="3" t="s">
        <v>28770</v>
      </c>
      <c r="D4167" s="3" t="s">
        <v>34528</v>
      </c>
      <c r="E4167" s="12" t="s">
        <v>40401</v>
      </c>
      <c r="F4167" s="6" t="str">
        <f t="shared" si="206"/>
        <v>module=jmail_health</v>
      </c>
      <c r="G4167" s="6" t="str">
        <f t="shared" si="207"/>
        <v>module=kmail_health</v>
      </c>
    </row>
    <row r="4168" spans="1:7" ht="30" customHeight="1">
      <c r="A4168" s="3" t="s">
        <v>4912</v>
      </c>
      <c r="B4168" s="3" t="s">
        <v>2</v>
      </c>
      <c r="C4168" s="3" t="s">
        <v>28771</v>
      </c>
      <c r="D4168" s="3" t="s">
        <v>34529</v>
      </c>
      <c r="E4168" s="12" t="s">
        <v>40402</v>
      </c>
      <c r="F4168" s="6" t="str">
        <f t="shared" si="206"/>
        <v>module=jmail_health</v>
      </c>
      <c r="G4168" s="6" t="str">
        <f t="shared" si="207"/>
        <v>module=kmail_health</v>
      </c>
    </row>
    <row r="4169" spans="1:7" ht="30" customHeight="1">
      <c r="A4169" s="3" t="s">
        <v>4912</v>
      </c>
      <c r="B4169" s="3" t="s">
        <v>2</v>
      </c>
      <c r="C4169" s="3" t="s">
        <v>28772</v>
      </c>
      <c r="D4169" s="3" t="s">
        <v>34530</v>
      </c>
      <c r="E4169" s="12" t="s">
        <v>40403</v>
      </c>
      <c r="F4169" s="6" t="str">
        <f t="shared" si="206"/>
        <v>module=jmail_health</v>
      </c>
      <c r="G4169" s="6" t="str">
        <f t="shared" si="207"/>
        <v>module=kmail_health</v>
      </c>
    </row>
    <row r="4170" spans="1:7" ht="30" customHeight="1">
      <c r="A4170" s="3" t="s">
        <v>4912</v>
      </c>
      <c r="B4170" s="3" t="s">
        <v>2</v>
      </c>
      <c r="C4170" s="3" t="s">
        <v>28773</v>
      </c>
      <c r="D4170" s="3" t="s">
        <v>34531</v>
      </c>
      <c r="E4170" s="12" t="s">
        <v>40404</v>
      </c>
      <c r="F4170" s="6" t="str">
        <f t="shared" si="206"/>
        <v>module=jmail_health</v>
      </c>
      <c r="G4170" s="6" t="str">
        <f t="shared" si="207"/>
        <v>module=kmail_health</v>
      </c>
    </row>
    <row r="4171" spans="1:7" ht="30" customHeight="1">
      <c r="A4171" s="3" t="s">
        <v>4912</v>
      </c>
      <c r="B4171" s="3" t="s">
        <v>2</v>
      </c>
      <c r="C4171" s="3" t="s">
        <v>28774</v>
      </c>
      <c r="D4171" s="3" t="s">
        <v>34532</v>
      </c>
      <c r="E4171" s="12" t="s">
        <v>40405</v>
      </c>
      <c r="F4171" s="6" t="str">
        <f t="shared" si="206"/>
        <v>module=jmail_health</v>
      </c>
      <c r="G4171" s="6" t="str">
        <f t="shared" si="207"/>
        <v>module=kmail_health</v>
      </c>
    </row>
    <row r="4172" spans="1:7" ht="30" customHeight="1">
      <c r="A4172" s="3" t="s">
        <v>4912</v>
      </c>
      <c r="B4172" s="3" t="s">
        <v>2</v>
      </c>
      <c r="C4172" s="3" t="s">
        <v>28775</v>
      </c>
      <c r="D4172" s="3" t="s">
        <v>34533</v>
      </c>
      <c r="E4172" s="12" t="s">
        <v>40406</v>
      </c>
      <c r="F4172" s="6" t="str">
        <f t="shared" si="206"/>
        <v>module=jmail_health</v>
      </c>
      <c r="G4172" s="6" t="str">
        <f t="shared" si="207"/>
        <v>module=kmail_health</v>
      </c>
    </row>
    <row r="4173" spans="1:7" ht="30" customHeight="1">
      <c r="A4173" s="3" t="s">
        <v>4912</v>
      </c>
      <c r="B4173" s="3" t="s">
        <v>2</v>
      </c>
      <c r="C4173" s="3" t="s">
        <v>28776</v>
      </c>
      <c r="D4173" s="3" t="s">
        <v>34534</v>
      </c>
      <c r="E4173" s="12" t="s">
        <v>40407</v>
      </c>
      <c r="F4173" s="6" t="str">
        <f t="shared" si="206"/>
        <v>module=jmail_health</v>
      </c>
      <c r="G4173" s="6" t="str">
        <f t="shared" si="207"/>
        <v>module=kmail_health</v>
      </c>
    </row>
    <row r="4174" spans="1:7" ht="30" customHeight="1">
      <c r="A4174" s="3" t="s">
        <v>4912</v>
      </c>
      <c r="B4174" s="3" t="s">
        <v>2</v>
      </c>
      <c r="C4174" s="3" t="s">
        <v>28777</v>
      </c>
      <c r="D4174" s="3" t="s">
        <v>34535</v>
      </c>
      <c r="E4174" s="12" t="s">
        <v>40408</v>
      </c>
      <c r="F4174" s="6" t="str">
        <f t="shared" si="206"/>
        <v>module=jmail_health</v>
      </c>
      <c r="G4174" s="6" t="str">
        <f t="shared" si="207"/>
        <v>module=kmail_health</v>
      </c>
    </row>
    <row r="4175" spans="1:7" ht="30" customHeight="1">
      <c r="A4175" s="3" t="s">
        <v>4912</v>
      </c>
      <c r="B4175" s="3" t="s">
        <v>2</v>
      </c>
      <c r="C4175" s="3" t="s">
        <v>28778</v>
      </c>
      <c r="D4175" s="3" t="s">
        <v>34536</v>
      </c>
      <c r="E4175" s="12" t="s">
        <v>40409</v>
      </c>
      <c r="F4175" s="6" t="str">
        <f t="shared" si="206"/>
        <v>module=jmail_health</v>
      </c>
      <c r="G4175" s="6" t="str">
        <f t="shared" si="207"/>
        <v>module=kmail_health</v>
      </c>
    </row>
    <row r="4176" spans="1:7" ht="30" customHeight="1">
      <c r="A4176" s="3" t="s">
        <v>4912</v>
      </c>
      <c r="B4176" s="3" t="s">
        <v>2</v>
      </c>
      <c r="C4176" s="3" t="s">
        <v>28779</v>
      </c>
      <c r="D4176" s="3" t="s">
        <v>34537</v>
      </c>
      <c r="E4176" s="12" t="s">
        <v>40410</v>
      </c>
      <c r="F4176" s="6" t="str">
        <f t="shared" si="206"/>
        <v>module=jmail_health</v>
      </c>
      <c r="G4176" s="6" t="str">
        <f t="shared" si="207"/>
        <v>module=kmail_health</v>
      </c>
    </row>
    <row r="4177" spans="1:7" ht="30" customHeight="1">
      <c r="A4177" s="3" t="s">
        <v>4912</v>
      </c>
      <c r="B4177" s="3" t="s">
        <v>2</v>
      </c>
      <c r="C4177" s="3" t="s">
        <v>28780</v>
      </c>
      <c r="D4177" s="3" t="s">
        <v>34538</v>
      </c>
      <c r="E4177" s="12" t="s">
        <v>40411</v>
      </c>
      <c r="F4177" s="6" t="str">
        <f t="shared" si="206"/>
        <v>module=jmail_health</v>
      </c>
      <c r="G4177" s="6" t="str">
        <f t="shared" si="207"/>
        <v>module=kmail_health</v>
      </c>
    </row>
    <row r="4178" spans="1:7" ht="30" customHeight="1">
      <c r="A4178" s="3" t="s">
        <v>4912</v>
      </c>
      <c r="B4178" s="3" t="s">
        <v>2</v>
      </c>
      <c r="C4178" s="3" t="s">
        <v>28781</v>
      </c>
      <c r="D4178" s="3" t="s">
        <v>34539</v>
      </c>
      <c r="E4178" s="12" t="s">
        <v>40412</v>
      </c>
      <c r="F4178" s="6" t="str">
        <f t="shared" si="206"/>
        <v>module=jmail_health</v>
      </c>
      <c r="G4178" s="6" t="str">
        <f t="shared" si="207"/>
        <v>module=kmail_health</v>
      </c>
    </row>
    <row r="4179" spans="1:7" ht="30" customHeight="1">
      <c r="A4179" s="3" t="s">
        <v>4912</v>
      </c>
      <c r="B4179" s="3" t="s">
        <v>2</v>
      </c>
      <c r="C4179" s="3" t="s">
        <v>28782</v>
      </c>
      <c r="D4179" s="3" t="s">
        <v>34540</v>
      </c>
      <c r="E4179" s="12" t="s">
        <v>40413</v>
      </c>
      <c r="F4179" s="6" t="str">
        <f t="shared" si="206"/>
        <v>module=jmail_health</v>
      </c>
      <c r="G4179" s="6" t="str">
        <f t="shared" si="207"/>
        <v>module=kmail_health</v>
      </c>
    </row>
    <row r="4180" spans="1:7" ht="30" customHeight="1">
      <c r="A4180" s="3" t="s">
        <v>4912</v>
      </c>
      <c r="B4180" s="3" t="s">
        <v>2</v>
      </c>
      <c r="C4180" s="3" t="s">
        <v>28783</v>
      </c>
      <c r="D4180" s="3" t="s">
        <v>34541</v>
      </c>
      <c r="E4180" s="12" t="s">
        <v>40414</v>
      </c>
      <c r="F4180" s="6" t="str">
        <f t="shared" si="206"/>
        <v>module=jmail_health</v>
      </c>
      <c r="G4180" s="6" t="str">
        <f t="shared" si="207"/>
        <v>module=kmail_health</v>
      </c>
    </row>
    <row r="4181" spans="1:7" ht="30" customHeight="1">
      <c r="A4181" s="3" t="s">
        <v>4912</v>
      </c>
      <c r="B4181" s="3" t="s">
        <v>2</v>
      </c>
      <c r="C4181" s="3" t="s">
        <v>28784</v>
      </c>
      <c r="D4181" s="3" t="s">
        <v>34542</v>
      </c>
      <c r="E4181" s="12" t="s">
        <v>40415</v>
      </c>
      <c r="F4181" s="6" t="str">
        <f t="shared" si="206"/>
        <v>module=jmail_health</v>
      </c>
      <c r="G4181" s="6" t="str">
        <f t="shared" si="207"/>
        <v>module=kmail_health</v>
      </c>
    </row>
    <row r="4182" spans="1:7" ht="30" customHeight="1">
      <c r="A4182" s="3" t="s">
        <v>4912</v>
      </c>
      <c r="B4182" s="3" t="s">
        <v>2</v>
      </c>
      <c r="C4182" s="3" t="s">
        <v>28785</v>
      </c>
      <c r="D4182" s="3" t="s">
        <v>34543</v>
      </c>
      <c r="E4182" s="12" t="s">
        <v>40416</v>
      </c>
      <c r="F4182" s="6" t="str">
        <f t="shared" si="206"/>
        <v>module=jmail_health</v>
      </c>
      <c r="G4182" s="6" t="str">
        <f t="shared" si="207"/>
        <v>module=kmail_health</v>
      </c>
    </row>
    <row r="4183" spans="1:7" ht="30" customHeight="1">
      <c r="A4183" s="3" t="s">
        <v>4912</v>
      </c>
      <c r="B4183" s="3" t="s">
        <v>2</v>
      </c>
      <c r="C4183" s="3" t="s">
        <v>28786</v>
      </c>
      <c r="D4183" s="3" t="s">
        <v>34544</v>
      </c>
      <c r="E4183" s="12" t="s">
        <v>40417</v>
      </c>
      <c r="F4183" s="6" t="str">
        <f t="shared" si="206"/>
        <v>module=jmail_health</v>
      </c>
      <c r="G4183" s="6" t="str">
        <f t="shared" si="207"/>
        <v>module=kmail_health</v>
      </c>
    </row>
    <row r="4184" spans="1:7" ht="30" customHeight="1">
      <c r="A4184" s="3" t="s">
        <v>4912</v>
      </c>
      <c r="B4184" s="3" t="s">
        <v>2</v>
      </c>
      <c r="C4184" s="3" t="s">
        <v>28787</v>
      </c>
      <c r="D4184" s="3" t="s">
        <v>34545</v>
      </c>
      <c r="E4184" s="12" t="s">
        <v>40418</v>
      </c>
      <c r="F4184" s="6" t="str">
        <f t="shared" si="206"/>
        <v>module=jmail_health</v>
      </c>
      <c r="G4184" s="6" t="str">
        <f t="shared" si="207"/>
        <v>module=kmail_health</v>
      </c>
    </row>
    <row r="4185" spans="1:7" ht="30" customHeight="1">
      <c r="A4185" s="3" t="s">
        <v>4912</v>
      </c>
      <c r="B4185" s="3" t="s">
        <v>2</v>
      </c>
      <c r="C4185" s="3" t="s">
        <v>28788</v>
      </c>
      <c r="D4185" s="3" t="s">
        <v>34546</v>
      </c>
      <c r="E4185" s="12" t="s">
        <v>40419</v>
      </c>
      <c r="F4185" s="6" t="str">
        <f t="shared" si="206"/>
        <v>module=jmail_health</v>
      </c>
      <c r="G4185" s="6" t="str">
        <f t="shared" si="207"/>
        <v>module=kmail_health</v>
      </c>
    </row>
    <row r="4186" spans="1:7" ht="30" customHeight="1">
      <c r="A4186" s="3" t="s">
        <v>4912</v>
      </c>
      <c r="B4186" s="3" t="s">
        <v>2</v>
      </c>
      <c r="C4186" s="3" t="s">
        <v>28789</v>
      </c>
      <c r="D4186" s="3" t="s">
        <v>34547</v>
      </c>
      <c r="E4186" s="12" t="s">
        <v>40420</v>
      </c>
      <c r="F4186" s="6" t="str">
        <f t="shared" si="206"/>
        <v>module=jmail_health</v>
      </c>
      <c r="G4186" s="6" t="str">
        <f t="shared" si="207"/>
        <v>module=kmail_health</v>
      </c>
    </row>
    <row r="4187" spans="1:7" ht="30" customHeight="1">
      <c r="A4187" s="3" t="s">
        <v>4912</v>
      </c>
      <c r="B4187" s="3" t="s">
        <v>2</v>
      </c>
      <c r="C4187" s="3" t="s">
        <v>28790</v>
      </c>
      <c r="D4187" s="3" t="s">
        <v>34548</v>
      </c>
      <c r="E4187" s="12" t="s">
        <v>40421</v>
      </c>
      <c r="F4187" s="6" t="str">
        <f t="shared" si="206"/>
        <v>module=jmail_health</v>
      </c>
      <c r="G4187" s="6" t="str">
        <f t="shared" si="207"/>
        <v>module=kmail_health</v>
      </c>
    </row>
    <row r="4188" spans="1:7" ht="30" customHeight="1">
      <c r="A4188" s="3" t="s">
        <v>4912</v>
      </c>
      <c r="B4188" s="3" t="s">
        <v>2</v>
      </c>
      <c r="C4188" s="3" t="s">
        <v>28791</v>
      </c>
      <c r="D4188" s="3" t="s">
        <v>34549</v>
      </c>
      <c r="E4188" s="12" t="s">
        <v>40422</v>
      </c>
      <c r="F4188" s="6" t="str">
        <f t="shared" si="206"/>
        <v>module=jmail_health</v>
      </c>
      <c r="G4188" s="6" t="str">
        <f t="shared" si="207"/>
        <v>module=kmail_health</v>
      </c>
    </row>
    <row r="4189" spans="1:7" ht="30" customHeight="1">
      <c r="A4189" s="3" t="s">
        <v>4912</v>
      </c>
      <c r="B4189" s="3" t="s">
        <v>2</v>
      </c>
      <c r="C4189" s="3" t="s">
        <v>28792</v>
      </c>
      <c r="D4189" s="3" t="s">
        <v>34550</v>
      </c>
      <c r="E4189" s="12" t="s">
        <v>40423</v>
      </c>
      <c r="F4189" s="6" t="str">
        <f t="shared" si="206"/>
        <v>module=jmail_health</v>
      </c>
      <c r="G4189" s="6" t="str">
        <f t="shared" si="207"/>
        <v>module=kmail_health</v>
      </c>
    </row>
    <row r="4190" spans="1:7" ht="30" customHeight="1">
      <c r="A4190" s="3" t="s">
        <v>4912</v>
      </c>
      <c r="B4190" s="3" t="s">
        <v>2</v>
      </c>
      <c r="C4190" s="3" t="s">
        <v>28793</v>
      </c>
      <c r="D4190" s="3" t="s">
        <v>34551</v>
      </c>
      <c r="E4190" s="12" t="s">
        <v>40424</v>
      </c>
      <c r="F4190" s="6" t="str">
        <f t="shared" si="206"/>
        <v>module=jmail_health</v>
      </c>
      <c r="G4190" s="6" t="str">
        <f t="shared" si="207"/>
        <v>module=kmail_health</v>
      </c>
    </row>
    <row r="4191" spans="1:7" ht="30" customHeight="1">
      <c r="A4191" s="3" t="s">
        <v>4912</v>
      </c>
      <c r="B4191" s="3" t="s">
        <v>2</v>
      </c>
      <c r="C4191" s="3" t="s">
        <v>28794</v>
      </c>
      <c r="D4191" s="3" t="s">
        <v>34552</v>
      </c>
      <c r="E4191" s="12" t="s">
        <v>40425</v>
      </c>
      <c r="F4191" s="6" t="str">
        <f t="shared" si="206"/>
        <v>module=jmail_health</v>
      </c>
      <c r="G4191" s="6" t="str">
        <f t="shared" si="207"/>
        <v>module=kmail_health</v>
      </c>
    </row>
    <row r="4192" spans="1:7" ht="30" customHeight="1">
      <c r="A4192" s="3" t="s">
        <v>4912</v>
      </c>
      <c r="B4192" s="3" t="s">
        <v>2</v>
      </c>
      <c r="C4192" s="3" t="s">
        <v>28795</v>
      </c>
      <c r="D4192" s="3" t="s">
        <v>34553</v>
      </c>
      <c r="E4192" s="12" t="s">
        <v>40426</v>
      </c>
      <c r="F4192" s="6" t="str">
        <f t="shared" si="206"/>
        <v>module=jmail_health</v>
      </c>
      <c r="G4192" s="6" t="str">
        <f t="shared" si="207"/>
        <v>module=kmail_health</v>
      </c>
    </row>
    <row r="4193" spans="1:7" ht="30" customHeight="1">
      <c r="A4193" s="3" t="s">
        <v>4912</v>
      </c>
      <c r="B4193" s="3" t="s">
        <v>2</v>
      </c>
      <c r="C4193" s="3" t="s">
        <v>28796</v>
      </c>
      <c r="D4193" s="3" t="s">
        <v>34554</v>
      </c>
      <c r="E4193" s="12" t="s">
        <v>40427</v>
      </c>
      <c r="F4193" s="6" t="str">
        <f t="shared" si="206"/>
        <v>module=jmail_health</v>
      </c>
      <c r="G4193" s="6" t="str">
        <f t="shared" si="207"/>
        <v>module=kmail_health</v>
      </c>
    </row>
    <row r="4194" spans="1:7" ht="30" customHeight="1">
      <c r="A4194" s="3" t="s">
        <v>4912</v>
      </c>
      <c r="B4194" s="3" t="s">
        <v>2</v>
      </c>
      <c r="C4194" s="3" t="s">
        <v>28797</v>
      </c>
      <c r="D4194" s="3" t="s">
        <v>34555</v>
      </c>
      <c r="E4194" s="12" t="s">
        <v>40428</v>
      </c>
      <c r="F4194" s="6" t="str">
        <f t="shared" si="206"/>
        <v>module=jmail_health</v>
      </c>
      <c r="G4194" s="6" t="str">
        <f t="shared" si="207"/>
        <v>module=kmail_health</v>
      </c>
    </row>
    <row r="4195" spans="1:7" ht="30" customHeight="1">
      <c r="A4195" s="3" t="s">
        <v>4912</v>
      </c>
      <c r="B4195" s="3" t="s">
        <v>2</v>
      </c>
      <c r="C4195" s="3" t="s">
        <v>28798</v>
      </c>
      <c r="D4195" s="3" t="s">
        <v>34556</v>
      </c>
      <c r="E4195" s="12" t="s">
        <v>40429</v>
      </c>
      <c r="F4195" s="6" t="str">
        <f t="shared" si="206"/>
        <v>module=jmail_health</v>
      </c>
      <c r="G4195" s="6" t="str">
        <f t="shared" si="207"/>
        <v>module=kmail_health</v>
      </c>
    </row>
    <row r="4196" spans="1:7" ht="30" customHeight="1">
      <c r="A4196" s="3" t="s">
        <v>4912</v>
      </c>
      <c r="B4196" s="3" t="s">
        <v>2</v>
      </c>
      <c r="C4196" s="3" t="s">
        <v>28799</v>
      </c>
      <c r="D4196" s="3" t="s">
        <v>34557</v>
      </c>
      <c r="E4196" s="12" t="s">
        <v>40430</v>
      </c>
      <c r="F4196" s="6" t="str">
        <f t="shared" si="206"/>
        <v>module=jmail_health</v>
      </c>
      <c r="G4196" s="6" t="str">
        <f t="shared" si="207"/>
        <v>module=kmail_health</v>
      </c>
    </row>
    <row r="4197" spans="1:7" ht="30" customHeight="1">
      <c r="A4197" s="3" t="s">
        <v>4912</v>
      </c>
      <c r="B4197" s="3" t="s">
        <v>2</v>
      </c>
      <c r="C4197" s="3" t="s">
        <v>28800</v>
      </c>
      <c r="D4197" s="3" t="s">
        <v>34558</v>
      </c>
      <c r="E4197" s="12" t="s">
        <v>40431</v>
      </c>
      <c r="F4197" s="6" t="str">
        <f t="shared" si="206"/>
        <v>module=jmail_health</v>
      </c>
      <c r="G4197" s="6" t="str">
        <f t="shared" si="207"/>
        <v>module=kmail_health</v>
      </c>
    </row>
    <row r="4198" spans="1:7" ht="30" customHeight="1">
      <c r="A4198" s="3" t="s">
        <v>4912</v>
      </c>
      <c r="B4198" s="3" t="s">
        <v>2</v>
      </c>
      <c r="C4198" s="3" t="s">
        <v>28801</v>
      </c>
      <c r="D4198" s="3" t="s">
        <v>34559</v>
      </c>
      <c r="E4198" s="12" t="s">
        <v>40432</v>
      </c>
      <c r="F4198" s="6" t="str">
        <f t="shared" si="206"/>
        <v>module=jmail_health</v>
      </c>
      <c r="G4198" s="6" t="str">
        <f t="shared" si="207"/>
        <v>module=kmail_health</v>
      </c>
    </row>
    <row r="4199" spans="1:7" ht="30" customHeight="1">
      <c r="A4199" s="3" t="s">
        <v>4912</v>
      </c>
      <c r="B4199" s="3" t="s">
        <v>2</v>
      </c>
      <c r="C4199" s="3" t="s">
        <v>28802</v>
      </c>
      <c r="D4199" s="3" t="s">
        <v>34560</v>
      </c>
      <c r="E4199" s="12" t="s">
        <v>40433</v>
      </c>
      <c r="F4199" s="6" t="str">
        <f t="shared" si="206"/>
        <v>module=jmail_health</v>
      </c>
      <c r="G4199" s="6" t="str">
        <f t="shared" si="207"/>
        <v>module=kmail_health</v>
      </c>
    </row>
    <row r="4200" spans="1:7" ht="30" customHeight="1">
      <c r="A4200" s="3" t="s">
        <v>4912</v>
      </c>
      <c r="B4200" s="3" t="s">
        <v>2</v>
      </c>
      <c r="C4200" s="3" t="s">
        <v>28803</v>
      </c>
      <c r="D4200" s="3" t="s">
        <v>34561</v>
      </c>
      <c r="E4200" s="12" t="s">
        <v>40434</v>
      </c>
      <c r="F4200" s="6" t="str">
        <f t="shared" si="206"/>
        <v>module=jmail_health</v>
      </c>
      <c r="G4200" s="6" t="str">
        <f t="shared" si="207"/>
        <v>module=kmail_health</v>
      </c>
    </row>
    <row r="4201" spans="1:7" ht="30" customHeight="1">
      <c r="A4201" s="3" t="s">
        <v>4912</v>
      </c>
      <c r="B4201" s="3" t="s">
        <v>2</v>
      </c>
      <c r="C4201" s="3" t="s">
        <v>28804</v>
      </c>
      <c r="D4201" s="3" t="s">
        <v>34562</v>
      </c>
      <c r="E4201" s="12" t="s">
        <v>40435</v>
      </c>
      <c r="F4201" s="6" t="str">
        <f t="shared" si="206"/>
        <v>module=jmail_health</v>
      </c>
      <c r="G4201" s="6" t="str">
        <f t="shared" si="207"/>
        <v>module=kmail_health</v>
      </c>
    </row>
    <row r="4202" spans="1:7" ht="30" customHeight="1">
      <c r="A4202" s="3" t="s">
        <v>4912</v>
      </c>
      <c r="B4202" s="3" t="s">
        <v>2</v>
      </c>
      <c r="C4202" s="3" t="s">
        <v>28805</v>
      </c>
      <c r="D4202" s="3" t="s">
        <v>34563</v>
      </c>
      <c r="E4202" s="12" t="s">
        <v>40436</v>
      </c>
      <c r="F4202" s="6" t="str">
        <f t="shared" si="206"/>
        <v>module=jmail_health</v>
      </c>
      <c r="G4202" s="6" t="str">
        <f t="shared" si="207"/>
        <v>module=kmail_health</v>
      </c>
    </row>
    <row r="4203" spans="1:7" ht="30" customHeight="1">
      <c r="A4203" s="3" t="s">
        <v>4912</v>
      </c>
      <c r="B4203" s="3" t="s">
        <v>2</v>
      </c>
      <c r="C4203" s="3" t="s">
        <v>28806</v>
      </c>
      <c r="D4203" s="3" t="s">
        <v>34564</v>
      </c>
      <c r="E4203" s="12" t="s">
        <v>40437</v>
      </c>
      <c r="F4203" s="6" t="str">
        <f t="shared" si="206"/>
        <v>module=jmail_health</v>
      </c>
      <c r="G4203" s="6" t="str">
        <f t="shared" si="207"/>
        <v>module=kmail_health</v>
      </c>
    </row>
    <row r="4204" spans="1:7" ht="30" customHeight="1">
      <c r="A4204" s="3" t="s">
        <v>4912</v>
      </c>
      <c r="B4204" s="3" t="s">
        <v>2</v>
      </c>
      <c r="C4204" s="3" t="s">
        <v>28807</v>
      </c>
      <c r="D4204" s="3" t="s">
        <v>34565</v>
      </c>
      <c r="E4204" s="12" t="s">
        <v>40438</v>
      </c>
      <c r="F4204" s="6" t="str">
        <f t="shared" si="206"/>
        <v>module=jmail_health</v>
      </c>
      <c r="G4204" s="6" t="str">
        <f t="shared" si="207"/>
        <v>module=kmail_health</v>
      </c>
    </row>
    <row r="4205" spans="1:7" ht="30" customHeight="1">
      <c r="A4205" s="3" t="s">
        <v>4912</v>
      </c>
      <c r="B4205" s="3" t="s">
        <v>2</v>
      </c>
      <c r="C4205" s="3" t="s">
        <v>28808</v>
      </c>
      <c r="D4205" s="3" t="s">
        <v>34566</v>
      </c>
      <c r="E4205" s="12" t="s">
        <v>40439</v>
      </c>
      <c r="F4205" s="6" t="str">
        <f t="shared" si="206"/>
        <v>module=jmail_health</v>
      </c>
      <c r="G4205" s="6" t="str">
        <f t="shared" si="207"/>
        <v>module=kmail_health</v>
      </c>
    </row>
    <row r="4206" spans="1:7" ht="30" customHeight="1">
      <c r="A4206" s="3" t="s">
        <v>4912</v>
      </c>
      <c r="B4206" s="3" t="s">
        <v>2</v>
      </c>
      <c r="C4206" s="3" t="s">
        <v>28809</v>
      </c>
      <c r="D4206" s="3" t="s">
        <v>34567</v>
      </c>
      <c r="E4206" s="12" t="s">
        <v>40440</v>
      </c>
      <c r="F4206" s="6" t="str">
        <f t="shared" si="206"/>
        <v>module=jmail_health</v>
      </c>
      <c r="G4206" s="6" t="str">
        <f t="shared" si="207"/>
        <v>module=kmail_health</v>
      </c>
    </row>
    <row r="4207" spans="1:7" ht="30" customHeight="1">
      <c r="A4207" s="3" t="s">
        <v>4912</v>
      </c>
      <c r="B4207" s="3" t="s">
        <v>2</v>
      </c>
      <c r="C4207" s="3" t="s">
        <v>28810</v>
      </c>
      <c r="D4207" s="3" t="s">
        <v>34568</v>
      </c>
      <c r="E4207" s="12" t="s">
        <v>40441</v>
      </c>
      <c r="F4207" s="6" t="str">
        <f t="shared" si="206"/>
        <v>module=jmail_health</v>
      </c>
      <c r="G4207" s="6" t="str">
        <f t="shared" si="207"/>
        <v>module=kmail_health</v>
      </c>
    </row>
    <row r="4208" spans="1:7" ht="30" customHeight="1">
      <c r="A4208" s="3" t="s">
        <v>4912</v>
      </c>
      <c r="B4208" s="3" t="s">
        <v>2</v>
      </c>
      <c r="C4208" s="3" t="s">
        <v>28811</v>
      </c>
      <c r="D4208" s="3" t="s">
        <v>34569</v>
      </c>
      <c r="E4208" s="12" t="s">
        <v>40442</v>
      </c>
      <c r="F4208" s="6" t="str">
        <f t="shared" si="206"/>
        <v>module=jmail_health</v>
      </c>
      <c r="G4208" s="6" t="str">
        <f t="shared" si="207"/>
        <v>module=kmail_health</v>
      </c>
    </row>
    <row r="4209" spans="1:7" ht="30" customHeight="1">
      <c r="A4209" s="3" t="s">
        <v>4912</v>
      </c>
      <c r="B4209" s="3" t="s">
        <v>2</v>
      </c>
      <c r="C4209" s="3" t="s">
        <v>28812</v>
      </c>
      <c r="D4209" s="3" t="s">
        <v>34570</v>
      </c>
      <c r="E4209" s="12" t="s">
        <v>40443</v>
      </c>
      <c r="F4209" s="6" t="str">
        <f t="shared" ref="F4209:F4272" si="208">HYPERLINK("http://www.ssc.wisc.edu/wlsresearch/documentation/waves/?wave=capigrad&amp;module=jmail_health","module=jmail_health")</f>
        <v>module=jmail_health</v>
      </c>
      <c r="G4209" s="6" t="str">
        <f t="shared" ref="G4209:G4272" si="209">HYPERLINK("http://www.ssc.wisc.edu/wlsresearch/documentation/waves/?wave=capisib&amp;module=kmail_health","module=kmail_health")</f>
        <v>module=kmail_health</v>
      </c>
    </row>
    <row r="4210" spans="1:7" ht="30" customHeight="1">
      <c r="A4210" s="3" t="s">
        <v>4912</v>
      </c>
      <c r="B4210" s="3" t="s">
        <v>2</v>
      </c>
      <c r="C4210" s="3" t="s">
        <v>28813</v>
      </c>
      <c r="D4210" s="3" t="s">
        <v>34571</v>
      </c>
      <c r="E4210" s="12" t="s">
        <v>40444</v>
      </c>
      <c r="F4210" s="6" t="str">
        <f t="shared" si="208"/>
        <v>module=jmail_health</v>
      </c>
      <c r="G4210" s="6" t="str">
        <f t="shared" si="209"/>
        <v>module=kmail_health</v>
      </c>
    </row>
    <row r="4211" spans="1:7" ht="30" customHeight="1">
      <c r="A4211" s="3" t="s">
        <v>4912</v>
      </c>
      <c r="B4211" s="3" t="s">
        <v>2</v>
      </c>
      <c r="C4211" s="3" t="s">
        <v>28814</v>
      </c>
      <c r="D4211" s="3" t="s">
        <v>34572</v>
      </c>
      <c r="E4211" s="12" t="s">
        <v>40445</v>
      </c>
      <c r="F4211" s="6" t="str">
        <f t="shared" si="208"/>
        <v>module=jmail_health</v>
      </c>
      <c r="G4211" s="6" t="str">
        <f t="shared" si="209"/>
        <v>module=kmail_health</v>
      </c>
    </row>
    <row r="4212" spans="1:7" ht="30" customHeight="1">
      <c r="A4212" s="3" t="s">
        <v>4912</v>
      </c>
      <c r="B4212" s="3" t="s">
        <v>2</v>
      </c>
      <c r="C4212" s="3" t="s">
        <v>28815</v>
      </c>
      <c r="D4212" s="3" t="s">
        <v>34573</v>
      </c>
      <c r="E4212" s="12" t="s">
        <v>40446</v>
      </c>
      <c r="F4212" s="6" t="str">
        <f t="shared" si="208"/>
        <v>module=jmail_health</v>
      </c>
      <c r="G4212" s="6" t="str">
        <f t="shared" si="209"/>
        <v>module=kmail_health</v>
      </c>
    </row>
    <row r="4213" spans="1:7" ht="30" customHeight="1">
      <c r="A4213" s="3" t="s">
        <v>4912</v>
      </c>
      <c r="B4213" s="3" t="s">
        <v>2</v>
      </c>
      <c r="C4213" s="3" t="s">
        <v>28816</v>
      </c>
      <c r="D4213" s="3" t="s">
        <v>34574</v>
      </c>
      <c r="E4213" s="12" t="s">
        <v>40447</v>
      </c>
      <c r="F4213" s="6" t="str">
        <f t="shared" si="208"/>
        <v>module=jmail_health</v>
      </c>
      <c r="G4213" s="6" t="str">
        <f t="shared" si="209"/>
        <v>module=kmail_health</v>
      </c>
    </row>
    <row r="4214" spans="1:7" ht="30" customHeight="1">
      <c r="A4214" s="3" t="s">
        <v>4912</v>
      </c>
      <c r="B4214" s="3" t="s">
        <v>2</v>
      </c>
      <c r="C4214" s="3" t="s">
        <v>28817</v>
      </c>
      <c r="D4214" s="3" t="s">
        <v>34575</v>
      </c>
      <c r="E4214" s="12" t="s">
        <v>40448</v>
      </c>
      <c r="F4214" s="6" t="str">
        <f t="shared" si="208"/>
        <v>module=jmail_health</v>
      </c>
      <c r="G4214" s="6" t="str">
        <f t="shared" si="209"/>
        <v>module=kmail_health</v>
      </c>
    </row>
    <row r="4215" spans="1:7" ht="30" customHeight="1">
      <c r="A4215" s="3" t="s">
        <v>4912</v>
      </c>
      <c r="B4215" s="3" t="s">
        <v>2</v>
      </c>
      <c r="C4215" s="3" t="s">
        <v>28818</v>
      </c>
      <c r="D4215" s="3" t="s">
        <v>34576</v>
      </c>
      <c r="E4215" s="12" t="s">
        <v>40449</v>
      </c>
      <c r="F4215" s="6" t="str">
        <f t="shared" si="208"/>
        <v>module=jmail_health</v>
      </c>
      <c r="G4215" s="6" t="str">
        <f t="shared" si="209"/>
        <v>module=kmail_health</v>
      </c>
    </row>
    <row r="4216" spans="1:7" ht="30" customHeight="1">
      <c r="A4216" s="3" t="s">
        <v>4912</v>
      </c>
      <c r="B4216" s="3" t="s">
        <v>2</v>
      </c>
      <c r="C4216" s="3" t="s">
        <v>28819</v>
      </c>
      <c r="D4216" s="3" t="s">
        <v>34577</v>
      </c>
      <c r="E4216" s="12" t="s">
        <v>40450</v>
      </c>
      <c r="F4216" s="6" t="str">
        <f t="shared" si="208"/>
        <v>module=jmail_health</v>
      </c>
      <c r="G4216" s="6" t="str">
        <f t="shared" si="209"/>
        <v>module=kmail_health</v>
      </c>
    </row>
    <row r="4217" spans="1:7" ht="30" customHeight="1">
      <c r="A4217" s="3" t="s">
        <v>4912</v>
      </c>
      <c r="B4217" s="3" t="s">
        <v>2</v>
      </c>
      <c r="C4217" s="3" t="s">
        <v>28820</v>
      </c>
      <c r="D4217" s="3" t="s">
        <v>34578</v>
      </c>
      <c r="E4217" s="12" t="s">
        <v>40451</v>
      </c>
      <c r="F4217" s="6" t="str">
        <f t="shared" si="208"/>
        <v>module=jmail_health</v>
      </c>
      <c r="G4217" s="6" t="str">
        <f t="shared" si="209"/>
        <v>module=kmail_health</v>
      </c>
    </row>
    <row r="4218" spans="1:7" ht="30" customHeight="1">
      <c r="A4218" s="3" t="s">
        <v>4912</v>
      </c>
      <c r="B4218" s="3" t="s">
        <v>2</v>
      </c>
      <c r="C4218" s="3" t="s">
        <v>28821</v>
      </c>
      <c r="D4218" s="3" t="s">
        <v>34579</v>
      </c>
      <c r="E4218" s="12" t="s">
        <v>40452</v>
      </c>
      <c r="F4218" s="6" t="str">
        <f t="shared" si="208"/>
        <v>module=jmail_health</v>
      </c>
      <c r="G4218" s="6" t="str">
        <f t="shared" si="209"/>
        <v>module=kmail_health</v>
      </c>
    </row>
    <row r="4219" spans="1:7" ht="30" customHeight="1">
      <c r="A4219" s="3" t="s">
        <v>4912</v>
      </c>
      <c r="B4219" s="3" t="s">
        <v>2</v>
      </c>
      <c r="C4219" s="3" t="s">
        <v>28822</v>
      </c>
      <c r="D4219" s="3" t="s">
        <v>34580</v>
      </c>
      <c r="E4219" s="12" t="s">
        <v>40453</v>
      </c>
      <c r="F4219" s="6" t="str">
        <f t="shared" si="208"/>
        <v>module=jmail_health</v>
      </c>
      <c r="G4219" s="6" t="str">
        <f t="shared" si="209"/>
        <v>module=kmail_health</v>
      </c>
    </row>
    <row r="4220" spans="1:7" ht="30" customHeight="1">
      <c r="A4220" s="3" t="s">
        <v>4912</v>
      </c>
      <c r="B4220" s="3" t="s">
        <v>2</v>
      </c>
      <c r="C4220" s="3" t="s">
        <v>28823</v>
      </c>
      <c r="D4220" s="3" t="s">
        <v>34581</v>
      </c>
      <c r="E4220" s="12" t="s">
        <v>40454</v>
      </c>
      <c r="F4220" s="6" t="str">
        <f t="shared" si="208"/>
        <v>module=jmail_health</v>
      </c>
      <c r="G4220" s="6" t="str">
        <f t="shared" si="209"/>
        <v>module=kmail_health</v>
      </c>
    </row>
    <row r="4221" spans="1:7" ht="30" customHeight="1">
      <c r="A4221" s="3" t="s">
        <v>4912</v>
      </c>
      <c r="B4221" s="3" t="s">
        <v>2</v>
      </c>
      <c r="C4221" s="3" t="s">
        <v>28824</v>
      </c>
      <c r="D4221" s="3" t="s">
        <v>34582</v>
      </c>
      <c r="E4221" s="12" t="s">
        <v>40455</v>
      </c>
      <c r="F4221" s="6" t="str">
        <f t="shared" si="208"/>
        <v>module=jmail_health</v>
      </c>
      <c r="G4221" s="6" t="str">
        <f t="shared" si="209"/>
        <v>module=kmail_health</v>
      </c>
    </row>
    <row r="4222" spans="1:7" ht="30" customHeight="1">
      <c r="A4222" s="3" t="s">
        <v>4912</v>
      </c>
      <c r="B4222" s="3" t="s">
        <v>2</v>
      </c>
      <c r="C4222" s="3" t="s">
        <v>28825</v>
      </c>
      <c r="D4222" s="3" t="s">
        <v>34583</v>
      </c>
      <c r="E4222" s="12" t="s">
        <v>40456</v>
      </c>
      <c r="F4222" s="6" t="str">
        <f t="shared" si="208"/>
        <v>module=jmail_health</v>
      </c>
      <c r="G4222" s="6" t="str">
        <f t="shared" si="209"/>
        <v>module=kmail_health</v>
      </c>
    </row>
    <row r="4223" spans="1:7" ht="30" customHeight="1">
      <c r="A4223" s="3" t="s">
        <v>4912</v>
      </c>
      <c r="B4223" s="3" t="s">
        <v>2</v>
      </c>
      <c r="C4223" s="3" t="s">
        <v>28826</v>
      </c>
      <c r="D4223" s="3" t="s">
        <v>34584</v>
      </c>
      <c r="E4223" s="12" t="s">
        <v>40457</v>
      </c>
      <c r="F4223" s="6" t="str">
        <f t="shared" si="208"/>
        <v>module=jmail_health</v>
      </c>
      <c r="G4223" s="6" t="str">
        <f t="shared" si="209"/>
        <v>module=kmail_health</v>
      </c>
    </row>
    <row r="4224" spans="1:7" ht="30" customHeight="1">
      <c r="A4224" s="3" t="s">
        <v>4912</v>
      </c>
      <c r="B4224" s="3" t="s">
        <v>2</v>
      </c>
      <c r="C4224" s="3" t="s">
        <v>28827</v>
      </c>
      <c r="D4224" s="3" t="s">
        <v>34585</v>
      </c>
      <c r="E4224" s="12" t="s">
        <v>40458</v>
      </c>
      <c r="F4224" s="6" t="str">
        <f t="shared" si="208"/>
        <v>module=jmail_health</v>
      </c>
      <c r="G4224" s="6" t="str">
        <f t="shared" si="209"/>
        <v>module=kmail_health</v>
      </c>
    </row>
    <row r="4225" spans="1:7" ht="30" customHeight="1">
      <c r="A4225" s="3" t="s">
        <v>4912</v>
      </c>
      <c r="B4225" s="3" t="s">
        <v>2</v>
      </c>
      <c r="C4225" s="3" t="s">
        <v>28828</v>
      </c>
      <c r="D4225" s="3" t="s">
        <v>34586</v>
      </c>
      <c r="E4225" s="12" t="s">
        <v>40459</v>
      </c>
      <c r="F4225" s="6" t="str">
        <f t="shared" si="208"/>
        <v>module=jmail_health</v>
      </c>
      <c r="G4225" s="6" t="str">
        <f t="shared" si="209"/>
        <v>module=kmail_health</v>
      </c>
    </row>
    <row r="4226" spans="1:7" ht="30" customHeight="1">
      <c r="A4226" s="3" t="s">
        <v>4912</v>
      </c>
      <c r="B4226" s="3" t="s">
        <v>2</v>
      </c>
      <c r="C4226" s="3" t="s">
        <v>28829</v>
      </c>
      <c r="D4226" s="3" t="s">
        <v>34587</v>
      </c>
      <c r="E4226" s="12" t="s">
        <v>40460</v>
      </c>
      <c r="F4226" s="6" t="str">
        <f t="shared" si="208"/>
        <v>module=jmail_health</v>
      </c>
      <c r="G4226" s="6" t="str">
        <f t="shared" si="209"/>
        <v>module=kmail_health</v>
      </c>
    </row>
    <row r="4227" spans="1:7" ht="30" customHeight="1">
      <c r="A4227" s="3" t="s">
        <v>4912</v>
      </c>
      <c r="B4227" s="3" t="s">
        <v>2</v>
      </c>
      <c r="C4227" s="3" t="s">
        <v>28830</v>
      </c>
      <c r="D4227" s="3" t="s">
        <v>34588</v>
      </c>
      <c r="E4227" s="12" t="s">
        <v>40461</v>
      </c>
      <c r="F4227" s="6" t="str">
        <f t="shared" si="208"/>
        <v>module=jmail_health</v>
      </c>
      <c r="G4227" s="6" t="str">
        <f t="shared" si="209"/>
        <v>module=kmail_health</v>
      </c>
    </row>
    <row r="4228" spans="1:7" ht="30" customHeight="1">
      <c r="A4228" s="3" t="s">
        <v>4912</v>
      </c>
      <c r="B4228" s="3" t="s">
        <v>2</v>
      </c>
      <c r="C4228" s="3" t="s">
        <v>28831</v>
      </c>
      <c r="D4228" s="3" t="s">
        <v>34589</v>
      </c>
      <c r="E4228" s="12" t="s">
        <v>40462</v>
      </c>
      <c r="F4228" s="6" t="str">
        <f t="shared" si="208"/>
        <v>module=jmail_health</v>
      </c>
      <c r="G4228" s="6" t="str">
        <f t="shared" si="209"/>
        <v>module=kmail_health</v>
      </c>
    </row>
    <row r="4229" spans="1:7" ht="30" customHeight="1">
      <c r="A4229" s="3" t="s">
        <v>4912</v>
      </c>
      <c r="B4229" s="3" t="s">
        <v>2</v>
      </c>
      <c r="C4229" s="3" t="s">
        <v>28832</v>
      </c>
      <c r="D4229" s="3" t="s">
        <v>34590</v>
      </c>
      <c r="E4229" s="12" t="s">
        <v>40463</v>
      </c>
      <c r="F4229" s="6" t="str">
        <f t="shared" si="208"/>
        <v>module=jmail_health</v>
      </c>
      <c r="G4229" s="6" t="str">
        <f t="shared" si="209"/>
        <v>module=kmail_health</v>
      </c>
    </row>
    <row r="4230" spans="1:7" ht="30" customHeight="1">
      <c r="A4230" s="3" t="s">
        <v>4912</v>
      </c>
      <c r="B4230" s="3" t="s">
        <v>2</v>
      </c>
      <c r="C4230" s="3" t="s">
        <v>28833</v>
      </c>
      <c r="D4230" s="3" t="s">
        <v>34591</v>
      </c>
      <c r="E4230" s="12" t="s">
        <v>40464</v>
      </c>
      <c r="F4230" s="6" t="str">
        <f t="shared" si="208"/>
        <v>module=jmail_health</v>
      </c>
      <c r="G4230" s="6" t="str">
        <f t="shared" si="209"/>
        <v>module=kmail_health</v>
      </c>
    </row>
    <row r="4231" spans="1:7" ht="30" customHeight="1">
      <c r="A4231" s="3" t="s">
        <v>4912</v>
      </c>
      <c r="B4231" s="3" t="s">
        <v>2</v>
      </c>
      <c r="C4231" s="3" t="s">
        <v>28834</v>
      </c>
      <c r="D4231" s="3" t="s">
        <v>34592</v>
      </c>
      <c r="E4231" s="12" t="s">
        <v>40465</v>
      </c>
      <c r="F4231" s="6" t="str">
        <f t="shared" si="208"/>
        <v>module=jmail_health</v>
      </c>
      <c r="G4231" s="6" t="str">
        <f t="shared" si="209"/>
        <v>module=kmail_health</v>
      </c>
    </row>
    <row r="4232" spans="1:7" ht="30" customHeight="1">
      <c r="A4232" s="3" t="s">
        <v>4912</v>
      </c>
      <c r="B4232" s="3" t="s">
        <v>2</v>
      </c>
      <c r="C4232" s="3" t="s">
        <v>28835</v>
      </c>
      <c r="D4232" s="3" t="s">
        <v>34593</v>
      </c>
      <c r="E4232" s="12" t="s">
        <v>40466</v>
      </c>
      <c r="F4232" s="6" t="str">
        <f t="shared" si="208"/>
        <v>module=jmail_health</v>
      </c>
      <c r="G4232" s="6" t="str">
        <f t="shared" si="209"/>
        <v>module=kmail_health</v>
      </c>
    </row>
    <row r="4233" spans="1:7" ht="30" customHeight="1">
      <c r="A4233" s="3" t="s">
        <v>4912</v>
      </c>
      <c r="B4233" s="3" t="s">
        <v>2</v>
      </c>
      <c r="C4233" s="3" t="s">
        <v>28836</v>
      </c>
      <c r="D4233" s="3" t="s">
        <v>34594</v>
      </c>
      <c r="E4233" s="12" t="s">
        <v>40467</v>
      </c>
      <c r="F4233" s="6" t="str">
        <f t="shared" si="208"/>
        <v>module=jmail_health</v>
      </c>
      <c r="G4233" s="6" t="str">
        <f t="shared" si="209"/>
        <v>module=kmail_health</v>
      </c>
    </row>
    <row r="4234" spans="1:7" ht="30" customHeight="1">
      <c r="A4234" s="3" t="s">
        <v>4912</v>
      </c>
      <c r="B4234" s="3" t="s">
        <v>2</v>
      </c>
      <c r="C4234" s="3" t="s">
        <v>28837</v>
      </c>
      <c r="D4234" s="3" t="s">
        <v>34595</v>
      </c>
      <c r="E4234" s="12" t="s">
        <v>40468</v>
      </c>
      <c r="F4234" s="6" t="str">
        <f t="shared" si="208"/>
        <v>module=jmail_health</v>
      </c>
      <c r="G4234" s="6" t="str">
        <f t="shared" si="209"/>
        <v>module=kmail_health</v>
      </c>
    </row>
    <row r="4235" spans="1:7" ht="30" customHeight="1">
      <c r="A4235" s="3" t="s">
        <v>4912</v>
      </c>
      <c r="B4235" s="3" t="s">
        <v>2</v>
      </c>
      <c r="C4235" s="3" t="s">
        <v>28838</v>
      </c>
      <c r="D4235" s="3" t="s">
        <v>34596</v>
      </c>
      <c r="E4235" s="12" t="s">
        <v>40469</v>
      </c>
      <c r="F4235" s="6" t="str">
        <f t="shared" si="208"/>
        <v>module=jmail_health</v>
      </c>
      <c r="G4235" s="6" t="str">
        <f t="shared" si="209"/>
        <v>module=kmail_health</v>
      </c>
    </row>
    <row r="4236" spans="1:7" ht="30" customHeight="1">
      <c r="A4236" s="3" t="s">
        <v>4912</v>
      </c>
      <c r="B4236" s="3" t="s">
        <v>2</v>
      </c>
      <c r="C4236" s="3" t="s">
        <v>28839</v>
      </c>
      <c r="D4236" s="3" t="s">
        <v>34597</v>
      </c>
      <c r="E4236" s="12" t="s">
        <v>40470</v>
      </c>
      <c r="F4236" s="6" t="str">
        <f t="shared" si="208"/>
        <v>module=jmail_health</v>
      </c>
      <c r="G4236" s="6" t="str">
        <f t="shared" si="209"/>
        <v>module=kmail_health</v>
      </c>
    </row>
    <row r="4237" spans="1:7" ht="30" customHeight="1">
      <c r="A4237" s="3" t="s">
        <v>4912</v>
      </c>
      <c r="B4237" s="3" t="s">
        <v>2</v>
      </c>
      <c r="C4237" s="3" t="s">
        <v>28840</v>
      </c>
      <c r="D4237" s="3" t="s">
        <v>34598</v>
      </c>
      <c r="E4237" s="12" t="s">
        <v>40471</v>
      </c>
      <c r="F4237" s="6" t="str">
        <f t="shared" si="208"/>
        <v>module=jmail_health</v>
      </c>
      <c r="G4237" s="6" t="str">
        <f t="shared" si="209"/>
        <v>module=kmail_health</v>
      </c>
    </row>
    <row r="4238" spans="1:7" ht="30" customHeight="1">
      <c r="A4238" s="3" t="s">
        <v>4912</v>
      </c>
      <c r="B4238" s="3" t="s">
        <v>2</v>
      </c>
      <c r="C4238" s="3" t="s">
        <v>28841</v>
      </c>
      <c r="D4238" s="3" t="s">
        <v>34599</v>
      </c>
      <c r="E4238" s="12" t="s">
        <v>40472</v>
      </c>
      <c r="F4238" s="6" t="str">
        <f t="shared" si="208"/>
        <v>module=jmail_health</v>
      </c>
      <c r="G4238" s="6" t="str">
        <f t="shared" si="209"/>
        <v>module=kmail_health</v>
      </c>
    </row>
    <row r="4239" spans="1:7" ht="30" customHeight="1">
      <c r="A4239" s="3" t="s">
        <v>4912</v>
      </c>
      <c r="B4239" s="3" t="s">
        <v>2</v>
      </c>
      <c r="C4239" s="3" t="s">
        <v>28842</v>
      </c>
      <c r="D4239" s="3" t="s">
        <v>34600</v>
      </c>
      <c r="E4239" s="12" t="s">
        <v>40473</v>
      </c>
      <c r="F4239" s="6" t="str">
        <f t="shared" si="208"/>
        <v>module=jmail_health</v>
      </c>
      <c r="G4239" s="6" t="str">
        <f t="shared" si="209"/>
        <v>module=kmail_health</v>
      </c>
    </row>
    <row r="4240" spans="1:7" ht="30" customHeight="1">
      <c r="A4240" s="3" t="s">
        <v>4912</v>
      </c>
      <c r="B4240" s="3" t="s">
        <v>2</v>
      </c>
      <c r="C4240" s="3" t="s">
        <v>28843</v>
      </c>
      <c r="D4240" s="3" t="s">
        <v>34601</v>
      </c>
      <c r="E4240" s="12" t="s">
        <v>40474</v>
      </c>
      <c r="F4240" s="6" t="str">
        <f t="shared" si="208"/>
        <v>module=jmail_health</v>
      </c>
      <c r="G4240" s="6" t="str">
        <f t="shared" si="209"/>
        <v>module=kmail_health</v>
      </c>
    </row>
    <row r="4241" spans="1:7" ht="30" customHeight="1">
      <c r="A4241" s="3" t="s">
        <v>4912</v>
      </c>
      <c r="B4241" s="3" t="s">
        <v>2</v>
      </c>
      <c r="C4241" s="3" t="s">
        <v>28844</v>
      </c>
      <c r="D4241" s="3" t="s">
        <v>34602</v>
      </c>
      <c r="E4241" s="12" t="s">
        <v>40475</v>
      </c>
      <c r="F4241" s="6" t="str">
        <f t="shared" si="208"/>
        <v>module=jmail_health</v>
      </c>
      <c r="G4241" s="6" t="str">
        <f t="shared" si="209"/>
        <v>module=kmail_health</v>
      </c>
    </row>
    <row r="4242" spans="1:7" ht="30" customHeight="1">
      <c r="A4242" s="3" t="s">
        <v>4912</v>
      </c>
      <c r="B4242" s="3" t="s">
        <v>2</v>
      </c>
      <c r="C4242" s="3" t="s">
        <v>28845</v>
      </c>
      <c r="D4242" s="3" t="s">
        <v>34603</v>
      </c>
      <c r="E4242" s="12" t="s">
        <v>40476</v>
      </c>
      <c r="F4242" s="6" t="str">
        <f t="shared" si="208"/>
        <v>module=jmail_health</v>
      </c>
      <c r="G4242" s="6" t="str">
        <f t="shared" si="209"/>
        <v>module=kmail_health</v>
      </c>
    </row>
    <row r="4243" spans="1:7" ht="30" customHeight="1">
      <c r="A4243" s="3" t="s">
        <v>4912</v>
      </c>
      <c r="B4243" s="3" t="s">
        <v>2</v>
      </c>
      <c r="C4243" s="3" t="s">
        <v>28846</v>
      </c>
      <c r="D4243" s="3" t="s">
        <v>34604</v>
      </c>
      <c r="E4243" s="12" t="s">
        <v>40477</v>
      </c>
      <c r="F4243" s="6" t="str">
        <f t="shared" si="208"/>
        <v>module=jmail_health</v>
      </c>
      <c r="G4243" s="6" t="str">
        <f t="shared" si="209"/>
        <v>module=kmail_health</v>
      </c>
    </row>
    <row r="4244" spans="1:7" ht="30" customHeight="1">
      <c r="A4244" s="3" t="s">
        <v>4912</v>
      </c>
      <c r="B4244" s="3" t="s">
        <v>2</v>
      </c>
      <c r="C4244" s="3" t="s">
        <v>28847</v>
      </c>
      <c r="D4244" s="3" t="s">
        <v>34605</v>
      </c>
      <c r="E4244" s="12" t="s">
        <v>40478</v>
      </c>
      <c r="F4244" s="6" t="str">
        <f t="shared" si="208"/>
        <v>module=jmail_health</v>
      </c>
      <c r="G4244" s="6" t="str">
        <f t="shared" si="209"/>
        <v>module=kmail_health</v>
      </c>
    </row>
    <row r="4245" spans="1:7" ht="30" customHeight="1">
      <c r="A4245" s="3" t="s">
        <v>4912</v>
      </c>
      <c r="B4245" s="3" t="s">
        <v>2</v>
      </c>
      <c r="C4245" s="3" t="s">
        <v>28848</v>
      </c>
      <c r="D4245" s="3" t="s">
        <v>34606</v>
      </c>
      <c r="E4245" s="12" t="s">
        <v>40479</v>
      </c>
      <c r="F4245" s="6" t="str">
        <f t="shared" si="208"/>
        <v>module=jmail_health</v>
      </c>
      <c r="G4245" s="6" t="str">
        <f t="shared" si="209"/>
        <v>module=kmail_health</v>
      </c>
    </row>
    <row r="4246" spans="1:7" ht="30" customHeight="1">
      <c r="A4246" s="3" t="s">
        <v>4912</v>
      </c>
      <c r="B4246" s="3" t="s">
        <v>2</v>
      </c>
      <c r="C4246" s="3" t="s">
        <v>28849</v>
      </c>
      <c r="D4246" s="3" t="s">
        <v>34607</v>
      </c>
      <c r="E4246" s="12" t="s">
        <v>40480</v>
      </c>
      <c r="F4246" s="6" t="str">
        <f t="shared" si="208"/>
        <v>module=jmail_health</v>
      </c>
      <c r="G4246" s="6" t="str">
        <f t="shared" si="209"/>
        <v>module=kmail_health</v>
      </c>
    </row>
    <row r="4247" spans="1:7" ht="30" customHeight="1">
      <c r="A4247" s="3" t="s">
        <v>4912</v>
      </c>
      <c r="B4247" s="3" t="s">
        <v>2</v>
      </c>
      <c r="C4247" s="3" t="s">
        <v>28850</v>
      </c>
      <c r="D4247" s="3" t="s">
        <v>34608</v>
      </c>
      <c r="E4247" s="12" t="s">
        <v>40481</v>
      </c>
      <c r="F4247" s="6" t="str">
        <f t="shared" si="208"/>
        <v>module=jmail_health</v>
      </c>
      <c r="G4247" s="6" t="str">
        <f t="shared" si="209"/>
        <v>module=kmail_health</v>
      </c>
    </row>
    <row r="4248" spans="1:7" ht="30" customHeight="1">
      <c r="A4248" s="3" t="s">
        <v>4912</v>
      </c>
      <c r="B4248" s="3" t="s">
        <v>2</v>
      </c>
      <c r="C4248" s="3" t="s">
        <v>28851</v>
      </c>
      <c r="D4248" s="3" t="s">
        <v>34609</v>
      </c>
      <c r="E4248" s="12" t="s">
        <v>40482</v>
      </c>
      <c r="F4248" s="6" t="str">
        <f t="shared" si="208"/>
        <v>module=jmail_health</v>
      </c>
      <c r="G4248" s="6" t="str">
        <f t="shared" si="209"/>
        <v>module=kmail_health</v>
      </c>
    </row>
    <row r="4249" spans="1:7" ht="30" customHeight="1">
      <c r="A4249" s="3" t="s">
        <v>4912</v>
      </c>
      <c r="B4249" s="3" t="s">
        <v>2</v>
      </c>
      <c r="C4249" s="3" t="s">
        <v>28852</v>
      </c>
      <c r="D4249" s="3" t="s">
        <v>34610</v>
      </c>
      <c r="E4249" s="12" t="s">
        <v>40483</v>
      </c>
      <c r="F4249" s="6" t="str">
        <f t="shared" si="208"/>
        <v>module=jmail_health</v>
      </c>
      <c r="G4249" s="6" t="str">
        <f t="shared" si="209"/>
        <v>module=kmail_health</v>
      </c>
    </row>
    <row r="4250" spans="1:7" ht="30" customHeight="1">
      <c r="A4250" s="3" t="s">
        <v>4912</v>
      </c>
      <c r="B4250" s="3" t="s">
        <v>2</v>
      </c>
      <c r="C4250" s="3" t="s">
        <v>28853</v>
      </c>
      <c r="D4250" s="3" t="s">
        <v>34611</v>
      </c>
      <c r="E4250" s="12" t="s">
        <v>40484</v>
      </c>
      <c r="F4250" s="6" t="str">
        <f t="shared" si="208"/>
        <v>module=jmail_health</v>
      </c>
      <c r="G4250" s="6" t="str">
        <f t="shared" si="209"/>
        <v>module=kmail_health</v>
      </c>
    </row>
    <row r="4251" spans="1:7" ht="30" customHeight="1">
      <c r="A4251" s="3" t="s">
        <v>4912</v>
      </c>
      <c r="B4251" s="3" t="s">
        <v>2</v>
      </c>
      <c r="C4251" s="3" t="s">
        <v>28854</v>
      </c>
      <c r="D4251" s="3" t="s">
        <v>34612</v>
      </c>
      <c r="E4251" s="12" t="s">
        <v>40485</v>
      </c>
      <c r="F4251" s="6" t="str">
        <f t="shared" si="208"/>
        <v>module=jmail_health</v>
      </c>
      <c r="G4251" s="6" t="str">
        <f t="shared" si="209"/>
        <v>module=kmail_health</v>
      </c>
    </row>
    <row r="4252" spans="1:7" ht="30" customHeight="1">
      <c r="A4252" s="3" t="s">
        <v>4912</v>
      </c>
      <c r="B4252" s="3" t="s">
        <v>2</v>
      </c>
      <c r="C4252" s="3" t="s">
        <v>28855</v>
      </c>
      <c r="D4252" s="3" t="s">
        <v>34613</v>
      </c>
      <c r="E4252" s="12" t="s">
        <v>40486</v>
      </c>
      <c r="F4252" s="6" t="str">
        <f t="shared" si="208"/>
        <v>module=jmail_health</v>
      </c>
      <c r="G4252" s="6" t="str">
        <f t="shared" si="209"/>
        <v>module=kmail_health</v>
      </c>
    </row>
    <row r="4253" spans="1:7" ht="30" customHeight="1">
      <c r="A4253" s="3" t="s">
        <v>4912</v>
      </c>
      <c r="B4253" s="3" t="s">
        <v>2</v>
      </c>
      <c r="C4253" s="3" t="s">
        <v>28856</v>
      </c>
      <c r="D4253" s="3" t="s">
        <v>34614</v>
      </c>
      <c r="E4253" s="12" t="s">
        <v>40487</v>
      </c>
      <c r="F4253" s="6" t="str">
        <f t="shared" si="208"/>
        <v>module=jmail_health</v>
      </c>
      <c r="G4253" s="6" t="str">
        <f t="shared" si="209"/>
        <v>module=kmail_health</v>
      </c>
    </row>
    <row r="4254" spans="1:7" ht="30" customHeight="1">
      <c r="A4254" s="3" t="s">
        <v>4912</v>
      </c>
      <c r="B4254" s="3" t="s">
        <v>2</v>
      </c>
      <c r="C4254" s="3" t="s">
        <v>28857</v>
      </c>
      <c r="D4254" s="3" t="s">
        <v>34615</v>
      </c>
      <c r="E4254" s="12" t="s">
        <v>40488</v>
      </c>
      <c r="F4254" s="6" t="str">
        <f t="shared" si="208"/>
        <v>module=jmail_health</v>
      </c>
      <c r="G4254" s="6" t="str">
        <f t="shared" si="209"/>
        <v>module=kmail_health</v>
      </c>
    </row>
    <row r="4255" spans="1:7" ht="30" customHeight="1">
      <c r="A4255" s="3" t="s">
        <v>4912</v>
      </c>
      <c r="B4255" s="3" t="s">
        <v>2</v>
      </c>
      <c r="C4255" s="3" t="s">
        <v>28858</v>
      </c>
      <c r="D4255" s="3" t="s">
        <v>34616</v>
      </c>
      <c r="E4255" s="12" t="s">
        <v>40489</v>
      </c>
      <c r="F4255" s="6" t="str">
        <f t="shared" si="208"/>
        <v>module=jmail_health</v>
      </c>
      <c r="G4255" s="6" t="str">
        <f t="shared" si="209"/>
        <v>module=kmail_health</v>
      </c>
    </row>
    <row r="4256" spans="1:7" ht="30" customHeight="1">
      <c r="A4256" s="3" t="s">
        <v>4912</v>
      </c>
      <c r="B4256" s="3" t="s">
        <v>2</v>
      </c>
      <c r="C4256" s="3" t="s">
        <v>28859</v>
      </c>
      <c r="D4256" s="3" t="s">
        <v>34617</v>
      </c>
      <c r="E4256" s="12" t="s">
        <v>40490</v>
      </c>
      <c r="F4256" s="6" t="str">
        <f t="shared" si="208"/>
        <v>module=jmail_health</v>
      </c>
      <c r="G4256" s="6" t="str">
        <f t="shared" si="209"/>
        <v>module=kmail_health</v>
      </c>
    </row>
    <row r="4257" spans="1:7" ht="30" customHeight="1">
      <c r="A4257" s="3" t="s">
        <v>4912</v>
      </c>
      <c r="B4257" s="3" t="s">
        <v>2</v>
      </c>
      <c r="C4257" s="3" t="s">
        <v>28860</v>
      </c>
      <c r="D4257" s="3" t="s">
        <v>34618</v>
      </c>
      <c r="E4257" s="12" t="s">
        <v>40491</v>
      </c>
      <c r="F4257" s="6" t="str">
        <f t="shared" si="208"/>
        <v>module=jmail_health</v>
      </c>
      <c r="G4257" s="6" t="str">
        <f t="shared" si="209"/>
        <v>module=kmail_health</v>
      </c>
    </row>
    <row r="4258" spans="1:7" ht="30" customHeight="1">
      <c r="A4258" s="3" t="s">
        <v>4912</v>
      </c>
      <c r="B4258" s="3" t="s">
        <v>2</v>
      </c>
      <c r="C4258" s="3" t="s">
        <v>28861</v>
      </c>
      <c r="D4258" s="3" t="s">
        <v>34619</v>
      </c>
      <c r="E4258" s="12" t="s">
        <v>40492</v>
      </c>
      <c r="F4258" s="6" t="str">
        <f t="shared" si="208"/>
        <v>module=jmail_health</v>
      </c>
      <c r="G4258" s="6" t="str">
        <f t="shared" si="209"/>
        <v>module=kmail_health</v>
      </c>
    </row>
    <row r="4259" spans="1:7" ht="30" customHeight="1">
      <c r="A4259" s="3" t="s">
        <v>4912</v>
      </c>
      <c r="B4259" s="3" t="s">
        <v>2</v>
      </c>
      <c r="C4259" s="3" t="s">
        <v>28862</v>
      </c>
      <c r="D4259" s="3" t="s">
        <v>34620</v>
      </c>
      <c r="E4259" s="12" t="s">
        <v>40493</v>
      </c>
      <c r="F4259" s="6" t="str">
        <f t="shared" si="208"/>
        <v>module=jmail_health</v>
      </c>
      <c r="G4259" s="6" t="str">
        <f t="shared" si="209"/>
        <v>module=kmail_health</v>
      </c>
    </row>
    <row r="4260" spans="1:7" ht="30" customHeight="1">
      <c r="A4260" s="3" t="s">
        <v>4912</v>
      </c>
      <c r="B4260" s="3" t="s">
        <v>2</v>
      </c>
      <c r="C4260" s="3" t="s">
        <v>28863</v>
      </c>
      <c r="D4260" s="3" t="s">
        <v>34621</v>
      </c>
      <c r="E4260" s="12" t="s">
        <v>40494</v>
      </c>
      <c r="F4260" s="6" t="str">
        <f t="shared" si="208"/>
        <v>module=jmail_health</v>
      </c>
      <c r="G4260" s="6" t="str">
        <f t="shared" si="209"/>
        <v>module=kmail_health</v>
      </c>
    </row>
    <row r="4261" spans="1:7" ht="30" customHeight="1">
      <c r="A4261" s="3" t="s">
        <v>4912</v>
      </c>
      <c r="B4261" s="3" t="s">
        <v>2</v>
      </c>
      <c r="C4261" s="3" t="s">
        <v>28864</v>
      </c>
      <c r="D4261" s="3" t="s">
        <v>34622</v>
      </c>
      <c r="E4261" s="12" t="s">
        <v>40495</v>
      </c>
      <c r="F4261" s="6" t="str">
        <f t="shared" si="208"/>
        <v>module=jmail_health</v>
      </c>
      <c r="G4261" s="6" t="str">
        <f t="shared" si="209"/>
        <v>module=kmail_health</v>
      </c>
    </row>
    <row r="4262" spans="1:7" ht="30" customHeight="1">
      <c r="A4262" s="3" t="s">
        <v>4912</v>
      </c>
      <c r="B4262" s="3" t="s">
        <v>2</v>
      </c>
      <c r="C4262" s="3" t="s">
        <v>28865</v>
      </c>
      <c r="D4262" s="3" t="s">
        <v>34623</v>
      </c>
      <c r="E4262" s="12" t="s">
        <v>40496</v>
      </c>
      <c r="F4262" s="6" t="str">
        <f t="shared" si="208"/>
        <v>module=jmail_health</v>
      </c>
      <c r="G4262" s="6" t="str">
        <f t="shared" si="209"/>
        <v>module=kmail_health</v>
      </c>
    </row>
    <row r="4263" spans="1:7" ht="30" customHeight="1">
      <c r="A4263" s="3" t="s">
        <v>4912</v>
      </c>
      <c r="B4263" s="3" t="s">
        <v>2</v>
      </c>
      <c r="C4263" s="3" t="s">
        <v>28866</v>
      </c>
      <c r="D4263" s="3" t="s">
        <v>34624</v>
      </c>
      <c r="E4263" s="12" t="s">
        <v>40497</v>
      </c>
      <c r="F4263" s="6" t="str">
        <f t="shared" si="208"/>
        <v>module=jmail_health</v>
      </c>
      <c r="G4263" s="6" t="str">
        <f t="shared" si="209"/>
        <v>module=kmail_health</v>
      </c>
    </row>
    <row r="4264" spans="1:7" ht="30" customHeight="1">
      <c r="A4264" s="3" t="s">
        <v>4912</v>
      </c>
      <c r="B4264" s="3" t="s">
        <v>2</v>
      </c>
      <c r="C4264" s="3" t="s">
        <v>28867</v>
      </c>
      <c r="D4264" s="3" t="s">
        <v>34625</v>
      </c>
      <c r="E4264" s="12" t="s">
        <v>40498</v>
      </c>
      <c r="F4264" s="6" t="str">
        <f t="shared" si="208"/>
        <v>module=jmail_health</v>
      </c>
      <c r="G4264" s="6" t="str">
        <f t="shared" si="209"/>
        <v>module=kmail_health</v>
      </c>
    </row>
    <row r="4265" spans="1:7" ht="30" customHeight="1">
      <c r="A4265" s="3" t="s">
        <v>4912</v>
      </c>
      <c r="B4265" s="3" t="s">
        <v>2</v>
      </c>
      <c r="C4265" s="3" t="s">
        <v>28868</v>
      </c>
      <c r="D4265" s="3" t="s">
        <v>34626</v>
      </c>
      <c r="E4265" s="12" t="s">
        <v>40499</v>
      </c>
      <c r="F4265" s="6" t="str">
        <f t="shared" si="208"/>
        <v>module=jmail_health</v>
      </c>
      <c r="G4265" s="6" t="str">
        <f t="shared" si="209"/>
        <v>module=kmail_health</v>
      </c>
    </row>
    <row r="4266" spans="1:7" ht="30" customHeight="1">
      <c r="A4266" s="3" t="s">
        <v>4912</v>
      </c>
      <c r="B4266" s="3" t="s">
        <v>2</v>
      </c>
      <c r="C4266" s="3" t="s">
        <v>28869</v>
      </c>
      <c r="D4266" s="3" t="s">
        <v>34627</v>
      </c>
      <c r="E4266" s="12" t="s">
        <v>40500</v>
      </c>
      <c r="F4266" s="6" t="str">
        <f t="shared" si="208"/>
        <v>module=jmail_health</v>
      </c>
      <c r="G4266" s="6" t="str">
        <f t="shared" si="209"/>
        <v>module=kmail_health</v>
      </c>
    </row>
    <row r="4267" spans="1:7" ht="30" customHeight="1">
      <c r="A4267" s="3" t="s">
        <v>4912</v>
      </c>
      <c r="B4267" s="3" t="s">
        <v>2</v>
      </c>
      <c r="C4267" s="3" t="s">
        <v>28870</v>
      </c>
      <c r="D4267" s="3" t="s">
        <v>34628</v>
      </c>
      <c r="E4267" s="12" t="s">
        <v>40501</v>
      </c>
      <c r="F4267" s="6" t="str">
        <f t="shared" si="208"/>
        <v>module=jmail_health</v>
      </c>
      <c r="G4267" s="6" t="str">
        <f t="shared" si="209"/>
        <v>module=kmail_health</v>
      </c>
    </row>
    <row r="4268" spans="1:7" ht="30" customHeight="1">
      <c r="A4268" s="3" t="s">
        <v>4912</v>
      </c>
      <c r="B4268" s="3" t="s">
        <v>2</v>
      </c>
      <c r="C4268" s="3" t="s">
        <v>28871</v>
      </c>
      <c r="D4268" s="3" t="s">
        <v>34629</v>
      </c>
      <c r="E4268" s="12" t="s">
        <v>40502</v>
      </c>
      <c r="F4268" s="6" t="str">
        <f t="shared" si="208"/>
        <v>module=jmail_health</v>
      </c>
      <c r="G4268" s="6" t="str">
        <f t="shared" si="209"/>
        <v>module=kmail_health</v>
      </c>
    </row>
    <row r="4269" spans="1:7" ht="30" customHeight="1">
      <c r="A4269" s="3" t="s">
        <v>4912</v>
      </c>
      <c r="B4269" s="3" t="s">
        <v>2</v>
      </c>
      <c r="C4269" s="3" t="s">
        <v>28872</v>
      </c>
      <c r="D4269" s="3" t="s">
        <v>34630</v>
      </c>
      <c r="E4269" s="12" t="s">
        <v>40503</v>
      </c>
      <c r="F4269" s="6" t="str">
        <f t="shared" si="208"/>
        <v>module=jmail_health</v>
      </c>
      <c r="G4269" s="6" t="str">
        <f t="shared" si="209"/>
        <v>module=kmail_health</v>
      </c>
    </row>
    <row r="4270" spans="1:7" ht="30" customHeight="1">
      <c r="A4270" s="3" t="s">
        <v>4912</v>
      </c>
      <c r="B4270" s="3" t="s">
        <v>2</v>
      </c>
      <c r="C4270" s="3" t="s">
        <v>28873</v>
      </c>
      <c r="D4270" s="3" t="s">
        <v>34631</v>
      </c>
      <c r="E4270" s="12" t="s">
        <v>40504</v>
      </c>
      <c r="F4270" s="6" t="str">
        <f t="shared" si="208"/>
        <v>module=jmail_health</v>
      </c>
      <c r="G4270" s="6" t="str">
        <f t="shared" si="209"/>
        <v>module=kmail_health</v>
      </c>
    </row>
    <row r="4271" spans="1:7" ht="30" customHeight="1">
      <c r="A4271" s="3" t="s">
        <v>4912</v>
      </c>
      <c r="B4271" s="3" t="s">
        <v>2</v>
      </c>
      <c r="C4271" s="3" t="s">
        <v>28874</v>
      </c>
      <c r="D4271" s="3" t="s">
        <v>34632</v>
      </c>
      <c r="E4271" s="12" t="s">
        <v>40505</v>
      </c>
      <c r="F4271" s="6" t="str">
        <f t="shared" si="208"/>
        <v>module=jmail_health</v>
      </c>
      <c r="G4271" s="6" t="str">
        <f t="shared" si="209"/>
        <v>module=kmail_health</v>
      </c>
    </row>
    <row r="4272" spans="1:7" ht="30" customHeight="1">
      <c r="A4272" s="3" t="s">
        <v>4912</v>
      </c>
      <c r="B4272" s="3" t="s">
        <v>2</v>
      </c>
      <c r="C4272" s="3" t="s">
        <v>28875</v>
      </c>
      <c r="D4272" s="3" t="s">
        <v>34633</v>
      </c>
      <c r="E4272" s="12" t="s">
        <v>40506</v>
      </c>
      <c r="F4272" s="6" t="str">
        <f t="shared" si="208"/>
        <v>module=jmail_health</v>
      </c>
      <c r="G4272" s="6" t="str">
        <f t="shared" si="209"/>
        <v>module=kmail_health</v>
      </c>
    </row>
    <row r="4273" spans="1:7" ht="30" customHeight="1">
      <c r="A4273" s="3" t="s">
        <v>4912</v>
      </c>
      <c r="B4273" s="3" t="s">
        <v>2</v>
      </c>
      <c r="C4273" s="3" t="s">
        <v>28876</v>
      </c>
      <c r="D4273" s="3" t="s">
        <v>34634</v>
      </c>
      <c r="E4273" s="12" t="s">
        <v>40507</v>
      </c>
      <c r="F4273" s="6" t="str">
        <f t="shared" ref="F4273:F4336" si="210">HYPERLINK("http://www.ssc.wisc.edu/wlsresearch/documentation/waves/?wave=capigrad&amp;module=jmail_health","module=jmail_health")</f>
        <v>module=jmail_health</v>
      </c>
      <c r="G4273" s="6" t="str">
        <f t="shared" ref="G4273:G4336" si="211">HYPERLINK("http://www.ssc.wisc.edu/wlsresearch/documentation/waves/?wave=capisib&amp;module=kmail_health","module=kmail_health")</f>
        <v>module=kmail_health</v>
      </c>
    </row>
    <row r="4274" spans="1:7" ht="30" customHeight="1">
      <c r="A4274" s="3" t="s">
        <v>4912</v>
      </c>
      <c r="B4274" s="3" t="s">
        <v>2</v>
      </c>
      <c r="C4274" s="3" t="s">
        <v>28877</v>
      </c>
      <c r="D4274" s="3" t="s">
        <v>34635</v>
      </c>
      <c r="E4274" s="12" t="s">
        <v>40508</v>
      </c>
      <c r="F4274" s="6" t="str">
        <f t="shared" si="210"/>
        <v>module=jmail_health</v>
      </c>
      <c r="G4274" s="6" t="str">
        <f t="shared" si="211"/>
        <v>module=kmail_health</v>
      </c>
    </row>
    <row r="4275" spans="1:7" ht="30" customHeight="1">
      <c r="A4275" s="3" t="s">
        <v>4912</v>
      </c>
      <c r="B4275" s="3" t="s">
        <v>2</v>
      </c>
      <c r="C4275" s="3" t="s">
        <v>28878</v>
      </c>
      <c r="D4275" s="3" t="s">
        <v>34636</v>
      </c>
      <c r="E4275" s="12" t="s">
        <v>40509</v>
      </c>
      <c r="F4275" s="6" t="str">
        <f t="shared" si="210"/>
        <v>module=jmail_health</v>
      </c>
      <c r="G4275" s="6" t="str">
        <f t="shared" si="211"/>
        <v>module=kmail_health</v>
      </c>
    </row>
    <row r="4276" spans="1:7" ht="30" customHeight="1">
      <c r="A4276" s="3" t="s">
        <v>4912</v>
      </c>
      <c r="B4276" s="3" t="s">
        <v>2</v>
      </c>
      <c r="C4276" s="3" t="s">
        <v>28879</v>
      </c>
      <c r="D4276" s="3" t="s">
        <v>34637</v>
      </c>
      <c r="E4276" s="12" t="s">
        <v>40510</v>
      </c>
      <c r="F4276" s="6" t="str">
        <f t="shared" si="210"/>
        <v>module=jmail_health</v>
      </c>
      <c r="G4276" s="6" t="str">
        <f t="shared" si="211"/>
        <v>module=kmail_health</v>
      </c>
    </row>
    <row r="4277" spans="1:7" ht="30" customHeight="1">
      <c r="A4277" s="3" t="s">
        <v>4912</v>
      </c>
      <c r="B4277" s="3" t="s">
        <v>2</v>
      </c>
      <c r="C4277" s="3" t="s">
        <v>28880</v>
      </c>
      <c r="D4277" s="3" t="s">
        <v>34638</v>
      </c>
      <c r="E4277" s="12" t="s">
        <v>40511</v>
      </c>
      <c r="F4277" s="6" t="str">
        <f t="shared" si="210"/>
        <v>module=jmail_health</v>
      </c>
      <c r="G4277" s="6" t="str">
        <f t="shared" si="211"/>
        <v>module=kmail_health</v>
      </c>
    </row>
    <row r="4278" spans="1:7" ht="30" customHeight="1">
      <c r="A4278" s="3" t="s">
        <v>4912</v>
      </c>
      <c r="B4278" s="3" t="s">
        <v>2</v>
      </c>
      <c r="C4278" s="3" t="s">
        <v>28881</v>
      </c>
      <c r="D4278" s="3" t="s">
        <v>34639</v>
      </c>
      <c r="E4278" s="12" t="s">
        <v>40512</v>
      </c>
      <c r="F4278" s="6" t="str">
        <f t="shared" si="210"/>
        <v>module=jmail_health</v>
      </c>
      <c r="G4278" s="6" t="str">
        <f t="shared" si="211"/>
        <v>module=kmail_health</v>
      </c>
    </row>
    <row r="4279" spans="1:7" ht="30" customHeight="1">
      <c r="A4279" s="3" t="s">
        <v>4912</v>
      </c>
      <c r="B4279" s="3" t="s">
        <v>2</v>
      </c>
      <c r="C4279" s="3" t="s">
        <v>28882</v>
      </c>
      <c r="D4279" s="3" t="s">
        <v>34640</v>
      </c>
      <c r="E4279" s="12" t="s">
        <v>40513</v>
      </c>
      <c r="F4279" s="6" t="str">
        <f t="shared" si="210"/>
        <v>module=jmail_health</v>
      </c>
      <c r="G4279" s="6" t="str">
        <f t="shared" si="211"/>
        <v>module=kmail_health</v>
      </c>
    </row>
    <row r="4280" spans="1:7" ht="30" customHeight="1">
      <c r="A4280" s="3" t="s">
        <v>4912</v>
      </c>
      <c r="B4280" s="3" t="s">
        <v>2</v>
      </c>
      <c r="C4280" s="3" t="s">
        <v>28883</v>
      </c>
      <c r="D4280" s="3" t="s">
        <v>34641</v>
      </c>
      <c r="E4280" s="12" t="s">
        <v>40514</v>
      </c>
      <c r="F4280" s="6" t="str">
        <f t="shared" si="210"/>
        <v>module=jmail_health</v>
      </c>
      <c r="G4280" s="6" t="str">
        <f t="shared" si="211"/>
        <v>module=kmail_health</v>
      </c>
    </row>
    <row r="4281" spans="1:7" ht="30" customHeight="1">
      <c r="A4281" s="3" t="s">
        <v>4912</v>
      </c>
      <c r="B4281" s="3" t="s">
        <v>2</v>
      </c>
      <c r="C4281" s="3" t="s">
        <v>28884</v>
      </c>
      <c r="D4281" s="3" t="s">
        <v>34642</v>
      </c>
      <c r="E4281" s="12" t="s">
        <v>40515</v>
      </c>
      <c r="F4281" s="6" t="str">
        <f t="shared" si="210"/>
        <v>module=jmail_health</v>
      </c>
      <c r="G4281" s="6" t="str">
        <f t="shared" si="211"/>
        <v>module=kmail_health</v>
      </c>
    </row>
    <row r="4282" spans="1:7" ht="30" customHeight="1">
      <c r="A4282" s="3" t="s">
        <v>4912</v>
      </c>
      <c r="B4282" s="3" t="s">
        <v>2</v>
      </c>
      <c r="C4282" s="3" t="s">
        <v>28885</v>
      </c>
      <c r="D4282" s="3" t="s">
        <v>34643</v>
      </c>
      <c r="E4282" s="12" t="s">
        <v>40516</v>
      </c>
      <c r="F4282" s="6" t="str">
        <f t="shared" si="210"/>
        <v>module=jmail_health</v>
      </c>
      <c r="G4282" s="6" t="str">
        <f t="shared" si="211"/>
        <v>module=kmail_health</v>
      </c>
    </row>
    <row r="4283" spans="1:7" ht="30" customHeight="1">
      <c r="A4283" s="3" t="s">
        <v>4912</v>
      </c>
      <c r="B4283" s="3" t="s">
        <v>2</v>
      </c>
      <c r="C4283" s="3" t="s">
        <v>28886</v>
      </c>
      <c r="D4283" s="3" t="s">
        <v>34644</v>
      </c>
      <c r="E4283" s="12" t="s">
        <v>40517</v>
      </c>
      <c r="F4283" s="6" t="str">
        <f t="shared" si="210"/>
        <v>module=jmail_health</v>
      </c>
      <c r="G4283" s="6" t="str">
        <f t="shared" si="211"/>
        <v>module=kmail_health</v>
      </c>
    </row>
    <row r="4284" spans="1:7" ht="30" customHeight="1">
      <c r="A4284" s="3" t="s">
        <v>4912</v>
      </c>
      <c r="B4284" s="3" t="s">
        <v>2</v>
      </c>
      <c r="C4284" s="3" t="s">
        <v>28887</v>
      </c>
      <c r="D4284" s="3" t="s">
        <v>34645</v>
      </c>
      <c r="E4284" s="12" t="s">
        <v>40518</v>
      </c>
      <c r="F4284" s="6" t="str">
        <f t="shared" si="210"/>
        <v>module=jmail_health</v>
      </c>
      <c r="G4284" s="6" t="str">
        <f t="shared" si="211"/>
        <v>module=kmail_health</v>
      </c>
    </row>
    <row r="4285" spans="1:7" ht="30" customHeight="1">
      <c r="A4285" s="3" t="s">
        <v>4912</v>
      </c>
      <c r="B4285" s="3" t="s">
        <v>2</v>
      </c>
      <c r="C4285" s="3" t="s">
        <v>28888</v>
      </c>
      <c r="D4285" s="3" t="s">
        <v>34646</v>
      </c>
      <c r="E4285" s="12" t="s">
        <v>40519</v>
      </c>
      <c r="F4285" s="6" t="str">
        <f t="shared" si="210"/>
        <v>module=jmail_health</v>
      </c>
      <c r="G4285" s="6" t="str">
        <f t="shared" si="211"/>
        <v>module=kmail_health</v>
      </c>
    </row>
    <row r="4286" spans="1:7" ht="30" customHeight="1">
      <c r="A4286" s="3" t="s">
        <v>4912</v>
      </c>
      <c r="B4286" s="3" t="s">
        <v>2</v>
      </c>
      <c r="C4286" s="3" t="s">
        <v>28889</v>
      </c>
      <c r="D4286" s="3" t="s">
        <v>34647</v>
      </c>
      <c r="E4286" s="12" t="s">
        <v>40520</v>
      </c>
      <c r="F4286" s="6" t="str">
        <f t="shared" si="210"/>
        <v>module=jmail_health</v>
      </c>
      <c r="G4286" s="6" t="str">
        <f t="shared" si="211"/>
        <v>module=kmail_health</v>
      </c>
    </row>
    <row r="4287" spans="1:7" ht="30" customHeight="1">
      <c r="A4287" s="3" t="s">
        <v>4912</v>
      </c>
      <c r="B4287" s="3" t="s">
        <v>2</v>
      </c>
      <c r="C4287" s="3" t="s">
        <v>28890</v>
      </c>
      <c r="D4287" s="3" t="s">
        <v>34648</v>
      </c>
      <c r="E4287" s="12" t="s">
        <v>40521</v>
      </c>
      <c r="F4287" s="6" t="str">
        <f t="shared" si="210"/>
        <v>module=jmail_health</v>
      </c>
      <c r="G4287" s="6" t="str">
        <f t="shared" si="211"/>
        <v>module=kmail_health</v>
      </c>
    </row>
    <row r="4288" spans="1:7" ht="30" customHeight="1">
      <c r="A4288" s="3" t="s">
        <v>4912</v>
      </c>
      <c r="B4288" s="3" t="s">
        <v>2</v>
      </c>
      <c r="C4288" s="3" t="s">
        <v>28891</v>
      </c>
      <c r="D4288" s="3" t="s">
        <v>34649</v>
      </c>
      <c r="E4288" s="12" t="s">
        <v>40522</v>
      </c>
      <c r="F4288" s="6" t="str">
        <f t="shared" si="210"/>
        <v>module=jmail_health</v>
      </c>
      <c r="G4288" s="6" t="str">
        <f t="shared" si="211"/>
        <v>module=kmail_health</v>
      </c>
    </row>
    <row r="4289" spans="1:7" ht="30" customHeight="1">
      <c r="A4289" s="3" t="s">
        <v>4912</v>
      </c>
      <c r="B4289" s="3" t="s">
        <v>2</v>
      </c>
      <c r="C4289" s="3" t="s">
        <v>28892</v>
      </c>
      <c r="D4289" s="3" t="s">
        <v>34650</v>
      </c>
      <c r="E4289" s="12" t="s">
        <v>40523</v>
      </c>
      <c r="F4289" s="6" t="str">
        <f t="shared" si="210"/>
        <v>module=jmail_health</v>
      </c>
      <c r="G4289" s="6" t="str">
        <f t="shared" si="211"/>
        <v>module=kmail_health</v>
      </c>
    </row>
    <row r="4290" spans="1:7" ht="30" customHeight="1">
      <c r="A4290" s="3" t="s">
        <v>4912</v>
      </c>
      <c r="B4290" s="3" t="s">
        <v>2</v>
      </c>
      <c r="C4290" s="3" t="s">
        <v>28893</v>
      </c>
      <c r="D4290" s="3" t="s">
        <v>34651</v>
      </c>
      <c r="E4290" s="12" t="s">
        <v>40524</v>
      </c>
      <c r="F4290" s="6" t="str">
        <f t="shared" si="210"/>
        <v>module=jmail_health</v>
      </c>
      <c r="G4290" s="6" t="str">
        <f t="shared" si="211"/>
        <v>module=kmail_health</v>
      </c>
    </row>
    <row r="4291" spans="1:7" ht="30" customHeight="1">
      <c r="A4291" s="3" t="s">
        <v>4912</v>
      </c>
      <c r="B4291" s="3" t="s">
        <v>2</v>
      </c>
      <c r="C4291" s="3" t="s">
        <v>28894</v>
      </c>
      <c r="D4291" s="3" t="s">
        <v>34652</v>
      </c>
      <c r="E4291" s="12" t="s">
        <v>40525</v>
      </c>
      <c r="F4291" s="6" t="str">
        <f t="shared" si="210"/>
        <v>module=jmail_health</v>
      </c>
      <c r="G4291" s="6" t="str">
        <f t="shared" si="211"/>
        <v>module=kmail_health</v>
      </c>
    </row>
    <row r="4292" spans="1:7" ht="30" customHeight="1">
      <c r="A4292" s="3" t="s">
        <v>4912</v>
      </c>
      <c r="B4292" s="3" t="s">
        <v>2</v>
      </c>
      <c r="C4292" s="3" t="s">
        <v>28895</v>
      </c>
      <c r="D4292" s="3" t="s">
        <v>34653</v>
      </c>
      <c r="E4292" s="12" t="s">
        <v>40526</v>
      </c>
      <c r="F4292" s="6" t="str">
        <f t="shared" si="210"/>
        <v>module=jmail_health</v>
      </c>
      <c r="G4292" s="6" t="str">
        <f t="shared" si="211"/>
        <v>module=kmail_health</v>
      </c>
    </row>
    <row r="4293" spans="1:7" ht="30" customHeight="1">
      <c r="A4293" s="3" t="s">
        <v>4912</v>
      </c>
      <c r="B4293" s="3" t="s">
        <v>2</v>
      </c>
      <c r="C4293" s="3" t="s">
        <v>28896</v>
      </c>
      <c r="D4293" s="3" t="s">
        <v>34654</v>
      </c>
      <c r="E4293" s="12" t="s">
        <v>40527</v>
      </c>
      <c r="F4293" s="6" t="str">
        <f t="shared" si="210"/>
        <v>module=jmail_health</v>
      </c>
      <c r="G4293" s="6" t="str">
        <f t="shared" si="211"/>
        <v>module=kmail_health</v>
      </c>
    </row>
    <row r="4294" spans="1:7" ht="30" customHeight="1">
      <c r="A4294" s="3" t="s">
        <v>4912</v>
      </c>
      <c r="B4294" s="3" t="s">
        <v>2</v>
      </c>
      <c r="C4294" s="3" t="s">
        <v>28897</v>
      </c>
      <c r="D4294" s="3" t="s">
        <v>34655</v>
      </c>
      <c r="E4294" s="12" t="s">
        <v>40528</v>
      </c>
      <c r="F4294" s="6" t="str">
        <f t="shared" si="210"/>
        <v>module=jmail_health</v>
      </c>
      <c r="G4294" s="6" t="str">
        <f t="shared" si="211"/>
        <v>module=kmail_health</v>
      </c>
    </row>
    <row r="4295" spans="1:7" ht="30" customHeight="1">
      <c r="A4295" s="3" t="s">
        <v>4912</v>
      </c>
      <c r="B4295" s="3" t="s">
        <v>2</v>
      </c>
      <c r="C4295" s="3" t="s">
        <v>28898</v>
      </c>
      <c r="D4295" s="3" t="s">
        <v>34656</v>
      </c>
      <c r="E4295" s="12" t="s">
        <v>40529</v>
      </c>
      <c r="F4295" s="6" t="str">
        <f t="shared" si="210"/>
        <v>module=jmail_health</v>
      </c>
      <c r="G4295" s="6" t="str">
        <f t="shared" si="211"/>
        <v>module=kmail_health</v>
      </c>
    </row>
    <row r="4296" spans="1:7" ht="30" customHeight="1">
      <c r="A4296" s="3" t="s">
        <v>4912</v>
      </c>
      <c r="B4296" s="3" t="s">
        <v>2</v>
      </c>
      <c r="C4296" s="3" t="s">
        <v>28899</v>
      </c>
      <c r="D4296" s="3" t="s">
        <v>34657</v>
      </c>
      <c r="E4296" s="12" t="s">
        <v>40530</v>
      </c>
      <c r="F4296" s="6" t="str">
        <f t="shared" si="210"/>
        <v>module=jmail_health</v>
      </c>
      <c r="G4296" s="6" t="str">
        <f t="shared" si="211"/>
        <v>module=kmail_health</v>
      </c>
    </row>
    <row r="4297" spans="1:7" ht="30" customHeight="1">
      <c r="A4297" s="3" t="s">
        <v>4912</v>
      </c>
      <c r="B4297" s="3" t="s">
        <v>2</v>
      </c>
      <c r="C4297" s="3" t="s">
        <v>28900</v>
      </c>
      <c r="D4297" s="3" t="s">
        <v>34658</v>
      </c>
      <c r="E4297" s="12" t="s">
        <v>40531</v>
      </c>
      <c r="F4297" s="6" t="str">
        <f t="shared" si="210"/>
        <v>module=jmail_health</v>
      </c>
      <c r="G4297" s="6" t="str">
        <f t="shared" si="211"/>
        <v>module=kmail_health</v>
      </c>
    </row>
    <row r="4298" spans="1:7" ht="30" customHeight="1">
      <c r="A4298" s="3" t="s">
        <v>4912</v>
      </c>
      <c r="B4298" s="3" t="s">
        <v>2</v>
      </c>
      <c r="C4298" s="3" t="s">
        <v>28901</v>
      </c>
      <c r="D4298" s="3" t="s">
        <v>34659</v>
      </c>
      <c r="E4298" s="12" t="s">
        <v>40532</v>
      </c>
      <c r="F4298" s="6" t="str">
        <f t="shared" si="210"/>
        <v>module=jmail_health</v>
      </c>
      <c r="G4298" s="6" t="str">
        <f t="shared" si="211"/>
        <v>module=kmail_health</v>
      </c>
    </row>
    <row r="4299" spans="1:7" ht="30" customHeight="1">
      <c r="A4299" s="3" t="s">
        <v>4912</v>
      </c>
      <c r="B4299" s="3" t="s">
        <v>2</v>
      </c>
      <c r="C4299" s="3" t="s">
        <v>28902</v>
      </c>
      <c r="D4299" s="3" t="s">
        <v>34660</v>
      </c>
      <c r="E4299" s="12" t="s">
        <v>40533</v>
      </c>
      <c r="F4299" s="6" t="str">
        <f t="shared" si="210"/>
        <v>module=jmail_health</v>
      </c>
      <c r="G4299" s="6" t="str">
        <f t="shared" si="211"/>
        <v>module=kmail_health</v>
      </c>
    </row>
    <row r="4300" spans="1:7" ht="30" customHeight="1">
      <c r="A4300" s="3" t="s">
        <v>4912</v>
      </c>
      <c r="B4300" s="3" t="s">
        <v>2</v>
      </c>
      <c r="C4300" s="3" t="s">
        <v>28903</v>
      </c>
      <c r="D4300" s="3" t="s">
        <v>34661</v>
      </c>
      <c r="E4300" s="12" t="s">
        <v>40534</v>
      </c>
      <c r="F4300" s="6" t="str">
        <f t="shared" si="210"/>
        <v>module=jmail_health</v>
      </c>
      <c r="G4300" s="6" t="str">
        <f t="shared" si="211"/>
        <v>module=kmail_health</v>
      </c>
    </row>
    <row r="4301" spans="1:7" ht="30" customHeight="1">
      <c r="A4301" s="3" t="s">
        <v>4912</v>
      </c>
      <c r="B4301" s="3" t="s">
        <v>2</v>
      </c>
      <c r="C4301" s="3" t="s">
        <v>28904</v>
      </c>
      <c r="D4301" s="3" t="s">
        <v>34662</v>
      </c>
      <c r="E4301" s="12" t="s">
        <v>40535</v>
      </c>
      <c r="F4301" s="6" t="str">
        <f t="shared" si="210"/>
        <v>module=jmail_health</v>
      </c>
      <c r="G4301" s="6" t="str">
        <f t="shared" si="211"/>
        <v>module=kmail_health</v>
      </c>
    </row>
    <row r="4302" spans="1:7" ht="30" customHeight="1">
      <c r="A4302" s="3" t="s">
        <v>4912</v>
      </c>
      <c r="B4302" s="3" t="s">
        <v>2</v>
      </c>
      <c r="C4302" s="3" t="s">
        <v>28905</v>
      </c>
      <c r="D4302" s="3" t="s">
        <v>34663</v>
      </c>
      <c r="E4302" s="12" t="s">
        <v>40536</v>
      </c>
      <c r="F4302" s="6" t="str">
        <f t="shared" si="210"/>
        <v>module=jmail_health</v>
      </c>
      <c r="G4302" s="6" t="str">
        <f t="shared" si="211"/>
        <v>module=kmail_health</v>
      </c>
    </row>
    <row r="4303" spans="1:7" ht="30" customHeight="1">
      <c r="A4303" s="3" t="s">
        <v>4912</v>
      </c>
      <c r="B4303" s="3" t="s">
        <v>2</v>
      </c>
      <c r="C4303" s="3" t="s">
        <v>28906</v>
      </c>
      <c r="D4303" s="3" t="s">
        <v>34664</v>
      </c>
      <c r="E4303" s="12" t="s">
        <v>40537</v>
      </c>
      <c r="F4303" s="6" t="str">
        <f t="shared" si="210"/>
        <v>module=jmail_health</v>
      </c>
      <c r="G4303" s="6" t="str">
        <f t="shared" si="211"/>
        <v>module=kmail_health</v>
      </c>
    </row>
    <row r="4304" spans="1:7" ht="30" customHeight="1">
      <c r="A4304" s="3" t="s">
        <v>4912</v>
      </c>
      <c r="B4304" s="3" t="s">
        <v>2</v>
      </c>
      <c r="C4304" s="3" t="s">
        <v>28907</v>
      </c>
      <c r="D4304" s="3" t="s">
        <v>34665</v>
      </c>
      <c r="E4304" s="12" t="s">
        <v>40538</v>
      </c>
      <c r="F4304" s="6" t="str">
        <f t="shared" si="210"/>
        <v>module=jmail_health</v>
      </c>
      <c r="G4304" s="6" t="str">
        <f t="shared" si="211"/>
        <v>module=kmail_health</v>
      </c>
    </row>
    <row r="4305" spans="1:7" ht="30" customHeight="1">
      <c r="A4305" s="3" t="s">
        <v>4912</v>
      </c>
      <c r="B4305" s="3" t="s">
        <v>2</v>
      </c>
      <c r="C4305" s="3" t="s">
        <v>28908</v>
      </c>
      <c r="D4305" s="3" t="s">
        <v>34666</v>
      </c>
      <c r="E4305" s="12" t="s">
        <v>40539</v>
      </c>
      <c r="F4305" s="6" t="str">
        <f t="shared" si="210"/>
        <v>module=jmail_health</v>
      </c>
      <c r="G4305" s="6" t="str">
        <f t="shared" si="211"/>
        <v>module=kmail_health</v>
      </c>
    </row>
    <row r="4306" spans="1:7" ht="30" customHeight="1">
      <c r="A4306" s="3" t="s">
        <v>4912</v>
      </c>
      <c r="B4306" s="3" t="s">
        <v>2</v>
      </c>
      <c r="C4306" s="3" t="s">
        <v>28909</v>
      </c>
      <c r="D4306" s="3" t="s">
        <v>34667</v>
      </c>
      <c r="E4306" s="12" t="s">
        <v>40540</v>
      </c>
      <c r="F4306" s="6" t="str">
        <f t="shared" si="210"/>
        <v>module=jmail_health</v>
      </c>
      <c r="G4306" s="6" t="str">
        <f t="shared" si="211"/>
        <v>module=kmail_health</v>
      </c>
    </row>
    <row r="4307" spans="1:7" ht="30" customHeight="1">
      <c r="A4307" s="3" t="s">
        <v>4912</v>
      </c>
      <c r="B4307" s="3" t="s">
        <v>2</v>
      </c>
      <c r="C4307" s="3" t="s">
        <v>28910</v>
      </c>
      <c r="D4307" s="3" t="s">
        <v>34668</v>
      </c>
      <c r="E4307" s="12" t="s">
        <v>40541</v>
      </c>
      <c r="F4307" s="6" t="str">
        <f t="shared" si="210"/>
        <v>module=jmail_health</v>
      </c>
      <c r="G4307" s="6" t="str">
        <f t="shared" si="211"/>
        <v>module=kmail_health</v>
      </c>
    </row>
    <row r="4308" spans="1:7" ht="30" customHeight="1">
      <c r="A4308" s="3" t="s">
        <v>4912</v>
      </c>
      <c r="B4308" s="3" t="s">
        <v>2</v>
      </c>
      <c r="C4308" s="3" t="s">
        <v>28911</v>
      </c>
      <c r="D4308" s="3" t="s">
        <v>34669</v>
      </c>
      <c r="E4308" s="12" t="s">
        <v>40542</v>
      </c>
      <c r="F4308" s="6" t="str">
        <f t="shared" si="210"/>
        <v>module=jmail_health</v>
      </c>
      <c r="G4308" s="6" t="str">
        <f t="shared" si="211"/>
        <v>module=kmail_health</v>
      </c>
    </row>
    <row r="4309" spans="1:7" ht="30" customHeight="1">
      <c r="A4309" s="3" t="s">
        <v>4912</v>
      </c>
      <c r="B4309" s="3" t="s">
        <v>2</v>
      </c>
      <c r="C4309" s="3" t="s">
        <v>28912</v>
      </c>
      <c r="D4309" s="3" t="s">
        <v>34670</v>
      </c>
      <c r="E4309" s="12" t="s">
        <v>40543</v>
      </c>
      <c r="F4309" s="6" t="str">
        <f t="shared" si="210"/>
        <v>module=jmail_health</v>
      </c>
      <c r="G4309" s="6" t="str">
        <f t="shared" si="211"/>
        <v>module=kmail_health</v>
      </c>
    </row>
    <row r="4310" spans="1:7" ht="30" customHeight="1">
      <c r="A4310" s="3" t="s">
        <v>4912</v>
      </c>
      <c r="B4310" s="3" t="s">
        <v>2</v>
      </c>
      <c r="C4310" s="3" t="s">
        <v>28913</v>
      </c>
      <c r="D4310" s="3" t="s">
        <v>34671</v>
      </c>
      <c r="E4310" s="12" t="s">
        <v>40544</v>
      </c>
      <c r="F4310" s="6" t="str">
        <f t="shared" si="210"/>
        <v>module=jmail_health</v>
      </c>
      <c r="G4310" s="6" t="str">
        <f t="shared" si="211"/>
        <v>module=kmail_health</v>
      </c>
    </row>
    <row r="4311" spans="1:7" ht="30" customHeight="1">
      <c r="A4311" s="3" t="s">
        <v>4912</v>
      </c>
      <c r="B4311" s="3" t="s">
        <v>2</v>
      </c>
      <c r="C4311" s="3" t="s">
        <v>28914</v>
      </c>
      <c r="D4311" s="3" t="s">
        <v>34672</v>
      </c>
      <c r="E4311" s="12" t="s">
        <v>40545</v>
      </c>
      <c r="F4311" s="6" t="str">
        <f t="shared" si="210"/>
        <v>module=jmail_health</v>
      </c>
      <c r="G4311" s="6" t="str">
        <f t="shared" si="211"/>
        <v>module=kmail_health</v>
      </c>
    </row>
    <row r="4312" spans="1:7" ht="30" customHeight="1">
      <c r="A4312" s="3" t="s">
        <v>4912</v>
      </c>
      <c r="B4312" s="3" t="s">
        <v>2</v>
      </c>
      <c r="C4312" s="3" t="s">
        <v>28915</v>
      </c>
      <c r="D4312" s="3" t="s">
        <v>34673</v>
      </c>
      <c r="E4312" s="12" t="s">
        <v>40546</v>
      </c>
      <c r="F4312" s="6" t="str">
        <f t="shared" si="210"/>
        <v>module=jmail_health</v>
      </c>
      <c r="G4312" s="6" t="str">
        <f t="shared" si="211"/>
        <v>module=kmail_health</v>
      </c>
    </row>
    <row r="4313" spans="1:7" ht="30" customHeight="1">
      <c r="A4313" s="3" t="s">
        <v>4912</v>
      </c>
      <c r="B4313" s="3" t="s">
        <v>2</v>
      </c>
      <c r="C4313" s="3" t="s">
        <v>28916</v>
      </c>
      <c r="D4313" s="3" t="s">
        <v>34674</v>
      </c>
      <c r="E4313" s="12" t="s">
        <v>40547</v>
      </c>
      <c r="F4313" s="6" t="str">
        <f t="shared" si="210"/>
        <v>module=jmail_health</v>
      </c>
      <c r="G4313" s="6" t="str">
        <f t="shared" si="211"/>
        <v>module=kmail_health</v>
      </c>
    </row>
    <row r="4314" spans="1:7" ht="30" customHeight="1">
      <c r="A4314" s="3" t="s">
        <v>4912</v>
      </c>
      <c r="B4314" s="3" t="s">
        <v>2</v>
      </c>
      <c r="C4314" s="3" t="s">
        <v>28917</v>
      </c>
      <c r="D4314" s="3" t="s">
        <v>34675</v>
      </c>
      <c r="E4314" s="12" t="s">
        <v>40548</v>
      </c>
      <c r="F4314" s="6" t="str">
        <f t="shared" si="210"/>
        <v>module=jmail_health</v>
      </c>
      <c r="G4314" s="6" t="str">
        <f t="shared" si="211"/>
        <v>module=kmail_health</v>
      </c>
    </row>
    <row r="4315" spans="1:7" ht="30" customHeight="1">
      <c r="A4315" s="3" t="s">
        <v>4912</v>
      </c>
      <c r="B4315" s="3" t="s">
        <v>2</v>
      </c>
      <c r="C4315" s="3" t="s">
        <v>28918</v>
      </c>
      <c r="D4315" s="3" t="s">
        <v>34676</v>
      </c>
      <c r="E4315" s="12" t="s">
        <v>40549</v>
      </c>
      <c r="F4315" s="6" t="str">
        <f t="shared" si="210"/>
        <v>module=jmail_health</v>
      </c>
      <c r="G4315" s="6" t="str">
        <f t="shared" si="211"/>
        <v>module=kmail_health</v>
      </c>
    </row>
    <row r="4316" spans="1:7" ht="30" customHeight="1">
      <c r="A4316" s="3" t="s">
        <v>4912</v>
      </c>
      <c r="B4316" s="3" t="s">
        <v>2</v>
      </c>
      <c r="C4316" s="3" t="s">
        <v>28919</v>
      </c>
      <c r="D4316" s="3" t="s">
        <v>34677</v>
      </c>
      <c r="E4316" s="12" t="s">
        <v>40550</v>
      </c>
      <c r="F4316" s="6" t="str">
        <f t="shared" si="210"/>
        <v>module=jmail_health</v>
      </c>
      <c r="G4316" s="6" t="str">
        <f t="shared" si="211"/>
        <v>module=kmail_health</v>
      </c>
    </row>
    <row r="4317" spans="1:7" ht="30" customHeight="1">
      <c r="A4317" s="3" t="s">
        <v>4912</v>
      </c>
      <c r="B4317" s="3" t="s">
        <v>2</v>
      </c>
      <c r="C4317" s="3" t="s">
        <v>28920</v>
      </c>
      <c r="D4317" s="3" t="s">
        <v>34678</v>
      </c>
      <c r="E4317" s="12" t="s">
        <v>40551</v>
      </c>
      <c r="F4317" s="6" t="str">
        <f t="shared" si="210"/>
        <v>module=jmail_health</v>
      </c>
      <c r="G4317" s="6" t="str">
        <f t="shared" si="211"/>
        <v>module=kmail_health</v>
      </c>
    </row>
    <row r="4318" spans="1:7" ht="30" customHeight="1">
      <c r="A4318" s="3" t="s">
        <v>4912</v>
      </c>
      <c r="B4318" s="3" t="s">
        <v>2</v>
      </c>
      <c r="C4318" s="3" t="s">
        <v>28921</v>
      </c>
      <c r="D4318" s="3" t="s">
        <v>34679</v>
      </c>
      <c r="E4318" s="12" t="s">
        <v>40552</v>
      </c>
      <c r="F4318" s="6" t="str">
        <f t="shared" si="210"/>
        <v>module=jmail_health</v>
      </c>
      <c r="G4318" s="6" t="str">
        <f t="shared" si="211"/>
        <v>module=kmail_health</v>
      </c>
    </row>
    <row r="4319" spans="1:7" ht="30" customHeight="1">
      <c r="A4319" s="3" t="s">
        <v>4912</v>
      </c>
      <c r="B4319" s="3" t="s">
        <v>2</v>
      </c>
      <c r="C4319" s="3" t="s">
        <v>28922</v>
      </c>
      <c r="D4319" s="3" t="s">
        <v>34680</v>
      </c>
      <c r="E4319" s="12" t="s">
        <v>40553</v>
      </c>
      <c r="F4319" s="6" t="str">
        <f t="shared" si="210"/>
        <v>module=jmail_health</v>
      </c>
      <c r="G4319" s="6" t="str">
        <f t="shared" si="211"/>
        <v>module=kmail_health</v>
      </c>
    </row>
    <row r="4320" spans="1:7" ht="30" customHeight="1">
      <c r="A4320" s="3" t="s">
        <v>4912</v>
      </c>
      <c r="B4320" s="3" t="s">
        <v>2</v>
      </c>
      <c r="C4320" s="3" t="s">
        <v>28923</v>
      </c>
      <c r="D4320" s="3" t="s">
        <v>34681</v>
      </c>
      <c r="E4320" s="12" t="s">
        <v>40554</v>
      </c>
      <c r="F4320" s="6" t="str">
        <f t="shared" si="210"/>
        <v>module=jmail_health</v>
      </c>
      <c r="G4320" s="6" t="str">
        <f t="shared" si="211"/>
        <v>module=kmail_health</v>
      </c>
    </row>
    <row r="4321" spans="1:7" ht="30" customHeight="1">
      <c r="A4321" s="3" t="s">
        <v>4912</v>
      </c>
      <c r="B4321" s="3" t="s">
        <v>2</v>
      </c>
      <c r="C4321" s="3" t="s">
        <v>28924</v>
      </c>
      <c r="D4321" s="3" t="s">
        <v>34682</v>
      </c>
      <c r="E4321" s="12" t="s">
        <v>40555</v>
      </c>
      <c r="F4321" s="6" t="str">
        <f t="shared" si="210"/>
        <v>module=jmail_health</v>
      </c>
      <c r="G4321" s="6" t="str">
        <f t="shared" si="211"/>
        <v>module=kmail_health</v>
      </c>
    </row>
    <row r="4322" spans="1:7" ht="30" customHeight="1">
      <c r="A4322" s="3" t="s">
        <v>4912</v>
      </c>
      <c r="B4322" s="3" t="s">
        <v>2</v>
      </c>
      <c r="C4322" s="3" t="s">
        <v>28925</v>
      </c>
      <c r="D4322" s="3" t="s">
        <v>34683</v>
      </c>
      <c r="E4322" s="12" t="s">
        <v>40556</v>
      </c>
      <c r="F4322" s="6" t="str">
        <f t="shared" si="210"/>
        <v>module=jmail_health</v>
      </c>
      <c r="G4322" s="6" t="str">
        <f t="shared" si="211"/>
        <v>module=kmail_health</v>
      </c>
    </row>
    <row r="4323" spans="1:7" ht="30" customHeight="1">
      <c r="A4323" s="3" t="s">
        <v>4912</v>
      </c>
      <c r="B4323" s="3" t="s">
        <v>2</v>
      </c>
      <c r="C4323" s="3" t="s">
        <v>28926</v>
      </c>
      <c r="D4323" s="3" t="s">
        <v>34684</v>
      </c>
      <c r="E4323" s="12" t="s">
        <v>40557</v>
      </c>
      <c r="F4323" s="6" t="str">
        <f t="shared" si="210"/>
        <v>module=jmail_health</v>
      </c>
      <c r="G4323" s="6" t="str">
        <f t="shared" si="211"/>
        <v>module=kmail_health</v>
      </c>
    </row>
    <row r="4324" spans="1:7" ht="30" customHeight="1">
      <c r="A4324" s="3" t="s">
        <v>4912</v>
      </c>
      <c r="B4324" s="3" t="s">
        <v>2</v>
      </c>
      <c r="C4324" s="3" t="s">
        <v>28927</v>
      </c>
      <c r="D4324" s="3" t="s">
        <v>34685</v>
      </c>
      <c r="E4324" s="12" t="s">
        <v>40558</v>
      </c>
      <c r="F4324" s="6" t="str">
        <f t="shared" si="210"/>
        <v>module=jmail_health</v>
      </c>
      <c r="G4324" s="6" t="str">
        <f t="shared" si="211"/>
        <v>module=kmail_health</v>
      </c>
    </row>
    <row r="4325" spans="1:7" ht="30" customHeight="1">
      <c r="A4325" s="3" t="s">
        <v>4912</v>
      </c>
      <c r="B4325" s="3" t="s">
        <v>2</v>
      </c>
      <c r="C4325" s="3" t="s">
        <v>28928</v>
      </c>
      <c r="D4325" s="3" t="s">
        <v>34686</v>
      </c>
      <c r="E4325" s="12" t="s">
        <v>40559</v>
      </c>
      <c r="F4325" s="6" t="str">
        <f t="shared" si="210"/>
        <v>module=jmail_health</v>
      </c>
      <c r="G4325" s="6" t="str">
        <f t="shared" si="211"/>
        <v>module=kmail_health</v>
      </c>
    </row>
    <row r="4326" spans="1:7" ht="30" customHeight="1">
      <c r="A4326" s="3" t="s">
        <v>4912</v>
      </c>
      <c r="B4326" s="3" t="s">
        <v>2</v>
      </c>
      <c r="C4326" s="3" t="s">
        <v>28929</v>
      </c>
      <c r="D4326" s="3" t="s">
        <v>34687</v>
      </c>
      <c r="E4326" s="12" t="s">
        <v>40560</v>
      </c>
      <c r="F4326" s="6" t="str">
        <f t="shared" si="210"/>
        <v>module=jmail_health</v>
      </c>
      <c r="G4326" s="6" t="str">
        <f t="shared" si="211"/>
        <v>module=kmail_health</v>
      </c>
    </row>
    <row r="4327" spans="1:7" ht="30" customHeight="1">
      <c r="A4327" s="3" t="s">
        <v>4912</v>
      </c>
      <c r="B4327" s="3" t="s">
        <v>2</v>
      </c>
      <c r="C4327" s="3" t="s">
        <v>28930</v>
      </c>
      <c r="D4327" s="3" t="s">
        <v>34688</v>
      </c>
      <c r="E4327" s="12" t="s">
        <v>40561</v>
      </c>
      <c r="F4327" s="6" t="str">
        <f t="shared" si="210"/>
        <v>module=jmail_health</v>
      </c>
      <c r="G4327" s="6" t="str">
        <f t="shared" si="211"/>
        <v>module=kmail_health</v>
      </c>
    </row>
    <row r="4328" spans="1:7" ht="30" customHeight="1">
      <c r="A4328" s="3" t="s">
        <v>4912</v>
      </c>
      <c r="B4328" s="3" t="s">
        <v>2</v>
      </c>
      <c r="C4328" s="3" t="s">
        <v>28931</v>
      </c>
      <c r="D4328" s="3" t="s">
        <v>34689</v>
      </c>
      <c r="E4328" s="12" t="s">
        <v>40562</v>
      </c>
      <c r="F4328" s="6" t="str">
        <f t="shared" si="210"/>
        <v>module=jmail_health</v>
      </c>
      <c r="G4328" s="6" t="str">
        <f t="shared" si="211"/>
        <v>module=kmail_health</v>
      </c>
    </row>
    <row r="4329" spans="1:7" ht="30" customHeight="1">
      <c r="A4329" s="3" t="s">
        <v>4912</v>
      </c>
      <c r="B4329" s="3" t="s">
        <v>2</v>
      </c>
      <c r="C4329" s="3" t="s">
        <v>28932</v>
      </c>
      <c r="D4329" s="3" t="s">
        <v>34690</v>
      </c>
      <c r="E4329" s="12" t="s">
        <v>40563</v>
      </c>
      <c r="F4329" s="6" t="str">
        <f t="shared" si="210"/>
        <v>module=jmail_health</v>
      </c>
      <c r="G4329" s="6" t="str">
        <f t="shared" si="211"/>
        <v>module=kmail_health</v>
      </c>
    </row>
    <row r="4330" spans="1:7" ht="30" customHeight="1">
      <c r="A4330" s="3" t="s">
        <v>4912</v>
      </c>
      <c r="B4330" s="3" t="s">
        <v>2</v>
      </c>
      <c r="C4330" s="3" t="s">
        <v>28933</v>
      </c>
      <c r="D4330" s="3" t="s">
        <v>34691</v>
      </c>
      <c r="E4330" s="12" t="s">
        <v>40564</v>
      </c>
      <c r="F4330" s="6" t="str">
        <f t="shared" si="210"/>
        <v>module=jmail_health</v>
      </c>
      <c r="G4330" s="6" t="str">
        <f t="shared" si="211"/>
        <v>module=kmail_health</v>
      </c>
    </row>
    <row r="4331" spans="1:7" ht="30" customHeight="1">
      <c r="A4331" s="3" t="s">
        <v>4912</v>
      </c>
      <c r="B4331" s="3" t="s">
        <v>2</v>
      </c>
      <c r="C4331" s="3" t="s">
        <v>28934</v>
      </c>
      <c r="D4331" s="3" t="s">
        <v>34692</v>
      </c>
      <c r="E4331" s="12" t="s">
        <v>40565</v>
      </c>
      <c r="F4331" s="6" t="str">
        <f t="shared" si="210"/>
        <v>module=jmail_health</v>
      </c>
      <c r="G4331" s="6" t="str">
        <f t="shared" si="211"/>
        <v>module=kmail_health</v>
      </c>
    </row>
    <row r="4332" spans="1:7" ht="30" customHeight="1">
      <c r="A4332" s="3" t="s">
        <v>4912</v>
      </c>
      <c r="B4332" s="3" t="s">
        <v>2</v>
      </c>
      <c r="C4332" s="3" t="s">
        <v>28935</v>
      </c>
      <c r="D4332" s="3" t="s">
        <v>34693</v>
      </c>
      <c r="E4332" s="12" t="s">
        <v>40566</v>
      </c>
      <c r="F4332" s="6" t="str">
        <f t="shared" si="210"/>
        <v>module=jmail_health</v>
      </c>
      <c r="G4332" s="6" t="str">
        <f t="shared" si="211"/>
        <v>module=kmail_health</v>
      </c>
    </row>
    <row r="4333" spans="1:7" ht="30" customHeight="1">
      <c r="A4333" s="3" t="s">
        <v>4912</v>
      </c>
      <c r="B4333" s="3" t="s">
        <v>2</v>
      </c>
      <c r="C4333" s="3" t="s">
        <v>28936</v>
      </c>
      <c r="D4333" s="3" t="s">
        <v>34694</v>
      </c>
      <c r="E4333" s="12" t="s">
        <v>40567</v>
      </c>
      <c r="F4333" s="6" t="str">
        <f t="shared" si="210"/>
        <v>module=jmail_health</v>
      </c>
      <c r="G4333" s="6" t="str">
        <f t="shared" si="211"/>
        <v>module=kmail_health</v>
      </c>
    </row>
    <row r="4334" spans="1:7" ht="30" customHeight="1">
      <c r="A4334" s="3" t="s">
        <v>4912</v>
      </c>
      <c r="B4334" s="3" t="s">
        <v>2</v>
      </c>
      <c r="C4334" s="3" t="s">
        <v>28937</v>
      </c>
      <c r="D4334" s="3" t="s">
        <v>34695</v>
      </c>
      <c r="E4334" s="12" t="s">
        <v>40568</v>
      </c>
      <c r="F4334" s="6" t="str">
        <f t="shared" si="210"/>
        <v>module=jmail_health</v>
      </c>
      <c r="G4334" s="6" t="str">
        <f t="shared" si="211"/>
        <v>module=kmail_health</v>
      </c>
    </row>
    <row r="4335" spans="1:7" ht="30" customHeight="1">
      <c r="A4335" s="3" t="s">
        <v>4912</v>
      </c>
      <c r="B4335" s="3" t="s">
        <v>2</v>
      </c>
      <c r="C4335" s="3" t="s">
        <v>28938</v>
      </c>
      <c r="D4335" s="3" t="s">
        <v>34696</v>
      </c>
      <c r="E4335" s="12" t="s">
        <v>40569</v>
      </c>
      <c r="F4335" s="6" t="str">
        <f t="shared" si="210"/>
        <v>module=jmail_health</v>
      </c>
      <c r="G4335" s="6" t="str">
        <f t="shared" si="211"/>
        <v>module=kmail_health</v>
      </c>
    </row>
    <row r="4336" spans="1:7" ht="30" customHeight="1">
      <c r="A4336" s="3" t="s">
        <v>4912</v>
      </c>
      <c r="B4336" s="3" t="s">
        <v>2</v>
      </c>
      <c r="C4336" s="3" t="s">
        <v>28939</v>
      </c>
      <c r="D4336" s="3" t="s">
        <v>34697</v>
      </c>
      <c r="E4336" s="12" t="s">
        <v>40570</v>
      </c>
      <c r="F4336" s="6" t="str">
        <f t="shared" si="210"/>
        <v>module=jmail_health</v>
      </c>
      <c r="G4336" s="6" t="str">
        <f t="shared" si="211"/>
        <v>module=kmail_health</v>
      </c>
    </row>
    <row r="4337" spans="1:7" ht="30" customHeight="1">
      <c r="A4337" s="3" t="s">
        <v>4912</v>
      </c>
      <c r="B4337" s="3" t="s">
        <v>2</v>
      </c>
      <c r="C4337" s="3" t="s">
        <v>28940</v>
      </c>
      <c r="D4337" s="3" t="s">
        <v>34698</v>
      </c>
      <c r="E4337" s="12" t="s">
        <v>40571</v>
      </c>
      <c r="F4337" s="6" t="str">
        <f t="shared" ref="F4337:F4400" si="212">HYPERLINK("http://www.ssc.wisc.edu/wlsresearch/documentation/waves/?wave=capigrad&amp;module=jmail_health","module=jmail_health")</f>
        <v>module=jmail_health</v>
      </c>
      <c r="G4337" s="6" t="str">
        <f t="shared" ref="G4337:G4400" si="213">HYPERLINK("http://www.ssc.wisc.edu/wlsresearch/documentation/waves/?wave=capisib&amp;module=kmail_health","module=kmail_health")</f>
        <v>module=kmail_health</v>
      </c>
    </row>
    <row r="4338" spans="1:7" ht="30" customHeight="1">
      <c r="A4338" s="3" t="s">
        <v>4912</v>
      </c>
      <c r="B4338" s="3" t="s">
        <v>2</v>
      </c>
      <c r="C4338" s="3" t="s">
        <v>28941</v>
      </c>
      <c r="D4338" s="3" t="s">
        <v>34699</v>
      </c>
      <c r="E4338" s="12" t="s">
        <v>40572</v>
      </c>
      <c r="F4338" s="6" t="str">
        <f t="shared" si="212"/>
        <v>module=jmail_health</v>
      </c>
      <c r="G4338" s="6" t="str">
        <f t="shared" si="213"/>
        <v>module=kmail_health</v>
      </c>
    </row>
    <row r="4339" spans="1:7" ht="30" customHeight="1">
      <c r="A4339" s="3" t="s">
        <v>4912</v>
      </c>
      <c r="B4339" s="3" t="s">
        <v>2</v>
      </c>
      <c r="C4339" s="3" t="s">
        <v>28942</v>
      </c>
      <c r="D4339" s="3" t="s">
        <v>34700</v>
      </c>
      <c r="E4339" s="12" t="s">
        <v>40573</v>
      </c>
      <c r="F4339" s="6" t="str">
        <f t="shared" si="212"/>
        <v>module=jmail_health</v>
      </c>
      <c r="G4339" s="6" t="str">
        <f t="shared" si="213"/>
        <v>module=kmail_health</v>
      </c>
    </row>
    <row r="4340" spans="1:7" ht="30" customHeight="1">
      <c r="A4340" s="3" t="s">
        <v>4912</v>
      </c>
      <c r="B4340" s="3" t="s">
        <v>2</v>
      </c>
      <c r="C4340" s="3" t="s">
        <v>28943</v>
      </c>
      <c r="D4340" s="3" t="s">
        <v>34701</v>
      </c>
      <c r="E4340" s="12" t="s">
        <v>40574</v>
      </c>
      <c r="F4340" s="6" t="str">
        <f t="shared" si="212"/>
        <v>module=jmail_health</v>
      </c>
      <c r="G4340" s="6" t="str">
        <f t="shared" si="213"/>
        <v>module=kmail_health</v>
      </c>
    </row>
    <row r="4341" spans="1:7" ht="30" customHeight="1">
      <c r="A4341" s="3" t="s">
        <v>4912</v>
      </c>
      <c r="B4341" s="3" t="s">
        <v>2</v>
      </c>
      <c r="C4341" s="3" t="s">
        <v>28944</v>
      </c>
      <c r="D4341" s="3" t="s">
        <v>34702</v>
      </c>
      <c r="E4341" s="12" t="s">
        <v>40575</v>
      </c>
      <c r="F4341" s="6" t="str">
        <f t="shared" si="212"/>
        <v>module=jmail_health</v>
      </c>
      <c r="G4341" s="6" t="str">
        <f t="shared" si="213"/>
        <v>module=kmail_health</v>
      </c>
    </row>
    <row r="4342" spans="1:7" ht="30" customHeight="1">
      <c r="A4342" s="3" t="s">
        <v>4912</v>
      </c>
      <c r="B4342" s="3" t="s">
        <v>2</v>
      </c>
      <c r="C4342" s="3" t="s">
        <v>28945</v>
      </c>
      <c r="D4342" s="3" t="s">
        <v>34703</v>
      </c>
      <c r="E4342" s="12" t="s">
        <v>40576</v>
      </c>
      <c r="F4342" s="6" t="str">
        <f t="shared" si="212"/>
        <v>module=jmail_health</v>
      </c>
      <c r="G4342" s="6" t="str">
        <f t="shared" si="213"/>
        <v>module=kmail_health</v>
      </c>
    </row>
    <row r="4343" spans="1:7" ht="30" customHeight="1">
      <c r="A4343" s="3" t="s">
        <v>4912</v>
      </c>
      <c r="B4343" s="3" t="s">
        <v>2</v>
      </c>
      <c r="C4343" s="3" t="s">
        <v>28946</v>
      </c>
      <c r="D4343" s="3" t="s">
        <v>34704</v>
      </c>
      <c r="E4343" s="12" t="s">
        <v>40577</v>
      </c>
      <c r="F4343" s="6" t="str">
        <f t="shared" si="212"/>
        <v>module=jmail_health</v>
      </c>
      <c r="G4343" s="6" t="str">
        <f t="shared" si="213"/>
        <v>module=kmail_health</v>
      </c>
    </row>
    <row r="4344" spans="1:7" ht="30" customHeight="1">
      <c r="A4344" s="3" t="s">
        <v>4912</v>
      </c>
      <c r="B4344" s="3" t="s">
        <v>2</v>
      </c>
      <c r="C4344" s="3" t="s">
        <v>28947</v>
      </c>
      <c r="D4344" s="3" t="s">
        <v>34705</v>
      </c>
      <c r="E4344" s="12" t="s">
        <v>40578</v>
      </c>
      <c r="F4344" s="6" t="str">
        <f t="shared" si="212"/>
        <v>module=jmail_health</v>
      </c>
      <c r="G4344" s="6" t="str">
        <f t="shared" si="213"/>
        <v>module=kmail_health</v>
      </c>
    </row>
    <row r="4345" spans="1:7" ht="30" customHeight="1">
      <c r="A4345" s="3" t="s">
        <v>4912</v>
      </c>
      <c r="B4345" s="3" t="s">
        <v>2</v>
      </c>
      <c r="C4345" s="3" t="s">
        <v>28948</v>
      </c>
      <c r="D4345" s="3" t="s">
        <v>34706</v>
      </c>
      <c r="E4345" s="12" t="s">
        <v>40579</v>
      </c>
      <c r="F4345" s="6" t="str">
        <f t="shared" si="212"/>
        <v>module=jmail_health</v>
      </c>
      <c r="G4345" s="6" t="str">
        <f t="shared" si="213"/>
        <v>module=kmail_health</v>
      </c>
    </row>
    <row r="4346" spans="1:7" ht="30" customHeight="1">
      <c r="A4346" s="3" t="s">
        <v>4912</v>
      </c>
      <c r="B4346" s="3" t="s">
        <v>2</v>
      </c>
      <c r="C4346" s="3" t="s">
        <v>28949</v>
      </c>
      <c r="D4346" s="3" t="s">
        <v>34707</v>
      </c>
      <c r="E4346" s="12" t="s">
        <v>40580</v>
      </c>
      <c r="F4346" s="6" t="str">
        <f t="shared" si="212"/>
        <v>module=jmail_health</v>
      </c>
      <c r="G4346" s="6" t="str">
        <f t="shared" si="213"/>
        <v>module=kmail_health</v>
      </c>
    </row>
    <row r="4347" spans="1:7" ht="30" customHeight="1">
      <c r="A4347" s="3" t="s">
        <v>4912</v>
      </c>
      <c r="B4347" s="3" t="s">
        <v>2</v>
      </c>
      <c r="C4347" s="3" t="s">
        <v>28950</v>
      </c>
      <c r="D4347" s="3" t="s">
        <v>34708</v>
      </c>
      <c r="E4347" s="12" t="s">
        <v>40581</v>
      </c>
      <c r="F4347" s="6" t="str">
        <f t="shared" si="212"/>
        <v>module=jmail_health</v>
      </c>
      <c r="G4347" s="6" t="str">
        <f t="shared" si="213"/>
        <v>module=kmail_health</v>
      </c>
    </row>
    <row r="4348" spans="1:7" ht="30" customHeight="1">
      <c r="A4348" s="3" t="s">
        <v>4912</v>
      </c>
      <c r="B4348" s="3" t="s">
        <v>2</v>
      </c>
      <c r="C4348" s="3" t="s">
        <v>28951</v>
      </c>
      <c r="D4348" s="3" t="s">
        <v>34709</v>
      </c>
      <c r="E4348" s="12" t="s">
        <v>40582</v>
      </c>
      <c r="F4348" s="6" t="str">
        <f t="shared" si="212"/>
        <v>module=jmail_health</v>
      </c>
      <c r="G4348" s="6" t="str">
        <f t="shared" si="213"/>
        <v>module=kmail_health</v>
      </c>
    </row>
    <row r="4349" spans="1:7" ht="30" customHeight="1">
      <c r="A4349" s="3" t="s">
        <v>4912</v>
      </c>
      <c r="B4349" s="3" t="s">
        <v>2</v>
      </c>
      <c r="C4349" s="3" t="s">
        <v>28952</v>
      </c>
      <c r="D4349" s="3" t="s">
        <v>34710</v>
      </c>
      <c r="E4349" s="12" t="s">
        <v>40583</v>
      </c>
      <c r="F4349" s="6" t="str">
        <f t="shared" si="212"/>
        <v>module=jmail_health</v>
      </c>
      <c r="G4349" s="6" t="str">
        <f t="shared" si="213"/>
        <v>module=kmail_health</v>
      </c>
    </row>
    <row r="4350" spans="1:7" ht="30" customHeight="1">
      <c r="A4350" s="3" t="s">
        <v>4912</v>
      </c>
      <c r="B4350" s="3" t="s">
        <v>2</v>
      </c>
      <c r="C4350" s="3" t="s">
        <v>28953</v>
      </c>
      <c r="D4350" s="3" t="s">
        <v>34711</v>
      </c>
      <c r="E4350" s="12" t="s">
        <v>40584</v>
      </c>
      <c r="F4350" s="6" t="str">
        <f t="shared" si="212"/>
        <v>module=jmail_health</v>
      </c>
      <c r="G4350" s="6" t="str">
        <f t="shared" si="213"/>
        <v>module=kmail_health</v>
      </c>
    </row>
    <row r="4351" spans="1:7" ht="30" customHeight="1">
      <c r="A4351" s="3" t="s">
        <v>4912</v>
      </c>
      <c r="B4351" s="3" t="s">
        <v>2</v>
      </c>
      <c r="C4351" s="3" t="s">
        <v>28954</v>
      </c>
      <c r="D4351" s="3" t="s">
        <v>34712</v>
      </c>
      <c r="E4351" s="12" t="s">
        <v>40585</v>
      </c>
      <c r="F4351" s="6" t="str">
        <f t="shared" si="212"/>
        <v>module=jmail_health</v>
      </c>
      <c r="G4351" s="6" t="str">
        <f t="shared" si="213"/>
        <v>module=kmail_health</v>
      </c>
    </row>
    <row r="4352" spans="1:7" ht="30" customHeight="1">
      <c r="A4352" s="3" t="s">
        <v>4912</v>
      </c>
      <c r="B4352" s="3" t="s">
        <v>2</v>
      </c>
      <c r="C4352" s="3" t="s">
        <v>28955</v>
      </c>
      <c r="D4352" s="3" t="s">
        <v>34713</v>
      </c>
      <c r="E4352" s="12" t="s">
        <v>40586</v>
      </c>
      <c r="F4352" s="6" t="str">
        <f t="shared" si="212"/>
        <v>module=jmail_health</v>
      </c>
      <c r="G4352" s="6" t="str">
        <f t="shared" si="213"/>
        <v>module=kmail_health</v>
      </c>
    </row>
    <row r="4353" spans="1:7" ht="30" customHeight="1">
      <c r="A4353" s="3" t="s">
        <v>4912</v>
      </c>
      <c r="B4353" s="3" t="s">
        <v>2</v>
      </c>
      <c r="C4353" s="3" t="s">
        <v>28956</v>
      </c>
      <c r="D4353" s="3" t="s">
        <v>34714</v>
      </c>
      <c r="E4353" s="12" t="s">
        <v>40587</v>
      </c>
      <c r="F4353" s="6" t="str">
        <f t="shared" si="212"/>
        <v>module=jmail_health</v>
      </c>
      <c r="G4353" s="6" t="str">
        <f t="shared" si="213"/>
        <v>module=kmail_health</v>
      </c>
    </row>
    <row r="4354" spans="1:7" ht="30" customHeight="1">
      <c r="A4354" s="3" t="s">
        <v>4912</v>
      </c>
      <c r="B4354" s="3" t="s">
        <v>2</v>
      </c>
      <c r="C4354" s="3" t="s">
        <v>28957</v>
      </c>
      <c r="D4354" s="3" t="s">
        <v>34715</v>
      </c>
      <c r="E4354" s="12" t="s">
        <v>40588</v>
      </c>
      <c r="F4354" s="6" t="str">
        <f t="shared" si="212"/>
        <v>module=jmail_health</v>
      </c>
      <c r="G4354" s="6" t="str">
        <f t="shared" si="213"/>
        <v>module=kmail_health</v>
      </c>
    </row>
    <row r="4355" spans="1:7" ht="30" customHeight="1">
      <c r="A4355" s="3" t="s">
        <v>4912</v>
      </c>
      <c r="B4355" s="3" t="s">
        <v>2</v>
      </c>
      <c r="C4355" s="3" t="s">
        <v>28958</v>
      </c>
      <c r="D4355" s="3" t="s">
        <v>34716</v>
      </c>
      <c r="E4355" s="12" t="s">
        <v>40589</v>
      </c>
      <c r="F4355" s="6" t="str">
        <f t="shared" si="212"/>
        <v>module=jmail_health</v>
      </c>
      <c r="G4355" s="6" t="str">
        <f t="shared" si="213"/>
        <v>module=kmail_health</v>
      </c>
    </row>
    <row r="4356" spans="1:7" ht="30" customHeight="1">
      <c r="A4356" s="3" t="s">
        <v>4912</v>
      </c>
      <c r="B4356" s="3" t="s">
        <v>2</v>
      </c>
      <c r="C4356" s="3" t="s">
        <v>28959</v>
      </c>
      <c r="D4356" s="3" t="s">
        <v>34717</v>
      </c>
      <c r="E4356" s="12" t="s">
        <v>40590</v>
      </c>
      <c r="F4356" s="6" t="str">
        <f t="shared" si="212"/>
        <v>module=jmail_health</v>
      </c>
      <c r="G4356" s="6" t="str">
        <f t="shared" si="213"/>
        <v>module=kmail_health</v>
      </c>
    </row>
    <row r="4357" spans="1:7" ht="30" customHeight="1">
      <c r="A4357" s="3" t="s">
        <v>4912</v>
      </c>
      <c r="B4357" s="3" t="s">
        <v>2</v>
      </c>
      <c r="C4357" s="3" t="s">
        <v>28960</v>
      </c>
      <c r="D4357" s="3" t="s">
        <v>34718</v>
      </c>
      <c r="E4357" s="12" t="s">
        <v>40591</v>
      </c>
      <c r="F4357" s="6" t="str">
        <f t="shared" si="212"/>
        <v>module=jmail_health</v>
      </c>
      <c r="G4357" s="6" t="str">
        <f t="shared" si="213"/>
        <v>module=kmail_health</v>
      </c>
    </row>
    <row r="4358" spans="1:7" ht="30" customHeight="1">
      <c r="A4358" s="3" t="s">
        <v>4912</v>
      </c>
      <c r="B4358" s="3" t="s">
        <v>2</v>
      </c>
      <c r="C4358" s="3" t="s">
        <v>28961</v>
      </c>
      <c r="D4358" s="3" t="s">
        <v>34719</v>
      </c>
      <c r="E4358" s="12" t="s">
        <v>40592</v>
      </c>
      <c r="F4358" s="6" t="str">
        <f t="shared" si="212"/>
        <v>module=jmail_health</v>
      </c>
      <c r="G4358" s="6" t="str">
        <f t="shared" si="213"/>
        <v>module=kmail_health</v>
      </c>
    </row>
    <row r="4359" spans="1:7" ht="30" customHeight="1">
      <c r="A4359" s="3" t="s">
        <v>4912</v>
      </c>
      <c r="B4359" s="3" t="s">
        <v>2</v>
      </c>
      <c r="C4359" s="3" t="s">
        <v>28962</v>
      </c>
      <c r="D4359" s="3" t="s">
        <v>34720</v>
      </c>
      <c r="E4359" s="12" t="s">
        <v>40593</v>
      </c>
      <c r="F4359" s="6" t="str">
        <f t="shared" si="212"/>
        <v>module=jmail_health</v>
      </c>
      <c r="G4359" s="6" t="str">
        <f t="shared" si="213"/>
        <v>module=kmail_health</v>
      </c>
    </row>
    <row r="4360" spans="1:7" ht="30" customHeight="1">
      <c r="A4360" s="3" t="s">
        <v>4912</v>
      </c>
      <c r="B4360" s="3" t="s">
        <v>2</v>
      </c>
      <c r="C4360" s="3" t="s">
        <v>28963</v>
      </c>
      <c r="D4360" s="3" t="s">
        <v>34721</v>
      </c>
      <c r="E4360" s="12" t="s">
        <v>40594</v>
      </c>
      <c r="F4360" s="6" t="str">
        <f t="shared" si="212"/>
        <v>module=jmail_health</v>
      </c>
      <c r="G4360" s="6" t="str">
        <f t="shared" si="213"/>
        <v>module=kmail_health</v>
      </c>
    </row>
    <row r="4361" spans="1:7" ht="30" customHeight="1">
      <c r="A4361" s="3" t="s">
        <v>4912</v>
      </c>
      <c r="B4361" s="3" t="s">
        <v>2</v>
      </c>
      <c r="C4361" s="3" t="s">
        <v>28964</v>
      </c>
      <c r="D4361" s="3" t="s">
        <v>34722</v>
      </c>
      <c r="E4361" s="12" t="s">
        <v>40595</v>
      </c>
      <c r="F4361" s="6" t="str">
        <f t="shared" si="212"/>
        <v>module=jmail_health</v>
      </c>
      <c r="G4361" s="6" t="str">
        <f t="shared" si="213"/>
        <v>module=kmail_health</v>
      </c>
    </row>
    <row r="4362" spans="1:7" ht="30" customHeight="1">
      <c r="A4362" s="3" t="s">
        <v>4912</v>
      </c>
      <c r="B4362" s="3" t="s">
        <v>2</v>
      </c>
      <c r="C4362" s="3" t="s">
        <v>28965</v>
      </c>
      <c r="D4362" s="3" t="s">
        <v>34723</v>
      </c>
      <c r="E4362" s="12" t="s">
        <v>40596</v>
      </c>
      <c r="F4362" s="6" t="str">
        <f t="shared" si="212"/>
        <v>module=jmail_health</v>
      </c>
      <c r="G4362" s="6" t="str">
        <f t="shared" si="213"/>
        <v>module=kmail_health</v>
      </c>
    </row>
    <row r="4363" spans="1:7" ht="30" customHeight="1">
      <c r="A4363" s="3" t="s">
        <v>4912</v>
      </c>
      <c r="B4363" s="3" t="s">
        <v>2</v>
      </c>
      <c r="C4363" s="3" t="s">
        <v>28966</v>
      </c>
      <c r="D4363" s="3" t="s">
        <v>34724</v>
      </c>
      <c r="E4363" s="12" t="s">
        <v>40597</v>
      </c>
      <c r="F4363" s="6" t="str">
        <f t="shared" si="212"/>
        <v>module=jmail_health</v>
      </c>
      <c r="G4363" s="6" t="str">
        <f t="shared" si="213"/>
        <v>module=kmail_health</v>
      </c>
    </row>
    <row r="4364" spans="1:7" ht="30" customHeight="1">
      <c r="A4364" s="3" t="s">
        <v>4912</v>
      </c>
      <c r="B4364" s="3" t="s">
        <v>2</v>
      </c>
      <c r="C4364" s="3" t="s">
        <v>28967</v>
      </c>
      <c r="D4364" s="3" t="s">
        <v>34725</v>
      </c>
      <c r="E4364" s="12" t="s">
        <v>40598</v>
      </c>
      <c r="F4364" s="6" t="str">
        <f t="shared" si="212"/>
        <v>module=jmail_health</v>
      </c>
      <c r="G4364" s="6" t="str">
        <f t="shared" si="213"/>
        <v>module=kmail_health</v>
      </c>
    </row>
    <row r="4365" spans="1:7" ht="30" customHeight="1">
      <c r="A4365" s="3" t="s">
        <v>4912</v>
      </c>
      <c r="B4365" s="3" t="s">
        <v>2</v>
      </c>
      <c r="C4365" s="3" t="s">
        <v>28968</v>
      </c>
      <c r="D4365" s="3" t="s">
        <v>34726</v>
      </c>
      <c r="E4365" s="12" t="s">
        <v>40599</v>
      </c>
      <c r="F4365" s="6" t="str">
        <f t="shared" si="212"/>
        <v>module=jmail_health</v>
      </c>
      <c r="G4365" s="6" t="str">
        <f t="shared" si="213"/>
        <v>module=kmail_health</v>
      </c>
    </row>
    <row r="4366" spans="1:7" ht="30" customHeight="1">
      <c r="A4366" s="3" t="s">
        <v>4912</v>
      </c>
      <c r="B4366" s="3" t="s">
        <v>2</v>
      </c>
      <c r="C4366" s="3" t="s">
        <v>28969</v>
      </c>
      <c r="D4366" s="3" t="s">
        <v>34727</v>
      </c>
      <c r="E4366" s="12" t="s">
        <v>40600</v>
      </c>
      <c r="F4366" s="6" t="str">
        <f t="shared" si="212"/>
        <v>module=jmail_health</v>
      </c>
      <c r="G4366" s="6" t="str">
        <f t="shared" si="213"/>
        <v>module=kmail_health</v>
      </c>
    </row>
    <row r="4367" spans="1:7" ht="30" customHeight="1">
      <c r="A4367" s="3" t="s">
        <v>4912</v>
      </c>
      <c r="B4367" s="3" t="s">
        <v>2</v>
      </c>
      <c r="C4367" s="3" t="s">
        <v>28970</v>
      </c>
      <c r="D4367" s="3" t="s">
        <v>34728</v>
      </c>
      <c r="E4367" s="12" t="s">
        <v>40601</v>
      </c>
      <c r="F4367" s="6" t="str">
        <f t="shared" si="212"/>
        <v>module=jmail_health</v>
      </c>
      <c r="G4367" s="6" t="str">
        <f t="shared" si="213"/>
        <v>module=kmail_health</v>
      </c>
    </row>
    <row r="4368" spans="1:7" ht="30" customHeight="1">
      <c r="A4368" s="3" t="s">
        <v>4912</v>
      </c>
      <c r="B4368" s="3" t="s">
        <v>2</v>
      </c>
      <c r="C4368" s="3" t="s">
        <v>28971</v>
      </c>
      <c r="D4368" s="3" t="s">
        <v>34729</v>
      </c>
      <c r="E4368" s="12" t="s">
        <v>40602</v>
      </c>
      <c r="F4368" s="6" t="str">
        <f t="shared" si="212"/>
        <v>module=jmail_health</v>
      </c>
      <c r="G4368" s="6" t="str">
        <f t="shared" si="213"/>
        <v>module=kmail_health</v>
      </c>
    </row>
    <row r="4369" spans="1:7" ht="30" customHeight="1">
      <c r="A4369" s="3" t="s">
        <v>4912</v>
      </c>
      <c r="B4369" s="3" t="s">
        <v>2</v>
      </c>
      <c r="C4369" s="3" t="s">
        <v>28972</v>
      </c>
      <c r="D4369" s="3" t="s">
        <v>34730</v>
      </c>
      <c r="E4369" s="12" t="s">
        <v>40603</v>
      </c>
      <c r="F4369" s="6" t="str">
        <f t="shared" si="212"/>
        <v>module=jmail_health</v>
      </c>
      <c r="G4369" s="6" t="str">
        <f t="shared" si="213"/>
        <v>module=kmail_health</v>
      </c>
    </row>
    <row r="4370" spans="1:7" ht="30" customHeight="1">
      <c r="A4370" s="3" t="s">
        <v>4912</v>
      </c>
      <c r="B4370" s="3" t="s">
        <v>2</v>
      </c>
      <c r="C4370" s="3" t="s">
        <v>28973</v>
      </c>
      <c r="D4370" s="3" t="s">
        <v>34731</v>
      </c>
      <c r="E4370" s="12" t="s">
        <v>40604</v>
      </c>
      <c r="F4370" s="6" t="str">
        <f t="shared" si="212"/>
        <v>module=jmail_health</v>
      </c>
      <c r="G4370" s="6" t="str">
        <f t="shared" si="213"/>
        <v>module=kmail_health</v>
      </c>
    </row>
    <row r="4371" spans="1:7" ht="30" customHeight="1">
      <c r="A4371" s="3" t="s">
        <v>4912</v>
      </c>
      <c r="B4371" s="3" t="s">
        <v>2</v>
      </c>
      <c r="C4371" s="3" t="s">
        <v>28974</v>
      </c>
      <c r="D4371" s="3" t="s">
        <v>34732</v>
      </c>
      <c r="E4371" s="12" t="s">
        <v>40605</v>
      </c>
      <c r="F4371" s="6" t="str">
        <f t="shared" si="212"/>
        <v>module=jmail_health</v>
      </c>
      <c r="G4371" s="6" t="str">
        <f t="shared" si="213"/>
        <v>module=kmail_health</v>
      </c>
    </row>
    <row r="4372" spans="1:7" ht="30" customHeight="1">
      <c r="A4372" s="3" t="s">
        <v>4912</v>
      </c>
      <c r="B4372" s="3" t="s">
        <v>2</v>
      </c>
      <c r="C4372" s="3" t="s">
        <v>28975</v>
      </c>
      <c r="D4372" s="3" t="s">
        <v>34733</v>
      </c>
      <c r="E4372" s="12" t="s">
        <v>40606</v>
      </c>
      <c r="F4372" s="6" t="str">
        <f t="shared" si="212"/>
        <v>module=jmail_health</v>
      </c>
      <c r="G4372" s="6" t="str">
        <f t="shared" si="213"/>
        <v>module=kmail_health</v>
      </c>
    </row>
    <row r="4373" spans="1:7" ht="30" customHeight="1">
      <c r="A4373" s="3" t="s">
        <v>4912</v>
      </c>
      <c r="B4373" s="3" t="s">
        <v>2</v>
      </c>
      <c r="C4373" s="3" t="s">
        <v>28976</v>
      </c>
      <c r="D4373" s="3" t="s">
        <v>34734</v>
      </c>
      <c r="E4373" s="12" t="s">
        <v>40607</v>
      </c>
      <c r="F4373" s="6" t="str">
        <f t="shared" si="212"/>
        <v>module=jmail_health</v>
      </c>
      <c r="G4373" s="6" t="str">
        <f t="shared" si="213"/>
        <v>module=kmail_health</v>
      </c>
    </row>
    <row r="4374" spans="1:7" ht="30" customHeight="1">
      <c r="A4374" s="3" t="s">
        <v>4912</v>
      </c>
      <c r="B4374" s="3" t="s">
        <v>2</v>
      </c>
      <c r="C4374" s="3" t="s">
        <v>28977</v>
      </c>
      <c r="D4374" s="3" t="s">
        <v>34735</v>
      </c>
      <c r="E4374" s="12" t="s">
        <v>40608</v>
      </c>
      <c r="F4374" s="6" t="str">
        <f t="shared" si="212"/>
        <v>module=jmail_health</v>
      </c>
      <c r="G4374" s="6" t="str">
        <f t="shared" si="213"/>
        <v>module=kmail_health</v>
      </c>
    </row>
    <row r="4375" spans="1:7" ht="30" customHeight="1">
      <c r="A4375" s="3" t="s">
        <v>4912</v>
      </c>
      <c r="B4375" s="3" t="s">
        <v>2</v>
      </c>
      <c r="C4375" s="3" t="s">
        <v>28978</v>
      </c>
      <c r="D4375" s="3" t="s">
        <v>34736</v>
      </c>
      <c r="E4375" s="12" t="s">
        <v>40609</v>
      </c>
      <c r="F4375" s="6" t="str">
        <f t="shared" si="212"/>
        <v>module=jmail_health</v>
      </c>
      <c r="G4375" s="6" t="str">
        <f t="shared" si="213"/>
        <v>module=kmail_health</v>
      </c>
    </row>
    <row r="4376" spans="1:7" ht="30" customHeight="1">
      <c r="A4376" s="3" t="s">
        <v>4912</v>
      </c>
      <c r="B4376" s="3" t="s">
        <v>2</v>
      </c>
      <c r="C4376" s="3" t="s">
        <v>28979</v>
      </c>
      <c r="D4376" s="3" t="s">
        <v>34737</v>
      </c>
      <c r="E4376" s="12" t="s">
        <v>40610</v>
      </c>
      <c r="F4376" s="6" t="str">
        <f t="shared" si="212"/>
        <v>module=jmail_health</v>
      </c>
      <c r="G4376" s="6" t="str">
        <f t="shared" si="213"/>
        <v>module=kmail_health</v>
      </c>
    </row>
    <row r="4377" spans="1:7" ht="30" customHeight="1">
      <c r="A4377" s="3" t="s">
        <v>4912</v>
      </c>
      <c r="B4377" s="3" t="s">
        <v>2</v>
      </c>
      <c r="C4377" s="3" t="s">
        <v>28980</v>
      </c>
      <c r="D4377" s="3" t="s">
        <v>34738</v>
      </c>
      <c r="E4377" s="12" t="s">
        <v>40611</v>
      </c>
      <c r="F4377" s="6" t="str">
        <f t="shared" si="212"/>
        <v>module=jmail_health</v>
      </c>
      <c r="G4377" s="6" t="str">
        <f t="shared" si="213"/>
        <v>module=kmail_health</v>
      </c>
    </row>
    <row r="4378" spans="1:7" ht="30" customHeight="1">
      <c r="A4378" s="3" t="s">
        <v>4912</v>
      </c>
      <c r="B4378" s="3" t="s">
        <v>2</v>
      </c>
      <c r="C4378" s="3" t="s">
        <v>28981</v>
      </c>
      <c r="D4378" s="3" t="s">
        <v>34739</v>
      </c>
      <c r="E4378" s="12" t="s">
        <v>40612</v>
      </c>
      <c r="F4378" s="6" t="str">
        <f t="shared" si="212"/>
        <v>module=jmail_health</v>
      </c>
      <c r="G4378" s="6" t="str">
        <f t="shared" si="213"/>
        <v>module=kmail_health</v>
      </c>
    </row>
    <row r="4379" spans="1:7" ht="30" customHeight="1">
      <c r="A4379" s="3" t="s">
        <v>4912</v>
      </c>
      <c r="B4379" s="3" t="s">
        <v>2</v>
      </c>
      <c r="C4379" s="3" t="s">
        <v>28982</v>
      </c>
      <c r="D4379" s="3" t="s">
        <v>34740</v>
      </c>
      <c r="E4379" s="12" t="s">
        <v>40613</v>
      </c>
      <c r="F4379" s="6" t="str">
        <f t="shared" si="212"/>
        <v>module=jmail_health</v>
      </c>
      <c r="G4379" s="6" t="str">
        <f t="shared" si="213"/>
        <v>module=kmail_health</v>
      </c>
    </row>
    <row r="4380" spans="1:7" ht="30" customHeight="1">
      <c r="A4380" s="3" t="s">
        <v>4912</v>
      </c>
      <c r="B4380" s="3" t="s">
        <v>2</v>
      </c>
      <c r="C4380" s="3" t="s">
        <v>28983</v>
      </c>
      <c r="D4380" s="3" t="s">
        <v>34741</v>
      </c>
      <c r="E4380" s="12" t="s">
        <v>40614</v>
      </c>
      <c r="F4380" s="6" t="str">
        <f t="shared" si="212"/>
        <v>module=jmail_health</v>
      </c>
      <c r="G4380" s="6" t="str">
        <f t="shared" si="213"/>
        <v>module=kmail_health</v>
      </c>
    </row>
    <row r="4381" spans="1:7" ht="30" customHeight="1">
      <c r="A4381" s="3" t="s">
        <v>4912</v>
      </c>
      <c r="B4381" s="3" t="s">
        <v>2</v>
      </c>
      <c r="C4381" s="3" t="s">
        <v>28984</v>
      </c>
      <c r="D4381" s="3" t="s">
        <v>34742</v>
      </c>
      <c r="E4381" s="12" t="s">
        <v>40615</v>
      </c>
      <c r="F4381" s="6" t="str">
        <f t="shared" si="212"/>
        <v>module=jmail_health</v>
      </c>
      <c r="G4381" s="6" t="str">
        <f t="shared" si="213"/>
        <v>module=kmail_health</v>
      </c>
    </row>
    <row r="4382" spans="1:7" ht="30" customHeight="1">
      <c r="A4382" s="3" t="s">
        <v>4912</v>
      </c>
      <c r="B4382" s="3" t="s">
        <v>2</v>
      </c>
      <c r="C4382" s="3" t="s">
        <v>28985</v>
      </c>
      <c r="D4382" s="3" t="s">
        <v>34743</v>
      </c>
      <c r="E4382" s="12" t="s">
        <v>40616</v>
      </c>
      <c r="F4382" s="6" t="str">
        <f t="shared" si="212"/>
        <v>module=jmail_health</v>
      </c>
      <c r="G4382" s="6" t="str">
        <f t="shared" si="213"/>
        <v>module=kmail_health</v>
      </c>
    </row>
    <row r="4383" spans="1:7" ht="30" customHeight="1">
      <c r="A4383" s="3" t="s">
        <v>4912</v>
      </c>
      <c r="B4383" s="3" t="s">
        <v>2</v>
      </c>
      <c r="C4383" s="3" t="s">
        <v>28986</v>
      </c>
      <c r="D4383" s="3" t="s">
        <v>34744</v>
      </c>
      <c r="E4383" s="12" t="s">
        <v>40617</v>
      </c>
      <c r="F4383" s="6" t="str">
        <f t="shared" si="212"/>
        <v>module=jmail_health</v>
      </c>
      <c r="G4383" s="6" t="str">
        <f t="shared" si="213"/>
        <v>module=kmail_health</v>
      </c>
    </row>
    <row r="4384" spans="1:7" ht="30" customHeight="1">
      <c r="A4384" s="3" t="s">
        <v>4912</v>
      </c>
      <c r="B4384" s="3" t="s">
        <v>2</v>
      </c>
      <c r="C4384" s="3" t="s">
        <v>28987</v>
      </c>
      <c r="D4384" s="3" t="s">
        <v>34745</v>
      </c>
      <c r="E4384" s="12" t="s">
        <v>40618</v>
      </c>
      <c r="F4384" s="6" t="str">
        <f t="shared" si="212"/>
        <v>module=jmail_health</v>
      </c>
      <c r="G4384" s="6" t="str">
        <f t="shared" si="213"/>
        <v>module=kmail_health</v>
      </c>
    </row>
    <row r="4385" spans="1:7" ht="30" customHeight="1">
      <c r="A4385" s="3" t="s">
        <v>4912</v>
      </c>
      <c r="B4385" s="3" t="s">
        <v>2</v>
      </c>
      <c r="C4385" s="3" t="s">
        <v>28988</v>
      </c>
      <c r="D4385" s="3" t="s">
        <v>34746</v>
      </c>
      <c r="E4385" s="12" t="s">
        <v>40619</v>
      </c>
      <c r="F4385" s="6" t="str">
        <f t="shared" si="212"/>
        <v>module=jmail_health</v>
      </c>
      <c r="G4385" s="6" t="str">
        <f t="shared" si="213"/>
        <v>module=kmail_health</v>
      </c>
    </row>
    <row r="4386" spans="1:7" ht="30" customHeight="1">
      <c r="A4386" s="3" t="s">
        <v>4912</v>
      </c>
      <c r="B4386" s="3" t="s">
        <v>2</v>
      </c>
      <c r="C4386" s="3" t="s">
        <v>28989</v>
      </c>
      <c r="D4386" s="3" t="s">
        <v>34747</v>
      </c>
      <c r="E4386" s="12" t="s">
        <v>40620</v>
      </c>
      <c r="F4386" s="6" t="str">
        <f t="shared" si="212"/>
        <v>module=jmail_health</v>
      </c>
      <c r="G4386" s="6" t="str">
        <f t="shared" si="213"/>
        <v>module=kmail_health</v>
      </c>
    </row>
    <row r="4387" spans="1:7" ht="30" customHeight="1">
      <c r="A4387" s="3" t="s">
        <v>4912</v>
      </c>
      <c r="B4387" s="3" t="s">
        <v>2</v>
      </c>
      <c r="C4387" s="3" t="s">
        <v>28990</v>
      </c>
      <c r="D4387" s="3" t="s">
        <v>34748</v>
      </c>
      <c r="E4387" s="12" t="s">
        <v>40621</v>
      </c>
      <c r="F4387" s="6" t="str">
        <f t="shared" si="212"/>
        <v>module=jmail_health</v>
      </c>
      <c r="G4387" s="6" t="str">
        <f t="shared" si="213"/>
        <v>module=kmail_health</v>
      </c>
    </row>
    <row r="4388" spans="1:7" ht="30" customHeight="1">
      <c r="A4388" s="3" t="s">
        <v>4912</v>
      </c>
      <c r="B4388" s="3" t="s">
        <v>2</v>
      </c>
      <c r="C4388" s="3" t="s">
        <v>28991</v>
      </c>
      <c r="D4388" s="3" t="s">
        <v>34749</v>
      </c>
      <c r="E4388" s="12" t="s">
        <v>40622</v>
      </c>
      <c r="F4388" s="6" t="str">
        <f t="shared" si="212"/>
        <v>module=jmail_health</v>
      </c>
      <c r="G4388" s="6" t="str">
        <f t="shared" si="213"/>
        <v>module=kmail_health</v>
      </c>
    </row>
    <row r="4389" spans="1:7" ht="30" customHeight="1">
      <c r="A4389" s="3" t="s">
        <v>4912</v>
      </c>
      <c r="B4389" s="3" t="s">
        <v>2</v>
      </c>
      <c r="C4389" s="3" t="s">
        <v>28992</v>
      </c>
      <c r="D4389" s="3" t="s">
        <v>34750</v>
      </c>
      <c r="E4389" s="12" t="s">
        <v>40623</v>
      </c>
      <c r="F4389" s="6" t="str">
        <f t="shared" si="212"/>
        <v>module=jmail_health</v>
      </c>
      <c r="G4389" s="6" t="str">
        <f t="shared" si="213"/>
        <v>module=kmail_health</v>
      </c>
    </row>
    <row r="4390" spans="1:7" ht="30" customHeight="1">
      <c r="A4390" s="3" t="s">
        <v>4912</v>
      </c>
      <c r="B4390" s="3" t="s">
        <v>2</v>
      </c>
      <c r="C4390" s="3" t="s">
        <v>28993</v>
      </c>
      <c r="D4390" s="3" t="s">
        <v>34751</v>
      </c>
      <c r="E4390" s="12" t="s">
        <v>40624</v>
      </c>
      <c r="F4390" s="6" t="str">
        <f t="shared" si="212"/>
        <v>module=jmail_health</v>
      </c>
      <c r="G4390" s="6" t="str">
        <f t="shared" si="213"/>
        <v>module=kmail_health</v>
      </c>
    </row>
    <row r="4391" spans="1:7" ht="30" customHeight="1">
      <c r="A4391" s="3" t="s">
        <v>4912</v>
      </c>
      <c r="B4391" s="3" t="s">
        <v>2</v>
      </c>
      <c r="C4391" s="3" t="s">
        <v>28994</v>
      </c>
      <c r="D4391" s="3" t="s">
        <v>34752</v>
      </c>
      <c r="E4391" s="12" t="s">
        <v>40625</v>
      </c>
      <c r="F4391" s="6" t="str">
        <f t="shared" si="212"/>
        <v>module=jmail_health</v>
      </c>
      <c r="G4391" s="6" t="str">
        <f t="shared" si="213"/>
        <v>module=kmail_health</v>
      </c>
    </row>
    <row r="4392" spans="1:7" ht="30" customHeight="1">
      <c r="A4392" s="3" t="s">
        <v>4912</v>
      </c>
      <c r="B4392" s="3" t="s">
        <v>2</v>
      </c>
      <c r="C4392" s="3" t="s">
        <v>28995</v>
      </c>
      <c r="D4392" s="3" t="s">
        <v>34753</v>
      </c>
      <c r="E4392" s="12" t="s">
        <v>40626</v>
      </c>
      <c r="F4392" s="6" t="str">
        <f t="shared" si="212"/>
        <v>module=jmail_health</v>
      </c>
      <c r="G4392" s="6" t="str">
        <f t="shared" si="213"/>
        <v>module=kmail_health</v>
      </c>
    </row>
    <row r="4393" spans="1:7" ht="30" customHeight="1">
      <c r="A4393" s="3" t="s">
        <v>4912</v>
      </c>
      <c r="B4393" s="3" t="s">
        <v>2</v>
      </c>
      <c r="C4393" s="3" t="s">
        <v>28996</v>
      </c>
      <c r="D4393" s="3" t="s">
        <v>34754</v>
      </c>
      <c r="E4393" s="12" t="s">
        <v>40627</v>
      </c>
      <c r="F4393" s="6" t="str">
        <f t="shared" si="212"/>
        <v>module=jmail_health</v>
      </c>
      <c r="G4393" s="6" t="str">
        <f t="shared" si="213"/>
        <v>module=kmail_health</v>
      </c>
    </row>
    <row r="4394" spans="1:7" ht="30" customHeight="1">
      <c r="A4394" s="3" t="s">
        <v>4912</v>
      </c>
      <c r="B4394" s="3" t="s">
        <v>2</v>
      </c>
      <c r="C4394" s="3" t="s">
        <v>28997</v>
      </c>
      <c r="D4394" s="3" t="s">
        <v>34755</v>
      </c>
      <c r="E4394" s="12" t="s">
        <v>40628</v>
      </c>
      <c r="F4394" s="6" t="str">
        <f t="shared" si="212"/>
        <v>module=jmail_health</v>
      </c>
      <c r="G4394" s="6" t="str">
        <f t="shared" si="213"/>
        <v>module=kmail_health</v>
      </c>
    </row>
    <row r="4395" spans="1:7" ht="30" customHeight="1">
      <c r="A4395" s="3" t="s">
        <v>4912</v>
      </c>
      <c r="B4395" s="3" t="s">
        <v>2</v>
      </c>
      <c r="C4395" s="3" t="s">
        <v>28998</v>
      </c>
      <c r="D4395" s="3" t="s">
        <v>34756</v>
      </c>
      <c r="E4395" s="12" t="s">
        <v>40629</v>
      </c>
      <c r="F4395" s="6" t="str">
        <f t="shared" si="212"/>
        <v>module=jmail_health</v>
      </c>
      <c r="G4395" s="6" t="str">
        <f t="shared" si="213"/>
        <v>module=kmail_health</v>
      </c>
    </row>
    <row r="4396" spans="1:7" ht="30" customHeight="1">
      <c r="A4396" s="3" t="s">
        <v>4912</v>
      </c>
      <c r="B4396" s="3" t="s">
        <v>2</v>
      </c>
      <c r="C4396" s="3" t="s">
        <v>28999</v>
      </c>
      <c r="D4396" s="3" t="s">
        <v>34757</v>
      </c>
      <c r="E4396" s="12" t="s">
        <v>40630</v>
      </c>
      <c r="F4396" s="6" t="str">
        <f t="shared" si="212"/>
        <v>module=jmail_health</v>
      </c>
      <c r="G4396" s="6" t="str">
        <f t="shared" si="213"/>
        <v>module=kmail_health</v>
      </c>
    </row>
    <row r="4397" spans="1:7" ht="30" customHeight="1">
      <c r="A4397" s="3" t="s">
        <v>4912</v>
      </c>
      <c r="B4397" s="3" t="s">
        <v>2</v>
      </c>
      <c r="C4397" s="3" t="s">
        <v>29000</v>
      </c>
      <c r="D4397" s="3" t="s">
        <v>34758</v>
      </c>
      <c r="E4397" s="12" t="s">
        <v>40631</v>
      </c>
      <c r="F4397" s="6" t="str">
        <f t="shared" si="212"/>
        <v>module=jmail_health</v>
      </c>
      <c r="G4397" s="6" t="str">
        <f t="shared" si="213"/>
        <v>module=kmail_health</v>
      </c>
    </row>
    <row r="4398" spans="1:7" ht="30" customHeight="1">
      <c r="A4398" s="3" t="s">
        <v>4912</v>
      </c>
      <c r="B4398" s="3" t="s">
        <v>2</v>
      </c>
      <c r="C4398" s="3" t="s">
        <v>29001</v>
      </c>
      <c r="D4398" s="3" t="s">
        <v>34759</v>
      </c>
      <c r="E4398" s="12" t="s">
        <v>40632</v>
      </c>
      <c r="F4398" s="6" t="str">
        <f t="shared" si="212"/>
        <v>module=jmail_health</v>
      </c>
      <c r="G4398" s="6" t="str">
        <f t="shared" si="213"/>
        <v>module=kmail_health</v>
      </c>
    </row>
    <row r="4399" spans="1:7" ht="30" customHeight="1">
      <c r="A4399" s="3" t="s">
        <v>4912</v>
      </c>
      <c r="B4399" s="3" t="s">
        <v>2</v>
      </c>
      <c r="C4399" s="3" t="s">
        <v>29002</v>
      </c>
      <c r="D4399" s="3" t="s">
        <v>34760</v>
      </c>
      <c r="E4399" s="12" t="s">
        <v>40633</v>
      </c>
      <c r="F4399" s="6" t="str">
        <f t="shared" si="212"/>
        <v>module=jmail_health</v>
      </c>
      <c r="G4399" s="6" t="str">
        <f t="shared" si="213"/>
        <v>module=kmail_health</v>
      </c>
    </row>
    <row r="4400" spans="1:7" ht="30" customHeight="1">
      <c r="A4400" s="3" t="s">
        <v>4912</v>
      </c>
      <c r="B4400" s="3" t="s">
        <v>2</v>
      </c>
      <c r="C4400" s="3" t="s">
        <v>29003</v>
      </c>
      <c r="D4400" s="3" t="s">
        <v>34761</v>
      </c>
      <c r="E4400" s="12" t="s">
        <v>40634</v>
      </c>
      <c r="F4400" s="6" t="str">
        <f t="shared" si="212"/>
        <v>module=jmail_health</v>
      </c>
      <c r="G4400" s="6" t="str">
        <f t="shared" si="213"/>
        <v>module=kmail_health</v>
      </c>
    </row>
    <row r="4401" spans="1:7" ht="30" customHeight="1">
      <c r="A4401" s="3" t="s">
        <v>4912</v>
      </c>
      <c r="B4401" s="3" t="s">
        <v>2</v>
      </c>
      <c r="C4401" s="3" t="s">
        <v>29004</v>
      </c>
      <c r="D4401" s="3" t="s">
        <v>34762</v>
      </c>
      <c r="E4401" s="12" t="s">
        <v>40635</v>
      </c>
      <c r="F4401" s="6" t="str">
        <f t="shared" ref="F4401:F4464" si="214">HYPERLINK("http://www.ssc.wisc.edu/wlsresearch/documentation/waves/?wave=capigrad&amp;module=jmail_health","module=jmail_health")</f>
        <v>module=jmail_health</v>
      </c>
      <c r="G4401" s="6" t="str">
        <f t="shared" ref="G4401:G4464" si="215">HYPERLINK("http://www.ssc.wisc.edu/wlsresearch/documentation/waves/?wave=capisib&amp;module=kmail_health","module=kmail_health")</f>
        <v>module=kmail_health</v>
      </c>
    </row>
    <row r="4402" spans="1:7" ht="30" customHeight="1">
      <c r="A4402" s="3" t="s">
        <v>4912</v>
      </c>
      <c r="B4402" s="3" t="s">
        <v>2</v>
      </c>
      <c r="C4402" s="3" t="s">
        <v>29005</v>
      </c>
      <c r="D4402" s="3" t="s">
        <v>34763</v>
      </c>
      <c r="E4402" s="12" t="s">
        <v>40636</v>
      </c>
      <c r="F4402" s="6" t="str">
        <f t="shared" si="214"/>
        <v>module=jmail_health</v>
      </c>
      <c r="G4402" s="6" t="str">
        <f t="shared" si="215"/>
        <v>module=kmail_health</v>
      </c>
    </row>
    <row r="4403" spans="1:7" ht="30" customHeight="1">
      <c r="A4403" s="3" t="s">
        <v>4912</v>
      </c>
      <c r="B4403" s="3" t="s">
        <v>2</v>
      </c>
      <c r="C4403" s="3" t="s">
        <v>29006</v>
      </c>
      <c r="D4403" s="3" t="s">
        <v>34764</v>
      </c>
      <c r="E4403" s="12" t="s">
        <v>40637</v>
      </c>
      <c r="F4403" s="6" t="str">
        <f t="shared" si="214"/>
        <v>module=jmail_health</v>
      </c>
      <c r="G4403" s="6" t="str">
        <f t="shared" si="215"/>
        <v>module=kmail_health</v>
      </c>
    </row>
    <row r="4404" spans="1:7" ht="30" customHeight="1">
      <c r="A4404" s="3" t="s">
        <v>4912</v>
      </c>
      <c r="B4404" s="3" t="s">
        <v>2</v>
      </c>
      <c r="C4404" s="3" t="s">
        <v>29007</v>
      </c>
      <c r="D4404" s="3" t="s">
        <v>34765</v>
      </c>
      <c r="E4404" s="12" t="s">
        <v>40638</v>
      </c>
      <c r="F4404" s="6" t="str">
        <f t="shared" si="214"/>
        <v>module=jmail_health</v>
      </c>
      <c r="G4404" s="6" t="str">
        <f t="shared" si="215"/>
        <v>module=kmail_health</v>
      </c>
    </row>
    <row r="4405" spans="1:7" ht="30" customHeight="1">
      <c r="A4405" s="3" t="s">
        <v>4912</v>
      </c>
      <c r="B4405" s="3" t="s">
        <v>2</v>
      </c>
      <c r="C4405" s="3" t="s">
        <v>29008</v>
      </c>
      <c r="D4405" s="3" t="s">
        <v>34766</v>
      </c>
      <c r="E4405" s="12" t="s">
        <v>40639</v>
      </c>
      <c r="F4405" s="6" t="str">
        <f t="shared" si="214"/>
        <v>module=jmail_health</v>
      </c>
      <c r="G4405" s="6" t="str">
        <f t="shared" si="215"/>
        <v>module=kmail_health</v>
      </c>
    </row>
    <row r="4406" spans="1:7" ht="30" customHeight="1">
      <c r="A4406" s="3" t="s">
        <v>4912</v>
      </c>
      <c r="B4406" s="3" t="s">
        <v>2</v>
      </c>
      <c r="C4406" s="3" t="s">
        <v>29009</v>
      </c>
      <c r="D4406" s="3" t="s">
        <v>34767</v>
      </c>
      <c r="E4406" s="12" t="s">
        <v>40640</v>
      </c>
      <c r="F4406" s="6" t="str">
        <f t="shared" si="214"/>
        <v>module=jmail_health</v>
      </c>
      <c r="G4406" s="6" t="str">
        <f t="shared" si="215"/>
        <v>module=kmail_health</v>
      </c>
    </row>
    <row r="4407" spans="1:7" ht="30" customHeight="1">
      <c r="A4407" s="3" t="s">
        <v>4912</v>
      </c>
      <c r="B4407" s="3" t="s">
        <v>2</v>
      </c>
      <c r="C4407" s="3" t="s">
        <v>29010</v>
      </c>
      <c r="D4407" s="3" t="s">
        <v>34768</v>
      </c>
      <c r="E4407" s="12" t="s">
        <v>40641</v>
      </c>
      <c r="F4407" s="6" t="str">
        <f t="shared" si="214"/>
        <v>module=jmail_health</v>
      </c>
      <c r="G4407" s="6" t="str">
        <f t="shared" si="215"/>
        <v>module=kmail_health</v>
      </c>
    </row>
    <row r="4408" spans="1:7" ht="30" customHeight="1">
      <c r="A4408" s="3" t="s">
        <v>4912</v>
      </c>
      <c r="B4408" s="3" t="s">
        <v>2</v>
      </c>
      <c r="C4408" s="3" t="s">
        <v>29011</v>
      </c>
      <c r="D4408" s="3" t="s">
        <v>34769</v>
      </c>
      <c r="E4408" s="12" t="s">
        <v>40642</v>
      </c>
      <c r="F4408" s="6" t="str">
        <f t="shared" si="214"/>
        <v>module=jmail_health</v>
      </c>
      <c r="G4408" s="6" t="str">
        <f t="shared" si="215"/>
        <v>module=kmail_health</v>
      </c>
    </row>
    <row r="4409" spans="1:7" ht="30" customHeight="1">
      <c r="A4409" s="3" t="s">
        <v>4912</v>
      </c>
      <c r="B4409" s="3" t="s">
        <v>2</v>
      </c>
      <c r="C4409" s="3" t="s">
        <v>29012</v>
      </c>
      <c r="D4409" s="3" t="s">
        <v>34770</v>
      </c>
      <c r="E4409" s="12" t="s">
        <v>40643</v>
      </c>
      <c r="F4409" s="6" t="str">
        <f t="shared" si="214"/>
        <v>module=jmail_health</v>
      </c>
      <c r="G4409" s="6" t="str">
        <f t="shared" si="215"/>
        <v>module=kmail_health</v>
      </c>
    </row>
    <row r="4410" spans="1:7" ht="30" customHeight="1">
      <c r="A4410" s="3" t="s">
        <v>4912</v>
      </c>
      <c r="B4410" s="3" t="s">
        <v>2</v>
      </c>
      <c r="C4410" s="3" t="s">
        <v>29013</v>
      </c>
      <c r="D4410" s="3" t="s">
        <v>34771</v>
      </c>
      <c r="E4410" s="12" t="s">
        <v>40644</v>
      </c>
      <c r="F4410" s="6" t="str">
        <f t="shared" si="214"/>
        <v>module=jmail_health</v>
      </c>
      <c r="G4410" s="6" t="str">
        <f t="shared" si="215"/>
        <v>module=kmail_health</v>
      </c>
    </row>
    <row r="4411" spans="1:7" ht="30" customHeight="1">
      <c r="A4411" s="3" t="s">
        <v>4912</v>
      </c>
      <c r="B4411" s="3" t="s">
        <v>2</v>
      </c>
      <c r="C4411" s="3" t="s">
        <v>29014</v>
      </c>
      <c r="D4411" s="3" t="s">
        <v>34772</v>
      </c>
      <c r="E4411" s="12" t="s">
        <v>40645</v>
      </c>
      <c r="F4411" s="6" t="str">
        <f t="shared" si="214"/>
        <v>module=jmail_health</v>
      </c>
      <c r="G4411" s="6" t="str">
        <f t="shared" si="215"/>
        <v>module=kmail_health</v>
      </c>
    </row>
    <row r="4412" spans="1:7" ht="30" customHeight="1">
      <c r="A4412" s="3" t="s">
        <v>4912</v>
      </c>
      <c r="B4412" s="3" t="s">
        <v>2</v>
      </c>
      <c r="C4412" s="3" t="s">
        <v>29015</v>
      </c>
      <c r="D4412" s="3" t="s">
        <v>34773</v>
      </c>
      <c r="E4412" s="12" t="s">
        <v>40646</v>
      </c>
      <c r="F4412" s="6" t="str">
        <f t="shared" si="214"/>
        <v>module=jmail_health</v>
      </c>
      <c r="G4412" s="6" t="str">
        <f t="shared" si="215"/>
        <v>module=kmail_health</v>
      </c>
    </row>
    <row r="4413" spans="1:7" ht="30" customHeight="1">
      <c r="A4413" s="3" t="s">
        <v>4912</v>
      </c>
      <c r="B4413" s="3" t="s">
        <v>2</v>
      </c>
      <c r="C4413" s="3" t="s">
        <v>29016</v>
      </c>
      <c r="D4413" s="3" t="s">
        <v>34774</v>
      </c>
      <c r="E4413" s="12" t="s">
        <v>40647</v>
      </c>
      <c r="F4413" s="6" t="str">
        <f t="shared" si="214"/>
        <v>module=jmail_health</v>
      </c>
      <c r="G4413" s="6" t="str">
        <f t="shared" si="215"/>
        <v>module=kmail_health</v>
      </c>
    </row>
    <row r="4414" spans="1:7" ht="30" customHeight="1">
      <c r="A4414" s="3" t="s">
        <v>4912</v>
      </c>
      <c r="B4414" s="3" t="s">
        <v>2</v>
      </c>
      <c r="C4414" s="3" t="s">
        <v>29017</v>
      </c>
      <c r="D4414" s="3" t="s">
        <v>34775</v>
      </c>
      <c r="E4414" s="12" t="s">
        <v>40648</v>
      </c>
      <c r="F4414" s="6" t="str">
        <f t="shared" si="214"/>
        <v>module=jmail_health</v>
      </c>
      <c r="G4414" s="6" t="str">
        <f t="shared" si="215"/>
        <v>module=kmail_health</v>
      </c>
    </row>
    <row r="4415" spans="1:7" ht="30" customHeight="1">
      <c r="A4415" s="3" t="s">
        <v>4912</v>
      </c>
      <c r="B4415" s="3" t="s">
        <v>2</v>
      </c>
      <c r="C4415" s="3" t="s">
        <v>29018</v>
      </c>
      <c r="D4415" s="3" t="s">
        <v>34776</v>
      </c>
      <c r="E4415" s="12" t="s">
        <v>40649</v>
      </c>
      <c r="F4415" s="6" t="str">
        <f t="shared" si="214"/>
        <v>module=jmail_health</v>
      </c>
      <c r="G4415" s="6" t="str">
        <f t="shared" si="215"/>
        <v>module=kmail_health</v>
      </c>
    </row>
    <row r="4416" spans="1:7" ht="30" customHeight="1">
      <c r="A4416" s="3" t="s">
        <v>4912</v>
      </c>
      <c r="B4416" s="3" t="s">
        <v>2</v>
      </c>
      <c r="C4416" s="3" t="s">
        <v>29019</v>
      </c>
      <c r="D4416" s="3" t="s">
        <v>34777</v>
      </c>
      <c r="E4416" s="12" t="s">
        <v>40650</v>
      </c>
      <c r="F4416" s="6" t="str">
        <f t="shared" si="214"/>
        <v>module=jmail_health</v>
      </c>
      <c r="G4416" s="6" t="str">
        <f t="shared" si="215"/>
        <v>module=kmail_health</v>
      </c>
    </row>
    <row r="4417" spans="1:7" ht="30" customHeight="1">
      <c r="A4417" s="3" t="s">
        <v>4912</v>
      </c>
      <c r="B4417" s="3" t="s">
        <v>2</v>
      </c>
      <c r="C4417" s="3" t="s">
        <v>29020</v>
      </c>
      <c r="D4417" s="3" t="s">
        <v>34778</v>
      </c>
      <c r="E4417" s="12" t="s">
        <v>40651</v>
      </c>
      <c r="F4417" s="6" t="str">
        <f t="shared" si="214"/>
        <v>module=jmail_health</v>
      </c>
      <c r="G4417" s="6" t="str">
        <f t="shared" si="215"/>
        <v>module=kmail_health</v>
      </c>
    </row>
    <row r="4418" spans="1:7" ht="30" customHeight="1">
      <c r="A4418" s="3" t="s">
        <v>4912</v>
      </c>
      <c r="B4418" s="3" t="s">
        <v>2</v>
      </c>
      <c r="C4418" s="3" t="s">
        <v>29021</v>
      </c>
      <c r="D4418" s="3" t="s">
        <v>34779</v>
      </c>
      <c r="E4418" s="12" t="s">
        <v>40652</v>
      </c>
      <c r="F4418" s="6" t="str">
        <f t="shared" si="214"/>
        <v>module=jmail_health</v>
      </c>
      <c r="G4418" s="6" t="str">
        <f t="shared" si="215"/>
        <v>module=kmail_health</v>
      </c>
    </row>
    <row r="4419" spans="1:7" ht="30" customHeight="1">
      <c r="A4419" s="3" t="s">
        <v>4912</v>
      </c>
      <c r="B4419" s="3" t="s">
        <v>2</v>
      </c>
      <c r="C4419" s="3" t="s">
        <v>29022</v>
      </c>
      <c r="D4419" s="3" t="s">
        <v>34780</v>
      </c>
      <c r="E4419" s="12" t="s">
        <v>40653</v>
      </c>
      <c r="F4419" s="6" t="str">
        <f t="shared" si="214"/>
        <v>module=jmail_health</v>
      </c>
      <c r="G4419" s="6" t="str">
        <f t="shared" si="215"/>
        <v>module=kmail_health</v>
      </c>
    </row>
    <row r="4420" spans="1:7" ht="30" customHeight="1">
      <c r="A4420" s="3" t="s">
        <v>4912</v>
      </c>
      <c r="B4420" s="3" t="s">
        <v>2</v>
      </c>
      <c r="C4420" s="3" t="s">
        <v>29023</v>
      </c>
      <c r="D4420" s="3" t="s">
        <v>34781</v>
      </c>
      <c r="E4420" s="12" t="s">
        <v>40654</v>
      </c>
      <c r="F4420" s="6" t="str">
        <f t="shared" si="214"/>
        <v>module=jmail_health</v>
      </c>
      <c r="G4420" s="6" t="str">
        <f t="shared" si="215"/>
        <v>module=kmail_health</v>
      </c>
    </row>
    <row r="4421" spans="1:7" ht="30" customHeight="1">
      <c r="A4421" s="3" t="s">
        <v>4912</v>
      </c>
      <c r="B4421" s="3" t="s">
        <v>2</v>
      </c>
      <c r="C4421" s="3" t="s">
        <v>29024</v>
      </c>
      <c r="D4421" s="3" t="s">
        <v>34782</v>
      </c>
      <c r="E4421" s="12" t="s">
        <v>40655</v>
      </c>
      <c r="F4421" s="6" t="str">
        <f t="shared" si="214"/>
        <v>module=jmail_health</v>
      </c>
      <c r="G4421" s="6" t="str">
        <f t="shared" si="215"/>
        <v>module=kmail_health</v>
      </c>
    </row>
    <row r="4422" spans="1:7" ht="30" customHeight="1">
      <c r="A4422" s="3" t="s">
        <v>4912</v>
      </c>
      <c r="B4422" s="3" t="s">
        <v>2</v>
      </c>
      <c r="C4422" s="3" t="s">
        <v>29025</v>
      </c>
      <c r="D4422" s="3" t="s">
        <v>34783</v>
      </c>
      <c r="E4422" s="12" t="s">
        <v>40656</v>
      </c>
      <c r="F4422" s="6" t="str">
        <f t="shared" si="214"/>
        <v>module=jmail_health</v>
      </c>
      <c r="G4422" s="6" t="str">
        <f t="shared" si="215"/>
        <v>module=kmail_health</v>
      </c>
    </row>
    <row r="4423" spans="1:7" ht="30" customHeight="1">
      <c r="A4423" s="3" t="s">
        <v>4912</v>
      </c>
      <c r="B4423" s="3" t="s">
        <v>2</v>
      </c>
      <c r="C4423" s="3" t="s">
        <v>29026</v>
      </c>
      <c r="D4423" s="3" t="s">
        <v>34784</v>
      </c>
      <c r="E4423" s="12" t="s">
        <v>40657</v>
      </c>
      <c r="F4423" s="6" t="str">
        <f t="shared" si="214"/>
        <v>module=jmail_health</v>
      </c>
      <c r="G4423" s="6" t="str">
        <f t="shared" si="215"/>
        <v>module=kmail_health</v>
      </c>
    </row>
    <row r="4424" spans="1:7" ht="30" customHeight="1">
      <c r="A4424" s="3" t="s">
        <v>4912</v>
      </c>
      <c r="B4424" s="3" t="s">
        <v>2</v>
      </c>
      <c r="C4424" s="3" t="s">
        <v>29027</v>
      </c>
      <c r="D4424" s="3" t="s">
        <v>34785</v>
      </c>
      <c r="E4424" s="12" t="s">
        <v>40658</v>
      </c>
      <c r="F4424" s="6" t="str">
        <f t="shared" si="214"/>
        <v>module=jmail_health</v>
      </c>
      <c r="G4424" s="6" t="str">
        <f t="shared" si="215"/>
        <v>module=kmail_health</v>
      </c>
    </row>
    <row r="4425" spans="1:7" ht="30" customHeight="1">
      <c r="A4425" s="3" t="s">
        <v>4912</v>
      </c>
      <c r="B4425" s="3" t="s">
        <v>2</v>
      </c>
      <c r="C4425" s="3" t="s">
        <v>29028</v>
      </c>
      <c r="D4425" s="3" t="s">
        <v>34786</v>
      </c>
      <c r="E4425" s="12" t="s">
        <v>40659</v>
      </c>
      <c r="F4425" s="6" t="str">
        <f t="shared" si="214"/>
        <v>module=jmail_health</v>
      </c>
      <c r="G4425" s="6" t="str">
        <f t="shared" si="215"/>
        <v>module=kmail_health</v>
      </c>
    </row>
    <row r="4426" spans="1:7" ht="30" customHeight="1">
      <c r="A4426" s="3" t="s">
        <v>4912</v>
      </c>
      <c r="B4426" s="3" t="s">
        <v>2</v>
      </c>
      <c r="C4426" s="3" t="s">
        <v>29029</v>
      </c>
      <c r="D4426" s="3" t="s">
        <v>34787</v>
      </c>
      <c r="E4426" s="12" t="s">
        <v>40660</v>
      </c>
      <c r="F4426" s="6" t="str">
        <f t="shared" si="214"/>
        <v>module=jmail_health</v>
      </c>
      <c r="G4426" s="6" t="str">
        <f t="shared" si="215"/>
        <v>module=kmail_health</v>
      </c>
    </row>
    <row r="4427" spans="1:7" ht="30" customHeight="1">
      <c r="A4427" s="3" t="s">
        <v>4912</v>
      </c>
      <c r="B4427" s="3" t="s">
        <v>2</v>
      </c>
      <c r="C4427" s="3" t="s">
        <v>29030</v>
      </c>
      <c r="D4427" s="3" t="s">
        <v>34788</v>
      </c>
      <c r="E4427" s="12" t="s">
        <v>40661</v>
      </c>
      <c r="F4427" s="6" t="str">
        <f t="shared" si="214"/>
        <v>module=jmail_health</v>
      </c>
      <c r="G4427" s="6" t="str">
        <f t="shared" si="215"/>
        <v>module=kmail_health</v>
      </c>
    </row>
    <row r="4428" spans="1:7" ht="30" customHeight="1">
      <c r="A4428" s="3" t="s">
        <v>4912</v>
      </c>
      <c r="B4428" s="3" t="s">
        <v>2</v>
      </c>
      <c r="C4428" s="3" t="s">
        <v>29031</v>
      </c>
      <c r="D4428" s="3" t="s">
        <v>34789</v>
      </c>
      <c r="E4428" s="12" t="s">
        <v>40662</v>
      </c>
      <c r="F4428" s="6" t="str">
        <f t="shared" si="214"/>
        <v>module=jmail_health</v>
      </c>
      <c r="G4428" s="6" t="str">
        <f t="shared" si="215"/>
        <v>module=kmail_health</v>
      </c>
    </row>
    <row r="4429" spans="1:7" ht="30" customHeight="1">
      <c r="A4429" s="3" t="s">
        <v>4912</v>
      </c>
      <c r="B4429" s="3" t="s">
        <v>2</v>
      </c>
      <c r="C4429" s="3" t="s">
        <v>29032</v>
      </c>
      <c r="D4429" s="3" t="s">
        <v>34790</v>
      </c>
      <c r="E4429" s="12" t="s">
        <v>40663</v>
      </c>
      <c r="F4429" s="6" t="str">
        <f t="shared" si="214"/>
        <v>module=jmail_health</v>
      </c>
      <c r="G4429" s="6" t="str">
        <f t="shared" si="215"/>
        <v>module=kmail_health</v>
      </c>
    </row>
    <row r="4430" spans="1:7" ht="30" customHeight="1">
      <c r="A4430" s="3" t="s">
        <v>4912</v>
      </c>
      <c r="B4430" s="3" t="s">
        <v>2</v>
      </c>
      <c r="C4430" s="3" t="s">
        <v>29033</v>
      </c>
      <c r="D4430" s="3" t="s">
        <v>34791</v>
      </c>
      <c r="E4430" s="12" t="s">
        <v>40664</v>
      </c>
      <c r="F4430" s="6" t="str">
        <f t="shared" si="214"/>
        <v>module=jmail_health</v>
      </c>
      <c r="G4430" s="6" t="str">
        <f t="shared" si="215"/>
        <v>module=kmail_health</v>
      </c>
    </row>
    <row r="4431" spans="1:7" ht="30" customHeight="1">
      <c r="A4431" s="3" t="s">
        <v>4912</v>
      </c>
      <c r="B4431" s="3" t="s">
        <v>2</v>
      </c>
      <c r="C4431" s="3" t="s">
        <v>29034</v>
      </c>
      <c r="D4431" s="3" t="s">
        <v>34792</v>
      </c>
      <c r="E4431" s="12" t="s">
        <v>40665</v>
      </c>
      <c r="F4431" s="6" t="str">
        <f t="shared" si="214"/>
        <v>module=jmail_health</v>
      </c>
      <c r="G4431" s="6" t="str">
        <f t="shared" si="215"/>
        <v>module=kmail_health</v>
      </c>
    </row>
    <row r="4432" spans="1:7" ht="30" customHeight="1">
      <c r="A4432" s="3" t="s">
        <v>4912</v>
      </c>
      <c r="B4432" s="3" t="s">
        <v>2</v>
      </c>
      <c r="C4432" s="3" t="s">
        <v>29035</v>
      </c>
      <c r="D4432" s="3" t="s">
        <v>34793</v>
      </c>
      <c r="E4432" s="12" t="s">
        <v>40666</v>
      </c>
      <c r="F4432" s="6" t="str">
        <f t="shared" si="214"/>
        <v>module=jmail_health</v>
      </c>
      <c r="G4432" s="6" t="str">
        <f t="shared" si="215"/>
        <v>module=kmail_health</v>
      </c>
    </row>
    <row r="4433" spans="1:7" ht="30" customHeight="1">
      <c r="A4433" s="3" t="s">
        <v>4912</v>
      </c>
      <c r="B4433" s="3" t="s">
        <v>2</v>
      </c>
      <c r="C4433" s="3" t="s">
        <v>29036</v>
      </c>
      <c r="D4433" s="3" t="s">
        <v>34794</v>
      </c>
      <c r="E4433" s="12" t="s">
        <v>40667</v>
      </c>
      <c r="F4433" s="6" t="str">
        <f t="shared" si="214"/>
        <v>module=jmail_health</v>
      </c>
      <c r="G4433" s="6" t="str">
        <f t="shared" si="215"/>
        <v>module=kmail_health</v>
      </c>
    </row>
    <row r="4434" spans="1:7" ht="30" customHeight="1">
      <c r="A4434" s="3" t="s">
        <v>4912</v>
      </c>
      <c r="B4434" s="3" t="s">
        <v>2</v>
      </c>
      <c r="C4434" s="3" t="s">
        <v>29037</v>
      </c>
      <c r="D4434" s="3" t="s">
        <v>34795</v>
      </c>
      <c r="E4434" s="12" t="s">
        <v>40668</v>
      </c>
      <c r="F4434" s="6" t="str">
        <f t="shared" si="214"/>
        <v>module=jmail_health</v>
      </c>
      <c r="G4434" s="6" t="str">
        <f t="shared" si="215"/>
        <v>module=kmail_health</v>
      </c>
    </row>
    <row r="4435" spans="1:7" ht="30" customHeight="1">
      <c r="A4435" s="3" t="s">
        <v>4912</v>
      </c>
      <c r="B4435" s="3" t="s">
        <v>2</v>
      </c>
      <c r="C4435" s="3" t="s">
        <v>29038</v>
      </c>
      <c r="D4435" s="3" t="s">
        <v>34796</v>
      </c>
      <c r="E4435" s="12" t="s">
        <v>40669</v>
      </c>
      <c r="F4435" s="6" t="str">
        <f t="shared" si="214"/>
        <v>module=jmail_health</v>
      </c>
      <c r="G4435" s="6" t="str">
        <f t="shared" si="215"/>
        <v>module=kmail_health</v>
      </c>
    </row>
    <row r="4436" spans="1:7" ht="30" customHeight="1">
      <c r="A4436" s="3" t="s">
        <v>4912</v>
      </c>
      <c r="B4436" s="3" t="s">
        <v>2</v>
      </c>
      <c r="C4436" s="3" t="s">
        <v>29039</v>
      </c>
      <c r="D4436" s="3" t="s">
        <v>34797</v>
      </c>
      <c r="E4436" s="12" t="s">
        <v>40670</v>
      </c>
      <c r="F4436" s="6" t="str">
        <f t="shared" si="214"/>
        <v>module=jmail_health</v>
      </c>
      <c r="G4436" s="6" t="str">
        <f t="shared" si="215"/>
        <v>module=kmail_health</v>
      </c>
    </row>
    <row r="4437" spans="1:7" ht="30" customHeight="1">
      <c r="A4437" s="3" t="s">
        <v>4912</v>
      </c>
      <c r="B4437" s="3" t="s">
        <v>2</v>
      </c>
      <c r="C4437" s="3" t="s">
        <v>29040</v>
      </c>
      <c r="D4437" s="3" t="s">
        <v>34798</v>
      </c>
      <c r="E4437" s="12" t="s">
        <v>40671</v>
      </c>
      <c r="F4437" s="6" t="str">
        <f t="shared" si="214"/>
        <v>module=jmail_health</v>
      </c>
      <c r="G4437" s="6" t="str">
        <f t="shared" si="215"/>
        <v>module=kmail_health</v>
      </c>
    </row>
    <row r="4438" spans="1:7" ht="30" customHeight="1">
      <c r="A4438" s="3" t="s">
        <v>4912</v>
      </c>
      <c r="B4438" s="3" t="s">
        <v>2</v>
      </c>
      <c r="C4438" s="3" t="s">
        <v>29041</v>
      </c>
      <c r="D4438" s="3" t="s">
        <v>34799</v>
      </c>
      <c r="E4438" s="12" t="s">
        <v>40672</v>
      </c>
      <c r="F4438" s="6" t="str">
        <f t="shared" si="214"/>
        <v>module=jmail_health</v>
      </c>
      <c r="G4438" s="6" t="str">
        <f t="shared" si="215"/>
        <v>module=kmail_health</v>
      </c>
    </row>
    <row r="4439" spans="1:7" ht="30" customHeight="1">
      <c r="A4439" s="3" t="s">
        <v>4912</v>
      </c>
      <c r="B4439" s="3" t="s">
        <v>2</v>
      </c>
      <c r="C4439" s="3" t="s">
        <v>29042</v>
      </c>
      <c r="D4439" s="3" t="s">
        <v>34800</v>
      </c>
      <c r="E4439" s="12" t="s">
        <v>40673</v>
      </c>
      <c r="F4439" s="6" t="str">
        <f t="shared" si="214"/>
        <v>module=jmail_health</v>
      </c>
      <c r="G4439" s="6" t="str">
        <f t="shared" si="215"/>
        <v>module=kmail_health</v>
      </c>
    </row>
    <row r="4440" spans="1:7" ht="30" customHeight="1">
      <c r="A4440" s="3" t="s">
        <v>4912</v>
      </c>
      <c r="B4440" s="3" t="s">
        <v>2</v>
      </c>
      <c r="C4440" s="3" t="s">
        <v>29043</v>
      </c>
      <c r="D4440" s="3" t="s">
        <v>34801</v>
      </c>
      <c r="E4440" s="12" t="s">
        <v>40674</v>
      </c>
      <c r="F4440" s="6" t="str">
        <f t="shared" si="214"/>
        <v>module=jmail_health</v>
      </c>
      <c r="G4440" s="6" t="str">
        <f t="shared" si="215"/>
        <v>module=kmail_health</v>
      </c>
    </row>
    <row r="4441" spans="1:7" ht="30" customHeight="1">
      <c r="A4441" s="3" t="s">
        <v>4912</v>
      </c>
      <c r="B4441" s="3" t="s">
        <v>2</v>
      </c>
      <c r="C4441" s="3" t="s">
        <v>29044</v>
      </c>
      <c r="D4441" s="3" t="s">
        <v>34802</v>
      </c>
      <c r="E4441" s="12" t="s">
        <v>40675</v>
      </c>
      <c r="F4441" s="6" t="str">
        <f t="shared" si="214"/>
        <v>module=jmail_health</v>
      </c>
      <c r="G4441" s="6" t="str">
        <f t="shared" si="215"/>
        <v>module=kmail_health</v>
      </c>
    </row>
    <row r="4442" spans="1:7" ht="30" customHeight="1">
      <c r="A4442" s="3" t="s">
        <v>4912</v>
      </c>
      <c r="B4442" s="3" t="s">
        <v>2</v>
      </c>
      <c r="C4442" s="3" t="s">
        <v>29045</v>
      </c>
      <c r="D4442" s="3" t="s">
        <v>34803</v>
      </c>
      <c r="E4442" s="12" t="s">
        <v>40676</v>
      </c>
      <c r="F4442" s="6" t="str">
        <f t="shared" si="214"/>
        <v>module=jmail_health</v>
      </c>
      <c r="G4442" s="6" t="str">
        <f t="shared" si="215"/>
        <v>module=kmail_health</v>
      </c>
    </row>
    <row r="4443" spans="1:7" ht="30" customHeight="1">
      <c r="A4443" s="3" t="s">
        <v>4912</v>
      </c>
      <c r="B4443" s="3" t="s">
        <v>2</v>
      </c>
      <c r="C4443" s="3" t="s">
        <v>29046</v>
      </c>
      <c r="D4443" s="3" t="s">
        <v>34804</v>
      </c>
      <c r="E4443" s="12" t="s">
        <v>40677</v>
      </c>
      <c r="F4443" s="6" t="str">
        <f t="shared" si="214"/>
        <v>module=jmail_health</v>
      </c>
      <c r="G4443" s="6" t="str">
        <f t="shared" si="215"/>
        <v>module=kmail_health</v>
      </c>
    </row>
    <row r="4444" spans="1:7" ht="30" customHeight="1">
      <c r="A4444" s="3" t="s">
        <v>4912</v>
      </c>
      <c r="B4444" s="3" t="s">
        <v>2</v>
      </c>
      <c r="C4444" s="3" t="s">
        <v>29047</v>
      </c>
      <c r="D4444" s="3" t="s">
        <v>34805</v>
      </c>
      <c r="E4444" s="12" t="s">
        <v>40678</v>
      </c>
      <c r="F4444" s="6" t="str">
        <f t="shared" si="214"/>
        <v>module=jmail_health</v>
      </c>
      <c r="G4444" s="6" t="str">
        <f t="shared" si="215"/>
        <v>module=kmail_health</v>
      </c>
    </row>
    <row r="4445" spans="1:7" ht="30" customHeight="1">
      <c r="A4445" s="3" t="s">
        <v>4912</v>
      </c>
      <c r="B4445" s="3" t="s">
        <v>2</v>
      </c>
      <c r="C4445" s="3" t="s">
        <v>29048</v>
      </c>
      <c r="D4445" s="3" t="s">
        <v>34806</v>
      </c>
      <c r="E4445" s="12" t="s">
        <v>40679</v>
      </c>
      <c r="F4445" s="6" t="str">
        <f t="shared" si="214"/>
        <v>module=jmail_health</v>
      </c>
      <c r="G4445" s="6" t="str">
        <f t="shared" si="215"/>
        <v>module=kmail_health</v>
      </c>
    </row>
    <row r="4446" spans="1:7" ht="30" customHeight="1">
      <c r="A4446" s="3" t="s">
        <v>4912</v>
      </c>
      <c r="B4446" s="3" t="s">
        <v>2</v>
      </c>
      <c r="C4446" s="3" t="s">
        <v>29049</v>
      </c>
      <c r="D4446" s="3" t="s">
        <v>34807</v>
      </c>
      <c r="E4446" s="12" t="s">
        <v>40680</v>
      </c>
      <c r="F4446" s="6" t="str">
        <f t="shared" si="214"/>
        <v>module=jmail_health</v>
      </c>
      <c r="G4446" s="6" t="str">
        <f t="shared" si="215"/>
        <v>module=kmail_health</v>
      </c>
    </row>
    <row r="4447" spans="1:7" ht="30" customHeight="1">
      <c r="A4447" s="3" t="s">
        <v>4912</v>
      </c>
      <c r="B4447" s="3" t="s">
        <v>2</v>
      </c>
      <c r="C4447" s="3" t="s">
        <v>29050</v>
      </c>
      <c r="D4447" s="3" t="s">
        <v>34808</v>
      </c>
      <c r="E4447" s="12" t="s">
        <v>40681</v>
      </c>
      <c r="F4447" s="6" t="str">
        <f t="shared" si="214"/>
        <v>module=jmail_health</v>
      </c>
      <c r="G4447" s="6" t="str">
        <f t="shared" si="215"/>
        <v>module=kmail_health</v>
      </c>
    </row>
    <row r="4448" spans="1:7" ht="30" customHeight="1">
      <c r="A4448" s="3" t="s">
        <v>4912</v>
      </c>
      <c r="B4448" s="3" t="s">
        <v>2</v>
      </c>
      <c r="C4448" s="3" t="s">
        <v>29051</v>
      </c>
      <c r="D4448" s="3" t="s">
        <v>34809</v>
      </c>
      <c r="E4448" s="12" t="s">
        <v>40682</v>
      </c>
      <c r="F4448" s="6" t="str">
        <f t="shared" si="214"/>
        <v>module=jmail_health</v>
      </c>
      <c r="G4448" s="6" t="str">
        <f t="shared" si="215"/>
        <v>module=kmail_health</v>
      </c>
    </row>
    <row r="4449" spans="1:7" ht="30" customHeight="1">
      <c r="A4449" s="3" t="s">
        <v>4912</v>
      </c>
      <c r="B4449" s="3" t="s">
        <v>2</v>
      </c>
      <c r="C4449" s="3" t="s">
        <v>29052</v>
      </c>
      <c r="D4449" s="3" t="s">
        <v>34810</v>
      </c>
      <c r="E4449" s="12" t="s">
        <v>40683</v>
      </c>
      <c r="F4449" s="6" t="str">
        <f t="shared" si="214"/>
        <v>module=jmail_health</v>
      </c>
      <c r="G4449" s="6" t="str">
        <f t="shared" si="215"/>
        <v>module=kmail_health</v>
      </c>
    </row>
    <row r="4450" spans="1:7" ht="30" customHeight="1">
      <c r="A4450" s="3" t="s">
        <v>4912</v>
      </c>
      <c r="B4450" s="3" t="s">
        <v>2</v>
      </c>
      <c r="C4450" s="3" t="s">
        <v>29053</v>
      </c>
      <c r="D4450" s="3" t="s">
        <v>34811</v>
      </c>
      <c r="E4450" s="12" t="s">
        <v>40684</v>
      </c>
      <c r="F4450" s="6" t="str">
        <f t="shared" si="214"/>
        <v>module=jmail_health</v>
      </c>
      <c r="G4450" s="6" t="str">
        <f t="shared" si="215"/>
        <v>module=kmail_health</v>
      </c>
    </row>
    <row r="4451" spans="1:7" ht="30" customHeight="1">
      <c r="A4451" s="3" t="s">
        <v>4912</v>
      </c>
      <c r="B4451" s="3" t="s">
        <v>2</v>
      </c>
      <c r="C4451" s="3" t="s">
        <v>29054</v>
      </c>
      <c r="D4451" s="3" t="s">
        <v>34812</v>
      </c>
      <c r="E4451" s="12" t="s">
        <v>40685</v>
      </c>
      <c r="F4451" s="6" t="str">
        <f t="shared" si="214"/>
        <v>module=jmail_health</v>
      </c>
      <c r="G4451" s="6" t="str">
        <f t="shared" si="215"/>
        <v>module=kmail_health</v>
      </c>
    </row>
    <row r="4452" spans="1:7" ht="30" customHeight="1">
      <c r="A4452" s="3" t="s">
        <v>4912</v>
      </c>
      <c r="B4452" s="3" t="s">
        <v>2</v>
      </c>
      <c r="C4452" s="3" t="s">
        <v>29055</v>
      </c>
      <c r="D4452" s="3" t="s">
        <v>34813</v>
      </c>
      <c r="E4452" s="12" t="s">
        <v>40686</v>
      </c>
      <c r="F4452" s="6" t="str">
        <f t="shared" si="214"/>
        <v>module=jmail_health</v>
      </c>
      <c r="G4452" s="6" t="str">
        <f t="shared" si="215"/>
        <v>module=kmail_health</v>
      </c>
    </row>
    <row r="4453" spans="1:7" ht="30" customHeight="1">
      <c r="A4453" s="3" t="s">
        <v>4912</v>
      </c>
      <c r="B4453" s="3" t="s">
        <v>2</v>
      </c>
      <c r="C4453" s="3" t="s">
        <v>29056</v>
      </c>
      <c r="D4453" s="3" t="s">
        <v>34814</v>
      </c>
      <c r="E4453" s="12" t="s">
        <v>40687</v>
      </c>
      <c r="F4453" s="6" t="str">
        <f t="shared" si="214"/>
        <v>module=jmail_health</v>
      </c>
      <c r="G4453" s="6" t="str">
        <f t="shared" si="215"/>
        <v>module=kmail_health</v>
      </c>
    </row>
    <row r="4454" spans="1:7" ht="30" customHeight="1">
      <c r="A4454" s="3" t="s">
        <v>4912</v>
      </c>
      <c r="B4454" s="3" t="s">
        <v>2</v>
      </c>
      <c r="C4454" s="3" t="s">
        <v>29057</v>
      </c>
      <c r="D4454" s="3" t="s">
        <v>34815</v>
      </c>
      <c r="E4454" s="12" t="s">
        <v>40688</v>
      </c>
      <c r="F4454" s="6" t="str">
        <f t="shared" si="214"/>
        <v>module=jmail_health</v>
      </c>
      <c r="G4454" s="6" t="str">
        <f t="shared" si="215"/>
        <v>module=kmail_health</v>
      </c>
    </row>
    <row r="4455" spans="1:7" ht="30" customHeight="1">
      <c r="A4455" s="3" t="s">
        <v>4912</v>
      </c>
      <c r="B4455" s="3" t="s">
        <v>2</v>
      </c>
      <c r="C4455" s="3" t="s">
        <v>29058</v>
      </c>
      <c r="D4455" s="3" t="s">
        <v>34816</v>
      </c>
      <c r="E4455" s="12" t="s">
        <v>40689</v>
      </c>
      <c r="F4455" s="6" t="str">
        <f t="shared" si="214"/>
        <v>module=jmail_health</v>
      </c>
      <c r="G4455" s="6" t="str">
        <f t="shared" si="215"/>
        <v>module=kmail_health</v>
      </c>
    </row>
    <row r="4456" spans="1:7" ht="30" customHeight="1">
      <c r="A4456" s="3" t="s">
        <v>4912</v>
      </c>
      <c r="B4456" s="3" t="s">
        <v>2</v>
      </c>
      <c r="C4456" s="3" t="s">
        <v>29059</v>
      </c>
      <c r="D4456" s="3" t="s">
        <v>34817</v>
      </c>
      <c r="E4456" s="12" t="s">
        <v>40690</v>
      </c>
      <c r="F4456" s="6" t="str">
        <f t="shared" si="214"/>
        <v>module=jmail_health</v>
      </c>
      <c r="G4456" s="6" t="str">
        <f t="shared" si="215"/>
        <v>module=kmail_health</v>
      </c>
    </row>
    <row r="4457" spans="1:7" ht="30" customHeight="1">
      <c r="A4457" s="3" t="s">
        <v>4912</v>
      </c>
      <c r="B4457" s="3" t="s">
        <v>2</v>
      </c>
      <c r="C4457" s="3" t="s">
        <v>29060</v>
      </c>
      <c r="D4457" s="3" t="s">
        <v>34818</v>
      </c>
      <c r="E4457" s="12" t="s">
        <v>40691</v>
      </c>
      <c r="F4457" s="6" t="str">
        <f t="shared" si="214"/>
        <v>module=jmail_health</v>
      </c>
      <c r="G4457" s="6" t="str">
        <f t="shared" si="215"/>
        <v>module=kmail_health</v>
      </c>
    </row>
    <row r="4458" spans="1:7" ht="30" customHeight="1">
      <c r="A4458" s="3" t="s">
        <v>4912</v>
      </c>
      <c r="B4458" s="3" t="s">
        <v>2</v>
      </c>
      <c r="C4458" s="3" t="s">
        <v>29061</v>
      </c>
      <c r="D4458" s="3" t="s">
        <v>34819</v>
      </c>
      <c r="E4458" s="12" t="s">
        <v>40692</v>
      </c>
      <c r="F4458" s="6" t="str">
        <f t="shared" si="214"/>
        <v>module=jmail_health</v>
      </c>
      <c r="G4458" s="6" t="str">
        <f t="shared" si="215"/>
        <v>module=kmail_health</v>
      </c>
    </row>
    <row r="4459" spans="1:7" ht="30" customHeight="1">
      <c r="A4459" s="3" t="s">
        <v>4912</v>
      </c>
      <c r="B4459" s="3" t="s">
        <v>2</v>
      </c>
      <c r="C4459" s="3" t="s">
        <v>29062</v>
      </c>
      <c r="D4459" s="3" t="s">
        <v>34820</v>
      </c>
      <c r="E4459" s="12" t="s">
        <v>40693</v>
      </c>
      <c r="F4459" s="6" t="str">
        <f t="shared" si="214"/>
        <v>module=jmail_health</v>
      </c>
      <c r="G4459" s="6" t="str">
        <f t="shared" si="215"/>
        <v>module=kmail_health</v>
      </c>
    </row>
    <row r="4460" spans="1:7" ht="30" customHeight="1">
      <c r="A4460" s="3" t="s">
        <v>4912</v>
      </c>
      <c r="B4460" s="3" t="s">
        <v>2</v>
      </c>
      <c r="C4460" s="3" t="s">
        <v>29063</v>
      </c>
      <c r="D4460" s="3" t="s">
        <v>34821</v>
      </c>
      <c r="E4460" s="12" t="s">
        <v>40694</v>
      </c>
      <c r="F4460" s="6" t="str">
        <f t="shared" si="214"/>
        <v>module=jmail_health</v>
      </c>
      <c r="G4460" s="6" t="str">
        <f t="shared" si="215"/>
        <v>module=kmail_health</v>
      </c>
    </row>
    <row r="4461" spans="1:7" ht="30" customHeight="1">
      <c r="A4461" s="3" t="s">
        <v>4912</v>
      </c>
      <c r="B4461" s="3" t="s">
        <v>2</v>
      </c>
      <c r="C4461" s="3" t="s">
        <v>29064</v>
      </c>
      <c r="D4461" s="3" t="s">
        <v>34822</v>
      </c>
      <c r="E4461" s="12" t="s">
        <v>40695</v>
      </c>
      <c r="F4461" s="6" t="str">
        <f t="shared" si="214"/>
        <v>module=jmail_health</v>
      </c>
      <c r="G4461" s="6" t="str">
        <f t="shared" si="215"/>
        <v>module=kmail_health</v>
      </c>
    </row>
    <row r="4462" spans="1:7" ht="30" customHeight="1">
      <c r="A4462" s="3" t="s">
        <v>4912</v>
      </c>
      <c r="B4462" s="3" t="s">
        <v>2</v>
      </c>
      <c r="C4462" s="3" t="s">
        <v>29065</v>
      </c>
      <c r="D4462" s="3" t="s">
        <v>34823</v>
      </c>
      <c r="E4462" s="12" t="s">
        <v>40696</v>
      </c>
      <c r="F4462" s="6" t="str">
        <f t="shared" si="214"/>
        <v>module=jmail_health</v>
      </c>
      <c r="G4462" s="6" t="str">
        <f t="shared" si="215"/>
        <v>module=kmail_health</v>
      </c>
    </row>
    <row r="4463" spans="1:7" ht="30" customHeight="1">
      <c r="A4463" s="3" t="s">
        <v>4912</v>
      </c>
      <c r="B4463" s="3" t="s">
        <v>2</v>
      </c>
      <c r="C4463" s="3" t="s">
        <v>29066</v>
      </c>
      <c r="D4463" s="3" t="s">
        <v>34824</v>
      </c>
      <c r="E4463" s="12" t="s">
        <v>40697</v>
      </c>
      <c r="F4463" s="6" t="str">
        <f t="shared" si="214"/>
        <v>module=jmail_health</v>
      </c>
      <c r="G4463" s="6" t="str">
        <f t="shared" si="215"/>
        <v>module=kmail_health</v>
      </c>
    </row>
    <row r="4464" spans="1:7" ht="30" customHeight="1">
      <c r="A4464" s="3" t="s">
        <v>4912</v>
      </c>
      <c r="B4464" s="3" t="s">
        <v>2</v>
      </c>
      <c r="C4464" s="3" t="s">
        <v>29067</v>
      </c>
      <c r="D4464" s="3" t="s">
        <v>34825</v>
      </c>
      <c r="E4464" s="12" t="s">
        <v>40698</v>
      </c>
      <c r="F4464" s="6" t="str">
        <f t="shared" si="214"/>
        <v>module=jmail_health</v>
      </c>
      <c r="G4464" s="6" t="str">
        <f t="shared" si="215"/>
        <v>module=kmail_health</v>
      </c>
    </row>
    <row r="4465" spans="1:7" ht="30" customHeight="1">
      <c r="A4465" s="3" t="s">
        <v>4912</v>
      </c>
      <c r="B4465" s="3" t="s">
        <v>2</v>
      </c>
      <c r="C4465" s="3" t="s">
        <v>29068</v>
      </c>
      <c r="D4465" s="3" t="s">
        <v>34826</v>
      </c>
      <c r="E4465" s="12" t="s">
        <v>40699</v>
      </c>
      <c r="F4465" s="6" t="str">
        <f t="shared" ref="F4465:F4528" si="216">HYPERLINK("http://www.ssc.wisc.edu/wlsresearch/documentation/waves/?wave=capigrad&amp;module=jmail_health","module=jmail_health")</f>
        <v>module=jmail_health</v>
      </c>
      <c r="G4465" s="6" t="str">
        <f t="shared" ref="G4465:G4528" si="217">HYPERLINK("http://www.ssc.wisc.edu/wlsresearch/documentation/waves/?wave=capisib&amp;module=kmail_health","module=kmail_health")</f>
        <v>module=kmail_health</v>
      </c>
    </row>
    <row r="4466" spans="1:7" ht="30" customHeight="1">
      <c r="A4466" s="3" t="s">
        <v>4912</v>
      </c>
      <c r="B4466" s="3" t="s">
        <v>2</v>
      </c>
      <c r="C4466" s="3" t="s">
        <v>29069</v>
      </c>
      <c r="D4466" s="3" t="s">
        <v>34827</v>
      </c>
      <c r="E4466" s="12" t="s">
        <v>40700</v>
      </c>
      <c r="F4466" s="6" t="str">
        <f t="shared" si="216"/>
        <v>module=jmail_health</v>
      </c>
      <c r="G4466" s="6" t="str">
        <f t="shared" si="217"/>
        <v>module=kmail_health</v>
      </c>
    </row>
    <row r="4467" spans="1:7" ht="30" customHeight="1">
      <c r="A4467" s="3" t="s">
        <v>4912</v>
      </c>
      <c r="B4467" s="3" t="s">
        <v>2</v>
      </c>
      <c r="C4467" s="3" t="s">
        <v>29070</v>
      </c>
      <c r="D4467" s="3" t="s">
        <v>34828</v>
      </c>
      <c r="E4467" s="12" t="s">
        <v>40701</v>
      </c>
      <c r="F4467" s="6" t="str">
        <f t="shared" si="216"/>
        <v>module=jmail_health</v>
      </c>
      <c r="G4467" s="6" t="str">
        <f t="shared" si="217"/>
        <v>module=kmail_health</v>
      </c>
    </row>
    <row r="4468" spans="1:7" ht="30" customHeight="1">
      <c r="A4468" s="3" t="s">
        <v>4912</v>
      </c>
      <c r="B4468" s="3" t="s">
        <v>2</v>
      </c>
      <c r="C4468" s="3" t="s">
        <v>29071</v>
      </c>
      <c r="D4468" s="3" t="s">
        <v>34829</v>
      </c>
      <c r="E4468" s="12" t="s">
        <v>40702</v>
      </c>
      <c r="F4468" s="6" t="str">
        <f t="shared" si="216"/>
        <v>module=jmail_health</v>
      </c>
      <c r="G4468" s="6" t="str">
        <f t="shared" si="217"/>
        <v>module=kmail_health</v>
      </c>
    </row>
    <row r="4469" spans="1:7" ht="30" customHeight="1">
      <c r="A4469" s="3" t="s">
        <v>4912</v>
      </c>
      <c r="B4469" s="3" t="s">
        <v>2</v>
      </c>
      <c r="C4469" s="3" t="s">
        <v>29072</v>
      </c>
      <c r="D4469" s="3" t="s">
        <v>34830</v>
      </c>
      <c r="E4469" s="12" t="s">
        <v>40703</v>
      </c>
      <c r="F4469" s="6" t="str">
        <f t="shared" si="216"/>
        <v>module=jmail_health</v>
      </c>
      <c r="G4469" s="6" t="str">
        <f t="shared" si="217"/>
        <v>module=kmail_health</v>
      </c>
    </row>
    <row r="4470" spans="1:7" ht="30" customHeight="1">
      <c r="A4470" s="3" t="s">
        <v>4912</v>
      </c>
      <c r="B4470" s="3" t="s">
        <v>2</v>
      </c>
      <c r="C4470" s="3" t="s">
        <v>29073</v>
      </c>
      <c r="D4470" s="3" t="s">
        <v>34831</v>
      </c>
      <c r="E4470" s="12" t="s">
        <v>40704</v>
      </c>
      <c r="F4470" s="6" t="str">
        <f t="shared" si="216"/>
        <v>module=jmail_health</v>
      </c>
      <c r="G4470" s="6" t="str">
        <f t="shared" si="217"/>
        <v>module=kmail_health</v>
      </c>
    </row>
    <row r="4471" spans="1:7" ht="30" customHeight="1">
      <c r="A4471" s="3" t="s">
        <v>4912</v>
      </c>
      <c r="B4471" s="3" t="s">
        <v>2</v>
      </c>
      <c r="C4471" s="3" t="s">
        <v>29074</v>
      </c>
      <c r="D4471" s="3" t="s">
        <v>34832</v>
      </c>
      <c r="E4471" s="12" t="s">
        <v>40705</v>
      </c>
      <c r="F4471" s="6" t="str">
        <f t="shared" si="216"/>
        <v>module=jmail_health</v>
      </c>
      <c r="G4471" s="6" t="str">
        <f t="shared" si="217"/>
        <v>module=kmail_health</v>
      </c>
    </row>
    <row r="4472" spans="1:7" ht="30" customHeight="1">
      <c r="A4472" s="3" t="s">
        <v>4912</v>
      </c>
      <c r="B4472" s="3" t="s">
        <v>2</v>
      </c>
      <c r="C4472" s="3" t="s">
        <v>29075</v>
      </c>
      <c r="D4472" s="3" t="s">
        <v>34833</v>
      </c>
      <c r="E4472" s="12" t="s">
        <v>40706</v>
      </c>
      <c r="F4472" s="6" t="str">
        <f t="shared" si="216"/>
        <v>module=jmail_health</v>
      </c>
      <c r="G4472" s="6" t="str">
        <f t="shared" si="217"/>
        <v>module=kmail_health</v>
      </c>
    </row>
    <row r="4473" spans="1:7" ht="30" customHeight="1">
      <c r="A4473" s="3" t="s">
        <v>4912</v>
      </c>
      <c r="B4473" s="3" t="s">
        <v>2</v>
      </c>
      <c r="C4473" s="3" t="s">
        <v>29076</v>
      </c>
      <c r="D4473" s="3" t="s">
        <v>34834</v>
      </c>
      <c r="E4473" s="12" t="s">
        <v>40707</v>
      </c>
      <c r="F4473" s="6" t="str">
        <f t="shared" si="216"/>
        <v>module=jmail_health</v>
      </c>
      <c r="G4473" s="6" t="str">
        <f t="shared" si="217"/>
        <v>module=kmail_health</v>
      </c>
    </row>
    <row r="4474" spans="1:7" ht="30" customHeight="1">
      <c r="A4474" s="3" t="s">
        <v>4912</v>
      </c>
      <c r="B4474" s="3" t="s">
        <v>2</v>
      </c>
      <c r="C4474" s="3" t="s">
        <v>29077</v>
      </c>
      <c r="D4474" s="3" t="s">
        <v>34835</v>
      </c>
      <c r="E4474" s="12" t="s">
        <v>40708</v>
      </c>
      <c r="F4474" s="6" t="str">
        <f t="shared" si="216"/>
        <v>module=jmail_health</v>
      </c>
      <c r="G4474" s="6" t="str">
        <f t="shared" si="217"/>
        <v>module=kmail_health</v>
      </c>
    </row>
    <row r="4475" spans="1:7" ht="30" customHeight="1">
      <c r="A4475" s="3" t="s">
        <v>4912</v>
      </c>
      <c r="B4475" s="3" t="s">
        <v>2</v>
      </c>
      <c r="C4475" s="3" t="s">
        <v>29078</v>
      </c>
      <c r="D4475" s="3" t="s">
        <v>34836</v>
      </c>
      <c r="E4475" s="12" t="s">
        <v>40709</v>
      </c>
      <c r="F4475" s="6" t="str">
        <f t="shared" si="216"/>
        <v>module=jmail_health</v>
      </c>
      <c r="G4475" s="6" t="str">
        <f t="shared" si="217"/>
        <v>module=kmail_health</v>
      </c>
    </row>
    <row r="4476" spans="1:7" ht="30" customHeight="1">
      <c r="A4476" s="3" t="s">
        <v>4912</v>
      </c>
      <c r="B4476" s="3" t="s">
        <v>2</v>
      </c>
      <c r="C4476" s="3" t="s">
        <v>29079</v>
      </c>
      <c r="D4476" s="3" t="s">
        <v>34837</v>
      </c>
      <c r="E4476" s="12" t="s">
        <v>40710</v>
      </c>
      <c r="F4476" s="6" t="str">
        <f t="shared" si="216"/>
        <v>module=jmail_health</v>
      </c>
      <c r="G4476" s="6" t="str">
        <f t="shared" si="217"/>
        <v>module=kmail_health</v>
      </c>
    </row>
    <row r="4477" spans="1:7" ht="30" customHeight="1">
      <c r="A4477" s="3" t="s">
        <v>4912</v>
      </c>
      <c r="B4477" s="3" t="s">
        <v>2</v>
      </c>
      <c r="C4477" s="3" t="s">
        <v>29080</v>
      </c>
      <c r="D4477" s="3" t="s">
        <v>34838</v>
      </c>
      <c r="E4477" s="12" t="s">
        <v>40711</v>
      </c>
      <c r="F4477" s="6" t="str">
        <f t="shared" si="216"/>
        <v>module=jmail_health</v>
      </c>
      <c r="G4477" s="6" t="str">
        <f t="shared" si="217"/>
        <v>module=kmail_health</v>
      </c>
    </row>
    <row r="4478" spans="1:7" ht="30" customHeight="1">
      <c r="A4478" s="3" t="s">
        <v>4912</v>
      </c>
      <c r="B4478" s="3" t="s">
        <v>2</v>
      </c>
      <c r="C4478" s="3" t="s">
        <v>29081</v>
      </c>
      <c r="D4478" s="3" t="s">
        <v>34839</v>
      </c>
      <c r="E4478" s="12" t="s">
        <v>40712</v>
      </c>
      <c r="F4478" s="6" t="str">
        <f t="shared" si="216"/>
        <v>module=jmail_health</v>
      </c>
      <c r="G4478" s="6" t="str">
        <f t="shared" si="217"/>
        <v>module=kmail_health</v>
      </c>
    </row>
    <row r="4479" spans="1:7" ht="30" customHeight="1">
      <c r="A4479" s="3" t="s">
        <v>4912</v>
      </c>
      <c r="B4479" s="3" t="s">
        <v>2</v>
      </c>
      <c r="C4479" s="3" t="s">
        <v>29082</v>
      </c>
      <c r="D4479" s="3" t="s">
        <v>34840</v>
      </c>
      <c r="E4479" s="12" t="s">
        <v>40713</v>
      </c>
      <c r="F4479" s="6" t="str">
        <f t="shared" si="216"/>
        <v>module=jmail_health</v>
      </c>
      <c r="G4479" s="6" t="str">
        <f t="shared" si="217"/>
        <v>module=kmail_health</v>
      </c>
    </row>
    <row r="4480" spans="1:7" ht="30" customHeight="1">
      <c r="A4480" s="3" t="s">
        <v>4912</v>
      </c>
      <c r="B4480" s="3" t="s">
        <v>2</v>
      </c>
      <c r="C4480" s="3" t="s">
        <v>29083</v>
      </c>
      <c r="D4480" s="3" t="s">
        <v>34841</v>
      </c>
      <c r="E4480" s="12" t="s">
        <v>40714</v>
      </c>
      <c r="F4480" s="6" t="str">
        <f t="shared" si="216"/>
        <v>module=jmail_health</v>
      </c>
      <c r="G4480" s="6" t="str">
        <f t="shared" si="217"/>
        <v>module=kmail_health</v>
      </c>
    </row>
    <row r="4481" spans="1:7" ht="30" customHeight="1">
      <c r="A4481" s="3" t="s">
        <v>4912</v>
      </c>
      <c r="B4481" s="3" t="s">
        <v>2</v>
      </c>
      <c r="C4481" s="3" t="s">
        <v>29084</v>
      </c>
      <c r="D4481" s="3" t="s">
        <v>34842</v>
      </c>
      <c r="E4481" s="12" t="s">
        <v>40715</v>
      </c>
      <c r="F4481" s="6" t="str">
        <f t="shared" si="216"/>
        <v>module=jmail_health</v>
      </c>
      <c r="G4481" s="6" t="str">
        <f t="shared" si="217"/>
        <v>module=kmail_health</v>
      </c>
    </row>
    <row r="4482" spans="1:7" ht="30" customHeight="1">
      <c r="A4482" s="3" t="s">
        <v>4912</v>
      </c>
      <c r="B4482" s="3" t="s">
        <v>2</v>
      </c>
      <c r="C4482" s="3" t="s">
        <v>29085</v>
      </c>
      <c r="D4482" s="3" t="s">
        <v>34843</v>
      </c>
      <c r="E4482" s="12" t="s">
        <v>40716</v>
      </c>
      <c r="F4482" s="6" t="str">
        <f t="shared" si="216"/>
        <v>module=jmail_health</v>
      </c>
      <c r="G4482" s="6" t="str">
        <f t="shared" si="217"/>
        <v>module=kmail_health</v>
      </c>
    </row>
    <row r="4483" spans="1:7" ht="30" customHeight="1">
      <c r="A4483" s="3" t="s">
        <v>4912</v>
      </c>
      <c r="B4483" s="3" t="s">
        <v>2</v>
      </c>
      <c r="C4483" s="3" t="s">
        <v>29086</v>
      </c>
      <c r="D4483" s="3" t="s">
        <v>34844</v>
      </c>
      <c r="E4483" s="12" t="s">
        <v>40717</v>
      </c>
      <c r="F4483" s="6" t="str">
        <f t="shared" si="216"/>
        <v>module=jmail_health</v>
      </c>
      <c r="G4483" s="6" t="str">
        <f t="shared" si="217"/>
        <v>module=kmail_health</v>
      </c>
    </row>
    <row r="4484" spans="1:7" ht="30" customHeight="1">
      <c r="A4484" s="3" t="s">
        <v>4912</v>
      </c>
      <c r="B4484" s="3" t="s">
        <v>2</v>
      </c>
      <c r="C4484" s="3" t="s">
        <v>29087</v>
      </c>
      <c r="D4484" s="3" t="s">
        <v>34845</v>
      </c>
      <c r="E4484" s="12" t="s">
        <v>40718</v>
      </c>
      <c r="F4484" s="6" t="str">
        <f t="shared" si="216"/>
        <v>module=jmail_health</v>
      </c>
      <c r="G4484" s="6" t="str">
        <f t="shared" si="217"/>
        <v>module=kmail_health</v>
      </c>
    </row>
    <row r="4485" spans="1:7" ht="30" customHeight="1">
      <c r="A4485" s="3" t="s">
        <v>4912</v>
      </c>
      <c r="B4485" s="3" t="s">
        <v>2</v>
      </c>
      <c r="C4485" s="3" t="s">
        <v>29088</v>
      </c>
      <c r="D4485" s="3" t="s">
        <v>34846</v>
      </c>
      <c r="E4485" s="12" t="s">
        <v>40719</v>
      </c>
      <c r="F4485" s="6" t="str">
        <f t="shared" si="216"/>
        <v>module=jmail_health</v>
      </c>
      <c r="G4485" s="6" t="str">
        <f t="shared" si="217"/>
        <v>module=kmail_health</v>
      </c>
    </row>
    <row r="4486" spans="1:7" ht="30" customHeight="1">
      <c r="A4486" s="3" t="s">
        <v>4912</v>
      </c>
      <c r="B4486" s="3" t="s">
        <v>2</v>
      </c>
      <c r="C4486" s="3" t="s">
        <v>29089</v>
      </c>
      <c r="D4486" s="3" t="s">
        <v>34847</v>
      </c>
      <c r="E4486" s="12" t="s">
        <v>40720</v>
      </c>
      <c r="F4486" s="6" t="str">
        <f t="shared" si="216"/>
        <v>module=jmail_health</v>
      </c>
      <c r="G4486" s="6" t="str">
        <f t="shared" si="217"/>
        <v>module=kmail_health</v>
      </c>
    </row>
    <row r="4487" spans="1:7" ht="30" customHeight="1">
      <c r="A4487" s="3" t="s">
        <v>4912</v>
      </c>
      <c r="B4487" s="3" t="s">
        <v>2</v>
      </c>
      <c r="C4487" s="3" t="s">
        <v>29090</v>
      </c>
      <c r="D4487" s="3" t="s">
        <v>34848</v>
      </c>
      <c r="E4487" s="12" t="s">
        <v>40721</v>
      </c>
      <c r="F4487" s="6" t="str">
        <f t="shared" si="216"/>
        <v>module=jmail_health</v>
      </c>
      <c r="G4487" s="6" t="str">
        <f t="shared" si="217"/>
        <v>module=kmail_health</v>
      </c>
    </row>
    <row r="4488" spans="1:7" ht="30" customHeight="1">
      <c r="A4488" s="3" t="s">
        <v>4912</v>
      </c>
      <c r="B4488" s="3" t="s">
        <v>2</v>
      </c>
      <c r="C4488" s="3" t="s">
        <v>29091</v>
      </c>
      <c r="D4488" s="3" t="s">
        <v>34849</v>
      </c>
      <c r="E4488" s="12" t="s">
        <v>40722</v>
      </c>
      <c r="F4488" s="6" t="str">
        <f t="shared" si="216"/>
        <v>module=jmail_health</v>
      </c>
      <c r="G4488" s="6" t="str">
        <f t="shared" si="217"/>
        <v>module=kmail_health</v>
      </c>
    </row>
    <row r="4489" spans="1:7" ht="30" customHeight="1">
      <c r="A4489" s="3" t="s">
        <v>4912</v>
      </c>
      <c r="B4489" s="3" t="s">
        <v>2</v>
      </c>
      <c r="C4489" s="3" t="s">
        <v>29092</v>
      </c>
      <c r="D4489" s="3" t="s">
        <v>34850</v>
      </c>
      <c r="E4489" s="12" t="s">
        <v>40723</v>
      </c>
      <c r="F4489" s="6" t="str">
        <f t="shared" si="216"/>
        <v>module=jmail_health</v>
      </c>
      <c r="G4489" s="6" t="str">
        <f t="shared" si="217"/>
        <v>module=kmail_health</v>
      </c>
    </row>
    <row r="4490" spans="1:7" ht="30" customHeight="1">
      <c r="A4490" s="3" t="s">
        <v>4912</v>
      </c>
      <c r="B4490" s="3" t="s">
        <v>2</v>
      </c>
      <c r="C4490" s="3" t="s">
        <v>29093</v>
      </c>
      <c r="D4490" s="3" t="s">
        <v>34851</v>
      </c>
      <c r="E4490" s="12" t="s">
        <v>40724</v>
      </c>
      <c r="F4490" s="6" t="str">
        <f t="shared" si="216"/>
        <v>module=jmail_health</v>
      </c>
      <c r="G4490" s="6" t="str">
        <f t="shared" si="217"/>
        <v>module=kmail_health</v>
      </c>
    </row>
    <row r="4491" spans="1:7" ht="30" customHeight="1">
      <c r="A4491" s="3" t="s">
        <v>4912</v>
      </c>
      <c r="B4491" s="3" t="s">
        <v>2</v>
      </c>
      <c r="C4491" s="3" t="s">
        <v>29094</v>
      </c>
      <c r="D4491" s="3" t="s">
        <v>34852</v>
      </c>
      <c r="E4491" s="12" t="s">
        <v>40725</v>
      </c>
      <c r="F4491" s="6" t="str">
        <f t="shared" si="216"/>
        <v>module=jmail_health</v>
      </c>
      <c r="G4491" s="6" t="str">
        <f t="shared" si="217"/>
        <v>module=kmail_health</v>
      </c>
    </row>
    <row r="4492" spans="1:7" ht="30" customHeight="1">
      <c r="A4492" s="3" t="s">
        <v>4912</v>
      </c>
      <c r="B4492" s="3" t="s">
        <v>2</v>
      </c>
      <c r="C4492" s="3" t="s">
        <v>29095</v>
      </c>
      <c r="D4492" s="3" t="s">
        <v>34853</v>
      </c>
      <c r="E4492" s="12" t="s">
        <v>40726</v>
      </c>
      <c r="F4492" s="6" t="str">
        <f t="shared" si="216"/>
        <v>module=jmail_health</v>
      </c>
      <c r="G4492" s="6" t="str">
        <f t="shared" si="217"/>
        <v>module=kmail_health</v>
      </c>
    </row>
    <row r="4493" spans="1:7" ht="30" customHeight="1">
      <c r="A4493" s="3" t="s">
        <v>4912</v>
      </c>
      <c r="B4493" s="3" t="s">
        <v>2</v>
      </c>
      <c r="C4493" s="3" t="s">
        <v>29096</v>
      </c>
      <c r="D4493" s="3" t="s">
        <v>34854</v>
      </c>
      <c r="E4493" s="12" t="s">
        <v>40727</v>
      </c>
      <c r="F4493" s="6" t="str">
        <f t="shared" si="216"/>
        <v>module=jmail_health</v>
      </c>
      <c r="G4493" s="6" t="str">
        <f t="shared" si="217"/>
        <v>module=kmail_health</v>
      </c>
    </row>
    <row r="4494" spans="1:7" ht="30" customHeight="1">
      <c r="A4494" s="3" t="s">
        <v>4912</v>
      </c>
      <c r="B4494" s="3" t="s">
        <v>2</v>
      </c>
      <c r="C4494" s="3" t="s">
        <v>29097</v>
      </c>
      <c r="D4494" s="3" t="s">
        <v>34855</v>
      </c>
      <c r="E4494" s="12" t="s">
        <v>40728</v>
      </c>
      <c r="F4494" s="6" t="str">
        <f t="shared" si="216"/>
        <v>module=jmail_health</v>
      </c>
      <c r="G4494" s="6" t="str">
        <f t="shared" si="217"/>
        <v>module=kmail_health</v>
      </c>
    </row>
    <row r="4495" spans="1:7" ht="30" customHeight="1">
      <c r="A4495" s="3" t="s">
        <v>4912</v>
      </c>
      <c r="B4495" s="3" t="s">
        <v>2</v>
      </c>
      <c r="C4495" s="3" t="s">
        <v>29098</v>
      </c>
      <c r="D4495" s="3" t="s">
        <v>34856</v>
      </c>
      <c r="E4495" s="12" t="s">
        <v>40729</v>
      </c>
      <c r="F4495" s="6" t="str">
        <f t="shared" si="216"/>
        <v>module=jmail_health</v>
      </c>
      <c r="G4495" s="6" t="str">
        <f t="shared" si="217"/>
        <v>module=kmail_health</v>
      </c>
    </row>
    <row r="4496" spans="1:7" ht="30" customHeight="1">
      <c r="A4496" s="3" t="s">
        <v>4912</v>
      </c>
      <c r="B4496" s="3" t="s">
        <v>2</v>
      </c>
      <c r="C4496" s="3" t="s">
        <v>29099</v>
      </c>
      <c r="D4496" s="3" t="s">
        <v>34857</v>
      </c>
      <c r="E4496" s="12" t="s">
        <v>40730</v>
      </c>
      <c r="F4496" s="6" t="str">
        <f t="shared" si="216"/>
        <v>module=jmail_health</v>
      </c>
      <c r="G4496" s="6" t="str">
        <f t="shared" si="217"/>
        <v>module=kmail_health</v>
      </c>
    </row>
    <row r="4497" spans="1:7" ht="30" customHeight="1">
      <c r="A4497" s="3" t="s">
        <v>4912</v>
      </c>
      <c r="B4497" s="3" t="s">
        <v>2</v>
      </c>
      <c r="C4497" s="3" t="s">
        <v>29100</v>
      </c>
      <c r="D4497" s="3" t="s">
        <v>34858</v>
      </c>
      <c r="E4497" s="12" t="s">
        <v>40731</v>
      </c>
      <c r="F4497" s="6" t="str">
        <f t="shared" si="216"/>
        <v>module=jmail_health</v>
      </c>
      <c r="G4497" s="6" t="str">
        <f t="shared" si="217"/>
        <v>module=kmail_health</v>
      </c>
    </row>
    <row r="4498" spans="1:7" ht="30" customHeight="1">
      <c r="A4498" s="3" t="s">
        <v>4912</v>
      </c>
      <c r="B4498" s="3" t="s">
        <v>2</v>
      </c>
      <c r="C4498" s="3" t="s">
        <v>29101</v>
      </c>
      <c r="D4498" s="3" t="s">
        <v>34859</v>
      </c>
      <c r="E4498" s="12" t="s">
        <v>40732</v>
      </c>
      <c r="F4498" s="6" t="str">
        <f t="shared" si="216"/>
        <v>module=jmail_health</v>
      </c>
      <c r="G4498" s="6" t="str">
        <f t="shared" si="217"/>
        <v>module=kmail_health</v>
      </c>
    </row>
    <row r="4499" spans="1:7" ht="30" customHeight="1">
      <c r="A4499" s="3" t="s">
        <v>4912</v>
      </c>
      <c r="B4499" s="3" t="s">
        <v>2</v>
      </c>
      <c r="C4499" s="3" t="s">
        <v>29102</v>
      </c>
      <c r="D4499" s="3" t="s">
        <v>34860</v>
      </c>
      <c r="E4499" s="12" t="s">
        <v>40733</v>
      </c>
      <c r="F4499" s="6" t="str">
        <f t="shared" si="216"/>
        <v>module=jmail_health</v>
      </c>
      <c r="G4499" s="6" t="str">
        <f t="shared" si="217"/>
        <v>module=kmail_health</v>
      </c>
    </row>
    <row r="4500" spans="1:7" ht="30" customHeight="1">
      <c r="A4500" s="3" t="s">
        <v>4912</v>
      </c>
      <c r="B4500" s="3" t="s">
        <v>2</v>
      </c>
      <c r="C4500" s="3" t="s">
        <v>29103</v>
      </c>
      <c r="D4500" s="3" t="s">
        <v>34861</v>
      </c>
      <c r="E4500" s="12" t="s">
        <v>40734</v>
      </c>
      <c r="F4500" s="6" t="str">
        <f t="shared" si="216"/>
        <v>module=jmail_health</v>
      </c>
      <c r="G4500" s="6" t="str">
        <f t="shared" si="217"/>
        <v>module=kmail_health</v>
      </c>
    </row>
    <row r="4501" spans="1:7" ht="30" customHeight="1">
      <c r="A4501" s="3" t="s">
        <v>4912</v>
      </c>
      <c r="B4501" s="3" t="s">
        <v>2</v>
      </c>
      <c r="C4501" s="3" t="s">
        <v>29104</v>
      </c>
      <c r="D4501" s="3" t="s">
        <v>34862</v>
      </c>
      <c r="E4501" s="12" t="s">
        <v>40735</v>
      </c>
      <c r="F4501" s="6" t="str">
        <f t="shared" si="216"/>
        <v>module=jmail_health</v>
      </c>
      <c r="G4501" s="6" t="str">
        <f t="shared" si="217"/>
        <v>module=kmail_health</v>
      </c>
    </row>
    <row r="4502" spans="1:7" ht="30" customHeight="1">
      <c r="A4502" s="3" t="s">
        <v>4912</v>
      </c>
      <c r="B4502" s="3" t="s">
        <v>2</v>
      </c>
      <c r="C4502" s="3" t="s">
        <v>29105</v>
      </c>
      <c r="D4502" s="3" t="s">
        <v>34863</v>
      </c>
      <c r="E4502" s="12" t="s">
        <v>40736</v>
      </c>
      <c r="F4502" s="6" t="str">
        <f t="shared" si="216"/>
        <v>module=jmail_health</v>
      </c>
      <c r="G4502" s="6" t="str">
        <f t="shared" si="217"/>
        <v>module=kmail_health</v>
      </c>
    </row>
    <row r="4503" spans="1:7" ht="30" customHeight="1">
      <c r="A4503" s="3" t="s">
        <v>4912</v>
      </c>
      <c r="B4503" s="3" t="s">
        <v>2</v>
      </c>
      <c r="C4503" s="3" t="s">
        <v>29106</v>
      </c>
      <c r="D4503" s="3" t="s">
        <v>34864</v>
      </c>
      <c r="E4503" s="12" t="s">
        <v>40737</v>
      </c>
      <c r="F4503" s="6" t="str">
        <f t="shared" si="216"/>
        <v>module=jmail_health</v>
      </c>
      <c r="G4503" s="6" t="str">
        <f t="shared" si="217"/>
        <v>module=kmail_health</v>
      </c>
    </row>
    <row r="4504" spans="1:7" ht="30" customHeight="1">
      <c r="A4504" s="3" t="s">
        <v>4912</v>
      </c>
      <c r="B4504" s="3" t="s">
        <v>2</v>
      </c>
      <c r="C4504" s="3" t="s">
        <v>29107</v>
      </c>
      <c r="D4504" s="3" t="s">
        <v>34865</v>
      </c>
      <c r="E4504" s="12" t="s">
        <v>40738</v>
      </c>
      <c r="F4504" s="6" t="str">
        <f t="shared" si="216"/>
        <v>module=jmail_health</v>
      </c>
      <c r="G4504" s="6" t="str">
        <f t="shared" si="217"/>
        <v>module=kmail_health</v>
      </c>
    </row>
    <row r="4505" spans="1:7" ht="30" customHeight="1">
      <c r="A4505" s="3" t="s">
        <v>4912</v>
      </c>
      <c r="B4505" s="3" t="s">
        <v>2</v>
      </c>
      <c r="C4505" s="3" t="s">
        <v>29108</v>
      </c>
      <c r="D4505" s="3" t="s">
        <v>34866</v>
      </c>
      <c r="E4505" s="12" t="s">
        <v>40739</v>
      </c>
      <c r="F4505" s="6" t="str">
        <f t="shared" si="216"/>
        <v>module=jmail_health</v>
      </c>
      <c r="G4505" s="6" t="str">
        <f t="shared" si="217"/>
        <v>module=kmail_health</v>
      </c>
    </row>
    <row r="4506" spans="1:7" ht="30" customHeight="1">
      <c r="A4506" s="3" t="s">
        <v>4912</v>
      </c>
      <c r="B4506" s="3" t="s">
        <v>2</v>
      </c>
      <c r="C4506" s="3" t="s">
        <v>29109</v>
      </c>
      <c r="D4506" s="3" t="s">
        <v>34867</v>
      </c>
      <c r="E4506" s="12" t="s">
        <v>40740</v>
      </c>
      <c r="F4506" s="6" t="str">
        <f t="shared" si="216"/>
        <v>module=jmail_health</v>
      </c>
      <c r="G4506" s="6" t="str">
        <f t="shared" si="217"/>
        <v>module=kmail_health</v>
      </c>
    </row>
    <row r="4507" spans="1:7" ht="30" customHeight="1">
      <c r="A4507" s="3" t="s">
        <v>4912</v>
      </c>
      <c r="B4507" s="3" t="s">
        <v>2</v>
      </c>
      <c r="C4507" s="3" t="s">
        <v>29110</v>
      </c>
      <c r="D4507" s="3" t="s">
        <v>34868</v>
      </c>
      <c r="E4507" s="12" t="s">
        <v>40741</v>
      </c>
      <c r="F4507" s="6" t="str">
        <f t="shared" si="216"/>
        <v>module=jmail_health</v>
      </c>
      <c r="G4507" s="6" t="str">
        <f t="shared" si="217"/>
        <v>module=kmail_health</v>
      </c>
    </row>
    <row r="4508" spans="1:7" ht="30" customHeight="1">
      <c r="A4508" s="3" t="s">
        <v>4912</v>
      </c>
      <c r="B4508" s="3" t="s">
        <v>2</v>
      </c>
      <c r="C4508" s="3" t="s">
        <v>29111</v>
      </c>
      <c r="D4508" s="3" t="s">
        <v>34869</v>
      </c>
      <c r="E4508" s="12" t="s">
        <v>40742</v>
      </c>
      <c r="F4508" s="6" t="str">
        <f t="shared" si="216"/>
        <v>module=jmail_health</v>
      </c>
      <c r="G4508" s="6" t="str">
        <f t="shared" si="217"/>
        <v>module=kmail_health</v>
      </c>
    </row>
    <row r="4509" spans="1:7" ht="30" customHeight="1">
      <c r="A4509" s="3" t="s">
        <v>4912</v>
      </c>
      <c r="B4509" s="3" t="s">
        <v>2</v>
      </c>
      <c r="C4509" s="3" t="s">
        <v>29112</v>
      </c>
      <c r="D4509" s="3" t="s">
        <v>34870</v>
      </c>
      <c r="E4509" s="12" t="s">
        <v>40743</v>
      </c>
      <c r="F4509" s="6" t="str">
        <f t="shared" si="216"/>
        <v>module=jmail_health</v>
      </c>
      <c r="G4509" s="6" t="str">
        <f t="shared" si="217"/>
        <v>module=kmail_health</v>
      </c>
    </row>
    <row r="4510" spans="1:7" ht="30" customHeight="1">
      <c r="A4510" s="3" t="s">
        <v>4912</v>
      </c>
      <c r="B4510" s="3" t="s">
        <v>2</v>
      </c>
      <c r="C4510" s="3" t="s">
        <v>29113</v>
      </c>
      <c r="D4510" s="3" t="s">
        <v>34871</v>
      </c>
      <c r="E4510" s="12" t="s">
        <v>40744</v>
      </c>
      <c r="F4510" s="6" t="str">
        <f t="shared" si="216"/>
        <v>module=jmail_health</v>
      </c>
      <c r="G4510" s="6" t="str">
        <f t="shared" si="217"/>
        <v>module=kmail_health</v>
      </c>
    </row>
    <row r="4511" spans="1:7" ht="30" customHeight="1">
      <c r="A4511" s="3" t="s">
        <v>4912</v>
      </c>
      <c r="B4511" s="3" t="s">
        <v>2</v>
      </c>
      <c r="C4511" s="3" t="s">
        <v>29114</v>
      </c>
      <c r="D4511" s="3" t="s">
        <v>34872</v>
      </c>
      <c r="E4511" s="12" t="s">
        <v>40745</v>
      </c>
      <c r="F4511" s="6" t="str">
        <f t="shared" si="216"/>
        <v>module=jmail_health</v>
      </c>
      <c r="G4511" s="6" t="str">
        <f t="shared" si="217"/>
        <v>module=kmail_health</v>
      </c>
    </row>
    <row r="4512" spans="1:7" ht="30" customHeight="1">
      <c r="A4512" s="3" t="s">
        <v>4912</v>
      </c>
      <c r="B4512" s="3" t="s">
        <v>2</v>
      </c>
      <c r="C4512" s="3" t="s">
        <v>29115</v>
      </c>
      <c r="D4512" s="3" t="s">
        <v>34873</v>
      </c>
      <c r="E4512" s="12" t="s">
        <v>40746</v>
      </c>
      <c r="F4512" s="6" t="str">
        <f t="shared" si="216"/>
        <v>module=jmail_health</v>
      </c>
      <c r="G4512" s="6" t="str">
        <f t="shared" si="217"/>
        <v>module=kmail_health</v>
      </c>
    </row>
    <row r="4513" spans="1:7" ht="30" customHeight="1">
      <c r="A4513" s="3" t="s">
        <v>4912</v>
      </c>
      <c r="B4513" s="3" t="s">
        <v>2</v>
      </c>
      <c r="C4513" s="3" t="s">
        <v>29116</v>
      </c>
      <c r="D4513" s="3" t="s">
        <v>34874</v>
      </c>
      <c r="E4513" s="12" t="s">
        <v>40747</v>
      </c>
      <c r="F4513" s="6" t="str">
        <f t="shared" si="216"/>
        <v>module=jmail_health</v>
      </c>
      <c r="G4513" s="6" t="str">
        <f t="shared" si="217"/>
        <v>module=kmail_health</v>
      </c>
    </row>
    <row r="4514" spans="1:7" ht="30" customHeight="1">
      <c r="A4514" s="3" t="s">
        <v>4912</v>
      </c>
      <c r="B4514" s="3" t="s">
        <v>2</v>
      </c>
      <c r="C4514" s="3" t="s">
        <v>29117</v>
      </c>
      <c r="D4514" s="3" t="s">
        <v>34875</v>
      </c>
      <c r="E4514" s="12" t="s">
        <v>40748</v>
      </c>
      <c r="F4514" s="6" t="str">
        <f t="shared" si="216"/>
        <v>module=jmail_health</v>
      </c>
      <c r="G4514" s="6" t="str">
        <f t="shared" si="217"/>
        <v>module=kmail_health</v>
      </c>
    </row>
    <row r="4515" spans="1:7" ht="30" customHeight="1">
      <c r="A4515" s="3" t="s">
        <v>4912</v>
      </c>
      <c r="B4515" s="3" t="s">
        <v>2</v>
      </c>
      <c r="C4515" s="3" t="s">
        <v>29118</v>
      </c>
      <c r="D4515" s="3" t="s">
        <v>34876</v>
      </c>
      <c r="E4515" s="12" t="s">
        <v>40749</v>
      </c>
      <c r="F4515" s="6" t="str">
        <f t="shared" si="216"/>
        <v>module=jmail_health</v>
      </c>
      <c r="G4515" s="6" t="str">
        <f t="shared" si="217"/>
        <v>module=kmail_health</v>
      </c>
    </row>
    <row r="4516" spans="1:7" ht="30" customHeight="1">
      <c r="A4516" s="3" t="s">
        <v>4912</v>
      </c>
      <c r="B4516" s="3" t="s">
        <v>2</v>
      </c>
      <c r="C4516" s="3" t="s">
        <v>29119</v>
      </c>
      <c r="D4516" s="3" t="s">
        <v>34877</v>
      </c>
      <c r="E4516" s="12" t="s">
        <v>40750</v>
      </c>
      <c r="F4516" s="6" t="str">
        <f t="shared" si="216"/>
        <v>module=jmail_health</v>
      </c>
      <c r="G4516" s="6" t="str">
        <f t="shared" si="217"/>
        <v>module=kmail_health</v>
      </c>
    </row>
    <row r="4517" spans="1:7" ht="30" customHeight="1">
      <c r="A4517" s="3" t="s">
        <v>4912</v>
      </c>
      <c r="B4517" s="3" t="s">
        <v>2</v>
      </c>
      <c r="C4517" s="3" t="s">
        <v>29120</v>
      </c>
      <c r="D4517" s="3" t="s">
        <v>34878</v>
      </c>
      <c r="E4517" s="12" t="s">
        <v>40751</v>
      </c>
      <c r="F4517" s="6" t="str">
        <f t="shared" si="216"/>
        <v>module=jmail_health</v>
      </c>
      <c r="G4517" s="6" t="str">
        <f t="shared" si="217"/>
        <v>module=kmail_health</v>
      </c>
    </row>
    <row r="4518" spans="1:7" ht="30" customHeight="1">
      <c r="A4518" s="3" t="s">
        <v>4912</v>
      </c>
      <c r="B4518" s="3" t="s">
        <v>2</v>
      </c>
      <c r="C4518" s="3" t="s">
        <v>29121</v>
      </c>
      <c r="D4518" s="3" t="s">
        <v>34879</v>
      </c>
      <c r="E4518" s="12" t="s">
        <v>40752</v>
      </c>
      <c r="F4518" s="6" t="str">
        <f t="shared" si="216"/>
        <v>module=jmail_health</v>
      </c>
      <c r="G4518" s="6" t="str">
        <f t="shared" si="217"/>
        <v>module=kmail_health</v>
      </c>
    </row>
    <row r="4519" spans="1:7" ht="30" customHeight="1">
      <c r="A4519" s="3" t="s">
        <v>4912</v>
      </c>
      <c r="B4519" s="3" t="s">
        <v>2</v>
      </c>
      <c r="C4519" s="3" t="s">
        <v>29122</v>
      </c>
      <c r="D4519" s="3" t="s">
        <v>34880</v>
      </c>
      <c r="E4519" s="12" t="s">
        <v>40753</v>
      </c>
      <c r="F4519" s="6" t="str">
        <f t="shared" si="216"/>
        <v>module=jmail_health</v>
      </c>
      <c r="G4519" s="6" t="str">
        <f t="shared" si="217"/>
        <v>module=kmail_health</v>
      </c>
    </row>
    <row r="4520" spans="1:7" ht="30" customHeight="1">
      <c r="A4520" s="3" t="s">
        <v>4912</v>
      </c>
      <c r="B4520" s="3" t="s">
        <v>2</v>
      </c>
      <c r="C4520" s="3" t="s">
        <v>29123</v>
      </c>
      <c r="D4520" s="3" t="s">
        <v>34881</v>
      </c>
      <c r="E4520" s="12" t="s">
        <v>40754</v>
      </c>
      <c r="F4520" s="6" t="str">
        <f t="shared" si="216"/>
        <v>module=jmail_health</v>
      </c>
      <c r="G4520" s="6" t="str">
        <f t="shared" si="217"/>
        <v>module=kmail_health</v>
      </c>
    </row>
    <row r="4521" spans="1:7" ht="30" customHeight="1">
      <c r="A4521" s="3" t="s">
        <v>4912</v>
      </c>
      <c r="B4521" s="3" t="s">
        <v>2</v>
      </c>
      <c r="C4521" s="3" t="s">
        <v>29124</v>
      </c>
      <c r="D4521" s="3" t="s">
        <v>34882</v>
      </c>
      <c r="E4521" s="12" t="s">
        <v>40755</v>
      </c>
      <c r="F4521" s="6" t="str">
        <f t="shared" si="216"/>
        <v>module=jmail_health</v>
      </c>
      <c r="G4521" s="6" t="str">
        <f t="shared" si="217"/>
        <v>module=kmail_health</v>
      </c>
    </row>
    <row r="4522" spans="1:7" ht="30" customHeight="1">
      <c r="A4522" s="3" t="s">
        <v>4912</v>
      </c>
      <c r="B4522" s="3" t="s">
        <v>2</v>
      </c>
      <c r="C4522" s="3" t="s">
        <v>29125</v>
      </c>
      <c r="D4522" s="3" t="s">
        <v>34883</v>
      </c>
      <c r="E4522" s="12" t="s">
        <v>40756</v>
      </c>
      <c r="F4522" s="6" t="str">
        <f t="shared" si="216"/>
        <v>module=jmail_health</v>
      </c>
      <c r="G4522" s="6" t="str">
        <f t="shared" si="217"/>
        <v>module=kmail_health</v>
      </c>
    </row>
    <row r="4523" spans="1:7" ht="30" customHeight="1">
      <c r="A4523" s="3" t="s">
        <v>4912</v>
      </c>
      <c r="B4523" s="3" t="s">
        <v>2</v>
      </c>
      <c r="C4523" s="3" t="s">
        <v>29126</v>
      </c>
      <c r="D4523" s="3" t="s">
        <v>34884</v>
      </c>
      <c r="E4523" s="12" t="s">
        <v>40757</v>
      </c>
      <c r="F4523" s="6" t="str">
        <f t="shared" si="216"/>
        <v>module=jmail_health</v>
      </c>
      <c r="G4523" s="6" t="str">
        <f t="shared" si="217"/>
        <v>module=kmail_health</v>
      </c>
    </row>
    <row r="4524" spans="1:7" ht="30" customHeight="1">
      <c r="A4524" s="3" t="s">
        <v>4912</v>
      </c>
      <c r="B4524" s="3" t="s">
        <v>2</v>
      </c>
      <c r="C4524" s="3" t="s">
        <v>29127</v>
      </c>
      <c r="D4524" s="3" t="s">
        <v>34885</v>
      </c>
      <c r="E4524" s="12" t="s">
        <v>40758</v>
      </c>
      <c r="F4524" s="6" t="str">
        <f t="shared" si="216"/>
        <v>module=jmail_health</v>
      </c>
      <c r="G4524" s="6" t="str">
        <f t="shared" si="217"/>
        <v>module=kmail_health</v>
      </c>
    </row>
    <row r="4525" spans="1:7" ht="30" customHeight="1">
      <c r="A4525" s="3" t="s">
        <v>4912</v>
      </c>
      <c r="B4525" s="3" t="s">
        <v>2</v>
      </c>
      <c r="C4525" s="3" t="s">
        <v>29128</v>
      </c>
      <c r="D4525" s="3" t="s">
        <v>34886</v>
      </c>
      <c r="E4525" s="12" t="s">
        <v>40759</v>
      </c>
      <c r="F4525" s="6" t="str">
        <f t="shared" si="216"/>
        <v>module=jmail_health</v>
      </c>
      <c r="G4525" s="6" t="str">
        <f t="shared" si="217"/>
        <v>module=kmail_health</v>
      </c>
    </row>
    <row r="4526" spans="1:7" ht="30" customHeight="1">
      <c r="A4526" s="3" t="s">
        <v>4912</v>
      </c>
      <c r="B4526" s="3" t="s">
        <v>2</v>
      </c>
      <c r="C4526" s="3" t="s">
        <v>29129</v>
      </c>
      <c r="D4526" s="3" t="s">
        <v>34887</v>
      </c>
      <c r="E4526" s="12" t="s">
        <v>40760</v>
      </c>
      <c r="F4526" s="6" t="str">
        <f t="shared" si="216"/>
        <v>module=jmail_health</v>
      </c>
      <c r="G4526" s="6" t="str">
        <f t="shared" si="217"/>
        <v>module=kmail_health</v>
      </c>
    </row>
    <row r="4527" spans="1:7" ht="30" customHeight="1">
      <c r="A4527" s="3" t="s">
        <v>4912</v>
      </c>
      <c r="B4527" s="3" t="s">
        <v>2</v>
      </c>
      <c r="C4527" s="3" t="s">
        <v>29130</v>
      </c>
      <c r="D4527" s="3" t="s">
        <v>34888</v>
      </c>
      <c r="E4527" s="12" t="s">
        <v>40761</v>
      </c>
      <c r="F4527" s="6" t="str">
        <f t="shared" si="216"/>
        <v>module=jmail_health</v>
      </c>
      <c r="G4527" s="6" t="str">
        <f t="shared" si="217"/>
        <v>module=kmail_health</v>
      </c>
    </row>
    <row r="4528" spans="1:7" ht="30" customHeight="1">
      <c r="A4528" s="3" t="s">
        <v>4912</v>
      </c>
      <c r="B4528" s="3" t="s">
        <v>2</v>
      </c>
      <c r="C4528" s="3" t="s">
        <v>29131</v>
      </c>
      <c r="D4528" s="3" t="s">
        <v>34889</v>
      </c>
      <c r="E4528" s="12" t="s">
        <v>40762</v>
      </c>
      <c r="F4528" s="6" t="str">
        <f t="shared" si="216"/>
        <v>module=jmail_health</v>
      </c>
      <c r="G4528" s="6" t="str">
        <f t="shared" si="217"/>
        <v>module=kmail_health</v>
      </c>
    </row>
    <row r="4529" spans="1:7" ht="30" customHeight="1">
      <c r="A4529" s="3" t="s">
        <v>24599</v>
      </c>
      <c r="B4529" s="3" t="s">
        <v>2</v>
      </c>
      <c r="C4529" s="3" t="s">
        <v>29132</v>
      </c>
      <c r="D4529" s="3" t="s">
        <v>34890</v>
      </c>
      <c r="E4529" s="12" t="s">
        <v>40763</v>
      </c>
      <c r="F4529" s="6" t="str">
        <f t="shared" ref="F4529:F4542" si="218">HYPERLINK("http://www.ssc.wisc.edu/wlsresearch/documentation/waves/?wave=capigrad&amp;module=jmail_fish","module=jmail_fish")</f>
        <v>module=jmail_fish</v>
      </c>
      <c r="G4529" s="6" t="str">
        <f t="shared" ref="G4529:G4542" si="219">HYPERLINK("http://www.ssc.wisc.edu/wlsresearch/documentation/waves/?wave=capisib&amp;module=kmail_fish","module=kmail_fish")</f>
        <v>module=kmail_fish</v>
      </c>
    </row>
    <row r="4530" spans="1:7" ht="30" customHeight="1">
      <c r="A4530" s="3" t="s">
        <v>24599</v>
      </c>
      <c r="B4530" s="3" t="s">
        <v>2</v>
      </c>
      <c r="C4530" s="3" t="s">
        <v>29133</v>
      </c>
      <c r="D4530" s="3" t="s">
        <v>34891</v>
      </c>
      <c r="E4530" s="12" t="s">
        <v>40764</v>
      </c>
      <c r="F4530" s="6" t="str">
        <f t="shared" si="218"/>
        <v>module=jmail_fish</v>
      </c>
      <c r="G4530" s="6" t="str">
        <f t="shared" si="219"/>
        <v>module=kmail_fish</v>
      </c>
    </row>
    <row r="4531" spans="1:7" ht="30" customHeight="1">
      <c r="A4531" s="3" t="s">
        <v>24599</v>
      </c>
      <c r="B4531" s="3" t="s">
        <v>2</v>
      </c>
      <c r="C4531" s="3" t="s">
        <v>29134</v>
      </c>
      <c r="D4531" s="3" t="s">
        <v>34892</v>
      </c>
      <c r="E4531" s="12" t="s">
        <v>40765</v>
      </c>
      <c r="F4531" s="6" t="str">
        <f t="shared" si="218"/>
        <v>module=jmail_fish</v>
      </c>
      <c r="G4531" s="6" t="str">
        <f t="shared" si="219"/>
        <v>module=kmail_fish</v>
      </c>
    </row>
    <row r="4532" spans="1:7" ht="30" customHeight="1">
      <c r="A4532" s="3" t="s">
        <v>24599</v>
      </c>
      <c r="B4532" s="3" t="s">
        <v>2</v>
      </c>
      <c r="C4532" s="3" t="s">
        <v>29135</v>
      </c>
      <c r="D4532" s="3" t="s">
        <v>34893</v>
      </c>
      <c r="E4532" s="12" t="s">
        <v>40766</v>
      </c>
      <c r="F4532" s="6" t="str">
        <f t="shared" si="218"/>
        <v>module=jmail_fish</v>
      </c>
      <c r="G4532" s="6" t="str">
        <f t="shared" si="219"/>
        <v>module=kmail_fish</v>
      </c>
    </row>
    <row r="4533" spans="1:7" ht="30" customHeight="1">
      <c r="A4533" s="3" t="s">
        <v>24599</v>
      </c>
      <c r="B4533" s="3" t="s">
        <v>2</v>
      </c>
      <c r="C4533" s="3" t="s">
        <v>29136</v>
      </c>
      <c r="D4533" s="3" t="s">
        <v>34894</v>
      </c>
      <c r="E4533" s="12" t="s">
        <v>40767</v>
      </c>
      <c r="F4533" s="6" t="str">
        <f t="shared" si="218"/>
        <v>module=jmail_fish</v>
      </c>
      <c r="G4533" s="6" t="str">
        <f t="shared" si="219"/>
        <v>module=kmail_fish</v>
      </c>
    </row>
    <row r="4534" spans="1:7" ht="30" customHeight="1">
      <c r="A4534" s="3" t="s">
        <v>24599</v>
      </c>
      <c r="B4534" s="3" t="s">
        <v>2</v>
      </c>
      <c r="C4534" s="3" t="s">
        <v>29137</v>
      </c>
      <c r="D4534" s="3" t="s">
        <v>34895</v>
      </c>
      <c r="E4534" s="12" t="s">
        <v>40768</v>
      </c>
      <c r="F4534" s="6" t="str">
        <f t="shared" si="218"/>
        <v>module=jmail_fish</v>
      </c>
      <c r="G4534" s="6" t="str">
        <f t="shared" si="219"/>
        <v>module=kmail_fish</v>
      </c>
    </row>
    <row r="4535" spans="1:7" ht="30" customHeight="1">
      <c r="A4535" s="3" t="s">
        <v>24599</v>
      </c>
      <c r="B4535" s="3" t="s">
        <v>2</v>
      </c>
      <c r="C4535" s="3" t="s">
        <v>29138</v>
      </c>
      <c r="D4535" s="3" t="s">
        <v>34896</v>
      </c>
      <c r="E4535" s="12" t="s">
        <v>40769</v>
      </c>
      <c r="F4535" s="6" t="str">
        <f t="shared" si="218"/>
        <v>module=jmail_fish</v>
      </c>
      <c r="G4535" s="6" t="str">
        <f t="shared" si="219"/>
        <v>module=kmail_fish</v>
      </c>
    </row>
    <row r="4536" spans="1:7" ht="30" customHeight="1">
      <c r="A4536" s="3" t="s">
        <v>24599</v>
      </c>
      <c r="B4536" s="3" t="s">
        <v>2</v>
      </c>
      <c r="C4536" s="3" t="s">
        <v>29139</v>
      </c>
      <c r="D4536" s="3" t="s">
        <v>34897</v>
      </c>
      <c r="E4536" s="12" t="s">
        <v>40770</v>
      </c>
      <c r="F4536" s="6" t="str">
        <f t="shared" si="218"/>
        <v>module=jmail_fish</v>
      </c>
      <c r="G4536" s="6" t="str">
        <f t="shared" si="219"/>
        <v>module=kmail_fish</v>
      </c>
    </row>
    <row r="4537" spans="1:7" ht="30" customHeight="1">
      <c r="A4537" s="3" t="s">
        <v>24599</v>
      </c>
      <c r="B4537" s="3" t="s">
        <v>2</v>
      </c>
      <c r="C4537" s="3" t="s">
        <v>29140</v>
      </c>
      <c r="D4537" s="3" t="s">
        <v>34898</v>
      </c>
      <c r="E4537" s="12" t="s">
        <v>40771</v>
      </c>
      <c r="F4537" s="6" t="str">
        <f t="shared" si="218"/>
        <v>module=jmail_fish</v>
      </c>
      <c r="G4537" s="6" t="str">
        <f t="shared" si="219"/>
        <v>module=kmail_fish</v>
      </c>
    </row>
    <row r="4538" spans="1:7" ht="30" customHeight="1">
      <c r="A4538" s="3" t="s">
        <v>24599</v>
      </c>
      <c r="B4538" s="3" t="s">
        <v>2</v>
      </c>
      <c r="C4538" s="3" t="s">
        <v>29141</v>
      </c>
      <c r="D4538" s="3" t="s">
        <v>34899</v>
      </c>
      <c r="E4538" s="12" t="s">
        <v>40772</v>
      </c>
      <c r="F4538" s="6" t="str">
        <f t="shared" si="218"/>
        <v>module=jmail_fish</v>
      </c>
      <c r="G4538" s="6" t="str">
        <f t="shared" si="219"/>
        <v>module=kmail_fish</v>
      </c>
    </row>
    <row r="4539" spans="1:7" ht="30" customHeight="1">
      <c r="A4539" s="3" t="s">
        <v>24599</v>
      </c>
      <c r="B4539" s="3" t="s">
        <v>2</v>
      </c>
      <c r="C4539" s="3" t="s">
        <v>29142</v>
      </c>
      <c r="D4539" s="3" t="s">
        <v>34900</v>
      </c>
      <c r="E4539" s="12" t="s">
        <v>40773</v>
      </c>
      <c r="F4539" s="6" t="str">
        <f t="shared" si="218"/>
        <v>module=jmail_fish</v>
      </c>
      <c r="G4539" s="6" t="str">
        <f t="shared" si="219"/>
        <v>module=kmail_fish</v>
      </c>
    </row>
    <row r="4540" spans="1:7" ht="30" customHeight="1">
      <c r="A4540" s="3" t="s">
        <v>24599</v>
      </c>
      <c r="B4540" s="3" t="s">
        <v>2</v>
      </c>
      <c r="C4540" s="3" t="s">
        <v>29143</v>
      </c>
      <c r="D4540" s="3" t="s">
        <v>34901</v>
      </c>
      <c r="E4540" s="12" t="s">
        <v>40774</v>
      </c>
      <c r="F4540" s="6" t="str">
        <f t="shared" si="218"/>
        <v>module=jmail_fish</v>
      </c>
      <c r="G4540" s="6" t="str">
        <f t="shared" si="219"/>
        <v>module=kmail_fish</v>
      </c>
    </row>
    <row r="4541" spans="1:7" ht="30" customHeight="1">
      <c r="A4541" s="3" t="s">
        <v>24599</v>
      </c>
      <c r="B4541" s="3" t="s">
        <v>2</v>
      </c>
      <c r="C4541" s="3" t="s">
        <v>29144</v>
      </c>
      <c r="D4541" s="3" t="s">
        <v>34902</v>
      </c>
      <c r="E4541" s="12" t="s">
        <v>40775</v>
      </c>
      <c r="F4541" s="6" t="str">
        <f t="shared" si="218"/>
        <v>module=jmail_fish</v>
      </c>
      <c r="G4541" s="6" t="str">
        <f t="shared" si="219"/>
        <v>module=kmail_fish</v>
      </c>
    </row>
    <row r="4542" spans="1:7" ht="30" customHeight="1">
      <c r="A4542" s="3" t="s">
        <v>24599</v>
      </c>
      <c r="B4542" s="3" t="s">
        <v>2</v>
      </c>
      <c r="C4542" s="3" t="s">
        <v>29145</v>
      </c>
      <c r="D4542" s="3" t="s">
        <v>34903</v>
      </c>
      <c r="E4542" s="12" t="s">
        <v>40776</v>
      </c>
      <c r="F4542" s="6" t="str">
        <f t="shared" si="218"/>
        <v>module=jmail_fish</v>
      </c>
      <c r="G4542" s="6" t="str">
        <f t="shared" si="219"/>
        <v>module=kmail_fish</v>
      </c>
    </row>
    <row r="4543" spans="1:7" ht="30" customHeight="1">
      <c r="A4543" s="3" t="s">
        <v>24600</v>
      </c>
      <c r="B4543" s="3" t="s">
        <v>2</v>
      </c>
      <c r="C4543" s="3" t="s">
        <v>29146</v>
      </c>
      <c r="D4543" s="3" t="s">
        <v>34904</v>
      </c>
      <c r="E4543" s="12" t="s">
        <v>40777</v>
      </c>
      <c r="F4543" s="6" t="str">
        <f t="shared" ref="F4543:F4574" si="220">HYPERLINK("http://www.ssc.wisc.edu/wlsresearch/documentation/waves/?wave=capigrad&amp;module=jmail_values","module=jmail_values")</f>
        <v>module=jmail_values</v>
      </c>
      <c r="G4543" s="6" t="str">
        <f t="shared" ref="G4543:G4574" si="221">HYPERLINK("http://www.ssc.wisc.edu/wlsresearch/documentation/waves/?wave=capisib&amp;module=kmail_values","module=kmail_values")</f>
        <v>module=kmail_values</v>
      </c>
    </row>
    <row r="4544" spans="1:7" ht="30" customHeight="1">
      <c r="A4544" s="3" t="s">
        <v>24600</v>
      </c>
      <c r="B4544" s="3" t="s">
        <v>2</v>
      </c>
      <c r="C4544" s="3" t="s">
        <v>29147</v>
      </c>
      <c r="D4544" s="3" t="s">
        <v>34905</v>
      </c>
      <c r="E4544" s="12" t="s">
        <v>40778</v>
      </c>
      <c r="F4544" s="6" t="str">
        <f t="shared" si="220"/>
        <v>module=jmail_values</v>
      </c>
      <c r="G4544" s="6" t="str">
        <f t="shared" si="221"/>
        <v>module=kmail_values</v>
      </c>
    </row>
    <row r="4545" spans="1:7" ht="30" customHeight="1">
      <c r="A4545" s="3" t="s">
        <v>24600</v>
      </c>
      <c r="B4545" s="3" t="s">
        <v>2</v>
      </c>
      <c r="C4545" s="3" t="s">
        <v>29148</v>
      </c>
      <c r="D4545" s="3" t="s">
        <v>34906</v>
      </c>
      <c r="E4545" s="12" t="s">
        <v>40779</v>
      </c>
      <c r="F4545" s="6" t="str">
        <f t="shared" si="220"/>
        <v>module=jmail_values</v>
      </c>
      <c r="G4545" s="6" t="str">
        <f t="shared" si="221"/>
        <v>module=kmail_values</v>
      </c>
    </row>
    <row r="4546" spans="1:7" ht="30" customHeight="1">
      <c r="A4546" s="3" t="s">
        <v>24600</v>
      </c>
      <c r="B4546" s="3" t="s">
        <v>2</v>
      </c>
      <c r="C4546" s="3" t="s">
        <v>29149</v>
      </c>
      <c r="D4546" s="3" t="s">
        <v>34907</v>
      </c>
      <c r="E4546" s="12" t="s">
        <v>40780</v>
      </c>
      <c r="F4546" s="6" t="str">
        <f t="shared" si="220"/>
        <v>module=jmail_values</v>
      </c>
      <c r="G4546" s="6" t="str">
        <f t="shared" si="221"/>
        <v>module=kmail_values</v>
      </c>
    </row>
    <row r="4547" spans="1:7" ht="30" customHeight="1">
      <c r="A4547" s="3" t="s">
        <v>24600</v>
      </c>
      <c r="B4547" s="3" t="s">
        <v>2</v>
      </c>
      <c r="C4547" s="3" t="s">
        <v>29150</v>
      </c>
      <c r="D4547" s="3" t="s">
        <v>34908</v>
      </c>
      <c r="E4547" s="12" t="s">
        <v>40781</v>
      </c>
      <c r="F4547" s="6" t="str">
        <f t="shared" si="220"/>
        <v>module=jmail_values</v>
      </c>
      <c r="G4547" s="6" t="str">
        <f t="shared" si="221"/>
        <v>module=kmail_values</v>
      </c>
    </row>
    <row r="4548" spans="1:7" ht="30" customHeight="1">
      <c r="A4548" s="3" t="s">
        <v>24600</v>
      </c>
      <c r="B4548" s="3" t="s">
        <v>2</v>
      </c>
      <c r="C4548" s="3" t="s">
        <v>29151</v>
      </c>
      <c r="D4548" s="3" t="s">
        <v>34909</v>
      </c>
      <c r="E4548" s="12" t="s">
        <v>40782</v>
      </c>
      <c r="F4548" s="6" t="str">
        <f t="shared" si="220"/>
        <v>module=jmail_values</v>
      </c>
      <c r="G4548" s="6" t="str">
        <f t="shared" si="221"/>
        <v>module=kmail_values</v>
      </c>
    </row>
    <row r="4549" spans="1:7" ht="30" customHeight="1">
      <c r="A4549" s="3" t="s">
        <v>24600</v>
      </c>
      <c r="B4549" s="3" t="s">
        <v>2</v>
      </c>
      <c r="C4549" s="3" t="s">
        <v>29152</v>
      </c>
      <c r="D4549" s="3" t="s">
        <v>34910</v>
      </c>
      <c r="E4549" s="12" t="s">
        <v>40783</v>
      </c>
      <c r="F4549" s="6" t="str">
        <f t="shared" si="220"/>
        <v>module=jmail_values</v>
      </c>
      <c r="G4549" s="6" t="str">
        <f t="shared" si="221"/>
        <v>module=kmail_values</v>
      </c>
    </row>
    <row r="4550" spans="1:7" ht="30" customHeight="1">
      <c r="A4550" s="3" t="s">
        <v>24600</v>
      </c>
      <c r="B4550" s="3" t="s">
        <v>2</v>
      </c>
      <c r="C4550" s="3" t="s">
        <v>29153</v>
      </c>
      <c r="D4550" s="3" t="s">
        <v>34911</v>
      </c>
      <c r="E4550" s="12" t="s">
        <v>40784</v>
      </c>
      <c r="F4550" s="6" t="str">
        <f t="shared" si="220"/>
        <v>module=jmail_values</v>
      </c>
      <c r="G4550" s="6" t="str">
        <f t="shared" si="221"/>
        <v>module=kmail_values</v>
      </c>
    </row>
    <row r="4551" spans="1:7" ht="30" customHeight="1">
      <c r="A4551" s="3" t="s">
        <v>24600</v>
      </c>
      <c r="B4551" s="3" t="s">
        <v>2</v>
      </c>
      <c r="C4551" s="3" t="s">
        <v>29154</v>
      </c>
      <c r="D4551" s="3" t="s">
        <v>34912</v>
      </c>
      <c r="E4551" s="12" t="s">
        <v>40785</v>
      </c>
      <c r="F4551" s="6" t="str">
        <f t="shared" si="220"/>
        <v>module=jmail_values</v>
      </c>
      <c r="G4551" s="6" t="str">
        <f t="shared" si="221"/>
        <v>module=kmail_values</v>
      </c>
    </row>
    <row r="4552" spans="1:7" ht="30" customHeight="1">
      <c r="A4552" s="3" t="s">
        <v>24600</v>
      </c>
      <c r="B4552" s="3" t="s">
        <v>2</v>
      </c>
      <c r="C4552" s="3" t="s">
        <v>29155</v>
      </c>
      <c r="D4552" s="3" t="s">
        <v>34913</v>
      </c>
      <c r="E4552" s="12" t="s">
        <v>40786</v>
      </c>
      <c r="F4552" s="6" t="str">
        <f t="shared" si="220"/>
        <v>module=jmail_values</v>
      </c>
      <c r="G4552" s="6" t="str">
        <f t="shared" si="221"/>
        <v>module=kmail_values</v>
      </c>
    </row>
    <row r="4553" spans="1:7" ht="30" customHeight="1">
      <c r="A4553" s="3" t="s">
        <v>24600</v>
      </c>
      <c r="B4553" s="3" t="s">
        <v>2</v>
      </c>
      <c r="C4553" s="3" t="s">
        <v>29156</v>
      </c>
      <c r="D4553" s="3" t="s">
        <v>34914</v>
      </c>
      <c r="E4553" s="12" t="s">
        <v>40787</v>
      </c>
      <c r="F4553" s="6" t="str">
        <f t="shared" si="220"/>
        <v>module=jmail_values</v>
      </c>
      <c r="G4553" s="6" t="str">
        <f t="shared" si="221"/>
        <v>module=kmail_values</v>
      </c>
    </row>
    <row r="4554" spans="1:7" ht="30" customHeight="1">
      <c r="A4554" s="3" t="s">
        <v>24600</v>
      </c>
      <c r="B4554" s="3" t="s">
        <v>2</v>
      </c>
      <c r="C4554" s="3" t="s">
        <v>29157</v>
      </c>
      <c r="D4554" s="3" t="s">
        <v>34915</v>
      </c>
      <c r="E4554" s="12" t="s">
        <v>40788</v>
      </c>
      <c r="F4554" s="6" t="str">
        <f t="shared" si="220"/>
        <v>module=jmail_values</v>
      </c>
      <c r="G4554" s="6" t="str">
        <f t="shared" si="221"/>
        <v>module=kmail_values</v>
      </c>
    </row>
    <row r="4555" spans="1:7" ht="30" customHeight="1">
      <c r="A4555" s="3" t="s">
        <v>24600</v>
      </c>
      <c r="B4555" s="3" t="s">
        <v>2</v>
      </c>
      <c r="C4555" s="3" t="s">
        <v>29158</v>
      </c>
      <c r="D4555" s="3" t="s">
        <v>34916</v>
      </c>
      <c r="E4555" s="12" t="s">
        <v>40789</v>
      </c>
      <c r="F4555" s="6" t="str">
        <f t="shared" si="220"/>
        <v>module=jmail_values</v>
      </c>
      <c r="G4555" s="6" t="str">
        <f t="shared" si="221"/>
        <v>module=kmail_values</v>
      </c>
    </row>
    <row r="4556" spans="1:7" ht="30" customHeight="1">
      <c r="A4556" s="3" t="s">
        <v>24600</v>
      </c>
      <c r="B4556" s="3" t="s">
        <v>2</v>
      </c>
      <c r="C4556" s="3" t="s">
        <v>29159</v>
      </c>
      <c r="D4556" s="3" t="s">
        <v>34917</v>
      </c>
      <c r="E4556" s="12" t="s">
        <v>40790</v>
      </c>
      <c r="F4556" s="6" t="str">
        <f t="shared" si="220"/>
        <v>module=jmail_values</v>
      </c>
      <c r="G4556" s="6" t="str">
        <f t="shared" si="221"/>
        <v>module=kmail_values</v>
      </c>
    </row>
    <row r="4557" spans="1:7" ht="30" customHeight="1">
      <c r="A4557" s="3" t="s">
        <v>24600</v>
      </c>
      <c r="B4557" s="3" t="s">
        <v>2</v>
      </c>
      <c r="C4557" s="3" t="s">
        <v>29160</v>
      </c>
      <c r="D4557" s="3" t="s">
        <v>34918</v>
      </c>
      <c r="E4557" s="12" t="s">
        <v>40791</v>
      </c>
      <c r="F4557" s="6" t="str">
        <f t="shared" si="220"/>
        <v>module=jmail_values</v>
      </c>
      <c r="G4557" s="6" t="str">
        <f t="shared" si="221"/>
        <v>module=kmail_values</v>
      </c>
    </row>
    <row r="4558" spans="1:7" ht="30" customHeight="1">
      <c r="A4558" s="3" t="s">
        <v>24600</v>
      </c>
      <c r="B4558" s="3" t="s">
        <v>2</v>
      </c>
      <c r="C4558" s="3" t="s">
        <v>29161</v>
      </c>
      <c r="D4558" s="3" t="s">
        <v>34919</v>
      </c>
      <c r="E4558" s="12" t="s">
        <v>40792</v>
      </c>
      <c r="F4558" s="6" t="str">
        <f t="shared" si="220"/>
        <v>module=jmail_values</v>
      </c>
      <c r="G4558" s="6" t="str">
        <f t="shared" si="221"/>
        <v>module=kmail_values</v>
      </c>
    </row>
    <row r="4559" spans="1:7" ht="30" customHeight="1">
      <c r="A4559" s="3" t="s">
        <v>24600</v>
      </c>
      <c r="B4559" s="3" t="s">
        <v>2</v>
      </c>
      <c r="C4559" s="3" t="s">
        <v>29162</v>
      </c>
      <c r="D4559" s="3" t="s">
        <v>34920</v>
      </c>
      <c r="E4559" s="12" t="s">
        <v>40793</v>
      </c>
      <c r="F4559" s="6" t="str">
        <f t="shared" si="220"/>
        <v>module=jmail_values</v>
      </c>
      <c r="G4559" s="6" t="str">
        <f t="shared" si="221"/>
        <v>module=kmail_values</v>
      </c>
    </row>
    <row r="4560" spans="1:7" ht="30" customHeight="1">
      <c r="A4560" s="3" t="s">
        <v>24600</v>
      </c>
      <c r="B4560" s="3" t="s">
        <v>2</v>
      </c>
      <c r="C4560" s="3" t="s">
        <v>29163</v>
      </c>
      <c r="D4560" s="3" t="s">
        <v>34921</v>
      </c>
      <c r="E4560" s="12" t="s">
        <v>40794</v>
      </c>
      <c r="F4560" s="6" t="str">
        <f t="shared" si="220"/>
        <v>module=jmail_values</v>
      </c>
      <c r="G4560" s="6" t="str">
        <f t="shared" si="221"/>
        <v>module=kmail_values</v>
      </c>
    </row>
    <row r="4561" spans="1:7" ht="30" customHeight="1">
      <c r="A4561" s="3" t="s">
        <v>24600</v>
      </c>
      <c r="B4561" s="3" t="s">
        <v>2</v>
      </c>
      <c r="C4561" s="3" t="s">
        <v>29164</v>
      </c>
      <c r="D4561" s="3" t="s">
        <v>34922</v>
      </c>
      <c r="E4561" s="12" t="s">
        <v>40795</v>
      </c>
      <c r="F4561" s="6" t="str">
        <f t="shared" si="220"/>
        <v>module=jmail_values</v>
      </c>
      <c r="G4561" s="6" t="str">
        <f t="shared" si="221"/>
        <v>module=kmail_values</v>
      </c>
    </row>
    <row r="4562" spans="1:7" ht="30" customHeight="1">
      <c r="A4562" s="3" t="s">
        <v>24600</v>
      </c>
      <c r="B4562" s="3" t="s">
        <v>2</v>
      </c>
      <c r="C4562" s="3" t="s">
        <v>29165</v>
      </c>
      <c r="D4562" s="3" t="s">
        <v>34923</v>
      </c>
      <c r="E4562" s="12" t="s">
        <v>40796</v>
      </c>
      <c r="F4562" s="6" t="str">
        <f t="shared" si="220"/>
        <v>module=jmail_values</v>
      </c>
      <c r="G4562" s="6" t="str">
        <f t="shared" si="221"/>
        <v>module=kmail_values</v>
      </c>
    </row>
    <row r="4563" spans="1:7" ht="30" customHeight="1">
      <c r="A4563" s="3" t="s">
        <v>24600</v>
      </c>
      <c r="B4563" s="3" t="s">
        <v>2</v>
      </c>
      <c r="C4563" s="3" t="s">
        <v>29166</v>
      </c>
      <c r="D4563" s="3" t="s">
        <v>34924</v>
      </c>
      <c r="E4563" s="12" t="s">
        <v>40797</v>
      </c>
      <c r="F4563" s="6" t="str">
        <f t="shared" si="220"/>
        <v>module=jmail_values</v>
      </c>
      <c r="G4563" s="6" t="str">
        <f t="shared" si="221"/>
        <v>module=kmail_values</v>
      </c>
    </row>
    <row r="4564" spans="1:7" ht="30" customHeight="1">
      <c r="A4564" s="3" t="s">
        <v>24600</v>
      </c>
      <c r="B4564" s="3" t="s">
        <v>2</v>
      </c>
      <c r="C4564" s="3" t="s">
        <v>29167</v>
      </c>
      <c r="D4564" s="3" t="s">
        <v>34925</v>
      </c>
      <c r="E4564" s="12" t="s">
        <v>40798</v>
      </c>
      <c r="F4564" s="6" t="str">
        <f t="shared" si="220"/>
        <v>module=jmail_values</v>
      </c>
      <c r="G4564" s="6" t="str">
        <f t="shared" si="221"/>
        <v>module=kmail_values</v>
      </c>
    </row>
    <row r="4565" spans="1:7" ht="30" customHeight="1">
      <c r="A4565" s="3" t="s">
        <v>24600</v>
      </c>
      <c r="B4565" s="3" t="s">
        <v>2</v>
      </c>
      <c r="C4565" s="3" t="s">
        <v>29168</v>
      </c>
      <c r="D4565" s="3" t="s">
        <v>34926</v>
      </c>
      <c r="E4565" s="12" t="s">
        <v>40799</v>
      </c>
      <c r="F4565" s="6" t="str">
        <f t="shared" si="220"/>
        <v>module=jmail_values</v>
      </c>
      <c r="G4565" s="6" t="str">
        <f t="shared" si="221"/>
        <v>module=kmail_values</v>
      </c>
    </row>
    <row r="4566" spans="1:7" ht="30" customHeight="1">
      <c r="A4566" s="3" t="s">
        <v>24600</v>
      </c>
      <c r="B4566" s="3" t="s">
        <v>2</v>
      </c>
      <c r="C4566" s="3" t="s">
        <v>29169</v>
      </c>
      <c r="D4566" s="3" t="s">
        <v>34927</v>
      </c>
      <c r="E4566" s="12" t="s">
        <v>40800</v>
      </c>
      <c r="F4566" s="6" t="str">
        <f t="shared" si="220"/>
        <v>module=jmail_values</v>
      </c>
      <c r="G4566" s="6" t="str">
        <f t="shared" si="221"/>
        <v>module=kmail_values</v>
      </c>
    </row>
    <row r="4567" spans="1:7" ht="30" customHeight="1">
      <c r="A4567" s="3" t="s">
        <v>24600</v>
      </c>
      <c r="B4567" s="3" t="s">
        <v>2</v>
      </c>
      <c r="C4567" s="3" t="s">
        <v>29170</v>
      </c>
      <c r="D4567" s="3" t="s">
        <v>34928</v>
      </c>
      <c r="E4567" s="12" t="s">
        <v>40801</v>
      </c>
      <c r="F4567" s="6" t="str">
        <f t="shared" si="220"/>
        <v>module=jmail_values</v>
      </c>
      <c r="G4567" s="6" t="str">
        <f t="shared" si="221"/>
        <v>module=kmail_values</v>
      </c>
    </row>
    <row r="4568" spans="1:7" ht="30" customHeight="1">
      <c r="A4568" s="3" t="s">
        <v>24600</v>
      </c>
      <c r="B4568" s="3" t="s">
        <v>2</v>
      </c>
      <c r="C4568" s="3" t="s">
        <v>29171</v>
      </c>
      <c r="D4568" s="3" t="s">
        <v>34929</v>
      </c>
      <c r="E4568" s="12" t="s">
        <v>40802</v>
      </c>
      <c r="F4568" s="6" t="str">
        <f t="shared" si="220"/>
        <v>module=jmail_values</v>
      </c>
      <c r="G4568" s="6" t="str">
        <f t="shared" si="221"/>
        <v>module=kmail_values</v>
      </c>
    </row>
    <row r="4569" spans="1:7" ht="30" customHeight="1">
      <c r="A4569" s="3" t="s">
        <v>24600</v>
      </c>
      <c r="B4569" s="3" t="s">
        <v>2</v>
      </c>
      <c r="C4569" s="3" t="s">
        <v>29172</v>
      </c>
      <c r="D4569" s="3" t="s">
        <v>34930</v>
      </c>
      <c r="E4569" s="12" t="s">
        <v>40803</v>
      </c>
      <c r="F4569" s="6" t="str">
        <f t="shared" si="220"/>
        <v>module=jmail_values</v>
      </c>
      <c r="G4569" s="6" t="str">
        <f t="shared" si="221"/>
        <v>module=kmail_values</v>
      </c>
    </row>
    <row r="4570" spans="1:7" ht="30" customHeight="1">
      <c r="A4570" s="3" t="s">
        <v>24600</v>
      </c>
      <c r="B4570" s="3" t="s">
        <v>2</v>
      </c>
      <c r="C4570" s="3" t="s">
        <v>29173</v>
      </c>
      <c r="D4570" s="3" t="s">
        <v>34931</v>
      </c>
      <c r="E4570" s="12" t="s">
        <v>40804</v>
      </c>
      <c r="F4570" s="6" t="str">
        <f t="shared" si="220"/>
        <v>module=jmail_values</v>
      </c>
      <c r="G4570" s="6" t="str">
        <f t="shared" si="221"/>
        <v>module=kmail_values</v>
      </c>
    </row>
    <row r="4571" spans="1:7" ht="30" customHeight="1">
      <c r="A4571" s="3" t="s">
        <v>24600</v>
      </c>
      <c r="B4571" s="3" t="s">
        <v>2</v>
      </c>
      <c r="C4571" s="3" t="s">
        <v>29174</v>
      </c>
      <c r="D4571" s="3" t="s">
        <v>34932</v>
      </c>
      <c r="E4571" s="12" t="s">
        <v>40805</v>
      </c>
      <c r="F4571" s="6" t="str">
        <f t="shared" si="220"/>
        <v>module=jmail_values</v>
      </c>
      <c r="G4571" s="6" t="str">
        <f t="shared" si="221"/>
        <v>module=kmail_values</v>
      </c>
    </row>
    <row r="4572" spans="1:7" ht="30" customHeight="1">
      <c r="A4572" s="3" t="s">
        <v>24600</v>
      </c>
      <c r="B4572" s="3" t="s">
        <v>2</v>
      </c>
      <c r="C4572" s="3" t="s">
        <v>29175</v>
      </c>
      <c r="D4572" s="3" t="s">
        <v>34933</v>
      </c>
      <c r="E4572" s="12" t="s">
        <v>40806</v>
      </c>
      <c r="F4572" s="6" t="str">
        <f t="shared" si="220"/>
        <v>module=jmail_values</v>
      </c>
      <c r="G4572" s="6" t="str">
        <f t="shared" si="221"/>
        <v>module=kmail_values</v>
      </c>
    </row>
    <row r="4573" spans="1:7" ht="30" customHeight="1">
      <c r="A4573" s="3" t="s">
        <v>24600</v>
      </c>
      <c r="B4573" s="3" t="s">
        <v>2</v>
      </c>
      <c r="C4573" s="3" t="s">
        <v>29176</v>
      </c>
      <c r="D4573" s="3" t="s">
        <v>34934</v>
      </c>
      <c r="E4573" s="12" t="s">
        <v>40807</v>
      </c>
      <c r="F4573" s="6" t="str">
        <f t="shared" si="220"/>
        <v>module=jmail_values</v>
      </c>
      <c r="G4573" s="6" t="str">
        <f t="shared" si="221"/>
        <v>module=kmail_values</v>
      </c>
    </row>
    <row r="4574" spans="1:7" ht="30" customHeight="1">
      <c r="A4574" s="3" t="s">
        <v>24600</v>
      </c>
      <c r="B4574" s="3" t="s">
        <v>2</v>
      </c>
      <c r="C4574" s="3" t="s">
        <v>29177</v>
      </c>
      <c r="D4574" s="3" t="s">
        <v>34935</v>
      </c>
      <c r="E4574" s="12" t="s">
        <v>40808</v>
      </c>
      <c r="F4574" s="6" t="str">
        <f t="shared" si="220"/>
        <v>module=jmail_values</v>
      </c>
      <c r="G4574" s="6" t="str">
        <f t="shared" si="221"/>
        <v>module=kmail_values</v>
      </c>
    </row>
    <row r="4575" spans="1:7" ht="30" customHeight="1">
      <c r="A4575" s="3" t="s">
        <v>24600</v>
      </c>
      <c r="B4575" s="3" t="s">
        <v>2</v>
      </c>
      <c r="C4575" s="3" t="s">
        <v>29178</v>
      </c>
      <c r="D4575" s="3" t="s">
        <v>34936</v>
      </c>
      <c r="E4575" s="12" t="s">
        <v>40809</v>
      </c>
      <c r="F4575" s="6" t="str">
        <f t="shared" ref="F4575:F4606" si="222">HYPERLINK("http://www.ssc.wisc.edu/wlsresearch/documentation/waves/?wave=capigrad&amp;module=jmail_values","module=jmail_values")</f>
        <v>module=jmail_values</v>
      </c>
      <c r="G4575" s="6" t="str">
        <f t="shared" ref="G4575:G4606" si="223">HYPERLINK("http://www.ssc.wisc.edu/wlsresearch/documentation/waves/?wave=capisib&amp;module=kmail_values","module=kmail_values")</f>
        <v>module=kmail_values</v>
      </c>
    </row>
    <row r="4576" spans="1:7" ht="30" customHeight="1">
      <c r="A4576" s="3" t="s">
        <v>24600</v>
      </c>
      <c r="B4576" s="3" t="s">
        <v>2</v>
      </c>
      <c r="C4576" s="3" t="s">
        <v>29179</v>
      </c>
      <c r="D4576" s="3" t="s">
        <v>34937</v>
      </c>
      <c r="E4576" s="12" t="s">
        <v>40810</v>
      </c>
      <c r="F4576" s="6" t="str">
        <f t="shared" si="222"/>
        <v>module=jmail_values</v>
      </c>
      <c r="G4576" s="6" t="str">
        <f t="shared" si="223"/>
        <v>module=kmail_values</v>
      </c>
    </row>
    <row r="4577" spans="1:7" ht="30" customHeight="1">
      <c r="A4577" s="3" t="s">
        <v>24600</v>
      </c>
      <c r="B4577" s="3" t="s">
        <v>2</v>
      </c>
      <c r="C4577" s="3" t="s">
        <v>29180</v>
      </c>
      <c r="D4577" s="3" t="s">
        <v>34938</v>
      </c>
      <c r="E4577" s="12" t="s">
        <v>40811</v>
      </c>
      <c r="F4577" s="6" t="str">
        <f t="shared" si="222"/>
        <v>module=jmail_values</v>
      </c>
      <c r="G4577" s="6" t="str">
        <f t="shared" si="223"/>
        <v>module=kmail_values</v>
      </c>
    </row>
    <row r="4578" spans="1:7" ht="30" customHeight="1">
      <c r="A4578" s="3" t="s">
        <v>24600</v>
      </c>
      <c r="B4578" s="3" t="s">
        <v>2</v>
      </c>
      <c r="C4578" s="3" t="s">
        <v>29181</v>
      </c>
      <c r="D4578" s="3" t="s">
        <v>34939</v>
      </c>
      <c r="E4578" s="12" t="s">
        <v>40812</v>
      </c>
      <c r="F4578" s="6" t="str">
        <f t="shared" si="222"/>
        <v>module=jmail_values</v>
      </c>
      <c r="G4578" s="6" t="str">
        <f t="shared" si="223"/>
        <v>module=kmail_values</v>
      </c>
    </row>
    <row r="4579" spans="1:7" ht="30" customHeight="1">
      <c r="A4579" s="3" t="s">
        <v>24600</v>
      </c>
      <c r="B4579" s="3" t="s">
        <v>2</v>
      </c>
      <c r="C4579" s="3" t="s">
        <v>29182</v>
      </c>
      <c r="D4579" s="3" t="s">
        <v>34940</v>
      </c>
      <c r="E4579" s="12" t="s">
        <v>40813</v>
      </c>
      <c r="F4579" s="6" t="str">
        <f t="shared" si="222"/>
        <v>module=jmail_values</v>
      </c>
      <c r="G4579" s="6" t="str">
        <f t="shared" si="223"/>
        <v>module=kmail_values</v>
      </c>
    </row>
    <row r="4580" spans="1:7" ht="30" customHeight="1">
      <c r="A4580" s="3" t="s">
        <v>24600</v>
      </c>
      <c r="B4580" s="3" t="s">
        <v>2</v>
      </c>
      <c r="C4580" s="3" t="s">
        <v>29183</v>
      </c>
      <c r="D4580" s="3" t="s">
        <v>34941</v>
      </c>
      <c r="E4580" s="12" t="s">
        <v>40814</v>
      </c>
      <c r="F4580" s="6" t="str">
        <f t="shared" si="222"/>
        <v>module=jmail_values</v>
      </c>
      <c r="G4580" s="6" t="str">
        <f t="shared" si="223"/>
        <v>module=kmail_values</v>
      </c>
    </row>
    <row r="4581" spans="1:7" ht="30" customHeight="1">
      <c r="A4581" s="3" t="s">
        <v>24600</v>
      </c>
      <c r="B4581" s="3" t="s">
        <v>2</v>
      </c>
      <c r="C4581" s="3" t="s">
        <v>29184</v>
      </c>
      <c r="D4581" s="3" t="s">
        <v>34942</v>
      </c>
      <c r="E4581" s="12" t="s">
        <v>40815</v>
      </c>
      <c r="F4581" s="6" t="str">
        <f t="shared" si="222"/>
        <v>module=jmail_values</v>
      </c>
      <c r="G4581" s="6" t="str">
        <f t="shared" si="223"/>
        <v>module=kmail_values</v>
      </c>
    </row>
    <row r="4582" spans="1:7" ht="30" customHeight="1">
      <c r="A4582" s="3" t="s">
        <v>24600</v>
      </c>
      <c r="B4582" s="3" t="s">
        <v>2</v>
      </c>
      <c r="C4582" s="3" t="s">
        <v>29185</v>
      </c>
      <c r="D4582" s="3" t="s">
        <v>34943</v>
      </c>
      <c r="E4582" s="12" t="s">
        <v>40816</v>
      </c>
      <c r="F4582" s="6" t="str">
        <f t="shared" si="222"/>
        <v>module=jmail_values</v>
      </c>
      <c r="G4582" s="6" t="str">
        <f t="shared" si="223"/>
        <v>module=kmail_values</v>
      </c>
    </row>
    <row r="4583" spans="1:7" ht="30" customHeight="1">
      <c r="A4583" s="3" t="s">
        <v>24600</v>
      </c>
      <c r="B4583" s="3" t="s">
        <v>2</v>
      </c>
      <c r="C4583" s="3" t="s">
        <v>29186</v>
      </c>
      <c r="D4583" s="3" t="s">
        <v>34944</v>
      </c>
      <c r="E4583" s="12" t="s">
        <v>40817</v>
      </c>
      <c r="F4583" s="6" t="str">
        <f t="shared" si="222"/>
        <v>module=jmail_values</v>
      </c>
      <c r="G4583" s="6" t="str">
        <f t="shared" si="223"/>
        <v>module=kmail_values</v>
      </c>
    </row>
    <row r="4584" spans="1:7" ht="30" customHeight="1">
      <c r="A4584" s="3" t="s">
        <v>24600</v>
      </c>
      <c r="B4584" s="3" t="s">
        <v>2</v>
      </c>
      <c r="C4584" s="3" t="s">
        <v>29187</v>
      </c>
      <c r="D4584" s="3" t="s">
        <v>34945</v>
      </c>
      <c r="E4584" s="12" t="s">
        <v>40818</v>
      </c>
      <c r="F4584" s="6" t="str">
        <f t="shared" si="222"/>
        <v>module=jmail_values</v>
      </c>
      <c r="G4584" s="6" t="str">
        <f t="shared" si="223"/>
        <v>module=kmail_values</v>
      </c>
    </row>
    <row r="4585" spans="1:7" ht="30" customHeight="1">
      <c r="A4585" s="3" t="s">
        <v>24600</v>
      </c>
      <c r="B4585" s="3" t="s">
        <v>2</v>
      </c>
      <c r="C4585" s="3" t="s">
        <v>29188</v>
      </c>
      <c r="D4585" s="3" t="s">
        <v>34946</v>
      </c>
      <c r="E4585" s="12" t="s">
        <v>40819</v>
      </c>
      <c r="F4585" s="6" t="str">
        <f t="shared" si="222"/>
        <v>module=jmail_values</v>
      </c>
      <c r="G4585" s="6" t="str">
        <f t="shared" si="223"/>
        <v>module=kmail_values</v>
      </c>
    </row>
    <row r="4586" spans="1:7" ht="30" customHeight="1">
      <c r="A4586" s="3" t="s">
        <v>24600</v>
      </c>
      <c r="B4586" s="3" t="s">
        <v>2</v>
      </c>
      <c r="C4586" s="3" t="s">
        <v>29189</v>
      </c>
      <c r="D4586" s="3" t="s">
        <v>34947</v>
      </c>
      <c r="E4586" s="12" t="s">
        <v>40820</v>
      </c>
      <c r="F4586" s="6" t="str">
        <f t="shared" si="222"/>
        <v>module=jmail_values</v>
      </c>
      <c r="G4586" s="6" t="str">
        <f t="shared" si="223"/>
        <v>module=kmail_values</v>
      </c>
    </row>
    <row r="4587" spans="1:7" ht="30" customHeight="1">
      <c r="A4587" s="3" t="s">
        <v>24600</v>
      </c>
      <c r="B4587" s="3" t="s">
        <v>2</v>
      </c>
      <c r="C4587" s="3" t="s">
        <v>29190</v>
      </c>
      <c r="D4587" s="3" t="s">
        <v>34948</v>
      </c>
      <c r="E4587" s="12" t="s">
        <v>40821</v>
      </c>
      <c r="F4587" s="6" t="str">
        <f t="shared" si="222"/>
        <v>module=jmail_values</v>
      </c>
      <c r="G4587" s="6" t="str">
        <f t="shared" si="223"/>
        <v>module=kmail_values</v>
      </c>
    </row>
    <row r="4588" spans="1:7" ht="30" customHeight="1">
      <c r="A4588" s="3" t="s">
        <v>24600</v>
      </c>
      <c r="B4588" s="3" t="s">
        <v>2</v>
      </c>
      <c r="C4588" s="3" t="s">
        <v>29191</v>
      </c>
      <c r="D4588" s="3" t="s">
        <v>34949</v>
      </c>
      <c r="E4588" s="12" t="s">
        <v>40822</v>
      </c>
      <c r="F4588" s="6" t="str">
        <f t="shared" si="222"/>
        <v>module=jmail_values</v>
      </c>
      <c r="G4588" s="6" t="str">
        <f t="shared" si="223"/>
        <v>module=kmail_values</v>
      </c>
    </row>
    <row r="4589" spans="1:7" ht="30" customHeight="1">
      <c r="A4589" s="3" t="s">
        <v>24600</v>
      </c>
      <c r="B4589" s="3" t="s">
        <v>2</v>
      </c>
      <c r="C4589" s="3" t="s">
        <v>29192</v>
      </c>
      <c r="D4589" s="3" t="s">
        <v>34950</v>
      </c>
      <c r="E4589" s="12" t="s">
        <v>40823</v>
      </c>
      <c r="F4589" s="6" t="str">
        <f t="shared" si="222"/>
        <v>module=jmail_values</v>
      </c>
      <c r="G4589" s="6" t="str">
        <f t="shared" si="223"/>
        <v>module=kmail_values</v>
      </c>
    </row>
    <row r="4590" spans="1:7" ht="30" customHeight="1">
      <c r="A4590" s="3" t="s">
        <v>24600</v>
      </c>
      <c r="B4590" s="3" t="s">
        <v>2</v>
      </c>
      <c r="C4590" s="3" t="s">
        <v>29193</v>
      </c>
      <c r="D4590" s="3" t="s">
        <v>34951</v>
      </c>
      <c r="E4590" s="12" t="s">
        <v>40824</v>
      </c>
      <c r="F4590" s="6" t="str">
        <f t="shared" si="222"/>
        <v>module=jmail_values</v>
      </c>
      <c r="G4590" s="6" t="str">
        <f t="shared" si="223"/>
        <v>module=kmail_values</v>
      </c>
    </row>
    <row r="4591" spans="1:7" ht="30" customHeight="1">
      <c r="A4591" s="3" t="s">
        <v>24600</v>
      </c>
      <c r="B4591" s="3" t="s">
        <v>2</v>
      </c>
      <c r="C4591" s="3" t="s">
        <v>29194</v>
      </c>
      <c r="D4591" s="3" t="s">
        <v>34952</v>
      </c>
      <c r="E4591" s="12" t="s">
        <v>40825</v>
      </c>
      <c r="F4591" s="6" t="str">
        <f t="shared" si="222"/>
        <v>module=jmail_values</v>
      </c>
      <c r="G4591" s="6" t="str">
        <f t="shared" si="223"/>
        <v>module=kmail_values</v>
      </c>
    </row>
    <row r="4592" spans="1:7" ht="30" customHeight="1">
      <c r="A4592" s="3" t="s">
        <v>24600</v>
      </c>
      <c r="B4592" s="3" t="s">
        <v>2</v>
      </c>
      <c r="C4592" s="3" t="s">
        <v>29195</v>
      </c>
      <c r="D4592" s="3" t="s">
        <v>34953</v>
      </c>
      <c r="E4592" s="12" t="s">
        <v>40826</v>
      </c>
      <c r="F4592" s="6" t="str">
        <f t="shared" si="222"/>
        <v>module=jmail_values</v>
      </c>
      <c r="G4592" s="6" t="str">
        <f t="shared" si="223"/>
        <v>module=kmail_values</v>
      </c>
    </row>
    <row r="4593" spans="1:7" ht="30" customHeight="1">
      <c r="A4593" s="3" t="s">
        <v>24600</v>
      </c>
      <c r="B4593" s="3" t="s">
        <v>2</v>
      </c>
      <c r="C4593" s="3" t="s">
        <v>29196</v>
      </c>
      <c r="D4593" s="3" t="s">
        <v>34954</v>
      </c>
      <c r="E4593" s="12" t="s">
        <v>40827</v>
      </c>
      <c r="F4593" s="6" t="str">
        <f t="shared" si="222"/>
        <v>module=jmail_values</v>
      </c>
      <c r="G4593" s="6" t="str">
        <f t="shared" si="223"/>
        <v>module=kmail_values</v>
      </c>
    </row>
    <row r="4594" spans="1:7" ht="30" customHeight="1">
      <c r="A4594" s="3" t="s">
        <v>24600</v>
      </c>
      <c r="B4594" s="3" t="s">
        <v>2</v>
      </c>
      <c r="C4594" s="3" t="s">
        <v>29197</v>
      </c>
      <c r="D4594" s="3" t="s">
        <v>34955</v>
      </c>
      <c r="E4594" s="12" t="s">
        <v>40828</v>
      </c>
      <c r="F4594" s="6" t="str">
        <f t="shared" si="222"/>
        <v>module=jmail_values</v>
      </c>
      <c r="G4594" s="6" t="str">
        <f t="shared" si="223"/>
        <v>module=kmail_values</v>
      </c>
    </row>
    <row r="4595" spans="1:7" ht="30" customHeight="1">
      <c r="A4595" s="3" t="s">
        <v>24600</v>
      </c>
      <c r="B4595" s="3" t="s">
        <v>2</v>
      </c>
      <c r="C4595" s="3" t="s">
        <v>29198</v>
      </c>
      <c r="D4595" s="3" t="s">
        <v>34956</v>
      </c>
      <c r="E4595" s="12" t="s">
        <v>40829</v>
      </c>
      <c r="F4595" s="6" t="str">
        <f t="shared" si="222"/>
        <v>module=jmail_values</v>
      </c>
      <c r="G4595" s="6" t="str">
        <f t="shared" si="223"/>
        <v>module=kmail_values</v>
      </c>
    </row>
    <row r="4596" spans="1:7" ht="30" customHeight="1">
      <c r="A4596" s="3" t="s">
        <v>24600</v>
      </c>
      <c r="B4596" s="3" t="s">
        <v>2</v>
      </c>
      <c r="C4596" s="3" t="s">
        <v>29199</v>
      </c>
      <c r="D4596" s="3" t="s">
        <v>34957</v>
      </c>
      <c r="E4596" s="12" t="s">
        <v>40830</v>
      </c>
      <c r="F4596" s="6" t="str">
        <f t="shared" si="222"/>
        <v>module=jmail_values</v>
      </c>
      <c r="G4596" s="6" t="str">
        <f t="shared" si="223"/>
        <v>module=kmail_values</v>
      </c>
    </row>
    <row r="4597" spans="1:7" ht="30" customHeight="1">
      <c r="A4597" s="3" t="s">
        <v>24600</v>
      </c>
      <c r="B4597" s="3" t="s">
        <v>2</v>
      </c>
      <c r="C4597" s="3" t="s">
        <v>29200</v>
      </c>
      <c r="D4597" s="3" t="s">
        <v>34958</v>
      </c>
      <c r="E4597" s="12" t="s">
        <v>40831</v>
      </c>
      <c r="F4597" s="6" t="str">
        <f t="shared" si="222"/>
        <v>module=jmail_values</v>
      </c>
      <c r="G4597" s="6" t="str">
        <f t="shared" si="223"/>
        <v>module=kmail_values</v>
      </c>
    </row>
    <row r="4598" spans="1:7" ht="30" customHeight="1">
      <c r="A4598" s="3" t="s">
        <v>24600</v>
      </c>
      <c r="B4598" s="3" t="s">
        <v>2</v>
      </c>
      <c r="C4598" s="3" t="s">
        <v>29201</v>
      </c>
      <c r="D4598" s="3" t="s">
        <v>34959</v>
      </c>
      <c r="E4598" s="12" t="s">
        <v>40832</v>
      </c>
      <c r="F4598" s="6" t="str">
        <f t="shared" si="222"/>
        <v>module=jmail_values</v>
      </c>
      <c r="G4598" s="6" t="str">
        <f t="shared" si="223"/>
        <v>module=kmail_values</v>
      </c>
    </row>
    <row r="4599" spans="1:7" ht="30" customHeight="1">
      <c r="A4599" s="3" t="s">
        <v>24600</v>
      </c>
      <c r="B4599" s="3" t="s">
        <v>2</v>
      </c>
      <c r="C4599" s="3" t="s">
        <v>29202</v>
      </c>
      <c r="D4599" s="3" t="s">
        <v>34960</v>
      </c>
      <c r="E4599" s="12" t="s">
        <v>40833</v>
      </c>
      <c r="F4599" s="6" t="str">
        <f t="shared" si="222"/>
        <v>module=jmail_values</v>
      </c>
      <c r="G4599" s="6" t="str">
        <f t="shared" si="223"/>
        <v>module=kmail_values</v>
      </c>
    </row>
    <row r="4600" spans="1:7" ht="30" customHeight="1">
      <c r="A4600" s="3" t="s">
        <v>24600</v>
      </c>
      <c r="B4600" s="3" t="s">
        <v>2</v>
      </c>
      <c r="C4600" s="3" t="s">
        <v>29203</v>
      </c>
      <c r="D4600" s="3" t="s">
        <v>34961</v>
      </c>
      <c r="E4600" s="12" t="s">
        <v>40834</v>
      </c>
      <c r="F4600" s="6" t="str">
        <f t="shared" si="222"/>
        <v>module=jmail_values</v>
      </c>
      <c r="G4600" s="6" t="str">
        <f t="shared" si="223"/>
        <v>module=kmail_values</v>
      </c>
    </row>
    <row r="4601" spans="1:7" ht="30" customHeight="1">
      <c r="A4601" s="3" t="s">
        <v>24600</v>
      </c>
      <c r="B4601" s="3" t="s">
        <v>2</v>
      </c>
      <c r="C4601" s="3" t="s">
        <v>29204</v>
      </c>
      <c r="D4601" s="3" t="s">
        <v>34962</v>
      </c>
      <c r="E4601" s="12" t="s">
        <v>40835</v>
      </c>
      <c r="F4601" s="6" t="str">
        <f t="shared" si="222"/>
        <v>module=jmail_values</v>
      </c>
      <c r="G4601" s="6" t="str">
        <f t="shared" si="223"/>
        <v>module=kmail_values</v>
      </c>
    </row>
    <row r="4602" spans="1:7" ht="30" customHeight="1">
      <c r="A4602" s="3" t="s">
        <v>24600</v>
      </c>
      <c r="B4602" s="3" t="s">
        <v>2</v>
      </c>
      <c r="C4602" s="3" t="s">
        <v>29205</v>
      </c>
      <c r="D4602" s="3" t="s">
        <v>34963</v>
      </c>
      <c r="E4602" s="12" t="s">
        <v>40836</v>
      </c>
      <c r="F4602" s="6" t="str">
        <f t="shared" si="222"/>
        <v>module=jmail_values</v>
      </c>
      <c r="G4602" s="6" t="str">
        <f t="shared" si="223"/>
        <v>module=kmail_values</v>
      </c>
    </row>
    <row r="4603" spans="1:7" ht="30" customHeight="1">
      <c r="A4603" s="3" t="s">
        <v>24600</v>
      </c>
      <c r="B4603" s="3" t="s">
        <v>2</v>
      </c>
      <c r="C4603" s="3" t="s">
        <v>29206</v>
      </c>
      <c r="D4603" s="3" t="s">
        <v>34964</v>
      </c>
      <c r="E4603" s="12" t="s">
        <v>40837</v>
      </c>
      <c r="F4603" s="6" t="str">
        <f t="shared" si="222"/>
        <v>module=jmail_values</v>
      </c>
      <c r="G4603" s="6" t="str">
        <f t="shared" si="223"/>
        <v>module=kmail_values</v>
      </c>
    </row>
    <row r="4604" spans="1:7" ht="30" customHeight="1">
      <c r="A4604" s="3" t="s">
        <v>24600</v>
      </c>
      <c r="B4604" s="3" t="s">
        <v>2</v>
      </c>
      <c r="C4604" s="3" t="s">
        <v>29207</v>
      </c>
      <c r="D4604" s="3" t="s">
        <v>34965</v>
      </c>
      <c r="E4604" s="12" t="s">
        <v>40838</v>
      </c>
      <c r="F4604" s="6" t="str">
        <f t="shared" si="222"/>
        <v>module=jmail_values</v>
      </c>
      <c r="G4604" s="6" t="str">
        <f t="shared" si="223"/>
        <v>module=kmail_values</v>
      </c>
    </row>
    <row r="4605" spans="1:7" ht="30" customHeight="1">
      <c r="A4605" s="3" t="s">
        <v>24600</v>
      </c>
      <c r="B4605" s="3" t="s">
        <v>2</v>
      </c>
      <c r="C4605" s="3" t="s">
        <v>29208</v>
      </c>
      <c r="D4605" s="3" t="s">
        <v>34966</v>
      </c>
      <c r="E4605" s="12" t="s">
        <v>40839</v>
      </c>
      <c r="F4605" s="6" t="str">
        <f t="shared" si="222"/>
        <v>module=jmail_values</v>
      </c>
      <c r="G4605" s="6" t="str">
        <f t="shared" si="223"/>
        <v>module=kmail_values</v>
      </c>
    </row>
    <row r="4606" spans="1:7" ht="30" customHeight="1">
      <c r="A4606" s="3" t="s">
        <v>24600</v>
      </c>
      <c r="B4606" s="3" t="s">
        <v>2</v>
      </c>
      <c r="C4606" s="3" t="s">
        <v>29209</v>
      </c>
      <c r="D4606" s="3" t="s">
        <v>34967</v>
      </c>
      <c r="E4606" s="12" t="s">
        <v>40840</v>
      </c>
      <c r="F4606" s="6" t="str">
        <f t="shared" si="222"/>
        <v>module=jmail_values</v>
      </c>
      <c r="G4606" s="6" t="str">
        <f t="shared" si="223"/>
        <v>module=kmail_values</v>
      </c>
    </row>
    <row r="4607" spans="1:7" ht="30" customHeight="1">
      <c r="A4607" s="3" t="s">
        <v>24600</v>
      </c>
      <c r="B4607" s="3" t="s">
        <v>2</v>
      </c>
      <c r="C4607" s="3" t="s">
        <v>29210</v>
      </c>
      <c r="D4607" s="3" t="s">
        <v>34968</v>
      </c>
      <c r="E4607" s="12" t="s">
        <v>40841</v>
      </c>
      <c r="F4607" s="6" t="str">
        <f t="shared" ref="F4607:F4638" si="224">HYPERLINK("http://www.ssc.wisc.edu/wlsresearch/documentation/waves/?wave=capigrad&amp;module=jmail_values","module=jmail_values")</f>
        <v>module=jmail_values</v>
      </c>
      <c r="G4607" s="6" t="str">
        <f t="shared" ref="G4607:G4638" si="225">HYPERLINK("http://www.ssc.wisc.edu/wlsresearch/documentation/waves/?wave=capisib&amp;module=kmail_values","module=kmail_values")</f>
        <v>module=kmail_values</v>
      </c>
    </row>
    <row r="4608" spans="1:7" ht="30" customHeight="1">
      <c r="A4608" s="3" t="s">
        <v>24600</v>
      </c>
      <c r="B4608" s="3" t="s">
        <v>2</v>
      </c>
      <c r="C4608" s="3" t="s">
        <v>29211</v>
      </c>
      <c r="D4608" s="3" t="s">
        <v>34969</v>
      </c>
      <c r="E4608" s="12" t="s">
        <v>40842</v>
      </c>
      <c r="F4608" s="6" t="str">
        <f t="shared" si="224"/>
        <v>module=jmail_values</v>
      </c>
      <c r="G4608" s="6" t="str">
        <f t="shared" si="225"/>
        <v>module=kmail_values</v>
      </c>
    </row>
    <row r="4609" spans="1:7" ht="30" customHeight="1">
      <c r="A4609" s="3" t="s">
        <v>24600</v>
      </c>
      <c r="B4609" s="3" t="s">
        <v>2</v>
      </c>
      <c r="C4609" s="3" t="s">
        <v>29212</v>
      </c>
      <c r="D4609" s="3" t="s">
        <v>34970</v>
      </c>
      <c r="E4609" s="12" t="s">
        <v>40843</v>
      </c>
      <c r="F4609" s="6" t="str">
        <f t="shared" si="224"/>
        <v>module=jmail_values</v>
      </c>
      <c r="G4609" s="6" t="str">
        <f t="shared" si="225"/>
        <v>module=kmail_values</v>
      </c>
    </row>
    <row r="4610" spans="1:7" ht="30" customHeight="1">
      <c r="A4610" s="3" t="s">
        <v>24600</v>
      </c>
      <c r="B4610" s="3" t="s">
        <v>2</v>
      </c>
      <c r="C4610" s="3" t="s">
        <v>29213</v>
      </c>
      <c r="D4610" s="3" t="s">
        <v>34971</v>
      </c>
      <c r="E4610" s="12" t="s">
        <v>40844</v>
      </c>
      <c r="F4610" s="6" t="str">
        <f t="shared" si="224"/>
        <v>module=jmail_values</v>
      </c>
      <c r="G4610" s="6" t="str">
        <f t="shared" si="225"/>
        <v>module=kmail_values</v>
      </c>
    </row>
    <row r="4611" spans="1:7" ht="30" customHeight="1">
      <c r="A4611" s="3" t="s">
        <v>24600</v>
      </c>
      <c r="B4611" s="3" t="s">
        <v>2</v>
      </c>
      <c r="C4611" s="3" t="s">
        <v>29214</v>
      </c>
      <c r="D4611" s="3" t="s">
        <v>34972</v>
      </c>
      <c r="E4611" s="12" t="s">
        <v>40845</v>
      </c>
      <c r="F4611" s="6" t="str">
        <f t="shared" si="224"/>
        <v>module=jmail_values</v>
      </c>
      <c r="G4611" s="6" t="str">
        <f t="shared" si="225"/>
        <v>module=kmail_values</v>
      </c>
    </row>
    <row r="4612" spans="1:7" ht="30" customHeight="1">
      <c r="A4612" s="3" t="s">
        <v>24600</v>
      </c>
      <c r="B4612" s="3" t="s">
        <v>2</v>
      </c>
      <c r="C4612" s="3" t="s">
        <v>29215</v>
      </c>
      <c r="D4612" s="3" t="s">
        <v>34973</v>
      </c>
      <c r="E4612" s="12" t="s">
        <v>40846</v>
      </c>
      <c r="F4612" s="6" t="str">
        <f t="shared" si="224"/>
        <v>module=jmail_values</v>
      </c>
      <c r="G4612" s="6" t="str">
        <f t="shared" si="225"/>
        <v>module=kmail_values</v>
      </c>
    </row>
    <row r="4613" spans="1:7" ht="30" customHeight="1">
      <c r="A4613" s="3" t="s">
        <v>24600</v>
      </c>
      <c r="B4613" s="3" t="s">
        <v>2</v>
      </c>
      <c r="C4613" s="3" t="s">
        <v>29216</v>
      </c>
      <c r="D4613" s="3" t="s">
        <v>34974</v>
      </c>
      <c r="E4613" s="12" t="s">
        <v>40847</v>
      </c>
      <c r="F4613" s="6" t="str">
        <f t="shared" si="224"/>
        <v>module=jmail_values</v>
      </c>
      <c r="G4613" s="6" t="str">
        <f t="shared" si="225"/>
        <v>module=kmail_values</v>
      </c>
    </row>
    <row r="4614" spans="1:7" ht="30" customHeight="1">
      <c r="A4614" s="3" t="s">
        <v>24600</v>
      </c>
      <c r="B4614" s="3" t="s">
        <v>2</v>
      </c>
      <c r="C4614" s="3" t="s">
        <v>29217</v>
      </c>
      <c r="D4614" s="3" t="s">
        <v>34975</v>
      </c>
      <c r="E4614" s="12" t="s">
        <v>40848</v>
      </c>
      <c r="F4614" s="6" t="str">
        <f t="shared" si="224"/>
        <v>module=jmail_values</v>
      </c>
      <c r="G4614" s="6" t="str">
        <f t="shared" si="225"/>
        <v>module=kmail_values</v>
      </c>
    </row>
    <row r="4615" spans="1:7" ht="30" customHeight="1">
      <c r="A4615" s="3" t="s">
        <v>24600</v>
      </c>
      <c r="B4615" s="3" t="s">
        <v>2</v>
      </c>
      <c r="C4615" s="3" t="s">
        <v>29218</v>
      </c>
      <c r="D4615" s="3" t="s">
        <v>34976</v>
      </c>
      <c r="E4615" s="12" t="s">
        <v>40849</v>
      </c>
      <c r="F4615" s="6" t="str">
        <f t="shared" si="224"/>
        <v>module=jmail_values</v>
      </c>
      <c r="G4615" s="6" t="str">
        <f t="shared" si="225"/>
        <v>module=kmail_values</v>
      </c>
    </row>
    <row r="4616" spans="1:7" ht="30" customHeight="1">
      <c r="A4616" s="3" t="s">
        <v>24600</v>
      </c>
      <c r="B4616" s="3" t="s">
        <v>2</v>
      </c>
      <c r="C4616" s="3" t="s">
        <v>29219</v>
      </c>
      <c r="D4616" s="3" t="s">
        <v>34977</v>
      </c>
      <c r="E4616" s="12" t="s">
        <v>40850</v>
      </c>
      <c r="F4616" s="6" t="str">
        <f t="shared" si="224"/>
        <v>module=jmail_values</v>
      </c>
      <c r="G4616" s="6" t="str">
        <f t="shared" si="225"/>
        <v>module=kmail_values</v>
      </c>
    </row>
    <row r="4617" spans="1:7" ht="30" customHeight="1">
      <c r="A4617" s="3" t="s">
        <v>24600</v>
      </c>
      <c r="B4617" s="3" t="s">
        <v>2</v>
      </c>
      <c r="C4617" s="3" t="s">
        <v>29220</v>
      </c>
      <c r="D4617" s="3" t="s">
        <v>34978</v>
      </c>
      <c r="E4617" s="12" t="s">
        <v>40851</v>
      </c>
      <c r="F4617" s="6" t="str">
        <f t="shared" si="224"/>
        <v>module=jmail_values</v>
      </c>
      <c r="G4617" s="6" t="str">
        <f t="shared" si="225"/>
        <v>module=kmail_values</v>
      </c>
    </row>
    <row r="4618" spans="1:7" ht="30" customHeight="1">
      <c r="A4618" s="3" t="s">
        <v>24600</v>
      </c>
      <c r="B4618" s="3" t="s">
        <v>2</v>
      </c>
      <c r="C4618" s="3" t="s">
        <v>29221</v>
      </c>
      <c r="D4618" s="3" t="s">
        <v>34979</v>
      </c>
      <c r="E4618" s="12" t="s">
        <v>40852</v>
      </c>
      <c r="F4618" s="6" t="str">
        <f t="shared" si="224"/>
        <v>module=jmail_values</v>
      </c>
      <c r="G4618" s="6" t="str">
        <f t="shared" si="225"/>
        <v>module=kmail_values</v>
      </c>
    </row>
    <row r="4619" spans="1:7" ht="30" customHeight="1">
      <c r="A4619" s="3" t="s">
        <v>24600</v>
      </c>
      <c r="B4619" s="3" t="s">
        <v>2</v>
      </c>
      <c r="C4619" s="3" t="s">
        <v>29222</v>
      </c>
      <c r="D4619" s="3" t="s">
        <v>34980</v>
      </c>
      <c r="E4619" s="12" t="s">
        <v>40853</v>
      </c>
      <c r="F4619" s="6" t="str">
        <f t="shared" si="224"/>
        <v>module=jmail_values</v>
      </c>
      <c r="G4619" s="6" t="str">
        <f t="shared" si="225"/>
        <v>module=kmail_values</v>
      </c>
    </row>
    <row r="4620" spans="1:7" ht="30" customHeight="1">
      <c r="A4620" s="3" t="s">
        <v>24600</v>
      </c>
      <c r="B4620" s="3" t="s">
        <v>2</v>
      </c>
      <c r="C4620" s="3" t="s">
        <v>29223</v>
      </c>
      <c r="D4620" s="3" t="s">
        <v>34981</v>
      </c>
      <c r="E4620" s="12" t="s">
        <v>40854</v>
      </c>
      <c r="F4620" s="6" t="str">
        <f t="shared" si="224"/>
        <v>module=jmail_values</v>
      </c>
      <c r="G4620" s="6" t="str">
        <f t="shared" si="225"/>
        <v>module=kmail_values</v>
      </c>
    </row>
    <row r="4621" spans="1:7" ht="30" customHeight="1">
      <c r="A4621" s="3" t="s">
        <v>24600</v>
      </c>
      <c r="B4621" s="3" t="s">
        <v>2</v>
      </c>
      <c r="C4621" s="3" t="s">
        <v>29224</v>
      </c>
      <c r="D4621" s="3" t="s">
        <v>34982</v>
      </c>
      <c r="E4621" s="12" t="s">
        <v>40855</v>
      </c>
      <c r="F4621" s="6" t="str">
        <f t="shared" si="224"/>
        <v>module=jmail_values</v>
      </c>
      <c r="G4621" s="6" t="str">
        <f t="shared" si="225"/>
        <v>module=kmail_values</v>
      </c>
    </row>
    <row r="4622" spans="1:7" ht="30" customHeight="1">
      <c r="A4622" s="3" t="s">
        <v>24600</v>
      </c>
      <c r="B4622" s="3" t="s">
        <v>2</v>
      </c>
      <c r="C4622" s="3" t="s">
        <v>29225</v>
      </c>
      <c r="D4622" s="3" t="s">
        <v>34983</v>
      </c>
      <c r="E4622" s="12" t="s">
        <v>40856</v>
      </c>
      <c r="F4622" s="6" t="str">
        <f t="shared" si="224"/>
        <v>module=jmail_values</v>
      </c>
      <c r="G4622" s="6" t="str">
        <f t="shared" si="225"/>
        <v>module=kmail_values</v>
      </c>
    </row>
    <row r="4623" spans="1:7" ht="30" customHeight="1">
      <c r="A4623" s="3" t="s">
        <v>24600</v>
      </c>
      <c r="B4623" s="3" t="s">
        <v>2</v>
      </c>
      <c r="C4623" s="3" t="s">
        <v>29226</v>
      </c>
      <c r="D4623" s="3" t="s">
        <v>34984</v>
      </c>
      <c r="E4623" s="12" t="s">
        <v>40857</v>
      </c>
      <c r="F4623" s="6" t="str">
        <f t="shared" si="224"/>
        <v>module=jmail_values</v>
      </c>
      <c r="G4623" s="6" t="str">
        <f t="shared" si="225"/>
        <v>module=kmail_values</v>
      </c>
    </row>
    <row r="4624" spans="1:7" ht="30" customHeight="1">
      <c r="A4624" s="3" t="s">
        <v>24600</v>
      </c>
      <c r="B4624" s="3" t="s">
        <v>2</v>
      </c>
      <c r="C4624" s="3" t="s">
        <v>29227</v>
      </c>
      <c r="D4624" s="3" t="s">
        <v>34985</v>
      </c>
      <c r="E4624" s="12" t="s">
        <v>40858</v>
      </c>
      <c r="F4624" s="6" t="str">
        <f t="shared" si="224"/>
        <v>module=jmail_values</v>
      </c>
      <c r="G4624" s="6" t="str">
        <f t="shared" si="225"/>
        <v>module=kmail_values</v>
      </c>
    </row>
    <row r="4625" spans="1:7" ht="30" customHeight="1">
      <c r="A4625" s="3" t="s">
        <v>24600</v>
      </c>
      <c r="B4625" s="3" t="s">
        <v>2</v>
      </c>
      <c r="C4625" s="3" t="s">
        <v>29228</v>
      </c>
      <c r="D4625" s="3" t="s">
        <v>34986</v>
      </c>
      <c r="E4625" s="12" t="s">
        <v>40859</v>
      </c>
      <c r="F4625" s="6" t="str">
        <f t="shared" si="224"/>
        <v>module=jmail_values</v>
      </c>
      <c r="G4625" s="6" t="str">
        <f t="shared" si="225"/>
        <v>module=kmail_values</v>
      </c>
    </row>
    <row r="4626" spans="1:7" ht="30" customHeight="1">
      <c r="A4626" s="3" t="s">
        <v>24600</v>
      </c>
      <c r="B4626" s="3" t="s">
        <v>2</v>
      </c>
      <c r="C4626" s="3" t="s">
        <v>29229</v>
      </c>
      <c r="D4626" s="3" t="s">
        <v>34987</v>
      </c>
      <c r="E4626" s="12" t="s">
        <v>40860</v>
      </c>
      <c r="F4626" s="6" t="str">
        <f t="shared" si="224"/>
        <v>module=jmail_values</v>
      </c>
      <c r="G4626" s="6" t="str">
        <f t="shared" si="225"/>
        <v>module=kmail_values</v>
      </c>
    </row>
    <row r="4627" spans="1:7" ht="30" customHeight="1">
      <c r="A4627" s="3" t="s">
        <v>24600</v>
      </c>
      <c r="B4627" s="3" t="s">
        <v>2</v>
      </c>
      <c r="C4627" s="3" t="s">
        <v>29230</v>
      </c>
      <c r="D4627" s="3" t="s">
        <v>34988</v>
      </c>
      <c r="E4627" s="12" t="s">
        <v>40861</v>
      </c>
      <c r="F4627" s="6" t="str">
        <f t="shared" si="224"/>
        <v>module=jmail_values</v>
      </c>
      <c r="G4627" s="6" t="str">
        <f t="shared" si="225"/>
        <v>module=kmail_values</v>
      </c>
    </row>
    <row r="4628" spans="1:7" ht="30" customHeight="1">
      <c r="A4628" s="3" t="s">
        <v>24600</v>
      </c>
      <c r="B4628" s="3" t="s">
        <v>2</v>
      </c>
      <c r="C4628" s="3" t="s">
        <v>29231</v>
      </c>
      <c r="D4628" s="3" t="s">
        <v>34989</v>
      </c>
      <c r="E4628" s="12" t="s">
        <v>40862</v>
      </c>
      <c r="F4628" s="6" t="str">
        <f t="shared" si="224"/>
        <v>module=jmail_values</v>
      </c>
      <c r="G4628" s="6" t="str">
        <f t="shared" si="225"/>
        <v>module=kmail_values</v>
      </c>
    </row>
    <row r="4629" spans="1:7" ht="30" customHeight="1">
      <c r="A4629" s="3" t="s">
        <v>24600</v>
      </c>
      <c r="B4629" s="3" t="s">
        <v>2</v>
      </c>
      <c r="C4629" s="3" t="s">
        <v>29232</v>
      </c>
      <c r="D4629" s="3" t="s">
        <v>34990</v>
      </c>
      <c r="E4629" s="12" t="s">
        <v>40863</v>
      </c>
      <c r="F4629" s="6" t="str">
        <f t="shared" si="224"/>
        <v>module=jmail_values</v>
      </c>
      <c r="G4629" s="6" t="str">
        <f t="shared" si="225"/>
        <v>module=kmail_values</v>
      </c>
    </row>
    <row r="4630" spans="1:7" ht="30" customHeight="1">
      <c r="A4630" s="3" t="s">
        <v>24600</v>
      </c>
      <c r="B4630" s="3" t="s">
        <v>2</v>
      </c>
      <c r="C4630" s="3" t="s">
        <v>29233</v>
      </c>
      <c r="D4630" s="3" t="s">
        <v>34991</v>
      </c>
      <c r="E4630" s="12" t="s">
        <v>40864</v>
      </c>
      <c r="F4630" s="6" t="str">
        <f t="shared" si="224"/>
        <v>module=jmail_values</v>
      </c>
      <c r="G4630" s="6" t="str">
        <f t="shared" si="225"/>
        <v>module=kmail_values</v>
      </c>
    </row>
    <row r="4631" spans="1:7" ht="30" customHeight="1">
      <c r="A4631" s="3" t="s">
        <v>24600</v>
      </c>
      <c r="B4631" s="3" t="s">
        <v>2</v>
      </c>
      <c r="C4631" s="3" t="s">
        <v>29234</v>
      </c>
      <c r="D4631" s="3" t="s">
        <v>34992</v>
      </c>
      <c r="E4631" s="12" t="s">
        <v>40865</v>
      </c>
      <c r="F4631" s="6" t="str">
        <f t="shared" si="224"/>
        <v>module=jmail_values</v>
      </c>
      <c r="G4631" s="6" t="str">
        <f t="shared" si="225"/>
        <v>module=kmail_values</v>
      </c>
    </row>
    <row r="4632" spans="1:7" ht="30" customHeight="1">
      <c r="A4632" s="3" t="s">
        <v>24600</v>
      </c>
      <c r="B4632" s="3" t="s">
        <v>2</v>
      </c>
      <c r="C4632" s="3" t="s">
        <v>29235</v>
      </c>
      <c r="D4632" s="3" t="s">
        <v>34993</v>
      </c>
      <c r="E4632" s="12" t="s">
        <v>40866</v>
      </c>
      <c r="F4632" s="6" t="str">
        <f t="shared" si="224"/>
        <v>module=jmail_values</v>
      </c>
      <c r="G4632" s="6" t="str">
        <f t="shared" si="225"/>
        <v>module=kmail_values</v>
      </c>
    </row>
    <row r="4633" spans="1:7" ht="30" customHeight="1">
      <c r="A4633" s="3" t="s">
        <v>24600</v>
      </c>
      <c r="B4633" s="3" t="s">
        <v>2</v>
      </c>
      <c r="C4633" s="3" t="s">
        <v>29236</v>
      </c>
      <c r="D4633" s="3" t="s">
        <v>34994</v>
      </c>
      <c r="E4633" s="12" t="s">
        <v>40867</v>
      </c>
      <c r="F4633" s="6" t="str">
        <f t="shared" si="224"/>
        <v>module=jmail_values</v>
      </c>
      <c r="G4633" s="6" t="str">
        <f t="shared" si="225"/>
        <v>module=kmail_values</v>
      </c>
    </row>
    <row r="4634" spans="1:7" ht="30" customHeight="1">
      <c r="A4634" s="3" t="s">
        <v>24600</v>
      </c>
      <c r="B4634" s="3" t="s">
        <v>2</v>
      </c>
      <c r="C4634" s="3" t="s">
        <v>29237</v>
      </c>
      <c r="D4634" s="3" t="s">
        <v>34995</v>
      </c>
      <c r="E4634" s="12" t="s">
        <v>40868</v>
      </c>
      <c r="F4634" s="6" t="str">
        <f t="shared" si="224"/>
        <v>module=jmail_values</v>
      </c>
      <c r="G4634" s="6" t="str">
        <f t="shared" si="225"/>
        <v>module=kmail_values</v>
      </c>
    </row>
    <row r="4635" spans="1:7" ht="30" customHeight="1">
      <c r="A4635" s="3" t="s">
        <v>24600</v>
      </c>
      <c r="B4635" s="3" t="s">
        <v>2</v>
      </c>
      <c r="C4635" s="3" t="s">
        <v>29238</v>
      </c>
      <c r="D4635" s="3" t="s">
        <v>34996</v>
      </c>
      <c r="E4635" s="12" t="s">
        <v>40869</v>
      </c>
      <c r="F4635" s="6" t="str">
        <f t="shared" si="224"/>
        <v>module=jmail_values</v>
      </c>
      <c r="G4635" s="6" t="str">
        <f t="shared" si="225"/>
        <v>module=kmail_values</v>
      </c>
    </row>
    <row r="4636" spans="1:7" ht="30" customHeight="1">
      <c r="A4636" s="3" t="s">
        <v>24600</v>
      </c>
      <c r="B4636" s="3" t="s">
        <v>2</v>
      </c>
      <c r="C4636" s="3" t="s">
        <v>29239</v>
      </c>
      <c r="D4636" s="3" t="s">
        <v>34997</v>
      </c>
      <c r="E4636" s="12" t="s">
        <v>40870</v>
      </c>
      <c r="F4636" s="6" t="str">
        <f t="shared" si="224"/>
        <v>module=jmail_values</v>
      </c>
      <c r="G4636" s="6" t="str">
        <f t="shared" si="225"/>
        <v>module=kmail_values</v>
      </c>
    </row>
    <row r="4637" spans="1:7" ht="30" customHeight="1">
      <c r="A4637" s="3" t="s">
        <v>24600</v>
      </c>
      <c r="B4637" s="3" t="s">
        <v>2</v>
      </c>
      <c r="C4637" s="3" t="s">
        <v>29240</v>
      </c>
      <c r="D4637" s="3" t="s">
        <v>34998</v>
      </c>
      <c r="E4637" s="12" t="s">
        <v>40871</v>
      </c>
      <c r="F4637" s="6" t="str">
        <f t="shared" si="224"/>
        <v>module=jmail_values</v>
      </c>
      <c r="G4637" s="6" t="str">
        <f t="shared" si="225"/>
        <v>module=kmail_values</v>
      </c>
    </row>
    <row r="4638" spans="1:7" ht="30" customHeight="1">
      <c r="A4638" s="3" t="s">
        <v>24600</v>
      </c>
      <c r="B4638" s="3" t="s">
        <v>2</v>
      </c>
      <c r="C4638" s="3" t="s">
        <v>29241</v>
      </c>
      <c r="D4638" s="3" t="s">
        <v>34999</v>
      </c>
      <c r="E4638" s="12" t="s">
        <v>40872</v>
      </c>
      <c r="F4638" s="6" t="str">
        <f t="shared" si="224"/>
        <v>module=jmail_values</v>
      </c>
      <c r="G4638" s="6" t="str">
        <f t="shared" si="225"/>
        <v>module=kmail_values</v>
      </c>
    </row>
    <row r="4639" spans="1:7" ht="30" customHeight="1">
      <c r="A4639" s="3" t="s">
        <v>24600</v>
      </c>
      <c r="B4639" s="3" t="s">
        <v>2</v>
      </c>
      <c r="C4639" s="3" t="s">
        <v>29242</v>
      </c>
      <c r="D4639" s="3" t="s">
        <v>35000</v>
      </c>
      <c r="E4639" s="12" t="s">
        <v>40873</v>
      </c>
      <c r="F4639" s="6" t="str">
        <f t="shared" ref="F4639:F4661" si="226">HYPERLINK("http://www.ssc.wisc.edu/wlsresearch/documentation/waves/?wave=capigrad&amp;module=jmail_values","module=jmail_values")</f>
        <v>module=jmail_values</v>
      </c>
      <c r="G4639" s="6" t="str">
        <f t="shared" ref="G4639:G4661" si="227">HYPERLINK("http://www.ssc.wisc.edu/wlsresearch/documentation/waves/?wave=capisib&amp;module=kmail_values","module=kmail_values")</f>
        <v>module=kmail_values</v>
      </c>
    </row>
    <row r="4640" spans="1:7" ht="30" customHeight="1">
      <c r="A4640" s="3" t="s">
        <v>24600</v>
      </c>
      <c r="B4640" s="3" t="s">
        <v>2</v>
      </c>
      <c r="C4640" s="3" t="s">
        <v>29243</v>
      </c>
      <c r="D4640" s="3" t="s">
        <v>35001</v>
      </c>
      <c r="E4640" s="12" t="s">
        <v>40874</v>
      </c>
      <c r="F4640" s="6" t="str">
        <f t="shared" si="226"/>
        <v>module=jmail_values</v>
      </c>
      <c r="G4640" s="6" t="str">
        <f t="shared" si="227"/>
        <v>module=kmail_values</v>
      </c>
    </row>
    <row r="4641" spans="1:7" ht="30" customHeight="1">
      <c r="A4641" s="3" t="s">
        <v>24600</v>
      </c>
      <c r="B4641" s="3" t="s">
        <v>2</v>
      </c>
      <c r="C4641" s="3" t="s">
        <v>29244</v>
      </c>
      <c r="D4641" s="3" t="s">
        <v>35002</v>
      </c>
      <c r="E4641" s="12" t="s">
        <v>40875</v>
      </c>
      <c r="F4641" s="6" t="str">
        <f t="shared" si="226"/>
        <v>module=jmail_values</v>
      </c>
      <c r="G4641" s="6" t="str">
        <f t="shared" si="227"/>
        <v>module=kmail_values</v>
      </c>
    </row>
    <row r="4642" spans="1:7" ht="30" customHeight="1">
      <c r="A4642" s="3" t="s">
        <v>24600</v>
      </c>
      <c r="B4642" s="3" t="s">
        <v>2</v>
      </c>
      <c r="C4642" s="3" t="s">
        <v>29245</v>
      </c>
      <c r="D4642" s="3" t="s">
        <v>35003</v>
      </c>
      <c r="E4642" s="12" t="s">
        <v>40876</v>
      </c>
      <c r="F4642" s="6" t="str">
        <f t="shared" si="226"/>
        <v>module=jmail_values</v>
      </c>
      <c r="G4642" s="6" t="str">
        <f t="shared" si="227"/>
        <v>module=kmail_values</v>
      </c>
    </row>
    <row r="4643" spans="1:7" ht="30" customHeight="1">
      <c r="A4643" s="3" t="s">
        <v>24600</v>
      </c>
      <c r="B4643" s="3" t="s">
        <v>2</v>
      </c>
      <c r="C4643" s="3" t="s">
        <v>29246</v>
      </c>
      <c r="D4643" s="3" t="s">
        <v>35004</v>
      </c>
      <c r="E4643" s="12" t="s">
        <v>40877</v>
      </c>
      <c r="F4643" s="6" t="str">
        <f t="shared" si="226"/>
        <v>module=jmail_values</v>
      </c>
      <c r="G4643" s="6" t="str">
        <f t="shared" si="227"/>
        <v>module=kmail_values</v>
      </c>
    </row>
    <row r="4644" spans="1:7" ht="30" customHeight="1">
      <c r="A4644" s="3" t="s">
        <v>24600</v>
      </c>
      <c r="B4644" s="3" t="s">
        <v>2</v>
      </c>
      <c r="C4644" s="3" t="s">
        <v>29247</v>
      </c>
      <c r="D4644" s="3" t="s">
        <v>35005</v>
      </c>
      <c r="E4644" s="12" t="s">
        <v>40878</v>
      </c>
      <c r="F4644" s="6" t="str">
        <f t="shared" si="226"/>
        <v>module=jmail_values</v>
      </c>
      <c r="G4644" s="6" t="str">
        <f t="shared" si="227"/>
        <v>module=kmail_values</v>
      </c>
    </row>
    <row r="4645" spans="1:7" ht="30" customHeight="1">
      <c r="A4645" s="3" t="s">
        <v>24600</v>
      </c>
      <c r="B4645" s="3" t="s">
        <v>2</v>
      </c>
      <c r="C4645" s="3" t="s">
        <v>29248</v>
      </c>
      <c r="D4645" s="3" t="s">
        <v>35006</v>
      </c>
      <c r="E4645" s="12" t="s">
        <v>40879</v>
      </c>
      <c r="F4645" s="6" t="str">
        <f t="shared" si="226"/>
        <v>module=jmail_values</v>
      </c>
      <c r="G4645" s="6" t="str">
        <f t="shared" si="227"/>
        <v>module=kmail_values</v>
      </c>
    </row>
    <row r="4646" spans="1:7" ht="30" customHeight="1">
      <c r="A4646" s="3" t="s">
        <v>24600</v>
      </c>
      <c r="B4646" s="3" t="s">
        <v>2</v>
      </c>
      <c r="C4646" s="3" t="s">
        <v>29249</v>
      </c>
      <c r="D4646" s="3" t="s">
        <v>35007</v>
      </c>
      <c r="E4646" s="12" t="s">
        <v>40880</v>
      </c>
      <c r="F4646" s="6" t="str">
        <f t="shared" si="226"/>
        <v>module=jmail_values</v>
      </c>
      <c r="G4646" s="6" t="str">
        <f t="shared" si="227"/>
        <v>module=kmail_values</v>
      </c>
    </row>
    <row r="4647" spans="1:7" ht="30" customHeight="1">
      <c r="A4647" s="3" t="s">
        <v>24600</v>
      </c>
      <c r="B4647" s="3" t="s">
        <v>2</v>
      </c>
      <c r="C4647" s="3" t="s">
        <v>29250</v>
      </c>
      <c r="D4647" s="3" t="s">
        <v>35008</v>
      </c>
      <c r="E4647" s="12" t="s">
        <v>40881</v>
      </c>
      <c r="F4647" s="6" t="str">
        <f t="shared" si="226"/>
        <v>module=jmail_values</v>
      </c>
      <c r="G4647" s="6" t="str">
        <f t="shared" si="227"/>
        <v>module=kmail_values</v>
      </c>
    </row>
    <row r="4648" spans="1:7" ht="30" customHeight="1">
      <c r="A4648" s="3" t="s">
        <v>24600</v>
      </c>
      <c r="B4648" s="3" t="s">
        <v>2</v>
      </c>
      <c r="C4648" s="3" t="s">
        <v>29251</v>
      </c>
      <c r="D4648" s="3" t="s">
        <v>35009</v>
      </c>
      <c r="E4648" s="12" t="s">
        <v>40882</v>
      </c>
      <c r="F4648" s="6" t="str">
        <f t="shared" si="226"/>
        <v>module=jmail_values</v>
      </c>
      <c r="G4648" s="6" t="str">
        <f t="shared" si="227"/>
        <v>module=kmail_values</v>
      </c>
    </row>
    <row r="4649" spans="1:7" ht="30" customHeight="1">
      <c r="A4649" s="3" t="s">
        <v>24600</v>
      </c>
      <c r="B4649" s="3" t="s">
        <v>2</v>
      </c>
      <c r="C4649" s="3" t="s">
        <v>29252</v>
      </c>
      <c r="D4649" s="3" t="s">
        <v>35010</v>
      </c>
      <c r="E4649" s="12" t="s">
        <v>40883</v>
      </c>
      <c r="F4649" s="6" t="str">
        <f t="shared" si="226"/>
        <v>module=jmail_values</v>
      </c>
      <c r="G4649" s="6" t="str">
        <f t="shared" si="227"/>
        <v>module=kmail_values</v>
      </c>
    </row>
    <row r="4650" spans="1:7" ht="30" customHeight="1">
      <c r="A4650" s="3" t="s">
        <v>24600</v>
      </c>
      <c r="B4650" s="3" t="s">
        <v>2</v>
      </c>
      <c r="C4650" s="3" t="s">
        <v>29253</v>
      </c>
      <c r="D4650" s="3" t="s">
        <v>35011</v>
      </c>
      <c r="E4650" s="12" t="s">
        <v>40884</v>
      </c>
      <c r="F4650" s="6" t="str">
        <f t="shared" si="226"/>
        <v>module=jmail_values</v>
      </c>
      <c r="G4650" s="6" t="str">
        <f t="shared" si="227"/>
        <v>module=kmail_values</v>
      </c>
    </row>
    <row r="4651" spans="1:7" ht="30" customHeight="1">
      <c r="A4651" s="3" t="s">
        <v>24600</v>
      </c>
      <c r="B4651" s="3" t="s">
        <v>2</v>
      </c>
      <c r="C4651" s="3" t="s">
        <v>29254</v>
      </c>
      <c r="D4651" s="3" t="s">
        <v>35012</v>
      </c>
      <c r="E4651" s="12" t="s">
        <v>40885</v>
      </c>
      <c r="F4651" s="6" t="str">
        <f t="shared" si="226"/>
        <v>module=jmail_values</v>
      </c>
      <c r="G4651" s="6" t="str">
        <f t="shared" si="227"/>
        <v>module=kmail_values</v>
      </c>
    </row>
    <row r="4652" spans="1:7" ht="30" customHeight="1">
      <c r="A4652" s="3" t="s">
        <v>24600</v>
      </c>
      <c r="B4652" s="3" t="s">
        <v>2</v>
      </c>
      <c r="C4652" s="3" t="s">
        <v>29255</v>
      </c>
      <c r="D4652" s="3" t="s">
        <v>35013</v>
      </c>
      <c r="E4652" s="12" t="s">
        <v>40886</v>
      </c>
      <c r="F4652" s="6" t="str">
        <f t="shared" si="226"/>
        <v>module=jmail_values</v>
      </c>
      <c r="G4652" s="6" t="str">
        <f t="shared" si="227"/>
        <v>module=kmail_values</v>
      </c>
    </row>
    <row r="4653" spans="1:7" ht="30" customHeight="1">
      <c r="A4653" s="3" t="s">
        <v>24600</v>
      </c>
      <c r="B4653" s="3" t="s">
        <v>2</v>
      </c>
      <c r="C4653" s="3" t="s">
        <v>29256</v>
      </c>
      <c r="D4653" s="3" t="s">
        <v>35014</v>
      </c>
      <c r="E4653" s="12" t="s">
        <v>40887</v>
      </c>
      <c r="F4653" s="6" t="str">
        <f t="shared" si="226"/>
        <v>module=jmail_values</v>
      </c>
      <c r="G4653" s="6" t="str">
        <f t="shared" si="227"/>
        <v>module=kmail_values</v>
      </c>
    </row>
    <row r="4654" spans="1:7" ht="30" customHeight="1">
      <c r="A4654" s="3" t="s">
        <v>24600</v>
      </c>
      <c r="B4654" s="3" t="s">
        <v>2</v>
      </c>
      <c r="C4654" s="3" t="s">
        <v>29257</v>
      </c>
      <c r="D4654" s="3" t="s">
        <v>35015</v>
      </c>
      <c r="E4654" s="12" t="s">
        <v>40888</v>
      </c>
      <c r="F4654" s="6" t="str">
        <f t="shared" si="226"/>
        <v>module=jmail_values</v>
      </c>
      <c r="G4654" s="6" t="str">
        <f t="shared" si="227"/>
        <v>module=kmail_values</v>
      </c>
    </row>
    <row r="4655" spans="1:7" ht="30" customHeight="1">
      <c r="A4655" s="3" t="s">
        <v>24600</v>
      </c>
      <c r="B4655" s="3" t="s">
        <v>2</v>
      </c>
      <c r="C4655" s="3" t="s">
        <v>29258</v>
      </c>
      <c r="D4655" s="3" t="s">
        <v>35016</v>
      </c>
      <c r="E4655" s="12" t="s">
        <v>40889</v>
      </c>
      <c r="F4655" s="6" t="str">
        <f t="shared" si="226"/>
        <v>module=jmail_values</v>
      </c>
      <c r="G4655" s="6" t="str">
        <f t="shared" si="227"/>
        <v>module=kmail_values</v>
      </c>
    </row>
    <row r="4656" spans="1:7" ht="30" customHeight="1">
      <c r="A4656" s="3" t="s">
        <v>24600</v>
      </c>
      <c r="B4656" s="3" t="s">
        <v>2</v>
      </c>
      <c r="C4656" s="3" t="s">
        <v>29259</v>
      </c>
      <c r="D4656" s="3" t="s">
        <v>35017</v>
      </c>
      <c r="E4656" s="12" t="s">
        <v>40890</v>
      </c>
      <c r="F4656" s="6" t="str">
        <f t="shared" si="226"/>
        <v>module=jmail_values</v>
      </c>
      <c r="G4656" s="6" t="str">
        <f t="shared" si="227"/>
        <v>module=kmail_values</v>
      </c>
    </row>
    <row r="4657" spans="1:7" ht="30" customHeight="1">
      <c r="A4657" s="3" t="s">
        <v>24600</v>
      </c>
      <c r="B4657" s="3" t="s">
        <v>2</v>
      </c>
      <c r="C4657" s="3" t="s">
        <v>29260</v>
      </c>
      <c r="D4657" s="3" t="s">
        <v>35018</v>
      </c>
      <c r="E4657" s="12" t="s">
        <v>40891</v>
      </c>
      <c r="F4657" s="6" t="str">
        <f t="shared" si="226"/>
        <v>module=jmail_values</v>
      </c>
      <c r="G4657" s="6" t="str">
        <f t="shared" si="227"/>
        <v>module=kmail_values</v>
      </c>
    </row>
    <row r="4658" spans="1:7" ht="30" customHeight="1">
      <c r="A4658" s="3" t="s">
        <v>24600</v>
      </c>
      <c r="B4658" s="3" t="s">
        <v>2</v>
      </c>
      <c r="C4658" s="3" t="s">
        <v>29261</v>
      </c>
      <c r="D4658" s="3" t="s">
        <v>35019</v>
      </c>
      <c r="E4658" s="12" t="s">
        <v>40892</v>
      </c>
      <c r="F4658" s="6" t="str">
        <f t="shared" si="226"/>
        <v>module=jmail_values</v>
      </c>
      <c r="G4658" s="6" t="str">
        <f t="shared" si="227"/>
        <v>module=kmail_values</v>
      </c>
    </row>
    <row r="4659" spans="1:7" ht="30" customHeight="1">
      <c r="A4659" s="3" t="s">
        <v>24600</v>
      </c>
      <c r="B4659" s="3" t="s">
        <v>2</v>
      </c>
      <c r="C4659" s="3" t="s">
        <v>29262</v>
      </c>
      <c r="D4659" s="3" t="s">
        <v>35020</v>
      </c>
      <c r="E4659" s="12" t="s">
        <v>40893</v>
      </c>
      <c r="F4659" s="6" t="str">
        <f t="shared" si="226"/>
        <v>module=jmail_values</v>
      </c>
      <c r="G4659" s="6" t="str">
        <f t="shared" si="227"/>
        <v>module=kmail_values</v>
      </c>
    </row>
    <row r="4660" spans="1:7" ht="30" customHeight="1">
      <c r="A4660" s="3" t="s">
        <v>24600</v>
      </c>
      <c r="B4660" s="3" t="s">
        <v>2</v>
      </c>
      <c r="C4660" s="3" t="s">
        <v>29263</v>
      </c>
      <c r="D4660" s="3" t="s">
        <v>35021</v>
      </c>
      <c r="E4660" s="12" t="s">
        <v>40894</v>
      </c>
      <c r="F4660" s="6" t="str">
        <f t="shared" si="226"/>
        <v>module=jmail_values</v>
      </c>
      <c r="G4660" s="6" t="str">
        <f t="shared" si="227"/>
        <v>module=kmail_values</v>
      </c>
    </row>
    <row r="4661" spans="1:7" ht="30" customHeight="1">
      <c r="A4661" s="3" t="s">
        <v>24600</v>
      </c>
      <c r="B4661" s="3" t="s">
        <v>2</v>
      </c>
      <c r="C4661" s="3" t="s">
        <v>29264</v>
      </c>
      <c r="D4661" s="3" t="s">
        <v>35022</v>
      </c>
      <c r="E4661" s="12" t="s">
        <v>40895</v>
      </c>
      <c r="F4661" s="6" t="str">
        <f t="shared" si="226"/>
        <v>module=jmail_values</v>
      </c>
      <c r="G4661" s="6" t="str">
        <f t="shared" si="227"/>
        <v>module=kmail_values</v>
      </c>
    </row>
    <row r="4662" spans="1:7" ht="30" customHeight="1">
      <c r="A4662" s="3" t="s">
        <v>4916</v>
      </c>
      <c r="B4662" s="3" t="s">
        <v>2</v>
      </c>
      <c r="C4662" s="3" t="s">
        <v>29265</v>
      </c>
      <c r="D4662" s="3" t="s">
        <v>35023</v>
      </c>
      <c r="E4662" s="12" t="s">
        <v>40896</v>
      </c>
      <c r="F4662" s="6" t="str">
        <f t="shared" ref="F4662:F4679" si="228">HYPERLINK("http://www.ssc.wisc.edu/wlsresearch/documentation/waves/?wave=capigrad&amp;module=jmail_jobc","module=jmail_jobc")</f>
        <v>module=jmail_jobc</v>
      </c>
      <c r="G4662" s="6" t="str">
        <f t="shared" ref="G4662:G4679" si="229">HYPERLINK("http://www.ssc.wisc.edu/wlsresearch/documentation/waves/?wave=capisib&amp;module=kmail_jobc","module=kmail_jobc")</f>
        <v>module=kmail_jobc</v>
      </c>
    </row>
    <row r="4663" spans="1:7" ht="30" customHeight="1">
      <c r="A4663" s="3" t="s">
        <v>4916</v>
      </c>
      <c r="B4663" s="3" t="s">
        <v>2</v>
      </c>
      <c r="C4663" s="3" t="s">
        <v>29266</v>
      </c>
      <c r="D4663" s="3" t="s">
        <v>35024</v>
      </c>
      <c r="E4663" s="12" t="s">
        <v>40897</v>
      </c>
      <c r="F4663" s="6" t="str">
        <f t="shared" si="228"/>
        <v>module=jmail_jobc</v>
      </c>
      <c r="G4663" s="6" t="str">
        <f t="shared" si="229"/>
        <v>module=kmail_jobc</v>
      </c>
    </row>
    <row r="4664" spans="1:7" ht="30" customHeight="1">
      <c r="A4664" s="3" t="s">
        <v>4916</v>
      </c>
      <c r="B4664" s="3" t="s">
        <v>2</v>
      </c>
      <c r="C4664" s="3" t="s">
        <v>29267</v>
      </c>
      <c r="D4664" s="3" t="s">
        <v>35025</v>
      </c>
      <c r="E4664" s="12" t="s">
        <v>40898</v>
      </c>
      <c r="F4664" s="6" t="str">
        <f t="shared" si="228"/>
        <v>module=jmail_jobc</v>
      </c>
      <c r="G4664" s="6" t="str">
        <f t="shared" si="229"/>
        <v>module=kmail_jobc</v>
      </c>
    </row>
    <row r="4665" spans="1:7" ht="30" customHeight="1">
      <c r="A4665" s="3" t="s">
        <v>4916</v>
      </c>
      <c r="B4665" s="3" t="s">
        <v>2</v>
      </c>
      <c r="C4665" s="3" t="s">
        <v>29268</v>
      </c>
      <c r="D4665" s="3" t="s">
        <v>35026</v>
      </c>
      <c r="E4665" s="12" t="s">
        <v>40899</v>
      </c>
      <c r="F4665" s="6" t="str">
        <f t="shared" si="228"/>
        <v>module=jmail_jobc</v>
      </c>
      <c r="G4665" s="6" t="str">
        <f t="shared" si="229"/>
        <v>module=kmail_jobc</v>
      </c>
    </row>
    <row r="4666" spans="1:7" ht="30" customHeight="1">
      <c r="A4666" s="3" t="s">
        <v>4916</v>
      </c>
      <c r="B4666" s="3" t="s">
        <v>2</v>
      </c>
      <c r="C4666" s="3" t="s">
        <v>29269</v>
      </c>
      <c r="D4666" s="3" t="s">
        <v>35027</v>
      </c>
      <c r="E4666" s="12" t="s">
        <v>40900</v>
      </c>
      <c r="F4666" s="6" t="str">
        <f t="shared" si="228"/>
        <v>module=jmail_jobc</v>
      </c>
      <c r="G4666" s="6" t="str">
        <f t="shared" si="229"/>
        <v>module=kmail_jobc</v>
      </c>
    </row>
    <row r="4667" spans="1:7" ht="30" customHeight="1">
      <c r="A4667" s="3" t="s">
        <v>4916</v>
      </c>
      <c r="B4667" s="3" t="s">
        <v>2</v>
      </c>
      <c r="C4667" s="3" t="s">
        <v>29270</v>
      </c>
      <c r="D4667" s="3" t="s">
        <v>35028</v>
      </c>
      <c r="E4667" s="12" t="s">
        <v>40901</v>
      </c>
      <c r="F4667" s="6" t="str">
        <f t="shared" si="228"/>
        <v>module=jmail_jobc</v>
      </c>
      <c r="G4667" s="6" t="str">
        <f t="shared" si="229"/>
        <v>module=kmail_jobc</v>
      </c>
    </row>
    <row r="4668" spans="1:7" ht="30" customHeight="1">
      <c r="A4668" s="3" t="s">
        <v>4916</v>
      </c>
      <c r="B4668" s="3" t="s">
        <v>2</v>
      </c>
      <c r="C4668" s="3" t="s">
        <v>29271</v>
      </c>
      <c r="D4668" s="3" t="s">
        <v>35029</v>
      </c>
      <c r="E4668" s="12" t="s">
        <v>40902</v>
      </c>
      <c r="F4668" s="6" t="str">
        <f t="shared" si="228"/>
        <v>module=jmail_jobc</v>
      </c>
      <c r="G4668" s="6" t="str">
        <f t="shared" si="229"/>
        <v>module=kmail_jobc</v>
      </c>
    </row>
    <row r="4669" spans="1:7" ht="30" customHeight="1">
      <c r="A4669" s="3" t="s">
        <v>4916</v>
      </c>
      <c r="B4669" s="3" t="s">
        <v>2</v>
      </c>
      <c r="C4669" s="3" t="s">
        <v>29272</v>
      </c>
      <c r="D4669" s="3" t="s">
        <v>35030</v>
      </c>
      <c r="E4669" s="12" t="s">
        <v>40903</v>
      </c>
      <c r="F4669" s="6" t="str">
        <f t="shared" si="228"/>
        <v>module=jmail_jobc</v>
      </c>
      <c r="G4669" s="6" t="str">
        <f t="shared" si="229"/>
        <v>module=kmail_jobc</v>
      </c>
    </row>
    <row r="4670" spans="1:7" ht="30" customHeight="1">
      <c r="A4670" s="3" t="s">
        <v>4916</v>
      </c>
      <c r="B4670" s="3" t="s">
        <v>2</v>
      </c>
      <c r="C4670" s="3" t="s">
        <v>29273</v>
      </c>
      <c r="D4670" s="3" t="s">
        <v>35031</v>
      </c>
      <c r="E4670" s="12" t="s">
        <v>40904</v>
      </c>
      <c r="F4670" s="6" t="str">
        <f t="shared" si="228"/>
        <v>module=jmail_jobc</v>
      </c>
      <c r="G4670" s="6" t="str">
        <f t="shared" si="229"/>
        <v>module=kmail_jobc</v>
      </c>
    </row>
    <row r="4671" spans="1:7" ht="30" customHeight="1">
      <c r="A4671" s="3" t="s">
        <v>4916</v>
      </c>
      <c r="B4671" s="3" t="s">
        <v>2</v>
      </c>
      <c r="C4671" s="3" t="s">
        <v>29274</v>
      </c>
      <c r="D4671" s="3" t="s">
        <v>35032</v>
      </c>
      <c r="E4671" s="12" t="s">
        <v>40905</v>
      </c>
      <c r="F4671" s="6" t="str">
        <f t="shared" si="228"/>
        <v>module=jmail_jobc</v>
      </c>
      <c r="G4671" s="6" t="str">
        <f t="shared" si="229"/>
        <v>module=kmail_jobc</v>
      </c>
    </row>
    <row r="4672" spans="1:7" ht="30" customHeight="1">
      <c r="A4672" s="3" t="s">
        <v>4916</v>
      </c>
      <c r="B4672" s="3" t="s">
        <v>2</v>
      </c>
      <c r="C4672" s="3" t="s">
        <v>29275</v>
      </c>
      <c r="D4672" s="3" t="s">
        <v>35033</v>
      </c>
      <c r="E4672" s="12" t="s">
        <v>40906</v>
      </c>
      <c r="F4672" s="6" t="str">
        <f t="shared" si="228"/>
        <v>module=jmail_jobc</v>
      </c>
      <c r="G4672" s="6" t="str">
        <f t="shared" si="229"/>
        <v>module=kmail_jobc</v>
      </c>
    </row>
    <row r="4673" spans="1:7" ht="30" customHeight="1">
      <c r="A4673" s="3" t="s">
        <v>4916</v>
      </c>
      <c r="B4673" s="3" t="s">
        <v>2</v>
      </c>
      <c r="C4673" s="3" t="s">
        <v>29276</v>
      </c>
      <c r="D4673" s="3" t="s">
        <v>35034</v>
      </c>
      <c r="E4673" s="12" t="s">
        <v>40907</v>
      </c>
      <c r="F4673" s="6" t="str">
        <f t="shared" si="228"/>
        <v>module=jmail_jobc</v>
      </c>
      <c r="G4673" s="6" t="str">
        <f t="shared" si="229"/>
        <v>module=kmail_jobc</v>
      </c>
    </row>
    <row r="4674" spans="1:7" ht="30" customHeight="1">
      <c r="A4674" s="3" t="s">
        <v>4916</v>
      </c>
      <c r="B4674" s="3" t="s">
        <v>2</v>
      </c>
      <c r="C4674" s="3" t="s">
        <v>29277</v>
      </c>
      <c r="D4674" s="3" t="s">
        <v>35035</v>
      </c>
      <c r="E4674" s="12" t="s">
        <v>40908</v>
      </c>
      <c r="F4674" s="6" t="str">
        <f t="shared" si="228"/>
        <v>module=jmail_jobc</v>
      </c>
      <c r="G4674" s="6" t="str">
        <f t="shared" si="229"/>
        <v>module=kmail_jobc</v>
      </c>
    </row>
    <row r="4675" spans="1:7" ht="30" customHeight="1">
      <c r="A4675" s="3" t="s">
        <v>4916</v>
      </c>
      <c r="B4675" s="3" t="s">
        <v>2</v>
      </c>
      <c r="C4675" s="3" t="s">
        <v>29278</v>
      </c>
      <c r="D4675" s="3" t="s">
        <v>35036</v>
      </c>
      <c r="E4675" s="12" t="s">
        <v>40909</v>
      </c>
      <c r="F4675" s="6" t="str">
        <f t="shared" si="228"/>
        <v>module=jmail_jobc</v>
      </c>
      <c r="G4675" s="6" t="str">
        <f t="shared" si="229"/>
        <v>module=kmail_jobc</v>
      </c>
    </row>
    <row r="4676" spans="1:7" ht="30" customHeight="1">
      <c r="A4676" s="3" t="s">
        <v>4916</v>
      </c>
      <c r="B4676" s="3" t="s">
        <v>2</v>
      </c>
      <c r="C4676" s="3" t="s">
        <v>29279</v>
      </c>
      <c r="D4676" s="3" t="s">
        <v>35037</v>
      </c>
      <c r="E4676" s="12" t="s">
        <v>40910</v>
      </c>
      <c r="F4676" s="6" t="str">
        <f t="shared" si="228"/>
        <v>module=jmail_jobc</v>
      </c>
      <c r="G4676" s="6" t="str">
        <f t="shared" si="229"/>
        <v>module=kmail_jobc</v>
      </c>
    </row>
    <row r="4677" spans="1:7" ht="30" customHeight="1">
      <c r="A4677" s="3" t="s">
        <v>4916</v>
      </c>
      <c r="B4677" s="3" t="s">
        <v>2</v>
      </c>
      <c r="C4677" s="3" t="s">
        <v>29280</v>
      </c>
      <c r="D4677" s="3" t="s">
        <v>35038</v>
      </c>
      <c r="E4677" s="12" t="s">
        <v>40911</v>
      </c>
      <c r="F4677" s="6" t="str">
        <f t="shared" si="228"/>
        <v>module=jmail_jobc</v>
      </c>
      <c r="G4677" s="6" t="str">
        <f t="shared" si="229"/>
        <v>module=kmail_jobc</v>
      </c>
    </row>
    <row r="4678" spans="1:7" ht="30" customHeight="1">
      <c r="A4678" s="3" t="s">
        <v>4916</v>
      </c>
      <c r="B4678" s="3" t="s">
        <v>2</v>
      </c>
      <c r="C4678" s="3" t="s">
        <v>29281</v>
      </c>
      <c r="D4678" s="3" t="s">
        <v>35039</v>
      </c>
      <c r="E4678" s="12" t="s">
        <v>40912</v>
      </c>
      <c r="F4678" s="6" t="str">
        <f t="shared" si="228"/>
        <v>module=jmail_jobc</v>
      </c>
      <c r="G4678" s="6" t="str">
        <f t="shared" si="229"/>
        <v>module=kmail_jobc</v>
      </c>
    </row>
    <row r="4679" spans="1:7" ht="30" customHeight="1">
      <c r="A4679" s="3" t="s">
        <v>4916</v>
      </c>
      <c r="B4679" s="3" t="s">
        <v>2</v>
      </c>
      <c r="C4679" s="3" t="s">
        <v>29282</v>
      </c>
      <c r="D4679" s="3" t="s">
        <v>35040</v>
      </c>
      <c r="E4679" s="12" t="s">
        <v>40913</v>
      </c>
      <c r="F4679" s="6" t="str">
        <f t="shared" si="228"/>
        <v>module=jmail_jobc</v>
      </c>
      <c r="G4679" s="6" t="str">
        <f t="shared" si="229"/>
        <v>module=kmail_jobc</v>
      </c>
    </row>
    <row r="4680" spans="1:7" ht="30" customHeight="1">
      <c r="A4680" s="3" t="s">
        <v>24601</v>
      </c>
      <c r="B4680" s="3" t="s">
        <v>2</v>
      </c>
      <c r="C4680" s="3" t="s">
        <v>29283</v>
      </c>
      <c r="D4680" s="3" t="s">
        <v>35041</v>
      </c>
      <c r="E4680" s="12" t="s">
        <v>40914</v>
      </c>
      <c r="F4680" s="6" t="str">
        <f t="shared" ref="F4680:F4711" si="230">HYPERLINK("http://www.ssc.wisc.edu/wlsresearch/documentation/waves/?wave=capigrad&amp;module=jmail_stakes","module=jmail_stakes")</f>
        <v>module=jmail_stakes</v>
      </c>
      <c r="G4680" s="6" t="str">
        <f t="shared" ref="G4680:G4711" si="231">HYPERLINK("http://www.ssc.wisc.edu/wlsresearch/documentation/waves/?wave=capisib&amp;module=kmail_stakes","module=kmail_stakes")</f>
        <v>module=kmail_stakes</v>
      </c>
    </row>
    <row r="4681" spans="1:7" ht="30" customHeight="1">
      <c r="A4681" s="3" t="s">
        <v>24601</v>
      </c>
      <c r="B4681" s="3" t="s">
        <v>2</v>
      </c>
      <c r="C4681" s="3" t="s">
        <v>29284</v>
      </c>
      <c r="D4681" s="3" t="s">
        <v>35042</v>
      </c>
      <c r="E4681" s="12" t="s">
        <v>40915</v>
      </c>
      <c r="F4681" s="6" t="str">
        <f t="shared" si="230"/>
        <v>module=jmail_stakes</v>
      </c>
      <c r="G4681" s="6" t="str">
        <f t="shared" si="231"/>
        <v>module=kmail_stakes</v>
      </c>
    </row>
    <row r="4682" spans="1:7" ht="30" customHeight="1">
      <c r="A4682" s="3" t="s">
        <v>24601</v>
      </c>
      <c r="B4682" s="3" t="s">
        <v>2</v>
      </c>
      <c r="C4682" s="3" t="s">
        <v>29285</v>
      </c>
      <c r="D4682" s="3" t="s">
        <v>35043</v>
      </c>
      <c r="E4682" s="12" t="s">
        <v>40916</v>
      </c>
      <c r="F4682" s="6" t="str">
        <f t="shared" si="230"/>
        <v>module=jmail_stakes</v>
      </c>
      <c r="G4682" s="6" t="str">
        <f t="shared" si="231"/>
        <v>module=kmail_stakes</v>
      </c>
    </row>
    <row r="4683" spans="1:7" ht="30" customHeight="1">
      <c r="A4683" s="3" t="s">
        <v>24601</v>
      </c>
      <c r="B4683" s="3" t="s">
        <v>2</v>
      </c>
      <c r="C4683" s="3" t="s">
        <v>29286</v>
      </c>
      <c r="D4683" s="3" t="s">
        <v>35044</v>
      </c>
      <c r="E4683" s="12" t="s">
        <v>40917</v>
      </c>
      <c r="F4683" s="6" t="str">
        <f t="shared" si="230"/>
        <v>module=jmail_stakes</v>
      </c>
      <c r="G4683" s="6" t="str">
        <f t="shared" si="231"/>
        <v>module=kmail_stakes</v>
      </c>
    </row>
    <row r="4684" spans="1:7" ht="30" customHeight="1">
      <c r="A4684" s="3" t="s">
        <v>24601</v>
      </c>
      <c r="B4684" s="3" t="s">
        <v>2</v>
      </c>
      <c r="C4684" s="3" t="s">
        <v>29287</v>
      </c>
      <c r="D4684" s="3" t="s">
        <v>35045</v>
      </c>
      <c r="E4684" s="12" t="s">
        <v>40918</v>
      </c>
      <c r="F4684" s="6" t="str">
        <f t="shared" si="230"/>
        <v>module=jmail_stakes</v>
      </c>
      <c r="G4684" s="6" t="str">
        <f t="shared" si="231"/>
        <v>module=kmail_stakes</v>
      </c>
    </row>
    <row r="4685" spans="1:7" ht="30" customHeight="1">
      <c r="A4685" s="3" t="s">
        <v>24601</v>
      </c>
      <c r="B4685" s="3" t="s">
        <v>2</v>
      </c>
      <c r="C4685" s="3" t="s">
        <v>29288</v>
      </c>
      <c r="D4685" s="3" t="s">
        <v>35046</v>
      </c>
      <c r="E4685" s="12" t="s">
        <v>40919</v>
      </c>
      <c r="F4685" s="6" t="str">
        <f t="shared" si="230"/>
        <v>module=jmail_stakes</v>
      </c>
      <c r="G4685" s="6" t="str">
        <f t="shared" si="231"/>
        <v>module=kmail_stakes</v>
      </c>
    </row>
    <row r="4686" spans="1:7" ht="30" customHeight="1">
      <c r="A4686" s="3" t="s">
        <v>24601</v>
      </c>
      <c r="B4686" s="3" t="s">
        <v>2</v>
      </c>
      <c r="C4686" s="3" t="s">
        <v>29289</v>
      </c>
      <c r="D4686" s="3" t="s">
        <v>35047</v>
      </c>
      <c r="E4686" s="12" t="s">
        <v>40920</v>
      </c>
      <c r="F4686" s="6" t="str">
        <f t="shared" si="230"/>
        <v>module=jmail_stakes</v>
      </c>
      <c r="G4686" s="6" t="str">
        <f t="shared" si="231"/>
        <v>module=kmail_stakes</v>
      </c>
    </row>
    <row r="4687" spans="1:7" ht="30" customHeight="1">
      <c r="A4687" s="3" t="s">
        <v>24601</v>
      </c>
      <c r="B4687" s="3" t="s">
        <v>2</v>
      </c>
      <c r="C4687" s="3" t="s">
        <v>29290</v>
      </c>
      <c r="D4687" s="3" t="s">
        <v>35048</v>
      </c>
      <c r="E4687" s="12" t="s">
        <v>40921</v>
      </c>
      <c r="F4687" s="6" t="str">
        <f t="shared" si="230"/>
        <v>module=jmail_stakes</v>
      </c>
      <c r="G4687" s="6" t="str">
        <f t="shared" si="231"/>
        <v>module=kmail_stakes</v>
      </c>
    </row>
    <row r="4688" spans="1:7" ht="30" customHeight="1">
      <c r="A4688" s="3" t="s">
        <v>24601</v>
      </c>
      <c r="B4688" s="3" t="s">
        <v>2</v>
      </c>
      <c r="C4688" s="3" t="s">
        <v>29291</v>
      </c>
      <c r="D4688" s="3" t="s">
        <v>35049</v>
      </c>
      <c r="E4688" s="12" t="s">
        <v>40922</v>
      </c>
      <c r="F4688" s="6" t="str">
        <f t="shared" si="230"/>
        <v>module=jmail_stakes</v>
      </c>
      <c r="G4688" s="6" t="str">
        <f t="shared" si="231"/>
        <v>module=kmail_stakes</v>
      </c>
    </row>
    <row r="4689" spans="1:7" ht="30" customHeight="1">
      <c r="A4689" s="3" t="s">
        <v>24601</v>
      </c>
      <c r="B4689" s="3" t="s">
        <v>2</v>
      </c>
      <c r="C4689" s="3" t="s">
        <v>29292</v>
      </c>
      <c r="D4689" s="3" t="s">
        <v>35050</v>
      </c>
      <c r="E4689" s="12" t="s">
        <v>40923</v>
      </c>
      <c r="F4689" s="6" t="str">
        <f t="shared" si="230"/>
        <v>module=jmail_stakes</v>
      </c>
      <c r="G4689" s="6" t="str">
        <f t="shared" si="231"/>
        <v>module=kmail_stakes</v>
      </c>
    </row>
    <row r="4690" spans="1:7" ht="30" customHeight="1">
      <c r="A4690" s="3" t="s">
        <v>24601</v>
      </c>
      <c r="B4690" s="3" t="s">
        <v>2</v>
      </c>
      <c r="C4690" s="3" t="s">
        <v>29293</v>
      </c>
      <c r="D4690" s="3" t="s">
        <v>35051</v>
      </c>
      <c r="E4690" s="12" t="s">
        <v>40924</v>
      </c>
      <c r="F4690" s="6" t="str">
        <f t="shared" si="230"/>
        <v>module=jmail_stakes</v>
      </c>
      <c r="G4690" s="6" t="str">
        <f t="shared" si="231"/>
        <v>module=kmail_stakes</v>
      </c>
    </row>
    <row r="4691" spans="1:7" ht="30" customHeight="1">
      <c r="A4691" s="3" t="s">
        <v>24601</v>
      </c>
      <c r="B4691" s="3" t="s">
        <v>2</v>
      </c>
      <c r="C4691" s="3" t="s">
        <v>29294</v>
      </c>
      <c r="D4691" s="3" t="s">
        <v>35052</v>
      </c>
      <c r="E4691" s="12" t="s">
        <v>40925</v>
      </c>
      <c r="F4691" s="6" t="str">
        <f t="shared" si="230"/>
        <v>module=jmail_stakes</v>
      </c>
      <c r="G4691" s="6" t="str">
        <f t="shared" si="231"/>
        <v>module=kmail_stakes</v>
      </c>
    </row>
    <row r="4692" spans="1:7" ht="30" customHeight="1">
      <c r="A4692" s="3" t="s">
        <v>24601</v>
      </c>
      <c r="B4692" s="3" t="s">
        <v>2</v>
      </c>
      <c r="C4692" s="3" t="s">
        <v>29295</v>
      </c>
      <c r="D4692" s="3" t="s">
        <v>35053</v>
      </c>
      <c r="E4692" s="12" t="s">
        <v>40926</v>
      </c>
      <c r="F4692" s="6" t="str">
        <f t="shared" si="230"/>
        <v>module=jmail_stakes</v>
      </c>
      <c r="G4692" s="6" t="str">
        <f t="shared" si="231"/>
        <v>module=kmail_stakes</v>
      </c>
    </row>
    <row r="4693" spans="1:7" ht="30" customHeight="1">
      <c r="A4693" s="3" t="s">
        <v>24601</v>
      </c>
      <c r="B4693" s="3" t="s">
        <v>2</v>
      </c>
      <c r="C4693" s="3" t="s">
        <v>29296</v>
      </c>
      <c r="D4693" s="3" t="s">
        <v>35054</v>
      </c>
      <c r="E4693" s="12" t="s">
        <v>40927</v>
      </c>
      <c r="F4693" s="6" t="str">
        <f t="shared" si="230"/>
        <v>module=jmail_stakes</v>
      </c>
      <c r="G4693" s="6" t="str">
        <f t="shared" si="231"/>
        <v>module=kmail_stakes</v>
      </c>
    </row>
    <row r="4694" spans="1:7" ht="30" customHeight="1">
      <c r="A4694" s="3" t="s">
        <v>24601</v>
      </c>
      <c r="B4694" s="3" t="s">
        <v>2</v>
      </c>
      <c r="C4694" s="3" t="s">
        <v>29297</v>
      </c>
      <c r="D4694" s="3" t="s">
        <v>35055</v>
      </c>
      <c r="E4694" s="12" t="s">
        <v>40928</v>
      </c>
      <c r="F4694" s="6" t="str">
        <f t="shared" si="230"/>
        <v>module=jmail_stakes</v>
      </c>
      <c r="G4694" s="6" t="str">
        <f t="shared" si="231"/>
        <v>module=kmail_stakes</v>
      </c>
    </row>
    <row r="4695" spans="1:7" ht="30" customHeight="1">
      <c r="A4695" s="3" t="s">
        <v>24601</v>
      </c>
      <c r="B4695" s="3" t="s">
        <v>2</v>
      </c>
      <c r="C4695" s="3" t="s">
        <v>29298</v>
      </c>
      <c r="D4695" s="3" t="s">
        <v>35056</v>
      </c>
      <c r="E4695" s="12" t="s">
        <v>40929</v>
      </c>
      <c r="F4695" s="6" t="str">
        <f t="shared" si="230"/>
        <v>module=jmail_stakes</v>
      </c>
      <c r="G4695" s="6" t="str">
        <f t="shared" si="231"/>
        <v>module=kmail_stakes</v>
      </c>
    </row>
    <row r="4696" spans="1:7" ht="30" customHeight="1">
      <c r="A4696" s="3" t="s">
        <v>24601</v>
      </c>
      <c r="B4696" s="3" t="s">
        <v>2</v>
      </c>
      <c r="C4696" s="3" t="s">
        <v>29299</v>
      </c>
      <c r="D4696" s="3" t="s">
        <v>35057</v>
      </c>
      <c r="E4696" s="12" t="s">
        <v>40930</v>
      </c>
      <c r="F4696" s="6" t="str">
        <f t="shared" si="230"/>
        <v>module=jmail_stakes</v>
      </c>
      <c r="G4696" s="6" t="str">
        <f t="shared" si="231"/>
        <v>module=kmail_stakes</v>
      </c>
    </row>
    <row r="4697" spans="1:7" ht="30" customHeight="1">
      <c r="A4697" s="3" t="s">
        <v>24601</v>
      </c>
      <c r="B4697" s="3" t="s">
        <v>2</v>
      </c>
      <c r="C4697" s="3" t="s">
        <v>29300</v>
      </c>
      <c r="D4697" s="3" t="s">
        <v>35058</v>
      </c>
      <c r="E4697" s="12" t="s">
        <v>40931</v>
      </c>
      <c r="F4697" s="6" t="str">
        <f t="shared" si="230"/>
        <v>module=jmail_stakes</v>
      </c>
      <c r="G4697" s="6" t="str">
        <f t="shared" si="231"/>
        <v>module=kmail_stakes</v>
      </c>
    </row>
    <row r="4698" spans="1:7" ht="30" customHeight="1">
      <c r="A4698" s="3" t="s">
        <v>24601</v>
      </c>
      <c r="B4698" s="3" t="s">
        <v>2</v>
      </c>
      <c r="C4698" s="3" t="s">
        <v>29301</v>
      </c>
      <c r="D4698" s="3" t="s">
        <v>35059</v>
      </c>
      <c r="E4698" s="12" t="s">
        <v>40932</v>
      </c>
      <c r="F4698" s="6" t="str">
        <f t="shared" si="230"/>
        <v>module=jmail_stakes</v>
      </c>
      <c r="G4698" s="6" t="str">
        <f t="shared" si="231"/>
        <v>module=kmail_stakes</v>
      </c>
    </row>
    <row r="4699" spans="1:7" ht="30" customHeight="1">
      <c r="A4699" s="3" t="s">
        <v>24601</v>
      </c>
      <c r="B4699" s="3" t="s">
        <v>2</v>
      </c>
      <c r="C4699" s="3" t="s">
        <v>29302</v>
      </c>
      <c r="D4699" s="3" t="s">
        <v>35060</v>
      </c>
      <c r="E4699" s="12" t="s">
        <v>40933</v>
      </c>
      <c r="F4699" s="6" t="str">
        <f t="shared" si="230"/>
        <v>module=jmail_stakes</v>
      </c>
      <c r="G4699" s="6" t="str">
        <f t="shared" si="231"/>
        <v>module=kmail_stakes</v>
      </c>
    </row>
    <row r="4700" spans="1:7" ht="30" customHeight="1">
      <c r="A4700" s="3" t="s">
        <v>24601</v>
      </c>
      <c r="B4700" s="3" t="s">
        <v>2</v>
      </c>
      <c r="C4700" s="3" t="s">
        <v>29303</v>
      </c>
      <c r="D4700" s="3" t="s">
        <v>35061</v>
      </c>
      <c r="E4700" s="12" t="s">
        <v>40934</v>
      </c>
      <c r="F4700" s="6" t="str">
        <f t="shared" si="230"/>
        <v>module=jmail_stakes</v>
      </c>
      <c r="G4700" s="6" t="str">
        <f t="shared" si="231"/>
        <v>module=kmail_stakes</v>
      </c>
    </row>
    <row r="4701" spans="1:7" ht="30" customHeight="1">
      <c r="A4701" s="3" t="s">
        <v>24601</v>
      </c>
      <c r="B4701" s="3" t="s">
        <v>2</v>
      </c>
      <c r="C4701" s="3" t="s">
        <v>29304</v>
      </c>
      <c r="D4701" s="3" t="s">
        <v>35062</v>
      </c>
      <c r="E4701" s="12" t="s">
        <v>40935</v>
      </c>
      <c r="F4701" s="6" t="str">
        <f t="shared" si="230"/>
        <v>module=jmail_stakes</v>
      </c>
      <c r="G4701" s="6" t="str">
        <f t="shared" si="231"/>
        <v>module=kmail_stakes</v>
      </c>
    </row>
    <row r="4702" spans="1:7" ht="30" customHeight="1">
      <c r="A4702" s="3" t="s">
        <v>24601</v>
      </c>
      <c r="B4702" s="3" t="s">
        <v>2</v>
      </c>
      <c r="C4702" s="3" t="s">
        <v>29305</v>
      </c>
      <c r="D4702" s="3" t="s">
        <v>35063</v>
      </c>
      <c r="E4702" s="12" t="s">
        <v>40936</v>
      </c>
      <c r="F4702" s="6" t="str">
        <f t="shared" si="230"/>
        <v>module=jmail_stakes</v>
      </c>
      <c r="G4702" s="6" t="str">
        <f t="shared" si="231"/>
        <v>module=kmail_stakes</v>
      </c>
    </row>
    <row r="4703" spans="1:7" ht="30" customHeight="1">
      <c r="A4703" s="3" t="s">
        <v>24601</v>
      </c>
      <c r="B4703" s="3" t="s">
        <v>2</v>
      </c>
      <c r="C4703" s="3" t="s">
        <v>29306</v>
      </c>
      <c r="D4703" s="3" t="s">
        <v>35064</v>
      </c>
      <c r="E4703" s="12" t="s">
        <v>40937</v>
      </c>
      <c r="F4703" s="6" t="str">
        <f t="shared" si="230"/>
        <v>module=jmail_stakes</v>
      </c>
      <c r="G4703" s="6" t="str">
        <f t="shared" si="231"/>
        <v>module=kmail_stakes</v>
      </c>
    </row>
    <row r="4704" spans="1:7" ht="30" customHeight="1">
      <c r="A4704" s="3" t="s">
        <v>24601</v>
      </c>
      <c r="B4704" s="3" t="s">
        <v>2</v>
      </c>
      <c r="C4704" s="3" t="s">
        <v>29307</v>
      </c>
      <c r="D4704" s="3" t="s">
        <v>35065</v>
      </c>
      <c r="E4704" s="12" t="s">
        <v>40938</v>
      </c>
      <c r="F4704" s="6" t="str">
        <f t="shared" si="230"/>
        <v>module=jmail_stakes</v>
      </c>
      <c r="G4704" s="6" t="str">
        <f t="shared" si="231"/>
        <v>module=kmail_stakes</v>
      </c>
    </row>
    <row r="4705" spans="1:7" ht="30" customHeight="1">
      <c r="A4705" s="3" t="s">
        <v>24601</v>
      </c>
      <c r="B4705" s="3" t="s">
        <v>2</v>
      </c>
      <c r="C4705" s="3" t="s">
        <v>29308</v>
      </c>
      <c r="D4705" s="3" t="s">
        <v>35066</v>
      </c>
      <c r="E4705" s="12" t="s">
        <v>40939</v>
      </c>
      <c r="F4705" s="6" t="str">
        <f t="shared" si="230"/>
        <v>module=jmail_stakes</v>
      </c>
      <c r="G4705" s="6" t="str">
        <f t="shared" si="231"/>
        <v>module=kmail_stakes</v>
      </c>
    </row>
    <row r="4706" spans="1:7" ht="30" customHeight="1">
      <c r="A4706" s="3" t="s">
        <v>24601</v>
      </c>
      <c r="B4706" s="3" t="s">
        <v>2</v>
      </c>
      <c r="C4706" s="3" t="s">
        <v>29309</v>
      </c>
      <c r="D4706" s="3" t="s">
        <v>35067</v>
      </c>
      <c r="E4706" s="12" t="s">
        <v>40940</v>
      </c>
      <c r="F4706" s="6" t="str">
        <f t="shared" si="230"/>
        <v>module=jmail_stakes</v>
      </c>
      <c r="G4706" s="6" t="str">
        <f t="shared" si="231"/>
        <v>module=kmail_stakes</v>
      </c>
    </row>
    <row r="4707" spans="1:7" ht="30" customHeight="1">
      <c r="A4707" s="3" t="s">
        <v>24601</v>
      </c>
      <c r="B4707" s="3" t="s">
        <v>2</v>
      </c>
      <c r="C4707" s="3" t="s">
        <v>29310</v>
      </c>
      <c r="D4707" s="3" t="s">
        <v>35068</v>
      </c>
      <c r="E4707" s="12" t="s">
        <v>40941</v>
      </c>
      <c r="F4707" s="6" t="str">
        <f t="shared" si="230"/>
        <v>module=jmail_stakes</v>
      </c>
      <c r="G4707" s="6" t="str">
        <f t="shared" si="231"/>
        <v>module=kmail_stakes</v>
      </c>
    </row>
    <row r="4708" spans="1:7" ht="30" customHeight="1">
      <c r="A4708" s="3" t="s">
        <v>24601</v>
      </c>
      <c r="B4708" s="3" t="s">
        <v>2</v>
      </c>
      <c r="C4708" s="3" t="s">
        <v>29311</v>
      </c>
      <c r="D4708" s="3" t="s">
        <v>35069</v>
      </c>
      <c r="E4708" s="12" t="s">
        <v>40942</v>
      </c>
      <c r="F4708" s="6" t="str">
        <f t="shared" si="230"/>
        <v>module=jmail_stakes</v>
      </c>
      <c r="G4708" s="6" t="str">
        <f t="shared" si="231"/>
        <v>module=kmail_stakes</v>
      </c>
    </row>
    <row r="4709" spans="1:7" ht="30" customHeight="1">
      <c r="A4709" s="3" t="s">
        <v>24601</v>
      </c>
      <c r="B4709" s="3" t="s">
        <v>2</v>
      </c>
      <c r="C4709" s="3" t="s">
        <v>29312</v>
      </c>
      <c r="D4709" s="3" t="s">
        <v>35070</v>
      </c>
      <c r="E4709" s="12" t="s">
        <v>40943</v>
      </c>
      <c r="F4709" s="6" t="str">
        <f t="shared" si="230"/>
        <v>module=jmail_stakes</v>
      </c>
      <c r="G4709" s="6" t="str">
        <f t="shared" si="231"/>
        <v>module=kmail_stakes</v>
      </c>
    </row>
    <row r="4710" spans="1:7" ht="30" customHeight="1">
      <c r="A4710" s="3" t="s">
        <v>24601</v>
      </c>
      <c r="B4710" s="3" t="s">
        <v>2</v>
      </c>
      <c r="C4710" s="3" t="s">
        <v>29313</v>
      </c>
      <c r="D4710" s="3" t="s">
        <v>35071</v>
      </c>
      <c r="E4710" s="12" t="s">
        <v>40944</v>
      </c>
      <c r="F4710" s="6" t="str">
        <f t="shared" si="230"/>
        <v>module=jmail_stakes</v>
      </c>
      <c r="G4710" s="6" t="str">
        <f t="shared" si="231"/>
        <v>module=kmail_stakes</v>
      </c>
    </row>
    <row r="4711" spans="1:7" ht="30" customHeight="1">
      <c r="A4711" s="3" t="s">
        <v>24601</v>
      </c>
      <c r="B4711" s="3" t="s">
        <v>2</v>
      </c>
      <c r="C4711" s="3" t="s">
        <v>29314</v>
      </c>
      <c r="D4711" s="3" t="s">
        <v>35072</v>
      </c>
      <c r="E4711" s="12" t="s">
        <v>40945</v>
      </c>
      <c r="F4711" s="6" t="str">
        <f t="shared" si="230"/>
        <v>module=jmail_stakes</v>
      </c>
      <c r="G4711" s="6" t="str">
        <f t="shared" si="231"/>
        <v>module=kmail_stakes</v>
      </c>
    </row>
    <row r="4712" spans="1:7" ht="30" customHeight="1">
      <c r="A4712" s="3" t="s">
        <v>24601</v>
      </c>
      <c r="B4712" s="3" t="s">
        <v>2</v>
      </c>
      <c r="C4712" s="3" t="s">
        <v>29315</v>
      </c>
      <c r="D4712" s="3" t="s">
        <v>35073</v>
      </c>
      <c r="E4712" s="12" t="s">
        <v>40946</v>
      </c>
      <c r="F4712" s="6" t="str">
        <f t="shared" ref="F4712:F4744" si="232">HYPERLINK("http://www.ssc.wisc.edu/wlsresearch/documentation/waves/?wave=capigrad&amp;module=jmail_stakes","module=jmail_stakes")</f>
        <v>module=jmail_stakes</v>
      </c>
      <c r="G4712" s="6" t="str">
        <f t="shared" ref="G4712:G4744" si="233">HYPERLINK("http://www.ssc.wisc.edu/wlsresearch/documentation/waves/?wave=capisib&amp;module=kmail_stakes","module=kmail_stakes")</f>
        <v>module=kmail_stakes</v>
      </c>
    </row>
    <row r="4713" spans="1:7" ht="30" customHeight="1">
      <c r="A4713" s="3" t="s">
        <v>24601</v>
      </c>
      <c r="B4713" s="3" t="s">
        <v>2</v>
      </c>
      <c r="C4713" s="3" t="s">
        <v>29316</v>
      </c>
      <c r="D4713" s="3" t="s">
        <v>35074</v>
      </c>
      <c r="E4713" s="12" t="s">
        <v>40947</v>
      </c>
      <c r="F4713" s="6" t="str">
        <f t="shared" si="232"/>
        <v>module=jmail_stakes</v>
      </c>
      <c r="G4713" s="6" t="str">
        <f t="shared" si="233"/>
        <v>module=kmail_stakes</v>
      </c>
    </row>
    <row r="4714" spans="1:7" ht="30" customHeight="1">
      <c r="A4714" s="3" t="s">
        <v>24601</v>
      </c>
      <c r="B4714" s="3" t="s">
        <v>2</v>
      </c>
      <c r="C4714" s="3" t="s">
        <v>29317</v>
      </c>
      <c r="D4714" s="3" t="s">
        <v>35075</v>
      </c>
      <c r="E4714" s="12" t="s">
        <v>40948</v>
      </c>
      <c r="F4714" s="6" t="str">
        <f t="shared" si="232"/>
        <v>module=jmail_stakes</v>
      </c>
      <c r="G4714" s="6" t="str">
        <f t="shared" si="233"/>
        <v>module=kmail_stakes</v>
      </c>
    </row>
    <row r="4715" spans="1:7" ht="30" customHeight="1">
      <c r="A4715" s="3" t="s">
        <v>24601</v>
      </c>
      <c r="B4715" s="3" t="s">
        <v>2</v>
      </c>
      <c r="C4715" s="3" t="s">
        <v>29318</v>
      </c>
      <c r="D4715" s="3" t="s">
        <v>35076</v>
      </c>
      <c r="E4715" s="12" t="s">
        <v>40949</v>
      </c>
      <c r="F4715" s="6" t="str">
        <f t="shared" si="232"/>
        <v>module=jmail_stakes</v>
      </c>
      <c r="G4715" s="6" t="str">
        <f t="shared" si="233"/>
        <v>module=kmail_stakes</v>
      </c>
    </row>
    <row r="4716" spans="1:7" ht="30" customHeight="1">
      <c r="A4716" s="3" t="s">
        <v>24601</v>
      </c>
      <c r="B4716" s="3" t="s">
        <v>2</v>
      </c>
      <c r="C4716" s="3" t="s">
        <v>29319</v>
      </c>
      <c r="D4716" s="3" t="s">
        <v>35077</v>
      </c>
      <c r="E4716" s="12" t="s">
        <v>40950</v>
      </c>
      <c r="F4716" s="6" t="str">
        <f t="shared" si="232"/>
        <v>module=jmail_stakes</v>
      </c>
      <c r="G4716" s="6" t="str">
        <f t="shared" si="233"/>
        <v>module=kmail_stakes</v>
      </c>
    </row>
    <row r="4717" spans="1:7" ht="30" customHeight="1">
      <c r="A4717" s="3" t="s">
        <v>24601</v>
      </c>
      <c r="B4717" s="3" t="s">
        <v>2</v>
      </c>
      <c r="C4717" s="3" t="s">
        <v>29320</v>
      </c>
      <c r="D4717" s="3" t="s">
        <v>35078</v>
      </c>
      <c r="E4717" s="12" t="s">
        <v>40951</v>
      </c>
      <c r="F4717" s="6" t="str">
        <f t="shared" si="232"/>
        <v>module=jmail_stakes</v>
      </c>
      <c r="G4717" s="6" t="str">
        <f t="shared" si="233"/>
        <v>module=kmail_stakes</v>
      </c>
    </row>
    <row r="4718" spans="1:7" ht="30" customHeight="1">
      <c r="A4718" s="3" t="s">
        <v>24601</v>
      </c>
      <c r="B4718" s="3" t="s">
        <v>2</v>
      </c>
      <c r="C4718" s="3" t="s">
        <v>29321</v>
      </c>
      <c r="D4718" s="3" t="s">
        <v>35079</v>
      </c>
      <c r="E4718" s="12" t="s">
        <v>40952</v>
      </c>
      <c r="F4718" s="6" t="str">
        <f t="shared" si="232"/>
        <v>module=jmail_stakes</v>
      </c>
      <c r="G4718" s="6" t="str">
        <f t="shared" si="233"/>
        <v>module=kmail_stakes</v>
      </c>
    </row>
    <row r="4719" spans="1:7" ht="30" customHeight="1">
      <c r="A4719" s="3" t="s">
        <v>24601</v>
      </c>
      <c r="B4719" s="3" t="s">
        <v>2</v>
      </c>
      <c r="C4719" s="3" t="s">
        <v>29322</v>
      </c>
      <c r="D4719" s="3" t="s">
        <v>35080</v>
      </c>
      <c r="E4719" s="12" t="s">
        <v>40953</v>
      </c>
      <c r="F4719" s="6" t="str">
        <f t="shared" si="232"/>
        <v>module=jmail_stakes</v>
      </c>
      <c r="G4719" s="6" t="str">
        <f t="shared" si="233"/>
        <v>module=kmail_stakes</v>
      </c>
    </row>
    <row r="4720" spans="1:7" ht="30" customHeight="1">
      <c r="A4720" s="3" t="s">
        <v>24601</v>
      </c>
      <c r="B4720" s="3" t="s">
        <v>2</v>
      </c>
      <c r="C4720" s="3" t="s">
        <v>29323</v>
      </c>
      <c r="D4720" s="3" t="s">
        <v>35081</v>
      </c>
      <c r="E4720" s="12" t="s">
        <v>40954</v>
      </c>
      <c r="F4720" s="6" t="str">
        <f t="shared" si="232"/>
        <v>module=jmail_stakes</v>
      </c>
      <c r="G4720" s="6" t="str">
        <f t="shared" si="233"/>
        <v>module=kmail_stakes</v>
      </c>
    </row>
    <row r="4721" spans="1:7" ht="30" customHeight="1">
      <c r="A4721" s="3" t="s">
        <v>24601</v>
      </c>
      <c r="B4721" s="3" t="s">
        <v>2</v>
      </c>
      <c r="C4721" s="3" t="s">
        <v>29324</v>
      </c>
      <c r="D4721" s="3" t="s">
        <v>35082</v>
      </c>
      <c r="E4721" s="12" t="s">
        <v>40955</v>
      </c>
      <c r="F4721" s="6" t="str">
        <f t="shared" si="232"/>
        <v>module=jmail_stakes</v>
      </c>
      <c r="G4721" s="6" t="str">
        <f t="shared" si="233"/>
        <v>module=kmail_stakes</v>
      </c>
    </row>
    <row r="4722" spans="1:7" ht="30" customHeight="1">
      <c r="A4722" s="3" t="s">
        <v>24601</v>
      </c>
      <c r="B4722" s="3" t="s">
        <v>2</v>
      </c>
      <c r="C4722" s="3" t="s">
        <v>29325</v>
      </c>
      <c r="D4722" s="3" t="s">
        <v>35083</v>
      </c>
      <c r="E4722" s="12" t="s">
        <v>40956</v>
      </c>
      <c r="F4722" s="6" t="str">
        <f t="shared" si="232"/>
        <v>module=jmail_stakes</v>
      </c>
      <c r="G4722" s="6" t="str">
        <f t="shared" si="233"/>
        <v>module=kmail_stakes</v>
      </c>
    </row>
    <row r="4723" spans="1:7" ht="30" customHeight="1">
      <c r="A4723" s="3" t="s">
        <v>24601</v>
      </c>
      <c r="B4723" s="3" t="s">
        <v>2</v>
      </c>
      <c r="C4723" s="3" t="s">
        <v>29326</v>
      </c>
      <c r="D4723" s="3" t="s">
        <v>35084</v>
      </c>
      <c r="E4723" s="12" t="s">
        <v>40957</v>
      </c>
      <c r="F4723" s="6" t="str">
        <f t="shared" si="232"/>
        <v>module=jmail_stakes</v>
      </c>
      <c r="G4723" s="6" t="str">
        <f t="shared" si="233"/>
        <v>module=kmail_stakes</v>
      </c>
    </row>
    <row r="4724" spans="1:7" ht="30" customHeight="1">
      <c r="A4724" s="3" t="s">
        <v>24601</v>
      </c>
      <c r="B4724" s="3" t="s">
        <v>2</v>
      </c>
      <c r="C4724" s="3" t="s">
        <v>29327</v>
      </c>
      <c r="D4724" s="3" t="s">
        <v>35085</v>
      </c>
      <c r="E4724" s="12" t="s">
        <v>40958</v>
      </c>
      <c r="F4724" s="6" t="str">
        <f t="shared" si="232"/>
        <v>module=jmail_stakes</v>
      </c>
      <c r="G4724" s="6" t="str">
        <f t="shared" si="233"/>
        <v>module=kmail_stakes</v>
      </c>
    </row>
    <row r="4725" spans="1:7" ht="30" customHeight="1">
      <c r="A4725" s="3" t="s">
        <v>24601</v>
      </c>
      <c r="B4725" s="3" t="s">
        <v>2</v>
      </c>
      <c r="C4725" s="3" t="s">
        <v>29328</v>
      </c>
      <c r="D4725" s="3" t="s">
        <v>35086</v>
      </c>
      <c r="E4725" s="12" t="s">
        <v>40959</v>
      </c>
      <c r="F4725" s="6" t="str">
        <f t="shared" si="232"/>
        <v>module=jmail_stakes</v>
      </c>
      <c r="G4725" s="6" t="str">
        <f t="shared" si="233"/>
        <v>module=kmail_stakes</v>
      </c>
    </row>
    <row r="4726" spans="1:7" ht="30" customHeight="1">
      <c r="A4726" s="3" t="s">
        <v>24601</v>
      </c>
      <c r="B4726" s="3" t="s">
        <v>2</v>
      </c>
      <c r="C4726" s="3" t="s">
        <v>29329</v>
      </c>
      <c r="D4726" s="3" t="s">
        <v>35087</v>
      </c>
      <c r="E4726" s="12" t="s">
        <v>40960</v>
      </c>
      <c r="F4726" s="6" t="str">
        <f t="shared" si="232"/>
        <v>module=jmail_stakes</v>
      </c>
      <c r="G4726" s="6" t="str">
        <f t="shared" si="233"/>
        <v>module=kmail_stakes</v>
      </c>
    </row>
    <row r="4727" spans="1:7" ht="30" customHeight="1">
      <c r="A4727" s="3" t="s">
        <v>24601</v>
      </c>
      <c r="B4727" s="3" t="s">
        <v>2</v>
      </c>
      <c r="C4727" s="3" t="s">
        <v>29330</v>
      </c>
      <c r="D4727" s="3" t="s">
        <v>35088</v>
      </c>
      <c r="E4727" s="12" t="s">
        <v>40961</v>
      </c>
      <c r="F4727" s="6" t="str">
        <f t="shared" si="232"/>
        <v>module=jmail_stakes</v>
      </c>
      <c r="G4727" s="6" t="str">
        <f t="shared" si="233"/>
        <v>module=kmail_stakes</v>
      </c>
    </row>
    <row r="4728" spans="1:7" ht="30" customHeight="1">
      <c r="A4728" s="3" t="s">
        <v>24601</v>
      </c>
      <c r="B4728" s="3" t="s">
        <v>2</v>
      </c>
      <c r="C4728" s="3" t="s">
        <v>29331</v>
      </c>
      <c r="D4728" s="3" t="s">
        <v>35089</v>
      </c>
      <c r="E4728" s="12" t="s">
        <v>40962</v>
      </c>
      <c r="F4728" s="6" t="str">
        <f t="shared" si="232"/>
        <v>module=jmail_stakes</v>
      </c>
      <c r="G4728" s="6" t="str">
        <f t="shared" si="233"/>
        <v>module=kmail_stakes</v>
      </c>
    </row>
    <row r="4729" spans="1:7" ht="30" customHeight="1">
      <c r="A4729" s="3" t="s">
        <v>24601</v>
      </c>
      <c r="B4729" s="3" t="s">
        <v>2</v>
      </c>
      <c r="C4729" s="3" t="s">
        <v>29332</v>
      </c>
      <c r="D4729" s="3" t="s">
        <v>35090</v>
      </c>
      <c r="E4729" s="12" t="s">
        <v>40963</v>
      </c>
      <c r="F4729" s="6" t="str">
        <f t="shared" si="232"/>
        <v>module=jmail_stakes</v>
      </c>
      <c r="G4729" s="6" t="str">
        <f t="shared" si="233"/>
        <v>module=kmail_stakes</v>
      </c>
    </row>
    <row r="4730" spans="1:7" ht="30" customHeight="1">
      <c r="A4730" s="3" t="s">
        <v>24601</v>
      </c>
      <c r="B4730" s="3" t="s">
        <v>2</v>
      </c>
      <c r="C4730" s="3" t="s">
        <v>29333</v>
      </c>
      <c r="D4730" s="3" t="s">
        <v>35091</v>
      </c>
      <c r="E4730" s="12" t="s">
        <v>40964</v>
      </c>
      <c r="F4730" s="6" t="str">
        <f t="shared" si="232"/>
        <v>module=jmail_stakes</v>
      </c>
      <c r="G4730" s="6" t="str">
        <f t="shared" si="233"/>
        <v>module=kmail_stakes</v>
      </c>
    </row>
    <row r="4731" spans="1:7" ht="30" customHeight="1">
      <c r="A4731" s="3" t="s">
        <v>24601</v>
      </c>
      <c r="B4731" s="3" t="s">
        <v>2</v>
      </c>
      <c r="C4731" s="3" t="s">
        <v>29334</v>
      </c>
      <c r="D4731" s="3" t="s">
        <v>35092</v>
      </c>
      <c r="E4731" s="12" t="s">
        <v>40965</v>
      </c>
      <c r="F4731" s="6" t="str">
        <f t="shared" si="232"/>
        <v>module=jmail_stakes</v>
      </c>
      <c r="G4731" s="6" t="str">
        <f t="shared" si="233"/>
        <v>module=kmail_stakes</v>
      </c>
    </row>
    <row r="4732" spans="1:7" ht="30" customHeight="1">
      <c r="A4732" s="3" t="s">
        <v>24601</v>
      </c>
      <c r="B4732" s="3" t="s">
        <v>2</v>
      </c>
      <c r="C4732" s="3" t="s">
        <v>29335</v>
      </c>
      <c r="D4732" s="3" t="s">
        <v>35093</v>
      </c>
      <c r="E4732" s="12" t="s">
        <v>40966</v>
      </c>
      <c r="F4732" s="6" t="str">
        <f t="shared" si="232"/>
        <v>module=jmail_stakes</v>
      </c>
      <c r="G4732" s="6" t="str">
        <f t="shared" si="233"/>
        <v>module=kmail_stakes</v>
      </c>
    </row>
    <row r="4733" spans="1:7" ht="30" customHeight="1">
      <c r="A4733" s="3" t="s">
        <v>24601</v>
      </c>
      <c r="B4733" s="3" t="s">
        <v>2</v>
      </c>
      <c r="C4733" s="3" t="s">
        <v>29336</v>
      </c>
      <c r="D4733" s="3" t="s">
        <v>35094</v>
      </c>
      <c r="E4733" s="12" t="s">
        <v>40967</v>
      </c>
      <c r="F4733" s="6" t="str">
        <f t="shared" si="232"/>
        <v>module=jmail_stakes</v>
      </c>
      <c r="G4733" s="6" t="str">
        <f t="shared" si="233"/>
        <v>module=kmail_stakes</v>
      </c>
    </row>
    <row r="4734" spans="1:7" ht="30" customHeight="1">
      <c r="A4734" s="3" t="s">
        <v>24601</v>
      </c>
      <c r="B4734" s="3" t="s">
        <v>2</v>
      </c>
      <c r="C4734" s="3" t="s">
        <v>29337</v>
      </c>
      <c r="D4734" s="3" t="s">
        <v>35095</v>
      </c>
      <c r="E4734" s="12" t="s">
        <v>40968</v>
      </c>
      <c r="F4734" s="6" t="str">
        <f t="shared" si="232"/>
        <v>module=jmail_stakes</v>
      </c>
      <c r="G4734" s="6" t="str">
        <f t="shared" si="233"/>
        <v>module=kmail_stakes</v>
      </c>
    </row>
    <row r="4735" spans="1:7" ht="30" customHeight="1">
      <c r="A4735" s="3" t="s">
        <v>24601</v>
      </c>
      <c r="B4735" s="3" t="s">
        <v>2</v>
      </c>
      <c r="C4735" s="3" t="s">
        <v>29338</v>
      </c>
      <c r="D4735" s="3" t="s">
        <v>35096</v>
      </c>
      <c r="E4735" s="12" t="s">
        <v>40969</v>
      </c>
      <c r="F4735" s="6" t="str">
        <f t="shared" si="232"/>
        <v>module=jmail_stakes</v>
      </c>
      <c r="G4735" s="6" t="str">
        <f t="shared" si="233"/>
        <v>module=kmail_stakes</v>
      </c>
    </row>
    <row r="4736" spans="1:7" ht="30" customHeight="1">
      <c r="A4736" s="3" t="s">
        <v>24601</v>
      </c>
      <c r="B4736" s="3" t="s">
        <v>2</v>
      </c>
      <c r="C4736" s="3" t="s">
        <v>29339</v>
      </c>
      <c r="D4736" s="3" t="s">
        <v>35097</v>
      </c>
      <c r="E4736" s="12" t="s">
        <v>40970</v>
      </c>
      <c r="F4736" s="6" t="str">
        <f t="shared" si="232"/>
        <v>module=jmail_stakes</v>
      </c>
      <c r="G4736" s="6" t="str">
        <f t="shared" si="233"/>
        <v>module=kmail_stakes</v>
      </c>
    </row>
    <row r="4737" spans="1:7" ht="30" customHeight="1">
      <c r="A4737" s="3" t="s">
        <v>24601</v>
      </c>
      <c r="B4737" s="3" t="s">
        <v>2</v>
      </c>
      <c r="C4737" s="3" t="s">
        <v>29340</v>
      </c>
      <c r="D4737" s="3" t="s">
        <v>35098</v>
      </c>
      <c r="E4737" s="12" t="s">
        <v>40971</v>
      </c>
      <c r="F4737" s="6" t="str">
        <f t="shared" si="232"/>
        <v>module=jmail_stakes</v>
      </c>
      <c r="G4737" s="6" t="str">
        <f t="shared" si="233"/>
        <v>module=kmail_stakes</v>
      </c>
    </row>
    <row r="4738" spans="1:7" ht="30" customHeight="1">
      <c r="A4738" s="3" t="s">
        <v>24601</v>
      </c>
      <c r="B4738" s="3" t="s">
        <v>2</v>
      </c>
      <c r="C4738" s="3" t="s">
        <v>29341</v>
      </c>
      <c r="D4738" s="3" t="s">
        <v>35099</v>
      </c>
      <c r="E4738" s="12" t="s">
        <v>40972</v>
      </c>
      <c r="F4738" s="6" t="str">
        <f t="shared" si="232"/>
        <v>module=jmail_stakes</v>
      </c>
      <c r="G4738" s="6" t="str">
        <f t="shared" si="233"/>
        <v>module=kmail_stakes</v>
      </c>
    </row>
    <row r="4739" spans="1:7" ht="30" customHeight="1">
      <c r="A4739" s="3" t="s">
        <v>24601</v>
      </c>
      <c r="B4739" s="3" t="s">
        <v>2</v>
      </c>
      <c r="C4739" s="3" t="s">
        <v>29342</v>
      </c>
      <c r="D4739" s="3" t="s">
        <v>35100</v>
      </c>
      <c r="E4739" s="12" t="s">
        <v>40973</v>
      </c>
      <c r="F4739" s="6" t="str">
        <f t="shared" si="232"/>
        <v>module=jmail_stakes</v>
      </c>
      <c r="G4739" s="6" t="str">
        <f t="shared" si="233"/>
        <v>module=kmail_stakes</v>
      </c>
    </row>
    <row r="4740" spans="1:7" ht="30" customHeight="1">
      <c r="A4740" s="3" t="s">
        <v>24601</v>
      </c>
      <c r="B4740" s="3" t="s">
        <v>2</v>
      </c>
      <c r="C4740" s="3" t="s">
        <v>29343</v>
      </c>
      <c r="D4740" s="3" t="s">
        <v>35101</v>
      </c>
      <c r="E4740" s="12" t="s">
        <v>40974</v>
      </c>
      <c r="F4740" s="6" t="str">
        <f t="shared" si="232"/>
        <v>module=jmail_stakes</v>
      </c>
      <c r="G4740" s="6" t="str">
        <f t="shared" si="233"/>
        <v>module=kmail_stakes</v>
      </c>
    </row>
    <row r="4741" spans="1:7" ht="30" customHeight="1">
      <c r="A4741" s="3" t="s">
        <v>24601</v>
      </c>
      <c r="B4741" s="3" t="s">
        <v>2</v>
      </c>
      <c r="C4741" s="3" t="s">
        <v>29344</v>
      </c>
      <c r="D4741" s="3" t="s">
        <v>35102</v>
      </c>
      <c r="E4741" s="12" t="s">
        <v>40975</v>
      </c>
      <c r="F4741" s="6" t="str">
        <f t="shared" si="232"/>
        <v>module=jmail_stakes</v>
      </c>
      <c r="G4741" s="6" t="str">
        <f t="shared" si="233"/>
        <v>module=kmail_stakes</v>
      </c>
    </row>
    <row r="4742" spans="1:7" ht="30" customHeight="1">
      <c r="A4742" s="3" t="s">
        <v>24601</v>
      </c>
      <c r="B4742" s="3" t="s">
        <v>2</v>
      </c>
      <c r="C4742" s="3" t="s">
        <v>29345</v>
      </c>
      <c r="D4742" s="3" t="s">
        <v>35103</v>
      </c>
      <c r="E4742" s="12" t="s">
        <v>40976</v>
      </c>
      <c r="F4742" s="6" t="str">
        <f t="shared" si="232"/>
        <v>module=jmail_stakes</v>
      </c>
      <c r="G4742" s="6" t="str">
        <f t="shared" si="233"/>
        <v>module=kmail_stakes</v>
      </c>
    </row>
    <row r="4743" spans="1:7" ht="30" customHeight="1">
      <c r="A4743" s="3" t="s">
        <v>24601</v>
      </c>
      <c r="B4743" s="3" t="s">
        <v>2</v>
      </c>
      <c r="C4743" s="3" t="s">
        <v>29346</v>
      </c>
      <c r="D4743" s="3" t="s">
        <v>35104</v>
      </c>
      <c r="E4743" s="12" t="s">
        <v>40977</v>
      </c>
      <c r="F4743" s="6" t="str">
        <f t="shared" si="232"/>
        <v>module=jmail_stakes</v>
      </c>
      <c r="G4743" s="6" t="str">
        <f t="shared" si="233"/>
        <v>module=kmail_stakes</v>
      </c>
    </row>
    <row r="4744" spans="1:7" ht="30" customHeight="1">
      <c r="A4744" s="3" t="s">
        <v>24601</v>
      </c>
      <c r="B4744" s="3" t="s">
        <v>2</v>
      </c>
      <c r="C4744" s="3" t="s">
        <v>29347</v>
      </c>
      <c r="D4744" s="3" t="s">
        <v>35105</v>
      </c>
      <c r="E4744" s="12" t="s">
        <v>40978</v>
      </c>
      <c r="F4744" s="6" t="str">
        <f t="shared" si="232"/>
        <v>module=jmail_stakes</v>
      </c>
      <c r="G4744" s="6" t="str">
        <f t="shared" si="233"/>
        <v>module=kmail_stakes</v>
      </c>
    </row>
    <row r="4745" spans="1:7" ht="30" customHeight="1">
      <c r="A4745" s="3" t="s">
        <v>10907</v>
      </c>
      <c r="B4745" s="3" t="s">
        <v>2</v>
      </c>
      <c r="C4745" s="3" t="s">
        <v>29348</v>
      </c>
      <c r="D4745" s="3" t="s">
        <v>35106</v>
      </c>
      <c r="E4745" s="12" t="s">
        <v>40979</v>
      </c>
      <c r="F4745" s="6" t="str">
        <f t="shared" ref="F4745:F4776" si="234">HYPERLINK("http://www.ssc.wisc.edu/wlsresearch/documentation/waves/?wave=capigrad&amp;module=jmail_deal","module=jmail_deal")</f>
        <v>module=jmail_deal</v>
      </c>
      <c r="G4745" s="6" t="str">
        <f t="shared" ref="G4745:G4776" si="235">HYPERLINK("http://www.ssc.wisc.edu/wlsresearch/documentation/waves/?wave=capisib&amp;module=kmail_deal","module=kmail_deal")</f>
        <v>module=kmail_deal</v>
      </c>
    </row>
    <row r="4746" spans="1:7" ht="30" customHeight="1">
      <c r="A4746" s="3" t="s">
        <v>10907</v>
      </c>
      <c r="B4746" s="3" t="s">
        <v>2</v>
      </c>
      <c r="C4746" s="3" t="s">
        <v>29349</v>
      </c>
      <c r="D4746" s="3" t="s">
        <v>35107</v>
      </c>
      <c r="E4746" s="12" t="s">
        <v>40980</v>
      </c>
      <c r="F4746" s="6" t="str">
        <f t="shared" si="234"/>
        <v>module=jmail_deal</v>
      </c>
      <c r="G4746" s="6" t="str">
        <f t="shared" si="235"/>
        <v>module=kmail_deal</v>
      </c>
    </row>
    <row r="4747" spans="1:7" ht="30" customHeight="1">
      <c r="A4747" s="3" t="s">
        <v>10907</v>
      </c>
      <c r="B4747" s="3" t="s">
        <v>2</v>
      </c>
      <c r="C4747" s="3" t="s">
        <v>29350</v>
      </c>
      <c r="D4747" s="3" t="s">
        <v>35108</v>
      </c>
      <c r="E4747" s="12" t="s">
        <v>40981</v>
      </c>
      <c r="F4747" s="6" t="str">
        <f t="shared" si="234"/>
        <v>module=jmail_deal</v>
      </c>
      <c r="G4747" s="6" t="str">
        <f t="shared" si="235"/>
        <v>module=kmail_deal</v>
      </c>
    </row>
    <row r="4748" spans="1:7" ht="30" customHeight="1">
      <c r="A4748" s="3" t="s">
        <v>10907</v>
      </c>
      <c r="B4748" s="3" t="s">
        <v>2</v>
      </c>
      <c r="C4748" s="3" t="s">
        <v>29351</v>
      </c>
      <c r="D4748" s="3" t="s">
        <v>35109</v>
      </c>
      <c r="E4748" s="12" t="s">
        <v>40982</v>
      </c>
      <c r="F4748" s="6" t="str">
        <f t="shared" si="234"/>
        <v>module=jmail_deal</v>
      </c>
      <c r="G4748" s="6" t="str">
        <f t="shared" si="235"/>
        <v>module=kmail_deal</v>
      </c>
    </row>
    <row r="4749" spans="1:7" ht="30" customHeight="1">
      <c r="A4749" s="3" t="s">
        <v>10907</v>
      </c>
      <c r="B4749" s="3" t="s">
        <v>2</v>
      </c>
      <c r="C4749" s="3" t="s">
        <v>29352</v>
      </c>
      <c r="D4749" s="3" t="s">
        <v>35110</v>
      </c>
      <c r="E4749" s="12" t="s">
        <v>40983</v>
      </c>
      <c r="F4749" s="6" t="str">
        <f t="shared" si="234"/>
        <v>module=jmail_deal</v>
      </c>
      <c r="G4749" s="6" t="str">
        <f t="shared" si="235"/>
        <v>module=kmail_deal</v>
      </c>
    </row>
    <row r="4750" spans="1:7" ht="30" customHeight="1">
      <c r="A4750" s="3" t="s">
        <v>10907</v>
      </c>
      <c r="B4750" s="3" t="s">
        <v>2</v>
      </c>
      <c r="C4750" s="3" t="s">
        <v>29353</v>
      </c>
      <c r="D4750" s="3" t="s">
        <v>35111</v>
      </c>
      <c r="E4750" s="12" t="s">
        <v>40984</v>
      </c>
      <c r="F4750" s="6" t="str">
        <f t="shared" si="234"/>
        <v>module=jmail_deal</v>
      </c>
      <c r="G4750" s="6" t="str">
        <f t="shared" si="235"/>
        <v>module=kmail_deal</v>
      </c>
    </row>
    <row r="4751" spans="1:7" ht="30" customHeight="1">
      <c r="A4751" s="3" t="s">
        <v>10907</v>
      </c>
      <c r="B4751" s="3" t="s">
        <v>2</v>
      </c>
      <c r="C4751" s="3" t="s">
        <v>29354</v>
      </c>
      <c r="D4751" s="3" t="s">
        <v>35112</v>
      </c>
      <c r="E4751" s="12" t="s">
        <v>40985</v>
      </c>
      <c r="F4751" s="6" t="str">
        <f t="shared" si="234"/>
        <v>module=jmail_deal</v>
      </c>
      <c r="G4751" s="6" t="str">
        <f t="shared" si="235"/>
        <v>module=kmail_deal</v>
      </c>
    </row>
    <row r="4752" spans="1:7" ht="30" customHeight="1">
      <c r="A4752" s="3" t="s">
        <v>10907</v>
      </c>
      <c r="B4752" s="3" t="s">
        <v>2</v>
      </c>
      <c r="C4752" s="3" t="s">
        <v>29355</v>
      </c>
      <c r="D4752" s="3" t="s">
        <v>35113</v>
      </c>
      <c r="E4752" s="12" t="s">
        <v>40986</v>
      </c>
      <c r="F4752" s="6" t="str">
        <f t="shared" si="234"/>
        <v>module=jmail_deal</v>
      </c>
      <c r="G4752" s="6" t="str">
        <f t="shared" si="235"/>
        <v>module=kmail_deal</v>
      </c>
    </row>
    <row r="4753" spans="1:7" ht="30" customHeight="1">
      <c r="A4753" s="3" t="s">
        <v>10907</v>
      </c>
      <c r="B4753" s="3" t="s">
        <v>2</v>
      </c>
      <c r="C4753" s="3" t="s">
        <v>29356</v>
      </c>
      <c r="D4753" s="3" t="s">
        <v>35114</v>
      </c>
      <c r="E4753" s="12" t="s">
        <v>40987</v>
      </c>
      <c r="F4753" s="6" t="str">
        <f t="shared" si="234"/>
        <v>module=jmail_deal</v>
      </c>
      <c r="G4753" s="6" t="str">
        <f t="shared" si="235"/>
        <v>module=kmail_deal</v>
      </c>
    </row>
    <row r="4754" spans="1:7" ht="30" customHeight="1">
      <c r="A4754" s="3" t="s">
        <v>10907</v>
      </c>
      <c r="B4754" s="3" t="s">
        <v>2</v>
      </c>
      <c r="C4754" s="3" t="s">
        <v>29357</v>
      </c>
      <c r="D4754" s="3" t="s">
        <v>35115</v>
      </c>
      <c r="E4754" s="12" t="s">
        <v>40988</v>
      </c>
      <c r="F4754" s="6" t="str">
        <f t="shared" si="234"/>
        <v>module=jmail_deal</v>
      </c>
      <c r="G4754" s="6" t="str">
        <f t="shared" si="235"/>
        <v>module=kmail_deal</v>
      </c>
    </row>
    <row r="4755" spans="1:7" ht="30" customHeight="1">
      <c r="A4755" s="3" t="s">
        <v>10907</v>
      </c>
      <c r="B4755" s="3" t="s">
        <v>2</v>
      </c>
      <c r="C4755" s="3" t="s">
        <v>29358</v>
      </c>
      <c r="D4755" s="3" t="s">
        <v>35116</v>
      </c>
      <c r="E4755" s="12" t="s">
        <v>40989</v>
      </c>
      <c r="F4755" s="6" t="str">
        <f t="shared" si="234"/>
        <v>module=jmail_deal</v>
      </c>
      <c r="G4755" s="6" t="str">
        <f t="shared" si="235"/>
        <v>module=kmail_deal</v>
      </c>
    </row>
    <row r="4756" spans="1:7" ht="30" customHeight="1">
      <c r="A4756" s="3" t="s">
        <v>10907</v>
      </c>
      <c r="B4756" s="3" t="s">
        <v>2</v>
      </c>
      <c r="C4756" s="3" t="s">
        <v>29359</v>
      </c>
      <c r="D4756" s="3" t="s">
        <v>35117</v>
      </c>
      <c r="E4756" s="12" t="s">
        <v>40990</v>
      </c>
      <c r="F4756" s="6" t="str">
        <f t="shared" si="234"/>
        <v>module=jmail_deal</v>
      </c>
      <c r="G4756" s="6" t="str">
        <f t="shared" si="235"/>
        <v>module=kmail_deal</v>
      </c>
    </row>
    <row r="4757" spans="1:7" ht="30" customHeight="1">
      <c r="A4757" s="3" t="s">
        <v>10907</v>
      </c>
      <c r="B4757" s="3" t="s">
        <v>2</v>
      </c>
      <c r="C4757" s="3" t="s">
        <v>29360</v>
      </c>
      <c r="D4757" s="3" t="s">
        <v>35118</v>
      </c>
      <c r="E4757" s="12" t="s">
        <v>40991</v>
      </c>
      <c r="F4757" s="6" t="str">
        <f t="shared" si="234"/>
        <v>module=jmail_deal</v>
      </c>
      <c r="G4757" s="6" t="str">
        <f t="shared" si="235"/>
        <v>module=kmail_deal</v>
      </c>
    </row>
    <row r="4758" spans="1:7" ht="30" customHeight="1">
      <c r="A4758" s="3" t="s">
        <v>10907</v>
      </c>
      <c r="B4758" s="3" t="s">
        <v>2</v>
      </c>
      <c r="C4758" s="3" t="s">
        <v>29361</v>
      </c>
      <c r="D4758" s="3" t="s">
        <v>35119</v>
      </c>
      <c r="E4758" s="12" t="s">
        <v>40992</v>
      </c>
      <c r="F4758" s="6" t="str">
        <f t="shared" si="234"/>
        <v>module=jmail_deal</v>
      </c>
      <c r="G4758" s="6" t="str">
        <f t="shared" si="235"/>
        <v>module=kmail_deal</v>
      </c>
    </row>
    <row r="4759" spans="1:7" ht="30" customHeight="1">
      <c r="A4759" s="3" t="s">
        <v>10907</v>
      </c>
      <c r="B4759" s="3" t="s">
        <v>2</v>
      </c>
      <c r="C4759" s="3" t="s">
        <v>29362</v>
      </c>
      <c r="D4759" s="3" t="s">
        <v>35120</v>
      </c>
      <c r="E4759" s="12" t="s">
        <v>40993</v>
      </c>
      <c r="F4759" s="6" t="str">
        <f t="shared" si="234"/>
        <v>module=jmail_deal</v>
      </c>
      <c r="G4759" s="6" t="str">
        <f t="shared" si="235"/>
        <v>module=kmail_deal</v>
      </c>
    </row>
    <row r="4760" spans="1:7" ht="30" customHeight="1">
      <c r="A4760" s="3" t="s">
        <v>10907</v>
      </c>
      <c r="B4760" s="3" t="s">
        <v>2</v>
      </c>
      <c r="C4760" s="3" t="s">
        <v>29363</v>
      </c>
      <c r="D4760" s="3" t="s">
        <v>35121</v>
      </c>
      <c r="E4760" s="12" t="s">
        <v>40994</v>
      </c>
      <c r="F4760" s="6" t="str">
        <f t="shared" si="234"/>
        <v>module=jmail_deal</v>
      </c>
      <c r="G4760" s="6" t="str">
        <f t="shared" si="235"/>
        <v>module=kmail_deal</v>
      </c>
    </row>
    <row r="4761" spans="1:7" ht="30" customHeight="1">
      <c r="A4761" s="3" t="s">
        <v>10907</v>
      </c>
      <c r="B4761" s="3" t="s">
        <v>2</v>
      </c>
      <c r="C4761" s="3" t="s">
        <v>29364</v>
      </c>
      <c r="D4761" s="3" t="s">
        <v>35122</v>
      </c>
      <c r="E4761" s="12" t="s">
        <v>40995</v>
      </c>
      <c r="F4761" s="6" t="str">
        <f t="shared" si="234"/>
        <v>module=jmail_deal</v>
      </c>
      <c r="G4761" s="6" t="str">
        <f t="shared" si="235"/>
        <v>module=kmail_deal</v>
      </c>
    </row>
    <row r="4762" spans="1:7" ht="30" customHeight="1">
      <c r="A4762" s="3" t="s">
        <v>10907</v>
      </c>
      <c r="B4762" s="3" t="s">
        <v>2</v>
      </c>
      <c r="C4762" s="3" t="s">
        <v>29365</v>
      </c>
      <c r="D4762" s="3" t="s">
        <v>35123</v>
      </c>
      <c r="E4762" s="12" t="s">
        <v>40996</v>
      </c>
      <c r="F4762" s="6" t="str">
        <f t="shared" si="234"/>
        <v>module=jmail_deal</v>
      </c>
      <c r="G4762" s="6" t="str">
        <f t="shared" si="235"/>
        <v>module=kmail_deal</v>
      </c>
    </row>
    <row r="4763" spans="1:7" ht="30" customHeight="1">
      <c r="A4763" s="3" t="s">
        <v>10907</v>
      </c>
      <c r="B4763" s="3" t="s">
        <v>2</v>
      </c>
      <c r="C4763" s="3" t="s">
        <v>29366</v>
      </c>
      <c r="D4763" s="3" t="s">
        <v>35124</v>
      </c>
      <c r="E4763" s="12" t="s">
        <v>40997</v>
      </c>
      <c r="F4763" s="6" t="str">
        <f t="shared" si="234"/>
        <v>module=jmail_deal</v>
      </c>
      <c r="G4763" s="6" t="str">
        <f t="shared" si="235"/>
        <v>module=kmail_deal</v>
      </c>
    </row>
    <row r="4764" spans="1:7" ht="30" customHeight="1">
      <c r="A4764" s="3" t="s">
        <v>10907</v>
      </c>
      <c r="B4764" s="3" t="s">
        <v>2</v>
      </c>
      <c r="C4764" s="3" t="s">
        <v>29367</v>
      </c>
      <c r="D4764" s="3" t="s">
        <v>35125</v>
      </c>
      <c r="E4764" s="12" t="s">
        <v>40998</v>
      </c>
      <c r="F4764" s="6" t="str">
        <f t="shared" si="234"/>
        <v>module=jmail_deal</v>
      </c>
      <c r="G4764" s="6" t="str">
        <f t="shared" si="235"/>
        <v>module=kmail_deal</v>
      </c>
    </row>
    <row r="4765" spans="1:7" ht="30" customHeight="1">
      <c r="A4765" s="3" t="s">
        <v>10907</v>
      </c>
      <c r="B4765" s="3" t="s">
        <v>2</v>
      </c>
      <c r="C4765" s="3" t="s">
        <v>29368</v>
      </c>
      <c r="D4765" s="3" t="s">
        <v>35126</v>
      </c>
      <c r="E4765" s="12" t="s">
        <v>40999</v>
      </c>
      <c r="F4765" s="6" t="str">
        <f t="shared" si="234"/>
        <v>module=jmail_deal</v>
      </c>
      <c r="G4765" s="6" t="str">
        <f t="shared" si="235"/>
        <v>module=kmail_deal</v>
      </c>
    </row>
    <row r="4766" spans="1:7" ht="30" customHeight="1">
      <c r="A4766" s="3" t="s">
        <v>10907</v>
      </c>
      <c r="B4766" s="3" t="s">
        <v>2</v>
      </c>
      <c r="C4766" s="3" t="s">
        <v>29369</v>
      </c>
      <c r="D4766" s="3" t="s">
        <v>35127</v>
      </c>
      <c r="E4766" s="12" t="s">
        <v>41000</v>
      </c>
      <c r="F4766" s="6" t="str">
        <f t="shared" si="234"/>
        <v>module=jmail_deal</v>
      </c>
      <c r="G4766" s="6" t="str">
        <f t="shared" si="235"/>
        <v>module=kmail_deal</v>
      </c>
    </row>
    <row r="4767" spans="1:7" ht="30" customHeight="1">
      <c r="A4767" s="3" t="s">
        <v>10907</v>
      </c>
      <c r="B4767" s="3" t="s">
        <v>2</v>
      </c>
      <c r="C4767" s="3" t="s">
        <v>29370</v>
      </c>
      <c r="D4767" s="3" t="s">
        <v>35128</v>
      </c>
      <c r="E4767" s="12" t="s">
        <v>41001</v>
      </c>
      <c r="F4767" s="6" t="str">
        <f t="shared" si="234"/>
        <v>module=jmail_deal</v>
      </c>
      <c r="G4767" s="6" t="str">
        <f t="shared" si="235"/>
        <v>module=kmail_deal</v>
      </c>
    </row>
    <row r="4768" spans="1:7" ht="30" customHeight="1">
      <c r="A4768" s="3" t="s">
        <v>10907</v>
      </c>
      <c r="B4768" s="3" t="s">
        <v>2</v>
      </c>
      <c r="C4768" s="3" t="s">
        <v>29371</v>
      </c>
      <c r="D4768" s="3" t="s">
        <v>35129</v>
      </c>
      <c r="E4768" s="12" t="s">
        <v>41002</v>
      </c>
      <c r="F4768" s="6" t="str">
        <f t="shared" si="234"/>
        <v>module=jmail_deal</v>
      </c>
      <c r="G4768" s="6" t="str">
        <f t="shared" si="235"/>
        <v>module=kmail_deal</v>
      </c>
    </row>
    <row r="4769" spans="1:7" ht="30" customHeight="1">
      <c r="A4769" s="3" t="s">
        <v>10907</v>
      </c>
      <c r="B4769" s="3" t="s">
        <v>2</v>
      </c>
      <c r="C4769" s="3" t="s">
        <v>29372</v>
      </c>
      <c r="D4769" s="3" t="s">
        <v>35130</v>
      </c>
      <c r="E4769" s="12" t="s">
        <v>41003</v>
      </c>
      <c r="F4769" s="6" t="str">
        <f t="shared" si="234"/>
        <v>module=jmail_deal</v>
      </c>
      <c r="G4769" s="6" t="str">
        <f t="shared" si="235"/>
        <v>module=kmail_deal</v>
      </c>
    </row>
    <row r="4770" spans="1:7" ht="30" customHeight="1">
      <c r="A4770" s="3" t="s">
        <v>10907</v>
      </c>
      <c r="B4770" s="3" t="s">
        <v>2</v>
      </c>
      <c r="C4770" s="3" t="s">
        <v>29373</v>
      </c>
      <c r="D4770" s="3" t="s">
        <v>35131</v>
      </c>
      <c r="E4770" s="12" t="s">
        <v>41004</v>
      </c>
      <c r="F4770" s="6" t="str">
        <f t="shared" si="234"/>
        <v>module=jmail_deal</v>
      </c>
      <c r="G4770" s="6" t="str">
        <f t="shared" si="235"/>
        <v>module=kmail_deal</v>
      </c>
    </row>
    <row r="4771" spans="1:7" ht="30" customHeight="1">
      <c r="A4771" s="3" t="s">
        <v>10907</v>
      </c>
      <c r="B4771" s="3" t="s">
        <v>2</v>
      </c>
      <c r="C4771" s="3" t="s">
        <v>29374</v>
      </c>
      <c r="D4771" s="3" t="s">
        <v>35132</v>
      </c>
      <c r="E4771" s="12" t="s">
        <v>41005</v>
      </c>
      <c r="F4771" s="6" t="str">
        <f t="shared" si="234"/>
        <v>module=jmail_deal</v>
      </c>
      <c r="G4771" s="6" t="str">
        <f t="shared" si="235"/>
        <v>module=kmail_deal</v>
      </c>
    </row>
    <row r="4772" spans="1:7" ht="30" customHeight="1">
      <c r="A4772" s="3" t="s">
        <v>10907</v>
      </c>
      <c r="B4772" s="3" t="s">
        <v>2</v>
      </c>
      <c r="C4772" s="3" t="s">
        <v>29375</v>
      </c>
      <c r="D4772" s="3" t="s">
        <v>35133</v>
      </c>
      <c r="E4772" s="12" t="s">
        <v>41006</v>
      </c>
      <c r="F4772" s="6" t="str">
        <f t="shared" si="234"/>
        <v>module=jmail_deal</v>
      </c>
      <c r="G4772" s="6" t="str">
        <f t="shared" si="235"/>
        <v>module=kmail_deal</v>
      </c>
    </row>
    <row r="4773" spans="1:7" ht="30" customHeight="1">
      <c r="A4773" s="3" t="s">
        <v>10907</v>
      </c>
      <c r="B4773" s="3" t="s">
        <v>2</v>
      </c>
      <c r="C4773" s="3" t="s">
        <v>29376</v>
      </c>
      <c r="D4773" s="3" t="s">
        <v>35134</v>
      </c>
      <c r="E4773" s="12" t="s">
        <v>41007</v>
      </c>
      <c r="F4773" s="6" t="str">
        <f t="shared" si="234"/>
        <v>module=jmail_deal</v>
      </c>
      <c r="G4773" s="6" t="str">
        <f t="shared" si="235"/>
        <v>module=kmail_deal</v>
      </c>
    </row>
    <row r="4774" spans="1:7" ht="30" customHeight="1">
      <c r="A4774" s="3" t="s">
        <v>10907</v>
      </c>
      <c r="B4774" s="3" t="s">
        <v>2</v>
      </c>
      <c r="C4774" s="3" t="s">
        <v>29377</v>
      </c>
      <c r="D4774" s="3" t="s">
        <v>35135</v>
      </c>
      <c r="E4774" s="12" t="s">
        <v>41008</v>
      </c>
      <c r="F4774" s="6" t="str">
        <f t="shared" si="234"/>
        <v>module=jmail_deal</v>
      </c>
      <c r="G4774" s="6" t="str">
        <f t="shared" si="235"/>
        <v>module=kmail_deal</v>
      </c>
    </row>
    <row r="4775" spans="1:7" ht="30" customHeight="1">
      <c r="A4775" s="3" t="s">
        <v>10907</v>
      </c>
      <c r="B4775" s="3" t="s">
        <v>2</v>
      </c>
      <c r="C4775" s="3" t="s">
        <v>29378</v>
      </c>
      <c r="D4775" s="3" t="s">
        <v>35136</v>
      </c>
      <c r="E4775" s="12" t="s">
        <v>41009</v>
      </c>
      <c r="F4775" s="6" t="str">
        <f t="shared" si="234"/>
        <v>module=jmail_deal</v>
      </c>
      <c r="G4775" s="6" t="str">
        <f t="shared" si="235"/>
        <v>module=kmail_deal</v>
      </c>
    </row>
    <row r="4776" spans="1:7" ht="30" customHeight="1">
      <c r="A4776" s="3" t="s">
        <v>10907</v>
      </c>
      <c r="B4776" s="3" t="s">
        <v>2</v>
      </c>
      <c r="C4776" s="3" t="s">
        <v>29379</v>
      </c>
      <c r="D4776" s="3" t="s">
        <v>35137</v>
      </c>
      <c r="E4776" s="12" t="s">
        <v>41010</v>
      </c>
      <c r="F4776" s="6" t="str">
        <f t="shared" si="234"/>
        <v>module=jmail_deal</v>
      </c>
      <c r="G4776" s="6" t="str">
        <f t="shared" si="235"/>
        <v>module=kmail_deal</v>
      </c>
    </row>
    <row r="4777" spans="1:7" ht="30" customHeight="1">
      <c r="A4777" s="3" t="s">
        <v>10907</v>
      </c>
      <c r="B4777" s="3" t="s">
        <v>2</v>
      </c>
      <c r="C4777" s="3" t="s">
        <v>29380</v>
      </c>
      <c r="D4777" s="3" t="s">
        <v>35138</v>
      </c>
      <c r="E4777" s="12" t="s">
        <v>41011</v>
      </c>
      <c r="F4777" s="6" t="str">
        <f t="shared" ref="F4777:F4808" si="236">HYPERLINK("http://www.ssc.wisc.edu/wlsresearch/documentation/waves/?wave=capigrad&amp;module=jmail_deal","module=jmail_deal")</f>
        <v>module=jmail_deal</v>
      </c>
      <c r="G4777" s="6" t="str">
        <f t="shared" ref="G4777:G4808" si="237">HYPERLINK("http://www.ssc.wisc.edu/wlsresearch/documentation/waves/?wave=capisib&amp;module=kmail_deal","module=kmail_deal")</f>
        <v>module=kmail_deal</v>
      </c>
    </row>
    <row r="4778" spans="1:7" ht="30" customHeight="1">
      <c r="A4778" s="3" t="s">
        <v>10907</v>
      </c>
      <c r="B4778" s="3" t="s">
        <v>2</v>
      </c>
      <c r="C4778" s="3" t="s">
        <v>29381</v>
      </c>
      <c r="D4778" s="3" t="s">
        <v>35139</v>
      </c>
      <c r="E4778" s="12" t="s">
        <v>41012</v>
      </c>
      <c r="F4778" s="6" t="str">
        <f t="shared" si="236"/>
        <v>module=jmail_deal</v>
      </c>
      <c r="G4778" s="6" t="str">
        <f t="shared" si="237"/>
        <v>module=kmail_deal</v>
      </c>
    </row>
    <row r="4779" spans="1:7" ht="30" customHeight="1">
      <c r="A4779" s="3" t="s">
        <v>10907</v>
      </c>
      <c r="B4779" s="3" t="s">
        <v>2</v>
      </c>
      <c r="C4779" s="3" t="s">
        <v>29382</v>
      </c>
      <c r="D4779" s="3" t="s">
        <v>35140</v>
      </c>
      <c r="E4779" s="12" t="s">
        <v>41013</v>
      </c>
      <c r="F4779" s="6" t="str">
        <f t="shared" si="236"/>
        <v>module=jmail_deal</v>
      </c>
      <c r="G4779" s="6" t="str">
        <f t="shared" si="237"/>
        <v>module=kmail_deal</v>
      </c>
    </row>
    <row r="4780" spans="1:7" ht="30" customHeight="1">
      <c r="A4780" s="3" t="s">
        <v>10907</v>
      </c>
      <c r="B4780" s="3" t="s">
        <v>2</v>
      </c>
      <c r="C4780" s="3" t="s">
        <v>29383</v>
      </c>
      <c r="D4780" s="3" t="s">
        <v>35141</v>
      </c>
      <c r="E4780" s="12" t="s">
        <v>41014</v>
      </c>
      <c r="F4780" s="6" t="str">
        <f t="shared" si="236"/>
        <v>module=jmail_deal</v>
      </c>
      <c r="G4780" s="6" t="str">
        <f t="shared" si="237"/>
        <v>module=kmail_deal</v>
      </c>
    </row>
    <row r="4781" spans="1:7" ht="30" customHeight="1">
      <c r="A4781" s="3" t="s">
        <v>10907</v>
      </c>
      <c r="B4781" s="3" t="s">
        <v>2</v>
      </c>
      <c r="C4781" s="3" t="s">
        <v>29384</v>
      </c>
      <c r="D4781" s="3" t="s">
        <v>35142</v>
      </c>
      <c r="E4781" s="12" t="s">
        <v>41015</v>
      </c>
      <c r="F4781" s="6" t="str">
        <f t="shared" si="236"/>
        <v>module=jmail_deal</v>
      </c>
      <c r="G4781" s="6" t="str">
        <f t="shared" si="237"/>
        <v>module=kmail_deal</v>
      </c>
    </row>
    <row r="4782" spans="1:7" ht="30" customHeight="1">
      <c r="A4782" s="3" t="s">
        <v>10907</v>
      </c>
      <c r="B4782" s="3" t="s">
        <v>2</v>
      </c>
      <c r="C4782" s="3" t="s">
        <v>29385</v>
      </c>
      <c r="D4782" s="3" t="s">
        <v>35143</v>
      </c>
      <c r="E4782" s="12" t="s">
        <v>41016</v>
      </c>
      <c r="F4782" s="6" t="str">
        <f t="shared" si="236"/>
        <v>module=jmail_deal</v>
      </c>
      <c r="G4782" s="6" t="str">
        <f t="shared" si="237"/>
        <v>module=kmail_deal</v>
      </c>
    </row>
    <row r="4783" spans="1:7" ht="30" customHeight="1">
      <c r="A4783" s="3" t="s">
        <v>10907</v>
      </c>
      <c r="B4783" s="3" t="s">
        <v>2</v>
      </c>
      <c r="C4783" s="3" t="s">
        <v>29386</v>
      </c>
      <c r="D4783" s="3" t="s">
        <v>35144</v>
      </c>
      <c r="E4783" s="12" t="s">
        <v>41017</v>
      </c>
      <c r="F4783" s="6" t="str">
        <f t="shared" si="236"/>
        <v>module=jmail_deal</v>
      </c>
      <c r="G4783" s="6" t="str">
        <f t="shared" si="237"/>
        <v>module=kmail_deal</v>
      </c>
    </row>
    <row r="4784" spans="1:7" ht="30" customHeight="1">
      <c r="A4784" s="3" t="s">
        <v>10907</v>
      </c>
      <c r="B4784" s="3" t="s">
        <v>2</v>
      </c>
      <c r="C4784" s="3" t="s">
        <v>29387</v>
      </c>
      <c r="D4784" s="3" t="s">
        <v>35145</v>
      </c>
      <c r="E4784" s="12" t="s">
        <v>41018</v>
      </c>
      <c r="F4784" s="6" t="str">
        <f t="shared" si="236"/>
        <v>module=jmail_deal</v>
      </c>
      <c r="G4784" s="6" t="str">
        <f t="shared" si="237"/>
        <v>module=kmail_deal</v>
      </c>
    </row>
    <row r="4785" spans="1:7" ht="30" customHeight="1">
      <c r="A4785" s="3" t="s">
        <v>10907</v>
      </c>
      <c r="B4785" s="3" t="s">
        <v>2</v>
      </c>
      <c r="C4785" s="3" t="s">
        <v>29388</v>
      </c>
      <c r="D4785" s="3" t="s">
        <v>35146</v>
      </c>
      <c r="E4785" s="12" t="s">
        <v>41019</v>
      </c>
      <c r="F4785" s="6" t="str">
        <f t="shared" si="236"/>
        <v>module=jmail_deal</v>
      </c>
      <c r="G4785" s="6" t="str">
        <f t="shared" si="237"/>
        <v>module=kmail_deal</v>
      </c>
    </row>
    <row r="4786" spans="1:7" ht="30" customHeight="1">
      <c r="A4786" s="3" t="s">
        <v>10907</v>
      </c>
      <c r="B4786" s="3" t="s">
        <v>2</v>
      </c>
      <c r="C4786" s="3" t="s">
        <v>29389</v>
      </c>
      <c r="D4786" s="3" t="s">
        <v>35147</v>
      </c>
      <c r="E4786" s="12" t="s">
        <v>41020</v>
      </c>
      <c r="F4786" s="6" t="str">
        <f t="shared" si="236"/>
        <v>module=jmail_deal</v>
      </c>
      <c r="G4786" s="6" t="str">
        <f t="shared" si="237"/>
        <v>module=kmail_deal</v>
      </c>
    </row>
    <row r="4787" spans="1:7" ht="30" customHeight="1">
      <c r="A4787" s="3" t="s">
        <v>10907</v>
      </c>
      <c r="B4787" s="3" t="s">
        <v>2</v>
      </c>
      <c r="C4787" s="3" t="s">
        <v>29390</v>
      </c>
      <c r="D4787" s="3" t="s">
        <v>35148</v>
      </c>
      <c r="E4787" s="12" t="s">
        <v>41021</v>
      </c>
      <c r="F4787" s="6" t="str">
        <f t="shared" si="236"/>
        <v>module=jmail_deal</v>
      </c>
      <c r="G4787" s="6" t="str">
        <f t="shared" si="237"/>
        <v>module=kmail_deal</v>
      </c>
    </row>
    <row r="4788" spans="1:7" ht="30" customHeight="1">
      <c r="A4788" s="3" t="s">
        <v>10907</v>
      </c>
      <c r="B4788" s="3" t="s">
        <v>2</v>
      </c>
      <c r="C4788" s="3" t="s">
        <v>29391</v>
      </c>
      <c r="D4788" s="3" t="s">
        <v>35149</v>
      </c>
      <c r="E4788" s="12" t="s">
        <v>41022</v>
      </c>
      <c r="F4788" s="6" t="str">
        <f t="shared" si="236"/>
        <v>module=jmail_deal</v>
      </c>
      <c r="G4788" s="6" t="str">
        <f t="shared" si="237"/>
        <v>module=kmail_deal</v>
      </c>
    </row>
    <row r="4789" spans="1:7" ht="30" customHeight="1">
      <c r="A4789" s="3" t="s">
        <v>10907</v>
      </c>
      <c r="B4789" s="3" t="s">
        <v>2</v>
      </c>
      <c r="C4789" s="3" t="s">
        <v>29392</v>
      </c>
      <c r="D4789" s="3" t="s">
        <v>35150</v>
      </c>
      <c r="E4789" s="12" t="s">
        <v>41023</v>
      </c>
      <c r="F4789" s="6" t="str">
        <f t="shared" si="236"/>
        <v>module=jmail_deal</v>
      </c>
      <c r="G4789" s="6" t="str">
        <f t="shared" si="237"/>
        <v>module=kmail_deal</v>
      </c>
    </row>
    <row r="4790" spans="1:7" ht="30" customHeight="1">
      <c r="A4790" s="3" t="s">
        <v>10907</v>
      </c>
      <c r="B4790" s="3" t="s">
        <v>2</v>
      </c>
      <c r="C4790" s="3" t="s">
        <v>29393</v>
      </c>
      <c r="D4790" s="3" t="s">
        <v>35151</v>
      </c>
      <c r="E4790" s="12" t="s">
        <v>41024</v>
      </c>
      <c r="F4790" s="6" t="str">
        <f t="shared" si="236"/>
        <v>module=jmail_deal</v>
      </c>
      <c r="G4790" s="6" t="str">
        <f t="shared" si="237"/>
        <v>module=kmail_deal</v>
      </c>
    </row>
    <row r="4791" spans="1:7" ht="30" customHeight="1">
      <c r="A4791" s="3" t="s">
        <v>10907</v>
      </c>
      <c r="B4791" s="3" t="s">
        <v>2</v>
      </c>
      <c r="C4791" s="3" t="s">
        <v>29394</v>
      </c>
      <c r="D4791" s="3" t="s">
        <v>35152</v>
      </c>
      <c r="E4791" s="12" t="s">
        <v>41025</v>
      </c>
      <c r="F4791" s="6" t="str">
        <f t="shared" si="236"/>
        <v>module=jmail_deal</v>
      </c>
      <c r="G4791" s="6" t="str">
        <f t="shared" si="237"/>
        <v>module=kmail_deal</v>
      </c>
    </row>
    <row r="4792" spans="1:7" ht="30" customHeight="1">
      <c r="A4792" s="3" t="s">
        <v>10907</v>
      </c>
      <c r="B4792" s="3" t="s">
        <v>2</v>
      </c>
      <c r="C4792" s="3" t="s">
        <v>29395</v>
      </c>
      <c r="D4792" s="3" t="s">
        <v>35153</v>
      </c>
      <c r="E4792" s="12" t="s">
        <v>41026</v>
      </c>
      <c r="F4792" s="6" t="str">
        <f t="shared" si="236"/>
        <v>module=jmail_deal</v>
      </c>
      <c r="G4792" s="6" t="str">
        <f t="shared" si="237"/>
        <v>module=kmail_deal</v>
      </c>
    </row>
    <row r="4793" spans="1:7" ht="30" customHeight="1">
      <c r="A4793" s="3" t="s">
        <v>10907</v>
      </c>
      <c r="B4793" s="3" t="s">
        <v>2</v>
      </c>
      <c r="C4793" s="3" t="s">
        <v>29396</v>
      </c>
      <c r="D4793" s="3" t="s">
        <v>35154</v>
      </c>
      <c r="E4793" s="12" t="s">
        <v>41027</v>
      </c>
      <c r="F4793" s="6" t="str">
        <f t="shared" si="236"/>
        <v>module=jmail_deal</v>
      </c>
      <c r="G4793" s="6" t="str">
        <f t="shared" si="237"/>
        <v>module=kmail_deal</v>
      </c>
    </row>
    <row r="4794" spans="1:7" ht="30" customHeight="1">
      <c r="A4794" s="3" t="s">
        <v>10907</v>
      </c>
      <c r="B4794" s="3" t="s">
        <v>2</v>
      </c>
      <c r="C4794" s="3" t="s">
        <v>29397</v>
      </c>
      <c r="D4794" s="3" t="s">
        <v>35155</v>
      </c>
      <c r="E4794" s="12" t="s">
        <v>41028</v>
      </c>
      <c r="F4794" s="6" t="str">
        <f t="shared" si="236"/>
        <v>module=jmail_deal</v>
      </c>
      <c r="G4794" s="6" t="str">
        <f t="shared" si="237"/>
        <v>module=kmail_deal</v>
      </c>
    </row>
    <row r="4795" spans="1:7" ht="30" customHeight="1">
      <c r="A4795" s="3" t="s">
        <v>10907</v>
      </c>
      <c r="B4795" s="3" t="s">
        <v>2</v>
      </c>
      <c r="C4795" s="3" t="s">
        <v>29398</v>
      </c>
      <c r="D4795" s="3" t="s">
        <v>35156</v>
      </c>
      <c r="E4795" s="12" t="s">
        <v>41029</v>
      </c>
      <c r="F4795" s="6" t="str">
        <f t="shared" si="236"/>
        <v>module=jmail_deal</v>
      </c>
      <c r="G4795" s="6" t="str">
        <f t="shared" si="237"/>
        <v>module=kmail_deal</v>
      </c>
    </row>
    <row r="4796" spans="1:7" ht="30" customHeight="1">
      <c r="A4796" s="3" t="s">
        <v>10907</v>
      </c>
      <c r="B4796" s="3" t="s">
        <v>2</v>
      </c>
      <c r="C4796" s="3" t="s">
        <v>29399</v>
      </c>
      <c r="D4796" s="3" t="s">
        <v>35157</v>
      </c>
      <c r="E4796" s="12" t="s">
        <v>41030</v>
      </c>
      <c r="F4796" s="6" t="str">
        <f t="shared" si="236"/>
        <v>module=jmail_deal</v>
      </c>
      <c r="G4796" s="6" t="str">
        <f t="shared" si="237"/>
        <v>module=kmail_deal</v>
      </c>
    </row>
    <row r="4797" spans="1:7" ht="30" customHeight="1">
      <c r="A4797" s="3" t="s">
        <v>10907</v>
      </c>
      <c r="B4797" s="3" t="s">
        <v>2</v>
      </c>
      <c r="C4797" s="3" t="s">
        <v>29400</v>
      </c>
      <c r="D4797" s="3" t="s">
        <v>35158</v>
      </c>
      <c r="E4797" s="12" t="s">
        <v>41031</v>
      </c>
      <c r="F4797" s="6" t="str">
        <f t="shared" si="236"/>
        <v>module=jmail_deal</v>
      </c>
      <c r="G4797" s="6" t="str">
        <f t="shared" si="237"/>
        <v>module=kmail_deal</v>
      </c>
    </row>
    <row r="4798" spans="1:7" ht="30" customHeight="1">
      <c r="A4798" s="3" t="s">
        <v>10907</v>
      </c>
      <c r="B4798" s="3" t="s">
        <v>2</v>
      </c>
      <c r="C4798" s="3" t="s">
        <v>29401</v>
      </c>
      <c r="D4798" s="3" t="s">
        <v>35159</v>
      </c>
      <c r="E4798" s="12" t="s">
        <v>41032</v>
      </c>
      <c r="F4798" s="6" t="str">
        <f t="shared" si="236"/>
        <v>module=jmail_deal</v>
      </c>
      <c r="G4798" s="6" t="str">
        <f t="shared" si="237"/>
        <v>module=kmail_deal</v>
      </c>
    </row>
    <row r="4799" spans="1:7" ht="30" customHeight="1">
      <c r="A4799" s="3" t="s">
        <v>10907</v>
      </c>
      <c r="B4799" s="3" t="s">
        <v>2</v>
      </c>
      <c r="C4799" s="3" t="s">
        <v>29402</v>
      </c>
      <c r="D4799" s="3" t="s">
        <v>35160</v>
      </c>
      <c r="E4799" s="12" t="s">
        <v>41033</v>
      </c>
      <c r="F4799" s="6" t="str">
        <f t="shared" si="236"/>
        <v>module=jmail_deal</v>
      </c>
      <c r="G4799" s="6" t="str">
        <f t="shared" si="237"/>
        <v>module=kmail_deal</v>
      </c>
    </row>
    <row r="4800" spans="1:7" ht="30" customHeight="1">
      <c r="A4800" s="3" t="s">
        <v>10907</v>
      </c>
      <c r="B4800" s="3" t="s">
        <v>2</v>
      </c>
      <c r="C4800" s="3" t="s">
        <v>29403</v>
      </c>
      <c r="D4800" s="3" t="s">
        <v>35161</v>
      </c>
      <c r="E4800" s="12" t="s">
        <v>41034</v>
      </c>
      <c r="F4800" s="6" t="str">
        <f t="shared" si="236"/>
        <v>module=jmail_deal</v>
      </c>
      <c r="G4800" s="6" t="str">
        <f t="shared" si="237"/>
        <v>module=kmail_deal</v>
      </c>
    </row>
    <row r="4801" spans="1:7" ht="30" customHeight="1">
      <c r="A4801" s="3" t="s">
        <v>10907</v>
      </c>
      <c r="B4801" s="3" t="s">
        <v>2</v>
      </c>
      <c r="C4801" s="3" t="s">
        <v>29404</v>
      </c>
      <c r="D4801" s="3" t="s">
        <v>35162</v>
      </c>
      <c r="E4801" s="12" t="s">
        <v>41035</v>
      </c>
      <c r="F4801" s="6" t="str">
        <f t="shared" si="236"/>
        <v>module=jmail_deal</v>
      </c>
      <c r="G4801" s="6" t="str">
        <f t="shared" si="237"/>
        <v>module=kmail_deal</v>
      </c>
    </row>
    <row r="4802" spans="1:7" ht="30" customHeight="1">
      <c r="A4802" s="3" t="s">
        <v>10907</v>
      </c>
      <c r="B4802" s="3" t="s">
        <v>2</v>
      </c>
      <c r="C4802" s="3" t="s">
        <v>29405</v>
      </c>
      <c r="D4802" s="3" t="s">
        <v>35163</v>
      </c>
      <c r="E4802" s="12" t="s">
        <v>41036</v>
      </c>
      <c r="F4802" s="6" t="str">
        <f t="shared" si="236"/>
        <v>module=jmail_deal</v>
      </c>
      <c r="G4802" s="6" t="str">
        <f t="shared" si="237"/>
        <v>module=kmail_deal</v>
      </c>
    </row>
    <row r="4803" spans="1:7" ht="30" customHeight="1">
      <c r="A4803" s="3" t="s">
        <v>10907</v>
      </c>
      <c r="B4803" s="3" t="s">
        <v>2</v>
      </c>
      <c r="C4803" s="3" t="s">
        <v>29406</v>
      </c>
      <c r="D4803" s="3" t="s">
        <v>35164</v>
      </c>
      <c r="E4803" s="12" t="s">
        <v>41037</v>
      </c>
      <c r="F4803" s="6" t="str">
        <f t="shared" si="236"/>
        <v>module=jmail_deal</v>
      </c>
      <c r="G4803" s="6" t="str">
        <f t="shared" si="237"/>
        <v>module=kmail_deal</v>
      </c>
    </row>
    <row r="4804" spans="1:7" ht="30" customHeight="1">
      <c r="A4804" s="3" t="s">
        <v>10907</v>
      </c>
      <c r="B4804" s="3" t="s">
        <v>2</v>
      </c>
      <c r="C4804" s="3" t="s">
        <v>29407</v>
      </c>
      <c r="D4804" s="3" t="s">
        <v>35165</v>
      </c>
      <c r="E4804" s="12" t="s">
        <v>41038</v>
      </c>
      <c r="F4804" s="6" t="str">
        <f t="shared" si="236"/>
        <v>module=jmail_deal</v>
      </c>
      <c r="G4804" s="6" t="str">
        <f t="shared" si="237"/>
        <v>module=kmail_deal</v>
      </c>
    </row>
    <row r="4805" spans="1:7" ht="30" customHeight="1">
      <c r="A4805" s="3" t="s">
        <v>10907</v>
      </c>
      <c r="B4805" s="3" t="s">
        <v>2</v>
      </c>
      <c r="C4805" s="3" t="s">
        <v>29408</v>
      </c>
      <c r="D4805" s="3" t="s">
        <v>35166</v>
      </c>
      <c r="E4805" s="12" t="s">
        <v>41039</v>
      </c>
      <c r="F4805" s="6" t="str">
        <f t="shared" si="236"/>
        <v>module=jmail_deal</v>
      </c>
      <c r="G4805" s="6" t="str">
        <f t="shared" si="237"/>
        <v>module=kmail_deal</v>
      </c>
    </row>
    <row r="4806" spans="1:7" ht="30" customHeight="1">
      <c r="A4806" s="3" t="s">
        <v>10907</v>
      </c>
      <c r="B4806" s="3" t="s">
        <v>2</v>
      </c>
      <c r="C4806" s="3" t="s">
        <v>29409</v>
      </c>
      <c r="D4806" s="3" t="s">
        <v>35167</v>
      </c>
      <c r="E4806" s="12" t="s">
        <v>41040</v>
      </c>
      <c r="F4806" s="6" t="str">
        <f t="shared" si="236"/>
        <v>module=jmail_deal</v>
      </c>
      <c r="G4806" s="6" t="str">
        <f t="shared" si="237"/>
        <v>module=kmail_deal</v>
      </c>
    </row>
    <row r="4807" spans="1:7" ht="30" customHeight="1">
      <c r="A4807" s="3" t="s">
        <v>10907</v>
      </c>
      <c r="B4807" s="3" t="s">
        <v>2</v>
      </c>
      <c r="C4807" s="3" t="s">
        <v>29410</v>
      </c>
      <c r="D4807" s="3" t="s">
        <v>35168</v>
      </c>
      <c r="E4807" s="12" t="s">
        <v>41041</v>
      </c>
      <c r="F4807" s="6" t="str">
        <f t="shared" si="236"/>
        <v>module=jmail_deal</v>
      </c>
      <c r="G4807" s="6" t="str">
        <f t="shared" si="237"/>
        <v>module=kmail_deal</v>
      </c>
    </row>
    <row r="4808" spans="1:7" ht="30" customHeight="1">
      <c r="A4808" s="3" t="s">
        <v>10907</v>
      </c>
      <c r="B4808" s="3" t="s">
        <v>2</v>
      </c>
      <c r="C4808" s="3" t="s">
        <v>29411</v>
      </c>
      <c r="D4808" s="3" t="s">
        <v>35169</v>
      </c>
      <c r="E4808" s="12" t="s">
        <v>41042</v>
      </c>
      <c r="F4808" s="6" t="str">
        <f t="shared" si="236"/>
        <v>module=jmail_deal</v>
      </c>
      <c r="G4808" s="6" t="str">
        <f t="shared" si="237"/>
        <v>module=kmail_deal</v>
      </c>
    </row>
    <row r="4809" spans="1:7" ht="30" customHeight="1">
      <c r="A4809" s="3" t="s">
        <v>10907</v>
      </c>
      <c r="B4809" s="3" t="s">
        <v>2</v>
      </c>
      <c r="C4809" s="3" t="s">
        <v>29412</v>
      </c>
      <c r="D4809" s="3" t="s">
        <v>35170</v>
      </c>
      <c r="E4809" s="12" t="s">
        <v>41043</v>
      </c>
      <c r="F4809" s="6" t="str">
        <f t="shared" ref="F4809:F4831" si="238">HYPERLINK("http://www.ssc.wisc.edu/wlsresearch/documentation/waves/?wave=capigrad&amp;module=jmail_deal","module=jmail_deal")</f>
        <v>module=jmail_deal</v>
      </c>
      <c r="G4809" s="6" t="str">
        <f t="shared" ref="G4809:G4831" si="239">HYPERLINK("http://www.ssc.wisc.edu/wlsresearch/documentation/waves/?wave=capisib&amp;module=kmail_deal","module=kmail_deal")</f>
        <v>module=kmail_deal</v>
      </c>
    </row>
    <row r="4810" spans="1:7" ht="30" customHeight="1">
      <c r="A4810" s="3" t="s">
        <v>10907</v>
      </c>
      <c r="B4810" s="3" t="s">
        <v>2</v>
      </c>
      <c r="C4810" s="3" t="s">
        <v>29413</v>
      </c>
      <c r="D4810" s="3" t="s">
        <v>35171</v>
      </c>
      <c r="E4810" s="12" t="s">
        <v>41044</v>
      </c>
      <c r="F4810" s="6" t="str">
        <f t="shared" si="238"/>
        <v>module=jmail_deal</v>
      </c>
      <c r="G4810" s="6" t="str">
        <f t="shared" si="239"/>
        <v>module=kmail_deal</v>
      </c>
    </row>
    <row r="4811" spans="1:7" ht="30" customHeight="1">
      <c r="A4811" s="3" t="s">
        <v>10907</v>
      </c>
      <c r="B4811" s="3" t="s">
        <v>2</v>
      </c>
      <c r="C4811" s="3" t="s">
        <v>29414</v>
      </c>
      <c r="D4811" s="3" t="s">
        <v>35172</v>
      </c>
      <c r="E4811" s="12" t="s">
        <v>41045</v>
      </c>
      <c r="F4811" s="6" t="str">
        <f t="shared" si="238"/>
        <v>module=jmail_deal</v>
      </c>
      <c r="G4811" s="6" t="str">
        <f t="shared" si="239"/>
        <v>module=kmail_deal</v>
      </c>
    </row>
    <row r="4812" spans="1:7" ht="30" customHeight="1">
      <c r="A4812" s="3" t="s">
        <v>10907</v>
      </c>
      <c r="B4812" s="3" t="s">
        <v>2</v>
      </c>
      <c r="C4812" s="3" t="s">
        <v>29415</v>
      </c>
      <c r="D4812" s="3" t="s">
        <v>35173</v>
      </c>
      <c r="E4812" s="12" t="s">
        <v>41046</v>
      </c>
      <c r="F4812" s="6" t="str">
        <f t="shared" si="238"/>
        <v>module=jmail_deal</v>
      </c>
      <c r="G4812" s="6" t="str">
        <f t="shared" si="239"/>
        <v>module=kmail_deal</v>
      </c>
    </row>
    <row r="4813" spans="1:7" ht="30" customHeight="1">
      <c r="A4813" s="3" t="s">
        <v>10907</v>
      </c>
      <c r="B4813" s="3" t="s">
        <v>2</v>
      </c>
      <c r="C4813" s="3" t="s">
        <v>29416</v>
      </c>
      <c r="D4813" s="3" t="s">
        <v>35174</v>
      </c>
      <c r="E4813" s="12" t="s">
        <v>41047</v>
      </c>
      <c r="F4813" s="6" t="str">
        <f t="shared" si="238"/>
        <v>module=jmail_deal</v>
      </c>
      <c r="G4813" s="6" t="str">
        <f t="shared" si="239"/>
        <v>module=kmail_deal</v>
      </c>
    </row>
    <row r="4814" spans="1:7" ht="30" customHeight="1">
      <c r="A4814" s="3" t="s">
        <v>10907</v>
      </c>
      <c r="B4814" s="3" t="s">
        <v>2</v>
      </c>
      <c r="C4814" s="3" t="s">
        <v>29417</v>
      </c>
      <c r="D4814" s="3" t="s">
        <v>35175</v>
      </c>
      <c r="E4814" s="12" t="s">
        <v>41048</v>
      </c>
      <c r="F4814" s="6" t="str">
        <f t="shared" si="238"/>
        <v>module=jmail_deal</v>
      </c>
      <c r="G4814" s="6" t="str">
        <f t="shared" si="239"/>
        <v>module=kmail_deal</v>
      </c>
    </row>
    <row r="4815" spans="1:7" ht="30" customHeight="1">
      <c r="A4815" s="3" t="s">
        <v>10907</v>
      </c>
      <c r="B4815" s="3" t="s">
        <v>2</v>
      </c>
      <c r="C4815" s="3" t="s">
        <v>29418</v>
      </c>
      <c r="D4815" s="3" t="s">
        <v>35176</v>
      </c>
      <c r="E4815" s="12" t="s">
        <v>41049</v>
      </c>
      <c r="F4815" s="6" t="str">
        <f t="shared" si="238"/>
        <v>module=jmail_deal</v>
      </c>
      <c r="G4815" s="6" t="str">
        <f t="shared" si="239"/>
        <v>module=kmail_deal</v>
      </c>
    </row>
    <row r="4816" spans="1:7" ht="30" customHeight="1">
      <c r="A4816" s="3" t="s">
        <v>10907</v>
      </c>
      <c r="B4816" s="3" t="s">
        <v>2</v>
      </c>
      <c r="C4816" s="3" t="s">
        <v>29419</v>
      </c>
      <c r="D4816" s="3" t="s">
        <v>35177</v>
      </c>
      <c r="E4816" s="12" t="s">
        <v>41050</v>
      </c>
      <c r="F4816" s="6" t="str">
        <f t="shared" si="238"/>
        <v>module=jmail_deal</v>
      </c>
      <c r="G4816" s="6" t="str">
        <f t="shared" si="239"/>
        <v>module=kmail_deal</v>
      </c>
    </row>
    <row r="4817" spans="1:7" ht="30" customHeight="1">
      <c r="A4817" s="3" t="s">
        <v>10907</v>
      </c>
      <c r="B4817" s="3" t="s">
        <v>2</v>
      </c>
      <c r="C4817" s="3" t="s">
        <v>29420</v>
      </c>
      <c r="D4817" s="3" t="s">
        <v>35178</v>
      </c>
      <c r="E4817" s="12" t="s">
        <v>41051</v>
      </c>
      <c r="F4817" s="6" t="str">
        <f t="shared" si="238"/>
        <v>module=jmail_deal</v>
      </c>
      <c r="G4817" s="6" t="str">
        <f t="shared" si="239"/>
        <v>module=kmail_deal</v>
      </c>
    </row>
    <row r="4818" spans="1:7" ht="30" customHeight="1">
      <c r="A4818" s="3" t="s">
        <v>10907</v>
      </c>
      <c r="B4818" s="3" t="s">
        <v>2</v>
      </c>
      <c r="C4818" s="3" t="s">
        <v>29421</v>
      </c>
      <c r="D4818" s="3" t="s">
        <v>35179</v>
      </c>
      <c r="E4818" s="12" t="s">
        <v>41052</v>
      </c>
      <c r="F4818" s="6" t="str">
        <f t="shared" si="238"/>
        <v>module=jmail_deal</v>
      </c>
      <c r="G4818" s="6" t="str">
        <f t="shared" si="239"/>
        <v>module=kmail_deal</v>
      </c>
    </row>
    <row r="4819" spans="1:7" ht="30" customHeight="1">
      <c r="A4819" s="3" t="s">
        <v>10907</v>
      </c>
      <c r="B4819" s="3" t="s">
        <v>2</v>
      </c>
      <c r="C4819" s="3" t="s">
        <v>29422</v>
      </c>
      <c r="D4819" s="3" t="s">
        <v>35180</v>
      </c>
      <c r="E4819" s="12" t="s">
        <v>41053</v>
      </c>
      <c r="F4819" s="6" t="str">
        <f t="shared" si="238"/>
        <v>module=jmail_deal</v>
      </c>
      <c r="G4819" s="6" t="str">
        <f t="shared" si="239"/>
        <v>module=kmail_deal</v>
      </c>
    </row>
    <row r="4820" spans="1:7" ht="30" customHeight="1">
      <c r="A4820" s="3" t="s">
        <v>10907</v>
      </c>
      <c r="B4820" s="3" t="s">
        <v>2</v>
      </c>
      <c r="C4820" s="3" t="s">
        <v>29423</v>
      </c>
      <c r="D4820" s="3" t="s">
        <v>35181</v>
      </c>
      <c r="E4820" s="12" t="s">
        <v>41054</v>
      </c>
      <c r="F4820" s="6" t="str">
        <f t="shared" si="238"/>
        <v>module=jmail_deal</v>
      </c>
      <c r="G4820" s="6" t="str">
        <f t="shared" si="239"/>
        <v>module=kmail_deal</v>
      </c>
    </row>
    <row r="4821" spans="1:7" ht="30" customHeight="1">
      <c r="A4821" s="3" t="s">
        <v>10907</v>
      </c>
      <c r="B4821" s="3" t="s">
        <v>2</v>
      </c>
      <c r="C4821" s="3" t="s">
        <v>29424</v>
      </c>
      <c r="D4821" s="3" t="s">
        <v>35182</v>
      </c>
      <c r="E4821" s="12" t="s">
        <v>41055</v>
      </c>
      <c r="F4821" s="6" t="str">
        <f t="shared" si="238"/>
        <v>module=jmail_deal</v>
      </c>
      <c r="G4821" s="6" t="str">
        <f t="shared" si="239"/>
        <v>module=kmail_deal</v>
      </c>
    </row>
    <row r="4822" spans="1:7" ht="30" customHeight="1">
      <c r="A4822" s="3" t="s">
        <v>10907</v>
      </c>
      <c r="B4822" s="3" t="s">
        <v>2</v>
      </c>
      <c r="C4822" s="3" t="s">
        <v>29425</v>
      </c>
      <c r="D4822" s="3" t="s">
        <v>35183</v>
      </c>
      <c r="E4822" s="12" t="s">
        <v>41056</v>
      </c>
      <c r="F4822" s="6" t="str">
        <f t="shared" si="238"/>
        <v>module=jmail_deal</v>
      </c>
      <c r="G4822" s="6" t="str">
        <f t="shared" si="239"/>
        <v>module=kmail_deal</v>
      </c>
    </row>
    <row r="4823" spans="1:7" ht="30" customHeight="1">
      <c r="A4823" s="3" t="s">
        <v>10907</v>
      </c>
      <c r="B4823" s="3" t="s">
        <v>2</v>
      </c>
      <c r="C4823" s="3" t="s">
        <v>29426</v>
      </c>
      <c r="D4823" s="3" t="s">
        <v>35184</v>
      </c>
      <c r="E4823" s="12" t="s">
        <v>41057</v>
      </c>
      <c r="F4823" s="6" t="str">
        <f t="shared" si="238"/>
        <v>module=jmail_deal</v>
      </c>
      <c r="G4823" s="6" t="str">
        <f t="shared" si="239"/>
        <v>module=kmail_deal</v>
      </c>
    </row>
    <row r="4824" spans="1:7" ht="30" customHeight="1">
      <c r="A4824" s="3" t="s">
        <v>10907</v>
      </c>
      <c r="B4824" s="3" t="s">
        <v>2</v>
      </c>
      <c r="C4824" s="3" t="s">
        <v>29427</v>
      </c>
      <c r="D4824" s="3" t="s">
        <v>35185</v>
      </c>
      <c r="E4824" s="12" t="s">
        <v>41058</v>
      </c>
      <c r="F4824" s="6" t="str">
        <f t="shared" si="238"/>
        <v>module=jmail_deal</v>
      </c>
      <c r="G4824" s="6" t="str">
        <f t="shared" si="239"/>
        <v>module=kmail_deal</v>
      </c>
    </row>
    <row r="4825" spans="1:7" ht="30" customHeight="1">
      <c r="A4825" s="3" t="s">
        <v>10907</v>
      </c>
      <c r="B4825" s="3" t="s">
        <v>2</v>
      </c>
      <c r="C4825" s="3" t="s">
        <v>29428</v>
      </c>
      <c r="D4825" s="3" t="s">
        <v>35186</v>
      </c>
      <c r="E4825" s="12" t="s">
        <v>41059</v>
      </c>
      <c r="F4825" s="6" t="str">
        <f t="shared" si="238"/>
        <v>module=jmail_deal</v>
      </c>
      <c r="G4825" s="6" t="str">
        <f t="shared" si="239"/>
        <v>module=kmail_deal</v>
      </c>
    </row>
    <row r="4826" spans="1:7" ht="30" customHeight="1">
      <c r="A4826" s="3" t="s">
        <v>10907</v>
      </c>
      <c r="B4826" s="3" t="s">
        <v>2</v>
      </c>
      <c r="C4826" s="3" t="s">
        <v>29429</v>
      </c>
      <c r="D4826" s="3" t="s">
        <v>35187</v>
      </c>
      <c r="E4826" s="12" t="s">
        <v>41060</v>
      </c>
      <c r="F4826" s="6" t="str">
        <f t="shared" si="238"/>
        <v>module=jmail_deal</v>
      </c>
      <c r="G4826" s="6" t="str">
        <f t="shared" si="239"/>
        <v>module=kmail_deal</v>
      </c>
    </row>
    <row r="4827" spans="1:7" ht="30" customHeight="1">
      <c r="A4827" s="3" t="s">
        <v>10907</v>
      </c>
      <c r="B4827" s="3" t="s">
        <v>2</v>
      </c>
      <c r="C4827" s="3" t="s">
        <v>29430</v>
      </c>
      <c r="D4827" s="3" t="s">
        <v>35188</v>
      </c>
      <c r="E4827" s="12" t="s">
        <v>41061</v>
      </c>
      <c r="F4827" s="6" t="str">
        <f t="shared" si="238"/>
        <v>module=jmail_deal</v>
      </c>
      <c r="G4827" s="6" t="str">
        <f t="shared" si="239"/>
        <v>module=kmail_deal</v>
      </c>
    </row>
    <row r="4828" spans="1:7" ht="30" customHeight="1">
      <c r="A4828" s="3" t="s">
        <v>10907</v>
      </c>
      <c r="B4828" s="3" t="s">
        <v>2</v>
      </c>
      <c r="C4828" s="3" t="s">
        <v>29431</v>
      </c>
      <c r="D4828" s="3" t="s">
        <v>35189</v>
      </c>
      <c r="E4828" s="12" t="s">
        <v>41062</v>
      </c>
      <c r="F4828" s="6" t="str">
        <f t="shared" si="238"/>
        <v>module=jmail_deal</v>
      </c>
      <c r="G4828" s="6" t="str">
        <f t="shared" si="239"/>
        <v>module=kmail_deal</v>
      </c>
    </row>
    <row r="4829" spans="1:7" ht="30" customHeight="1">
      <c r="A4829" s="3" t="s">
        <v>10907</v>
      </c>
      <c r="B4829" s="3" t="s">
        <v>2</v>
      </c>
      <c r="C4829" s="3" t="s">
        <v>29432</v>
      </c>
      <c r="D4829" s="3" t="s">
        <v>35190</v>
      </c>
      <c r="E4829" s="12" t="s">
        <v>41063</v>
      </c>
      <c r="F4829" s="6" t="str">
        <f t="shared" si="238"/>
        <v>module=jmail_deal</v>
      </c>
      <c r="G4829" s="6" t="str">
        <f t="shared" si="239"/>
        <v>module=kmail_deal</v>
      </c>
    </row>
    <row r="4830" spans="1:7" ht="30" customHeight="1">
      <c r="A4830" s="3" t="s">
        <v>10907</v>
      </c>
      <c r="B4830" s="3" t="s">
        <v>2</v>
      </c>
      <c r="C4830" s="3" t="s">
        <v>29433</v>
      </c>
      <c r="D4830" s="3" t="s">
        <v>35191</v>
      </c>
      <c r="E4830" s="12" t="s">
        <v>41064</v>
      </c>
      <c r="F4830" s="6" t="str">
        <f t="shared" si="238"/>
        <v>module=jmail_deal</v>
      </c>
      <c r="G4830" s="6" t="str">
        <f t="shared" si="239"/>
        <v>module=kmail_deal</v>
      </c>
    </row>
    <row r="4831" spans="1:7" ht="30" customHeight="1">
      <c r="A4831" s="3" t="s">
        <v>10907</v>
      </c>
      <c r="B4831" s="3" t="s">
        <v>2</v>
      </c>
      <c r="C4831" s="3" t="s">
        <v>29434</v>
      </c>
      <c r="D4831" s="3" t="s">
        <v>35192</v>
      </c>
      <c r="E4831" s="12" t="s">
        <v>41065</v>
      </c>
      <c r="F4831" s="6" t="str">
        <f t="shared" si="238"/>
        <v>module=jmail_deal</v>
      </c>
      <c r="G4831" s="6" t="str">
        <f t="shared" si="239"/>
        <v>module=kmail_deal</v>
      </c>
    </row>
    <row r="4832" spans="1:7" ht="30" customHeight="1">
      <c r="A4832" s="3" t="s">
        <v>10905</v>
      </c>
      <c r="B4832" s="3" t="s">
        <v>2</v>
      </c>
      <c r="C4832" s="3" t="s">
        <v>29435</v>
      </c>
      <c r="D4832" s="3" t="s">
        <v>35193</v>
      </c>
      <c r="E4832" s="12" t="s">
        <v>41066</v>
      </c>
      <c r="F4832" s="6" t="str">
        <f t="shared" ref="F4832:F4876" si="240">HYPERLINK("http://www.ssc.wisc.edu/wlsresearch/documentation/waves/?wave=capigrad&amp;module=jmail_pastweek","module=jmail_pastweek")</f>
        <v>module=jmail_pastweek</v>
      </c>
      <c r="G4832" s="6" t="str">
        <f t="shared" ref="G4832:G4876" si="241">HYPERLINK("http://www.ssc.wisc.edu/wlsresearch/documentation/waves/?wave=capisib&amp;module=kmail_pastweek","module=kmail_pastweek")</f>
        <v>module=kmail_pastweek</v>
      </c>
    </row>
    <row r="4833" spans="1:7" ht="30" customHeight="1">
      <c r="A4833" s="3" t="s">
        <v>10905</v>
      </c>
      <c r="B4833" s="3" t="s">
        <v>2</v>
      </c>
      <c r="C4833" s="3" t="s">
        <v>29436</v>
      </c>
      <c r="D4833" s="3" t="s">
        <v>35194</v>
      </c>
      <c r="E4833" s="12" t="s">
        <v>41067</v>
      </c>
      <c r="F4833" s="6" t="str">
        <f t="shared" si="240"/>
        <v>module=jmail_pastweek</v>
      </c>
      <c r="G4833" s="6" t="str">
        <f t="shared" si="241"/>
        <v>module=kmail_pastweek</v>
      </c>
    </row>
    <row r="4834" spans="1:7" ht="30" customHeight="1">
      <c r="A4834" s="3" t="s">
        <v>10905</v>
      </c>
      <c r="B4834" s="3" t="s">
        <v>2</v>
      </c>
      <c r="C4834" s="3" t="s">
        <v>29437</v>
      </c>
      <c r="D4834" s="3" t="s">
        <v>35195</v>
      </c>
      <c r="E4834" s="12" t="s">
        <v>41068</v>
      </c>
      <c r="F4834" s="6" t="str">
        <f t="shared" si="240"/>
        <v>module=jmail_pastweek</v>
      </c>
      <c r="G4834" s="6" t="str">
        <f t="shared" si="241"/>
        <v>module=kmail_pastweek</v>
      </c>
    </row>
    <row r="4835" spans="1:7" ht="30" customHeight="1">
      <c r="A4835" s="3" t="s">
        <v>10905</v>
      </c>
      <c r="B4835" s="3" t="s">
        <v>2</v>
      </c>
      <c r="C4835" s="3" t="s">
        <v>29438</v>
      </c>
      <c r="D4835" s="3" t="s">
        <v>35196</v>
      </c>
      <c r="E4835" s="12" t="s">
        <v>41069</v>
      </c>
      <c r="F4835" s="6" t="str">
        <f t="shared" si="240"/>
        <v>module=jmail_pastweek</v>
      </c>
      <c r="G4835" s="6" t="str">
        <f t="shared" si="241"/>
        <v>module=kmail_pastweek</v>
      </c>
    </row>
    <row r="4836" spans="1:7" ht="30" customHeight="1">
      <c r="A4836" s="3" t="s">
        <v>10905</v>
      </c>
      <c r="B4836" s="3" t="s">
        <v>2</v>
      </c>
      <c r="C4836" s="3" t="s">
        <v>29439</v>
      </c>
      <c r="D4836" s="3" t="s">
        <v>35197</v>
      </c>
      <c r="E4836" s="12" t="s">
        <v>41070</v>
      </c>
      <c r="F4836" s="6" t="str">
        <f t="shared" si="240"/>
        <v>module=jmail_pastweek</v>
      </c>
      <c r="G4836" s="6" t="str">
        <f t="shared" si="241"/>
        <v>module=kmail_pastweek</v>
      </c>
    </row>
    <row r="4837" spans="1:7" ht="30" customHeight="1">
      <c r="A4837" s="3" t="s">
        <v>10905</v>
      </c>
      <c r="B4837" s="3" t="s">
        <v>2</v>
      </c>
      <c r="C4837" s="3" t="s">
        <v>29440</v>
      </c>
      <c r="D4837" s="3" t="s">
        <v>35198</v>
      </c>
      <c r="E4837" s="12" t="s">
        <v>41071</v>
      </c>
      <c r="F4837" s="6" t="str">
        <f t="shared" si="240"/>
        <v>module=jmail_pastweek</v>
      </c>
      <c r="G4837" s="6" t="str">
        <f t="shared" si="241"/>
        <v>module=kmail_pastweek</v>
      </c>
    </row>
    <row r="4838" spans="1:7" ht="30" customHeight="1">
      <c r="A4838" s="3" t="s">
        <v>10905</v>
      </c>
      <c r="B4838" s="3" t="s">
        <v>2</v>
      </c>
      <c r="C4838" s="3" t="s">
        <v>29441</v>
      </c>
      <c r="D4838" s="3" t="s">
        <v>35199</v>
      </c>
      <c r="E4838" s="12" t="s">
        <v>41072</v>
      </c>
      <c r="F4838" s="6" t="str">
        <f t="shared" si="240"/>
        <v>module=jmail_pastweek</v>
      </c>
      <c r="G4838" s="6" t="str">
        <f t="shared" si="241"/>
        <v>module=kmail_pastweek</v>
      </c>
    </row>
    <row r="4839" spans="1:7" ht="30" customHeight="1">
      <c r="A4839" s="3" t="s">
        <v>10905</v>
      </c>
      <c r="B4839" s="3" t="s">
        <v>2</v>
      </c>
      <c r="C4839" s="3" t="s">
        <v>29442</v>
      </c>
      <c r="D4839" s="3" t="s">
        <v>35200</v>
      </c>
      <c r="E4839" s="12" t="s">
        <v>41073</v>
      </c>
      <c r="F4839" s="6" t="str">
        <f t="shared" si="240"/>
        <v>module=jmail_pastweek</v>
      </c>
      <c r="G4839" s="6" t="str">
        <f t="shared" si="241"/>
        <v>module=kmail_pastweek</v>
      </c>
    </row>
    <row r="4840" spans="1:7" ht="30" customHeight="1">
      <c r="A4840" s="3" t="s">
        <v>10905</v>
      </c>
      <c r="B4840" s="3" t="s">
        <v>2</v>
      </c>
      <c r="C4840" s="3" t="s">
        <v>29443</v>
      </c>
      <c r="D4840" s="3" t="s">
        <v>35201</v>
      </c>
      <c r="E4840" s="12" t="s">
        <v>41074</v>
      </c>
      <c r="F4840" s="6" t="str">
        <f t="shared" si="240"/>
        <v>module=jmail_pastweek</v>
      </c>
      <c r="G4840" s="6" t="str">
        <f t="shared" si="241"/>
        <v>module=kmail_pastweek</v>
      </c>
    </row>
    <row r="4841" spans="1:7" ht="30" customHeight="1">
      <c r="A4841" s="3" t="s">
        <v>10905</v>
      </c>
      <c r="B4841" s="3" t="s">
        <v>2</v>
      </c>
      <c r="C4841" s="3" t="s">
        <v>29444</v>
      </c>
      <c r="D4841" s="3" t="s">
        <v>35202</v>
      </c>
      <c r="E4841" s="12" t="s">
        <v>41075</v>
      </c>
      <c r="F4841" s="6" t="str">
        <f t="shared" si="240"/>
        <v>module=jmail_pastweek</v>
      </c>
      <c r="G4841" s="6" t="str">
        <f t="shared" si="241"/>
        <v>module=kmail_pastweek</v>
      </c>
    </row>
    <row r="4842" spans="1:7" ht="30" customHeight="1">
      <c r="A4842" s="3" t="s">
        <v>10905</v>
      </c>
      <c r="B4842" s="3" t="s">
        <v>2</v>
      </c>
      <c r="C4842" s="3" t="s">
        <v>29445</v>
      </c>
      <c r="D4842" s="3" t="s">
        <v>35203</v>
      </c>
      <c r="E4842" s="12" t="s">
        <v>41076</v>
      </c>
      <c r="F4842" s="6" t="str">
        <f t="shared" si="240"/>
        <v>module=jmail_pastweek</v>
      </c>
      <c r="G4842" s="6" t="str">
        <f t="shared" si="241"/>
        <v>module=kmail_pastweek</v>
      </c>
    </row>
    <row r="4843" spans="1:7" ht="30" customHeight="1">
      <c r="A4843" s="3" t="s">
        <v>10905</v>
      </c>
      <c r="B4843" s="3" t="s">
        <v>2</v>
      </c>
      <c r="C4843" s="3" t="s">
        <v>29446</v>
      </c>
      <c r="D4843" s="3" t="s">
        <v>35204</v>
      </c>
      <c r="E4843" s="12" t="s">
        <v>41077</v>
      </c>
      <c r="F4843" s="6" t="str">
        <f t="shared" si="240"/>
        <v>module=jmail_pastweek</v>
      </c>
      <c r="G4843" s="6" t="str">
        <f t="shared" si="241"/>
        <v>module=kmail_pastweek</v>
      </c>
    </row>
    <row r="4844" spans="1:7" ht="30" customHeight="1">
      <c r="A4844" s="3" t="s">
        <v>10905</v>
      </c>
      <c r="B4844" s="3" t="s">
        <v>2</v>
      </c>
      <c r="C4844" s="3" t="s">
        <v>29447</v>
      </c>
      <c r="D4844" s="3" t="s">
        <v>35205</v>
      </c>
      <c r="E4844" s="12" t="s">
        <v>41078</v>
      </c>
      <c r="F4844" s="6" t="str">
        <f t="shared" si="240"/>
        <v>module=jmail_pastweek</v>
      </c>
      <c r="G4844" s="6" t="str">
        <f t="shared" si="241"/>
        <v>module=kmail_pastweek</v>
      </c>
    </row>
    <row r="4845" spans="1:7" ht="30" customHeight="1">
      <c r="A4845" s="3" t="s">
        <v>10905</v>
      </c>
      <c r="B4845" s="3" t="s">
        <v>2</v>
      </c>
      <c r="C4845" s="3" t="s">
        <v>29448</v>
      </c>
      <c r="D4845" s="3" t="s">
        <v>35206</v>
      </c>
      <c r="E4845" s="12" t="s">
        <v>41079</v>
      </c>
      <c r="F4845" s="6" t="str">
        <f t="shared" si="240"/>
        <v>module=jmail_pastweek</v>
      </c>
      <c r="G4845" s="6" t="str">
        <f t="shared" si="241"/>
        <v>module=kmail_pastweek</v>
      </c>
    </row>
    <row r="4846" spans="1:7" ht="30" customHeight="1">
      <c r="A4846" s="3" t="s">
        <v>10905</v>
      </c>
      <c r="B4846" s="3" t="s">
        <v>2</v>
      </c>
      <c r="C4846" s="3" t="s">
        <v>29449</v>
      </c>
      <c r="D4846" s="3" t="s">
        <v>35207</v>
      </c>
      <c r="E4846" s="12" t="s">
        <v>41080</v>
      </c>
      <c r="F4846" s="6" t="str">
        <f t="shared" si="240"/>
        <v>module=jmail_pastweek</v>
      </c>
      <c r="G4846" s="6" t="str">
        <f t="shared" si="241"/>
        <v>module=kmail_pastweek</v>
      </c>
    </row>
    <row r="4847" spans="1:7" ht="30" customHeight="1">
      <c r="A4847" s="3" t="s">
        <v>10905</v>
      </c>
      <c r="B4847" s="3" t="s">
        <v>2</v>
      </c>
      <c r="C4847" s="3" t="s">
        <v>29450</v>
      </c>
      <c r="D4847" s="3" t="s">
        <v>35208</v>
      </c>
      <c r="E4847" s="12" t="s">
        <v>41081</v>
      </c>
      <c r="F4847" s="6" t="str">
        <f t="shared" si="240"/>
        <v>module=jmail_pastweek</v>
      </c>
      <c r="G4847" s="6" t="str">
        <f t="shared" si="241"/>
        <v>module=kmail_pastweek</v>
      </c>
    </row>
    <row r="4848" spans="1:7" ht="30" customHeight="1">
      <c r="A4848" s="3" t="s">
        <v>10905</v>
      </c>
      <c r="B4848" s="3" t="s">
        <v>2</v>
      </c>
      <c r="C4848" s="3" t="s">
        <v>29451</v>
      </c>
      <c r="D4848" s="3" t="s">
        <v>35209</v>
      </c>
      <c r="E4848" s="12" t="s">
        <v>41082</v>
      </c>
      <c r="F4848" s="6" t="str">
        <f t="shared" si="240"/>
        <v>module=jmail_pastweek</v>
      </c>
      <c r="G4848" s="6" t="str">
        <f t="shared" si="241"/>
        <v>module=kmail_pastweek</v>
      </c>
    </row>
    <row r="4849" spans="1:7" ht="30" customHeight="1">
      <c r="A4849" s="3" t="s">
        <v>10905</v>
      </c>
      <c r="B4849" s="3" t="s">
        <v>2</v>
      </c>
      <c r="C4849" s="3" t="s">
        <v>29452</v>
      </c>
      <c r="D4849" s="3" t="s">
        <v>35210</v>
      </c>
      <c r="E4849" s="12" t="s">
        <v>41083</v>
      </c>
      <c r="F4849" s="6" t="str">
        <f t="shared" si="240"/>
        <v>module=jmail_pastweek</v>
      </c>
      <c r="G4849" s="6" t="str">
        <f t="shared" si="241"/>
        <v>module=kmail_pastweek</v>
      </c>
    </row>
    <row r="4850" spans="1:7" ht="30" customHeight="1">
      <c r="A4850" s="3" t="s">
        <v>10905</v>
      </c>
      <c r="B4850" s="3" t="s">
        <v>2</v>
      </c>
      <c r="C4850" s="3" t="s">
        <v>29453</v>
      </c>
      <c r="D4850" s="3" t="s">
        <v>35211</v>
      </c>
      <c r="E4850" s="12" t="s">
        <v>41084</v>
      </c>
      <c r="F4850" s="6" t="str">
        <f t="shared" si="240"/>
        <v>module=jmail_pastweek</v>
      </c>
      <c r="G4850" s="6" t="str">
        <f t="shared" si="241"/>
        <v>module=kmail_pastweek</v>
      </c>
    </row>
    <row r="4851" spans="1:7" ht="30" customHeight="1">
      <c r="A4851" s="3" t="s">
        <v>10905</v>
      </c>
      <c r="B4851" s="3" t="s">
        <v>2</v>
      </c>
      <c r="C4851" s="3" t="s">
        <v>29454</v>
      </c>
      <c r="D4851" s="3" t="s">
        <v>35212</v>
      </c>
      <c r="E4851" s="12" t="s">
        <v>41085</v>
      </c>
      <c r="F4851" s="6" t="str">
        <f t="shared" si="240"/>
        <v>module=jmail_pastweek</v>
      </c>
      <c r="G4851" s="6" t="str">
        <f t="shared" si="241"/>
        <v>module=kmail_pastweek</v>
      </c>
    </row>
    <row r="4852" spans="1:7" ht="30" customHeight="1">
      <c r="A4852" s="3" t="s">
        <v>10905</v>
      </c>
      <c r="B4852" s="3" t="s">
        <v>2</v>
      </c>
      <c r="C4852" s="3" t="s">
        <v>29455</v>
      </c>
      <c r="D4852" s="3" t="s">
        <v>35213</v>
      </c>
      <c r="E4852" s="12" t="s">
        <v>41086</v>
      </c>
      <c r="F4852" s="6" t="str">
        <f t="shared" si="240"/>
        <v>module=jmail_pastweek</v>
      </c>
      <c r="G4852" s="6" t="str">
        <f t="shared" si="241"/>
        <v>module=kmail_pastweek</v>
      </c>
    </row>
    <row r="4853" spans="1:7" ht="30" customHeight="1">
      <c r="A4853" s="3" t="s">
        <v>10905</v>
      </c>
      <c r="B4853" s="3" t="s">
        <v>2</v>
      </c>
      <c r="C4853" s="3" t="s">
        <v>29456</v>
      </c>
      <c r="D4853" s="3" t="s">
        <v>35214</v>
      </c>
      <c r="E4853" s="12" t="s">
        <v>41087</v>
      </c>
      <c r="F4853" s="6" t="str">
        <f t="shared" si="240"/>
        <v>module=jmail_pastweek</v>
      </c>
      <c r="G4853" s="6" t="str">
        <f t="shared" si="241"/>
        <v>module=kmail_pastweek</v>
      </c>
    </row>
    <row r="4854" spans="1:7" ht="30" customHeight="1">
      <c r="A4854" s="3" t="s">
        <v>10905</v>
      </c>
      <c r="B4854" s="3" t="s">
        <v>2</v>
      </c>
      <c r="C4854" s="3" t="s">
        <v>29457</v>
      </c>
      <c r="D4854" s="3" t="s">
        <v>35215</v>
      </c>
      <c r="E4854" s="12" t="s">
        <v>41088</v>
      </c>
      <c r="F4854" s="6" t="str">
        <f t="shared" si="240"/>
        <v>module=jmail_pastweek</v>
      </c>
      <c r="G4854" s="6" t="str">
        <f t="shared" si="241"/>
        <v>module=kmail_pastweek</v>
      </c>
    </row>
    <row r="4855" spans="1:7" ht="30" customHeight="1">
      <c r="A4855" s="3" t="s">
        <v>10905</v>
      </c>
      <c r="B4855" s="3" t="s">
        <v>2</v>
      </c>
      <c r="C4855" s="3" t="s">
        <v>29458</v>
      </c>
      <c r="D4855" s="3" t="s">
        <v>35216</v>
      </c>
      <c r="E4855" s="12" t="s">
        <v>41089</v>
      </c>
      <c r="F4855" s="6" t="str">
        <f t="shared" si="240"/>
        <v>module=jmail_pastweek</v>
      </c>
      <c r="G4855" s="6" t="str">
        <f t="shared" si="241"/>
        <v>module=kmail_pastweek</v>
      </c>
    </row>
    <row r="4856" spans="1:7" ht="30" customHeight="1">
      <c r="A4856" s="3" t="s">
        <v>10905</v>
      </c>
      <c r="B4856" s="3" t="s">
        <v>2</v>
      </c>
      <c r="C4856" s="3" t="s">
        <v>29459</v>
      </c>
      <c r="D4856" s="3" t="s">
        <v>35217</v>
      </c>
      <c r="E4856" s="12" t="s">
        <v>41090</v>
      </c>
      <c r="F4856" s="6" t="str">
        <f t="shared" si="240"/>
        <v>module=jmail_pastweek</v>
      </c>
      <c r="G4856" s="6" t="str">
        <f t="shared" si="241"/>
        <v>module=kmail_pastweek</v>
      </c>
    </row>
    <row r="4857" spans="1:7" ht="30" customHeight="1">
      <c r="A4857" s="3" t="s">
        <v>10905</v>
      </c>
      <c r="B4857" s="3" t="s">
        <v>2</v>
      </c>
      <c r="C4857" s="3" t="s">
        <v>29460</v>
      </c>
      <c r="D4857" s="3" t="s">
        <v>35218</v>
      </c>
      <c r="E4857" s="12" t="s">
        <v>41091</v>
      </c>
      <c r="F4857" s="6" t="str">
        <f t="shared" si="240"/>
        <v>module=jmail_pastweek</v>
      </c>
      <c r="G4857" s="6" t="str">
        <f t="shared" si="241"/>
        <v>module=kmail_pastweek</v>
      </c>
    </row>
    <row r="4858" spans="1:7" ht="30" customHeight="1">
      <c r="A4858" s="3" t="s">
        <v>10905</v>
      </c>
      <c r="B4858" s="3" t="s">
        <v>2</v>
      </c>
      <c r="C4858" s="3" t="s">
        <v>29461</v>
      </c>
      <c r="D4858" s="3" t="s">
        <v>35219</v>
      </c>
      <c r="E4858" s="12" t="s">
        <v>41092</v>
      </c>
      <c r="F4858" s="6" t="str">
        <f t="shared" si="240"/>
        <v>module=jmail_pastweek</v>
      </c>
      <c r="G4858" s="6" t="str">
        <f t="shared" si="241"/>
        <v>module=kmail_pastweek</v>
      </c>
    </row>
    <row r="4859" spans="1:7" ht="30" customHeight="1">
      <c r="A4859" s="3" t="s">
        <v>10905</v>
      </c>
      <c r="B4859" s="3" t="s">
        <v>2</v>
      </c>
      <c r="C4859" s="3" t="s">
        <v>29462</v>
      </c>
      <c r="D4859" s="3" t="s">
        <v>35220</v>
      </c>
      <c r="E4859" s="12" t="s">
        <v>41093</v>
      </c>
      <c r="F4859" s="6" t="str">
        <f t="shared" si="240"/>
        <v>module=jmail_pastweek</v>
      </c>
      <c r="G4859" s="6" t="str">
        <f t="shared" si="241"/>
        <v>module=kmail_pastweek</v>
      </c>
    </row>
    <row r="4860" spans="1:7" ht="30" customHeight="1">
      <c r="A4860" s="3" t="s">
        <v>10905</v>
      </c>
      <c r="B4860" s="3" t="s">
        <v>2</v>
      </c>
      <c r="C4860" s="3" t="s">
        <v>29463</v>
      </c>
      <c r="D4860" s="3" t="s">
        <v>35221</v>
      </c>
      <c r="E4860" s="12" t="s">
        <v>41094</v>
      </c>
      <c r="F4860" s="6" t="str">
        <f t="shared" si="240"/>
        <v>module=jmail_pastweek</v>
      </c>
      <c r="G4860" s="6" t="str">
        <f t="shared" si="241"/>
        <v>module=kmail_pastweek</v>
      </c>
    </row>
    <row r="4861" spans="1:7" ht="30" customHeight="1">
      <c r="A4861" s="3" t="s">
        <v>10905</v>
      </c>
      <c r="B4861" s="3" t="s">
        <v>2</v>
      </c>
      <c r="C4861" s="3" t="s">
        <v>29464</v>
      </c>
      <c r="D4861" s="3" t="s">
        <v>35222</v>
      </c>
      <c r="E4861" s="12" t="s">
        <v>41095</v>
      </c>
      <c r="F4861" s="6" t="str">
        <f t="shared" si="240"/>
        <v>module=jmail_pastweek</v>
      </c>
      <c r="G4861" s="6" t="str">
        <f t="shared" si="241"/>
        <v>module=kmail_pastweek</v>
      </c>
    </row>
    <row r="4862" spans="1:7" ht="30" customHeight="1">
      <c r="A4862" s="3" t="s">
        <v>10905</v>
      </c>
      <c r="B4862" s="3" t="s">
        <v>2</v>
      </c>
      <c r="C4862" s="3" t="s">
        <v>29465</v>
      </c>
      <c r="D4862" s="3" t="s">
        <v>35223</v>
      </c>
      <c r="E4862" s="12" t="s">
        <v>41096</v>
      </c>
      <c r="F4862" s="6" t="str">
        <f t="shared" si="240"/>
        <v>module=jmail_pastweek</v>
      </c>
      <c r="G4862" s="6" t="str">
        <f t="shared" si="241"/>
        <v>module=kmail_pastweek</v>
      </c>
    </row>
    <row r="4863" spans="1:7" ht="30" customHeight="1">
      <c r="A4863" s="3" t="s">
        <v>10905</v>
      </c>
      <c r="B4863" s="3" t="s">
        <v>2</v>
      </c>
      <c r="C4863" s="3" t="s">
        <v>29466</v>
      </c>
      <c r="D4863" s="3" t="s">
        <v>35224</v>
      </c>
      <c r="E4863" s="12" t="s">
        <v>41097</v>
      </c>
      <c r="F4863" s="6" t="str">
        <f t="shared" si="240"/>
        <v>module=jmail_pastweek</v>
      </c>
      <c r="G4863" s="6" t="str">
        <f t="shared" si="241"/>
        <v>module=kmail_pastweek</v>
      </c>
    </row>
    <row r="4864" spans="1:7" ht="30" customHeight="1">
      <c r="A4864" s="3" t="s">
        <v>10905</v>
      </c>
      <c r="B4864" s="3" t="s">
        <v>2</v>
      </c>
      <c r="C4864" s="3" t="s">
        <v>29467</v>
      </c>
      <c r="D4864" s="3" t="s">
        <v>35225</v>
      </c>
      <c r="E4864" s="12" t="s">
        <v>41098</v>
      </c>
      <c r="F4864" s="6" t="str">
        <f t="shared" si="240"/>
        <v>module=jmail_pastweek</v>
      </c>
      <c r="G4864" s="6" t="str">
        <f t="shared" si="241"/>
        <v>module=kmail_pastweek</v>
      </c>
    </row>
    <row r="4865" spans="1:7" ht="30" customHeight="1">
      <c r="A4865" s="3" t="s">
        <v>10905</v>
      </c>
      <c r="B4865" s="3" t="s">
        <v>2</v>
      </c>
      <c r="C4865" s="3" t="s">
        <v>29468</v>
      </c>
      <c r="D4865" s="3" t="s">
        <v>35226</v>
      </c>
      <c r="E4865" s="12" t="s">
        <v>41099</v>
      </c>
      <c r="F4865" s="6" t="str">
        <f t="shared" si="240"/>
        <v>module=jmail_pastweek</v>
      </c>
      <c r="G4865" s="6" t="str">
        <f t="shared" si="241"/>
        <v>module=kmail_pastweek</v>
      </c>
    </row>
    <row r="4866" spans="1:7" ht="30" customHeight="1">
      <c r="A4866" s="3" t="s">
        <v>10905</v>
      </c>
      <c r="B4866" s="3" t="s">
        <v>2</v>
      </c>
      <c r="C4866" s="3" t="s">
        <v>29469</v>
      </c>
      <c r="D4866" s="3" t="s">
        <v>35227</v>
      </c>
      <c r="E4866" s="12" t="s">
        <v>41100</v>
      </c>
      <c r="F4866" s="6" t="str">
        <f t="shared" si="240"/>
        <v>module=jmail_pastweek</v>
      </c>
      <c r="G4866" s="6" t="str">
        <f t="shared" si="241"/>
        <v>module=kmail_pastweek</v>
      </c>
    </row>
    <row r="4867" spans="1:7" ht="30" customHeight="1">
      <c r="A4867" s="3" t="s">
        <v>10905</v>
      </c>
      <c r="B4867" s="3" t="s">
        <v>2</v>
      </c>
      <c r="C4867" s="3" t="s">
        <v>29470</v>
      </c>
      <c r="D4867" s="3" t="s">
        <v>35228</v>
      </c>
      <c r="E4867" s="12" t="s">
        <v>41101</v>
      </c>
      <c r="F4867" s="6" t="str">
        <f t="shared" si="240"/>
        <v>module=jmail_pastweek</v>
      </c>
      <c r="G4867" s="6" t="str">
        <f t="shared" si="241"/>
        <v>module=kmail_pastweek</v>
      </c>
    </row>
    <row r="4868" spans="1:7" ht="30" customHeight="1">
      <c r="A4868" s="3" t="s">
        <v>10905</v>
      </c>
      <c r="B4868" s="3" t="s">
        <v>2</v>
      </c>
      <c r="C4868" s="3" t="s">
        <v>29471</v>
      </c>
      <c r="D4868" s="3" t="s">
        <v>35229</v>
      </c>
      <c r="E4868" s="12" t="s">
        <v>41102</v>
      </c>
      <c r="F4868" s="6" t="str">
        <f t="shared" si="240"/>
        <v>module=jmail_pastweek</v>
      </c>
      <c r="G4868" s="6" t="str">
        <f t="shared" si="241"/>
        <v>module=kmail_pastweek</v>
      </c>
    </row>
    <row r="4869" spans="1:7" ht="30" customHeight="1">
      <c r="A4869" s="3" t="s">
        <v>10905</v>
      </c>
      <c r="B4869" s="3" t="s">
        <v>2</v>
      </c>
      <c r="C4869" s="3" t="s">
        <v>29472</v>
      </c>
      <c r="D4869" s="3" t="s">
        <v>35230</v>
      </c>
      <c r="E4869" s="12" t="s">
        <v>41103</v>
      </c>
      <c r="F4869" s="6" t="str">
        <f t="shared" si="240"/>
        <v>module=jmail_pastweek</v>
      </c>
      <c r="G4869" s="6" t="str">
        <f t="shared" si="241"/>
        <v>module=kmail_pastweek</v>
      </c>
    </row>
    <row r="4870" spans="1:7" ht="30" customHeight="1">
      <c r="A4870" s="3" t="s">
        <v>10905</v>
      </c>
      <c r="B4870" s="3" t="s">
        <v>2</v>
      </c>
      <c r="C4870" s="3" t="s">
        <v>29473</v>
      </c>
      <c r="D4870" s="3" t="s">
        <v>35231</v>
      </c>
      <c r="E4870" s="12" t="s">
        <v>41104</v>
      </c>
      <c r="F4870" s="6" t="str">
        <f t="shared" si="240"/>
        <v>module=jmail_pastweek</v>
      </c>
      <c r="G4870" s="6" t="str">
        <f t="shared" si="241"/>
        <v>module=kmail_pastweek</v>
      </c>
    </row>
    <row r="4871" spans="1:7" ht="30" customHeight="1">
      <c r="A4871" s="3" t="s">
        <v>10905</v>
      </c>
      <c r="B4871" s="3" t="s">
        <v>2</v>
      </c>
      <c r="C4871" s="3" t="s">
        <v>29474</v>
      </c>
      <c r="D4871" s="3" t="s">
        <v>35232</v>
      </c>
      <c r="E4871" s="12" t="s">
        <v>41105</v>
      </c>
      <c r="F4871" s="6" t="str">
        <f t="shared" si="240"/>
        <v>module=jmail_pastweek</v>
      </c>
      <c r="G4871" s="6" t="str">
        <f t="shared" si="241"/>
        <v>module=kmail_pastweek</v>
      </c>
    </row>
    <row r="4872" spans="1:7" ht="30" customHeight="1">
      <c r="A4872" s="3" t="s">
        <v>10905</v>
      </c>
      <c r="B4872" s="3" t="s">
        <v>2</v>
      </c>
      <c r="C4872" s="3" t="s">
        <v>29475</v>
      </c>
      <c r="D4872" s="3" t="s">
        <v>35233</v>
      </c>
      <c r="E4872" s="12" t="s">
        <v>41106</v>
      </c>
      <c r="F4872" s="6" t="str">
        <f t="shared" si="240"/>
        <v>module=jmail_pastweek</v>
      </c>
      <c r="G4872" s="6" t="str">
        <f t="shared" si="241"/>
        <v>module=kmail_pastweek</v>
      </c>
    </row>
    <row r="4873" spans="1:7" ht="30" customHeight="1">
      <c r="A4873" s="3" t="s">
        <v>10905</v>
      </c>
      <c r="B4873" s="3" t="s">
        <v>2</v>
      </c>
      <c r="C4873" s="3" t="s">
        <v>29476</v>
      </c>
      <c r="D4873" s="3" t="s">
        <v>35234</v>
      </c>
      <c r="E4873" s="12" t="s">
        <v>41107</v>
      </c>
      <c r="F4873" s="6" t="str">
        <f t="shared" si="240"/>
        <v>module=jmail_pastweek</v>
      </c>
      <c r="G4873" s="6" t="str">
        <f t="shared" si="241"/>
        <v>module=kmail_pastweek</v>
      </c>
    </row>
    <row r="4874" spans="1:7" ht="30" customHeight="1">
      <c r="A4874" s="3" t="s">
        <v>10905</v>
      </c>
      <c r="B4874" s="3" t="s">
        <v>2</v>
      </c>
      <c r="C4874" s="3" t="s">
        <v>29477</v>
      </c>
      <c r="D4874" s="3" t="s">
        <v>35235</v>
      </c>
      <c r="E4874" s="12" t="s">
        <v>41108</v>
      </c>
      <c r="F4874" s="6" t="str">
        <f t="shared" si="240"/>
        <v>module=jmail_pastweek</v>
      </c>
      <c r="G4874" s="6" t="str">
        <f t="shared" si="241"/>
        <v>module=kmail_pastweek</v>
      </c>
    </row>
    <row r="4875" spans="1:7" ht="30" customHeight="1">
      <c r="A4875" s="3" t="s">
        <v>10905</v>
      </c>
      <c r="B4875" s="3" t="s">
        <v>2</v>
      </c>
      <c r="C4875" s="3" t="s">
        <v>29478</v>
      </c>
      <c r="D4875" s="3" t="s">
        <v>35236</v>
      </c>
      <c r="E4875" s="12" t="s">
        <v>41109</v>
      </c>
      <c r="F4875" s="6" t="str">
        <f t="shared" si="240"/>
        <v>module=jmail_pastweek</v>
      </c>
      <c r="G4875" s="6" t="str">
        <f t="shared" si="241"/>
        <v>module=kmail_pastweek</v>
      </c>
    </row>
    <row r="4876" spans="1:7" ht="30" customHeight="1">
      <c r="A4876" s="3" t="s">
        <v>10905</v>
      </c>
      <c r="B4876" s="3" t="s">
        <v>2</v>
      </c>
      <c r="C4876" s="3" t="s">
        <v>29479</v>
      </c>
      <c r="D4876" s="3" t="s">
        <v>35237</v>
      </c>
      <c r="E4876" s="12" t="s">
        <v>41110</v>
      </c>
      <c r="F4876" s="6" t="str">
        <f t="shared" si="240"/>
        <v>module=jmail_pastweek</v>
      </c>
      <c r="G4876" s="6" t="str">
        <f t="shared" si="241"/>
        <v>module=kmail_pastweek</v>
      </c>
    </row>
    <row r="4877" spans="1:7" ht="30" customHeight="1">
      <c r="A4877" s="3" t="s">
        <v>10914</v>
      </c>
      <c r="B4877" s="3" t="s">
        <v>2</v>
      </c>
      <c r="C4877" s="3" t="s">
        <v>29480</v>
      </c>
      <c r="D4877" s="3" t="s">
        <v>35238</v>
      </c>
      <c r="E4877" s="12" t="s">
        <v>41111</v>
      </c>
      <c r="F4877" s="6" t="str">
        <f t="shared" ref="F4877:F4896" si="242">HYPERLINK("http://www.ssc.wisc.edu/wlsresearch/documentation/waves/?wave=capigrad&amp;module=jmail_religion","module=jmail_religion")</f>
        <v>module=jmail_religion</v>
      </c>
      <c r="G4877" s="6" t="str">
        <f t="shared" ref="G4877:G4896" si="243">HYPERLINK("http://www.ssc.wisc.edu/wlsresearch/documentation/waves/?wave=capisib&amp;module=kmail_religion","module=kmail_religion")</f>
        <v>module=kmail_religion</v>
      </c>
    </row>
    <row r="4878" spans="1:7" ht="30" customHeight="1">
      <c r="A4878" s="3" t="s">
        <v>10914</v>
      </c>
      <c r="B4878" s="3" t="s">
        <v>2</v>
      </c>
      <c r="C4878" s="3" t="s">
        <v>29481</v>
      </c>
      <c r="D4878" s="3" t="s">
        <v>35239</v>
      </c>
      <c r="E4878" s="12" t="s">
        <v>41112</v>
      </c>
      <c r="F4878" s="6" t="str">
        <f t="shared" si="242"/>
        <v>module=jmail_religion</v>
      </c>
      <c r="G4878" s="6" t="str">
        <f t="shared" si="243"/>
        <v>module=kmail_religion</v>
      </c>
    </row>
    <row r="4879" spans="1:7" ht="30" customHeight="1">
      <c r="A4879" s="3" t="s">
        <v>10914</v>
      </c>
      <c r="B4879" s="3" t="s">
        <v>2</v>
      </c>
      <c r="C4879" s="3" t="s">
        <v>29482</v>
      </c>
      <c r="D4879" s="3" t="s">
        <v>35240</v>
      </c>
      <c r="E4879" s="12" t="s">
        <v>41113</v>
      </c>
      <c r="F4879" s="6" t="str">
        <f t="shared" si="242"/>
        <v>module=jmail_religion</v>
      </c>
      <c r="G4879" s="6" t="str">
        <f t="shared" si="243"/>
        <v>module=kmail_religion</v>
      </c>
    </row>
    <row r="4880" spans="1:7" ht="30" customHeight="1">
      <c r="A4880" s="3" t="s">
        <v>10914</v>
      </c>
      <c r="B4880" s="3" t="s">
        <v>2</v>
      </c>
      <c r="C4880" s="3" t="s">
        <v>29483</v>
      </c>
      <c r="D4880" s="3" t="s">
        <v>35241</v>
      </c>
      <c r="E4880" s="12" t="s">
        <v>41114</v>
      </c>
      <c r="F4880" s="6" t="str">
        <f t="shared" si="242"/>
        <v>module=jmail_religion</v>
      </c>
      <c r="G4880" s="6" t="str">
        <f t="shared" si="243"/>
        <v>module=kmail_religion</v>
      </c>
    </row>
    <row r="4881" spans="1:7" ht="30" customHeight="1">
      <c r="A4881" s="3" t="s">
        <v>10914</v>
      </c>
      <c r="B4881" s="3" t="s">
        <v>2</v>
      </c>
      <c r="C4881" s="3" t="s">
        <v>29484</v>
      </c>
      <c r="D4881" s="3" t="s">
        <v>35242</v>
      </c>
      <c r="E4881" s="12" t="s">
        <v>41115</v>
      </c>
      <c r="F4881" s="6" t="str">
        <f t="shared" si="242"/>
        <v>module=jmail_religion</v>
      </c>
      <c r="G4881" s="6" t="str">
        <f t="shared" si="243"/>
        <v>module=kmail_religion</v>
      </c>
    </row>
    <row r="4882" spans="1:7" ht="30" customHeight="1">
      <c r="A4882" s="3" t="s">
        <v>10914</v>
      </c>
      <c r="B4882" s="3" t="s">
        <v>2</v>
      </c>
      <c r="C4882" s="3" t="s">
        <v>29485</v>
      </c>
      <c r="D4882" s="3" t="s">
        <v>35243</v>
      </c>
      <c r="E4882" s="12" t="s">
        <v>41116</v>
      </c>
      <c r="F4882" s="6" t="str">
        <f t="shared" si="242"/>
        <v>module=jmail_religion</v>
      </c>
      <c r="G4882" s="6" t="str">
        <f t="shared" si="243"/>
        <v>module=kmail_religion</v>
      </c>
    </row>
    <row r="4883" spans="1:7" ht="30" customHeight="1">
      <c r="A4883" s="3" t="s">
        <v>10914</v>
      </c>
      <c r="B4883" s="3" t="s">
        <v>2</v>
      </c>
      <c r="C4883" s="3" t="s">
        <v>29486</v>
      </c>
      <c r="D4883" s="3" t="s">
        <v>35244</v>
      </c>
      <c r="E4883" s="12" t="s">
        <v>41117</v>
      </c>
      <c r="F4883" s="6" t="str">
        <f t="shared" si="242"/>
        <v>module=jmail_religion</v>
      </c>
      <c r="G4883" s="6" t="str">
        <f t="shared" si="243"/>
        <v>module=kmail_religion</v>
      </c>
    </row>
    <row r="4884" spans="1:7" ht="30" customHeight="1">
      <c r="A4884" s="3" t="s">
        <v>10914</v>
      </c>
      <c r="B4884" s="3" t="s">
        <v>2</v>
      </c>
      <c r="C4884" s="3" t="s">
        <v>29487</v>
      </c>
      <c r="D4884" s="3" t="s">
        <v>35245</v>
      </c>
      <c r="E4884" s="12" t="s">
        <v>41118</v>
      </c>
      <c r="F4884" s="6" t="str">
        <f t="shared" si="242"/>
        <v>module=jmail_religion</v>
      </c>
      <c r="G4884" s="6" t="str">
        <f t="shared" si="243"/>
        <v>module=kmail_religion</v>
      </c>
    </row>
    <row r="4885" spans="1:7" ht="30" customHeight="1">
      <c r="A4885" s="3" t="s">
        <v>10914</v>
      </c>
      <c r="B4885" s="3" t="s">
        <v>2</v>
      </c>
      <c r="C4885" s="3" t="s">
        <v>29488</v>
      </c>
      <c r="D4885" s="3" t="s">
        <v>35246</v>
      </c>
      <c r="E4885" s="12" t="s">
        <v>41119</v>
      </c>
      <c r="F4885" s="6" t="str">
        <f t="shared" si="242"/>
        <v>module=jmail_religion</v>
      </c>
      <c r="G4885" s="6" t="str">
        <f t="shared" si="243"/>
        <v>module=kmail_religion</v>
      </c>
    </row>
    <row r="4886" spans="1:7" ht="30" customHeight="1">
      <c r="A4886" s="3" t="s">
        <v>10914</v>
      </c>
      <c r="B4886" s="3" t="s">
        <v>2</v>
      </c>
      <c r="C4886" s="3" t="s">
        <v>29489</v>
      </c>
      <c r="D4886" s="3" t="s">
        <v>35247</v>
      </c>
      <c r="E4886" s="12" t="s">
        <v>41120</v>
      </c>
      <c r="F4886" s="6" t="str">
        <f t="shared" si="242"/>
        <v>module=jmail_religion</v>
      </c>
      <c r="G4886" s="6" t="str">
        <f t="shared" si="243"/>
        <v>module=kmail_religion</v>
      </c>
    </row>
    <row r="4887" spans="1:7" ht="30" customHeight="1">
      <c r="A4887" s="3" t="s">
        <v>10914</v>
      </c>
      <c r="B4887" s="3" t="s">
        <v>2</v>
      </c>
      <c r="C4887" s="3" t="s">
        <v>29490</v>
      </c>
      <c r="D4887" s="3" t="s">
        <v>35248</v>
      </c>
      <c r="E4887" s="12" t="s">
        <v>41121</v>
      </c>
      <c r="F4887" s="6" t="str">
        <f t="shared" si="242"/>
        <v>module=jmail_religion</v>
      </c>
      <c r="G4887" s="6" t="str">
        <f t="shared" si="243"/>
        <v>module=kmail_religion</v>
      </c>
    </row>
    <row r="4888" spans="1:7" ht="30" customHeight="1">
      <c r="A4888" s="3" t="s">
        <v>10914</v>
      </c>
      <c r="B4888" s="3" t="s">
        <v>2</v>
      </c>
      <c r="C4888" s="3" t="s">
        <v>29491</v>
      </c>
      <c r="D4888" s="3" t="s">
        <v>35249</v>
      </c>
      <c r="E4888" s="12" t="s">
        <v>41122</v>
      </c>
      <c r="F4888" s="6" t="str">
        <f t="shared" si="242"/>
        <v>module=jmail_religion</v>
      </c>
      <c r="G4888" s="6" t="str">
        <f t="shared" si="243"/>
        <v>module=kmail_religion</v>
      </c>
    </row>
    <row r="4889" spans="1:7" ht="30" customHeight="1">
      <c r="A4889" s="3" t="s">
        <v>10914</v>
      </c>
      <c r="B4889" s="3" t="s">
        <v>2</v>
      </c>
      <c r="C4889" s="3" t="s">
        <v>29492</v>
      </c>
      <c r="D4889" s="3" t="s">
        <v>35250</v>
      </c>
      <c r="E4889" s="12" t="s">
        <v>41123</v>
      </c>
      <c r="F4889" s="6" t="str">
        <f t="shared" si="242"/>
        <v>module=jmail_religion</v>
      </c>
      <c r="G4889" s="6" t="str">
        <f t="shared" si="243"/>
        <v>module=kmail_religion</v>
      </c>
    </row>
    <row r="4890" spans="1:7" ht="30" customHeight="1">
      <c r="A4890" s="3" t="s">
        <v>10914</v>
      </c>
      <c r="B4890" s="3" t="s">
        <v>2</v>
      </c>
      <c r="C4890" s="3" t="s">
        <v>29493</v>
      </c>
      <c r="D4890" s="3" t="s">
        <v>35251</v>
      </c>
      <c r="E4890" s="12" t="s">
        <v>41124</v>
      </c>
      <c r="F4890" s="6" t="str">
        <f t="shared" si="242"/>
        <v>module=jmail_religion</v>
      </c>
      <c r="G4890" s="6" t="str">
        <f t="shared" si="243"/>
        <v>module=kmail_religion</v>
      </c>
    </row>
    <row r="4891" spans="1:7" ht="30" customHeight="1">
      <c r="A4891" s="3" t="s">
        <v>10914</v>
      </c>
      <c r="B4891" s="3" t="s">
        <v>2</v>
      </c>
      <c r="C4891" s="3" t="s">
        <v>29494</v>
      </c>
      <c r="D4891" s="3" t="s">
        <v>35252</v>
      </c>
      <c r="E4891" s="12" t="s">
        <v>41125</v>
      </c>
      <c r="F4891" s="6" t="str">
        <f t="shared" si="242"/>
        <v>module=jmail_religion</v>
      </c>
      <c r="G4891" s="6" t="str">
        <f t="shared" si="243"/>
        <v>module=kmail_religion</v>
      </c>
    </row>
    <row r="4892" spans="1:7" ht="30" customHeight="1">
      <c r="A4892" s="3" t="s">
        <v>10914</v>
      </c>
      <c r="B4892" s="3" t="s">
        <v>2</v>
      </c>
      <c r="C4892" s="3" t="s">
        <v>29495</v>
      </c>
      <c r="D4892" s="3" t="s">
        <v>35253</v>
      </c>
      <c r="E4892" s="12" t="s">
        <v>41126</v>
      </c>
      <c r="F4892" s="6" t="str">
        <f t="shared" si="242"/>
        <v>module=jmail_religion</v>
      </c>
      <c r="G4892" s="6" t="str">
        <f t="shared" si="243"/>
        <v>module=kmail_religion</v>
      </c>
    </row>
    <row r="4893" spans="1:7" ht="30" customHeight="1">
      <c r="A4893" s="3" t="s">
        <v>10914</v>
      </c>
      <c r="B4893" s="3" t="s">
        <v>2</v>
      </c>
      <c r="C4893" s="3" t="s">
        <v>29496</v>
      </c>
      <c r="D4893" s="3" t="s">
        <v>35254</v>
      </c>
      <c r="E4893" s="12" t="s">
        <v>41127</v>
      </c>
      <c r="F4893" s="6" t="str">
        <f t="shared" si="242"/>
        <v>module=jmail_religion</v>
      </c>
      <c r="G4893" s="6" t="str">
        <f t="shared" si="243"/>
        <v>module=kmail_religion</v>
      </c>
    </row>
    <row r="4894" spans="1:7" ht="30" customHeight="1">
      <c r="A4894" s="3" t="s">
        <v>10914</v>
      </c>
      <c r="B4894" s="3" t="s">
        <v>2</v>
      </c>
      <c r="C4894" s="3" t="s">
        <v>29497</v>
      </c>
      <c r="D4894" s="3" t="s">
        <v>35255</v>
      </c>
      <c r="E4894" s="12" t="s">
        <v>41128</v>
      </c>
      <c r="F4894" s="6" t="str">
        <f t="shared" si="242"/>
        <v>module=jmail_religion</v>
      </c>
      <c r="G4894" s="6" t="str">
        <f t="shared" si="243"/>
        <v>module=kmail_religion</v>
      </c>
    </row>
    <row r="4895" spans="1:7" ht="30" customHeight="1">
      <c r="A4895" s="3" t="s">
        <v>10914</v>
      </c>
      <c r="B4895" s="3" t="s">
        <v>2</v>
      </c>
      <c r="C4895" s="3" t="s">
        <v>29498</v>
      </c>
      <c r="D4895" s="3" t="s">
        <v>35256</v>
      </c>
      <c r="E4895" s="12" t="s">
        <v>41129</v>
      </c>
      <c r="F4895" s="6" t="str">
        <f t="shared" si="242"/>
        <v>module=jmail_religion</v>
      </c>
      <c r="G4895" s="6" t="str">
        <f t="shared" si="243"/>
        <v>module=kmail_religion</v>
      </c>
    </row>
    <row r="4896" spans="1:7" ht="30" customHeight="1">
      <c r="A4896" s="3" t="s">
        <v>10914</v>
      </c>
      <c r="B4896" s="3" t="s">
        <v>2</v>
      </c>
      <c r="C4896" s="3" t="s">
        <v>29499</v>
      </c>
      <c r="D4896" s="3" t="s">
        <v>35257</v>
      </c>
      <c r="E4896" s="12" t="s">
        <v>41130</v>
      </c>
      <c r="F4896" s="6" t="str">
        <f t="shared" si="242"/>
        <v>module=jmail_religion</v>
      </c>
      <c r="G4896" s="6" t="str">
        <f t="shared" si="243"/>
        <v>module=kmail_religion</v>
      </c>
    </row>
    <row r="4897" spans="1:7" ht="30" customHeight="1">
      <c r="A4897" s="3" t="s">
        <v>10892</v>
      </c>
      <c r="B4897" s="3" t="s">
        <v>2</v>
      </c>
      <c r="C4897" s="3" t="s">
        <v>29500</v>
      </c>
      <c r="D4897" s="3" t="s">
        <v>35258</v>
      </c>
      <c r="E4897" s="12" t="s">
        <v>41131</v>
      </c>
      <c r="F4897" s="6" t="str">
        <f t="shared" ref="F4897:F4932" si="244">HYPERLINK("http://www.ssc.wisc.edu/wlsresearch/documentation/waves/?wave=capigrad&amp;module=jmail_internet","module=jmail_internet")</f>
        <v>module=jmail_internet</v>
      </c>
      <c r="G4897" s="6" t="str">
        <f t="shared" ref="G4897:G4932" si="245">HYPERLINK("http://www.ssc.wisc.edu/wlsresearch/documentation/waves/?wave=capisib&amp;module=kmail_internet","module=kmail_internet")</f>
        <v>module=kmail_internet</v>
      </c>
    </row>
    <row r="4898" spans="1:7" ht="30" customHeight="1">
      <c r="A4898" s="3" t="s">
        <v>10892</v>
      </c>
      <c r="B4898" s="3" t="s">
        <v>2</v>
      </c>
      <c r="C4898" s="3" t="s">
        <v>29501</v>
      </c>
      <c r="D4898" s="3" t="s">
        <v>35259</v>
      </c>
      <c r="E4898" s="12" t="s">
        <v>41132</v>
      </c>
      <c r="F4898" s="6" t="str">
        <f t="shared" si="244"/>
        <v>module=jmail_internet</v>
      </c>
      <c r="G4898" s="6" t="str">
        <f t="shared" si="245"/>
        <v>module=kmail_internet</v>
      </c>
    </row>
    <row r="4899" spans="1:7" ht="30" customHeight="1">
      <c r="A4899" s="3" t="s">
        <v>10892</v>
      </c>
      <c r="B4899" s="3" t="s">
        <v>2</v>
      </c>
      <c r="C4899" s="3" t="s">
        <v>29502</v>
      </c>
      <c r="D4899" s="3" t="s">
        <v>35260</v>
      </c>
      <c r="E4899" s="12" t="s">
        <v>41133</v>
      </c>
      <c r="F4899" s="6" t="str">
        <f t="shared" si="244"/>
        <v>module=jmail_internet</v>
      </c>
      <c r="G4899" s="6" t="str">
        <f t="shared" si="245"/>
        <v>module=kmail_internet</v>
      </c>
    </row>
    <row r="4900" spans="1:7" ht="30" customHeight="1">
      <c r="A4900" s="3" t="s">
        <v>10892</v>
      </c>
      <c r="B4900" s="3" t="s">
        <v>2</v>
      </c>
      <c r="C4900" s="3" t="s">
        <v>29503</v>
      </c>
      <c r="D4900" s="3" t="s">
        <v>35261</v>
      </c>
      <c r="E4900" s="12" t="s">
        <v>41134</v>
      </c>
      <c r="F4900" s="6" t="str">
        <f t="shared" si="244"/>
        <v>module=jmail_internet</v>
      </c>
      <c r="G4900" s="6" t="str">
        <f t="shared" si="245"/>
        <v>module=kmail_internet</v>
      </c>
    </row>
    <row r="4901" spans="1:7" ht="30" customHeight="1">
      <c r="A4901" s="3" t="s">
        <v>10892</v>
      </c>
      <c r="B4901" s="3" t="s">
        <v>2</v>
      </c>
      <c r="C4901" s="3" t="s">
        <v>29504</v>
      </c>
      <c r="D4901" s="3" t="s">
        <v>35262</v>
      </c>
      <c r="E4901" s="12" t="s">
        <v>41135</v>
      </c>
      <c r="F4901" s="6" t="str">
        <f t="shared" si="244"/>
        <v>module=jmail_internet</v>
      </c>
      <c r="G4901" s="6" t="str">
        <f t="shared" si="245"/>
        <v>module=kmail_internet</v>
      </c>
    </row>
    <row r="4902" spans="1:7" ht="30" customHeight="1">
      <c r="A4902" s="3" t="s">
        <v>10892</v>
      </c>
      <c r="B4902" s="3" t="s">
        <v>2</v>
      </c>
      <c r="C4902" s="3" t="s">
        <v>29505</v>
      </c>
      <c r="D4902" s="3" t="s">
        <v>35263</v>
      </c>
      <c r="E4902" s="12" t="s">
        <v>41136</v>
      </c>
      <c r="F4902" s="6" t="str">
        <f t="shared" si="244"/>
        <v>module=jmail_internet</v>
      </c>
      <c r="G4902" s="6" t="str">
        <f t="shared" si="245"/>
        <v>module=kmail_internet</v>
      </c>
    </row>
    <row r="4903" spans="1:7" ht="30" customHeight="1">
      <c r="A4903" s="3" t="s">
        <v>10892</v>
      </c>
      <c r="B4903" s="3" t="s">
        <v>2</v>
      </c>
      <c r="C4903" s="3" t="s">
        <v>29506</v>
      </c>
      <c r="D4903" s="3" t="s">
        <v>35264</v>
      </c>
      <c r="E4903" s="12" t="s">
        <v>41137</v>
      </c>
      <c r="F4903" s="6" t="str">
        <f t="shared" si="244"/>
        <v>module=jmail_internet</v>
      </c>
      <c r="G4903" s="6" t="str">
        <f t="shared" si="245"/>
        <v>module=kmail_internet</v>
      </c>
    </row>
    <row r="4904" spans="1:7" ht="30" customHeight="1">
      <c r="A4904" s="3" t="s">
        <v>10892</v>
      </c>
      <c r="B4904" s="3" t="s">
        <v>2</v>
      </c>
      <c r="C4904" s="3" t="s">
        <v>29507</v>
      </c>
      <c r="D4904" s="3" t="s">
        <v>35265</v>
      </c>
      <c r="E4904" s="12" t="s">
        <v>41138</v>
      </c>
      <c r="F4904" s="6" t="str">
        <f t="shared" si="244"/>
        <v>module=jmail_internet</v>
      </c>
      <c r="G4904" s="6" t="str">
        <f t="shared" si="245"/>
        <v>module=kmail_internet</v>
      </c>
    </row>
    <row r="4905" spans="1:7" ht="30" customHeight="1">
      <c r="A4905" s="3" t="s">
        <v>10892</v>
      </c>
      <c r="B4905" s="3" t="s">
        <v>2</v>
      </c>
      <c r="C4905" s="3" t="s">
        <v>29508</v>
      </c>
      <c r="D4905" s="3" t="s">
        <v>35266</v>
      </c>
      <c r="E4905" s="12" t="s">
        <v>41139</v>
      </c>
      <c r="F4905" s="6" t="str">
        <f t="shared" si="244"/>
        <v>module=jmail_internet</v>
      </c>
      <c r="G4905" s="6" t="str">
        <f t="shared" si="245"/>
        <v>module=kmail_internet</v>
      </c>
    </row>
    <row r="4906" spans="1:7" ht="30" customHeight="1">
      <c r="A4906" s="3" t="s">
        <v>10892</v>
      </c>
      <c r="B4906" s="3" t="s">
        <v>2</v>
      </c>
      <c r="C4906" s="3" t="s">
        <v>29509</v>
      </c>
      <c r="D4906" s="3" t="s">
        <v>35267</v>
      </c>
      <c r="E4906" s="12" t="s">
        <v>41140</v>
      </c>
      <c r="F4906" s="6" t="str">
        <f t="shared" si="244"/>
        <v>module=jmail_internet</v>
      </c>
      <c r="G4906" s="6" t="str">
        <f t="shared" si="245"/>
        <v>module=kmail_internet</v>
      </c>
    </row>
    <row r="4907" spans="1:7" ht="30" customHeight="1">
      <c r="A4907" s="3" t="s">
        <v>10892</v>
      </c>
      <c r="B4907" s="3" t="s">
        <v>2</v>
      </c>
      <c r="C4907" s="3" t="s">
        <v>29510</v>
      </c>
      <c r="D4907" s="3" t="s">
        <v>35268</v>
      </c>
      <c r="E4907" s="12" t="s">
        <v>41141</v>
      </c>
      <c r="F4907" s="6" t="str">
        <f t="shared" si="244"/>
        <v>module=jmail_internet</v>
      </c>
      <c r="G4907" s="6" t="str">
        <f t="shared" si="245"/>
        <v>module=kmail_internet</v>
      </c>
    </row>
    <row r="4908" spans="1:7" ht="30" customHeight="1">
      <c r="A4908" s="3" t="s">
        <v>10892</v>
      </c>
      <c r="B4908" s="3" t="s">
        <v>2</v>
      </c>
      <c r="C4908" s="3" t="s">
        <v>29511</v>
      </c>
      <c r="D4908" s="3" t="s">
        <v>35269</v>
      </c>
      <c r="E4908" s="12" t="s">
        <v>41142</v>
      </c>
      <c r="F4908" s="6" t="str">
        <f t="shared" si="244"/>
        <v>module=jmail_internet</v>
      </c>
      <c r="G4908" s="6" t="str">
        <f t="shared" si="245"/>
        <v>module=kmail_internet</v>
      </c>
    </row>
    <row r="4909" spans="1:7" ht="30" customHeight="1">
      <c r="A4909" s="3" t="s">
        <v>10892</v>
      </c>
      <c r="B4909" s="3" t="s">
        <v>2</v>
      </c>
      <c r="C4909" s="3" t="s">
        <v>29512</v>
      </c>
      <c r="D4909" s="3" t="s">
        <v>35270</v>
      </c>
      <c r="E4909" s="12" t="s">
        <v>41143</v>
      </c>
      <c r="F4909" s="6" t="str">
        <f t="shared" si="244"/>
        <v>module=jmail_internet</v>
      </c>
      <c r="G4909" s="6" t="str">
        <f t="shared" si="245"/>
        <v>module=kmail_internet</v>
      </c>
    </row>
    <row r="4910" spans="1:7" ht="30" customHeight="1">
      <c r="A4910" s="3" t="s">
        <v>10892</v>
      </c>
      <c r="B4910" s="3" t="s">
        <v>2</v>
      </c>
      <c r="C4910" s="3" t="s">
        <v>29513</v>
      </c>
      <c r="D4910" s="3" t="s">
        <v>35271</v>
      </c>
      <c r="E4910" s="12" t="s">
        <v>41144</v>
      </c>
      <c r="F4910" s="6" t="str">
        <f t="shared" si="244"/>
        <v>module=jmail_internet</v>
      </c>
      <c r="G4910" s="6" t="str">
        <f t="shared" si="245"/>
        <v>module=kmail_internet</v>
      </c>
    </row>
    <row r="4911" spans="1:7" ht="30" customHeight="1">
      <c r="A4911" s="3" t="s">
        <v>10892</v>
      </c>
      <c r="B4911" s="3" t="s">
        <v>2</v>
      </c>
      <c r="C4911" s="3" t="s">
        <v>29514</v>
      </c>
      <c r="D4911" s="3" t="s">
        <v>35272</v>
      </c>
      <c r="E4911" s="12" t="s">
        <v>41145</v>
      </c>
      <c r="F4911" s="6" t="str">
        <f t="shared" si="244"/>
        <v>module=jmail_internet</v>
      </c>
      <c r="G4911" s="6" t="str">
        <f t="shared" si="245"/>
        <v>module=kmail_internet</v>
      </c>
    </row>
    <row r="4912" spans="1:7" ht="30" customHeight="1">
      <c r="A4912" s="3" t="s">
        <v>10892</v>
      </c>
      <c r="B4912" s="3" t="s">
        <v>2</v>
      </c>
      <c r="C4912" s="3" t="s">
        <v>29515</v>
      </c>
      <c r="D4912" s="3" t="s">
        <v>35273</v>
      </c>
      <c r="E4912" s="12" t="s">
        <v>41146</v>
      </c>
      <c r="F4912" s="6" t="str">
        <f t="shared" si="244"/>
        <v>module=jmail_internet</v>
      </c>
      <c r="G4912" s="6" t="str">
        <f t="shared" si="245"/>
        <v>module=kmail_internet</v>
      </c>
    </row>
    <row r="4913" spans="1:7" ht="30" customHeight="1">
      <c r="A4913" s="3" t="s">
        <v>10892</v>
      </c>
      <c r="B4913" s="3" t="s">
        <v>2</v>
      </c>
      <c r="C4913" s="3" t="s">
        <v>29516</v>
      </c>
      <c r="D4913" s="3" t="s">
        <v>35274</v>
      </c>
      <c r="E4913" s="12" t="s">
        <v>41147</v>
      </c>
      <c r="F4913" s="6" t="str">
        <f t="shared" si="244"/>
        <v>module=jmail_internet</v>
      </c>
      <c r="G4913" s="6" t="str">
        <f t="shared" si="245"/>
        <v>module=kmail_internet</v>
      </c>
    </row>
    <row r="4914" spans="1:7" ht="30" customHeight="1">
      <c r="A4914" s="3" t="s">
        <v>10892</v>
      </c>
      <c r="B4914" s="3" t="s">
        <v>2</v>
      </c>
      <c r="C4914" s="3" t="s">
        <v>29517</v>
      </c>
      <c r="D4914" s="3" t="s">
        <v>35275</v>
      </c>
      <c r="E4914" s="12" t="s">
        <v>41148</v>
      </c>
      <c r="F4914" s="6" t="str">
        <f t="shared" si="244"/>
        <v>module=jmail_internet</v>
      </c>
      <c r="G4914" s="6" t="str">
        <f t="shared" si="245"/>
        <v>module=kmail_internet</v>
      </c>
    </row>
    <row r="4915" spans="1:7" ht="30" customHeight="1">
      <c r="A4915" s="3" t="s">
        <v>10892</v>
      </c>
      <c r="B4915" s="3" t="s">
        <v>2</v>
      </c>
      <c r="C4915" s="3" t="s">
        <v>29518</v>
      </c>
      <c r="D4915" s="3" t="s">
        <v>35276</v>
      </c>
      <c r="E4915" s="12" t="s">
        <v>41149</v>
      </c>
      <c r="F4915" s="6" t="str">
        <f t="shared" si="244"/>
        <v>module=jmail_internet</v>
      </c>
      <c r="G4915" s="6" t="str">
        <f t="shared" si="245"/>
        <v>module=kmail_internet</v>
      </c>
    </row>
    <row r="4916" spans="1:7" ht="30" customHeight="1">
      <c r="A4916" s="3" t="s">
        <v>10892</v>
      </c>
      <c r="B4916" s="3" t="s">
        <v>2</v>
      </c>
      <c r="C4916" s="3" t="s">
        <v>29519</v>
      </c>
      <c r="D4916" s="3" t="s">
        <v>35277</v>
      </c>
      <c r="E4916" s="12" t="s">
        <v>41150</v>
      </c>
      <c r="F4916" s="6" t="str">
        <f t="shared" si="244"/>
        <v>module=jmail_internet</v>
      </c>
      <c r="G4916" s="6" t="str">
        <f t="shared" si="245"/>
        <v>module=kmail_internet</v>
      </c>
    </row>
    <row r="4917" spans="1:7" ht="30" customHeight="1">
      <c r="A4917" s="3" t="s">
        <v>10892</v>
      </c>
      <c r="B4917" s="3" t="s">
        <v>2</v>
      </c>
      <c r="C4917" s="3" t="s">
        <v>29520</v>
      </c>
      <c r="D4917" s="3" t="s">
        <v>35278</v>
      </c>
      <c r="E4917" s="12" t="s">
        <v>41151</v>
      </c>
      <c r="F4917" s="6" t="str">
        <f t="shared" si="244"/>
        <v>module=jmail_internet</v>
      </c>
      <c r="G4917" s="6" t="str">
        <f t="shared" si="245"/>
        <v>module=kmail_internet</v>
      </c>
    </row>
    <row r="4918" spans="1:7" ht="30" customHeight="1">
      <c r="A4918" s="3" t="s">
        <v>10892</v>
      </c>
      <c r="B4918" s="3" t="s">
        <v>2</v>
      </c>
      <c r="C4918" s="3" t="s">
        <v>29521</v>
      </c>
      <c r="D4918" s="3" t="s">
        <v>35279</v>
      </c>
      <c r="E4918" s="12" t="s">
        <v>41152</v>
      </c>
      <c r="F4918" s="6" t="str">
        <f t="shared" si="244"/>
        <v>module=jmail_internet</v>
      </c>
      <c r="G4918" s="6" t="str">
        <f t="shared" si="245"/>
        <v>module=kmail_internet</v>
      </c>
    </row>
    <row r="4919" spans="1:7" ht="30" customHeight="1">
      <c r="A4919" s="3" t="s">
        <v>10892</v>
      </c>
      <c r="B4919" s="3" t="s">
        <v>2</v>
      </c>
      <c r="C4919" s="3" t="s">
        <v>29522</v>
      </c>
      <c r="D4919" s="3" t="s">
        <v>35280</v>
      </c>
      <c r="E4919" s="12" t="s">
        <v>41153</v>
      </c>
      <c r="F4919" s="6" t="str">
        <f t="shared" si="244"/>
        <v>module=jmail_internet</v>
      </c>
      <c r="G4919" s="6" t="str">
        <f t="shared" si="245"/>
        <v>module=kmail_internet</v>
      </c>
    </row>
    <row r="4920" spans="1:7" ht="30" customHeight="1">
      <c r="A4920" s="3" t="s">
        <v>10892</v>
      </c>
      <c r="B4920" s="3" t="s">
        <v>2</v>
      </c>
      <c r="C4920" s="3" t="s">
        <v>29523</v>
      </c>
      <c r="D4920" s="3" t="s">
        <v>35281</v>
      </c>
      <c r="E4920" s="12" t="s">
        <v>41154</v>
      </c>
      <c r="F4920" s="6" t="str">
        <f t="shared" si="244"/>
        <v>module=jmail_internet</v>
      </c>
      <c r="G4920" s="6" t="str">
        <f t="shared" si="245"/>
        <v>module=kmail_internet</v>
      </c>
    </row>
    <row r="4921" spans="1:7" ht="30" customHeight="1">
      <c r="A4921" s="3" t="s">
        <v>10892</v>
      </c>
      <c r="B4921" s="3" t="s">
        <v>2</v>
      </c>
      <c r="C4921" s="3" t="s">
        <v>29524</v>
      </c>
      <c r="D4921" s="3" t="s">
        <v>35282</v>
      </c>
      <c r="E4921" s="12" t="s">
        <v>41155</v>
      </c>
      <c r="F4921" s="6" t="str">
        <f t="shared" si="244"/>
        <v>module=jmail_internet</v>
      </c>
      <c r="G4921" s="6" t="str">
        <f t="shared" si="245"/>
        <v>module=kmail_internet</v>
      </c>
    </row>
    <row r="4922" spans="1:7" ht="30" customHeight="1">
      <c r="A4922" s="3" t="s">
        <v>10892</v>
      </c>
      <c r="B4922" s="3" t="s">
        <v>2</v>
      </c>
      <c r="C4922" s="3" t="s">
        <v>29525</v>
      </c>
      <c r="D4922" s="3" t="s">
        <v>35283</v>
      </c>
      <c r="E4922" s="12" t="s">
        <v>41156</v>
      </c>
      <c r="F4922" s="6" t="str">
        <f t="shared" si="244"/>
        <v>module=jmail_internet</v>
      </c>
      <c r="G4922" s="6" t="str">
        <f t="shared" si="245"/>
        <v>module=kmail_internet</v>
      </c>
    </row>
    <row r="4923" spans="1:7" ht="30" customHeight="1">
      <c r="A4923" s="3" t="s">
        <v>10892</v>
      </c>
      <c r="B4923" s="3" t="s">
        <v>2</v>
      </c>
      <c r="C4923" s="3" t="s">
        <v>29526</v>
      </c>
      <c r="D4923" s="3" t="s">
        <v>35284</v>
      </c>
      <c r="E4923" s="12" t="s">
        <v>41157</v>
      </c>
      <c r="F4923" s="6" t="str">
        <f t="shared" si="244"/>
        <v>module=jmail_internet</v>
      </c>
      <c r="G4923" s="6" t="str">
        <f t="shared" si="245"/>
        <v>module=kmail_internet</v>
      </c>
    </row>
    <row r="4924" spans="1:7" ht="30" customHeight="1">
      <c r="A4924" s="3" t="s">
        <v>10892</v>
      </c>
      <c r="B4924" s="3" t="s">
        <v>2</v>
      </c>
      <c r="C4924" s="3" t="s">
        <v>29527</v>
      </c>
      <c r="D4924" s="3" t="s">
        <v>35285</v>
      </c>
      <c r="E4924" s="12" t="s">
        <v>41158</v>
      </c>
      <c r="F4924" s="6" t="str">
        <f t="shared" si="244"/>
        <v>module=jmail_internet</v>
      </c>
      <c r="G4924" s="6" t="str">
        <f t="shared" si="245"/>
        <v>module=kmail_internet</v>
      </c>
    </row>
    <row r="4925" spans="1:7" ht="30" customHeight="1">
      <c r="A4925" s="3" t="s">
        <v>10892</v>
      </c>
      <c r="B4925" s="3" t="s">
        <v>2</v>
      </c>
      <c r="C4925" s="3" t="s">
        <v>29528</v>
      </c>
      <c r="D4925" s="3" t="s">
        <v>35286</v>
      </c>
      <c r="E4925" s="12" t="s">
        <v>41159</v>
      </c>
      <c r="F4925" s="6" t="str">
        <f t="shared" si="244"/>
        <v>module=jmail_internet</v>
      </c>
      <c r="G4925" s="6" t="str">
        <f t="shared" si="245"/>
        <v>module=kmail_internet</v>
      </c>
    </row>
    <row r="4926" spans="1:7" ht="30" customHeight="1">
      <c r="A4926" s="3" t="s">
        <v>10892</v>
      </c>
      <c r="B4926" s="3" t="s">
        <v>2</v>
      </c>
      <c r="C4926" s="3" t="s">
        <v>29529</v>
      </c>
      <c r="D4926" s="3" t="s">
        <v>35287</v>
      </c>
      <c r="E4926" s="12" t="s">
        <v>41160</v>
      </c>
      <c r="F4926" s="6" t="str">
        <f t="shared" si="244"/>
        <v>module=jmail_internet</v>
      </c>
      <c r="G4926" s="6" t="str">
        <f t="shared" si="245"/>
        <v>module=kmail_internet</v>
      </c>
    </row>
    <row r="4927" spans="1:7" ht="30" customHeight="1">
      <c r="A4927" s="3" t="s">
        <v>10892</v>
      </c>
      <c r="B4927" s="3" t="s">
        <v>2</v>
      </c>
      <c r="C4927" s="3" t="s">
        <v>29530</v>
      </c>
      <c r="D4927" s="3" t="s">
        <v>35288</v>
      </c>
      <c r="E4927" s="12" t="s">
        <v>41161</v>
      </c>
      <c r="F4927" s="6" t="str">
        <f t="shared" si="244"/>
        <v>module=jmail_internet</v>
      </c>
      <c r="G4927" s="6" t="str">
        <f t="shared" si="245"/>
        <v>module=kmail_internet</v>
      </c>
    </row>
    <row r="4928" spans="1:7" ht="30" customHeight="1">
      <c r="A4928" s="3" t="s">
        <v>10892</v>
      </c>
      <c r="B4928" s="3" t="s">
        <v>2</v>
      </c>
      <c r="C4928" s="3" t="s">
        <v>29531</v>
      </c>
      <c r="D4928" s="3" t="s">
        <v>35289</v>
      </c>
      <c r="E4928" s="12" t="s">
        <v>41162</v>
      </c>
      <c r="F4928" s="6" t="str">
        <f t="shared" si="244"/>
        <v>module=jmail_internet</v>
      </c>
      <c r="G4928" s="6" t="str">
        <f t="shared" si="245"/>
        <v>module=kmail_internet</v>
      </c>
    </row>
    <row r="4929" spans="1:7" ht="30" customHeight="1">
      <c r="A4929" s="3" t="s">
        <v>10892</v>
      </c>
      <c r="B4929" s="3" t="s">
        <v>2</v>
      </c>
      <c r="C4929" s="3" t="s">
        <v>29532</v>
      </c>
      <c r="D4929" s="3" t="s">
        <v>35290</v>
      </c>
      <c r="E4929" s="12" t="s">
        <v>41163</v>
      </c>
      <c r="F4929" s="6" t="str">
        <f t="shared" si="244"/>
        <v>module=jmail_internet</v>
      </c>
      <c r="G4929" s="6" t="str">
        <f t="shared" si="245"/>
        <v>module=kmail_internet</v>
      </c>
    </row>
    <row r="4930" spans="1:7" ht="30" customHeight="1">
      <c r="A4930" s="3" t="s">
        <v>10892</v>
      </c>
      <c r="B4930" s="3" t="s">
        <v>2</v>
      </c>
      <c r="C4930" s="3" t="s">
        <v>29533</v>
      </c>
      <c r="D4930" s="3" t="s">
        <v>35291</v>
      </c>
      <c r="E4930" s="12" t="s">
        <v>41164</v>
      </c>
      <c r="F4930" s="6" t="str">
        <f t="shared" si="244"/>
        <v>module=jmail_internet</v>
      </c>
      <c r="G4930" s="6" t="str">
        <f t="shared" si="245"/>
        <v>module=kmail_internet</v>
      </c>
    </row>
    <row r="4931" spans="1:7" ht="30" customHeight="1">
      <c r="A4931" s="3" t="s">
        <v>10892</v>
      </c>
      <c r="B4931" s="3" t="s">
        <v>2</v>
      </c>
      <c r="C4931" s="3" t="s">
        <v>29534</v>
      </c>
      <c r="D4931" s="3" t="s">
        <v>35292</v>
      </c>
      <c r="E4931" s="12" t="s">
        <v>41165</v>
      </c>
      <c r="F4931" s="6" t="str">
        <f t="shared" si="244"/>
        <v>module=jmail_internet</v>
      </c>
      <c r="G4931" s="6" t="str">
        <f t="shared" si="245"/>
        <v>module=kmail_internet</v>
      </c>
    </row>
    <row r="4932" spans="1:7" ht="30" customHeight="1">
      <c r="A4932" s="3" t="s">
        <v>10892</v>
      </c>
      <c r="B4932" s="3" t="s">
        <v>2</v>
      </c>
      <c r="C4932" s="3" t="s">
        <v>29535</v>
      </c>
      <c r="D4932" s="3" t="s">
        <v>35293</v>
      </c>
      <c r="E4932" s="12" t="s">
        <v>41166</v>
      </c>
      <c r="F4932" s="6" t="str">
        <f t="shared" si="244"/>
        <v>module=jmail_internet</v>
      </c>
      <c r="G4932" s="6" t="str">
        <f t="shared" si="245"/>
        <v>module=kmail_internet</v>
      </c>
    </row>
    <row r="4933" spans="1:7" ht="30" customHeight="1">
      <c r="A4933" s="3" t="s">
        <v>24602</v>
      </c>
      <c r="B4933" s="3" t="s">
        <v>2</v>
      </c>
      <c r="C4933" s="3" t="s">
        <v>29536</v>
      </c>
      <c r="D4933" s="3" t="s">
        <v>35294</v>
      </c>
      <c r="E4933" s="12" t="s">
        <v>41167</v>
      </c>
      <c r="F4933" s="6" t="str">
        <f t="shared" ref="F4933:F4964" si="246">HYPERLINK("http://www.ssc.wisc.edu/wlsresearch/documentation/waves/?wave=capigrad&amp;module=jmail_hserv","module=jmail_hserv")</f>
        <v>module=jmail_hserv</v>
      </c>
      <c r="G4933" s="6" t="str">
        <f t="shared" ref="G4933:G4964" si="247">HYPERLINK("http://www.ssc.wisc.edu/wlsresearch/documentation/waves/?wave=capisib&amp;module=kmail_hserv","module=kmail_hserv")</f>
        <v>module=kmail_hserv</v>
      </c>
    </row>
    <row r="4934" spans="1:7" ht="30" customHeight="1">
      <c r="A4934" s="3" t="s">
        <v>24602</v>
      </c>
      <c r="B4934" s="3" t="s">
        <v>2</v>
      </c>
      <c r="C4934" s="3" t="s">
        <v>29537</v>
      </c>
      <c r="D4934" s="3" t="s">
        <v>35295</v>
      </c>
      <c r="E4934" s="12" t="s">
        <v>41168</v>
      </c>
      <c r="F4934" s="6" t="str">
        <f t="shared" si="246"/>
        <v>module=jmail_hserv</v>
      </c>
      <c r="G4934" s="6" t="str">
        <f t="shared" si="247"/>
        <v>module=kmail_hserv</v>
      </c>
    </row>
    <row r="4935" spans="1:7" ht="30" customHeight="1">
      <c r="A4935" s="3" t="s">
        <v>24602</v>
      </c>
      <c r="B4935" s="3" t="s">
        <v>2</v>
      </c>
      <c r="C4935" s="3" t="s">
        <v>29538</v>
      </c>
      <c r="D4935" s="3" t="s">
        <v>35296</v>
      </c>
      <c r="E4935" s="12" t="s">
        <v>41169</v>
      </c>
      <c r="F4935" s="6" t="str">
        <f t="shared" si="246"/>
        <v>module=jmail_hserv</v>
      </c>
      <c r="G4935" s="6" t="str">
        <f t="shared" si="247"/>
        <v>module=kmail_hserv</v>
      </c>
    </row>
    <row r="4936" spans="1:7" ht="30" customHeight="1">
      <c r="A4936" s="3" t="s">
        <v>24602</v>
      </c>
      <c r="B4936" s="3" t="s">
        <v>2</v>
      </c>
      <c r="C4936" s="3" t="s">
        <v>29539</v>
      </c>
      <c r="D4936" s="3" t="s">
        <v>35297</v>
      </c>
      <c r="E4936" s="12" t="s">
        <v>41170</v>
      </c>
      <c r="F4936" s="6" t="str">
        <f t="shared" si="246"/>
        <v>module=jmail_hserv</v>
      </c>
      <c r="G4936" s="6" t="str">
        <f t="shared" si="247"/>
        <v>module=kmail_hserv</v>
      </c>
    </row>
    <row r="4937" spans="1:7" ht="30" customHeight="1">
      <c r="A4937" s="3" t="s">
        <v>24602</v>
      </c>
      <c r="B4937" s="3" t="s">
        <v>2</v>
      </c>
      <c r="C4937" s="3" t="s">
        <v>29540</v>
      </c>
      <c r="D4937" s="3" t="s">
        <v>35298</v>
      </c>
      <c r="E4937" s="12" t="s">
        <v>41171</v>
      </c>
      <c r="F4937" s="6" t="str">
        <f t="shared" si="246"/>
        <v>module=jmail_hserv</v>
      </c>
      <c r="G4937" s="6" t="str">
        <f t="shared" si="247"/>
        <v>module=kmail_hserv</v>
      </c>
    </row>
    <row r="4938" spans="1:7" ht="30" customHeight="1">
      <c r="A4938" s="3" t="s">
        <v>24602</v>
      </c>
      <c r="B4938" s="3" t="s">
        <v>2</v>
      </c>
      <c r="C4938" s="3" t="s">
        <v>29541</v>
      </c>
      <c r="D4938" s="3" t="s">
        <v>35299</v>
      </c>
      <c r="E4938" s="12" t="s">
        <v>41172</v>
      </c>
      <c r="F4938" s="6" t="str">
        <f t="shared" si="246"/>
        <v>module=jmail_hserv</v>
      </c>
      <c r="G4938" s="6" t="str">
        <f t="shared" si="247"/>
        <v>module=kmail_hserv</v>
      </c>
    </row>
    <row r="4939" spans="1:7" ht="30" customHeight="1">
      <c r="A4939" s="3" t="s">
        <v>24602</v>
      </c>
      <c r="B4939" s="3" t="s">
        <v>2</v>
      </c>
      <c r="C4939" s="3" t="s">
        <v>29542</v>
      </c>
      <c r="D4939" s="3" t="s">
        <v>35300</v>
      </c>
      <c r="E4939" s="12" t="s">
        <v>41173</v>
      </c>
      <c r="F4939" s="6" t="str">
        <f t="shared" si="246"/>
        <v>module=jmail_hserv</v>
      </c>
      <c r="G4939" s="6" t="str">
        <f t="shared" si="247"/>
        <v>module=kmail_hserv</v>
      </c>
    </row>
    <row r="4940" spans="1:7" ht="30" customHeight="1">
      <c r="A4940" s="3" t="s">
        <v>24602</v>
      </c>
      <c r="B4940" s="3" t="s">
        <v>2</v>
      </c>
      <c r="C4940" s="3" t="s">
        <v>29543</v>
      </c>
      <c r="D4940" s="3" t="s">
        <v>35301</v>
      </c>
      <c r="E4940" s="12" t="s">
        <v>41174</v>
      </c>
      <c r="F4940" s="6" t="str">
        <f t="shared" si="246"/>
        <v>module=jmail_hserv</v>
      </c>
      <c r="G4940" s="6" t="str">
        <f t="shared" si="247"/>
        <v>module=kmail_hserv</v>
      </c>
    </row>
    <row r="4941" spans="1:7" ht="30" customHeight="1">
      <c r="A4941" s="3" t="s">
        <v>24602</v>
      </c>
      <c r="B4941" s="3" t="s">
        <v>2</v>
      </c>
      <c r="C4941" s="3" t="s">
        <v>29544</v>
      </c>
      <c r="D4941" s="3" t="s">
        <v>35302</v>
      </c>
      <c r="E4941" s="12" t="s">
        <v>41175</v>
      </c>
      <c r="F4941" s="6" t="str">
        <f t="shared" si="246"/>
        <v>module=jmail_hserv</v>
      </c>
      <c r="G4941" s="6" t="str">
        <f t="shared" si="247"/>
        <v>module=kmail_hserv</v>
      </c>
    </row>
    <row r="4942" spans="1:7" ht="30" customHeight="1">
      <c r="A4942" s="3" t="s">
        <v>24602</v>
      </c>
      <c r="B4942" s="3" t="s">
        <v>2</v>
      </c>
      <c r="C4942" s="3" t="s">
        <v>29545</v>
      </c>
      <c r="D4942" s="3" t="s">
        <v>35303</v>
      </c>
      <c r="E4942" s="12" t="s">
        <v>41176</v>
      </c>
      <c r="F4942" s="6" t="str">
        <f t="shared" si="246"/>
        <v>module=jmail_hserv</v>
      </c>
      <c r="G4942" s="6" t="str">
        <f t="shared" si="247"/>
        <v>module=kmail_hserv</v>
      </c>
    </row>
    <row r="4943" spans="1:7" ht="30" customHeight="1">
      <c r="A4943" s="3" t="s">
        <v>24602</v>
      </c>
      <c r="B4943" s="3" t="s">
        <v>2</v>
      </c>
      <c r="C4943" s="3" t="s">
        <v>29546</v>
      </c>
      <c r="D4943" s="3" t="s">
        <v>35304</v>
      </c>
      <c r="E4943" s="12" t="s">
        <v>41177</v>
      </c>
      <c r="F4943" s="6" t="str">
        <f t="shared" si="246"/>
        <v>module=jmail_hserv</v>
      </c>
      <c r="G4943" s="6" t="str">
        <f t="shared" si="247"/>
        <v>module=kmail_hserv</v>
      </c>
    </row>
    <row r="4944" spans="1:7" ht="30" customHeight="1">
      <c r="A4944" s="3" t="s">
        <v>24602</v>
      </c>
      <c r="B4944" s="3" t="s">
        <v>2</v>
      </c>
      <c r="C4944" s="3" t="s">
        <v>29547</v>
      </c>
      <c r="D4944" s="3" t="s">
        <v>35305</v>
      </c>
      <c r="E4944" s="12" t="s">
        <v>41178</v>
      </c>
      <c r="F4944" s="6" t="str">
        <f t="shared" si="246"/>
        <v>module=jmail_hserv</v>
      </c>
      <c r="G4944" s="6" t="str">
        <f t="shared" si="247"/>
        <v>module=kmail_hserv</v>
      </c>
    </row>
    <row r="4945" spans="1:7" ht="30" customHeight="1">
      <c r="A4945" s="3" t="s">
        <v>24602</v>
      </c>
      <c r="B4945" s="3" t="s">
        <v>2</v>
      </c>
      <c r="C4945" s="3" t="s">
        <v>29548</v>
      </c>
      <c r="D4945" s="3" t="s">
        <v>35306</v>
      </c>
      <c r="E4945" s="12" t="s">
        <v>41179</v>
      </c>
      <c r="F4945" s="6" t="str">
        <f t="shared" si="246"/>
        <v>module=jmail_hserv</v>
      </c>
      <c r="G4945" s="6" t="str">
        <f t="shared" si="247"/>
        <v>module=kmail_hserv</v>
      </c>
    </row>
    <row r="4946" spans="1:7" ht="30" customHeight="1">
      <c r="A4946" s="3" t="s">
        <v>24602</v>
      </c>
      <c r="B4946" s="3" t="s">
        <v>2</v>
      </c>
      <c r="C4946" s="3" t="s">
        <v>29549</v>
      </c>
      <c r="D4946" s="3" t="s">
        <v>35307</v>
      </c>
      <c r="E4946" s="12" t="s">
        <v>41180</v>
      </c>
      <c r="F4946" s="6" t="str">
        <f t="shared" si="246"/>
        <v>module=jmail_hserv</v>
      </c>
      <c r="G4946" s="6" t="str">
        <f t="shared" si="247"/>
        <v>module=kmail_hserv</v>
      </c>
    </row>
    <row r="4947" spans="1:7" ht="30" customHeight="1">
      <c r="A4947" s="3" t="s">
        <v>24602</v>
      </c>
      <c r="B4947" s="3" t="s">
        <v>2</v>
      </c>
      <c r="C4947" s="3" t="s">
        <v>29550</v>
      </c>
      <c r="D4947" s="3" t="s">
        <v>35308</v>
      </c>
      <c r="E4947" s="12" t="s">
        <v>41181</v>
      </c>
      <c r="F4947" s="6" t="str">
        <f t="shared" si="246"/>
        <v>module=jmail_hserv</v>
      </c>
      <c r="G4947" s="6" t="str">
        <f t="shared" si="247"/>
        <v>module=kmail_hserv</v>
      </c>
    </row>
    <row r="4948" spans="1:7" ht="30" customHeight="1">
      <c r="A4948" s="3" t="s">
        <v>24602</v>
      </c>
      <c r="B4948" s="3" t="s">
        <v>2</v>
      </c>
      <c r="C4948" s="3" t="s">
        <v>29551</v>
      </c>
      <c r="D4948" s="3" t="s">
        <v>35309</v>
      </c>
      <c r="E4948" s="12" t="s">
        <v>41182</v>
      </c>
      <c r="F4948" s="6" t="str">
        <f t="shared" si="246"/>
        <v>module=jmail_hserv</v>
      </c>
      <c r="G4948" s="6" t="str">
        <f t="shared" si="247"/>
        <v>module=kmail_hserv</v>
      </c>
    </row>
    <row r="4949" spans="1:7" ht="30" customHeight="1">
      <c r="A4949" s="3" t="s">
        <v>24602</v>
      </c>
      <c r="B4949" s="3" t="s">
        <v>2</v>
      </c>
      <c r="C4949" s="3" t="s">
        <v>29552</v>
      </c>
      <c r="D4949" s="3" t="s">
        <v>35310</v>
      </c>
      <c r="E4949" s="12" t="s">
        <v>41183</v>
      </c>
      <c r="F4949" s="6" t="str">
        <f t="shared" si="246"/>
        <v>module=jmail_hserv</v>
      </c>
      <c r="G4949" s="6" t="str">
        <f t="shared" si="247"/>
        <v>module=kmail_hserv</v>
      </c>
    </row>
    <row r="4950" spans="1:7" ht="30" customHeight="1">
      <c r="A4950" s="3" t="s">
        <v>24602</v>
      </c>
      <c r="B4950" s="3" t="s">
        <v>2</v>
      </c>
      <c r="C4950" s="3" t="s">
        <v>29553</v>
      </c>
      <c r="D4950" s="3" t="s">
        <v>35311</v>
      </c>
      <c r="E4950" s="12" t="s">
        <v>41184</v>
      </c>
      <c r="F4950" s="6" t="str">
        <f t="shared" si="246"/>
        <v>module=jmail_hserv</v>
      </c>
      <c r="G4950" s="6" t="str">
        <f t="shared" si="247"/>
        <v>module=kmail_hserv</v>
      </c>
    </row>
    <row r="4951" spans="1:7" ht="30" customHeight="1">
      <c r="A4951" s="3" t="s">
        <v>24602</v>
      </c>
      <c r="B4951" s="3" t="s">
        <v>2</v>
      </c>
      <c r="C4951" s="3" t="s">
        <v>29554</v>
      </c>
      <c r="D4951" s="3" t="s">
        <v>35312</v>
      </c>
      <c r="E4951" s="12" t="s">
        <v>41185</v>
      </c>
      <c r="F4951" s="6" t="str">
        <f t="shared" si="246"/>
        <v>module=jmail_hserv</v>
      </c>
      <c r="G4951" s="6" t="str">
        <f t="shared" si="247"/>
        <v>module=kmail_hserv</v>
      </c>
    </row>
    <row r="4952" spans="1:7" ht="30" customHeight="1">
      <c r="A4952" s="3" t="s">
        <v>24602</v>
      </c>
      <c r="B4952" s="3" t="s">
        <v>2</v>
      </c>
      <c r="C4952" s="3" t="s">
        <v>29555</v>
      </c>
      <c r="D4952" s="3" t="s">
        <v>35313</v>
      </c>
      <c r="E4952" s="12" t="s">
        <v>41186</v>
      </c>
      <c r="F4952" s="6" t="str">
        <f t="shared" si="246"/>
        <v>module=jmail_hserv</v>
      </c>
      <c r="G4952" s="6" t="str">
        <f t="shared" si="247"/>
        <v>module=kmail_hserv</v>
      </c>
    </row>
    <row r="4953" spans="1:7" ht="30" customHeight="1">
      <c r="A4953" s="3" t="s">
        <v>24602</v>
      </c>
      <c r="B4953" s="3" t="s">
        <v>2</v>
      </c>
      <c r="C4953" s="3" t="s">
        <v>29556</v>
      </c>
      <c r="D4953" s="3" t="s">
        <v>35314</v>
      </c>
      <c r="E4953" s="12" t="s">
        <v>41187</v>
      </c>
      <c r="F4953" s="6" t="str">
        <f t="shared" si="246"/>
        <v>module=jmail_hserv</v>
      </c>
      <c r="G4953" s="6" t="str">
        <f t="shared" si="247"/>
        <v>module=kmail_hserv</v>
      </c>
    </row>
    <row r="4954" spans="1:7" ht="30" customHeight="1">
      <c r="A4954" s="3" t="s">
        <v>24602</v>
      </c>
      <c r="B4954" s="3" t="s">
        <v>2</v>
      </c>
      <c r="C4954" s="3" t="s">
        <v>29557</v>
      </c>
      <c r="D4954" s="3" t="s">
        <v>35315</v>
      </c>
      <c r="E4954" s="12" t="s">
        <v>41188</v>
      </c>
      <c r="F4954" s="6" t="str">
        <f t="shared" si="246"/>
        <v>module=jmail_hserv</v>
      </c>
      <c r="G4954" s="6" t="str">
        <f t="shared" si="247"/>
        <v>module=kmail_hserv</v>
      </c>
    </row>
    <row r="4955" spans="1:7" ht="30" customHeight="1">
      <c r="A4955" s="3" t="s">
        <v>24602</v>
      </c>
      <c r="B4955" s="3" t="s">
        <v>2</v>
      </c>
      <c r="C4955" s="3" t="s">
        <v>29558</v>
      </c>
      <c r="D4955" s="3" t="s">
        <v>35316</v>
      </c>
      <c r="E4955" s="12" t="s">
        <v>41189</v>
      </c>
      <c r="F4955" s="6" t="str">
        <f t="shared" si="246"/>
        <v>module=jmail_hserv</v>
      </c>
      <c r="G4955" s="6" t="str">
        <f t="shared" si="247"/>
        <v>module=kmail_hserv</v>
      </c>
    </row>
    <row r="4956" spans="1:7" ht="30" customHeight="1">
      <c r="A4956" s="3" t="s">
        <v>24602</v>
      </c>
      <c r="B4956" s="3" t="s">
        <v>2</v>
      </c>
      <c r="C4956" s="3" t="s">
        <v>29559</v>
      </c>
      <c r="D4956" s="3" t="s">
        <v>35317</v>
      </c>
      <c r="E4956" s="12" t="s">
        <v>41190</v>
      </c>
      <c r="F4956" s="6" t="str">
        <f t="shared" si="246"/>
        <v>module=jmail_hserv</v>
      </c>
      <c r="G4956" s="6" t="str">
        <f t="shared" si="247"/>
        <v>module=kmail_hserv</v>
      </c>
    </row>
    <row r="4957" spans="1:7" ht="30" customHeight="1">
      <c r="A4957" s="3" t="s">
        <v>24602</v>
      </c>
      <c r="B4957" s="3" t="s">
        <v>2</v>
      </c>
      <c r="C4957" s="3" t="s">
        <v>29560</v>
      </c>
      <c r="D4957" s="3" t="s">
        <v>35318</v>
      </c>
      <c r="E4957" s="12" t="s">
        <v>41191</v>
      </c>
      <c r="F4957" s="6" t="str">
        <f t="shared" si="246"/>
        <v>module=jmail_hserv</v>
      </c>
      <c r="G4957" s="6" t="str">
        <f t="shared" si="247"/>
        <v>module=kmail_hserv</v>
      </c>
    </row>
    <row r="4958" spans="1:7" ht="30" customHeight="1">
      <c r="A4958" s="3" t="s">
        <v>24602</v>
      </c>
      <c r="B4958" s="3" t="s">
        <v>2</v>
      </c>
      <c r="C4958" s="3" t="s">
        <v>29561</v>
      </c>
      <c r="D4958" s="3" t="s">
        <v>35319</v>
      </c>
      <c r="E4958" s="12" t="s">
        <v>41192</v>
      </c>
      <c r="F4958" s="6" t="str">
        <f t="shared" si="246"/>
        <v>module=jmail_hserv</v>
      </c>
      <c r="G4958" s="6" t="str">
        <f t="shared" si="247"/>
        <v>module=kmail_hserv</v>
      </c>
    </row>
    <row r="4959" spans="1:7" ht="30" customHeight="1">
      <c r="A4959" s="3" t="s">
        <v>24602</v>
      </c>
      <c r="B4959" s="3" t="s">
        <v>2</v>
      </c>
      <c r="C4959" s="3" t="s">
        <v>29562</v>
      </c>
      <c r="D4959" s="3" t="s">
        <v>35320</v>
      </c>
      <c r="E4959" s="12" t="s">
        <v>41193</v>
      </c>
      <c r="F4959" s="6" t="str">
        <f t="shared" si="246"/>
        <v>module=jmail_hserv</v>
      </c>
      <c r="G4959" s="6" t="str">
        <f t="shared" si="247"/>
        <v>module=kmail_hserv</v>
      </c>
    </row>
    <row r="4960" spans="1:7" ht="30" customHeight="1">
      <c r="A4960" s="3" t="s">
        <v>24602</v>
      </c>
      <c r="B4960" s="3" t="s">
        <v>2</v>
      </c>
      <c r="C4960" s="3" t="s">
        <v>29563</v>
      </c>
      <c r="D4960" s="3" t="s">
        <v>35321</v>
      </c>
      <c r="E4960" s="12" t="s">
        <v>41194</v>
      </c>
      <c r="F4960" s="6" t="str">
        <f t="shared" si="246"/>
        <v>module=jmail_hserv</v>
      </c>
      <c r="G4960" s="6" t="str">
        <f t="shared" si="247"/>
        <v>module=kmail_hserv</v>
      </c>
    </row>
    <row r="4961" spans="1:7" ht="30" customHeight="1">
      <c r="A4961" s="3" t="s">
        <v>24602</v>
      </c>
      <c r="B4961" s="3" t="s">
        <v>2</v>
      </c>
      <c r="C4961" s="3" t="s">
        <v>29564</v>
      </c>
      <c r="D4961" s="3" t="s">
        <v>35322</v>
      </c>
      <c r="E4961" s="12" t="s">
        <v>41195</v>
      </c>
      <c r="F4961" s="6" t="str">
        <f t="shared" si="246"/>
        <v>module=jmail_hserv</v>
      </c>
      <c r="G4961" s="6" t="str">
        <f t="shared" si="247"/>
        <v>module=kmail_hserv</v>
      </c>
    </row>
    <row r="4962" spans="1:7" ht="30" customHeight="1">
      <c r="A4962" s="3" t="s">
        <v>24602</v>
      </c>
      <c r="B4962" s="3" t="s">
        <v>2</v>
      </c>
      <c r="C4962" s="3" t="s">
        <v>29565</v>
      </c>
      <c r="D4962" s="3" t="s">
        <v>35323</v>
      </c>
      <c r="E4962" s="12" t="s">
        <v>41196</v>
      </c>
      <c r="F4962" s="6" t="str">
        <f t="shared" si="246"/>
        <v>module=jmail_hserv</v>
      </c>
      <c r="G4962" s="6" t="str">
        <f t="shared" si="247"/>
        <v>module=kmail_hserv</v>
      </c>
    </row>
    <row r="4963" spans="1:7" ht="30" customHeight="1">
      <c r="A4963" s="3" t="s">
        <v>24602</v>
      </c>
      <c r="B4963" s="3" t="s">
        <v>2</v>
      </c>
      <c r="C4963" s="3" t="s">
        <v>29566</v>
      </c>
      <c r="D4963" s="3" t="s">
        <v>35324</v>
      </c>
      <c r="E4963" s="12" t="s">
        <v>41197</v>
      </c>
      <c r="F4963" s="6" t="str">
        <f t="shared" si="246"/>
        <v>module=jmail_hserv</v>
      </c>
      <c r="G4963" s="6" t="str">
        <f t="shared" si="247"/>
        <v>module=kmail_hserv</v>
      </c>
    </row>
    <row r="4964" spans="1:7" ht="30" customHeight="1">
      <c r="A4964" s="3" t="s">
        <v>24602</v>
      </c>
      <c r="B4964" s="3" t="s">
        <v>2</v>
      </c>
      <c r="C4964" s="3" t="s">
        <v>29567</v>
      </c>
      <c r="D4964" s="3" t="s">
        <v>35325</v>
      </c>
      <c r="E4964" s="12" t="s">
        <v>41198</v>
      </c>
      <c r="F4964" s="6" t="str">
        <f t="shared" si="246"/>
        <v>module=jmail_hserv</v>
      </c>
      <c r="G4964" s="6" t="str">
        <f t="shared" si="247"/>
        <v>module=kmail_hserv</v>
      </c>
    </row>
    <row r="4965" spans="1:7" ht="30" customHeight="1">
      <c r="A4965" s="3" t="s">
        <v>24602</v>
      </c>
      <c r="B4965" s="3" t="s">
        <v>2</v>
      </c>
      <c r="C4965" s="3" t="s">
        <v>29568</v>
      </c>
      <c r="D4965" s="3" t="s">
        <v>35326</v>
      </c>
      <c r="E4965" s="12" t="s">
        <v>41199</v>
      </c>
      <c r="F4965" s="6" t="str">
        <f t="shared" ref="F4965:F4996" si="248">HYPERLINK("http://www.ssc.wisc.edu/wlsresearch/documentation/waves/?wave=capigrad&amp;module=jmail_hserv","module=jmail_hserv")</f>
        <v>module=jmail_hserv</v>
      </c>
      <c r="G4965" s="6" t="str">
        <f t="shared" ref="G4965:G4996" si="249">HYPERLINK("http://www.ssc.wisc.edu/wlsresearch/documentation/waves/?wave=capisib&amp;module=kmail_hserv","module=kmail_hserv")</f>
        <v>module=kmail_hserv</v>
      </c>
    </row>
    <row r="4966" spans="1:7" ht="30" customHeight="1">
      <c r="A4966" s="3" t="s">
        <v>24602</v>
      </c>
      <c r="B4966" s="3" t="s">
        <v>2</v>
      </c>
      <c r="C4966" s="3" t="s">
        <v>29569</v>
      </c>
      <c r="D4966" s="3" t="s">
        <v>35327</v>
      </c>
      <c r="E4966" s="12" t="s">
        <v>41200</v>
      </c>
      <c r="F4966" s="6" t="str">
        <f t="shared" si="248"/>
        <v>module=jmail_hserv</v>
      </c>
      <c r="G4966" s="6" t="str">
        <f t="shared" si="249"/>
        <v>module=kmail_hserv</v>
      </c>
    </row>
    <row r="4967" spans="1:7" ht="30" customHeight="1">
      <c r="A4967" s="3" t="s">
        <v>24602</v>
      </c>
      <c r="B4967" s="3" t="s">
        <v>2</v>
      </c>
      <c r="C4967" s="3" t="s">
        <v>29570</v>
      </c>
      <c r="D4967" s="3" t="s">
        <v>35328</v>
      </c>
      <c r="E4967" s="12" t="s">
        <v>41201</v>
      </c>
      <c r="F4967" s="6" t="str">
        <f t="shared" si="248"/>
        <v>module=jmail_hserv</v>
      </c>
      <c r="G4967" s="6" t="str">
        <f t="shared" si="249"/>
        <v>module=kmail_hserv</v>
      </c>
    </row>
    <row r="4968" spans="1:7" ht="30" customHeight="1">
      <c r="A4968" s="3" t="s">
        <v>24602</v>
      </c>
      <c r="B4968" s="3" t="s">
        <v>2</v>
      </c>
      <c r="C4968" s="3" t="s">
        <v>29571</v>
      </c>
      <c r="D4968" s="3" t="s">
        <v>35329</v>
      </c>
      <c r="E4968" s="12" t="s">
        <v>41202</v>
      </c>
      <c r="F4968" s="6" t="str">
        <f t="shared" si="248"/>
        <v>module=jmail_hserv</v>
      </c>
      <c r="G4968" s="6" t="str">
        <f t="shared" si="249"/>
        <v>module=kmail_hserv</v>
      </c>
    </row>
    <row r="4969" spans="1:7" ht="30" customHeight="1">
      <c r="A4969" s="3" t="s">
        <v>24602</v>
      </c>
      <c r="B4969" s="3" t="s">
        <v>2</v>
      </c>
      <c r="C4969" s="3" t="s">
        <v>29572</v>
      </c>
      <c r="D4969" s="3" t="s">
        <v>35330</v>
      </c>
      <c r="E4969" s="12" t="s">
        <v>41203</v>
      </c>
      <c r="F4969" s="6" t="str">
        <f t="shared" si="248"/>
        <v>module=jmail_hserv</v>
      </c>
      <c r="G4969" s="6" t="str">
        <f t="shared" si="249"/>
        <v>module=kmail_hserv</v>
      </c>
    </row>
    <row r="4970" spans="1:7" ht="30" customHeight="1">
      <c r="A4970" s="3" t="s">
        <v>24602</v>
      </c>
      <c r="B4970" s="3" t="s">
        <v>2</v>
      </c>
      <c r="C4970" s="3" t="s">
        <v>29573</v>
      </c>
      <c r="D4970" s="3" t="s">
        <v>35331</v>
      </c>
      <c r="E4970" s="12" t="s">
        <v>41204</v>
      </c>
      <c r="F4970" s="6" t="str">
        <f t="shared" si="248"/>
        <v>module=jmail_hserv</v>
      </c>
      <c r="G4970" s="6" t="str">
        <f t="shared" si="249"/>
        <v>module=kmail_hserv</v>
      </c>
    </row>
    <row r="4971" spans="1:7" ht="30" customHeight="1">
      <c r="A4971" s="3" t="s">
        <v>24602</v>
      </c>
      <c r="B4971" s="3" t="s">
        <v>2</v>
      </c>
      <c r="C4971" s="3" t="s">
        <v>29574</v>
      </c>
      <c r="D4971" s="3" t="s">
        <v>35332</v>
      </c>
      <c r="E4971" s="12" t="s">
        <v>41205</v>
      </c>
      <c r="F4971" s="6" t="str">
        <f t="shared" si="248"/>
        <v>module=jmail_hserv</v>
      </c>
      <c r="G4971" s="6" t="str">
        <f t="shared" si="249"/>
        <v>module=kmail_hserv</v>
      </c>
    </row>
    <row r="4972" spans="1:7" ht="30" customHeight="1">
      <c r="A4972" s="3" t="s">
        <v>24602</v>
      </c>
      <c r="B4972" s="3" t="s">
        <v>2</v>
      </c>
      <c r="C4972" s="3" t="s">
        <v>29575</v>
      </c>
      <c r="D4972" s="3" t="s">
        <v>35333</v>
      </c>
      <c r="E4972" s="12" t="s">
        <v>41206</v>
      </c>
      <c r="F4972" s="6" t="str">
        <f t="shared" si="248"/>
        <v>module=jmail_hserv</v>
      </c>
      <c r="G4972" s="6" t="str">
        <f t="shared" si="249"/>
        <v>module=kmail_hserv</v>
      </c>
    </row>
    <row r="4973" spans="1:7" ht="30" customHeight="1">
      <c r="A4973" s="3" t="s">
        <v>24602</v>
      </c>
      <c r="B4973" s="3" t="s">
        <v>2</v>
      </c>
      <c r="C4973" s="3" t="s">
        <v>29576</v>
      </c>
      <c r="D4973" s="3" t="s">
        <v>35334</v>
      </c>
      <c r="E4973" s="12" t="s">
        <v>41207</v>
      </c>
      <c r="F4973" s="6" t="str">
        <f t="shared" si="248"/>
        <v>module=jmail_hserv</v>
      </c>
      <c r="G4973" s="6" t="str">
        <f t="shared" si="249"/>
        <v>module=kmail_hserv</v>
      </c>
    </row>
    <row r="4974" spans="1:7" ht="30" customHeight="1">
      <c r="A4974" s="3" t="s">
        <v>24602</v>
      </c>
      <c r="B4974" s="3" t="s">
        <v>2</v>
      </c>
      <c r="C4974" s="3" t="s">
        <v>29577</v>
      </c>
      <c r="D4974" s="3" t="s">
        <v>35335</v>
      </c>
      <c r="E4974" s="12" t="s">
        <v>41208</v>
      </c>
      <c r="F4974" s="6" t="str">
        <f t="shared" si="248"/>
        <v>module=jmail_hserv</v>
      </c>
      <c r="G4974" s="6" t="str">
        <f t="shared" si="249"/>
        <v>module=kmail_hserv</v>
      </c>
    </row>
    <row r="4975" spans="1:7" ht="30" customHeight="1">
      <c r="A4975" s="3" t="s">
        <v>24602</v>
      </c>
      <c r="B4975" s="3" t="s">
        <v>2</v>
      </c>
      <c r="C4975" s="3" t="s">
        <v>29578</v>
      </c>
      <c r="D4975" s="3" t="s">
        <v>35336</v>
      </c>
      <c r="E4975" s="12" t="s">
        <v>41209</v>
      </c>
      <c r="F4975" s="6" t="str">
        <f t="shared" si="248"/>
        <v>module=jmail_hserv</v>
      </c>
      <c r="G4975" s="6" t="str">
        <f t="shared" si="249"/>
        <v>module=kmail_hserv</v>
      </c>
    </row>
    <row r="4976" spans="1:7" ht="30" customHeight="1">
      <c r="A4976" s="3" t="s">
        <v>24602</v>
      </c>
      <c r="B4976" s="3" t="s">
        <v>2</v>
      </c>
      <c r="C4976" s="3" t="s">
        <v>29579</v>
      </c>
      <c r="D4976" s="3" t="s">
        <v>35337</v>
      </c>
      <c r="E4976" s="12" t="s">
        <v>41210</v>
      </c>
      <c r="F4976" s="6" t="str">
        <f t="shared" si="248"/>
        <v>module=jmail_hserv</v>
      </c>
      <c r="G4976" s="6" t="str">
        <f t="shared" si="249"/>
        <v>module=kmail_hserv</v>
      </c>
    </row>
    <row r="4977" spans="1:7" ht="30" customHeight="1">
      <c r="A4977" s="3" t="s">
        <v>24602</v>
      </c>
      <c r="B4977" s="3" t="s">
        <v>2</v>
      </c>
      <c r="C4977" s="3" t="s">
        <v>29580</v>
      </c>
      <c r="D4977" s="3" t="s">
        <v>35338</v>
      </c>
      <c r="E4977" s="12" t="s">
        <v>41211</v>
      </c>
      <c r="F4977" s="6" t="str">
        <f t="shared" si="248"/>
        <v>module=jmail_hserv</v>
      </c>
      <c r="G4977" s="6" t="str">
        <f t="shared" si="249"/>
        <v>module=kmail_hserv</v>
      </c>
    </row>
    <row r="4978" spans="1:7" ht="30" customHeight="1">
      <c r="A4978" s="3" t="s">
        <v>24602</v>
      </c>
      <c r="B4978" s="3" t="s">
        <v>2</v>
      </c>
      <c r="C4978" s="3" t="s">
        <v>29581</v>
      </c>
      <c r="D4978" s="3" t="s">
        <v>35339</v>
      </c>
      <c r="E4978" s="12" t="s">
        <v>41212</v>
      </c>
      <c r="F4978" s="6" t="str">
        <f t="shared" si="248"/>
        <v>module=jmail_hserv</v>
      </c>
      <c r="G4978" s="6" t="str">
        <f t="shared" si="249"/>
        <v>module=kmail_hserv</v>
      </c>
    </row>
    <row r="4979" spans="1:7" ht="30" customHeight="1">
      <c r="A4979" s="3" t="s">
        <v>24602</v>
      </c>
      <c r="B4979" s="3" t="s">
        <v>2</v>
      </c>
      <c r="C4979" s="3" t="s">
        <v>29582</v>
      </c>
      <c r="D4979" s="3" t="s">
        <v>35340</v>
      </c>
      <c r="E4979" s="12" t="s">
        <v>41213</v>
      </c>
      <c r="F4979" s="6" t="str">
        <f t="shared" si="248"/>
        <v>module=jmail_hserv</v>
      </c>
      <c r="G4979" s="6" t="str">
        <f t="shared" si="249"/>
        <v>module=kmail_hserv</v>
      </c>
    </row>
    <row r="4980" spans="1:7" ht="30" customHeight="1">
      <c r="A4980" s="3" t="s">
        <v>24602</v>
      </c>
      <c r="B4980" s="3" t="s">
        <v>2</v>
      </c>
      <c r="C4980" s="3" t="s">
        <v>29583</v>
      </c>
      <c r="D4980" s="3" t="s">
        <v>35341</v>
      </c>
      <c r="E4980" s="12" t="s">
        <v>41214</v>
      </c>
      <c r="F4980" s="6" t="str">
        <f t="shared" si="248"/>
        <v>module=jmail_hserv</v>
      </c>
      <c r="G4980" s="6" t="str">
        <f t="shared" si="249"/>
        <v>module=kmail_hserv</v>
      </c>
    </row>
    <row r="4981" spans="1:7" ht="30" customHeight="1">
      <c r="A4981" s="3" t="s">
        <v>24602</v>
      </c>
      <c r="B4981" s="3" t="s">
        <v>2</v>
      </c>
      <c r="C4981" s="3" t="s">
        <v>29584</v>
      </c>
      <c r="D4981" s="3" t="s">
        <v>35342</v>
      </c>
      <c r="E4981" s="12" t="s">
        <v>41215</v>
      </c>
      <c r="F4981" s="6" t="str">
        <f t="shared" si="248"/>
        <v>module=jmail_hserv</v>
      </c>
      <c r="G4981" s="6" t="str">
        <f t="shared" si="249"/>
        <v>module=kmail_hserv</v>
      </c>
    </row>
    <row r="4982" spans="1:7" ht="30" customHeight="1">
      <c r="A4982" s="3" t="s">
        <v>24602</v>
      </c>
      <c r="B4982" s="3" t="s">
        <v>2</v>
      </c>
      <c r="C4982" s="3" t="s">
        <v>29585</v>
      </c>
      <c r="D4982" s="3" t="s">
        <v>35343</v>
      </c>
      <c r="E4982" s="12" t="s">
        <v>41216</v>
      </c>
      <c r="F4982" s="6" t="str">
        <f t="shared" si="248"/>
        <v>module=jmail_hserv</v>
      </c>
      <c r="G4982" s="6" t="str">
        <f t="shared" si="249"/>
        <v>module=kmail_hserv</v>
      </c>
    </row>
    <row r="4983" spans="1:7" ht="30" customHeight="1">
      <c r="A4983" s="3" t="s">
        <v>24602</v>
      </c>
      <c r="B4983" s="3" t="s">
        <v>2</v>
      </c>
      <c r="C4983" s="3" t="s">
        <v>29586</v>
      </c>
      <c r="D4983" s="3" t="s">
        <v>35344</v>
      </c>
      <c r="E4983" s="12" t="s">
        <v>41217</v>
      </c>
      <c r="F4983" s="6" t="str">
        <f t="shared" si="248"/>
        <v>module=jmail_hserv</v>
      </c>
      <c r="G4983" s="6" t="str">
        <f t="shared" si="249"/>
        <v>module=kmail_hserv</v>
      </c>
    </row>
    <row r="4984" spans="1:7" ht="30" customHeight="1">
      <c r="A4984" s="3" t="s">
        <v>24602</v>
      </c>
      <c r="B4984" s="3" t="s">
        <v>2</v>
      </c>
      <c r="C4984" s="3" t="s">
        <v>29587</v>
      </c>
      <c r="D4984" s="3" t="s">
        <v>35345</v>
      </c>
      <c r="E4984" s="12" t="s">
        <v>41218</v>
      </c>
      <c r="F4984" s="6" t="str">
        <f t="shared" si="248"/>
        <v>module=jmail_hserv</v>
      </c>
      <c r="G4984" s="6" t="str">
        <f t="shared" si="249"/>
        <v>module=kmail_hserv</v>
      </c>
    </row>
    <row r="4985" spans="1:7" ht="30" customHeight="1">
      <c r="A4985" s="3" t="s">
        <v>24602</v>
      </c>
      <c r="B4985" s="3" t="s">
        <v>2</v>
      </c>
      <c r="C4985" s="3" t="s">
        <v>29588</v>
      </c>
      <c r="D4985" s="3" t="s">
        <v>35346</v>
      </c>
      <c r="E4985" s="12" t="s">
        <v>41219</v>
      </c>
      <c r="F4985" s="6" t="str">
        <f t="shared" si="248"/>
        <v>module=jmail_hserv</v>
      </c>
      <c r="G4985" s="6" t="str">
        <f t="shared" si="249"/>
        <v>module=kmail_hserv</v>
      </c>
    </row>
    <row r="4986" spans="1:7" ht="30" customHeight="1">
      <c r="A4986" s="3" t="s">
        <v>24602</v>
      </c>
      <c r="B4986" s="3" t="s">
        <v>2</v>
      </c>
      <c r="C4986" s="3" t="s">
        <v>29589</v>
      </c>
      <c r="D4986" s="3" t="s">
        <v>35347</v>
      </c>
      <c r="E4986" s="12" t="s">
        <v>41220</v>
      </c>
      <c r="F4986" s="6" t="str">
        <f t="shared" si="248"/>
        <v>module=jmail_hserv</v>
      </c>
      <c r="G4986" s="6" t="str">
        <f t="shared" si="249"/>
        <v>module=kmail_hserv</v>
      </c>
    </row>
    <row r="4987" spans="1:7" ht="30" customHeight="1">
      <c r="A4987" s="3" t="s">
        <v>24602</v>
      </c>
      <c r="B4987" s="3" t="s">
        <v>2</v>
      </c>
      <c r="C4987" s="3" t="s">
        <v>29590</v>
      </c>
      <c r="D4987" s="3" t="s">
        <v>35348</v>
      </c>
      <c r="E4987" s="12" t="s">
        <v>41221</v>
      </c>
      <c r="F4987" s="6" t="str">
        <f t="shared" si="248"/>
        <v>module=jmail_hserv</v>
      </c>
      <c r="G4987" s="6" t="str">
        <f t="shared" si="249"/>
        <v>module=kmail_hserv</v>
      </c>
    </row>
    <row r="4988" spans="1:7" ht="30" customHeight="1">
      <c r="A4988" s="3" t="s">
        <v>24602</v>
      </c>
      <c r="B4988" s="3" t="s">
        <v>2</v>
      </c>
      <c r="C4988" s="3" t="s">
        <v>29591</v>
      </c>
      <c r="D4988" s="3" t="s">
        <v>35349</v>
      </c>
      <c r="E4988" s="12" t="s">
        <v>41222</v>
      </c>
      <c r="F4988" s="6" t="str">
        <f t="shared" si="248"/>
        <v>module=jmail_hserv</v>
      </c>
      <c r="G4988" s="6" t="str">
        <f t="shared" si="249"/>
        <v>module=kmail_hserv</v>
      </c>
    </row>
    <row r="4989" spans="1:7" ht="30" customHeight="1">
      <c r="A4989" s="3" t="s">
        <v>24602</v>
      </c>
      <c r="B4989" s="3" t="s">
        <v>2</v>
      </c>
      <c r="C4989" s="3" t="s">
        <v>29592</v>
      </c>
      <c r="D4989" s="3" t="s">
        <v>35350</v>
      </c>
      <c r="E4989" s="12" t="s">
        <v>41223</v>
      </c>
      <c r="F4989" s="6" t="str">
        <f t="shared" si="248"/>
        <v>module=jmail_hserv</v>
      </c>
      <c r="G4989" s="6" t="str">
        <f t="shared" si="249"/>
        <v>module=kmail_hserv</v>
      </c>
    </row>
    <row r="4990" spans="1:7" ht="30" customHeight="1">
      <c r="A4990" s="3" t="s">
        <v>24602</v>
      </c>
      <c r="B4990" s="3" t="s">
        <v>2</v>
      </c>
      <c r="C4990" s="3" t="s">
        <v>29593</v>
      </c>
      <c r="D4990" s="3" t="s">
        <v>35351</v>
      </c>
      <c r="E4990" s="12" t="s">
        <v>41224</v>
      </c>
      <c r="F4990" s="6" t="str">
        <f t="shared" si="248"/>
        <v>module=jmail_hserv</v>
      </c>
      <c r="G4990" s="6" t="str">
        <f t="shared" si="249"/>
        <v>module=kmail_hserv</v>
      </c>
    </row>
    <row r="4991" spans="1:7" ht="30" customHeight="1">
      <c r="A4991" s="3" t="s">
        <v>24602</v>
      </c>
      <c r="B4991" s="3" t="s">
        <v>2</v>
      </c>
      <c r="C4991" s="3" t="s">
        <v>29594</v>
      </c>
      <c r="D4991" s="3" t="s">
        <v>35352</v>
      </c>
      <c r="E4991" s="12" t="s">
        <v>41225</v>
      </c>
      <c r="F4991" s="6" t="str">
        <f t="shared" si="248"/>
        <v>module=jmail_hserv</v>
      </c>
      <c r="G4991" s="6" t="str">
        <f t="shared" si="249"/>
        <v>module=kmail_hserv</v>
      </c>
    </row>
    <row r="4992" spans="1:7" ht="30" customHeight="1">
      <c r="A4992" s="3" t="s">
        <v>24602</v>
      </c>
      <c r="B4992" s="3" t="s">
        <v>2</v>
      </c>
      <c r="C4992" s="3" t="s">
        <v>29595</v>
      </c>
      <c r="D4992" s="3" t="s">
        <v>35353</v>
      </c>
      <c r="E4992" s="12" t="s">
        <v>41226</v>
      </c>
      <c r="F4992" s="6" t="str">
        <f t="shared" si="248"/>
        <v>module=jmail_hserv</v>
      </c>
      <c r="G4992" s="6" t="str">
        <f t="shared" si="249"/>
        <v>module=kmail_hserv</v>
      </c>
    </row>
    <row r="4993" spans="1:7" ht="30" customHeight="1">
      <c r="A4993" s="3" t="s">
        <v>24602</v>
      </c>
      <c r="B4993" s="3" t="s">
        <v>2</v>
      </c>
      <c r="C4993" s="3" t="s">
        <v>29596</v>
      </c>
      <c r="D4993" s="3" t="s">
        <v>35354</v>
      </c>
      <c r="E4993" s="12" t="s">
        <v>41227</v>
      </c>
      <c r="F4993" s="6" t="str">
        <f t="shared" si="248"/>
        <v>module=jmail_hserv</v>
      </c>
      <c r="G4993" s="6" t="str">
        <f t="shared" si="249"/>
        <v>module=kmail_hserv</v>
      </c>
    </row>
    <row r="4994" spans="1:7" ht="30" customHeight="1">
      <c r="A4994" s="3" t="s">
        <v>24602</v>
      </c>
      <c r="B4994" s="3" t="s">
        <v>2</v>
      </c>
      <c r="C4994" s="3" t="s">
        <v>29597</v>
      </c>
      <c r="D4994" s="3" t="s">
        <v>35355</v>
      </c>
      <c r="E4994" s="12" t="s">
        <v>41228</v>
      </c>
      <c r="F4994" s="6" t="str">
        <f t="shared" si="248"/>
        <v>module=jmail_hserv</v>
      </c>
      <c r="G4994" s="6" t="str">
        <f t="shared" si="249"/>
        <v>module=kmail_hserv</v>
      </c>
    </row>
    <row r="4995" spans="1:7" ht="30" customHeight="1">
      <c r="A4995" s="3" t="s">
        <v>24602</v>
      </c>
      <c r="B4995" s="3" t="s">
        <v>2</v>
      </c>
      <c r="C4995" s="3" t="s">
        <v>29598</v>
      </c>
      <c r="D4995" s="3" t="s">
        <v>35356</v>
      </c>
      <c r="E4995" s="12" t="s">
        <v>41229</v>
      </c>
      <c r="F4995" s="6" t="str">
        <f t="shared" si="248"/>
        <v>module=jmail_hserv</v>
      </c>
      <c r="G4995" s="6" t="str">
        <f t="shared" si="249"/>
        <v>module=kmail_hserv</v>
      </c>
    </row>
    <row r="4996" spans="1:7" ht="30" customHeight="1">
      <c r="A4996" s="3" t="s">
        <v>24602</v>
      </c>
      <c r="B4996" s="3" t="s">
        <v>2</v>
      </c>
      <c r="C4996" s="3" t="s">
        <v>29599</v>
      </c>
      <c r="D4996" s="3" t="s">
        <v>35357</v>
      </c>
      <c r="E4996" s="12" t="s">
        <v>41230</v>
      </c>
      <c r="F4996" s="6" t="str">
        <f t="shared" si="248"/>
        <v>module=jmail_hserv</v>
      </c>
      <c r="G4996" s="6" t="str">
        <f t="shared" si="249"/>
        <v>module=kmail_hserv</v>
      </c>
    </row>
    <row r="4997" spans="1:7" ht="30" customHeight="1">
      <c r="A4997" s="3" t="s">
        <v>24602</v>
      </c>
      <c r="B4997" s="3" t="s">
        <v>2</v>
      </c>
      <c r="C4997" s="3" t="s">
        <v>29600</v>
      </c>
      <c r="D4997" s="3" t="s">
        <v>35358</v>
      </c>
      <c r="E4997" s="12" t="s">
        <v>41231</v>
      </c>
      <c r="F4997" s="6" t="str">
        <f t="shared" ref="F4997:F5009" si="250">HYPERLINK("http://www.ssc.wisc.edu/wlsresearch/documentation/waves/?wave=capigrad&amp;module=jmail_hserv","module=jmail_hserv")</f>
        <v>module=jmail_hserv</v>
      </c>
      <c r="G4997" s="6" t="str">
        <f t="shared" ref="G4997:G5009" si="251">HYPERLINK("http://www.ssc.wisc.edu/wlsresearch/documentation/waves/?wave=capisib&amp;module=kmail_hserv","module=kmail_hserv")</f>
        <v>module=kmail_hserv</v>
      </c>
    </row>
    <row r="4998" spans="1:7" ht="30" customHeight="1">
      <c r="A4998" s="3" t="s">
        <v>24602</v>
      </c>
      <c r="B4998" s="3" t="s">
        <v>2</v>
      </c>
      <c r="C4998" s="3" t="s">
        <v>29601</v>
      </c>
      <c r="D4998" s="3" t="s">
        <v>35359</v>
      </c>
      <c r="E4998" s="12" t="s">
        <v>41232</v>
      </c>
      <c r="F4998" s="6" t="str">
        <f t="shared" si="250"/>
        <v>module=jmail_hserv</v>
      </c>
      <c r="G4998" s="6" t="str">
        <f t="shared" si="251"/>
        <v>module=kmail_hserv</v>
      </c>
    </row>
    <row r="4999" spans="1:7" ht="30" customHeight="1">
      <c r="A4999" s="3" t="s">
        <v>24602</v>
      </c>
      <c r="B4999" s="3" t="s">
        <v>2</v>
      </c>
      <c r="C4999" s="3" t="s">
        <v>29602</v>
      </c>
      <c r="D4999" s="3" t="s">
        <v>35360</v>
      </c>
      <c r="E4999" s="12" t="s">
        <v>41233</v>
      </c>
      <c r="F4999" s="6" t="str">
        <f t="shared" si="250"/>
        <v>module=jmail_hserv</v>
      </c>
      <c r="G4999" s="6" t="str">
        <f t="shared" si="251"/>
        <v>module=kmail_hserv</v>
      </c>
    </row>
    <row r="5000" spans="1:7" ht="30" customHeight="1">
      <c r="A5000" s="3" t="s">
        <v>24602</v>
      </c>
      <c r="B5000" s="3" t="s">
        <v>2</v>
      </c>
      <c r="C5000" s="3" t="s">
        <v>29603</v>
      </c>
      <c r="D5000" s="3" t="s">
        <v>35361</v>
      </c>
      <c r="E5000" s="12" t="s">
        <v>41234</v>
      </c>
      <c r="F5000" s="6" t="str">
        <f t="shared" si="250"/>
        <v>module=jmail_hserv</v>
      </c>
      <c r="G5000" s="6" t="str">
        <f t="shared" si="251"/>
        <v>module=kmail_hserv</v>
      </c>
    </row>
    <row r="5001" spans="1:7" ht="30" customHeight="1">
      <c r="A5001" s="3" t="s">
        <v>24602</v>
      </c>
      <c r="B5001" s="3" t="s">
        <v>2</v>
      </c>
      <c r="C5001" s="3" t="s">
        <v>29604</v>
      </c>
      <c r="D5001" s="3" t="s">
        <v>35362</v>
      </c>
      <c r="E5001" s="12" t="s">
        <v>41235</v>
      </c>
      <c r="F5001" s="6" t="str">
        <f t="shared" si="250"/>
        <v>module=jmail_hserv</v>
      </c>
      <c r="G5001" s="6" t="str">
        <f t="shared" si="251"/>
        <v>module=kmail_hserv</v>
      </c>
    </row>
    <row r="5002" spans="1:7" ht="30" customHeight="1">
      <c r="A5002" s="3" t="s">
        <v>24602</v>
      </c>
      <c r="B5002" s="3" t="s">
        <v>2</v>
      </c>
      <c r="C5002" s="3" t="s">
        <v>29605</v>
      </c>
      <c r="D5002" s="3" t="s">
        <v>35363</v>
      </c>
      <c r="E5002" s="12" t="s">
        <v>41236</v>
      </c>
      <c r="F5002" s="6" t="str">
        <f t="shared" si="250"/>
        <v>module=jmail_hserv</v>
      </c>
      <c r="G5002" s="6" t="str">
        <f t="shared" si="251"/>
        <v>module=kmail_hserv</v>
      </c>
    </row>
    <row r="5003" spans="1:7" ht="30" customHeight="1">
      <c r="A5003" s="3" t="s">
        <v>24602</v>
      </c>
      <c r="B5003" s="3" t="s">
        <v>2</v>
      </c>
      <c r="C5003" s="3" t="s">
        <v>29606</v>
      </c>
      <c r="D5003" s="3" t="s">
        <v>35364</v>
      </c>
      <c r="E5003" s="12" t="s">
        <v>41237</v>
      </c>
      <c r="F5003" s="6" t="str">
        <f t="shared" si="250"/>
        <v>module=jmail_hserv</v>
      </c>
      <c r="G5003" s="6" t="str">
        <f t="shared" si="251"/>
        <v>module=kmail_hserv</v>
      </c>
    </row>
    <row r="5004" spans="1:7" ht="30" customHeight="1">
      <c r="A5004" s="3" t="s">
        <v>24602</v>
      </c>
      <c r="B5004" s="3" t="s">
        <v>2</v>
      </c>
      <c r="C5004" s="3" t="s">
        <v>29607</v>
      </c>
      <c r="D5004" s="3" t="s">
        <v>35365</v>
      </c>
      <c r="E5004" s="12" t="s">
        <v>41238</v>
      </c>
      <c r="F5004" s="6" t="str">
        <f t="shared" si="250"/>
        <v>module=jmail_hserv</v>
      </c>
      <c r="G5004" s="6" t="str">
        <f t="shared" si="251"/>
        <v>module=kmail_hserv</v>
      </c>
    </row>
    <row r="5005" spans="1:7" ht="30" customHeight="1">
      <c r="A5005" s="3" t="s">
        <v>24602</v>
      </c>
      <c r="B5005" s="3" t="s">
        <v>2</v>
      </c>
      <c r="C5005" s="3" t="s">
        <v>29608</v>
      </c>
      <c r="D5005" s="3" t="s">
        <v>35366</v>
      </c>
      <c r="E5005" s="12" t="s">
        <v>41239</v>
      </c>
      <c r="F5005" s="6" t="str">
        <f t="shared" si="250"/>
        <v>module=jmail_hserv</v>
      </c>
      <c r="G5005" s="6" t="str">
        <f t="shared" si="251"/>
        <v>module=kmail_hserv</v>
      </c>
    </row>
    <row r="5006" spans="1:7" ht="30" customHeight="1">
      <c r="A5006" s="3" t="s">
        <v>24602</v>
      </c>
      <c r="B5006" s="3" t="s">
        <v>2</v>
      </c>
      <c r="C5006" s="3" t="s">
        <v>29609</v>
      </c>
      <c r="D5006" s="3" t="s">
        <v>35367</v>
      </c>
      <c r="E5006" s="12" t="s">
        <v>41240</v>
      </c>
      <c r="F5006" s="6" t="str">
        <f t="shared" si="250"/>
        <v>module=jmail_hserv</v>
      </c>
      <c r="G5006" s="6" t="str">
        <f t="shared" si="251"/>
        <v>module=kmail_hserv</v>
      </c>
    </row>
    <row r="5007" spans="1:7" ht="30" customHeight="1">
      <c r="A5007" s="3" t="s">
        <v>24602</v>
      </c>
      <c r="B5007" s="3" t="s">
        <v>2</v>
      </c>
      <c r="C5007" s="3" t="s">
        <v>29610</v>
      </c>
      <c r="D5007" s="3" t="s">
        <v>35368</v>
      </c>
      <c r="E5007" s="12" t="s">
        <v>41241</v>
      </c>
      <c r="F5007" s="6" t="str">
        <f t="shared" si="250"/>
        <v>module=jmail_hserv</v>
      </c>
      <c r="G5007" s="6" t="str">
        <f t="shared" si="251"/>
        <v>module=kmail_hserv</v>
      </c>
    </row>
    <row r="5008" spans="1:7" ht="30" customHeight="1">
      <c r="A5008" s="3" t="s">
        <v>24602</v>
      </c>
      <c r="B5008" s="3" t="s">
        <v>2</v>
      </c>
      <c r="C5008" s="3" t="s">
        <v>29611</v>
      </c>
      <c r="D5008" s="3" t="s">
        <v>35369</v>
      </c>
      <c r="E5008" s="12" t="s">
        <v>41242</v>
      </c>
      <c r="F5008" s="6" t="str">
        <f t="shared" si="250"/>
        <v>module=jmail_hserv</v>
      </c>
      <c r="G5008" s="6" t="str">
        <f t="shared" si="251"/>
        <v>module=kmail_hserv</v>
      </c>
    </row>
    <row r="5009" spans="1:7" ht="30" customHeight="1">
      <c r="A5009" s="3" t="s">
        <v>24602</v>
      </c>
      <c r="B5009" s="3" t="s">
        <v>2</v>
      </c>
      <c r="C5009" s="3" t="s">
        <v>29612</v>
      </c>
      <c r="D5009" s="3" t="s">
        <v>35370</v>
      </c>
      <c r="E5009" s="12" t="s">
        <v>41243</v>
      </c>
      <c r="F5009" s="6" t="str">
        <f t="shared" si="250"/>
        <v>module=jmail_hserv</v>
      </c>
      <c r="G5009" s="6" t="str">
        <f t="shared" si="251"/>
        <v>module=kmail_hserv</v>
      </c>
    </row>
    <row r="5010" spans="1:7" ht="30" customHeight="1">
      <c r="A5010" s="3" t="s">
        <v>24603</v>
      </c>
      <c r="B5010" s="3" t="s">
        <v>2</v>
      </c>
      <c r="C5010" s="3" t="s">
        <v>29613</v>
      </c>
      <c r="D5010" s="3" t="s">
        <v>35371</v>
      </c>
      <c r="E5010" s="12" t="s">
        <v>41244</v>
      </c>
      <c r="F5010" s="6" t="str">
        <f t="shared" ref="F5010:F5041" si="252">HYPERLINK("http://www.ssc.wisc.edu/wlsresearch/documentation/waves/?wave=capigrad&amp;module=jmail_hinscov","module=jmail_hinscov")</f>
        <v>module=jmail_hinscov</v>
      </c>
      <c r="G5010" s="6" t="str">
        <f t="shared" ref="G5010:G5041" si="253">HYPERLINK("http://www.ssc.wisc.edu/wlsresearch/documentation/waves/?wave=capisib&amp;module=kmail_hinscov","module=kmail_hinscov")</f>
        <v>module=kmail_hinscov</v>
      </c>
    </row>
    <row r="5011" spans="1:7" ht="30" customHeight="1">
      <c r="A5011" s="3" t="s">
        <v>24603</v>
      </c>
      <c r="B5011" s="3" t="s">
        <v>2</v>
      </c>
      <c r="C5011" s="3" t="s">
        <v>29614</v>
      </c>
      <c r="D5011" s="3" t="s">
        <v>35372</v>
      </c>
      <c r="E5011" s="12" t="s">
        <v>41245</v>
      </c>
      <c r="F5011" s="6" t="str">
        <f t="shared" si="252"/>
        <v>module=jmail_hinscov</v>
      </c>
      <c r="G5011" s="6" t="str">
        <f t="shared" si="253"/>
        <v>module=kmail_hinscov</v>
      </c>
    </row>
    <row r="5012" spans="1:7" ht="30" customHeight="1">
      <c r="A5012" s="3" t="s">
        <v>24603</v>
      </c>
      <c r="B5012" s="3" t="s">
        <v>2</v>
      </c>
      <c r="C5012" s="3" t="s">
        <v>29615</v>
      </c>
      <c r="D5012" s="3" t="s">
        <v>35373</v>
      </c>
      <c r="E5012" s="12" t="s">
        <v>41246</v>
      </c>
      <c r="F5012" s="6" t="str">
        <f t="shared" si="252"/>
        <v>module=jmail_hinscov</v>
      </c>
      <c r="G5012" s="6" t="str">
        <f t="shared" si="253"/>
        <v>module=kmail_hinscov</v>
      </c>
    </row>
    <row r="5013" spans="1:7" ht="30" customHeight="1">
      <c r="A5013" s="3" t="s">
        <v>24603</v>
      </c>
      <c r="B5013" s="3" t="s">
        <v>2</v>
      </c>
      <c r="C5013" s="3" t="s">
        <v>29616</v>
      </c>
      <c r="D5013" s="3" t="s">
        <v>35374</v>
      </c>
      <c r="E5013" s="12" t="s">
        <v>41247</v>
      </c>
      <c r="F5013" s="6" t="str">
        <f t="shared" si="252"/>
        <v>module=jmail_hinscov</v>
      </c>
      <c r="G5013" s="6" t="str">
        <f t="shared" si="253"/>
        <v>module=kmail_hinscov</v>
      </c>
    </row>
    <row r="5014" spans="1:7" ht="30" customHeight="1">
      <c r="A5014" s="3" t="s">
        <v>24603</v>
      </c>
      <c r="B5014" s="3" t="s">
        <v>2</v>
      </c>
      <c r="C5014" s="3" t="s">
        <v>29617</v>
      </c>
      <c r="D5014" s="3" t="s">
        <v>35375</v>
      </c>
      <c r="E5014" s="12" t="s">
        <v>41248</v>
      </c>
      <c r="F5014" s="6" t="str">
        <f t="shared" si="252"/>
        <v>module=jmail_hinscov</v>
      </c>
      <c r="G5014" s="6" t="str">
        <f t="shared" si="253"/>
        <v>module=kmail_hinscov</v>
      </c>
    </row>
    <row r="5015" spans="1:7" ht="30" customHeight="1">
      <c r="A5015" s="3" t="s">
        <v>24603</v>
      </c>
      <c r="B5015" s="3" t="s">
        <v>2</v>
      </c>
      <c r="C5015" s="3" t="s">
        <v>29618</v>
      </c>
      <c r="D5015" s="3" t="s">
        <v>35376</v>
      </c>
      <c r="E5015" s="12" t="s">
        <v>41249</v>
      </c>
      <c r="F5015" s="6" t="str">
        <f t="shared" si="252"/>
        <v>module=jmail_hinscov</v>
      </c>
      <c r="G5015" s="6" t="str">
        <f t="shared" si="253"/>
        <v>module=kmail_hinscov</v>
      </c>
    </row>
    <row r="5016" spans="1:7" ht="30" customHeight="1">
      <c r="A5016" s="3" t="s">
        <v>24603</v>
      </c>
      <c r="B5016" s="3" t="s">
        <v>2</v>
      </c>
      <c r="C5016" s="3" t="s">
        <v>29619</v>
      </c>
      <c r="D5016" s="3" t="s">
        <v>35377</v>
      </c>
      <c r="E5016" s="12" t="s">
        <v>41250</v>
      </c>
      <c r="F5016" s="6" t="str">
        <f t="shared" si="252"/>
        <v>module=jmail_hinscov</v>
      </c>
      <c r="G5016" s="6" t="str">
        <f t="shared" si="253"/>
        <v>module=kmail_hinscov</v>
      </c>
    </row>
    <row r="5017" spans="1:7" ht="30" customHeight="1">
      <c r="A5017" s="3" t="s">
        <v>24603</v>
      </c>
      <c r="B5017" s="3" t="s">
        <v>2</v>
      </c>
      <c r="C5017" s="3" t="s">
        <v>29620</v>
      </c>
      <c r="D5017" s="3" t="s">
        <v>35378</v>
      </c>
      <c r="E5017" s="12" t="s">
        <v>41251</v>
      </c>
      <c r="F5017" s="6" t="str">
        <f t="shared" si="252"/>
        <v>module=jmail_hinscov</v>
      </c>
      <c r="G5017" s="6" t="str">
        <f t="shared" si="253"/>
        <v>module=kmail_hinscov</v>
      </c>
    </row>
    <row r="5018" spans="1:7" ht="30" customHeight="1">
      <c r="A5018" s="3" t="s">
        <v>24603</v>
      </c>
      <c r="B5018" s="3" t="s">
        <v>2</v>
      </c>
      <c r="C5018" s="3" t="s">
        <v>29621</v>
      </c>
      <c r="D5018" s="3" t="s">
        <v>35379</v>
      </c>
      <c r="E5018" s="12" t="s">
        <v>41252</v>
      </c>
      <c r="F5018" s="6" t="str">
        <f t="shared" si="252"/>
        <v>module=jmail_hinscov</v>
      </c>
      <c r="G5018" s="6" t="str">
        <f t="shared" si="253"/>
        <v>module=kmail_hinscov</v>
      </c>
    </row>
    <row r="5019" spans="1:7" ht="30" customHeight="1">
      <c r="A5019" s="3" t="s">
        <v>24603</v>
      </c>
      <c r="B5019" s="3" t="s">
        <v>2</v>
      </c>
      <c r="C5019" s="3" t="s">
        <v>29622</v>
      </c>
      <c r="D5019" s="3" t="s">
        <v>35380</v>
      </c>
      <c r="E5019" s="12" t="s">
        <v>41253</v>
      </c>
      <c r="F5019" s="6" t="str">
        <f t="shared" si="252"/>
        <v>module=jmail_hinscov</v>
      </c>
      <c r="G5019" s="6" t="str">
        <f t="shared" si="253"/>
        <v>module=kmail_hinscov</v>
      </c>
    </row>
    <row r="5020" spans="1:7" ht="30" customHeight="1">
      <c r="A5020" s="3" t="s">
        <v>24603</v>
      </c>
      <c r="B5020" s="3" t="s">
        <v>2</v>
      </c>
      <c r="C5020" s="3" t="s">
        <v>29623</v>
      </c>
      <c r="D5020" s="3" t="s">
        <v>35381</v>
      </c>
      <c r="E5020" s="12" t="s">
        <v>41254</v>
      </c>
      <c r="F5020" s="6" t="str">
        <f t="shared" si="252"/>
        <v>module=jmail_hinscov</v>
      </c>
      <c r="G5020" s="6" t="str">
        <f t="shared" si="253"/>
        <v>module=kmail_hinscov</v>
      </c>
    </row>
    <row r="5021" spans="1:7" ht="30" customHeight="1">
      <c r="A5021" s="3" t="s">
        <v>24603</v>
      </c>
      <c r="B5021" s="3" t="s">
        <v>2</v>
      </c>
      <c r="C5021" s="3" t="s">
        <v>29624</v>
      </c>
      <c r="D5021" s="3" t="s">
        <v>35382</v>
      </c>
      <c r="E5021" s="12" t="s">
        <v>41255</v>
      </c>
      <c r="F5021" s="6" t="str">
        <f t="shared" si="252"/>
        <v>module=jmail_hinscov</v>
      </c>
      <c r="G5021" s="6" t="str">
        <f t="shared" si="253"/>
        <v>module=kmail_hinscov</v>
      </c>
    </row>
    <row r="5022" spans="1:7" ht="30" customHeight="1">
      <c r="A5022" s="3" t="s">
        <v>24603</v>
      </c>
      <c r="B5022" s="3" t="s">
        <v>2</v>
      </c>
      <c r="C5022" s="3" t="s">
        <v>29625</v>
      </c>
      <c r="D5022" s="3" t="s">
        <v>35383</v>
      </c>
      <c r="E5022" s="12" t="s">
        <v>41256</v>
      </c>
      <c r="F5022" s="6" t="str">
        <f t="shared" si="252"/>
        <v>module=jmail_hinscov</v>
      </c>
      <c r="G5022" s="6" t="str">
        <f t="shared" si="253"/>
        <v>module=kmail_hinscov</v>
      </c>
    </row>
    <row r="5023" spans="1:7" ht="30" customHeight="1">
      <c r="A5023" s="3" t="s">
        <v>24603</v>
      </c>
      <c r="B5023" s="3" t="s">
        <v>2</v>
      </c>
      <c r="C5023" s="3" t="s">
        <v>29626</v>
      </c>
      <c r="D5023" s="3" t="s">
        <v>35384</v>
      </c>
      <c r="E5023" s="12" t="s">
        <v>41257</v>
      </c>
      <c r="F5023" s="6" t="str">
        <f t="shared" si="252"/>
        <v>module=jmail_hinscov</v>
      </c>
      <c r="G5023" s="6" t="str">
        <f t="shared" si="253"/>
        <v>module=kmail_hinscov</v>
      </c>
    </row>
    <row r="5024" spans="1:7" ht="30" customHeight="1">
      <c r="A5024" s="3" t="s">
        <v>24603</v>
      </c>
      <c r="B5024" s="3" t="s">
        <v>2</v>
      </c>
      <c r="C5024" s="3" t="s">
        <v>29627</v>
      </c>
      <c r="D5024" s="3" t="s">
        <v>35385</v>
      </c>
      <c r="E5024" s="12" t="s">
        <v>41258</v>
      </c>
      <c r="F5024" s="6" t="str">
        <f t="shared" si="252"/>
        <v>module=jmail_hinscov</v>
      </c>
      <c r="G5024" s="6" t="str">
        <f t="shared" si="253"/>
        <v>module=kmail_hinscov</v>
      </c>
    </row>
    <row r="5025" spans="1:7" ht="30" customHeight="1">
      <c r="A5025" s="3" t="s">
        <v>24603</v>
      </c>
      <c r="B5025" s="3" t="s">
        <v>2</v>
      </c>
      <c r="C5025" s="3" t="s">
        <v>29628</v>
      </c>
      <c r="D5025" s="3" t="s">
        <v>35386</v>
      </c>
      <c r="E5025" s="12" t="s">
        <v>41259</v>
      </c>
      <c r="F5025" s="6" t="str">
        <f t="shared" si="252"/>
        <v>module=jmail_hinscov</v>
      </c>
      <c r="G5025" s="6" t="str">
        <f t="shared" si="253"/>
        <v>module=kmail_hinscov</v>
      </c>
    </row>
    <row r="5026" spans="1:7" ht="30" customHeight="1">
      <c r="A5026" s="3" t="s">
        <v>24603</v>
      </c>
      <c r="B5026" s="3" t="s">
        <v>2</v>
      </c>
      <c r="C5026" s="3" t="s">
        <v>29629</v>
      </c>
      <c r="D5026" s="3" t="s">
        <v>35387</v>
      </c>
      <c r="E5026" s="12" t="s">
        <v>41260</v>
      </c>
      <c r="F5026" s="6" t="str">
        <f t="shared" si="252"/>
        <v>module=jmail_hinscov</v>
      </c>
      <c r="G5026" s="6" t="str">
        <f t="shared" si="253"/>
        <v>module=kmail_hinscov</v>
      </c>
    </row>
    <row r="5027" spans="1:7" ht="30" customHeight="1">
      <c r="A5027" s="3" t="s">
        <v>24603</v>
      </c>
      <c r="B5027" s="3" t="s">
        <v>2</v>
      </c>
      <c r="C5027" s="3" t="s">
        <v>29630</v>
      </c>
      <c r="D5027" s="3" t="s">
        <v>35388</v>
      </c>
      <c r="E5027" s="12" t="s">
        <v>41261</v>
      </c>
      <c r="F5027" s="6" t="str">
        <f t="shared" si="252"/>
        <v>module=jmail_hinscov</v>
      </c>
      <c r="G5027" s="6" t="str">
        <f t="shared" si="253"/>
        <v>module=kmail_hinscov</v>
      </c>
    </row>
    <row r="5028" spans="1:7" ht="30" customHeight="1">
      <c r="A5028" s="3" t="s">
        <v>24603</v>
      </c>
      <c r="B5028" s="3" t="s">
        <v>2</v>
      </c>
      <c r="C5028" s="3" t="s">
        <v>29631</v>
      </c>
      <c r="D5028" s="3" t="s">
        <v>35389</v>
      </c>
      <c r="E5028" s="12" t="s">
        <v>41262</v>
      </c>
      <c r="F5028" s="6" t="str">
        <f t="shared" si="252"/>
        <v>module=jmail_hinscov</v>
      </c>
      <c r="G5028" s="6" t="str">
        <f t="shared" si="253"/>
        <v>module=kmail_hinscov</v>
      </c>
    </row>
    <row r="5029" spans="1:7" ht="30" customHeight="1">
      <c r="A5029" s="3" t="s">
        <v>24603</v>
      </c>
      <c r="B5029" s="3" t="s">
        <v>2</v>
      </c>
      <c r="C5029" s="3" t="s">
        <v>29632</v>
      </c>
      <c r="D5029" s="3" t="s">
        <v>35390</v>
      </c>
      <c r="E5029" s="12" t="s">
        <v>41263</v>
      </c>
      <c r="F5029" s="6" t="str">
        <f t="shared" si="252"/>
        <v>module=jmail_hinscov</v>
      </c>
      <c r="G5029" s="6" t="str">
        <f t="shared" si="253"/>
        <v>module=kmail_hinscov</v>
      </c>
    </row>
    <row r="5030" spans="1:7" ht="30" customHeight="1">
      <c r="A5030" s="3" t="s">
        <v>24603</v>
      </c>
      <c r="B5030" s="3" t="s">
        <v>2</v>
      </c>
      <c r="C5030" s="3" t="s">
        <v>29633</v>
      </c>
      <c r="D5030" s="3" t="s">
        <v>35391</v>
      </c>
      <c r="E5030" s="12" t="s">
        <v>41264</v>
      </c>
      <c r="F5030" s="6" t="str">
        <f t="shared" si="252"/>
        <v>module=jmail_hinscov</v>
      </c>
      <c r="G5030" s="6" t="str">
        <f t="shared" si="253"/>
        <v>module=kmail_hinscov</v>
      </c>
    </row>
    <row r="5031" spans="1:7" ht="30" customHeight="1">
      <c r="A5031" s="3" t="s">
        <v>24603</v>
      </c>
      <c r="B5031" s="3" t="s">
        <v>2</v>
      </c>
      <c r="C5031" s="3" t="s">
        <v>29634</v>
      </c>
      <c r="D5031" s="3" t="s">
        <v>35392</v>
      </c>
      <c r="E5031" s="12" t="s">
        <v>41265</v>
      </c>
      <c r="F5031" s="6" t="str">
        <f t="shared" si="252"/>
        <v>module=jmail_hinscov</v>
      </c>
      <c r="G5031" s="6" t="str">
        <f t="shared" si="253"/>
        <v>module=kmail_hinscov</v>
      </c>
    </row>
    <row r="5032" spans="1:7" ht="30" customHeight="1">
      <c r="A5032" s="3" t="s">
        <v>24603</v>
      </c>
      <c r="B5032" s="3" t="s">
        <v>2</v>
      </c>
      <c r="C5032" s="3" t="s">
        <v>29635</v>
      </c>
      <c r="D5032" s="3" t="s">
        <v>35393</v>
      </c>
      <c r="E5032" s="12" t="s">
        <v>41266</v>
      </c>
      <c r="F5032" s="6" t="str">
        <f t="shared" si="252"/>
        <v>module=jmail_hinscov</v>
      </c>
      <c r="G5032" s="6" t="str">
        <f t="shared" si="253"/>
        <v>module=kmail_hinscov</v>
      </c>
    </row>
    <row r="5033" spans="1:7" ht="30" customHeight="1">
      <c r="A5033" s="3" t="s">
        <v>24603</v>
      </c>
      <c r="B5033" s="3" t="s">
        <v>2</v>
      </c>
      <c r="C5033" s="3" t="s">
        <v>29636</v>
      </c>
      <c r="D5033" s="3" t="s">
        <v>35394</v>
      </c>
      <c r="E5033" s="12" t="s">
        <v>41267</v>
      </c>
      <c r="F5033" s="6" t="str">
        <f t="shared" si="252"/>
        <v>module=jmail_hinscov</v>
      </c>
      <c r="G5033" s="6" t="str">
        <f t="shared" si="253"/>
        <v>module=kmail_hinscov</v>
      </c>
    </row>
    <row r="5034" spans="1:7" ht="30" customHeight="1">
      <c r="A5034" s="3" t="s">
        <v>24603</v>
      </c>
      <c r="B5034" s="3" t="s">
        <v>2</v>
      </c>
      <c r="C5034" s="3" t="s">
        <v>29637</v>
      </c>
      <c r="D5034" s="3" t="s">
        <v>35395</v>
      </c>
      <c r="E5034" s="12" t="s">
        <v>41268</v>
      </c>
      <c r="F5034" s="6" t="str">
        <f t="shared" si="252"/>
        <v>module=jmail_hinscov</v>
      </c>
      <c r="G5034" s="6" t="str">
        <f t="shared" si="253"/>
        <v>module=kmail_hinscov</v>
      </c>
    </row>
    <row r="5035" spans="1:7" ht="30" customHeight="1">
      <c r="A5035" s="3" t="s">
        <v>24603</v>
      </c>
      <c r="B5035" s="3" t="s">
        <v>2</v>
      </c>
      <c r="C5035" s="3" t="s">
        <v>29638</v>
      </c>
      <c r="D5035" s="3" t="s">
        <v>35396</v>
      </c>
      <c r="E5035" s="12" t="s">
        <v>41269</v>
      </c>
      <c r="F5035" s="6" t="str">
        <f t="shared" si="252"/>
        <v>module=jmail_hinscov</v>
      </c>
      <c r="G5035" s="6" t="str">
        <f t="shared" si="253"/>
        <v>module=kmail_hinscov</v>
      </c>
    </row>
    <row r="5036" spans="1:7" ht="30" customHeight="1">
      <c r="A5036" s="3" t="s">
        <v>24603</v>
      </c>
      <c r="B5036" s="3" t="s">
        <v>2</v>
      </c>
      <c r="C5036" s="3" t="s">
        <v>29639</v>
      </c>
      <c r="D5036" s="3" t="s">
        <v>35397</v>
      </c>
      <c r="E5036" s="12" t="s">
        <v>41270</v>
      </c>
      <c r="F5036" s="6" t="str">
        <f t="shared" si="252"/>
        <v>module=jmail_hinscov</v>
      </c>
      <c r="G5036" s="6" t="str">
        <f t="shared" si="253"/>
        <v>module=kmail_hinscov</v>
      </c>
    </row>
    <row r="5037" spans="1:7" ht="30" customHeight="1">
      <c r="A5037" s="3" t="s">
        <v>24603</v>
      </c>
      <c r="B5037" s="3" t="s">
        <v>2</v>
      </c>
      <c r="C5037" s="3" t="s">
        <v>29640</v>
      </c>
      <c r="D5037" s="3" t="s">
        <v>35398</v>
      </c>
      <c r="E5037" s="12" t="s">
        <v>41271</v>
      </c>
      <c r="F5037" s="6" t="str">
        <f t="shared" si="252"/>
        <v>module=jmail_hinscov</v>
      </c>
      <c r="G5037" s="6" t="str">
        <f t="shared" si="253"/>
        <v>module=kmail_hinscov</v>
      </c>
    </row>
    <row r="5038" spans="1:7" ht="30" customHeight="1">
      <c r="A5038" s="3" t="s">
        <v>24603</v>
      </c>
      <c r="B5038" s="3" t="s">
        <v>2</v>
      </c>
      <c r="C5038" s="3" t="s">
        <v>29641</v>
      </c>
      <c r="D5038" s="3" t="s">
        <v>35399</v>
      </c>
      <c r="E5038" s="12" t="s">
        <v>41272</v>
      </c>
      <c r="F5038" s="6" t="str">
        <f t="shared" si="252"/>
        <v>module=jmail_hinscov</v>
      </c>
      <c r="G5038" s="6" t="str">
        <f t="shared" si="253"/>
        <v>module=kmail_hinscov</v>
      </c>
    </row>
    <row r="5039" spans="1:7" ht="30" customHeight="1">
      <c r="A5039" s="3" t="s">
        <v>24603</v>
      </c>
      <c r="B5039" s="3" t="s">
        <v>2</v>
      </c>
      <c r="C5039" s="3" t="s">
        <v>29642</v>
      </c>
      <c r="D5039" s="3" t="s">
        <v>35400</v>
      </c>
      <c r="E5039" s="12" t="s">
        <v>41273</v>
      </c>
      <c r="F5039" s="6" t="str">
        <f t="shared" si="252"/>
        <v>module=jmail_hinscov</v>
      </c>
      <c r="G5039" s="6" t="str">
        <f t="shared" si="253"/>
        <v>module=kmail_hinscov</v>
      </c>
    </row>
    <row r="5040" spans="1:7" ht="30" customHeight="1">
      <c r="A5040" s="3" t="s">
        <v>24603</v>
      </c>
      <c r="B5040" s="3" t="s">
        <v>2</v>
      </c>
      <c r="C5040" s="3" t="s">
        <v>29643</v>
      </c>
      <c r="D5040" s="3" t="s">
        <v>35401</v>
      </c>
      <c r="E5040" s="12" t="s">
        <v>41274</v>
      </c>
      <c r="F5040" s="6" t="str">
        <f t="shared" si="252"/>
        <v>module=jmail_hinscov</v>
      </c>
      <c r="G5040" s="6" t="str">
        <f t="shared" si="253"/>
        <v>module=kmail_hinscov</v>
      </c>
    </row>
    <row r="5041" spans="1:7" ht="30" customHeight="1">
      <c r="A5041" s="3" t="s">
        <v>24603</v>
      </c>
      <c r="B5041" s="3" t="s">
        <v>2</v>
      </c>
      <c r="C5041" s="3" t="s">
        <v>29644</v>
      </c>
      <c r="D5041" s="3" t="s">
        <v>35402</v>
      </c>
      <c r="E5041" s="12" t="s">
        <v>41275</v>
      </c>
      <c r="F5041" s="6" t="str">
        <f t="shared" si="252"/>
        <v>module=jmail_hinscov</v>
      </c>
      <c r="G5041" s="6" t="str">
        <f t="shared" si="253"/>
        <v>module=kmail_hinscov</v>
      </c>
    </row>
    <row r="5042" spans="1:7" ht="30" customHeight="1">
      <c r="A5042" s="3" t="s">
        <v>24603</v>
      </c>
      <c r="B5042" s="3" t="s">
        <v>2</v>
      </c>
      <c r="C5042" s="3" t="s">
        <v>29645</v>
      </c>
      <c r="D5042" s="3" t="s">
        <v>35403</v>
      </c>
      <c r="E5042" s="12" t="s">
        <v>41276</v>
      </c>
      <c r="F5042" s="6" t="str">
        <f t="shared" ref="F5042:F5073" si="254">HYPERLINK("http://www.ssc.wisc.edu/wlsresearch/documentation/waves/?wave=capigrad&amp;module=jmail_hinscov","module=jmail_hinscov")</f>
        <v>module=jmail_hinscov</v>
      </c>
      <c r="G5042" s="6" t="str">
        <f t="shared" ref="G5042:G5073" si="255">HYPERLINK("http://www.ssc.wisc.edu/wlsresearch/documentation/waves/?wave=capisib&amp;module=kmail_hinscov","module=kmail_hinscov")</f>
        <v>module=kmail_hinscov</v>
      </c>
    </row>
    <row r="5043" spans="1:7" ht="30" customHeight="1">
      <c r="A5043" s="3" t="s">
        <v>24603</v>
      </c>
      <c r="B5043" s="3" t="s">
        <v>2</v>
      </c>
      <c r="C5043" s="3" t="s">
        <v>29646</v>
      </c>
      <c r="D5043" s="3" t="s">
        <v>35404</v>
      </c>
      <c r="E5043" s="12" t="s">
        <v>41277</v>
      </c>
      <c r="F5043" s="6" t="str">
        <f t="shared" si="254"/>
        <v>module=jmail_hinscov</v>
      </c>
      <c r="G5043" s="6" t="str">
        <f t="shared" si="255"/>
        <v>module=kmail_hinscov</v>
      </c>
    </row>
    <row r="5044" spans="1:7" ht="30" customHeight="1">
      <c r="A5044" s="3" t="s">
        <v>24603</v>
      </c>
      <c r="B5044" s="3" t="s">
        <v>2</v>
      </c>
      <c r="C5044" s="3" t="s">
        <v>29647</v>
      </c>
      <c r="D5044" s="3" t="s">
        <v>35405</v>
      </c>
      <c r="E5044" s="12" t="s">
        <v>41278</v>
      </c>
      <c r="F5044" s="6" t="str">
        <f t="shared" si="254"/>
        <v>module=jmail_hinscov</v>
      </c>
      <c r="G5044" s="6" t="str">
        <f t="shared" si="255"/>
        <v>module=kmail_hinscov</v>
      </c>
    </row>
    <row r="5045" spans="1:7" ht="30" customHeight="1">
      <c r="A5045" s="3" t="s">
        <v>24603</v>
      </c>
      <c r="B5045" s="3" t="s">
        <v>2</v>
      </c>
      <c r="C5045" s="3" t="s">
        <v>29648</v>
      </c>
      <c r="D5045" s="3" t="s">
        <v>35406</v>
      </c>
      <c r="E5045" s="12" t="s">
        <v>41279</v>
      </c>
      <c r="F5045" s="6" t="str">
        <f t="shared" si="254"/>
        <v>module=jmail_hinscov</v>
      </c>
      <c r="G5045" s="6" t="str">
        <f t="shared" si="255"/>
        <v>module=kmail_hinscov</v>
      </c>
    </row>
    <row r="5046" spans="1:7" ht="30" customHeight="1">
      <c r="A5046" s="3" t="s">
        <v>24603</v>
      </c>
      <c r="B5046" s="3" t="s">
        <v>2</v>
      </c>
      <c r="C5046" s="3" t="s">
        <v>29649</v>
      </c>
      <c r="D5046" s="3" t="s">
        <v>35407</v>
      </c>
      <c r="E5046" s="12" t="s">
        <v>41280</v>
      </c>
      <c r="F5046" s="6" t="str">
        <f t="shared" si="254"/>
        <v>module=jmail_hinscov</v>
      </c>
      <c r="G5046" s="6" t="str">
        <f t="shared" si="255"/>
        <v>module=kmail_hinscov</v>
      </c>
    </row>
    <row r="5047" spans="1:7" ht="30" customHeight="1">
      <c r="A5047" s="3" t="s">
        <v>24603</v>
      </c>
      <c r="B5047" s="3" t="s">
        <v>2</v>
      </c>
      <c r="C5047" s="3" t="s">
        <v>29650</v>
      </c>
      <c r="D5047" s="3" t="s">
        <v>35408</v>
      </c>
      <c r="E5047" s="12" t="s">
        <v>41281</v>
      </c>
      <c r="F5047" s="6" t="str">
        <f t="shared" si="254"/>
        <v>module=jmail_hinscov</v>
      </c>
      <c r="G5047" s="6" t="str">
        <f t="shared" si="255"/>
        <v>module=kmail_hinscov</v>
      </c>
    </row>
    <row r="5048" spans="1:7" ht="30" customHeight="1">
      <c r="A5048" s="3" t="s">
        <v>24603</v>
      </c>
      <c r="B5048" s="3" t="s">
        <v>2</v>
      </c>
      <c r="C5048" s="3" t="s">
        <v>29651</v>
      </c>
      <c r="D5048" s="3" t="s">
        <v>35409</v>
      </c>
      <c r="E5048" s="12" t="s">
        <v>41282</v>
      </c>
      <c r="F5048" s="6" t="str">
        <f t="shared" si="254"/>
        <v>module=jmail_hinscov</v>
      </c>
      <c r="G5048" s="6" t="str">
        <f t="shared" si="255"/>
        <v>module=kmail_hinscov</v>
      </c>
    </row>
    <row r="5049" spans="1:7" ht="30" customHeight="1">
      <c r="A5049" s="3" t="s">
        <v>24603</v>
      </c>
      <c r="B5049" s="3" t="s">
        <v>2</v>
      </c>
      <c r="C5049" s="3" t="s">
        <v>29652</v>
      </c>
      <c r="D5049" s="3" t="s">
        <v>35410</v>
      </c>
      <c r="E5049" s="12" t="s">
        <v>41283</v>
      </c>
      <c r="F5049" s="6" t="str">
        <f t="shared" si="254"/>
        <v>module=jmail_hinscov</v>
      </c>
      <c r="G5049" s="6" t="str">
        <f t="shared" si="255"/>
        <v>module=kmail_hinscov</v>
      </c>
    </row>
    <row r="5050" spans="1:7" ht="30" customHeight="1">
      <c r="A5050" s="3" t="s">
        <v>24603</v>
      </c>
      <c r="B5050" s="3" t="s">
        <v>2</v>
      </c>
      <c r="C5050" s="3" t="s">
        <v>29653</v>
      </c>
      <c r="D5050" s="3" t="s">
        <v>35411</v>
      </c>
      <c r="E5050" s="12" t="s">
        <v>41284</v>
      </c>
      <c r="F5050" s="6" t="str">
        <f t="shared" si="254"/>
        <v>module=jmail_hinscov</v>
      </c>
      <c r="G5050" s="6" t="str">
        <f t="shared" si="255"/>
        <v>module=kmail_hinscov</v>
      </c>
    </row>
    <row r="5051" spans="1:7" ht="30" customHeight="1">
      <c r="A5051" s="3" t="s">
        <v>24603</v>
      </c>
      <c r="B5051" s="3" t="s">
        <v>2</v>
      </c>
      <c r="C5051" s="3" t="s">
        <v>29654</v>
      </c>
      <c r="D5051" s="3" t="s">
        <v>35412</v>
      </c>
      <c r="E5051" s="12" t="s">
        <v>41285</v>
      </c>
      <c r="F5051" s="6" t="str">
        <f t="shared" si="254"/>
        <v>module=jmail_hinscov</v>
      </c>
      <c r="G5051" s="6" t="str">
        <f t="shared" si="255"/>
        <v>module=kmail_hinscov</v>
      </c>
    </row>
    <row r="5052" spans="1:7" ht="30" customHeight="1">
      <c r="A5052" s="3" t="s">
        <v>24603</v>
      </c>
      <c r="B5052" s="3" t="s">
        <v>2</v>
      </c>
      <c r="C5052" s="3" t="s">
        <v>29655</v>
      </c>
      <c r="D5052" s="3" t="s">
        <v>35413</v>
      </c>
      <c r="E5052" s="12" t="s">
        <v>41286</v>
      </c>
      <c r="F5052" s="6" t="str">
        <f t="shared" si="254"/>
        <v>module=jmail_hinscov</v>
      </c>
      <c r="G5052" s="6" t="str">
        <f t="shared" si="255"/>
        <v>module=kmail_hinscov</v>
      </c>
    </row>
    <row r="5053" spans="1:7" ht="30" customHeight="1">
      <c r="A5053" s="3" t="s">
        <v>24603</v>
      </c>
      <c r="B5053" s="3" t="s">
        <v>2</v>
      </c>
      <c r="C5053" s="3" t="s">
        <v>29656</v>
      </c>
      <c r="D5053" s="3" t="s">
        <v>35414</v>
      </c>
      <c r="E5053" s="12" t="s">
        <v>41287</v>
      </c>
      <c r="F5053" s="6" t="str">
        <f t="shared" si="254"/>
        <v>module=jmail_hinscov</v>
      </c>
      <c r="G5053" s="6" t="str">
        <f t="shared" si="255"/>
        <v>module=kmail_hinscov</v>
      </c>
    </row>
    <row r="5054" spans="1:7" ht="30" customHeight="1">
      <c r="A5054" s="3" t="s">
        <v>24603</v>
      </c>
      <c r="B5054" s="3" t="s">
        <v>2</v>
      </c>
      <c r="C5054" s="3" t="s">
        <v>29657</v>
      </c>
      <c r="D5054" s="3" t="s">
        <v>35415</v>
      </c>
      <c r="E5054" s="12" t="s">
        <v>41288</v>
      </c>
      <c r="F5054" s="6" t="str">
        <f t="shared" si="254"/>
        <v>module=jmail_hinscov</v>
      </c>
      <c r="G5054" s="6" t="str">
        <f t="shared" si="255"/>
        <v>module=kmail_hinscov</v>
      </c>
    </row>
    <row r="5055" spans="1:7" ht="30" customHeight="1">
      <c r="A5055" s="3" t="s">
        <v>24603</v>
      </c>
      <c r="B5055" s="3" t="s">
        <v>2</v>
      </c>
      <c r="C5055" s="3" t="s">
        <v>29658</v>
      </c>
      <c r="D5055" s="3" t="s">
        <v>35416</v>
      </c>
      <c r="E5055" s="12" t="s">
        <v>41289</v>
      </c>
      <c r="F5055" s="6" t="str">
        <f t="shared" si="254"/>
        <v>module=jmail_hinscov</v>
      </c>
      <c r="G5055" s="6" t="str">
        <f t="shared" si="255"/>
        <v>module=kmail_hinscov</v>
      </c>
    </row>
    <row r="5056" spans="1:7" ht="30" customHeight="1">
      <c r="A5056" s="3" t="s">
        <v>24603</v>
      </c>
      <c r="B5056" s="3" t="s">
        <v>2</v>
      </c>
      <c r="C5056" s="3" t="s">
        <v>29659</v>
      </c>
      <c r="D5056" s="3" t="s">
        <v>35417</v>
      </c>
      <c r="E5056" s="12" t="s">
        <v>41290</v>
      </c>
      <c r="F5056" s="6" t="str">
        <f t="shared" si="254"/>
        <v>module=jmail_hinscov</v>
      </c>
      <c r="G5056" s="6" t="str">
        <f t="shared" si="255"/>
        <v>module=kmail_hinscov</v>
      </c>
    </row>
    <row r="5057" spans="1:7" ht="30" customHeight="1">
      <c r="A5057" s="3" t="s">
        <v>24603</v>
      </c>
      <c r="B5057" s="3" t="s">
        <v>2</v>
      </c>
      <c r="C5057" s="3" t="s">
        <v>29660</v>
      </c>
      <c r="D5057" s="3" t="s">
        <v>35418</v>
      </c>
      <c r="E5057" s="12" t="s">
        <v>41291</v>
      </c>
      <c r="F5057" s="6" t="str">
        <f t="shared" si="254"/>
        <v>module=jmail_hinscov</v>
      </c>
      <c r="G5057" s="6" t="str">
        <f t="shared" si="255"/>
        <v>module=kmail_hinscov</v>
      </c>
    </row>
    <row r="5058" spans="1:7" ht="30" customHeight="1">
      <c r="A5058" s="3" t="s">
        <v>24603</v>
      </c>
      <c r="B5058" s="3" t="s">
        <v>2</v>
      </c>
      <c r="C5058" s="3" t="s">
        <v>29661</v>
      </c>
      <c r="D5058" s="3" t="s">
        <v>35419</v>
      </c>
      <c r="E5058" s="12" t="s">
        <v>41292</v>
      </c>
      <c r="F5058" s="6" t="str">
        <f t="shared" si="254"/>
        <v>module=jmail_hinscov</v>
      </c>
      <c r="G5058" s="6" t="str">
        <f t="shared" si="255"/>
        <v>module=kmail_hinscov</v>
      </c>
    </row>
    <row r="5059" spans="1:7" ht="30" customHeight="1">
      <c r="A5059" s="3" t="s">
        <v>24603</v>
      </c>
      <c r="B5059" s="3" t="s">
        <v>2</v>
      </c>
      <c r="C5059" s="3" t="s">
        <v>29662</v>
      </c>
      <c r="D5059" s="3" t="s">
        <v>35420</v>
      </c>
      <c r="E5059" s="12" t="s">
        <v>41293</v>
      </c>
      <c r="F5059" s="6" t="str">
        <f t="shared" si="254"/>
        <v>module=jmail_hinscov</v>
      </c>
      <c r="G5059" s="6" t="str">
        <f t="shared" si="255"/>
        <v>module=kmail_hinscov</v>
      </c>
    </row>
    <row r="5060" spans="1:7" ht="30" customHeight="1">
      <c r="A5060" s="3" t="s">
        <v>24603</v>
      </c>
      <c r="B5060" s="3" t="s">
        <v>2</v>
      </c>
      <c r="C5060" s="3" t="s">
        <v>29663</v>
      </c>
      <c r="D5060" s="3" t="s">
        <v>35421</v>
      </c>
      <c r="E5060" s="12" t="s">
        <v>41294</v>
      </c>
      <c r="F5060" s="6" t="str">
        <f t="shared" si="254"/>
        <v>module=jmail_hinscov</v>
      </c>
      <c r="G5060" s="6" t="str">
        <f t="shared" si="255"/>
        <v>module=kmail_hinscov</v>
      </c>
    </row>
    <row r="5061" spans="1:7" ht="30" customHeight="1">
      <c r="A5061" s="3" t="s">
        <v>24603</v>
      </c>
      <c r="B5061" s="3" t="s">
        <v>2</v>
      </c>
      <c r="C5061" s="3" t="s">
        <v>29664</v>
      </c>
      <c r="D5061" s="3" t="s">
        <v>35422</v>
      </c>
      <c r="E5061" s="12" t="s">
        <v>41295</v>
      </c>
      <c r="F5061" s="6" t="str">
        <f t="shared" si="254"/>
        <v>module=jmail_hinscov</v>
      </c>
      <c r="G5061" s="6" t="str">
        <f t="shared" si="255"/>
        <v>module=kmail_hinscov</v>
      </c>
    </row>
    <row r="5062" spans="1:7" ht="30" customHeight="1">
      <c r="A5062" s="3" t="s">
        <v>24603</v>
      </c>
      <c r="B5062" s="3" t="s">
        <v>2</v>
      </c>
      <c r="C5062" s="3" t="s">
        <v>29665</v>
      </c>
      <c r="D5062" s="3" t="s">
        <v>35423</v>
      </c>
      <c r="E5062" s="12" t="s">
        <v>41296</v>
      </c>
      <c r="F5062" s="6" t="str">
        <f t="shared" si="254"/>
        <v>module=jmail_hinscov</v>
      </c>
      <c r="G5062" s="6" t="str">
        <f t="shared" si="255"/>
        <v>module=kmail_hinscov</v>
      </c>
    </row>
    <row r="5063" spans="1:7" ht="30" customHeight="1">
      <c r="A5063" s="3" t="s">
        <v>24603</v>
      </c>
      <c r="B5063" s="3" t="s">
        <v>2</v>
      </c>
      <c r="C5063" s="3" t="s">
        <v>29666</v>
      </c>
      <c r="D5063" s="3" t="s">
        <v>35424</v>
      </c>
      <c r="E5063" s="12" t="s">
        <v>41297</v>
      </c>
      <c r="F5063" s="6" t="str">
        <f t="shared" si="254"/>
        <v>module=jmail_hinscov</v>
      </c>
      <c r="G5063" s="6" t="str">
        <f t="shared" si="255"/>
        <v>module=kmail_hinscov</v>
      </c>
    </row>
    <row r="5064" spans="1:7" ht="30" customHeight="1">
      <c r="A5064" s="3" t="s">
        <v>24603</v>
      </c>
      <c r="B5064" s="3" t="s">
        <v>2</v>
      </c>
      <c r="C5064" s="3" t="s">
        <v>29667</v>
      </c>
      <c r="D5064" s="3" t="s">
        <v>35425</v>
      </c>
      <c r="E5064" s="12" t="s">
        <v>41298</v>
      </c>
      <c r="F5064" s="6" t="str">
        <f t="shared" si="254"/>
        <v>module=jmail_hinscov</v>
      </c>
      <c r="G5064" s="6" t="str">
        <f t="shared" si="255"/>
        <v>module=kmail_hinscov</v>
      </c>
    </row>
    <row r="5065" spans="1:7" ht="30" customHeight="1">
      <c r="A5065" s="3" t="s">
        <v>24603</v>
      </c>
      <c r="B5065" s="3" t="s">
        <v>2</v>
      </c>
      <c r="C5065" s="3" t="s">
        <v>29668</v>
      </c>
      <c r="D5065" s="3" t="s">
        <v>35426</v>
      </c>
      <c r="E5065" s="12" t="s">
        <v>41299</v>
      </c>
      <c r="F5065" s="6" t="str">
        <f t="shared" si="254"/>
        <v>module=jmail_hinscov</v>
      </c>
      <c r="G5065" s="6" t="str">
        <f t="shared" si="255"/>
        <v>module=kmail_hinscov</v>
      </c>
    </row>
    <row r="5066" spans="1:7" ht="30" customHeight="1">
      <c r="A5066" s="3" t="s">
        <v>24603</v>
      </c>
      <c r="B5066" s="3" t="s">
        <v>2</v>
      </c>
      <c r="C5066" s="3" t="s">
        <v>29669</v>
      </c>
      <c r="D5066" s="3" t="s">
        <v>35427</v>
      </c>
      <c r="E5066" s="12" t="s">
        <v>41300</v>
      </c>
      <c r="F5066" s="6" t="str">
        <f t="shared" si="254"/>
        <v>module=jmail_hinscov</v>
      </c>
      <c r="G5066" s="6" t="str">
        <f t="shared" si="255"/>
        <v>module=kmail_hinscov</v>
      </c>
    </row>
    <row r="5067" spans="1:7" ht="30" customHeight="1">
      <c r="A5067" s="3" t="s">
        <v>24603</v>
      </c>
      <c r="B5067" s="3" t="s">
        <v>2</v>
      </c>
      <c r="C5067" s="3" t="s">
        <v>29670</v>
      </c>
      <c r="D5067" s="3" t="s">
        <v>35428</v>
      </c>
      <c r="E5067" s="12" t="s">
        <v>41301</v>
      </c>
      <c r="F5067" s="6" t="str">
        <f t="shared" si="254"/>
        <v>module=jmail_hinscov</v>
      </c>
      <c r="G5067" s="6" t="str">
        <f t="shared" si="255"/>
        <v>module=kmail_hinscov</v>
      </c>
    </row>
    <row r="5068" spans="1:7" ht="30" customHeight="1">
      <c r="A5068" s="3" t="s">
        <v>24603</v>
      </c>
      <c r="B5068" s="3" t="s">
        <v>2</v>
      </c>
      <c r="C5068" s="3" t="s">
        <v>29671</v>
      </c>
      <c r="D5068" s="3" t="s">
        <v>35429</v>
      </c>
      <c r="E5068" s="12" t="s">
        <v>41302</v>
      </c>
      <c r="F5068" s="6" t="str">
        <f t="shared" si="254"/>
        <v>module=jmail_hinscov</v>
      </c>
      <c r="G5068" s="6" t="str">
        <f t="shared" si="255"/>
        <v>module=kmail_hinscov</v>
      </c>
    </row>
    <row r="5069" spans="1:7" ht="30" customHeight="1">
      <c r="A5069" s="3" t="s">
        <v>24603</v>
      </c>
      <c r="B5069" s="3" t="s">
        <v>2</v>
      </c>
      <c r="C5069" s="3" t="s">
        <v>29672</v>
      </c>
      <c r="D5069" s="3" t="s">
        <v>35430</v>
      </c>
      <c r="E5069" s="12" t="s">
        <v>41303</v>
      </c>
      <c r="F5069" s="6" t="str">
        <f t="shared" si="254"/>
        <v>module=jmail_hinscov</v>
      </c>
      <c r="G5069" s="6" t="str">
        <f t="shared" si="255"/>
        <v>module=kmail_hinscov</v>
      </c>
    </row>
    <row r="5070" spans="1:7" ht="30" customHeight="1">
      <c r="A5070" s="3" t="s">
        <v>24603</v>
      </c>
      <c r="B5070" s="3" t="s">
        <v>2</v>
      </c>
      <c r="C5070" s="3" t="s">
        <v>29673</v>
      </c>
      <c r="D5070" s="3" t="s">
        <v>35431</v>
      </c>
      <c r="E5070" s="12" t="s">
        <v>41304</v>
      </c>
      <c r="F5070" s="6" t="str">
        <f t="shared" si="254"/>
        <v>module=jmail_hinscov</v>
      </c>
      <c r="G5070" s="6" t="str">
        <f t="shared" si="255"/>
        <v>module=kmail_hinscov</v>
      </c>
    </row>
    <row r="5071" spans="1:7" ht="30" customHeight="1">
      <c r="A5071" s="3" t="s">
        <v>24603</v>
      </c>
      <c r="B5071" s="3" t="s">
        <v>2</v>
      </c>
      <c r="C5071" s="3" t="s">
        <v>29674</v>
      </c>
      <c r="D5071" s="3" t="s">
        <v>35432</v>
      </c>
      <c r="E5071" s="12" t="s">
        <v>41305</v>
      </c>
      <c r="F5071" s="6" t="str">
        <f t="shared" si="254"/>
        <v>module=jmail_hinscov</v>
      </c>
      <c r="G5071" s="6" t="str">
        <f t="shared" si="255"/>
        <v>module=kmail_hinscov</v>
      </c>
    </row>
    <row r="5072" spans="1:7" ht="30" customHeight="1">
      <c r="A5072" s="3" t="s">
        <v>24603</v>
      </c>
      <c r="B5072" s="3" t="s">
        <v>2</v>
      </c>
      <c r="C5072" s="3" t="s">
        <v>29675</v>
      </c>
      <c r="D5072" s="3" t="s">
        <v>35433</v>
      </c>
      <c r="E5072" s="12" t="s">
        <v>41306</v>
      </c>
      <c r="F5072" s="6" t="str">
        <f t="shared" si="254"/>
        <v>module=jmail_hinscov</v>
      </c>
      <c r="G5072" s="6" t="str">
        <f t="shared" si="255"/>
        <v>module=kmail_hinscov</v>
      </c>
    </row>
    <row r="5073" spans="1:7" ht="30" customHeight="1">
      <c r="A5073" s="3" t="s">
        <v>24603</v>
      </c>
      <c r="B5073" s="3" t="s">
        <v>2</v>
      </c>
      <c r="C5073" s="3" t="s">
        <v>29676</v>
      </c>
      <c r="D5073" s="3" t="s">
        <v>35434</v>
      </c>
      <c r="E5073" s="12" t="s">
        <v>41307</v>
      </c>
      <c r="F5073" s="6" t="str">
        <f t="shared" si="254"/>
        <v>module=jmail_hinscov</v>
      </c>
      <c r="G5073" s="6" t="str">
        <f t="shared" si="255"/>
        <v>module=kmail_hinscov</v>
      </c>
    </row>
    <row r="5074" spans="1:7" ht="30" customHeight="1">
      <c r="A5074" s="3" t="s">
        <v>24603</v>
      </c>
      <c r="B5074" s="3" t="s">
        <v>2</v>
      </c>
      <c r="C5074" s="3" t="s">
        <v>29677</v>
      </c>
      <c r="D5074" s="3" t="s">
        <v>35435</v>
      </c>
      <c r="E5074" s="12" t="s">
        <v>41308</v>
      </c>
      <c r="F5074" s="6" t="str">
        <f t="shared" ref="F5074:F5095" si="256">HYPERLINK("http://www.ssc.wisc.edu/wlsresearch/documentation/waves/?wave=capigrad&amp;module=jmail_hinscov","module=jmail_hinscov")</f>
        <v>module=jmail_hinscov</v>
      </c>
      <c r="G5074" s="6" t="str">
        <f t="shared" ref="G5074:G5095" si="257">HYPERLINK("http://www.ssc.wisc.edu/wlsresearch/documentation/waves/?wave=capisib&amp;module=kmail_hinscov","module=kmail_hinscov")</f>
        <v>module=kmail_hinscov</v>
      </c>
    </row>
    <row r="5075" spans="1:7" ht="30" customHeight="1">
      <c r="A5075" s="3" t="s">
        <v>24603</v>
      </c>
      <c r="B5075" s="3" t="s">
        <v>2</v>
      </c>
      <c r="C5075" s="3" t="s">
        <v>29678</v>
      </c>
      <c r="D5075" s="3" t="s">
        <v>35436</v>
      </c>
      <c r="E5075" s="12" t="s">
        <v>41309</v>
      </c>
      <c r="F5075" s="6" t="str">
        <f t="shared" si="256"/>
        <v>module=jmail_hinscov</v>
      </c>
      <c r="G5075" s="6" t="str">
        <f t="shared" si="257"/>
        <v>module=kmail_hinscov</v>
      </c>
    </row>
    <row r="5076" spans="1:7" ht="30" customHeight="1">
      <c r="A5076" s="3" t="s">
        <v>24603</v>
      </c>
      <c r="B5076" s="3" t="s">
        <v>2</v>
      </c>
      <c r="C5076" s="3" t="s">
        <v>29679</v>
      </c>
      <c r="D5076" s="3" t="s">
        <v>35437</v>
      </c>
      <c r="E5076" s="12" t="s">
        <v>41310</v>
      </c>
      <c r="F5076" s="6" t="str">
        <f t="shared" si="256"/>
        <v>module=jmail_hinscov</v>
      </c>
      <c r="G5076" s="6" t="str">
        <f t="shared" si="257"/>
        <v>module=kmail_hinscov</v>
      </c>
    </row>
    <row r="5077" spans="1:7" ht="30" customHeight="1">
      <c r="A5077" s="3" t="s">
        <v>24603</v>
      </c>
      <c r="B5077" s="3" t="s">
        <v>2</v>
      </c>
      <c r="C5077" s="3" t="s">
        <v>29680</v>
      </c>
      <c r="D5077" s="3" t="s">
        <v>35438</v>
      </c>
      <c r="E5077" s="12" t="s">
        <v>41311</v>
      </c>
      <c r="F5077" s="6" t="str">
        <f t="shared" si="256"/>
        <v>module=jmail_hinscov</v>
      </c>
      <c r="G5077" s="6" t="str">
        <f t="shared" si="257"/>
        <v>module=kmail_hinscov</v>
      </c>
    </row>
    <row r="5078" spans="1:7" ht="30" customHeight="1">
      <c r="A5078" s="3" t="s">
        <v>24603</v>
      </c>
      <c r="B5078" s="3" t="s">
        <v>2</v>
      </c>
      <c r="C5078" s="3" t="s">
        <v>29681</v>
      </c>
      <c r="D5078" s="3" t="s">
        <v>35439</v>
      </c>
      <c r="E5078" s="12" t="s">
        <v>41312</v>
      </c>
      <c r="F5078" s="6" t="str">
        <f t="shared" si="256"/>
        <v>module=jmail_hinscov</v>
      </c>
      <c r="G5078" s="6" t="str">
        <f t="shared" si="257"/>
        <v>module=kmail_hinscov</v>
      </c>
    </row>
    <row r="5079" spans="1:7" ht="30" customHeight="1">
      <c r="A5079" s="3" t="s">
        <v>24603</v>
      </c>
      <c r="B5079" s="3" t="s">
        <v>2</v>
      </c>
      <c r="C5079" s="3" t="s">
        <v>29682</v>
      </c>
      <c r="D5079" s="3" t="s">
        <v>35440</v>
      </c>
      <c r="E5079" s="12" t="s">
        <v>41313</v>
      </c>
      <c r="F5079" s="6" t="str">
        <f t="shared" si="256"/>
        <v>module=jmail_hinscov</v>
      </c>
      <c r="G5079" s="6" t="str">
        <f t="shared" si="257"/>
        <v>module=kmail_hinscov</v>
      </c>
    </row>
    <row r="5080" spans="1:7" ht="30" customHeight="1">
      <c r="A5080" s="3" t="s">
        <v>24603</v>
      </c>
      <c r="B5080" s="3" t="s">
        <v>2</v>
      </c>
      <c r="C5080" s="3" t="s">
        <v>29683</v>
      </c>
      <c r="D5080" s="3" t="s">
        <v>35441</v>
      </c>
      <c r="E5080" s="12" t="s">
        <v>41314</v>
      </c>
      <c r="F5080" s="6" t="str">
        <f t="shared" si="256"/>
        <v>module=jmail_hinscov</v>
      </c>
      <c r="G5080" s="6" t="str">
        <f t="shared" si="257"/>
        <v>module=kmail_hinscov</v>
      </c>
    </row>
    <row r="5081" spans="1:7" ht="30" customHeight="1">
      <c r="A5081" s="3" t="s">
        <v>24603</v>
      </c>
      <c r="B5081" s="3" t="s">
        <v>2</v>
      </c>
      <c r="C5081" s="3" t="s">
        <v>29684</v>
      </c>
      <c r="D5081" s="3" t="s">
        <v>35442</v>
      </c>
      <c r="E5081" s="12" t="s">
        <v>41315</v>
      </c>
      <c r="F5081" s="6" t="str">
        <f t="shared" si="256"/>
        <v>module=jmail_hinscov</v>
      </c>
      <c r="G5081" s="6" t="str">
        <f t="shared" si="257"/>
        <v>module=kmail_hinscov</v>
      </c>
    </row>
    <row r="5082" spans="1:7" ht="30" customHeight="1">
      <c r="A5082" s="3" t="s">
        <v>24603</v>
      </c>
      <c r="B5082" s="3" t="s">
        <v>2</v>
      </c>
      <c r="C5082" s="3" t="s">
        <v>29685</v>
      </c>
      <c r="D5082" s="3" t="s">
        <v>35443</v>
      </c>
      <c r="E5082" s="12" t="s">
        <v>41316</v>
      </c>
      <c r="F5082" s="6" t="str">
        <f t="shared" si="256"/>
        <v>module=jmail_hinscov</v>
      </c>
      <c r="G5082" s="6" t="str">
        <f t="shared" si="257"/>
        <v>module=kmail_hinscov</v>
      </c>
    </row>
    <row r="5083" spans="1:7" ht="30" customHeight="1">
      <c r="A5083" s="3" t="s">
        <v>24603</v>
      </c>
      <c r="B5083" s="3" t="s">
        <v>2</v>
      </c>
      <c r="C5083" s="3" t="s">
        <v>29686</v>
      </c>
      <c r="D5083" s="3" t="s">
        <v>35444</v>
      </c>
      <c r="E5083" s="12" t="s">
        <v>41317</v>
      </c>
      <c r="F5083" s="6" t="str">
        <f t="shared" si="256"/>
        <v>module=jmail_hinscov</v>
      </c>
      <c r="G5083" s="6" t="str">
        <f t="shared" si="257"/>
        <v>module=kmail_hinscov</v>
      </c>
    </row>
    <row r="5084" spans="1:7" ht="30" customHeight="1">
      <c r="A5084" s="3" t="s">
        <v>24603</v>
      </c>
      <c r="B5084" s="3" t="s">
        <v>2</v>
      </c>
      <c r="C5084" s="3" t="s">
        <v>29687</v>
      </c>
      <c r="D5084" s="3" t="s">
        <v>35445</v>
      </c>
      <c r="E5084" s="12" t="s">
        <v>41318</v>
      </c>
      <c r="F5084" s="6" t="str">
        <f t="shared" si="256"/>
        <v>module=jmail_hinscov</v>
      </c>
      <c r="G5084" s="6" t="str">
        <f t="shared" si="257"/>
        <v>module=kmail_hinscov</v>
      </c>
    </row>
    <row r="5085" spans="1:7" ht="30" customHeight="1">
      <c r="A5085" s="3" t="s">
        <v>24603</v>
      </c>
      <c r="B5085" s="3" t="s">
        <v>2</v>
      </c>
      <c r="C5085" s="3" t="s">
        <v>29688</v>
      </c>
      <c r="D5085" s="3" t="s">
        <v>35446</v>
      </c>
      <c r="E5085" s="12" t="s">
        <v>41319</v>
      </c>
      <c r="F5085" s="6" t="str">
        <f t="shared" si="256"/>
        <v>module=jmail_hinscov</v>
      </c>
      <c r="G5085" s="6" t="str">
        <f t="shared" si="257"/>
        <v>module=kmail_hinscov</v>
      </c>
    </row>
    <row r="5086" spans="1:7" ht="30" customHeight="1">
      <c r="A5086" s="3" t="s">
        <v>24603</v>
      </c>
      <c r="B5086" s="3" t="s">
        <v>2</v>
      </c>
      <c r="C5086" s="3" t="s">
        <v>29689</v>
      </c>
      <c r="D5086" s="3" t="s">
        <v>35447</v>
      </c>
      <c r="E5086" s="12" t="s">
        <v>41320</v>
      </c>
      <c r="F5086" s="6" t="str">
        <f t="shared" si="256"/>
        <v>module=jmail_hinscov</v>
      </c>
      <c r="G5086" s="6" t="str">
        <f t="shared" si="257"/>
        <v>module=kmail_hinscov</v>
      </c>
    </row>
    <row r="5087" spans="1:7" ht="30" customHeight="1">
      <c r="A5087" s="3" t="s">
        <v>24603</v>
      </c>
      <c r="B5087" s="3" t="s">
        <v>2</v>
      </c>
      <c r="C5087" s="3" t="s">
        <v>29690</v>
      </c>
      <c r="D5087" s="3" t="s">
        <v>35448</v>
      </c>
      <c r="E5087" s="12" t="s">
        <v>41321</v>
      </c>
      <c r="F5087" s="6" t="str">
        <f t="shared" si="256"/>
        <v>module=jmail_hinscov</v>
      </c>
      <c r="G5087" s="6" t="str">
        <f t="shared" si="257"/>
        <v>module=kmail_hinscov</v>
      </c>
    </row>
    <row r="5088" spans="1:7" ht="30" customHeight="1">
      <c r="A5088" s="3" t="s">
        <v>24603</v>
      </c>
      <c r="B5088" s="3" t="s">
        <v>2</v>
      </c>
      <c r="C5088" s="3" t="s">
        <v>29691</v>
      </c>
      <c r="D5088" s="3" t="s">
        <v>35449</v>
      </c>
      <c r="E5088" s="12" t="s">
        <v>41322</v>
      </c>
      <c r="F5088" s="6" t="str">
        <f t="shared" si="256"/>
        <v>module=jmail_hinscov</v>
      </c>
      <c r="G5088" s="6" t="str">
        <f t="shared" si="257"/>
        <v>module=kmail_hinscov</v>
      </c>
    </row>
    <row r="5089" spans="1:7" ht="30" customHeight="1">
      <c r="A5089" s="3" t="s">
        <v>24603</v>
      </c>
      <c r="B5089" s="3" t="s">
        <v>2</v>
      </c>
      <c r="C5089" s="3" t="s">
        <v>29692</v>
      </c>
      <c r="D5089" s="3" t="s">
        <v>35450</v>
      </c>
      <c r="E5089" s="12" t="s">
        <v>41323</v>
      </c>
      <c r="F5089" s="6" t="str">
        <f t="shared" si="256"/>
        <v>module=jmail_hinscov</v>
      </c>
      <c r="G5089" s="6" t="str">
        <f t="shared" si="257"/>
        <v>module=kmail_hinscov</v>
      </c>
    </row>
    <row r="5090" spans="1:7" ht="30" customHeight="1">
      <c r="A5090" s="3" t="s">
        <v>24603</v>
      </c>
      <c r="B5090" s="3" t="s">
        <v>2</v>
      </c>
      <c r="C5090" s="3" t="s">
        <v>29693</v>
      </c>
      <c r="D5090" s="3" t="s">
        <v>35451</v>
      </c>
      <c r="E5090" s="12" t="s">
        <v>41324</v>
      </c>
      <c r="F5090" s="6" t="str">
        <f t="shared" si="256"/>
        <v>module=jmail_hinscov</v>
      </c>
      <c r="G5090" s="6" t="str">
        <f t="shared" si="257"/>
        <v>module=kmail_hinscov</v>
      </c>
    </row>
    <row r="5091" spans="1:7" ht="30" customHeight="1">
      <c r="A5091" s="3" t="s">
        <v>24603</v>
      </c>
      <c r="B5091" s="3" t="s">
        <v>2</v>
      </c>
      <c r="C5091" s="3" t="s">
        <v>29694</v>
      </c>
      <c r="D5091" s="3" t="s">
        <v>35452</v>
      </c>
      <c r="E5091" s="12" t="s">
        <v>41325</v>
      </c>
      <c r="F5091" s="6" t="str">
        <f t="shared" si="256"/>
        <v>module=jmail_hinscov</v>
      </c>
      <c r="G5091" s="6" t="str">
        <f t="shared" si="257"/>
        <v>module=kmail_hinscov</v>
      </c>
    </row>
    <row r="5092" spans="1:7" ht="30" customHeight="1">
      <c r="A5092" s="3" t="s">
        <v>24603</v>
      </c>
      <c r="B5092" s="3" t="s">
        <v>2</v>
      </c>
      <c r="C5092" s="3" t="s">
        <v>29695</v>
      </c>
      <c r="D5092" s="3" t="s">
        <v>35453</v>
      </c>
      <c r="E5092" s="12" t="s">
        <v>41326</v>
      </c>
      <c r="F5092" s="6" t="str">
        <f t="shared" si="256"/>
        <v>module=jmail_hinscov</v>
      </c>
      <c r="G5092" s="6" t="str">
        <f t="shared" si="257"/>
        <v>module=kmail_hinscov</v>
      </c>
    </row>
    <row r="5093" spans="1:7" ht="30" customHeight="1">
      <c r="A5093" s="3" t="s">
        <v>24603</v>
      </c>
      <c r="B5093" s="3" t="s">
        <v>2</v>
      </c>
      <c r="C5093" s="3" t="s">
        <v>29696</v>
      </c>
      <c r="D5093" s="3" t="s">
        <v>35454</v>
      </c>
      <c r="E5093" s="12" t="s">
        <v>41327</v>
      </c>
      <c r="F5093" s="6" t="str">
        <f t="shared" si="256"/>
        <v>module=jmail_hinscov</v>
      </c>
      <c r="G5093" s="6" t="str">
        <f t="shared" si="257"/>
        <v>module=kmail_hinscov</v>
      </c>
    </row>
    <row r="5094" spans="1:7" ht="30" customHeight="1">
      <c r="A5094" s="3" t="s">
        <v>24603</v>
      </c>
      <c r="B5094" s="3" t="s">
        <v>2</v>
      </c>
      <c r="C5094" s="3" t="s">
        <v>29697</v>
      </c>
      <c r="D5094" s="3" t="s">
        <v>35455</v>
      </c>
      <c r="E5094" s="12" t="s">
        <v>41328</v>
      </c>
      <c r="F5094" s="6" t="str">
        <f t="shared" si="256"/>
        <v>module=jmail_hinscov</v>
      </c>
      <c r="G5094" s="6" t="str">
        <f t="shared" si="257"/>
        <v>module=kmail_hinscov</v>
      </c>
    </row>
    <row r="5095" spans="1:7" ht="30" customHeight="1">
      <c r="A5095" s="3" t="s">
        <v>24603</v>
      </c>
      <c r="B5095" s="3" t="s">
        <v>2</v>
      </c>
      <c r="C5095" s="3" t="s">
        <v>29698</v>
      </c>
      <c r="D5095" s="3" t="s">
        <v>35456</v>
      </c>
      <c r="E5095" s="12" t="s">
        <v>41329</v>
      </c>
      <c r="F5095" s="6" t="str">
        <f t="shared" si="256"/>
        <v>module=jmail_hinscov</v>
      </c>
      <c r="G5095" s="6" t="str">
        <f t="shared" si="257"/>
        <v>module=kmail_hinscov</v>
      </c>
    </row>
    <row r="5096" spans="1:7" ht="30" customHeight="1">
      <c r="A5096" s="3" t="s">
        <v>24604</v>
      </c>
      <c r="B5096" s="3" t="s">
        <v>2</v>
      </c>
      <c r="C5096" s="3" t="s">
        <v>29699</v>
      </c>
      <c r="D5096" s="3" t="s">
        <v>35457</v>
      </c>
      <c r="E5096" s="12" t="s">
        <v>41330</v>
      </c>
      <c r="F5096" s="6" t="str">
        <f t="shared" ref="F5096:F5107" si="258">HYPERLINK("http://www.ssc.wisc.edu/wlsresearch/documentation/waves/?wave=capigrad&amp;module=jmail_finmatters","module=jmail_finmatters")</f>
        <v>module=jmail_finmatters</v>
      </c>
      <c r="G5096" s="6" t="str">
        <f t="shared" ref="G5096:G5107" si="259">HYPERLINK("http://www.ssc.wisc.edu/wlsresearch/documentation/waves/?wave=capisib&amp;module=kmail_finmatters","module=kmail_finmatters")</f>
        <v>module=kmail_finmatters</v>
      </c>
    </row>
    <row r="5097" spans="1:7" ht="30" customHeight="1">
      <c r="A5097" s="3" t="s">
        <v>24604</v>
      </c>
      <c r="B5097" s="3" t="s">
        <v>2</v>
      </c>
      <c r="C5097" s="3" t="s">
        <v>29700</v>
      </c>
      <c r="D5097" s="3" t="s">
        <v>35458</v>
      </c>
      <c r="E5097" s="12" t="s">
        <v>41331</v>
      </c>
      <c r="F5097" s="6" t="str">
        <f t="shared" si="258"/>
        <v>module=jmail_finmatters</v>
      </c>
      <c r="G5097" s="6" t="str">
        <f t="shared" si="259"/>
        <v>module=kmail_finmatters</v>
      </c>
    </row>
    <row r="5098" spans="1:7" ht="30" customHeight="1">
      <c r="A5098" s="3" t="s">
        <v>24604</v>
      </c>
      <c r="B5098" s="3" t="s">
        <v>2</v>
      </c>
      <c r="C5098" s="3" t="s">
        <v>29701</v>
      </c>
      <c r="D5098" s="3" t="s">
        <v>35459</v>
      </c>
      <c r="E5098" s="12" t="s">
        <v>41332</v>
      </c>
      <c r="F5098" s="6" t="str">
        <f t="shared" si="258"/>
        <v>module=jmail_finmatters</v>
      </c>
      <c r="G5098" s="6" t="str">
        <f t="shared" si="259"/>
        <v>module=kmail_finmatters</v>
      </c>
    </row>
    <row r="5099" spans="1:7" ht="30" customHeight="1">
      <c r="A5099" s="3" t="s">
        <v>24604</v>
      </c>
      <c r="B5099" s="3" t="s">
        <v>2</v>
      </c>
      <c r="C5099" s="3" t="s">
        <v>29702</v>
      </c>
      <c r="D5099" s="3" t="s">
        <v>35460</v>
      </c>
      <c r="E5099" s="12" t="s">
        <v>41333</v>
      </c>
      <c r="F5099" s="6" t="str">
        <f t="shared" si="258"/>
        <v>module=jmail_finmatters</v>
      </c>
      <c r="G5099" s="6" t="str">
        <f t="shared" si="259"/>
        <v>module=kmail_finmatters</v>
      </c>
    </row>
    <row r="5100" spans="1:7" ht="30" customHeight="1">
      <c r="A5100" s="3" t="s">
        <v>24604</v>
      </c>
      <c r="B5100" s="3" t="s">
        <v>2</v>
      </c>
      <c r="C5100" s="3" t="s">
        <v>29703</v>
      </c>
      <c r="D5100" s="3" t="s">
        <v>35461</v>
      </c>
      <c r="E5100" s="12" t="s">
        <v>41334</v>
      </c>
      <c r="F5100" s="6" t="str">
        <f t="shared" si="258"/>
        <v>module=jmail_finmatters</v>
      </c>
      <c r="G5100" s="6" t="str">
        <f t="shared" si="259"/>
        <v>module=kmail_finmatters</v>
      </c>
    </row>
    <row r="5101" spans="1:7" ht="30" customHeight="1">
      <c r="A5101" s="3" t="s">
        <v>24604</v>
      </c>
      <c r="B5101" s="3" t="s">
        <v>2</v>
      </c>
      <c r="C5101" s="3" t="s">
        <v>29704</v>
      </c>
      <c r="D5101" s="3" t="s">
        <v>35462</v>
      </c>
      <c r="E5101" s="12" t="s">
        <v>41335</v>
      </c>
      <c r="F5101" s="6" t="str">
        <f t="shared" si="258"/>
        <v>module=jmail_finmatters</v>
      </c>
      <c r="G5101" s="6" t="str">
        <f t="shared" si="259"/>
        <v>module=kmail_finmatters</v>
      </c>
    </row>
    <row r="5102" spans="1:7" ht="30" customHeight="1">
      <c r="A5102" s="3" t="s">
        <v>24604</v>
      </c>
      <c r="B5102" s="3" t="s">
        <v>2</v>
      </c>
      <c r="C5102" s="3" t="s">
        <v>29705</v>
      </c>
      <c r="D5102" s="3" t="s">
        <v>35463</v>
      </c>
      <c r="E5102" s="12" t="s">
        <v>41336</v>
      </c>
      <c r="F5102" s="6" t="str">
        <f t="shared" si="258"/>
        <v>module=jmail_finmatters</v>
      </c>
      <c r="G5102" s="6" t="str">
        <f t="shared" si="259"/>
        <v>module=kmail_finmatters</v>
      </c>
    </row>
    <row r="5103" spans="1:7" ht="30" customHeight="1">
      <c r="A5103" s="3" t="s">
        <v>24604</v>
      </c>
      <c r="B5103" s="3" t="s">
        <v>2</v>
      </c>
      <c r="C5103" s="3" t="s">
        <v>29706</v>
      </c>
      <c r="D5103" s="3" t="s">
        <v>35464</v>
      </c>
      <c r="E5103" s="12" t="s">
        <v>41337</v>
      </c>
      <c r="F5103" s="6" t="str">
        <f t="shared" si="258"/>
        <v>module=jmail_finmatters</v>
      </c>
      <c r="G5103" s="6" t="str">
        <f t="shared" si="259"/>
        <v>module=kmail_finmatters</v>
      </c>
    </row>
    <row r="5104" spans="1:7" ht="30" customHeight="1">
      <c r="A5104" s="3" t="s">
        <v>24604</v>
      </c>
      <c r="B5104" s="3" t="s">
        <v>2</v>
      </c>
      <c r="C5104" s="3" t="s">
        <v>29707</v>
      </c>
      <c r="D5104" s="3" t="s">
        <v>35465</v>
      </c>
      <c r="E5104" s="12" t="s">
        <v>41338</v>
      </c>
      <c r="F5104" s="6" t="str">
        <f t="shared" si="258"/>
        <v>module=jmail_finmatters</v>
      </c>
      <c r="G5104" s="6" t="str">
        <f t="shared" si="259"/>
        <v>module=kmail_finmatters</v>
      </c>
    </row>
    <row r="5105" spans="1:7" ht="30" customHeight="1">
      <c r="A5105" s="3" t="s">
        <v>24604</v>
      </c>
      <c r="B5105" s="3" t="s">
        <v>2</v>
      </c>
      <c r="C5105" s="3" t="s">
        <v>29708</v>
      </c>
      <c r="D5105" s="3" t="s">
        <v>35466</v>
      </c>
      <c r="E5105" s="12" t="s">
        <v>41339</v>
      </c>
      <c r="F5105" s="6" t="str">
        <f t="shared" si="258"/>
        <v>module=jmail_finmatters</v>
      </c>
      <c r="G5105" s="6" t="str">
        <f t="shared" si="259"/>
        <v>module=kmail_finmatters</v>
      </c>
    </row>
    <row r="5106" spans="1:7" ht="30" customHeight="1">
      <c r="A5106" s="3" t="s">
        <v>24604</v>
      </c>
      <c r="B5106" s="3" t="s">
        <v>2</v>
      </c>
      <c r="C5106" s="3" t="s">
        <v>29709</v>
      </c>
      <c r="D5106" s="3" t="s">
        <v>35467</v>
      </c>
      <c r="E5106" s="12" t="s">
        <v>41340</v>
      </c>
      <c r="F5106" s="6" t="str">
        <f t="shared" si="258"/>
        <v>module=jmail_finmatters</v>
      </c>
      <c r="G5106" s="6" t="str">
        <f t="shared" si="259"/>
        <v>module=kmail_finmatters</v>
      </c>
    </row>
    <row r="5107" spans="1:7" ht="30" customHeight="1">
      <c r="A5107" s="3" t="s">
        <v>24604</v>
      </c>
      <c r="B5107" s="3" t="s">
        <v>2</v>
      </c>
      <c r="C5107" s="3" t="s">
        <v>29710</v>
      </c>
      <c r="D5107" s="3" t="s">
        <v>35468</v>
      </c>
      <c r="E5107" s="12" t="s">
        <v>41341</v>
      </c>
      <c r="F5107" s="6" t="str">
        <f t="shared" si="258"/>
        <v>module=jmail_finmatters</v>
      </c>
      <c r="G5107" s="6" t="str">
        <f t="shared" si="259"/>
        <v>module=kmail_finmatters</v>
      </c>
    </row>
    <row r="5108" spans="1:7" ht="30" customHeight="1">
      <c r="A5108" s="3" t="s">
        <v>10912</v>
      </c>
      <c r="B5108" s="3" t="s">
        <v>2</v>
      </c>
      <c r="C5108" s="3" t="s">
        <v>29711</v>
      </c>
      <c r="D5108" s="3" t="s">
        <v>35469</v>
      </c>
      <c r="E5108" s="12" t="s">
        <v>41342</v>
      </c>
      <c r="F5108" s="6" t="str">
        <f t="shared" ref="F5108:F5139" si="260">HYPERLINK("http://www.ssc.wisc.edu/wlsresearch/documentation/waves/?wave=capigrad&amp;module=jmail_srelate","module=jmail_srelate")</f>
        <v>module=jmail_srelate</v>
      </c>
      <c r="G5108" s="6" t="str">
        <f t="shared" ref="G5108:G5139" si="261">HYPERLINK("http://www.ssc.wisc.edu/wlsresearch/documentation/waves/?wave=capisib&amp;module=kmail_srelate","module=kmail_srelate")</f>
        <v>module=kmail_srelate</v>
      </c>
    </row>
    <row r="5109" spans="1:7" ht="30" customHeight="1">
      <c r="A5109" s="3" t="s">
        <v>10912</v>
      </c>
      <c r="B5109" s="3" t="s">
        <v>2</v>
      </c>
      <c r="C5109" s="3" t="s">
        <v>29712</v>
      </c>
      <c r="D5109" s="3" t="s">
        <v>35470</v>
      </c>
      <c r="E5109" s="12" t="s">
        <v>41343</v>
      </c>
      <c r="F5109" s="6" t="str">
        <f t="shared" si="260"/>
        <v>module=jmail_srelate</v>
      </c>
      <c r="G5109" s="6" t="str">
        <f t="shared" si="261"/>
        <v>module=kmail_srelate</v>
      </c>
    </row>
    <row r="5110" spans="1:7" ht="30" customHeight="1">
      <c r="A5110" s="3" t="s">
        <v>10912</v>
      </c>
      <c r="B5110" s="3" t="s">
        <v>2</v>
      </c>
      <c r="C5110" s="3" t="s">
        <v>29713</v>
      </c>
      <c r="D5110" s="3" t="s">
        <v>35471</v>
      </c>
      <c r="E5110" s="12" t="s">
        <v>41344</v>
      </c>
      <c r="F5110" s="6" t="str">
        <f t="shared" si="260"/>
        <v>module=jmail_srelate</v>
      </c>
      <c r="G5110" s="6" t="str">
        <f t="shared" si="261"/>
        <v>module=kmail_srelate</v>
      </c>
    </row>
    <row r="5111" spans="1:7" ht="30" customHeight="1">
      <c r="A5111" s="3" t="s">
        <v>10912</v>
      </c>
      <c r="B5111" s="3" t="s">
        <v>2</v>
      </c>
      <c r="C5111" s="3" t="s">
        <v>29714</v>
      </c>
      <c r="D5111" s="3" t="s">
        <v>35472</v>
      </c>
      <c r="E5111" s="12" t="s">
        <v>41345</v>
      </c>
      <c r="F5111" s="6" t="str">
        <f t="shared" si="260"/>
        <v>module=jmail_srelate</v>
      </c>
      <c r="G5111" s="6" t="str">
        <f t="shared" si="261"/>
        <v>module=kmail_srelate</v>
      </c>
    </row>
    <row r="5112" spans="1:7" ht="30" customHeight="1">
      <c r="A5112" s="3" t="s">
        <v>10912</v>
      </c>
      <c r="B5112" s="3" t="s">
        <v>2</v>
      </c>
      <c r="C5112" s="3" t="s">
        <v>29715</v>
      </c>
      <c r="D5112" s="3" t="s">
        <v>35473</v>
      </c>
      <c r="E5112" s="12" t="s">
        <v>41346</v>
      </c>
      <c r="F5112" s="6" t="str">
        <f t="shared" si="260"/>
        <v>module=jmail_srelate</v>
      </c>
      <c r="G5112" s="6" t="str">
        <f t="shared" si="261"/>
        <v>module=kmail_srelate</v>
      </c>
    </row>
    <row r="5113" spans="1:7" ht="30" customHeight="1">
      <c r="A5113" s="3" t="s">
        <v>10912</v>
      </c>
      <c r="B5113" s="3" t="s">
        <v>2</v>
      </c>
      <c r="C5113" s="3" t="s">
        <v>29716</v>
      </c>
      <c r="D5113" s="3" t="s">
        <v>35474</v>
      </c>
      <c r="E5113" s="12" t="s">
        <v>41347</v>
      </c>
      <c r="F5113" s="6" t="str">
        <f t="shared" si="260"/>
        <v>module=jmail_srelate</v>
      </c>
      <c r="G5113" s="6" t="str">
        <f t="shared" si="261"/>
        <v>module=kmail_srelate</v>
      </c>
    </row>
    <row r="5114" spans="1:7" ht="30" customHeight="1">
      <c r="A5114" s="3" t="s">
        <v>10912</v>
      </c>
      <c r="B5114" s="3" t="s">
        <v>2</v>
      </c>
      <c r="C5114" s="3" t="s">
        <v>29717</v>
      </c>
      <c r="D5114" s="3" t="s">
        <v>35475</v>
      </c>
      <c r="E5114" s="12" t="s">
        <v>41348</v>
      </c>
      <c r="F5114" s="6" t="str">
        <f t="shared" si="260"/>
        <v>module=jmail_srelate</v>
      </c>
      <c r="G5114" s="6" t="str">
        <f t="shared" si="261"/>
        <v>module=kmail_srelate</v>
      </c>
    </row>
    <row r="5115" spans="1:7" ht="30" customHeight="1">
      <c r="A5115" s="3" t="s">
        <v>10912</v>
      </c>
      <c r="B5115" s="3" t="s">
        <v>2</v>
      </c>
      <c r="C5115" s="3" t="s">
        <v>29718</v>
      </c>
      <c r="D5115" s="3" t="s">
        <v>35476</v>
      </c>
      <c r="E5115" s="12" t="s">
        <v>41349</v>
      </c>
      <c r="F5115" s="6" t="str">
        <f t="shared" si="260"/>
        <v>module=jmail_srelate</v>
      </c>
      <c r="G5115" s="6" t="str">
        <f t="shared" si="261"/>
        <v>module=kmail_srelate</v>
      </c>
    </row>
    <row r="5116" spans="1:7" ht="30" customHeight="1">
      <c r="A5116" s="3" t="s">
        <v>10912</v>
      </c>
      <c r="B5116" s="3" t="s">
        <v>2</v>
      </c>
      <c r="C5116" s="3" t="s">
        <v>29719</v>
      </c>
      <c r="D5116" s="3" t="s">
        <v>35477</v>
      </c>
      <c r="E5116" s="12" t="s">
        <v>41350</v>
      </c>
      <c r="F5116" s="6" t="str">
        <f t="shared" si="260"/>
        <v>module=jmail_srelate</v>
      </c>
      <c r="G5116" s="6" t="str">
        <f t="shared" si="261"/>
        <v>module=kmail_srelate</v>
      </c>
    </row>
    <row r="5117" spans="1:7" ht="30" customHeight="1">
      <c r="A5117" s="3" t="s">
        <v>10912</v>
      </c>
      <c r="B5117" s="3" t="s">
        <v>2</v>
      </c>
      <c r="C5117" s="3" t="s">
        <v>29720</v>
      </c>
      <c r="D5117" s="3" t="s">
        <v>35478</v>
      </c>
      <c r="E5117" s="12" t="s">
        <v>41351</v>
      </c>
      <c r="F5117" s="6" t="str">
        <f t="shared" si="260"/>
        <v>module=jmail_srelate</v>
      </c>
      <c r="G5117" s="6" t="str">
        <f t="shared" si="261"/>
        <v>module=kmail_srelate</v>
      </c>
    </row>
    <row r="5118" spans="1:7" ht="30" customHeight="1">
      <c r="A5118" s="3" t="s">
        <v>10912</v>
      </c>
      <c r="B5118" s="3" t="s">
        <v>2</v>
      </c>
      <c r="C5118" s="3" t="s">
        <v>29721</v>
      </c>
      <c r="D5118" s="3" t="s">
        <v>35479</v>
      </c>
      <c r="E5118" s="12" t="s">
        <v>41352</v>
      </c>
      <c r="F5118" s="6" t="str">
        <f t="shared" si="260"/>
        <v>module=jmail_srelate</v>
      </c>
      <c r="G5118" s="6" t="str">
        <f t="shared" si="261"/>
        <v>module=kmail_srelate</v>
      </c>
    </row>
    <row r="5119" spans="1:7" ht="30" customHeight="1">
      <c r="A5119" s="3" t="s">
        <v>10912</v>
      </c>
      <c r="B5119" s="3" t="s">
        <v>2</v>
      </c>
      <c r="C5119" s="3" t="s">
        <v>29722</v>
      </c>
      <c r="D5119" s="3" t="s">
        <v>35480</v>
      </c>
      <c r="E5119" s="12" t="s">
        <v>41353</v>
      </c>
      <c r="F5119" s="6" t="str">
        <f t="shared" si="260"/>
        <v>module=jmail_srelate</v>
      </c>
      <c r="G5119" s="6" t="str">
        <f t="shared" si="261"/>
        <v>module=kmail_srelate</v>
      </c>
    </row>
    <row r="5120" spans="1:7" ht="30" customHeight="1">
      <c r="A5120" s="3" t="s">
        <v>10912</v>
      </c>
      <c r="B5120" s="3" t="s">
        <v>2</v>
      </c>
      <c r="C5120" s="3" t="s">
        <v>29723</v>
      </c>
      <c r="D5120" s="3" t="s">
        <v>35481</v>
      </c>
      <c r="E5120" s="12" t="s">
        <v>41354</v>
      </c>
      <c r="F5120" s="6" t="str">
        <f t="shared" si="260"/>
        <v>module=jmail_srelate</v>
      </c>
      <c r="G5120" s="6" t="str">
        <f t="shared" si="261"/>
        <v>module=kmail_srelate</v>
      </c>
    </row>
    <row r="5121" spans="1:7" ht="30" customHeight="1">
      <c r="A5121" s="3" t="s">
        <v>10912</v>
      </c>
      <c r="B5121" s="3" t="s">
        <v>2</v>
      </c>
      <c r="C5121" s="3" t="s">
        <v>29724</v>
      </c>
      <c r="D5121" s="3" t="s">
        <v>35482</v>
      </c>
      <c r="E5121" s="12" t="s">
        <v>41355</v>
      </c>
      <c r="F5121" s="6" t="str">
        <f t="shared" si="260"/>
        <v>module=jmail_srelate</v>
      </c>
      <c r="G5121" s="6" t="str">
        <f t="shared" si="261"/>
        <v>module=kmail_srelate</v>
      </c>
    </row>
    <row r="5122" spans="1:7" ht="30" customHeight="1">
      <c r="A5122" s="3" t="s">
        <v>10912</v>
      </c>
      <c r="B5122" s="3" t="s">
        <v>2</v>
      </c>
      <c r="C5122" s="3" t="s">
        <v>29725</v>
      </c>
      <c r="D5122" s="3" t="s">
        <v>35483</v>
      </c>
      <c r="E5122" s="12" t="s">
        <v>41356</v>
      </c>
      <c r="F5122" s="6" t="str">
        <f t="shared" si="260"/>
        <v>module=jmail_srelate</v>
      </c>
      <c r="G5122" s="6" t="str">
        <f t="shared" si="261"/>
        <v>module=kmail_srelate</v>
      </c>
    </row>
    <row r="5123" spans="1:7" ht="30" customHeight="1">
      <c r="A5123" s="3" t="s">
        <v>10912</v>
      </c>
      <c r="B5123" s="3" t="s">
        <v>2</v>
      </c>
      <c r="C5123" s="3" t="s">
        <v>29726</v>
      </c>
      <c r="D5123" s="3" t="s">
        <v>35484</v>
      </c>
      <c r="E5123" s="12" t="s">
        <v>41357</v>
      </c>
      <c r="F5123" s="6" t="str">
        <f t="shared" si="260"/>
        <v>module=jmail_srelate</v>
      </c>
      <c r="G5123" s="6" t="str">
        <f t="shared" si="261"/>
        <v>module=kmail_srelate</v>
      </c>
    </row>
    <row r="5124" spans="1:7" ht="30" customHeight="1">
      <c r="A5124" s="3" t="s">
        <v>10912</v>
      </c>
      <c r="B5124" s="3" t="s">
        <v>2</v>
      </c>
      <c r="C5124" s="3" t="s">
        <v>29727</v>
      </c>
      <c r="D5124" s="3" t="s">
        <v>35485</v>
      </c>
      <c r="E5124" s="12" t="s">
        <v>41358</v>
      </c>
      <c r="F5124" s="6" t="str">
        <f t="shared" si="260"/>
        <v>module=jmail_srelate</v>
      </c>
      <c r="G5124" s="6" t="str">
        <f t="shared" si="261"/>
        <v>module=kmail_srelate</v>
      </c>
    </row>
    <row r="5125" spans="1:7" ht="30" customHeight="1">
      <c r="A5125" s="3" t="s">
        <v>10912</v>
      </c>
      <c r="B5125" s="3" t="s">
        <v>2</v>
      </c>
      <c r="C5125" s="3" t="s">
        <v>29728</v>
      </c>
      <c r="D5125" s="3" t="s">
        <v>35486</v>
      </c>
      <c r="E5125" s="12" t="s">
        <v>41359</v>
      </c>
      <c r="F5125" s="6" t="str">
        <f t="shared" si="260"/>
        <v>module=jmail_srelate</v>
      </c>
      <c r="G5125" s="6" t="str">
        <f t="shared" si="261"/>
        <v>module=kmail_srelate</v>
      </c>
    </row>
    <row r="5126" spans="1:7" ht="30" customHeight="1">
      <c r="A5126" s="3" t="s">
        <v>10912</v>
      </c>
      <c r="B5126" s="3" t="s">
        <v>2</v>
      </c>
      <c r="C5126" s="3" t="s">
        <v>29729</v>
      </c>
      <c r="D5126" s="3" t="s">
        <v>35487</v>
      </c>
      <c r="E5126" s="12" t="s">
        <v>41360</v>
      </c>
      <c r="F5126" s="6" t="str">
        <f t="shared" si="260"/>
        <v>module=jmail_srelate</v>
      </c>
      <c r="G5126" s="6" t="str">
        <f t="shared" si="261"/>
        <v>module=kmail_srelate</v>
      </c>
    </row>
    <row r="5127" spans="1:7" ht="30" customHeight="1">
      <c r="A5127" s="3" t="s">
        <v>10912</v>
      </c>
      <c r="B5127" s="3" t="s">
        <v>2</v>
      </c>
      <c r="C5127" s="3" t="s">
        <v>29730</v>
      </c>
      <c r="D5127" s="3" t="s">
        <v>35488</v>
      </c>
      <c r="E5127" s="12" t="s">
        <v>41361</v>
      </c>
      <c r="F5127" s="6" t="str">
        <f t="shared" si="260"/>
        <v>module=jmail_srelate</v>
      </c>
      <c r="G5127" s="6" t="str">
        <f t="shared" si="261"/>
        <v>module=kmail_srelate</v>
      </c>
    </row>
    <row r="5128" spans="1:7" ht="30" customHeight="1">
      <c r="A5128" s="3" t="s">
        <v>10912</v>
      </c>
      <c r="B5128" s="3" t="s">
        <v>2</v>
      </c>
      <c r="C5128" s="3" t="s">
        <v>29731</v>
      </c>
      <c r="D5128" s="3" t="s">
        <v>35489</v>
      </c>
      <c r="E5128" s="12" t="s">
        <v>41362</v>
      </c>
      <c r="F5128" s="6" t="str">
        <f t="shared" si="260"/>
        <v>module=jmail_srelate</v>
      </c>
      <c r="G5128" s="6" t="str">
        <f t="shared" si="261"/>
        <v>module=kmail_srelate</v>
      </c>
    </row>
    <row r="5129" spans="1:7" ht="30" customHeight="1">
      <c r="A5129" s="3" t="s">
        <v>10912</v>
      </c>
      <c r="B5129" s="3" t="s">
        <v>2</v>
      </c>
      <c r="C5129" s="3" t="s">
        <v>29732</v>
      </c>
      <c r="D5129" s="3" t="s">
        <v>35490</v>
      </c>
      <c r="E5129" s="12" t="s">
        <v>41363</v>
      </c>
      <c r="F5129" s="6" t="str">
        <f t="shared" si="260"/>
        <v>module=jmail_srelate</v>
      </c>
      <c r="G5129" s="6" t="str">
        <f t="shared" si="261"/>
        <v>module=kmail_srelate</v>
      </c>
    </row>
    <row r="5130" spans="1:7" ht="30" customHeight="1">
      <c r="A5130" s="3" t="s">
        <v>10912</v>
      </c>
      <c r="B5130" s="3" t="s">
        <v>2</v>
      </c>
      <c r="C5130" s="3" t="s">
        <v>29733</v>
      </c>
      <c r="D5130" s="3" t="s">
        <v>35491</v>
      </c>
      <c r="E5130" s="12" t="s">
        <v>41364</v>
      </c>
      <c r="F5130" s="6" t="str">
        <f t="shared" si="260"/>
        <v>module=jmail_srelate</v>
      </c>
      <c r="G5130" s="6" t="str">
        <f t="shared" si="261"/>
        <v>module=kmail_srelate</v>
      </c>
    </row>
    <row r="5131" spans="1:7" ht="30" customHeight="1">
      <c r="A5131" s="3" t="s">
        <v>10912</v>
      </c>
      <c r="B5131" s="3" t="s">
        <v>2</v>
      </c>
      <c r="C5131" s="3" t="s">
        <v>29734</v>
      </c>
      <c r="D5131" s="3" t="s">
        <v>35492</v>
      </c>
      <c r="E5131" s="12" t="s">
        <v>41365</v>
      </c>
      <c r="F5131" s="6" t="str">
        <f t="shared" si="260"/>
        <v>module=jmail_srelate</v>
      </c>
      <c r="G5131" s="6" t="str">
        <f t="shared" si="261"/>
        <v>module=kmail_srelate</v>
      </c>
    </row>
    <row r="5132" spans="1:7" ht="30" customHeight="1">
      <c r="A5132" s="3" t="s">
        <v>10912</v>
      </c>
      <c r="B5132" s="3" t="s">
        <v>2</v>
      </c>
      <c r="C5132" s="3" t="s">
        <v>29735</v>
      </c>
      <c r="D5132" s="3" t="s">
        <v>35493</v>
      </c>
      <c r="E5132" s="12" t="s">
        <v>41366</v>
      </c>
      <c r="F5132" s="6" t="str">
        <f t="shared" si="260"/>
        <v>module=jmail_srelate</v>
      </c>
      <c r="G5132" s="6" t="str">
        <f t="shared" si="261"/>
        <v>module=kmail_srelate</v>
      </c>
    </row>
    <row r="5133" spans="1:7" ht="30" customHeight="1">
      <c r="A5133" s="3" t="s">
        <v>10912</v>
      </c>
      <c r="B5133" s="3" t="s">
        <v>2</v>
      </c>
      <c r="C5133" s="3" t="s">
        <v>29736</v>
      </c>
      <c r="D5133" s="3" t="s">
        <v>35494</v>
      </c>
      <c r="E5133" s="12" t="s">
        <v>41367</v>
      </c>
      <c r="F5133" s="6" t="str">
        <f t="shared" si="260"/>
        <v>module=jmail_srelate</v>
      </c>
      <c r="G5133" s="6" t="str">
        <f t="shared" si="261"/>
        <v>module=kmail_srelate</v>
      </c>
    </row>
    <row r="5134" spans="1:7" ht="30" customHeight="1">
      <c r="A5134" s="3" t="s">
        <v>10912</v>
      </c>
      <c r="B5134" s="3" t="s">
        <v>2</v>
      </c>
      <c r="C5134" s="3" t="s">
        <v>29737</v>
      </c>
      <c r="D5134" s="3" t="s">
        <v>35495</v>
      </c>
      <c r="E5134" s="12" t="s">
        <v>41368</v>
      </c>
      <c r="F5134" s="6" t="str">
        <f t="shared" si="260"/>
        <v>module=jmail_srelate</v>
      </c>
      <c r="G5134" s="6" t="str">
        <f t="shared" si="261"/>
        <v>module=kmail_srelate</v>
      </c>
    </row>
    <row r="5135" spans="1:7" ht="30" customHeight="1">
      <c r="A5135" s="3" t="s">
        <v>10912</v>
      </c>
      <c r="B5135" s="3" t="s">
        <v>2</v>
      </c>
      <c r="C5135" s="3" t="s">
        <v>29738</v>
      </c>
      <c r="D5135" s="3" t="s">
        <v>35496</v>
      </c>
      <c r="E5135" s="12" t="s">
        <v>41369</v>
      </c>
      <c r="F5135" s="6" t="str">
        <f t="shared" si="260"/>
        <v>module=jmail_srelate</v>
      </c>
      <c r="G5135" s="6" t="str">
        <f t="shared" si="261"/>
        <v>module=kmail_srelate</v>
      </c>
    </row>
    <row r="5136" spans="1:7" ht="30" customHeight="1">
      <c r="A5136" s="3" t="s">
        <v>10912</v>
      </c>
      <c r="B5136" s="3" t="s">
        <v>2</v>
      </c>
      <c r="C5136" s="3" t="s">
        <v>29739</v>
      </c>
      <c r="D5136" s="3" t="s">
        <v>35497</v>
      </c>
      <c r="E5136" s="12" t="s">
        <v>41370</v>
      </c>
      <c r="F5136" s="6" t="str">
        <f t="shared" si="260"/>
        <v>module=jmail_srelate</v>
      </c>
      <c r="G5136" s="6" t="str">
        <f t="shared" si="261"/>
        <v>module=kmail_srelate</v>
      </c>
    </row>
    <row r="5137" spans="1:7" ht="30" customHeight="1">
      <c r="A5137" s="3" t="s">
        <v>10912</v>
      </c>
      <c r="B5137" s="3" t="s">
        <v>2</v>
      </c>
      <c r="C5137" s="3" t="s">
        <v>29740</v>
      </c>
      <c r="D5137" s="3" t="s">
        <v>35498</v>
      </c>
      <c r="E5137" s="12" t="s">
        <v>41371</v>
      </c>
      <c r="F5137" s="6" t="str">
        <f t="shared" si="260"/>
        <v>module=jmail_srelate</v>
      </c>
      <c r="G5137" s="6" t="str">
        <f t="shared" si="261"/>
        <v>module=kmail_srelate</v>
      </c>
    </row>
    <row r="5138" spans="1:7" ht="30" customHeight="1">
      <c r="A5138" s="3" t="s">
        <v>10912</v>
      </c>
      <c r="B5138" s="3" t="s">
        <v>2</v>
      </c>
      <c r="C5138" s="3" t="s">
        <v>29741</v>
      </c>
      <c r="D5138" s="3" t="s">
        <v>35499</v>
      </c>
      <c r="E5138" s="12" t="s">
        <v>41372</v>
      </c>
      <c r="F5138" s="6" t="str">
        <f t="shared" si="260"/>
        <v>module=jmail_srelate</v>
      </c>
      <c r="G5138" s="6" t="str">
        <f t="shared" si="261"/>
        <v>module=kmail_srelate</v>
      </c>
    </row>
    <row r="5139" spans="1:7" ht="30" customHeight="1">
      <c r="A5139" s="3" t="s">
        <v>10912</v>
      </c>
      <c r="B5139" s="3" t="s">
        <v>2</v>
      </c>
      <c r="C5139" s="3" t="s">
        <v>29742</v>
      </c>
      <c r="D5139" s="3" t="s">
        <v>35500</v>
      </c>
      <c r="E5139" s="12" t="s">
        <v>41373</v>
      </c>
      <c r="F5139" s="6" t="str">
        <f t="shared" si="260"/>
        <v>module=jmail_srelate</v>
      </c>
      <c r="G5139" s="6" t="str">
        <f t="shared" si="261"/>
        <v>module=kmail_srelate</v>
      </c>
    </row>
    <row r="5140" spans="1:7" ht="30" customHeight="1">
      <c r="A5140" s="3" t="s">
        <v>10912</v>
      </c>
      <c r="B5140" s="3" t="s">
        <v>2</v>
      </c>
      <c r="C5140" s="3" t="s">
        <v>29743</v>
      </c>
      <c r="D5140" s="3" t="s">
        <v>35501</v>
      </c>
      <c r="E5140" s="12" t="s">
        <v>41374</v>
      </c>
      <c r="F5140" s="6" t="str">
        <f t="shared" ref="F5140:F5171" si="262">HYPERLINK("http://www.ssc.wisc.edu/wlsresearch/documentation/waves/?wave=capigrad&amp;module=jmail_srelate","module=jmail_srelate")</f>
        <v>module=jmail_srelate</v>
      </c>
      <c r="G5140" s="6" t="str">
        <f t="shared" ref="G5140:G5171" si="263">HYPERLINK("http://www.ssc.wisc.edu/wlsresearch/documentation/waves/?wave=capisib&amp;module=kmail_srelate","module=kmail_srelate")</f>
        <v>module=kmail_srelate</v>
      </c>
    </row>
    <row r="5141" spans="1:7" ht="30" customHeight="1">
      <c r="A5141" s="3" t="s">
        <v>10912</v>
      </c>
      <c r="B5141" s="3" t="s">
        <v>2</v>
      </c>
      <c r="C5141" s="3" t="s">
        <v>29744</v>
      </c>
      <c r="D5141" s="3" t="s">
        <v>35502</v>
      </c>
      <c r="E5141" s="12" t="s">
        <v>41375</v>
      </c>
      <c r="F5141" s="6" t="str">
        <f t="shared" si="262"/>
        <v>module=jmail_srelate</v>
      </c>
      <c r="G5141" s="6" t="str">
        <f t="shared" si="263"/>
        <v>module=kmail_srelate</v>
      </c>
    </row>
    <row r="5142" spans="1:7" ht="30" customHeight="1">
      <c r="A5142" s="3" t="s">
        <v>10912</v>
      </c>
      <c r="B5142" s="3" t="s">
        <v>2</v>
      </c>
      <c r="C5142" s="3" t="s">
        <v>29745</v>
      </c>
      <c r="D5142" s="3" t="s">
        <v>35503</v>
      </c>
      <c r="E5142" s="12" t="s">
        <v>41376</v>
      </c>
      <c r="F5142" s="6" t="str">
        <f t="shared" si="262"/>
        <v>module=jmail_srelate</v>
      </c>
      <c r="G5142" s="6" t="str">
        <f t="shared" si="263"/>
        <v>module=kmail_srelate</v>
      </c>
    </row>
    <row r="5143" spans="1:7" ht="30" customHeight="1">
      <c r="A5143" s="3" t="s">
        <v>10912</v>
      </c>
      <c r="B5143" s="3" t="s">
        <v>2</v>
      </c>
      <c r="C5143" s="3" t="s">
        <v>29746</v>
      </c>
      <c r="D5143" s="3" t="s">
        <v>35504</v>
      </c>
      <c r="E5143" s="12" t="s">
        <v>41377</v>
      </c>
      <c r="F5143" s="6" t="str">
        <f t="shared" si="262"/>
        <v>module=jmail_srelate</v>
      </c>
      <c r="G5143" s="6" t="str">
        <f t="shared" si="263"/>
        <v>module=kmail_srelate</v>
      </c>
    </row>
    <row r="5144" spans="1:7" ht="30" customHeight="1">
      <c r="A5144" s="3" t="s">
        <v>10912</v>
      </c>
      <c r="B5144" s="3" t="s">
        <v>2</v>
      </c>
      <c r="C5144" s="3" t="s">
        <v>29747</v>
      </c>
      <c r="D5144" s="3" t="s">
        <v>35505</v>
      </c>
      <c r="E5144" s="12" t="s">
        <v>41378</v>
      </c>
      <c r="F5144" s="6" t="str">
        <f t="shared" si="262"/>
        <v>module=jmail_srelate</v>
      </c>
      <c r="G5144" s="6" t="str">
        <f t="shared" si="263"/>
        <v>module=kmail_srelate</v>
      </c>
    </row>
    <row r="5145" spans="1:7" ht="30" customHeight="1">
      <c r="A5145" s="3" t="s">
        <v>10912</v>
      </c>
      <c r="B5145" s="3" t="s">
        <v>2</v>
      </c>
      <c r="C5145" s="3" t="s">
        <v>29748</v>
      </c>
      <c r="D5145" s="3" t="s">
        <v>35506</v>
      </c>
      <c r="E5145" s="12" t="s">
        <v>41379</v>
      </c>
      <c r="F5145" s="6" t="str">
        <f t="shared" si="262"/>
        <v>module=jmail_srelate</v>
      </c>
      <c r="G5145" s="6" t="str">
        <f t="shared" si="263"/>
        <v>module=kmail_srelate</v>
      </c>
    </row>
    <row r="5146" spans="1:7" ht="30" customHeight="1">
      <c r="A5146" s="3" t="s">
        <v>10912</v>
      </c>
      <c r="B5146" s="3" t="s">
        <v>2</v>
      </c>
      <c r="C5146" s="3" t="s">
        <v>29749</v>
      </c>
      <c r="D5146" s="3" t="s">
        <v>35507</v>
      </c>
      <c r="E5146" s="12" t="s">
        <v>41380</v>
      </c>
      <c r="F5146" s="6" t="str">
        <f t="shared" si="262"/>
        <v>module=jmail_srelate</v>
      </c>
      <c r="G5146" s="6" t="str">
        <f t="shared" si="263"/>
        <v>module=kmail_srelate</v>
      </c>
    </row>
    <row r="5147" spans="1:7" ht="30" customHeight="1">
      <c r="A5147" s="3" t="s">
        <v>10912</v>
      </c>
      <c r="B5147" s="3" t="s">
        <v>2</v>
      </c>
      <c r="C5147" s="3" t="s">
        <v>29750</v>
      </c>
      <c r="D5147" s="3" t="s">
        <v>35508</v>
      </c>
      <c r="E5147" s="12" t="s">
        <v>41381</v>
      </c>
      <c r="F5147" s="6" t="str">
        <f t="shared" si="262"/>
        <v>module=jmail_srelate</v>
      </c>
      <c r="G5147" s="6" t="str">
        <f t="shared" si="263"/>
        <v>module=kmail_srelate</v>
      </c>
    </row>
    <row r="5148" spans="1:7" ht="30" customHeight="1">
      <c r="A5148" s="3" t="s">
        <v>10912</v>
      </c>
      <c r="B5148" s="3" t="s">
        <v>2</v>
      </c>
      <c r="C5148" s="3" t="s">
        <v>29751</v>
      </c>
      <c r="D5148" s="3" t="s">
        <v>35509</v>
      </c>
      <c r="E5148" s="12" t="s">
        <v>41382</v>
      </c>
      <c r="F5148" s="6" t="str">
        <f t="shared" si="262"/>
        <v>module=jmail_srelate</v>
      </c>
      <c r="G5148" s="6" t="str">
        <f t="shared" si="263"/>
        <v>module=kmail_srelate</v>
      </c>
    </row>
    <row r="5149" spans="1:7" ht="30" customHeight="1">
      <c r="A5149" s="3" t="s">
        <v>10912</v>
      </c>
      <c r="B5149" s="3" t="s">
        <v>2</v>
      </c>
      <c r="C5149" s="3" t="s">
        <v>29752</v>
      </c>
      <c r="D5149" s="3" t="s">
        <v>35510</v>
      </c>
      <c r="E5149" s="12" t="s">
        <v>41383</v>
      </c>
      <c r="F5149" s="6" t="str">
        <f t="shared" si="262"/>
        <v>module=jmail_srelate</v>
      </c>
      <c r="G5149" s="6" t="str">
        <f t="shared" si="263"/>
        <v>module=kmail_srelate</v>
      </c>
    </row>
    <row r="5150" spans="1:7" ht="30" customHeight="1">
      <c r="A5150" s="3" t="s">
        <v>10912</v>
      </c>
      <c r="B5150" s="3" t="s">
        <v>2</v>
      </c>
      <c r="C5150" s="3" t="s">
        <v>29753</v>
      </c>
      <c r="D5150" s="3" t="s">
        <v>35511</v>
      </c>
      <c r="E5150" s="12" t="s">
        <v>41384</v>
      </c>
      <c r="F5150" s="6" t="str">
        <f t="shared" si="262"/>
        <v>module=jmail_srelate</v>
      </c>
      <c r="G5150" s="6" t="str">
        <f t="shared" si="263"/>
        <v>module=kmail_srelate</v>
      </c>
    </row>
    <row r="5151" spans="1:7" ht="30" customHeight="1">
      <c r="A5151" s="3" t="s">
        <v>10912</v>
      </c>
      <c r="B5151" s="3" t="s">
        <v>2</v>
      </c>
      <c r="C5151" s="3" t="s">
        <v>29754</v>
      </c>
      <c r="D5151" s="3" t="s">
        <v>35512</v>
      </c>
      <c r="E5151" s="12" t="s">
        <v>41385</v>
      </c>
      <c r="F5151" s="6" t="str">
        <f t="shared" si="262"/>
        <v>module=jmail_srelate</v>
      </c>
      <c r="G5151" s="6" t="str">
        <f t="shared" si="263"/>
        <v>module=kmail_srelate</v>
      </c>
    </row>
    <row r="5152" spans="1:7" ht="30" customHeight="1">
      <c r="A5152" s="3" t="s">
        <v>10912</v>
      </c>
      <c r="B5152" s="3" t="s">
        <v>2</v>
      </c>
      <c r="C5152" s="3" t="s">
        <v>29755</v>
      </c>
      <c r="D5152" s="3" t="s">
        <v>35513</v>
      </c>
      <c r="E5152" s="12" t="s">
        <v>41386</v>
      </c>
      <c r="F5152" s="6" t="str">
        <f t="shared" si="262"/>
        <v>module=jmail_srelate</v>
      </c>
      <c r="G5152" s="6" t="str">
        <f t="shared" si="263"/>
        <v>module=kmail_srelate</v>
      </c>
    </row>
    <row r="5153" spans="1:7" ht="30" customHeight="1">
      <c r="A5153" s="3" t="s">
        <v>10912</v>
      </c>
      <c r="B5153" s="3" t="s">
        <v>2</v>
      </c>
      <c r="C5153" s="3" t="s">
        <v>29756</v>
      </c>
      <c r="D5153" s="3" t="s">
        <v>35514</v>
      </c>
      <c r="E5153" s="12" t="s">
        <v>41387</v>
      </c>
      <c r="F5153" s="6" t="str">
        <f t="shared" si="262"/>
        <v>module=jmail_srelate</v>
      </c>
      <c r="G5153" s="6" t="str">
        <f t="shared" si="263"/>
        <v>module=kmail_srelate</v>
      </c>
    </row>
    <row r="5154" spans="1:7" ht="30" customHeight="1">
      <c r="A5154" s="3" t="s">
        <v>10912</v>
      </c>
      <c r="B5154" s="3" t="s">
        <v>2</v>
      </c>
      <c r="C5154" s="3" t="s">
        <v>29757</v>
      </c>
      <c r="D5154" s="3" t="s">
        <v>35515</v>
      </c>
      <c r="E5154" s="12" t="s">
        <v>41388</v>
      </c>
      <c r="F5154" s="6" t="str">
        <f t="shared" si="262"/>
        <v>module=jmail_srelate</v>
      </c>
      <c r="G5154" s="6" t="str">
        <f t="shared" si="263"/>
        <v>module=kmail_srelate</v>
      </c>
    </row>
    <row r="5155" spans="1:7" ht="30" customHeight="1">
      <c r="A5155" s="3" t="s">
        <v>10912</v>
      </c>
      <c r="B5155" s="3" t="s">
        <v>2</v>
      </c>
      <c r="C5155" s="3" t="s">
        <v>29758</v>
      </c>
      <c r="D5155" s="3" t="s">
        <v>35516</v>
      </c>
      <c r="E5155" s="12" t="s">
        <v>41389</v>
      </c>
      <c r="F5155" s="6" t="str">
        <f t="shared" si="262"/>
        <v>module=jmail_srelate</v>
      </c>
      <c r="G5155" s="6" t="str">
        <f t="shared" si="263"/>
        <v>module=kmail_srelate</v>
      </c>
    </row>
    <row r="5156" spans="1:7" ht="30" customHeight="1">
      <c r="A5156" s="3" t="s">
        <v>10912</v>
      </c>
      <c r="B5156" s="3" t="s">
        <v>2</v>
      </c>
      <c r="C5156" s="3" t="s">
        <v>29759</v>
      </c>
      <c r="D5156" s="3" t="s">
        <v>35517</v>
      </c>
      <c r="E5156" s="12" t="s">
        <v>41390</v>
      </c>
      <c r="F5156" s="6" t="str">
        <f t="shared" si="262"/>
        <v>module=jmail_srelate</v>
      </c>
      <c r="G5156" s="6" t="str">
        <f t="shared" si="263"/>
        <v>module=kmail_srelate</v>
      </c>
    </row>
    <row r="5157" spans="1:7" ht="30" customHeight="1">
      <c r="A5157" s="3" t="s">
        <v>10912</v>
      </c>
      <c r="B5157" s="3" t="s">
        <v>2</v>
      </c>
      <c r="C5157" s="3" t="s">
        <v>29760</v>
      </c>
      <c r="D5157" s="3" t="s">
        <v>35518</v>
      </c>
      <c r="E5157" s="12" t="s">
        <v>41391</v>
      </c>
      <c r="F5157" s="6" t="str">
        <f t="shared" si="262"/>
        <v>module=jmail_srelate</v>
      </c>
      <c r="G5157" s="6" t="str">
        <f t="shared" si="263"/>
        <v>module=kmail_srelate</v>
      </c>
    </row>
    <row r="5158" spans="1:7" ht="30" customHeight="1">
      <c r="A5158" s="3" t="s">
        <v>10912</v>
      </c>
      <c r="B5158" s="3" t="s">
        <v>2</v>
      </c>
      <c r="C5158" s="3" t="s">
        <v>29761</v>
      </c>
      <c r="D5158" s="3" t="s">
        <v>35519</v>
      </c>
      <c r="E5158" s="12" t="s">
        <v>41392</v>
      </c>
      <c r="F5158" s="6" t="str">
        <f t="shared" si="262"/>
        <v>module=jmail_srelate</v>
      </c>
      <c r="G5158" s="6" t="str">
        <f t="shared" si="263"/>
        <v>module=kmail_srelate</v>
      </c>
    </row>
    <row r="5159" spans="1:7" ht="30" customHeight="1">
      <c r="A5159" s="3" t="s">
        <v>10912</v>
      </c>
      <c r="B5159" s="3" t="s">
        <v>2</v>
      </c>
      <c r="C5159" s="3" t="s">
        <v>29762</v>
      </c>
      <c r="D5159" s="3" t="s">
        <v>35520</v>
      </c>
      <c r="E5159" s="12" t="s">
        <v>41393</v>
      </c>
      <c r="F5159" s="6" t="str">
        <f t="shared" si="262"/>
        <v>module=jmail_srelate</v>
      </c>
      <c r="G5159" s="6" t="str">
        <f t="shared" si="263"/>
        <v>module=kmail_srelate</v>
      </c>
    </row>
    <row r="5160" spans="1:7" ht="30" customHeight="1">
      <c r="A5160" s="3" t="s">
        <v>10912</v>
      </c>
      <c r="B5160" s="3" t="s">
        <v>2</v>
      </c>
      <c r="C5160" s="3" t="s">
        <v>29763</v>
      </c>
      <c r="D5160" s="3" t="s">
        <v>35521</v>
      </c>
      <c r="E5160" s="12" t="s">
        <v>41394</v>
      </c>
      <c r="F5160" s="6" t="str">
        <f t="shared" si="262"/>
        <v>module=jmail_srelate</v>
      </c>
      <c r="G5160" s="6" t="str">
        <f t="shared" si="263"/>
        <v>module=kmail_srelate</v>
      </c>
    </row>
    <row r="5161" spans="1:7" ht="30" customHeight="1">
      <c r="A5161" s="3" t="s">
        <v>10912</v>
      </c>
      <c r="B5161" s="3" t="s">
        <v>2</v>
      </c>
      <c r="C5161" s="3" t="s">
        <v>29764</v>
      </c>
      <c r="D5161" s="3" t="s">
        <v>35522</v>
      </c>
      <c r="E5161" s="12" t="s">
        <v>41395</v>
      </c>
      <c r="F5161" s="6" t="str">
        <f t="shared" si="262"/>
        <v>module=jmail_srelate</v>
      </c>
      <c r="G5161" s="6" t="str">
        <f t="shared" si="263"/>
        <v>module=kmail_srelate</v>
      </c>
    </row>
    <row r="5162" spans="1:7" ht="30" customHeight="1">
      <c r="A5162" s="3" t="s">
        <v>10912</v>
      </c>
      <c r="B5162" s="3" t="s">
        <v>2</v>
      </c>
      <c r="C5162" s="3" t="s">
        <v>29765</v>
      </c>
      <c r="D5162" s="3" t="s">
        <v>35523</v>
      </c>
      <c r="E5162" s="12" t="s">
        <v>41396</v>
      </c>
      <c r="F5162" s="6" t="str">
        <f t="shared" si="262"/>
        <v>module=jmail_srelate</v>
      </c>
      <c r="G5162" s="6" t="str">
        <f t="shared" si="263"/>
        <v>module=kmail_srelate</v>
      </c>
    </row>
    <row r="5163" spans="1:7" ht="30" customHeight="1">
      <c r="A5163" s="3" t="s">
        <v>10912</v>
      </c>
      <c r="B5163" s="3" t="s">
        <v>2</v>
      </c>
      <c r="C5163" s="3" t="s">
        <v>29766</v>
      </c>
      <c r="D5163" s="3" t="s">
        <v>35524</v>
      </c>
      <c r="E5163" s="12" t="s">
        <v>41397</v>
      </c>
      <c r="F5163" s="6" t="str">
        <f t="shared" si="262"/>
        <v>module=jmail_srelate</v>
      </c>
      <c r="G5163" s="6" t="str">
        <f t="shared" si="263"/>
        <v>module=kmail_srelate</v>
      </c>
    </row>
    <row r="5164" spans="1:7" ht="30" customHeight="1">
      <c r="A5164" s="3" t="s">
        <v>10912</v>
      </c>
      <c r="B5164" s="3" t="s">
        <v>2</v>
      </c>
      <c r="C5164" s="3" t="s">
        <v>29767</v>
      </c>
      <c r="D5164" s="3" t="s">
        <v>35525</v>
      </c>
      <c r="E5164" s="12" t="s">
        <v>41398</v>
      </c>
      <c r="F5164" s="6" t="str">
        <f t="shared" si="262"/>
        <v>module=jmail_srelate</v>
      </c>
      <c r="G5164" s="6" t="str">
        <f t="shared" si="263"/>
        <v>module=kmail_srelate</v>
      </c>
    </row>
    <row r="5165" spans="1:7" ht="30" customHeight="1">
      <c r="A5165" s="3" t="s">
        <v>10912</v>
      </c>
      <c r="B5165" s="3" t="s">
        <v>2</v>
      </c>
      <c r="C5165" s="3" t="s">
        <v>29768</v>
      </c>
      <c r="D5165" s="3" t="s">
        <v>35526</v>
      </c>
      <c r="E5165" s="12" t="s">
        <v>41399</v>
      </c>
      <c r="F5165" s="6" t="str">
        <f t="shared" si="262"/>
        <v>module=jmail_srelate</v>
      </c>
      <c r="G5165" s="6" t="str">
        <f t="shared" si="263"/>
        <v>module=kmail_srelate</v>
      </c>
    </row>
    <row r="5166" spans="1:7" ht="30" customHeight="1">
      <c r="A5166" s="3" t="s">
        <v>10912</v>
      </c>
      <c r="B5166" s="3" t="s">
        <v>2</v>
      </c>
      <c r="C5166" s="3" t="s">
        <v>29769</v>
      </c>
      <c r="D5166" s="3" t="s">
        <v>35527</v>
      </c>
      <c r="E5166" s="12" t="s">
        <v>41400</v>
      </c>
      <c r="F5166" s="6" t="str">
        <f t="shared" si="262"/>
        <v>module=jmail_srelate</v>
      </c>
      <c r="G5166" s="6" t="str">
        <f t="shared" si="263"/>
        <v>module=kmail_srelate</v>
      </c>
    </row>
    <row r="5167" spans="1:7" ht="30" customHeight="1">
      <c r="A5167" s="3" t="s">
        <v>10912</v>
      </c>
      <c r="B5167" s="3" t="s">
        <v>2</v>
      </c>
      <c r="C5167" s="3" t="s">
        <v>29770</v>
      </c>
      <c r="D5167" s="3" t="s">
        <v>35528</v>
      </c>
      <c r="E5167" s="12" t="s">
        <v>41401</v>
      </c>
      <c r="F5167" s="6" t="str">
        <f t="shared" si="262"/>
        <v>module=jmail_srelate</v>
      </c>
      <c r="G5167" s="6" t="str">
        <f t="shared" si="263"/>
        <v>module=kmail_srelate</v>
      </c>
    </row>
    <row r="5168" spans="1:7" ht="30" customHeight="1">
      <c r="A5168" s="3" t="s">
        <v>10912</v>
      </c>
      <c r="B5168" s="3" t="s">
        <v>2</v>
      </c>
      <c r="C5168" s="3" t="s">
        <v>29771</v>
      </c>
      <c r="D5168" s="3" t="s">
        <v>35529</v>
      </c>
      <c r="E5168" s="12" t="s">
        <v>41402</v>
      </c>
      <c r="F5168" s="6" t="str">
        <f t="shared" si="262"/>
        <v>module=jmail_srelate</v>
      </c>
      <c r="G5168" s="6" t="str">
        <f t="shared" si="263"/>
        <v>module=kmail_srelate</v>
      </c>
    </row>
    <row r="5169" spans="1:7" ht="30" customHeight="1">
      <c r="A5169" s="3" t="s">
        <v>10912</v>
      </c>
      <c r="B5169" s="3" t="s">
        <v>2</v>
      </c>
      <c r="C5169" s="3" t="s">
        <v>29772</v>
      </c>
      <c r="D5169" s="3" t="s">
        <v>35530</v>
      </c>
      <c r="E5169" s="12" t="s">
        <v>41403</v>
      </c>
      <c r="F5169" s="6" t="str">
        <f t="shared" si="262"/>
        <v>module=jmail_srelate</v>
      </c>
      <c r="G5169" s="6" t="str">
        <f t="shared" si="263"/>
        <v>module=kmail_srelate</v>
      </c>
    </row>
    <row r="5170" spans="1:7" ht="30" customHeight="1">
      <c r="A5170" s="3" t="s">
        <v>10912</v>
      </c>
      <c r="B5170" s="3" t="s">
        <v>2</v>
      </c>
      <c r="C5170" s="3" t="s">
        <v>29773</v>
      </c>
      <c r="D5170" s="3" t="s">
        <v>35531</v>
      </c>
      <c r="E5170" s="12" t="s">
        <v>41404</v>
      </c>
      <c r="F5170" s="6" t="str">
        <f t="shared" si="262"/>
        <v>module=jmail_srelate</v>
      </c>
      <c r="G5170" s="6" t="str">
        <f t="shared" si="263"/>
        <v>module=kmail_srelate</v>
      </c>
    </row>
    <row r="5171" spans="1:7" ht="30" customHeight="1">
      <c r="A5171" s="3" t="s">
        <v>10912</v>
      </c>
      <c r="B5171" s="3" t="s">
        <v>2</v>
      </c>
      <c r="C5171" s="3" t="s">
        <v>29774</v>
      </c>
      <c r="D5171" s="3" t="s">
        <v>35532</v>
      </c>
      <c r="E5171" s="12" t="s">
        <v>41405</v>
      </c>
      <c r="F5171" s="6" t="str">
        <f t="shared" si="262"/>
        <v>module=jmail_srelate</v>
      </c>
      <c r="G5171" s="6" t="str">
        <f t="shared" si="263"/>
        <v>module=kmail_srelate</v>
      </c>
    </row>
    <row r="5172" spans="1:7" ht="30" customHeight="1">
      <c r="A5172" s="3" t="s">
        <v>10912</v>
      </c>
      <c r="B5172" s="3" t="s">
        <v>2</v>
      </c>
      <c r="C5172" s="3" t="s">
        <v>29775</v>
      </c>
      <c r="D5172" s="3" t="s">
        <v>35533</v>
      </c>
      <c r="E5172" s="12" t="s">
        <v>41406</v>
      </c>
      <c r="F5172" s="6" t="str">
        <f t="shared" ref="F5172:F5203" si="264">HYPERLINK("http://www.ssc.wisc.edu/wlsresearch/documentation/waves/?wave=capigrad&amp;module=jmail_srelate","module=jmail_srelate")</f>
        <v>module=jmail_srelate</v>
      </c>
      <c r="G5172" s="6" t="str">
        <f t="shared" ref="G5172:G5203" si="265">HYPERLINK("http://www.ssc.wisc.edu/wlsresearch/documentation/waves/?wave=capisib&amp;module=kmail_srelate","module=kmail_srelate")</f>
        <v>module=kmail_srelate</v>
      </c>
    </row>
    <row r="5173" spans="1:7" ht="30" customHeight="1">
      <c r="A5173" s="3" t="s">
        <v>10912</v>
      </c>
      <c r="B5173" s="3" t="s">
        <v>2</v>
      </c>
      <c r="C5173" s="3" t="s">
        <v>29776</v>
      </c>
      <c r="D5173" s="3" t="s">
        <v>35534</v>
      </c>
      <c r="E5173" s="12" t="s">
        <v>41407</v>
      </c>
      <c r="F5173" s="6" t="str">
        <f t="shared" si="264"/>
        <v>module=jmail_srelate</v>
      </c>
      <c r="G5173" s="6" t="str">
        <f t="shared" si="265"/>
        <v>module=kmail_srelate</v>
      </c>
    </row>
    <row r="5174" spans="1:7" ht="30" customHeight="1">
      <c r="A5174" s="3" t="s">
        <v>10912</v>
      </c>
      <c r="B5174" s="3" t="s">
        <v>2</v>
      </c>
      <c r="C5174" s="3" t="s">
        <v>29777</v>
      </c>
      <c r="D5174" s="3" t="s">
        <v>35535</v>
      </c>
      <c r="E5174" s="12" t="s">
        <v>41408</v>
      </c>
      <c r="F5174" s="6" t="str">
        <f t="shared" si="264"/>
        <v>module=jmail_srelate</v>
      </c>
      <c r="G5174" s="6" t="str">
        <f t="shared" si="265"/>
        <v>module=kmail_srelate</v>
      </c>
    </row>
    <row r="5175" spans="1:7" ht="30" customHeight="1">
      <c r="A5175" s="3" t="s">
        <v>10912</v>
      </c>
      <c r="B5175" s="3" t="s">
        <v>2</v>
      </c>
      <c r="C5175" s="3" t="s">
        <v>29778</v>
      </c>
      <c r="D5175" s="3" t="s">
        <v>35536</v>
      </c>
      <c r="E5175" s="12" t="s">
        <v>41409</v>
      </c>
      <c r="F5175" s="6" t="str">
        <f t="shared" si="264"/>
        <v>module=jmail_srelate</v>
      </c>
      <c r="G5175" s="6" t="str">
        <f t="shared" si="265"/>
        <v>module=kmail_srelate</v>
      </c>
    </row>
    <row r="5176" spans="1:7" ht="30" customHeight="1">
      <c r="A5176" s="3" t="s">
        <v>10912</v>
      </c>
      <c r="B5176" s="3" t="s">
        <v>2</v>
      </c>
      <c r="C5176" s="3" t="s">
        <v>29779</v>
      </c>
      <c r="D5176" s="3" t="s">
        <v>35537</v>
      </c>
      <c r="E5176" s="12" t="s">
        <v>41410</v>
      </c>
      <c r="F5176" s="6" t="str">
        <f t="shared" si="264"/>
        <v>module=jmail_srelate</v>
      </c>
      <c r="G5176" s="6" t="str">
        <f t="shared" si="265"/>
        <v>module=kmail_srelate</v>
      </c>
    </row>
    <row r="5177" spans="1:7" ht="30" customHeight="1">
      <c r="A5177" s="3" t="s">
        <v>10912</v>
      </c>
      <c r="B5177" s="3" t="s">
        <v>2</v>
      </c>
      <c r="C5177" s="3" t="s">
        <v>29780</v>
      </c>
      <c r="D5177" s="3" t="s">
        <v>35538</v>
      </c>
      <c r="E5177" s="12" t="s">
        <v>41411</v>
      </c>
      <c r="F5177" s="6" t="str">
        <f t="shared" si="264"/>
        <v>module=jmail_srelate</v>
      </c>
      <c r="G5177" s="6" t="str">
        <f t="shared" si="265"/>
        <v>module=kmail_srelate</v>
      </c>
    </row>
    <row r="5178" spans="1:7" ht="30" customHeight="1">
      <c r="A5178" s="3" t="s">
        <v>10912</v>
      </c>
      <c r="B5178" s="3" t="s">
        <v>2</v>
      </c>
      <c r="C5178" s="3" t="s">
        <v>29781</v>
      </c>
      <c r="D5178" s="3" t="s">
        <v>35539</v>
      </c>
      <c r="E5178" s="12" t="s">
        <v>41412</v>
      </c>
      <c r="F5178" s="6" t="str">
        <f t="shared" si="264"/>
        <v>module=jmail_srelate</v>
      </c>
      <c r="G5178" s="6" t="str">
        <f t="shared" si="265"/>
        <v>module=kmail_srelate</v>
      </c>
    </row>
    <row r="5179" spans="1:7" ht="30" customHeight="1">
      <c r="A5179" s="3" t="s">
        <v>10912</v>
      </c>
      <c r="B5179" s="3" t="s">
        <v>2</v>
      </c>
      <c r="C5179" s="3" t="s">
        <v>29782</v>
      </c>
      <c r="D5179" s="3" t="s">
        <v>35540</v>
      </c>
      <c r="E5179" s="12" t="s">
        <v>41413</v>
      </c>
      <c r="F5179" s="6" t="str">
        <f t="shared" si="264"/>
        <v>module=jmail_srelate</v>
      </c>
      <c r="G5179" s="6" t="str">
        <f t="shared" si="265"/>
        <v>module=kmail_srelate</v>
      </c>
    </row>
    <row r="5180" spans="1:7" ht="30" customHeight="1">
      <c r="A5180" s="3" t="s">
        <v>10912</v>
      </c>
      <c r="B5180" s="3" t="s">
        <v>2</v>
      </c>
      <c r="C5180" s="3" t="s">
        <v>29783</v>
      </c>
      <c r="D5180" s="3" t="s">
        <v>35541</v>
      </c>
      <c r="E5180" s="12" t="s">
        <v>41414</v>
      </c>
      <c r="F5180" s="6" t="str">
        <f t="shared" si="264"/>
        <v>module=jmail_srelate</v>
      </c>
      <c r="G5180" s="6" t="str">
        <f t="shared" si="265"/>
        <v>module=kmail_srelate</v>
      </c>
    </row>
    <row r="5181" spans="1:7" ht="30" customHeight="1">
      <c r="A5181" s="3" t="s">
        <v>10912</v>
      </c>
      <c r="B5181" s="3" t="s">
        <v>2</v>
      </c>
      <c r="C5181" s="3" t="s">
        <v>29784</v>
      </c>
      <c r="D5181" s="3" t="s">
        <v>35542</v>
      </c>
      <c r="E5181" s="12" t="s">
        <v>41415</v>
      </c>
      <c r="F5181" s="6" t="str">
        <f t="shared" si="264"/>
        <v>module=jmail_srelate</v>
      </c>
      <c r="G5181" s="6" t="str">
        <f t="shared" si="265"/>
        <v>module=kmail_srelate</v>
      </c>
    </row>
    <row r="5182" spans="1:7" ht="30" customHeight="1">
      <c r="A5182" s="3" t="s">
        <v>10912</v>
      </c>
      <c r="B5182" s="3" t="s">
        <v>2</v>
      </c>
      <c r="C5182" s="3" t="s">
        <v>29785</v>
      </c>
      <c r="D5182" s="3" t="s">
        <v>35543</v>
      </c>
      <c r="E5182" s="12" t="s">
        <v>41416</v>
      </c>
      <c r="F5182" s="6" t="str">
        <f t="shared" si="264"/>
        <v>module=jmail_srelate</v>
      </c>
      <c r="G5182" s="6" t="str">
        <f t="shared" si="265"/>
        <v>module=kmail_srelate</v>
      </c>
    </row>
    <row r="5183" spans="1:7" ht="30" customHeight="1">
      <c r="A5183" s="3" t="s">
        <v>10912</v>
      </c>
      <c r="B5183" s="3" t="s">
        <v>2</v>
      </c>
      <c r="C5183" s="3" t="s">
        <v>29786</v>
      </c>
      <c r="D5183" s="3" t="s">
        <v>35544</v>
      </c>
      <c r="E5183" s="12" t="s">
        <v>41417</v>
      </c>
      <c r="F5183" s="6" t="str">
        <f t="shared" si="264"/>
        <v>module=jmail_srelate</v>
      </c>
      <c r="G5183" s="6" t="str">
        <f t="shared" si="265"/>
        <v>module=kmail_srelate</v>
      </c>
    </row>
    <row r="5184" spans="1:7" ht="30" customHeight="1">
      <c r="A5184" s="3" t="s">
        <v>10912</v>
      </c>
      <c r="B5184" s="3" t="s">
        <v>2</v>
      </c>
      <c r="C5184" s="3" t="s">
        <v>29787</v>
      </c>
      <c r="D5184" s="3" t="s">
        <v>35545</v>
      </c>
      <c r="E5184" s="12" t="s">
        <v>41418</v>
      </c>
      <c r="F5184" s="6" t="str">
        <f t="shared" si="264"/>
        <v>module=jmail_srelate</v>
      </c>
      <c r="G5184" s="6" t="str">
        <f t="shared" si="265"/>
        <v>module=kmail_srelate</v>
      </c>
    </row>
    <row r="5185" spans="1:7" ht="30" customHeight="1">
      <c r="A5185" s="3" t="s">
        <v>10912</v>
      </c>
      <c r="B5185" s="3" t="s">
        <v>2</v>
      </c>
      <c r="C5185" s="3" t="s">
        <v>29788</v>
      </c>
      <c r="D5185" s="3" t="s">
        <v>35546</v>
      </c>
      <c r="E5185" s="12" t="s">
        <v>41419</v>
      </c>
      <c r="F5185" s="6" t="str">
        <f t="shared" si="264"/>
        <v>module=jmail_srelate</v>
      </c>
      <c r="G5185" s="6" t="str">
        <f t="shared" si="265"/>
        <v>module=kmail_srelate</v>
      </c>
    </row>
    <row r="5186" spans="1:7" ht="30" customHeight="1">
      <c r="A5186" s="3" t="s">
        <v>10912</v>
      </c>
      <c r="B5186" s="3" t="s">
        <v>2</v>
      </c>
      <c r="C5186" s="3" t="s">
        <v>29789</v>
      </c>
      <c r="D5186" s="3" t="s">
        <v>35547</v>
      </c>
      <c r="E5186" s="12" t="s">
        <v>41420</v>
      </c>
      <c r="F5186" s="6" t="str">
        <f t="shared" si="264"/>
        <v>module=jmail_srelate</v>
      </c>
      <c r="G5186" s="6" t="str">
        <f t="shared" si="265"/>
        <v>module=kmail_srelate</v>
      </c>
    </row>
    <row r="5187" spans="1:7" ht="30" customHeight="1">
      <c r="A5187" s="3" t="s">
        <v>10912</v>
      </c>
      <c r="B5187" s="3" t="s">
        <v>2</v>
      </c>
      <c r="C5187" s="3" t="s">
        <v>29790</v>
      </c>
      <c r="D5187" s="3" t="s">
        <v>35548</v>
      </c>
      <c r="E5187" s="12" t="s">
        <v>41421</v>
      </c>
      <c r="F5187" s="6" t="str">
        <f t="shared" si="264"/>
        <v>module=jmail_srelate</v>
      </c>
      <c r="G5187" s="6" t="str">
        <f t="shared" si="265"/>
        <v>module=kmail_srelate</v>
      </c>
    </row>
    <row r="5188" spans="1:7" ht="30" customHeight="1">
      <c r="A5188" s="3" t="s">
        <v>10912</v>
      </c>
      <c r="B5188" s="3" t="s">
        <v>2</v>
      </c>
      <c r="C5188" s="3" t="s">
        <v>29791</v>
      </c>
      <c r="D5188" s="3" t="s">
        <v>35549</v>
      </c>
      <c r="E5188" s="12" t="s">
        <v>41422</v>
      </c>
      <c r="F5188" s="6" t="str">
        <f t="shared" si="264"/>
        <v>module=jmail_srelate</v>
      </c>
      <c r="G5188" s="6" t="str">
        <f t="shared" si="265"/>
        <v>module=kmail_srelate</v>
      </c>
    </row>
    <row r="5189" spans="1:7" ht="30" customHeight="1">
      <c r="A5189" s="3" t="s">
        <v>10912</v>
      </c>
      <c r="B5189" s="3" t="s">
        <v>2</v>
      </c>
      <c r="C5189" s="3" t="s">
        <v>29792</v>
      </c>
      <c r="D5189" s="3" t="s">
        <v>35550</v>
      </c>
      <c r="E5189" s="12" t="s">
        <v>41423</v>
      </c>
      <c r="F5189" s="6" t="str">
        <f t="shared" si="264"/>
        <v>module=jmail_srelate</v>
      </c>
      <c r="G5189" s="6" t="str">
        <f t="shared" si="265"/>
        <v>module=kmail_srelate</v>
      </c>
    </row>
    <row r="5190" spans="1:7" ht="30" customHeight="1">
      <c r="A5190" s="3" t="s">
        <v>10912</v>
      </c>
      <c r="B5190" s="3" t="s">
        <v>2</v>
      </c>
      <c r="C5190" s="3" t="s">
        <v>29793</v>
      </c>
      <c r="D5190" s="3" t="s">
        <v>35551</v>
      </c>
      <c r="E5190" s="12" t="s">
        <v>41424</v>
      </c>
      <c r="F5190" s="6" t="str">
        <f t="shared" si="264"/>
        <v>module=jmail_srelate</v>
      </c>
      <c r="G5190" s="6" t="str">
        <f t="shared" si="265"/>
        <v>module=kmail_srelate</v>
      </c>
    </row>
    <row r="5191" spans="1:7" ht="30" customHeight="1">
      <c r="A5191" s="3" t="s">
        <v>10912</v>
      </c>
      <c r="B5191" s="3" t="s">
        <v>2</v>
      </c>
      <c r="C5191" s="3" t="s">
        <v>29794</v>
      </c>
      <c r="D5191" s="3" t="s">
        <v>35552</v>
      </c>
      <c r="E5191" s="12" t="s">
        <v>41425</v>
      </c>
      <c r="F5191" s="6" t="str">
        <f t="shared" si="264"/>
        <v>module=jmail_srelate</v>
      </c>
      <c r="G5191" s="6" t="str">
        <f t="shared" si="265"/>
        <v>module=kmail_srelate</v>
      </c>
    </row>
    <row r="5192" spans="1:7" ht="30" customHeight="1">
      <c r="A5192" s="3" t="s">
        <v>10912</v>
      </c>
      <c r="B5192" s="3" t="s">
        <v>2</v>
      </c>
      <c r="C5192" s="3" t="s">
        <v>29795</v>
      </c>
      <c r="D5192" s="3" t="s">
        <v>35553</v>
      </c>
      <c r="E5192" s="12" t="s">
        <v>41426</v>
      </c>
      <c r="F5192" s="6" t="str">
        <f t="shared" si="264"/>
        <v>module=jmail_srelate</v>
      </c>
      <c r="G5192" s="6" t="str">
        <f t="shared" si="265"/>
        <v>module=kmail_srelate</v>
      </c>
    </row>
    <row r="5193" spans="1:7" ht="30" customHeight="1">
      <c r="A5193" s="3" t="s">
        <v>10912</v>
      </c>
      <c r="B5193" s="3" t="s">
        <v>2</v>
      </c>
      <c r="C5193" s="3" t="s">
        <v>29796</v>
      </c>
      <c r="D5193" s="3" t="s">
        <v>35554</v>
      </c>
      <c r="E5193" s="12" t="s">
        <v>41427</v>
      </c>
      <c r="F5193" s="6" t="str">
        <f t="shared" si="264"/>
        <v>module=jmail_srelate</v>
      </c>
      <c r="G5193" s="6" t="str">
        <f t="shared" si="265"/>
        <v>module=kmail_srelate</v>
      </c>
    </row>
    <row r="5194" spans="1:7" ht="30" customHeight="1">
      <c r="A5194" s="3" t="s">
        <v>10912</v>
      </c>
      <c r="B5194" s="3" t="s">
        <v>2</v>
      </c>
      <c r="C5194" s="3" t="s">
        <v>29797</v>
      </c>
      <c r="D5194" s="3" t="s">
        <v>35555</v>
      </c>
      <c r="E5194" s="12" t="s">
        <v>41428</v>
      </c>
      <c r="F5194" s="6" t="str">
        <f t="shared" si="264"/>
        <v>module=jmail_srelate</v>
      </c>
      <c r="G5194" s="6" t="str">
        <f t="shared" si="265"/>
        <v>module=kmail_srelate</v>
      </c>
    </row>
    <row r="5195" spans="1:7" ht="30" customHeight="1">
      <c r="A5195" s="3" t="s">
        <v>10912</v>
      </c>
      <c r="B5195" s="3" t="s">
        <v>2</v>
      </c>
      <c r="C5195" s="3" t="s">
        <v>29798</v>
      </c>
      <c r="D5195" s="3" t="s">
        <v>35556</v>
      </c>
      <c r="E5195" s="12" t="s">
        <v>41429</v>
      </c>
      <c r="F5195" s="6" t="str">
        <f t="shared" si="264"/>
        <v>module=jmail_srelate</v>
      </c>
      <c r="G5195" s="6" t="str">
        <f t="shared" si="265"/>
        <v>module=kmail_srelate</v>
      </c>
    </row>
    <row r="5196" spans="1:7" ht="30" customHeight="1">
      <c r="A5196" s="3" t="s">
        <v>10912</v>
      </c>
      <c r="B5196" s="3" t="s">
        <v>2</v>
      </c>
      <c r="C5196" s="3" t="s">
        <v>29799</v>
      </c>
      <c r="D5196" s="3" t="s">
        <v>35557</v>
      </c>
      <c r="E5196" s="12" t="s">
        <v>41430</v>
      </c>
      <c r="F5196" s="6" t="str">
        <f t="shared" si="264"/>
        <v>module=jmail_srelate</v>
      </c>
      <c r="G5196" s="6" t="str">
        <f t="shared" si="265"/>
        <v>module=kmail_srelate</v>
      </c>
    </row>
    <row r="5197" spans="1:7" ht="30" customHeight="1">
      <c r="A5197" s="3" t="s">
        <v>10912</v>
      </c>
      <c r="B5197" s="3" t="s">
        <v>2</v>
      </c>
      <c r="C5197" s="3" t="s">
        <v>29800</v>
      </c>
      <c r="D5197" s="3" t="s">
        <v>35558</v>
      </c>
      <c r="E5197" s="12" t="s">
        <v>41431</v>
      </c>
      <c r="F5197" s="6" t="str">
        <f t="shared" si="264"/>
        <v>module=jmail_srelate</v>
      </c>
      <c r="G5197" s="6" t="str">
        <f t="shared" si="265"/>
        <v>module=kmail_srelate</v>
      </c>
    </row>
    <row r="5198" spans="1:7" ht="30" customHeight="1">
      <c r="A5198" s="3" t="s">
        <v>10912</v>
      </c>
      <c r="B5198" s="3" t="s">
        <v>2</v>
      </c>
      <c r="C5198" s="3" t="s">
        <v>29801</v>
      </c>
      <c r="D5198" s="3" t="s">
        <v>35559</v>
      </c>
      <c r="E5198" s="12" t="s">
        <v>41432</v>
      </c>
      <c r="F5198" s="6" t="str">
        <f t="shared" si="264"/>
        <v>module=jmail_srelate</v>
      </c>
      <c r="G5198" s="6" t="str">
        <f t="shared" si="265"/>
        <v>module=kmail_srelate</v>
      </c>
    </row>
    <row r="5199" spans="1:7" ht="30" customHeight="1">
      <c r="A5199" s="3" t="s">
        <v>10912</v>
      </c>
      <c r="B5199" s="3" t="s">
        <v>2</v>
      </c>
      <c r="C5199" s="3" t="s">
        <v>29802</v>
      </c>
      <c r="D5199" s="3" t="s">
        <v>35560</v>
      </c>
      <c r="E5199" s="12" t="s">
        <v>41433</v>
      </c>
      <c r="F5199" s="6" t="str">
        <f t="shared" si="264"/>
        <v>module=jmail_srelate</v>
      </c>
      <c r="G5199" s="6" t="str">
        <f t="shared" si="265"/>
        <v>module=kmail_srelate</v>
      </c>
    </row>
    <row r="5200" spans="1:7" ht="30" customHeight="1">
      <c r="A5200" s="3" t="s">
        <v>10912</v>
      </c>
      <c r="B5200" s="3" t="s">
        <v>2</v>
      </c>
      <c r="C5200" s="3" t="s">
        <v>29803</v>
      </c>
      <c r="D5200" s="3" t="s">
        <v>35561</v>
      </c>
      <c r="E5200" s="12" t="s">
        <v>41434</v>
      </c>
      <c r="F5200" s="6" t="str">
        <f t="shared" si="264"/>
        <v>module=jmail_srelate</v>
      </c>
      <c r="G5200" s="6" t="str">
        <f t="shared" si="265"/>
        <v>module=kmail_srelate</v>
      </c>
    </row>
    <row r="5201" spans="1:7" ht="30" customHeight="1">
      <c r="A5201" s="3" t="s">
        <v>10912</v>
      </c>
      <c r="B5201" s="3" t="s">
        <v>2</v>
      </c>
      <c r="C5201" s="3" t="s">
        <v>29804</v>
      </c>
      <c r="D5201" s="3" t="s">
        <v>35562</v>
      </c>
      <c r="E5201" s="12" t="s">
        <v>41435</v>
      </c>
      <c r="F5201" s="6" t="str">
        <f t="shared" si="264"/>
        <v>module=jmail_srelate</v>
      </c>
      <c r="G5201" s="6" t="str">
        <f t="shared" si="265"/>
        <v>module=kmail_srelate</v>
      </c>
    </row>
    <row r="5202" spans="1:7" ht="30" customHeight="1">
      <c r="A5202" s="3" t="s">
        <v>10912</v>
      </c>
      <c r="B5202" s="3" t="s">
        <v>2</v>
      </c>
      <c r="C5202" s="3" t="s">
        <v>29805</v>
      </c>
      <c r="D5202" s="3" t="s">
        <v>35563</v>
      </c>
      <c r="E5202" s="12" t="s">
        <v>41436</v>
      </c>
      <c r="F5202" s="6" t="str">
        <f t="shared" si="264"/>
        <v>module=jmail_srelate</v>
      </c>
      <c r="G5202" s="6" t="str">
        <f t="shared" si="265"/>
        <v>module=kmail_srelate</v>
      </c>
    </row>
    <row r="5203" spans="1:7" ht="30" customHeight="1">
      <c r="A5203" s="3" t="s">
        <v>10912</v>
      </c>
      <c r="B5203" s="3" t="s">
        <v>2</v>
      </c>
      <c r="C5203" s="3" t="s">
        <v>29806</v>
      </c>
      <c r="D5203" s="3" t="s">
        <v>35564</v>
      </c>
      <c r="E5203" s="12" t="s">
        <v>41437</v>
      </c>
      <c r="F5203" s="6" t="str">
        <f t="shared" si="264"/>
        <v>module=jmail_srelate</v>
      </c>
      <c r="G5203" s="6" t="str">
        <f t="shared" si="265"/>
        <v>module=kmail_srelate</v>
      </c>
    </row>
    <row r="5204" spans="1:7" ht="30" customHeight="1">
      <c r="A5204" s="3" t="s">
        <v>10912</v>
      </c>
      <c r="B5204" s="3" t="s">
        <v>2</v>
      </c>
      <c r="C5204" s="3" t="s">
        <v>29807</v>
      </c>
      <c r="D5204" s="3" t="s">
        <v>35565</v>
      </c>
      <c r="E5204" s="12" t="s">
        <v>41438</v>
      </c>
      <c r="F5204" s="6" t="str">
        <f t="shared" ref="F5204:F5235" si="266">HYPERLINK("http://www.ssc.wisc.edu/wlsresearch/documentation/waves/?wave=capigrad&amp;module=jmail_srelate","module=jmail_srelate")</f>
        <v>module=jmail_srelate</v>
      </c>
      <c r="G5204" s="6" t="str">
        <f t="shared" ref="G5204:G5235" si="267">HYPERLINK("http://www.ssc.wisc.edu/wlsresearch/documentation/waves/?wave=capisib&amp;module=kmail_srelate","module=kmail_srelate")</f>
        <v>module=kmail_srelate</v>
      </c>
    </row>
    <row r="5205" spans="1:7" ht="30" customHeight="1">
      <c r="A5205" s="3" t="s">
        <v>10912</v>
      </c>
      <c r="B5205" s="3" t="s">
        <v>2</v>
      </c>
      <c r="C5205" s="3" t="s">
        <v>29808</v>
      </c>
      <c r="D5205" s="3" t="s">
        <v>35566</v>
      </c>
      <c r="E5205" s="12" t="s">
        <v>41439</v>
      </c>
      <c r="F5205" s="6" t="str">
        <f t="shared" si="266"/>
        <v>module=jmail_srelate</v>
      </c>
      <c r="G5205" s="6" t="str">
        <f t="shared" si="267"/>
        <v>module=kmail_srelate</v>
      </c>
    </row>
    <row r="5206" spans="1:7" ht="30" customHeight="1">
      <c r="A5206" s="3" t="s">
        <v>10912</v>
      </c>
      <c r="B5206" s="3" t="s">
        <v>2</v>
      </c>
      <c r="C5206" s="3" t="s">
        <v>29809</v>
      </c>
      <c r="D5206" s="3" t="s">
        <v>35567</v>
      </c>
      <c r="E5206" s="12" t="s">
        <v>41440</v>
      </c>
      <c r="F5206" s="6" t="str">
        <f t="shared" si="266"/>
        <v>module=jmail_srelate</v>
      </c>
      <c r="G5206" s="6" t="str">
        <f t="shared" si="267"/>
        <v>module=kmail_srelate</v>
      </c>
    </row>
    <row r="5207" spans="1:7" ht="30" customHeight="1">
      <c r="A5207" s="3" t="s">
        <v>10912</v>
      </c>
      <c r="B5207" s="3" t="s">
        <v>2</v>
      </c>
      <c r="C5207" s="3" t="s">
        <v>29810</v>
      </c>
      <c r="D5207" s="3" t="s">
        <v>35568</v>
      </c>
      <c r="E5207" s="12" t="s">
        <v>41441</v>
      </c>
      <c r="F5207" s="6" t="str">
        <f t="shared" si="266"/>
        <v>module=jmail_srelate</v>
      </c>
      <c r="G5207" s="6" t="str">
        <f t="shared" si="267"/>
        <v>module=kmail_srelate</v>
      </c>
    </row>
    <row r="5208" spans="1:7" ht="30" customHeight="1">
      <c r="A5208" s="3" t="s">
        <v>10912</v>
      </c>
      <c r="B5208" s="3" t="s">
        <v>2</v>
      </c>
      <c r="C5208" s="3" t="s">
        <v>29811</v>
      </c>
      <c r="D5208" s="3" t="s">
        <v>35569</v>
      </c>
      <c r="E5208" s="12" t="s">
        <v>41442</v>
      </c>
      <c r="F5208" s="6" t="str">
        <f t="shared" si="266"/>
        <v>module=jmail_srelate</v>
      </c>
      <c r="G5208" s="6" t="str">
        <f t="shared" si="267"/>
        <v>module=kmail_srelate</v>
      </c>
    </row>
    <row r="5209" spans="1:7" ht="30" customHeight="1">
      <c r="A5209" s="3" t="s">
        <v>10912</v>
      </c>
      <c r="B5209" s="3" t="s">
        <v>2</v>
      </c>
      <c r="C5209" s="3" t="s">
        <v>29812</v>
      </c>
      <c r="D5209" s="3" t="s">
        <v>35570</v>
      </c>
      <c r="E5209" s="12" t="s">
        <v>41443</v>
      </c>
      <c r="F5209" s="6" t="str">
        <f t="shared" si="266"/>
        <v>module=jmail_srelate</v>
      </c>
      <c r="G5209" s="6" t="str">
        <f t="shared" si="267"/>
        <v>module=kmail_srelate</v>
      </c>
    </row>
    <row r="5210" spans="1:7" ht="30" customHeight="1">
      <c r="A5210" s="3" t="s">
        <v>10912</v>
      </c>
      <c r="B5210" s="3" t="s">
        <v>2</v>
      </c>
      <c r="C5210" s="3" t="s">
        <v>29813</v>
      </c>
      <c r="D5210" s="3" t="s">
        <v>35571</v>
      </c>
      <c r="E5210" s="12" t="s">
        <v>41444</v>
      </c>
      <c r="F5210" s="6" t="str">
        <f t="shared" si="266"/>
        <v>module=jmail_srelate</v>
      </c>
      <c r="G5210" s="6" t="str">
        <f t="shared" si="267"/>
        <v>module=kmail_srelate</v>
      </c>
    </row>
    <row r="5211" spans="1:7" ht="30" customHeight="1">
      <c r="A5211" s="3" t="s">
        <v>10912</v>
      </c>
      <c r="B5211" s="3" t="s">
        <v>2</v>
      </c>
      <c r="C5211" s="3" t="s">
        <v>29814</v>
      </c>
      <c r="D5211" s="3" t="s">
        <v>35572</v>
      </c>
      <c r="E5211" s="12" t="s">
        <v>41445</v>
      </c>
      <c r="F5211" s="6" t="str">
        <f t="shared" si="266"/>
        <v>module=jmail_srelate</v>
      </c>
      <c r="G5211" s="6" t="str">
        <f t="shared" si="267"/>
        <v>module=kmail_srelate</v>
      </c>
    </row>
    <row r="5212" spans="1:7" ht="30" customHeight="1">
      <c r="A5212" s="3" t="s">
        <v>10912</v>
      </c>
      <c r="B5212" s="3" t="s">
        <v>2</v>
      </c>
      <c r="C5212" s="3" t="s">
        <v>29815</v>
      </c>
      <c r="D5212" s="3" t="s">
        <v>35573</v>
      </c>
      <c r="E5212" s="12" t="s">
        <v>41446</v>
      </c>
      <c r="F5212" s="6" t="str">
        <f t="shared" si="266"/>
        <v>module=jmail_srelate</v>
      </c>
      <c r="G5212" s="6" t="str">
        <f t="shared" si="267"/>
        <v>module=kmail_srelate</v>
      </c>
    </row>
    <row r="5213" spans="1:7" ht="30" customHeight="1">
      <c r="A5213" s="3" t="s">
        <v>10912</v>
      </c>
      <c r="B5213" s="3" t="s">
        <v>2</v>
      </c>
      <c r="C5213" s="3" t="s">
        <v>29816</v>
      </c>
      <c r="D5213" s="3" t="s">
        <v>35574</v>
      </c>
      <c r="E5213" s="12" t="s">
        <v>41447</v>
      </c>
      <c r="F5213" s="6" t="str">
        <f t="shared" si="266"/>
        <v>module=jmail_srelate</v>
      </c>
      <c r="G5213" s="6" t="str">
        <f t="shared" si="267"/>
        <v>module=kmail_srelate</v>
      </c>
    </row>
    <row r="5214" spans="1:7" ht="30" customHeight="1">
      <c r="A5214" s="3" t="s">
        <v>10912</v>
      </c>
      <c r="B5214" s="3" t="s">
        <v>2</v>
      </c>
      <c r="C5214" s="3" t="s">
        <v>29817</v>
      </c>
      <c r="D5214" s="3" t="s">
        <v>35575</v>
      </c>
      <c r="E5214" s="12" t="s">
        <v>41448</v>
      </c>
      <c r="F5214" s="6" t="str">
        <f t="shared" si="266"/>
        <v>module=jmail_srelate</v>
      </c>
      <c r="G5214" s="6" t="str">
        <f t="shared" si="267"/>
        <v>module=kmail_srelate</v>
      </c>
    </row>
    <row r="5215" spans="1:7" ht="30" customHeight="1">
      <c r="A5215" s="3" t="s">
        <v>10912</v>
      </c>
      <c r="B5215" s="3" t="s">
        <v>2</v>
      </c>
      <c r="C5215" s="3" t="s">
        <v>29818</v>
      </c>
      <c r="D5215" s="3" t="s">
        <v>35576</v>
      </c>
      <c r="E5215" s="12" t="s">
        <v>41449</v>
      </c>
      <c r="F5215" s="6" t="str">
        <f t="shared" si="266"/>
        <v>module=jmail_srelate</v>
      </c>
      <c r="G5215" s="6" t="str">
        <f t="shared" si="267"/>
        <v>module=kmail_srelate</v>
      </c>
    </row>
    <row r="5216" spans="1:7" ht="30" customHeight="1">
      <c r="A5216" s="3" t="s">
        <v>10912</v>
      </c>
      <c r="B5216" s="3" t="s">
        <v>2</v>
      </c>
      <c r="C5216" s="3" t="s">
        <v>29819</v>
      </c>
      <c r="D5216" s="3" t="s">
        <v>35577</v>
      </c>
      <c r="E5216" s="12" t="s">
        <v>41450</v>
      </c>
      <c r="F5216" s="6" t="str">
        <f t="shared" si="266"/>
        <v>module=jmail_srelate</v>
      </c>
      <c r="G5216" s="6" t="str">
        <f t="shared" si="267"/>
        <v>module=kmail_srelate</v>
      </c>
    </row>
    <row r="5217" spans="1:7" ht="30" customHeight="1">
      <c r="A5217" s="3" t="s">
        <v>10912</v>
      </c>
      <c r="B5217" s="3" t="s">
        <v>2</v>
      </c>
      <c r="C5217" s="3" t="s">
        <v>29820</v>
      </c>
      <c r="D5217" s="3" t="s">
        <v>35578</v>
      </c>
      <c r="E5217" s="12" t="s">
        <v>41451</v>
      </c>
      <c r="F5217" s="6" t="str">
        <f t="shared" si="266"/>
        <v>module=jmail_srelate</v>
      </c>
      <c r="G5217" s="6" t="str">
        <f t="shared" si="267"/>
        <v>module=kmail_srelate</v>
      </c>
    </row>
    <row r="5218" spans="1:7" ht="30" customHeight="1">
      <c r="A5218" s="3" t="s">
        <v>10912</v>
      </c>
      <c r="B5218" s="3" t="s">
        <v>2</v>
      </c>
      <c r="C5218" s="3" t="s">
        <v>29821</v>
      </c>
      <c r="D5218" s="3" t="s">
        <v>35579</v>
      </c>
      <c r="E5218" s="12" t="s">
        <v>41452</v>
      </c>
      <c r="F5218" s="6" t="str">
        <f t="shared" si="266"/>
        <v>module=jmail_srelate</v>
      </c>
      <c r="G5218" s="6" t="str">
        <f t="shared" si="267"/>
        <v>module=kmail_srelate</v>
      </c>
    </row>
    <row r="5219" spans="1:7" ht="30" customHeight="1">
      <c r="A5219" s="3" t="s">
        <v>10912</v>
      </c>
      <c r="B5219" s="3" t="s">
        <v>2</v>
      </c>
      <c r="C5219" s="3" t="s">
        <v>29822</v>
      </c>
      <c r="D5219" s="3" t="s">
        <v>35580</v>
      </c>
      <c r="E5219" s="12" t="s">
        <v>41453</v>
      </c>
      <c r="F5219" s="6" t="str">
        <f t="shared" si="266"/>
        <v>module=jmail_srelate</v>
      </c>
      <c r="G5219" s="6" t="str">
        <f t="shared" si="267"/>
        <v>module=kmail_srelate</v>
      </c>
    </row>
    <row r="5220" spans="1:7" ht="30" customHeight="1">
      <c r="A5220" s="3" t="s">
        <v>10912</v>
      </c>
      <c r="B5220" s="3" t="s">
        <v>2</v>
      </c>
      <c r="C5220" s="3" t="s">
        <v>29823</v>
      </c>
      <c r="D5220" s="3" t="s">
        <v>35581</v>
      </c>
      <c r="E5220" s="12" t="s">
        <v>41454</v>
      </c>
      <c r="F5220" s="6" t="str">
        <f t="shared" si="266"/>
        <v>module=jmail_srelate</v>
      </c>
      <c r="G5220" s="6" t="str">
        <f t="shared" si="267"/>
        <v>module=kmail_srelate</v>
      </c>
    </row>
    <row r="5221" spans="1:7" ht="30" customHeight="1">
      <c r="A5221" s="3" t="s">
        <v>10912</v>
      </c>
      <c r="B5221" s="3" t="s">
        <v>2</v>
      </c>
      <c r="C5221" s="3" t="s">
        <v>29824</v>
      </c>
      <c r="D5221" s="3" t="s">
        <v>35582</v>
      </c>
      <c r="E5221" s="12" t="s">
        <v>41455</v>
      </c>
      <c r="F5221" s="6" t="str">
        <f t="shared" si="266"/>
        <v>module=jmail_srelate</v>
      </c>
      <c r="G5221" s="6" t="str">
        <f t="shared" si="267"/>
        <v>module=kmail_srelate</v>
      </c>
    </row>
    <row r="5222" spans="1:7" ht="30" customHeight="1">
      <c r="A5222" s="3" t="s">
        <v>10912</v>
      </c>
      <c r="B5222" s="3" t="s">
        <v>2</v>
      </c>
      <c r="C5222" s="3" t="s">
        <v>29825</v>
      </c>
      <c r="D5222" s="3" t="s">
        <v>35583</v>
      </c>
      <c r="E5222" s="12" t="s">
        <v>41456</v>
      </c>
      <c r="F5222" s="6" t="str">
        <f t="shared" si="266"/>
        <v>module=jmail_srelate</v>
      </c>
      <c r="G5222" s="6" t="str">
        <f t="shared" si="267"/>
        <v>module=kmail_srelate</v>
      </c>
    </row>
    <row r="5223" spans="1:7" ht="30" customHeight="1">
      <c r="A5223" s="3" t="s">
        <v>10912</v>
      </c>
      <c r="B5223" s="3" t="s">
        <v>2</v>
      </c>
      <c r="C5223" s="3" t="s">
        <v>29826</v>
      </c>
      <c r="D5223" s="3" t="s">
        <v>35584</v>
      </c>
      <c r="E5223" s="12" t="s">
        <v>41457</v>
      </c>
      <c r="F5223" s="6" t="str">
        <f t="shared" si="266"/>
        <v>module=jmail_srelate</v>
      </c>
      <c r="G5223" s="6" t="str">
        <f t="shared" si="267"/>
        <v>module=kmail_srelate</v>
      </c>
    </row>
    <row r="5224" spans="1:7" ht="30" customHeight="1">
      <c r="A5224" s="3" t="s">
        <v>10912</v>
      </c>
      <c r="B5224" s="3" t="s">
        <v>2</v>
      </c>
      <c r="C5224" s="3" t="s">
        <v>29827</v>
      </c>
      <c r="D5224" s="3" t="s">
        <v>35585</v>
      </c>
      <c r="E5224" s="12" t="s">
        <v>41458</v>
      </c>
      <c r="F5224" s="6" t="str">
        <f t="shared" si="266"/>
        <v>module=jmail_srelate</v>
      </c>
      <c r="G5224" s="6" t="str">
        <f t="shared" si="267"/>
        <v>module=kmail_srelate</v>
      </c>
    </row>
    <row r="5225" spans="1:7" ht="30" customHeight="1">
      <c r="A5225" s="3" t="s">
        <v>10912</v>
      </c>
      <c r="B5225" s="3" t="s">
        <v>2</v>
      </c>
      <c r="C5225" s="3" t="s">
        <v>29828</v>
      </c>
      <c r="D5225" s="3" t="s">
        <v>35586</v>
      </c>
      <c r="E5225" s="12" t="s">
        <v>41459</v>
      </c>
      <c r="F5225" s="6" t="str">
        <f t="shared" si="266"/>
        <v>module=jmail_srelate</v>
      </c>
      <c r="G5225" s="6" t="str">
        <f t="shared" si="267"/>
        <v>module=kmail_srelate</v>
      </c>
    </row>
    <row r="5226" spans="1:7" ht="30" customHeight="1">
      <c r="A5226" s="3" t="s">
        <v>10912</v>
      </c>
      <c r="B5226" s="3" t="s">
        <v>2</v>
      </c>
      <c r="C5226" s="3" t="s">
        <v>29829</v>
      </c>
      <c r="D5226" s="3" t="s">
        <v>35587</v>
      </c>
      <c r="E5226" s="12" t="s">
        <v>41460</v>
      </c>
      <c r="F5226" s="6" t="str">
        <f t="shared" si="266"/>
        <v>module=jmail_srelate</v>
      </c>
      <c r="G5226" s="6" t="str">
        <f t="shared" si="267"/>
        <v>module=kmail_srelate</v>
      </c>
    </row>
    <row r="5227" spans="1:7" ht="30" customHeight="1">
      <c r="A5227" s="3" t="s">
        <v>10912</v>
      </c>
      <c r="B5227" s="3" t="s">
        <v>2</v>
      </c>
      <c r="C5227" s="3" t="s">
        <v>29830</v>
      </c>
      <c r="D5227" s="3" t="s">
        <v>35588</v>
      </c>
      <c r="E5227" s="12" t="s">
        <v>41461</v>
      </c>
      <c r="F5227" s="6" t="str">
        <f t="shared" si="266"/>
        <v>module=jmail_srelate</v>
      </c>
      <c r="G5227" s="6" t="str">
        <f t="shared" si="267"/>
        <v>module=kmail_srelate</v>
      </c>
    </row>
    <row r="5228" spans="1:7" ht="30" customHeight="1">
      <c r="A5228" s="3" t="s">
        <v>10912</v>
      </c>
      <c r="B5228" s="3" t="s">
        <v>2</v>
      </c>
      <c r="C5228" s="3" t="s">
        <v>29831</v>
      </c>
      <c r="D5228" s="3" t="s">
        <v>35589</v>
      </c>
      <c r="E5228" s="12" t="s">
        <v>41462</v>
      </c>
      <c r="F5228" s="6" t="str">
        <f t="shared" si="266"/>
        <v>module=jmail_srelate</v>
      </c>
      <c r="G5228" s="6" t="str">
        <f t="shared" si="267"/>
        <v>module=kmail_srelate</v>
      </c>
    </row>
    <row r="5229" spans="1:7" ht="30" customHeight="1">
      <c r="A5229" s="3" t="s">
        <v>10912</v>
      </c>
      <c r="B5229" s="3" t="s">
        <v>2</v>
      </c>
      <c r="C5229" s="3" t="s">
        <v>29832</v>
      </c>
      <c r="D5229" s="3" t="s">
        <v>35590</v>
      </c>
      <c r="E5229" s="12" t="s">
        <v>41463</v>
      </c>
      <c r="F5229" s="6" t="str">
        <f t="shared" si="266"/>
        <v>module=jmail_srelate</v>
      </c>
      <c r="G5229" s="6" t="str">
        <f t="shared" si="267"/>
        <v>module=kmail_srelate</v>
      </c>
    </row>
    <row r="5230" spans="1:7" ht="30" customHeight="1">
      <c r="A5230" s="3" t="s">
        <v>10912</v>
      </c>
      <c r="B5230" s="3" t="s">
        <v>2</v>
      </c>
      <c r="C5230" s="3" t="s">
        <v>29833</v>
      </c>
      <c r="D5230" s="3" t="s">
        <v>35591</v>
      </c>
      <c r="E5230" s="12" t="s">
        <v>41464</v>
      </c>
      <c r="F5230" s="6" t="str">
        <f t="shared" si="266"/>
        <v>module=jmail_srelate</v>
      </c>
      <c r="G5230" s="6" t="str">
        <f t="shared" si="267"/>
        <v>module=kmail_srelate</v>
      </c>
    </row>
    <row r="5231" spans="1:7" ht="30" customHeight="1">
      <c r="A5231" s="3" t="s">
        <v>10912</v>
      </c>
      <c r="B5231" s="3" t="s">
        <v>2</v>
      </c>
      <c r="C5231" s="3" t="s">
        <v>29834</v>
      </c>
      <c r="D5231" s="3" t="s">
        <v>35592</v>
      </c>
      <c r="E5231" s="12" t="s">
        <v>41465</v>
      </c>
      <c r="F5231" s="6" t="str">
        <f t="shared" si="266"/>
        <v>module=jmail_srelate</v>
      </c>
      <c r="G5231" s="6" t="str">
        <f t="shared" si="267"/>
        <v>module=kmail_srelate</v>
      </c>
    </row>
    <row r="5232" spans="1:7" ht="30" customHeight="1">
      <c r="A5232" s="3" t="s">
        <v>10912</v>
      </c>
      <c r="B5232" s="3" t="s">
        <v>2</v>
      </c>
      <c r="C5232" s="3" t="s">
        <v>29835</v>
      </c>
      <c r="D5232" s="3" t="s">
        <v>35593</v>
      </c>
      <c r="E5232" s="12" t="s">
        <v>41466</v>
      </c>
      <c r="F5232" s="6" t="str">
        <f t="shared" si="266"/>
        <v>module=jmail_srelate</v>
      </c>
      <c r="G5232" s="6" t="str">
        <f t="shared" si="267"/>
        <v>module=kmail_srelate</v>
      </c>
    </row>
    <row r="5233" spans="1:7" ht="30" customHeight="1">
      <c r="A5233" s="3" t="s">
        <v>10912</v>
      </c>
      <c r="B5233" s="3" t="s">
        <v>2</v>
      </c>
      <c r="C5233" s="3" t="s">
        <v>29836</v>
      </c>
      <c r="D5233" s="3" t="s">
        <v>35594</v>
      </c>
      <c r="E5233" s="12" t="s">
        <v>41467</v>
      </c>
      <c r="F5233" s="6" t="str">
        <f t="shared" si="266"/>
        <v>module=jmail_srelate</v>
      </c>
      <c r="G5233" s="6" t="str">
        <f t="shared" si="267"/>
        <v>module=kmail_srelate</v>
      </c>
    </row>
    <row r="5234" spans="1:7" ht="30" customHeight="1">
      <c r="A5234" s="3" t="s">
        <v>10912</v>
      </c>
      <c r="B5234" s="3" t="s">
        <v>2</v>
      </c>
      <c r="C5234" s="3" t="s">
        <v>29837</v>
      </c>
      <c r="D5234" s="3" t="s">
        <v>35595</v>
      </c>
      <c r="E5234" s="12" t="s">
        <v>41468</v>
      </c>
      <c r="F5234" s="6" t="str">
        <f t="shared" si="266"/>
        <v>module=jmail_srelate</v>
      </c>
      <c r="G5234" s="6" t="str">
        <f t="shared" si="267"/>
        <v>module=kmail_srelate</v>
      </c>
    </row>
    <row r="5235" spans="1:7" ht="30" customHeight="1">
      <c r="A5235" s="3" t="s">
        <v>10912</v>
      </c>
      <c r="B5235" s="3" t="s">
        <v>2</v>
      </c>
      <c r="C5235" s="3" t="s">
        <v>29838</v>
      </c>
      <c r="D5235" s="3" t="s">
        <v>35596</v>
      </c>
      <c r="E5235" s="12" t="s">
        <v>41469</v>
      </c>
      <c r="F5235" s="6" t="str">
        <f t="shared" si="266"/>
        <v>module=jmail_srelate</v>
      </c>
      <c r="G5235" s="6" t="str">
        <f t="shared" si="267"/>
        <v>module=kmail_srelate</v>
      </c>
    </row>
    <row r="5236" spans="1:7" ht="30" customHeight="1">
      <c r="A5236" s="3" t="s">
        <v>10912</v>
      </c>
      <c r="B5236" s="3" t="s">
        <v>2</v>
      </c>
      <c r="C5236" s="3" t="s">
        <v>29839</v>
      </c>
      <c r="D5236" s="3" t="s">
        <v>35597</v>
      </c>
      <c r="E5236" s="12" t="s">
        <v>41470</v>
      </c>
      <c r="F5236" s="6" t="str">
        <f t="shared" ref="F5236:F5253" si="268">HYPERLINK("http://www.ssc.wisc.edu/wlsresearch/documentation/waves/?wave=capigrad&amp;module=jmail_srelate","module=jmail_srelate")</f>
        <v>module=jmail_srelate</v>
      </c>
      <c r="G5236" s="6" t="str">
        <f t="shared" ref="G5236:G5253" si="269">HYPERLINK("http://www.ssc.wisc.edu/wlsresearch/documentation/waves/?wave=capisib&amp;module=kmail_srelate","module=kmail_srelate")</f>
        <v>module=kmail_srelate</v>
      </c>
    </row>
    <row r="5237" spans="1:7" ht="30" customHeight="1">
      <c r="A5237" s="3" t="s">
        <v>10912</v>
      </c>
      <c r="B5237" s="3" t="s">
        <v>2</v>
      </c>
      <c r="C5237" s="3" t="s">
        <v>29840</v>
      </c>
      <c r="D5237" s="3" t="s">
        <v>35598</v>
      </c>
      <c r="E5237" s="12" t="s">
        <v>41471</v>
      </c>
      <c r="F5237" s="6" t="str">
        <f t="shared" si="268"/>
        <v>module=jmail_srelate</v>
      </c>
      <c r="G5237" s="6" t="str">
        <f t="shared" si="269"/>
        <v>module=kmail_srelate</v>
      </c>
    </row>
    <row r="5238" spans="1:7" ht="30" customHeight="1">
      <c r="A5238" s="3" t="s">
        <v>10912</v>
      </c>
      <c r="B5238" s="3" t="s">
        <v>2</v>
      </c>
      <c r="C5238" s="3" t="s">
        <v>29841</v>
      </c>
      <c r="D5238" s="3" t="s">
        <v>35599</v>
      </c>
      <c r="E5238" s="12" t="s">
        <v>41472</v>
      </c>
      <c r="F5238" s="6" t="str">
        <f t="shared" si="268"/>
        <v>module=jmail_srelate</v>
      </c>
      <c r="G5238" s="6" t="str">
        <f t="shared" si="269"/>
        <v>module=kmail_srelate</v>
      </c>
    </row>
    <row r="5239" spans="1:7" ht="30" customHeight="1">
      <c r="A5239" s="3" t="s">
        <v>10912</v>
      </c>
      <c r="B5239" s="3" t="s">
        <v>2</v>
      </c>
      <c r="C5239" s="3" t="s">
        <v>29842</v>
      </c>
      <c r="D5239" s="3" t="s">
        <v>35600</v>
      </c>
      <c r="E5239" s="12" t="s">
        <v>41473</v>
      </c>
      <c r="F5239" s="6" t="str">
        <f t="shared" si="268"/>
        <v>module=jmail_srelate</v>
      </c>
      <c r="G5239" s="6" t="str">
        <f t="shared" si="269"/>
        <v>module=kmail_srelate</v>
      </c>
    </row>
    <row r="5240" spans="1:7" ht="30" customHeight="1">
      <c r="A5240" s="3" t="s">
        <v>10912</v>
      </c>
      <c r="B5240" s="3" t="s">
        <v>2</v>
      </c>
      <c r="C5240" s="3" t="s">
        <v>29843</v>
      </c>
      <c r="D5240" s="3" t="s">
        <v>35601</v>
      </c>
      <c r="E5240" s="12" t="s">
        <v>41474</v>
      </c>
      <c r="F5240" s="6" t="str">
        <f t="shared" si="268"/>
        <v>module=jmail_srelate</v>
      </c>
      <c r="G5240" s="6" t="str">
        <f t="shared" si="269"/>
        <v>module=kmail_srelate</v>
      </c>
    </row>
    <row r="5241" spans="1:7" ht="30" customHeight="1">
      <c r="A5241" s="3" t="s">
        <v>10912</v>
      </c>
      <c r="B5241" s="3" t="s">
        <v>2</v>
      </c>
      <c r="C5241" s="3" t="s">
        <v>29844</v>
      </c>
      <c r="D5241" s="3" t="s">
        <v>35602</v>
      </c>
      <c r="E5241" s="12" t="s">
        <v>41475</v>
      </c>
      <c r="F5241" s="6" t="str">
        <f t="shared" si="268"/>
        <v>module=jmail_srelate</v>
      </c>
      <c r="G5241" s="6" t="str">
        <f t="shared" si="269"/>
        <v>module=kmail_srelate</v>
      </c>
    </row>
    <row r="5242" spans="1:7" ht="30" customHeight="1">
      <c r="A5242" s="3" t="s">
        <v>10912</v>
      </c>
      <c r="B5242" s="3" t="s">
        <v>2</v>
      </c>
      <c r="C5242" s="3" t="s">
        <v>29845</v>
      </c>
      <c r="D5242" s="3" t="s">
        <v>35603</v>
      </c>
      <c r="E5242" s="12" t="s">
        <v>41476</v>
      </c>
      <c r="F5242" s="6" t="str">
        <f t="shared" si="268"/>
        <v>module=jmail_srelate</v>
      </c>
      <c r="G5242" s="6" t="str">
        <f t="shared" si="269"/>
        <v>module=kmail_srelate</v>
      </c>
    </row>
    <row r="5243" spans="1:7" ht="30" customHeight="1">
      <c r="A5243" s="3" t="s">
        <v>10912</v>
      </c>
      <c r="B5243" s="3" t="s">
        <v>2</v>
      </c>
      <c r="C5243" s="3" t="s">
        <v>29846</v>
      </c>
      <c r="D5243" s="3" t="s">
        <v>35604</v>
      </c>
      <c r="E5243" s="12" t="s">
        <v>41477</v>
      </c>
      <c r="F5243" s="6" t="str">
        <f t="shared" si="268"/>
        <v>module=jmail_srelate</v>
      </c>
      <c r="G5243" s="6" t="str">
        <f t="shared" si="269"/>
        <v>module=kmail_srelate</v>
      </c>
    </row>
    <row r="5244" spans="1:7" ht="30" customHeight="1">
      <c r="A5244" s="3" t="s">
        <v>10912</v>
      </c>
      <c r="B5244" s="3" t="s">
        <v>2</v>
      </c>
      <c r="C5244" s="3" t="s">
        <v>29847</v>
      </c>
      <c r="D5244" s="3" t="s">
        <v>35605</v>
      </c>
      <c r="E5244" s="12" t="s">
        <v>41478</v>
      </c>
      <c r="F5244" s="6" t="str">
        <f t="shared" si="268"/>
        <v>module=jmail_srelate</v>
      </c>
      <c r="G5244" s="6" t="str">
        <f t="shared" si="269"/>
        <v>module=kmail_srelate</v>
      </c>
    </row>
    <row r="5245" spans="1:7" ht="30" customHeight="1">
      <c r="A5245" s="3" t="s">
        <v>10912</v>
      </c>
      <c r="B5245" s="3" t="s">
        <v>2</v>
      </c>
      <c r="C5245" s="3" t="s">
        <v>29848</v>
      </c>
      <c r="D5245" s="3" t="s">
        <v>35606</v>
      </c>
      <c r="E5245" s="12" t="s">
        <v>41479</v>
      </c>
      <c r="F5245" s="6" t="str">
        <f t="shared" si="268"/>
        <v>module=jmail_srelate</v>
      </c>
      <c r="G5245" s="6" t="str">
        <f t="shared" si="269"/>
        <v>module=kmail_srelate</v>
      </c>
    </row>
    <row r="5246" spans="1:7" ht="30" customHeight="1">
      <c r="A5246" s="3" t="s">
        <v>10912</v>
      </c>
      <c r="B5246" s="3" t="s">
        <v>2</v>
      </c>
      <c r="C5246" s="3" t="s">
        <v>29849</v>
      </c>
      <c r="D5246" s="3" t="s">
        <v>35607</v>
      </c>
      <c r="E5246" s="12" t="s">
        <v>41480</v>
      </c>
      <c r="F5246" s="6" t="str">
        <f t="shared" si="268"/>
        <v>module=jmail_srelate</v>
      </c>
      <c r="G5246" s="6" t="str">
        <f t="shared" si="269"/>
        <v>module=kmail_srelate</v>
      </c>
    </row>
    <row r="5247" spans="1:7" ht="30" customHeight="1">
      <c r="A5247" s="3" t="s">
        <v>10912</v>
      </c>
      <c r="B5247" s="3" t="s">
        <v>2</v>
      </c>
      <c r="C5247" s="3" t="s">
        <v>29850</v>
      </c>
      <c r="D5247" s="3" t="s">
        <v>35608</v>
      </c>
      <c r="E5247" s="12" t="s">
        <v>41481</v>
      </c>
      <c r="F5247" s="6" t="str">
        <f t="shared" si="268"/>
        <v>module=jmail_srelate</v>
      </c>
      <c r="G5247" s="6" t="str">
        <f t="shared" si="269"/>
        <v>module=kmail_srelate</v>
      </c>
    </row>
    <row r="5248" spans="1:7" ht="30" customHeight="1">
      <c r="A5248" s="3" t="s">
        <v>10912</v>
      </c>
      <c r="B5248" s="3" t="s">
        <v>2</v>
      </c>
      <c r="C5248" s="3" t="s">
        <v>29851</v>
      </c>
      <c r="D5248" s="3" t="s">
        <v>35609</v>
      </c>
      <c r="E5248" s="12" t="s">
        <v>41482</v>
      </c>
      <c r="F5248" s="6" t="str">
        <f t="shared" si="268"/>
        <v>module=jmail_srelate</v>
      </c>
      <c r="G5248" s="6" t="str">
        <f t="shared" si="269"/>
        <v>module=kmail_srelate</v>
      </c>
    </row>
    <row r="5249" spans="1:7" ht="30" customHeight="1">
      <c r="A5249" s="3" t="s">
        <v>10912</v>
      </c>
      <c r="B5249" s="3" t="s">
        <v>2</v>
      </c>
      <c r="C5249" s="3" t="s">
        <v>29852</v>
      </c>
      <c r="D5249" s="3" t="s">
        <v>35610</v>
      </c>
      <c r="E5249" s="12" t="s">
        <v>41483</v>
      </c>
      <c r="F5249" s="6" t="str">
        <f t="shared" si="268"/>
        <v>module=jmail_srelate</v>
      </c>
      <c r="G5249" s="6" t="str">
        <f t="shared" si="269"/>
        <v>module=kmail_srelate</v>
      </c>
    </row>
    <row r="5250" spans="1:7" ht="30" customHeight="1">
      <c r="A5250" s="3" t="s">
        <v>10912</v>
      </c>
      <c r="B5250" s="3" t="s">
        <v>2</v>
      </c>
      <c r="C5250" s="3" t="s">
        <v>29853</v>
      </c>
      <c r="D5250" s="3" t="s">
        <v>35611</v>
      </c>
      <c r="E5250" s="12" t="s">
        <v>41484</v>
      </c>
      <c r="F5250" s="6" t="str">
        <f t="shared" si="268"/>
        <v>module=jmail_srelate</v>
      </c>
      <c r="G5250" s="6" t="str">
        <f t="shared" si="269"/>
        <v>module=kmail_srelate</v>
      </c>
    </row>
    <row r="5251" spans="1:7" ht="30" customHeight="1">
      <c r="A5251" s="3" t="s">
        <v>10912</v>
      </c>
      <c r="B5251" s="3" t="s">
        <v>2</v>
      </c>
      <c r="C5251" s="3" t="s">
        <v>29854</v>
      </c>
      <c r="D5251" s="3" t="s">
        <v>35612</v>
      </c>
      <c r="E5251" s="12" t="s">
        <v>41485</v>
      </c>
      <c r="F5251" s="6" t="str">
        <f t="shared" si="268"/>
        <v>module=jmail_srelate</v>
      </c>
      <c r="G5251" s="6" t="str">
        <f t="shared" si="269"/>
        <v>module=kmail_srelate</v>
      </c>
    </row>
    <row r="5252" spans="1:7" ht="30" customHeight="1">
      <c r="A5252" s="3" t="s">
        <v>10912</v>
      </c>
      <c r="B5252" s="3" t="s">
        <v>2</v>
      </c>
      <c r="C5252" s="3" t="s">
        <v>29855</v>
      </c>
      <c r="D5252" s="3" t="s">
        <v>35613</v>
      </c>
      <c r="E5252" s="12" t="s">
        <v>41486</v>
      </c>
      <c r="F5252" s="6" t="str">
        <f t="shared" si="268"/>
        <v>module=jmail_srelate</v>
      </c>
      <c r="G5252" s="6" t="str">
        <f t="shared" si="269"/>
        <v>module=kmail_srelate</v>
      </c>
    </row>
    <row r="5253" spans="1:7" ht="30" customHeight="1">
      <c r="A5253" s="3" t="s">
        <v>10912</v>
      </c>
      <c r="B5253" s="3" t="s">
        <v>2</v>
      </c>
      <c r="C5253" s="3" t="s">
        <v>29856</v>
      </c>
      <c r="D5253" s="3" t="s">
        <v>35614</v>
      </c>
      <c r="E5253" s="12" t="s">
        <v>41487</v>
      </c>
      <c r="F5253" s="6" t="str">
        <f t="shared" si="268"/>
        <v>module=jmail_srelate</v>
      </c>
      <c r="G5253" s="6" t="str">
        <f t="shared" si="269"/>
        <v>module=kmail_srelate</v>
      </c>
    </row>
    <row r="5254" spans="1:7" ht="30" customHeight="1">
      <c r="A5254" s="3" t="s">
        <v>24605</v>
      </c>
      <c r="B5254" s="3" t="s">
        <v>2</v>
      </c>
      <c r="C5254" s="3" t="s">
        <v>29857</v>
      </c>
      <c r="D5254" s="3" t="s">
        <v>35615</v>
      </c>
      <c r="E5254" s="12" t="s">
        <v>41488</v>
      </c>
      <c r="F5254" s="6" t="str">
        <f t="shared" ref="F5254:F5277" si="270">HYPERLINK("http://www.ssc.wisc.edu/wlsresearch/documentation/waves/?wave=capigrad&amp;module=jmail_mistreat","module=jmail_mistreat")</f>
        <v>module=jmail_mistreat</v>
      </c>
      <c r="G5254" s="6" t="str">
        <f t="shared" ref="G5254:G5277" si="271">HYPERLINK("http://www.ssc.wisc.edu/wlsresearch/documentation/waves/?wave=capisib&amp;module=kmail_mistreat","module=kmail_mistreat")</f>
        <v>module=kmail_mistreat</v>
      </c>
    </row>
    <row r="5255" spans="1:7" ht="30" customHeight="1">
      <c r="A5255" s="3" t="s">
        <v>24605</v>
      </c>
      <c r="B5255" s="3" t="s">
        <v>2</v>
      </c>
      <c r="C5255" s="3" t="s">
        <v>29858</v>
      </c>
      <c r="D5255" s="3" t="s">
        <v>35616</v>
      </c>
      <c r="E5255" s="12" t="s">
        <v>41489</v>
      </c>
      <c r="F5255" s="6" t="str">
        <f t="shared" si="270"/>
        <v>module=jmail_mistreat</v>
      </c>
      <c r="G5255" s="6" t="str">
        <f t="shared" si="271"/>
        <v>module=kmail_mistreat</v>
      </c>
    </row>
    <row r="5256" spans="1:7" ht="30" customHeight="1">
      <c r="A5256" s="3" t="s">
        <v>24605</v>
      </c>
      <c r="B5256" s="3" t="s">
        <v>2</v>
      </c>
      <c r="C5256" s="3" t="s">
        <v>29859</v>
      </c>
      <c r="D5256" s="3" t="s">
        <v>35617</v>
      </c>
      <c r="E5256" s="12" t="s">
        <v>41490</v>
      </c>
      <c r="F5256" s="6" t="str">
        <f t="shared" si="270"/>
        <v>module=jmail_mistreat</v>
      </c>
      <c r="G5256" s="6" t="str">
        <f t="shared" si="271"/>
        <v>module=kmail_mistreat</v>
      </c>
    </row>
    <row r="5257" spans="1:7" ht="30" customHeight="1">
      <c r="A5257" s="3" t="s">
        <v>24605</v>
      </c>
      <c r="B5257" s="3" t="s">
        <v>2</v>
      </c>
      <c r="C5257" s="3" t="s">
        <v>29860</v>
      </c>
      <c r="D5257" s="3" t="s">
        <v>35618</v>
      </c>
      <c r="E5257" s="12" t="s">
        <v>41491</v>
      </c>
      <c r="F5257" s="6" t="str">
        <f t="shared" si="270"/>
        <v>module=jmail_mistreat</v>
      </c>
      <c r="G5257" s="6" t="str">
        <f t="shared" si="271"/>
        <v>module=kmail_mistreat</v>
      </c>
    </row>
    <row r="5258" spans="1:7" ht="30" customHeight="1">
      <c r="A5258" s="3" t="s">
        <v>24605</v>
      </c>
      <c r="B5258" s="3" t="s">
        <v>2</v>
      </c>
      <c r="C5258" s="3" t="s">
        <v>29861</v>
      </c>
      <c r="D5258" s="3" t="s">
        <v>35619</v>
      </c>
      <c r="E5258" s="12" t="s">
        <v>41492</v>
      </c>
      <c r="F5258" s="6" t="str">
        <f t="shared" si="270"/>
        <v>module=jmail_mistreat</v>
      </c>
      <c r="G5258" s="6" t="str">
        <f t="shared" si="271"/>
        <v>module=kmail_mistreat</v>
      </c>
    </row>
    <row r="5259" spans="1:7" ht="30" customHeight="1">
      <c r="A5259" s="3" t="s">
        <v>24605</v>
      </c>
      <c r="B5259" s="3" t="s">
        <v>2</v>
      </c>
      <c r="C5259" s="3" t="s">
        <v>29862</v>
      </c>
      <c r="D5259" s="3" t="s">
        <v>35620</v>
      </c>
      <c r="E5259" s="12" t="s">
        <v>41493</v>
      </c>
      <c r="F5259" s="6" t="str">
        <f t="shared" si="270"/>
        <v>module=jmail_mistreat</v>
      </c>
      <c r="G5259" s="6" t="str">
        <f t="shared" si="271"/>
        <v>module=kmail_mistreat</v>
      </c>
    </row>
    <row r="5260" spans="1:7" ht="30" customHeight="1">
      <c r="A5260" s="3" t="s">
        <v>24605</v>
      </c>
      <c r="B5260" s="3" t="s">
        <v>2</v>
      </c>
      <c r="C5260" s="3" t="s">
        <v>29863</v>
      </c>
      <c r="D5260" s="3" t="s">
        <v>35621</v>
      </c>
      <c r="E5260" s="12" t="s">
        <v>41494</v>
      </c>
      <c r="F5260" s="6" t="str">
        <f t="shared" si="270"/>
        <v>module=jmail_mistreat</v>
      </c>
      <c r="G5260" s="6" t="str">
        <f t="shared" si="271"/>
        <v>module=kmail_mistreat</v>
      </c>
    </row>
    <row r="5261" spans="1:7" ht="30" customHeight="1">
      <c r="A5261" s="3" t="s">
        <v>24605</v>
      </c>
      <c r="B5261" s="3" t="s">
        <v>2</v>
      </c>
      <c r="C5261" s="3" t="s">
        <v>29864</v>
      </c>
      <c r="D5261" s="3" t="s">
        <v>35622</v>
      </c>
      <c r="E5261" s="12" t="s">
        <v>41495</v>
      </c>
      <c r="F5261" s="6" t="str">
        <f t="shared" si="270"/>
        <v>module=jmail_mistreat</v>
      </c>
      <c r="G5261" s="6" t="str">
        <f t="shared" si="271"/>
        <v>module=kmail_mistreat</v>
      </c>
    </row>
    <row r="5262" spans="1:7" ht="30" customHeight="1">
      <c r="A5262" s="3" t="s">
        <v>24605</v>
      </c>
      <c r="B5262" s="3" t="s">
        <v>2</v>
      </c>
      <c r="C5262" s="3" t="s">
        <v>29865</v>
      </c>
      <c r="D5262" s="3" t="s">
        <v>35623</v>
      </c>
      <c r="E5262" s="12" t="s">
        <v>41496</v>
      </c>
      <c r="F5262" s="6" t="str">
        <f t="shared" si="270"/>
        <v>module=jmail_mistreat</v>
      </c>
      <c r="G5262" s="6" t="str">
        <f t="shared" si="271"/>
        <v>module=kmail_mistreat</v>
      </c>
    </row>
    <row r="5263" spans="1:7" ht="30" customHeight="1">
      <c r="A5263" s="3" t="s">
        <v>24605</v>
      </c>
      <c r="B5263" s="3" t="s">
        <v>2</v>
      </c>
      <c r="C5263" s="3" t="s">
        <v>29866</v>
      </c>
      <c r="D5263" s="3" t="s">
        <v>35624</v>
      </c>
      <c r="E5263" s="12" t="s">
        <v>41497</v>
      </c>
      <c r="F5263" s="6" t="str">
        <f t="shared" si="270"/>
        <v>module=jmail_mistreat</v>
      </c>
      <c r="G5263" s="6" t="str">
        <f t="shared" si="271"/>
        <v>module=kmail_mistreat</v>
      </c>
    </row>
    <row r="5264" spans="1:7" ht="30" customHeight="1">
      <c r="A5264" s="3" t="s">
        <v>24605</v>
      </c>
      <c r="B5264" s="3" t="s">
        <v>2</v>
      </c>
      <c r="C5264" s="3" t="s">
        <v>29867</v>
      </c>
      <c r="D5264" s="3" t="s">
        <v>35625</v>
      </c>
      <c r="E5264" s="12" t="s">
        <v>41498</v>
      </c>
      <c r="F5264" s="6" t="str">
        <f t="shared" si="270"/>
        <v>module=jmail_mistreat</v>
      </c>
      <c r="G5264" s="6" t="str">
        <f t="shared" si="271"/>
        <v>module=kmail_mistreat</v>
      </c>
    </row>
    <row r="5265" spans="1:7" ht="30" customHeight="1">
      <c r="A5265" s="3" t="s">
        <v>24605</v>
      </c>
      <c r="B5265" s="3" t="s">
        <v>2</v>
      </c>
      <c r="C5265" s="3" t="s">
        <v>29868</v>
      </c>
      <c r="D5265" s="3" t="s">
        <v>35626</v>
      </c>
      <c r="E5265" s="12" t="s">
        <v>41499</v>
      </c>
      <c r="F5265" s="6" t="str">
        <f t="shared" si="270"/>
        <v>module=jmail_mistreat</v>
      </c>
      <c r="G5265" s="6" t="str">
        <f t="shared" si="271"/>
        <v>module=kmail_mistreat</v>
      </c>
    </row>
    <row r="5266" spans="1:7" ht="30" customHeight="1">
      <c r="A5266" s="3" t="s">
        <v>24605</v>
      </c>
      <c r="B5266" s="3" t="s">
        <v>2</v>
      </c>
      <c r="C5266" s="3" t="s">
        <v>29869</v>
      </c>
      <c r="D5266" s="3" t="s">
        <v>35627</v>
      </c>
      <c r="E5266" s="12" t="s">
        <v>41500</v>
      </c>
      <c r="F5266" s="6" t="str">
        <f t="shared" si="270"/>
        <v>module=jmail_mistreat</v>
      </c>
      <c r="G5266" s="6" t="str">
        <f t="shared" si="271"/>
        <v>module=kmail_mistreat</v>
      </c>
    </row>
    <row r="5267" spans="1:7" ht="30" customHeight="1">
      <c r="A5267" s="3" t="s">
        <v>24605</v>
      </c>
      <c r="B5267" s="3" t="s">
        <v>2</v>
      </c>
      <c r="C5267" s="3" t="s">
        <v>29870</v>
      </c>
      <c r="D5267" s="3" t="s">
        <v>35628</v>
      </c>
      <c r="E5267" s="12" t="s">
        <v>41501</v>
      </c>
      <c r="F5267" s="6" t="str">
        <f t="shared" si="270"/>
        <v>module=jmail_mistreat</v>
      </c>
      <c r="G5267" s="6" t="str">
        <f t="shared" si="271"/>
        <v>module=kmail_mistreat</v>
      </c>
    </row>
    <row r="5268" spans="1:7" ht="30" customHeight="1">
      <c r="A5268" s="3" t="s">
        <v>24605</v>
      </c>
      <c r="B5268" s="3" t="s">
        <v>2</v>
      </c>
      <c r="C5268" s="3" t="s">
        <v>29871</v>
      </c>
      <c r="D5268" s="3" t="s">
        <v>35629</v>
      </c>
      <c r="E5268" s="12" t="s">
        <v>41502</v>
      </c>
      <c r="F5268" s="6" t="str">
        <f t="shared" si="270"/>
        <v>module=jmail_mistreat</v>
      </c>
      <c r="G5268" s="6" t="str">
        <f t="shared" si="271"/>
        <v>module=kmail_mistreat</v>
      </c>
    </row>
    <row r="5269" spans="1:7" ht="30" customHeight="1">
      <c r="A5269" s="3" t="s">
        <v>24605</v>
      </c>
      <c r="B5269" s="3" t="s">
        <v>2</v>
      </c>
      <c r="C5269" s="3" t="s">
        <v>29872</v>
      </c>
      <c r="D5269" s="3" t="s">
        <v>35630</v>
      </c>
      <c r="E5269" s="12" t="s">
        <v>41503</v>
      </c>
      <c r="F5269" s="6" t="str">
        <f t="shared" si="270"/>
        <v>module=jmail_mistreat</v>
      </c>
      <c r="G5269" s="6" t="str">
        <f t="shared" si="271"/>
        <v>module=kmail_mistreat</v>
      </c>
    </row>
    <row r="5270" spans="1:7" ht="30" customHeight="1">
      <c r="A5270" s="3" t="s">
        <v>24605</v>
      </c>
      <c r="B5270" s="3" t="s">
        <v>2</v>
      </c>
      <c r="C5270" s="3" t="s">
        <v>29873</v>
      </c>
      <c r="D5270" s="3" t="s">
        <v>35631</v>
      </c>
      <c r="E5270" s="12" t="s">
        <v>41504</v>
      </c>
      <c r="F5270" s="6" t="str">
        <f t="shared" si="270"/>
        <v>module=jmail_mistreat</v>
      </c>
      <c r="G5270" s="6" t="str">
        <f t="shared" si="271"/>
        <v>module=kmail_mistreat</v>
      </c>
    </row>
    <row r="5271" spans="1:7" ht="30" customHeight="1">
      <c r="A5271" s="3" t="s">
        <v>24605</v>
      </c>
      <c r="B5271" s="3" t="s">
        <v>2</v>
      </c>
      <c r="C5271" s="3" t="s">
        <v>29874</v>
      </c>
      <c r="D5271" s="3" t="s">
        <v>35632</v>
      </c>
      <c r="E5271" s="12" t="s">
        <v>41505</v>
      </c>
      <c r="F5271" s="6" t="str">
        <f t="shared" si="270"/>
        <v>module=jmail_mistreat</v>
      </c>
      <c r="G5271" s="6" t="str">
        <f t="shared" si="271"/>
        <v>module=kmail_mistreat</v>
      </c>
    </row>
    <row r="5272" spans="1:7" ht="30" customHeight="1">
      <c r="A5272" s="3" t="s">
        <v>24605</v>
      </c>
      <c r="B5272" s="3" t="s">
        <v>2</v>
      </c>
      <c r="C5272" s="3" t="s">
        <v>29875</v>
      </c>
      <c r="D5272" s="3" t="s">
        <v>35633</v>
      </c>
      <c r="E5272" s="12" t="s">
        <v>41506</v>
      </c>
      <c r="F5272" s="6" t="str">
        <f t="shared" si="270"/>
        <v>module=jmail_mistreat</v>
      </c>
      <c r="G5272" s="6" t="str">
        <f t="shared" si="271"/>
        <v>module=kmail_mistreat</v>
      </c>
    </row>
    <row r="5273" spans="1:7" ht="30" customHeight="1">
      <c r="A5273" s="3" t="s">
        <v>24605</v>
      </c>
      <c r="B5273" s="3" t="s">
        <v>2</v>
      </c>
      <c r="C5273" s="3" t="s">
        <v>29876</v>
      </c>
      <c r="D5273" s="3" t="s">
        <v>35634</v>
      </c>
      <c r="E5273" s="12" t="s">
        <v>41507</v>
      </c>
      <c r="F5273" s="6" t="str">
        <f t="shared" si="270"/>
        <v>module=jmail_mistreat</v>
      </c>
      <c r="G5273" s="6" t="str">
        <f t="shared" si="271"/>
        <v>module=kmail_mistreat</v>
      </c>
    </row>
    <row r="5274" spans="1:7" ht="30" customHeight="1">
      <c r="A5274" s="3" t="s">
        <v>24605</v>
      </c>
      <c r="B5274" s="3" t="s">
        <v>2</v>
      </c>
      <c r="C5274" s="3" t="s">
        <v>29877</v>
      </c>
      <c r="D5274" s="3" t="s">
        <v>35635</v>
      </c>
      <c r="E5274" s="12" t="s">
        <v>41508</v>
      </c>
      <c r="F5274" s="6" t="str">
        <f t="shared" si="270"/>
        <v>module=jmail_mistreat</v>
      </c>
      <c r="G5274" s="6" t="str">
        <f t="shared" si="271"/>
        <v>module=kmail_mistreat</v>
      </c>
    </row>
    <row r="5275" spans="1:7" ht="30" customHeight="1">
      <c r="A5275" s="3" t="s">
        <v>24605</v>
      </c>
      <c r="B5275" s="3" t="s">
        <v>2</v>
      </c>
      <c r="C5275" s="3" t="s">
        <v>29878</v>
      </c>
      <c r="D5275" s="3" t="s">
        <v>35636</v>
      </c>
      <c r="E5275" s="12" t="s">
        <v>41509</v>
      </c>
      <c r="F5275" s="6" t="str">
        <f t="shared" si="270"/>
        <v>module=jmail_mistreat</v>
      </c>
      <c r="G5275" s="6" t="str">
        <f t="shared" si="271"/>
        <v>module=kmail_mistreat</v>
      </c>
    </row>
    <row r="5276" spans="1:7" ht="30" customHeight="1">
      <c r="A5276" s="3" t="s">
        <v>24605</v>
      </c>
      <c r="B5276" s="3" t="s">
        <v>2</v>
      </c>
      <c r="C5276" s="3" t="s">
        <v>29879</v>
      </c>
      <c r="D5276" s="3" t="s">
        <v>35637</v>
      </c>
      <c r="E5276" s="12" t="s">
        <v>41510</v>
      </c>
      <c r="F5276" s="6" t="str">
        <f t="shared" si="270"/>
        <v>module=jmail_mistreat</v>
      </c>
      <c r="G5276" s="6" t="str">
        <f t="shared" si="271"/>
        <v>module=kmail_mistreat</v>
      </c>
    </row>
    <row r="5277" spans="1:7" ht="30" customHeight="1">
      <c r="A5277" s="3" t="s">
        <v>24605</v>
      </c>
      <c r="B5277" s="3" t="s">
        <v>2</v>
      </c>
      <c r="C5277" s="3" t="s">
        <v>29880</v>
      </c>
      <c r="D5277" s="3" t="s">
        <v>35638</v>
      </c>
      <c r="E5277" s="12" t="s">
        <v>41511</v>
      </c>
      <c r="F5277" s="6" t="str">
        <f t="shared" si="270"/>
        <v>module=jmail_mistreat</v>
      </c>
      <c r="G5277" s="6" t="str">
        <f t="shared" si="271"/>
        <v>module=kmail_mistreat</v>
      </c>
    </row>
    <row r="5278" spans="1:7" ht="30" customHeight="1">
      <c r="A5278" s="3" t="s">
        <v>2817</v>
      </c>
      <c r="B5278" s="3" t="s">
        <v>2</v>
      </c>
      <c r="C5278" s="3" t="s">
        <v>29881</v>
      </c>
      <c r="D5278" s="3" t="s">
        <v>35639</v>
      </c>
      <c r="E5278" s="12" t="s">
        <v>41512</v>
      </c>
      <c r="F5278" s="6" t="str">
        <f t="shared" ref="F5278:F5306" si="272">HYPERLINK("http://www.ssc.wisc.edu/wlsresearch/documentation/waves/?wave=capigrad&amp;module=jmail_marriage","module=jmail_marriage")</f>
        <v>module=jmail_marriage</v>
      </c>
      <c r="G5278" s="6" t="str">
        <f t="shared" ref="G5278:G5306" si="273">HYPERLINK("http://www.ssc.wisc.edu/wlsresearch/documentation/waves/?wave=capisib&amp;module=kmail_marriage","module=kmail_marriage")</f>
        <v>module=kmail_marriage</v>
      </c>
    </row>
    <row r="5279" spans="1:7" ht="30" customHeight="1">
      <c r="A5279" s="3" t="s">
        <v>2817</v>
      </c>
      <c r="B5279" s="3" t="s">
        <v>2</v>
      </c>
      <c r="C5279" s="3" t="s">
        <v>29882</v>
      </c>
      <c r="D5279" s="3" t="s">
        <v>35640</v>
      </c>
      <c r="E5279" s="12" t="s">
        <v>41513</v>
      </c>
      <c r="F5279" s="6" t="str">
        <f t="shared" si="272"/>
        <v>module=jmail_marriage</v>
      </c>
      <c r="G5279" s="6" t="str">
        <f t="shared" si="273"/>
        <v>module=kmail_marriage</v>
      </c>
    </row>
    <row r="5280" spans="1:7" ht="30" customHeight="1">
      <c r="A5280" s="3" t="s">
        <v>2817</v>
      </c>
      <c r="B5280" s="3" t="s">
        <v>2</v>
      </c>
      <c r="C5280" s="3" t="s">
        <v>29883</v>
      </c>
      <c r="D5280" s="3" t="s">
        <v>35641</v>
      </c>
      <c r="E5280" s="12" t="s">
        <v>41514</v>
      </c>
      <c r="F5280" s="6" t="str">
        <f t="shared" si="272"/>
        <v>module=jmail_marriage</v>
      </c>
      <c r="G5280" s="6" t="str">
        <f t="shared" si="273"/>
        <v>module=kmail_marriage</v>
      </c>
    </row>
    <row r="5281" spans="1:7" ht="30" customHeight="1">
      <c r="A5281" s="3" t="s">
        <v>2817</v>
      </c>
      <c r="B5281" s="3" t="s">
        <v>2</v>
      </c>
      <c r="C5281" s="3" t="s">
        <v>29884</v>
      </c>
      <c r="D5281" s="3" t="s">
        <v>35642</v>
      </c>
      <c r="E5281" s="12" t="s">
        <v>41515</v>
      </c>
      <c r="F5281" s="6" t="str">
        <f t="shared" si="272"/>
        <v>module=jmail_marriage</v>
      </c>
      <c r="G5281" s="6" t="str">
        <f t="shared" si="273"/>
        <v>module=kmail_marriage</v>
      </c>
    </row>
    <row r="5282" spans="1:7" ht="30" customHeight="1">
      <c r="A5282" s="3" t="s">
        <v>2817</v>
      </c>
      <c r="B5282" s="3" t="s">
        <v>2</v>
      </c>
      <c r="C5282" s="3" t="s">
        <v>29885</v>
      </c>
      <c r="D5282" s="3" t="s">
        <v>35643</v>
      </c>
      <c r="E5282" s="12" t="s">
        <v>41516</v>
      </c>
      <c r="F5282" s="6" t="str">
        <f t="shared" si="272"/>
        <v>module=jmail_marriage</v>
      </c>
      <c r="G5282" s="6" t="str">
        <f t="shared" si="273"/>
        <v>module=kmail_marriage</v>
      </c>
    </row>
    <row r="5283" spans="1:7" ht="30" customHeight="1">
      <c r="A5283" s="3" t="s">
        <v>2817</v>
      </c>
      <c r="B5283" s="3" t="s">
        <v>2</v>
      </c>
      <c r="C5283" s="3" t="s">
        <v>29886</v>
      </c>
      <c r="D5283" s="3" t="s">
        <v>35644</v>
      </c>
      <c r="E5283" s="12" t="s">
        <v>41517</v>
      </c>
      <c r="F5283" s="6" t="str">
        <f t="shared" si="272"/>
        <v>module=jmail_marriage</v>
      </c>
      <c r="G5283" s="6" t="str">
        <f t="shared" si="273"/>
        <v>module=kmail_marriage</v>
      </c>
    </row>
    <row r="5284" spans="1:7" ht="30" customHeight="1">
      <c r="A5284" s="3" t="s">
        <v>2817</v>
      </c>
      <c r="B5284" s="3" t="s">
        <v>2</v>
      </c>
      <c r="C5284" s="3" t="s">
        <v>29887</v>
      </c>
      <c r="D5284" s="3" t="s">
        <v>35645</v>
      </c>
      <c r="E5284" s="12" t="s">
        <v>41518</v>
      </c>
      <c r="F5284" s="6" t="str">
        <f t="shared" si="272"/>
        <v>module=jmail_marriage</v>
      </c>
      <c r="G5284" s="6" t="str">
        <f t="shared" si="273"/>
        <v>module=kmail_marriage</v>
      </c>
    </row>
    <row r="5285" spans="1:7" ht="30" customHeight="1">
      <c r="A5285" s="3" t="s">
        <v>2817</v>
      </c>
      <c r="B5285" s="3" t="s">
        <v>2</v>
      </c>
      <c r="C5285" s="3" t="s">
        <v>29888</v>
      </c>
      <c r="D5285" s="3" t="s">
        <v>35646</v>
      </c>
      <c r="E5285" s="12" t="s">
        <v>41519</v>
      </c>
      <c r="F5285" s="6" t="str">
        <f t="shared" si="272"/>
        <v>module=jmail_marriage</v>
      </c>
      <c r="G5285" s="6" t="str">
        <f t="shared" si="273"/>
        <v>module=kmail_marriage</v>
      </c>
    </row>
    <row r="5286" spans="1:7" ht="30" customHeight="1">
      <c r="A5286" s="3" t="s">
        <v>2817</v>
      </c>
      <c r="B5286" s="3" t="s">
        <v>2</v>
      </c>
      <c r="C5286" s="3" t="s">
        <v>29889</v>
      </c>
      <c r="D5286" s="3" t="s">
        <v>35647</v>
      </c>
      <c r="E5286" s="12" t="s">
        <v>41520</v>
      </c>
      <c r="F5286" s="6" t="str">
        <f t="shared" si="272"/>
        <v>module=jmail_marriage</v>
      </c>
      <c r="G5286" s="6" t="str">
        <f t="shared" si="273"/>
        <v>module=kmail_marriage</v>
      </c>
    </row>
    <row r="5287" spans="1:7" ht="30" customHeight="1">
      <c r="A5287" s="3" t="s">
        <v>2817</v>
      </c>
      <c r="B5287" s="3" t="s">
        <v>2</v>
      </c>
      <c r="C5287" s="3" t="s">
        <v>29890</v>
      </c>
      <c r="D5287" s="3" t="s">
        <v>35648</v>
      </c>
      <c r="E5287" s="12" t="s">
        <v>41521</v>
      </c>
      <c r="F5287" s="6" t="str">
        <f t="shared" si="272"/>
        <v>module=jmail_marriage</v>
      </c>
      <c r="G5287" s="6" t="str">
        <f t="shared" si="273"/>
        <v>module=kmail_marriage</v>
      </c>
    </row>
    <row r="5288" spans="1:7" ht="30" customHeight="1">
      <c r="A5288" s="3" t="s">
        <v>2817</v>
      </c>
      <c r="B5288" s="3" t="s">
        <v>2</v>
      </c>
      <c r="C5288" s="3" t="s">
        <v>29891</v>
      </c>
      <c r="D5288" s="3" t="s">
        <v>35649</v>
      </c>
      <c r="E5288" s="12" t="s">
        <v>41522</v>
      </c>
      <c r="F5288" s="6" t="str">
        <f t="shared" si="272"/>
        <v>module=jmail_marriage</v>
      </c>
      <c r="G5288" s="6" t="str">
        <f t="shared" si="273"/>
        <v>module=kmail_marriage</v>
      </c>
    </row>
    <row r="5289" spans="1:7" ht="30" customHeight="1">
      <c r="A5289" s="3" t="s">
        <v>2817</v>
      </c>
      <c r="B5289" s="3" t="s">
        <v>2</v>
      </c>
      <c r="C5289" s="3" t="s">
        <v>29892</v>
      </c>
      <c r="D5289" s="3" t="s">
        <v>35650</v>
      </c>
      <c r="E5289" s="12" t="s">
        <v>41523</v>
      </c>
      <c r="F5289" s="6" t="str">
        <f t="shared" si="272"/>
        <v>module=jmail_marriage</v>
      </c>
      <c r="G5289" s="6" t="str">
        <f t="shared" si="273"/>
        <v>module=kmail_marriage</v>
      </c>
    </row>
    <row r="5290" spans="1:7" ht="30" customHeight="1">
      <c r="A5290" s="3" t="s">
        <v>2817</v>
      </c>
      <c r="B5290" s="3" t="s">
        <v>2</v>
      </c>
      <c r="C5290" s="3" t="s">
        <v>29893</v>
      </c>
      <c r="D5290" s="3" t="s">
        <v>35651</v>
      </c>
      <c r="E5290" s="12" t="s">
        <v>41524</v>
      </c>
      <c r="F5290" s="6" t="str">
        <f t="shared" si="272"/>
        <v>module=jmail_marriage</v>
      </c>
      <c r="G5290" s="6" t="str">
        <f t="shared" si="273"/>
        <v>module=kmail_marriage</v>
      </c>
    </row>
    <row r="5291" spans="1:7" ht="30" customHeight="1">
      <c r="A5291" s="3" t="s">
        <v>2817</v>
      </c>
      <c r="B5291" s="3" t="s">
        <v>2</v>
      </c>
      <c r="C5291" s="3" t="s">
        <v>29894</v>
      </c>
      <c r="D5291" s="3" t="s">
        <v>35652</v>
      </c>
      <c r="E5291" s="12" t="s">
        <v>41525</v>
      </c>
      <c r="F5291" s="6" t="str">
        <f t="shared" si="272"/>
        <v>module=jmail_marriage</v>
      </c>
      <c r="G5291" s="6" t="str">
        <f t="shared" si="273"/>
        <v>module=kmail_marriage</v>
      </c>
    </row>
    <row r="5292" spans="1:7" ht="30" customHeight="1">
      <c r="A5292" s="3" t="s">
        <v>2817</v>
      </c>
      <c r="B5292" s="3" t="s">
        <v>2</v>
      </c>
      <c r="C5292" s="3" t="s">
        <v>29895</v>
      </c>
      <c r="D5292" s="3" t="s">
        <v>35653</v>
      </c>
      <c r="E5292" s="12" t="s">
        <v>41526</v>
      </c>
      <c r="F5292" s="6" t="str">
        <f t="shared" si="272"/>
        <v>module=jmail_marriage</v>
      </c>
      <c r="G5292" s="6" t="str">
        <f t="shared" si="273"/>
        <v>module=kmail_marriage</v>
      </c>
    </row>
    <row r="5293" spans="1:7" ht="30" customHeight="1">
      <c r="A5293" s="3" t="s">
        <v>2817</v>
      </c>
      <c r="B5293" s="3" t="s">
        <v>2</v>
      </c>
      <c r="C5293" s="3" t="s">
        <v>29896</v>
      </c>
      <c r="D5293" s="3" t="s">
        <v>35654</v>
      </c>
      <c r="E5293" s="12" t="s">
        <v>41527</v>
      </c>
      <c r="F5293" s="6" t="str">
        <f t="shared" si="272"/>
        <v>module=jmail_marriage</v>
      </c>
      <c r="G5293" s="6" t="str">
        <f t="shared" si="273"/>
        <v>module=kmail_marriage</v>
      </c>
    </row>
    <row r="5294" spans="1:7" ht="30" customHeight="1">
      <c r="A5294" s="3" t="s">
        <v>2817</v>
      </c>
      <c r="B5294" s="3" t="s">
        <v>2</v>
      </c>
      <c r="C5294" s="3" t="s">
        <v>29897</v>
      </c>
      <c r="D5294" s="3" t="s">
        <v>35655</v>
      </c>
      <c r="E5294" s="12" t="s">
        <v>41528</v>
      </c>
      <c r="F5294" s="6" t="str">
        <f t="shared" si="272"/>
        <v>module=jmail_marriage</v>
      </c>
      <c r="G5294" s="6" t="str">
        <f t="shared" si="273"/>
        <v>module=kmail_marriage</v>
      </c>
    </row>
    <row r="5295" spans="1:7" ht="30" customHeight="1">
      <c r="A5295" s="3" t="s">
        <v>2817</v>
      </c>
      <c r="B5295" s="3" t="s">
        <v>2</v>
      </c>
      <c r="C5295" s="3" t="s">
        <v>29898</v>
      </c>
      <c r="D5295" s="3" t="s">
        <v>35656</v>
      </c>
      <c r="E5295" s="12" t="s">
        <v>41529</v>
      </c>
      <c r="F5295" s="6" t="str">
        <f t="shared" si="272"/>
        <v>module=jmail_marriage</v>
      </c>
      <c r="G5295" s="6" t="str">
        <f t="shared" si="273"/>
        <v>module=kmail_marriage</v>
      </c>
    </row>
    <row r="5296" spans="1:7" ht="30" customHeight="1">
      <c r="A5296" s="3" t="s">
        <v>2817</v>
      </c>
      <c r="B5296" s="3" t="s">
        <v>2</v>
      </c>
      <c r="C5296" s="3" t="s">
        <v>29899</v>
      </c>
      <c r="D5296" s="3" t="s">
        <v>35657</v>
      </c>
      <c r="E5296" s="12" t="s">
        <v>41530</v>
      </c>
      <c r="F5296" s="6" t="str">
        <f t="shared" si="272"/>
        <v>module=jmail_marriage</v>
      </c>
      <c r="G5296" s="6" t="str">
        <f t="shared" si="273"/>
        <v>module=kmail_marriage</v>
      </c>
    </row>
    <row r="5297" spans="1:7" ht="30" customHeight="1">
      <c r="A5297" s="3" t="s">
        <v>2817</v>
      </c>
      <c r="B5297" s="3" t="s">
        <v>2</v>
      </c>
      <c r="C5297" s="3" t="s">
        <v>29900</v>
      </c>
      <c r="D5297" s="3" t="s">
        <v>35658</v>
      </c>
      <c r="E5297" s="12" t="s">
        <v>41531</v>
      </c>
      <c r="F5297" s="6" t="str">
        <f t="shared" si="272"/>
        <v>module=jmail_marriage</v>
      </c>
      <c r="G5297" s="6" t="str">
        <f t="shared" si="273"/>
        <v>module=kmail_marriage</v>
      </c>
    </row>
    <row r="5298" spans="1:7" ht="30" customHeight="1">
      <c r="A5298" s="3" t="s">
        <v>2817</v>
      </c>
      <c r="B5298" s="3" t="s">
        <v>2</v>
      </c>
      <c r="C5298" s="3" t="s">
        <v>29901</v>
      </c>
      <c r="D5298" s="3" t="s">
        <v>35659</v>
      </c>
      <c r="E5298" s="12" t="s">
        <v>41532</v>
      </c>
      <c r="F5298" s="6" t="str">
        <f t="shared" si="272"/>
        <v>module=jmail_marriage</v>
      </c>
      <c r="G5298" s="6" t="str">
        <f t="shared" si="273"/>
        <v>module=kmail_marriage</v>
      </c>
    </row>
    <row r="5299" spans="1:7" ht="30" customHeight="1">
      <c r="A5299" s="3" t="s">
        <v>2817</v>
      </c>
      <c r="B5299" s="3" t="s">
        <v>2</v>
      </c>
      <c r="C5299" s="3" t="s">
        <v>29902</v>
      </c>
      <c r="D5299" s="3" t="s">
        <v>35660</v>
      </c>
      <c r="E5299" s="12" t="s">
        <v>41533</v>
      </c>
      <c r="F5299" s="6" t="str">
        <f t="shared" si="272"/>
        <v>module=jmail_marriage</v>
      </c>
      <c r="G5299" s="6" t="str">
        <f t="shared" si="273"/>
        <v>module=kmail_marriage</v>
      </c>
    </row>
    <row r="5300" spans="1:7" ht="30" customHeight="1">
      <c r="A5300" s="3" t="s">
        <v>2817</v>
      </c>
      <c r="B5300" s="3" t="s">
        <v>2</v>
      </c>
      <c r="C5300" s="3" t="s">
        <v>29903</v>
      </c>
      <c r="D5300" s="3" t="s">
        <v>35661</v>
      </c>
      <c r="E5300" s="12" t="s">
        <v>41534</v>
      </c>
      <c r="F5300" s="6" t="str">
        <f t="shared" si="272"/>
        <v>module=jmail_marriage</v>
      </c>
      <c r="G5300" s="6" t="str">
        <f t="shared" si="273"/>
        <v>module=kmail_marriage</v>
      </c>
    </row>
    <row r="5301" spans="1:7" ht="30" customHeight="1">
      <c r="A5301" s="3" t="s">
        <v>2817</v>
      </c>
      <c r="B5301" s="3" t="s">
        <v>2</v>
      </c>
      <c r="C5301" s="3" t="s">
        <v>29904</v>
      </c>
      <c r="D5301" s="3" t="s">
        <v>35662</v>
      </c>
      <c r="E5301" s="12" t="s">
        <v>41535</v>
      </c>
      <c r="F5301" s="6" t="str">
        <f t="shared" si="272"/>
        <v>module=jmail_marriage</v>
      </c>
      <c r="G5301" s="6" t="str">
        <f t="shared" si="273"/>
        <v>module=kmail_marriage</v>
      </c>
    </row>
    <row r="5302" spans="1:7" ht="30" customHeight="1">
      <c r="A5302" s="3" t="s">
        <v>2817</v>
      </c>
      <c r="B5302" s="3" t="s">
        <v>2</v>
      </c>
      <c r="C5302" s="3" t="s">
        <v>29905</v>
      </c>
      <c r="D5302" s="3" t="s">
        <v>35663</v>
      </c>
      <c r="E5302" s="12" t="s">
        <v>41536</v>
      </c>
      <c r="F5302" s="6" t="str">
        <f t="shared" si="272"/>
        <v>module=jmail_marriage</v>
      </c>
      <c r="G5302" s="6" t="str">
        <f t="shared" si="273"/>
        <v>module=kmail_marriage</v>
      </c>
    </row>
    <row r="5303" spans="1:7" ht="30" customHeight="1">
      <c r="A5303" s="3" t="s">
        <v>2817</v>
      </c>
      <c r="B5303" s="3" t="s">
        <v>2</v>
      </c>
      <c r="C5303" s="3" t="s">
        <v>29906</v>
      </c>
      <c r="D5303" s="3" t="s">
        <v>35664</v>
      </c>
      <c r="E5303" s="12" t="s">
        <v>41537</v>
      </c>
      <c r="F5303" s="6" t="str">
        <f t="shared" si="272"/>
        <v>module=jmail_marriage</v>
      </c>
      <c r="G5303" s="6" t="str">
        <f t="shared" si="273"/>
        <v>module=kmail_marriage</v>
      </c>
    </row>
    <row r="5304" spans="1:7" ht="30" customHeight="1">
      <c r="A5304" s="3" t="s">
        <v>2817</v>
      </c>
      <c r="B5304" s="3" t="s">
        <v>2</v>
      </c>
      <c r="C5304" s="3" t="s">
        <v>29907</v>
      </c>
      <c r="D5304" s="3" t="s">
        <v>35665</v>
      </c>
      <c r="E5304" s="12" t="s">
        <v>41538</v>
      </c>
      <c r="F5304" s="6" t="str">
        <f t="shared" si="272"/>
        <v>module=jmail_marriage</v>
      </c>
      <c r="G5304" s="6" t="str">
        <f t="shared" si="273"/>
        <v>module=kmail_marriage</v>
      </c>
    </row>
    <row r="5305" spans="1:7" ht="30" customHeight="1">
      <c r="A5305" s="3" t="s">
        <v>2817</v>
      </c>
      <c r="B5305" s="3" t="s">
        <v>2</v>
      </c>
      <c r="C5305" s="3" t="s">
        <v>29908</v>
      </c>
      <c r="D5305" s="3" t="s">
        <v>35666</v>
      </c>
      <c r="E5305" s="12" t="s">
        <v>41539</v>
      </c>
      <c r="F5305" s="6" t="str">
        <f t="shared" si="272"/>
        <v>module=jmail_marriage</v>
      </c>
      <c r="G5305" s="6" t="str">
        <f t="shared" si="273"/>
        <v>module=kmail_marriage</v>
      </c>
    </row>
    <row r="5306" spans="1:7" ht="30" customHeight="1">
      <c r="A5306" s="3" t="s">
        <v>2817</v>
      </c>
      <c r="B5306" s="3" t="s">
        <v>2</v>
      </c>
      <c r="C5306" s="3" t="s">
        <v>29909</v>
      </c>
      <c r="D5306" s="3" t="s">
        <v>35667</v>
      </c>
      <c r="E5306" s="12" t="s">
        <v>41540</v>
      </c>
      <c r="F5306" s="6" t="str">
        <f t="shared" si="272"/>
        <v>module=jmail_marriage</v>
      </c>
      <c r="G5306" s="6" t="str">
        <f t="shared" si="273"/>
        <v>module=kmail_marriage</v>
      </c>
    </row>
    <row r="5307" spans="1:7" ht="30" customHeight="1">
      <c r="A5307" s="3" t="s">
        <v>2951</v>
      </c>
      <c r="B5307" s="3" t="s">
        <v>2</v>
      </c>
      <c r="C5307" s="3" t="s">
        <v>29910</v>
      </c>
      <c r="D5307" s="3" t="s">
        <v>35668</v>
      </c>
      <c r="E5307" s="12" t="s">
        <v>41541</v>
      </c>
      <c r="F5307" s="6" t="str">
        <f t="shared" ref="F5307:F5370" si="274">HYPERLINK("http://www.ssc.wisc.edu/wlsresearch/documentation/waves/?wave=capigrad&amp;module=jmail_children","module=jmail_children")</f>
        <v>module=jmail_children</v>
      </c>
      <c r="G5307" s="6" t="str">
        <f t="shared" ref="G5307:G5370" si="275">HYPERLINK("http://www.ssc.wisc.edu/wlsresearch/documentation/waves/?wave=capisib&amp;module=kmail_children","module=kmail_children")</f>
        <v>module=kmail_children</v>
      </c>
    </row>
    <row r="5308" spans="1:7" ht="30" customHeight="1">
      <c r="A5308" s="3" t="s">
        <v>2951</v>
      </c>
      <c r="B5308" s="3" t="s">
        <v>2</v>
      </c>
      <c r="C5308" s="3" t="s">
        <v>29911</v>
      </c>
      <c r="D5308" s="3" t="s">
        <v>35669</v>
      </c>
      <c r="E5308" s="12" t="s">
        <v>41542</v>
      </c>
      <c r="F5308" s="6" t="str">
        <f t="shared" si="274"/>
        <v>module=jmail_children</v>
      </c>
      <c r="G5308" s="6" t="str">
        <f t="shared" si="275"/>
        <v>module=kmail_children</v>
      </c>
    </row>
    <row r="5309" spans="1:7" ht="30" customHeight="1">
      <c r="A5309" s="3" t="s">
        <v>2951</v>
      </c>
      <c r="B5309" s="3" t="s">
        <v>2</v>
      </c>
      <c r="C5309" s="3" t="s">
        <v>29912</v>
      </c>
      <c r="D5309" s="3" t="s">
        <v>35670</v>
      </c>
      <c r="E5309" s="12" t="s">
        <v>41543</v>
      </c>
      <c r="F5309" s="6" t="str">
        <f t="shared" si="274"/>
        <v>module=jmail_children</v>
      </c>
      <c r="G5309" s="6" t="str">
        <f t="shared" si="275"/>
        <v>module=kmail_children</v>
      </c>
    </row>
    <row r="5310" spans="1:7" ht="30" customHeight="1">
      <c r="A5310" s="3" t="s">
        <v>2951</v>
      </c>
      <c r="B5310" s="3" t="s">
        <v>2</v>
      </c>
      <c r="C5310" s="3" t="s">
        <v>29913</v>
      </c>
      <c r="D5310" s="3" t="s">
        <v>35671</v>
      </c>
      <c r="E5310" s="12" t="s">
        <v>41544</v>
      </c>
      <c r="F5310" s="6" t="str">
        <f t="shared" si="274"/>
        <v>module=jmail_children</v>
      </c>
      <c r="G5310" s="6" t="str">
        <f t="shared" si="275"/>
        <v>module=kmail_children</v>
      </c>
    </row>
    <row r="5311" spans="1:7" ht="30" customHeight="1">
      <c r="A5311" s="3" t="s">
        <v>2951</v>
      </c>
      <c r="B5311" s="3" t="s">
        <v>2</v>
      </c>
      <c r="C5311" s="3" t="s">
        <v>29914</v>
      </c>
      <c r="D5311" s="3" t="s">
        <v>35672</v>
      </c>
      <c r="E5311" s="12" t="s">
        <v>41545</v>
      </c>
      <c r="F5311" s="6" t="str">
        <f t="shared" si="274"/>
        <v>module=jmail_children</v>
      </c>
      <c r="G5311" s="6" t="str">
        <f t="shared" si="275"/>
        <v>module=kmail_children</v>
      </c>
    </row>
    <row r="5312" spans="1:7" ht="30" customHeight="1">
      <c r="A5312" s="3" t="s">
        <v>2951</v>
      </c>
      <c r="B5312" s="3" t="s">
        <v>2</v>
      </c>
      <c r="C5312" s="3" t="s">
        <v>29915</v>
      </c>
      <c r="D5312" s="3" t="s">
        <v>35673</v>
      </c>
      <c r="E5312" s="12" t="s">
        <v>41546</v>
      </c>
      <c r="F5312" s="6" t="str">
        <f t="shared" si="274"/>
        <v>module=jmail_children</v>
      </c>
      <c r="G5312" s="6" t="str">
        <f t="shared" si="275"/>
        <v>module=kmail_children</v>
      </c>
    </row>
    <row r="5313" spans="1:7" ht="30" customHeight="1">
      <c r="A5313" s="3" t="s">
        <v>2951</v>
      </c>
      <c r="B5313" s="3" t="s">
        <v>2</v>
      </c>
      <c r="C5313" s="3" t="s">
        <v>29916</v>
      </c>
      <c r="D5313" s="3" t="s">
        <v>35674</v>
      </c>
      <c r="E5313" s="12" t="s">
        <v>41547</v>
      </c>
      <c r="F5313" s="6" t="str">
        <f t="shared" si="274"/>
        <v>module=jmail_children</v>
      </c>
      <c r="G5313" s="6" t="str">
        <f t="shared" si="275"/>
        <v>module=kmail_children</v>
      </c>
    </row>
    <row r="5314" spans="1:7" ht="30" customHeight="1">
      <c r="A5314" s="3" t="s">
        <v>2951</v>
      </c>
      <c r="B5314" s="3" t="s">
        <v>2</v>
      </c>
      <c r="C5314" s="3" t="s">
        <v>29917</v>
      </c>
      <c r="D5314" s="3" t="s">
        <v>35675</v>
      </c>
      <c r="E5314" s="12" t="s">
        <v>41548</v>
      </c>
      <c r="F5314" s="6" t="str">
        <f t="shared" si="274"/>
        <v>module=jmail_children</v>
      </c>
      <c r="G5314" s="6" t="str">
        <f t="shared" si="275"/>
        <v>module=kmail_children</v>
      </c>
    </row>
    <row r="5315" spans="1:7" ht="30" customHeight="1">
      <c r="A5315" s="3" t="s">
        <v>2951</v>
      </c>
      <c r="B5315" s="3" t="s">
        <v>2</v>
      </c>
      <c r="C5315" s="3" t="s">
        <v>29918</v>
      </c>
      <c r="D5315" s="3" t="s">
        <v>35676</v>
      </c>
      <c r="E5315" s="12" t="s">
        <v>41549</v>
      </c>
      <c r="F5315" s="6" t="str">
        <f t="shared" si="274"/>
        <v>module=jmail_children</v>
      </c>
      <c r="G5315" s="6" t="str">
        <f t="shared" si="275"/>
        <v>module=kmail_children</v>
      </c>
    </row>
    <row r="5316" spans="1:7" ht="30" customHeight="1">
      <c r="A5316" s="3" t="s">
        <v>2951</v>
      </c>
      <c r="B5316" s="3" t="s">
        <v>2</v>
      </c>
      <c r="C5316" s="3" t="s">
        <v>29919</v>
      </c>
      <c r="D5316" s="3" t="s">
        <v>35677</v>
      </c>
      <c r="E5316" s="12" t="s">
        <v>41550</v>
      </c>
      <c r="F5316" s="6" t="str">
        <f t="shared" si="274"/>
        <v>module=jmail_children</v>
      </c>
      <c r="G5316" s="6" t="str">
        <f t="shared" si="275"/>
        <v>module=kmail_children</v>
      </c>
    </row>
    <row r="5317" spans="1:7" ht="30" customHeight="1">
      <c r="A5317" s="3" t="s">
        <v>2951</v>
      </c>
      <c r="B5317" s="3" t="s">
        <v>2</v>
      </c>
      <c r="C5317" s="3" t="s">
        <v>29920</v>
      </c>
      <c r="D5317" s="3" t="s">
        <v>35678</v>
      </c>
      <c r="E5317" s="12" t="s">
        <v>41551</v>
      </c>
      <c r="F5317" s="6" t="str">
        <f t="shared" si="274"/>
        <v>module=jmail_children</v>
      </c>
      <c r="G5317" s="6" t="str">
        <f t="shared" si="275"/>
        <v>module=kmail_children</v>
      </c>
    </row>
    <row r="5318" spans="1:7" ht="30" customHeight="1">
      <c r="A5318" s="3" t="s">
        <v>2951</v>
      </c>
      <c r="B5318" s="3" t="s">
        <v>2</v>
      </c>
      <c r="C5318" s="3" t="s">
        <v>29921</v>
      </c>
      <c r="D5318" s="3" t="s">
        <v>35679</v>
      </c>
      <c r="E5318" s="12" t="s">
        <v>41552</v>
      </c>
      <c r="F5318" s="6" t="str">
        <f t="shared" si="274"/>
        <v>module=jmail_children</v>
      </c>
      <c r="G5318" s="6" t="str">
        <f t="shared" si="275"/>
        <v>module=kmail_children</v>
      </c>
    </row>
    <row r="5319" spans="1:7" ht="30" customHeight="1">
      <c r="A5319" s="3" t="s">
        <v>2951</v>
      </c>
      <c r="B5319" s="3" t="s">
        <v>2</v>
      </c>
      <c r="C5319" s="3" t="s">
        <v>29922</v>
      </c>
      <c r="D5319" s="3" t="s">
        <v>35680</v>
      </c>
      <c r="E5319" s="12" t="s">
        <v>41553</v>
      </c>
      <c r="F5319" s="6" t="str">
        <f t="shared" si="274"/>
        <v>module=jmail_children</v>
      </c>
      <c r="G5319" s="6" t="str">
        <f t="shared" si="275"/>
        <v>module=kmail_children</v>
      </c>
    </row>
    <row r="5320" spans="1:7" ht="30" customHeight="1">
      <c r="A5320" s="3" t="s">
        <v>2951</v>
      </c>
      <c r="B5320" s="3" t="s">
        <v>2</v>
      </c>
      <c r="C5320" s="3" t="s">
        <v>29923</v>
      </c>
      <c r="D5320" s="3" t="s">
        <v>35681</v>
      </c>
      <c r="E5320" s="12" t="s">
        <v>41554</v>
      </c>
      <c r="F5320" s="6" t="str">
        <f t="shared" si="274"/>
        <v>module=jmail_children</v>
      </c>
      <c r="G5320" s="6" t="str">
        <f t="shared" si="275"/>
        <v>module=kmail_children</v>
      </c>
    </row>
    <row r="5321" spans="1:7" ht="30" customHeight="1">
      <c r="A5321" s="3" t="s">
        <v>2951</v>
      </c>
      <c r="B5321" s="3" t="s">
        <v>2</v>
      </c>
      <c r="C5321" s="3" t="s">
        <v>29924</v>
      </c>
      <c r="D5321" s="3" t="s">
        <v>35682</v>
      </c>
      <c r="E5321" s="12" t="s">
        <v>41555</v>
      </c>
      <c r="F5321" s="6" t="str">
        <f t="shared" si="274"/>
        <v>module=jmail_children</v>
      </c>
      <c r="G5321" s="6" t="str">
        <f t="shared" si="275"/>
        <v>module=kmail_children</v>
      </c>
    </row>
    <row r="5322" spans="1:7" ht="30" customHeight="1">
      <c r="A5322" s="3" t="s">
        <v>2951</v>
      </c>
      <c r="B5322" s="3" t="s">
        <v>2</v>
      </c>
      <c r="C5322" s="3" t="s">
        <v>29925</v>
      </c>
      <c r="D5322" s="3" t="s">
        <v>35683</v>
      </c>
      <c r="E5322" s="12" t="s">
        <v>41556</v>
      </c>
      <c r="F5322" s="6" t="str">
        <f t="shared" si="274"/>
        <v>module=jmail_children</v>
      </c>
      <c r="G5322" s="6" t="str">
        <f t="shared" si="275"/>
        <v>module=kmail_children</v>
      </c>
    </row>
    <row r="5323" spans="1:7" ht="30" customHeight="1">
      <c r="A5323" s="3" t="s">
        <v>2951</v>
      </c>
      <c r="B5323" s="3" t="s">
        <v>2</v>
      </c>
      <c r="C5323" s="3" t="s">
        <v>29926</v>
      </c>
      <c r="D5323" s="3" t="s">
        <v>35684</v>
      </c>
      <c r="E5323" s="12" t="s">
        <v>41557</v>
      </c>
      <c r="F5323" s="6" t="str">
        <f t="shared" si="274"/>
        <v>module=jmail_children</v>
      </c>
      <c r="G5323" s="6" t="str">
        <f t="shared" si="275"/>
        <v>module=kmail_children</v>
      </c>
    </row>
    <row r="5324" spans="1:7" ht="30" customHeight="1">
      <c r="A5324" s="3" t="s">
        <v>2951</v>
      </c>
      <c r="B5324" s="3" t="s">
        <v>2</v>
      </c>
      <c r="C5324" s="3" t="s">
        <v>29927</v>
      </c>
      <c r="D5324" s="3" t="s">
        <v>35685</v>
      </c>
      <c r="E5324" s="12" t="s">
        <v>41558</v>
      </c>
      <c r="F5324" s="6" t="str">
        <f t="shared" si="274"/>
        <v>module=jmail_children</v>
      </c>
      <c r="G5324" s="6" t="str">
        <f t="shared" si="275"/>
        <v>module=kmail_children</v>
      </c>
    </row>
    <row r="5325" spans="1:7" ht="30" customHeight="1">
      <c r="A5325" s="3" t="s">
        <v>2951</v>
      </c>
      <c r="B5325" s="3" t="s">
        <v>2</v>
      </c>
      <c r="C5325" s="3" t="s">
        <v>29928</v>
      </c>
      <c r="D5325" s="3" t="s">
        <v>35686</v>
      </c>
      <c r="E5325" s="12" t="s">
        <v>41559</v>
      </c>
      <c r="F5325" s="6" t="str">
        <f t="shared" si="274"/>
        <v>module=jmail_children</v>
      </c>
      <c r="G5325" s="6" t="str">
        <f t="shared" si="275"/>
        <v>module=kmail_children</v>
      </c>
    </row>
    <row r="5326" spans="1:7" ht="30" customHeight="1">
      <c r="A5326" s="3" t="s">
        <v>2951</v>
      </c>
      <c r="B5326" s="3" t="s">
        <v>2</v>
      </c>
      <c r="C5326" s="3" t="s">
        <v>29929</v>
      </c>
      <c r="D5326" s="3" t="s">
        <v>35687</v>
      </c>
      <c r="E5326" s="12" t="s">
        <v>41560</v>
      </c>
      <c r="F5326" s="6" t="str">
        <f t="shared" si="274"/>
        <v>module=jmail_children</v>
      </c>
      <c r="G5326" s="6" t="str">
        <f t="shared" si="275"/>
        <v>module=kmail_children</v>
      </c>
    </row>
    <row r="5327" spans="1:7" ht="30" customHeight="1">
      <c r="A5327" s="3" t="s">
        <v>2951</v>
      </c>
      <c r="B5327" s="3" t="s">
        <v>2</v>
      </c>
      <c r="C5327" s="3" t="s">
        <v>29930</v>
      </c>
      <c r="D5327" s="3" t="s">
        <v>35688</v>
      </c>
      <c r="E5327" s="12" t="s">
        <v>41561</v>
      </c>
      <c r="F5327" s="6" t="str">
        <f t="shared" si="274"/>
        <v>module=jmail_children</v>
      </c>
      <c r="G5327" s="6" t="str">
        <f t="shared" si="275"/>
        <v>module=kmail_children</v>
      </c>
    </row>
    <row r="5328" spans="1:7" ht="30" customHeight="1">
      <c r="A5328" s="3" t="s">
        <v>2951</v>
      </c>
      <c r="B5328" s="3" t="s">
        <v>2</v>
      </c>
      <c r="C5328" s="3" t="s">
        <v>29931</v>
      </c>
      <c r="D5328" s="3" t="s">
        <v>35689</v>
      </c>
      <c r="E5328" s="12" t="s">
        <v>41562</v>
      </c>
      <c r="F5328" s="6" t="str">
        <f t="shared" si="274"/>
        <v>module=jmail_children</v>
      </c>
      <c r="G5328" s="6" t="str">
        <f t="shared" si="275"/>
        <v>module=kmail_children</v>
      </c>
    </row>
    <row r="5329" spans="1:7" ht="30" customHeight="1">
      <c r="A5329" s="3" t="s">
        <v>2951</v>
      </c>
      <c r="B5329" s="3" t="s">
        <v>2</v>
      </c>
      <c r="C5329" s="3" t="s">
        <v>29932</v>
      </c>
      <c r="D5329" s="3" t="s">
        <v>35690</v>
      </c>
      <c r="E5329" s="12" t="s">
        <v>41563</v>
      </c>
      <c r="F5329" s="6" t="str">
        <f t="shared" si="274"/>
        <v>module=jmail_children</v>
      </c>
      <c r="G5329" s="6" t="str">
        <f t="shared" si="275"/>
        <v>module=kmail_children</v>
      </c>
    </row>
    <row r="5330" spans="1:7" ht="30" customHeight="1">
      <c r="A5330" s="3" t="s">
        <v>2951</v>
      </c>
      <c r="B5330" s="3" t="s">
        <v>2</v>
      </c>
      <c r="C5330" s="3" t="s">
        <v>29933</v>
      </c>
      <c r="D5330" s="3" t="s">
        <v>35691</v>
      </c>
      <c r="E5330" s="12" t="s">
        <v>41564</v>
      </c>
      <c r="F5330" s="6" t="str">
        <f t="shared" si="274"/>
        <v>module=jmail_children</v>
      </c>
      <c r="G5330" s="6" t="str">
        <f t="shared" si="275"/>
        <v>module=kmail_children</v>
      </c>
    </row>
    <row r="5331" spans="1:7" ht="30" customHeight="1">
      <c r="A5331" s="3" t="s">
        <v>2951</v>
      </c>
      <c r="B5331" s="3" t="s">
        <v>2</v>
      </c>
      <c r="C5331" s="3" t="s">
        <v>29934</v>
      </c>
      <c r="D5331" s="3" t="s">
        <v>35692</v>
      </c>
      <c r="E5331" s="12" t="s">
        <v>41565</v>
      </c>
      <c r="F5331" s="6" t="str">
        <f t="shared" si="274"/>
        <v>module=jmail_children</v>
      </c>
      <c r="G5331" s="6" t="str">
        <f t="shared" si="275"/>
        <v>module=kmail_children</v>
      </c>
    </row>
    <row r="5332" spans="1:7" ht="30" customHeight="1">
      <c r="A5332" s="3" t="s">
        <v>2951</v>
      </c>
      <c r="B5332" s="3" t="s">
        <v>2</v>
      </c>
      <c r="C5332" s="3" t="s">
        <v>29935</v>
      </c>
      <c r="D5332" s="3" t="s">
        <v>35693</v>
      </c>
      <c r="E5332" s="12" t="s">
        <v>41566</v>
      </c>
      <c r="F5332" s="6" t="str">
        <f t="shared" si="274"/>
        <v>module=jmail_children</v>
      </c>
      <c r="G5332" s="6" t="str">
        <f t="shared" si="275"/>
        <v>module=kmail_children</v>
      </c>
    </row>
    <row r="5333" spans="1:7" ht="30" customHeight="1">
      <c r="A5333" s="3" t="s">
        <v>2951</v>
      </c>
      <c r="B5333" s="3" t="s">
        <v>2</v>
      </c>
      <c r="C5333" s="3" t="s">
        <v>29936</v>
      </c>
      <c r="D5333" s="3" t="s">
        <v>35694</v>
      </c>
      <c r="E5333" s="12" t="s">
        <v>41567</v>
      </c>
      <c r="F5333" s="6" t="str">
        <f t="shared" si="274"/>
        <v>module=jmail_children</v>
      </c>
      <c r="G5333" s="6" t="str">
        <f t="shared" si="275"/>
        <v>module=kmail_children</v>
      </c>
    </row>
    <row r="5334" spans="1:7" ht="30" customHeight="1">
      <c r="A5334" s="3" t="s">
        <v>2951</v>
      </c>
      <c r="B5334" s="3" t="s">
        <v>2</v>
      </c>
      <c r="C5334" s="3" t="s">
        <v>29937</v>
      </c>
      <c r="D5334" s="3" t="s">
        <v>35695</v>
      </c>
      <c r="E5334" s="12" t="s">
        <v>41568</v>
      </c>
      <c r="F5334" s="6" t="str">
        <f t="shared" si="274"/>
        <v>module=jmail_children</v>
      </c>
      <c r="G5334" s="6" t="str">
        <f t="shared" si="275"/>
        <v>module=kmail_children</v>
      </c>
    </row>
    <row r="5335" spans="1:7" ht="30" customHeight="1">
      <c r="A5335" s="3" t="s">
        <v>2951</v>
      </c>
      <c r="B5335" s="3" t="s">
        <v>2</v>
      </c>
      <c r="C5335" s="3" t="s">
        <v>29938</v>
      </c>
      <c r="D5335" s="3" t="s">
        <v>35696</v>
      </c>
      <c r="E5335" s="12" t="s">
        <v>41569</v>
      </c>
      <c r="F5335" s="6" t="str">
        <f t="shared" si="274"/>
        <v>module=jmail_children</v>
      </c>
      <c r="G5335" s="6" t="str">
        <f t="shared" si="275"/>
        <v>module=kmail_children</v>
      </c>
    </row>
    <row r="5336" spans="1:7" ht="30" customHeight="1">
      <c r="A5336" s="3" t="s">
        <v>2951</v>
      </c>
      <c r="B5336" s="3" t="s">
        <v>2</v>
      </c>
      <c r="C5336" s="3" t="s">
        <v>29939</v>
      </c>
      <c r="D5336" s="3" t="s">
        <v>35697</v>
      </c>
      <c r="E5336" s="12" t="s">
        <v>41570</v>
      </c>
      <c r="F5336" s="6" t="str">
        <f t="shared" si="274"/>
        <v>module=jmail_children</v>
      </c>
      <c r="G5336" s="6" t="str">
        <f t="shared" si="275"/>
        <v>module=kmail_children</v>
      </c>
    </row>
    <row r="5337" spans="1:7" ht="30" customHeight="1">
      <c r="A5337" s="3" t="s">
        <v>2951</v>
      </c>
      <c r="B5337" s="3" t="s">
        <v>2</v>
      </c>
      <c r="C5337" s="3" t="s">
        <v>29940</v>
      </c>
      <c r="D5337" s="3" t="s">
        <v>35698</v>
      </c>
      <c r="E5337" s="12" t="s">
        <v>41571</v>
      </c>
      <c r="F5337" s="6" t="str">
        <f t="shared" si="274"/>
        <v>module=jmail_children</v>
      </c>
      <c r="G5337" s="6" t="str">
        <f t="shared" si="275"/>
        <v>module=kmail_children</v>
      </c>
    </row>
    <row r="5338" spans="1:7" ht="30" customHeight="1">
      <c r="A5338" s="3" t="s">
        <v>2951</v>
      </c>
      <c r="B5338" s="3" t="s">
        <v>2</v>
      </c>
      <c r="C5338" s="3" t="s">
        <v>29941</v>
      </c>
      <c r="D5338" s="3" t="s">
        <v>35699</v>
      </c>
      <c r="E5338" s="12" t="s">
        <v>41572</v>
      </c>
      <c r="F5338" s="6" t="str">
        <f t="shared" si="274"/>
        <v>module=jmail_children</v>
      </c>
      <c r="G5338" s="6" t="str">
        <f t="shared" si="275"/>
        <v>module=kmail_children</v>
      </c>
    </row>
    <row r="5339" spans="1:7" ht="30" customHeight="1">
      <c r="A5339" s="3" t="s">
        <v>2951</v>
      </c>
      <c r="B5339" s="3" t="s">
        <v>2</v>
      </c>
      <c r="C5339" s="3" t="s">
        <v>29942</v>
      </c>
      <c r="D5339" s="3" t="s">
        <v>35700</v>
      </c>
      <c r="E5339" s="12" t="s">
        <v>41573</v>
      </c>
      <c r="F5339" s="6" t="str">
        <f t="shared" si="274"/>
        <v>module=jmail_children</v>
      </c>
      <c r="G5339" s="6" t="str">
        <f t="shared" si="275"/>
        <v>module=kmail_children</v>
      </c>
    </row>
    <row r="5340" spans="1:7" ht="30" customHeight="1">
      <c r="A5340" s="3" t="s">
        <v>2951</v>
      </c>
      <c r="B5340" s="3" t="s">
        <v>2</v>
      </c>
      <c r="C5340" s="3" t="s">
        <v>29943</v>
      </c>
      <c r="D5340" s="3" t="s">
        <v>35701</v>
      </c>
      <c r="E5340" s="12" t="s">
        <v>41574</v>
      </c>
      <c r="F5340" s="6" t="str">
        <f t="shared" si="274"/>
        <v>module=jmail_children</v>
      </c>
      <c r="G5340" s="6" t="str">
        <f t="shared" si="275"/>
        <v>module=kmail_children</v>
      </c>
    </row>
    <row r="5341" spans="1:7" ht="30" customHeight="1">
      <c r="A5341" s="3" t="s">
        <v>2951</v>
      </c>
      <c r="B5341" s="3" t="s">
        <v>2</v>
      </c>
      <c r="C5341" s="3" t="s">
        <v>29944</v>
      </c>
      <c r="D5341" s="3" t="s">
        <v>35702</v>
      </c>
      <c r="E5341" s="12" t="s">
        <v>41575</v>
      </c>
      <c r="F5341" s="6" t="str">
        <f t="shared" si="274"/>
        <v>module=jmail_children</v>
      </c>
      <c r="G5341" s="6" t="str">
        <f t="shared" si="275"/>
        <v>module=kmail_children</v>
      </c>
    </row>
    <row r="5342" spans="1:7" ht="30" customHeight="1">
      <c r="A5342" s="3" t="s">
        <v>2951</v>
      </c>
      <c r="B5342" s="3" t="s">
        <v>2</v>
      </c>
      <c r="C5342" s="3" t="s">
        <v>29945</v>
      </c>
      <c r="D5342" s="3" t="s">
        <v>35703</v>
      </c>
      <c r="E5342" s="12" t="s">
        <v>41576</v>
      </c>
      <c r="F5342" s="6" t="str">
        <f t="shared" si="274"/>
        <v>module=jmail_children</v>
      </c>
      <c r="G5342" s="6" t="str">
        <f t="shared" si="275"/>
        <v>module=kmail_children</v>
      </c>
    </row>
    <row r="5343" spans="1:7" ht="30" customHeight="1">
      <c r="A5343" s="3" t="s">
        <v>2951</v>
      </c>
      <c r="B5343" s="3" t="s">
        <v>2</v>
      </c>
      <c r="C5343" s="3" t="s">
        <v>29946</v>
      </c>
      <c r="D5343" s="3" t="s">
        <v>35704</v>
      </c>
      <c r="E5343" s="12" t="s">
        <v>41577</v>
      </c>
      <c r="F5343" s="6" t="str">
        <f t="shared" si="274"/>
        <v>module=jmail_children</v>
      </c>
      <c r="G5343" s="6" t="str">
        <f t="shared" si="275"/>
        <v>module=kmail_children</v>
      </c>
    </row>
    <row r="5344" spans="1:7" ht="30" customHeight="1">
      <c r="A5344" s="3" t="s">
        <v>2951</v>
      </c>
      <c r="B5344" s="3" t="s">
        <v>2</v>
      </c>
      <c r="C5344" s="3" t="s">
        <v>29947</v>
      </c>
      <c r="D5344" s="3" t="s">
        <v>35705</v>
      </c>
      <c r="E5344" s="12" t="s">
        <v>41578</v>
      </c>
      <c r="F5344" s="6" t="str">
        <f t="shared" si="274"/>
        <v>module=jmail_children</v>
      </c>
      <c r="G5344" s="6" t="str">
        <f t="shared" si="275"/>
        <v>module=kmail_children</v>
      </c>
    </row>
    <row r="5345" spans="1:7" ht="30" customHeight="1">
      <c r="A5345" s="3" t="s">
        <v>2951</v>
      </c>
      <c r="B5345" s="3" t="s">
        <v>2</v>
      </c>
      <c r="C5345" s="3" t="s">
        <v>29948</v>
      </c>
      <c r="D5345" s="3" t="s">
        <v>35706</v>
      </c>
      <c r="E5345" s="12" t="s">
        <v>41579</v>
      </c>
      <c r="F5345" s="6" t="str">
        <f t="shared" si="274"/>
        <v>module=jmail_children</v>
      </c>
      <c r="G5345" s="6" t="str">
        <f t="shared" si="275"/>
        <v>module=kmail_children</v>
      </c>
    </row>
    <row r="5346" spans="1:7" ht="30" customHeight="1">
      <c r="A5346" s="3" t="s">
        <v>2951</v>
      </c>
      <c r="B5346" s="3" t="s">
        <v>2</v>
      </c>
      <c r="C5346" s="3" t="s">
        <v>29949</v>
      </c>
      <c r="D5346" s="3" t="s">
        <v>35707</v>
      </c>
      <c r="E5346" s="12" t="s">
        <v>41580</v>
      </c>
      <c r="F5346" s="6" t="str">
        <f t="shared" si="274"/>
        <v>module=jmail_children</v>
      </c>
      <c r="G5346" s="6" t="str">
        <f t="shared" si="275"/>
        <v>module=kmail_children</v>
      </c>
    </row>
    <row r="5347" spans="1:7" ht="30" customHeight="1">
      <c r="A5347" s="3" t="s">
        <v>2951</v>
      </c>
      <c r="B5347" s="3" t="s">
        <v>2</v>
      </c>
      <c r="C5347" s="3" t="s">
        <v>29950</v>
      </c>
      <c r="D5347" s="3" t="s">
        <v>35708</v>
      </c>
      <c r="E5347" s="12" t="s">
        <v>41581</v>
      </c>
      <c r="F5347" s="6" t="str">
        <f t="shared" si="274"/>
        <v>module=jmail_children</v>
      </c>
      <c r="G5347" s="6" t="str">
        <f t="shared" si="275"/>
        <v>module=kmail_children</v>
      </c>
    </row>
    <row r="5348" spans="1:7" ht="30" customHeight="1">
      <c r="A5348" s="3" t="s">
        <v>2951</v>
      </c>
      <c r="B5348" s="3" t="s">
        <v>2</v>
      </c>
      <c r="C5348" s="3" t="s">
        <v>29951</v>
      </c>
      <c r="D5348" s="3" t="s">
        <v>35709</v>
      </c>
      <c r="E5348" s="12" t="s">
        <v>41582</v>
      </c>
      <c r="F5348" s="6" t="str">
        <f t="shared" si="274"/>
        <v>module=jmail_children</v>
      </c>
      <c r="G5348" s="6" t="str">
        <f t="shared" si="275"/>
        <v>module=kmail_children</v>
      </c>
    </row>
    <row r="5349" spans="1:7" ht="30" customHeight="1">
      <c r="A5349" s="3" t="s">
        <v>2951</v>
      </c>
      <c r="B5349" s="3" t="s">
        <v>2</v>
      </c>
      <c r="C5349" s="3" t="s">
        <v>29952</v>
      </c>
      <c r="D5349" s="3" t="s">
        <v>35710</v>
      </c>
      <c r="E5349" s="12" t="s">
        <v>41583</v>
      </c>
      <c r="F5349" s="6" t="str">
        <f t="shared" si="274"/>
        <v>module=jmail_children</v>
      </c>
      <c r="G5349" s="6" t="str">
        <f t="shared" si="275"/>
        <v>module=kmail_children</v>
      </c>
    </row>
    <row r="5350" spans="1:7" ht="30" customHeight="1">
      <c r="A5350" s="3" t="s">
        <v>2951</v>
      </c>
      <c r="B5350" s="3" t="s">
        <v>2</v>
      </c>
      <c r="C5350" s="3" t="s">
        <v>29953</v>
      </c>
      <c r="D5350" s="3" t="s">
        <v>35711</v>
      </c>
      <c r="E5350" s="12" t="s">
        <v>41584</v>
      </c>
      <c r="F5350" s="6" t="str">
        <f t="shared" si="274"/>
        <v>module=jmail_children</v>
      </c>
      <c r="G5350" s="6" t="str">
        <f t="shared" si="275"/>
        <v>module=kmail_children</v>
      </c>
    </row>
    <row r="5351" spans="1:7" ht="30" customHeight="1">
      <c r="A5351" s="3" t="s">
        <v>2951</v>
      </c>
      <c r="B5351" s="3" t="s">
        <v>2</v>
      </c>
      <c r="C5351" s="3" t="s">
        <v>29954</v>
      </c>
      <c r="D5351" s="3" t="s">
        <v>35712</v>
      </c>
      <c r="E5351" s="12" t="s">
        <v>41585</v>
      </c>
      <c r="F5351" s="6" t="str">
        <f t="shared" si="274"/>
        <v>module=jmail_children</v>
      </c>
      <c r="G5351" s="6" t="str">
        <f t="shared" si="275"/>
        <v>module=kmail_children</v>
      </c>
    </row>
    <row r="5352" spans="1:7" ht="30" customHeight="1">
      <c r="A5352" s="3" t="s">
        <v>2951</v>
      </c>
      <c r="B5352" s="3" t="s">
        <v>2</v>
      </c>
      <c r="C5352" s="3" t="s">
        <v>29955</v>
      </c>
      <c r="D5352" s="3" t="s">
        <v>35713</v>
      </c>
      <c r="E5352" s="12" t="s">
        <v>41586</v>
      </c>
      <c r="F5352" s="6" t="str">
        <f t="shared" si="274"/>
        <v>module=jmail_children</v>
      </c>
      <c r="G5352" s="6" t="str">
        <f t="shared" si="275"/>
        <v>module=kmail_children</v>
      </c>
    </row>
    <row r="5353" spans="1:7" ht="30" customHeight="1">
      <c r="A5353" s="3" t="s">
        <v>2951</v>
      </c>
      <c r="B5353" s="3" t="s">
        <v>2</v>
      </c>
      <c r="C5353" s="3" t="s">
        <v>29956</v>
      </c>
      <c r="D5353" s="3" t="s">
        <v>35714</v>
      </c>
      <c r="E5353" s="12" t="s">
        <v>41587</v>
      </c>
      <c r="F5353" s="6" t="str">
        <f t="shared" si="274"/>
        <v>module=jmail_children</v>
      </c>
      <c r="G5353" s="6" t="str">
        <f t="shared" si="275"/>
        <v>module=kmail_children</v>
      </c>
    </row>
    <row r="5354" spans="1:7" ht="30" customHeight="1">
      <c r="A5354" s="3" t="s">
        <v>2951</v>
      </c>
      <c r="B5354" s="3" t="s">
        <v>2</v>
      </c>
      <c r="C5354" s="3" t="s">
        <v>29957</v>
      </c>
      <c r="D5354" s="3" t="s">
        <v>35715</v>
      </c>
      <c r="E5354" s="12" t="s">
        <v>41588</v>
      </c>
      <c r="F5354" s="6" t="str">
        <f t="shared" si="274"/>
        <v>module=jmail_children</v>
      </c>
      <c r="G5354" s="6" t="str">
        <f t="shared" si="275"/>
        <v>module=kmail_children</v>
      </c>
    </row>
    <row r="5355" spans="1:7" ht="30" customHeight="1">
      <c r="A5355" s="3" t="s">
        <v>2951</v>
      </c>
      <c r="B5355" s="3" t="s">
        <v>2</v>
      </c>
      <c r="C5355" s="3" t="s">
        <v>29958</v>
      </c>
      <c r="D5355" s="3" t="s">
        <v>35716</v>
      </c>
      <c r="E5355" s="12" t="s">
        <v>41589</v>
      </c>
      <c r="F5355" s="6" t="str">
        <f t="shared" si="274"/>
        <v>module=jmail_children</v>
      </c>
      <c r="G5355" s="6" t="str">
        <f t="shared" si="275"/>
        <v>module=kmail_children</v>
      </c>
    </row>
    <row r="5356" spans="1:7" ht="30" customHeight="1">
      <c r="A5356" s="3" t="s">
        <v>2951</v>
      </c>
      <c r="B5356" s="3" t="s">
        <v>2</v>
      </c>
      <c r="C5356" s="3" t="s">
        <v>29959</v>
      </c>
      <c r="D5356" s="3" t="s">
        <v>35717</v>
      </c>
      <c r="E5356" s="12" t="s">
        <v>41590</v>
      </c>
      <c r="F5356" s="6" t="str">
        <f t="shared" si="274"/>
        <v>module=jmail_children</v>
      </c>
      <c r="G5356" s="6" t="str">
        <f t="shared" si="275"/>
        <v>module=kmail_children</v>
      </c>
    </row>
    <row r="5357" spans="1:7" ht="30" customHeight="1">
      <c r="A5357" s="3" t="s">
        <v>2951</v>
      </c>
      <c r="B5357" s="3" t="s">
        <v>2</v>
      </c>
      <c r="C5357" s="3" t="s">
        <v>29960</v>
      </c>
      <c r="D5357" s="3" t="s">
        <v>35718</v>
      </c>
      <c r="E5357" s="12" t="s">
        <v>41591</v>
      </c>
      <c r="F5357" s="6" t="str">
        <f t="shared" si="274"/>
        <v>module=jmail_children</v>
      </c>
      <c r="G5357" s="6" t="str">
        <f t="shared" si="275"/>
        <v>module=kmail_children</v>
      </c>
    </row>
    <row r="5358" spans="1:7" ht="30" customHeight="1">
      <c r="A5358" s="3" t="s">
        <v>2951</v>
      </c>
      <c r="B5358" s="3" t="s">
        <v>2</v>
      </c>
      <c r="C5358" s="3" t="s">
        <v>29961</v>
      </c>
      <c r="D5358" s="3" t="s">
        <v>35719</v>
      </c>
      <c r="E5358" s="12" t="s">
        <v>41592</v>
      </c>
      <c r="F5358" s="6" t="str">
        <f t="shared" si="274"/>
        <v>module=jmail_children</v>
      </c>
      <c r="G5358" s="6" t="str">
        <f t="shared" si="275"/>
        <v>module=kmail_children</v>
      </c>
    </row>
    <row r="5359" spans="1:7" ht="30" customHeight="1">
      <c r="A5359" s="3" t="s">
        <v>2951</v>
      </c>
      <c r="B5359" s="3" t="s">
        <v>2</v>
      </c>
      <c r="C5359" s="3" t="s">
        <v>29962</v>
      </c>
      <c r="D5359" s="3" t="s">
        <v>35720</v>
      </c>
      <c r="E5359" s="12" t="s">
        <v>41593</v>
      </c>
      <c r="F5359" s="6" t="str">
        <f t="shared" si="274"/>
        <v>module=jmail_children</v>
      </c>
      <c r="G5359" s="6" t="str">
        <f t="shared" si="275"/>
        <v>module=kmail_children</v>
      </c>
    </row>
    <row r="5360" spans="1:7" ht="30" customHeight="1">
      <c r="A5360" s="3" t="s">
        <v>2951</v>
      </c>
      <c r="B5360" s="3" t="s">
        <v>2</v>
      </c>
      <c r="C5360" s="3" t="s">
        <v>29963</v>
      </c>
      <c r="D5360" s="3" t="s">
        <v>35721</v>
      </c>
      <c r="E5360" s="12" t="s">
        <v>41594</v>
      </c>
      <c r="F5360" s="6" t="str">
        <f t="shared" si="274"/>
        <v>module=jmail_children</v>
      </c>
      <c r="G5360" s="6" t="str">
        <f t="shared" si="275"/>
        <v>module=kmail_children</v>
      </c>
    </row>
    <row r="5361" spans="1:7" ht="30" customHeight="1">
      <c r="A5361" s="3" t="s">
        <v>2951</v>
      </c>
      <c r="B5361" s="3" t="s">
        <v>2</v>
      </c>
      <c r="C5361" s="3" t="s">
        <v>29964</v>
      </c>
      <c r="D5361" s="3" t="s">
        <v>35722</v>
      </c>
      <c r="E5361" s="12" t="s">
        <v>41595</v>
      </c>
      <c r="F5361" s="6" t="str">
        <f t="shared" si="274"/>
        <v>module=jmail_children</v>
      </c>
      <c r="G5361" s="6" t="str">
        <f t="shared" si="275"/>
        <v>module=kmail_children</v>
      </c>
    </row>
    <row r="5362" spans="1:7" ht="30" customHeight="1">
      <c r="A5362" s="3" t="s">
        <v>2951</v>
      </c>
      <c r="B5362" s="3" t="s">
        <v>2</v>
      </c>
      <c r="C5362" s="3" t="s">
        <v>29965</v>
      </c>
      <c r="D5362" s="3" t="s">
        <v>35723</v>
      </c>
      <c r="E5362" s="12" t="s">
        <v>41596</v>
      </c>
      <c r="F5362" s="6" t="str">
        <f t="shared" si="274"/>
        <v>module=jmail_children</v>
      </c>
      <c r="G5362" s="6" t="str">
        <f t="shared" si="275"/>
        <v>module=kmail_children</v>
      </c>
    </row>
    <row r="5363" spans="1:7" ht="30" customHeight="1">
      <c r="A5363" s="3" t="s">
        <v>2951</v>
      </c>
      <c r="B5363" s="3" t="s">
        <v>2</v>
      </c>
      <c r="C5363" s="3" t="s">
        <v>29966</v>
      </c>
      <c r="D5363" s="3" t="s">
        <v>35724</v>
      </c>
      <c r="E5363" s="12" t="s">
        <v>41597</v>
      </c>
      <c r="F5363" s="6" t="str">
        <f t="shared" si="274"/>
        <v>module=jmail_children</v>
      </c>
      <c r="G5363" s="6" t="str">
        <f t="shared" si="275"/>
        <v>module=kmail_children</v>
      </c>
    </row>
    <row r="5364" spans="1:7" ht="30" customHeight="1">
      <c r="A5364" s="3" t="s">
        <v>2951</v>
      </c>
      <c r="B5364" s="3" t="s">
        <v>2</v>
      </c>
      <c r="C5364" s="3" t="s">
        <v>29967</v>
      </c>
      <c r="D5364" s="3" t="s">
        <v>35725</v>
      </c>
      <c r="E5364" s="12" t="s">
        <v>41598</v>
      </c>
      <c r="F5364" s="6" t="str">
        <f t="shared" si="274"/>
        <v>module=jmail_children</v>
      </c>
      <c r="G5364" s="6" t="str">
        <f t="shared" si="275"/>
        <v>module=kmail_children</v>
      </c>
    </row>
    <row r="5365" spans="1:7" ht="30" customHeight="1">
      <c r="A5365" s="3" t="s">
        <v>2951</v>
      </c>
      <c r="B5365" s="3" t="s">
        <v>2</v>
      </c>
      <c r="C5365" s="3" t="s">
        <v>29968</v>
      </c>
      <c r="D5365" s="3" t="s">
        <v>35726</v>
      </c>
      <c r="E5365" s="12" t="s">
        <v>41599</v>
      </c>
      <c r="F5365" s="6" t="str">
        <f t="shared" si="274"/>
        <v>module=jmail_children</v>
      </c>
      <c r="G5365" s="6" t="str">
        <f t="shared" si="275"/>
        <v>module=kmail_children</v>
      </c>
    </row>
    <row r="5366" spans="1:7" ht="30" customHeight="1">
      <c r="A5366" s="3" t="s">
        <v>2951</v>
      </c>
      <c r="B5366" s="3" t="s">
        <v>2</v>
      </c>
      <c r="C5366" s="3" t="s">
        <v>29969</v>
      </c>
      <c r="D5366" s="3" t="s">
        <v>35727</v>
      </c>
      <c r="E5366" s="12" t="s">
        <v>41600</v>
      </c>
      <c r="F5366" s="6" t="str">
        <f t="shared" si="274"/>
        <v>module=jmail_children</v>
      </c>
      <c r="G5366" s="6" t="str">
        <f t="shared" si="275"/>
        <v>module=kmail_children</v>
      </c>
    </row>
    <row r="5367" spans="1:7" ht="30" customHeight="1">
      <c r="A5367" s="3" t="s">
        <v>2951</v>
      </c>
      <c r="B5367" s="3" t="s">
        <v>2</v>
      </c>
      <c r="C5367" s="3" t="s">
        <v>29970</v>
      </c>
      <c r="D5367" s="3" t="s">
        <v>35728</v>
      </c>
      <c r="E5367" s="12" t="s">
        <v>41601</v>
      </c>
      <c r="F5367" s="6" t="str">
        <f t="shared" si="274"/>
        <v>module=jmail_children</v>
      </c>
      <c r="G5367" s="6" t="str">
        <f t="shared" si="275"/>
        <v>module=kmail_children</v>
      </c>
    </row>
    <row r="5368" spans="1:7" ht="30" customHeight="1">
      <c r="A5368" s="3" t="s">
        <v>2951</v>
      </c>
      <c r="B5368" s="3" t="s">
        <v>2</v>
      </c>
      <c r="C5368" s="3" t="s">
        <v>29971</v>
      </c>
      <c r="D5368" s="3" t="s">
        <v>35729</v>
      </c>
      <c r="E5368" s="12" t="s">
        <v>41602</v>
      </c>
      <c r="F5368" s="6" t="str">
        <f t="shared" si="274"/>
        <v>module=jmail_children</v>
      </c>
      <c r="G5368" s="6" t="str">
        <f t="shared" si="275"/>
        <v>module=kmail_children</v>
      </c>
    </row>
    <row r="5369" spans="1:7" ht="30" customHeight="1">
      <c r="A5369" s="3" t="s">
        <v>2951</v>
      </c>
      <c r="B5369" s="3" t="s">
        <v>2</v>
      </c>
      <c r="C5369" s="3" t="s">
        <v>29972</v>
      </c>
      <c r="D5369" s="3" t="s">
        <v>35730</v>
      </c>
      <c r="E5369" s="12" t="s">
        <v>41603</v>
      </c>
      <c r="F5369" s="6" t="str">
        <f t="shared" si="274"/>
        <v>module=jmail_children</v>
      </c>
      <c r="G5369" s="6" t="str">
        <f t="shared" si="275"/>
        <v>module=kmail_children</v>
      </c>
    </row>
    <row r="5370" spans="1:7" ht="30" customHeight="1">
      <c r="A5370" s="3" t="s">
        <v>2951</v>
      </c>
      <c r="B5370" s="3" t="s">
        <v>2</v>
      </c>
      <c r="C5370" s="3" t="s">
        <v>29973</v>
      </c>
      <c r="D5370" s="3" t="s">
        <v>35731</v>
      </c>
      <c r="E5370" s="12" t="s">
        <v>41604</v>
      </c>
      <c r="F5370" s="6" t="str">
        <f t="shared" si="274"/>
        <v>module=jmail_children</v>
      </c>
      <c r="G5370" s="6" t="str">
        <f t="shared" si="275"/>
        <v>module=kmail_children</v>
      </c>
    </row>
    <row r="5371" spans="1:7" ht="30" customHeight="1">
      <c r="A5371" s="3" t="s">
        <v>2951</v>
      </c>
      <c r="B5371" s="3" t="s">
        <v>2</v>
      </c>
      <c r="C5371" s="3" t="s">
        <v>29974</v>
      </c>
      <c r="D5371" s="3" t="s">
        <v>35732</v>
      </c>
      <c r="E5371" s="12" t="s">
        <v>41605</v>
      </c>
      <c r="F5371" s="6" t="str">
        <f t="shared" ref="F5371:F5434" si="276">HYPERLINK("http://www.ssc.wisc.edu/wlsresearch/documentation/waves/?wave=capigrad&amp;module=jmail_children","module=jmail_children")</f>
        <v>module=jmail_children</v>
      </c>
      <c r="G5371" s="6" t="str">
        <f t="shared" ref="G5371:G5434" si="277">HYPERLINK("http://www.ssc.wisc.edu/wlsresearch/documentation/waves/?wave=capisib&amp;module=kmail_children","module=kmail_children")</f>
        <v>module=kmail_children</v>
      </c>
    </row>
    <row r="5372" spans="1:7" ht="30" customHeight="1">
      <c r="A5372" s="3" t="s">
        <v>2951</v>
      </c>
      <c r="B5372" s="3" t="s">
        <v>2</v>
      </c>
      <c r="C5372" s="3" t="s">
        <v>29975</v>
      </c>
      <c r="D5372" s="3" t="s">
        <v>35733</v>
      </c>
      <c r="E5372" s="12" t="s">
        <v>41606</v>
      </c>
      <c r="F5372" s="6" t="str">
        <f t="shared" si="276"/>
        <v>module=jmail_children</v>
      </c>
      <c r="G5372" s="6" t="str">
        <f t="shared" si="277"/>
        <v>module=kmail_children</v>
      </c>
    </row>
    <row r="5373" spans="1:7" ht="30" customHeight="1">
      <c r="A5373" s="3" t="s">
        <v>2951</v>
      </c>
      <c r="B5373" s="3" t="s">
        <v>2</v>
      </c>
      <c r="C5373" s="3" t="s">
        <v>29976</v>
      </c>
      <c r="D5373" s="3" t="s">
        <v>35734</v>
      </c>
      <c r="E5373" s="12" t="s">
        <v>41607</v>
      </c>
      <c r="F5373" s="6" t="str">
        <f t="shared" si="276"/>
        <v>module=jmail_children</v>
      </c>
      <c r="G5373" s="6" t="str">
        <f t="shared" si="277"/>
        <v>module=kmail_children</v>
      </c>
    </row>
    <row r="5374" spans="1:7" ht="30" customHeight="1">
      <c r="A5374" s="3" t="s">
        <v>2951</v>
      </c>
      <c r="B5374" s="3" t="s">
        <v>2</v>
      </c>
      <c r="C5374" s="3" t="s">
        <v>29977</v>
      </c>
      <c r="D5374" s="3" t="s">
        <v>35735</v>
      </c>
      <c r="E5374" s="12" t="s">
        <v>41608</v>
      </c>
      <c r="F5374" s="6" t="str">
        <f t="shared" si="276"/>
        <v>module=jmail_children</v>
      </c>
      <c r="G5374" s="6" t="str">
        <f t="shared" si="277"/>
        <v>module=kmail_children</v>
      </c>
    </row>
    <row r="5375" spans="1:7" ht="30" customHeight="1">
      <c r="A5375" s="3" t="s">
        <v>2951</v>
      </c>
      <c r="B5375" s="3" t="s">
        <v>2</v>
      </c>
      <c r="C5375" s="3" t="s">
        <v>29978</v>
      </c>
      <c r="D5375" s="3" t="s">
        <v>35736</v>
      </c>
      <c r="E5375" s="12" t="s">
        <v>41609</v>
      </c>
      <c r="F5375" s="6" t="str">
        <f t="shared" si="276"/>
        <v>module=jmail_children</v>
      </c>
      <c r="G5375" s="6" t="str">
        <f t="shared" si="277"/>
        <v>module=kmail_children</v>
      </c>
    </row>
    <row r="5376" spans="1:7" ht="30" customHeight="1">
      <c r="A5376" s="3" t="s">
        <v>2951</v>
      </c>
      <c r="B5376" s="3" t="s">
        <v>2</v>
      </c>
      <c r="C5376" s="3" t="s">
        <v>29979</v>
      </c>
      <c r="D5376" s="3" t="s">
        <v>35737</v>
      </c>
      <c r="E5376" s="12" t="s">
        <v>41610</v>
      </c>
      <c r="F5376" s="6" t="str">
        <f t="shared" si="276"/>
        <v>module=jmail_children</v>
      </c>
      <c r="G5376" s="6" t="str">
        <f t="shared" si="277"/>
        <v>module=kmail_children</v>
      </c>
    </row>
    <row r="5377" spans="1:7" ht="30" customHeight="1">
      <c r="A5377" s="3" t="s">
        <v>2951</v>
      </c>
      <c r="B5377" s="3" t="s">
        <v>2</v>
      </c>
      <c r="C5377" s="3" t="s">
        <v>29980</v>
      </c>
      <c r="D5377" s="3" t="s">
        <v>35738</v>
      </c>
      <c r="E5377" s="12" t="s">
        <v>41611</v>
      </c>
      <c r="F5377" s="6" t="str">
        <f t="shared" si="276"/>
        <v>module=jmail_children</v>
      </c>
      <c r="G5377" s="6" t="str">
        <f t="shared" si="277"/>
        <v>module=kmail_children</v>
      </c>
    </row>
    <row r="5378" spans="1:7" ht="30" customHeight="1">
      <c r="A5378" s="3" t="s">
        <v>2951</v>
      </c>
      <c r="B5378" s="3" t="s">
        <v>2</v>
      </c>
      <c r="C5378" s="3" t="s">
        <v>29981</v>
      </c>
      <c r="D5378" s="3" t="s">
        <v>35739</v>
      </c>
      <c r="E5378" s="12" t="s">
        <v>41612</v>
      </c>
      <c r="F5378" s="6" t="str">
        <f t="shared" si="276"/>
        <v>module=jmail_children</v>
      </c>
      <c r="G5378" s="6" t="str">
        <f t="shared" si="277"/>
        <v>module=kmail_children</v>
      </c>
    </row>
    <row r="5379" spans="1:7" ht="30" customHeight="1">
      <c r="A5379" s="3" t="s">
        <v>2951</v>
      </c>
      <c r="B5379" s="3" t="s">
        <v>2</v>
      </c>
      <c r="C5379" s="3" t="s">
        <v>29982</v>
      </c>
      <c r="D5379" s="3" t="s">
        <v>35740</v>
      </c>
      <c r="E5379" s="12" t="s">
        <v>41613</v>
      </c>
      <c r="F5379" s="6" t="str">
        <f t="shared" si="276"/>
        <v>module=jmail_children</v>
      </c>
      <c r="G5379" s="6" t="str">
        <f t="shared" si="277"/>
        <v>module=kmail_children</v>
      </c>
    </row>
    <row r="5380" spans="1:7" ht="30" customHeight="1">
      <c r="A5380" s="3" t="s">
        <v>2951</v>
      </c>
      <c r="B5380" s="3" t="s">
        <v>2</v>
      </c>
      <c r="C5380" s="3" t="s">
        <v>29983</v>
      </c>
      <c r="D5380" s="3" t="s">
        <v>35741</v>
      </c>
      <c r="E5380" s="12" t="s">
        <v>41614</v>
      </c>
      <c r="F5380" s="6" t="str">
        <f t="shared" si="276"/>
        <v>module=jmail_children</v>
      </c>
      <c r="G5380" s="6" t="str">
        <f t="shared" si="277"/>
        <v>module=kmail_children</v>
      </c>
    </row>
    <row r="5381" spans="1:7" ht="30" customHeight="1">
      <c r="A5381" s="3" t="s">
        <v>2951</v>
      </c>
      <c r="B5381" s="3" t="s">
        <v>2</v>
      </c>
      <c r="C5381" s="3" t="s">
        <v>29984</v>
      </c>
      <c r="D5381" s="3" t="s">
        <v>35742</v>
      </c>
      <c r="E5381" s="12" t="s">
        <v>41615</v>
      </c>
      <c r="F5381" s="6" t="str">
        <f t="shared" si="276"/>
        <v>module=jmail_children</v>
      </c>
      <c r="G5381" s="6" t="str">
        <f t="shared" si="277"/>
        <v>module=kmail_children</v>
      </c>
    </row>
    <row r="5382" spans="1:7" ht="30" customHeight="1">
      <c r="A5382" s="3" t="s">
        <v>2951</v>
      </c>
      <c r="B5382" s="3" t="s">
        <v>2</v>
      </c>
      <c r="C5382" s="3" t="s">
        <v>29985</v>
      </c>
      <c r="D5382" s="3" t="s">
        <v>35743</v>
      </c>
      <c r="E5382" s="12" t="s">
        <v>41616</v>
      </c>
      <c r="F5382" s="6" t="str">
        <f t="shared" si="276"/>
        <v>module=jmail_children</v>
      </c>
      <c r="G5382" s="6" t="str">
        <f t="shared" si="277"/>
        <v>module=kmail_children</v>
      </c>
    </row>
    <row r="5383" spans="1:7" ht="30" customHeight="1">
      <c r="A5383" s="3" t="s">
        <v>2951</v>
      </c>
      <c r="B5383" s="3" t="s">
        <v>2</v>
      </c>
      <c r="C5383" s="3" t="s">
        <v>29986</v>
      </c>
      <c r="D5383" s="3" t="s">
        <v>35744</v>
      </c>
      <c r="E5383" s="12" t="s">
        <v>41617</v>
      </c>
      <c r="F5383" s="6" t="str">
        <f t="shared" si="276"/>
        <v>module=jmail_children</v>
      </c>
      <c r="G5383" s="6" t="str">
        <f t="shared" si="277"/>
        <v>module=kmail_children</v>
      </c>
    </row>
    <row r="5384" spans="1:7" ht="30" customHeight="1">
      <c r="A5384" s="3" t="s">
        <v>2951</v>
      </c>
      <c r="B5384" s="3" t="s">
        <v>2</v>
      </c>
      <c r="C5384" s="3" t="s">
        <v>29987</v>
      </c>
      <c r="D5384" s="3" t="s">
        <v>35745</v>
      </c>
      <c r="E5384" s="12" t="s">
        <v>41618</v>
      </c>
      <c r="F5384" s="6" t="str">
        <f t="shared" si="276"/>
        <v>module=jmail_children</v>
      </c>
      <c r="G5384" s="6" t="str">
        <f t="shared" si="277"/>
        <v>module=kmail_children</v>
      </c>
    </row>
    <row r="5385" spans="1:7" ht="30" customHeight="1">
      <c r="A5385" s="3" t="s">
        <v>2951</v>
      </c>
      <c r="B5385" s="3" t="s">
        <v>2</v>
      </c>
      <c r="C5385" s="3" t="s">
        <v>29988</v>
      </c>
      <c r="D5385" s="3" t="s">
        <v>35746</v>
      </c>
      <c r="E5385" s="12" t="s">
        <v>41619</v>
      </c>
      <c r="F5385" s="6" t="str">
        <f t="shared" si="276"/>
        <v>module=jmail_children</v>
      </c>
      <c r="G5385" s="6" t="str">
        <f t="shared" si="277"/>
        <v>module=kmail_children</v>
      </c>
    </row>
    <row r="5386" spans="1:7" ht="30" customHeight="1">
      <c r="A5386" s="3" t="s">
        <v>2951</v>
      </c>
      <c r="B5386" s="3" t="s">
        <v>2</v>
      </c>
      <c r="C5386" s="3" t="s">
        <v>29989</v>
      </c>
      <c r="D5386" s="3" t="s">
        <v>35747</v>
      </c>
      <c r="E5386" s="12" t="s">
        <v>41620</v>
      </c>
      <c r="F5386" s="6" t="str">
        <f t="shared" si="276"/>
        <v>module=jmail_children</v>
      </c>
      <c r="G5386" s="6" t="str">
        <f t="shared" si="277"/>
        <v>module=kmail_children</v>
      </c>
    </row>
    <row r="5387" spans="1:7" ht="30" customHeight="1">
      <c r="A5387" s="3" t="s">
        <v>2951</v>
      </c>
      <c r="B5387" s="3" t="s">
        <v>2</v>
      </c>
      <c r="C5387" s="3" t="s">
        <v>29990</v>
      </c>
      <c r="D5387" s="3" t="s">
        <v>35748</v>
      </c>
      <c r="E5387" s="12" t="s">
        <v>41621</v>
      </c>
      <c r="F5387" s="6" t="str">
        <f t="shared" si="276"/>
        <v>module=jmail_children</v>
      </c>
      <c r="G5387" s="6" t="str">
        <f t="shared" si="277"/>
        <v>module=kmail_children</v>
      </c>
    </row>
    <row r="5388" spans="1:7" ht="30" customHeight="1">
      <c r="A5388" s="3" t="s">
        <v>2951</v>
      </c>
      <c r="B5388" s="3" t="s">
        <v>2</v>
      </c>
      <c r="C5388" s="3" t="s">
        <v>29991</v>
      </c>
      <c r="D5388" s="3" t="s">
        <v>35749</v>
      </c>
      <c r="E5388" s="12" t="s">
        <v>41622</v>
      </c>
      <c r="F5388" s="6" t="str">
        <f t="shared" si="276"/>
        <v>module=jmail_children</v>
      </c>
      <c r="G5388" s="6" t="str">
        <f t="shared" si="277"/>
        <v>module=kmail_children</v>
      </c>
    </row>
    <row r="5389" spans="1:7" ht="30" customHeight="1">
      <c r="A5389" s="3" t="s">
        <v>2951</v>
      </c>
      <c r="B5389" s="3" t="s">
        <v>2</v>
      </c>
      <c r="C5389" s="3" t="s">
        <v>29992</v>
      </c>
      <c r="D5389" s="3" t="s">
        <v>35750</v>
      </c>
      <c r="E5389" s="12" t="s">
        <v>41623</v>
      </c>
      <c r="F5389" s="6" t="str">
        <f t="shared" si="276"/>
        <v>module=jmail_children</v>
      </c>
      <c r="G5389" s="6" t="str">
        <f t="shared" si="277"/>
        <v>module=kmail_children</v>
      </c>
    </row>
    <row r="5390" spans="1:7" ht="30" customHeight="1">
      <c r="A5390" s="3" t="s">
        <v>2951</v>
      </c>
      <c r="B5390" s="3" t="s">
        <v>2</v>
      </c>
      <c r="C5390" s="3" t="s">
        <v>29993</v>
      </c>
      <c r="D5390" s="3" t="s">
        <v>35751</v>
      </c>
      <c r="E5390" s="12" t="s">
        <v>41624</v>
      </c>
      <c r="F5390" s="6" t="str">
        <f t="shared" si="276"/>
        <v>module=jmail_children</v>
      </c>
      <c r="G5390" s="6" t="str">
        <f t="shared" si="277"/>
        <v>module=kmail_children</v>
      </c>
    </row>
    <row r="5391" spans="1:7" ht="30" customHeight="1">
      <c r="A5391" s="3" t="s">
        <v>2951</v>
      </c>
      <c r="B5391" s="3" t="s">
        <v>2</v>
      </c>
      <c r="C5391" s="3" t="s">
        <v>29994</v>
      </c>
      <c r="D5391" s="3" t="s">
        <v>35752</v>
      </c>
      <c r="E5391" s="12" t="s">
        <v>41625</v>
      </c>
      <c r="F5391" s="6" t="str">
        <f t="shared" si="276"/>
        <v>module=jmail_children</v>
      </c>
      <c r="G5391" s="6" t="str">
        <f t="shared" si="277"/>
        <v>module=kmail_children</v>
      </c>
    </row>
    <row r="5392" spans="1:7" ht="30" customHeight="1">
      <c r="A5392" s="3" t="s">
        <v>2951</v>
      </c>
      <c r="B5392" s="3" t="s">
        <v>2</v>
      </c>
      <c r="C5392" s="3" t="s">
        <v>29995</v>
      </c>
      <c r="D5392" s="3" t="s">
        <v>35753</v>
      </c>
      <c r="E5392" s="12" t="s">
        <v>41626</v>
      </c>
      <c r="F5392" s="6" t="str">
        <f t="shared" si="276"/>
        <v>module=jmail_children</v>
      </c>
      <c r="G5392" s="6" t="str">
        <f t="shared" si="277"/>
        <v>module=kmail_children</v>
      </c>
    </row>
    <row r="5393" spans="1:7" ht="30" customHeight="1">
      <c r="A5393" s="3" t="s">
        <v>2951</v>
      </c>
      <c r="B5393" s="3" t="s">
        <v>2</v>
      </c>
      <c r="C5393" s="3" t="s">
        <v>29996</v>
      </c>
      <c r="D5393" s="3" t="s">
        <v>35754</v>
      </c>
      <c r="E5393" s="12" t="s">
        <v>41627</v>
      </c>
      <c r="F5393" s="6" t="str">
        <f t="shared" si="276"/>
        <v>module=jmail_children</v>
      </c>
      <c r="G5393" s="6" t="str">
        <f t="shared" si="277"/>
        <v>module=kmail_children</v>
      </c>
    </row>
    <row r="5394" spans="1:7" ht="30" customHeight="1">
      <c r="A5394" s="3" t="s">
        <v>2951</v>
      </c>
      <c r="B5394" s="3" t="s">
        <v>2</v>
      </c>
      <c r="C5394" s="3" t="s">
        <v>29997</v>
      </c>
      <c r="D5394" s="3" t="s">
        <v>35755</v>
      </c>
      <c r="E5394" s="12" t="s">
        <v>41628</v>
      </c>
      <c r="F5394" s="6" t="str">
        <f t="shared" si="276"/>
        <v>module=jmail_children</v>
      </c>
      <c r="G5394" s="6" t="str">
        <f t="shared" si="277"/>
        <v>module=kmail_children</v>
      </c>
    </row>
    <row r="5395" spans="1:7" ht="30" customHeight="1">
      <c r="A5395" s="3" t="s">
        <v>2951</v>
      </c>
      <c r="B5395" s="3" t="s">
        <v>2</v>
      </c>
      <c r="C5395" s="3" t="s">
        <v>29998</v>
      </c>
      <c r="D5395" s="3" t="s">
        <v>35756</v>
      </c>
      <c r="E5395" s="12" t="s">
        <v>41629</v>
      </c>
      <c r="F5395" s="6" t="str">
        <f t="shared" si="276"/>
        <v>module=jmail_children</v>
      </c>
      <c r="G5395" s="6" t="str">
        <f t="shared" si="277"/>
        <v>module=kmail_children</v>
      </c>
    </row>
    <row r="5396" spans="1:7" ht="30" customHeight="1">
      <c r="A5396" s="3" t="s">
        <v>2951</v>
      </c>
      <c r="B5396" s="3" t="s">
        <v>2</v>
      </c>
      <c r="C5396" s="3" t="s">
        <v>29999</v>
      </c>
      <c r="D5396" s="3" t="s">
        <v>35757</v>
      </c>
      <c r="E5396" s="12" t="s">
        <v>41630</v>
      </c>
      <c r="F5396" s="6" t="str">
        <f t="shared" si="276"/>
        <v>module=jmail_children</v>
      </c>
      <c r="G5396" s="6" t="str">
        <f t="shared" si="277"/>
        <v>module=kmail_children</v>
      </c>
    </row>
    <row r="5397" spans="1:7" ht="30" customHeight="1">
      <c r="A5397" s="3" t="s">
        <v>2951</v>
      </c>
      <c r="B5397" s="3" t="s">
        <v>2</v>
      </c>
      <c r="C5397" s="3" t="s">
        <v>30000</v>
      </c>
      <c r="D5397" s="3" t="s">
        <v>35758</v>
      </c>
      <c r="E5397" s="12" t="s">
        <v>41631</v>
      </c>
      <c r="F5397" s="6" t="str">
        <f t="shared" si="276"/>
        <v>module=jmail_children</v>
      </c>
      <c r="G5397" s="6" t="str">
        <f t="shared" si="277"/>
        <v>module=kmail_children</v>
      </c>
    </row>
    <row r="5398" spans="1:7" ht="30" customHeight="1">
      <c r="A5398" s="3" t="s">
        <v>2951</v>
      </c>
      <c r="B5398" s="3" t="s">
        <v>2</v>
      </c>
      <c r="C5398" s="3" t="s">
        <v>30001</v>
      </c>
      <c r="D5398" s="3" t="s">
        <v>35759</v>
      </c>
      <c r="E5398" s="12" t="s">
        <v>41632</v>
      </c>
      <c r="F5398" s="6" t="str">
        <f t="shared" si="276"/>
        <v>module=jmail_children</v>
      </c>
      <c r="G5398" s="6" t="str">
        <f t="shared" si="277"/>
        <v>module=kmail_children</v>
      </c>
    </row>
    <row r="5399" spans="1:7" ht="30" customHeight="1">
      <c r="A5399" s="3" t="s">
        <v>2951</v>
      </c>
      <c r="B5399" s="3" t="s">
        <v>2</v>
      </c>
      <c r="C5399" s="3" t="s">
        <v>30002</v>
      </c>
      <c r="D5399" s="3" t="s">
        <v>35760</v>
      </c>
      <c r="E5399" s="12" t="s">
        <v>41633</v>
      </c>
      <c r="F5399" s="6" t="str">
        <f t="shared" si="276"/>
        <v>module=jmail_children</v>
      </c>
      <c r="G5399" s="6" t="str">
        <f t="shared" si="277"/>
        <v>module=kmail_children</v>
      </c>
    </row>
    <row r="5400" spans="1:7" ht="30" customHeight="1">
      <c r="A5400" s="3" t="s">
        <v>2951</v>
      </c>
      <c r="B5400" s="3" t="s">
        <v>2</v>
      </c>
      <c r="C5400" s="3" t="s">
        <v>30003</v>
      </c>
      <c r="D5400" s="3" t="s">
        <v>35761</v>
      </c>
      <c r="E5400" s="12" t="s">
        <v>41634</v>
      </c>
      <c r="F5400" s="6" t="str">
        <f t="shared" si="276"/>
        <v>module=jmail_children</v>
      </c>
      <c r="G5400" s="6" t="str">
        <f t="shared" si="277"/>
        <v>module=kmail_children</v>
      </c>
    </row>
    <row r="5401" spans="1:7" ht="30" customHeight="1">
      <c r="A5401" s="3" t="s">
        <v>2951</v>
      </c>
      <c r="B5401" s="3" t="s">
        <v>2</v>
      </c>
      <c r="C5401" s="3" t="s">
        <v>30004</v>
      </c>
      <c r="D5401" s="3" t="s">
        <v>35762</v>
      </c>
      <c r="E5401" s="12" t="s">
        <v>41635</v>
      </c>
      <c r="F5401" s="6" t="str">
        <f t="shared" si="276"/>
        <v>module=jmail_children</v>
      </c>
      <c r="G5401" s="6" t="str">
        <f t="shared" si="277"/>
        <v>module=kmail_children</v>
      </c>
    </row>
    <row r="5402" spans="1:7" ht="30" customHeight="1">
      <c r="A5402" s="3" t="s">
        <v>2951</v>
      </c>
      <c r="B5402" s="3" t="s">
        <v>2</v>
      </c>
      <c r="C5402" s="3" t="s">
        <v>30005</v>
      </c>
      <c r="D5402" s="3" t="s">
        <v>35763</v>
      </c>
      <c r="E5402" s="12" t="s">
        <v>41636</v>
      </c>
      <c r="F5402" s="6" t="str">
        <f t="shared" si="276"/>
        <v>module=jmail_children</v>
      </c>
      <c r="G5402" s="6" t="str">
        <f t="shared" si="277"/>
        <v>module=kmail_children</v>
      </c>
    </row>
    <row r="5403" spans="1:7" ht="30" customHeight="1">
      <c r="A5403" s="3" t="s">
        <v>2951</v>
      </c>
      <c r="B5403" s="3" t="s">
        <v>2</v>
      </c>
      <c r="C5403" s="3" t="s">
        <v>30006</v>
      </c>
      <c r="D5403" s="3" t="s">
        <v>35764</v>
      </c>
      <c r="E5403" s="12" t="s">
        <v>41637</v>
      </c>
      <c r="F5403" s="6" t="str">
        <f t="shared" si="276"/>
        <v>module=jmail_children</v>
      </c>
      <c r="G5403" s="6" t="str">
        <f t="shared" si="277"/>
        <v>module=kmail_children</v>
      </c>
    </row>
    <row r="5404" spans="1:7" ht="30" customHeight="1">
      <c r="A5404" s="3" t="s">
        <v>2951</v>
      </c>
      <c r="B5404" s="3" t="s">
        <v>2</v>
      </c>
      <c r="C5404" s="3" t="s">
        <v>30007</v>
      </c>
      <c r="D5404" s="3" t="s">
        <v>35765</v>
      </c>
      <c r="E5404" s="12" t="s">
        <v>41638</v>
      </c>
      <c r="F5404" s="6" t="str">
        <f t="shared" si="276"/>
        <v>module=jmail_children</v>
      </c>
      <c r="G5404" s="6" t="str">
        <f t="shared" si="277"/>
        <v>module=kmail_children</v>
      </c>
    </row>
    <row r="5405" spans="1:7" ht="30" customHeight="1">
      <c r="A5405" s="3" t="s">
        <v>2951</v>
      </c>
      <c r="B5405" s="3" t="s">
        <v>2</v>
      </c>
      <c r="C5405" s="3" t="s">
        <v>30008</v>
      </c>
      <c r="D5405" s="3" t="s">
        <v>35766</v>
      </c>
      <c r="E5405" s="12" t="s">
        <v>41639</v>
      </c>
      <c r="F5405" s="6" t="str">
        <f t="shared" si="276"/>
        <v>module=jmail_children</v>
      </c>
      <c r="G5405" s="6" t="str">
        <f t="shared" si="277"/>
        <v>module=kmail_children</v>
      </c>
    </row>
    <row r="5406" spans="1:7" ht="30" customHeight="1">
      <c r="A5406" s="3" t="s">
        <v>2951</v>
      </c>
      <c r="B5406" s="3" t="s">
        <v>2</v>
      </c>
      <c r="C5406" s="3" t="s">
        <v>30009</v>
      </c>
      <c r="D5406" s="3" t="s">
        <v>35767</v>
      </c>
      <c r="E5406" s="12" t="s">
        <v>41640</v>
      </c>
      <c r="F5406" s="6" t="str">
        <f t="shared" si="276"/>
        <v>module=jmail_children</v>
      </c>
      <c r="G5406" s="6" t="str">
        <f t="shared" si="277"/>
        <v>module=kmail_children</v>
      </c>
    </row>
    <row r="5407" spans="1:7" ht="30" customHeight="1">
      <c r="A5407" s="3" t="s">
        <v>2951</v>
      </c>
      <c r="B5407" s="3" t="s">
        <v>2</v>
      </c>
      <c r="C5407" s="3" t="s">
        <v>30010</v>
      </c>
      <c r="D5407" s="3" t="s">
        <v>35768</v>
      </c>
      <c r="E5407" s="12" t="s">
        <v>41641</v>
      </c>
      <c r="F5407" s="6" t="str">
        <f t="shared" si="276"/>
        <v>module=jmail_children</v>
      </c>
      <c r="G5407" s="6" t="str">
        <f t="shared" si="277"/>
        <v>module=kmail_children</v>
      </c>
    </row>
    <row r="5408" spans="1:7" ht="30" customHeight="1">
      <c r="A5408" s="3" t="s">
        <v>2951</v>
      </c>
      <c r="B5408" s="3" t="s">
        <v>2</v>
      </c>
      <c r="C5408" s="3" t="s">
        <v>30011</v>
      </c>
      <c r="D5408" s="3" t="s">
        <v>35769</v>
      </c>
      <c r="E5408" s="12" t="s">
        <v>41642</v>
      </c>
      <c r="F5408" s="6" t="str">
        <f t="shared" si="276"/>
        <v>module=jmail_children</v>
      </c>
      <c r="G5408" s="6" t="str">
        <f t="shared" si="277"/>
        <v>module=kmail_children</v>
      </c>
    </row>
    <row r="5409" spans="1:7" ht="30" customHeight="1">
      <c r="A5409" s="3" t="s">
        <v>2951</v>
      </c>
      <c r="B5409" s="3" t="s">
        <v>2</v>
      </c>
      <c r="C5409" s="3" t="s">
        <v>30012</v>
      </c>
      <c r="D5409" s="3" t="s">
        <v>35770</v>
      </c>
      <c r="E5409" s="12" t="s">
        <v>41643</v>
      </c>
      <c r="F5409" s="6" t="str">
        <f t="shared" si="276"/>
        <v>module=jmail_children</v>
      </c>
      <c r="G5409" s="6" t="str">
        <f t="shared" si="277"/>
        <v>module=kmail_children</v>
      </c>
    </row>
    <row r="5410" spans="1:7" ht="30" customHeight="1">
      <c r="A5410" s="3" t="s">
        <v>2951</v>
      </c>
      <c r="B5410" s="3" t="s">
        <v>2</v>
      </c>
      <c r="C5410" s="3" t="s">
        <v>30013</v>
      </c>
      <c r="D5410" s="3" t="s">
        <v>35771</v>
      </c>
      <c r="E5410" s="12" t="s">
        <v>41644</v>
      </c>
      <c r="F5410" s="6" t="str">
        <f t="shared" si="276"/>
        <v>module=jmail_children</v>
      </c>
      <c r="G5410" s="6" t="str">
        <f t="shared" si="277"/>
        <v>module=kmail_children</v>
      </c>
    </row>
    <row r="5411" spans="1:7" ht="30" customHeight="1">
      <c r="A5411" s="3" t="s">
        <v>2951</v>
      </c>
      <c r="B5411" s="3" t="s">
        <v>2</v>
      </c>
      <c r="C5411" s="3" t="s">
        <v>30014</v>
      </c>
      <c r="D5411" s="3" t="s">
        <v>35772</v>
      </c>
      <c r="E5411" s="12" t="s">
        <v>41645</v>
      </c>
      <c r="F5411" s="6" t="str">
        <f t="shared" si="276"/>
        <v>module=jmail_children</v>
      </c>
      <c r="G5411" s="6" t="str">
        <f t="shared" si="277"/>
        <v>module=kmail_children</v>
      </c>
    </row>
    <row r="5412" spans="1:7" ht="30" customHeight="1">
      <c r="A5412" s="3" t="s">
        <v>2951</v>
      </c>
      <c r="B5412" s="3" t="s">
        <v>2</v>
      </c>
      <c r="C5412" s="3" t="s">
        <v>30015</v>
      </c>
      <c r="D5412" s="3" t="s">
        <v>35773</v>
      </c>
      <c r="E5412" s="12" t="s">
        <v>41646</v>
      </c>
      <c r="F5412" s="6" t="str">
        <f t="shared" si="276"/>
        <v>module=jmail_children</v>
      </c>
      <c r="G5412" s="6" t="str">
        <f t="shared" si="277"/>
        <v>module=kmail_children</v>
      </c>
    </row>
    <row r="5413" spans="1:7" ht="30" customHeight="1">
      <c r="A5413" s="3" t="s">
        <v>2951</v>
      </c>
      <c r="B5413" s="3" t="s">
        <v>2</v>
      </c>
      <c r="C5413" s="3" t="s">
        <v>30016</v>
      </c>
      <c r="D5413" s="3" t="s">
        <v>35774</v>
      </c>
      <c r="E5413" s="12" t="s">
        <v>41647</v>
      </c>
      <c r="F5413" s="6" t="str">
        <f t="shared" si="276"/>
        <v>module=jmail_children</v>
      </c>
      <c r="G5413" s="6" t="str">
        <f t="shared" si="277"/>
        <v>module=kmail_children</v>
      </c>
    </row>
    <row r="5414" spans="1:7" ht="30" customHeight="1">
      <c r="A5414" s="3" t="s">
        <v>2951</v>
      </c>
      <c r="B5414" s="3" t="s">
        <v>2</v>
      </c>
      <c r="C5414" s="3" t="s">
        <v>30017</v>
      </c>
      <c r="D5414" s="3" t="s">
        <v>35775</v>
      </c>
      <c r="E5414" s="12" t="s">
        <v>41648</v>
      </c>
      <c r="F5414" s="6" t="str">
        <f t="shared" si="276"/>
        <v>module=jmail_children</v>
      </c>
      <c r="G5414" s="6" t="str">
        <f t="shared" si="277"/>
        <v>module=kmail_children</v>
      </c>
    </row>
    <row r="5415" spans="1:7" ht="30" customHeight="1">
      <c r="A5415" s="3" t="s">
        <v>2951</v>
      </c>
      <c r="B5415" s="3" t="s">
        <v>2</v>
      </c>
      <c r="C5415" s="3" t="s">
        <v>30018</v>
      </c>
      <c r="D5415" s="3" t="s">
        <v>35776</v>
      </c>
      <c r="E5415" s="12" t="s">
        <v>41649</v>
      </c>
      <c r="F5415" s="6" t="str">
        <f t="shared" si="276"/>
        <v>module=jmail_children</v>
      </c>
      <c r="G5415" s="6" t="str">
        <f t="shared" si="277"/>
        <v>module=kmail_children</v>
      </c>
    </row>
    <row r="5416" spans="1:7" ht="30" customHeight="1">
      <c r="A5416" s="3" t="s">
        <v>2951</v>
      </c>
      <c r="B5416" s="3" t="s">
        <v>2</v>
      </c>
      <c r="C5416" s="3" t="s">
        <v>30019</v>
      </c>
      <c r="D5416" s="3" t="s">
        <v>35777</v>
      </c>
      <c r="E5416" s="12" t="s">
        <v>41650</v>
      </c>
      <c r="F5416" s="6" t="str">
        <f t="shared" si="276"/>
        <v>module=jmail_children</v>
      </c>
      <c r="G5416" s="6" t="str">
        <f t="shared" si="277"/>
        <v>module=kmail_children</v>
      </c>
    </row>
    <row r="5417" spans="1:7" ht="30" customHeight="1">
      <c r="A5417" s="3" t="s">
        <v>2951</v>
      </c>
      <c r="B5417" s="3" t="s">
        <v>2</v>
      </c>
      <c r="C5417" s="3" t="s">
        <v>30020</v>
      </c>
      <c r="D5417" s="3" t="s">
        <v>35778</v>
      </c>
      <c r="E5417" s="12" t="s">
        <v>41651</v>
      </c>
      <c r="F5417" s="6" t="str">
        <f t="shared" si="276"/>
        <v>module=jmail_children</v>
      </c>
      <c r="G5417" s="6" t="str">
        <f t="shared" si="277"/>
        <v>module=kmail_children</v>
      </c>
    </row>
    <row r="5418" spans="1:7" ht="30" customHeight="1">
      <c r="A5418" s="3" t="s">
        <v>2951</v>
      </c>
      <c r="B5418" s="3" t="s">
        <v>2</v>
      </c>
      <c r="C5418" s="3" t="s">
        <v>30021</v>
      </c>
      <c r="D5418" s="3" t="s">
        <v>35779</v>
      </c>
      <c r="E5418" s="12" t="s">
        <v>41652</v>
      </c>
      <c r="F5418" s="6" t="str">
        <f t="shared" si="276"/>
        <v>module=jmail_children</v>
      </c>
      <c r="G5418" s="6" t="str">
        <f t="shared" si="277"/>
        <v>module=kmail_children</v>
      </c>
    </row>
    <row r="5419" spans="1:7" ht="30" customHeight="1">
      <c r="A5419" s="3" t="s">
        <v>2951</v>
      </c>
      <c r="B5419" s="3" t="s">
        <v>2</v>
      </c>
      <c r="C5419" s="3" t="s">
        <v>30022</v>
      </c>
      <c r="D5419" s="3" t="s">
        <v>35780</v>
      </c>
      <c r="E5419" s="12" t="s">
        <v>41653</v>
      </c>
      <c r="F5419" s="6" t="str">
        <f t="shared" si="276"/>
        <v>module=jmail_children</v>
      </c>
      <c r="G5419" s="6" t="str">
        <f t="shared" si="277"/>
        <v>module=kmail_children</v>
      </c>
    </row>
    <row r="5420" spans="1:7" ht="30" customHeight="1">
      <c r="A5420" s="3" t="s">
        <v>2951</v>
      </c>
      <c r="B5420" s="3" t="s">
        <v>2</v>
      </c>
      <c r="C5420" s="3" t="s">
        <v>30023</v>
      </c>
      <c r="D5420" s="3" t="s">
        <v>35781</v>
      </c>
      <c r="E5420" s="12" t="s">
        <v>41654</v>
      </c>
      <c r="F5420" s="6" t="str">
        <f t="shared" si="276"/>
        <v>module=jmail_children</v>
      </c>
      <c r="G5420" s="6" t="str">
        <f t="shared" si="277"/>
        <v>module=kmail_children</v>
      </c>
    </row>
    <row r="5421" spans="1:7" ht="30" customHeight="1">
      <c r="A5421" s="3" t="s">
        <v>2951</v>
      </c>
      <c r="B5421" s="3" t="s">
        <v>2</v>
      </c>
      <c r="C5421" s="3" t="s">
        <v>30024</v>
      </c>
      <c r="D5421" s="3" t="s">
        <v>35782</v>
      </c>
      <c r="E5421" s="12" t="s">
        <v>41655</v>
      </c>
      <c r="F5421" s="6" t="str">
        <f t="shared" si="276"/>
        <v>module=jmail_children</v>
      </c>
      <c r="G5421" s="6" t="str">
        <f t="shared" si="277"/>
        <v>module=kmail_children</v>
      </c>
    </row>
    <row r="5422" spans="1:7" ht="30" customHeight="1">
      <c r="A5422" s="3" t="s">
        <v>2951</v>
      </c>
      <c r="B5422" s="3" t="s">
        <v>2</v>
      </c>
      <c r="C5422" s="3" t="s">
        <v>30025</v>
      </c>
      <c r="D5422" s="3" t="s">
        <v>35783</v>
      </c>
      <c r="E5422" s="12" t="s">
        <v>41656</v>
      </c>
      <c r="F5422" s="6" t="str">
        <f t="shared" si="276"/>
        <v>module=jmail_children</v>
      </c>
      <c r="G5422" s="6" t="str">
        <f t="shared" si="277"/>
        <v>module=kmail_children</v>
      </c>
    </row>
    <row r="5423" spans="1:7" ht="30" customHeight="1">
      <c r="A5423" s="3" t="s">
        <v>2951</v>
      </c>
      <c r="B5423" s="3" t="s">
        <v>2</v>
      </c>
      <c r="C5423" s="3" t="s">
        <v>30026</v>
      </c>
      <c r="D5423" s="3" t="s">
        <v>35784</v>
      </c>
      <c r="E5423" s="12" t="s">
        <v>41657</v>
      </c>
      <c r="F5423" s="6" t="str">
        <f t="shared" si="276"/>
        <v>module=jmail_children</v>
      </c>
      <c r="G5423" s="6" t="str">
        <f t="shared" si="277"/>
        <v>module=kmail_children</v>
      </c>
    </row>
    <row r="5424" spans="1:7" ht="30" customHeight="1">
      <c r="A5424" s="3" t="s">
        <v>2951</v>
      </c>
      <c r="B5424" s="3" t="s">
        <v>2</v>
      </c>
      <c r="C5424" s="3" t="s">
        <v>30027</v>
      </c>
      <c r="D5424" s="3" t="s">
        <v>35785</v>
      </c>
      <c r="E5424" s="12" t="s">
        <v>41658</v>
      </c>
      <c r="F5424" s="6" t="str">
        <f t="shared" si="276"/>
        <v>module=jmail_children</v>
      </c>
      <c r="G5424" s="6" t="str">
        <f t="shared" si="277"/>
        <v>module=kmail_children</v>
      </c>
    </row>
    <row r="5425" spans="1:7" ht="30" customHeight="1">
      <c r="A5425" s="3" t="s">
        <v>2951</v>
      </c>
      <c r="B5425" s="3" t="s">
        <v>2</v>
      </c>
      <c r="C5425" s="3" t="s">
        <v>30028</v>
      </c>
      <c r="D5425" s="3" t="s">
        <v>35786</v>
      </c>
      <c r="E5425" s="12" t="s">
        <v>41659</v>
      </c>
      <c r="F5425" s="6" t="str">
        <f t="shared" si="276"/>
        <v>module=jmail_children</v>
      </c>
      <c r="G5425" s="6" t="str">
        <f t="shared" si="277"/>
        <v>module=kmail_children</v>
      </c>
    </row>
    <row r="5426" spans="1:7" ht="30" customHeight="1">
      <c r="A5426" s="3" t="s">
        <v>2951</v>
      </c>
      <c r="B5426" s="3" t="s">
        <v>2</v>
      </c>
      <c r="C5426" s="3" t="s">
        <v>30029</v>
      </c>
      <c r="D5426" s="3" t="s">
        <v>35787</v>
      </c>
      <c r="E5426" s="12" t="s">
        <v>41660</v>
      </c>
      <c r="F5426" s="6" t="str">
        <f t="shared" si="276"/>
        <v>module=jmail_children</v>
      </c>
      <c r="G5426" s="6" t="str">
        <f t="shared" si="277"/>
        <v>module=kmail_children</v>
      </c>
    </row>
    <row r="5427" spans="1:7" ht="30" customHeight="1">
      <c r="A5427" s="3" t="s">
        <v>2951</v>
      </c>
      <c r="B5427" s="3" t="s">
        <v>2</v>
      </c>
      <c r="C5427" s="3" t="s">
        <v>30030</v>
      </c>
      <c r="D5427" s="3" t="s">
        <v>35788</v>
      </c>
      <c r="E5427" s="12" t="s">
        <v>41661</v>
      </c>
      <c r="F5427" s="6" t="str">
        <f t="shared" si="276"/>
        <v>module=jmail_children</v>
      </c>
      <c r="G5427" s="6" t="str">
        <f t="shared" si="277"/>
        <v>module=kmail_children</v>
      </c>
    </row>
    <row r="5428" spans="1:7" ht="30" customHeight="1">
      <c r="A5428" s="3" t="s">
        <v>2951</v>
      </c>
      <c r="B5428" s="3" t="s">
        <v>2</v>
      </c>
      <c r="C5428" s="3" t="s">
        <v>30031</v>
      </c>
      <c r="D5428" s="3" t="s">
        <v>35789</v>
      </c>
      <c r="E5428" s="12" t="s">
        <v>41662</v>
      </c>
      <c r="F5428" s="6" t="str">
        <f t="shared" si="276"/>
        <v>module=jmail_children</v>
      </c>
      <c r="G5428" s="6" t="str">
        <f t="shared" si="277"/>
        <v>module=kmail_children</v>
      </c>
    </row>
    <row r="5429" spans="1:7" ht="30" customHeight="1">
      <c r="A5429" s="3" t="s">
        <v>2951</v>
      </c>
      <c r="B5429" s="3" t="s">
        <v>2</v>
      </c>
      <c r="C5429" s="3" t="s">
        <v>30032</v>
      </c>
      <c r="D5429" s="3" t="s">
        <v>35790</v>
      </c>
      <c r="E5429" s="12" t="s">
        <v>41663</v>
      </c>
      <c r="F5429" s="6" t="str">
        <f t="shared" si="276"/>
        <v>module=jmail_children</v>
      </c>
      <c r="G5429" s="6" t="str">
        <f t="shared" si="277"/>
        <v>module=kmail_children</v>
      </c>
    </row>
    <row r="5430" spans="1:7" ht="30" customHeight="1">
      <c r="A5430" s="3" t="s">
        <v>2951</v>
      </c>
      <c r="B5430" s="3" t="s">
        <v>2</v>
      </c>
      <c r="C5430" s="3" t="s">
        <v>30033</v>
      </c>
      <c r="D5430" s="3" t="s">
        <v>35791</v>
      </c>
      <c r="E5430" s="12" t="s">
        <v>41664</v>
      </c>
      <c r="F5430" s="6" t="str">
        <f t="shared" si="276"/>
        <v>module=jmail_children</v>
      </c>
      <c r="G5430" s="6" t="str">
        <f t="shared" si="277"/>
        <v>module=kmail_children</v>
      </c>
    </row>
    <row r="5431" spans="1:7" ht="30" customHeight="1">
      <c r="A5431" s="3" t="s">
        <v>2951</v>
      </c>
      <c r="B5431" s="3" t="s">
        <v>2</v>
      </c>
      <c r="C5431" s="3" t="s">
        <v>30034</v>
      </c>
      <c r="D5431" s="3" t="s">
        <v>35792</v>
      </c>
      <c r="E5431" s="12" t="s">
        <v>41665</v>
      </c>
      <c r="F5431" s="6" t="str">
        <f t="shared" si="276"/>
        <v>module=jmail_children</v>
      </c>
      <c r="G5431" s="6" t="str">
        <f t="shared" si="277"/>
        <v>module=kmail_children</v>
      </c>
    </row>
    <row r="5432" spans="1:7" ht="30" customHeight="1">
      <c r="A5432" s="3" t="s">
        <v>2951</v>
      </c>
      <c r="B5432" s="3" t="s">
        <v>2</v>
      </c>
      <c r="C5432" s="3" t="s">
        <v>30035</v>
      </c>
      <c r="D5432" s="3" t="s">
        <v>35793</v>
      </c>
      <c r="E5432" s="12" t="s">
        <v>41666</v>
      </c>
      <c r="F5432" s="6" t="str">
        <f t="shared" si="276"/>
        <v>module=jmail_children</v>
      </c>
      <c r="G5432" s="6" t="str">
        <f t="shared" si="277"/>
        <v>module=kmail_children</v>
      </c>
    </row>
    <row r="5433" spans="1:7" ht="30" customHeight="1">
      <c r="A5433" s="3" t="s">
        <v>2951</v>
      </c>
      <c r="B5433" s="3" t="s">
        <v>2</v>
      </c>
      <c r="C5433" s="3" t="s">
        <v>30036</v>
      </c>
      <c r="D5433" s="3" t="s">
        <v>35794</v>
      </c>
      <c r="E5433" s="12" t="s">
        <v>41667</v>
      </c>
      <c r="F5433" s="6" t="str">
        <f t="shared" si="276"/>
        <v>module=jmail_children</v>
      </c>
      <c r="G5433" s="6" t="str">
        <f t="shared" si="277"/>
        <v>module=kmail_children</v>
      </c>
    </row>
    <row r="5434" spans="1:7" ht="30" customHeight="1">
      <c r="A5434" s="3" t="s">
        <v>2951</v>
      </c>
      <c r="B5434" s="3" t="s">
        <v>2</v>
      </c>
      <c r="C5434" s="3" t="s">
        <v>30037</v>
      </c>
      <c r="D5434" s="3" t="s">
        <v>35795</v>
      </c>
      <c r="E5434" s="12" t="s">
        <v>41668</v>
      </c>
      <c r="F5434" s="6" t="str">
        <f t="shared" si="276"/>
        <v>module=jmail_children</v>
      </c>
      <c r="G5434" s="6" t="str">
        <f t="shared" si="277"/>
        <v>module=kmail_children</v>
      </c>
    </row>
    <row r="5435" spans="1:7" ht="30" customHeight="1">
      <c r="A5435" s="3" t="s">
        <v>2951</v>
      </c>
      <c r="B5435" s="3" t="s">
        <v>2</v>
      </c>
      <c r="C5435" s="3" t="s">
        <v>30038</v>
      </c>
      <c r="D5435" s="3" t="s">
        <v>35796</v>
      </c>
      <c r="E5435" s="12" t="s">
        <v>41669</v>
      </c>
      <c r="F5435" s="6" t="str">
        <f t="shared" ref="F5435:F5498" si="278">HYPERLINK("http://www.ssc.wisc.edu/wlsresearch/documentation/waves/?wave=capigrad&amp;module=jmail_children","module=jmail_children")</f>
        <v>module=jmail_children</v>
      </c>
      <c r="G5435" s="6" t="str">
        <f t="shared" ref="G5435:G5498" si="279">HYPERLINK("http://www.ssc.wisc.edu/wlsresearch/documentation/waves/?wave=capisib&amp;module=kmail_children","module=kmail_children")</f>
        <v>module=kmail_children</v>
      </c>
    </row>
    <row r="5436" spans="1:7" ht="30" customHeight="1">
      <c r="A5436" s="3" t="s">
        <v>2951</v>
      </c>
      <c r="B5436" s="3" t="s">
        <v>2</v>
      </c>
      <c r="C5436" s="3" t="s">
        <v>30039</v>
      </c>
      <c r="D5436" s="3" t="s">
        <v>35797</v>
      </c>
      <c r="E5436" s="12" t="s">
        <v>41670</v>
      </c>
      <c r="F5436" s="6" t="str">
        <f t="shared" si="278"/>
        <v>module=jmail_children</v>
      </c>
      <c r="G5436" s="6" t="str">
        <f t="shared" si="279"/>
        <v>module=kmail_children</v>
      </c>
    </row>
    <row r="5437" spans="1:7" ht="30" customHeight="1">
      <c r="A5437" s="3" t="s">
        <v>2951</v>
      </c>
      <c r="B5437" s="3" t="s">
        <v>2</v>
      </c>
      <c r="C5437" s="3" t="s">
        <v>30040</v>
      </c>
      <c r="D5437" s="3" t="s">
        <v>35798</v>
      </c>
      <c r="E5437" s="12" t="s">
        <v>41671</v>
      </c>
      <c r="F5437" s="6" t="str">
        <f t="shared" si="278"/>
        <v>module=jmail_children</v>
      </c>
      <c r="G5437" s="6" t="str">
        <f t="shared" si="279"/>
        <v>module=kmail_children</v>
      </c>
    </row>
    <row r="5438" spans="1:7" ht="30" customHeight="1">
      <c r="A5438" s="3" t="s">
        <v>2951</v>
      </c>
      <c r="B5438" s="3" t="s">
        <v>2</v>
      </c>
      <c r="C5438" s="3" t="s">
        <v>30041</v>
      </c>
      <c r="D5438" s="3" t="s">
        <v>35799</v>
      </c>
      <c r="E5438" s="12" t="s">
        <v>41672</v>
      </c>
      <c r="F5438" s="6" t="str">
        <f t="shared" si="278"/>
        <v>module=jmail_children</v>
      </c>
      <c r="G5438" s="6" t="str">
        <f t="shared" si="279"/>
        <v>module=kmail_children</v>
      </c>
    </row>
    <row r="5439" spans="1:7" ht="30" customHeight="1">
      <c r="A5439" s="3" t="s">
        <v>2951</v>
      </c>
      <c r="B5439" s="3" t="s">
        <v>2</v>
      </c>
      <c r="C5439" s="3" t="s">
        <v>30042</v>
      </c>
      <c r="D5439" s="3" t="s">
        <v>35800</v>
      </c>
      <c r="E5439" s="12" t="s">
        <v>41673</v>
      </c>
      <c r="F5439" s="6" t="str">
        <f t="shared" si="278"/>
        <v>module=jmail_children</v>
      </c>
      <c r="G5439" s="6" t="str">
        <f t="shared" si="279"/>
        <v>module=kmail_children</v>
      </c>
    </row>
    <row r="5440" spans="1:7" ht="30" customHeight="1">
      <c r="A5440" s="3" t="s">
        <v>2951</v>
      </c>
      <c r="B5440" s="3" t="s">
        <v>2</v>
      </c>
      <c r="C5440" s="3" t="s">
        <v>30043</v>
      </c>
      <c r="D5440" s="3" t="s">
        <v>35801</v>
      </c>
      <c r="E5440" s="12" t="s">
        <v>41674</v>
      </c>
      <c r="F5440" s="6" t="str">
        <f t="shared" si="278"/>
        <v>module=jmail_children</v>
      </c>
      <c r="G5440" s="6" t="str">
        <f t="shared" si="279"/>
        <v>module=kmail_children</v>
      </c>
    </row>
    <row r="5441" spans="1:7" ht="30" customHeight="1">
      <c r="A5441" s="3" t="s">
        <v>2951</v>
      </c>
      <c r="B5441" s="3" t="s">
        <v>2</v>
      </c>
      <c r="C5441" s="3" t="s">
        <v>30044</v>
      </c>
      <c r="D5441" s="3" t="s">
        <v>35802</v>
      </c>
      <c r="E5441" s="12" t="s">
        <v>41675</v>
      </c>
      <c r="F5441" s="6" t="str">
        <f t="shared" si="278"/>
        <v>module=jmail_children</v>
      </c>
      <c r="G5441" s="6" t="str">
        <f t="shared" si="279"/>
        <v>module=kmail_children</v>
      </c>
    </row>
    <row r="5442" spans="1:7" ht="30" customHeight="1">
      <c r="A5442" s="3" t="s">
        <v>2951</v>
      </c>
      <c r="B5442" s="3" t="s">
        <v>2</v>
      </c>
      <c r="C5442" s="3" t="s">
        <v>30045</v>
      </c>
      <c r="D5442" s="3" t="s">
        <v>35803</v>
      </c>
      <c r="E5442" s="12" t="s">
        <v>41676</v>
      </c>
      <c r="F5442" s="6" t="str">
        <f t="shared" si="278"/>
        <v>module=jmail_children</v>
      </c>
      <c r="G5442" s="6" t="str">
        <f t="shared" si="279"/>
        <v>module=kmail_children</v>
      </c>
    </row>
    <row r="5443" spans="1:7" ht="30" customHeight="1">
      <c r="A5443" s="3" t="s">
        <v>2951</v>
      </c>
      <c r="B5443" s="3" t="s">
        <v>2</v>
      </c>
      <c r="C5443" s="3" t="s">
        <v>30046</v>
      </c>
      <c r="D5443" s="3" t="s">
        <v>35804</v>
      </c>
      <c r="E5443" s="12" t="s">
        <v>41677</v>
      </c>
      <c r="F5443" s="6" t="str">
        <f t="shared" si="278"/>
        <v>module=jmail_children</v>
      </c>
      <c r="G5443" s="6" t="str">
        <f t="shared" si="279"/>
        <v>module=kmail_children</v>
      </c>
    </row>
    <row r="5444" spans="1:7" ht="30" customHeight="1">
      <c r="A5444" s="3" t="s">
        <v>2951</v>
      </c>
      <c r="B5444" s="3" t="s">
        <v>2</v>
      </c>
      <c r="C5444" s="3" t="s">
        <v>30047</v>
      </c>
      <c r="D5444" s="3" t="s">
        <v>35805</v>
      </c>
      <c r="E5444" s="12" t="s">
        <v>41678</v>
      </c>
      <c r="F5444" s="6" t="str">
        <f t="shared" si="278"/>
        <v>module=jmail_children</v>
      </c>
      <c r="G5444" s="6" t="str">
        <f t="shared" si="279"/>
        <v>module=kmail_children</v>
      </c>
    </row>
    <row r="5445" spans="1:7" ht="30" customHeight="1">
      <c r="A5445" s="3" t="s">
        <v>2951</v>
      </c>
      <c r="B5445" s="3" t="s">
        <v>2</v>
      </c>
      <c r="C5445" s="3" t="s">
        <v>30048</v>
      </c>
      <c r="D5445" s="3" t="s">
        <v>35806</v>
      </c>
      <c r="E5445" s="12" t="s">
        <v>41679</v>
      </c>
      <c r="F5445" s="6" t="str">
        <f t="shared" si="278"/>
        <v>module=jmail_children</v>
      </c>
      <c r="G5445" s="6" t="str">
        <f t="shared" si="279"/>
        <v>module=kmail_children</v>
      </c>
    </row>
    <row r="5446" spans="1:7" ht="30" customHeight="1">
      <c r="A5446" s="3" t="s">
        <v>2951</v>
      </c>
      <c r="B5446" s="3" t="s">
        <v>2</v>
      </c>
      <c r="C5446" s="3" t="s">
        <v>30049</v>
      </c>
      <c r="D5446" s="3" t="s">
        <v>35807</v>
      </c>
      <c r="E5446" s="12" t="s">
        <v>41680</v>
      </c>
      <c r="F5446" s="6" t="str">
        <f t="shared" si="278"/>
        <v>module=jmail_children</v>
      </c>
      <c r="G5446" s="6" t="str">
        <f t="shared" si="279"/>
        <v>module=kmail_children</v>
      </c>
    </row>
    <row r="5447" spans="1:7" ht="30" customHeight="1">
      <c r="A5447" s="3" t="s">
        <v>2951</v>
      </c>
      <c r="B5447" s="3" t="s">
        <v>2</v>
      </c>
      <c r="C5447" s="3" t="s">
        <v>30050</v>
      </c>
      <c r="D5447" s="3" t="s">
        <v>35808</v>
      </c>
      <c r="E5447" s="12" t="s">
        <v>41681</v>
      </c>
      <c r="F5447" s="6" t="str">
        <f t="shared" si="278"/>
        <v>module=jmail_children</v>
      </c>
      <c r="G5447" s="6" t="str">
        <f t="shared" si="279"/>
        <v>module=kmail_children</v>
      </c>
    </row>
    <row r="5448" spans="1:7" ht="30" customHeight="1">
      <c r="A5448" s="3" t="s">
        <v>2951</v>
      </c>
      <c r="B5448" s="3" t="s">
        <v>2</v>
      </c>
      <c r="C5448" s="3" t="s">
        <v>30051</v>
      </c>
      <c r="D5448" s="3" t="s">
        <v>35809</v>
      </c>
      <c r="E5448" s="12" t="s">
        <v>41682</v>
      </c>
      <c r="F5448" s="6" t="str">
        <f t="shared" si="278"/>
        <v>module=jmail_children</v>
      </c>
      <c r="G5448" s="6" t="str">
        <f t="shared" si="279"/>
        <v>module=kmail_children</v>
      </c>
    </row>
    <row r="5449" spans="1:7" ht="30" customHeight="1">
      <c r="A5449" s="3" t="s">
        <v>2951</v>
      </c>
      <c r="B5449" s="3" t="s">
        <v>2</v>
      </c>
      <c r="C5449" s="3" t="s">
        <v>30052</v>
      </c>
      <c r="D5449" s="3" t="s">
        <v>35810</v>
      </c>
      <c r="E5449" s="12" t="s">
        <v>41683</v>
      </c>
      <c r="F5449" s="6" t="str">
        <f t="shared" si="278"/>
        <v>module=jmail_children</v>
      </c>
      <c r="G5449" s="6" t="str">
        <f t="shared" si="279"/>
        <v>module=kmail_children</v>
      </c>
    </row>
    <row r="5450" spans="1:7" ht="30" customHeight="1">
      <c r="A5450" s="3" t="s">
        <v>2951</v>
      </c>
      <c r="B5450" s="3" t="s">
        <v>2</v>
      </c>
      <c r="C5450" s="3" t="s">
        <v>30053</v>
      </c>
      <c r="D5450" s="3" t="s">
        <v>35811</v>
      </c>
      <c r="E5450" s="12" t="s">
        <v>41684</v>
      </c>
      <c r="F5450" s="6" t="str">
        <f t="shared" si="278"/>
        <v>module=jmail_children</v>
      </c>
      <c r="G5450" s="6" t="str">
        <f t="shared" si="279"/>
        <v>module=kmail_children</v>
      </c>
    </row>
    <row r="5451" spans="1:7" ht="30" customHeight="1">
      <c r="A5451" s="3" t="s">
        <v>2951</v>
      </c>
      <c r="B5451" s="3" t="s">
        <v>2</v>
      </c>
      <c r="C5451" s="3" t="s">
        <v>30054</v>
      </c>
      <c r="D5451" s="3" t="s">
        <v>35812</v>
      </c>
      <c r="E5451" s="12" t="s">
        <v>41685</v>
      </c>
      <c r="F5451" s="6" t="str">
        <f t="shared" si="278"/>
        <v>module=jmail_children</v>
      </c>
      <c r="G5451" s="6" t="str">
        <f t="shared" si="279"/>
        <v>module=kmail_children</v>
      </c>
    </row>
    <row r="5452" spans="1:7" ht="30" customHeight="1">
      <c r="A5452" s="3" t="s">
        <v>2951</v>
      </c>
      <c r="B5452" s="3" t="s">
        <v>2</v>
      </c>
      <c r="C5452" s="3" t="s">
        <v>30055</v>
      </c>
      <c r="D5452" s="3" t="s">
        <v>35813</v>
      </c>
      <c r="E5452" s="12" t="s">
        <v>41686</v>
      </c>
      <c r="F5452" s="6" t="str">
        <f t="shared" si="278"/>
        <v>module=jmail_children</v>
      </c>
      <c r="G5452" s="6" t="str">
        <f t="shared" si="279"/>
        <v>module=kmail_children</v>
      </c>
    </row>
    <row r="5453" spans="1:7" ht="30" customHeight="1">
      <c r="A5453" s="3" t="s">
        <v>2951</v>
      </c>
      <c r="B5453" s="3" t="s">
        <v>2</v>
      </c>
      <c r="C5453" s="3" t="s">
        <v>30056</v>
      </c>
      <c r="D5453" s="3" t="s">
        <v>35814</v>
      </c>
      <c r="E5453" s="12" t="s">
        <v>41687</v>
      </c>
      <c r="F5453" s="6" t="str">
        <f t="shared" si="278"/>
        <v>module=jmail_children</v>
      </c>
      <c r="G5453" s="6" t="str">
        <f t="shared" si="279"/>
        <v>module=kmail_children</v>
      </c>
    </row>
    <row r="5454" spans="1:7" ht="30" customHeight="1">
      <c r="A5454" s="3" t="s">
        <v>2951</v>
      </c>
      <c r="B5454" s="3" t="s">
        <v>2</v>
      </c>
      <c r="C5454" s="3" t="s">
        <v>30057</v>
      </c>
      <c r="D5454" s="3" t="s">
        <v>35815</v>
      </c>
      <c r="E5454" s="12" t="s">
        <v>41688</v>
      </c>
      <c r="F5454" s="6" t="str">
        <f t="shared" si="278"/>
        <v>module=jmail_children</v>
      </c>
      <c r="G5454" s="6" t="str">
        <f t="shared" si="279"/>
        <v>module=kmail_children</v>
      </c>
    </row>
    <row r="5455" spans="1:7" ht="30" customHeight="1">
      <c r="A5455" s="3" t="s">
        <v>2951</v>
      </c>
      <c r="B5455" s="3" t="s">
        <v>2</v>
      </c>
      <c r="C5455" s="3" t="s">
        <v>30058</v>
      </c>
      <c r="D5455" s="3" t="s">
        <v>35816</v>
      </c>
      <c r="E5455" s="12" t="s">
        <v>41689</v>
      </c>
      <c r="F5455" s="6" t="str">
        <f t="shared" si="278"/>
        <v>module=jmail_children</v>
      </c>
      <c r="G5455" s="6" t="str">
        <f t="shared" si="279"/>
        <v>module=kmail_children</v>
      </c>
    </row>
    <row r="5456" spans="1:7" ht="30" customHeight="1">
      <c r="A5456" s="3" t="s">
        <v>2951</v>
      </c>
      <c r="B5456" s="3" t="s">
        <v>2</v>
      </c>
      <c r="C5456" s="3" t="s">
        <v>30059</v>
      </c>
      <c r="D5456" s="3" t="s">
        <v>35817</v>
      </c>
      <c r="E5456" s="12" t="s">
        <v>41690</v>
      </c>
      <c r="F5456" s="6" t="str">
        <f t="shared" si="278"/>
        <v>module=jmail_children</v>
      </c>
      <c r="G5456" s="6" t="str">
        <f t="shared" si="279"/>
        <v>module=kmail_children</v>
      </c>
    </row>
    <row r="5457" spans="1:7" ht="30" customHeight="1">
      <c r="A5457" s="3" t="s">
        <v>2951</v>
      </c>
      <c r="B5457" s="3" t="s">
        <v>2</v>
      </c>
      <c r="C5457" s="3" t="s">
        <v>30060</v>
      </c>
      <c r="D5457" s="3" t="s">
        <v>35818</v>
      </c>
      <c r="E5457" s="12" t="s">
        <v>41691</v>
      </c>
      <c r="F5457" s="6" t="str">
        <f t="shared" si="278"/>
        <v>module=jmail_children</v>
      </c>
      <c r="G5457" s="6" t="str">
        <f t="shared" si="279"/>
        <v>module=kmail_children</v>
      </c>
    </row>
    <row r="5458" spans="1:7" ht="30" customHeight="1">
      <c r="A5458" s="3" t="s">
        <v>2951</v>
      </c>
      <c r="B5458" s="3" t="s">
        <v>2</v>
      </c>
      <c r="C5458" s="3" t="s">
        <v>30061</v>
      </c>
      <c r="D5458" s="3" t="s">
        <v>35819</v>
      </c>
      <c r="E5458" s="12" t="s">
        <v>41692</v>
      </c>
      <c r="F5458" s="6" t="str">
        <f t="shared" si="278"/>
        <v>module=jmail_children</v>
      </c>
      <c r="G5458" s="6" t="str">
        <f t="shared" si="279"/>
        <v>module=kmail_children</v>
      </c>
    </row>
    <row r="5459" spans="1:7" ht="30" customHeight="1">
      <c r="A5459" s="3" t="s">
        <v>2951</v>
      </c>
      <c r="B5459" s="3" t="s">
        <v>2</v>
      </c>
      <c r="C5459" s="3" t="s">
        <v>30062</v>
      </c>
      <c r="D5459" s="3" t="s">
        <v>35820</v>
      </c>
      <c r="E5459" s="12" t="s">
        <v>41693</v>
      </c>
      <c r="F5459" s="6" t="str">
        <f t="shared" si="278"/>
        <v>module=jmail_children</v>
      </c>
      <c r="G5459" s="6" t="str">
        <f t="shared" si="279"/>
        <v>module=kmail_children</v>
      </c>
    </row>
    <row r="5460" spans="1:7" ht="30" customHeight="1">
      <c r="A5460" s="3" t="s">
        <v>2951</v>
      </c>
      <c r="B5460" s="3" t="s">
        <v>2</v>
      </c>
      <c r="C5460" s="3" t="s">
        <v>30063</v>
      </c>
      <c r="D5460" s="3" t="s">
        <v>35821</v>
      </c>
      <c r="E5460" s="12" t="s">
        <v>41694</v>
      </c>
      <c r="F5460" s="6" t="str">
        <f t="shared" si="278"/>
        <v>module=jmail_children</v>
      </c>
      <c r="G5460" s="6" t="str">
        <f t="shared" si="279"/>
        <v>module=kmail_children</v>
      </c>
    </row>
    <row r="5461" spans="1:7" ht="30" customHeight="1">
      <c r="A5461" s="3" t="s">
        <v>2951</v>
      </c>
      <c r="B5461" s="3" t="s">
        <v>2</v>
      </c>
      <c r="C5461" s="3" t="s">
        <v>30064</v>
      </c>
      <c r="D5461" s="3" t="s">
        <v>35822</v>
      </c>
      <c r="E5461" s="12" t="s">
        <v>41695</v>
      </c>
      <c r="F5461" s="6" t="str">
        <f t="shared" si="278"/>
        <v>module=jmail_children</v>
      </c>
      <c r="G5461" s="6" t="str">
        <f t="shared" si="279"/>
        <v>module=kmail_children</v>
      </c>
    </row>
    <row r="5462" spans="1:7" ht="30" customHeight="1">
      <c r="A5462" s="3" t="s">
        <v>2951</v>
      </c>
      <c r="B5462" s="3" t="s">
        <v>2</v>
      </c>
      <c r="C5462" s="3" t="s">
        <v>30065</v>
      </c>
      <c r="D5462" s="3" t="s">
        <v>35823</v>
      </c>
      <c r="E5462" s="12" t="s">
        <v>41696</v>
      </c>
      <c r="F5462" s="6" t="str">
        <f t="shared" si="278"/>
        <v>module=jmail_children</v>
      </c>
      <c r="G5462" s="6" t="str">
        <f t="shared" si="279"/>
        <v>module=kmail_children</v>
      </c>
    </row>
    <row r="5463" spans="1:7" ht="30" customHeight="1">
      <c r="A5463" s="3" t="s">
        <v>2951</v>
      </c>
      <c r="B5463" s="3" t="s">
        <v>2</v>
      </c>
      <c r="C5463" s="3" t="s">
        <v>30066</v>
      </c>
      <c r="D5463" s="3" t="s">
        <v>35824</v>
      </c>
      <c r="E5463" s="12" t="s">
        <v>41697</v>
      </c>
      <c r="F5463" s="6" t="str">
        <f t="shared" si="278"/>
        <v>module=jmail_children</v>
      </c>
      <c r="G5463" s="6" t="str">
        <f t="shared" si="279"/>
        <v>module=kmail_children</v>
      </c>
    </row>
    <row r="5464" spans="1:7" ht="30" customHeight="1">
      <c r="A5464" s="3" t="s">
        <v>2951</v>
      </c>
      <c r="B5464" s="3" t="s">
        <v>2</v>
      </c>
      <c r="C5464" s="3" t="s">
        <v>30067</v>
      </c>
      <c r="D5464" s="3" t="s">
        <v>35825</v>
      </c>
      <c r="E5464" s="12" t="s">
        <v>41698</v>
      </c>
      <c r="F5464" s="6" t="str">
        <f t="shared" si="278"/>
        <v>module=jmail_children</v>
      </c>
      <c r="G5464" s="6" t="str">
        <f t="shared" si="279"/>
        <v>module=kmail_children</v>
      </c>
    </row>
    <row r="5465" spans="1:7" ht="30" customHeight="1">
      <c r="A5465" s="3" t="s">
        <v>2951</v>
      </c>
      <c r="B5465" s="3" t="s">
        <v>2</v>
      </c>
      <c r="C5465" s="3" t="s">
        <v>30068</v>
      </c>
      <c r="D5465" s="3" t="s">
        <v>35826</v>
      </c>
      <c r="E5465" s="12" t="s">
        <v>41699</v>
      </c>
      <c r="F5465" s="6" t="str">
        <f t="shared" si="278"/>
        <v>module=jmail_children</v>
      </c>
      <c r="G5465" s="6" t="str">
        <f t="shared" si="279"/>
        <v>module=kmail_children</v>
      </c>
    </row>
    <row r="5466" spans="1:7" ht="30" customHeight="1">
      <c r="A5466" s="3" t="s">
        <v>2951</v>
      </c>
      <c r="B5466" s="3" t="s">
        <v>2</v>
      </c>
      <c r="C5466" s="3" t="s">
        <v>30069</v>
      </c>
      <c r="D5466" s="3" t="s">
        <v>35827</v>
      </c>
      <c r="E5466" s="12" t="s">
        <v>41700</v>
      </c>
      <c r="F5466" s="6" t="str">
        <f t="shared" si="278"/>
        <v>module=jmail_children</v>
      </c>
      <c r="G5466" s="6" t="str">
        <f t="shared" si="279"/>
        <v>module=kmail_children</v>
      </c>
    </row>
    <row r="5467" spans="1:7" ht="30" customHeight="1">
      <c r="A5467" s="3" t="s">
        <v>2951</v>
      </c>
      <c r="B5467" s="3" t="s">
        <v>2</v>
      </c>
      <c r="C5467" s="3" t="s">
        <v>30070</v>
      </c>
      <c r="D5467" s="3" t="s">
        <v>35828</v>
      </c>
      <c r="E5467" s="12" t="s">
        <v>41701</v>
      </c>
      <c r="F5467" s="6" t="str">
        <f t="shared" si="278"/>
        <v>module=jmail_children</v>
      </c>
      <c r="G5467" s="6" t="str">
        <f t="shared" si="279"/>
        <v>module=kmail_children</v>
      </c>
    </row>
    <row r="5468" spans="1:7" ht="30" customHeight="1">
      <c r="A5468" s="3" t="s">
        <v>2951</v>
      </c>
      <c r="B5468" s="3" t="s">
        <v>2</v>
      </c>
      <c r="C5468" s="3" t="s">
        <v>30071</v>
      </c>
      <c r="D5468" s="3" t="s">
        <v>35829</v>
      </c>
      <c r="E5468" s="12" t="s">
        <v>41702</v>
      </c>
      <c r="F5468" s="6" t="str">
        <f t="shared" si="278"/>
        <v>module=jmail_children</v>
      </c>
      <c r="G5468" s="6" t="str">
        <f t="shared" si="279"/>
        <v>module=kmail_children</v>
      </c>
    </row>
    <row r="5469" spans="1:7" ht="30" customHeight="1">
      <c r="A5469" s="3" t="s">
        <v>2951</v>
      </c>
      <c r="B5469" s="3" t="s">
        <v>2</v>
      </c>
      <c r="C5469" s="3" t="s">
        <v>30072</v>
      </c>
      <c r="D5469" s="3" t="s">
        <v>35830</v>
      </c>
      <c r="E5469" s="12" t="s">
        <v>41703</v>
      </c>
      <c r="F5469" s="6" t="str">
        <f t="shared" si="278"/>
        <v>module=jmail_children</v>
      </c>
      <c r="G5469" s="6" t="str">
        <f t="shared" si="279"/>
        <v>module=kmail_children</v>
      </c>
    </row>
    <row r="5470" spans="1:7" ht="30" customHeight="1">
      <c r="A5470" s="3" t="s">
        <v>2951</v>
      </c>
      <c r="B5470" s="3" t="s">
        <v>2</v>
      </c>
      <c r="C5470" s="3" t="s">
        <v>30073</v>
      </c>
      <c r="D5470" s="3" t="s">
        <v>35831</v>
      </c>
      <c r="E5470" s="12" t="s">
        <v>41704</v>
      </c>
      <c r="F5470" s="6" t="str">
        <f t="shared" si="278"/>
        <v>module=jmail_children</v>
      </c>
      <c r="G5470" s="6" t="str">
        <f t="shared" si="279"/>
        <v>module=kmail_children</v>
      </c>
    </row>
    <row r="5471" spans="1:7" ht="30" customHeight="1">
      <c r="A5471" s="3" t="s">
        <v>2951</v>
      </c>
      <c r="B5471" s="3" t="s">
        <v>2</v>
      </c>
      <c r="C5471" s="3" t="s">
        <v>30074</v>
      </c>
      <c r="D5471" s="3" t="s">
        <v>35832</v>
      </c>
      <c r="E5471" s="12" t="s">
        <v>41705</v>
      </c>
      <c r="F5471" s="6" t="str">
        <f t="shared" si="278"/>
        <v>module=jmail_children</v>
      </c>
      <c r="G5471" s="6" t="str">
        <f t="shared" si="279"/>
        <v>module=kmail_children</v>
      </c>
    </row>
    <row r="5472" spans="1:7" ht="30" customHeight="1">
      <c r="A5472" s="3" t="s">
        <v>2951</v>
      </c>
      <c r="B5472" s="3" t="s">
        <v>2</v>
      </c>
      <c r="C5472" s="3" t="s">
        <v>30075</v>
      </c>
      <c r="D5472" s="3" t="s">
        <v>35833</v>
      </c>
      <c r="E5472" s="12" t="s">
        <v>41706</v>
      </c>
      <c r="F5472" s="6" t="str">
        <f t="shared" si="278"/>
        <v>module=jmail_children</v>
      </c>
      <c r="G5472" s="6" t="str">
        <f t="shared" si="279"/>
        <v>module=kmail_children</v>
      </c>
    </row>
    <row r="5473" spans="1:7" ht="30" customHeight="1">
      <c r="A5473" s="3" t="s">
        <v>2951</v>
      </c>
      <c r="B5473" s="3" t="s">
        <v>2</v>
      </c>
      <c r="C5473" s="3" t="s">
        <v>30076</v>
      </c>
      <c r="D5473" s="3" t="s">
        <v>35834</v>
      </c>
      <c r="E5473" s="12" t="s">
        <v>41707</v>
      </c>
      <c r="F5473" s="6" t="str">
        <f t="shared" si="278"/>
        <v>module=jmail_children</v>
      </c>
      <c r="G5473" s="6" t="str">
        <f t="shared" si="279"/>
        <v>module=kmail_children</v>
      </c>
    </row>
    <row r="5474" spans="1:7" ht="30" customHeight="1">
      <c r="A5474" s="3" t="s">
        <v>2951</v>
      </c>
      <c r="B5474" s="3" t="s">
        <v>2</v>
      </c>
      <c r="C5474" s="3" t="s">
        <v>30077</v>
      </c>
      <c r="D5474" s="3" t="s">
        <v>35835</v>
      </c>
      <c r="E5474" s="12" t="s">
        <v>41708</v>
      </c>
      <c r="F5474" s="6" t="str">
        <f t="shared" si="278"/>
        <v>module=jmail_children</v>
      </c>
      <c r="G5474" s="6" t="str">
        <f t="shared" si="279"/>
        <v>module=kmail_children</v>
      </c>
    </row>
    <row r="5475" spans="1:7" ht="30" customHeight="1">
      <c r="A5475" s="3" t="s">
        <v>2951</v>
      </c>
      <c r="B5475" s="3" t="s">
        <v>2</v>
      </c>
      <c r="C5475" s="3" t="s">
        <v>30078</v>
      </c>
      <c r="D5475" s="3" t="s">
        <v>35836</v>
      </c>
      <c r="E5475" s="12" t="s">
        <v>41709</v>
      </c>
      <c r="F5475" s="6" t="str">
        <f t="shared" si="278"/>
        <v>module=jmail_children</v>
      </c>
      <c r="G5475" s="6" t="str">
        <f t="shared" si="279"/>
        <v>module=kmail_children</v>
      </c>
    </row>
    <row r="5476" spans="1:7" ht="30" customHeight="1">
      <c r="A5476" s="3" t="s">
        <v>2951</v>
      </c>
      <c r="B5476" s="3" t="s">
        <v>2</v>
      </c>
      <c r="C5476" s="3" t="s">
        <v>30079</v>
      </c>
      <c r="D5476" s="3" t="s">
        <v>35837</v>
      </c>
      <c r="E5476" s="12" t="s">
        <v>41710</v>
      </c>
      <c r="F5476" s="6" t="str">
        <f t="shared" si="278"/>
        <v>module=jmail_children</v>
      </c>
      <c r="G5476" s="6" t="str">
        <f t="shared" si="279"/>
        <v>module=kmail_children</v>
      </c>
    </row>
    <row r="5477" spans="1:7" ht="30" customHeight="1">
      <c r="A5477" s="3" t="s">
        <v>2951</v>
      </c>
      <c r="B5477" s="3" t="s">
        <v>2</v>
      </c>
      <c r="C5477" s="3" t="s">
        <v>30080</v>
      </c>
      <c r="D5477" s="3" t="s">
        <v>35838</v>
      </c>
      <c r="E5477" s="12" t="s">
        <v>41711</v>
      </c>
      <c r="F5477" s="6" t="str">
        <f t="shared" si="278"/>
        <v>module=jmail_children</v>
      </c>
      <c r="G5477" s="6" t="str">
        <f t="shared" si="279"/>
        <v>module=kmail_children</v>
      </c>
    </row>
    <row r="5478" spans="1:7" ht="30" customHeight="1">
      <c r="A5478" s="3" t="s">
        <v>2951</v>
      </c>
      <c r="B5478" s="3" t="s">
        <v>2</v>
      </c>
      <c r="C5478" s="3" t="s">
        <v>30081</v>
      </c>
      <c r="D5478" s="3" t="s">
        <v>35839</v>
      </c>
      <c r="E5478" s="12" t="s">
        <v>41712</v>
      </c>
      <c r="F5478" s="6" t="str">
        <f t="shared" si="278"/>
        <v>module=jmail_children</v>
      </c>
      <c r="G5478" s="6" t="str">
        <f t="shared" si="279"/>
        <v>module=kmail_children</v>
      </c>
    </row>
    <row r="5479" spans="1:7" ht="30" customHeight="1">
      <c r="A5479" s="3" t="s">
        <v>2951</v>
      </c>
      <c r="B5479" s="3" t="s">
        <v>2</v>
      </c>
      <c r="C5479" s="3" t="s">
        <v>30082</v>
      </c>
      <c r="D5479" s="3" t="s">
        <v>35840</v>
      </c>
      <c r="E5479" s="12" t="s">
        <v>41713</v>
      </c>
      <c r="F5479" s="6" t="str">
        <f t="shared" si="278"/>
        <v>module=jmail_children</v>
      </c>
      <c r="G5479" s="6" t="str">
        <f t="shared" si="279"/>
        <v>module=kmail_children</v>
      </c>
    </row>
    <row r="5480" spans="1:7" ht="30" customHeight="1">
      <c r="A5480" s="3" t="s">
        <v>2951</v>
      </c>
      <c r="B5480" s="3" t="s">
        <v>2</v>
      </c>
      <c r="C5480" s="3" t="s">
        <v>30083</v>
      </c>
      <c r="D5480" s="3" t="s">
        <v>35841</v>
      </c>
      <c r="E5480" s="12" t="s">
        <v>41714</v>
      </c>
      <c r="F5480" s="6" t="str">
        <f t="shared" si="278"/>
        <v>module=jmail_children</v>
      </c>
      <c r="G5480" s="6" t="str">
        <f t="shared" si="279"/>
        <v>module=kmail_children</v>
      </c>
    </row>
    <row r="5481" spans="1:7" ht="30" customHeight="1">
      <c r="A5481" s="3" t="s">
        <v>2951</v>
      </c>
      <c r="B5481" s="3" t="s">
        <v>2</v>
      </c>
      <c r="C5481" s="3" t="s">
        <v>30084</v>
      </c>
      <c r="D5481" s="3" t="s">
        <v>35842</v>
      </c>
      <c r="E5481" s="12" t="s">
        <v>41715</v>
      </c>
      <c r="F5481" s="6" t="str">
        <f t="shared" si="278"/>
        <v>module=jmail_children</v>
      </c>
      <c r="G5481" s="6" t="str">
        <f t="shared" si="279"/>
        <v>module=kmail_children</v>
      </c>
    </row>
    <row r="5482" spans="1:7" ht="30" customHeight="1">
      <c r="A5482" s="3" t="s">
        <v>2951</v>
      </c>
      <c r="B5482" s="3" t="s">
        <v>2</v>
      </c>
      <c r="C5482" s="3" t="s">
        <v>30085</v>
      </c>
      <c r="D5482" s="3" t="s">
        <v>35843</v>
      </c>
      <c r="E5482" s="12" t="s">
        <v>41716</v>
      </c>
      <c r="F5482" s="6" t="str">
        <f t="shared" si="278"/>
        <v>module=jmail_children</v>
      </c>
      <c r="G5482" s="6" t="str">
        <f t="shared" si="279"/>
        <v>module=kmail_children</v>
      </c>
    </row>
    <row r="5483" spans="1:7" ht="30" customHeight="1">
      <c r="A5483" s="3" t="s">
        <v>2951</v>
      </c>
      <c r="B5483" s="3" t="s">
        <v>2</v>
      </c>
      <c r="C5483" s="3" t="s">
        <v>30086</v>
      </c>
      <c r="D5483" s="3" t="s">
        <v>35844</v>
      </c>
      <c r="E5483" s="12" t="s">
        <v>41717</v>
      </c>
      <c r="F5483" s="6" t="str">
        <f t="shared" si="278"/>
        <v>module=jmail_children</v>
      </c>
      <c r="G5483" s="6" t="str">
        <f t="shared" si="279"/>
        <v>module=kmail_children</v>
      </c>
    </row>
    <row r="5484" spans="1:7" ht="30" customHeight="1">
      <c r="A5484" s="3" t="s">
        <v>2951</v>
      </c>
      <c r="B5484" s="3" t="s">
        <v>2</v>
      </c>
      <c r="C5484" s="3" t="s">
        <v>30087</v>
      </c>
      <c r="D5484" s="3" t="s">
        <v>35845</v>
      </c>
      <c r="E5484" s="12" t="s">
        <v>41718</v>
      </c>
      <c r="F5484" s="6" t="str">
        <f t="shared" si="278"/>
        <v>module=jmail_children</v>
      </c>
      <c r="G5484" s="6" t="str">
        <f t="shared" si="279"/>
        <v>module=kmail_children</v>
      </c>
    </row>
    <row r="5485" spans="1:7" ht="30" customHeight="1">
      <c r="A5485" s="3" t="s">
        <v>2951</v>
      </c>
      <c r="B5485" s="3" t="s">
        <v>2</v>
      </c>
      <c r="C5485" s="3" t="s">
        <v>30088</v>
      </c>
      <c r="D5485" s="3" t="s">
        <v>35846</v>
      </c>
      <c r="E5485" s="12" t="s">
        <v>41719</v>
      </c>
      <c r="F5485" s="6" t="str">
        <f t="shared" si="278"/>
        <v>module=jmail_children</v>
      </c>
      <c r="G5485" s="6" t="str">
        <f t="shared" si="279"/>
        <v>module=kmail_children</v>
      </c>
    </row>
    <row r="5486" spans="1:7" ht="30" customHeight="1">
      <c r="A5486" s="3" t="s">
        <v>2951</v>
      </c>
      <c r="B5486" s="3" t="s">
        <v>2</v>
      </c>
      <c r="C5486" s="3" t="s">
        <v>30089</v>
      </c>
      <c r="D5486" s="3" t="s">
        <v>35847</v>
      </c>
      <c r="E5486" s="12" t="s">
        <v>41720</v>
      </c>
      <c r="F5486" s="6" t="str">
        <f t="shared" si="278"/>
        <v>module=jmail_children</v>
      </c>
      <c r="G5486" s="6" t="str">
        <f t="shared" si="279"/>
        <v>module=kmail_children</v>
      </c>
    </row>
    <row r="5487" spans="1:7" ht="30" customHeight="1">
      <c r="A5487" s="3" t="s">
        <v>2951</v>
      </c>
      <c r="B5487" s="3" t="s">
        <v>2</v>
      </c>
      <c r="C5487" s="3" t="s">
        <v>30090</v>
      </c>
      <c r="D5487" s="3" t="s">
        <v>35848</v>
      </c>
      <c r="E5487" s="12" t="s">
        <v>41721</v>
      </c>
      <c r="F5487" s="6" t="str">
        <f t="shared" si="278"/>
        <v>module=jmail_children</v>
      </c>
      <c r="G5487" s="6" t="str">
        <f t="shared" si="279"/>
        <v>module=kmail_children</v>
      </c>
    </row>
    <row r="5488" spans="1:7" ht="30" customHeight="1">
      <c r="A5488" s="3" t="s">
        <v>2951</v>
      </c>
      <c r="B5488" s="3" t="s">
        <v>2</v>
      </c>
      <c r="C5488" s="3" t="s">
        <v>30091</v>
      </c>
      <c r="D5488" s="3" t="s">
        <v>35849</v>
      </c>
      <c r="E5488" s="12" t="s">
        <v>41722</v>
      </c>
      <c r="F5488" s="6" t="str">
        <f t="shared" si="278"/>
        <v>module=jmail_children</v>
      </c>
      <c r="G5488" s="6" t="str">
        <f t="shared" si="279"/>
        <v>module=kmail_children</v>
      </c>
    </row>
    <row r="5489" spans="1:7" ht="30" customHeight="1">
      <c r="A5489" s="3" t="s">
        <v>2951</v>
      </c>
      <c r="B5489" s="3" t="s">
        <v>2</v>
      </c>
      <c r="C5489" s="3" t="s">
        <v>30092</v>
      </c>
      <c r="D5489" s="3" t="s">
        <v>35850</v>
      </c>
      <c r="E5489" s="12" t="s">
        <v>41723</v>
      </c>
      <c r="F5489" s="6" t="str">
        <f t="shared" si="278"/>
        <v>module=jmail_children</v>
      </c>
      <c r="G5489" s="6" t="str">
        <f t="shared" si="279"/>
        <v>module=kmail_children</v>
      </c>
    </row>
    <row r="5490" spans="1:7" ht="30" customHeight="1">
      <c r="A5490" s="3" t="s">
        <v>2951</v>
      </c>
      <c r="B5490" s="3" t="s">
        <v>2</v>
      </c>
      <c r="C5490" s="3" t="s">
        <v>30093</v>
      </c>
      <c r="D5490" s="3" t="s">
        <v>35851</v>
      </c>
      <c r="E5490" s="12" t="s">
        <v>41724</v>
      </c>
      <c r="F5490" s="6" t="str">
        <f t="shared" si="278"/>
        <v>module=jmail_children</v>
      </c>
      <c r="G5490" s="6" t="str">
        <f t="shared" si="279"/>
        <v>module=kmail_children</v>
      </c>
    </row>
    <row r="5491" spans="1:7" ht="30" customHeight="1">
      <c r="A5491" s="3" t="s">
        <v>2951</v>
      </c>
      <c r="B5491" s="3" t="s">
        <v>2</v>
      </c>
      <c r="C5491" s="3" t="s">
        <v>30094</v>
      </c>
      <c r="D5491" s="3" t="s">
        <v>35852</v>
      </c>
      <c r="E5491" s="12" t="s">
        <v>41725</v>
      </c>
      <c r="F5491" s="6" t="str">
        <f t="shared" si="278"/>
        <v>module=jmail_children</v>
      </c>
      <c r="G5491" s="6" t="str">
        <f t="shared" si="279"/>
        <v>module=kmail_children</v>
      </c>
    </row>
    <row r="5492" spans="1:7" ht="30" customHeight="1">
      <c r="A5492" s="3" t="s">
        <v>2951</v>
      </c>
      <c r="B5492" s="3" t="s">
        <v>2</v>
      </c>
      <c r="C5492" s="3" t="s">
        <v>30095</v>
      </c>
      <c r="D5492" s="3" t="s">
        <v>35853</v>
      </c>
      <c r="E5492" s="12" t="s">
        <v>41726</v>
      </c>
      <c r="F5492" s="6" t="str">
        <f t="shared" si="278"/>
        <v>module=jmail_children</v>
      </c>
      <c r="G5492" s="6" t="str">
        <f t="shared" si="279"/>
        <v>module=kmail_children</v>
      </c>
    </row>
    <row r="5493" spans="1:7" ht="30" customHeight="1">
      <c r="A5493" s="3" t="s">
        <v>2951</v>
      </c>
      <c r="B5493" s="3" t="s">
        <v>2</v>
      </c>
      <c r="C5493" s="3" t="s">
        <v>30096</v>
      </c>
      <c r="D5493" s="3" t="s">
        <v>35854</v>
      </c>
      <c r="E5493" s="12" t="s">
        <v>41727</v>
      </c>
      <c r="F5493" s="6" t="str">
        <f t="shared" si="278"/>
        <v>module=jmail_children</v>
      </c>
      <c r="G5493" s="6" t="str">
        <f t="shared" si="279"/>
        <v>module=kmail_children</v>
      </c>
    </row>
    <row r="5494" spans="1:7" ht="30" customHeight="1">
      <c r="A5494" s="3" t="s">
        <v>2951</v>
      </c>
      <c r="B5494" s="3" t="s">
        <v>2</v>
      </c>
      <c r="C5494" s="3" t="s">
        <v>30097</v>
      </c>
      <c r="D5494" s="3" t="s">
        <v>35855</v>
      </c>
      <c r="E5494" s="12" t="s">
        <v>41728</v>
      </c>
      <c r="F5494" s="6" t="str">
        <f t="shared" si="278"/>
        <v>module=jmail_children</v>
      </c>
      <c r="G5494" s="6" t="str">
        <f t="shared" si="279"/>
        <v>module=kmail_children</v>
      </c>
    </row>
    <row r="5495" spans="1:7" ht="30" customHeight="1">
      <c r="A5495" s="3" t="s">
        <v>2951</v>
      </c>
      <c r="B5495" s="3" t="s">
        <v>2</v>
      </c>
      <c r="C5495" s="3" t="s">
        <v>30098</v>
      </c>
      <c r="D5495" s="3" t="s">
        <v>35856</v>
      </c>
      <c r="E5495" s="12" t="s">
        <v>41729</v>
      </c>
      <c r="F5495" s="6" t="str">
        <f t="shared" si="278"/>
        <v>module=jmail_children</v>
      </c>
      <c r="G5495" s="6" t="str">
        <f t="shared" si="279"/>
        <v>module=kmail_children</v>
      </c>
    </row>
    <row r="5496" spans="1:7" ht="30" customHeight="1">
      <c r="A5496" s="3" t="s">
        <v>2951</v>
      </c>
      <c r="B5496" s="3" t="s">
        <v>2</v>
      </c>
      <c r="C5496" s="3" t="s">
        <v>30099</v>
      </c>
      <c r="D5496" s="3" t="s">
        <v>35857</v>
      </c>
      <c r="E5496" s="12" t="s">
        <v>41730</v>
      </c>
      <c r="F5496" s="6" t="str">
        <f t="shared" si="278"/>
        <v>module=jmail_children</v>
      </c>
      <c r="G5496" s="6" t="str">
        <f t="shared" si="279"/>
        <v>module=kmail_children</v>
      </c>
    </row>
    <row r="5497" spans="1:7" ht="30" customHeight="1">
      <c r="A5497" s="3" t="s">
        <v>2951</v>
      </c>
      <c r="B5497" s="3" t="s">
        <v>2</v>
      </c>
      <c r="C5497" s="3" t="s">
        <v>30100</v>
      </c>
      <c r="D5497" s="3" t="s">
        <v>35858</v>
      </c>
      <c r="E5497" s="12" t="s">
        <v>41731</v>
      </c>
      <c r="F5497" s="6" t="str">
        <f t="shared" si="278"/>
        <v>module=jmail_children</v>
      </c>
      <c r="G5497" s="6" t="str">
        <f t="shared" si="279"/>
        <v>module=kmail_children</v>
      </c>
    </row>
    <row r="5498" spans="1:7" ht="30" customHeight="1">
      <c r="A5498" s="3" t="s">
        <v>2951</v>
      </c>
      <c r="B5498" s="3" t="s">
        <v>2</v>
      </c>
      <c r="C5498" s="3" t="s">
        <v>30101</v>
      </c>
      <c r="D5498" s="3" t="s">
        <v>35859</v>
      </c>
      <c r="E5498" s="12" t="s">
        <v>41732</v>
      </c>
      <c r="F5498" s="6" t="str">
        <f t="shared" si="278"/>
        <v>module=jmail_children</v>
      </c>
      <c r="G5498" s="6" t="str">
        <f t="shared" si="279"/>
        <v>module=kmail_children</v>
      </c>
    </row>
    <row r="5499" spans="1:7" ht="30" customHeight="1">
      <c r="A5499" s="3" t="s">
        <v>2951</v>
      </c>
      <c r="B5499" s="3" t="s">
        <v>2</v>
      </c>
      <c r="C5499" s="3" t="s">
        <v>30102</v>
      </c>
      <c r="D5499" s="3" t="s">
        <v>35860</v>
      </c>
      <c r="E5499" s="12" t="s">
        <v>41733</v>
      </c>
      <c r="F5499" s="6" t="str">
        <f t="shared" ref="F5499:F5562" si="280">HYPERLINK("http://www.ssc.wisc.edu/wlsresearch/documentation/waves/?wave=capigrad&amp;module=jmail_children","module=jmail_children")</f>
        <v>module=jmail_children</v>
      </c>
      <c r="G5499" s="6" t="str">
        <f t="shared" ref="G5499:G5562" si="281">HYPERLINK("http://www.ssc.wisc.edu/wlsresearch/documentation/waves/?wave=capisib&amp;module=kmail_children","module=kmail_children")</f>
        <v>module=kmail_children</v>
      </c>
    </row>
    <row r="5500" spans="1:7" ht="30" customHeight="1">
      <c r="A5500" s="3" t="s">
        <v>2951</v>
      </c>
      <c r="B5500" s="3" t="s">
        <v>2</v>
      </c>
      <c r="C5500" s="3" t="s">
        <v>30103</v>
      </c>
      <c r="D5500" s="3" t="s">
        <v>35861</v>
      </c>
      <c r="E5500" s="12" t="s">
        <v>41734</v>
      </c>
      <c r="F5500" s="6" t="str">
        <f t="shared" si="280"/>
        <v>module=jmail_children</v>
      </c>
      <c r="G5500" s="6" t="str">
        <f t="shared" si="281"/>
        <v>module=kmail_children</v>
      </c>
    </row>
    <row r="5501" spans="1:7" ht="30" customHeight="1">
      <c r="A5501" s="3" t="s">
        <v>2951</v>
      </c>
      <c r="B5501" s="3" t="s">
        <v>2</v>
      </c>
      <c r="C5501" s="3" t="s">
        <v>30104</v>
      </c>
      <c r="D5501" s="3" t="s">
        <v>35862</v>
      </c>
      <c r="E5501" s="12" t="s">
        <v>41735</v>
      </c>
      <c r="F5501" s="6" t="str">
        <f t="shared" si="280"/>
        <v>module=jmail_children</v>
      </c>
      <c r="G5501" s="6" t="str">
        <f t="shared" si="281"/>
        <v>module=kmail_children</v>
      </c>
    </row>
    <row r="5502" spans="1:7" ht="30" customHeight="1">
      <c r="A5502" s="3" t="s">
        <v>2951</v>
      </c>
      <c r="B5502" s="3" t="s">
        <v>2</v>
      </c>
      <c r="C5502" s="3" t="s">
        <v>30105</v>
      </c>
      <c r="D5502" s="3" t="s">
        <v>35863</v>
      </c>
      <c r="E5502" s="12" t="s">
        <v>41736</v>
      </c>
      <c r="F5502" s="6" t="str">
        <f t="shared" si="280"/>
        <v>module=jmail_children</v>
      </c>
      <c r="G5502" s="6" t="str">
        <f t="shared" si="281"/>
        <v>module=kmail_children</v>
      </c>
    </row>
    <row r="5503" spans="1:7" ht="30" customHeight="1">
      <c r="A5503" s="3" t="s">
        <v>2951</v>
      </c>
      <c r="B5503" s="3" t="s">
        <v>2</v>
      </c>
      <c r="C5503" s="3" t="s">
        <v>30106</v>
      </c>
      <c r="D5503" s="3" t="s">
        <v>35864</v>
      </c>
      <c r="E5503" s="12" t="s">
        <v>41737</v>
      </c>
      <c r="F5503" s="6" t="str">
        <f t="shared" si="280"/>
        <v>module=jmail_children</v>
      </c>
      <c r="G5503" s="6" t="str">
        <f t="shared" si="281"/>
        <v>module=kmail_children</v>
      </c>
    </row>
    <row r="5504" spans="1:7" ht="30" customHeight="1">
      <c r="A5504" s="3" t="s">
        <v>2951</v>
      </c>
      <c r="B5504" s="3" t="s">
        <v>2</v>
      </c>
      <c r="C5504" s="3" t="s">
        <v>30107</v>
      </c>
      <c r="D5504" s="3" t="s">
        <v>35865</v>
      </c>
      <c r="E5504" s="12" t="s">
        <v>41738</v>
      </c>
      <c r="F5504" s="6" t="str">
        <f t="shared" si="280"/>
        <v>module=jmail_children</v>
      </c>
      <c r="G5504" s="6" t="str">
        <f t="shared" si="281"/>
        <v>module=kmail_children</v>
      </c>
    </row>
    <row r="5505" spans="1:7" ht="30" customHeight="1">
      <c r="A5505" s="3" t="s">
        <v>2951</v>
      </c>
      <c r="B5505" s="3" t="s">
        <v>2</v>
      </c>
      <c r="C5505" s="3" t="s">
        <v>30108</v>
      </c>
      <c r="D5505" s="3" t="s">
        <v>35866</v>
      </c>
      <c r="E5505" s="12" t="s">
        <v>41739</v>
      </c>
      <c r="F5505" s="6" t="str">
        <f t="shared" si="280"/>
        <v>module=jmail_children</v>
      </c>
      <c r="G5505" s="6" t="str">
        <f t="shared" si="281"/>
        <v>module=kmail_children</v>
      </c>
    </row>
    <row r="5506" spans="1:7" ht="30" customHeight="1">
      <c r="A5506" s="3" t="s">
        <v>2951</v>
      </c>
      <c r="B5506" s="3" t="s">
        <v>2</v>
      </c>
      <c r="C5506" s="3" t="s">
        <v>30109</v>
      </c>
      <c r="D5506" s="3" t="s">
        <v>35867</v>
      </c>
      <c r="E5506" s="12" t="s">
        <v>41740</v>
      </c>
      <c r="F5506" s="6" t="str">
        <f t="shared" si="280"/>
        <v>module=jmail_children</v>
      </c>
      <c r="G5506" s="6" t="str">
        <f t="shared" si="281"/>
        <v>module=kmail_children</v>
      </c>
    </row>
    <row r="5507" spans="1:7" ht="30" customHeight="1">
      <c r="A5507" s="3" t="s">
        <v>2951</v>
      </c>
      <c r="B5507" s="3" t="s">
        <v>2</v>
      </c>
      <c r="C5507" s="3" t="s">
        <v>30110</v>
      </c>
      <c r="D5507" s="3" t="s">
        <v>35868</v>
      </c>
      <c r="E5507" s="12" t="s">
        <v>41741</v>
      </c>
      <c r="F5507" s="6" t="str">
        <f t="shared" si="280"/>
        <v>module=jmail_children</v>
      </c>
      <c r="G5507" s="6" t="str">
        <f t="shared" si="281"/>
        <v>module=kmail_children</v>
      </c>
    </row>
    <row r="5508" spans="1:7" ht="30" customHeight="1">
      <c r="A5508" s="3" t="s">
        <v>2951</v>
      </c>
      <c r="B5508" s="3" t="s">
        <v>2</v>
      </c>
      <c r="C5508" s="3" t="s">
        <v>30111</v>
      </c>
      <c r="D5508" s="3" t="s">
        <v>35869</v>
      </c>
      <c r="E5508" s="12" t="s">
        <v>41742</v>
      </c>
      <c r="F5508" s="6" t="str">
        <f t="shared" si="280"/>
        <v>module=jmail_children</v>
      </c>
      <c r="G5508" s="6" t="str">
        <f t="shared" si="281"/>
        <v>module=kmail_children</v>
      </c>
    </row>
    <row r="5509" spans="1:7" ht="30" customHeight="1">
      <c r="A5509" s="3" t="s">
        <v>2951</v>
      </c>
      <c r="B5509" s="3" t="s">
        <v>2</v>
      </c>
      <c r="C5509" s="3" t="s">
        <v>30112</v>
      </c>
      <c r="D5509" s="3" t="s">
        <v>35870</v>
      </c>
      <c r="E5509" s="12" t="s">
        <v>41743</v>
      </c>
      <c r="F5509" s="6" t="str">
        <f t="shared" si="280"/>
        <v>module=jmail_children</v>
      </c>
      <c r="G5509" s="6" t="str">
        <f t="shared" si="281"/>
        <v>module=kmail_children</v>
      </c>
    </row>
    <row r="5510" spans="1:7" ht="30" customHeight="1">
      <c r="A5510" s="3" t="s">
        <v>2951</v>
      </c>
      <c r="B5510" s="3" t="s">
        <v>2</v>
      </c>
      <c r="C5510" s="3" t="s">
        <v>30113</v>
      </c>
      <c r="D5510" s="3" t="s">
        <v>35871</v>
      </c>
      <c r="E5510" s="12" t="s">
        <v>41744</v>
      </c>
      <c r="F5510" s="6" t="str">
        <f t="shared" si="280"/>
        <v>module=jmail_children</v>
      </c>
      <c r="G5510" s="6" t="str">
        <f t="shared" si="281"/>
        <v>module=kmail_children</v>
      </c>
    </row>
    <row r="5511" spans="1:7" ht="30" customHeight="1">
      <c r="A5511" s="3" t="s">
        <v>2951</v>
      </c>
      <c r="B5511" s="3" t="s">
        <v>2</v>
      </c>
      <c r="C5511" s="3" t="s">
        <v>30114</v>
      </c>
      <c r="D5511" s="3" t="s">
        <v>35872</v>
      </c>
      <c r="E5511" s="12" t="s">
        <v>41745</v>
      </c>
      <c r="F5511" s="6" t="str">
        <f t="shared" si="280"/>
        <v>module=jmail_children</v>
      </c>
      <c r="G5511" s="6" t="str">
        <f t="shared" si="281"/>
        <v>module=kmail_children</v>
      </c>
    </row>
    <row r="5512" spans="1:7" ht="30" customHeight="1">
      <c r="A5512" s="3" t="s">
        <v>2951</v>
      </c>
      <c r="B5512" s="3" t="s">
        <v>2</v>
      </c>
      <c r="C5512" s="3" t="s">
        <v>30115</v>
      </c>
      <c r="D5512" s="3" t="s">
        <v>35873</v>
      </c>
      <c r="E5512" s="12" t="s">
        <v>41746</v>
      </c>
      <c r="F5512" s="6" t="str">
        <f t="shared" si="280"/>
        <v>module=jmail_children</v>
      </c>
      <c r="G5512" s="6" t="str">
        <f t="shared" si="281"/>
        <v>module=kmail_children</v>
      </c>
    </row>
    <row r="5513" spans="1:7" ht="30" customHeight="1">
      <c r="A5513" s="3" t="s">
        <v>2951</v>
      </c>
      <c r="B5513" s="3" t="s">
        <v>2</v>
      </c>
      <c r="C5513" s="3" t="s">
        <v>30116</v>
      </c>
      <c r="D5513" s="3" t="s">
        <v>35874</v>
      </c>
      <c r="E5513" s="12" t="s">
        <v>41747</v>
      </c>
      <c r="F5513" s="6" t="str">
        <f t="shared" si="280"/>
        <v>module=jmail_children</v>
      </c>
      <c r="G5513" s="6" t="str">
        <f t="shared" si="281"/>
        <v>module=kmail_children</v>
      </c>
    </row>
    <row r="5514" spans="1:7" ht="30" customHeight="1">
      <c r="A5514" s="3" t="s">
        <v>2951</v>
      </c>
      <c r="B5514" s="3" t="s">
        <v>2</v>
      </c>
      <c r="C5514" s="3" t="s">
        <v>30117</v>
      </c>
      <c r="D5514" s="3" t="s">
        <v>35875</v>
      </c>
      <c r="E5514" s="12" t="s">
        <v>41748</v>
      </c>
      <c r="F5514" s="6" t="str">
        <f t="shared" si="280"/>
        <v>module=jmail_children</v>
      </c>
      <c r="G5514" s="6" t="str">
        <f t="shared" si="281"/>
        <v>module=kmail_children</v>
      </c>
    </row>
    <row r="5515" spans="1:7" ht="30" customHeight="1">
      <c r="A5515" s="3" t="s">
        <v>2951</v>
      </c>
      <c r="B5515" s="3" t="s">
        <v>2</v>
      </c>
      <c r="C5515" s="3" t="s">
        <v>30118</v>
      </c>
      <c r="D5515" s="3" t="s">
        <v>35876</v>
      </c>
      <c r="E5515" s="12" t="s">
        <v>41749</v>
      </c>
      <c r="F5515" s="6" t="str">
        <f t="shared" si="280"/>
        <v>module=jmail_children</v>
      </c>
      <c r="G5515" s="6" t="str">
        <f t="shared" si="281"/>
        <v>module=kmail_children</v>
      </c>
    </row>
    <row r="5516" spans="1:7" ht="30" customHeight="1">
      <c r="A5516" s="3" t="s">
        <v>2951</v>
      </c>
      <c r="B5516" s="3" t="s">
        <v>2</v>
      </c>
      <c r="C5516" s="3" t="s">
        <v>30119</v>
      </c>
      <c r="D5516" s="3" t="s">
        <v>35877</v>
      </c>
      <c r="E5516" s="12" t="s">
        <v>41750</v>
      </c>
      <c r="F5516" s="6" t="str">
        <f t="shared" si="280"/>
        <v>module=jmail_children</v>
      </c>
      <c r="G5516" s="6" t="str">
        <f t="shared" si="281"/>
        <v>module=kmail_children</v>
      </c>
    </row>
    <row r="5517" spans="1:7" ht="30" customHeight="1">
      <c r="A5517" s="3" t="s">
        <v>2951</v>
      </c>
      <c r="B5517" s="3" t="s">
        <v>2</v>
      </c>
      <c r="C5517" s="3" t="s">
        <v>30120</v>
      </c>
      <c r="D5517" s="3" t="s">
        <v>35878</v>
      </c>
      <c r="E5517" s="12" t="s">
        <v>41751</v>
      </c>
      <c r="F5517" s="6" t="str">
        <f t="shared" si="280"/>
        <v>module=jmail_children</v>
      </c>
      <c r="G5517" s="6" t="str">
        <f t="shared" si="281"/>
        <v>module=kmail_children</v>
      </c>
    </row>
    <row r="5518" spans="1:7" ht="30" customHeight="1">
      <c r="A5518" s="3" t="s">
        <v>2951</v>
      </c>
      <c r="B5518" s="3" t="s">
        <v>2</v>
      </c>
      <c r="C5518" s="3" t="s">
        <v>30121</v>
      </c>
      <c r="D5518" s="3" t="s">
        <v>35879</v>
      </c>
      <c r="E5518" s="12" t="s">
        <v>41752</v>
      </c>
      <c r="F5518" s="6" t="str">
        <f t="shared" si="280"/>
        <v>module=jmail_children</v>
      </c>
      <c r="G5518" s="6" t="str">
        <f t="shared" si="281"/>
        <v>module=kmail_children</v>
      </c>
    </row>
    <row r="5519" spans="1:7" ht="30" customHeight="1">
      <c r="A5519" s="3" t="s">
        <v>2951</v>
      </c>
      <c r="B5519" s="3" t="s">
        <v>2</v>
      </c>
      <c r="C5519" s="3" t="s">
        <v>30122</v>
      </c>
      <c r="D5519" s="3" t="s">
        <v>35880</v>
      </c>
      <c r="E5519" s="12" t="s">
        <v>41753</v>
      </c>
      <c r="F5519" s="6" t="str">
        <f t="shared" si="280"/>
        <v>module=jmail_children</v>
      </c>
      <c r="G5519" s="6" t="str">
        <f t="shared" si="281"/>
        <v>module=kmail_children</v>
      </c>
    </row>
    <row r="5520" spans="1:7" ht="30" customHeight="1">
      <c r="A5520" s="3" t="s">
        <v>2951</v>
      </c>
      <c r="B5520" s="3" t="s">
        <v>2</v>
      </c>
      <c r="C5520" s="3" t="s">
        <v>30123</v>
      </c>
      <c r="D5520" s="3" t="s">
        <v>35881</v>
      </c>
      <c r="E5520" s="12" t="s">
        <v>41754</v>
      </c>
      <c r="F5520" s="6" t="str">
        <f t="shared" si="280"/>
        <v>module=jmail_children</v>
      </c>
      <c r="G5520" s="6" t="str">
        <f t="shared" si="281"/>
        <v>module=kmail_children</v>
      </c>
    </row>
    <row r="5521" spans="1:7" ht="30" customHeight="1">
      <c r="A5521" s="3" t="s">
        <v>2951</v>
      </c>
      <c r="B5521" s="3" t="s">
        <v>2</v>
      </c>
      <c r="C5521" s="3" t="s">
        <v>30124</v>
      </c>
      <c r="D5521" s="3" t="s">
        <v>35882</v>
      </c>
      <c r="E5521" s="12" t="s">
        <v>41755</v>
      </c>
      <c r="F5521" s="6" t="str">
        <f t="shared" si="280"/>
        <v>module=jmail_children</v>
      </c>
      <c r="G5521" s="6" t="str">
        <f t="shared" si="281"/>
        <v>module=kmail_children</v>
      </c>
    </row>
    <row r="5522" spans="1:7" ht="30" customHeight="1">
      <c r="A5522" s="3" t="s">
        <v>2951</v>
      </c>
      <c r="B5522" s="3" t="s">
        <v>2</v>
      </c>
      <c r="C5522" s="3" t="s">
        <v>30125</v>
      </c>
      <c r="D5522" s="3" t="s">
        <v>35883</v>
      </c>
      <c r="E5522" s="12" t="s">
        <v>41756</v>
      </c>
      <c r="F5522" s="6" t="str">
        <f t="shared" si="280"/>
        <v>module=jmail_children</v>
      </c>
      <c r="G5522" s="6" t="str">
        <f t="shared" si="281"/>
        <v>module=kmail_children</v>
      </c>
    </row>
    <row r="5523" spans="1:7" ht="30" customHeight="1">
      <c r="A5523" s="3" t="s">
        <v>2951</v>
      </c>
      <c r="B5523" s="3" t="s">
        <v>2</v>
      </c>
      <c r="C5523" s="3" t="s">
        <v>30126</v>
      </c>
      <c r="D5523" s="3" t="s">
        <v>35884</v>
      </c>
      <c r="E5523" s="12" t="s">
        <v>41757</v>
      </c>
      <c r="F5523" s="6" t="str">
        <f t="shared" si="280"/>
        <v>module=jmail_children</v>
      </c>
      <c r="G5523" s="6" t="str">
        <f t="shared" si="281"/>
        <v>module=kmail_children</v>
      </c>
    </row>
    <row r="5524" spans="1:7" ht="30" customHeight="1">
      <c r="A5524" s="3" t="s">
        <v>2951</v>
      </c>
      <c r="B5524" s="3" t="s">
        <v>2</v>
      </c>
      <c r="C5524" s="3" t="s">
        <v>30127</v>
      </c>
      <c r="D5524" s="3" t="s">
        <v>35885</v>
      </c>
      <c r="E5524" s="12" t="s">
        <v>41758</v>
      </c>
      <c r="F5524" s="6" t="str">
        <f t="shared" si="280"/>
        <v>module=jmail_children</v>
      </c>
      <c r="G5524" s="6" t="str">
        <f t="shared" si="281"/>
        <v>module=kmail_children</v>
      </c>
    </row>
    <row r="5525" spans="1:7" ht="30" customHeight="1">
      <c r="A5525" s="3" t="s">
        <v>2951</v>
      </c>
      <c r="B5525" s="3" t="s">
        <v>2</v>
      </c>
      <c r="C5525" s="3" t="s">
        <v>30128</v>
      </c>
      <c r="D5525" s="3" t="s">
        <v>35886</v>
      </c>
      <c r="E5525" s="12" t="s">
        <v>41759</v>
      </c>
      <c r="F5525" s="6" t="str">
        <f t="shared" si="280"/>
        <v>module=jmail_children</v>
      </c>
      <c r="G5525" s="6" t="str">
        <f t="shared" si="281"/>
        <v>module=kmail_children</v>
      </c>
    </row>
    <row r="5526" spans="1:7" ht="30" customHeight="1">
      <c r="A5526" s="3" t="s">
        <v>2951</v>
      </c>
      <c r="B5526" s="3" t="s">
        <v>2</v>
      </c>
      <c r="C5526" s="3" t="s">
        <v>30129</v>
      </c>
      <c r="D5526" s="3" t="s">
        <v>35887</v>
      </c>
      <c r="E5526" s="12" t="s">
        <v>41760</v>
      </c>
      <c r="F5526" s="6" t="str">
        <f t="shared" si="280"/>
        <v>module=jmail_children</v>
      </c>
      <c r="G5526" s="6" t="str">
        <f t="shared" si="281"/>
        <v>module=kmail_children</v>
      </c>
    </row>
    <row r="5527" spans="1:7" ht="30" customHeight="1">
      <c r="A5527" s="3" t="s">
        <v>2951</v>
      </c>
      <c r="B5527" s="3" t="s">
        <v>2</v>
      </c>
      <c r="C5527" s="3" t="s">
        <v>30130</v>
      </c>
      <c r="D5527" s="3" t="s">
        <v>35888</v>
      </c>
      <c r="E5527" s="12" t="s">
        <v>41761</v>
      </c>
      <c r="F5527" s="6" t="str">
        <f t="shared" si="280"/>
        <v>module=jmail_children</v>
      </c>
      <c r="G5527" s="6" t="str">
        <f t="shared" si="281"/>
        <v>module=kmail_children</v>
      </c>
    </row>
    <row r="5528" spans="1:7" ht="30" customHeight="1">
      <c r="A5528" s="3" t="s">
        <v>2951</v>
      </c>
      <c r="B5528" s="3" t="s">
        <v>2</v>
      </c>
      <c r="C5528" s="3" t="s">
        <v>30131</v>
      </c>
      <c r="D5528" s="3" t="s">
        <v>35889</v>
      </c>
      <c r="E5528" s="12" t="s">
        <v>41762</v>
      </c>
      <c r="F5528" s="6" t="str">
        <f t="shared" si="280"/>
        <v>module=jmail_children</v>
      </c>
      <c r="G5528" s="6" t="str">
        <f t="shared" si="281"/>
        <v>module=kmail_children</v>
      </c>
    </row>
    <row r="5529" spans="1:7" ht="30" customHeight="1">
      <c r="A5529" s="3" t="s">
        <v>2951</v>
      </c>
      <c r="B5529" s="3" t="s">
        <v>2</v>
      </c>
      <c r="C5529" s="3" t="s">
        <v>30132</v>
      </c>
      <c r="D5529" s="3" t="s">
        <v>35890</v>
      </c>
      <c r="E5529" s="12" t="s">
        <v>41763</v>
      </c>
      <c r="F5529" s="6" t="str">
        <f t="shared" si="280"/>
        <v>module=jmail_children</v>
      </c>
      <c r="G5529" s="6" t="str">
        <f t="shared" si="281"/>
        <v>module=kmail_children</v>
      </c>
    </row>
    <row r="5530" spans="1:7" ht="30" customHeight="1">
      <c r="A5530" s="3" t="s">
        <v>2951</v>
      </c>
      <c r="B5530" s="3" t="s">
        <v>2</v>
      </c>
      <c r="C5530" s="3" t="s">
        <v>30133</v>
      </c>
      <c r="D5530" s="3" t="s">
        <v>35891</v>
      </c>
      <c r="E5530" s="12" t="s">
        <v>41764</v>
      </c>
      <c r="F5530" s="6" t="str">
        <f t="shared" si="280"/>
        <v>module=jmail_children</v>
      </c>
      <c r="G5530" s="6" t="str">
        <f t="shared" si="281"/>
        <v>module=kmail_children</v>
      </c>
    </row>
    <row r="5531" spans="1:7" ht="30" customHeight="1">
      <c r="A5531" s="3" t="s">
        <v>2951</v>
      </c>
      <c r="B5531" s="3" t="s">
        <v>2</v>
      </c>
      <c r="C5531" s="3" t="s">
        <v>30134</v>
      </c>
      <c r="D5531" s="3" t="s">
        <v>35892</v>
      </c>
      <c r="E5531" s="12" t="s">
        <v>41765</v>
      </c>
      <c r="F5531" s="6" t="str">
        <f t="shared" si="280"/>
        <v>module=jmail_children</v>
      </c>
      <c r="G5531" s="6" t="str">
        <f t="shared" si="281"/>
        <v>module=kmail_children</v>
      </c>
    </row>
    <row r="5532" spans="1:7" ht="30" customHeight="1">
      <c r="A5532" s="3" t="s">
        <v>2951</v>
      </c>
      <c r="B5532" s="3" t="s">
        <v>2</v>
      </c>
      <c r="C5532" s="3" t="s">
        <v>30135</v>
      </c>
      <c r="D5532" s="3" t="s">
        <v>35893</v>
      </c>
      <c r="E5532" s="12" t="s">
        <v>41766</v>
      </c>
      <c r="F5532" s="6" t="str">
        <f t="shared" si="280"/>
        <v>module=jmail_children</v>
      </c>
      <c r="G5532" s="6" t="str">
        <f t="shared" si="281"/>
        <v>module=kmail_children</v>
      </c>
    </row>
    <row r="5533" spans="1:7" ht="30" customHeight="1">
      <c r="A5533" s="3" t="s">
        <v>2951</v>
      </c>
      <c r="B5533" s="3" t="s">
        <v>2</v>
      </c>
      <c r="C5533" s="3" t="s">
        <v>30136</v>
      </c>
      <c r="D5533" s="3" t="s">
        <v>35894</v>
      </c>
      <c r="E5533" s="12" t="s">
        <v>41767</v>
      </c>
      <c r="F5533" s="6" t="str">
        <f t="shared" si="280"/>
        <v>module=jmail_children</v>
      </c>
      <c r="G5533" s="6" t="str">
        <f t="shared" si="281"/>
        <v>module=kmail_children</v>
      </c>
    </row>
    <row r="5534" spans="1:7" ht="30" customHeight="1">
      <c r="A5534" s="3" t="s">
        <v>2951</v>
      </c>
      <c r="B5534" s="3" t="s">
        <v>2</v>
      </c>
      <c r="C5534" s="3" t="s">
        <v>30137</v>
      </c>
      <c r="D5534" s="3" t="s">
        <v>35895</v>
      </c>
      <c r="E5534" s="12" t="s">
        <v>41768</v>
      </c>
      <c r="F5534" s="6" t="str">
        <f t="shared" si="280"/>
        <v>module=jmail_children</v>
      </c>
      <c r="G5534" s="6" t="str">
        <f t="shared" si="281"/>
        <v>module=kmail_children</v>
      </c>
    </row>
    <row r="5535" spans="1:7" ht="30" customHeight="1">
      <c r="A5535" s="3" t="s">
        <v>2951</v>
      </c>
      <c r="B5535" s="3" t="s">
        <v>2</v>
      </c>
      <c r="C5535" s="3" t="s">
        <v>30138</v>
      </c>
      <c r="D5535" s="3" t="s">
        <v>35896</v>
      </c>
      <c r="E5535" s="12" t="s">
        <v>41769</v>
      </c>
      <c r="F5535" s="6" t="str">
        <f t="shared" si="280"/>
        <v>module=jmail_children</v>
      </c>
      <c r="G5535" s="6" t="str">
        <f t="shared" si="281"/>
        <v>module=kmail_children</v>
      </c>
    </row>
    <row r="5536" spans="1:7" ht="30" customHeight="1">
      <c r="A5536" s="3" t="s">
        <v>2951</v>
      </c>
      <c r="B5536" s="3" t="s">
        <v>2</v>
      </c>
      <c r="C5536" s="3" t="s">
        <v>30139</v>
      </c>
      <c r="D5536" s="3" t="s">
        <v>35897</v>
      </c>
      <c r="E5536" s="12" t="s">
        <v>41770</v>
      </c>
      <c r="F5536" s="6" t="str">
        <f t="shared" si="280"/>
        <v>module=jmail_children</v>
      </c>
      <c r="G5536" s="6" t="str">
        <f t="shared" si="281"/>
        <v>module=kmail_children</v>
      </c>
    </row>
    <row r="5537" spans="1:7" ht="30" customHeight="1">
      <c r="A5537" s="3" t="s">
        <v>2951</v>
      </c>
      <c r="B5537" s="3" t="s">
        <v>2</v>
      </c>
      <c r="C5537" s="3" t="s">
        <v>30140</v>
      </c>
      <c r="D5537" s="3" t="s">
        <v>35898</v>
      </c>
      <c r="E5537" s="12" t="s">
        <v>41771</v>
      </c>
      <c r="F5537" s="6" t="str">
        <f t="shared" si="280"/>
        <v>module=jmail_children</v>
      </c>
      <c r="G5537" s="6" t="str">
        <f t="shared" si="281"/>
        <v>module=kmail_children</v>
      </c>
    </row>
    <row r="5538" spans="1:7" ht="30" customHeight="1">
      <c r="A5538" s="3" t="s">
        <v>2951</v>
      </c>
      <c r="B5538" s="3" t="s">
        <v>2</v>
      </c>
      <c r="C5538" s="3" t="s">
        <v>30141</v>
      </c>
      <c r="D5538" s="3" t="s">
        <v>35899</v>
      </c>
      <c r="E5538" s="12" t="s">
        <v>41772</v>
      </c>
      <c r="F5538" s="6" t="str">
        <f t="shared" si="280"/>
        <v>module=jmail_children</v>
      </c>
      <c r="G5538" s="6" t="str">
        <f t="shared" si="281"/>
        <v>module=kmail_children</v>
      </c>
    </row>
    <row r="5539" spans="1:7" ht="30" customHeight="1">
      <c r="A5539" s="3" t="s">
        <v>2951</v>
      </c>
      <c r="B5539" s="3" t="s">
        <v>2</v>
      </c>
      <c r="C5539" s="3" t="s">
        <v>30142</v>
      </c>
      <c r="D5539" s="3" t="s">
        <v>35900</v>
      </c>
      <c r="E5539" s="12" t="s">
        <v>41773</v>
      </c>
      <c r="F5539" s="6" t="str">
        <f t="shared" si="280"/>
        <v>module=jmail_children</v>
      </c>
      <c r="G5539" s="6" t="str">
        <f t="shared" si="281"/>
        <v>module=kmail_children</v>
      </c>
    </row>
    <row r="5540" spans="1:7" ht="30" customHeight="1">
      <c r="A5540" s="3" t="s">
        <v>2951</v>
      </c>
      <c r="B5540" s="3" t="s">
        <v>2</v>
      </c>
      <c r="C5540" s="3" t="s">
        <v>30143</v>
      </c>
      <c r="D5540" s="3" t="s">
        <v>35901</v>
      </c>
      <c r="E5540" s="12" t="s">
        <v>41774</v>
      </c>
      <c r="F5540" s="6" t="str">
        <f t="shared" si="280"/>
        <v>module=jmail_children</v>
      </c>
      <c r="G5540" s="6" t="str">
        <f t="shared" si="281"/>
        <v>module=kmail_children</v>
      </c>
    </row>
    <row r="5541" spans="1:7" ht="30" customHeight="1">
      <c r="A5541" s="3" t="s">
        <v>2951</v>
      </c>
      <c r="B5541" s="3" t="s">
        <v>2</v>
      </c>
      <c r="C5541" s="3" t="s">
        <v>30144</v>
      </c>
      <c r="D5541" s="3" t="s">
        <v>35902</v>
      </c>
      <c r="E5541" s="12" t="s">
        <v>41775</v>
      </c>
      <c r="F5541" s="6" t="str">
        <f t="shared" si="280"/>
        <v>module=jmail_children</v>
      </c>
      <c r="G5541" s="6" t="str">
        <f t="shared" si="281"/>
        <v>module=kmail_children</v>
      </c>
    </row>
    <row r="5542" spans="1:7" ht="30" customHeight="1">
      <c r="A5542" s="3" t="s">
        <v>2951</v>
      </c>
      <c r="B5542" s="3" t="s">
        <v>2</v>
      </c>
      <c r="C5542" s="3" t="s">
        <v>30145</v>
      </c>
      <c r="D5542" s="3" t="s">
        <v>35903</v>
      </c>
      <c r="E5542" s="12" t="s">
        <v>41776</v>
      </c>
      <c r="F5542" s="6" t="str">
        <f t="shared" si="280"/>
        <v>module=jmail_children</v>
      </c>
      <c r="G5542" s="6" t="str">
        <f t="shared" si="281"/>
        <v>module=kmail_children</v>
      </c>
    </row>
    <row r="5543" spans="1:7" ht="30" customHeight="1">
      <c r="A5543" s="3" t="s">
        <v>2951</v>
      </c>
      <c r="B5543" s="3" t="s">
        <v>2</v>
      </c>
      <c r="C5543" s="3" t="s">
        <v>30146</v>
      </c>
      <c r="D5543" s="3" t="s">
        <v>35904</v>
      </c>
      <c r="E5543" s="12" t="s">
        <v>41777</v>
      </c>
      <c r="F5543" s="6" t="str">
        <f t="shared" si="280"/>
        <v>module=jmail_children</v>
      </c>
      <c r="G5543" s="6" t="str">
        <f t="shared" si="281"/>
        <v>module=kmail_children</v>
      </c>
    </row>
    <row r="5544" spans="1:7" ht="30" customHeight="1">
      <c r="A5544" s="3" t="s">
        <v>2951</v>
      </c>
      <c r="B5544" s="3" t="s">
        <v>2</v>
      </c>
      <c r="C5544" s="3" t="s">
        <v>30147</v>
      </c>
      <c r="D5544" s="3" t="s">
        <v>35905</v>
      </c>
      <c r="E5544" s="12" t="s">
        <v>41778</v>
      </c>
      <c r="F5544" s="6" t="str">
        <f t="shared" si="280"/>
        <v>module=jmail_children</v>
      </c>
      <c r="G5544" s="6" t="str">
        <f t="shared" si="281"/>
        <v>module=kmail_children</v>
      </c>
    </row>
    <row r="5545" spans="1:7" ht="30" customHeight="1">
      <c r="A5545" s="3" t="s">
        <v>2951</v>
      </c>
      <c r="B5545" s="3" t="s">
        <v>2</v>
      </c>
      <c r="C5545" s="3" t="s">
        <v>30148</v>
      </c>
      <c r="D5545" s="3" t="s">
        <v>35906</v>
      </c>
      <c r="E5545" s="12" t="s">
        <v>41779</v>
      </c>
      <c r="F5545" s="6" t="str">
        <f t="shared" si="280"/>
        <v>module=jmail_children</v>
      </c>
      <c r="G5545" s="6" t="str">
        <f t="shared" si="281"/>
        <v>module=kmail_children</v>
      </c>
    </row>
    <row r="5546" spans="1:7" ht="30" customHeight="1">
      <c r="A5546" s="3" t="s">
        <v>2951</v>
      </c>
      <c r="B5546" s="3" t="s">
        <v>2</v>
      </c>
      <c r="C5546" s="3" t="s">
        <v>30149</v>
      </c>
      <c r="D5546" s="3" t="s">
        <v>35907</v>
      </c>
      <c r="E5546" s="12" t="s">
        <v>41780</v>
      </c>
      <c r="F5546" s="6" t="str">
        <f t="shared" si="280"/>
        <v>module=jmail_children</v>
      </c>
      <c r="G5546" s="6" t="str">
        <f t="shared" si="281"/>
        <v>module=kmail_children</v>
      </c>
    </row>
    <row r="5547" spans="1:7" ht="30" customHeight="1">
      <c r="A5547" s="3" t="s">
        <v>2951</v>
      </c>
      <c r="B5547" s="3" t="s">
        <v>2</v>
      </c>
      <c r="C5547" s="3" t="s">
        <v>30150</v>
      </c>
      <c r="D5547" s="3" t="s">
        <v>35908</v>
      </c>
      <c r="E5547" s="12" t="s">
        <v>41781</v>
      </c>
      <c r="F5547" s="6" t="str">
        <f t="shared" si="280"/>
        <v>module=jmail_children</v>
      </c>
      <c r="G5547" s="6" t="str">
        <f t="shared" si="281"/>
        <v>module=kmail_children</v>
      </c>
    </row>
    <row r="5548" spans="1:7" ht="30" customHeight="1">
      <c r="A5548" s="3" t="s">
        <v>2951</v>
      </c>
      <c r="B5548" s="3" t="s">
        <v>2</v>
      </c>
      <c r="C5548" s="3" t="s">
        <v>30151</v>
      </c>
      <c r="D5548" s="3" t="s">
        <v>35909</v>
      </c>
      <c r="E5548" s="12" t="s">
        <v>41782</v>
      </c>
      <c r="F5548" s="6" t="str">
        <f t="shared" si="280"/>
        <v>module=jmail_children</v>
      </c>
      <c r="G5548" s="6" t="str">
        <f t="shared" si="281"/>
        <v>module=kmail_children</v>
      </c>
    </row>
    <row r="5549" spans="1:7" ht="30" customHeight="1">
      <c r="A5549" s="3" t="s">
        <v>2951</v>
      </c>
      <c r="B5549" s="3" t="s">
        <v>2</v>
      </c>
      <c r="C5549" s="3" t="s">
        <v>30152</v>
      </c>
      <c r="D5549" s="3" t="s">
        <v>35910</v>
      </c>
      <c r="E5549" s="12" t="s">
        <v>41783</v>
      </c>
      <c r="F5549" s="6" t="str">
        <f t="shared" si="280"/>
        <v>module=jmail_children</v>
      </c>
      <c r="G5549" s="6" t="str">
        <f t="shared" si="281"/>
        <v>module=kmail_children</v>
      </c>
    </row>
    <row r="5550" spans="1:7" ht="30" customHeight="1">
      <c r="A5550" s="3" t="s">
        <v>2951</v>
      </c>
      <c r="B5550" s="3" t="s">
        <v>2</v>
      </c>
      <c r="C5550" s="3" t="s">
        <v>30153</v>
      </c>
      <c r="D5550" s="3" t="s">
        <v>35911</v>
      </c>
      <c r="E5550" s="12" t="s">
        <v>41784</v>
      </c>
      <c r="F5550" s="6" t="str">
        <f t="shared" si="280"/>
        <v>module=jmail_children</v>
      </c>
      <c r="G5550" s="6" t="str">
        <f t="shared" si="281"/>
        <v>module=kmail_children</v>
      </c>
    </row>
    <row r="5551" spans="1:7" ht="30" customHeight="1">
      <c r="A5551" s="3" t="s">
        <v>2951</v>
      </c>
      <c r="B5551" s="3" t="s">
        <v>2</v>
      </c>
      <c r="C5551" s="3" t="s">
        <v>30154</v>
      </c>
      <c r="D5551" s="3" t="s">
        <v>35912</v>
      </c>
      <c r="E5551" s="12" t="s">
        <v>41785</v>
      </c>
      <c r="F5551" s="6" t="str">
        <f t="shared" si="280"/>
        <v>module=jmail_children</v>
      </c>
      <c r="G5551" s="6" t="str">
        <f t="shared" si="281"/>
        <v>module=kmail_children</v>
      </c>
    </row>
    <row r="5552" spans="1:7" ht="30" customHeight="1">
      <c r="A5552" s="3" t="s">
        <v>2951</v>
      </c>
      <c r="B5552" s="3" t="s">
        <v>2</v>
      </c>
      <c r="C5552" s="3" t="s">
        <v>30155</v>
      </c>
      <c r="D5552" s="3" t="s">
        <v>35913</v>
      </c>
      <c r="E5552" s="12" t="s">
        <v>41786</v>
      </c>
      <c r="F5552" s="6" t="str">
        <f t="shared" si="280"/>
        <v>module=jmail_children</v>
      </c>
      <c r="G5552" s="6" t="str">
        <f t="shared" si="281"/>
        <v>module=kmail_children</v>
      </c>
    </row>
    <row r="5553" spans="1:7" ht="30" customHeight="1">
      <c r="A5553" s="3" t="s">
        <v>2951</v>
      </c>
      <c r="B5553" s="3" t="s">
        <v>2</v>
      </c>
      <c r="C5553" s="3" t="s">
        <v>30156</v>
      </c>
      <c r="D5553" s="3" t="s">
        <v>35914</v>
      </c>
      <c r="E5553" s="12" t="s">
        <v>41787</v>
      </c>
      <c r="F5553" s="6" t="str">
        <f t="shared" si="280"/>
        <v>module=jmail_children</v>
      </c>
      <c r="G5553" s="6" t="str">
        <f t="shared" si="281"/>
        <v>module=kmail_children</v>
      </c>
    </row>
    <row r="5554" spans="1:7" ht="30" customHeight="1">
      <c r="A5554" s="3" t="s">
        <v>2951</v>
      </c>
      <c r="B5554" s="3" t="s">
        <v>2</v>
      </c>
      <c r="C5554" s="3" t="s">
        <v>30157</v>
      </c>
      <c r="D5554" s="3" t="s">
        <v>35915</v>
      </c>
      <c r="E5554" s="12" t="s">
        <v>41788</v>
      </c>
      <c r="F5554" s="6" t="str">
        <f t="shared" si="280"/>
        <v>module=jmail_children</v>
      </c>
      <c r="G5554" s="6" t="str">
        <f t="shared" si="281"/>
        <v>module=kmail_children</v>
      </c>
    </row>
    <row r="5555" spans="1:7" ht="30" customHeight="1">
      <c r="A5555" s="3" t="s">
        <v>2951</v>
      </c>
      <c r="B5555" s="3" t="s">
        <v>2</v>
      </c>
      <c r="C5555" s="3" t="s">
        <v>30158</v>
      </c>
      <c r="D5555" s="3" t="s">
        <v>35916</v>
      </c>
      <c r="E5555" s="12" t="s">
        <v>41789</v>
      </c>
      <c r="F5555" s="6" t="str">
        <f t="shared" si="280"/>
        <v>module=jmail_children</v>
      </c>
      <c r="G5555" s="6" t="str">
        <f t="shared" si="281"/>
        <v>module=kmail_children</v>
      </c>
    </row>
    <row r="5556" spans="1:7" ht="30" customHeight="1">
      <c r="A5556" s="3" t="s">
        <v>2951</v>
      </c>
      <c r="B5556" s="3" t="s">
        <v>2</v>
      </c>
      <c r="C5556" s="3" t="s">
        <v>30159</v>
      </c>
      <c r="D5556" s="3" t="s">
        <v>35917</v>
      </c>
      <c r="E5556" s="12" t="s">
        <v>41790</v>
      </c>
      <c r="F5556" s="6" t="str">
        <f t="shared" si="280"/>
        <v>module=jmail_children</v>
      </c>
      <c r="G5556" s="6" t="str">
        <f t="shared" si="281"/>
        <v>module=kmail_children</v>
      </c>
    </row>
    <row r="5557" spans="1:7" ht="30" customHeight="1">
      <c r="A5557" s="3" t="s">
        <v>2951</v>
      </c>
      <c r="B5557" s="3" t="s">
        <v>2</v>
      </c>
      <c r="C5557" s="3" t="s">
        <v>30160</v>
      </c>
      <c r="D5557" s="3" t="s">
        <v>35918</v>
      </c>
      <c r="E5557" s="12" t="s">
        <v>41791</v>
      </c>
      <c r="F5557" s="6" t="str">
        <f t="shared" si="280"/>
        <v>module=jmail_children</v>
      </c>
      <c r="G5557" s="6" t="str">
        <f t="shared" si="281"/>
        <v>module=kmail_children</v>
      </c>
    </row>
    <row r="5558" spans="1:7" ht="30" customHeight="1">
      <c r="A5558" s="3" t="s">
        <v>2951</v>
      </c>
      <c r="B5558" s="3" t="s">
        <v>2</v>
      </c>
      <c r="C5558" s="3" t="s">
        <v>30161</v>
      </c>
      <c r="D5558" s="3" t="s">
        <v>35919</v>
      </c>
      <c r="E5558" s="12" t="s">
        <v>41792</v>
      </c>
      <c r="F5558" s="6" t="str">
        <f t="shared" si="280"/>
        <v>module=jmail_children</v>
      </c>
      <c r="G5558" s="6" t="str">
        <f t="shared" si="281"/>
        <v>module=kmail_children</v>
      </c>
    </row>
    <row r="5559" spans="1:7" ht="30" customHeight="1">
      <c r="A5559" s="3" t="s">
        <v>2951</v>
      </c>
      <c r="B5559" s="3" t="s">
        <v>2</v>
      </c>
      <c r="C5559" s="3" t="s">
        <v>30162</v>
      </c>
      <c r="D5559" s="3" t="s">
        <v>35920</v>
      </c>
      <c r="E5559" s="12" t="s">
        <v>41793</v>
      </c>
      <c r="F5559" s="6" t="str">
        <f t="shared" si="280"/>
        <v>module=jmail_children</v>
      </c>
      <c r="G5559" s="6" t="str">
        <f t="shared" si="281"/>
        <v>module=kmail_children</v>
      </c>
    </row>
    <row r="5560" spans="1:7" ht="30" customHeight="1">
      <c r="A5560" s="3" t="s">
        <v>2951</v>
      </c>
      <c r="B5560" s="3" t="s">
        <v>2</v>
      </c>
      <c r="C5560" s="3" t="s">
        <v>30163</v>
      </c>
      <c r="D5560" s="3" t="s">
        <v>35921</v>
      </c>
      <c r="E5560" s="12" t="s">
        <v>41794</v>
      </c>
      <c r="F5560" s="6" t="str">
        <f t="shared" si="280"/>
        <v>module=jmail_children</v>
      </c>
      <c r="G5560" s="6" t="str">
        <f t="shared" si="281"/>
        <v>module=kmail_children</v>
      </c>
    </row>
    <row r="5561" spans="1:7" ht="30" customHeight="1">
      <c r="A5561" s="3" t="s">
        <v>2951</v>
      </c>
      <c r="B5561" s="3" t="s">
        <v>2</v>
      </c>
      <c r="C5561" s="3" t="s">
        <v>30164</v>
      </c>
      <c r="D5561" s="3" t="s">
        <v>35922</v>
      </c>
      <c r="E5561" s="12" t="s">
        <v>41795</v>
      </c>
      <c r="F5561" s="6" t="str">
        <f t="shared" si="280"/>
        <v>module=jmail_children</v>
      </c>
      <c r="G5561" s="6" t="str">
        <f t="shared" si="281"/>
        <v>module=kmail_children</v>
      </c>
    </row>
    <row r="5562" spans="1:7" ht="30" customHeight="1">
      <c r="A5562" s="3" t="s">
        <v>2951</v>
      </c>
      <c r="B5562" s="3" t="s">
        <v>2</v>
      </c>
      <c r="C5562" s="3" t="s">
        <v>30165</v>
      </c>
      <c r="D5562" s="3" t="s">
        <v>35923</v>
      </c>
      <c r="E5562" s="12" t="s">
        <v>41796</v>
      </c>
      <c r="F5562" s="6" t="str">
        <f t="shared" si="280"/>
        <v>module=jmail_children</v>
      </c>
      <c r="G5562" s="6" t="str">
        <f t="shared" si="281"/>
        <v>module=kmail_children</v>
      </c>
    </row>
    <row r="5563" spans="1:7" ht="30" customHeight="1">
      <c r="A5563" s="3" t="s">
        <v>2951</v>
      </c>
      <c r="B5563" s="3" t="s">
        <v>2</v>
      </c>
      <c r="C5563" s="3" t="s">
        <v>30166</v>
      </c>
      <c r="D5563" s="3" t="s">
        <v>35924</v>
      </c>
      <c r="E5563" s="12" t="s">
        <v>41797</v>
      </c>
      <c r="F5563" s="6" t="str">
        <f t="shared" ref="F5563:F5579" si="282">HYPERLINK("http://www.ssc.wisc.edu/wlsresearch/documentation/waves/?wave=capigrad&amp;module=jmail_children","module=jmail_children")</f>
        <v>module=jmail_children</v>
      </c>
      <c r="G5563" s="6" t="str">
        <f t="shared" ref="G5563:G5579" si="283">HYPERLINK("http://www.ssc.wisc.edu/wlsresearch/documentation/waves/?wave=capisib&amp;module=kmail_children","module=kmail_children")</f>
        <v>module=kmail_children</v>
      </c>
    </row>
    <row r="5564" spans="1:7" ht="30" customHeight="1">
      <c r="A5564" s="3" t="s">
        <v>2951</v>
      </c>
      <c r="B5564" s="3" t="s">
        <v>2</v>
      </c>
      <c r="C5564" s="3" t="s">
        <v>30167</v>
      </c>
      <c r="D5564" s="3" t="s">
        <v>35925</v>
      </c>
      <c r="E5564" s="12" t="s">
        <v>41798</v>
      </c>
      <c r="F5564" s="6" t="str">
        <f t="shared" si="282"/>
        <v>module=jmail_children</v>
      </c>
      <c r="G5564" s="6" t="str">
        <f t="shared" si="283"/>
        <v>module=kmail_children</v>
      </c>
    </row>
    <row r="5565" spans="1:7" ht="30" customHeight="1">
      <c r="A5565" s="3" t="s">
        <v>2951</v>
      </c>
      <c r="B5565" s="3" t="s">
        <v>2</v>
      </c>
      <c r="C5565" s="3" t="s">
        <v>30168</v>
      </c>
      <c r="D5565" s="3" t="s">
        <v>35926</v>
      </c>
      <c r="E5565" s="12" t="s">
        <v>41799</v>
      </c>
      <c r="F5565" s="6" t="str">
        <f t="shared" si="282"/>
        <v>module=jmail_children</v>
      </c>
      <c r="G5565" s="6" t="str">
        <f t="shared" si="283"/>
        <v>module=kmail_children</v>
      </c>
    </row>
    <row r="5566" spans="1:7" ht="30" customHeight="1">
      <c r="A5566" s="3" t="s">
        <v>2951</v>
      </c>
      <c r="B5566" s="3" t="s">
        <v>2</v>
      </c>
      <c r="C5566" s="3" t="s">
        <v>30169</v>
      </c>
      <c r="D5566" s="3" t="s">
        <v>35927</v>
      </c>
      <c r="E5566" s="12" t="s">
        <v>41800</v>
      </c>
      <c r="F5566" s="6" t="str">
        <f t="shared" si="282"/>
        <v>module=jmail_children</v>
      </c>
      <c r="G5566" s="6" t="str">
        <f t="shared" si="283"/>
        <v>module=kmail_children</v>
      </c>
    </row>
    <row r="5567" spans="1:7" ht="30" customHeight="1">
      <c r="A5567" s="3" t="s">
        <v>2951</v>
      </c>
      <c r="B5567" s="3" t="s">
        <v>2</v>
      </c>
      <c r="C5567" s="3" t="s">
        <v>30170</v>
      </c>
      <c r="D5567" s="3" t="s">
        <v>35928</v>
      </c>
      <c r="E5567" s="12" t="s">
        <v>41801</v>
      </c>
      <c r="F5567" s="6" t="str">
        <f t="shared" si="282"/>
        <v>module=jmail_children</v>
      </c>
      <c r="G5567" s="6" t="str">
        <f t="shared" si="283"/>
        <v>module=kmail_children</v>
      </c>
    </row>
    <row r="5568" spans="1:7" ht="30" customHeight="1">
      <c r="A5568" s="3" t="s">
        <v>2951</v>
      </c>
      <c r="B5568" s="3" t="s">
        <v>2</v>
      </c>
      <c r="C5568" s="3" t="s">
        <v>30171</v>
      </c>
      <c r="D5568" s="3" t="s">
        <v>35929</v>
      </c>
      <c r="E5568" s="12" t="s">
        <v>41802</v>
      </c>
      <c r="F5568" s="6" t="str">
        <f t="shared" si="282"/>
        <v>module=jmail_children</v>
      </c>
      <c r="G5568" s="6" t="str">
        <f t="shared" si="283"/>
        <v>module=kmail_children</v>
      </c>
    </row>
    <row r="5569" spans="1:7" ht="30" customHeight="1">
      <c r="A5569" s="3" t="s">
        <v>2951</v>
      </c>
      <c r="B5569" s="3" t="s">
        <v>2</v>
      </c>
      <c r="C5569" s="3" t="s">
        <v>30172</v>
      </c>
      <c r="D5569" s="3" t="s">
        <v>35930</v>
      </c>
      <c r="E5569" s="12" t="s">
        <v>41803</v>
      </c>
      <c r="F5569" s="6" t="str">
        <f t="shared" si="282"/>
        <v>module=jmail_children</v>
      </c>
      <c r="G5569" s="6" t="str">
        <f t="shared" si="283"/>
        <v>module=kmail_children</v>
      </c>
    </row>
    <row r="5570" spans="1:7" ht="30" customHeight="1">
      <c r="A5570" s="3" t="s">
        <v>2951</v>
      </c>
      <c r="B5570" s="3" t="s">
        <v>2</v>
      </c>
      <c r="C5570" s="3" t="s">
        <v>30173</v>
      </c>
      <c r="D5570" s="3" t="s">
        <v>35931</v>
      </c>
      <c r="E5570" s="12" t="s">
        <v>41804</v>
      </c>
      <c r="F5570" s="6" t="str">
        <f t="shared" si="282"/>
        <v>module=jmail_children</v>
      </c>
      <c r="G5570" s="6" t="str">
        <f t="shared" si="283"/>
        <v>module=kmail_children</v>
      </c>
    </row>
    <row r="5571" spans="1:7" ht="30" customHeight="1">
      <c r="A5571" s="3" t="s">
        <v>2951</v>
      </c>
      <c r="B5571" s="3" t="s">
        <v>2</v>
      </c>
      <c r="C5571" s="3" t="s">
        <v>30174</v>
      </c>
      <c r="D5571" s="3" t="s">
        <v>35932</v>
      </c>
      <c r="E5571" s="12" t="s">
        <v>41805</v>
      </c>
      <c r="F5571" s="6" t="str">
        <f t="shared" si="282"/>
        <v>module=jmail_children</v>
      </c>
      <c r="G5571" s="6" t="str">
        <f t="shared" si="283"/>
        <v>module=kmail_children</v>
      </c>
    </row>
    <row r="5572" spans="1:7" ht="30" customHeight="1">
      <c r="A5572" s="3" t="s">
        <v>2951</v>
      </c>
      <c r="B5572" s="3" t="s">
        <v>2</v>
      </c>
      <c r="C5572" s="3" t="s">
        <v>30175</v>
      </c>
      <c r="D5572" s="3" t="s">
        <v>35933</v>
      </c>
      <c r="E5572" s="12" t="s">
        <v>41806</v>
      </c>
      <c r="F5572" s="6" t="str">
        <f t="shared" si="282"/>
        <v>module=jmail_children</v>
      </c>
      <c r="G5572" s="6" t="str">
        <f t="shared" si="283"/>
        <v>module=kmail_children</v>
      </c>
    </row>
    <row r="5573" spans="1:7" ht="30" customHeight="1">
      <c r="A5573" s="3" t="s">
        <v>2951</v>
      </c>
      <c r="B5573" s="3" t="s">
        <v>2</v>
      </c>
      <c r="C5573" s="3" t="s">
        <v>30176</v>
      </c>
      <c r="D5573" s="3" t="s">
        <v>35934</v>
      </c>
      <c r="E5573" s="12" t="s">
        <v>41807</v>
      </c>
      <c r="F5573" s="6" t="str">
        <f t="shared" si="282"/>
        <v>module=jmail_children</v>
      </c>
      <c r="G5573" s="6" t="str">
        <f t="shared" si="283"/>
        <v>module=kmail_children</v>
      </c>
    </row>
    <row r="5574" spans="1:7" ht="30" customHeight="1">
      <c r="A5574" s="3" t="s">
        <v>2951</v>
      </c>
      <c r="B5574" s="3" t="s">
        <v>2</v>
      </c>
      <c r="C5574" s="3" t="s">
        <v>30177</v>
      </c>
      <c r="D5574" s="3" t="s">
        <v>35935</v>
      </c>
      <c r="E5574" s="12" t="s">
        <v>41808</v>
      </c>
      <c r="F5574" s="6" t="str">
        <f t="shared" si="282"/>
        <v>module=jmail_children</v>
      </c>
      <c r="G5574" s="6" t="str">
        <f t="shared" si="283"/>
        <v>module=kmail_children</v>
      </c>
    </row>
    <row r="5575" spans="1:7" ht="30" customHeight="1">
      <c r="A5575" s="3" t="s">
        <v>2951</v>
      </c>
      <c r="B5575" s="3" t="s">
        <v>2</v>
      </c>
      <c r="C5575" s="3" t="s">
        <v>30178</v>
      </c>
      <c r="D5575" s="3" t="s">
        <v>35936</v>
      </c>
      <c r="E5575" s="12" t="s">
        <v>41809</v>
      </c>
      <c r="F5575" s="6" t="str">
        <f t="shared" si="282"/>
        <v>module=jmail_children</v>
      </c>
      <c r="G5575" s="6" t="str">
        <f t="shared" si="283"/>
        <v>module=kmail_children</v>
      </c>
    </row>
    <row r="5576" spans="1:7" ht="30" customHeight="1">
      <c r="A5576" s="3" t="s">
        <v>2951</v>
      </c>
      <c r="B5576" s="3" t="s">
        <v>2</v>
      </c>
      <c r="C5576" s="3" t="s">
        <v>30179</v>
      </c>
      <c r="D5576" s="3" t="s">
        <v>35937</v>
      </c>
      <c r="E5576" s="12" t="s">
        <v>41810</v>
      </c>
      <c r="F5576" s="6" t="str">
        <f t="shared" si="282"/>
        <v>module=jmail_children</v>
      </c>
      <c r="G5576" s="6" t="str">
        <f t="shared" si="283"/>
        <v>module=kmail_children</v>
      </c>
    </row>
    <row r="5577" spans="1:7" ht="30" customHeight="1">
      <c r="A5577" s="3" t="s">
        <v>2951</v>
      </c>
      <c r="B5577" s="3" t="s">
        <v>2</v>
      </c>
      <c r="C5577" s="3" t="s">
        <v>30180</v>
      </c>
      <c r="D5577" s="3" t="s">
        <v>35938</v>
      </c>
      <c r="E5577" s="12" t="s">
        <v>41811</v>
      </c>
      <c r="F5577" s="6" t="str">
        <f t="shared" si="282"/>
        <v>module=jmail_children</v>
      </c>
      <c r="G5577" s="6" t="str">
        <f t="shared" si="283"/>
        <v>module=kmail_children</v>
      </c>
    </row>
    <row r="5578" spans="1:7" ht="30" customHeight="1">
      <c r="A5578" s="3" t="s">
        <v>2951</v>
      </c>
      <c r="B5578" s="3" t="s">
        <v>2</v>
      </c>
      <c r="C5578" s="3" t="s">
        <v>30181</v>
      </c>
      <c r="D5578" s="3" t="s">
        <v>35939</v>
      </c>
      <c r="E5578" s="12" t="s">
        <v>41812</v>
      </c>
      <c r="F5578" s="6" t="str">
        <f t="shared" si="282"/>
        <v>module=jmail_children</v>
      </c>
      <c r="G5578" s="6" t="str">
        <f t="shared" si="283"/>
        <v>module=kmail_children</v>
      </c>
    </row>
    <row r="5579" spans="1:7" ht="30" customHeight="1">
      <c r="A5579" s="3" t="s">
        <v>2951</v>
      </c>
      <c r="B5579" s="3" t="s">
        <v>2</v>
      </c>
      <c r="C5579" s="3" t="s">
        <v>30182</v>
      </c>
      <c r="D5579" s="3" t="s">
        <v>35940</v>
      </c>
      <c r="E5579" s="12" t="s">
        <v>41813</v>
      </c>
      <c r="F5579" s="6" t="str">
        <f t="shared" si="282"/>
        <v>module=jmail_children</v>
      </c>
      <c r="G5579" s="6" t="str">
        <f t="shared" si="283"/>
        <v>module=kmail_children</v>
      </c>
    </row>
    <row r="5580" spans="1:7" ht="30" customHeight="1">
      <c r="A5580" s="3" t="s">
        <v>10913</v>
      </c>
      <c r="B5580" s="3" t="s">
        <v>2</v>
      </c>
      <c r="C5580" s="3" t="s">
        <v>30183</v>
      </c>
      <c r="D5580" s="3" t="s">
        <v>35941</v>
      </c>
      <c r="E5580" s="12" t="s">
        <v>41814</v>
      </c>
      <c r="F5580" s="6" t="str">
        <f t="shared" ref="F5580:F5611" si="284">HYPERLINK("http://www.ssc.wisc.edu/wlsresearch/documentation/waves/?wave=capigrad&amp;module=jmail_sparticipation","module=jmail_sparticipation")</f>
        <v>module=jmail_sparticipation</v>
      </c>
      <c r="G5580" s="6" t="str">
        <f t="shared" ref="G5580:G5611" si="285">HYPERLINK("http://www.ssc.wisc.edu/wlsresearch/documentation/waves/?wave=capisib&amp;module=kmail_sparticipation","module=kmail_sparticipation")</f>
        <v>module=kmail_sparticipation</v>
      </c>
    </row>
    <row r="5581" spans="1:7" ht="30" customHeight="1">
      <c r="A5581" s="3" t="s">
        <v>10913</v>
      </c>
      <c r="B5581" s="3" t="s">
        <v>2</v>
      </c>
      <c r="C5581" s="3" t="s">
        <v>30184</v>
      </c>
      <c r="D5581" s="3" t="s">
        <v>35942</v>
      </c>
      <c r="E5581" s="12" t="s">
        <v>41815</v>
      </c>
      <c r="F5581" s="6" t="str">
        <f t="shared" si="284"/>
        <v>module=jmail_sparticipation</v>
      </c>
      <c r="G5581" s="6" t="str">
        <f t="shared" si="285"/>
        <v>module=kmail_sparticipation</v>
      </c>
    </row>
    <row r="5582" spans="1:7" ht="30" customHeight="1">
      <c r="A5582" s="3" t="s">
        <v>10913</v>
      </c>
      <c r="B5582" s="3" t="s">
        <v>2</v>
      </c>
      <c r="C5582" s="3" t="s">
        <v>30185</v>
      </c>
      <c r="D5582" s="3" t="s">
        <v>35943</v>
      </c>
      <c r="E5582" s="12" t="s">
        <v>41816</v>
      </c>
      <c r="F5582" s="6" t="str">
        <f t="shared" si="284"/>
        <v>module=jmail_sparticipation</v>
      </c>
      <c r="G5582" s="6" t="str">
        <f t="shared" si="285"/>
        <v>module=kmail_sparticipation</v>
      </c>
    </row>
    <row r="5583" spans="1:7" ht="30" customHeight="1">
      <c r="A5583" s="3" t="s">
        <v>10913</v>
      </c>
      <c r="B5583" s="3" t="s">
        <v>2</v>
      </c>
      <c r="C5583" s="3" t="s">
        <v>30186</v>
      </c>
      <c r="D5583" s="3" t="s">
        <v>35944</v>
      </c>
      <c r="E5583" s="12" t="s">
        <v>41817</v>
      </c>
      <c r="F5583" s="6" t="str">
        <f t="shared" si="284"/>
        <v>module=jmail_sparticipation</v>
      </c>
      <c r="G5583" s="6" t="str">
        <f t="shared" si="285"/>
        <v>module=kmail_sparticipation</v>
      </c>
    </row>
    <row r="5584" spans="1:7" ht="30" customHeight="1">
      <c r="A5584" s="3" t="s">
        <v>10913</v>
      </c>
      <c r="B5584" s="3" t="s">
        <v>2</v>
      </c>
      <c r="C5584" s="3" t="s">
        <v>30187</v>
      </c>
      <c r="D5584" s="3" t="s">
        <v>35945</v>
      </c>
      <c r="E5584" s="12" t="s">
        <v>41818</v>
      </c>
      <c r="F5584" s="6" t="str">
        <f t="shared" si="284"/>
        <v>module=jmail_sparticipation</v>
      </c>
      <c r="G5584" s="6" t="str">
        <f t="shared" si="285"/>
        <v>module=kmail_sparticipation</v>
      </c>
    </row>
    <row r="5585" spans="1:7" ht="30" customHeight="1">
      <c r="A5585" s="3" t="s">
        <v>10913</v>
      </c>
      <c r="B5585" s="3" t="s">
        <v>2</v>
      </c>
      <c r="C5585" s="3" t="s">
        <v>30188</v>
      </c>
      <c r="D5585" s="3" t="s">
        <v>35946</v>
      </c>
      <c r="E5585" s="12" t="s">
        <v>41819</v>
      </c>
      <c r="F5585" s="6" t="str">
        <f t="shared" si="284"/>
        <v>module=jmail_sparticipation</v>
      </c>
      <c r="G5585" s="6" t="str">
        <f t="shared" si="285"/>
        <v>module=kmail_sparticipation</v>
      </c>
    </row>
    <row r="5586" spans="1:7" ht="30" customHeight="1">
      <c r="A5586" s="3" t="s">
        <v>10913</v>
      </c>
      <c r="B5586" s="3" t="s">
        <v>2</v>
      </c>
      <c r="C5586" s="3" t="s">
        <v>30189</v>
      </c>
      <c r="D5586" s="3" t="s">
        <v>35947</v>
      </c>
      <c r="E5586" s="12" t="s">
        <v>41820</v>
      </c>
      <c r="F5586" s="6" t="str">
        <f t="shared" si="284"/>
        <v>module=jmail_sparticipation</v>
      </c>
      <c r="G5586" s="6" t="str">
        <f t="shared" si="285"/>
        <v>module=kmail_sparticipation</v>
      </c>
    </row>
    <row r="5587" spans="1:7" ht="30" customHeight="1">
      <c r="A5587" s="3" t="s">
        <v>10913</v>
      </c>
      <c r="B5587" s="3" t="s">
        <v>2</v>
      </c>
      <c r="C5587" s="3" t="s">
        <v>30190</v>
      </c>
      <c r="D5587" s="3" t="s">
        <v>35948</v>
      </c>
      <c r="E5587" s="12" t="s">
        <v>41821</v>
      </c>
      <c r="F5587" s="6" t="str">
        <f t="shared" si="284"/>
        <v>module=jmail_sparticipation</v>
      </c>
      <c r="G5587" s="6" t="str">
        <f t="shared" si="285"/>
        <v>module=kmail_sparticipation</v>
      </c>
    </row>
    <row r="5588" spans="1:7" ht="30" customHeight="1">
      <c r="A5588" s="3" t="s">
        <v>10913</v>
      </c>
      <c r="B5588" s="3" t="s">
        <v>2</v>
      </c>
      <c r="C5588" s="3" t="s">
        <v>30191</v>
      </c>
      <c r="D5588" s="3" t="s">
        <v>35949</v>
      </c>
      <c r="E5588" s="12" t="s">
        <v>41822</v>
      </c>
      <c r="F5588" s="6" t="str">
        <f t="shared" si="284"/>
        <v>module=jmail_sparticipation</v>
      </c>
      <c r="G5588" s="6" t="str">
        <f t="shared" si="285"/>
        <v>module=kmail_sparticipation</v>
      </c>
    </row>
    <row r="5589" spans="1:7" ht="30" customHeight="1">
      <c r="A5589" s="3" t="s">
        <v>10913</v>
      </c>
      <c r="B5589" s="3" t="s">
        <v>2</v>
      </c>
      <c r="C5589" s="3" t="s">
        <v>30192</v>
      </c>
      <c r="D5589" s="3" t="s">
        <v>35950</v>
      </c>
      <c r="E5589" s="12" t="s">
        <v>41823</v>
      </c>
      <c r="F5589" s="6" t="str">
        <f t="shared" si="284"/>
        <v>module=jmail_sparticipation</v>
      </c>
      <c r="G5589" s="6" t="str">
        <f t="shared" si="285"/>
        <v>module=kmail_sparticipation</v>
      </c>
    </row>
    <row r="5590" spans="1:7" ht="30" customHeight="1">
      <c r="A5590" s="3" t="s">
        <v>10913</v>
      </c>
      <c r="B5590" s="3" t="s">
        <v>2</v>
      </c>
      <c r="C5590" s="3" t="s">
        <v>30193</v>
      </c>
      <c r="D5590" s="3" t="s">
        <v>35951</v>
      </c>
      <c r="E5590" s="12" t="s">
        <v>41824</v>
      </c>
      <c r="F5590" s="6" t="str">
        <f t="shared" si="284"/>
        <v>module=jmail_sparticipation</v>
      </c>
      <c r="G5590" s="6" t="str">
        <f t="shared" si="285"/>
        <v>module=kmail_sparticipation</v>
      </c>
    </row>
    <row r="5591" spans="1:7" ht="30" customHeight="1">
      <c r="A5591" s="3" t="s">
        <v>10913</v>
      </c>
      <c r="B5591" s="3" t="s">
        <v>2</v>
      </c>
      <c r="C5591" s="3" t="s">
        <v>30194</v>
      </c>
      <c r="D5591" s="3" t="s">
        <v>35952</v>
      </c>
      <c r="E5591" s="12" t="s">
        <v>41825</v>
      </c>
      <c r="F5591" s="6" t="str">
        <f t="shared" si="284"/>
        <v>module=jmail_sparticipation</v>
      </c>
      <c r="G5591" s="6" t="str">
        <f t="shared" si="285"/>
        <v>module=kmail_sparticipation</v>
      </c>
    </row>
    <row r="5592" spans="1:7" ht="30" customHeight="1">
      <c r="A5592" s="3" t="s">
        <v>10913</v>
      </c>
      <c r="B5592" s="3" t="s">
        <v>2</v>
      </c>
      <c r="C5592" s="3" t="s">
        <v>30195</v>
      </c>
      <c r="D5592" s="3" t="s">
        <v>35953</v>
      </c>
      <c r="E5592" s="12" t="s">
        <v>41826</v>
      </c>
      <c r="F5592" s="6" t="str">
        <f t="shared" si="284"/>
        <v>module=jmail_sparticipation</v>
      </c>
      <c r="G5592" s="6" t="str">
        <f t="shared" si="285"/>
        <v>module=kmail_sparticipation</v>
      </c>
    </row>
    <row r="5593" spans="1:7" ht="30" customHeight="1">
      <c r="A5593" s="3" t="s">
        <v>10913</v>
      </c>
      <c r="B5593" s="3" t="s">
        <v>2</v>
      </c>
      <c r="C5593" s="3" t="s">
        <v>30196</v>
      </c>
      <c r="D5593" s="3" t="s">
        <v>35954</v>
      </c>
      <c r="E5593" s="12" t="s">
        <v>41827</v>
      </c>
      <c r="F5593" s="6" t="str">
        <f t="shared" si="284"/>
        <v>module=jmail_sparticipation</v>
      </c>
      <c r="G5593" s="6" t="str">
        <f t="shared" si="285"/>
        <v>module=kmail_sparticipation</v>
      </c>
    </row>
    <row r="5594" spans="1:7" ht="30" customHeight="1">
      <c r="A5594" s="3" t="s">
        <v>10913</v>
      </c>
      <c r="B5594" s="3" t="s">
        <v>2</v>
      </c>
      <c r="C5594" s="3" t="s">
        <v>30197</v>
      </c>
      <c r="D5594" s="3" t="s">
        <v>35955</v>
      </c>
      <c r="E5594" s="12" t="s">
        <v>41828</v>
      </c>
      <c r="F5594" s="6" t="str">
        <f t="shared" si="284"/>
        <v>module=jmail_sparticipation</v>
      </c>
      <c r="G5594" s="6" t="str">
        <f t="shared" si="285"/>
        <v>module=kmail_sparticipation</v>
      </c>
    </row>
    <row r="5595" spans="1:7" ht="30" customHeight="1">
      <c r="A5595" s="3" t="s">
        <v>10913</v>
      </c>
      <c r="B5595" s="3" t="s">
        <v>2</v>
      </c>
      <c r="C5595" s="3" t="s">
        <v>30198</v>
      </c>
      <c r="D5595" s="3" t="s">
        <v>35956</v>
      </c>
      <c r="E5595" s="12" t="s">
        <v>41829</v>
      </c>
      <c r="F5595" s="6" t="str">
        <f t="shared" si="284"/>
        <v>module=jmail_sparticipation</v>
      </c>
      <c r="G5595" s="6" t="str">
        <f t="shared" si="285"/>
        <v>module=kmail_sparticipation</v>
      </c>
    </row>
    <row r="5596" spans="1:7" ht="30" customHeight="1">
      <c r="A5596" s="3" t="s">
        <v>10913</v>
      </c>
      <c r="B5596" s="3" t="s">
        <v>2</v>
      </c>
      <c r="C5596" s="3" t="s">
        <v>30199</v>
      </c>
      <c r="D5596" s="3" t="s">
        <v>35957</v>
      </c>
      <c r="E5596" s="12" t="s">
        <v>41830</v>
      </c>
      <c r="F5596" s="6" t="str">
        <f t="shared" si="284"/>
        <v>module=jmail_sparticipation</v>
      </c>
      <c r="G5596" s="6" t="str">
        <f t="shared" si="285"/>
        <v>module=kmail_sparticipation</v>
      </c>
    </row>
    <row r="5597" spans="1:7" ht="30" customHeight="1">
      <c r="A5597" s="3" t="s">
        <v>10913</v>
      </c>
      <c r="B5597" s="3" t="s">
        <v>2</v>
      </c>
      <c r="C5597" s="3" t="s">
        <v>30200</v>
      </c>
      <c r="D5597" s="3" t="s">
        <v>35958</v>
      </c>
      <c r="E5597" s="12" t="s">
        <v>41831</v>
      </c>
      <c r="F5597" s="6" t="str">
        <f t="shared" si="284"/>
        <v>module=jmail_sparticipation</v>
      </c>
      <c r="G5597" s="6" t="str">
        <f t="shared" si="285"/>
        <v>module=kmail_sparticipation</v>
      </c>
    </row>
    <row r="5598" spans="1:7" ht="30" customHeight="1">
      <c r="A5598" s="3" t="s">
        <v>10913</v>
      </c>
      <c r="B5598" s="3" t="s">
        <v>2</v>
      </c>
      <c r="C5598" s="3" t="s">
        <v>30201</v>
      </c>
      <c r="D5598" s="3" t="s">
        <v>35959</v>
      </c>
      <c r="E5598" s="12" t="s">
        <v>41832</v>
      </c>
      <c r="F5598" s="6" t="str">
        <f t="shared" si="284"/>
        <v>module=jmail_sparticipation</v>
      </c>
      <c r="G5598" s="6" t="str">
        <f t="shared" si="285"/>
        <v>module=kmail_sparticipation</v>
      </c>
    </row>
    <row r="5599" spans="1:7" ht="30" customHeight="1">
      <c r="A5599" s="3" t="s">
        <v>10913</v>
      </c>
      <c r="B5599" s="3" t="s">
        <v>2</v>
      </c>
      <c r="C5599" s="3" t="s">
        <v>30202</v>
      </c>
      <c r="D5599" s="3" t="s">
        <v>35960</v>
      </c>
      <c r="E5599" s="12" t="s">
        <v>41833</v>
      </c>
      <c r="F5599" s="6" t="str">
        <f t="shared" si="284"/>
        <v>module=jmail_sparticipation</v>
      </c>
      <c r="G5599" s="6" t="str">
        <f t="shared" si="285"/>
        <v>module=kmail_sparticipation</v>
      </c>
    </row>
    <row r="5600" spans="1:7" ht="30" customHeight="1">
      <c r="A5600" s="3" t="s">
        <v>10913</v>
      </c>
      <c r="B5600" s="3" t="s">
        <v>2</v>
      </c>
      <c r="C5600" s="3" t="s">
        <v>30203</v>
      </c>
      <c r="D5600" s="3" t="s">
        <v>35961</v>
      </c>
      <c r="E5600" s="12" t="s">
        <v>41834</v>
      </c>
      <c r="F5600" s="6" t="str">
        <f t="shared" si="284"/>
        <v>module=jmail_sparticipation</v>
      </c>
      <c r="G5600" s="6" t="str">
        <f t="shared" si="285"/>
        <v>module=kmail_sparticipation</v>
      </c>
    </row>
    <row r="5601" spans="1:7" ht="30" customHeight="1">
      <c r="A5601" s="3" t="s">
        <v>10913</v>
      </c>
      <c r="B5601" s="3" t="s">
        <v>2</v>
      </c>
      <c r="C5601" s="3" t="s">
        <v>30204</v>
      </c>
      <c r="D5601" s="3" t="s">
        <v>35962</v>
      </c>
      <c r="E5601" s="12" t="s">
        <v>41835</v>
      </c>
      <c r="F5601" s="6" t="str">
        <f t="shared" si="284"/>
        <v>module=jmail_sparticipation</v>
      </c>
      <c r="G5601" s="6" t="str">
        <f t="shared" si="285"/>
        <v>module=kmail_sparticipation</v>
      </c>
    </row>
    <row r="5602" spans="1:7" ht="30" customHeight="1">
      <c r="A5602" s="3" t="s">
        <v>10913</v>
      </c>
      <c r="B5602" s="3" t="s">
        <v>2</v>
      </c>
      <c r="C5602" s="3" t="s">
        <v>30205</v>
      </c>
      <c r="D5602" s="3" t="s">
        <v>35963</v>
      </c>
      <c r="E5602" s="12" t="s">
        <v>41836</v>
      </c>
      <c r="F5602" s="6" t="str">
        <f t="shared" si="284"/>
        <v>module=jmail_sparticipation</v>
      </c>
      <c r="G5602" s="6" t="str">
        <f t="shared" si="285"/>
        <v>module=kmail_sparticipation</v>
      </c>
    </row>
    <row r="5603" spans="1:7" ht="30" customHeight="1">
      <c r="A5603" s="3" t="s">
        <v>10913</v>
      </c>
      <c r="B5603" s="3" t="s">
        <v>2</v>
      </c>
      <c r="C5603" s="3" t="s">
        <v>30206</v>
      </c>
      <c r="D5603" s="3" t="s">
        <v>35964</v>
      </c>
      <c r="E5603" s="12" t="s">
        <v>41837</v>
      </c>
      <c r="F5603" s="6" t="str">
        <f t="shared" si="284"/>
        <v>module=jmail_sparticipation</v>
      </c>
      <c r="G5603" s="6" t="str">
        <f t="shared" si="285"/>
        <v>module=kmail_sparticipation</v>
      </c>
    </row>
    <row r="5604" spans="1:7" ht="30" customHeight="1">
      <c r="A5604" s="3" t="s">
        <v>10913</v>
      </c>
      <c r="B5604" s="3" t="s">
        <v>2</v>
      </c>
      <c r="C5604" s="3" t="s">
        <v>30207</v>
      </c>
      <c r="D5604" s="3" t="s">
        <v>35965</v>
      </c>
      <c r="E5604" s="12" t="s">
        <v>41838</v>
      </c>
      <c r="F5604" s="6" t="str">
        <f t="shared" si="284"/>
        <v>module=jmail_sparticipation</v>
      </c>
      <c r="G5604" s="6" t="str">
        <f t="shared" si="285"/>
        <v>module=kmail_sparticipation</v>
      </c>
    </row>
    <row r="5605" spans="1:7" ht="30" customHeight="1">
      <c r="A5605" s="3" t="s">
        <v>10913</v>
      </c>
      <c r="B5605" s="3" t="s">
        <v>2</v>
      </c>
      <c r="C5605" s="3" t="s">
        <v>30208</v>
      </c>
      <c r="D5605" s="3" t="s">
        <v>35966</v>
      </c>
      <c r="E5605" s="12" t="s">
        <v>41839</v>
      </c>
      <c r="F5605" s="6" t="str">
        <f t="shared" si="284"/>
        <v>module=jmail_sparticipation</v>
      </c>
      <c r="G5605" s="6" t="str">
        <f t="shared" si="285"/>
        <v>module=kmail_sparticipation</v>
      </c>
    </row>
    <row r="5606" spans="1:7" ht="30" customHeight="1">
      <c r="A5606" s="3" t="s">
        <v>10913</v>
      </c>
      <c r="B5606" s="3" t="s">
        <v>2</v>
      </c>
      <c r="C5606" s="3" t="s">
        <v>30209</v>
      </c>
      <c r="D5606" s="3" t="s">
        <v>35967</v>
      </c>
      <c r="E5606" s="12" t="s">
        <v>41840</v>
      </c>
      <c r="F5606" s="6" t="str">
        <f t="shared" si="284"/>
        <v>module=jmail_sparticipation</v>
      </c>
      <c r="G5606" s="6" t="str">
        <f t="shared" si="285"/>
        <v>module=kmail_sparticipation</v>
      </c>
    </row>
    <row r="5607" spans="1:7" ht="30" customHeight="1">
      <c r="A5607" s="3" t="s">
        <v>10913</v>
      </c>
      <c r="B5607" s="3" t="s">
        <v>2</v>
      </c>
      <c r="C5607" s="3" t="s">
        <v>30210</v>
      </c>
      <c r="D5607" s="3" t="s">
        <v>35968</v>
      </c>
      <c r="E5607" s="12" t="s">
        <v>41841</v>
      </c>
      <c r="F5607" s="6" t="str">
        <f t="shared" si="284"/>
        <v>module=jmail_sparticipation</v>
      </c>
      <c r="G5607" s="6" t="str">
        <f t="shared" si="285"/>
        <v>module=kmail_sparticipation</v>
      </c>
    </row>
    <row r="5608" spans="1:7" ht="30" customHeight="1">
      <c r="A5608" s="3" t="s">
        <v>10913</v>
      </c>
      <c r="B5608" s="3" t="s">
        <v>2</v>
      </c>
      <c r="C5608" s="3" t="s">
        <v>30211</v>
      </c>
      <c r="D5608" s="3" t="s">
        <v>35969</v>
      </c>
      <c r="E5608" s="12" t="s">
        <v>41842</v>
      </c>
      <c r="F5608" s="6" t="str">
        <f t="shared" si="284"/>
        <v>module=jmail_sparticipation</v>
      </c>
      <c r="G5608" s="6" t="str">
        <f t="shared" si="285"/>
        <v>module=kmail_sparticipation</v>
      </c>
    </row>
    <row r="5609" spans="1:7" ht="30" customHeight="1">
      <c r="A5609" s="3" t="s">
        <v>10913</v>
      </c>
      <c r="B5609" s="3" t="s">
        <v>2</v>
      </c>
      <c r="C5609" s="3" t="s">
        <v>30212</v>
      </c>
      <c r="D5609" s="3" t="s">
        <v>35970</v>
      </c>
      <c r="E5609" s="12" t="s">
        <v>41843</v>
      </c>
      <c r="F5609" s="6" t="str">
        <f t="shared" si="284"/>
        <v>module=jmail_sparticipation</v>
      </c>
      <c r="G5609" s="6" t="str">
        <f t="shared" si="285"/>
        <v>module=kmail_sparticipation</v>
      </c>
    </row>
    <row r="5610" spans="1:7" ht="30" customHeight="1">
      <c r="A5610" s="3" t="s">
        <v>10913</v>
      </c>
      <c r="B5610" s="3" t="s">
        <v>2</v>
      </c>
      <c r="C5610" s="3" t="s">
        <v>30213</v>
      </c>
      <c r="D5610" s="3" t="s">
        <v>35971</v>
      </c>
      <c r="E5610" s="12" t="s">
        <v>41844</v>
      </c>
      <c r="F5610" s="6" t="str">
        <f t="shared" si="284"/>
        <v>module=jmail_sparticipation</v>
      </c>
      <c r="G5610" s="6" t="str">
        <f t="shared" si="285"/>
        <v>module=kmail_sparticipation</v>
      </c>
    </row>
    <row r="5611" spans="1:7" ht="30" customHeight="1">
      <c r="A5611" s="3" t="s">
        <v>10913</v>
      </c>
      <c r="B5611" s="3" t="s">
        <v>2</v>
      </c>
      <c r="C5611" s="3" t="s">
        <v>30214</v>
      </c>
      <c r="D5611" s="3" t="s">
        <v>35972</v>
      </c>
      <c r="E5611" s="12" t="s">
        <v>41845</v>
      </c>
      <c r="F5611" s="6" t="str">
        <f t="shared" si="284"/>
        <v>module=jmail_sparticipation</v>
      </c>
      <c r="G5611" s="6" t="str">
        <f t="shared" si="285"/>
        <v>module=kmail_sparticipation</v>
      </c>
    </row>
    <row r="5612" spans="1:7" ht="30" customHeight="1">
      <c r="A5612" s="3" t="s">
        <v>10913</v>
      </c>
      <c r="B5612" s="3" t="s">
        <v>2</v>
      </c>
      <c r="C5612" s="3" t="s">
        <v>30215</v>
      </c>
      <c r="D5612" s="3" t="s">
        <v>35973</v>
      </c>
      <c r="E5612" s="12" t="s">
        <v>41846</v>
      </c>
      <c r="F5612" s="6" t="str">
        <f t="shared" ref="F5612:F5643" si="286">HYPERLINK("http://www.ssc.wisc.edu/wlsresearch/documentation/waves/?wave=capigrad&amp;module=jmail_sparticipation","module=jmail_sparticipation")</f>
        <v>module=jmail_sparticipation</v>
      </c>
      <c r="G5612" s="6" t="str">
        <f t="shared" ref="G5612:G5643" si="287">HYPERLINK("http://www.ssc.wisc.edu/wlsresearch/documentation/waves/?wave=capisib&amp;module=kmail_sparticipation","module=kmail_sparticipation")</f>
        <v>module=kmail_sparticipation</v>
      </c>
    </row>
    <row r="5613" spans="1:7" ht="30" customHeight="1">
      <c r="A5613" s="3" t="s">
        <v>10913</v>
      </c>
      <c r="B5613" s="3" t="s">
        <v>2</v>
      </c>
      <c r="C5613" s="3" t="s">
        <v>30216</v>
      </c>
      <c r="D5613" s="3" t="s">
        <v>35974</v>
      </c>
      <c r="E5613" s="12" t="s">
        <v>41847</v>
      </c>
      <c r="F5613" s="6" t="str">
        <f t="shared" si="286"/>
        <v>module=jmail_sparticipation</v>
      </c>
      <c r="G5613" s="6" t="str">
        <f t="shared" si="287"/>
        <v>module=kmail_sparticipation</v>
      </c>
    </row>
    <row r="5614" spans="1:7" ht="30" customHeight="1">
      <c r="A5614" s="3" t="s">
        <v>10913</v>
      </c>
      <c r="B5614" s="3" t="s">
        <v>2</v>
      </c>
      <c r="C5614" s="3" t="s">
        <v>30217</v>
      </c>
      <c r="D5614" s="3" t="s">
        <v>35975</v>
      </c>
      <c r="E5614" s="12" t="s">
        <v>41848</v>
      </c>
      <c r="F5614" s="6" t="str">
        <f t="shared" si="286"/>
        <v>module=jmail_sparticipation</v>
      </c>
      <c r="G5614" s="6" t="str">
        <f t="shared" si="287"/>
        <v>module=kmail_sparticipation</v>
      </c>
    </row>
    <row r="5615" spans="1:7" ht="30" customHeight="1">
      <c r="A5615" s="3" t="s">
        <v>10913</v>
      </c>
      <c r="B5615" s="3" t="s">
        <v>2</v>
      </c>
      <c r="C5615" s="3" t="s">
        <v>30218</v>
      </c>
      <c r="D5615" s="3" t="s">
        <v>35976</v>
      </c>
      <c r="E5615" s="12" t="s">
        <v>41849</v>
      </c>
      <c r="F5615" s="6" t="str">
        <f t="shared" si="286"/>
        <v>module=jmail_sparticipation</v>
      </c>
      <c r="G5615" s="6" t="str">
        <f t="shared" si="287"/>
        <v>module=kmail_sparticipation</v>
      </c>
    </row>
    <row r="5616" spans="1:7" ht="30" customHeight="1">
      <c r="A5616" s="3" t="s">
        <v>10913</v>
      </c>
      <c r="B5616" s="3" t="s">
        <v>2</v>
      </c>
      <c r="C5616" s="3" t="s">
        <v>30219</v>
      </c>
      <c r="D5616" s="3" t="s">
        <v>35977</v>
      </c>
      <c r="E5616" s="12" t="s">
        <v>41850</v>
      </c>
      <c r="F5616" s="6" t="str">
        <f t="shared" si="286"/>
        <v>module=jmail_sparticipation</v>
      </c>
      <c r="G5616" s="6" t="str">
        <f t="shared" si="287"/>
        <v>module=kmail_sparticipation</v>
      </c>
    </row>
    <row r="5617" spans="1:7" ht="30" customHeight="1">
      <c r="A5617" s="3" t="s">
        <v>10913</v>
      </c>
      <c r="B5617" s="3" t="s">
        <v>2</v>
      </c>
      <c r="C5617" s="3" t="s">
        <v>30220</v>
      </c>
      <c r="D5617" s="3" t="s">
        <v>35978</v>
      </c>
      <c r="E5617" s="12" t="s">
        <v>41851</v>
      </c>
      <c r="F5617" s="6" t="str">
        <f t="shared" si="286"/>
        <v>module=jmail_sparticipation</v>
      </c>
      <c r="G5617" s="6" t="str">
        <f t="shared" si="287"/>
        <v>module=kmail_sparticipation</v>
      </c>
    </row>
    <row r="5618" spans="1:7" ht="30" customHeight="1">
      <c r="A5618" s="3" t="s">
        <v>10913</v>
      </c>
      <c r="B5618" s="3" t="s">
        <v>2</v>
      </c>
      <c r="C5618" s="3" t="s">
        <v>30221</v>
      </c>
      <c r="D5618" s="3" t="s">
        <v>35979</v>
      </c>
      <c r="E5618" s="12" t="s">
        <v>41852</v>
      </c>
      <c r="F5618" s="6" t="str">
        <f t="shared" si="286"/>
        <v>module=jmail_sparticipation</v>
      </c>
      <c r="G5618" s="6" t="str">
        <f t="shared" si="287"/>
        <v>module=kmail_sparticipation</v>
      </c>
    </row>
    <row r="5619" spans="1:7" ht="30" customHeight="1">
      <c r="A5619" s="3" t="s">
        <v>10913</v>
      </c>
      <c r="B5619" s="3" t="s">
        <v>2</v>
      </c>
      <c r="C5619" s="3" t="s">
        <v>30222</v>
      </c>
      <c r="D5619" s="3" t="s">
        <v>35980</v>
      </c>
      <c r="E5619" s="12" t="s">
        <v>41853</v>
      </c>
      <c r="F5619" s="6" t="str">
        <f t="shared" si="286"/>
        <v>module=jmail_sparticipation</v>
      </c>
      <c r="G5619" s="6" t="str">
        <f t="shared" si="287"/>
        <v>module=kmail_sparticipation</v>
      </c>
    </row>
    <row r="5620" spans="1:7" ht="30" customHeight="1">
      <c r="A5620" s="3" t="s">
        <v>10913</v>
      </c>
      <c r="B5620" s="3" t="s">
        <v>2</v>
      </c>
      <c r="C5620" s="3" t="s">
        <v>30223</v>
      </c>
      <c r="D5620" s="3" t="s">
        <v>35981</v>
      </c>
      <c r="E5620" s="12" t="s">
        <v>41854</v>
      </c>
      <c r="F5620" s="6" t="str">
        <f t="shared" si="286"/>
        <v>module=jmail_sparticipation</v>
      </c>
      <c r="G5620" s="6" t="str">
        <f t="shared" si="287"/>
        <v>module=kmail_sparticipation</v>
      </c>
    </row>
    <row r="5621" spans="1:7" ht="30" customHeight="1">
      <c r="A5621" s="3" t="s">
        <v>10913</v>
      </c>
      <c r="B5621" s="3" t="s">
        <v>2</v>
      </c>
      <c r="C5621" s="3" t="s">
        <v>30224</v>
      </c>
      <c r="D5621" s="3" t="s">
        <v>35982</v>
      </c>
      <c r="E5621" s="12" t="s">
        <v>41855</v>
      </c>
      <c r="F5621" s="6" t="str">
        <f t="shared" si="286"/>
        <v>module=jmail_sparticipation</v>
      </c>
      <c r="G5621" s="6" t="str">
        <f t="shared" si="287"/>
        <v>module=kmail_sparticipation</v>
      </c>
    </row>
    <row r="5622" spans="1:7" ht="30" customHeight="1">
      <c r="A5622" s="3" t="s">
        <v>10913</v>
      </c>
      <c r="B5622" s="3" t="s">
        <v>2</v>
      </c>
      <c r="C5622" s="3" t="s">
        <v>30225</v>
      </c>
      <c r="D5622" s="3" t="s">
        <v>35983</v>
      </c>
      <c r="E5622" s="12" t="s">
        <v>41856</v>
      </c>
      <c r="F5622" s="6" t="str">
        <f t="shared" si="286"/>
        <v>module=jmail_sparticipation</v>
      </c>
      <c r="G5622" s="6" t="str">
        <f t="shared" si="287"/>
        <v>module=kmail_sparticipation</v>
      </c>
    </row>
    <row r="5623" spans="1:7" ht="30" customHeight="1">
      <c r="A5623" s="3" t="s">
        <v>10913</v>
      </c>
      <c r="B5623" s="3" t="s">
        <v>2</v>
      </c>
      <c r="C5623" s="3" t="s">
        <v>30226</v>
      </c>
      <c r="D5623" s="3" t="s">
        <v>35984</v>
      </c>
      <c r="E5623" s="12" t="s">
        <v>41857</v>
      </c>
      <c r="F5623" s="6" t="str">
        <f t="shared" si="286"/>
        <v>module=jmail_sparticipation</v>
      </c>
      <c r="G5623" s="6" t="str">
        <f t="shared" si="287"/>
        <v>module=kmail_sparticipation</v>
      </c>
    </row>
    <row r="5624" spans="1:7" ht="30" customHeight="1">
      <c r="A5624" s="3" t="s">
        <v>10913</v>
      </c>
      <c r="B5624" s="3" t="s">
        <v>2</v>
      </c>
      <c r="C5624" s="3" t="s">
        <v>30227</v>
      </c>
      <c r="D5624" s="3" t="s">
        <v>35985</v>
      </c>
      <c r="E5624" s="12" t="s">
        <v>41858</v>
      </c>
      <c r="F5624" s="6" t="str">
        <f t="shared" si="286"/>
        <v>module=jmail_sparticipation</v>
      </c>
      <c r="G5624" s="6" t="str">
        <f t="shared" si="287"/>
        <v>module=kmail_sparticipation</v>
      </c>
    </row>
    <row r="5625" spans="1:7" ht="30" customHeight="1">
      <c r="A5625" s="3" t="s">
        <v>10913</v>
      </c>
      <c r="B5625" s="3" t="s">
        <v>2</v>
      </c>
      <c r="C5625" s="3" t="s">
        <v>30228</v>
      </c>
      <c r="D5625" s="3" t="s">
        <v>35986</v>
      </c>
      <c r="E5625" s="12" t="s">
        <v>41859</v>
      </c>
      <c r="F5625" s="6" t="str">
        <f t="shared" si="286"/>
        <v>module=jmail_sparticipation</v>
      </c>
      <c r="G5625" s="6" t="str">
        <f t="shared" si="287"/>
        <v>module=kmail_sparticipation</v>
      </c>
    </row>
    <row r="5626" spans="1:7" ht="30" customHeight="1">
      <c r="A5626" s="3" t="s">
        <v>10913</v>
      </c>
      <c r="B5626" s="3" t="s">
        <v>2</v>
      </c>
      <c r="C5626" s="3" t="s">
        <v>30229</v>
      </c>
      <c r="D5626" s="3" t="s">
        <v>35987</v>
      </c>
      <c r="E5626" s="12" t="s">
        <v>41860</v>
      </c>
      <c r="F5626" s="6" t="str">
        <f t="shared" si="286"/>
        <v>module=jmail_sparticipation</v>
      </c>
      <c r="G5626" s="6" t="str">
        <f t="shared" si="287"/>
        <v>module=kmail_sparticipation</v>
      </c>
    </row>
    <row r="5627" spans="1:7" ht="30" customHeight="1">
      <c r="A5627" s="3" t="s">
        <v>10913</v>
      </c>
      <c r="B5627" s="3" t="s">
        <v>2</v>
      </c>
      <c r="C5627" s="3" t="s">
        <v>30230</v>
      </c>
      <c r="D5627" s="3" t="s">
        <v>35988</v>
      </c>
      <c r="E5627" s="12" t="s">
        <v>41861</v>
      </c>
      <c r="F5627" s="6" t="str">
        <f t="shared" si="286"/>
        <v>module=jmail_sparticipation</v>
      </c>
      <c r="G5627" s="6" t="str">
        <f t="shared" si="287"/>
        <v>module=kmail_sparticipation</v>
      </c>
    </row>
    <row r="5628" spans="1:7" ht="30" customHeight="1">
      <c r="A5628" s="3" t="s">
        <v>10913</v>
      </c>
      <c r="B5628" s="3" t="s">
        <v>2</v>
      </c>
      <c r="C5628" s="3" t="s">
        <v>30231</v>
      </c>
      <c r="D5628" s="3" t="s">
        <v>35989</v>
      </c>
      <c r="E5628" s="12" t="s">
        <v>41862</v>
      </c>
      <c r="F5628" s="6" t="str">
        <f t="shared" si="286"/>
        <v>module=jmail_sparticipation</v>
      </c>
      <c r="G5628" s="6" t="str">
        <f t="shared" si="287"/>
        <v>module=kmail_sparticipation</v>
      </c>
    </row>
    <row r="5629" spans="1:7" ht="30" customHeight="1">
      <c r="A5629" s="3" t="s">
        <v>10913</v>
      </c>
      <c r="B5629" s="3" t="s">
        <v>2</v>
      </c>
      <c r="C5629" s="3" t="s">
        <v>30232</v>
      </c>
      <c r="D5629" s="3" t="s">
        <v>35990</v>
      </c>
      <c r="E5629" s="12" t="s">
        <v>41863</v>
      </c>
      <c r="F5629" s="6" t="str">
        <f t="shared" si="286"/>
        <v>module=jmail_sparticipation</v>
      </c>
      <c r="G5629" s="6" t="str">
        <f t="shared" si="287"/>
        <v>module=kmail_sparticipation</v>
      </c>
    </row>
    <row r="5630" spans="1:7" ht="30" customHeight="1">
      <c r="A5630" s="3" t="s">
        <v>10913</v>
      </c>
      <c r="B5630" s="3" t="s">
        <v>2</v>
      </c>
      <c r="C5630" s="3" t="s">
        <v>30233</v>
      </c>
      <c r="D5630" s="3" t="s">
        <v>35991</v>
      </c>
      <c r="E5630" s="12" t="s">
        <v>41864</v>
      </c>
      <c r="F5630" s="6" t="str">
        <f t="shared" si="286"/>
        <v>module=jmail_sparticipation</v>
      </c>
      <c r="G5630" s="6" t="str">
        <f t="shared" si="287"/>
        <v>module=kmail_sparticipation</v>
      </c>
    </row>
    <row r="5631" spans="1:7" ht="30" customHeight="1">
      <c r="A5631" s="3" t="s">
        <v>10913</v>
      </c>
      <c r="B5631" s="3" t="s">
        <v>2</v>
      </c>
      <c r="C5631" s="3" t="s">
        <v>30234</v>
      </c>
      <c r="D5631" s="3" t="s">
        <v>35992</v>
      </c>
      <c r="E5631" s="12" t="s">
        <v>41865</v>
      </c>
      <c r="F5631" s="6" t="str">
        <f t="shared" si="286"/>
        <v>module=jmail_sparticipation</v>
      </c>
      <c r="G5631" s="6" t="str">
        <f t="shared" si="287"/>
        <v>module=kmail_sparticipation</v>
      </c>
    </row>
    <row r="5632" spans="1:7" ht="30" customHeight="1">
      <c r="A5632" s="3" t="s">
        <v>10913</v>
      </c>
      <c r="B5632" s="3" t="s">
        <v>2</v>
      </c>
      <c r="C5632" s="3" t="s">
        <v>30235</v>
      </c>
      <c r="D5632" s="3" t="s">
        <v>35993</v>
      </c>
      <c r="E5632" s="12" t="s">
        <v>41866</v>
      </c>
      <c r="F5632" s="6" t="str">
        <f t="shared" si="286"/>
        <v>module=jmail_sparticipation</v>
      </c>
      <c r="G5632" s="6" t="str">
        <f t="shared" si="287"/>
        <v>module=kmail_sparticipation</v>
      </c>
    </row>
    <row r="5633" spans="1:7" ht="30" customHeight="1">
      <c r="A5633" s="3" t="s">
        <v>10913</v>
      </c>
      <c r="B5633" s="3" t="s">
        <v>2</v>
      </c>
      <c r="C5633" s="3" t="s">
        <v>30236</v>
      </c>
      <c r="D5633" s="3" t="s">
        <v>35994</v>
      </c>
      <c r="E5633" s="12" t="s">
        <v>41867</v>
      </c>
      <c r="F5633" s="6" t="str">
        <f t="shared" si="286"/>
        <v>module=jmail_sparticipation</v>
      </c>
      <c r="G5633" s="6" t="str">
        <f t="shared" si="287"/>
        <v>module=kmail_sparticipation</v>
      </c>
    </row>
    <row r="5634" spans="1:7" ht="30" customHeight="1">
      <c r="A5634" s="3" t="s">
        <v>10913</v>
      </c>
      <c r="B5634" s="3" t="s">
        <v>2</v>
      </c>
      <c r="C5634" s="3" t="s">
        <v>30237</v>
      </c>
      <c r="D5634" s="3" t="s">
        <v>35995</v>
      </c>
      <c r="E5634" s="12" t="s">
        <v>41868</v>
      </c>
      <c r="F5634" s="6" t="str">
        <f t="shared" si="286"/>
        <v>module=jmail_sparticipation</v>
      </c>
      <c r="G5634" s="6" t="str">
        <f t="shared" si="287"/>
        <v>module=kmail_sparticipation</v>
      </c>
    </row>
    <row r="5635" spans="1:7" ht="30" customHeight="1">
      <c r="A5635" s="3" t="s">
        <v>10913</v>
      </c>
      <c r="B5635" s="3" t="s">
        <v>2</v>
      </c>
      <c r="C5635" s="3" t="s">
        <v>30238</v>
      </c>
      <c r="D5635" s="3" t="s">
        <v>35996</v>
      </c>
      <c r="E5635" s="12" t="s">
        <v>41869</v>
      </c>
      <c r="F5635" s="6" t="str">
        <f t="shared" si="286"/>
        <v>module=jmail_sparticipation</v>
      </c>
      <c r="G5635" s="6" t="str">
        <f t="shared" si="287"/>
        <v>module=kmail_sparticipation</v>
      </c>
    </row>
    <row r="5636" spans="1:7" ht="30" customHeight="1">
      <c r="A5636" s="3" t="s">
        <v>10913</v>
      </c>
      <c r="B5636" s="3" t="s">
        <v>2</v>
      </c>
      <c r="C5636" s="3" t="s">
        <v>30239</v>
      </c>
      <c r="D5636" s="3" t="s">
        <v>35997</v>
      </c>
      <c r="E5636" s="12" t="s">
        <v>41870</v>
      </c>
      <c r="F5636" s="6" t="str">
        <f t="shared" si="286"/>
        <v>module=jmail_sparticipation</v>
      </c>
      <c r="G5636" s="6" t="str">
        <f t="shared" si="287"/>
        <v>module=kmail_sparticipation</v>
      </c>
    </row>
    <row r="5637" spans="1:7" ht="30" customHeight="1">
      <c r="A5637" s="3" t="s">
        <v>10913</v>
      </c>
      <c r="B5637" s="3" t="s">
        <v>2</v>
      </c>
      <c r="C5637" s="3" t="s">
        <v>30240</v>
      </c>
      <c r="D5637" s="3" t="s">
        <v>35998</v>
      </c>
      <c r="E5637" s="12" t="s">
        <v>41871</v>
      </c>
      <c r="F5637" s="6" t="str">
        <f t="shared" si="286"/>
        <v>module=jmail_sparticipation</v>
      </c>
      <c r="G5637" s="6" t="str">
        <f t="shared" si="287"/>
        <v>module=kmail_sparticipation</v>
      </c>
    </row>
    <row r="5638" spans="1:7" ht="30" customHeight="1">
      <c r="A5638" s="3" t="s">
        <v>10913</v>
      </c>
      <c r="B5638" s="3" t="s">
        <v>2</v>
      </c>
      <c r="C5638" s="3" t="s">
        <v>30241</v>
      </c>
      <c r="D5638" s="3" t="s">
        <v>35999</v>
      </c>
      <c r="E5638" s="12" t="s">
        <v>41872</v>
      </c>
      <c r="F5638" s="6" t="str">
        <f t="shared" si="286"/>
        <v>module=jmail_sparticipation</v>
      </c>
      <c r="G5638" s="6" t="str">
        <f t="shared" si="287"/>
        <v>module=kmail_sparticipation</v>
      </c>
    </row>
    <row r="5639" spans="1:7" ht="30" customHeight="1">
      <c r="A5639" s="3" t="s">
        <v>10913</v>
      </c>
      <c r="B5639" s="3" t="s">
        <v>2</v>
      </c>
      <c r="C5639" s="3" t="s">
        <v>30242</v>
      </c>
      <c r="D5639" s="3" t="s">
        <v>36000</v>
      </c>
      <c r="E5639" s="12" t="s">
        <v>41873</v>
      </c>
      <c r="F5639" s="6" t="str">
        <f t="shared" si="286"/>
        <v>module=jmail_sparticipation</v>
      </c>
      <c r="G5639" s="6" t="str">
        <f t="shared" si="287"/>
        <v>module=kmail_sparticipation</v>
      </c>
    </row>
    <row r="5640" spans="1:7" ht="30" customHeight="1">
      <c r="A5640" s="3" t="s">
        <v>10913</v>
      </c>
      <c r="B5640" s="3" t="s">
        <v>2</v>
      </c>
      <c r="C5640" s="3" t="s">
        <v>30243</v>
      </c>
      <c r="D5640" s="3" t="s">
        <v>36001</v>
      </c>
      <c r="E5640" s="12" t="s">
        <v>41874</v>
      </c>
      <c r="F5640" s="6" t="str">
        <f t="shared" si="286"/>
        <v>module=jmail_sparticipation</v>
      </c>
      <c r="G5640" s="6" t="str">
        <f t="shared" si="287"/>
        <v>module=kmail_sparticipation</v>
      </c>
    </row>
    <row r="5641" spans="1:7" ht="30" customHeight="1">
      <c r="A5641" s="3" t="s">
        <v>10913</v>
      </c>
      <c r="B5641" s="3" t="s">
        <v>2</v>
      </c>
      <c r="C5641" s="3" t="s">
        <v>30244</v>
      </c>
      <c r="D5641" s="3" t="s">
        <v>36002</v>
      </c>
      <c r="E5641" s="12" t="s">
        <v>41875</v>
      </c>
      <c r="F5641" s="6" t="str">
        <f t="shared" si="286"/>
        <v>module=jmail_sparticipation</v>
      </c>
      <c r="G5641" s="6" t="str">
        <f t="shared" si="287"/>
        <v>module=kmail_sparticipation</v>
      </c>
    </row>
    <row r="5642" spans="1:7" ht="30" customHeight="1">
      <c r="A5642" s="3" t="s">
        <v>10913</v>
      </c>
      <c r="B5642" s="3" t="s">
        <v>2</v>
      </c>
      <c r="C5642" s="3" t="s">
        <v>30245</v>
      </c>
      <c r="D5642" s="3" t="s">
        <v>36003</v>
      </c>
      <c r="E5642" s="12" t="s">
        <v>41876</v>
      </c>
      <c r="F5642" s="6" t="str">
        <f t="shared" si="286"/>
        <v>module=jmail_sparticipation</v>
      </c>
      <c r="G5642" s="6" t="str">
        <f t="shared" si="287"/>
        <v>module=kmail_sparticipation</v>
      </c>
    </row>
    <row r="5643" spans="1:7" ht="30" customHeight="1">
      <c r="A5643" s="3" t="s">
        <v>10913</v>
      </c>
      <c r="B5643" s="3" t="s">
        <v>2</v>
      </c>
      <c r="C5643" s="3" t="s">
        <v>30246</v>
      </c>
      <c r="D5643" s="3" t="s">
        <v>36004</v>
      </c>
      <c r="E5643" s="12" t="s">
        <v>41877</v>
      </c>
      <c r="F5643" s="6" t="str">
        <f t="shared" si="286"/>
        <v>module=jmail_sparticipation</v>
      </c>
      <c r="G5643" s="6" t="str">
        <f t="shared" si="287"/>
        <v>module=kmail_sparticipation</v>
      </c>
    </row>
    <row r="5644" spans="1:7" ht="30" customHeight="1">
      <c r="A5644" s="3" t="s">
        <v>10913</v>
      </c>
      <c r="B5644" s="3" t="s">
        <v>2</v>
      </c>
      <c r="C5644" s="3" t="s">
        <v>30247</v>
      </c>
      <c r="D5644" s="3" t="s">
        <v>36005</v>
      </c>
      <c r="E5644" s="12" t="s">
        <v>41878</v>
      </c>
      <c r="F5644" s="6" t="str">
        <f t="shared" ref="F5644:F5675" si="288">HYPERLINK("http://www.ssc.wisc.edu/wlsresearch/documentation/waves/?wave=capigrad&amp;module=jmail_sparticipation","module=jmail_sparticipation")</f>
        <v>module=jmail_sparticipation</v>
      </c>
      <c r="G5644" s="6" t="str">
        <f t="shared" ref="G5644:G5675" si="289">HYPERLINK("http://www.ssc.wisc.edu/wlsresearch/documentation/waves/?wave=capisib&amp;module=kmail_sparticipation","module=kmail_sparticipation")</f>
        <v>module=kmail_sparticipation</v>
      </c>
    </row>
    <row r="5645" spans="1:7" ht="30" customHeight="1">
      <c r="A5645" s="3" t="s">
        <v>10913</v>
      </c>
      <c r="B5645" s="3" t="s">
        <v>2</v>
      </c>
      <c r="C5645" s="3" t="s">
        <v>30248</v>
      </c>
      <c r="D5645" s="3" t="s">
        <v>36006</v>
      </c>
      <c r="E5645" s="12" t="s">
        <v>41879</v>
      </c>
      <c r="F5645" s="6" t="str">
        <f t="shared" si="288"/>
        <v>module=jmail_sparticipation</v>
      </c>
      <c r="G5645" s="6" t="str">
        <f t="shared" si="289"/>
        <v>module=kmail_sparticipation</v>
      </c>
    </row>
    <row r="5646" spans="1:7" ht="30" customHeight="1">
      <c r="A5646" s="3" t="s">
        <v>10913</v>
      </c>
      <c r="B5646" s="3" t="s">
        <v>2</v>
      </c>
      <c r="C5646" s="3" t="s">
        <v>30249</v>
      </c>
      <c r="D5646" s="3" t="s">
        <v>36007</v>
      </c>
      <c r="E5646" s="12" t="s">
        <v>41880</v>
      </c>
      <c r="F5646" s="6" t="str">
        <f t="shared" si="288"/>
        <v>module=jmail_sparticipation</v>
      </c>
      <c r="G5646" s="6" t="str">
        <f t="shared" si="289"/>
        <v>module=kmail_sparticipation</v>
      </c>
    </row>
    <row r="5647" spans="1:7" ht="30" customHeight="1">
      <c r="A5647" s="3" t="s">
        <v>10913</v>
      </c>
      <c r="B5647" s="3" t="s">
        <v>2</v>
      </c>
      <c r="C5647" s="3" t="s">
        <v>30250</v>
      </c>
      <c r="D5647" s="3" t="s">
        <v>36008</v>
      </c>
      <c r="E5647" s="12" t="s">
        <v>41881</v>
      </c>
      <c r="F5647" s="6" t="str">
        <f t="shared" si="288"/>
        <v>module=jmail_sparticipation</v>
      </c>
      <c r="G5647" s="6" t="str">
        <f t="shared" si="289"/>
        <v>module=kmail_sparticipation</v>
      </c>
    </row>
    <row r="5648" spans="1:7" ht="30" customHeight="1">
      <c r="A5648" s="3" t="s">
        <v>10913</v>
      </c>
      <c r="B5648" s="3" t="s">
        <v>2</v>
      </c>
      <c r="C5648" s="3" t="s">
        <v>30251</v>
      </c>
      <c r="D5648" s="3" t="s">
        <v>36009</v>
      </c>
      <c r="E5648" s="12" t="s">
        <v>41882</v>
      </c>
      <c r="F5648" s="6" t="str">
        <f t="shared" si="288"/>
        <v>module=jmail_sparticipation</v>
      </c>
      <c r="G5648" s="6" t="str">
        <f t="shared" si="289"/>
        <v>module=kmail_sparticipation</v>
      </c>
    </row>
    <row r="5649" spans="1:7" ht="30" customHeight="1">
      <c r="A5649" s="3" t="s">
        <v>10913</v>
      </c>
      <c r="B5649" s="3" t="s">
        <v>2</v>
      </c>
      <c r="C5649" s="3" t="s">
        <v>30252</v>
      </c>
      <c r="D5649" s="3" t="s">
        <v>36010</v>
      </c>
      <c r="E5649" s="12" t="s">
        <v>41883</v>
      </c>
      <c r="F5649" s="6" t="str">
        <f t="shared" si="288"/>
        <v>module=jmail_sparticipation</v>
      </c>
      <c r="G5649" s="6" t="str">
        <f t="shared" si="289"/>
        <v>module=kmail_sparticipation</v>
      </c>
    </row>
    <row r="5650" spans="1:7" ht="30" customHeight="1">
      <c r="A5650" s="3" t="s">
        <v>10913</v>
      </c>
      <c r="B5650" s="3" t="s">
        <v>2</v>
      </c>
      <c r="C5650" s="3" t="s">
        <v>30253</v>
      </c>
      <c r="D5650" s="3" t="s">
        <v>36011</v>
      </c>
      <c r="E5650" s="12" t="s">
        <v>41884</v>
      </c>
      <c r="F5650" s="6" t="str">
        <f t="shared" si="288"/>
        <v>module=jmail_sparticipation</v>
      </c>
      <c r="G5650" s="6" t="str">
        <f t="shared" si="289"/>
        <v>module=kmail_sparticipation</v>
      </c>
    </row>
    <row r="5651" spans="1:7" ht="30" customHeight="1">
      <c r="A5651" s="3" t="s">
        <v>10913</v>
      </c>
      <c r="B5651" s="3" t="s">
        <v>2</v>
      </c>
      <c r="C5651" s="3" t="s">
        <v>30254</v>
      </c>
      <c r="D5651" s="3" t="s">
        <v>36012</v>
      </c>
      <c r="E5651" s="12" t="s">
        <v>41885</v>
      </c>
      <c r="F5651" s="6" t="str">
        <f t="shared" si="288"/>
        <v>module=jmail_sparticipation</v>
      </c>
      <c r="G5651" s="6" t="str">
        <f t="shared" si="289"/>
        <v>module=kmail_sparticipation</v>
      </c>
    </row>
    <row r="5652" spans="1:7" ht="30" customHeight="1">
      <c r="A5652" s="3" t="s">
        <v>10913</v>
      </c>
      <c r="B5652" s="3" t="s">
        <v>2</v>
      </c>
      <c r="C5652" s="3" t="s">
        <v>30255</v>
      </c>
      <c r="D5652" s="3" t="s">
        <v>36013</v>
      </c>
      <c r="E5652" s="12" t="s">
        <v>41886</v>
      </c>
      <c r="F5652" s="6" t="str">
        <f t="shared" si="288"/>
        <v>module=jmail_sparticipation</v>
      </c>
      <c r="G5652" s="6" t="str">
        <f t="shared" si="289"/>
        <v>module=kmail_sparticipation</v>
      </c>
    </row>
    <row r="5653" spans="1:7" ht="30" customHeight="1">
      <c r="A5653" s="3" t="s">
        <v>10913</v>
      </c>
      <c r="B5653" s="3" t="s">
        <v>2</v>
      </c>
      <c r="C5653" s="3" t="s">
        <v>30256</v>
      </c>
      <c r="D5653" s="3" t="s">
        <v>36014</v>
      </c>
      <c r="E5653" s="12" t="s">
        <v>41887</v>
      </c>
      <c r="F5653" s="6" t="str">
        <f t="shared" si="288"/>
        <v>module=jmail_sparticipation</v>
      </c>
      <c r="G5653" s="6" t="str">
        <f t="shared" si="289"/>
        <v>module=kmail_sparticipation</v>
      </c>
    </row>
    <row r="5654" spans="1:7" ht="30" customHeight="1">
      <c r="A5654" s="3" t="s">
        <v>10913</v>
      </c>
      <c r="B5654" s="3" t="s">
        <v>2</v>
      </c>
      <c r="C5654" s="3" t="s">
        <v>30257</v>
      </c>
      <c r="D5654" s="3" t="s">
        <v>36015</v>
      </c>
      <c r="E5654" s="12" t="s">
        <v>41888</v>
      </c>
      <c r="F5654" s="6" t="str">
        <f t="shared" si="288"/>
        <v>module=jmail_sparticipation</v>
      </c>
      <c r="G5654" s="6" t="str">
        <f t="shared" si="289"/>
        <v>module=kmail_sparticipation</v>
      </c>
    </row>
    <row r="5655" spans="1:7" ht="30" customHeight="1">
      <c r="A5655" s="3" t="s">
        <v>10913</v>
      </c>
      <c r="B5655" s="3" t="s">
        <v>2</v>
      </c>
      <c r="C5655" s="3" t="s">
        <v>30258</v>
      </c>
      <c r="D5655" s="3" t="s">
        <v>36016</v>
      </c>
      <c r="E5655" s="12" t="s">
        <v>41889</v>
      </c>
      <c r="F5655" s="6" t="str">
        <f t="shared" si="288"/>
        <v>module=jmail_sparticipation</v>
      </c>
      <c r="G5655" s="6" t="str">
        <f t="shared" si="289"/>
        <v>module=kmail_sparticipation</v>
      </c>
    </row>
    <row r="5656" spans="1:7" ht="30" customHeight="1">
      <c r="A5656" s="3" t="s">
        <v>10913</v>
      </c>
      <c r="B5656" s="3" t="s">
        <v>2</v>
      </c>
      <c r="C5656" s="3" t="s">
        <v>30259</v>
      </c>
      <c r="D5656" s="3" t="s">
        <v>36017</v>
      </c>
      <c r="E5656" s="12" t="s">
        <v>41890</v>
      </c>
      <c r="F5656" s="6" t="str">
        <f t="shared" si="288"/>
        <v>module=jmail_sparticipation</v>
      </c>
      <c r="G5656" s="6" t="str">
        <f t="shared" si="289"/>
        <v>module=kmail_sparticipation</v>
      </c>
    </row>
    <row r="5657" spans="1:7" ht="30" customHeight="1">
      <c r="A5657" s="3" t="s">
        <v>10913</v>
      </c>
      <c r="B5657" s="3" t="s">
        <v>2</v>
      </c>
      <c r="C5657" s="3" t="s">
        <v>30260</v>
      </c>
      <c r="D5657" s="3" t="s">
        <v>36018</v>
      </c>
      <c r="E5657" s="12" t="s">
        <v>41891</v>
      </c>
      <c r="F5657" s="6" t="str">
        <f t="shared" si="288"/>
        <v>module=jmail_sparticipation</v>
      </c>
      <c r="G5657" s="6" t="str">
        <f t="shared" si="289"/>
        <v>module=kmail_sparticipation</v>
      </c>
    </row>
    <row r="5658" spans="1:7" ht="30" customHeight="1">
      <c r="A5658" s="3" t="s">
        <v>10913</v>
      </c>
      <c r="B5658" s="3" t="s">
        <v>2</v>
      </c>
      <c r="C5658" s="3" t="s">
        <v>30261</v>
      </c>
      <c r="D5658" s="3" t="s">
        <v>36019</v>
      </c>
      <c r="E5658" s="12" t="s">
        <v>41892</v>
      </c>
      <c r="F5658" s="6" t="str">
        <f t="shared" si="288"/>
        <v>module=jmail_sparticipation</v>
      </c>
      <c r="G5658" s="6" t="str">
        <f t="shared" si="289"/>
        <v>module=kmail_sparticipation</v>
      </c>
    </row>
    <row r="5659" spans="1:7" ht="30" customHeight="1">
      <c r="A5659" s="3" t="s">
        <v>10913</v>
      </c>
      <c r="B5659" s="3" t="s">
        <v>2</v>
      </c>
      <c r="C5659" s="3" t="s">
        <v>30262</v>
      </c>
      <c r="D5659" s="3" t="s">
        <v>36020</v>
      </c>
      <c r="E5659" s="12" t="s">
        <v>41893</v>
      </c>
      <c r="F5659" s="6" t="str">
        <f t="shared" si="288"/>
        <v>module=jmail_sparticipation</v>
      </c>
      <c r="G5659" s="6" t="str">
        <f t="shared" si="289"/>
        <v>module=kmail_sparticipation</v>
      </c>
    </row>
    <row r="5660" spans="1:7" ht="30" customHeight="1">
      <c r="A5660" s="3" t="s">
        <v>10913</v>
      </c>
      <c r="B5660" s="3" t="s">
        <v>2</v>
      </c>
      <c r="C5660" s="3" t="s">
        <v>30263</v>
      </c>
      <c r="D5660" s="3" t="s">
        <v>36021</v>
      </c>
      <c r="E5660" s="12" t="s">
        <v>41894</v>
      </c>
      <c r="F5660" s="6" t="str">
        <f t="shared" si="288"/>
        <v>module=jmail_sparticipation</v>
      </c>
      <c r="G5660" s="6" t="str">
        <f t="shared" si="289"/>
        <v>module=kmail_sparticipation</v>
      </c>
    </row>
    <row r="5661" spans="1:7" ht="30" customHeight="1">
      <c r="A5661" s="3" t="s">
        <v>10913</v>
      </c>
      <c r="B5661" s="3" t="s">
        <v>2</v>
      </c>
      <c r="C5661" s="3" t="s">
        <v>30264</v>
      </c>
      <c r="D5661" s="3" t="s">
        <v>36022</v>
      </c>
      <c r="E5661" s="12" t="s">
        <v>41895</v>
      </c>
      <c r="F5661" s="6" t="str">
        <f t="shared" si="288"/>
        <v>module=jmail_sparticipation</v>
      </c>
      <c r="G5661" s="6" t="str">
        <f t="shared" si="289"/>
        <v>module=kmail_sparticipation</v>
      </c>
    </row>
    <row r="5662" spans="1:7" ht="30" customHeight="1">
      <c r="A5662" s="3" t="s">
        <v>10913</v>
      </c>
      <c r="B5662" s="3" t="s">
        <v>2</v>
      </c>
      <c r="C5662" s="3" t="s">
        <v>30265</v>
      </c>
      <c r="D5662" s="3" t="s">
        <v>36023</v>
      </c>
      <c r="E5662" s="12" t="s">
        <v>41896</v>
      </c>
      <c r="F5662" s="6" t="str">
        <f t="shared" si="288"/>
        <v>module=jmail_sparticipation</v>
      </c>
      <c r="G5662" s="6" t="str">
        <f t="shared" si="289"/>
        <v>module=kmail_sparticipation</v>
      </c>
    </row>
    <row r="5663" spans="1:7" ht="30" customHeight="1">
      <c r="A5663" s="3" t="s">
        <v>10913</v>
      </c>
      <c r="B5663" s="3" t="s">
        <v>2</v>
      </c>
      <c r="C5663" s="3" t="s">
        <v>30266</v>
      </c>
      <c r="D5663" s="3" t="s">
        <v>36024</v>
      </c>
      <c r="E5663" s="12" t="s">
        <v>41897</v>
      </c>
      <c r="F5663" s="6" t="str">
        <f t="shared" si="288"/>
        <v>module=jmail_sparticipation</v>
      </c>
      <c r="G5663" s="6" t="str">
        <f t="shared" si="289"/>
        <v>module=kmail_sparticipation</v>
      </c>
    </row>
    <row r="5664" spans="1:7" ht="30" customHeight="1">
      <c r="A5664" s="3" t="s">
        <v>10913</v>
      </c>
      <c r="B5664" s="3" t="s">
        <v>2</v>
      </c>
      <c r="C5664" s="3" t="s">
        <v>30267</v>
      </c>
      <c r="D5664" s="3" t="s">
        <v>36025</v>
      </c>
      <c r="E5664" s="12" t="s">
        <v>41898</v>
      </c>
      <c r="F5664" s="6" t="str">
        <f t="shared" si="288"/>
        <v>module=jmail_sparticipation</v>
      </c>
      <c r="G5664" s="6" t="str">
        <f t="shared" si="289"/>
        <v>module=kmail_sparticipation</v>
      </c>
    </row>
    <row r="5665" spans="1:7" ht="30" customHeight="1">
      <c r="A5665" s="3" t="s">
        <v>10913</v>
      </c>
      <c r="B5665" s="3" t="s">
        <v>2</v>
      </c>
      <c r="C5665" s="3" t="s">
        <v>30268</v>
      </c>
      <c r="D5665" s="3" t="s">
        <v>36026</v>
      </c>
      <c r="E5665" s="12" t="s">
        <v>41899</v>
      </c>
      <c r="F5665" s="6" t="str">
        <f t="shared" si="288"/>
        <v>module=jmail_sparticipation</v>
      </c>
      <c r="G5665" s="6" t="str">
        <f t="shared" si="289"/>
        <v>module=kmail_sparticipation</v>
      </c>
    </row>
    <row r="5666" spans="1:7" ht="30" customHeight="1">
      <c r="A5666" s="3" t="s">
        <v>10913</v>
      </c>
      <c r="B5666" s="3" t="s">
        <v>2</v>
      </c>
      <c r="C5666" s="3" t="s">
        <v>30269</v>
      </c>
      <c r="D5666" s="3" t="s">
        <v>36027</v>
      </c>
      <c r="E5666" s="12" t="s">
        <v>41900</v>
      </c>
      <c r="F5666" s="6" t="str">
        <f t="shared" si="288"/>
        <v>module=jmail_sparticipation</v>
      </c>
      <c r="G5666" s="6" t="str">
        <f t="shared" si="289"/>
        <v>module=kmail_sparticipation</v>
      </c>
    </row>
    <row r="5667" spans="1:7" ht="30" customHeight="1">
      <c r="A5667" s="3" t="s">
        <v>10913</v>
      </c>
      <c r="B5667" s="3" t="s">
        <v>2</v>
      </c>
      <c r="C5667" s="3" t="s">
        <v>30270</v>
      </c>
      <c r="D5667" s="3" t="s">
        <v>36028</v>
      </c>
      <c r="E5667" s="12" t="s">
        <v>41901</v>
      </c>
      <c r="F5667" s="6" t="str">
        <f t="shared" si="288"/>
        <v>module=jmail_sparticipation</v>
      </c>
      <c r="G5667" s="6" t="str">
        <f t="shared" si="289"/>
        <v>module=kmail_sparticipation</v>
      </c>
    </row>
    <row r="5668" spans="1:7" ht="30" customHeight="1">
      <c r="A5668" s="3" t="s">
        <v>10913</v>
      </c>
      <c r="B5668" s="3" t="s">
        <v>2</v>
      </c>
      <c r="C5668" s="3" t="s">
        <v>30271</v>
      </c>
      <c r="D5668" s="3" t="s">
        <v>36029</v>
      </c>
      <c r="E5668" s="12" t="s">
        <v>41902</v>
      </c>
      <c r="F5668" s="6" t="str">
        <f t="shared" si="288"/>
        <v>module=jmail_sparticipation</v>
      </c>
      <c r="G5668" s="6" t="str">
        <f t="shared" si="289"/>
        <v>module=kmail_sparticipation</v>
      </c>
    </row>
    <row r="5669" spans="1:7" ht="30" customHeight="1">
      <c r="A5669" s="3" t="s">
        <v>10913</v>
      </c>
      <c r="B5669" s="3" t="s">
        <v>2</v>
      </c>
      <c r="C5669" s="3" t="s">
        <v>30272</v>
      </c>
      <c r="D5669" s="3" t="s">
        <v>36030</v>
      </c>
      <c r="E5669" s="12" t="s">
        <v>41903</v>
      </c>
      <c r="F5669" s="6" t="str">
        <f t="shared" si="288"/>
        <v>module=jmail_sparticipation</v>
      </c>
      <c r="G5669" s="6" t="str">
        <f t="shared" si="289"/>
        <v>module=kmail_sparticipation</v>
      </c>
    </row>
    <row r="5670" spans="1:7" ht="30" customHeight="1">
      <c r="A5670" s="3" t="s">
        <v>10913</v>
      </c>
      <c r="B5670" s="3" t="s">
        <v>2</v>
      </c>
      <c r="C5670" s="3" t="s">
        <v>30273</v>
      </c>
      <c r="D5670" s="3" t="s">
        <v>36031</v>
      </c>
      <c r="E5670" s="12" t="s">
        <v>41904</v>
      </c>
      <c r="F5670" s="6" t="str">
        <f t="shared" si="288"/>
        <v>module=jmail_sparticipation</v>
      </c>
      <c r="G5670" s="6" t="str">
        <f t="shared" si="289"/>
        <v>module=kmail_sparticipation</v>
      </c>
    </row>
    <row r="5671" spans="1:7" ht="30" customHeight="1">
      <c r="A5671" s="3" t="s">
        <v>10913</v>
      </c>
      <c r="B5671" s="3" t="s">
        <v>2</v>
      </c>
      <c r="C5671" s="3" t="s">
        <v>30274</v>
      </c>
      <c r="D5671" s="3" t="s">
        <v>36032</v>
      </c>
      <c r="E5671" s="12" t="s">
        <v>41905</v>
      </c>
      <c r="F5671" s="6" t="str">
        <f t="shared" si="288"/>
        <v>module=jmail_sparticipation</v>
      </c>
      <c r="G5671" s="6" t="str">
        <f t="shared" si="289"/>
        <v>module=kmail_sparticipation</v>
      </c>
    </row>
    <row r="5672" spans="1:7" ht="30" customHeight="1">
      <c r="A5672" s="3" t="s">
        <v>10913</v>
      </c>
      <c r="B5672" s="3" t="s">
        <v>2</v>
      </c>
      <c r="C5672" s="3" t="s">
        <v>30275</v>
      </c>
      <c r="D5672" s="3" t="s">
        <v>36033</v>
      </c>
      <c r="E5672" s="12" t="s">
        <v>41906</v>
      </c>
      <c r="F5672" s="6" t="str">
        <f t="shared" si="288"/>
        <v>module=jmail_sparticipation</v>
      </c>
      <c r="G5672" s="6" t="str">
        <f t="shared" si="289"/>
        <v>module=kmail_sparticipation</v>
      </c>
    </row>
    <row r="5673" spans="1:7" ht="30" customHeight="1">
      <c r="A5673" s="3" t="s">
        <v>10913</v>
      </c>
      <c r="B5673" s="3" t="s">
        <v>2</v>
      </c>
      <c r="C5673" s="3" t="s">
        <v>30276</v>
      </c>
      <c r="D5673" s="3" t="s">
        <v>36034</v>
      </c>
      <c r="E5673" s="12" t="s">
        <v>41907</v>
      </c>
      <c r="F5673" s="6" t="str">
        <f t="shared" si="288"/>
        <v>module=jmail_sparticipation</v>
      </c>
      <c r="G5673" s="6" t="str">
        <f t="shared" si="289"/>
        <v>module=kmail_sparticipation</v>
      </c>
    </row>
    <row r="5674" spans="1:7" ht="30" customHeight="1">
      <c r="A5674" s="3" t="s">
        <v>10913</v>
      </c>
      <c r="B5674" s="3" t="s">
        <v>2</v>
      </c>
      <c r="C5674" s="3" t="s">
        <v>30277</v>
      </c>
      <c r="D5674" s="3" t="s">
        <v>36035</v>
      </c>
      <c r="E5674" s="12" t="s">
        <v>41908</v>
      </c>
      <c r="F5674" s="6" t="str">
        <f t="shared" si="288"/>
        <v>module=jmail_sparticipation</v>
      </c>
      <c r="G5674" s="6" t="str">
        <f t="shared" si="289"/>
        <v>module=kmail_sparticipation</v>
      </c>
    </row>
    <row r="5675" spans="1:7" ht="30" customHeight="1">
      <c r="A5675" s="3" t="s">
        <v>10913</v>
      </c>
      <c r="B5675" s="3" t="s">
        <v>2</v>
      </c>
      <c r="C5675" s="3" t="s">
        <v>30278</v>
      </c>
      <c r="D5675" s="3" t="s">
        <v>36036</v>
      </c>
      <c r="E5675" s="12" t="s">
        <v>41909</v>
      </c>
      <c r="F5675" s="6" t="str">
        <f t="shared" si="288"/>
        <v>module=jmail_sparticipation</v>
      </c>
      <c r="G5675" s="6" t="str">
        <f t="shared" si="289"/>
        <v>module=kmail_sparticipation</v>
      </c>
    </row>
    <row r="5676" spans="1:7" ht="30" customHeight="1">
      <c r="A5676" s="3" t="s">
        <v>10913</v>
      </c>
      <c r="B5676" s="3" t="s">
        <v>2</v>
      </c>
      <c r="C5676" s="3" t="s">
        <v>30279</v>
      </c>
      <c r="D5676" s="3" t="s">
        <v>36037</v>
      </c>
      <c r="E5676" s="12" t="s">
        <v>41910</v>
      </c>
      <c r="F5676" s="6" t="str">
        <f t="shared" ref="F5676:F5682" si="290">HYPERLINK("http://www.ssc.wisc.edu/wlsresearch/documentation/waves/?wave=capigrad&amp;module=jmail_sparticipation","module=jmail_sparticipation")</f>
        <v>module=jmail_sparticipation</v>
      </c>
      <c r="G5676" s="6" t="str">
        <f t="shared" ref="G5676:G5682" si="291">HYPERLINK("http://www.ssc.wisc.edu/wlsresearch/documentation/waves/?wave=capisib&amp;module=kmail_sparticipation","module=kmail_sparticipation")</f>
        <v>module=kmail_sparticipation</v>
      </c>
    </row>
    <row r="5677" spans="1:7" ht="30" customHeight="1">
      <c r="A5677" s="3" t="s">
        <v>10913</v>
      </c>
      <c r="B5677" s="3" t="s">
        <v>2</v>
      </c>
      <c r="C5677" s="3" t="s">
        <v>30280</v>
      </c>
      <c r="D5677" s="3" t="s">
        <v>36038</v>
      </c>
      <c r="E5677" s="12" t="s">
        <v>41911</v>
      </c>
      <c r="F5677" s="6" t="str">
        <f t="shared" si="290"/>
        <v>module=jmail_sparticipation</v>
      </c>
      <c r="G5677" s="6" t="str">
        <f t="shared" si="291"/>
        <v>module=kmail_sparticipation</v>
      </c>
    </row>
    <row r="5678" spans="1:7" ht="30" customHeight="1">
      <c r="A5678" s="3" t="s">
        <v>10913</v>
      </c>
      <c r="B5678" s="3" t="s">
        <v>2</v>
      </c>
      <c r="C5678" s="3" t="s">
        <v>30281</v>
      </c>
      <c r="D5678" s="3" t="s">
        <v>36039</v>
      </c>
      <c r="E5678" s="12" t="s">
        <v>41912</v>
      </c>
      <c r="F5678" s="6" t="str">
        <f t="shared" si="290"/>
        <v>module=jmail_sparticipation</v>
      </c>
      <c r="G5678" s="6" t="str">
        <f t="shared" si="291"/>
        <v>module=kmail_sparticipation</v>
      </c>
    </row>
    <row r="5679" spans="1:7" ht="30" customHeight="1">
      <c r="A5679" s="3" t="s">
        <v>10913</v>
      </c>
      <c r="B5679" s="3" t="s">
        <v>2</v>
      </c>
      <c r="C5679" s="3" t="s">
        <v>30282</v>
      </c>
      <c r="D5679" s="3" t="s">
        <v>36040</v>
      </c>
      <c r="E5679" s="12" t="s">
        <v>41913</v>
      </c>
      <c r="F5679" s="6" t="str">
        <f t="shared" si="290"/>
        <v>module=jmail_sparticipation</v>
      </c>
      <c r="G5679" s="6" t="str">
        <f t="shared" si="291"/>
        <v>module=kmail_sparticipation</v>
      </c>
    </row>
    <row r="5680" spans="1:7" ht="30" customHeight="1">
      <c r="A5680" s="3" t="s">
        <v>10913</v>
      </c>
      <c r="B5680" s="3" t="s">
        <v>2</v>
      </c>
      <c r="C5680" s="3" t="s">
        <v>30283</v>
      </c>
      <c r="D5680" s="3" t="s">
        <v>36041</v>
      </c>
      <c r="E5680" s="12" t="s">
        <v>41914</v>
      </c>
      <c r="F5680" s="6" t="str">
        <f t="shared" si="290"/>
        <v>module=jmail_sparticipation</v>
      </c>
      <c r="G5680" s="6" t="str">
        <f t="shared" si="291"/>
        <v>module=kmail_sparticipation</v>
      </c>
    </row>
    <row r="5681" spans="1:7" ht="30" customHeight="1">
      <c r="A5681" s="3" t="s">
        <v>10913</v>
      </c>
      <c r="B5681" s="3" t="s">
        <v>2</v>
      </c>
      <c r="C5681" s="3" t="s">
        <v>30284</v>
      </c>
      <c r="D5681" s="3" t="s">
        <v>36042</v>
      </c>
      <c r="E5681" s="12" t="s">
        <v>41915</v>
      </c>
      <c r="F5681" s="6" t="str">
        <f t="shared" si="290"/>
        <v>module=jmail_sparticipation</v>
      </c>
      <c r="G5681" s="6" t="str">
        <f t="shared" si="291"/>
        <v>module=kmail_sparticipation</v>
      </c>
    </row>
    <row r="5682" spans="1:7" ht="30" customHeight="1">
      <c r="A5682" s="3" t="s">
        <v>10913</v>
      </c>
      <c r="B5682" s="3" t="s">
        <v>2</v>
      </c>
      <c r="C5682" s="3" t="s">
        <v>30285</v>
      </c>
      <c r="D5682" s="3" t="s">
        <v>36043</v>
      </c>
      <c r="E5682" s="12" t="s">
        <v>41916</v>
      </c>
      <c r="F5682" s="6" t="str">
        <f t="shared" si="290"/>
        <v>module=jmail_sparticipation</v>
      </c>
      <c r="G5682" s="6" t="str">
        <f t="shared" si="291"/>
        <v>module=kmail_sparticipation</v>
      </c>
    </row>
    <row r="5683" spans="1:7" ht="30" customHeight="1">
      <c r="A5683" s="3" t="s">
        <v>24606</v>
      </c>
      <c r="B5683" s="3" t="s">
        <v>2</v>
      </c>
      <c r="C5683" s="3" t="s">
        <v>30286</v>
      </c>
      <c r="D5683" s="3" t="s">
        <v>36044</v>
      </c>
      <c r="E5683" s="12" t="s">
        <v>41917</v>
      </c>
      <c r="F5683" s="6" t="str">
        <f t="shared" ref="F5683:F5714" si="292">HYPERLINK("http://www.ssc.wisc.edu/wlsresearch/documentation/waves/?wave=capigrad&amp;module=jmail_nnext","module=jmail_nnext")</f>
        <v>module=jmail_nnext</v>
      </c>
      <c r="G5683" s="6" t="str">
        <f t="shared" ref="G5683:G5714" si="293">HYPERLINK("http://www.ssc.wisc.edu/wlsresearch/documentation/waves/?wave=capisib&amp;module=kmail_nnext","module=kmail_nnext")</f>
        <v>module=kmail_nnext</v>
      </c>
    </row>
    <row r="5684" spans="1:7" ht="30" customHeight="1">
      <c r="A5684" s="3" t="s">
        <v>24606</v>
      </c>
      <c r="B5684" s="3" t="s">
        <v>2</v>
      </c>
      <c r="C5684" s="3" t="s">
        <v>30287</v>
      </c>
      <c r="D5684" s="3" t="s">
        <v>36045</v>
      </c>
      <c r="E5684" s="12" t="s">
        <v>41918</v>
      </c>
      <c r="F5684" s="6" t="str">
        <f t="shared" si="292"/>
        <v>module=jmail_nnext</v>
      </c>
      <c r="G5684" s="6" t="str">
        <f t="shared" si="293"/>
        <v>module=kmail_nnext</v>
      </c>
    </row>
    <row r="5685" spans="1:7" ht="30" customHeight="1">
      <c r="A5685" s="3" t="s">
        <v>24606</v>
      </c>
      <c r="B5685" s="3" t="s">
        <v>2</v>
      </c>
      <c r="C5685" s="3" t="s">
        <v>30288</v>
      </c>
      <c r="D5685" s="3" t="s">
        <v>36046</v>
      </c>
      <c r="E5685" s="12" t="s">
        <v>41919</v>
      </c>
      <c r="F5685" s="6" t="str">
        <f t="shared" si="292"/>
        <v>module=jmail_nnext</v>
      </c>
      <c r="G5685" s="6" t="str">
        <f t="shared" si="293"/>
        <v>module=kmail_nnext</v>
      </c>
    </row>
    <row r="5686" spans="1:7" ht="30" customHeight="1">
      <c r="A5686" s="3" t="s">
        <v>24606</v>
      </c>
      <c r="B5686" s="3" t="s">
        <v>2</v>
      </c>
      <c r="C5686" s="3" t="s">
        <v>30289</v>
      </c>
      <c r="D5686" s="3" t="s">
        <v>36047</v>
      </c>
      <c r="E5686" s="12" t="s">
        <v>41920</v>
      </c>
      <c r="F5686" s="6" t="str">
        <f t="shared" si="292"/>
        <v>module=jmail_nnext</v>
      </c>
      <c r="G5686" s="6" t="str">
        <f t="shared" si="293"/>
        <v>module=kmail_nnext</v>
      </c>
    </row>
    <row r="5687" spans="1:7" ht="30" customHeight="1">
      <c r="A5687" s="3" t="s">
        <v>24606</v>
      </c>
      <c r="B5687" s="3" t="s">
        <v>2</v>
      </c>
      <c r="C5687" s="3" t="s">
        <v>30290</v>
      </c>
      <c r="D5687" s="3" t="s">
        <v>36048</v>
      </c>
      <c r="E5687" s="12" t="s">
        <v>41921</v>
      </c>
      <c r="F5687" s="6" t="str">
        <f t="shared" si="292"/>
        <v>module=jmail_nnext</v>
      </c>
      <c r="G5687" s="6" t="str">
        <f t="shared" si="293"/>
        <v>module=kmail_nnext</v>
      </c>
    </row>
    <row r="5688" spans="1:7" ht="30" customHeight="1">
      <c r="A5688" s="3" t="s">
        <v>24606</v>
      </c>
      <c r="B5688" s="3" t="s">
        <v>2</v>
      </c>
      <c r="C5688" s="3" t="s">
        <v>30291</v>
      </c>
      <c r="D5688" s="3" t="s">
        <v>36049</v>
      </c>
      <c r="E5688" s="12" t="s">
        <v>41922</v>
      </c>
      <c r="F5688" s="6" t="str">
        <f t="shared" si="292"/>
        <v>module=jmail_nnext</v>
      </c>
      <c r="G5688" s="6" t="str">
        <f t="shared" si="293"/>
        <v>module=kmail_nnext</v>
      </c>
    </row>
    <row r="5689" spans="1:7" ht="30" customHeight="1">
      <c r="A5689" s="3" t="s">
        <v>24606</v>
      </c>
      <c r="B5689" s="3" t="s">
        <v>2</v>
      </c>
      <c r="C5689" s="3" t="s">
        <v>30292</v>
      </c>
      <c r="D5689" s="3" t="s">
        <v>36050</v>
      </c>
      <c r="E5689" s="12" t="s">
        <v>41923</v>
      </c>
      <c r="F5689" s="6" t="str">
        <f t="shared" si="292"/>
        <v>module=jmail_nnext</v>
      </c>
      <c r="G5689" s="6" t="str">
        <f t="shared" si="293"/>
        <v>module=kmail_nnext</v>
      </c>
    </row>
    <row r="5690" spans="1:7" ht="30" customHeight="1">
      <c r="A5690" s="3" t="s">
        <v>24606</v>
      </c>
      <c r="B5690" s="3" t="s">
        <v>2</v>
      </c>
      <c r="C5690" s="3" t="s">
        <v>30293</v>
      </c>
      <c r="D5690" s="3" t="s">
        <v>36051</v>
      </c>
      <c r="E5690" s="12" t="s">
        <v>41924</v>
      </c>
      <c r="F5690" s="6" t="str">
        <f t="shared" si="292"/>
        <v>module=jmail_nnext</v>
      </c>
      <c r="G5690" s="6" t="str">
        <f t="shared" si="293"/>
        <v>module=kmail_nnext</v>
      </c>
    </row>
    <row r="5691" spans="1:7" ht="30" customHeight="1">
      <c r="A5691" s="3" t="s">
        <v>24606</v>
      </c>
      <c r="B5691" s="3" t="s">
        <v>2</v>
      </c>
      <c r="C5691" s="3" t="s">
        <v>30294</v>
      </c>
      <c r="D5691" s="3" t="s">
        <v>36052</v>
      </c>
      <c r="E5691" s="12" t="s">
        <v>41925</v>
      </c>
      <c r="F5691" s="6" t="str">
        <f t="shared" si="292"/>
        <v>module=jmail_nnext</v>
      </c>
      <c r="G5691" s="6" t="str">
        <f t="shared" si="293"/>
        <v>module=kmail_nnext</v>
      </c>
    </row>
    <row r="5692" spans="1:7" ht="30" customHeight="1">
      <c r="A5692" s="3" t="s">
        <v>24606</v>
      </c>
      <c r="B5692" s="3" t="s">
        <v>2</v>
      </c>
      <c r="C5692" s="3" t="s">
        <v>30295</v>
      </c>
      <c r="D5692" s="3" t="s">
        <v>36053</v>
      </c>
      <c r="E5692" s="12" t="s">
        <v>41926</v>
      </c>
      <c r="F5692" s="6" t="str">
        <f t="shared" si="292"/>
        <v>module=jmail_nnext</v>
      </c>
      <c r="G5692" s="6" t="str">
        <f t="shared" si="293"/>
        <v>module=kmail_nnext</v>
      </c>
    </row>
    <row r="5693" spans="1:7" ht="30" customHeight="1">
      <c r="A5693" s="3" t="s">
        <v>24606</v>
      </c>
      <c r="B5693" s="3" t="s">
        <v>2</v>
      </c>
      <c r="C5693" s="3" t="s">
        <v>30296</v>
      </c>
      <c r="D5693" s="3" t="s">
        <v>36054</v>
      </c>
      <c r="E5693" s="12" t="s">
        <v>41927</v>
      </c>
      <c r="F5693" s="6" t="str">
        <f t="shared" si="292"/>
        <v>module=jmail_nnext</v>
      </c>
      <c r="G5693" s="6" t="str">
        <f t="shared" si="293"/>
        <v>module=kmail_nnext</v>
      </c>
    </row>
    <row r="5694" spans="1:7" ht="30" customHeight="1">
      <c r="A5694" s="3" t="s">
        <v>24606</v>
      </c>
      <c r="B5694" s="3" t="s">
        <v>2</v>
      </c>
      <c r="C5694" s="3" t="s">
        <v>30297</v>
      </c>
      <c r="D5694" s="3" t="s">
        <v>36055</v>
      </c>
      <c r="E5694" s="12" t="s">
        <v>41928</v>
      </c>
      <c r="F5694" s="6" t="str">
        <f t="shared" si="292"/>
        <v>module=jmail_nnext</v>
      </c>
      <c r="G5694" s="6" t="str">
        <f t="shared" si="293"/>
        <v>module=kmail_nnext</v>
      </c>
    </row>
    <row r="5695" spans="1:7" ht="30" customHeight="1">
      <c r="A5695" s="3" t="s">
        <v>24606</v>
      </c>
      <c r="B5695" s="3" t="s">
        <v>2</v>
      </c>
      <c r="C5695" s="3" t="s">
        <v>30298</v>
      </c>
      <c r="D5695" s="3" t="s">
        <v>36056</v>
      </c>
      <c r="E5695" s="12" t="s">
        <v>41929</v>
      </c>
      <c r="F5695" s="6" t="str">
        <f t="shared" si="292"/>
        <v>module=jmail_nnext</v>
      </c>
      <c r="G5695" s="6" t="str">
        <f t="shared" si="293"/>
        <v>module=kmail_nnext</v>
      </c>
    </row>
    <row r="5696" spans="1:7" ht="30" customHeight="1">
      <c r="A5696" s="3" t="s">
        <v>24606</v>
      </c>
      <c r="B5696" s="3" t="s">
        <v>2</v>
      </c>
      <c r="C5696" s="3" t="s">
        <v>30299</v>
      </c>
      <c r="D5696" s="3" t="s">
        <v>36057</v>
      </c>
      <c r="E5696" s="12" t="s">
        <v>41930</v>
      </c>
      <c r="F5696" s="6" t="str">
        <f t="shared" si="292"/>
        <v>module=jmail_nnext</v>
      </c>
      <c r="G5696" s="6" t="str">
        <f t="shared" si="293"/>
        <v>module=kmail_nnext</v>
      </c>
    </row>
    <row r="5697" spans="1:7" ht="30" customHeight="1">
      <c r="A5697" s="3" t="s">
        <v>24606</v>
      </c>
      <c r="B5697" s="3" t="s">
        <v>2</v>
      </c>
      <c r="C5697" s="3" t="s">
        <v>30300</v>
      </c>
      <c r="D5697" s="3" t="s">
        <v>36058</v>
      </c>
      <c r="E5697" s="12" t="s">
        <v>41931</v>
      </c>
      <c r="F5697" s="6" t="str">
        <f t="shared" si="292"/>
        <v>module=jmail_nnext</v>
      </c>
      <c r="G5697" s="6" t="str">
        <f t="shared" si="293"/>
        <v>module=kmail_nnext</v>
      </c>
    </row>
    <row r="5698" spans="1:7" ht="30" customHeight="1">
      <c r="A5698" s="3" t="s">
        <v>24606</v>
      </c>
      <c r="B5698" s="3" t="s">
        <v>2</v>
      </c>
      <c r="C5698" s="3" t="s">
        <v>30301</v>
      </c>
      <c r="D5698" s="3" t="s">
        <v>36059</v>
      </c>
      <c r="E5698" s="12" t="s">
        <v>41932</v>
      </c>
      <c r="F5698" s="6" t="str">
        <f t="shared" si="292"/>
        <v>module=jmail_nnext</v>
      </c>
      <c r="G5698" s="6" t="str">
        <f t="shared" si="293"/>
        <v>module=kmail_nnext</v>
      </c>
    </row>
    <row r="5699" spans="1:7" ht="30" customHeight="1">
      <c r="A5699" s="3" t="s">
        <v>24606</v>
      </c>
      <c r="B5699" s="3" t="s">
        <v>2</v>
      </c>
      <c r="C5699" s="3" t="s">
        <v>30302</v>
      </c>
      <c r="D5699" s="3" t="s">
        <v>36060</v>
      </c>
      <c r="E5699" s="12" t="s">
        <v>41933</v>
      </c>
      <c r="F5699" s="6" t="str">
        <f t="shared" si="292"/>
        <v>module=jmail_nnext</v>
      </c>
      <c r="G5699" s="6" t="str">
        <f t="shared" si="293"/>
        <v>module=kmail_nnext</v>
      </c>
    </row>
    <row r="5700" spans="1:7" ht="30" customHeight="1">
      <c r="A5700" s="3" t="s">
        <v>24606</v>
      </c>
      <c r="B5700" s="3" t="s">
        <v>2</v>
      </c>
      <c r="C5700" s="3" t="s">
        <v>30303</v>
      </c>
      <c r="D5700" s="3" t="s">
        <v>36061</v>
      </c>
      <c r="E5700" s="12" t="s">
        <v>41934</v>
      </c>
      <c r="F5700" s="6" t="str">
        <f t="shared" si="292"/>
        <v>module=jmail_nnext</v>
      </c>
      <c r="G5700" s="6" t="str">
        <f t="shared" si="293"/>
        <v>module=kmail_nnext</v>
      </c>
    </row>
    <row r="5701" spans="1:7" ht="30" customHeight="1">
      <c r="A5701" s="3" t="s">
        <v>24606</v>
      </c>
      <c r="B5701" s="3" t="s">
        <v>2</v>
      </c>
      <c r="C5701" s="3" t="s">
        <v>30304</v>
      </c>
      <c r="D5701" s="3" t="s">
        <v>36062</v>
      </c>
      <c r="E5701" s="12" t="s">
        <v>41935</v>
      </c>
      <c r="F5701" s="6" t="str">
        <f t="shared" si="292"/>
        <v>module=jmail_nnext</v>
      </c>
      <c r="G5701" s="6" t="str">
        <f t="shared" si="293"/>
        <v>module=kmail_nnext</v>
      </c>
    </row>
    <row r="5702" spans="1:7" ht="30" customHeight="1">
      <c r="A5702" s="3" t="s">
        <v>24606</v>
      </c>
      <c r="B5702" s="3" t="s">
        <v>2</v>
      </c>
      <c r="C5702" s="3" t="s">
        <v>30305</v>
      </c>
      <c r="D5702" s="3" t="s">
        <v>36063</v>
      </c>
      <c r="E5702" s="12" t="s">
        <v>41936</v>
      </c>
      <c r="F5702" s="6" t="str">
        <f t="shared" si="292"/>
        <v>module=jmail_nnext</v>
      </c>
      <c r="G5702" s="6" t="str">
        <f t="shared" si="293"/>
        <v>module=kmail_nnext</v>
      </c>
    </row>
    <row r="5703" spans="1:7" ht="30" customHeight="1">
      <c r="A5703" s="3" t="s">
        <v>24606</v>
      </c>
      <c r="B5703" s="3" t="s">
        <v>2</v>
      </c>
      <c r="C5703" s="3" t="s">
        <v>30306</v>
      </c>
      <c r="D5703" s="3" t="s">
        <v>36064</v>
      </c>
      <c r="E5703" s="12" t="s">
        <v>41937</v>
      </c>
      <c r="F5703" s="6" t="str">
        <f t="shared" si="292"/>
        <v>module=jmail_nnext</v>
      </c>
      <c r="G5703" s="6" t="str">
        <f t="shared" si="293"/>
        <v>module=kmail_nnext</v>
      </c>
    </row>
    <row r="5704" spans="1:7" ht="30" customHeight="1">
      <c r="A5704" s="3" t="s">
        <v>24606</v>
      </c>
      <c r="B5704" s="3" t="s">
        <v>2</v>
      </c>
      <c r="C5704" s="3" t="s">
        <v>30307</v>
      </c>
      <c r="D5704" s="3" t="s">
        <v>36065</v>
      </c>
      <c r="E5704" s="12" t="s">
        <v>41938</v>
      </c>
      <c r="F5704" s="6" t="str">
        <f t="shared" si="292"/>
        <v>module=jmail_nnext</v>
      </c>
      <c r="G5704" s="6" t="str">
        <f t="shared" si="293"/>
        <v>module=kmail_nnext</v>
      </c>
    </row>
    <row r="5705" spans="1:7" ht="30" customHeight="1">
      <c r="A5705" s="3" t="s">
        <v>24606</v>
      </c>
      <c r="B5705" s="3" t="s">
        <v>2</v>
      </c>
      <c r="C5705" s="3" t="s">
        <v>30308</v>
      </c>
      <c r="D5705" s="3" t="s">
        <v>36066</v>
      </c>
      <c r="E5705" s="12" t="s">
        <v>41939</v>
      </c>
      <c r="F5705" s="6" t="str">
        <f t="shared" si="292"/>
        <v>module=jmail_nnext</v>
      </c>
      <c r="G5705" s="6" t="str">
        <f t="shared" si="293"/>
        <v>module=kmail_nnext</v>
      </c>
    </row>
    <row r="5706" spans="1:7" ht="30" customHeight="1">
      <c r="A5706" s="3" t="s">
        <v>24606</v>
      </c>
      <c r="B5706" s="3" t="s">
        <v>2</v>
      </c>
      <c r="C5706" s="3" t="s">
        <v>30309</v>
      </c>
      <c r="D5706" s="3" t="s">
        <v>36067</v>
      </c>
      <c r="E5706" s="12" t="s">
        <v>41940</v>
      </c>
      <c r="F5706" s="6" t="str">
        <f t="shared" si="292"/>
        <v>module=jmail_nnext</v>
      </c>
      <c r="G5706" s="6" t="str">
        <f t="shared" si="293"/>
        <v>module=kmail_nnext</v>
      </c>
    </row>
    <row r="5707" spans="1:7" ht="30" customHeight="1">
      <c r="A5707" s="3" t="s">
        <v>24606</v>
      </c>
      <c r="B5707" s="3" t="s">
        <v>2</v>
      </c>
      <c r="C5707" s="3" t="s">
        <v>30310</v>
      </c>
      <c r="D5707" s="3" t="s">
        <v>36068</v>
      </c>
      <c r="E5707" s="12" t="s">
        <v>41941</v>
      </c>
      <c r="F5707" s="6" t="str">
        <f t="shared" si="292"/>
        <v>module=jmail_nnext</v>
      </c>
      <c r="G5707" s="6" t="str">
        <f t="shared" si="293"/>
        <v>module=kmail_nnext</v>
      </c>
    </row>
    <row r="5708" spans="1:7" ht="30" customHeight="1">
      <c r="A5708" s="3" t="s">
        <v>24606</v>
      </c>
      <c r="B5708" s="3" t="s">
        <v>2</v>
      </c>
      <c r="C5708" s="3" t="s">
        <v>30311</v>
      </c>
      <c r="D5708" s="3" t="s">
        <v>36069</v>
      </c>
      <c r="E5708" s="12" t="s">
        <v>41942</v>
      </c>
      <c r="F5708" s="6" t="str">
        <f t="shared" si="292"/>
        <v>module=jmail_nnext</v>
      </c>
      <c r="G5708" s="6" t="str">
        <f t="shared" si="293"/>
        <v>module=kmail_nnext</v>
      </c>
    </row>
    <row r="5709" spans="1:7" ht="30" customHeight="1">
      <c r="A5709" s="3" t="s">
        <v>24606</v>
      </c>
      <c r="B5709" s="3" t="s">
        <v>2</v>
      </c>
      <c r="C5709" s="3" t="s">
        <v>30312</v>
      </c>
      <c r="D5709" s="3" t="s">
        <v>36070</v>
      </c>
      <c r="E5709" s="12" t="s">
        <v>41943</v>
      </c>
      <c r="F5709" s="6" t="str">
        <f t="shared" si="292"/>
        <v>module=jmail_nnext</v>
      </c>
      <c r="G5709" s="6" t="str">
        <f t="shared" si="293"/>
        <v>module=kmail_nnext</v>
      </c>
    </row>
    <row r="5710" spans="1:7" ht="30" customHeight="1">
      <c r="A5710" s="3" t="s">
        <v>24606</v>
      </c>
      <c r="B5710" s="3" t="s">
        <v>2</v>
      </c>
      <c r="C5710" s="3" t="s">
        <v>30313</v>
      </c>
      <c r="D5710" s="3" t="s">
        <v>36071</v>
      </c>
      <c r="E5710" s="12" t="s">
        <v>41944</v>
      </c>
      <c r="F5710" s="6" t="str">
        <f t="shared" si="292"/>
        <v>module=jmail_nnext</v>
      </c>
      <c r="G5710" s="6" t="str">
        <f t="shared" si="293"/>
        <v>module=kmail_nnext</v>
      </c>
    </row>
    <row r="5711" spans="1:7" ht="30" customHeight="1">
      <c r="A5711" s="3" t="s">
        <v>24606</v>
      </c>
      <c r="B5711" s="3" t="s">
        <v>2</v>
      </c>
      <c r="C5711" s="3" t="s">
        <v>30314</v>
      </c>
      <c r="D5711" s="3" t="s">
        <v>36072</v>
      </c>
      <c r="E5711" s="12" t="s">
        <v>41945</v>
      </c>
      <c r="F5711" s="6" t="str">
        <f t="shared" si="292"/>
        <v>module=jmail_nnext</v>
      </c>
      <c r="G5711" s="6" t="str">
        <f t="shared" si="293"/>
        <v>module=kmail_nnext</v>
      </c>
    </row>
    <row r="5712" spans="1:7" ht="30" customHeight="1">
      <c r="A5712" s="3" t="s">
        <v>24606</v>
      </c>
      <c r="B5712" s="3" t="s">
        <v>2</v>
      </c>
      <c r="C5712" s="3" t="s">
        <v>30315</v>
      </c>
      <c r="D5712" s="3" t="s">
        <v>36073</v>
      </c>
      <c r="E5712" s="12" t="s">
        <v>41946</v>
      </c>
      <c r="F5712" s="6" t="str">
        <f t="shared" si="292"/>
        <v>module=jmail_nnext</v>
      </c>
      <c r="G5712" s="6" t="str">
        <f t="shared" si="293"/>
        <v>module=kmail_nnext</v>
      </c>
    </row>
    <row r="5713" spans="1:7" ht="30" customHeight="1">
      <c r="A5713" s="3" t="s">
        <v>24606</v>
      </c>
      <c r="B5713" s="3" t="s">
        <v>2</v>
      </c>
      <c r="C5713" s="3" t="s">
        <v>30316</v>
      </c>
      <c r="D5713" s="3" t="s">
        <v>36074</v>
      </c>
      <c r="E5713" s="12" t="s">
        <v>41947</v>
      </c>
      <c r="F5713" s="6" t="str">
        <f t="shared" si="292"/>
        <v>module=jmail_nnext</v>
      </c>
      <c r="G5713" s="6" t="str">
        <f t="shared" si="293"/>
        <v>module=kmail_nnext</v>
      </c>
    </row>
    <row r="5714" spans="1:7" ht="30" customHeight="1">
      <c r="A5714" s="3" t="s">
        <v>24606</v>
      </c>
      <c r="B5714" s="3" t="s">
        <v>2</v>
      </c>
      <c r="C5714" s="3" t="s">
        <v>30317</v>
      </c>
      <c r="D5714" s="3" t="s">
        <v>36075</v>
      </c>
      <c r="E5714" s="12" t="s">
        <v>41948</v>
      </c>
      <c r="F5714" s="6" t="str">
        <f t="shared" si="292"/>
        <v>module=jmail_nnext</v>
      </c>
      <c r="G5714" s="6" t="str">
        <f t="shared" si="293"/>
        <v>module=kmail_nnext</v>
      </c>
    </row>
    <row r="5715" spans="1:7" ht="30" customHeight="1">
      <c r="A5715" s="3" t="s">
        <v>24606</v>
      </c>
      <c r="B5715" s="3" t="s">
        <v>2</v>
      </c>
      <c r="C5715" s="3" t="s">
        <v>30318</v>
      </c>
      <c r="D5715" s="3" t="s">
        <v>36076</v>
      </c>
      <c r="E5715" s="12" t="s">
        <v>41949</v>
      </c>
      <c r="F5715" s="6" t="str">
        <f t="shared" ref="F5715:F5746" si="294">HYPERLINK("http://www.ssc.wisc.edu/wlsresearch/documentation/waves/?wave=capigrad&amp;module=jmail_nnext","module=jmail_nnext")</f>
        <v>module=jmail_nnext</v>
      </c>
      <c r="G5715" s="6" t="str">
        <f t="shared" ref="G5715:G5746" si="295">HYPERLINK("http://www.ssc.wisc.edu/wlsresearch/documentation/waves/?wave=capisib&amp;module=kmail_nnext","module=kmail_nnext")</f>
        <v>module=kmail_nnext</v>
      </c>
    </row>
    <row r="5716" spans="1:7" ht="30" customHeight="1">
      <c r="A5716" s="3" t="s">
        <v>24606</v>
      </c>
      <c r="B5716" s="3" t="s">
        <v>2</v>
      </c>
      <c r="C5716" s="3" t="s">
        <v>30319</v>
      </c>
      <c r="D5716" s="3" t="s">
        <v>36077</v>
      </c>
      <c r="E5716" s="12" t="s">
        <v>41950</v>
      </c>
      <c r="F5716" s="6" t="str">
        <f t="shared" si="294"/>
        <v>module=jmail_nnext</v>
      </c>
      <c r="G5716" s="6" t="str">
        <f t="shared" si="295"/>
        <v>module=kmail_nnext</v>
      </c>
    </row>
    <row r="5717" spans="1:7" ht="30" customHeight="1">
      <c r="A5717" s="3" t="s">
        <v>24606</v>
      </c>
      <c r="B5717" s="3" t="s">
        <v>2</v>
      </c>
      <c r="C5717" s="3" t="s">
        <v>30320</v>
      </c>
      <c r="D5717" s="3" t="s">
        <v>36078</v>
      </c>
      <c r="E5717" s="12" t="s">
        <v>41951</v>
      </c>
      <c r="F5717" s="6" t="str">
        <f t="shared" si="294"/>
        <v>module=jmail_nnext</v>
      </c>
      <c r="G5717" s="6" t="str">
        <f t="shared" si="295"/>
        <v>module=kmail_nnext</v>
      </c>
    </row>
    <row r="5718" spans="1:7" ht="30" customHeight="1">
      <c r="A5718" s="3" t="s">
        <v>24606</v>
      </c>
      <c r="B5718" s="3" t="s">
        <v>2</v>
      </c>
      <c r="C5718" s="3" t="s">
        <v>30321</v>
      </c>
      <c r="D5718" s="3" t="s">
        <v>36079</v>
      </c>
      <c r="E5718" s="12" t="s">
        <v>41952</v>
      </c>
      <c r="F5718" s="6" t="str">
        <f t="shared" si="294"/>
        <v>module=jmail_nnext</v>
      </c>
      <c r="G5718" s="6" t="str">
        <f t="shared" si="295"/>
        <v>module=kmail_nnext</v>
      </c>
    </row>
    <row r="5719" spans="1:7" ht="30" customHeight="1">
      <c r="A5719" s="3" t="s">
        <v>24606</v>
      </c>
      <c r="B5719" s="3" t="s">
        <v>2</v>
      </c>
      <c r="C5719" s="3" t="s">
        <v>30322</v>
      </c>
      <c r="D5719" s="3" t="s">
        <v>36080</v>
      </c>
      <c r="E5719" s="12" t="s">
        <v>41953</v>
      </c>
      <c r="F5719" s="6" t="str">
        <f t="shared" si="294"/>
        <v>module=jmail_nnext</v>
      </c>
      <c r="G5719" s="6" t="str">
        <f t="shared" si="295"/>
        <v>module=kmail_nnext</v>
      </c>
    </row>
    <row r="5720" spans="1:7" ht="30" customHeight="1">
      <c r="A5720" s="3" t="s">
        <v>24606</v>
      </c>
      <c r="B5720" s="3" t="s">
        <v>2</v>
      </c>
      <c r="C5720" s="3" t="s">
        <v>30323</v>
      </c>
      <c r="D5720" s="3" t="s">
        <v>36081</v>
      </c>
      <c r="E5720" s="12" t="s">
        <v>41954</v>
      </c>
      <c r="F5720" s="6" t="str">
        <f t="shared" si="294"/>
        <v>module=jmail_nnext</v>
      </c>
      <c r="G5720" s="6" t="str">
        <f t="shared" si="295"/>
        <v>module=kmail_nnext</v>
      </c>
    </row>
    <row r="5721" spans="1:7" ht="30" customHeight="1">
      <c r="A5721" s="3" t="s">
        <v>24606</v>
      </c>
      <c r="B5721" s="3" t="s">
        <v>2</v>
      </c>
      <c r="C5721" s="3" t="s">
        <v>30324</v>
      </c>
      <c r="D5721" s="3" t="s">
        <v>36082</v>
      </c>
      <c r="E5721" s="12" t="s">
        <v>41955</v>
      </c>
      <c r="F5721" s="6" t="str">
        <f t="shared" si="294"/>
        <v>module=jmail_nnext</v>
      </c>
      <c r="G5721" s="6" t="str">
        <f t="shared" si="295"/>
        <v>module=kmail_nnext</v>
      </c>
    </row>
    <row r="5722" spans="1:7" ht="30" customHeight="1">
      <c r="A5722" s="3" t="s">
        <v>24606</v>
      </c>
      <c r="B5722" s="3" t="s">
        <v>2</v>
      </c>
      <c r="C5722" s="3" t="s">
        <v>30325</v>
      </c>
      <c r="D5722" s="3" t="s">
        <v>36083</v>
      </c>
      <c r="E5722" s="12" t="s">
        <v>41956</v>
      </c>
      <c r="F5722" s="6" t="str">
        <f t="shared" si="294"/>
        <v>module=jmail_nnext</v>
      </c>
      <c r="G5722" s="6" t="str">
        <f t="shared" si="295"/>
        <v>module=kmail_nnext</v>
      </c>
    </row>
    <row r="5723" spans="1:7" ht="30" customHeight="1">
      <c r="A5723" s="3" t="s">
        <v>24606</v>
      </c>
      <c r="B5723" s="3" t="s">
        <v>2</v>
      </c>
      <c r="C5723" s="3" t="s">
        <v>30326</v>
      </c>
      <c r="D5723" s="3" t="s">
        <v>36084</v>
      </c>
      <c r="E5723" s="12" t="s">
        <v>41957</v>
      </c>
      <c r="F5723" s="6" t="str">
        <f t="shared" si="294"/>
        <v>module=jmail_nnext</v>
      </c>
      <c r="G5723" s="6" t="str">
        <f t="shared" si="295"/>
        <v>module=kmail_nnext</v>
      </c>
    </row>
    <row r="5724" spans="1:7" ht="30" customHeight="1">
      <c r="A5724" s="3" t="s">
        <v>24606</v>
      </c>
      <c r="B5724" s="3" t="s">
        <v>2</v>
      </c>
      <c r="C5724" s="3" t="s">
        <v>30327</v>
      </c>
      <c r="D5724" s="3" t="s">
        <v>36085</v>
      </c>
      <c r="E5724" s="12" t="s">
        <v>41958</v>
      </c>
      <c r="F5724" s="6" t="str">
        <f t="shared" si="294"/>
        <v>module=jmail_nnext</v>
      </c>
      <c r="G5724" s="6" t="str">
        <f t="shared" si="295"/>
        <v>module=kmail_nnext</v>
      </c>
    </row>
    <row r="5725" spans="1:7" ht="30" customHeight="1">
      <c r="A5725" s="3" t="s">
        <v>24606</v>
      </c>
      <c r="B5725" s="3" t="s">
        <v>2</v>
      </c>
      <c r="C5725" s="3" t="s">
        <v>30328</v>
      </c>
      <c r="D5725" s="3" t="s">
        <v>36086</v>
      </c>
      <c r="E5725" s="12" t="s">
        <v>41959</v>
      </c>
      <c r="F5725" s="6" t="str">
        <f t="shared" si="294"/>
        <v>module=jmail_nnext</v>
      </c>
      <c r="G5725" s="6" t="str">
        <f t="shared" si="295"/>
        <v>module=kmail_nnext</v>
      </c>
    </row>
    <row r="5726" spans="1:7" ht="30" customHeight="1">
      <c r="A5726" s="3" t="s">
        <v>24606</v>
      </c>
      <c r="B5726" s="3" t="s">
        <v>2</v>
      </c>
      <c r="C5726" s="3" t="s">
        <v>30329</v>
      </c>
      <c r="D5726" s="3" t="s">
        <v>36087</v>
      </c>
      <c r="E5726" s="12" t="s">
        <v>41960</v>
      </c>
      <c r="F5726" s="6" t="str">
        <f t="shared" si="294"/>
        <v>module=jmail_nnext</v>
      </c>
      <c r="G5726" s="6" t="str">
        <f t="shared" si="295"/>
        <v>module=kmail_nnext</v>
      </c>
    </row>
    <row r="5727" spans="1:7" ht="30" customHeight="1">
      <c r="A5727" s="3" t="s">
        <v>24606</v>
      </c>
      <c r="B5727" s="3" t="s">
        <v>2</v>
      </c>
      <c r="C5727" s="3" t="s">
        <v>30330</v>
      </c>
      <c r="D5727" s="3" t="s">
        <v>36088</v>
      </c>
      <c r="E5727" s="12" t="s">
        <v>41961</v>
      </c>
      <c r="F5727" s="6" t="str">
        <f t="shared" si="294"/>
        <v>module=jmail_nnext</v>
      </c>
      <c r="G5727" s="6" t="str">
        <f t="shared" si="295"/>
        <v>module=kmail_nnext</v>
      </c>
    </row>
    <row r="5728" spans="1:7" ht="30" customHeight="1">
      <c r="A5728" s="3" t="s">
        <v>24606</v>
      </c>
      <c r="B5728" s="3" t="s">
        <v>2</v>
      </c>
      <c r="C5728" s="3" t="s">
        <v>30331</v>
      </c>
      <c r="D5728" s="3" t="s">
        <v>36089</v>
      </c>
      <c r="E5728" s="12" t="s">
        <v>41962</v>
      </c>
      <c r="F5728" s="6" t="str">
        <f t="shared" si="294"/>
        <v>module=jmail_nnext</v>
      </c>
      <c r="G5728" s="6" t="str">
        <f t="shared" si="295"/>
        <v>module=kmail_nnext</v>
      </c>
    </row>
    <row r="5729" spans="1:7" ht="30" customHeight="1">
      <c r="A5729" s="3" t="s">
        <v>24606</v>
      </c>
      <c r="B5729" s="3" t="s">
        <v>2</v>
      </c>
      <c r="C5729" s="3" t="s">
        <v>30332</v>
      </c>
      <c r="D5729" s="3" t="s">
        <v>36090</v>
      </c>
      <c r="E5729" s="12" t="s">
        <v>41963</v>
      </c>
      <c r="F5729" s="6" t="str">
        <f t="shared" si="294"/>
        <v>module=jmail_nnext</v>
      </c>
      <c r="G5729" s="6" t="str">
        <f t="shared" si="295"/>
        <v>module=kmail_nnext</v>
      </c>
    </row>
    <row r="5730" spans="1:7" ht="30" customHeight="1">
      <c r="A5730" s="3" t="s">
        <v>24606</v>
      </c>
      <c r="B5730" s="3" t="s">
        <v>2</v>
      </c>
      <c r="C5730" s="3" t="s">
        <v>30333</v>
      </c>
      <c r="D5730" s="3" t="s">
        <v>36091</v>
      </c>
      <c r="E5730" s="12" t="s">
        <v>41964</v>
      </c>
      <c r="F5730" s="6" t="str">
        <f t="shared" si="294"/>
        <v>module=jmail_nnext</v>
      </c>
      <c r="G5730" s="6" t="str">
        <f t="shared" si="295"/>
        <v>module=kmail_nnext</v>
      </c>
    </row>
    <row r="5731" spans="1:7" ht="30" customHeight="1">
      <c r="A5731" s="3" t="s">
        <v>24606</v>
      </c>
      <c r="B5731" s="3" t="s">
        <v>2</v>
      </c>
      <c r="C5731" s="3" t="s">
        <v>30334</v>
      </c>
      <c r="D5731" s="3" t="s">
        <v>36092</v>
      </c>
      <c r="E5731" s="12" t="s">
        <v>41965</v>
      </c>
      <c r="F5731" s="6" t="str">
        <f t="shared" si="294"/>
        <v>module=jmail_nnext</v>
      </c>
      <c r="G5731" s="6" t="str">
        <f t="shared" si="295"/>
        <v>module=kmail_nnext</v>
      </c>
    </row>
    <row r="5732" spans="1:7" ht="30" customHeight="1">
      <c r="A5732" s="3" t="s">
        <v>24606</v>
      </c>
      <c r="B5732" s="3" t="s">
        <v>2</v>
      </c>
      <c r="C5732" s="3" t="s">
        <v>30335</v>
      </c>
      <c r="D5732" s="3" t="s">
        <v>36093</v>
      </c>
      <c r="E5732" s="12" t="s">
        <v>41966</v>
      </c>
      <c r="F5732" s="6" t="str">
        <f t="shared" si="294"/>
        <v>module=jmail_nnext</v>
      </c>
      <c r="G5732" s="6" t="str">
        <f t="shared" si="295"/>
        <v>module=kmail_nnext</v>
      </c>
    </row>
    <row r="5733" spans="1:7" ht="30" customHeight="1">
      <c r="A5733" s="3" t="s">
        <v>24606</v>
      </c>
      <c r="B5733" s="3" t="s">
        <v>2</v>
      </c>
      <c r="C5733" s="3" t="s">
        <v>30336</v>
      </c>
      <c r="D5733" s="3" t="s">
        <v>36094</v>
      </c>
      <c r="E5733" s="12" t="s">
        <v>41967</v>
      </c>
      <c r="F5733" s="6" t="str">
        <f t="shared" si="294"/>
        <v>module=jmail_nnext</v>
      </c>
      <c r="G5733" s="6" t="str">
        <f t="shared" si="295"/>
        <v>module=kmail_nnext</v>
      </c>
    </row>
    <row r="5734" spans="1:7" ht="30" customHeight="1">
      <c r="A5734" s="3" t="s">
        <v>24606</v>
      </c>
      <c r="B5734" s="3" t="s">
        <v>2</v>
      </c>
      <c r="C5734" s="3" t="s">
        <v>30337</v>
      </c>
      <c r="D5734" s="3" t="s">
        <v>36095</v>
      </c>
      <c r="E5734" s="12" t="s">
        <v>41968</v>
      </c>
      <c r="F5734" s="6" t="str">
        <f t="shared" si="294"/>
        <v>module=jmail_nnext</v>
      </c>
      <c r="G5734" s="6" t="str">
        <f t="shared" si="295"/>
        <v>module=kmail_nnext</v>
      </c>
    </row>
    <row r="5735" spans="1:7" ht="30" customHeight="1">
      <c r="A5735" s="3" t="s">
        <v>24606</v>
      </c>
      <c r="B5735" s="3" t="s">
        <v>2</v>
      </c>
      <c r="C5735" s="3" t="s">
        <v>30338</v>
      </c>
      <c r="D5735" s="3" t="s">
        <v>36096</v>
      </c>
      <c r="E5735" s="12" t="s">
        <v>41969</v>
      </c>
      <c r="F5735" s="6" t="str">
        <f t="shared" si="294"/>
        <v>module=jmail_nnext</v>
      </c>
      <c r="G5735" s="6" t="str">
        <f t="shared" si="295"/>
        <v>module=kmail_nnext</v>
      </c>
    </row>
    <row r="5736" spans="1:7" ht="30" customHeight="1">
      <c r="A5736" s="3" t="s">
        <v>24606</v>
      </c>
      <c r="B5736" s="3" t="s">
        <v>2</v>
      </c>
      <c r="C5736" s="3" t="s">
        <v>30339</v>
      </c>
      <c r="D5736" s="3" t="s">
        <v>36097</v>
      </c>
      <c r="E5736" s="12" t="s">
        <v>41970</v>
      </c>
      <c r="F5736" s="6" t="str">
        <f t="shared" si="294"/>
        <v>module=jmail_nnext</v>
      </c>
      <c r="G5736" s="6" t="str">
        <f t="shared" si="295"/>
        <v>module=kmail_nnext</v>
      </c>
    </row>
    <row r="5737" spans="1:7" ht="30" customHeight="1">
      <c r="A5737" s="3" t="s">
        <v>24606</v>
      </c>
      <c r="B5737" s="3" t="s">
        <v>2</v>
      </c>
      <c r="C5737" s="3" t="s">
        <v>30340</v>
      </c>
      <c r="D5737" s="3" t="s">
        <v>36098</v>
      </c>
      <c r="E5737" s="12" t="s">
        <v>41971</v>
      </c>
      <c r="F5737" s="6" t="str">
        <f t="shared" si="294"/>
        <v>module=jmail_nnext</v>
      </c>
      <c r="G5737" s="6" t="str">
        <f t="shared" si="295"/>
        <v>module=kmail_nnext</v>
      </c>
    </row>
    <row r="5738" spans="1:7" ht="30" customHeight="1">
      <c r="A5738" s="3" t="s">
        <v>24606</v>
      </c>
      <c r="B5738" s="3" t="s">
        <v>2</v>
      </c>
      <c r="C5738" s="3" t="s">
        <v>30341</v>
      </c>
      <c r="D5738" s="3" t="s">
        <v>36099</v>
      </c>
      <c r="E5738" s="12" t="s">
        <v>41972</v>
      </c>
      <c r="F5738" s="6" t="str">
        <f t="shared" si="294"/>
        <v>module=jmail_nnext</v>
      </c>
      <c r="G5738" s="6" t="str">
        <f t="shared" si="295"/>
        <v>module=kmail_nnext</v>
      </c>
    </row>
    <row r="5739" spans="1:7" ht="30" customHeight="1">
      <c r="A5739" s="3" t="s">
        <v>24606</v>
      </c>
      <c r="B5739" s="3" t="s">
        <v>2</v>
      </c>
      <c r="C5739" s="3" t="s">
        <v>30342</v>
      </c>
      <c r="D5739" s="3" t="s">
        <v>36100</v>
      </c>
      <c r="E5739" s="12" t="s">
        <v>41973</v>
      </c>
      <c r="F5739" s="6" t="str">
        <f t="shared" si="294"/>
        <v>module=jmail_nnext</v>
      </c>
      <c r="G5739" s="6" t="str">
        <f t="shared" si="295"/>
        <v>module=kmail_nnext</v>
      </c>
    </row>
    <row r="5740" spans="1:7" ht="30" customHeight="1">
      <c r="A5740" s="3" t="s">
        <v>24606</v>
      </c>
      <c r="B5740" s="3" t="s">
        <v>2</v>
      </c>
      <c r="C5740" s="3" t="s">
        <v>30343</v>
      </c>
      <c r="D5740" s="3" t="s">
        <v>36101</v>
      </c>
      <c r="E5740" s="12" t="s">
        <v>41974</v>
      </c>
      <c r="F5740" s="6" t="str">
        <f t="shared" si="294"/>
        <v>module=jmail_nnext</v>
      </c>
      <c r="G5740" s="6" t="str">
        <f t="shared" si="295"/>
        <v>module=kmail_nnext</v>
      </c>
    </row>
    <row r="5741" spans="1:7" ht="30" customHeight="1">
      <c r="A5741" s="3" t="s">
        <v>24606</v>
      </c>
      <c r="B5741" s="3" t="s">
        <v>2</v>
      </c>
      <c r="C5741" s="3" t="s">
        <v>30344</v>
      </c>
      <c r="D5741" s="3" t="s">
        <v>36102</v>
      </c>
      <c r="E5741" s="12" t="s">
        <v>41975</v>
      </c>
      <c r="F5741" s="6" t="str">
        <f t="shared" si="294"/>
        <v>module=jmail_nnext</v>
      </c>
      <c r="G5741" s="6" t="str">
        <f t="shared" si="295"/>
        <v>module=kmail_nnext</v>
      </c>
    </row>
    <row r="5742" spans="1:7" ht="30" customHeight="1">
      <c r="A5742" s="3" t="s">
        <v>24606</v>
      </c>
      <c r="B5742" s="3" t="s">
        <v>2</v>
      </c>
      <c r="C5742" s="3" t="s">
        <v>30345</v>
      </c>
      <c r="D5742" s="3" t="s">
        <v>36103</v>
      </c>
      <c r="E5742" s="12" t="s">
        <v>41976</v>
      </c>
      <c r="F5742" s="6" t="str">
        <f t="shared" si="294"/>
        <v>module=jmail_nnext</v>
      </c>
      <c r="G5742" s="6" t="str">
        <f t="shared" si="295"/>
        <v>module=kmail_nnext</v>
      </c>
    </row>
    <row r="5743" spans="1:7" ht="30" customHeight="1">
      <c r="A5743" s="3" t="s">
        <v>24606</v>
      </c>
      <c r="B5743" s="3" t="s">
        <v>2</v>
      </c>
      <c r="C5743" s="3" t="s">
        <v>30346</v>
      </c>
      <c r="D5743" s="3" t="s">
        <v>36104</v>
      </c>
      <c r="E5743" s="12" t="s">
        <v>41977</v>
      </c>
      <c r="F5743" s="6" t="str">
        <f t="shared" si="294"/>
        <v>module=jmail_nnext</v>
      </c>
      <c r="G5743" s="6" t="str">
        <f t="shared" si="295"/>
        <v>module=kmail_nnext</v>
      </c>
    </row>
    <row r="5744" spans="1:7" ht="30" customHeight="1">
      <c r="A5744" s="3" t="s">
        <v>24606</v>
      </c>
      <c r="B5744" s="3" t="s">
        <v>2</v>
      </c>
      <c r="C5744" s="3" t="s">
        <v>30347</v>
      </c>
      <c r="D5744" s="3" t="s">
        <v>36105</v>
      </c>
      <c r="E5744" s="12" t="s">
        <v>41978</v>
      </c>
      <c r="F5744" s="6" t="str">
        <f t="shared" si="294"/>
        <v>module=jmail_nnext</v>
      </c>
      <c r="G5744" s="6" t="str">
        <f t="shared" si="295"/>
        <v>module=kmail_nnext</v>
      </c>
    </row>
    <row r="5745" spans="1:7" ht="30" customHeight="1">
      <c r="A5745" s="3" t="s">
        <v>24606</v>
      </c>
      <c r="B5745" s="3" t="s">
        <v>2</v>
      </c>
      <c r="C5745" s="3" t="s">
        <v>30348</v>
      </c>
      <c r="D5745" s="3" t="s">
        <v>36106</v>
      </c>
      <c r="E5745" s="12" t="s">
        <v>41979</v>
      </c>
      <c r="F5745" s="6" t="str">
        <f t="shared" si="294"/>
        <v>module=jmail_nnext</v>
      </c>
      <c r="G5745" s="6" t="str">
        <f t="shared" si="295"/>
        <v>module=kmail_nnext</v>
      </c>
    </row>
    <row r="5746" spans="1:7" ht="30" customHeight="1">
      <c r="A5746" s="3" t="s">
        <v>24606</v>
      </c>
      <c r="B5746" s="3" t="s">
        <v>2</v>
      </c>
      <c r="C5746" s="3" t="s">
        <v>30349</v>
      </c>
      <c r="D5746" s="3" t="s">
        <v>36107</v>
      </c>
      <c r="E5746" s="12" t="s">
        <v>41980</v>
      </c>
      <c r="F5746" s="6" t="str">
        <f t="shared" si="294"/>
        <v>module=jmail_nnext</v>
      </c>
      <c r="G5746" s="6" t="str">
        <f t="shared" si="295"/>
        <v>module=kmail_nnext</v>
      </c>
    </row>
    <row r="5747" spans="1:7" ht="30" customHeight="1">
      <c r="A5747" s="3" t="s">
        <v>24606</v>
      </c>
      <c r="B5747" s="3" t="s">
        <v>2</v>
      </c>
      <c r="C5747" s="3" t="s">
        <v>30350</v>
      </c>
      <c r="D5747" s="3" t="s">
        <v>36108</v>
      </c>
      <c r="E5747" s="12" t="s">
        <v>41981</v>
      </c>
      <c r="F5747" s="6" t="str">
        <f t="shared" ref="F5747:F5778" si="296">HYPERLINK("http://www.ssc.wisc.edu/wlsresearch/documentation/waves/?wave=capigrad&amp;module=jmail_nnext","module=jmail_nnext")</f>
        <v>module=jmail_nnext</v>
      </c>
      <c r="G5747" s="6" t="str">
        <f t="shared" ref="G5747:G5778" si="297">HYPERLINK("http://www.ssc.wisc.edu/wlsresearch/documentation/waves/?wave=capisib&amp;module=kmail_nnext","module=kmail_nnext")</f>
        <v>module=kmail_nnext</v>
      </c>
    </row>
    <row r="5748" spans="1:7" ht="30" customHeight="1">
      <c r="A5748" s="3" t="s">
        <v>24606</v>
      </c>
      <c r="B5748" s="3" t="s">
        <v>2</v>
      </c>
      <c r="C5748" s="3" t="s">
        <v>30351</v>
      </c>
      <c r="D5748" s="3" t="s">
        <v>36109</v>
      </c>
      <c r="E5748" s="12" t="s">
        <v>41982</v>
      </c>
      <c r="F5748" s="6" t="str">
        <f t="shared" si="296"/>
        <v>module=jmail_nnext</v>
      </c>
      <c r="G5748" s="6" t="str">
        <f t="shared" si="297"/>
        <v>module=kmail_nnext</v>
      </c>
    </row>
    <row r="5749" spans="1:7" ht="30" customHeight="1">
      <c r="A5749" s="3" t="s">
        <v>24606</v>
      </c>
      <c r="B5749" s="3" t="s">
        <v>2</v>
      </c>
      <c r="C5749" s="3" t="s">
        <v>30352</v>
      </c>
      <c r="D5749" s="3" t="s">
        <v>36110</v>
      </c>
      <c r="E5749" s="12" t="s">
        <v>41983</v>
      </c>
      <c r="F5749" s="6" t="str">
        <f t="shared" si="296"/>
        <v>module=jmail_nnext</v>
      </c>
      <c r="G5749" s="6" t="str">
        <f t="shared" si="297"/>
        <v>module=kmail_nnext</v>
      </c>
    </row>
    <row r="5750" spans="1:7" ht="30" customHeight="1">
      <c r="A5750" s="3" t="s">
        <v>24606</v>
      </c>
      <c r="B5750" s="3" t="s">
        <v>2</v>
      </c>
      <c r="C5750" s="3" t="s">
        <v>30353</v>
      </c>
      <c r="D5750" s="3" t="s">
        <v>36111</v>
      </c>
      <c r="E5750" s="12" t="s">
        <v>41984</v>
      </c>
      <c r="F5750" s="6" t="str">
        <f t="shared" si="296"/>
        <v>module=jmail_nnext</v>
      </c>
      <c r="G5750" s="6" t="str">
        <f t="shared" si="297"/>
        <v>module=kmail_nnext</v>
      </c>
    </row>
    <row r="5751" spans="1:7" ht="30" customHeight="1">
      <c r="A5751" s="3" t="s">
        <v>24606</v>
      </c>
      <c r="B5751" s="3" t="s">
        <v>2</v>
      </c>
      <c r="C5751" s="3" t="s">
        <v>30354</v>
      </c>
      <c r="D5751" s="3" t="s">
        <v>36112</v>
      </c>
      <c r="E5751" s="12" t="s">
        <v>41985</v>
      </c>
      <c r="F5751" s="6" t="str">
        <f t="shared" si="296"/>
        <v>module=jmail_nnext</v>
      </c>
      <c r="G5751" s="6" t="str">
        <f t="shared" si="297"/>
        <v>module=kmail_nnext</v>
      </c>
    </row>
    <row r="5752" spans="1:7" ht="30" customHeight="1">
      <c r="A5752" s="3" t="s">
        <v>24606</v>
      </c>
      <c r="B5752" s="3" t="s">
        <v>2</v>
      </c>
      <c r="C5752" s="3" t="s">
        <v>30355</v>
      </c>
      <c r="D5752" s="3" t="s">
        <v>36113</v>
      </c>
      <c r="E5752" s="12" t="s">
        <v>41986</v>
      </c>
      <c r="F5752" s="6" t="str">
        <f t="shared" si="296"/>
        <v>module=jmail_nnext</v>
      </c>
      <c r="G5752" s="6" t="str">
        <f t="shared" si="297"/>
        <v>module=kmail_nnext</v>
      </c>
    </row>
    <row r="5753" spans="1:7" ht="30" customHeight="1">
      <c r="A5753" s="3" t="s">
        <v>24606</v>
      </c>
      <c r="B5753" s="3" t="s">
        <v>2</v>
      </c>
      <c r="C5753" s="3" t="s">
        <v>30356</v>
      </c>
      <c r="D5753" s="3" t="s">
        <v>36114</v>
      </c>
      <c r="E5753" s="12" t="s">
        <v>41987</v>
      </c>
      <c r="F5753" s="6" t="str">
        <f t="shared" si="296"/>
        <v>module=jmail_nnext</v>
      </c>
      <c r="G5753" s="6" t="str">
        <f t="shared" si="297"/>
        <v>module=kmail_nnext</v>
      </c>
    </row>
    <row r="5754" spans="1:7" ht="30" customHeight="1">
      <c r="A5754" s="3" t="s">
        <v>24606</v>
      </c>
      <c r="B5754" s="3" t="s">
        <v>2</v>
      </c>
      <c r="C5754" s="3" t="s">
        <v>30357</v>
      </c>
      <c r="D5754" s="3" t="s">
        <v>36115</v>
      </c>
      <c r="E5754" s="12" t="s">
        <v>41988</v>
      </c>
      <c r="F5754" s="6" t="str">
        <f t="shared" si="296"/>
        <v>module=jmail_nnext</v>
      </c>
      <c r="G5754" s="6" t="str">
        <f t="shared" si="297"/>
        <v>module=kmail_nnext</v>
      </c>
    </row>
    <row r="5755" spans="1:7" ht="30" customHeight="1">
      <c r="A5755" s="3" t="s">
        <v>24606</v>
      </c>
      <c r="B5755" s="3" t="s">
        <v>2</v>
      </c>
      <c r="C5755" s="3" t="s">
        <v>30358</v>
      </c>
      <c r="D5755" s="3" t="s">
        <v>36116</v>
      </c>
      <c r="E5755" s="12" t="s">
        <v>41989</v>
      </c>
      <c r="F5755" s="6" t="str">
        <f t="shared" si="296"/>
        <v>module=jmail_nnext</v>
      </c>
      <c r="G5755" s="6" t="str">
        <f t="shared" si="297"/>
        <v>module=kmail_nnext</v>
      </c>
    </row>
    <row r="5756" spans="1:7" ht="30" customHeight="1">
      <c r="A5756" s="3" t="s">
        <v>24606</v>
      </c>
      <c r="B5756" s="3" t="s">
        <v>2</v>
      </c>
      <c r="C5756" s="3" t="s">
        <v>30359</v>
      </c>
      <c r="D5756" s="3" t="s">
        <v>36117</v>
      </c>
      <c r="E5756" s="12" t="s">
        <v>41990</v>
      </c>
      <c r="F5756" s="6" t="str">
        <f t="shared" si="296"/>
        <v>module=jmail_nnext</v>
      </c>
      <c r="G5756" s="6" t="str">
        <f t="shared" si="297"/>
        <v>module=kmail_nnext</v>
      </c>
    </row>
    <row r="5757" spans="1:7" ht="30" customHeight="1">
      <c r="A5757" s="3" t="s">
        <v>24606</v>
      </c>
      <c r="B5757" s="3" t="s">
        <v>2</v>
      </c>
      <c r="C5757" s="3" t="s">
        <v>30360</v>
      </c>
      <c r="D5757" s="3" t="s">
        <v>36118</v>
      </c>
      <c r="E5757" s="12" t="s">
        <v>41991</v>
      </c>
      <c r="F5757" s="6" t="str">
        <f t="shared" si="296"/>
        <v>module=jmail_nnext</v>
      </c>
      <c r="G5757" s="6" t="str">
        <f t="shared" si="297"/>
        <v>module=kmail_nnext</v>
      </c>
    </row>
    <row r="5758" spans="1:7" ht="30" customHeight="1">
      <c r="A5758" s="3" t="s">
        <v>24606</v>
      </c>
      <c r="B5758" s="3" t="s">
        <v>2</v>
      </c>
      <c r="C5758" s="3" t="s">
        <v>30361</v>
      </c>
      <c r="D5758" s="3" t="s">
        <v>36119</v>
      </c>
      <c r="E5758" s="12" t="s">
        <v>41992</v>
      </c>
      <c r="F5758" s="6" t="str">
        <f t="shared" si="296"/>
        <v>module=jmail_nnext</v>
      </c>
      <c r="G5758" s="6" t="str">
        <f t="shared" si="297"/>
        <v>module=kmail_nnext</v>
      </c>
    </row>
    <row r="5759" spans="1:7" ht="30" customHeight="1">
      <c r="A5759" s="3" t="s">
        <v>24606</v>
      </c>
      <c r="B5759" s="3" t="s">
        <v>2</v>
      </c>
      <c r="C5759" s="3" t="s">
        <v>30362</v>
      </c>
      <c r="D5759" s="3" t="s">
        <v>36120</v>
      </c>
      <c r="E5759" s="12" t="s">
        <v>41993</v>
      </c>
      <c r="F5759" s="6" t="str">
        <f t="shared" si="296"/>
        <v>module=jmail_nnext</v>
      </c>
      <c r="G5759" s="6" t="str">
        <f t="shared" si="297"/>
        <v>module=kmail_nnext</v>
      </c>
    </row>
    <row r="5760" spans="1:7" ht="30" customHeight="1">
      <c r="A5760" s="3" t="s">
        <v>24606</v>
      </c>
      <c r="B5760" s="3" t="s">
        <v>2</v>
      </c>
      <c r="C5760" s="3" t="s">
        <v>30363</v>
      </c>
      <c r="D5760" s="3" t="s">
        <v>36121</v>
      </c>
      <c r="E5760" s="12" t="s">
        <v>41994</v>
      </c>
      <c r="F5760" s="6" t="str">
        <f t="shared" si="296"/>
        <v>module=jmail_nnext</v>
      </c>
      <c r="G5760" s="6" t="str">
        <f t="shared" si="297"/>
        <v>module=kmail_nnext</v>
      </c>
    </row>
    <row r="5761" spans="1:7" ht="30" customHeight="1">
      <c r="A5761" s="3" t="s">
        <v>24606</v>
      </c>
      <c r="B5761" s="3" t="s">
        <v>2</v>
      </c>
      <c r="C5761" s="3" t="s">
        <v>30364</v>
      </c>
      <c r="D5761" s="3" t="s">
        <v>36122</v>
      </c>
      <c r="E5761" s="12" t="s">
        <v>41995</v>
      </c>
      <c r="F5761" s="6" t="str">
        <f t="shared" si="296"/>
        <v>module=jmail_nnext</v>
      </c>
      <c r="G5761" s="6" t="str">
        <f t="shared" si="297"/>
        <v>module=kmail_nnext</v>
      </c>
    </row>
    <row r="5762" spans="1:7" ht="30" customHeight="1">
      <c r="A5762" s="3" t="s">
        <v>24606</v>
      </c>
      <c r="B5762" s="3" t="s">
        <v>2</v>
      </c>
      <c r="C5762" s="3" t="s">
        <v>30365</v>
      </c>
      <c r="D5762" s="3" t="s">
        <v>36123</v>
      </c>
      <c r="E5762" s="12" t="s">
        <v>41996</v>
      </c>
      <c r="F5762" s="6" t="str">
        <f t="shared" si="296"/>
        <v>module=jmail_nnext</v>
      </c>
      <c r="G5762" s="6" t="str">
        <f t="shared" si="297"/>
        <v>module=kmail_nnext</v>
      </c>
    </row>
    <row r="5763" spans="1:7" ht="30" customHeight="1">
      <c r="A5763" s="3" t="s">
        <v>24606</v>
      </c>
      <c r="B5763" s="3" t="s">
        <v>2</v>
      </c>
      <c r="C5763" s="3" t="s">
        <v>30366</v>
      </c>
      <c r="D5763" s="3" t="s">
        <v>36124</v>
      </c>
      <c r="E5763" s="12" t="s">
        <v>41997</v>
      </c>
      <c r="F5763" s="6" t="str">
        <f t="shared" si="296"/>
        <v>module=jmail_nnext</v>
      </c>
      <c r="G5763" s="6" t="str">
        <f t="shared" si="297"/>
        <v>module=kmail_nnext</v>
      </c>
    </row>
    <row r="5764" spans="1:7" ht="30" customHeight="1">
      <c r="A5764" s="3" t="s">
        <v>24606</v>
      </c>
      <c r="B5764" s="3" t="s">
        <v>2</v>
      </c>
      <c r="C5764" s="3" t="s">
        <v>30367</v>
      </c>
      <c r="D5764" s="3" t="s">
        <v>36125</v>
      </c>
      <c r="E5764" s="12" t="s">
        <v>41998</v>
      </c>
      <c r="F5764" s="6" t="str">
        <f t="shared" si="296"/>
        <v>module=jmail_nnext</v>
      </c>
      <c r="G5764" s="6" t="str">
        <f t="shared" si="297"/>
        <v>module=kmail_nnext</v>
      </c>
    </row>
    <row r="5765" spans="1:7" ht="30" customHeight="1">
      <c r="A5765" s="3" t="s">
        <v>24606</v>
      </c>
      <c r="B5765" s="3" t="s">
        <v>2</v>
      </c>
      <c r="C5765" s="3" t="s">
        <v>30368</v>
      </c>
      <c r="D5765" s="3" t="s">
        <v>36126</v>
      </c>
      <c r="E5765" s="12" t="s">
        <v>41999</v>
      </c>
      <c r="F5765" s="6" t="str">
        <f t="shared" si="296"/>
        <v>module=jmail_nnext</v>
      </c>
      <c r="G5765" s="6" t="str">
        <f t="shared" si="297"/>
        <v>module=kmail_nnext</v>
      </c>
    </row>
    <row r="5766" spans="1:7" ht="30" customHeight="1">
      <c r="A5766" s="3" t="s">
        <v>24606</v>
      </c>
      <c r="B5766" s="3" t="s">
        <v>2</v>
      </c>
      <c r="C5766" s="3" t="s">
        <v>30369</v>
      </c>
      <c r="D5766" s="3" t="s">
        <v>36127</v>
      </c>
      <c r="E5766" s="12" t="s">
        <v>42000</v>
      </c>
      <c r="F5766" s="6" t="str">
        <f t="shared" si="296"/>
        <v>module=jmail_nnext</v>
      </c>
      <c r="G5766" s="6" t="str">
        <f t="shared" si="297"/>
        <v>module=kmail_nnext</v>
      </c>
    </row>
    <row r="5767" spans="1:7" ht="30" customHeight="1">
      <c r="A5767" s="3" t="s">
        <v>24606</v>
      </c>
      <c r="B5767" s="3" t="s">
        <v>2</v>
      </c>
      <c r="C5767" s="3" t="s">
        <v>30370</v>
      </c>
      <c r="D5767" s="3" t="s">
        <v>36128</v>
      </c>
      <c r="E5767" s="12" t="s">
        <v>42001</v>
      </c>
      <c r="F5767" s="6" t="str">
        <f t="shared" si="296"/>
        <v>module=jmail_nnext</v>
      </c>
      <c r="G5767" s="6" t="str">
        <f t="shared" si="297"/>
        <v>module=kmail_nnext</v>
      </c>
    </row>
    <row r="5768" spans="1:7" ht="30" customHeight="1">
      <c r="A5768" s="3" t="s">
        <v>24606</v>
      </c>
      <c r="B5768" s="3" t="s">
        <v>2</v>
      </c>
      <c r="C5768" s="3" t="s">
        <v>30371</v>
      </c>
      <c r="D5768" s="3" t="s">
        <v>36129</v>
      </c>
      <c r="E5768" s="12" t="s">
        <v>42002</v>
      </c>
      <c r="F5768" s="6" t="str">
        <f t="shared" si="296"/>
        <v>module=jmail_nnext</v>
      </c>
      <c r="G5768" s="6" t="str">
        <f t="shared" si="297"/>
        <v>module=kmail_nnext</v>
      </c>
    </row>
    <row r="5769" spans="1:7" ht="30" customHeight="1">
      <c r="A5769" s="3" t="s">
        <v>24606</v>
      </c>
      <c r="B5769" s="3" t="s">
        <v>2</v>
      </c>
      <c r="C5769" s="3" t="s">
        <v>30372</v>
      </c>
      <c r="D5769" s="3" t="s">
        <v>36130</v>
      </c>
      <c r="E5769" s="12" t="s">
        <v>42003</v>
      </c>
      <c r="F5769" s="6" t="str">
        <f t="shared" si="296"/>
        <v>module=jmail_nnext</v>
      </c>
      <c r="G5769" s="6" t="str">
        <f t="shared" si="297"/>
        <v>module=kmail_nnext</v>
      </c>
    </row>
    <row r="5770" spans="1:7" ht="30" customHeight="1">
      <c r="A5770" s="3" t="s">
        <v>24606</v>
      </c>
      <c r="B5770" s="3" t="s">
        <v>2</v>
      </c>
      <c r="C5770" s="3" t="s">
        <v>30373</v>
      </c>
      <c r="D5770" s="3" t="s">
        <v>36131</v>
      </c>
      <c r="E5770" s="12" t="s">
        <v>42004</v>
      </c>
      <c r="F5770" s="6" t="str">
        <f t="shared" si="296"/>
        <v>module=jmail_nnext</v>
      </c>
      <c r="G5770" s="6" t="str">
        <f t="shared" si="297"/>
        <v>module=kmail_nnext</v>
      </c>
    </row>
    <row r="5771" spans="1:7" ht="30" customHeight="1">
      <c r="A5771" s="3" t="s">
        <v>24606</v>
      </c>
      <c r="B5771" s="3" t="s">
        <v>2</v>
      </c>
      <c r="C5771" s="3" t="s">
        <v>30374</v>
      </c>
      <c r="D5771" s="3" t="s">
        <v>36132</v>
      </c>
      <c r="E5771" s="12" t="s">
        <v>42005</v>
      </c>
      <c r="F5771" s="6" t="str">
        <f t="shared" si="296"/>
        <v>module=jmail_nnext</v>
      </c>
      <c r="G5771" s="6" t="str">
        <f t="shared" si="297"/>
        <v>module=kmail_nnext</v>
      </c>
    </row>
    <row r="5772" spans="1:7" ht="30" customHeight="1">
      <c r="A5772" s="3" t="s">
        <v>24606</v>
      </c>
      <c r="B5772" s="3" t="s">
        <v>2</v>
      </c>
      <c r="C5772" s="3" t="s">
        <v>30375</v>
      </c>
      <c r="D5772" s="3" t="s">
        <v>36133</v>
      </c>
      <c r="E5772" s="12" t="s">
        <v>42006</v>
      </c>
      <c r="F5772" s="6" t="str">
        <f t="shared" si="296"/>
        <v>module=jmail_nnext</v>
      </c>
      <c r="G5772" s="6" t="str">
        <f t="shared" si="297"/>
        <v>module=kmail_nnext</v>
      </c>
    </row>
    <row r="5773" spans="1:7" ht="30" customHeight="1">
      <c r="A5773" s="3" t="s">
        <v>24606</v>
      </c>
      <c r="B5773" s="3" t="s">
        <v>2</v>
      </c>
      <c r="C5773" s="3" t="s">
        <v>30376</v>
      </c>
      <c r="D5773" s="3" t="s">
        <v>36134</v>
      </c>
      <c r="E5773" s="12" t="s">
        <v>42007</v>
      </c>
      <c r="F5773" s="6" t="str">
        <f t="shared" si="296"/>
        <v>module=jmail_nnext</v>
      </c>
      <c r="G5773" s="6" t="str">
        <f t="shared" si="297"/>
        <v>module=kmail_nnext</v>
      </c>
    </row>
    <row r="5774" spans="1:7" ht="30" customHeight="1">
      <c r="A5774" s="3" t="s">
        <v>24606</v>
      </c>
      <c r="B5774" s="3" t="s">
        <v>2</v>
      </c>
      <c r="C5774" s="3" t="s">
        <v>30377</v>
      </c>
      <c r="D5774" s="3" t="s">
        <v>36135</v>
      </c>
      <c r="E5774" s="12" t="s">
        <v>42008</v>
      </c>
      <c r="F5774" s="6" t="str">
        <f t="shared" si="296"/>
        <v>module=jmail_nnext</v>
      </c>
      <c r="G5774" s="6" t="str">
        <f t="shared" si="297"/>
        <v>module=kmail_nnext</v>
      </c>
    </row>
    <row r="5775" spans="1:7" ht="30" customHeight="1">
      <c r="A5775" s="3" t="s">
        <v>24606</v>
      </c>
      <c r="B5775" s="3" t="s">
        <v>2</v>
      </c>
      <c r="C5775" s="3" t="s">
        <v>30378</v>
      </c>
      <c r="D5775" s="3" t="s">
        <v>36136</v>
      </c>
      <c r="E5775" s="12" t="s">
        <v>42009</v>
      </c>
      <c r="F5775" s="6" t="str">
        <f t="shared" si="296"/>
        <v>module=jmail_nnext</v>
      </c>
      <c r="G5775" s="6" t="str">
        <f t="shared" si="297"/>
        <v>module=kmail_nnext</v>
      </c>
    </row>
    <row r="5776" spans="1:7" ht="30" customHeight="1">
      <c r="A5776" s="3" t="s">
        <v>24606</v>
      </c>
      <c r="B5776" s="3" t="s">
        <v>2</v>
      </c>
      <c r="C5776" s="3" t="s">
        <v>30379</v>
      </c>
      <c r="D5776" s="3" t="s">
        <v>36137</v>
      </c>
      <c r="E5776" s="12" t="s">
        <v>42010</v>
      </c>
      <c r="F5776" s="6" t="str">
        <f t="shared" si="296"/>
        <v>module=jmail_nnext</v>
      </c>
      <c r="G5776" s="6" t="str">
        <f t="shared" si="297"/>
        <v>module=kmail_nnext</v>
      </c>
    </row>
    <row r="5777" spans="1:7" ht="30" customHeight="1">
      <c r="A5777" s="3" t="s">
        <v>24606</v>
      </c>
      <c r="B5777" s="3" t="s">
        <v>2</v>
      </c>
      <c r="C5777" s="3" t="s">
        <v>30380</v>
      </c>
      <c r="D5777" s="3" t="s">
        <v>36138</v>
      </c>
      <c r="E5777" s="12" t="s">
        <v>42011</v>
      </c>
      <c r="F5777" s="6" t="str">
        <f t="shared" si="296"/>
        <v>module=jmail_nnext</v>
      </c>
      <c r="G5777" s="6" t="str">
        <f t="shared" si="297"/>
        <v>module=kmail_nnext</v>
      </c>
    </row>
    <row r="5778" spans="1:7" ht="30" customHeight="1">
      <c r="A5778" s="3" t="s">
        <v>24606</v>
      </c>
      <c r="B5778" s="3" t="s">
        <v>2</v>
      </c>
      <c r="C5778" s="3" t="s">
        <v>30381</v>
      </c>
      <c r="D5778" s="3" t="s">
        <v>36139</v>
      </c>
      <c r="E5778" s="12" t="s">
        <v>42012</v>
      </c>
      <c r="F5778" s="6" t="str">
        <f t="shared" si="296"/>
        <v>module=jmail_nnext</v>
      </c>
      <c r="G5778" s="6" t="str">
        <f t="shared" si="297"/>
        <v>module=kmail_nnext</v>
      </c>
    </row>
    <row r="5779" spans="1:7" ht="30" customHeight="1">
      <c r="A5779" s="3" t="s">
        <v>24606</v>
      </c>
      <c r="B5779" s="3" t="s">
        <v>2</v>
      </c>
      <c r="C5779" s="3" t="s">
        <v>30382</v>
      </c>
      <c r="D5779" s="3" t="s">
        <v>36140</v>
      </c>
      <c r="E5779" s="12" t="s">
        <v>42013</v>
      </c>
      <c r="F5779" s="6" t="str">
        <f t="shared" ref="F5779:F5810" si="298">HYPERLINK("http://www.ssc.wisc.edu/wlsresearch/documentation/waves/?wave=capigrad&amp;module=jmail_nnext","module=jmail_nnext")</f>
        <v>module=jmail_nnext</v>
      </c>
      <c r="G5779" s="6" t="str">
        <f t="shared" ref="G5779:G5810" si="299">HYPERLINK("http://www.ssc.wisc.edu/wlsresearch/documentation/waves/?wave=capisib&amp;module=kmail_nnext","module=kmail_nnext")</f>
        <v>module=kmail_nnext</v>
      </c>
    </row>
    <row r="5780" spans="1:7" ht="30" customHeight="1">
      <c r="A5780" s="3" t="s">
        <v>24606</v>
      </c>
      <c r="B5780" s="3" t="s">
        <v>2</v>
      </c>
      <c r="C5780" s="3" t="s">
        <v>30383</v>
      </c>
      <c r="D5780" s="3" t="s">
        <v>36141</v>
      </c>
      <c r="E5780" s="12" t="s">
        <v>42014</v>
      </c>
      <c r="F5780" s="6" t="str">
        <f t="shared" si="298"/>
        <v>module=jmail_nnext</v>
      </c>
      <c r="G5780" s="6" t="str">
        <f t="shared" si="299"/>
        <v>module=kmail_nnext</v>
      </c>
    </row>
    <row r="5781" spans="1:7" ht="30" customHeight="1">
      <c r="A5781" s="3" t="s">
        <v>24606</v>
      </c>
      <c r="B5781" s="3" t="s">
        <v>2</v>
      </c>
      <c r="C5781" s="3" t="s">
        <v>30384</v>
      </c>
      <c r="D5781" s="3" t="s">
        <v>36142</v>
      </c>
      <c r="E5781" s="12" t="s">
        <v>42015</v>
      </c>
      <c r="F5781" s="6" t="str">
        <f t="shared" si="298"/>
        <v>module=jmail_nnext</v>
      </c>
      <c r="G5781" s="6" t="str">
        <f t="shared" si="299"/>
        <v>module=kmail_nnext</v>
      </c>
    </row>
    <row r="5782" spans="1:7" ht="30" customHeight="1">
      <c r="A5782" s="3" t="s">
        <v>24606</v>
      </c>
      <c r="B5782" s="3" t="s">
        <v>2</v>
      </c>
      <c r="C5782" s="3" t="s">
        <v>30385</v>
      </c>
      <c r="D5782" s="3" t="s">
        <v>36143</v>
      </c>
      <c r="E5782" s="12" t="s">
        <v>42016</v>
      </c>
      <c r="F5782" s="6" t="str">
        <f t="shared" si="298"/>
        <v>module=jmail_nnext</v>
      </c>
      <c r="G5782" s="6" t="str">
        <f t="shared" si="299"/>
        <v>module=kmail_nnext</v>
      </c>
    </row>
    <row r="5783" spans="1:7" ht="30" customHeight="1">
      <c r="A5783" s="3" t="s">
        <v>24606</v>
      </c>
      <c r="B5783" s="3" t="s">
        <v>2</v>
      </c>
      <c r="C5783" s="3" t="s">
        <v>30386</v>
      </c>
      <c r="D5783" s="3" t="s">
        <v>36144</v>
      </c>
      <c r="E5783" s="12" t="s">
        <v>42017</v>
      </c>
      <c r="F5783" s="6" t="str">
        <f t="shared" si="298"/>
        <v>module=jmail_nnext</v>
      </c>
      <c r="G5783" s="6" t="str">
        <f t="shared" si="299"/>
        <v>module=kmail_nnext</v>
      </c>
    </row>
    <row r="5784" spans="1:7" ht="30" customHeight="1">
      <c r="A5784" s="3" t="s">
        <v>24606</v>
      </c>
      <c r="B5784" s="3" t="s">
        <v>2</v>
      </c>
      <c r="C5784" s="3" t="s">
        <v>30387</v>
      </c>
      <c r="D5784" s="3" t="s">
        <v>36145</v>
      </c>
      <c r="E5784" s="12" t="s">
        <v>42018</v>
      </c>
      <c r="F5784" s="6" t="str">
        <f t="shared" si="298"/>
        <v>module=jmail_nnext</v>
      </c>
      <c r="G5784" s="6" t="str">
        <f t="shared" si="299"/>
        <v>module=kmail_nnext</v>
      </c>
    </row>
    <row r="5785" spans="1:7" ht="30" customHeight="1">
      <c r="A5785" s="3" t="s">
        <v>24606</v>
      </c>
      <c r="B5785" s="3" t="s">
        <v>2</v>
      </c>
      <c r="C5785" s="3" t="s">
        <v>30388</v>
      </c>
      <c r="D5785" s="3" t="s">
        <v>36146</v>
      </c>
      <c r="E5785" s="12" t="s">
        <v>42019</v>
      </c>
      <c r="F5785" s="6" t="str">
        <f t="shared" si="298"/>
        <v>module=jmail_nnext</v>
      </c>
      <c r="G5785" s="6" t="str">
        <f t="shared" si="299"/>
        <v>module=kmail_nnext</v>
      </c>
    </row>
    <row r="5786" spans="1:7" ht="30" customHeight="1">
      <c r="A5786" s="3" t="s">
        <v>24606</v>
      </c>
      <c r="B5786" s="3" t="s">
        <v>2</v>
      </c>
      <c r="C5786" s="3" t="s">
        <v>30389</v>
      </c>
      <c r="D5786" s="3" t="s">
        <v>36147</v>
      </c>
      <c r="E5786" s="12" t="s">
        <v>42020</v>
      </c>
      <c r="F5786" s="6" t="str">
        <f t="shared" si="298"/>
        <v>module=jmail_nnext</v>
      </c>
      <c r="G5786" s="6" t="str">
        <f t="shared" si="299"/>
        <v>module=kmail_nnext</v>
      </c>
    </row>
    <row r="5787" spans="1:7" ht="30" customHeight="1">
      <c r="A5787" s="3" t="s">
        <v>24606</v>
      </c>
      <c r="B5787" s="3" t="s">
        <v>2</v>
      </c>
      <c r="C5787" s="3" t="s">
        <v>30390</v>
      </c>
      <c r="D5787" s="3" t="s">
        <v>36148</v>
      </c>
      <c r="E5787" s="12" t="s">
        <v>42021</v>
      </c>
      <c r="F5787" s="6" t="str">
        <f t="shared" si="298"/>
        <v>module=jmail_nnext</v>
      </c>
      <c r="G5787" s="6" t="str">
        <f t="shared" si="299"/>
        <v>module=kmail_nnext</v>
      </c>
    </row>
    <row r="5788" spans="1:7" ht="30" customHeight="1">
      <c r="A5788" s="3" t="s">
        <v>24606</v>
      </c>
      <c r="B5788" s="3" t="s">
        <v>2</v>
      </c>
      <c r="C5788" s="3" t="s">
        <v>30391</v>
      </c>
      <c r="D5788" s="3" t="s">
        <v>36149</v>
      </c>
      <c r="E5788" s="12" t="s">
        <v>42022</v>
      </c>
      <c r="F5788" s="6" t="str">
        <f t="shared" si="298"/>
        <v>module=jmail_nnext</v>
      </c>
      <c r="G5788" s="6" t="str">
        <f t="shared" si="299"/>
        <v>module=kmail_nnext</v>
      </c>
    </row>
    <row r="5789" spans="1:7" ht="30" customHeight="1">
      <c r="A5789" s="3" t="s">
        <v>24606</v>
      </c>
      <c r="B5789" s="3" t="s">
        <v>2</v>
      </c>
      <c r="C5789" s="3" t="s">
        <v>30392</v>
      </c>
      <c r="D5789" s="3" t="s">
        <v>36150</v>
      </c>
      <c r="E5789" s="12" t="s">
        <v>42023</v>
      </c>
      <c r="F5789" s="6" t="str">
        <f t="shared" si="298"/>
        <v>module=jmail_nnext</v>
      </c>
      <c r="G5789" s="6" t="str">
        <f t="shared" si="299"/>
        <v>module=kmail_nnext</v>
      </c>
    </row>
    <row r="5790" spans="1:7" ht="30" customHeight="1">
      <c r="A5790" s="3" t="s">
        <v>24606</v>
      </c>
      <c r="B5790" s="3" t="s">
        <v>2</v>
      </c>
      <c r="C5790" s="3" t="s">
        <v>30393</v>
      </c>
      <c r="D5790" s="3" t="s">
        <v>36151</v>
      </c>
      <c r="E5790" s="12" t="s">
        <v>42024</v>
      </c>
      <c r="F5790" s="6" t="str">
        <f t="shared" si="298"/>
        <v>module=jmail_nnext</v>
      </c>
      <c r="G5790" s="6" t="str">
        <f t="shared" si="299"/>
        <v>module=kmail_nnext</v>
      </c>
    </row>
    <row r="5791" spans="1:7" ht="30" customHeight="1">
      <c r="A5791" s="3" t="s">
        <v>24606</v>
      </c>
      <c r="B5791" s="3" t="s">
        <v>2</v>
      </c>
      <c r="C5791" s="3" t="s">
        <v>30394</v>
      </c>
      <c r="D5791" s="3" t="s">
        <v>36152</v>
      </c>
      <c r="E5791" s="12" t="s">
        <v>42025</v>
      </c>
      <c r="F5791" s="6" t="str">
        <f t="shared" si="298"/>
        <v>module=jmail_nnext</v>
      </c>
      <c r="G5791" s="6" t="str">
        <f t="shared" si="299"/>
        <v>module=kmail_nnext</v>
      </c>
    </row>
    <row r="5792" spans="1:7" ht="30" customHeight="1">
      <c r="A5792" s="3" t="s">
        <v>24606</v>
      </c>
      <c r="B5792" s="3" t="s">
        <v>2</v>
      </c>
      <c r="C5792" s="3" t="s">
        <v>30395</v>
      </c>
      <c r="D5792" s="3" t="s">
        <v>36153</v>
      </c>
      <c r="E5792" s="12" t="s">
        <v>42026</v>
      </c>
      <c r="F5792" s="6" t="str">
        <f t="shared" si="298"/>
        <v>module=jmail_nnext</v>
      </c>
      <c r="G5792" s="6" t="str">
        <f t="shared" si="299"/>
        <v>module=kmail_nnext</v>
      </c>
    </row>
    <row r="5793" spans="1:7" ht="30" customHeight="1">
      <c r="A5793" s="3" t="s">
        <v>24606</v>
      </c>
      <c r="B5793" s="3" t="s">
        <v>2</v>
      </c>
      <c r="C5793" s="3" t="s">
        <v>30396</v>
      </c>
      <c r="D5793" s="3" t="s">
        <v>36154</v>
      </c>
      <c r="E5793" s="12" t="s">
        <v>42027</v>
      </c>
      <c r="F5793" s="6" t="str">
        <f t="shared" si="298"/>
        <v>module=jmail_nnext</v>
      </c>
      <c r="G5793" s="6" t="str">
        <f t="shared" si="299"/>
        <v>module=kmail_nnext</v>
      </c>
    </row>
    <row r="5794" spans="1:7" ht="30" customHeight="1">
      <c r="A5794" s="3" t="s">
        <v>24606</v>
      </c>
      <c r="B5794" s="3" t="s">
        <v>2</v>
      </c>
      <c r="C5794" s="3" t="s">
        <v>30397</v>
      </c>
      <c r="D5794" s="3" t="s">
        <v>36155</v>
      </c>
      <c r="E5794" s="12" t="s">
        <v>42028</v>
      </c>
      <c r="F5794" s="6" t="str">
        <f t="shared" si="298"/>
        <v>module=jmail_nnext</v>
      </c>
      <c r="G5794" s="6" t="str">
        <f t="shared" si="299"/>
        <v>module=kmail_nnext</v>
      </c>
    </row>
    <row r="5795" spans="1:7" ht="30" customHeight="1">
      <c r="A5795" s="3" t="s">
        <v>24606</v>
      </c>
      <c r="B5795" s="3" t="s">
        <v>2</v>
      </c>
      <c r="C5795" s="3" t="s">
        <v>30398</v>
      </c>
      <c r="D5795" s="3" t="s">
        <v>36156</v>
      </c>
      <c r="E5795" s="12" t="s">
        <v>42029</v>
      </c>
      <c r="F5795" s="6" t="str">
        <f t="shared" si="298"/>
        <v>module=jmail_nnext</v>
      </c>
      <c r="G5795" s="6" t="str">
        <f t="shared" si="299"/>
        <v>module=kmail_nnext</v>
      </c>
    </row>
    <row r="5796" spans="1:7" ht="30" customHeight="1">
      <c r="A5796" s="3" t="s">
        <v>24606</v>
      </c>
      <c r="B5796" s="3" t="s">
        <v>2</v>
      </c>
      <c r="C5796" s="3" t="s">
        <v>30399</v>
      </c>
      <c r="D5796" s="3" t="s">
        <v>36157</v>
      </c>
      <c r="E5796" s="12" t="s">
        <v>42030</v>
      </c>
      <c r="F5796" s="6" t="str">
        <f t="shared" si="298"/>
        <v>module=jmail_nnext</v>
      </c>
      <c r="G5796" s="6" t="str">
        <f t="shared" si="299"/>
        <v>module=kmail_nnext</v>
      </c>
    </row>
    <row r="5797" spans="1:7" ht="30" customHeight="1">
      <c r="A5797" s="3" t="s">
        <v>24606</v>
      </c>
      <c r="B5797" s="3" t="s">
        <v>2</v>
      </c>
      <c r="C5797" s="3" t="s">
        <v>30400</v>
      </c>
      <c r="D5797" s="3" t="s">
        <v>36158</v>
      </c>
      <c r="E5797" s="12" t="s">
        <v>42031</v>
      </c>
      <c r="F5797" s="6" t="str">
        <f t="shared" si="298"/>
        <v>module=jmail_nnext</v>
      </c>
      <c r="G5797" s="6" t="str">
        <f t="shared" si="299"/>
        <v>module=kmail_nnext</v>
      </c>
    </row>
    <row r="5798" spans="1:7" ht="30" customHeight="1">
      <c r="A5798" s="3" t="s">
        <v>24606</v>
      </c>
      <c r="B5798" s="3" t="s">
        <v>2</v>
      </c>
      <c r="C5798" s="3" t="s">
        <v>30401</v>
      </c>
      <c r="D5798" s="3" t="s">
        <v>36159</v>
      </c>
      <c r="E5798" s="12" t="s">
        <v>42032</v>
      </c>
      <c r="F5798" s="6" t="str">
        <f t="shared" si="298"/>
        <v>module=jmail_nnext</v>
      </c>
      <c r="G5798" s="6" t="str">
        <f t="shared" si="299"/>
        <v>module=kmail_nnext</v>
      </c>
    </row>
    <row r="5799" spans="1:7" ht="30" customHeight="1">
      <c r="A5799" s="3" t="s">
        <v>24606</v>
      </c>
      <c r="B5799" s="3" t="s">
        <v>2</v>
      </c>
      <c r="C5799" s="3" t="s">
        <v>30402</v>
      </c>
      <c r="D5799" s="3" t="s">
        <v>36160</v>
      </c>
      <c r="E5799" s="12" t="s">
        <v>42033</v>
      </c>
      <c r="F5799" s="6" t="str">
        <f t="shared" si="298"/>
        <v>module=jmail_nnext</v>
      </c>
      <c r="G5799" s="6" t="str">
        <f t="shared" si="299"/>
        <v>module=kmail_nnext</v>
      </c>
    </row>
    <row r="5800" spans="1:7" ht="30" customHeight="1">
      <c r="A5800" s="3" t="s">
        <v>24606</v>
      </c>
      <c r="B5800" s="3" t="s">
        <v>2</v>
      </c>
      <c r="C5800" s="3" t="s">
        <v>30403</v>
      </c>
      <c r="D5800" s="3" t="s">
        <v>36161</v>
      </c>
      <c r="E5800" s="12" t="s">
        <v>42034</v>
      </c>
      <c r="F5800" s="6" t="str">
        <f t="shared" si="298"/>
        <v>module=jmail_nnext</v>
      </c>
      <c r="G5800" s="6" t="str">
        <f t="shared" si="299"/>
        <v>module=kmail_nnext</v>
      </c>
    </row>
    <row r="5801" spans="1:7" ht="30" customHeight="1">
      <c r="A5801" s="3" t="s">
        <v>24606</v>
      </c>
      <c r="B5801" s="3" t="s">
        <v>2</v>
      </c>
      <c r="C5801" s="3" t="s">
        <v>30404</v>
      </c>
      <c r="D5801" s="3" t="s">
        <v>36162</v>
      </c>
      <c r="E5801" s="12" t="s">
        <v>42035</v>
      </c>
      <c r="F5801" s="6" t="str">
        <f t="shared" si="298"/>
        <v>module=jmail_nnext</v>
      </c>
      <c r="G5801" s="6" t="str">
        <f t="shared" si="299"/>
        <v>module=kmail_nnext</v>
      </c>
    </row>
    <row r="5802" spans="1:7" ht="30" customHeight="1">
      <c r="A5802" s="3" t="s">
        <v>24606</v>
      </c>
      <c r="B5802" s="3" t="s">
        <v>2</v>
      </c>
      <c r="C5802" s="3" t="s">
        <v>30405</v>
      </c>
      <c r="D5802" s="3" t="s">
        <v>36163</v>
      </c>
      <c r="E5802" s="12" t="s">
        <v>42036</v>
      </c>
      <c r="F5802" s="6" t="str">
        <f t="shared" si="298"/>
        <v>module=jmail_nnext</v>
      </c>
      <c r="G5802" s="6" t="str">
        <f t="shared" si="299"/>
        <v>module=kmail_nnext</v>
      </c>
    </row>
    <row r="5803" spans="1:7" ht="30" customHeight="1">
      <c r="A5803" s="3" t="s">
        <v>24606</v>
      </c>
      <c r="B5803" s="3" t="s">
        <v>2</v>
      </c>
      <c r="C5803" s="3" t="s">
        <v>30406</v>
      </c>
      <c r="D5803" s="3" t="s">
        <v>36164</v>
      </c>
      <c r="E5803" s="12" t="s">
        <v>42037</v>
      </c>
      <c r="F5803" s="6" t="str">
        <f t="shared" si="298"/>
        <v>module=jmail_nnext</v>
      </c>
      <c r="G5803" s="6" t="str">
        <f t="shared" si="299"/>
        <v>module=kmail_nnext</v>
      </c>
    </row>
    <row r="5804" spans="1:7" ht="30" customHeight="1">
      <c r="A5804" s="3" t="s">
        <v>24606</v>
      </c>
      <c r="B5804" s="3" t="s">
        <v>2</v>
      </c>
      <c r="C5804" s="3" t="s">
        <v>30407</v>
      </c>
      <c r="D5804" s="3" t="s">
        <v>36165</v>
      </c>
      <c r="E5804" s="12" t="s">
        <v>42038</v>
      </c>
      <c r="F5804" s="6" t="str">
        <f t="shared" si="298"/>
        <v>module=jmail_nnext</v>
      </c>
      <c r="G5804" s="6" t="str">
        <f t="shared" si="299"/>
        <v>module=kmail_nnext</v>
      </c>
    </row>
    <row r="5805" spans="1:7" ht="30" customHeight="1">
      <c r="A5805" s="3" t="s">
        <v>24606</v>
      </c>
      <c r="B5805" s="3" t="s">
        <v>2</v>
      </c>
      <c r="C5805" s="3" t="s">
        <v>30408</v>
      </c>
      <c r="D5805" s="3" t="s">
        <v>36166</v>
      </c>
      <c r="E5805" s="12" t="s">
        <v>42039</v>
      </c>
      <c r="F5805" s="6" t="str">
        <f t="shared" si="298"/>
        <v>module=jmail_nnext</v>
      </c>
      <c r="G5805" s="6" t="str">
        <f t="shared" si="299"/>
        <v>module=kmail_nnext</v>
      </c>
    </row>
    <row r="5806" spans="1:7" ht="30" customHeight="1">
      <c r="A5806" s="3" t="s">
        <v>24606</v>
      </c>
      <c r="B5806" s="3" t="s">
        <v>2</v>
      </c>
      <c r="C5806" s="3" t="s">
        <v>30409</v>
      </c>
      <c r="D5806" s="3" t="s">
        <v>36167</v>
      </c>
      <c r="E5806" s="12" t="s">
        <v>42040</v>
      </c>
      <c r="F5806" s="6" t="str">
        <f t="shared" si="298"/>
        <v>module=jmail_nnext</v>
      </c>
      <c r="G5806" s="6" t="str">
        <f t="shared" si="299"/>
        <v>module=kmail_nnext</v>
      </c>
    </row>
    <row r="5807" spans="1:7" ht="30" customHeight="1">
      <c r="A5807" s="3" t="s">
        <v>24606</v>
      </c>
      <c r="B5807" s="3" t="s">
        <v>2</v>
      </c>
      <c r="C5807" s="3" t="s">
        <v>30410</v>
      </c>
      <c r="D5807" s="3" t="s">
        <v>36168</v>
      </c>
      <c r="E5807" s="12" t="s">
        <v>42041</v>
      </c>
      <c r="F5807" s="6" t="str">
        <f t="shared" si="298"/>
        <v>module=jmail_nnext</v>
      </c>
      <c r="G5807" s="6" t="str">
        <f t="shared" si="299"/>
        <v>module=kmail_nnext</v>
      </c>
    </row>
    <row r="5808" spans="1:7" ht="30" customHeight="1">
      <c r="A5808" s="3" t="s">
        <v>24606</v>
      </c>
      <c r="B5808" s="3" t="s">
        <v>2</v>
      </c>
      <c r="C5808" s="3" t="s">
        <v>30411</v>
      </c>
      <c r="D5808" s="3" t="s">
        <v>36169</v>
      </c>
      <c r="E5808" s="12" t="s">
        <v>42042</v>
      </c>
      <c r="F5808" s="6" t="str">
        <f t="shared" si="298"/>
        <v>module=jmail_nnext</v>
      </c>
      <c r="G5808" s="6" t="str">
        <f t="shared" si="299"/>
        <v>module=kmail_nnext</v>
      </c>
    </row>
    <row r="5809" spans="1:7" ht="30" customHeight="1">
      <c r="A5809" s="3" t="s">
        <v>24606</v>
      </c>
      <c r="B5809" s="3" t="s">
        <v>2</v>
      </c>
      <c r="C5809" s="3" t="s">
        <v>30412</v>
      </c>
      <c r="D5809" s="3" t="s">
        <v>36170</v>
      </c>
      <c r="E5809" s="12" t="s">
        <v>42043</v>
      </c>
      <c r="F5809" s="6" t="str">
        <f t="shared" si="298"/>
        <v>module=jmail_nnext</v>
      </c>
      <c r="G5809" s="6" t="str">
        <f t="shared" si="299"/>
        <v>module=kmail_nnext</v>
      </c>
    </row>
    <row r="5810" spans="1:7" ht="30" customHeight="1">
      <c r="A5810" s="3" t="s">
        <v>24606</v>
      </c>
      <c r="B5810" s="3" t="s">
        <v>2</v>
      </c>
      <c r="C5810" s="3" t="s">
        <v>30413</v>
      </c>
      <c r="D5810" s="3" t="s">
        <v>36171</v>
      </c>
      <c r="E5810" s="12" t="s">
        <v>42044</v>
      </c>
      <c r="F5810" s="6" t="str">
        <f t="shared" si="298"/>
        <v>module=jmail_nnext</v>
      </c>
      <c r="G5810" s="6" t="str">
        <f t="shared" si="299"/>
        <v>module=kmail_nnext</v>
      </c>
    </row>
    <row r="5811" spans="1:7" ht="30" customHeight="1">
      <c r="A5811" s="3" t="s">
        <v>24606</v>
      </c>
      <c r="B5811" s="3" t="s">
        <v>2</v>
      </c>
      <c r="C5811" s="3" t="s">
        <v>30414</v>
      </c>
      <c r="D5811" s="3" t="s">
        <v>36172</v>
      </c>
      <c r="E5811" s="12" t="s">
        <v>42045</v>
      </c>
      <c r="F5811" s="6" t="str">
        <f t="shared" ref="F5811:F5842" si="300">HYPERLINK("http://www.ssc.wisc.edu/wlsresearch/documentation/waves/?wave=capigrad&amp;module=jmail_nnext","module=jmail_nnext")</f>
        <v>module=jmail_nnext</v>
      </c>
      <c r="G5811" s="6" t="str">
        <f t="shared" ref="G5811:G5842" si="301">HYPERLINK("http://www.ssc.wisc.edu/wlsresearch/documentation/waves/?wave=capisib&amp;module=kmail_nnext","module=kmail_nnext")</f>
        <v>module=kmail_nnext</v>
      </c>
    </row>
    <row r="5812" spans="1:7" ht="30" customHeight="1">
      <c r="A5812" s="3" t="s">
        <v>24606</v>
      </c>
      <c r="B5812" s="3" t="s">
        <v>2</v>
      </c>
      <c r="C5812" s="3" t="s">
        <v>30415</v>
      </c>
      <c r="D5812" s="3" t="s">
        <v>36173</v>
      </c>
      <c r="E5812" s="12" t="s">
        <v>42046</v>
      </c>
      <c r="F5812" s="6" t="str">
        <f t="shared" si="300"/>
        <v>module=jmail_nnext</v>
      </c>
      <c r="G5812" s="6" t="str">
        <f t="shared" si="301"/>
        <v>module=kmail_nnext</v>
      </c>
    </row>
    <row r="5813" spans="1:7" ht="30" customHeight="1">
      <c r="A5813" s="3" t="s">
        <v>24606</v>
      </c>
      <c r="B5813" s="3" t="s">
        <v>2</v>
      </c>
      <c r="C5813" s="3" t="s">
        <v>30416</v>
      </c>
      <c r="D5813" s="3" t="s">
        <v>36174</v>
      </c>
      <c r="E5813" s="12" t="s">
        <v>42047</v>
      </c>
      <c r="F5813" s="6" t="str">
        <f t="shared" si="300"/>
        <v>module=jmail_nnext</v>
      </c>
      <c r="G5813" s="6" t="str">
        <f t="shared" si="301"/>
        <v>module=kmail_nnext</v>
      </c>
    </row>
    <row r="5814" spans="1:7" ht="30" customHeight="1">
      <c r="A5814" s="3" t="s">
        <v>24606</v>
      </c>
      <c r="B5814" s="3" t="s">
        <v>2</v>
      </c>
      <c r="C5814" s="3" t="s">
        <v>30417</v>
      </c>
      <c r="D5814" s="3" t="s">
        <v>36175</v>
      </c>
      <c r="E5814" s="12" t="s">
        <v>42048</v>
      </c>
      <c r="F5814" s="6" t="str">
        <f t="shared" si="300"/>
        <v>module=jmail_nnext</v>
      </c>
      <c r="G5814" s="6" t="str">
        <f t="shared" si="301"/>
        <v>module=kmail_nnext</v>
      </c>
    </row>
    <row r="5815" spans="1:7" ht="30" customHeight="1">
      <c r="A5815" s="3" t="s">
        <v>24606</v>
      </c>
      <c r="B5815" s="3" t="s">
        <v>2</v>
      </c>
      <c r="C5815" s="3" t="s">
        <v>30418</v>
      </c>
      <c r="D5815" s="3" t="s">
        <v>36176</v>
      </c>
      <c r="E5815" s="12" t="s">
        <v>42049</v>
      </c>
      <c r="F5815" s="6" t="str">
        <f t="shared" si="300"/>
        <v>module=jmail_nnext</v>
      </c>
      <c r="G5815" s="6" t="str">
        <f t="shared" si="301"/>
        <v>module=kmail_nnext</v>
      </c>
    </row>
    <row r="5816" spans="1:7" ht="30" customHeight="1">
      <c r="A5816" s="3" t="s">
        <v>24606</v>
      </c>
      <c r="B5816" s="3" t="s">
        <v>2</v>
      </c>
      <c r="C5816" s="3" t="s">
        <v>30419</v>
      </c>
      <c r="D5816" s="3" t="s">
        <v>36177</v>
      </c>
      <c r="E5816" s="12" t="s">
        <v>42050</v>
      </c>
      <c r="F5816" s="6" t="str">
        <f t="shared" si="300"/>
        <v>module=jmail_nnext</v>
      </c>
      <c r="G5816" s="6" t="str">
        <f t="shared" si="301"/>
        <v>module=kmail_nnext</v>
      </c>
    </row>
    <row r="5817" spans="1:7" ht="30" customHeight="1">
      <c r="A5817" s="3" t="s">
        <v>24606</v>
      </c>
      <c r="B5817" s="3" t="s">
        <v>2</v>
      </c>
      <c r="C5817" s="3" t="s">
        <v>30420</v>
      </c>
      <c r="D5817" s="3" t="s">
        <v>36178</v>
      </c>
      <c r="E5817" s="12" t="s">
        <v>42051</v>
      </c>
      <c r="F5817" s="6" t="str">
        <f t="shared" si="300"/>
        <v>module=jmail_nnext</v>
      </c>
      <c r="G5817" s="6" t="str">
        <f t="shared" si="301"/>
        <v>module=kmail_nnext</v>
      </c>
    </row>
    <row r="5818" spans="1:7" ht="30" customHeight="1">
      <c r="A5818" s="3" t="s">
        <v>24606</v>
      </c>
      <c r="B5818" s="3" t="s">
        <v>2</v>
      </c>
      <c r="C5818" s="3" t="s">
        <v>30421</v>
      </c>
      <c r="D5818" s="3" t="s">
        <v>36179</v>
      </c>
      <c r="E5818" s="12" t="s">
        <v>42052</v>
      </c>
      <c r="F5818" s="6" t="str">
        <f t="shared" si="300"/>
        <v>module=jmail_nnext</v>
      </c>
      <c r="G5818" s="6" t="str">
        <f t="shared" si="301"/>
        <v>module=kmail_nnext</v>
      </c>
    </row>
    <row r="5819" spans="1:7" ht="30" customHeight="1">
      <c r="A5819" s="3" t="s">
        <v>24606</v>
      </c>
      <c r="B5819" s="3" t="s">
        <v>2</v>
      </c>
      <c r="C5819" s="3" t="s">
        <v>30422</v>
      </c>
      <c r="D5819" s="3" t="s">
        <v>36180</v>
      </c>
      <c r="E5819" s="12" t="s">
        <v>42053</v>
      </c>
      <c r="F5819" s="6" t="str">
        <f t="shared" si="300"/>
        <v>module=jmail_nnext</v>
      </c>
      <c r="G5819" s="6" t="str">
        <f t="shared" si="301"/>
        <v>module=kmail_nnext</v>
      </c>
    </row>
    <row r="5820" spans="1:7" ht="30" customHeight="1">
      <c r="A5820" s="3" t="s">
        <v>24606</v>
      </c>
      <c r="B5820" s="3" t="s">
        <v>2</v>
      </c>
      <c r="C5820" s="3" t="s">
        <v>30423</v>
      </c>
      <c r="D5820" s="3" t="s">
        <v>36181</v>
      </c>
      <c r="E5820" s="12" t="s">
        <v>42054</v>
      </c>
      <c r="F5820" s="6" t="str">
        <f t="shared" si="300"/>
        <v>module=jmail_nnext</v>
      </c>
      <c r="G5820" s="6" t="str">
        <f t="shared" si="301"/>
        <v>module=kmail_nnext</v>
      </c>
    </row>
    <row r="5821" spans="1:7" ht="30" customHeight="1">
      <c r="A5821" s="3" t="s">
        <v>24606</v>
      </c>
      <c r="B5821" s="3" t="s">
        <v>2</v>
      </c>
      <c r="C5821" s="3" t="s">
        <v>30424</v>
      </c>
      <c r="D5821" s="3" t="s">
        <v>36182</v>
      </c>
      <c r="E5821" s="12" t="s">
        <v>42055</v>
      </c>
      <c r="F5821" s="6" t="str">
        <f t="shared" si="300"/>
        <v>module=jmail_nnext</v>
      </c>
      <c r="G5821" s="6" t="str">
        <f t="shared" si="301"/>
        <v>module=kmail_nnext</v>
      </c>
    </row>
    <row r="5822" spans="1:7" ht="30" customHeight="1">
      <c r="A5822" s="3" t="s">
        <v>24606</v>
      </c>
      <c r="B5822" s="3" t="s">
        <v>2</v>
      </c>
      <c r="C5822" s="3" t="s">
        <v>30425</v>
      </c>
      <c r="D5822" s="3" t="s">
        <v>36183</v>
      </c>
      <c r="E5822" s="12" t="s">
        <v>42056</v>
      </c>
      <c r="F5822" s="6" t="str">
        <f t="shared" si="300"/>
        <v>module=jmail_nnext</v>
      </c>
      <c r="G5822" s="6" t="str">
        <f t="shared" si="301"/>
        <v>module=kmail_nnext</v>
      </c>
    </row>
    <row r="5823" spans="1:7" ht="30" customHeight="1">
      <c r="A5823" s="3" t="s">
        <v>24606</v>
      </c>
      <c r="B5823" s="3" t="s">
        <v>2</v>
      </c>
      <c r="C5823" s="3" t="s">
        <v>30426</v>
      </c>
      <c r="D5823" s="3" t="s">
        <v>36184</v>
      </c>
      <c r="E5823" s="12" t="s">
        <v>42057</v>
      </c>
      <c r="F5823" s="6" t="str">
        <f t="shared" si="300"/>
        <v>module=jmail_nnext</v>
      </c>
      <c r="G5823" s="6" t="str">
        <f t="shared" si="301"/>
        <v>module=kmail_nnext</v>
      </c>
    </row>
    <row r="5824" spans="1:7" ht="30" customHeight="1">
      <c r="A5824" s="3" t="s">
        <v>24606</v>
      </c>
      <c r="B5824" s="3" t="s">
        <v>2</v>
      </c>
      <c r="C5824" s="3" t="s">
        <v>30427</v>
      </c>
      <c r="D5824" s="3" t="s">
        <v>36185</v>
      </c>
      <c r="E5824" s="12" t="s">
        <v>42058</v>
      </c>
      <c r="F5824" s="6" t="str">
        <f t="shared" si="300"/>
        <v>module=jmail_nnext</v>
      </c>
      <c r="G5824" s="6" t="str">
        <f t="shared" si="301"/>
        <v>module=kmail_nnext</v>
      </c>
    </row>
    <row r="5825" spans="1:7" ht="30" customHeight="1">
      <c r="A5825" s="3" t="s">
        <v>24606</v>
      </c>
      <c r="B5825" s="3" t="s">
        <v>2</v>
      </c>
      <c r="C5825" s="3" t="s">
        <v>30428</v>
      </c>
      <c r="D5825" s="3" t="s">
        <v>36186</v>
      </c>
      <c r="E5825" s="12" t="s">
        <v>42059</v>
      </c>
      <c r="F5825" s="6" t="str">
        <f t="shared" si="300"/>
        <v>module=jmail_nnext</v>
      </c>
      <c r="G5825" s="6" t="str">
        <f t="shared" si="301"/>
        <v>module=kmail_nnext</v>
      </c>
    </row>
    <row r="5826" spans="1:7" ht="30" customHeight="1">
      <c r="A5826" s="3" t="s">
        <v>24606</v>
      </c>
      <c r="B5826" s="3" t="s">
        <v>2</v>
      </c>
      <c r="C5826" s="3" t="s">
        <v>30429</v>
      </c>
      <c r="D5826" s="3" t="s">
        <v>36187</v>
      </c>
      <c r="E5826" s="12" t="s">
        <v>42060</v>
      </c>
      <c r="F5826" s="6" t="str">
        <f t="shared" si="300"/>
        <v>module=jmail_nnext</v>
      </c>
      <c r="G5826" s="6" t="str">
        <f t="shared" si="301"/>
        <v>module=kmail_nnext</v>
      </c>
    </row>
    <row r="5827" spans="1:7" ht="30" customHeight="1">
      <c r="A5827" s="3" t="s">
        <v>24606</v>
      </c>
      <c r="B5827" s="3" t="s">
        <v>2</v>
      </c>
      <c r="C5827" s="3" t="s">
        <v>30430</v>
      </c>
      <c r="D5827" s="3" t="s">
        <v>36188</v>
      </c>
      <c r="E5827" s="12" t="s">
        <v>42061</v>
      </c>
      <c r="F5827" s="6" t="str">
        <f t="shared" si="300"/>
        <v>module=jmail_nnext</v>
      </c>
      <c r="G5827" s="6" t="str">
        <f t="shared" si="301"/>
        <v>module=kmail_nnext</v>
      </c>
    </row>
    <row r="5828" spans="1:7" ht="30" customHeight="1">
      <c r="A5828" s="3" t="s">
        <v>24606</v>
      </c>
      <c r="B5828" s="3" t="s">
        <v>2</v>
      </c>
      <c r="C5828" s="3" t="s">
        <v>30431</v>
      </c>
      <c r="D5828" s="3" t="s">
        <v>36189</v>
      </c>
      <c r="E5828" s="12" t="s">
        <v>42062</v>
      </c>
      <c r="F5828" s="6" t="str">
        <f t="shared" si="300"/>
        <v>module=jmail_nnext</v>
      </c>
      <c r="G5828" s="6" t="str">
        <f t="shared" si="301"/>
        <v>module=kmail_nnext</v>
      </c>
    </row>
    <row r="5829" spans="1:7" ht="30" customHeight="1">
      <c r="A5829" s="3" t="s">
        <v>24606</v>
      </c>
      <c r="B5829" s="3" t="s">
        <v>2</v>
      </c>
      <c r="C5829" s="3" t="s">
        <v>30432</v>
      </c>
      <c r="D5829" s="3" t="s">
        <v>36190</v>
      </c>
      <c r="E5829" s="12" t="s">
        <v>42063</v>
      </c>
      <c r="F5829" s="6" t="str">
        <f t="shared" si="300"/>
        <v>module=jmail_nnext</v>
      </c>
      <c r="G5829" s="6" t="str">
        <f t="shared" si="301"/>
        <v>module=kmail_nnext</v>
      </c>
    </row>
    <row r="5830" spans="1:7" ht="30" customHeight="1">
      <c r="A5830" s="3" t="s">
        <v>24606</v>
      </c>
      <c r="B5830" s="3" t="s">
        <v>2</v>
      </c>
      <c r="C5830" s="3" t="s">
        <v>30433</v>
      </c>
      <c r="D5830" s="3" t="s">
        <v>36191</v>
      </c>
      <c r="E5830" s="12" t="s">
        <v>42064</v>
      </c>
      <c r="F5830" s="6" t="str">
        <f t="shared" si="300"/>
        <v>module=jmail_nnext</v>
      </c>
      <c r="G5830" s="6" t="str">
        <f t="shared" si="301"/>
        <v>module=kmail_nnext</v>
      </c>
    </row>
    <row r="5831" spans="1:7" ht="30" customHeight="1">
      <c r="A5831" s="3" t="s">
        <v>24606</v>
      </c>
      <c r="B5831" s="3" t="s">
        <v>2</v>
      </c>
      <c r="C5831" s="3" t="s">
        <v>30434</v>
      </c>
      <c r="D5831" s="3" t="s">
        <v>36192</v>
      </c>
      <c r="E5831" s="12" t="s">
        <v>42065</v>
      </c>
      <c r="F5831" s="6" t="str">
        <f t="shared" si="300"/>
        <v>module=jmail_nnext</v>
      </c>
      <c r="G5831" s="6" t="str">
        <f t="shared" si="301"/>
        <v>module=kmail_nnext</v>
      </c>
    </row>
    <row r="5832" spans="1:7" ht="30" customHeight="1">
      <c r="A5832" s="3" t="s">
        <v>24606</v>
      </c>
      <c r="B5832" s="3" t="s">
        <v>2</v>
      </c>
      <c r="C5832" s="3" t="s">
        <v>30435</v>
      </c>
      <c r="D5832" s="3" t="s">
        <v>36193</v>
      </c>
      <c r="E5832" s="12" t="s">
        <v>42066</v>
      </c>
      <c r="F5832" s="6" t="str">
        <f t="shared" si="300"/>
        <v>module=jmail_nnext</v>
      </c>
      <c r="G5832" s="6" t="str">
        <f t="shared" si="301"/>
        <v>module=kmail_nnext</v>
      </c>
    </row>
    <row r="5833" spans="1:7" ht="30" customHeight="1">
      <c r="A5833" s="3" t="s">
        <v>24606</v>
      </c>
      <c r="B5833" s="3" t="s">
        <v>2</v>
      </c>
      <c r="C5833" s="3" t="s">
        <v>30436</v>
      </c>
      <c r="D5833" s="3" t="s">
        <v>36194</v>
      </c>
      <c r="E5833" s="12" t="s">
        <v>42067</v>
      </c>
      <c r="F5833" s="6" t="str">
        <f t="shared" si="300"/>
        <v>module=jmail_nnext</v>
      </c>
      <c r="G5833" s="6" t="str">
        <f t="shared" si="301"/>
        <v>module=kmail_nnext</v>
      </c>
    </row>
    <row r="5834" spans="1:7" ht="30" customHeight="1">
      <c r="A5834" s="3" t="s">
        <v>24606</v>
      </c>
      <c r="B5834" s="3" t="s">
        <v>2</v>
      </c>
      <c r="C5834" s="3" t="s">
        <v>30437</v>
      </c>
      <c r="D5834" s="3" t="s">
        <v>36195</v>
      </c>
      <c r="E5834" s="12" t="s">
        <v>42068</v>
      </c>
      <c r="F5834" s="6" t="str">
        <f t="shared" si="300"/>
        <v>module=jmail_nnext</v>
      </c>
      <c r="G5834" s="6" t="str">
        <f t="shared" si="301"/>
        <v>module=kmail_nnext</v>
      </c>
    </row>
    <row r="5835" spans="1:7" ht="30" customHeight="1">
      <c r="A5835" s="3" t="s">
        <v>24606</v>
      </c>
      <c r="B5835" s="3" t="s">
        <v>2</v>
      </c>
      <c r="C5835" s="3" t="s">
        <v>30438</v>
      </c>
      <c r="D5835" s="3" t="s">
        <v>36196</v>
      </c>
      <c r="E5835" s="12" t="s">
        <v>42069</v>
      </c>
      <c r="F5835" s="6" t="str">
        <f t="shared" si="300"/>
        <v>module=jmail_nnext</v>
      </c>
      <c r="G5835" s="6" t="str">
        <f t="shared" si="301"/>
        <v>module=kmail_nnext</v>
      </c>
    </row>
    <row r="5836" spans="1:7" ht="30" customHeight="1">
      <c r="A5836" s="3" t="s">
        <v>24606</v>
      </c>
      <c r="B5836" s="3" t="s">
        <v>2</v>
      </c>
      <c r="C5836" s="3" t="s">
        <v>30439</v>
      </c>
      <c r="D5836" s="3" t="s">
        <v>36197</v>
      </c>
      <c r="E5836" s="12" t="s">
        <v>42070</v>
      </c>
      <c r="F5836" s="6" t="str">
        <f t="shared" si="300"/>
        <v>module=jmail_nnext</v>
      </c>
      <c r="G5836" s="6" t="str">
        <f t="shared" si="301"/>
        <v>module=kmail_nnext</v>
      </c>
    </row>
    <row r="5837" spans="1:7" ht="30" customHeight="1">
      <c r="A5837" s="3" t="s">
        <v>24606</v>
      </c>
      <c r="B5837" s="3" t="s">
        <v>2</v>
      </c>
      <c r="C5837" s="3" t="s">
        <v>30440</v>
      </c>
      <c r="D5837" s="3" t="s">
        <v>36198</v>
      </c>
      <c r="E5837" s="12" t="s">
        <v>42071</v>
      </c>
      <c r="F5837" s="6" t="str">
        <f t="shared" si="300"/>
        <v>module=jmail_nnext</v>
      </c>
      <c r="G5837" s="6" t="str">
        <f t="shared" si="301"/>
        <v>module=kmail_nnext</v>
      </c>
    </row>
    <row r="5838" spans="1:7" ht="30" customHeight="1">
      <c r="A5838" s="3" t="s">
        <v>24606</v>
      </c>
      <c r="B5838" s="3" t="s">
        <v>2</v>
      </c>
      <c r="C5838" s="3" t="s">
        <v>30441</v>
      </c>
      <c r="D5838" s="3" t="s">
        <v>36199</v>
      </c>
      <c r="E5838" s="12" t="s">
        <v>42072</v>
      </c>
      <c r="F5838" s="6" t="str">
        <f t="shared" si="300"/>
        <v>module=jmail_nnext</v>
      </c>
      <c r="G5838" s="6" t="str">
        <f t="shared" si="301"/>
        <v>module=kmail_nnext</v>
      </c>
    </row>
    <row r="5839" spans="1:7" ht="30" customHeight="1">
      <c r="A5839" s="3" t="s">
        <v>24606</v>
      </c>
      <c r="B5839" s="3" t="s">
        <v>2</v>
      </c>
      <c r="C5839" s="3" t="s">
        <v>30442</v>
      </c>
      <c r="D5839" s="3" t="s">
        <v>36200</v>
      </c>
      <c r="E5839" s="12" t="s">
        <v>42073</v>
      </c>
      <c r="F5839" s="6" t="str">
        <f t="shared" si="300"/>
        <v>module=jmail_nnext</v>
      </c>
      <c r="G5839" s="6" t="str">
        <f t="shared" si="301"/>
        <v>module=kmail_nnext</v>
      </c>
    </row>
    <row r="5840" spans="1:7" ht="30" customHeight="1">
      <c r="A5840" s="3" t="s">
        <v>24606</v>
      </c>
      <c r="B5840" s="3" t="s">
        <v>2</v>
      </c>
      <c r="C5840" s="3" t="s">
        <v>30443</v>
      </c>
      <c r="D5840" s="3" t="s">
        <v>36201</v>
      </c>
      <c r="E5840" s="12" t="s">
        <v>42074</v>
      </c>
      <c r="F5840" s="6" t="str">
        <f t="shared" si="300"/>
        <v>module=jmail_nnext</v>
      </c>
      <c r="G5840" s="6" t="str">
        <f t="shared" si="301"/>
        <v>module=kmail_nnext</v>
      </c>
    </row>
    <row r="5841" spans="1:7" ht="30" customHeight="1">
      <c r="A5841" s="3" t="s">
        <v>24606</v>
      </c>
      <c r="B5841" s="3" t="s">
        <v>2</v>
      </c>
      <c r="C5841" s="3" t="s">
        <v>30444</v>
      </c>
      <c r="D5841" s="3" t="s">
        <v>36202</v>
      </c>
      <c r="E5841" s="12" t="s">
        <v>42075</v>
      </c>
      <c r="F5841" s="6" t="str">
        <f t="shared" si="300"/>
        <v>module=jmail_nnext</v>
      </c>
      <c r="G5841" s="6" t="str">
        <f t="shared" si="301"/>
        <v>module=kmail_nnext</v>
      </c>
    </row>
    <row r="5842" spans="1:7" ht="30" customHeight="1">
      <c r="A5842" s="3" t="s">
        <v>24606</v>
      </c>
      <c r="B5842" s="3" t="s">
        <v>2</v>
      </c>
      <c r="C5842" s="3" t="s">
        <v>30445</v>
      </c>
      <c r="D5842" s="3" t="s">
        <v>36203</v>
      </c>
      <c r="E5842" s="12" t="s">
        <v>42076</v>
      </c>
      <c r="F5842" s="6" t="str">
        <f t="shared" si="300"/>
        <v>module=jmail_nnext</v>
      </c>
      <c r="G5842" s="6" t="str">
        <f t="shared" si="301"/>
        <v>module=kmail_nnext</v>
      </c>
    </row>
    <row r="5843" spans="1:7" ht="30" customHeight="1">
      <c r="A5843" s="3" t="s">
        <v>24606</v>
      </c>
      <c r="B5843" s="3" t="s">
        <v>2</v>
      </c>
      <c r="C5843" s="3" t="s">
        <v>30446</v>
      </c>
      <c r="D5843" s="3" t="s">
        <v>36204</v>
      </c>
      <c r="E5843" s="12" t="s">
        <v>42077</v>
      </c>
      <c r="F5843" s="6" t="str">
        <f t="shared" ref="F5843:F5879" si="302">HYPERLINK("http://www.ssc.wisc.edu/wlsresearch/documentation/waves/?wave=capigrad&amp;module=jmail_nnext","module=jmail_nnext")</f>
        <v>module=jmail_nnext</v>
      </c>
      <c r="G5843" s="6" t="str">
        <f t="shared" ref="G5843:G5879" si="303">HYPERLINK("http://www.ssc.wisc.edu/wlsresearch/documentation/waves/?wave=capisib&amp;module=kmail_nnext","module=kmail_nnext")</f>
        <v>module=kmail_nnext</v>
      </c>
    </row>
    <row r="5844" spans="1:7" ht="30" customHeight="1">
      <c r="A5844" s="3" t="s">
        <v>24606</v>
      </c>
      <c r="B5844" s="3" t="s">
        <v>2</v>
      </c>
      <c r="C5844" s="3" t="s">
        <v>30447</v>
      </c>
      <c r="D5844" s="3" t="s">
        <v>36205</v>
      </c>
      <c r="E5844" s="12" t="s">
        <v>42078</v>
      </c>
      <c r="F5844" s="6" t="str">
        <f t="shared" si="302"/>
        <v>module=jmail_nnext</v>
      </c>
      <c r="G5844" s="6" t="str">
        <f t="shared" si="303"/>
        <v>module=kmail_nnext</v>
      </c>
    </row>
    <row r="5845" spans="1:7" ht="30" customHeight="1">
      <c r="A5845" s="3" t="s">
        <v>24606</v>
      </c>
      <c r="B5845" s="3" t="s">
        <v>2</v>
      </c>
      <c r="C5845" s="3" t="s">
        <v>30448</v>
      </c>
      <c r="D5845" s="3" t="s">
        <v>36206</v>
      </c>
      <c r="E5845" s="12" t="s">
        <v>42079</v>
      </c>
      <c r="F5845" s="6" t="str">
        <f t="shared" si="302"/>
        <v>module=jmail_nnext</v>
      </c>
      <c r="G5845" s="6" t="str">
        <f t="shared" si="303"/>
        <v>module=kmail_nnext</v>
      </c>
    </row>
    <row r="5846" spans="1:7" ht="30" customHeight="1">
      <c r="A5846" s="3" t="s">
        <v>24606</v>
      </c>
      <c r="B5846" s="3" t="s">
        <v>2</v>
      </c>
      <c r="C5846" s="3" t="s">
        <v>30449</v>
      </c>
      <c r="D5846" s="3" t="s">
        <v>36207</v>
      </c>
      <c r="E5846" s="12" t="s">
        <v>42080</v>
      </c>
      <c r="F5846" s="6" t="str">
        <f t="shared" si="302"/>
        <v>module=jmail_nnext</v>
      </c>
      <c r="G5846" s="6" t="str">
        <f t="shared" si="303"/>
        <v>module=kmail_nnext</v>
      </c>
    </row>
    <row r="5847" spans="1:7" ht="30" customHeight="1">
      <c r="A5847" s="3" t="s">
        <v>24606</v>
      </c>
      <c r="B5847" s="3" t="s">
        <v>2</v>
      </c>
      <c r="C5847" s="3" t="s">
        <v>30450</v>
      </c>
      <c r="D5847" s="3" t="s">
        <v>36208</v>
      </c>
      <c r="E5847" s="12" t="s">
        <v>42081</v>
      </c>
      <c r="F5847" s="6" t="str">
        <f t="shared" si="302"/>
        <v>module=jmail_nnext</v>
      </c>
      <c r="G5847" s="6" t="str">
        <f t="shared" si="303"/>
        <v>module=kmail_nnext</v>
      </c>
    </row>
    <row r="5848" spans="1:7" ht="30" customHeight="1">
      <c r="A5848" s="3" t="s">
        <v>24606</v>
      </c>
      <c r="B5848" s="3" t="s">
        <v>2</v>
      </c>
      <c r="C5848" s="3" t="s">
        <v>30451</v>
      </c>
      <c r="D5848" s="3" t="s">
        <v>36209</v>
      </c>
      <c r="E5848" s="12" t="s">
        <v>42082</v>
      </c>
      <c r="F5848" s="6" t="str">
        <f t="shared" si="302"/>
        <v>module=jmail_nnext</v>
      </c>
      <c r="G5848" s="6" t="str">
        <f t="shared" si="303"/>
        <v>module=kmail_nnext</v>
      </c>
    </row>
    <row r="5849" spans="1:7" ht="30" customHeight="1">
      <c r="A5849" s="3" t="s">
        <v>24606</v>
      </c>
      <c r="B5849" s="3" t="s">
        <v>2</v>
      </c>
      <c r="C5849" s="3" t="s">
        <v>30452</v>
      </c>
      <c r="D5849" s="3" t="s">
        <v>36210</v>
      </c>
      <c r="E5849" s="12" t="s">
        <v>42083</v>
      </c>
      <c r="F5849" s="6" t="str">
        <f t="shared" si="302"/>
        <v>module=jmail_nnext</v>
      </c>
      <c r="G5849" s="6" t="str">
        <f t="shared" si="303"/>
        <v>module=kmail_nnext</v>
      </c>
    </row>
    <row r="5850" spans="1:7" ht="30" customHeight="1">
      <c r="A5850" s="3" t="s">
        <v>24606</v>
      </c>
      <c r="B5850" s="3" t="s">
        <v>2</v>
      </c>
      <c r="C5850" s="3" t="s">
        <v>30453</v>
      </c>
      <c r="D5850" s="3" t="s">
        <v>36211</v>
      </c>
      <c r="E5850" s="12" t="s">
        <v>42084</v>
      </c>
      <c r="F5850" s="6" t="str">
        <f t="shared" si="302"/>
        <v>module=jmail_nnext</v>
      </c>
      <c r="G5850" s="6" t="str">
        <f t="shared" si="303"/>
        <v>module=kmail_nnext</v>
      </c>
    </row>
    <row r="5851" spans="1:7" ht="30" customHeight="1">
      <c r="A5851" s="3" t="s">
        <v>24606</v>
      </c>
      <c r="B5851" s="3" t="s">
        <v>2</v>
      </c>
      <c r="C5851" s="3" t="s">
        <v>30454</v>
      </c>
      <c r="D5851" s="3" t="s">
        <v>36212</v>
      </c>
      <c r="E5851" s="12" t="s">
        <v>42085</v>
      </c>
      <c r="F5851" s="6" t="str">
        <f t="shared" si="302"/>
        <v>module=jmail_nnext</v>
      </c>
      <c r="G5851" s="6" t="str">
        <f t="shared" si="303"/>
        <v>module=kmail_nnext</v>
      </c>
    </row>
    <row r="5852" spans="1:7" ht="30" customHeight="1">
      <c r="A5852" s="3" t="s">
        <v>24606</v>
      </c>
      <c r="B5852" s="3" t="s">
        <v>2</v>
      </c>
      <c r="C5852" s="3" t="s">
        <v>30455</v>
      </c>
      <c r="D5852" s="3" t="s">
        <v>36213</v>
      </c>
      <c r="E5852" s="12" t="s">
        <v>42086</v>
      </c>
      <c r="F5852" s="6" t="str">
        <f t="shared" si="302"/>
        <v>module=jmail_nnext</v>
      </c>
      <c r="G5852" s="6" t="str">
        <f t="shared" si="303"/>
        <v>module=kmail_nnext</v>
      </c>
    </row>
    <row r="5853" spans="1:7" ht="30" customHeight="1">
      <c r="A5853" s="3" t="s">
        <v>24606</v>
      </c>
      <c r="B5853" s="3" t="s">
        <v>2</v>
      </c>
      <c r="C5853" s="3" t="s">
        <v>30456</v>
      </c>
      <c r="D5853" s="3" t="s">
        <v>36214</v>
      </c>
      <c r="E5853" s="12" t="s">
        <v>42087</v>
      </c>
      <c r="F5853" s="6" t="str">
        <f t="shared" si="302"/>
        <v>module=jmail_nnext</v>
      </c>
      <c r="G5853" s="6" t="str">
        <f t="shared" si="303"/>
        <v>module=kmail_nnext</v>
      </c>
    </row>
    <row r="5854" spans="1:7" ht="30" customHeight="1">
      <c r="A5854" s="3" t="s">
        <v>24606</v>
      </c>
      <c r="B5854" s="3" t="s">
        <v>2</v>
      </c>
      <c r="C5854" s="3" t="s">
        <v>30457</v>
      </c>
      <c r="D5854" s="3" t="s">
        <v>36215</v>
      </c>
      <c r="E5854" s="12" t="s">
        <v>42088</v>
      </c>
      <c r="F5854" s="6" t="str">
        <f t="shared" si="302"/>
        <v>module=jmail_nnext</v>
      </c>
      <c r="G5854" s="6" t="str">
        <f t="shared" si="303"/>
        <v>module=kmail_nnext</v>
      </c>
    </row>
    <row r="5855" spans="1:7" ht="30" customHeight="1">
      <c r="A5855" s="3" t="s">
        <v>24606</v>
      </c>
      <c r="B5855" s="3" t="s">
        <v>2</v>
      </c>
      <c r="C5855" s="3" t="s">
        <v>30458</v>
      </c>
      <c r="D5855" s="3" t="s">
        <v>36216</v>
      </c>
      <c r="E5855" s="12" t="s">
        <v>42089</v>
      </c>
      <c r="F5855" s="6" t="str">
        <f t="shared" si="302"/>
        <v>module=jmail_nnext</v>
      </c>
      <c r="G5855" s="6" t="str">
        <f t="shared" si="303"/>
        <v>module=kmail_nnext</v>
      </c>
    </row>
    <row r="5856" spans="1:7" ht="30" customHeight="1">
      <c r="A5856" s="3" t="s">
        <v>24606</v>
      </c>
      <c r="B5856" s="3" t="s">
        <v>2</v>
      </c>
      <c r="C5856" s="3" t="s">
        <v>30459</v>
      </c>
      <c r="D5856" s="3" t="s">
        <v>36217</v>
      </c>
      <c r="E5856" s="12" t="s">
        <v>42090</v>
      </c>
      <c r="F5856" s="6" t="str">
        <f t="shared" si="302"/>
        <v>module=jmail_nnext</v>
      </c>
      <c r="G5856" s="6" t="str">
        <f t="shared" si="303"/>
        <v>module=kmail_nnext</v>
      </c>
    </row>
    <row r="5857" spans="1:7" ht="30" customHeight="1">
      <c r="A5857" s="3" t="s">
        <v>24606</v>
      </c>
      <c r="B5857" s="3" t="s">
        <v>2</v>
      </c>
      <c r="C5857" s="3" t="s">
        <v>30460</v>
      </c>
      <c r="D5857" s="3" t="s">
        <v>36218</v>
      </c>
      <c r="E5857" s="12" t="s">
        <v>42091</v>
      </c>
      <c r="F5857" s="6" t="str">
        <f t="shared" si="302"/>
        <v>module=jmail_nnext</v>
      </c>
      <c r="G5857" s="6" t="str">
        <f t="shared" si="303"/>
        <v>module=kmail_nnext</v>
      </c>
    </row>
    <row r="5858" spans="1:7" ht="30" customHeight="1">
      <c r="A5858" s="3" t="s">
        <v>24606</v>
      </c>
      <c r="B5858" s="3" t="s">
        <v>2</v>
      </c>
      <c r="C5858" s="3" t="s">
        <v>30461</v>
      </c>
      <c r="D5858" s="3" t="s">
        <v>36219</v>
      </c>
      <c r="E5858" s="12" t="s">
        <v>42092</v>
      </c>
      <c r="F5858" s="6" t="str">
        <f t="shared" si="302"/>
        <v>module=jmail_nnext</v>
      </c>
      <c r="G5858" s="6" t="str">
        <f t="shared" si="303"/>
        <v>module=kmail_nnext</v>
      </c>
    </row>
    <row r="5859" spans="1:7" ht="30" customHeight="1">
      <c r="A5859" s="3" t="s">
        <v>24606</v>
      </c>
      <c r="B5859" s="3" t="s">
        <v>2</v>
      </c>
      <c r="C5859" s="3" t="s">
        <v>30462</v>
      </c>
      <c r="D5859" s="3" t="s">
        <v>36220</v>
      </c>
      <c r="E5859" s="12" t="s">
        <v>42093</v>
      </c>
      <c r="F5859" s="6" t="str">
        <f t="shared" si="302"/>
        <v>module=jmail_nnext</v>
      </c>
      <c r="G5859" s="6" t="str">
        <f t="shared" si="303"/>
        <v>module=kmail_nnext</v>
      </c>
    </row>
    <row r="5860" spans="1:7" ht="30" customHeight="1">
      <c r="A5860" s="3" t="s">
        <v>24606</v>
      </c>
      <c r="B5860" s="3" t="s">
        <v>2</v>
      </c>
      <c r="C5860" s="3" t="s">
        <v>30463</v>
      </c>
      <c r="D5860" s="3" t="s">
        <v>36221</v>
      </c>
      <c r="E5860" s="12" t="s">
        <v>42094</v>
      </c>
      <c r="F5860" s="6" t="str">
        <f t="shared" si="302"/>
        <v>module=jmail_nnext</v>
      </c>
      <c r="G5860" s="6" t="str">
        <f t="shared" si="303"/>
        <v>module=kmail_nnext</v>
      </c>
    </row>
    <row r="5861" spans="1:7" ht="30" customHeight="1">
      <c r="A5861" s="3" t="s">
        <v>24606</v>
      </c>
      <c r="B5861" s="3" t="s">
        <v>2</v>
      </c>
      <c r="C5861" s="3" t="s">
        <v>30464</v>
      </c>
      <c r="D5861" s="3" t="s">
        <v>36222</v>
      </c>
      <c r="E5861" s="12" t="s">
        <v>42095</v>
      </c>
      <c r="F5861" s="6" t="str">
        <f t="shared" si="302"/>
        <v>module=jmail_nnext</v>
      </c>
      <c r="G5861" s="6" t="str">
        <f t="shared" si="303"/>
        <v>module=kmail_nnext</v>
      </c>
    </row>
    <row r="5862" spans="1:7" ht="30" customHeight="1">
      <c r="A5862" s="3" t="s">
        <v>24606</v>
      </c>
      <c r="B5862" s="3" t="s">
        <v>2</v>
      </c>
      <c r="C5862" s="3" t="s">
        <v>30465</v>
      </c>
      <c r="D5862" s="3" t="s">
        <v>36223</v>
      </c>
      <c r="E5862" s="12" t="s">
        <v>42096</v>
      </c>
      <c r="F5862" s="6" t="str">
        <f t="shared" si="302"/>
        <v>module=jmail_nnext</v>
      </c>
      <c r="G5862" s="6" t="str">
        <f t="shared" si="303"/>
        <v>module=kmail_nnext</v>
      </c>
    </row>
    <row r="5863" spans="1:7" ht="30" customHeight="1">
      <c r="A5863" s="3" t="s">
        <v>24606</v>
      </c>
      <c r="B5863" s="3" t="s">
        <v>2</v>
      </c>
      <c r="C5863" s="3" t="s">
        <v>30466</v>
      </c>
      <c r="D5863" s="3" t="s">
        <v>36224</v>
      </c>
      <c r="E5863" s="12" t="s">
        <v>42097</v>
      </c>
      <c r="F5863" s="6" t="str">
        <f t="shared" si="302"/>
        <v>module=jmail_nnext</v>
      </c>
      <c r="G5863" s="6" t="str">
        <f t="shared" si="303"/>
        <v>module=kmail_nnext</v>
      </c>
    </row>
    <row r="5864" spans="1:7" ht="30" customHeight="1">
      <c r="A5864" s="3" t="s">
        <v>24606</v>
      </c>
      <c r="B5864" s="3" t="s">
        <v>2</v>
      </c>
      <c r="C5864" s="3" t="s">
        <v>30467</v>
      </c>
      <c r="D5864" s="3" t="s">
        <v>36225</v>
      </c>
      <c r="E5864" s="12" t="s">
        <v>42098</v>
      </c>
      <c r="F5864" s="6" t="str">
        <f t="shared" si="302"/>
        <v>module=jmail_nnext</v>
      </c>
      <c r="G5864" s="6" t="str">
        <f t="shared" si="303"/>
        <v>module=kmail_nnext</v>
      </c>
    </row>
    <row r="5865" spans="1:7" ht="30" customHeight="1">
      <c r="A5865" s="3" t="s">
        <v>24606</v>
      </c>
      <c r="B5865" s="3" t="s">
        <v>2</v>
      </c>
      <c r="C5865" s="3" t="s">
        <v>30468</v>
      </c>
      <c r="D5865" s="3" t="s">
        <v>36226</v>
      </c>
      <c r="E5865" s="12" t="s">
        <v>42099</v>
      </c>
      <c r="F5865" s="6" t="str">
        <f t="shared" si="302"/>
        <v>module=jmail_nnext</v>
      </c>
      <c r="G5865" s="6" t="str">
        <f t="shared" si="303"/>
        <v>module=kmail_nnext</v>
      </c>
    </row>
    <row r="5866" spans="1:7" ht="30" customHeight="1">
      <c r="A5866" s="3" t="s">
        <v>24606</v>
      </c>
      <c r="B5866" s="3" t="s">
        <v>2</v>
      </c>
      <c r="C5866" s="3" t="s">
        <v>30469</v>
      </c>
      <c r="D5866" s="3" t="s">
        <v>36227</v>
      </c>
      <c r="E5866" s="12" t="s">
        <v>42100</v>
      </c>
      <c r="F5866" s="6" t="str">
        <f t="shared" si="302"/>
        <v>module=jmail_nnext</v>
      </c>
      <c r="G5866" s="6" t="str">
        <f t="shared" si="303"/>
        <v>module=kmail_nnext</v>
      </c>
    </row>
    <row r="5867" spans="1:7" ht="30" customHeight="1">
      <c r="A5867" s="3" t="s">
        <v>24606</v>
      </c>
      <c r="B5867" s="3" t="s">
        <v>2</v>
      </c>
      <c r="C5867" s="3" t="s">
        <v>30470</v>
      </c>
      <c r="D5867" s="3" t="s">
        <v>36228</v>
      </c>
      <c r="E5867" s="12" t="s">
        <v>42101</v>
      </c>
      <c r="F5867" s="6" t="str">
        <f t="shared" si="302"/>
        <v>module=jmail_nnext</v>
      </c>
      <c r="G5867" s="6" t="str">
        <f t="shared" si="303"/>
        <v>module=kmail_nnext</v>
      </c>
    </row>
    <row r="5868" spans="1:7" ht="30" customHeight="1">
      <c r="A5868" s="3" t="s">
        <v>24606</v>
      </c>
      <c r="B5868" s="3" t="s">
        <v>2</v>
      </c>
      <c r="C5868" s="3" t="s">
        <v>30471</v>
      </c>
      <c r="D5868" s="3" t="s">
        <v>36229</v>
      </c>
      <c r="E5868" s="12" t="s">
        <v>42102</v>
      </c>
      <c r="F5868" s="6" t="str">
        <f t="shared" si="302"/>
        <v>module=jmail_nnext</v>
      </c>
      <c r="G5868" s="6" t="str">
        <f t="shared" si="303"/>
        <v>module=kmail_nnext</v>
      </c>
    </row>
    <row r="5869" spans="1:7" ht="30" customHeight="1">
      <c r="A5869" s="3" t="s">
        <v>24606</v>
      </c>
      <c r="B5869" s="3" t="s">
        <v>2</v>
      </c>
      <c r="C5869" s="3" t="s">
        <v>30472</v>
      </c>
      <c r="D5869" s="3" t="s">
        <v>36230</v>
      </c>
      <c r="E5869" s="12" t="s">
        <v>42103</v>
      </c>
      <c r="F5869" s="6" t="str">
        <f t="shared" si="302"/>
        <v>module=jmail_nnext</v>
      </c>
      <c r="G5869" s="6" t="str">
        <f t="shared" si="303"/>
        <v>module=kmail_nnext</v>
      </c>
    </row>
    <row r="5870" spans="1:7" ht="30" customHeight="1">
      <c r="A5870" s="3" t="s">
        <v>24606</v>
      </c>
      <c r="B5870" s="3" t="s">
        <v>2</v>
      </c>
      <c r="C5870" s="3" t="s">
        <v>30473</v>
      </c>
      <c r="D5870" s="3" t="s">
        <v>36231</v>
      </c>
      <c r="E5870" s="12" t="s">
        <v>42104</v>
      </c>
      <c r="F5870" s="6" t="str">
        <f t="shared" si="302"/>
        <v>module=jmail_nnext</v>
      </c>
      <c r="G5870" s="6" t="str">
        <f t="shared" si="303"/>
        <v>module=kmail_nnext</v>
      </c>
    </row>
    <row r="5871" spans="1:7" ht="30" customHeight="1">
      <c r="A5871" s="3" t="s">
        <v>24606</v>
      </c>
      <c r="B5871" s="3" t="s">
        <v>2</v>
      </c>
      <c r="C5871" s="3" t="s">
        <v>30474</v>
      </c>
      <c r="D5871" s="3" t="s">
        <v>36232</v>
      </c>
      <c r="E5871" s="12" t="s">
        <v>42105</v>
      </c>
      <c r="F5871" s="6" t="str">
        <f t="shared" si="302"/>
        <v>module=jmail_nnext</v>
      </c>
      <c r="G5871" s="6" t="str">
        <f t="shared" si="303"/>
        <v>module=kmail_nnext</v>
      </c>
    </row>
    <row r="5872" spans="1:7" ht="30" customHeight="1">
      <c r="A5872" s="3" t="s">
        <v>24606</v>
      </c>
      <c r="B5872" s="3" t="s">
        <v>2</v>
      </c>
      <c r="C5872" s="3" t="s">
        <v>30475</v>
      </c>
      <c r="D5872" s="3" t="s">
        <v>36233</v>
      </c>
      <c r="E5872" s="12" t="s">
        <v>42106</v>
      </c>
      <c r="F5872" s="6" t="str">
        <f t="shared" si="302"/>
        <v>module=jmail_nnext</v>
      </c>
      <c r="G5872" s="6" t="str">
        <f t="shared" si="303"/>
        <v>module=kmail_nnext</v>
      </c>
    </row>
    <row r="5873" spans="1:7" ht="30" customHeight="1">
      <c r="A5873" s="3" t="s">
        <v>24606</v>
      </c>
      <c r="B5873" s="3" t="s">
        <v>2</v>
      </c>
      <c r="C5873" s="3" t="s">
        <v>30476</v>
      </c>
      <c r="D5873" s="3" t="s">
        <v>36234</v>
      </c>
      <c r="E5873" s="12" t="s">
        <v>42107</v>
      </c>
      <c r="F5873" s="6" t="str">
        <f t="shared" si="302"/>
        <v>module=jmail_nnext</v>
      </c>
      <c r="G5873" s="6" t="str">
        <f t="shared" si="303"/>
        <v>module=kmail_nnext</v>
      </c>
    </row>
    <row r="5874" spans="1:7" ht="30" customHeight="1">
      <c r="A5874" s="3" t="s">
        <v>24606</v>
      </c>
      <c r="B5874" s="3" t="s">
        <v>2</v>
      </c>
      <c r="C5874" s="3" t="s">
        <v>30477</v>
      </c>
      <c r="D5874" s="3" t="s">
        <v>36235</v>
      </c>
      <c r="E5874" s="12" t="s">
        <v>42108</v>
      </c>
      <c r="F5874" s="6" t="str">
        <f t="shared" si="302"/>
        <v>module=jmail_nnext</v>
      </c>
      <c r="G5874" s="6" t="str">
        <f t="shared" si="303"/>
        <v>module=kmail_nnext</v>
      </c>
    </row>
    <row r="5875" spans="1:7" ht="30" customHeight="1">
      <c r="A5875" s="3" t="s">
        <v>24606</v>
      </c>
      <c r="B5875" s="3" t="s">
        <v>2</v>
      </c>
      <c r="C5875" s="3" t="s">
        <v>30478</v>
      </c>
      <c r="D5875" s="3" t="s">
        <v>36236</v>
      </c>
      <c r="E5875" s="12" t="s">
        <v>42109</v>
      </c>
      <c r="F5875" s="6" t="str">
        <f t="shared" si="302"/>
        <v>module=jmail_nnext</v>
      </c>
      <c r="G5875" s="6" t="str">
        <f t="shared" si="303"/>
        <v>module=kmail_nnext</v>
      </c>
    </row>
    <row r="5876" spans="1:7" ht="30" customHeight="1">
      <c r="A5876" s="3" t="s">
        <v>24606</v>
      </c>
      <c r="B5876" s="3" t="s">
        <v>2</v>
      </c>
      <c r="C5876" s="3" t="s">
        <v>30479</v>
      </c>
      <c r="D5876" s="3" t="s">
        <v>36237</v>
      </c>
      <c r="E5876" s="12" t="s">
        <v>42110</v>
      </c>
      <c r="F5876" s="6" t="str">
        <f t="shared" si="302"/>
        <v>module=jmail_nnext</v>
      </c>
      <c r="G5876" s="6" t="str">
        <f t="shared" si="303"/>
        <v>module=kmail_nnext</v>
      </c>
    </row>
    <row r="5877" spans="1:7" ht="30" customHeight="1">
      <c r="A5877" s="3" t="s">
        <v>24606</v>
      </c>
      <c r="B5877" s="3" t="s">
        <v>2</v>
      </c>
      <c r="C5877" s="3" t="s">
        <v>30480</v>
      </c>
      <c r="D5877" s="3" t="s">
        <v>36238</v>
      </c>
      <c r="E5877" s="12" t="s">
        <v>42111</v>
      </c>
      <c r="F5877" s="6" t="str">
        <f t="shared" si="302"/>
        <v>module=jmail_nnext</v>
      </c>
      <c r="G5877" s="6" t="str">
        <f t="shared" si="303"/>
        <v>module=kmail_nnext</v>
      </c>
    </row>
    <row r="5878" spans="1:7" ht="30" customHeight="1">
      <c r="A5878" s="3" t="s">
        <v>24606</v>
      </c>
      <c r="B5878" s="3" t="s">
        <v>2</v>
      </c>
      <c r="C5878" s="3" t="s">
        <v>30481</v>
      </c>
      <c r="D5878" s="3" t="s">
        <v>36239</v>
      </c>
      <c r="E5878" s="12" t="s">
        <v>42112</v>
      </c>
      <c r="F5878" s="6" t="str">
        <f t="shared" si="302"/>
        <v>module=jmail_nnext</v>
      </c>
      <c r="G5878" s="6" t="str">
        <f t="shared" si="303"/>
        <v>module=kmail_nnext</v>
      </c>
    </row>
    <row r="5879" spans="1:7" ht="30" customHeight="1">
      <c r="A5879" s="3" t="s">
        <v>24606</v>
      </c>
      <c r="B5879" s="3" t="s">
        <v>2</v>
      </c>
      <c r="C5879" s="3" t="s">
        <v>30482</v>
      </c>
      <c r="D5879" s="3" t="s">
        <v>36240</v>
      </c>
      <c r="E5879" s="12" t="s">
        <v>42113</v>
      </c>
      <c r="F5879" s="6" t="str">
        <f t="shared" si="302"/>
        <v>module=jmail_nnext</v>
      </c>
      <c r="G5879" s="6" t="str">
        <f t="shared" si="303"/>
        <v>module=kmail_nnext</v>
      </c>
    </row>
  </sheetData>
  <autoFilter ref="A3:D3" xr:uid="{B1E47084-34B3-4651-B449-50213B40C872}"/>
  <mergeCells count="1">
    <mergeCell ref="A1:E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88"/>
  <sheetViews>
    <sheetView workbookViewId="0">
      <selection sqref="A1:E2"/>
    </sheetView>
  </sheetViews>
  <sheetFormatPr defaultRowHeight="30" customHeight="1"/>
  <cols>
    <col min="1" max="1" width="35.77734375" style="3" customWidth="1"/>
    <col min="2" max="4" width="20.77734375" style="3" customWidth="1"/>
    <col min="5" max="5" width="80.77734375" style="12" customWidth="1"/>
    <col min="6" max="7" width="20.77734375" style="3" customWidth="1"/>
  </cols>
  <sheetData>
    <row r="1" spans="1:7" ht="15" customHeight="1">
      <c r="A1" s="18" t="s">
        <v>42715</v>
      </c>
      <c r="B1" s="18"/>
      <c r="C1" s="18"/>
      <c r="D1" s="18"/>
      <c r="E1" s="18"/>
      <c r="F1" s="11"/>
      <c r="G1" s="11"/>
    </row>
    <row r="2" spans="1:7" ht="15" customHeight="1">
      <c r="A2" s="18"/>
      <c r="B2" s="18"/>
      <c r="C2" s="18"/>
      <c r="D2" s="18"/>
      <c r="E2" s="18"/>
      <c r="F2" s="11"/>
      <c r="G2" s="11"/>
    </row>
    <row r="3" spans="1:7" ht="30" customHeight="1">
      <c r="A3" s="4" t="s">
        <v>0</v>
      </c>
      <c r="B3" s="4" t="s">
        <v>42716</v>
      </c>
      <c r="C3" s="4" t="s">
        <v>42717</v>
      </c>
      <c r="D3" s="4" t="s">
        <v>42718</v>
      </c>
      <c r="E3" s="4" t="s">
        <v>42719</v>
      </c>
      <c r="F3" s="4" t="s">
        <v>42720</v>
      </c>
      <c r="G3" s="4" t="s">
        <v>42721</v>
      </c>
    </row>
    <row r="4" spans="1:7" ht="30" customHeight="1">
      <c r="A4" s="3" t="s">
        <v>4894</v>
      </c>
      <c r="B4" s="3" t="s">
        <v>2</v>
      </c>
      <c r="C4" s="3" t="s">
        <v>42117</v>
      </c>
      <c r="D4" s="3" t="s">
        <v>42302</v>
      </c>
      <c r="E4" s="12" t="s">
        <v>42487</v>
      </c>
      <c r="F4" s="6" t="str">
        <f>HYPERLINK("http://www.ssc.wisc.edu/wlsresearch/documentation/waves/?wave=iliadgradw1&amp;module=q1beg","module=q1beg")</f>
        <v>module=q1beg</v>
      </c>
      <c r="G4" s="6" t="str">
        <f>HYPERLINK("http://www.ssc.wisc.edu/wlsresearch/documentation/waves/?wave=iliadsibw1&amp;module=o1beg","module=o1beg")</f>
        <v>module=o1beg</v>
      </c>
    </row>
    <row r="5" spans="1:7" ht="30" customHeight="1">
      <c r="A5" s="3" t="s">
        <v>4894</v>
      </c>
      <c r="B5" s="3" t="s">
        <v>2</v>
      </c>
      <c r="C5" s="3" t="s">
        <v>42118</v>
      </c>
      <c r="D5" s="3" t="s">
        <v>42303</v>
      </c>
      <c r="E5" s="12" t="s">
        <v>42488</v>
      </c>
      <c r="F5" s="6" t="str">
        <f>HYPERLINK("http://www.ssc.wisc.edu/wlsresearch/documentation/waves/?wave=iliadgradw1&amp;module=q1beg","module=q1beg")</f>
        <v>module=q1beg</v>
      </c>
      <c r="G5" s="6" t="str">
        <f>HYPERLINK("http://www.ssc.wisc.edu/wlsresearch/documentation/waves/?wave=iliadsibw1&amp;module=o1beg","module=o1beg")</f>
        <v>module=o1beg</v>
      </c>
    </row>
    <row r="6" spans="1:7" ht="30" customHeight="1">
      <c r="A6" s="3" t="s">
        <v>4894</v>
      </c>
      <c r="B6" s="3" t="s">
        <v>2</v>
      </c>
      <c r="C6" s="3" t="s">
        <v>42119</v>
      </c>
      <c r="D6" s="3" t="s">
        <v>42304</v>
      </c>
      <c r="E6" s="12" t="s">
        <v>42489</v>
      </c>
      <c r="F6" s="6" t="str">
        <f>HYPERLINK("http://www.ssc.wisc.edu/wlsresearch/documentation/waves/?wave=iliadgradw1&amp;module=q1beg","module=q1beg")</f>
        <v>module=q1beg</v>
      </c>
      <c r="G6" s="6" t="str">
        <f>HYPERLINK("http://www.ssc.wisc.edu/wlsresearch/documentation/waves/?wave=iliadsibw1&amp;module=o1beg","module=o1beg")</f>
        <v>module=o1beg</v>
      </c>
    </row>
    <row r="7" spans="1:7" ht="30" customHeight="1">
      <c r="A7" s="3" t="s">
        <v>4894</v>
      </c>
      <c r="B7" s="3" t="s">
        <v>2</v>
      </c>
      <c r="C7" s="3" t="s">
        <v>42120</v>
      </c>
      <c r="D7" s="3" t="s">
        <v>42305</v>
      </c>
      <c r="E7" s="12" t="s">
        <v>42490</v>
      </c>
      <c r="F7" s="6" t="str">
        <f>HYPERLINK("http://www.ssc.wisc.edu/wlsresearch/documentation/waves/?wave=iliadgradw1&amp;module=q1beg","module=q1beg")</f>
        <v>module=q1beg</v>
      </c>
      <c r="G7" s="6" t="str">
        <f>HYPERLINK("http://www.ssc.wisc.edu/wlsresearch/documentation/waves/?wave=iliadsibw1&amp;module=o1beg","module=o1beg")</f>
        <v>module=o1beg</v>
      </c>
    </row>
    <row r="8" spans="1:7" ht="30" customHeight="1">
      <c r="A8" s="3" t="s">
        <v>42114</v>
      </c>
      <c r="B8" s="3" t="s">
        <v>2</v>
      </c>
      <c r="C8" s="3" t="s">
        <v>42121</v>
      </c>
      <c r="D8" s="3" t="s">
        <v>42306</v>
      </c>
      <c r="E8" s="12" t="s">
        <v>42491</v>
      </c>
      <c r="F8" s="6" t="str">
        <f t="shared" ref="F8:F24" si="0">HYPERLINK("http://www.ssc.wisc.edu/wlsresearch/documentation/waves/?wave=iliadgradw1&amp;module=q1tics","module=q1tics")</f>
        <v>module=q1tics</v>
      </c>
      <c r="G8" s="6" t="str">
        <f t="shared" ref="G8:G24" si="1">HYPERLINK("http://www.ssc.wisc.edu/wlsresearch/documentation/waves/?wave=iliadsibw1&amp;module=o1tics","module=o1tics")</f>
        <v>module=o1tics</v>
      </c>
    </row>
    <row r="9" spans="1:7" ht="30" customHeight="1">
      <c r="A9" s="3" t="s">
        <v>42114</v>
      </c>
      <c r="B9" s="3" t="s">
        <v>2</v>
      </c>
      <c r="C9" s="3" t="s">
        <v>42122</v>
      </c>
      <c r="D9" s="3" t="s">
        <v>42307</v>
      </c>
      <c r="E9" s="12" t="s">
        <v>42492</v>
      </c>
      <c r="F9" s="6" t="str">
        <f t="shared" si="0"/>
        <v>module=q1tics</v>
      </c>
      <c r="G9" s="6" t="str">
        <f t="shared" si="1"/>
        <v>module=o1tics</v>
      </c>
    </row>
    <row r="10" spans="1:7" ht="30" customHeight="1">
      <c r="A10" s="3" t="s">
        <v>42114</v>
      </c>
      <c r="B10" s="3" t="s">
        <v>2</v>
      </c>
      <c r="C10" s="3" t="s">
        <v>42123</v>
      </c>
      <c r="D10" s="3" t="s">
        <v>42308</v>
      </c>
      <c r="E10" s="12" t="s">
        <v>42493</v>
      </c>
      <c r="F10" s="6" t="str">
        <f t="shared" si="0"/>
        <v>module=q1tics</v>
      </c>
      <c r="G10" s="6" t="str">
        <f t="shared" si="1"/>
        <v>module=o1tics</v>
      </c>
    </row>
    <row r="11" spans="1:7" ht="30" customHeight="1">
      <c r="A11" s="3" t="s">
        <v>42114</v>
      </c>
      <c r="B11" s="3" t="s">
        <v>2</v>
      </c>
      <c r="C11" s="3" t="s">
        <v>42124</v>
      </c>
      <c r="D11" s="3" t="s">
        <v>42309</v>
      </c>
      <c r="E11" s="12" t="s">
        <v>42494</v>
      </c>
      <c r="F11" s="6" t="str">
        <f t="shared" si="0"/>
        <v>module=q1tics</v>
      </c>
      <c r="G11" s="6" t="str">
        <f t="shared" si="1"/>
        <v>module=o1tics</v>
      </c>
    </row>
    <row r="12" spans="1:7" ht="30" customHeight="1">
      <c r="A12" s="3" t="s">
        <v>42114</v>
      </c>
      <c r="B12" s="3" t="s">
        <v>2</v>
      </c>
      <c r="C12" s="3" t="s">
        <v>42125</v>
      </c>
      <c r="D12" s="3" t="s">
        <v>42310</v>
      </c>
      <c r="E12" s="12" t="s">
        <v>42495</v>
      </c>
      <c r="F12" s="6" t="str">
        <f t="shared" si="0"/>
        <v>module=q1tics</v>
      </c>
      <c r="G12" s="6" t="str">
        <f t="shared" si="1"/>
        <v>module=o1tics</v>
      </c>
    </row>
    <row r="13" spans="1:7" ht="30" customHeight="1">
      <c r="A13" s="3" t="s">
        <v>42114</v>
      </c>
      <c r="B13" s="3" t="s">
        <v>2</v>
      </c>
      <c r="C13" s="3" t="s">
        <v>42126</v>
      </c>
      <c r="D13" s="3" t="s">
        <v>42311</v>
      </c>
      <c r="E13" s="12" t="s">
        <v>42496</v>
      </c>
      <c r="F13" s="6" t="str">
        <f t="shared" si="0"/>
        <v>module=q1tics</v>
      </c>
      <c r="G13" s="6" t="str">
        <f t="shared" si="1"/>
        <v>module=o1tics</v>
      </c>
    </row>
    <row r="14" spans="1:7" ht="30" customHeight="1">
      <c r="A14" s="3" t="s">
        <v>42114</v>
      </c>
      <c r="B14" s="3" t="s">
        <v>2</v>
      </c>
      <c r="C14" s="3" t="s">
        <v>42127</v>
      </c>
      <c r="D14" s="3" t="s">
        <v>42312</v>
      </c>
      <c r="E14" s="12" t="s">
        <v>42497</v>
      </c>
      <c r="F14" s="6" t="str">
        <f t="shared" si="0"/>
        <v>module=q1tics</v>
      </c>
      <c r="G14" s="6" t="str">
        <f t="shared" si="1"/>
        <v>module=o1tics</v>
      </c>
    </row>
    <row r="15" spans="1:7" ht="30" customHeight="1">
      <c r="A15" s="3" t="s">
        <v>42114</v>
      </c>
      <c r="B15" s="3" t="s">
        <v>2</v>
      </c>
      <c r="C15" s="3" t="s">
        <v>42128</v>
      </c>
      <c r="D15" s="3" t="s">
        <v>42313</v>
      </c>
      <c r="E15" s="12" t="s">
        <v>42498</v>
      </c>
      <c r="F15" s="6" t="str">
        <f t="shared" si="0"/>
        <v>module=q1tics</v>
      </c>
      <c r="G15" s="6" t="str">
        <f t="shared" si="1"/>
        <v>module=o1tics</v>
      </c>
    </row>
    <row r="16" spans="1:7" ht="30" customHeight="1">
      <c r="A16" s="3" t="s">
        <v>42114</v>
      </c>
      <c r="B16" s="3" t="s">
        <v>2</v>
      </c>
      <c r="C16" s="3" t="s">
        <v>42129</v>
      </c>
      <c r="D16" s="3" t="s">
        <v>42314</v>
      </c>
      <c r="E16" s="12" t="s">
        <v>42499</v>
      </c>
      <c r="F16" s="6" t="str">
        <f t="shared" si="0"/>
        <v>module=q1tics</v>
      </c>
      <c r="G16" s="6" t="str">
        <f t="shared" si="1"/>
        <v>module=o1tics</v>
      </c>
    </row>
    <row r="17" spans="1:7" ht="30" customHeight="1">
      <c r="A17" s="3" t="s">
        <v>42114</v>
      </c>
      <c r="B17" s="3" t="s">
        <v>2</v>
      </c>
      <c r="C17" s="3" t="s">
        <v>42130</v>
      </c>
      <c r="D17" s="3" t="s">
        <v>42315</v>
      </c>
      <c r="E17" s="12" t="s">
        <v>42500</v>
      </c>
      <c r="F17" s="6" t="str">
        <f t="shared" si="0"/>
        <v>module=q1tics</v>
      </c>
      <c r="G17" s="6" t="str">
        <f t="shared" si="1"/>
        <v>module=o1tics</v>
      </c>
    </row>
    <row r="18" spans="1:7" ht="30" customHeight="1">
      <c r="A18" s="3" t="s">
        <v>42114</v>
      </c>
      <c r="B18" s="3" t="s">
        <v>2</v>
      </c>
      <c r="C18" s="3" t="s">
        <v>42131</v>
      </c>
      <c r="D18" s="3" t="s">
        <v>42316</v>
      </c>
      <c r="E18" s="12" t="s">
        <v>42501</v>
      </c>
      <c r="F18" s="6" t="str">
        <f t="shared" si="0"/>
        <v>module=q1tics</v>
      </c>
      <c r="G18" s="6" t="str">
        <f t="shared" si="1"/>
        <v>module=o1tics</v>
      </c>
    </row>
    <row r="19" spans="1:7" ht="30" customHeight="1">
      <c r="A19" s="3" t="s">
        <v>42114</v>
      </c>
      <c r="B19" s="3" t="s">
        <v>2</v>
      </c>
      <c r="C19" s="3" t="s">
        <v>42132</v>
      </c>
      <c r="D19" s="3" t="s">
        <v>42317</v>
      </c>
      <c r="E19" s="12" t="s">
        <v>42502</v>
      </c>
      <c r="F19" s="6" t="str">
        <f t="shared" si="0"/>
        <v>module=q1tics</v>
      </c>
      <c r="G19" s="6" t="str">
        <f t="shared" si="1"/>
        <v>module=o1tics</v>
      </c>
    </row>
    <row r="20" spans="1:7" ht="30" customHeight="1">
      <c r="A20" s="3" t="s">
        <v>42114</v>
      </c>
      <c r="B20" s="3" t="s">
        <v>2</v>
      </c>
      <c r="C20" s="3" t="s">
        <v>42133</v>
      </c>
      <c r="D20" s="3" t="s">
        <v>42318</v>
      </c>
      <c r="E20" s="12" t="s">
        <v>42503</v>
      </c>
      <c r="F20" s="6" t="str">
        <f t="shared" si="0"/>
        <v>module=q1tics</v>
      </c>
      <c r="G20" s="6" t="str">
        <f t="shared" si="1"/>
        <v>module=o1tics</v>
      </c>
    </row>
    <row r="21" spans="1:7" ht="30" customHeight="1">
      <c r="A21" s="3" t="s">
        <v>42114</v>
      </c>
      <c r="B21" s="3" t="s">
        <v>2</v>
      </c>
      <c r="C21" s="3" t="s">
        <v>42134</v>
      </c>
      <c r="D21" s="3" t="s">
        <v>42319</v>
      </c>
      <c r="E21" s="12" t="s">
        <v>42504</v>
      </c>
      <c r="F21" s="6" t="str">
        <f t="shared" si="0"/>
        <v>module=q1tics</v>
      </c>
      <c r="G21" s="6" t="str">
        <f t="shared" si="1"/>
        <v>module=o1tics</v>
      </c>
    </row>
    <row r="22" spans="1:7" ht="30" customHeight="1">
      <c r="A22" s="3" t="s">
        <v>42114</v>
      </c>
      <c r="B22" s="3" t="s">
        <v>2</v>
      </c>
      <c r="C22" s="3" t="s">
        <v>42135</v>
      </c>
      <c r="D22" s="3" t="s">
        <v>42320</v>
      </c>
      <c r="E22" s="12" t="s">
        <v>42505</v>
      </c>
      <c r="F22" s="6" t="str">
        <f t="shared" si="0"/>
        <v>module=q1tics</v>
      </c>
      <c r="G22" s="6" t="str">
        <f t="shared" si="1"/>
        <v>module=o1tics</v>
      </c>
    </row>
    <row r="23" spans="1:7" ht="30" customHeight="1">
      <c r="A23" s="3" t="s">
        <v>42114</v>
      </c>
      <c r="B23" s="3" t="s">
        <v>2</v>
      </c>
      <c r="C23" s="3" t="s">
        <v>42136</v>
      </c>
      <c r="D23" s="3" t="s">
        <v>42321</v>
      </c>
      <c r="E23" s="12" t="s">
        <v>42506</v>
      </c>
      <c r="F23" s="6" t="str">
        <f t="shared" si="0"/>
        <v>module=q1tics</v>
      </c>
      <c r="G23" s="6" t="str">
        <f t="shared" si="1"/>
        <v>module=o1tics</v>
      </c>
    </row>
    <row r="24" spans="1:7" ht="30" customHeight="1">
      <c r="A24" s="3" t="s">
        <v>42114</v>
      </c>
      <c r="B24" s="3" t="s">
        <v>2</v>
      </c>
      <c r="C24" s="3" t="s">
        <v>42137</v>
      </c>
      <c r="D24" s="3" t="s">
        <v>42322</v>
      </c>
      <c r="E24" s="12" t="s">
        <v>42507</v>
      </c>
      <c r="F24" s="6" t="str">
        <f t="shared" si="0"/>
        <v>module=q1tics</v>
      </c>
      <c r="G24" s="6" t="str">
        <f t="shared" si="1"/>
        <v>module=o1tics</v>
      </c>
    </row>
    <row r="25" spans="1:7" ht="30" customHeight="1">
      <c r="A25" s="3" t="s">
        <v>4912</v>
      </c>
      <c r="B25" s="3" t="s">
        <v>2</v>
      </c>
      <c r="C25" s="3" t="s">
        <v>42138</v>
      </c>
      <c r="D25" s="3" t="s">
        <v>42323</v>
      </c>
      <c r="E25" s="12" t="s">
        <v>42508</v>
      </c>
      <c r="F25" s="6" t="str">
        <f t="shared" ref="F25:F50" si="2">HYPERLINK("http://www.ssc.wisc.edu/wlsresearch/documentation/waves/?wave=iliadgradw1&amp;module=q1health","module=q1health")</f>
        <v>module=q1health</v>
      </c>
      <c r="G25" s="6" t="str">
        <f t="shared" ref="G25:G50" si="3">HYPERLINK("http://www.ssc.wisc.edu/wlsresearch/documentation/waves/?wave=iliadsibw1&amp;module=o1health","module=o1health")</f>
        <v>module=o1health</v>
      </c>
    </row>
    <row r="26" spans="1:7" ht="30" customHeight="1">
      <c r="A26" s="3" t="s">
        <v>4912</v>
      </c>
      <c r="B26" s="3" t="s">
        <v>2</v>
      </c>
      <c r="C26" s="3" t="s">
        <v>42139</v>
      </c>
      <c r="D26" s="3" t="s">
        <v>42324</v>
      </c>
      <c r="E26" s="12" t="s">
        <v>42509</v>
      </c>
      <c r="F26" s="6" t="str">
        <f t="shared" si="2"/>
        <v>module=q1health</v>
      </c>
      <c r="G26" s="6" t="str">
        <f t="shared" si="3"/>
        <v>module=o1health</v>
      </c>
    </row>
    <row r="27" spans="1:7" ht="30" customHeight="1">
      <c r="A27" s="3" t="s">
        <v>4912</v>
      </c>
      <c r="B27" s="3" t="s">
        <v>2</v>
      </c>
      <c r="C27" s="3" t="s">
        <v>42140</v>
      </c>
      <c r="D27" s="3" t="s">
        <v>42325</v>
      </c>
      <c r="E27" s="12" t="s">
        <v>42510</v>
      </c>
      <c r="F27" s="6" t="str">
        <f t="shared" si="2"/>
        <v>module=q1health</v>
      </c>
      <c r="G27" s="6" t="str">
        <f t="shared" si="3"/>
        <v>module=o1health</v>
      </c>
    </row>
    <row r="28" spans="1:7" ht="30" customHeight="1">
      <c r="A28" s="3" t="s">
        <v>4912</v>
      </c>
      <c r="B28" s="3" t="s">
        <v>2</v>
      </c>
      <c r="C28" s="3" t="s">
        <v>42141</v>
      </c>
      <c r="D28" s="3" t="s">
        <v>42326</v>
      </c>
      <c r="E28" s="12" t="s">
        <v>42511</v>
      </c>
      <c r="F28" s="6" t="str">
        <f t="shared" si="2"/>
        <v>module=q1health</v>
      </c>
      <c r="G28" s="6" t="str">
        <f t="shared" si="3"/>
        <v>module=o1health</v>
      </c>
    </row>
    <row r="29" spans="1:7" ht="30" customHeight="1">
      <c r="A29" s="3" t="s">
        <v>4912</v>
      </c>
      <c r="B29" s="3" t="s">
        <v>2</v>
      </c>
      <c r="C29" s="3" t="s">
        <v>42142</v>
      </c>
      <c r="D29" s="3" t="s">
        <v>42327</v>
      </c>
      <c r="E29" s="12" t="s">
        <v>42512</v>
      </c>
      <c r="F29" s="6" t="str">
        <f t="shared" si="2"/>
        <v>module=q1health</v>
      </c>
      <c r="G29" s="6" t="str">
        <f t="shared" si="3"/>
        <v>module=o1health</v>
      </c>
    </row>
    <row r="30" spans="1:7" ht="30" customHeight="1">
      <c r="A30" s="3" t="s">
        <v>4912</v>
      </c>
      <c r="B30" s="3" t="s">
        <v>2</v>
      </c>
      <c r="C30" s="3" t="s">
        <v>42143</v>
      </c>
      <c r="D30" s="3" t="s">
        <v>42328</v>
      </c>
      <c r="E30" s="12" t="s">
        <v>42513</v>
      </c>
      <c r="F30" s="6" t="str">
        <f t="shared" si="2"/>
        <v>module=q1health</v>
      </c>
      <c r="G30" s="6" t="str">
        <f t="shared" si="3"/>
        <v>module=o1health</v>
      </c>
    </row>
    <row r="31" spans="1:7" ht="30" customHeight="1">
      <c r="A31" s="3" t="s">
        <v>4912</v>
      </c>
      <c r="B31" s="3" t="s">
        <v>2</v>
      </c>
      <c r="C31" s="3" t="s">
        <v>42144</v>
      </c>
      <c r="D31" s="3" t="s">
        <v>42329</v>
      </c>
      <c r="E31" s="12" t="s">
        <v>42514</v>
      </c>
      <c r="F31" s="6" t="str">
        <f t="shared" si="2"/>
        <v>module=q1health</v>
      </c>
      <c r="G31" s="6" t="str">
        <f t="shared" si="3"/>
        <v>module=o1health</v>
      </c>
    </row>
    <row r="32" spans="1:7" ht="30" customHeight="1">
      <c r="A32" s="3" t="s">
        <v>4912</v>
      </c>
      <c r="B32" s="3" t="s">
        <v>2</v>
      </c>
      <c r="C32" s="3" t="s">
        <v>42145</v>
      </c>
      <c r="D32" s="3" t="s">
        <v>42330</v>
      </c>
      <c r="E32" s="12" t="s">
        <v>42515</v>
      </c>
      <c r="F32" s="6" t="str">
        <f t="shared" si="2"/>
        <v>module=q1health</v>
      </c>
      <c r="G32" s="6" t="str">
        <f t="shared" si="3"/>
        <v>module=o1health</v>
      </c>
    </row>
    <row r="33" spans="1:7" ht="30" customHeight="1">
      <c r="A33" s="3" t="s">
        <v>4912</v>
      </c>
      <c r="B33" s="3" t="s">
        <v>2</v>
      </c>
      <c r="C33" s="3" t="s">
        <v>42146</v>
      </c>
      <c r="D33" s="3" t="s">
        <v>42331</v>
      </c>
      <c r="E33" s="12" t="s">
        <v>42516</v>
      </c>
      <c r="F33" s="6" t="str">
        <f t="shared" si="2"/>
        <v>module=q1health</v>
      </c>
      <c r="G33" s="6" t="str">
        <f t="shared" si="3"/>
        <v>module=o1health</v>
      </c>
    </row>
    <row r="34" spans="1:7" ht="30" customHeight="1">
      <c r="A34" s="3" t="s">
        <v>4912</v>
      </c>
      <c r="B34" s="3" t="s">
        <v>2</v>
      </c>
      <c r="C34" s="3" t="s">
        <v>42147</v>
      </c>
      <c r="D34" s="3" t="s">
        <v>42332</v>
      </c>
      <c r="E34" s="12" t="s">
        <v>42517</v>
      </c>
      <c r="F34" s="6" t="str">
        <f t="shared" si="2"/>
        <v>module=q1health</v>
      </c>
      <c r="G34" s="6" t="str">
        <f t="shared" si="3"/>
        <v>module=o1health</v>
      </c>
    </row>
    <row r="35" spans="1:7" ht="30" customHeight="1">
      <c r="A35" s="3" t="s">
        <v>4912</v>
      </c>
      <c r="B35" s="3" t="s">
        <v>2</v>
      </c>
      <c r="C35" s="3" t="s">
        <v>42148</v>
      </c>
      <c r="D35" s="3" t="s">
        <v>42333</v>
      </c>
      <c r="E35" s="12" t="s">
        <v>42518</v>
      </c>
      <c r="F35" s="6" t="str">
        <f t="shared" si="2"/>
        <v>module=q1health</v>
      </c>
      <c r="G35" s="6" t="str">
        <f t="shared" si="3"/>
        <v>module=o1health</v>
      </c>
    </row>
    <row r="36" spans="1:7" ht="30" customHeight="1">
      <c r="A36" s="3" t="s">
        <v>4912</v>
      </c>
      <c r="B36" s="3" t="s">
        <v>2</v>
      </c>
      <c r="C36" s="3" t="s">
        <v>42149</v>
      </c>
      <c r="D36" s="3" t="s">
        <v>42334</v>
      </c>
      <c r="E36" s="12" t="s">
        <v>42519</v>
      </c>
      <c r="F36" s="6" t="str">
        <f t="shared" si="2"/>
        <v>module=q1health</v>
      </c>
      <c r="G36" s="6" t="str">
        <f t="shared" si="3"/>
        <v>module=o1health</v>
      </c>
    </row>
    <row r="37" spans="1:7" ht="30" customHeight="1">
      <c r="A37" s="3" t="s">
        <v>4912</v>
      </c>
      <c r="B37" s="3" t="s">
        <v>2</v>
      </c>
      <c r="C37" s="3" t="s">
        <v>42150</v>
      </c>
      <c r="D37" s="3" t="s">
        <v>42335</v>
      </c>
      <c r="E37" s="12" t="s">
        <v>42520</v>
      </c>
      <c r="F37" s="6" t="str">
        <f t="shared" si="2"/>
        <v>module=q1health</v>
      </c>
      <c r="G37" s="6" t="str">
        <f t="shared" si="3"/>
        <v>module=o1health</v>
      </c>
    </row>
    <row r="38" spans="1:7" ht="30" customHeight="1">
      <c r="A38" s="3" t="s">
        <v>4912</v>
      </c>
      <c r="B38" s="3" t="s">
        <v>2</v>
      </c>
      <c r="C38" s="3" t="s">
        <v>42151</v>
      </c>
      <c r="D38" s="3" t="s">
        <v>42336</v>
      </c>
      <c r="E38" s="12" t="s">
        <v>42521</v>
      </c>
      <c r="F38" s="6" t="str">
        <f t="shared" si="2"/>
        <v>module=q1health</v>
      </c>
      <c r="G38" s="6" t="str">
        <f t="shared" si="3"/>
        <v>module=o1health</v>
      </c>
    </row>
    <row r="39" spans="1:7" ht="30" customHeight="1">
      <c r="A39" s="3" t="s">
        <v>4912</v>
      </c>
      <c r="B39" s="3" t="s">
        <v>2</v>
      </c>
      <c r="C39" s="3" t="s">
        <v>42152</v>
      </c>
      <c r="D39" s="3" t="s">
        <v>42337</v>
      </c>
      <c r="E39" s="12" t="s">
        <v>42522</v>
      </c>
      <c r="F39" s="6" t="str">
        <f t="shared" si="2"/>
        <v>module=q1health</v>
      </c>
      <c r="G39" s="6" t="str">
        <f t="shared" si="3"/>
        <v>module=o1health</v>
      </c>
    </row>
    <row r="40" spans="1:7" ht="30" customHeight="1">
      <c r="A40" s="3" t="s">
        <v>4912</v>
      </c>
      <c r="B40" s="3" t="s">
        <v>2</v>
      </c>
      <c r="C40" s="3" t="s">
        <v>42153</v>
      </c>
      <c r="D40" s="3" t="s">
        <v>42338</v>
      </c>
      <c r="E40" s="12" t="s">
        <v>42523</v>
      </c>
      <c r="F40" s="6" t="str">
        <f t="shared" si="2"/>
        <v>module=q1health</v>
      </c>
      <c r="G40" s="6" t="str">
        <f t="shared" si="3"/>
        <v>module=o1health</v>
      </c>
    </row>
    <row r="41" spans="1:7" ht="30" customHeight="1">
      <c r="A41" s="3" t="s">
        <v>4912</v>
      </c>
      <c r="B41" s="3" t="s">
        <v>2</v>
      </c>
      <c r="C41" s="3" t="s">
        <v>42154</v>
      </c>
      <c r="D41" s="3" t="s">
        <v>42339</v>
      </c>
      <c r="E41" s="12" t="s">
        <v>42524</v>
      </c>
      <c r="F41" s="6" t="str">
        <f t="shared" si="2"/>
        <v>module=q1health</v>
      </c>
      <c r="G41" s="6" t="str">
        <f t="shared" si="3"/>
        <v>module=o1health</v>
      </c>
    </row>
    <row r="42" spans="1:7" ht="30" customHeight="1">
      <c r="A42" s="3" t="s">
        <v>4912</v>
      </c>
      <c r="B42" s="3" t="s">
        <v>2</v>
      </c>
      <c r="C42" s="3" t="s">
        <v>42155</v>
      </c>
      <c r="D42" s="3" t="s">
        <v>42340</v>
      </c>
      <c r="E42" s="12" t="s">
        <v>42525</v>
      </c>
      <c r="F42" s="6" t="str">
        <f t="shared" si="2"/>
        <v>module=q1health</v>
      </c>
      <c r="G42" s="6" t="str">
        <f t="shared" si="3"/>
        <v>module=o1health</v>
      </c>
    </row>
    <row r="43" spans="1:7" ht="30" customHeight="1">
      <c r="A43" s="3" t="s">
        <v>4912</v>
      </c>
      <c r="B43" s="3" t="s">
        <v>2</v>
      </c>
      <c r="C43" s="3" t="s">
        <v>42156</v>
      </c>
      <c r="D43" s="3" t="s">
        <v>42341</v>
      </c>
      <c r="E43" s="12" t="s">
        <v>42526</v>
      </c>
      <c r="F43" s="6" t="str">
        <f t="shared" si="2"/>
        <v>module=q1health</v>
      </c>
      <c r="G43" s="6" t="str">
        <f t="shared" si="3"/>
        <v>module=o1health</v>
      </c>
    </row>
    <row r="44" spans="1:7" ht="30" customHeight="1">
      <c r="A44" s="3" t="s">
        <v>4912</v>
      </c>
      <c r="B44" s="3" t="s">
        <v>2</v>
      </c>
      <c r="C44" s="3" t="s">
        <v>42157</v>
      </c>
      <c r="D44" s="3" t="s">
        <v>42342</v>
      </c>
      <c r="E44" s="12" t="s">
        <v>42527</v>
      </c>
      <c r="F44" s="6" t="str">
        <f t="shared" si="2"/>
        <v>module=q1health</v>
      </c>
      <c r="G44" s="6" t="str">
        <f t="shared" si="3"/>
        <v>module=o1health</v>
      </c>
    </row>
    <row r="45" spans="1:7" ht="30" customHeight="1">
      <c r="A45" s="3" t="s">
        <v>4912</v>
      </c>
      <c r="B45" s="3" t="s">
        <v>2</v>
      </c>
      <c r="C45" s="3" t="s">
        <v>42158</v>
      </c>
      <c r="D45" s="3" t="s">
        <v>42343</v>
      </c>
      <c r="E45" s="12" t="s">
        <v>42528</v>
      </c>
      <c r="F45" s="6" t="str">
        <f t="shared" si="2"/>
        <v>module=q1health</v>
      </c>
      <c r="G45" s="6" t="str">
        <f t="shared" si="3"/>
        <v>module=o1health</v>
      </c>
    </row>
    <row r="46" spans="1:7" ht="30" customHeight="1">
      <c r="A46" s="3" t="s">
        <v>4912</v>
      </c>
      <c r="B46" s="3" t="s">
        <v>2</v>
      </c>
      <c r="C46" s="3" t="s">
        <v>42159</v>
      </c>
      <c r="D46" s="3" t="s">
        <v>42344</v>
      </c>
      <c r="E46" s="12" t="s">
        <v>42529</v>
      </c>
      <c r="F46" s="6" t="str">
        <f t="shared" si="2"/>
        <v>module=q1health</v>
      </c>
      <c r="G46" s="6" t="str">
        <f t="shared" si="3"/>
        <v>module=o1health</v>
      </c>
    </row>
    <row r="47" spans="1:7" ht="30" customHeight="1">
      <c r="A47" s="3" t="s">
        <v>4912</v>
      </c>
      <c r="B47" s="3" t="s">
        <v>2</v>
      </c>
      <c r="C47" s="3" t="s">
        <v>42160</v>
      </c>
      <c r="D47" s="3" t="s">
        <v>42345</v>
      </c>
      <c r="E47" s="12" t="s">
        <v>42530</v>
      </c>
      <c r="F47" s="6" t="str">
        <f t="shared" si="2"/>
        <v>module=q1health</v>
      </c>
      <c r="G47" s="6" t="str">
        <f t="shared" si="3"/>
        <v>module=o1health</v>
      </c>
    </row>
    <row r="48" spans="1:7" ht="30" customHeight="1">
      <c r="A48" s="3" t="s">
        <v>4912</v>
      </c>
      <c r="B48" s="3" t="s">
        <v>2</v>
      </c>
      <c r="C48" s="3" t="s">
        <v>42161</v>
      </c>
      <c r="D48" s="3" t="s">
        <v>42346</v>
      </c>
      <c r="E48" s="12" t="s">
        <v>42531</v>
      </c>
      <c r="F48" s="6" t="str">
        <f t="shared" si="2"/>
        <v>module=q1health</v>
      </c>
      <c r="G48" s="6" t="str">
        <f t="shared" si="3"/>
        <v>module=o1health</v>
      </c>
    </row>
    <row r="49" spans="1:7" ht="30" customHeight="1">
      <c r="A49" s="3" t="s">
        <v>4912</v>
      </c>
      <c r="B49" s="3" t="s">
        <v>2</v>
      </c>
      <c r="C49" s="3" t="s">
        <v>42162</v>
      </c>
      <c r="D49" s="3" t="s">
        <v>42347</v>
      </c>
      <c r="E49" s="12" t="s">
        <v>42532</v>
      </c>
      <c r="F49" s="6" t="str">
        <f t="shared" si="2"/>
        <v>module=q1health</v>
      </c>
      <c r="G49" s="6" t="str">
        <f t="shared" si="3"/>
        <v>module=o1health</v>
      </c>
    </row>
    <row r="50" spans="1:7" ht="30" customHeight="1">
      <c r="A50" s="3" t="s">
        <v>4912</v>
      </c>
      <c r="B50" s="3" t="s">
        <v>2</v>
      </c>
      <c r="C50" s="3" t="s">
        <v>42163</v>
      </c>
      <c r="D50" s="3" t="s">
        <v>42348</v>
      </c>
      <c r="E50" s="12" t="s">
        <v>42533</v>
      </c>
      <c r="F50" s="6" t="str">
        <f t="shared" si="2"/>
        <v>module=q1health</v>
      </c>
      <c r="G50" s="6" t="str">
        <f t="shared" si="3"/>
        <v>module=o1health</v>
      </c>
    </row>
    <row r="51" spans="1:7" ht="30" customHeight="1">
      <c r="A51" s="3" t="s">
        <v>24585</v>
      </c>
      <c r="B51" s="3" t="s">
        <v>2</v>
      </c>
      <c r="C51" s="3" t="s">
        <v>42164</v>
      </c>
      <c r="D51" s="3" t="s">
        <v>42349</v>
      </c>
      <c r="E51" s="12" t="s">
        <v>42534</v>
      </c>
      <c r="F51" s="6" t="str">
        <f t="shared" ref="F51:F80" si="4">HYPERLINK("http://www.ssc.wisc.edu/wlsresearch/documentation/waves/?wave=iliadgradw1&amp;module=q1digit","module=q1digit")</f>
        <v>module=q1digit</v>
      </c>
      <c r="G51" s="6" t="str">
        <f t="shared" ref="G51:G80" si="5">HYPERLINK("http://www.ssc.wisc.edu/wlsresearch/documentation/waves/?wave=iliadsibw1&amp;module=o1digit","module=o1digit")</f>
        <v>module=o1digit</v>
      </c>
    </row>
    <row r="52" spans="1:7" ht="30" customHeight="1">
      <c r="A52" s="3" t="s">
        <v>24585</v>
      </c>
      <c r="B52" s="3" t="s">
        <v>2</v>
      </c>
      <c r="C52" s="3" t="s">
        <v>42165</v>
      </c>
      <c r="D52" s="3" t="s">
        <v>42350</v>
      </c>
      <c r="E52" s="12" t="s">
        <v>42535</v>
      </c>
      <c r="F52" s="6" t="str">
        <f t="shared" si="4"/>
        <v>module=q1digit</v>
      </c>
      <c r="G52" s="6" t="str">
        <f t="shared" si="5"/>
        <v>module=o1digit</v>
      </c>
    </row>
    <row r="53" spans="1:7" ht="30" customHeight="1">
      <c r="A53" s="3" t="s">
        <v>24585</v>
      </c>
      <c r="B53" s="3" t="s">
        <v>2</v>
      </c>
      <c r="C53" s="3" t="s">
        <v>42166</v>
      </c>
      <c r="D53" s="3" t="s">
        <v>42351</v>
      </c>
      <c r="E53" s="12" t="s">
        <v>42536</v>
      </c>
      <c r="F53" s="6" t="str">
        <f t="shared" si="4"/>
        <v>module=q1digit</v>
      </c>
      <c r="G53" s="6" t="str">
        <f t="shared" si="5"/>
        <v>module=o1digit</v>
      </c>
    </row>
    <row r="54" spans="1:7" ht="30" customHeight="1">
      <c r="A54" s="3" t="s">
        <v>24585</v>
      </c>
      <c r="B54" s="3" t="s">
        <v>2</v>
      </c>
      <c r="C54" s="3" t="s">
        <v>42167</v>
      </c>
      <c r="D54" s="3" t="s">
        <v>42352</v>
      </c>
      <c r="E54" s="12" t="s">
        <v>42537</v>
      </c>
      <c r="F54" s="6" t="str">
        <f t="shared" si="4"/>
        <v>module=q1digit</v>
      </c>
      <c r="G54" s="6" t="str">
        <f t="shared" si="5"/>
        <v>module=o1digit</v>
      </c>
    </row>
    <row r="55" spans="1:7" ht="30" customHeight="1">
      <c r="A55" s="3" t="s">
        <v>24585</v>
      </c>
      <c r="B55" s="3" t="s">
        <v>2</v>
      </c>
      <c r="C55" s="3" t="s">
        <v>42168</v>
      </c>
      <c r="D55" s="3" t="s">
        <v>42353</v>
      </c>
      <c r="E55" s="12" t="s">
        <v>42538</v>
      </c>
      <c r="F55" s="6" t="str">
        <f t="shared" si="4"/>
        <v>module=q1digit</v>
      </c>
      <c r="G55" s="6" t="str">
        <f t="shared" si="5"/>
        <v>module=o1digit</v>
      </c>
    </row>
    <row r="56" spans="1:7" ht="30" customHeight="1">
      <c r="A56" s="3" t="s">
        <v>24585</v>
      </c>
      <c r="B56" s="3" t="s">
        <v>2</v>
      </c>
      <c r="C56" s="3" t="s">
        <v>42169</v>
      </c>
      <c r="D56" s="3" t="s">
        <v>42354</v>
      </c>
      <c r="E56" s="12" t="s">
        <v>42539</v>
      </c>
      <c r="F56" s="6" t="str">
        <f t="shared" si="4"/>
        <v>module=q1digit</v>
      </c>
      <c r="G56" s="6" t="str">
        <f t="shared" si="5"/>
        <v>module=o1digit</v>
      </c>
    </row>
    <row r="57" spans="1:7" ht="30" customHeight="1">
      <c r="A57" s="3" t="s">
        <v>24585</v>
      </c>
      <c r="B57" s="3" t="s">
        <v>2</v>
      </c>
      <c r="C57" s="3" t="s">
        <v>42170</v>
      </c>
      <c r="D57" s="3" t="s">
        <v>42355</v>
      </c>
      <c r="E57" s="12" t="s">
        <v>42540</v>
      </c>
      <c r="F57" s="6" t="str">
        <f t="shared" si="4"/>
        <v>module=q1digit</v>
      </c>
      <c r="G57" s="6" t="str">
        <f t="shared" si="5"/>
        <v>module=o1digit</v>
      </c>
    </row>
    <row r="58" spans="1:7" ht="30" customHeight="1">
      <c r="A58" s="3" t="s">
        <v>24585</v>
      </c>
      <c r="B58" s="3" t="s">
        <v>2</v>
      </c>
      <c r="C58" s="3" t="s">
        <v>42171</v>
      </c>
      <c r="D58" s="3" t="s">
        <v>42356</v>
      </c>
      <c r="E58" s="12" t="s">
        <v>42541</v>
      </c>
      <c r="F58" s="6" t="str">
        <f t="shared" si="4"/>
        <v>module=q1digit</v>
      </c>
      <c r="G58" s="6" t="str">
        <f t="shared" si="5"/>
        <v>module=o1digit</v>
      </c>
    </row>
    <row r="59" spans="1:7" ht="30" customHeight="1">
      <c r="A59" s="3" t="s">
        <v>24585</v>
      </c>
      <c r="B59" s="3" t="s">
        <v>2</v>
      </c>
      <c r="C59" s="3" t="s">
        <v>42172</v>
      </c>
      <c r="D59" s="3" t="s">
        <v>42357</v>
      </c>
      <c r="E59" s="12" t="s">
        <v>42542</v>
      </c>
      <c r="F59" s="6" t="str">
        <f t="shared" si="4"/>
        <v>module=q1digit</v>
      </c>
      <c r="G59" s="6" t="str">
        <f t="shared" si="5"/>
        <v>module=o1digit</v>
      </c>
    </row>
    <row r="60" spans="1:7" ht="30" customHeight="1">
      <c r="A60" s="3" t="s">
        <v>24585</v>
      </c>
      <c r="B60" s="3" t="s">
        <v>2</v>
      </c>
      <c r="C60" s="3" t="s">
        <v>42173</v>
      </c>
      <c r="D60" s="3" t="s">
        <v>42358</v>
      </c>
      <c r="E60" s="12" t="s">
        <v>42543</v>
      </c>
      <c r="F60" s="6" t="str">
        <f t="shared" si="4"/>
        <v>module=q1digit</v>
      </c>
      <c r="G60" s="6" t="str">
        <f t="shared" si="5"/>
        <v>module=o1digit</v>
      </c>
    </row>
    <row r="61" spans="1:7" ht="30" customHeight="1">
      <c r="A61" s="3" t="s">
        <v>24585</v>
      </c>
      <c r="B61" s="3" t="s">
        <v>2</v>
      </c>
      <c r="C61" s="3" t="s">
        <v>42174</v>
      </c>
      <c r="D61" s="3" t="s">
        <v>42359</v>
      </c>
      <c r="E61" s="12" t="s">
        <v>42544</v>
      </c>
      <c r="F61" s="6" t="str">
        <f t="shared" si="4"/>
        <v>module=q1digit</v>
      </c>
      <c r="G61" s="6" t="str">
        <f t="shared" si="5"/>
        <v>module=o1digit</v>
      </c>
    </row>
    <row r="62" spans="1:7" ht="30" customHeight="1">
      <c r="A62" s="3" t="s">
        <v>24585</v>
      </c>
      <c r="B62" s="3" t="s">
        <v>2</v>
      </c>
      <c r="C62" s="3" t="s">
        <v>42175</v>
      </c>
      <c r="D62" s="3" t="s">
        <v>42360</v>
      </c>
      <c r="E62" s="12" t="s">
        <v>42545</v>
      </c>
      <c r="F62" s="6" t="str">
        <f t="shared" si="4"/>
        <v>module=q1digit</v>
      </c>
      <c r="G62" s="6" t="str">
        <f t="shared" si="5"/>
        <v>module=o1digit</v>
      </c>
    </row>
    <row r="63" spans="1:7" ht="30" customHeight="1">
      <c r="A63" s="3" t="s">
        <v>24585</v>
      </c>
      <c r="B63" s="3" t="s">
        <v>2</v>
      </c>
      <c r="C63" s="3" t="s">
        <v>42176</v>
      </c>
      <c r="D63" s="3" t="s">
        <v>42361</v>
      </c>
      <c r="E63" s="12" t="s">
        <v>42546</v>
      </c>
      <c r="F63" s="6" t="str">
        <f t="shared" si="4"/>
        <v>module=q1digit</v>
      </c>
      <c r="G63" s="6" t="str">
        <f t="shared" si="5"/>
        <v>module=o1digit</v>
      </c>
    </row>
    <row r="64" spans="1:7" ht="30" customHeight="1">
      <c r="A64" s="3" t="s">
        <v>24585</v>
      </c>
      <c r="B64" s="3" t="s">
        <v>2</v>
      </c>
      <c r="C64" s="3" t="s">
        <v>42177</v>
      </c>
      <c r="D64" s="3" t="s">
        <v>42362</v>
      </c>
      <c r="E64" s="12" t="s">
        <v>42547</v>
      </c>
      <c r="F64" s="6" t="str">
        <f t="shared" si="4"/>
        <v>module=q1digit</v>
      </c>
      <c r="G64" s="6" t="str">
        <f t="shared" si="5"/>
        <v>module=o1digit</v>
      </c>
    </row>
    <row r="65" spans="1:7" ht="30" customHeight="1">
      <c r="A65" s="3" t="s">
        <v>24585</v>
      </c>
      <c r="B65" s="3" t="s">
        <v>2</v>
      </c>
      <c r="C65" s="3" t="s">
        <v>42178</v>
      </c>
      <c r="D65" s="3" t="s">
        <v>42363</v>
      </c>
      <c r="E65" s="12" t="s">
        <v>42548</v>
      </c>
      <c r="F65" s="6" t="str">
        <f t="shared" si="4"/>
        <v>module=q1digit</v>
      </c>
      <c r="G65" s="6" t="str">
        <f t="shared" si="5"/>
        <v>module=o1digit</v>
      </c>
    </row>
    <row r="66" spans="1:7" ht="30" customHeight="1">
      <c r="A66" s="3" t="s">
        <v>24585</v>
      </c>
      <c r="B66" s="3" t="s">
        <v>2</v>
      </c>
      <c r="C66" s="3" t="s">
        <v>42179</v>
      </c>
      <c r="D66" s="3" t="s">
        <v>42364</v>
      </c>
      <c r="E66" s="12" t="s">
        <v>42549</v>
      </c>
      <c r="F66" s="6" t="str">
        <f t="shared" si="4"/>
        <v>module=q1digit</v>
      </c>
      <c r="G66" s="6" t="str">
        <f t="shared" si="5"/>
        <v>module=o1digit</v>
      </c>
    </row>
    <row r="67" spans="1:7" ht="30" customHeight="1">
      <c r="A67" s="3" t="s">
        <v>24585</v>
      </c>
      <c r="B67" s="3" t="s">
        <v>2</v>
      </c>
      <c r="C67" s="3" t="s">
        <v>42180</v>
      </c>
      <c r="D67" s="3" t="s">
        <v>42365</v>
      </c>
      <c r="E67" s="12" t="s">
        <v>42550</v>
      </c>
      <c r="F67" s="6" t="str">
        <f t="shared" si="4"/>
        <v>module=q1digit</v>
      </c>
      <c r="G67" s="6" t="str">
        <f t="shared" si="5"/>
        <v>module=o1digit</v>
      </c>
    </row>
    <row r="68" spans="1:7" ht="30" customHeight="1">
      <c r="A68" s="3" t="s">
        <v>24585</v>
      </c>
      <c r="B68" s="3" t="s">
        <v>2</v>
      </c>
      <c r="C68" s="3" t="s">
        <v>42181</v>
      </c>
      <c r="D68" s="3" t="s">
        <v>42366</v>
      </c>
      <c r="E68" s="12" t="s">
        <v>42551</v>
      </c>
      <c r="F68" s="6" t="str">
        <f t="shared" si="4"/>
        <v>module=q1digit</v>
      </c>
      <c r="G68" s="6" t="str">
        <f t="shared" si="5"/>
        <v>module=o1digit</v>
      </c>
    </row>
    <row r="69" spans="1:7" ht="30" customHeight="1">
      <c r="A69" s="3" t="s">
        <v>24585</v>
      </c>
      <c r="B69" s="3" t="s">
        <v>2</v>
      </c>
      <c r="C69" s="3" t="s">
        <v>42182</v>
      </c>
      <c r="D69" s="3" t="s">
        <v>42367</v>
      </c>
      <c r="E69" s="12" t="s">
        <v>42552</v>
      </c>
      <c r="F69" s="6" t="str">
        <f t="shared" si="4"/>
        <v>module=q1digit</v>
      </c>
      <c r="G69" s="6" t="str">
        <f t="shared" si="5"/>
        <v>module=o1digit</v>
      </c>
    </row>
    <row r="70" spans="1:7" ht="30" customHeight="1">
      <c r="A70" s="3" t="s">
        <v>24585</v>
      </c>
      <c r="B70" s="3" t="s">
        <v>2</v>
      </c>
      <c r="C70" s="3" t="s">
        <v>42183</v>
      </c>
      <c r="D70" s="3" t="s">
        <v>42368</v>
      </c>
      <c r="E70" s="12" t="s">
        <v>42553</v>
      </c>
      <c r="F70" s="6" t="str">
        <f t="shared" si="4"/>
        <v>module=q1digit</v>
      </c>
      <c r="G70" s="6" t="str">
        <f t="shared" si="5"/>
        <v>module=o1digit</v>
      </c>
    </row>
    <row r="71" spans="1:7" ht="30" customHeight="1">
      <c r="A71" s="3" t="s">
        <v>24585</v>
      </c>
      <c r="B71" s="3" t="s">
        <v>2</v>
      </c>
      <c r="C71" s="3" t="s">
        <v>42184</v>
      </c>
      <c r="D71" s="3" t="s">
        <v>42369</v>
      </c>
      <c r="E71" s="12" t="s">
        <v>42554</v>
      </c>
      <c r="F71" s="6" t="str">
        <f t="shared" si="4"/>
        <v>module=q1digit</v>
      </c>
      <c r="G71" s="6" t="str">
        <f t="shared" si="5"/>
        <v>module=o1digit</v>
      </c>
    </row>
    <row r="72" spans="1:7" ht="30" customHeight="1">
      <c r="A72" s="3" t="s">
        <v>24585</v>
      </c>
      <c r="B72" s="3" t="s">
        <v>2</v>
      </c>
      <c r="C72" s="3" t="s">
        <v>42185</v>
      </c>
      <c r="D72" s="3" t="s">
        <v>42370</v>
      </c>
      <c r="E72" s="12" t="s">
        <v>42555</v>
      </c>
      <c r="F72" s="6" t="str">
        <f t="shared" si="4"/>
        <v>module=q1digit</v>
      </c>
      <c r="G72" s="6" t="str">
        <f t="shared" si="5"/>
        <v>module=o1digit</v>
      </c>
    </row>
    <row r="73" spans="1:7" ht="30" customHeight="1">
      <c r="A73" s="3" t="s">
        <v>24585</v>
      </c>
      <c r="B73" s="3" t="s">
        <v>2</v>
      </c>
      <c r="C73" s="3" t="s">
        <v>42186</v>
      </c>
      <c r="D73" s="3" t="s">
        <v>42371</v>
      </c>
      <c r="E73" s="12" t="s">
        <v>42556</v>
      </c>
      <c r="F73" s="6" t="str">
        <f t="shared" si="4"/>
        <v>module=q1digit</v>
      </c>
      <c r="G73" s="6" t="str">
        <f t="shared" si="5"/>
        <v>module=o1digit</v>
      </c>
    </row>
    <row r="74" spans="1:7" ht="30" customHeight="1">
      <c r="A74" s="3" t="s">
        <v>24585</v>
      </c>
      <c r="B74" s="3" t="s">
        <v>2</v>
      </c>
      <c r="C74" s="3" t="s">
        <v>42187</v>
      </c>
      <c r="D74" s="3" t="s">
        <v>42372</v>
      </c>
      <c r="E74" s="12" t="s">
        <v>42557</v>
      </c>
      <c r="F74" s="6" t="str">
        <f t="shared" si="4"/>
        <v>module=q1digit</v>
      </c>
      <c r="G74" s="6" t="str">
        <f t="shared" si="5"/>
        <v>module=o1digit</v>
      </c>
    </row>
    <row r="75" spans="1:7" ht="30" customHeight="1">
      <c r="A75" s="3" t="s">
        <v>24585</v>
      </c>
      <c r="B75" s="3" t="s">
        <v>2</v>
      </c>
      <c r="C75" s="3" t="s">
        <v>42188</v>
      </c>
      <c r="D75" s="3" t="s">
        <v>42373</v>
      </c>
      <c r="E75" s="12" t="s">
        <v>42558</v>
      </c>
      <c r="F75" s="6" t="str">
        <f t="shared" si="4"/>
        <v>module=q1digit</v>
      </c>
      <c r="G75" s="6" t="str">
        <f t="shared" si="5"/>
        <v>module=o1digit</v>
      </c>
    </row>
    <row r="76" spans="1:7" ht="30" customHeight="1">
      <c r="A76" s="3" t="s">
        <v>24585</v>
      </c>
      <c r="B76" s="3" t="s">
        <v>2</v>
      </c>
      <c r="C76" s="3" t="s">
        <v>42189</v>
      </c>
      <c r="D76" s="3" t="s">
        <v>42374</v>
      </c>
      <c r="E76" s="12" t="s">
        <v>42559</v>
      </c>
      <c r="F76" s="6" t="str">
        <f t="shared" si="4"/>
        <v>module=q1digit</v>
      </c>
      <c r="G76" s="6" t="str">
        <f t="shared" si="5"/>
        <v>module=o1digit</v>
      </c>
    </row>
    <row r="77" spans="1:7" ht="30" customHeight="1">
      <c r="A77" s="3" t="s">
        <v>24585</v>
      </c>
      <c r="B77" s="3" t="s">
        <v>2</v>
      </c>
      <c r="C77" s="3" t="s">
        <v>42190</v>
      </c>
      <c r="D77" s="3" t="s">
        <v>42375</v>
      </c>
      <c r="E77" s="12" t="s">
        <v>42560</v>
      </c>
      <c r="F77" s="6" t="str">
        <f t="shared" si="4"/>
        <v>module=q1digit</v>
      </c>
      <c r="G77" s="6" t="str">
        <f t="shared" si="5"/>
        <v>module=o1digit</v>
      </c>
    </row>
    <row r="78" spans="1:7" ht="30" customHeight="1">
      <c r="A78" s="3" t="s">
        <v>24585</v>
      </c>
      <c r="B78" s="3" t="s">
        <v>2</v>
      </c>
      <c r="C78" s="3" t="s">
        <v>42191</v>
      </c>
      <c r="D78" s="3" t="s">
        <v>42376</v>
      </c>
      <c r="E78" s="12" t="s">
        <v>42561</v>
      </c>
      <c r="F78" s="6" t="str">
        <f t="shared" si="4"/>
        <v>module=q1digit</v>
      </c>
      <c r="G78" s="6" t="str">
        <f t="shared" si="5"/>
        <v>module=o1digit</v>
      </c>
    </row>
    <row r="79" spans="1:7" ht="30" customHeight="1">
      <c r="A79" s="3" t="s">
        <v>24585</v>
      </c>
      <c r="B79" s="3" t="s">
        <v>2</v>
      </c>
      <c r="C79" s="3" t="s">
        <v>42192</v>
      </c>
      <c r="D79" s="3" t="s">
        <v>42377</v>
      </c>
      <c r="E79" s="12" t="s">
        <v>42562</v>
      </c>
      <c r="F79" s="6" t="str">
        <f t="shared" si="4"/>
        <v>module=q1digit</v>
      </c>
      <c r="G79" s="6" t="str">
        <f t="shared" si="5"/>
        <v>module=o1digit</v>
      </c>
    </row>
    <row r="80" spans="1:7" ht="30" customHeight="1">
      <c r="A80" s="3" t="s">
        <v>24585</v>
      </c>
      <c r="B80" s="3" t="s">
        <v>2</v>
      </c>
      <c r="C80" s="3" t="s">
        <v>42193</v>
      </c>
      <c r="D80" s="3" t="s">
        <v>42378</v>
      </c>
      <c r="E80" s="12" t="s">
        <v>42563</v>
      </c>
      <c r="F80" s="6" t="str">
        <f t="shared" si="4"/>
        <v>module=q1digit</v>
      </c>
      <c r="G80" s="6" t="str">
        <f t="shared" si="5"/>
        <v>module=o1digit</v>
      </c>
    </row>
    <row r="81" spans="1:7" ht="30" customHeight="1">
      <c r="A81" s="3" t="s">
        <v>42115</v>
      </c>
      <c r="B81" s="3" t="s">
        <v>2</v>
      </c>
      <c r="C81" s="3" t="s">
        <v>42194</v>
      </c>
      <c r="D81" s="3" t="s">
        <v>42379</v>
      </c>
      <c r="E81" s="12" t="s">
        <v>42564</v>
      </c>
      <c r="F81" s="6" t="str">
        <f t="shared" ref="F81:F120" si="6">HYPERLINK("http://www.ssc.wisc.edu/wlsresearch/documentation/waves/?wave=iliadgradw1&amp;module=q1cogflu","module=q1cogflu")</f>
        <v>module=q1cogflu</v>
      </c>
      <c r="G81" s="6" t="str">
        <f t="shared" ref="G81:G120" si="7">HYPERLINK("http://www.ssc.wisc.edu/wlsresearch/documentation/waves/?wave=iliadsibw1&amp;module=o1cogflu","module=o1cogflu")</f>
        <v>module=o1cogflu</v>
      </c>
    </row>
    <row r="82" spans="1:7" ht="30" customHeight="1">
      <c r="A82" s="3" t="s">
        <v>42115</v>
      </c>
      <c r="B82" s="3" t="s">
        <v>2</v>
      </c>
      <c r="C82" s="3" t="s">
        <v>42195</v>
      </c>
      <c r="D82" s="3" t="s">
        <v>42380</v>
      </c>
      <c r="E82" s="12" t="s">
        <v>42565</v>
      </c>
      <c r="F82" s="6" t="str">
        <f t="shared" si="6"/>
        <v>module=q1cogflu</v>
      </c>
      <c r="G82" s="6" t="str">
        <f t="shared" si="7"/>
        <v>module=o1cogflu</v>
      </c>
    </row>
    <row r="83" spans="1:7" ht="30" customHeight="1">
      <c r="A83" s="3" t="s">
        <v>42115</v>
      </c>
      <c r="B83" s="3" t="s">
        <v>2</v>
      </c>
      <c r="C83" s="3" t="s">
        <v>42196</v>
      </c>
      <c r="D83" s="3" t="s">
        <v>42381</v>
      </c>
      <c r="E83" s="12" t="s">
        <v>42566</v>
      </c>
      <c r="F83" s="6" t="str">
        <f t="shared" si="6"/>
        <v>module=q1cogflu</v>
      </c>
      <c r="G83" s="6" t="str">
        <f t="shared" si="7"/>
        <v>module=o1cogflu</v>
      </c>
    </row>
    <row r="84" spans="1:7" ht="30" customHeight="1">
      <c r="A84" s="3" t="s">
        <v>42115</v>
      </c>
      <c r="B84" s="3" t="s">
        <v>2</v>
      </c>
      <c r="C84" s="3" t="s">
        <v>42197</v>
      </c>
      <c r="D84" s="3" t="s">
        <v>42382</v>
      </c>
      <c r="E84" s="12" t="s">
        <v>42567</v>
      </c>
      <c r="F84" s="6" t="str">
        <f t="shared" si="6"/>
        <v>module=q1cogflu</v>
      </c>
      <c r="G84" s="6" t="str">
        <f t="shared" si="7"/>
        <v>module=o1cogflu</v>
      </c>
    </row>
    <row r="85" spans="1:7" ht="30" customHeight="1">
      <c r="A85" s="3" t="s">
        <v>42115</v>
      </c>
      <c r="B85" s="3" t="s">
        <v>2</v>
      </c>
      <c r="C85" s="3" t="s">
        <v>42198</v>
      </c>
      <c r="D85" s="3" t="s">
        <v>42383</v>
      </c>
      <c r="E85" s="12" t="s">
        <v>42568</v>
      </c>
      <c r="F85" s="6" t="str">
        <f t="shared" si="6"/>
        <v>module=q1cogflu</v>
      </c>
      <c r="G85" s="6" t="str">
        <f t="shared" si="7"/>
        <v>module=o1cogflu</v>
      </c>
    </row>
    <row r="86" spans="1:7" ht="30" customHeight="1">
      <c r="A86" s="3" t="s">
        <v>42115</v>
      </c>
      <c r="B86" s="3" t="s">
        <v>2</v>
      </c>
      <c r="C86" s="3" t="s">
        <v>42199</v>
      </c>
      <c r="D86" s="3" t="s">
        <v>42384</v>
      </c>
      <c r="E86" s="12" t="s">
        <v>42569</v>
      </c>
      <c r="F86" s="6" t="str">
        <f t="shared" si="6"/>
        <v>module=q1cogflu</v>
      </c>
      <c r="G86" s="6" t="str">
        <f t="shared" si="7"/>
        <v>module=o1cogflu</v>
      </c>
    </row>
    <row r="87" spans="1:7" ht="30" customHeight="1">
      <c r="A87" s="3" t="s">
        <v>42115</v>
      </c>
      <c r="B87" s="3" t="s">
        <v>2</v>
      </c>
      <c r="C87" s="3" t="s">
        <v>42200</v>
      </c>
      <c r="D87" s="3" t="s">
        <v>42385</v>
      </c>
      <c r="E87" s="12" t="s">
        <v>42570</v>
      </c>
      <c r="F87" s="6" t="str">
        <f t="shared" si="6"/>
        <v>module=q1cogflu</v>
      </c>
      <c r="G87" s="6" t="str">
        <f t="shared" si="7"/>
        <v>module=o1cogflu</v>
      </c>
    </row>
    <row r="88" spans="1:7" ht="30" customHeight="1">
      <c r="A88" s="3" t="s">
        <v>42115</v>
      </c>
      <c r="B88" s="3" t="s">
        <v>2</v>
      </c>
      <c r="C88" s="3" t="s">
        <v>42201</v>
      </c>
      <c r="D88" s="3" t="s">
        <v>42386</v>
      </c>
      <c r="E88" s="12" t="s">
        <v>42571</v>
      </c>
      <c r="F88" s="6" t="str">
        <f t="shared" si="6"/>
        <v>module=q1cogflu</v>
      </c>
      <c r="G88" s="6" t="str">
        <f t="shared" si="7"/>
        <v>module=o1cogflu</v>
      </c>
    </row>
    <row r="89" spans="1:7" ht="30" customHeight="1">
      <c r="A89" s="3" t="s">
        <v>42115</v>
      </c>
      <c r="B89" s="3" t="s">
        <v>2</v>
      </c>
      <c r="C89" s="3" t="s">
        <v>42202</v>
      </c>
      <c r="D89" s="3" t="s">
        <v>42387</v>
      </c>
      <c r="E89" s="12" t="s">
        <v>42572</v>
      </c>
      <c r="F89" s="6" t="str">
        <f t="shared" si="6"/>
        <v>module=q1cogflu</v>
      </c>
      <c r="G89" s="6" t="str">
        <f t="shared" si="7"/>
        <v>module=o1cogflu</v>
      </c>
    </row>
    <row r="90" spans="1:7" ht="30" customHeight="1">
      <c r="A90" s="3" t="s">
        <v>42115</v>
      </c>
      <c r="B90" s="3" t="s">
        <v>2</v>
      </c>
      <c r="C90" s="3" t="s">
        <v>42203</v>
      </c>
      <c r="D90" s="3" t="s">
        <v>42388</v>
      </c>
      <c r="E90" s="12" t="s">
        <v>42573</v>
      </c>
      <c r="F90" s="6" t="str">
        <f t="shared" si="6"/>
        <v>module=q1cogflu</v>
      </c>
      <c r="G90" s="6" t="str">
        <f t="shared" si="7"/>
        <v>module=o1cogflu</v>
      </c>
    </row>
    <row r="91" spans="1:7" ht="30" customHeight="1">
      <c r="A91" s="3" t="s">
        <v>42115</v>
      </c>
      <c r="B91" s="3" t="s">
        <v>2</v>
      </c>
      <c r="C91" s="3" t="s">
        <v>42204</v>
      </c>
      <c r="D91" s="3" t="s">
        <v>42389</v>
      </c>
      <c r="E91" s="12" t="s">
        <v>42574</v>
      </c>
      <c r="F91" s="6" t="str">
        <f t="shared" si="6"/>
        <v>module=q1cogflu</v>
      </c>
      <c r="G91" s="6" t="str">
        <f t="shared" si="7"/>
        <v>module=o1cogflu</v>
      </c>
    </row>
    <row r="92" spans="1:7" ht="30" customHeight="1">
      <c r="A92" s="3" t="s">
        <v>42115</v>
      </c>
      <c r="B92" s="3" t="s">
        <v>2</v>
      </c>
      <c r="C92" s="3" t="s">
        <v>42205</v>
      </c>
      <c r="D92" s="3" t="s">
        <v>42390</v>
      </c>
      <c r="E92" s="12" t="s">
        <v>42575</v>
      </c>
      <c r="F92" s="6" t="str">
        <f t="shared" si="6"/>
        <v>module=q1cogflu</v>
      </c>
      <c r="G92" s="6" t="str">
        <f t="shared" si="7"/>
        <v>module=o1cogflu</v>
      </c>
    </row>
    <row r="93" spans="1:7" ht="30" customHeight="1">
      <c r="A93" s="3" t="s">
        <v>42115</v>
      </c>
      <c r="B93" s="3" t="s">
        <v>2</v>
      </c>
      <c r="C93" s="3" t="s">
        <v>42206</v>
      </c>
      <c r="D93" s="3" t="s">
        <v>42391</v>
      </c>
      <c r="E93" s="12" t="s">
        <v>42576</v>
      </c>
      <c r="F93" s="6" t="str">
        <f t="shared" si="6"/>
        <v>module=q1cogflu</v>
      </c>
      <c r="G93" s="6" t="str">
        <f t="shared" si="7"/>
        <v>module=o1cogflu</v>
      </c>
    </row>
    <row r="94" spans="1:7" ht="30" customHeight="1">
      <c r="A94" s="3" t="s">
        <v>42115</v>
      </c>
      <c r="B94" s="3" t="s">
        <v>2</v>
      </c>
      <c r="C94" s="3" t="s">
        <v>42207</v>
      </c>
      <c r="D94" s="3" t="s">
        <v>42392</v>
      </c>
      <c r="E94" s="12" t="s">
        <v>42577</v>
      </c>
      <c r="F94" s="6" t="str">
        <f t="shared" si="6"/>
        <v>module=q1cogflu</v>
      </c>
      <c r="G94" s="6" t="str">
        <f t="shared" si="7"/>
        <v>module=o1cogflu</v>
      </c>
    </row>
    <row r="95" spans="1:7" ht="30" customHeight="1">
      <c r="A95" s="3" t="s">
        <v>42115</v>
      </c>
      <c r="B95" s="3" t="s">
        <v>2</v>
      </c>
      <c r="C95" s="3" t="s">
        <v>42208</v>
      </c>
      <c r="D95" s="3" t="s">
        <v>42393</v>
      </c>
      <c r="E95" s="12" t="s">
        <v>42578</v>
      </c>
      <c r="F95" s="6" t="str">
        <f t="shared" si="6"/>
        <v>module=q1cogflu</v>
      </c>
      <c r="G95" s="6" t="str">
        <f t="shared" si="7"/>
        <v>module=o1cogflu</v>
      </c>
    </row>
    <row r="96" spans="1:7" ht="30" customHeight="1">
      <c r="A96" s="3" t="s">
        <v>42115</v>
      </c>
      <c r="B96" s="3" t="s">
        <v>2</v>
      </c>
      <c r="C96" s="3" t="s">
        <v>42209</v>
      </c>
      <c r="D96" s="3" t="s">
        <v>42394</v>
      </c>
      <c r="E96" s="12" t="s">
        <v>42579</v>
      </c>
      <c r="F96" s="6" t="str">
        <f t="shared" si="6"/>
        <v>module=q1cogflu</v>
      </c>
      <c r="G96" s="6" t="str">
        <f t="shared" si="7"/>
        <v>module=o1cogflu</v>
      </c>
    </row>
    <row r="97" spans="1:7" ht="30" customHeight="1">
      <c r="A97" s="3" t="s">
        <v>42115</v>
      </c>
      <c r="B97" s="3" t="s">
        <v>2</v>
      </c>
      <c r="C97" s="3" t="s">
        <v>42210</v>
      </c>
      <c r="D97" s="3" t="s">
        <v>42395</v>
      </c>
      <c r="E97" s="12" t="s">
        <v>42580</v>
      </c>
      <c r="F97" s="6" t="str">
        <f t="shared" si="6"/>
        <v>module=q1cogflu</v>
      </c>
      <c r="G97" s="6" t="str">
        <f t="shared" si="7"/>
        <v>module=o1cogflu</v>
      </c>
    </row>
    <row r="98" spans="1:7" ht="30" customHeight="1">
      <c r="A98" s="3" t="s">
        <v>42115</v>
      </c>
      <c r="B98" s="3" t="s">
        <v>2</v>
      </c>
      <c r="C98" s="3" t="s">
        <v>42211</v>
      </c>
      <c r="D98" s="3" t="s">
        <v>42396</v>
      </c>
      <c r="E98" s="12" t="s">
        <v>42581</v>
      </c>
      <c r="F98" s="6" t="str">
        <f t="shared" si="6"/>
        <v>module=q1cogflu</v>
      </c>
      <c r="G98" s="6" t="str">
        <f t="shared" si="7"/>
        <v>module=o1cogflu</v>
      </c>
    </row>
    <row r="99" spans="1:7" ht="30" customHeight="1">
      <c r="A99" s="3" t="s">
        <v>42115</v>
      </c>
      <c r="B99" s="3" t="s">
        <v>2</v>
      </c>
      <c r="C99" s="3" t="s">
        <v>42212</v>
      </c>
      <c r="D99" s="3" t="s">
        <v>42397</v>
      </c>
      <c r="E99" s="12" t="s">
        <v>42582</v>
      </c>
      <c r="F99" s="6" t="str">
        <f t="shared" si="6"/>
        <v>module=q1cogflu</v>
      </c>
      <c r="G99" s="6" t="str">
        <f t="shared" si="7"/>
        <v>module=o1cogflu</v>
      </c>
    </row>
    <row r="100" spans="1:7" ht="30" customHeight="1">
      <c r="A100" s="3" t="s">
        <v>42115</v>
      </c>
      <c r="B100" s="3" t="s">
        <v>2</v>
      </c>
      <c r="C100" s="3" t="s">
        <v>42213</v>
      </c>
      <c r="D100" s="3" t="s">
        <v>42398</v>
      </c>
      <c r="E100" s="12" t="s">
        <v>42583</v>
      </c>
      <c r="F100" s="6" t="str">
        <f t="shared" si="6"/>
        <v>module=q1cogflu</v>
      </c>
      <c r="G100" s="6" t="str">
        <f t="shared" si="7"/>
        <v>module=o1cogflu</v>
      </c>
    </row>
    <row r="101" spans="1:7" ht="30" customHeight="1">
      <c r="A101" s="3" t="s">
        <v>42115</v>
      </c>
      <c r="B101" s="3" t="s">
        <v>2</v>
      </c>
      <c r="C101" s="3" t="s">
        <v>42214</v>
      </c>
      <c r="D101" s="3" t="s">
        <v>42399</v>
      </c>
      <c r="E101" s="12" t="s">
        <v>42584</v>
      </c>
      <c r="F101" s="6" t="str">
        <f t="shared" si="6"/>
        <v>module=q1cogflu</v>
      </c>
      <c r="G101" s="6" t="str">
        <f t="shared" si="7"/>
        <v>module=o1cogflu</v>
      </c>
    </row>
    <row r="102" spans="1:7" ht="30" customHeight="1">
      <c r="A102" s="3" t="s">
        <v>42115</v>
      </c>
      <c r="B102" s="3" t="s">
        <v>2</v>
      </c>
      <c r="C102" s="3" t="s">
        <v>42215</v>
      </c>
      <c r="D102" s="3" t="s">
        <v>42400</v>
      </c>
      <c r="E102" s="12" t="s">
        <v>42585</v>
      </c>
      <c r="F102" s="6" t="str">
        <f t="shared" si="6"/>
        <v>module=q1cogflu</v>
      </c>
      <c r="G102" s="6" t="str">
        <f t="shared" si="7"/>
        <v>module=o1cogflu</v>
      </c>
    </row>
    <row r="103" spans="1:7" ht="30" customHeight="1">
      <c r="A103" s="3" t="s">
        <v>42115</v>
      </c>
      <c r="B103" s="3" t="s">
        <v>2</v>
      </c>
      <c r="C103" s="3" t="s">
        <v>42216</v>
      </c>
      <c r="D103" s="3" t="s">
        <v>42401</v>
      </c>
      <c r="E103" s="12" t="s">
        <v>42586</v>
      </c>
      <c r="F103" s="6" t="str">
        <f t="shared" si="6"/>
        <v>module=q1cogflu</v>
      </c>
      <c r="G103" s="6" t="str">
        <f t="shared" si="7"/>
        <v>module=o1cogflu</v>
      </c>
    </row>
    <row r="104" spans="1:7" ht="30" customHeight="1">
      <c r="A104" s="3" t="s">
        <v>42115</v>
      </c>
      <c r="B104" s="3" t="s">
        <v>2</v>
      </c>
      <c r="C104" s="3" t="s">
        <v>42217</v>
      </c>
      <c r="D104" s="3" t="s">
        <v>42402</v>
      </c>
      <c r="E104" s="12" t="s">
        <v>42587</v>
      </c>
      <c r="F104" s="6" t="str">
        <f t="shared" si="6"/>
        <v>module=q1cogflu</v>
      </c>
      <c r="G104" s="6" t="str">
        <f t="shared" si="7"/>
        <v>module=o1cogflu</v>
      </c>
    </row>
    <row r="105" spans="1:7" ht="30" customHeight="1">
      <c r="A105" s="3" t="s">
        <v>42115</v>
      </c>
      <c r="B105" s="3" t="s">
        <v>2</v>
      </c>
      <c r="C105" s="3" t="s">
        <v>42218</v>
      </c>
      <c r="D105" s="3" t="s">
        <v>42403</v>
      </c>
      <c r="E105" s="12" t="s">
        <v>42588</v>
      </c>
      <c r="F105" s="6" t="str">
        <f t="shared" si="6"/>
        <v>module=q1cogflu</v>
      </c>
      <c r="G105" s="6" t="str">
        <f t="shared" si="7"/>
        <v>module=o1cogflu</v>
      </c>
    </row>
    <row r="106" spans="1:7" ht="30" customHeight="1">
      <c r="A106" s="3" t="s">
        <v>42115</v>
      </c>
      <c r="B106" s="3" t="s">
        <v>2</v>
      </c>
      <c r="C106" s="3" t="s">
        <v>42219</v>
      </c>
      <c r="D106" s="3" t="s">
        <v>42404</v>
      </c>
      <c r="E106" s="12" t="s">
        <v>42589</v>
      </c>
      <c r="F106" s="6" t="str">
        <f t="shared" si="6"/>
        <v>module=q1cogflu</v>
      </c>
      <c r="G106" s="6" t="str">
        <f t="shared" si="7"/>
        <v>module=o1cogflu</v>
      </c>
    </row>
    <row r="107" spans="1:7" ht="30" customHeight="1">
      <c r="A107" s="3" t="s">
        <v>42115</v>
      </c>
      <c r="B107" s="3" t="s">
        <v>2</v>
      </c>
      <c r="C107" s="3" t="s">
        <v>42220</v>
      </c>
      <c r="D107" s="3" t="s">
        <v>42405</v>
      </c>
      <c r="E107" s="12" t="s">
        <v>42590</v>
      </c>
      <c r="F107" s="6" t="str">
        <f t="shared" si="6"/>
        <v>module=q1cogflu</v>
      </c>
      <c r="G107" s="6" t="str">
        <f t="shared" si="7"/>
        <v>module=o1cogflu</v>
      </c>
    </row>
    <row r="108" spans="1:7" ht="30" customHeight="1">
      <c r="A108" s="3" t="s">
        <v>42115</v>
      </c>
      <c r="B108" s="3" t="s">
        <v>2</v>
      </c>
      <c r="C108" s="3" t="s">
        <v>42221</v>
      </c>
      <c r="D108" s="3" t="s">
        <v>42406</v>
      </c>
      <c r="E108" s="12" t="s">
        <v>42591</v>
      </c>
      <c r="F108" s="6" t="str">
        <f t="shared" si="6"/>
        <v>module=q1cogflu</v>
      </c>
      <c r="G108" s="6" t="str">
        <f t="shared" si="7"/>
        <v>module=o1cogflu</v>
      </c>
    </row>
    <row r="109" spans="1:7" ht="30" customHeight="1">
      <c r="A109" s="3" t="s">
        <v>42115</v>
      </c>
      <c r="B109" s="3" t="s">
        <v>2</v>
      </c>
      <c r="C109" s="3" t="s">
        <v>42222</v>
      </c>
      <c r="D109" s="3" t="s">
        <v>42407</v>
      </c>
      <c r="E109" s="12" t="s">
        <v>42592</v>
      </c>
      <c r="F109" s="6" t="str">
        <f t="shared" si="6"/>
        <v>module=q1cogflu</v>
      </c>
      <c r="G109" s="6" t="str">
        <f t="shared" si="7"/>
        <v>module=o1cogflu</v>
      </c>
    </row>
    <row r="110" spans="1:7" ht="30" customHeight="1">
      <c r="A110" s="3" t="s">
        <v>42115</v>
      </c>
      <c r="B110" s="3" t="s">
        <v>2</v>
      </c>
      <c r="C110" s="3" t="s">
        <v>42223</v>
      </c>
      <c r="D110" s="3" t="s">
        <v>42408</v>
      </c>
      <c r="E110" s="12" t="s">
        <v>42593</v>
      </c>
      <c r="F110" s="6" t="str">
        <f t="shared" si="6"/>
        <v>module=q1cogflu</v>
      </c>
      <c r="G110" s="6" t="str">
        <f t="shared" si="7"/>
        <v>module=o1cogflu</v>
      </c>
    </row>
    <row r="111" spans="1:7" ht="30" customHeight="1">
      <c r="A111" s="3" t="s">
        <v>42115</v>
      </c>
      <c r="B111" s="3" t="s">
        <v>2</v>
      </c>
      <c r="C111" s="3" t="s">
        <v>42224</v>
      </c>
      <c r="D111" s="3" t="s">
        <v>42409</v>
      </c>
      <c r="E111" s="12" t="s">
        <v>42594</v>
      </c>
      <c r="F111" s="6" t="str">
        <f t="shared" si="6"/>
        <v>module=q1cogflu</v>
      </c>
      <c r="G111" s="6" t="str">
        <f t="shared" si="7"/>
        <v>module=o1cogflu</v>
      </c>
    </row>
    <row r="112" spans="1:7" ht="30" customHeight="1">
      <c r="A112" s="3" t="s">
        <v>42115</v>
      </c>
      <c r="B112" s="3" t="s">
        <v>2</v>
      </c>
      <c r="C112" s="3" t="s">
        <v>42225</v>
      </c>
      <c r="D112" s="3" t="s">
        <v>42410</v>
      </c>
      <c r="E112" s="12" t="s">
        <v>42595</v>
      </c>
      <c r="F112" s="6" t="str">
        <f t="shared" si="6"/>
        <v>module=q1cogflu</v>
      </c>
      <c r="G112" s="6" t="str">
        <f t="shared" si="7"/>
        <v>module=o1cogflu</v>
      </c>
    </row>
    <row r="113" spans="1:7" ht="30" customHeight="1">
      <c r="A113" s="3" t="s">
        <v>42115</v>
      </c>
      <c r="B113" s="3" t="s">
        <v>2</v>
      </c>
      <c r="C113" s="3" t="s">
        <v>42226</v>
      </c>
      <c r="D113" s="3" t="s">
        <v>42411</v>
      </c>
      <c r="E113" s="12" t="s">
        <v>42596</v>
      </c>
      <c r="F113" s="6" t="str">
        <f t="shared" si="6"/>
        <v>module=q1cogflu</v>
      </c>
      <c r="G113" s="6" t="str">
        <f t="shared" si="7"/>
        <v>module=o1cogflu</v>
      </c>
    </row>
    <row r="114" spans="1:7" ht="30" customHeight="1">
      <c r="A114" s="3" t="s">
        <v>42115</v>
      </c>
      <c r="B114" s="3" t="s">
        <v>2</v>
      </c>
      <c r="C114" s="3" t="s">
        <v>42227</v>
      </c>
      <c r="D114" s="3" t="s">
        <v>42412</v>
      </c>
      <c r="E114" s="12" t="s">
        <v>42597</v>
      </c>
      <c r="F114" s="6" t="str">
        <f t="shared" si="6"/>
        <v>module=q1cogflu</v>
      </c>
      <c r="G114" s="6" t="str">
        <f t="shared" si="7"/>
        <v>module=o1cogflu</v>
      </c>
    </row>
    <row r="115" spans="1:7" ht="30" customHeight="1">
      <c r="A115" s="3" t="s">
        <v>42115</v>
      </c>
      <c r="B115" s="3" t="s">
        <v>2</v>
      </c>
      <c r="C115" s="3" t="s">
        <v>42228</v>
      </c>
      <c r="D115" s="3" t="s">
        <v>42413</v>
      </c>
      <c r="E115" s="12" t="s">
        <v>42598</v>
      </c>
      <c r="F115" s="6" t="str">
        <f t="shared" si="6"/>
        <v>module=q1cogflu</v>
      </c>
      <c r="G115" s="6" t="str">
        <f t="shared" si="7"/>
        <v>module=o1cogflu</v>
      </c>
    </row>
    <row r="116" spans="1:7" ht="30" customHeight="1">
      <c r="A116" s="3" t="s">
        <v>42115</v>
      </c>
      <c r="B116" s="3" t="s">
        <v>2</v>
      </c>
      <c r="C116" s="3" t="s">
        <v>42229</v>
      </c>
      <c r="D116" s="3" t="s">
        <v>42414</v>
      </c>
      <c r="E116" s="12" t="s">
        <v>42599</v>
      </c>
      <c r="F116" s="6" t="str">
        <f t="shared" si="6"/>
        <v>module=q1cogflu</v>
      </c>
      <c r="G116" s="6" t="str">
        <f t="shared" si="7"/>
        <v>module=o1cogflu</v>
      </c>
    </row>
    <row r="117" spans="1:7" ht="30" customHeight="1">
      <c r="A117" s="3" t="s">
        <v>42115</v>
      </c>
      <c r="B117" s="3" t="s">
        <v>2</v>
      </c>
      <c r="C117" s="3" t="s">
        <v>42230</v>
      </c>
      <c r="D117" s="3" t="s">
        <v>42415</v>
      </c>
      <c r="E117" s="12" t="s">
        <v>42600</v>
      </c>
      <c r="F117" s="6" t="str">
        <f t="shared" si="6"/>
        <v>module=q1cogflu</v>
      </c>
      <c r="G117" s="6" t="str">
        <f t="shared" si="7"/>
        <v>module=o1cogflu</v>
      </c>
    </row>
    <row r="118" spans="1:7" ht="30" customHeight="1">
      <c r="A118" s="3" t="s">
        <v>42115</v>
      </c>
      <c r="B118" s="3" t="s">
        <v>2</v>
      </c>
      <c r="C118" s="3" t="s">
        <v>42231</v>
      </c>
      <c r="D118" s="3" t="s">
        <v>42416</v>
      </c>
      <c r="E118" s="12" t="s">
        <v>42601</v>
      </c>
      <c r="F118" s="6" t="str">
        <f t="shared" si="6"/>
        <v>module=q1cogflu</v>
      </c>
      <c r="G118" s="6" t="str">
        <f t="shared" si="7"/>
        <v>module=o1cogflu</v>
      </c>
    </row>
    <row r="119" spans="1:7" ht="30" customHeight="1">
      <c r="A119" s="3" t="s">
        <v>42115</v>
      </c>
      <c r="B119" s="3" t="s">
        <v>2</v>
      </c>
      <c r="C119" s="3" t="s">
        <v>42232</v>
      </c>
      <c r="D119" s="3" t="s">
        <v>42417</v>
      </c>
      <c r="E119" s="12" t="s">
        <v>42602</v>
      </c>
      <c r="F119" s="6" t="str">
        <f t="shared" si="6"/>
        <v>module=q1cogflu</v>
      </c>
      <c r="G119" s="6" t="str">
        <f t="shared" si="7"/>
        <v>module=o1cogflu</v>
      </c>
    </row>
    <row r="120" spans="1:7" ht="30" customHeight="1">
      <c r="A120" s="3" t="s">
        <v>42115</v>
      </c>
      <c r="B120" s="3" t="s">
        <v>2</v>
      </c>
      <c r="C120" s="3" t="s">
        <v>42233</v>
      </c>
      <c r="D120" s="3" t="s">
        <v>42418</v>
      </c>
      <c r="E120" s="12" t="s">
        <v>42603</v>
      </c>
      <c r="F120" s="6" t="str">
        <f t="shared" si="6"/>
        <v>module=q1cogflu</v>
      </c>
      <c r="G120" s="6" t="str">
        <f t="shared" si="7"/>
        <v>module=o1cogflu</v>
      </c>
    </row>
    <row r="121" spans="1:7" ht="30" customHeight="1">
      <c r="A121" s="3" t="s">
        <v>24588</v>
      </c>
      <c r="B121" s="3" t="s">
        <v>2</v>
      </c>
      <c r="C121" s="3" t="s">
        <v>42234</v>
      </c>
      <c r="D121" s="3" t="s">
        <v>42419</v>
      </c>
      <c r="E121" s="12" t="s">
        <v>42604</v>
      </c>
      <c r="F121" s="6" t="str">
        <f t="shared" ref="F121:F154" si="8">HYPERLINK("http://www.ssc.wisc.edu/wlsresearch/documentation/waves/?wave=iliadgradw1&amp;module=q1mcardle","module=q1mcardle")</f>
        <v>module=q1mcardle</v>
      </c>
      <c r="G121" s="6" t="str">
        <f t="shared" ref="G121:G154" si="9">HYPERLINK("http://www.ssc.wisc.edu/wlsresearch/documentation/waves/?wave=iliadsibw1&amp;module=o1mcardle","module=o1mcardle")</f>
        <v>module=o1mcardle</v>
      </c>
    </row>
    <row r="122" spans="1:7" ht="30" customHeight="1">
      <c r="A122" s="3" t="s">
        <v>24588</v>
      </c>
      <c r="B122" s="3" t="s">
        <v>2</v>
      </c>
      <c r="C122" s="3" t="s">
        <v>42235</v>
      </c>
      <c r="D122" s="3" t="s">
        <v>42420</v>
      </c>
      <c r="E122" s="12" t="s">
        <v>42605</v>
      </c>
      <c r="F122" s="6" t="str">
        <f t="shared" si="8"/>
        <v>module=q1mcardle</v>
      </c>
      <c r="G122" s="6" t="str">
        <f t="shared" si="9"/>
        <v>module=o1mcardle</v>
      </c>
    </row>
    <row r="123" spans="1:7" ht="30" customHeight="1">
      <c r="A123" s="3" t="s">
        <v>24588</v>
      </c>
      <c r="B123" s="3" t="s">
        <v>2</v>
      </c>
      <c r="C123" s="3" t="s">
        <v>42236</v>
      </c>
      <c r="D123" s="3" t="s">
        <v>42421</v>
      </c>
      <c r="E123" s="12" t="s">
        <v>42606</v>
      </c>
      <c r="F123" s="6" t="str">
        <f t="shared" si="8"/>
        <v>module=q1mcardle</v>
      </c>
      <c r="G123" s="6" t="str">
        <f t="shared" si="9"/>
        <v>module=o1mcardle</v>
      </c>
    </row>
    <row r="124" spans="1:7" ht="30" customHeight="1">
      <c r="A124" s="3" t="s">
        <v>24588</v>
      </c>
      <c r="B124" s="3" t="s">
        <v>2</v>
      </c>
      <c r="C124" s="3" t="s">
        <v>42237</v>
      </c>
      <c r="D124" s="3" t="s">
        <v>42422</v>
      </c>
      <c r="E124" s="12" t="s">
        <v>42607</v>
      </c>
      <c r="F124" s="6" t="str">
        <f t="shared" si="8"/>
        <v>module=q1mcardle</v>
      </c>
      <c r="G124" s="6" t="str">
        <f t="shared" si="9"/>
        <v>module=o1mcardle</v>
      </c>
    </row>
    <row r="125" spans="1:7" ht="30" customHeight="1">
      <c r="A125" s="3" t="s">
        <v>24588</v>
      </c>
      <c r="B125" s="3" t="s">
        <v>2</v>
      </c>
      <c r="C125" s="3" t="s">
        <v>42238</v>
      </c>
      <c r="D125" s="3" t="s">
        <v>42423</v>
      </c>
      <c r="E125" s="12" t="s">
        <v>42608</v>
      </c>
      <c r="F125" s="6" t="str">
        <f t="shared" si="8"/>
        <v>module=q1mcardle</v>
      </c>
      <c r="G125" s="6" t="str">
        <f t="shared" si="9"/>
        <v>module=o1mcardle</v>
      </c>
    </row>
    <row r="126" spans="1:7" ht="30" customHeight="1">
      <c r="A126" s="3" t="s">
        <v>24588</v>
      </c>
      <c r="B126" s="3" t="s">
        <v>2</v>
      </c>
      <c r="C126" s="3" t="s">
        <v>42239</v>
      </c>
      <c r="D126" s="3" t="s">
        <v>42424</v>
      </c>
      <c r="E126" s="12" t="s">
        <v>42609</v>
      </c>
      <c r="F126" s="6" t="str">
        <f t="shared" si="8"/>
        <v>module=q1mcardle</v>
      </c>
      <c r="G126" s="6" t="str">
        <f t="shared" si="9"/>
        <v>module=o1mcardle</v>
      </c>
    </row>
    <row r="127" spans="1:7" ht="30" customHeight="1">
      <c r="A127" s="3" t="s">
        <v>24588</v>
      </c>
      <c r="B127" s="3" t="s">
        <v>2</v>
      </c>
      <c r="C127" s="3" t="s">
        <v>42240</v>
      </c>
      <c r="D127" s="3" t="s">
        <v>42425</v>
      </c>
      <c r="E127" s="12" t="s">
        <v>42610</v>
      </c>
      <c r="F127" s="6" t="str">
        <f t="shared" si="8"/>
        <v>module=q1mcardle</v>
      </c>
      <c r="G127" s="6" t="str">
        <f t="shared" si="9"/>
        <v>module=o1mcardle</v>
      </c>
    </row>
    <row r="128" spans="1:7" ht="30" customHeight="1">
      <c r="A128" s="3" t="s">
        <v>24588</v>
      </c>
      <c r="B128" s="3" t="s">
        <v>2</v>
      </c>
      <c r="C128" s="3" t="s">
        <v>42241</v>
      </c>
      <c r="D128" s="3" t="s">
        <v>42426</v>
      </c>
      <c r="E128" s="12" t="s">
        <v>42611</v>
      </c>
      <c r="F128" s="6" t="str">
        <f t="shared" si="8"/>
        <v>module=q1mcardle</v>
      </c>
      <c r="G128" s="6" t="str">
        <f t="shared" si="9"/>
        <v>module=o1mcardle</v>
      </c>
    </row>
    <row r="129" spans="1:7" ht="30" customHeight="1">
      <c r="A129" s="3" t="s">
        <v>24588</v>
      </c>
      <c r="B129" s="3" t="s">
        <v>2</v>
      </c>
      <c r="C129" s="3" t="s">
        <v>42242</v>
      </c>
      <c r="D129" s="3" t="s">
        <v>42427</v>
      </c>
      <c r="E129" s="12" t="s">
        <v>42612</v>
      </c>
      <c r="F129" s="6" t="str">
        <f t="shared" si="8"/>
        <v>module=q1mcardle</v>
      </c>
      <c r="G129" s="6" t="str">
        <f t="shared" si="9"/>
        <v>module=o1mcardle</v>
      </c>
    </row>
    <row r="130" spans="1:7" ht="30" customHeight="1">
      <c r="A130" s="3" t="s">
        <v>24588</v>
      </c>
      <c r="B130" s="3" t="s">
        <v>2</v>
      </c>
      <c r="C130" s="3" t="s">
        <v>42243</v>
      </c>
      <c r="D130" s="3" t="s">
        <v>42428</v>
      </c>
      <c r="E130" s="12" t="s">
        <v>42613</v>
      </c>
      <c r="F130" s="6" t="str">
        <f t="shared" si="8"/>
        <v>module=q1mcardle</v>
      </c>
      <c r="G130" s="6" t="str">
        <f t="shared" si="9"/>
        <v>module=o1mcardle</v>
      </c>
    </row>
    <row r="131" spans="1:7" ht="30" customHeight="1">
      <c r="A131" s="3" t="s">
        <v>24588</v>
      </c>
      <c r="B131" s="3" t="s">
        <v>2</v>
      </c>
      <c r="C131" s="3" t="s">
        <v>42244</v>
      </c>
      <c r="D131" s="3" t="s">
        <v>42429</v>
      </c>
      <c r="E131" s="12" t="s">
        <v>42614</v>
      </c>
      <c r="F131" s="6" t="str">
        <f t="shared" si="8"/>
        <v>module=q1mcardle</v>
      </c>
      <c r="G131" s="6" t="str">
        <f t="shared" si="9"/>
        <v>module=o1mcardle</v>
      </c>
    </row>
    <row r="132" spans="1:7" ht="30" customHeight="1">
      <c r="A132" s="3" t="s">
        <v>24588</v>
      </c>
      <c r="B132" s="3" t="s">
        <v>2</v>
      </c>
      <c r="C132" s="3" t="s">
        <v>42245</v>
      </c>
      <c r="D132" s="3" t="s">
        <v>42430</v>
      </c>
      <c r="E132" s="12" t="s">
        <v>42615</v>
      </c>
      <c r="F132" s="6" t="str">
        <f t="shared" si="8"/>
        <v>module=q1mcardle</v>
      </c>
      <c r="G132" s="6" t="str">
        <f t="shared" si="9"/>
        <v>module=o1mcardle</v>
      </c>
    </row>
    <row r="133" spans="1:7" ht="30" customHeight="1">
      <c r="A133" s="3" t="s">
        <v>24588</v>
      </c>
      <c r="B133" s="3" t="s">
        <v>2</v>
      </c>
      <c r="C133" s="3" t="s">
        <v>42246</v>
      </c>
      <c r="D133" s="3" t="s">
        <v>42431</v>
      </c>
      <c r="E133" s="12" t="s">
        <v>42616</v>
      </c>
      <c r="F133" s="6" t="str">
        <f t="shared" si="8"/>
        <v>module=q1mcardle</v>
      </c>
      <c r="G133" s="6" t="str">
        <f t="shared" si="9"/>
        <v>module=o1mcardle</v>
      </c>
    </row>
    <row r="134" spans="1:7" ht="30" customHeight="1">
      <c r="A134" s="3" t="s">
        <v>24588</v>
      </c>
      <c r="B134" s="3" t="s">
        <v>2</v>
      </c>
      <c r="C134" s="3" t="s">
        <v>42247</v>
      </c>
      <c r="D134" s="3" t="s">
        <v>42432</v>
      </c>
      <c r="E134" s="12" t="s">
        <v>42617</v>
      </c>
      <c r="F134" s="6" t="str">
        <f t="shared" si="8"/>
        <v>module=q1mcardle</v>
      </c>
      <c r="G134" s="6" t="str">
        <f t="shared" si="9"/>
        <v>module=o1mcardle</v>
      </c>
    </row>
    <row r="135" spans="1:7" ht="30" customHeight="1">
      <c r="A135" s="3" t="s">
        <v>24588</v>
      </c>
      <c r="B135" s="3" t="s">
        <v>2</v>
      </c>
      <c r="C135" s="3" t="s">
        <v>42248</v>
      </c>
      <c r="D135" s="3" t="s">
        <v>42433</v>
      </c>
      <c r="E135" s="12" t="s">
        <v>42618</v>
      </c>
      <c r="F135" s="6" t="str">
        <f t="shared" si="8"/>
        <v>module=q1mcardle</v>
      </c>
      <c r="G135" s="6" t="str">
        <f t="shared" si="9"/>
        <v>module=o1mcardle</v>
      </c>
    </row>
    <row r="136" spans="1:7" ht="30" customHeight="1">
      <c r="A136" s="3" t="s">
        <v>24588</v>
      </c>
      <c r="B136" s="3" t="s">
        <v>2</v>
      </c>
      <c r="C136" s="3" t="s">
        <v>42249</v>
      </c>
      <c r="D136" s="3" t="s">
        <v>42434</v>
      </c>
      <c r="E136" s="12" t="s">
        <v>42619</v>
      </c>
      <c r="F136" s="6" t="str">
        <f t="shared" si="8"/>
        <v>module=q1mcardle</v>
      </c>
      <c r="G136" s="6" t="str">
        <f t="shared" si="9"/>
        <v>module=o1mcardle</v>
      </c>
    </row>
    <row r="137" spans="1:7" ht="30" customHeight="1">
      <c r="A137" s="3" t="s">
        <v>24588</v>
      </c>
      <c r="B137" s="3" t="s">
        <v>2</v>
      </c>
      <c r="C137" s="3" t="s">
        <v>42250</v>
      </c>
      <c r="D137" s="3" t="s">
        <v>42435</v>
      </c>
      <c r="E137" s="12" t="s">
        <v>42620</v>
      </c>
      <c r="F137" s="6" t="str">
        <f t="shared" si="8"/>
        <v>module=q1mcardle</v>
      </c>
      <c r="G137" s="6" t="str">
        <f t="shared" si="9"/>
        <v>module=o1mcardle</v>
      </c>
    </row>
    <row r="138" spans="1:7" ht="30" customHeight="1">
      <c r="A138" s="3" t="s">
        <v>24588</v>
      </c>
      <c r="B138" s="3" t="s">
        <v>2</v>
      </c>
      <c r="C138" s="3" t="s">
        <v>42251</v>
      </c>
      <c r="D138" s="3" t="s">
        <v>42436</v>
      </c>
      <c r="E138" s="12" t="s">
        <v>42621</v>
      </c>
      <c r="F138" s="6" t="str">
        <f t="shared" si="8"/>
        <v>module=q1mcardle</v>
      </c>
      <c r="G138" s="6" t="str">
        <f t="shared" si="9"/>
        <v>module=o1mcardle</v>
      </c>
    </row>
    <row r="139" spans="1:7" ht="30" customHeight="1">
      <c r="A139" s="3" t="s">
        <v>24588</v>
      </c>
      <c r="B139" s="3" t="s">
        <v>2</v>
      </c>
      <c r="C139" s="3" t="s">
        <v>42252</v>
      </c>
      <c r="D139" s="3" t="s">
        <v>42437</v>
      </c>
      <c r="E139" s="12" t="s">
        <v>42622</v>
      </c>
      <c r="F139" s="6" t="str">
        <f t="shared" si="8"/>
        <v>module=q1mcardle</v>
      </c>
      <c r="G139" s="6" t="str">
        <f t="shared" si="9"/>
        <v>module=o1mcardle</v>
      </c>
    </row>
    <row r="140" spans="1:7" ht="30" customHeight="1">
      <c r="A140" s="3" t="s">
        <v>24588</v>
      </c>
      <c r="B140" s="3" t="s">
        <v>2</v>
      </c>
      <c r="C140" s="3" t="s">
        <v>42253</v>
      </c>
      <c r="D140" s="3" t="s">
        <v>42438</v>
      </c>
      <c r="E140" s="12" t="s">
        <v>42623</v>
      </c>
      <c r="F140" s="6" t="str">
        <f t="shared" si="8"/>
        <v>module=q1mcardle</v>
      </c>
      <c r="G140" s="6" t="str">
        <f t="shared" si="9"/>
        <v>module=o1mcardle</v>
      </c>
    </row>
    <row r="141" spans="1:7" ht="30" customHeight="1">
      <c r="A141" s="3" t="s">
        <v>24588</v>
      </c>
      <c r="B141" s="3" t="s">
        <v>2</v>
      </c>
      <c r="C141" s="3" t="s">
        <v>42254</v>
      </c>
      <c r="D141" s="3" t="s">
        <v>42439</v>
      </c>
      <c r="E141" s="12" t="s">
        <v>42624</v>
      </c>
      <c r="F141" s="6" t="str">
        <f t="shared" si="8"/>
        <v>module=q1mcardle</v>
      </c>
      <c r="G141" s="6" t="str">
        <f t="shared" si="9"/>
        <v>module=o1mcardle</v>
      </c>
    </row>
    <row r="142" spans="1:7" ht="30" customHeight="1">
      <c r="A142" s="3" t="s">
        <v>24588</v>
      </c>
      <c r="B142" s="3" t="s">
        <v>2</v>
      </c>
      <c r="C142" s="3" t="s">
        <v>42255</v>
      </c>
      <c r="D142" s="3" t="s">
        <v>42440</v>
      </c>
      <c r="E142" s="12" t="s">
        <v>42625</v>
      </c>
      <c r="F142" s="6" t="str">
        <f t="shared" si="8"/>
        <v>module=q1mcardle</v>
      </c>
      <c r="G142" s="6" t="str">
        <f t="shared" si="9"/>
        <v>module=o1mcardle</v>
      </c>
    </row>
    <row r="143" spans="1:7" ht="30" customHeight="1">
      <c r="A143" s="3" t="s">
        <v>24588</v>
      </c>
      <c r="B143" s="3" t="s">
        <v>2</v>
      </c>
      <c r="C143" s="3" t="s">
        <v>42256</v>
      </c>
      <c r="D143" s="3" t="s">
        <v>42441</v>
      </c>
      <c r="E143" s="12" t="s">
        <v>42626</v>
      </c>
      <c r="F143" s="6" t="str">
        <f t="shared" si="8"/>
        <v>module=q1mcardle</v>
      </c>
      <c r="G143" s="6" t="str">
        <f t="shared" si="9"/>
        <v>module=o1mcardle</v>
      </c>
    </row>
    <row r="144" spans="1:7" ht="30" customHeight="1">
      <c r="A144" s="3" t="s">
        <v>24588</v>
      </c>
      <c r="B144" s="3" t="s">
        <v>2</v>
      </c>
      <c r="C144" s="3" t="s">
        <v>42257</v>
      </c>
      <c r="D144" s="3" t="s">
        <v>42442</v>
      </c>
      <c r="E144" s="12" t="s">
        <v>42627</v>
      </c>
      <c r="F144" s="6" t="str">
        <f t="shared" si="8"/>
        <v>module=q1mcardle</v>
      </c>
      <c r="G144" s="6" t="str">
        <f t="shared" si="9"/>
        <v>module=o1mcardle</v>
      </c>
    </row>
    <row r="145" spans="1:7" ht="30" customHeight="1">
      <c r="A145" s="3" t="s">
        <v>24588</v>
      </c>
      <c r="B145" s="3" t="s">
        <v>2</v>
      </c>
      <c r="C145" s="3" t="s">
        <v>42258</v>
      </c>
      <c r="D145" s="3" t="s">
        <v>42443</v>
      </c>
      <c r="E145" s="12" t="s">
        <v>42628</v>
      </c>
      <c r="F145" s="6" t="str">
        <f t="shared" si="8"/>
        <v>module=q1mcardle</v>
      </c>
      <c r="G145" s="6" t="str">
        <f t="shared" si="9"/>
        <v>module=o1mcardle</v>
      </c>
    </row>
    <row r="146" spans="1:7" ht="30" customHeight="1">
      <c r="A146" s="3" t="s">
        <v>24588</v>
      </c>
      <c r="B146" s="3" t="s">
        <v>2</v>
      </c>
      <c r="C146" s="3" t="s">
        <v>42259</v>
      </c>
      <c r="D146" s="3" t="s">
        <v>42444</v>
      </c>
      <c r="E146" s="12" t="s">
        <v>42629</v>
      </c>
      <c r="F146" s="6" t="str">
        <f t="shared" si="8"/>
        <v>module=q1mcardle</v>
      </c>
      <c r="G146" s="6" t="str">
        <f t="shared" si="9"/>
        <v>module=o1mcardle</v>
      </c>
    </row>
    <row r="147" spans="1:7" ht="30" customHeight="1">
      <c r="A147" s="3" t="s">
        <v>24588</v>
      </c>
      <c r="B147" s="3" t="s">
        <v>2</v>
      </c>
      <c r="C147" s="3" t="s">
        <v>42260</v>
      </c>
      <c r="D147" s="3" t="s">
        <v>42445</v>
      </c>
      <c r="E147" s="12" t="s">
        <v>42630</v>
      </c>
      <c r="F147" s="6" t="str">
        <f t="shared" si="8"/>
        <v>module=q1mcardle</v>
      </c>
      <c r="G147" s="6" t="str">
        <f t="shared" si="9"/>
        <v>module=o1mcardle</v>
      </c>
    </row>
    <row r="148" spans="1:7" ht="30" customHeight="1">
      <c r="A148" s="3" t="s">
        <v>24588</v>
      </c>
      <c r="B148" s="3" t="s">
        <v>2</v>
      </c>
      <c r="C148" s="3" t="s">
        <v>42261</v>
      </c>
      <c r="D148" s="3" t="s">
        <v>42446</v>
      </c>
      <c r="E148" s="12" t="s">
        <v>42631</v>
      </c>
      <c r="F148" s="6" t="str">
        <f t="shared" si="8"/>
        <v>module=q1mcardle</v>
      </c>
      <c r="G148" s="6" t="str">
        <f t="shared" si="9"/>
        <v>module=o1mcardle</v>
      </c>
    </row>
    <row r="149" spans="1:7" ht="30" customHeight="1">
      <c r="A149" s="3" t="s">
        <v>24588</v>
      </c>
      <c r="B149" s="3" t="s">
        <v>2</v>
      </c>
      <c r="C149" s="3" t="s">
        <v>42262</v>
      </c>
      <c r="D149" s="3" t="s">
        <v>42447</v>
      </c>
      <c r="E149" s="12" t="s">
        <v>42632</v>
      </c>
      <c r="F149" s="6" t="str">
        <f t="shared" si="8"/>
        <v>module=q1mcardle</v>
      </c>
      <c r="G149" s="6" t="str">
        <f t="shared" si="9"/>
        <v>module=o1mcardle</v>
      </c>
    </row>
    <row r="150" spans="1:7" ht="30" customHeight="1">
      <c r="A150" s="3" t="s">
        <v>24588</v>
      </c>
      <c r="B150" s="3" t="s">
        <v>2</v>
      </c>
      <c r="C150" s="3" t="s">
        <v>42263</v>
      </c>
      <c r="D150" s="3" t="s">
        <v>42448</v>
      </c>
      <c r="E150" s="12" t="s">
        <v>42633</v>
      </c>
      <c r="F150" s="6" t="str">
        <f t="shared" si="8"/>
        <v>module=q1mcardle</v>
      </c>
      <c r="G150" s="6" t="str">
        <f t="shared" si="9"/>
        <v>module=o1mcardle</v>
      </c>
    </row>
    <row r="151" spans="1:7" ht="30" customHeight="1">
      <c r="A151" s="3" t="s">
        <v>24588</v>
      </c>
      <c r="B151" s="3" t="s">
        <v>2</v>
      </c>
      <c r="C151" s="3" t="s">
        <v>42264</v>
      </c>
      <c r="D151" s="3" t="s">
        <v>42449</v>
      </c>
      <c r="E151" s="12" t="s">
        <v>42634</v>
      </c>
      <c r="F151" s="6" t="str">
        <f t="shared" si="8"/>
        <v>module=q1mcardle</v>
      </c>
      <c r="G151" s="6" t="str">
        <f t="shared" si="9"/>
        <v>module=o1mcardle</v>
      </c>
    </row>
    <row r="152" spans="1:7" ht="30" customHeight="1">
      <c r="A152" s="3" t="s">
        <v>24588</v>
      </c>
      <c r="B152" s="3" t="s">
        <v>2</v>
      </c>
      <c r="C152" s="3" t="s">
        <v>42265</v>
      </c>
      <c r="D152" s="3" t="s">
        <v>42450</v>
      </c>
      <c r="E152" s="12" t="s">
        <v>42635</v>
      </c>
      <c r="F152" s="6" t="str">
        <f t="shared" si="8"/>
        <v>module=q1mcardle</v>
      </c>
      <c r="G152" s="6" t="str">
        <f t="shared" si="9"/>
        <v>module=o1mcardle</v>
      </c>
    </row>
    <row r="153" spans="1:7" ht="30" customHeight="1">
      <c r="A153" s="3" t="s">
        <v>24588</v>
      </c>
      <c r="B153" s="3" t="s">
        <v>2</v>
      </c>
      <c r="C153" s="3" t="s">
        <v>42266</v>
      </c>
      <c r="D153" s="3" t="s">
        <v>42451</v>
      </c>
      <c r="E153" s="12" t="s">
        <v>42636</v>
      </c>
      <c r="F153" s="6" t="str">
        <f t="shared" si="8"/>
        <v>module=q1mcardle</v>
      </c>
      <c r="G153" s="6" t="str">
        <f t="shared" si="9"/>
        <v>module=o1mcardle</v>
      </c>
    </row>
    <row r="154" spans="1:7" ht="30" customHeight="1">
      <c r="A154" s="3" t="s">
        <v>24588</v>
      </c>
      <c r="B154" s="3" t="s">
        <v>2</v>
      </c>
      <c r="C154" s="3" t="s">
        <v>42267</v>
      </c>
      <c r="D154" s="3" t="s">
        <v>42452</v>
      </c>
      <c r="E154" s="12" t="s">
        <v>42637</v>
      </c>
      <c r="F154" s="6" t="str">
        <f t="shared" si="8"/>
        <v>module=q1mcardle</v>
      </c>
      <c r="G154" s="6" t="str">
        <f t="shared" si="9"/>
        <v>module=o1mcardle</v>
      </c>
    </row>
    <row r="155" spans="1:7" ht="30" customHeight="1">
      <c r="A155" s="3" t="s">
        <v>4914</v>
      </c>
      <c r="B155" s="3" t="s">
        <v>2</v>
      </c>
      <c r="C155" s="3" t="s">
        <v>42268</v>
      </c>
      <c r="D155" s="3" t="s">
        <v>42453</v>
      </c>
      <c r="E155" s="12" t="s">
        <v>42638</v>
      </c>
      <c r="F155" s="6" t="str">
        <f t="shared" ref="F155:F170" si="10">HYPERLINK("http://www.ssc.wisc.edu/wlsresearch/documentation/waves/?wave=iliadgradw1&amp;module=q1depr","module=q1depr")</f>
        <v>module=q1depr</v>
      </c>
      <c r="G155" s="6" t="str">
        <f t="shared" ref="G155:G170" si="11">HYPERLINK("http://www.ssc.wisc.edu/wlsresearch/documentation/waves/?wave=iliadsibw1&amp;module=o1depr","module=o1depr")</f>
        <v>module=o1depr</v>
      </c>
    </row>
    <row r="156" spans="1:7" ht="30" customHeight="1">
      <c r="A156" s="3" t="s">
        <v>4914</v>
      </c>
      <c r="B156" s="3" t="s">
        <v>2</v>
      </c>
      <c r="C156" s="3" t="s">
        <v>42269</v>
      </c>
      <c r="D156" s="3" t="s">
        <v>42454</v>
      </c>
      <c r="E156" s="12" t="s">
        <v>42639</v>
      </c>
      <c r="F156" s="6" t="str">
        <f t="shared" si="10"/>
        <v>module=q1depr</v>
      </c>
      <c r="G156" s="6" t="str">
        <f t="shared" si="11"/>
        <v>module=o1depr</v>
      </c>
    </row>
    <row r="157" spans="1:7" ht="30" customHeight="1">
      <c r="A157" s="3" t="s">
        <v>4914</v>
      </c>
      <c r="B157" s="3" t="s">
        <v>2</v>
      </c>
      <c r="C157" s="3" t="s">
        <v>42270</v>
      </c>
      <c r="D157" s="3" t="s">
        <v>42455</v>
      </c>
      <c r="E157" s="12" t="s">
        <v>42640</v>
      </c>
      <c r="F157" s="6" t="str">
        <f t="shared" si="10"/>
        <v>module=q1depr</v>
      </c>
      <c r="G157" s="6" t="str">
        <f t="shared" si="11"/>
        <v>module=o1depr</v>
      </c>
    </row>
    <row r="158" spans="1:7" ht="30" customHeight="1">
      <c r="A158" s="3" t="s">
        <v>4914</v>
      </c>
      <c r="B158" s="3" t="s">
        <v>2</v>
      </c>
      <c r="C158" s="3" t="s">
        <v>42271</v>
      </c>
      <c r="D158" s="3" t="s">
        <v>42456</v>
      </c>
      <c r="E158" s="12" t="s">
        <v>42641</v>
      </c>
      <c r="F158" s="6" t="str">
        <f t="shared" si="10"/>
        <v>module=q1depr</v>
      </c>
      <c r="G158" s="6" t="str">
        <f t="shared" si="11"/>
        <v>module=o1depr</v>
      </c>
    </row>
    <row r="159" spans="1:7" ht="30" customHeight="1">
      <c r="A159" s="3" t="s">
        <v>4914</v>
      </c>
      <c r="B159" s="3" t="s">
        <v>2</v>
      </c>
      <c r="C159" s="3" t="s">
        <v>42272</v>
      </c>
      <c r="D159" s="3" t="s">
        <v>42457</v>
      </c>
      <c r="E159" s="12" t="s">
        <v>42642</v>
      </c>
      <c r="F159" s="6" t="str">
        <f t="shared" si="10"/>
        <v>module=q1depr</v>
      </c>
      <c r="G159" s="6" t="str">
        <f t="shared" si="11"/>
        <v>module=o1depr</v>
      </c>
    </row>
    <row r="160" spans="1:7" ht="30" customHeight="1">
      <c r="A160" s="3" t="s">
        <v>4914</v>
      </c>
      <c r="B160" s="3" t="s">
        <v>2</v>
      </c>
      <c r="C160" s="3" t="s">
        <v>42273</v>
      </c>
      <c r="D160" s="3" t="s">
        <v>42458</v>
      </c>
      <c r="E160" s="12" t="s">
        <v>42643</v>
      </c>
      <c r="F160" s="6" t="str">
        <f t="shared" si="10"/>
        <v>module=q1depr</v>
      </c>
      <c r="G160" s="6" t="str">
        <f t="shared" si="11"/>
        <v>module=o1depr</v>
      </c>
    </row>
    <row r="161" spans="1:7" ht="30" customHeight="1">
      <c r="A161" s="3" t="s">
        <v>4914</v>
      </c>
      <c r="B161" s="3" t="s">
        <v>2</v>
      </c>
      <c r="C161" s="3" t="s">
        <v>42274</v>
      </c>
      <c r="D161" s="3" t="s">
        <v>42459</v>
      </c>
      <c r="E161" s="12" t="s">
        <v>42644</v>
      </c>
      <c r="F161" s="6" t="str">
        <f t="shared" si="10"/>
        <v>module=q1depr</v>
      </c>
      <c r="G161" s="6" t="str">
        <f t="shared" si="11"/>
        <v>module=o1depr</v>
      </c>
    </row>
    <row r="162" spans="1:7" ht="30" customHeight="1">
      <c r="A162" s="3" t="s">
        <v>4914</v>
      </c>
      <c r="B162" s="3" t="s">
        <v>2</v>
      </c>
      <c r="C162" s="3" t="s">
        <v>42275</v>
      </c>
      <c r="D162" s="3" t="s">
        <v>42460</v>
      </c>
      <c r="E162" s="12" t="s">
        <v>42645</v>
      </c>
      <c r="F162" s="6" t="str">
        <f t="shared" si="10"/>
        <v>module=q1depr</v>
      </c>
      <c r="G162" s="6" t="str">
        <f t="shared" si="11"/>
        <v>module=o1depr</v>
      </c>
    </row>
    <row r="163" spans="1:7" ht="30" customHeight="1">
      <c r="A163" s="3" t="s">
        <v>4914</v>
      </c>
      <c r="B163" s="3" t="s">
        <v>2</v>
      </c>
      <c r="C163" s="3" t="s">
        <v>42276</v>
      </c>
      <c r="D163" s="3" t="s">
        <v>42461</v>
      </c>
      <c r="E163" s="12" t="s">
        <v>42646</v>
      </c>
      <c r="F163" s="6" t="str">
        <f t="shared" si="10"/>
        <v>module=q1depr</v>
      </c>
      <c r="G163" s="6" t="str">
        <f t="shared" si="11"/>
        <v>module=o1depr</v>
      </c>
    </row>
    <row r="164" spans="1:7" ht="30" customHeight="1">
      <c r="A164" s="3" t="s">
        <v>4914</v>
      </c>
      <c r="B164" s="3" t="s">
        <v>2</v>
      </c>
      <c r="C164" s="3" t="s">
        <v>42277</v>
      </c>
      <c r="D164" s="3" t="s">
        <v>42462</v>
      </c>
      <c r="E164" s="12" t="s">
        <v>42647</v>
      </c>
      <c r="F164" s="6" t="str">
        <f t="shared" si="10"/>
        <v>module=q1depr</v>
      </c>
      <c r="G164" s="6" t="str">
        <f t="shared" si="11"/>
        <v>module=o1depr</v>
      </c>
    </row>
    <row r="165" spans="1:7" ht="30" customHeight="1">
      <c r="A165" s="3" t="s">
        <v>4914</v>
      </c>
      <c r="B165" s="3" t="s">
        <v>2</v>
      </c>
      <c r="C165" s="3" t="s">
        <v>42278</v>
      </c>
      <c r="D165" s="3" t="s">
        <v>42463</v>
      </c>
      <c r="E165" s="12" t="s">
        <v>42648</v>
      </c>
      <c r="F165" s="6" t="str">
        <f t="shared" si="10"/>
        <v>module=q1depr</v>
      </c>
      <c r="G165" s="6" t="str">
        <f t="shared" si="11"/>
        <v>module=o1depr</v>
      </c>
    </row>
    <row r="166" spans="1:7" ht="30" customHeight="1">
      <c r="A166" s="3" t="s">
        <v>4914</v>
      </c>
      <c r="B166" s="3" t="s">
        <v>2</v>
      </c>
      <c r="C166" s="3" t="s">
        <v>42279</v>
      </c>
      <c r="D166" s="3" t="s">
        <v>42464</v>
      </c>
      <c r="E166" s="12" t="s">
        <v>42649</v>
      </c>
      <c r="F166" s="6" t="str">
        <f t="shared" si="10"/>
        <v>module=q1depr</v>
      </c>
      <c r="G166" s="6" t="str">
        <f t="shared" si="11"/>
        <v>module=o1depr</v>
      </c>
    </row>
    <row r="167" spans="1:7" ht="30" customHeight="1">
      <c r="A167" s="3" t="s">
        <v>4914</v>
      </c>
      <c r="B167" s="3" t="s">
        <v>2</v>
      </c>
      <c r="C167" s="3" t="s">
        <v>42280</v>
      </c>
      <c r="D167" s="3" t="s">
        <v>42465</v>
      </c>
      <c r="E167" s="12" t="s">
        <v>42650</v>
      </c>
      <c r="F167" s="6" t="str">
        <f t="shared" si="10"/>
        <v>module=q1depr</v>
      </c>
      <c r="G167" s="6" t="str">
        <f t="shared" si="11"/>
        <v>module=o1depr</v>
      </c>
    </row>
    <row r="168" spans="1:7" ht="30" customHeight="1">
      <c r="A168" s="3" t="s">
        <v>4914</v>
      </c>
      <c r="B168" s="3" t="s">
        <v>2</v>
      </c>
      <c r="C168" s="3" t="s">
        <v>42281</v>
      </c>
      <c r="D168" s="3" t="s">
        <v>42466</v>
      </c>
      <c r="E168" s="12" t="s">
        <v>42651</v>
      </c>
      <c r="F168" s="6" t="str">
        <f t="shared" si="10"/>
        <v>module=q1depr</v>
      </c>
      <c r="G168" s="6" t="str">
        <f t="shared" si="11"/>
        <v>module=o1depr</v>
      </c>
    </row>
    <row r="169" spans="1:7" ht="30" customHeight="1">
      <c r="A169" s="3" t="s">
        <v>4914</v>
      </c>
      <c r="B169" s="3" t="s">
        <v>2</v>
      </c>
      <c r="C169" s="3" t="s">
        <v>42282</v>
      </c>
      <c r="D169" s="3" t="s">
        <v>42467</v>
      </c>
      <c r="E169" s="12" t="s">
        <v>42652</v>
      </c>
      <c r="F169" s="6" t="str">
        <f t="shared" si="10"/>
        <v>module=q1depr</v>
      </c>
      <c r="G169" s="6" t="str">
        <f t="shared" si="11"/>
        <v>module=o1depr</v>
      </c>
    </row>
    <row r="170" spans="1:7" ht="30" customHeight="1">
      <c r="A170" s="3" t="s">
        <v>4914</v>
      </c>
      <c r="B170" s="3" t="s">
        <v>2</v>
      </c>
      <c r="C170" s="3" t="s">
        <v>42283</v>
      </c>
      <c r="D170" s="3" t="s">
        <v>42468</v>
      </c>
      <c r="E170" s="12" t="s">
        <v>42653</v>
      </c>
      <c r="F170" s="6" t="str">
        <f t="shared" si="10"/>
        <v>module=q1depr</v>
      </c>
      <c r="G170" s="6" t="str">
        <f t="shared" si="11"/>
        <v>module=o1depr</v>
      </c>
    </row>
    <row r="171" spans="1:7" ht="30" customHeight="1">
      <c r="A171" s="3" t="s">
        <v>2817</v>
      </c>
      <c r="B171" s="3" t="s">
        <v>2</v>
      </c>
      <c r="C171" s="3" t="s">
        <v>42284</v>
      </c>
      <c r="D171" s="3" t="s">
        <v>42469</v>
      </c>
      <c r="E171" s="12" t="s">
        <v>42654</v>
      </c>
      <c r="F171" s="6" t="str">
        <f t="shared" ref="F171:F179" si="12">HYPERLINK("http://www.ssc.wisc.edu/wlsresearch/documentation/waves/?wave=iliadgradw1&amp;module=q1marriage","module=q1marriage")</f>
        <v>module=q1marriage</v>
      </c>
      <c r="G171" s="6" t="str">
        <f t="shared" ref="G171:G179" si="13">HYPERLINK("http://www.ssc.wisc.edu/wlsresearch/documentation/waves/?wave=iliadsibw1&amp;module=o1marriage","module=o1marriage")</f>
        <v>module=o1marriage</v>
      </c>
    </row>
    <row r="172" spans="1:7" ht="30" customHeight="1">
      <c r="A172" s="3" t="s">
        <v>2817</v>
      </c>
      <c r="B172" s="3" t="s">
        <v>2</v>
      </c>
      <c r="C172" s="3" t="s">
        <v>42285</v>
      </c>
      <c r="D172" s="3" t="s">
        <v>42470</v>
      </c>
      <c r="E172" s="12" t="s">
        <v>42655</v>
      </c>
      <c r="F172" s="6" t="str">
        <f t="shared" si="12"/>
        <v>module=q1marriage</v>
      </c>
      <c r="G172" s="6" t="str">
        <f t="shared" si="13"/>
        <v>module=o1marriage</v>
      </c>
    </row>
    <row r="173" spans="1:7" ht="30" customHeight="1">
      <c r="A173" s="3" t="s">
        <v>2817</v>
      </c>
      <c r="B173" s="3" t="s">
        <v>2</v>
      </c>
      <c r="C173" s="3" t="s">
        <v>42286</v>
      </c>
      <c r="D173" s="3" t="s">
        <v>42471</v>
      </c>
      <c r="E173" s="12" t="s">
        <v>42656</v>
      </c>
      <c r="F173" s="6" t="str">
        <f t="shared" si="12"/>
        <v>module=q1marriage</v>
      </c>
      <c r="G173" s="6" t="str">
        <f t="shared" si="13"/>
        <v>module=o1marriage</v>
      </c>
    </row>
    <row r="174" spans="1:7" ht="30" customHeight="1">
      <c r="A174" s="3" t="s">
        <v>2817</v>
      </c>
      <c r="B174" s="3" t="s">
        <v>2</v>
      </c>
      <c r="C174" s="3" t="s">
        <v>42287</v>
      </c>
      <c r="D174" s="3" t="s">
        <v>42472</v>
      </c>
      <c r="E174" s="12" t="s">
        <v>42657</v>
      </c>
      <c r="F174" s="6" t="str">
        <f t="shared" si="12"/>
        <v>module=q1marriage</v>
      </c>
      <c r="G174" s="6" t="str">
        <f t="shared" si="13"/>
        <v>module=o1marriage</v>
      </c>
    </row>
    <row r="175" spans="1:7" ht="30" customHeight="1">
      <c r="A175" s="3" t="s">
        <v>2817</v>
      </c>
      <c r="B175" s="3" t="s">
        <v>2</v>
      </c>
      <c r="C175" s="3" t="s">
        <v>42288</v>
      </c>
      <c r="D175" s="3" t="s">
        <v>42473</v>
      </c>
      <c r="E175" s="12" t="s">
        <v>42658</v>
      </c>
      <c r="F175" s="6" t="str">
        <f t="shared" si="12"/>
        <v>module=q1marriage</v>
      </c>
      <c r="G175" s="6" t="str">
        <f t="shared" si="13"/>
        <v>module=o1marriage</v>
      </c>
    </row>
    <row r="176" spans="1:7" ht="30" customHeight="1">
      <c r="A176" s="3" t="s">
        <v>2817</v>
      </c>
      <c r="B176" s="3" t="s">
        <v>2</v>
      </c>
      <c r="C176" s="3" t="s">
        <v>42289</v>
      </c>
      <c r="D176" s="3" t="s">
        <v>42474</v>
      </c>
      <c r="E176" s="12" t="s">
        <v>42659</v>
      </c>
      <c r="F176" s="6" t="str">
        <f t="shared" si="12"/>
        <v>module=q1marriage</v>
      </c>
      <c r="G176" s="6" t="str">
        <f t="shared" si="13"/>
        <v>module=o1marriage</v>
      </c>
    </row>
    <row r="177" spans="1:7" ht="30" customHeight="1">
      <c r="A177" s="3" t="s">
        <v>2817</v>
      </c>
      <c r="B177" s="3" t="s">
        <v>2</v>
      </c>
      <c r="C177" s="3" t="s">
        <v>42290</v>
      </c>
      <c r="D177" s="3" t="s">
        <v>42475</v>
      </c>
      <c r="E177" s="12" t="s">
        <v>42660</v>
      </c>
      <c r="F177" s="6" t="str">
        <f t="shared" si="12"/>
        <v>module=q1marriage</v>
      </c>
      <c r="G177" s="6" t="str">
        <f t="shared" si="13"/>
        <v>module=o1marriage</v>
      </c>
    </row>
    <row r="178" spans="1:7" ht="30" customHeight="1">
      <c r="A178" s="3" t="s">
        <v>2817</v>
      </c>
      <c r="B178" s="3" t="s">
        <v>2</v>
      </c>
      <c r="C178" s="3" t="s">
        <v>42291</v>
      </c>
      <c r="D178" s="3" t="s">
        <v>42476</v>
      </c>
      <c r="E178" s="12" t="s">
        <v>42661</v>
      </c>
      <c r="F178" s="6" t="str">
        <f t="shared" si="12"/>
        <v>module=q1marriage</v>
      </c>
      <c r="G178" s="6" t="str">
        <f t="shared" si="13"/>
        <v>module=o1marriage</v>
      </c>
    </row>
    <row r="179" spans="1:7" ht="30" customHeight="1">
      <c r="A179" s="3" t="s">
        <v>2817</v>
      </c>
      <c r="B179" s="3" t="s">
        <v>2</v>
      </c>
      <c r="C179" s="3" t="s">
        <v>42292</v>
      </c>
      <c r="D179" s="3" t="s">
        <v>42477</v>
      </c>
      <c r="E179" s="12" t="s">
        <v>42662</v>
      </c>
      <c r="F179" s="6" t="str">
        <f t="shared" si="12"/>
        <v>module=q1marriage</v>
      </c>
      <c r="G179" s="6" t="str">
        <f t="shared" si="13"/>
        <v>module=o1marriage</v>
      </c>
    </row>
    <row r="180" spans="1:7" ht="30" customHeight="1">
      <c r="A180" s="3" t="s">
        <v>42116</v>
      </c>
      <c r="B180" s="3" t="s">
        <v>2</v>
      </c>
      <c r="C180" s="3" t="s">
        <v>42293</v>
      </c>
      <c r="D180" s="3" t="s">
        <v>42478</v>
      </c>
      <c r="E180" s="12" t="s">
        <v>42663</v>
      </c>
      <c r="F180" s="6" t="str">
        <f t="shared" ref="F180:F188" si="14">HYPERLINK("http://www.ssc.wisc.edu/wlsresearch/documentation/waves/?wave=iliadgradw1&amp;module=q1covid","module=q1covid")</f>
        <v>module=q1covid</v>
      </c>
      <c r="G180" s="6" t="str">
        <f t="shared" ref="G180:G188" si="15">HYPERLINK("http://www.ssc.wisc.edu/wlsresearch/documentation/waves/?wave=iliadsibw1&amp;module=o1covid","module=o1covid")</f>
        <v>module=o1covid</v>
      </c>
    </row>
    <row r="181" spans="1:7" ht="30" customHeight="1">
      <c r="A181" s="3" t="s">
        <v>42116</v>
      </c>
      <c r="B181" s="3" t="s">
        <v>2</v>
      </c>
      <c r="C181" s="3" t="s">
        <v>42294</v>
      </c>
      <c r="D181" s="3" t="s">
        <v>42479</v>
      </c>
      <c r="E181" s="12" t="s">
        <v>42664</v>
      </c>
      <c r="F181" s="6" t="str">
        <f t="shared" si="14"/>
        <v>module=q1covid</v>
      </c>
      <c r="G181" s="6" t="str">
        <f t="shared" si="15"/>
        <v>module=o1covid</v>
      </c>
    </row>
    <row r="182" spans="1:7" ht="30" customHeight="1">
      <c r="A182" s="3" t="s">
        <v>42116</v>
      </c>
      <c r="B182" s="3" t="s">
        <v>2</v>
      </c>
      <c r="C182" s="3" t="s">
        <v>42295</v>
      </c>
      <c r="D182" s="3" t="s">
        <v>42480</v>
      </c>
      <c r="E182" s="12" t="s">
        <v>42665</v>
      </c>
      <c r="F182" s="6" t="str">
        <f t="shared" si="14"/>
        <v>module=q1covid</v>
      </c>
      <c r="G182" s="6" t="str">
        <f t="shared" si="15"/>
        <v>module=o1covid</v>
      </c>
    </row>
    <row r="183" spans="1:7" ht="30" customHeight="1">
      <c r="A183" s="3" t="s">
        <v>42116</v>
      </c>
      <c r="B183" s="3" t="s">
        <v>2</v>
      </c>
      <c r="C183" s="3" t="s">
        <v>42296</v>
      </c>
      <c r="D183" s="3" t="s">
        <v>42481</v>
      </c>
      <c r="E183" s="12" t="s">
        <v>42666</v>
      </c>
      <c r="F183" s="6" t="str">
        <f t="shared" si="14"/>
        <v>module=q1covid</v>
      </c>
      <c r="G183" s="6" t="str">
        <f t="shared" si="15"/>
        <v>module=o1covid</v>
      </c>
    </row>
    <row r="184" spans="1:7" ht="30" customHeight="1">
      <c r="A184" s="3" t="s">
        <v>42116</v>
      </c>
      <c r="B184" s="3" t="s">
        <v>2</v>
      </c>
      <c r="C184" s="3" t="s">
        <v>42297</v>
      </c>
      <c r="D184" s="3" t="s">
        <v>42482</v>
      </c>
      <c r="E184" s="12" t="s">
        <v>42667</v>
      </c>
      <c r="F184" s="6" t="str">
        <f t="shared" si="14"/>
        <v>module=q1covid</v>
      </c>
      <c r="G184" s="6" t="str">
        <f t="shared" si="15"/>
        <v>module=o1covid</v>
      </c>
    </row>
    <row r="185" spans="1:7" ht="30" customHeight="1">
      <c r="A185" s="3" t="s">
        <v>42116</v>
      </c>
      <c r="B185" s="3" t="s">
        <v>2</v>
      </c>
      <c r="C185" s="3" t="s">
        <v>42298</v>
      </c>
      <c r="D185" s="3" t="s">
        <v>42483</v>
      </c>
      <c r="E185" s="12" t="s">
        <v>42668</v>
      </c>
      <c r="F185" s="6" t="str">
        <f t="shared" si="14"/>
        <v>module=q1covid</v>
      </c>
      <c r="G185" s="6" t="str">
        <f t="shared" si="15"/>
        <v>module=o1covid</v>
      </c>
    </row>
    <row r="186" spans="1:7" ht="30" customHeight="1">
      <c r="A186" s="3" t="s">
        <v>42116</v>
      </c>
      <c r="B186" s="3" t="s">
        <v>2</v>
      </c>
      <c r="C186" s="3" t="s">
        <v>42299</v>
      </c>
      <c r="D186" s="3" t="s">
        <v>42484</v>
      </c>
      <c r="E186" s="12" t="s">
        <v>42669</v>
      </c>
      <c r="F186" s="6" t="str">
        <f t="shared" si="14"/>
        <v>module=q1covid</v>
      </c>
      <c r="G186" s="6" t="str">
        <f t="shared" si="15"/>
        <v>module=o1covid</v>
      </c>
    </row>
    <row r="187" spans="1:7" ht="30" customHeight="1">
      <c r="A187" s="3" t="s">
        <v>42116</v>
      </c>
      <c r="B187" s="3" t="s">
        <v>2</v>
      </c>
      <c r="C187" s="3" t="s">
        <v>42300</v>
      </c>
      <c r="D187" s="3" t="s">
        <v>42485</v>
      </c>
      <c r="E187" s="12" t="s">
        <v>42670</v>
      </c>
      <c r="F187" s="6" t="str">
        <f t="shared" si="14"/>
        <v>module=q1covid</v>
      </c>
      <c r="G187" s="6" t="str">
        <f t="shared" si="15"/>
        <v>module=o1covid</v>
      </c>
    </row>
    <row r="188" spans="1:7" ht="30" customHeight="1">
      <c r="A188" s="3" t="s">
        <v>42116</v>
      </c>
      <c r="B188" s="3" t="s">
        <v>2</v>
      </c>
      <c r="C188" s="3" t="s">
        <v>42301</v>
      </c>
      <c r="D188" s="3" t="s">
        <v>42486</v>
      </c>
      <c r="E188" s="12" t="s">
        <v>42671</v>
      </c>
      <c r="F188" s="6" t="str">
        <f t="shared" si="14"/>
        <v>module=q1covid</v>
      </c>
      <c r="G188" s="6" t="str">
        <f t="shared" si="15"/>
        <v>module=o1covid</v>
      </c>
    </row>
  </sheetData>
  <autoFilter ref="A3:D3" xr:uid="{D185BB91-F4FC-4C19-976A-2479D53A0CAE}"/>
  <mergeCells count="1">
    <mergeCell ref="A1:E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5691"/>
  <sheetViews>
    <sheetView tabSelected="1" workbookViewId="0">
      <selection activeCell="D23" sqref="D23"/>
    </sheetView>
  </sheetViews>
  <sheetFormatPr defaultRowHeight="30" customHeight="1"/>
  <cols>
    <col min="1" max="3" width="20.77734375" style="3" customWidth="1"/>
    <col min="4" max="4" width="80.77734375" style="12" customWidth="1"/>
    <col min="5" max="6" width="20.77734375" style="3" customWidth="1"/>
  </cols>
  <sheetData>
    <row r="1" spans="1:6" ht="30" customHeight="1">
      <c r="A1" s="4" t="s">
        <v>42716</v>
      </c>
      <c r="B1" s="4" t="s">
        <v>42717</v>
      </c>
      <c r="C1" s="4" t="s">
        <v>42718</v>
      </c>
      <c r="D1" s="4" t="s">
        <v>42719</v>
      </c>
      <c r="E1" s="4" t="s">
        <v>42720</v>
      </c>
      <c r="F1" s="4" t="s">
        <v>42721</v>
      </c>
    </row>
    <row r="2" spans="1:6" ht="30" customHeight="1">
      <c r="A2" s="3" t="s">
        <v>2</v>
      </c>
      <c r="B2" s="3" t="s">
        <v>5</v>
      </c>
      <c r="C2" s="3" t="s">
        <v>49</v>
      </c>
      <c r="D2" s="12" t="s">
        <v>70</v>
      </c>
      <c r="E2" s="6" t="str">
        <f t="shared" ref="E2:F22" si="0">HYPERLINK("http://www.ssc.wisc.edu/wlsresearch/documentation/waves/?wave=descriptive&amp;module=dscrMod","module=dscrMod")</f>
        <v>module=dscrMod</v>
      </c>
      <c r="F2" s="6" t="str">
        <f t="shared" si="0"/>
        <v>module=dscrMod</v>
      </c>
    </row>
    <row r="3" spans="1:6" ht="30" customHeight="1">
      <c r="A3" s="3" t="s">
        <v>2</v>
      </c>
      <c r="B3" s="3" t="s">
        <v>6</v>
      </c>
      <c r="C3" s="3" t="s">
        <v>50</v>
      </c>
      <c r="D3" s="12" t="s">
        <v>71</v>
      </c>
      <c r="E3" s="6" t="str">
        <f t="shared" si="0"/>
        <v>module=dscrMod</v>
      </c>
      <c r="F3" s="6" t="str">
        <f t="shared" si="0"/>
        <v>module=dscrMod</v>
      </c>
    </row>
    <row r="4" spans="1:6" ht="30" customHeight="1">
      <c r="A4" s="3" t="s">
        <v>2</v>
      </c>
      <c r="B4" s="3" t="s">
        <v>7</v>
      </c>
      <c r="C4" s="3" t="s">
        <v>51</v>
      </c>
      <c r="D4" s="12" t="s">
        <v>72</v>
      </c>
      <c r="E4" s="6" t="str">
        <f t="shared" si="0"/>
        <v>module=dscrMod</v>
      </c>
      <c r="F4" s="6" t="str">
        <f t="shared" si="0"/>
        <v>module=dscrMod</v>
      </c>
    </row>
    <row r="5" spans="1:6" ht="30" customHeight="1">
      <c r="A5" s="3" t="s">
        <v>2</v>
      </c>
      <c r="B5" s="3" t="s">
        <v>8</v>
      </c>
      <c r="C5" s="3" t="s">
        <v>52</v>
      </c>
      <c r="D5" s="12" t="s">
        <v>73</v>
      </c>
      <c r="E5" s="6" t="str">
        <f t="shared" si="0"/>
        <v>module=dscrMod</v>
      </c>
      <c r="F5" s="6" t="str">
        <f t="shared" si="0"/>
        <v>module=dscrMod</v>
      </c>
    </row>
    <row r="6" spans="1:6" ht="30" customHeight="1">
      <c r="A6" s="3" t="s">
        <v>2</v>
      </c>
      <c r="B6" s="3" t="s">
        <v>9</v>
      </c>
      <c r="C6" s="3" t="s">
        <v>53</v>
      </c>
      <c r="D6" s="12" t="s">
        <v>74</v>
      </c>
      <c r="E6" s="6" t="str">
        <f t="shared" si="0"/>
        <v>module=dscrMod</v>
      </c>
      <c r="F6" s="6" t="str">
        <f t="shared" si="0"/>
        <v>module=dscrMod</v>
      </c>
    </row>
    <row r="7" spans="1:6" ht="30" customHeight="1">
      <c r="A7" s="3" t="s">
        <v>2</v>
      </c>
      <c r="B7" s="3" t="s">
        <v>10</v>
      </c>
      <c r="C7" s="3" t="s">
        <v>54</v>
      </c>
      <c r="D7" s="12" t="s">
        <v>75</v>
      </c>
      <c r="E7" s="6" t="str">
        <f t="shared" si="0"/>
        <v>module=dscrMod</v>
      </c>
      <c r="F7" s="6" t="str">
        <f t="shared" si="0"/>
        <v>module=dscrMod</v>
      </c>
    </row>
    <row r="8" spans="1:6" ht="30" customHeight="1">
      <c r="A8" s="3" t="s">
        <v>2</v>
      </c>
      <c r="B8" s="3" t="s">
        <v>11</v>
      </c>
      <c r="C8" s="3" t="s">
        <v>55</v>
      </c>
      <c r="D8" s="12" t="s">
        <v>76</v>
      </c>
      <c r="E8" s="6" t="str">
        <f t="shared" si="0"/>
        <v>module=dscrMod</v>
      </c>
      <c r="F8" s="6" t="str">
        <f t="shared" si="0"/>
        <v>module=dscrMod</v>
      </c>
    </row>
    <row r="9" spans="1:6" ht="30" customHeight="1">
      <c r="A9" s="3" t="s">
        <v>2</v>
      </c>
      <c r="B9" s="3" t="s">
        <v>12</v>
      </c>
      <c r="C9" s="3" t="s">
        <v>56</v>
      </c>
      <c r="D9" s="12" t="s">
        <v>77</v>
      </c>
      <c r="E9" s="6" t="str">
        <f t="shared" si="0"/>
        <v>module=dscrMod</v>
      </c>
      <c r="F9" s="6" t="str">
        <f t="shared" si="0"/>
        <v>module=dscrMod</v>
      </c>
    </row>
    <row r="10" spans="1:6" ht="30" customHeight="1">
      <c r="A10" s="3" t="s">
        <v>2</v>
      </c>
      <c r="B10" s="3" t="s">
        <v>13</v>
      </c>
      <c r="C10" s="3" t="s">
        <v>57</v>
      </c>
      <c r="D10" s="12" t="s">
        <v>78</v>
      </c>
      <c r="E10" s="6" t="str">
        <f t="shared" si="0"/>
        <v>module=dscrMod</v>
      </c>
      <c r="F10" s="6" t="str">
        <f t="shared" si="0"/>
        <v>module=dscrMod</v>
      </c>
    </row>
    <row r="11" spans="1:6" ht="30" customHeight="1">
      <c r="A11" s="3" t="s">
        <v>2</v>
      </c>
      <c r="B11" s="3" t="s">
        <v>14</v>
      </c>
      <c r="C11" s="3" t="s">
        <v>58</v>
      </c>
      <c r="D11" s="12" t="s">
        <v>79</v>
      </c>
      <c r="E11" s="6" t="str">
        <f t="shared" si="0"/>
        <v>module=dscrMod</v>
      </c>
      <c r="F11" s="6" t="str">
        <f t="shared" si="0"/>
        <v>module=dscrMod</v>
      </c>
    </row>
    <row r="12" spans="1:6" ht="30" customHeight="1">
      <c r="A12" s="3" t="s">
        <v>2</v>
      </c>
      <c r="B12" s="3" t="s">
        <v>15</v>
      </c>
      <c r="C12" s="3" t="s">
        <v>59</v>
      </c>
      <c r="D12" s="12" t="s">
        <v>80</v>
      </c>
      <c r="E12" s="6" t="str">
        <f t="shared" si="0"/>
        <v>module=dscrMod</v>
      </c>
      <c r="F12" s="6" t="str">
        <f t="shared" si="0"/>
        <v>module=dscrMod</v>
      </c>
    </row>
    <row r="13" spans="1:6" ht="30" customHeight="1">
      <c r="A13" s="3" t="s">
        <v>2</v>
      </c>
      <c r="B13" s="3" t="s">
        <v>16</v>
      </c>
      <c r="C13" s="3" t="s">
        <v>60</v>
      </c>
      <c r="D13" s="12" t="s">
        <v>81</v>
      </c>
      <c r="E13" s="6" t="str">
        <f t="shared" si="0"/>
        <v>module=dscrMod</v>
      </c>
      <c r="F13" s="6" t="str">
        <f t="shared" si="0"/>
        <v>module=dscrMod</v>
      </c>
    </row>
    <row r="14" spans="1:6" ht="30" customHeight="1">
      <c r="A14" s="3" t="s">
        <v>2</v>
      </c>
      <c r="B14" s="3" t="s">
        <v>17</v>
      </c>
      <c r="C14" s="3" t="s">
        <v>61</v>
      </c>
      <c r="D14" s="12" t="s">
        <v>82</v>
      </c>
      <c r="E14" s="6" t="str">
        <f t="shared" si="0"/>
        <v>module=dscrMod</v>
      </c>
      <c r="F14" s="6" t="str">
        <f t="shared" si="0"/>
        <v>module=dscrMod</v>
      </c>
    </row>
    <row r="15" spans="1:6" ht="30" customHeight="1">
      <c r="A15" s="3" t="s">
        <v>2</v>
      </c>
      <c r="B15" s="3" t="s">
        <v>18</v>
      </c>
      <c r="C15" s="3" t="s">
        <v>62</v>
      </c>
      <c r="D15" s="12" t="s">
        <v>83</v>
      </c>
      <c r="E15" s="6" t="str">
        <f t="shared" si="0"/>
        <v>module=dscrMod</v>
      </c>
      <c r="F15" s="6" t="str">
        <f t="shared" si="0"/>
        <v>module=dscrMod</v>
      </c>
    </row>
    <row r="16" spans="1:6" ht="30" customHeight="1">
      <c r="A16" s="3" t="s">
        <v>2</v>
      </c>
      <c r="B16" s="3" t="s">
        <v>19</v>
      </c>
      <c r="C16" s="3" t="s">
        <v>63</v>
      </c>
      <c r="D16" s="12" t="s">
        <v>84</v>
      </c>
      <c r="E16" s="6" t="str">
        <f t="shared" si="0"/>
        <v>module=dscrMod</v>
      </c>
      <c r="F16" s="6" t="str">
        <f t="shared" si="0"/>
        <v>module=dscrMod</v>
      </c>
    </row>
    <row r="17" spans="1:6" ht="30" customHeight="1">
      <c r="A17" s="3" t="s">
        <v>2</v>
      </c>
      <c r="B17" s="3" t="s">
        <v>20</v>
      </c>
      <c r="C17" s="3" t="s">
        <v>64</v>
      </c>
      <c r="D17" s="12" t="s">
        <v>85</v>
      </c>
      <c r="E17" s="6" t="str">
        <f t="shared" si="0"/>
        <v>module=dscrMod</v>
      </c>
      <c r="F17" s="6" t="str">
        <f t="shared" si="0"/>
        <v>module=dscrMod</v>
      </c>
    </row>
    <row r="18" spans="1:6" ht="30" customHeight="1">
      <c r="A18" s="3" t="s">
        <v>2</v>
      </c>
      <c r="B18" s="3" t="s">
        <v>21</v>
      </c>
      <c r="C18" s="3" t="s">
        <v>65</v>
      </c>
      <c r="D18" s="12" t="s">
        <v>86</v>
      </c>
      <c r="E18" s="6" t="str">
        <f t="shared" si="0"/>
        <v>module=dscrMod</v>
      </c>
      <c r="F18" s="6" t="str">
        <f t="shared" si="0"/>
        <v>module=dscrMod</v>
      </c>
    </row>
    <row r="19" spans="1:6" ht="30" customHeight="1">
      <c r="A19" s="3" t="s">
        <v>2</v>
      </c>
      <c r="B19" s="3" t="s">
        <v>22</v>
      </c>
      <c r="C19" s="3" t="s">
        <v>66</v>
      </c>
      <c r="D19" s="12" t="s">
        <v>87</v>
      </c>
      <c r="E19" s="6" t="str">
        <f t="shared" si="0"/>
        <v>module=dscrMod</v>
      </c>
      <c r="F19" s="6" t="str">
        <f t="shared" si="0"/>
        <v>module=dscrMod</v>
      </c>
    </row>
    <row r="20" spans="1:6" ht="30" customHeight="1">
      <c r="A20" s="3" t="s">
        <v>2</v>
      </c>
      <c r="B20" s="3" t="s">
        <v>23</v>
      </c>
      <c r="C20" s="3" t="s">
        <v>67</v>
      </c>
      <c r="D20" s="12" t="s">
        <v>88</v>
      </c>
      <c r="E20" s="6" t="str">
        <f t="shared" si="0"/>
        <v>module=dscrMod</v>
      </c>
      <c r="F20" s="6" t="str">
        <f t="shared" si="0"/>
        <v>module=dscrMod</v>
      </c>
    </row>
    <row r="21" spans="1:6" ht="30" customHeight="1">
      <c r="A21" s="3" t="s">
        <v>2</v>
      </c>
      <c r="B21" s="3" t="s">
        <v>24</v>
      </c>
      <c r="C21" s="3" t="s">
        <v>68</v>
      </c>
      <c r="D21" s="12" t="s">
        <v>89</v>
      </c>
      <c r="E21" s="6" t="str">
        <f t="shared" si="0"/>
        <v>module=dscrMod</v>
      </c>
      <c r="F21" s="6" t="str">
        <f t="shared" si="0"/>
        <v>module=dscrMod</v>
      </c>
    </row>
    <row r="22" spans="1:6" ht="30" customHeight="1">
      <c r="A22" s="3" t="s">
        <v>2</v>
      </c>
      <c r="B22" s="3" t="s">
        <v>25</v>
      </c>
      <c r="C22" s="3" t="s">
        <v>69</v>
      </c>
      <c r="D22" s="12" t="s">
        <v>90</v>
      </c>
      <c r="E22" s="6" t="str">
        <f t="shared" si="0"/>
        <v>module=dscrMod</v>
      </c>
      <c r="F22" s="6" t="str">
        <f t="shared" si="0"/>
        <v>module=dscrMod</v>
      </c>
    </row>
    <row r="23" spans="1:6" ht="30" customHeight="1">
      <c r="A23" s="3" t="s">
        <v>3</v>
      </c>
      <c r="B23" s="3" t="s">
        <v>26</v>
      </c>
      <c r="C23" s="3" t="s">
        <v>26</v>
      </c>
      <c r="D23" s="12" t="s">
        <v>42723</v>
      </c>
      <c r="E23" s="6" t="str">
        <f t="shared" ref="E23:E40" si="1">HYPERLINK("http://www.ssc.wisc.edu/wlsresearch/documentation/waves/?wave=descriptive&amp;module=dscrMod","module=dscrMod")</f>
        <v>module=dscrMod</v>
      </c>
      <c r="F23" s="3" t="s">
        <v>114</v>
      </c>
    </row>
    <row r="24" spans="1:6" ht="30" customHeight="1">
      <c r="A24" s="3" t="s">
        <v>3</v>
      </c>
      <c r="B24" s="3" t="s">
        <v>27</v>
      </c>
      <c r="C24" s="3" t="s">
        <v>27</v>
      </c>
      <c r="D24" s="12" t="s">
        <v>92</v>
      </c>
      <c r="E24" s="6" t="str">
        <f t="shared" si="1"/>
        <v>module=dscrMod</v>
      </c>
      <c r="F24" s="3" t="s">
        <v>114</v>
      </c>
    </row>
    <row r="25" spans="1:6" ht="30" customHeight="1">
      <c r="A25" s="3" t="s">
        <v>3</v>
      </c>
      <c r="B25" s="3" t="s">
        <v>28</v>
      </c>
      <c r="C25" s="3" t="s">
        <v>28</v>
      </c>
      <c r="D25" s="12" t="s">
        <v>93</v>
      </c>
      <c r="E25" s="6" t="str">
        <f t="shared" si="1"/>
        <v>module=dscrMod</v>
      </c>
      <c r="F25" s="3" t="s">
        <v>114</v>
      </c>
    </row>
    <row r="26" spans="1:6" ht="30" customHeight="1">
      <c r="A26" s="3" t="s">
        <v>3</v>
      </c>
      <c r="B26" s="3" t="s">
        <v>29</v>
      </c>
      <c r="C26" s="3" t="s">
        <v>29</v>
      </c>
      <c r="D26" s="12" t="s">
        <v>94</v>
      </c>
      <c r="E26" s="6" t="str">
        <f t="shared" si="1"/>
        <v>module=dscrMod</v>
      </c>
      <c r="F26" s="3" t="s">
        <v>114</v>
      </c>
    </row>
    <row r="27" spans="1:6" ht="30" customHeight="1">
      <c r="A27" s="3" t="s">
        <v>3</v>
      </c>
      <c r="B27" s="3" t="s">
        <v>30</v>
      </c>
      <c r="C27" s="3" t="s">
        <v>30</v>
      </c>
      <c r="D27" s="12" t="s">
        <v>95</v>
      </c>
      <c r="E27" s="6" t="str">
        <f t="shared" si="1"/>
        <v>module=dscrMod</v>
      </c>
      <c r="F27" s="3" t="s">
        <v>114</v>
      </c>
    </row>
    <row r="28" spans="1:6" ht="30" customHeight="1">
      <c r="A28" s="3" t="s">
        <v>3</v>
      </c>
      <c r="B28" s="3" t="s">
        <v>31</v>
      </c>
      <c r="C28" s="3" t="s">
        <v>31</v>
      </c>
      <c r="D28" s="12" t="s">
        <v>96</v>
      </c>
      <c r="E28" s="6" t="str">
        <f t="shared" si="1"/>
        <v>module=dscrMod</v>
      </c>
      <c r="F28" s="3" t="s">
        <v>114</v>
      </c>
    </row>
    <row r="29" spans="1:6" ht="30" customHeight="1">
      <c r="A29" s="3" t="s">
        <v>3</v>
      </c>
      <c r="B29" s="3" t="s">
        <v>32</v>
      </c>
      <c r="C29" s="3" t="s">
        <v>32</v>
      </c>
      <c r="D29" s="12" t="s">
        <v>97</v>
      </c>
      <c r="E29" s="6" t="str">
        <f t="shared" si="1"/>
        <v>module=dscrMod</v>
      </c>
      <c r="F29" s="3" t="s">
        <v>114</v>
      </c>
    </row>
    <row r="30" spans="1:6" ht="30" customHeight="1">
      <c r="A30" s="3" t="s">
        <v>3</v>
      </c>
      <c r="B30" s="3" t="s">
        <v>33</v>
      </c>
      <c r="C30" s="3" t="s">
        <v>33</v>
      </c>
      <c r="D30" s="12" t="s">
        <v>98</v>
      </c>
      <c r="E30" s="6" t="str">
        <f t="shared" si="1"/>
        <v>module=dscrMod</v>
      </c>
      <c r="F30" s="3" t="s">
        <v>114</v>
      </c>
    </row>
    <row r="31" spans="1:6" ht="30" customHeight="1">
      <c r="A31" s="3" t="s">
        <v>3</v>
      </c>
      <c r="B31" s="3" t="s">
        <v>34</v>
      </c>
      <c r="C31" s="3" t="s">
        <v>34</v>
      </c>
      <c r="D31" s="12" t="s">
        <v>99</v>
      </c>
      <c r="E31" s="6" t="str">
        <f t="shared" si="1"/>
        <v>module=dscrMod</v>
      </c>
      <c r="F31" s="3" t="s">
        <v>114</v>
      </c>
    </row>
    <row r="32" spans="1:6" ht="30" customHeight="1">
      <c r="A32" s="3" t="s">
        <v>3</v>
      </c>
      <c r="B32" s="3" t="s">
        <v>35</v>
      </c>
      <c r="C32" s="3" t="s">
        <v>35</v>
      </c>
      <c r="D32" s="12" t="s">
        <v>100</v>
      </c>
      <c r="E32" s="6" t="str">
        <f t="shared" si="1"/>
        <v>module=dscrMod</v>
      </c>
      <c r="F32" s="3" t="s">
        <v>114</v>
      </c>
    </row>
    <row r="33" spans="1:6" ht="30" customHeight="1">
      <c r="A33" s="3" t="s">
        <v>3</v>
      </c>
      <c r="B33" s="3" t="s">
        <v>36</v>
      </c>
      <c r="C33" s="3" t="s">
        <v>36</v>
      </c>
      <c r="D33" s="12" t="s">
        <v>101</v>
      </c>
      <c r="E33" s="6" t="str">
        <f t="shared" si="1"/>
        <v>module=dscrMod</v>
      </c>
      <c r="F33" s="3" t="s">
        <v>114</v>
      </c>
    </row>
    <row r="34" spans="1:6" ht="30" customHeight="1">
      <c r="A34" s="3" t="s">
        <v>3</v>
      </c>
      <c r="B34" s="3" t="s">
        <v>37</v>
      </c>
      <c r="C34" s="3" t="s">
        <v>37</v>
      </c>
      <c r="D34" s="12" t="s">
        <v>102</v>
      </c>
      <c r="E34" s="6" t="str">
        <f t="shared" si="1"/>
        <v>module=dscrMod</v>
      </c>
      <c r="F34" s="3" t="s">
        <v>114</v>
      </c>
    </row>
    <row r="35" spans="1:6" ht="30" customHeight="1">
      <c r="A35" s="3" t="s">
        <v>3</v>
      </c>
      <c r="B35" s="3" t="s">
        <v>38</v>
      </c>
      <c r="C35" s="3" t="s">
        <v>38</v>
      </c>
      <c r="D35" s="12" t="s">
        <v>103</v>
      </c>
      <c r="E35" s="6" t="str">
        <f t="shared" si="1"/>
        <v>module=dscrMod</v>
      </c>
      <c r="F35" s="3" t="s">
        <v>114</v>
      </c>
    </row>
    <row r="36" spans="1:6" ht="30" customHeight="1">
      <c r="A36" s="3" t="s">
        <v>3</v>
      </c>
      <c r="B36" s="3" t="s">
        <v>39</v>
      </c>
      <c r="C36" s="3" t="s">
        <v>39</v>
      </c>
      <c r="D36" s="12" t="s">
        <v>104</v>
      </c>
      <c r="E36" s="6" t="str">
        <f t="shared" si="1"/>
        <v>module=dscrMod</v>
      </c>
      <c r="F36" s="3" t="s">
        <v>114</v>
      </c>
    </row>
    <row r="37" spans="1:6" ht="30" customHeight="1">
      <c r="A37" s="3" t="s">
        <v>3</v>
      </c>
      <c r="B37" s="3" t="s">
        <v>40</v>
      </c>
      <c r="C37" s="3" t="s">
        <v>40</v>
      </c>
      <c r="D37" s="12" t="s">
        <v>105</v>
      </c>
      <c r="E37" s="6" t="str">
        <f t="shared" si="1"/>
        <v>module=dscrMod</v>
      </c>
      <c r="F37" s="3" t="s">
        <v>114</v>
      </c>
    </row>
    <row r="38" spans="1:6" ht="30" customHeight="1">
      <c r="A38" s="3" t="s">
        <v>3</v>
      </c>
      <c r="B38" s="3" t="s">
        <v>41</v>
      </c>
      <c r="C38" s="3" t="s">
        <v>41</v>
      </c>
      <c r="D38" s="12" t="s">
        <v>106</v>
      </c>
      <c r="E38" s="6" t="str">
        <f t="shared" si="1"/>
        <v>module=dscrMod</v>
      </c>
      <c r="F38" s="3" t="s">
        <v>114</v>
      </c>
    </row>
    <row r="39" spans="1:6" ht="30" customHeight="1">
      <c r="A39" s="3" t="s">
        <v>3</v>
      </c>
      <c r="B39" s="3" t="s">
        <v>42</v>
      </c>
      <c r="C39" s="3" t="s">
        <v>42</v>
      </c>
      <c r="D39" s="12" t="s">
        <v>107</v>
      </c>
      <c r="E39" s="6" t="str">
        <f t="shared" si="1"/>
        <v>module=dscrMod</v>
      </c>
      <c r="F39" s="3" t="s">
        <v>114</v>
      </c>
    </row>
    <row r="40" spans="1:6" ht="30" customHeight="1">
      <c r="A40" s="3" t="s">
        <v>3</v>
      </c>
      <c r="B40" s="3" t="s">
        <v>43</v>
      </c>
      <c r="C40" s="3" t="s">
        <v>43</v>
      </c>
      <c r="D40" s="12" t="s">
        <v>108</v>
      </c>
      <c r="E40" s="6" t="str">
        <f t="shared" si="1"/>
        <v>module=dscrMod</v>
      </c>
      <c r="F40" s="3" t="s">
        <v>114</v>
      </c>
    </row>
    <row r="41" spans="1:6" ht="30" customHeight="1">
      <c r="A41" s="3" t="s">
        <v>4</v>
      </c>
      <c r="B41" s="3" t="s">
        <v>44</v>
      </c>
      <c r="C41" s="3" t="s">
        <v>44</v>
      </c>
      <c r="D41" s="12" t="s">
        <v>109</v>
      </c>
      <c r="E41" s="3" t="s">
        <v>114</v>
      </c>
      <c r="F41" s="6" t="str">
        <f>HYPERLINK("http://www.ssc.wisc.edu/wlsresearch/documentation/waves/?wave=descriptive&amp;module=dscrMod","module=dscrMod")</f>
        <v>module=dscrMod</v>
      </c>
    </row>
    <row r="42" spans="1:6" ht="30" customHeight="1">
      <c r="A42" s="3" t="s">
        <v>4</v>
      </c>
      <c r="B42" s="3" t="s">
        <v>45</v>
      </c>
      <c r="C42" s="3" t="s">
        <v>45</v>
      </c>
      <c r="D42" s="12" t="s">
        <v>110</v>
      </c>
      <c r="E42" s="3" t="s">
        <v>114</v>
      </c>
      <c r="F42" s="6" t="str">
        <f>HYPERLINK("http://www.ssc.wisc.edu/wlsresearch/documentation/waves/?wave=descriptive&amp;module=dscrMod","module=dscrMod")</f>
        <v>module=dscrMod</v>
      </c>
    </row>
    <row r="43" spans="1:6" ht="30" customHeight="1">
      <c r="A43" s="3" t="s">
        <v>4</v>
      </c>
      <c r="B43" s="3" t="s">
        <v>46</v>
      </c>
      <c r="C43" s="3" t="s">
        <v>46</v>
      </c>
      <c r="D43" s="12" t="s">
        <v>111</v>
      </c>
      <c r="E43" s="3" t="s">
        <v>114</v>
      </c>
      <c r="F43" s="6" t="str">
        <f>HYPERLINK("http://www.ssc.wisc.edu/wlsresearch/documentation/waves/?wave=descriptive&amp;module=dscrMod","module=dscrMod")</f>
        <v>module=dscrMod</v>
      </c>
    </row>
    <row r="44" spans="1:6" ht="30" customHeight="1">
      <c r="A44" s="3" t="s">
        <v>4</v>
      </c>
      <c r="B44" s="3" t="s">
        <v>47</v>
      </c>
      <c r="C44" s="3" t="s">
        <v>47</v>
      </c>
      <c r="D44" s="12" t="s">
        <v>112</v>
      </c>
      <c r="E44" s="3" t="s">
        <v>114</v>
      </c>
      <c r="F44" s="6" t="str">
        <f>HYPERLINK("http://www.ssc.wisc.edu/wlsresearch/documentation/waves/?wave=descriptive&amp;module=dscrMod","module=dscrMod")</f>
        <v>module=dscrMod</v>
      </c>
    </row>
    <row r="45" spans="1:6" ht="30" customHeight="1">
      <c r="A45" s="3" t="s">
        <v>4</v>
      </c>
      <c r="B45" s="3" t="s">
        <v>48</v>
      </c>
      <c r="C45" s="3" t="s">
        <v>48</v>
      </c>
      <c r="D45" s="12" t="s">
        <v>113</v>
      </c>
      <c r="E45" s="3" t="s">
        <v>114</v>
      </c>
      <c r="F45" s="6" t="str">
        <f>HYPERLINK("http://www.ssc.wisc.edu/wlsresearch/documentation/waves/?wave=descriptive&amp;module=dscrMod","module=dscrMod")</f>
        <v>module=dscrMod</v>
      </c>
    </row>
    <row r="46" spans="1:6" ht="30" customHeight="1">
      <c r="A46" s="3" t="s">
        <v>3</v>
      </c>
      <c r="B46" s="3" t="s">
        <v>124</v>
      </c>
      <c r="C46" s="3" t="s">
        <v>124</v>
      </c>
      <c r="D46" s="12" t="s">
        <v>1979</v>
      </c>
      <c r="E46" s="6" t="str">
        <f t="shared" ref="E46:E77" si="2">HYPERLINK("http://www.ssc.wisc.edu/wlsresearch/documentation/waves/?wave=ancillary&amp;module=attr","module=attr")</f>
        <v>module=attr</v>
      </c>
      <c r="F46" s="3" t="s">
        <v>114</v>
      </c>
    </row>
    <row r="47" spans="1:6" ht="30" customHeight="1">
      <c r="A47" s="3" t="s">
        <v>3</v>
      </c>
      <c r="B47" s="3" t="s">
        <v>125</v>
      </c>
      <c r="C47" s="3" t="s">
        <v>125</v>
      </c>
      <c r="D47" s="12" t="s">
        <v>1980</v>
      </c>
      <c r="E47" s="6" t="str">
        <f t="shared" si="2"/>
        <v>module=attr</v>
      </c>
      <c r="F47" s="3" t="s">
        <v>114</v>
      </c>
    </row>
    <row r="48" spans="1:6" ht="30" customHeight="1">
      <c r="A48" s="3" t="s">
        <v>3</v>
      </c>
      <c r="B48" s="3" t="s">
        <v>126</v>
      </c>
      <c r="C48" s="3" t="s">
        <v>126</v>
      </c>
      <c r="D48" s="12" t="s">
        <v>1981</v>
      </c>
      <c r="E48" s="6" t="str">
        <f t="shared" si="2"/>
        <v>module=attr</v>
      </c>
      <c r="F48" s="3" t="s">
        <v>114</v>
      </c>
    </row>
    <row r="49" spans="1:6" ht="30" customHeight="1">
      <c r="A49" s="3" t="s">
        <v>3</v>
      </c>
      <c r="B49" s="3" t="s">
        <v>127</v>
      </c>
      <c r="C49" s="3" t="s">
        <v>127</v>
      </c>
      <c r="D49" s="12" t="s">
        <v>1982</v>
      </c>
      <c r="E49" s="6" t="str">
        <f t="shared" si="2"/>
        <v>module=attr</v>
      </c>
      <c r="F49" s="3" t="s">
        <v>114</v>
      </c>
    </row>
    <row r="50" spans="1:6" ht="30" customHeight="1">
      <c r="A50" s="3" t="s">
        <v>3</v>
      </c>
      <c r="B50" s="3" t="s">
        <v>128</v>
      </c>
      <c r="C50" s="3" t="s">
        <v>128</v>
      </c>
      <c r="D50" s="12" t="s">
        <v>1983</v>
      </c>
      <c r="E50" s="6" t="str">
        <f t="shared" si="2"/>
        <v>module=attr</v>
      </c>
      <c r="F50" s="3" t="s">
        <v>114</v>
      </c>
    </row>
    <row r="51" spans="1:6" ht="30" customHeight="1">
      <c r="A51" s="3" t="s">
        <v>3</v>
      </c>
      <c r="B51" s="3" t="s">
        <v>129</v>
      </c>
      <c r="C51" s="3" t="s">
        <v>129</v>
      </c>
      <c r="D51" s="12" t="s">
        <v>1984</v>
      </c>
      <c r="E51" s="6" t="str">
        <f t="shared" si="2"/>
        <v>module=attr</v>
      </c>
      <c r="F51" s="3" t="s">
        <v>114</v>
      </c>
    </row>
    <row r="52" spans="1:6" ht="30" customHeight="1">
      <c r="A52" s="3" t="s">
        <v>3</v>
      </c>
      <c r="B52" s="3" t="s">
        <v>130</v>
      </c>
      <c r="C52" s="3" t="s">
        <v>130</v>
      </c>
      <c r="D52" s="12" t="s">
        <v>1985</v>
      </c>
      <c r="E52" s="6" t="str">
        <f t="shared" si="2"/>
        <v>module=attr</v>
      </c>
      <c r="F52" s="3" t="s">
        <v>114</v>
      </c>
    </row>
    <row r="53" spans="1:6" ht="30" customHeight="1">
      <c r="A53" s="3" t="s">
        <v>3</v>
      </c>
      <c r="B53" s="3" t="s">
        <v>131</v>
      </c>
      <c r="C53" s="3" t="s">
        <v>131</v>
      </c>
      <c r="D53" s="12" t="s">
        <v>1986</v>
      </c>
      <c r="E53" s="6" t="str">
        <f t="shared" si="2"/>
        <v>module=attr</v>
      </c>
      <c r="F53" s="3" t="s">
        <v>114</v>
      </c>
    </row>
    <row r="54" spans="1:6" ht="30" customHeight="1">
      <c r="A54" s="3" t="s">
        <v>3</v>
      </c>
      <c r="B54" s="3" t="s">
        <v>132</v>
      </c>
      <c r="C54" s="3" t="s">
        <v>132</v>
      </c>
      <c r="D54" s="12" t="s">
        <v>1987</v>
      </c>
      <c r="E54" s="6" t="str">
        <f t="shared" si="2"/>
        <v>module=attr</v>
      </c>
      <c r="F54" s="3" t="s">
        <v>114</v>
      </c>
    </row>
    <row r="55" spans="1:6" ht="30" customHeight="1">
      <c r="A55" s="3" t="s">
        <v>3</v>
      </c>
      <c r="B55" s="3" t="s">
        <v>133</v>
      </c>
      <c r="C55" s="3" t="s">
        <v>133</v>
      </c>
      <c r="D55" s="12" t="s">
        <v>1988</v>
      </c>
      <c r="E55" s="6" t="str">
        <f t="shared" si="2"/>
        <v>module=attr</v>
      </c>
      <c r="F55" s="3" t="s">
        <v>114</v>
      </c>
    </row>
    <row r="56" spans="1:6" ht="30" customHeight="1">
      <c r="A56" s="3" t="s">
        <v>3</v>
      </c>
      <c r="B56" s="3" t="s">
        <v>134</v>
      </c>
      <c r="C56" s="3" t="s">
        <v>134</v>
      </c>
      <c r="D56" s="12" t="s">
        <v>1989</v>
      </c>
      <c r="E56" s="6" t="str">
        <f t="shared" si="2"/>
        <v>module=attr</v>
      </c>
      <c r="F56" s="3" t="s">
        <v>114</v>
      </c>
    </row>
    <row r="57" spans="1:6" ht="30" customHeight="1">
      <c r="A57" s="3" t="s">
        <v>3</v>
      </c>
      <c r="B57" s="3" t="s">
        <v>135</v>
      </c>
      <c r="C57" s="3" t="s">
        <v>135</v>
      </c>
      <c r="D57" s="12" t="s">
        <v>1990</v>
      </c>
      <c r="E57" s="6" t="str">
        <f t="shared" si="2"/>
        <v>module=attr</v>
      </c>
      <c r="F57" s="3" t="s">
        <v>114</v>
      </c>
    </row>
    <row r="58" spans="1:6" ht="30" customHeight="1">
      <c r="A58" s="3" t="s">
        <v>3</v>
      </c>
      <c r="B58" s="3" t="s">
        <v>136</v>
      </c>
      <c r="C58" s="3" t="s">
        <v>136</v>
      </c>
      <c r="D58" s="12" t="s">
        <v>1991</v>
      </c>
      <c r="E58" s="6" t="str">
        <f t="shared" si="2"/>
        <v>module=attr</v>
      </c>
      <c r="F58" s="3" t="s">
        <v>114</v>
      </c>
    </row>
    <row r="59" spans="1:6" ht="30" customHeight="1">
      <c r="A59" s="3" t="s">
        <v>3</v>
      </c>
      <c r="B59" s="3" t="s">
        <v>137</v>
      </c>
      <c r="C59" s="3" t="s">
        <v>137</v>
      </c>
      <c r="D59" s="12" t="s">
        <v>1992</v>
      </c>
      <c r="E59" s="6" t="str">
        <f t="shared" si="2"/>
        <v>module=attr</v>
      </c>
      <c r="F59" s="3" t="s">
        <v>114</v>
      </c>
    </row>
    <row r="60" spans="1:6" ht="30" customHeight="1">
      <c r="A60" s="3" t="s">
        <v>3</v>
      </c>
      <c r="B60" s="3" t="s">
        <v>138</v>
      </c>
      <c r="C60" s="3" t="s">
        <v>138</v>
      </c>
      <c r="D60" s="12" t="s">
        <v>1993</v>
      </c>
      <c r="E60" s="6" t="str">
        <f t="shared" si="2"/>
        <v>module=attr</v>
      </c>
      <c r="F60" s="3" t="s">
        <v>114</v>
      </c>
    </row>
    <row r="61" spans="1:6" ht="30" customHeight="1">
      <c r="A61" s="3" t="s">
        <v>3</v>
      </c>
      <c r="B61" s="3" t="s">
        <v>139</v>
      </c>
      <c r="C61" s="3" t="s">
        <v>139</v>
      </c>
      <c r="D61" s="12" t="s">
        <v>1994</v>
      </c>
      <c r="E61" s="6" t="str">
        <f t="shared" si="2"/>
        <v>module=attr</v>
      </c>
      <c r="F61" s="3" t="s">
        <v>114</v>
      </c>
    </row>
    <row r="62" spans="1:6" ht="30" customHeight="1">
      <c r="A62" s="3" t="s">
        <v>3</v>
      </c>
      <c r="B62" s="3" t="s">
        <v>140</v>
      </c>
      <c r="C62" s="3" t="s">
        <v>140</v>
      </c>
      <c r="D62" s="12" t="s">
        <v>1995</v>
      </c>
      <c r="E62" s="6" t="str">
        <f t="shared" si="2"/>
        <v>module=attr</v>
      </c>
      <c r="F62" s="3" t="s">
        <v>114</v>
      </c>
    </row>
    <row r="63" spans="1:6" ht="30" customHeight="1">
      <c r="A63" s="3" t="s">
        <v>3</v>
      </c>
      <c r="B63" s="3" t="s">
        <v>141</v>
      </c>
      <c r="C63" s="3" t="s">
        <v>141</v>
      </c>
      <c r="D63" s="12" t="s">
        <v>1996</v>
      </c>
      <c r="E63" s="6" t="str">
        <f t="shared" si="2"/>
        <v>module=attr</v>
      </c>
      <c r="F63" s="3" t="s">
        <v>114</v>
      </c>
    </row>
    <row r="64" spans="1:6" ht="30" customHeight="1">
      <c r="A64" s="3" t="s">
        <v>3</v>
      </c>
      <c r="B64" s="3" t="s">
        <v>142</v>
      </c>
      <c r="C64" s="3" t="s">
        <v>142</v>
      </c>
      <c r="D64" s="12" t="s">
        <v>1997</v>
      </c>
      <c r="E64" s="6" t="str">
        <f t="shared" si="2"/>
        <v>module=attr</v>
      </c>
      <c r="F64" s="3" t="s">
        <v>114</v>
      </c>
    </row>
    <row r="65" spans="1:6" ht="30" customHeight="1">
      <c r="A65" s="3" t="s">
        <v>3</v>
      </c>
      <c r="B65" s="3" t="s">
        <v>143</v>
      </c>
      <c r="C65" s="3" t="s">
        <v>143</v>
      </c>
      <c r="D65" s="12" t="s">
        <v>1998</v>
      </c>
      <c r="E65" s="6" t="str">
        <f t="shared" si="2"/>
        <v>module=attr</v>
      </c>
      <c r="F65" s="3" t="s">
        <v>114</v>
      </c>
    </row>
    <row r="66" spans="1:6" ht="30" customHeight="1">
      <c r="A66" s="3" t="s">
        <v>3</v>
      </c>
      <c r="B66" s="3" t="s">
        <v>144</v>
      </c>
      <c r="C66" s="3" t="s">
        <v>144</v>
      </c>
      <c r="D66" s="12" t="s">
        <v>1999</v>
      </c>
      <c r="E66" s="6" t="str">
        <f t="shared" si="2"/>
        <v>module=attr</v>
      </c>
      <c r="F66" s="3" t="s">
        <v>114</v>
      </c>
    </row>
    <row r="67" spans="1:6" ht="30" customHeight="1">
      <c r="A67" s="3" t="s">
        <v>3</v>
      </c>
      <c r="B67" s="3" t="s">
        <v>145</v>
      </c>
      <c r="C67" s="3" t="s">
        <v>145</v>
      </c>
      <c r="D67" s="12" t="s">
        <v>2000</v>
      </c>
      <c r="E67" s="6" t="str">
        <f t="shared" si="2"/>
        <v>module=attr</v>
      </c>
      <c r="F67" s="3" t="s">
        <v>114</v>
      </c>
    </row>
    <row r="68" spans="1:6" ht="30" customHeight="1">
      <c r="A68" s="3" t="s">
        <v>3</v>
      </c>
      <c r="B68" s="3" t="s">
        <v>146</v>
      </c>
      <c r="C68" s="3" t="s">
        <v>146</v>
      </c>
      <c r="D68" s="12" t="s">
        <v>2001</v>
      </c>
      <c r="E68" s="6" t="str">
        <f t="shared" si="2"/>
        <v>module=attr</v>
      </c>
      <c r="F68" s="3" t="s">
        <v>114</v>
      </c>
    </row>
    <row r="69" spans="1:6" ht="30" customHeight="1">
      <c r="A69" s="3" t="s">
        <v>3</v>
      </c>
      <c r="B69" s="3" t="s">
        <v>147</v>
      </c>
      <c r="C69" s="3" t="s">
        <v>147</v>
      </c>
      <c r="D69" s="12" t="s">
        <v>2002</v>
      </c>
      <c r="E69" s="6" t="str">
        <f t="shared" si="2"/>
        <v>module=attr</v>
      </c>
      <c r="F69" s="3" t="s">
        <v>114</v>
      </c>
    </row>
    <row r="70" spans="1:6" ht="30" customHeight="1">
      <c r="A70" s="3" t="s">
        <v>3</v>
      </c>
      <c r="B70" s="3" t="s">
        <v>148</v>
      </c>
      <c r="C70" s="3" t="s">
        <v>148</v>
      </c>
      <c r="D70" s="12" t="s">
        <v>2003</v>
      </c>
      <c r="E70" s="6" t="str">
        <f t="shared" si="2"/>
        <v>module=attr</v>
      </c>
      <c r="F70" s="3" t="s">
        <v>114</v>
      </c>
    </row>
    <row r="71" spans="1:6" ht="30" customHeight="1">
      <c r="A71" s="3" t="s">
        <v>3</v>
      </c>
      <c r="B71" s="3" t="s">
        <v>149</v>
      </c>
      <c r="C71" s="3" t="s">
        <v>149</v>
      </c>
      <c r="D71" s="12" t="s">
        <v>2004</v>
      </c>
      <c r="E71" s="6" t="str">
        <f t="shared" si="2"/>
        <v>module=attr</v>
      </c>
      <c r="F71" s="3" t="s">
        <v>114</v>
      </c>
    </row>
    <row r="72" spans="1:6" ht="30" customHeight="1">
      <c r="A72" s="3" t="s">
        <v>3</v>
      </c>
      <c r="B72" s="3" t="s">
        <v>150</v>
      </c>
      <c r="C72" s="3" t="s">
        <v>150</v>
      </c>
      <c r="D72" s="12" t="s">
        <v>2005</v>
      </c>
      <c r="E72" s="6" t="str">
        <f t="shared" si="2"/>
        <v>module=attr</v>
      </c>
      <c r="F72" s="3" t="s">
        <v>114</v>
      </c>
    </row>
    <row r="73" spans="1:6" ht="30" customHeight="1">
      <c r="A73" s="3" t="s">
        <v>3</v>
      </c>
      <c r="B73" s="3" t="s">
        <v>151</v>
      </c>
      <c r="C73" s="3" t="s">
        <v>151</v>
      </c>
      <c r="D73" s="12" t="s">
        <v>2006</v>
      </c>
      <c r="E73" s="6" t="str">
        <f t="shared" si="2"/>
        <v>module=attr</v>
      </c>
      <c r="F73" s="3" t="s">
        <v>114</v>
      </c>
    </row>
    <row r="74" spans="1:6" ht="30" customHeight="1">
      <c r="A74" s="3" t="s">
        <v>3</v>
      </c>
      <c r="B74" s="3" t="s">
        <v>152</v>
      </c>
      <c r="C74" s="3" t="s">
        <v>152</v>
      </c>
      <c r="D74" s="12" t="s">
        <v>2007</v>
      </c>
      <c r="E74" s="6" t="str">
        <f t="shared" si="2"/>
        <v>module=attr</v>
      </c>
      <c r="F74" s="3" t="s">
        <v>114</v>
      </c>
    </row>
    <row r="75" spans="1:6" ht="30" customHeight="1">
      <c r="A75" s="3" t="s">
        <v>3</v>
      </c>
      <c r="B75" s="3" t="s">
        <v>153</v>
      </c>
      <c r="C75" s="3" t="s">
        <v>153</v>
      </c>
      <c r="D75" s="12" t="s">
        <v>2008</v>
      </c>
      <c r="E75" s="6" t="str">
        <f t="shared" si="2"/>
        <v>module=attr</v>
      </c>
      <c r="F75" s="3" t="s">
        <v>114</v>
      </c>
    </row>
    <row r="76" spans="1:6" ht="30" customHeight="1">
      <c r="A76" s="3" t="s">
        <v>3</v>
      </c>
      <c r="B76" s="3" t="s">
        <v>154</v>
      </c>
      <c r="C76" s="3" t="s">
        <v>154</v>
      </c>
      <c r="D76" s="12" t="s">
        <v>2009</v>
      </c>
      <c r="E76" s="6" t="str">
        <f t="shared" si="2"/>
        <v>module=attr</v>
      </c>
      <c r="F76" s="3" t="s">
        <v>114</v>
      </c>
    </row>
    <row r="77" spans="1:6" ht="30" customHeight="1">
      <c r="A77" s="3" t="s">
        <v>3</v>
      </c>
      <c r="B77" s="3" t="s">
        <v>155</v>
      </c>
      <c r="C77" s="3" t="s">
        <v>155</v>
      </c>
      <c r="D77" s="12" t="s">
        <v>2010</v>
      </c>
      <c r="E77" s="6" t="str">
        <f t="shared" si="2"/>
        <v>module=attr</v>
      </c>
      <c r="F77" s="3" t="s">
        <v>114</v>
      </c>
    </row>
    <row r="78" spans="1:6" ht="30" customHeight="1">
      <c r="A78" s="3" t="s">
        <v>3</v>
      </c>
      <c r="B78" s="3" t="s">
        <v>156</v>
      </c>
      <c r="C78" s="3" t="s">
        <v>156</v>
      </c>
      <c r="D78" s="12" t="s">
        <v>2011</v>
      </c>
      <c r="E78" s="6" t="str">
        <f t="shared" ref="E78:E96" si="3">HYPERLINK("http://www.ssc.wisc.edu/wlsresearch/documentation/waves/?wave=ancillary&amp;module=attr","module=attr")</f>
        <v>module=attr</v>
      </c>
      <c r="F78" s="3" t="s">
        <v>114</v>
      </c>
    </row>
    <row r="79" spans="1:6" ht="30" customHeight="1">
      <c r="A79" s="3" t="s">
        <v>3</v>
      </c>
      <c r="B79" s="3" t="s">
        <v>157</v>
      </c>
      <c r="C79" s="3" t="s">
        <v>157</v>
      </c>
      <c r="D79" s="12" t="s">
        <v>2012</v>
      </c>
      <c r="E79" s="6" t="str">
        <f t="shared" si="3"/>
        <v>module=attr</v>
      </c>
      <c r="F79" s="3" t="s">
        <v>114</v>
      </c>
    </row>
    <row r="80" spans="1:6" ht="30" customHeight="1">
      <c r="A80" s="3" t="s">
        <v>3</v>
      </c>
      <c r="B80" s="3" t="s">
        <v>158</v>
      </c>
      <c r="C80" s="3" t="s">
        <v>158</v>
      </c>
      <c r="D80" s="12" t="s">
        <v>2013</v>
      </c>
      <c r="E80" s="6" t="str">
        <f t="shared" si="3"/>
        <v>module=attr</v>
      </c>
      <c r="F80" s="3" t="s">
        <v>114</v>
      </c>
    </row>
    <row r="81" spans="1:6" ht="30" customHeight="1">
      <c r="A81" s="3" t="s">
        <v>3</v>
      </c>
      <c r="B81" s="3" t="s">
        <v>159</v>
      </c>
      <c r="C81" s="3" t="s">
        <v>159</v>
      </c>
      <c r="D81" s="12" t="s">
        <v>2014</v>
      </c>
      <c r="E81" s="6" t="str">
        <f t="shared" si="3"/>
        <v>module=attr</v>
      </c>
      <c r="F81" s="3" t="s">
        <v>114</v>
      </c>
    </row>
    <row r="82" spans="1:6" ht="30" customHeight="1">
      <c r="A82" s="3" t="s">
        <v>3</v>
      </c>
      <c r="B82" s="3" t="s">
        <v>160</v>
      </c>
      <c r="C82" s="3" t="s">
        <v>160</v>
      </c>
      <c r="D82" s="12" t="s">
        <v>2015</v>
      </c>
      <c r="E82" s="6" t="str">
        <f t="shared" si="3"/>
        <v>module=attr</v>
      </c>
      <c r="F82" s="3" t="s">
        <v>114</v>
      </c>
    </row>
    <row r="83" spans="1:6" ht="30" customHeight="1">
      <c r="A83" s="3" t="s">
        <v>3</v>
      </c>
      <c r="B83" s="3" t="s">
        <v>161</v>
      </c>
      <c r="C83" s="3" t="s">
        <v>161</v>
      </c>
      <c r="D83" s="12" t="s">
        <v>2016</v>
      </c>
      <c r="E83" s="6" t="str">
        <f t="shared" si="3"/>
        <v>module=attr</v>
      </c>
      <c r="F83" s="3" t="s">
        <v>114</v>
      </c>
    </row>
    <row r="84" spans="1:6" ht="30" customHeight="1">
      <c r="A84" s="3" t="s">
        <v>3</v>
      </c>
      <c r="B84" s="3" t="s">
        <v>162</v>
      </c>
      <c r="C84" s="3" t="s">
        <v>162</v>
      </c>
      <c r="D84" s="12" t="s">
        <v>2017</v>
      </c>
      <c r="E84" s="6" t="str">
        <f t="shared" si="3"/>
        <v>module=attr</v>
      </c>
      <c r="F84" s="3" t="s">
        <v>114</v>
      </c>
    </row>
    <row r="85" spans="1:6" ht="30" customHeight="1">
      <c r="A85" s="3" t="s">
        <v>3</v>
      </c>
      <c r="B85" s="3" t="s">
        <v>163</v>
      </c>
      <c r="C85" s="3" t="s">
        <v>163</v>
      </c>
      <c r="D85" s="12" t="s">
        <v>2018</v>
      </c>
      <c r="E85" s="6" t="str">
        <f t="shared" si="3"/>
        <v>module=attr</v>
      </c>
      <c r="F85" s="3" t="s">
        <v>114</v>
      </c>
    </row>
    <row r="86" spans="1:6" ht="30" customHeight="1">
      <c r="A86" s="3" t="s">
        <v>3</v>
      </c>
      <c r="B86" s="3" t="s">
        <v>164</v>
      </c>
      <c r="C86" s="3" t="s">
        <v>164</v>
      </c>
      <c r="D86" s="12" t="s">
        <v>2019</v>
      </c>
      <c r="E86" s="6" t="str">
        <f t="shared" si="3"/>
        <v>module=attr</v>
      </c>
      <c r="F86" s="3" t="s">
        <v>114</v>
      </c>
    </row>
    <row r="87" spans="1:6" ht="30" customHeight="1">
      <c r="A87" s="3" t="s">
        <v>3</v>
      </c>
      <c r="B87" s="3" t="s">
        <v>165</v>
      </c>
      <c r="C87" s="3" t="s">
        <v>165</v>
      </c>
      <c r="D87" s="12" t="s">
        <v>2020</v>
      </c>
      <c r="E87" s="6" t="str">
        <f t="shared" si="3"/>
        <v>module=attr</v>
      </c>
      <c r="F87" s="3" t="s">
        <v>114</v>
      </c>
    </row>
    <row r="88" spans="1:6" ht="30" customHeight="1">
      <c r="A88" s="3" t="s">
        <v>3</v>
      </c>
      <c r="B88" s="3" t="s">
        <v>166</v>
      </c>
      <c r="C88" s="3" t="s">
        <v>166</v>
      </c>
      <c r="D88" s="12" t="s">
        <v>2021</v>
      </c>
      <c r="E88" s="6" t="str">
        <f t="shared" si="3"/>
        <v>module=attr</v>
      </c>
      <c r="F88" s="3" t="s">
        <v>114</v>
      </c>
    </row>
    <row r="89" spans="1:6" ht="30" customHeight="1">
      <c r="A89" s="3" t="s">
        <v>3</v>
      </c>
      <c r="B89" s="3" t="s">
        <v>167</v>
      </c>
      <c r="C89" s="3" t="s">
        <v>167</v>
      </c>
      <c r="D89" s="12" t="s">
        <v>2022</v>
      </c>
      <c r="E89" s="6" t="str">
        <f t="shared" si="3"/>
        <v>module=attr</v>
      </c>
      <c r="F89" s="3" t="s">
        <v>114</v>
      </c>
    </row>
    <row r="90" spans="1:6" ht="30" customHeight="1">
      <c r="A90" s="3" t="s">
        <v>3</v>
      </c>
      <c r="B90" s="3" t="s">
        <v>168</v>
      </c>
      <c r="C90" s="3" t="s">
        <v>168</v>
      </c>
      <c r="D90" s="12" t="s">
        <v>2023</v>
      </c>
      <c r="E90" s="6" t="str">
        <f t="shared" si="3"/>
        <v>module=attr</v>
      </c>
      <c r="F90" s="3" t="s">
        <v>114</v>
      </c>
    </row>
    <row r="91" spans="1:6" ht="30" customHeight="1">
      <c r="A91" s="3" t="s">
        <v>3</v>
      </c>
      <c r="B91" s="3" t="s">
        <v>169</v>
      </c>
      <c r="C91" s="3" t="s">
        <v>169</v>
      </c>
      <c r="D91" s="12" t="s">
        <v>2024</v>
      </c>
      <c r="E91" s="6" t="str">
        <f t="shared" si="3"/>
        <v>module=attr</v>
      </c>
      <c r="F91" s="3" t="s">
        <v>114</v>
      </c>
    </row>
    <row r="92" spans="1:6" ht="30" customHeight="1">
      <c r="A92" s="3" t="s">
        <v>3</v>
      </c>
      <c r="B92" s="3" t="s">
        <v>170</v>
      </c>
      <c r="C92" s="3" t="s">
        <v>170</v>
      </c>
      <c r="D92" s="12" t="s">
        <v>2025</v>
      </c>
      <c r="E92" s="6" t="str">
        <f t="shared" si="3"/>
        <v>module=attr</v>
      </c>
      <c r="F92" s="3" t="s">
        <v>114</v>
      </c>
    </row>
    <row r="93" spans="1:6" ht="30" customHeight="1">
      <c r="A93" s="3" t="s">
        <v>3</v>
      </c>
      <c r="B93" s="3" t="s">
        <v>171</v>
      </c>
      <c r="C93" s="3" t="s">
        <v>171</v>
      </c>
      <c r="D93" s="12" t="s">
        <v>2026</v>
      </c>
      <c r="E93" s="6" t="str">
        <f t="shared" si="3"/>
        <v>module=attr</v>
      </c>
      <c r="F93" s="3" t="s">
        <v>114</v>
      </c>
    </row>
    <row r="94" spans="1:6" ht="30" customHeight="1">
      <c r="A94" s="3" t="s">
        <v>3</v>
      </c>
      <c r="B94" s="3" t="s">
        <v>172</v>
      </c>
      <c r="C94" s="3" t="s">
        <v>172</v>
      </c>
      <c r="D94" s="12" t="s">
        <v>2027</v>
      </c>
      <c r="E94" s="6" t="str">
        <f t="shared" si="3"/>
        <v>module=attr</v>
      </c>
      <c r="F94" s="3" t="s">
        <v>114</v>
      </c>
    </row>
    <row r="95" spans="1:6" ht="30" customHeight="1">
      <c r="A95" s="3" t="s">
        <v>3</v>
      </c>
      <c r="B95" s="3" t="s">
        <v>173</v>
      </c>
      <c r="C95" s="3" t="s">
        <v>173</v>
      </c>
      <c r="D95" s="12" t="s">
        <v>2028</v>
      </c>
      <c r="E95" s="6" t="str">
        <f t="shared" si="3"/>
        <v>module=attr</v>
      </c>
      <c r="F95" s="3" t="s">
        <v>114</v>
      </c>
    </row>
    <row r="96" spans="1:6" ht="30" customHeight="1">
      <c r="A96" s="3" t="s">
        <v>3</v>
      </c>
      <c r="B96" s="3" t="s">
        <v>174</v>
      </c>
      <c r="C96" s="3" t="s">
        <v>174</v>
      </c>
      <c r="D96" s="12" t="s">
        <v>2029</v>
      </c>
      <c r="E96" s="6" t="str">
        <f t="shared" si="3"/>
        <v>module=attr</v>
      </c>
      <c r="F96" s="3" t="s">
        <v>114</v>
      </c>
    </row>
    <row r="97" spans="1:6" ht="30" customHeight="1">
      <c r="A97" s="3" t="s">
        <v>3</v>
      </c>
      <c r="B97" s="3" t="s">
        <v>175</v>
      </c>
      <c r="C97" s="3" t="s">
        <v>175</v>
      </c>
      <c r="D97" s="12" t="s">
        <v>1979</v>
      </c>
      <c r="E97" s="6" t="str">
        <f t="shared" ref="E97:E105" si="4">HYPERLINK("http://www.ssc.wisc.edu/wlsresearch/documentation/waves/?wave=ancillary&amp;module=rbmi","module=rbmi")</f>
        <v>module=rbmi</v>
      </c>
      <c r="F97" s="3" t="s">
        <v>114</v>
      </c>
    </row>
    <row r="98" spans="1:6" ht="30" customHeight="1">
      <c r="A98" s="3" t="s">
        <v>3</v>
      </c>
      <c r="B98" s="3" t="s">
        <v>176</v>
      </c>
      <c r="C98" s="3" t="s">
        <v>176</v>
      </c>
      <c r="D98" s="12" t="s">
        <v>2030</v>
      </c>
      <c r="E98" s="6" t="str">
        <f t="shared" si="4"/>
        <v>module=rbmi</v>
      </c>
      <c r="F98" s="3" t="s">
        <v>114</v>
      </c>
    </row>
    <row r="99" spans="1:6" ht="30" customHeight="1">
      <c r="A99" s="3" t="s">
        <v>3</v>
      </c>
      <c r="B99" s="3" t="s">
        <v>177</v>
      </c>
      <c r="C99" s="3" t="s">
        <v>177</v>
      </c>
      <c r="D99" s="12" t="s">
        <v>2031</v>
      </c>
      <c r="E99" s="6" t="str">
        <f t="shared" si="4"/>
        <v>module=rbmi</v>
      </c>
      <c r="F99" s="3" t="s">
        <v>114</v>
      </c>
    </row>
    <row r="100" spans="1:6" ht="30" customHeight="1">
      <c r="A100" s="3" t="s">
        <v>3</v>
      </c>
      <c r="B100" s="3" t="s">
        <v>178</v>
      </c>
      <c r="C100" s="3" t="s">
        <v>178</v>
      </c>
      <c r="D100" s="12" t="s">
        <v>2032</v>
      </c>
      <c r="E100" s="6" t="str">
        <f t="shared" si="4"/>
        <v>module=rbmi</v>
      </c>
      <c r="F100" s="3" t="s">
        <v>114</v>
      </c>
    </row>
    <row r="101" spans="1:6" ht="30" customHeight="1">
      <c r="A101" s="3" t="s">
        <v>3</v>
      </c>
      <c r="B101" s="3" t="s">
        <v>179</v>
      </c>
      <c r="C101" s="3" t="s">
        <v>179</v>
      </c>
      <c r="D101" s="12" t="s">
        <v>2033</v>
      </c>
      <c r="E101" s="6" t="str">
        <f t="shared" si="4"/>
        <v>module=rbmi</v>
      </c>
      <c r="F101" s="3" t="s">
        <v>114</v>
      </c>
    </row>
    <row r="102" spans="1:6" ht="30" customHeight="1">
      <c r="A102" s="3" t="s">
        <v>3</v>
      </c>
      <c r="B102" s="3" t="s">
        <v>180</v>
      </c>
      <c r="C102" s="3" t="s">
        <v>180</v>
      </c>
      <c r="D102" s="12" t="s">
        <v>2034</v>
      </c>
      <c r="E102" s="6" t="str">
        <f t="shared" si="4"/>
        <v>module=rbmi</v>
      </c>
      <c r="F102" s="3" t="s">
        <v>114</v>
      </c>
    </row>
    <row r="103" spans="1:6" ht="30" customHeight="1">
      <c r="A103" s="3" t="s">
        <v>3</v>
      </c>
      <c r="B103" s="3" t="s">
        <v>181</v>
      </c>
      <c r="C103" s="3" t="s">
        <v>181</v>
      </c>
      <c r="D103" s="12" t="s">
        <v>2035</v>
      </c>
      <c r="E103" s="6" t="str">
        <f t="shared" si="4"/>
        <v>module=rbmi</v>
      </c>
      <c r="F103" s="3" t="s">
        <v>114</v>
      </c>
    </row>
    <row r="104" spans="1:6" ht="30" customHeight="1">
      <c r="A104" s="3" t="s">
        <v>3</v>
      </c>
      <c r="B104" s="3" t="s">
        <v>182</v>
      </c>
      <c r="C104" s="3" t="s">
        <v>182</v>
      </c>
      <c r="D104" s="12" t="s">
        <v>2036</v>
      </c>
      <c r="E104" s="6" t="str">
        <f t="shared" si="4"/>
        <v>module=rbmi</v>
      </c>
      <c r="F104" s="3" t="s">
        <v>114</v>
      </c>
    </row>
    <row r="105" spans="1:6" ht="30" customHeight="1">
      <c r="A105" s="3" t="s">
        <v>3</v>
      </c>
      <c r="B105" s="3" t="s">
        <v>183</v>
      </c>
      <c r="C105" s="3" t="s">
        <v>183</v>
      </c>
      <c r="D105" s="12" t="s">
        <v>2037</v>
      </c>
      <c r="E105" s="6" t="str">
        <f t="shared" si="4"/>
        <v>module=rbmi</v>
      </c>
      <c r="F105" s="3" t="s">
        <v>114</v>
      </c>
    </row>
    <row r="106" spans="1:6" ht="30" customHeight="1">
      <c r="A106" s="3" t="s">
        <v>3</v>
      </c>
      <c r="B106" s="3" t="s">
        <v>184</v>
      </c>
      <c r="C106" s="3" t="s">
        <v>184</v>
      </c>
      <c r="D106" s="12" t="s">
        <v>2038</v>
      </c>
      <c r="E106" s="6" t="str">
        <f t="shared" ref="E106:E137" si="5">HYPERLINK("http://www.ssc.wisc.edu/wlsresearch/documentation/waves/?wave=ancillary&amp;module=actv","module=actv")</f>
        <v>module=actv</v>
      </c>
      <c r="F106" s="3" t="s">
        <v>114</v>
      </c>
    </row>
    <row r="107" spans="1:6" ht="30" customHeight="1">
      <c r="A107" s="3" t="s">
        <v>3</v>
      </c>
      <c r="B107" s="3" t="s">
        <v>185</v>
      </c>
      <c r="C107" s="3" t="s">
        <v>185</v>
      </c>
      <c r="D107" s="12" t="s">
        <v>2039</v>
      </c>
      <c r="E107" s="6" t="str">
        <f t="shared" si="5"/>
        <v>module=actv</v>
      </c>
      <c r="F107" s="3" t="s">
        <v>114</v>
      </c>
    </row>
    <row r="108" spans="1:6" ht="30" customHeight="1">
      <c r="A108" s="3" t="s">
        <v>3</v>
      </c>
      <c r="B108" s="3" t="s">
        <v>186</v>
      </c>
      <c r="C108" s="3" t="s">
        <v>186</v>
      </c>
      <c r="D108" s="12" t="s">
        <v>2040</v>
      </c>
      <c r="E108" s="6" t="str">
        <f t="shared" si="5"/>
        <v>module=actv</v>
      </c>
      <c r="F108" s="3" t="s">
        <v>114</v>
      </c>
    </row>
    <row r="109" spans="1:6" ht="30" customHeight="1">
      <c r="A109" s="3" t="s">
        <v>3</v>
      </c>
      <c r="B109" s="3" t="s">
        <v>187</v>
      </c>
      <c r="C109" s="3" t="s">
        <v>187</v>
      </c>
      <c r="D109" s="12" t="s">
        <v>2041</v>
      </c>
      <c r="E109" s="6" t="str">
        <f t="shared" si="5"/>
        <v>module=actv</v>
      </c>
      <c r="F109" s="3" t="s">
        <v>114</v>
      </c>
    </row>
    <row r="110" spans="1:6" ht="30" customHeight="1">
      <c r="A110" s="3" t="s">
        <v>3</v>
      </c>
      <c r="B110" s="3" t="s">
        <v>188</v>
      </c>
      <c r="C110" s="3" t="s">
        <v>188</v>
      </c>
      <c r="D110" s="12" t="s">
        <v>2042</v>
      </c>
      <c r="E110" s="6" t="str">
        <f t="shared" si="5"/>
        <v>module=actv</v>
      </c>
      <c r="F110" s="3" t="s">
        <v>114</v>
      </c>
    </row>
    <row r="111" spans="1:6" ht="30" customHeight="1">
      <c r="A111" s="3" t="s">
        <v>3</v>
      </c>
      <c r="B111" s="3" t="s">
        <v>189</v>
      </c>
      <c r="C111" s="3" t="s">
        <v>189</v>
      </c>
      <c r="D111" s="12" t="s">
        <v>2043</v>
      </c>
      <c r="E111" s="6" t="str">
        <f t="shared" si="5"/>
        <v>module=actv</v>
      </c>
      <c r="F111" s="3" t="s">
        <v>114</v>
      </c>
    </row>
    <row r="112" spans="1:6" ht="30" customHeight="1">
      <c r="A112" s="3" t="s">
        <v>3</v>
      </c>
      <c r="B112" s="3" t="s">
        <v>190</v>
      </c>
      <c r="C112" s="3" t="s">
        <v>190</v>
      </c>
      <c r="D112" s="12" t="s">
        <v>2044</v>
      </c>
      <c r="E112" s="6" t="str">
        <f t="shared" si="5"/>
        <v>module=actv</v>
      </c>
      <c r="F112" s="3" t="s">
        <v>114</v>
      </c>
    </row>
    <row r="113" spans="1:6" ht="30" customHeight="1">
      <c r="A113" s="3" t="s">
        <v>3</v>
      </c>
      <c r="B113" s="3" t="s">
        <v>191</v>
      </c>
      <c r="C113" s="3" t="s">
        <v>191</v>
      </c>
      <c r="D113" s="12" t="s">
        <v>2045</v>
      </c>
      <c r="E113" s="6" t="str">
        <f t="shared" si="5"/>
        <v>module=actv</v>
      </c>
      <c r="F113" s="3" t="s">
        <v>114</v>
      </c>
    </row>
    <row r="114" spans="1:6" ht="30" customHeight="1">
      <c r="A114" s="3" t="s">
        <v>3</v>
      </c>
      <c r="B114" s="3" t="s">
        <v>192</v>
      </c>
      <c r="C114" s="3" t="s">
        <v>192</v>
      </c>
      <c r="D114" s="12" t="s">
        <v>2046</v>
      </c>
      <c r="E114" s="6" t="str">
        <f t="shared" si="5"/>
        <v>module=actv</v>
      </c>
      <c r="F114" s="3" t="s">
        <v>114</v>
      </c>
    </row>
    <row r="115" spans="1:6" ht="30" customHeight="1">
      <c r="A115" s="3" t="s">
        <v>3</v>
      </c>
      <c r="B115" s="3" t="s">
        <v>193</v>
      </c>
      <c r="C115" s="3" t="s">
        <v>193</v>
      </c>
      <c r="D115" s="12" t="s">
        <v>2047</v>
      </c>
      <c r="E115" s="6" t="str">
        <f t="shared" si="5"/>
        <v>module=actv</v>
      </c>
      <c r="F115" s="3" t="s">
        <v>114</v>
      </c>
    </row>
    <row r="116" spans="1:6" ht="30" customHeight="1">
      <c r="A116" s="3" t="s">
        <v>3</v>
      </c>
      <c r="B116" s="3" t="s">
        <v>194</v>
      </c>
      <c r="C116" s="3" t="s">
        <v>194</v>
      </c>
      <c r="D116" s="12" t="s">
        <v>2048</v>
      </c>
      <c r="E116" s="6" t="str">
        <f t="shared" si="5"/>
        <v>module=actv</v>
      </c>
      <c r="F116" s="3" t="s">
        <v>114</v>
      </c>
    </row>
    <row r="117" spans="1:6" ht="30" customHeight="1">
      <c r="A117" s="3" t="s">
        <v>3</v>
      </c>
      <c r="B117" s="3" t="s">
        <v>195</v>
      </c>
      <c r="C117" s="3" t="s">
        <v>195</v>
      </c>
      <c r="D117" s="12" t="s">
        <v>2049</v>
      </c>
      <c r="E117" s="6" t="str">
        <f t="shared" si="5"/>
        <v>module=actv</v>
      </c>
      <c r="F117" s="3" t="s">
        <v>114</v>
      </c>
    </row>
    <row r="118" spans="1:6" ht="30" customHeight="1">
      <c r="A118" s="3" t="s">
        <v>3</v>
      </c>
      <c r="B118" s="3" t="s">
        <v>196</v>
      </c>
      <c r="C118" s="3" t="s">
        <v>196</v>
      </c>
      <c r="D118" s="12" t="s">
        <v>2050</v>
      </c>
      <c r="E118" s="6" t="str">
        <f t="shared" si="5"/>
        <v>module=actv</v>
      </c>
      <c r="F118" s="3" t="s">
        <v>114</v>
      </c>
    </row>
    <row r="119" spans="1:6" ht="30" customHeight="1">
      <c r="A119" s="3" t="s">
        <v>3</v>
      </c>
      <c r="B119" s="3" t="s">
        <v>197</v>
      </c>
      <c r="C119" s="3" t="s">
        <v>197</v>
      </c>
      <c r="D119" s="12" t="s">
        <v>2051</v>
      </c>
      <c r="E119" s="6" t="str">
        <f t="shared" si="5"/>
        <v>module=actv</v>
      </c>
      <c r="F119" s="3" t="s">
        <v>114</v>
      </c>
    </row>
    <row r="120" spans="1:6" ht="30" customHeight="1">
      <c r="A120" s="3" t="s">
        <v>3</v>
      </c>
      <c r="B120" s="3" t="s">
        <v>198</v>
      </c>
      <c r="C120" s="3" t="s">
        <v>198</v>
      </c>
      <c r="D120" s="12" t="s">
        <v>2052</v>
      </c>
      <c r="E120" s="6" t="str">
        <f t="shared" si="5"/>
        <v>module=actv</v>
      </c>
      <c r="F120" s="3" t="s">
        <v>114</v>
      </c>
    </row>
    <row r="121" spans="1:6" ht="30" customHeight="1">
      <c r="A121" s="3" t="s">
        <v>3</v>
      </c>
      <c r="B121" s="3" t="s">
        <v>199</v>
      </c>
      <c r="C121" s="3" t="s">
        <v>199</v>
      </c>
      <c r="D121" s="12" t="s">
        <v>2053</v>
      </c>
      <c r="E121" s="6" t="str">
        <f t="shared" si="5"/>
        <v>module=actv</v>
      </c>
      <c r="F121" s="3" t="s">
        <v>114</v>
      </c>
    </row>
    <row r="122" spans="1:6" ht="30" customHeight="1">
      <c r="A122" s="3" t="s">
        <v>3</v>
      </c>
      <c r="B122" s="3" t="s">
        <v>200</v>
      </c>
      <c r="C122" s="3" t="s">
        <v>200</v>
      </c>
      <c r="D122" s="12" t="s">
        <v>2054</v>
      </c>
      <c r="E122" s="6" t="str">
        <f t="shared" si="5"/>
        <v>module=actv</v>
      </c>
      <c r="F122" s="3" t="s">
        <v>114</v>
      </c>
    </row>
    <row r="123" spans="1:6" ht="30" customHeight="1">
      <c r="A123" s="3" t="s">
        <v>3</v>
      </c>
      <c r="B123" s="3" t="s">
        <v>201</v>
      </c>
      <c r="C123" s="3" t="s">
        <v>201</v>
      </c>
      <c r="D123" s="12" t="s">
        <v>2055</v>
      </c>
      <c r="E123" s="6" t="str">
        <f t="shared" si="5"/>
        <v>module=actv</v>
      </c>
      <c r="F123" s="3" t="s">
        <v>114</v>
      </c>
    </row>
    <row r="124" spans="1:6" ht="30" customHeight="1">
      <c r="A124" s="3" t="s">
        <v>3</v>
      </c>
      <c r="B124" s="3" t="s">
        <v>202</v>
      </c>
      <c r="C124" s="3" t="s">
        <v>202</v>
      </c>
      <c r="D124" s="12" t="s">
        <v>2056</v>
      </c>
      <c r="E124" s="6" t="str">
        <f t="shared" si="5"/>
        <v>module=actv</v>
      </c>
      <c r="F124" s="3" t="s">
        <v>114</v>
      </c>
    </row>
    <row r="125" spans="1:6" ht="30" customHeight="1">
      <c r="A125" s="3" t="s">
        <v>3</v>
      </c>
      <c r="B125" s="3" t="s">
        <v>203</v>
      </c>
      <c r="C125" s="3" t="s">
        <v>203</v>
      </c>
      <c r="D125" s="12" t="s">
        <v>2057</v>
      </c>
      <c r="E125" s="6" t="str">
        <f t="shared" si="5"/>
        <v>module=actv</v>
      </c>
      <c r="F125" s="3" t="s">
        <v>114</v>
      </c>
    </row>
    <row r="126" spans="1:6" ht="30" customHeight="1">
      <c r="A126" s="3" t="s">
        <v>3</v>
      </c>
      <c r="B126" s="3" t="s">
        <v>204</v>
      </c>
      <c r="C126" s="3" t="s">
        <v>204</v>
      </c>
      <c r="D126" s="12" t="s">
        <v>2058</v>
      </c>
      <c r="E126" s="6" t="str">
        <f t="shared" si="5"/>
        <v>module=actv</v>
      </c>
      <c r="F126" s="3" t="s">
        <v>114</v>
      </c>
    </row>
    <row r="127" spans="1:6" ht="30" customHeight="1">
      <c r="A127" s="3" t="s">
        <v>3</v>
      </c>
      <c r="B127" s="3" t="s">
        <v>205</v>
      </c>
      <c r="C127" s="3" t="s">
        <v>205</v>
      </c>
      <c r="D127" s="12" t="s">
        <v>2059</v>
      </c>
      <c r="E127" s="6" t="str">
        <f t="shared" si="5"/>
        <v>module=actv</v>
      </c>
      <c r="F127" s="3" t="s">
        <v>114</v>
      </c>
    </row>
    <row r="128" spans="1:6" ht="30" customHeight="1">
      <c r="A128" s="3" t="s">
        <v>3</v>
      </c>
      <c r="B128" s="3" t="s">
        <v>206</v>
      </c>
      <c r="C128" s="3" t="s">
        <v>206</v>
      </c>
      <c r="D128" s="12" t="s">
        <v>2060</v>
      </c>
      <c r="E128" s="6" t="str">
        <f t="shared" si="5"/>
        <v>module=actv</v>
      </c>
      <c r="F128" s="3" t="s">
        <v>114</v>
      </c>
    </row>
    <row r="129" spans="1:6" ht="30" customHeight="1">
      <c r="A129" s="3" t="s">
        <v>3</v>
      </c>
      <c r="B129" s="3" t="s">
        <v>207</v>
      </c>
      <c r="C129" s="3" t="s">
        <v>207</v>
      </c>
      <c r="D129" s="12" t="s">
        <v>2061</v>
      </c>
      <c r="E129" s="6" t="str">
        <f t="shared" si="5"/>
        <v>module=actv</v>
      </c>
      <c r="F129" s="3" t="s">
        <v>114</v>
      </c>
    </row>
    <row r="130" spans="1:6" ht="30" customHeight="1">
      <c r="A130" s="3" t="s">
        <v>3</v>
      </c>
      <c r="B130" s="3" t="s">
        <v>208</v>
      </c>
      <c r="C130" s="3" t="s">
        <v>208</v>
      </c>
      <c r="D130" s="12" t="s">
        <v>2062</v>
      </c>
      <c r="E130" s="6" t="str">
        <f t="shared" si="5"/>
        <v>module=actv</v>
      </c>
      <c r="F130" s="3" t="s">
        <v>114</v>
      </c>
    </row>
    <row r="131" spans="1:6" ht="30" customHeight="1">
      <c r="A131" s="3" t="s">
        <v>3</v>
      </c>
      <c r="B131" s="3" t="s">
        <v>209</v>
      </c>
      <c r="C131" s="3" t="s">
        <v>209</v>
      </c>
      <c r="D131" s="12" t="s">
        <v>2063</v>
      </c>
      <c r="E131" s="6" t="str">
        <f t="shared" si="5"/>
        <v>module=actv</v>
      </c>
      <c r="F131" s="3" t="s">
        <v>114</v>
      </c>
    </row>
    <row r="132" spans="1:6" ht="30" customHeight="1">
      <c r="A132" s="3" t="s">
        <v>3</v>
      </c>
      <c r="B132" s="3" t="s">
        <v>210</v>
      </c>
      <c r="C132" s="3" t="s">
        <v>210</v>
      </c>
      <c r="D132" s="12" t="s">
        <v>2064</v>
      </c>
      <c r="E132" s="6" t="str">
        <f t="shared" si="5"/>
        <v>module=actv</v>
      </c>
      <c r="F132" s="3" t="s">
        <v>114</v>
      </c>
    </row>
    <row r="133" spans="1:6" ht="30" customHeight="1">
      <c r="A133" s="3" t="s">
        <v>3</v>
      </c>
      <c r="B133" s="3" t="s">
        <v>211</v>
      </c>
      <c r="C133" s="3" t="s">
        <v>211</v>
      </c>
      <c r="D133" s="12" t="s">
        <v>2065</v>
      </c>
      <c r="E133" s="6" t="str">
        <f t="shared" si="5"/>
        <v>module=actv</v>
      </c>
      <c r="F133" s="3" t="s">
        <v>114</v>
      </c>
    </row>
    <row r="134" spans="1:6" ht="30" customHeight="1">
      <c r="A134" s="3" t="s">
        <v>3</v>
      </c>
      <c r="B134" s="3" t="s">
        <v>212</v>
      </c>
      <c r="C134" s="3" t="s">
        <v>212</v>
      </c>
      <c r="D134" s="12" t="s">
        <v>2066</v>
      </c>
      <c r="E134" s="6" t="str">
        <f t="shared" si="5"/>
        <v>module=actv</v>
      </c>
      <c r="F134" s="3" t="s">
        <v>114</v>
      </c>
    </row>
    <row r="135" spans="1:6" ht="30" customHeight="1">
      <c r="A135" s="3" t="s">
        <v>3</v>
      </c>
      <c r="B135" s="3" t="s">
        <v>213</v>
      </c>
      <c r="C135" s="3" t="s">
        <v>213</v>
      </c>
      <c r="D135" s="12" t="s">
        <v>2067</v>
      </c>
      <c r="E135" s="6" t="str">
        <f t="shared" si="5"/>
        <v>module=actv</v>
      </c>
      <c r="F135" s="3" t="s">
        <v>114</v>
      </c>
    </row>
    <row r="136" spans="1:6" ht="30" customHeight="1">
      <c r="A136" s="3" t="s">
        <v>3</v>
      </c>
      <c r="B136" s="3" t="s">
        <v>214</v>
      </c>
      <c r="C136" s="3" t="s">
        <v>214</v>
      </c>
      <c r="D136" s="12" t="s">
        <v>2068</v>
      </c>
      <c r="E136" s="6" t="str">
        <f t="shared" si="5"/>
        <v>module=actv</v>
      </c>
      <c r="F136" s="3" t="s">
        <v>114</v>
      </c>
    </row>
    <row r="137" spans="1:6" ht="30" customHeight="1">
      <c r="A137" s="3" t="s">
        <v>3</v>
      </c>
      <c r="B137" s="3" t="s">
        <v>215</v>
      </c>
      <c r="C137" s="3" t="s">
        <v>215</v>
      </c>
      <c r="D137" s="12" t="s">
        <v>2069</v>
      </c>
      <c r="E137" s="6" t="str">
        <f t="shared" si="5"/>
        <v>module=actv</v>
      </c>
      <c r="F137" s="3" t="s">
        <v>114</v>
      </c>
    </row>
    <row r="138" spans="1:6" ht="30" customHeight="1">
      <c r="A138" s="3" t="s">
        <v>3</v>
      </c>
      <c r="B138" s="3" t="s">
        <v>216</v>
      </c>
      <c r="C138" s="3" t="s">
        <v>216</v>
      </c>
      <c r="D138" s="12" t="s">
        <v>2070</v>
      </c>
      <c r="E138" s="6" t="str">
        <f t="shared" ref="E138:E169" si="6">HYPERLINK("http://www.ssc.wisc.edu/wlsresearch/documentation/waves/?wave=ancillary&amp;module=actv","module=actv")</f>
        <v>module=actv</v>
      </c>
      <c r="F138" s="3" t="s">
        <v>114</v>
      </c>
    </row>
    <row r="139" spans="1:6" ht="30" customHeight="1">
      <c r="A139" s="3" t="s">
        <v>3</v>
      </c>
      <c r="B139" s="3" t="s">
        <v>217</v>
      </c>
      <c r="C139" s="3" t="s">
        <v>217</v>
      </c>
      <c r="D139" s="12" t="s">
        <v>2071</v>
      </c>
      <c r="E139" s="6" t="str">
        <f t="shared" si="6"/>
        <v>module=actv</v>
      </c>
      <c r="F139" s="3" t="s">
        <v>114</v>
      </c>
    </row>
    <row r="140" spans="1:6" ht="30" customHeight="1">
      <c r="A140" s="3" t="s">
        <v>3</v>
      </c>
      <c r="B140" s="3" t="s">
        <v>218</v>
      </c>
      <c r="C140" s="3" t="s">
        <v>218</v>
      </c>
      <c r="D140" s="12" t="s">
        <v>2072</v>
      </c>
      <c r="E140" s="6" t="str">
        <f t="shared" si="6"/>
        <v>module=actv</v>
      </c>
      <c r="F140" s="3" t="s">
        <v>114</v>
      </c>
    </row>
    <row r="141" spans="1:6" ht="30" customHeight="1">
      <c r="A141" s="3" t="s">
        <v>3</v>
      </c>
      <c r="B141" s="3" t="s">
        <v>219</v>
      </c>
      <c r="C141" s="3" t="s">
        <v>219</v>
      </c>
      <c r="D141" s="12" t="s">
        <v>2073</v>
      </c>
      <c r="E141" s="6" t="str">
        <f t="shared" si="6"/>
        <v>module=actv</v>
      </c>
      <c r="F141" s="3" t="s">
        <v>114</v>
      </c>
    </row>
    <row r="142" spans="1:6" ht="30" customHeight="1">
      <c r="A142" s="3" t="s">
        <v>3</v>
      </c>
      <c r="B142" s="3" t="s">
        <v>220</v>
      </c>
      <c r="C142" s="3" t="s">
        <v>220</v>
      </c>
      <c r="D142" s="12" t="s">
        <v>2074</v>
      </c>
      <c r="E142" s="6" t="str">
        <f t="shared" si="6"/>
        <v>module=actv</v>
      </c>
      <c r="F142" s="3" t="s">
        <v>114</v>
      </c>
    </row>
    <row r="143" spans="1:6" ht="30" customHeight="1">
      <c r="A143" s="3" t="s">
        <v>3</v>
      </c>
      <c r="B143" s="3" t="s">
        <v>221</v>
      </c>
      <c r="C143" s="3" t="s">
        <v>221</v>
      </c>
      <c r="D143" s="12" t="s">
        <v>2075</v>
      </c>
      <c r="E143" s="6" t="str">
        <f t="shared" si="6"/>
        <v>module=actv</v>
      </c>
      <c r="F143" s="3" t="s">
        <v>114</v>
      </c>
    </row>
    <row r="144" spans="1:6" ht="30" customHeight="1">
      <c r="A144" s="3" t="s">
        <v>3</v>
      </c>
      <c r="B144" s="3" t="s">
        <v>222</v>
      </c>
      <c r="C144" s="3" t="s">
        <v>222</v>
      </c>
      <c r="D144" s="12" t="s">
        <v>2076</v>
      </c>
      <c r="E144" s="6" t="str">
        <f t="shared" si="6"/>
        <v>module=actv</v>
      </c>
      <c r="F144" s="3" t="s">
        <v>114</v>
      </c>
    </row>
    <row r="145" spans="1:6" ht="30" customHeight="1">
      <c r="A145" s="3" t="s">
        <v>3</v>
      </c>
      <c r="B145" s="3" t="s">
        <v>223</v>
      </c>
      <c r="C145" s="3" t="s">
        <v>223</v>
      </c>
      <c r="D145" s="12" t="s">
        <v>2077</v>
      </c>
      <c r="E145" s="6" t="str">
        <f t="shared" si="6"/>
        <v>module=actv</v>
      </c>
      <c r="F145" s="3" t="s">
        <v>114</v>
      </c>
    </row>
    <row r="146" spans="1:6" ht="30" customHeight="1">
      <c r="A146" s="3" t="s">
        <v>3</v>
      </c>
      <c r="B146" s="3" t="s">
        <v>224</v>
      </c>
      <c r="C146" s="3" t="s">
        <v>224</v>
      </c>
      <c r="D146" s="12" t="s">
        <v>2078</v>
      </c>
      <c r="E146" s="6" t="str">
        <f t="shared" si="6"/>
        <v>module=actv</v>
      </c>
      <c r="F146" s="3" t="s">
        <v>114</v>
      </c>
    </row>
    <row r="147" spans="1:6" ht="30" customHeight="1">
      <c r="A147" s="3" t="s">
        <v>3</v>
      </c>
      <c r="B147" s="3" t="s">
        <v>225</v>
      </c>
      <c r="C147" s="3" t="s">
        <v>225</v>
      </c>
      <c r="D147" s="12" t="s">
        <v>2079</v>
      </c>
      <c r="E147" s="6" t="str">
        <f t="shared" si="6"/>
        <v>module=actv</v>
      </c>
      <c r="F147" s="3" t="s">
        <v>114</v>
      </c>
    </row>
    <row r="148" spans="1:6" ht="30" customHeight="1">
      <c r="A148" s="3" t="s">
        <v>3</v>
      </c>
      <c r="B148" s="3" t="s">
        <v>226</v>
      </c>
      <c r="C148" s="3" t="s">
        <v>226</v>
      </c>
      <c r="D148" s="12" t="s">
        <v>2080</v>
      </c>
      <c r="E148" s="6" t="str">
        <f t="shared" si="6"/>
        <v>module=actv</v>
      </c>
      <c r="F148" s="3" t="s">
        <v>114</v>
      </c>
    </row>
    <row r="149" spans="1:6" ht="30" customHeight="1">
      <c r="A149" s="3" t="s">
        <v>3</v>
      </c>
      <c r="B149" s="3" t="s">
        <v>227</v>
      </c>
      <c r="C149" s="3" t="s">
        <v>227</v>
      </c>
      <c r="D149" s="12" t="s">
        <v>2081</v>
      </c>
      <c r="E149" s="6" t="str">
        <f t="shared" si="6"/>
        <v>module=actv</v>
      </c>
      <c r="F149" s="3" t="s">
        <v>114</v>
      </c>
    </row>
    <row r="150" spans="1:6" ht="30" customHeight="1">
      <c r="A150" s="3" t="s">
        <v>3</v>
      </c>
      <c r="B150" s="3" t="s">
        <v>228</v>
      </c>
      <c r="C150" s="3" t="s">
        <v>228</v>
      </c>
      <c r="D150" s="12" t="s">
        <v>2082</v>
      </c>
      <c r="E150" s="6" t="str">
        <f t="shared" si="6"/>
        <v>module=actv</v>
      </c>
      <c r="F150" s="3" t="s">
        <v>114</v>
      </c>
    </row>
    <row r="151" spans="1:6" ht="30" customHeight="1">
      <c r="A151" s="3" t="s">
        <v>3</v>
      </c>
      <c r="B151" s="3" t="s">
        <v>229</v>
      </c>
      <c r="C151" s="3" t="s">
        <v>229</v>
      </c>
      <c r="D151" s="12" t="s">
        <v>2083</v>
      </c>
      <c r="E151" s="6" t="str">
        <f t="shared" si="6"/>
        <v>module=actv</v>
      </c>
      <c r="F151" s="3" t="s">
        <v>114</v>
      </c>
    </row>
    <row r="152" spans="1:6" ht="30" customHeight="1">
      <c r="A152" s="3" t="s">
        <v>3</v>
      </c>
      <c r="B152" s="3" t="s">
        <v>230</v>
      </c>
      <c r="C152" s="3" t="s">
        <v>230</v>
      </c>
      <c r="D152" s="12" t="s">
        <v>2084</v>
      </c>
      <c r="E152" s="6" t="str">
        <f t="shared" si="6"/>
        <v>module=actv</v>
      </c>
      <c r="F152" s="3" t="s">
        <v>114</v>
      </c>
    </row>
    <row r="153" spans="1:6" ht="30" customHeight="1">
      <c r="A153" s="3" t="s">
        <v>3</v>
      </c>
      <c r="B153" s="3" t="s">
        <v>231</v>
      </c>
      <c r="C153" s="3" t="s">
        <v>231</v>
      </c>
      <c r="D153" s="12" t="s">
        <v>2085</v>
      </c>
      <c r="E153" s="6" t="str">
        <f t="shared" si="6"/>
        <v>module=actv</v>
      </c>
      <c r="F153" s="3" t="s">
        <v>114</v>
      </c>
    </row>
    <row r="154" spans="1:6" ht="30" customHeight="1">
      <c r="A154" s="3" t="s">
        <v>3</v>
      </c>
      <c r="B154" s="3" t="s">
        <v>232</v>
      </c>
      <c r="C154" s="3" t="s">
        <v>232</v>
      </c>
      <c r="D154" s="12" t="s">
        <v>2086</v>
      </c>
      <c r="E154" s="6" t="str">
        <f t="shared" si="6"/>
        <v>module=actv</v>
      </c>
      <c r="F154" s="3" t="s">
        <v>114</v>
      </c>
    </row>
    <row r="155" spans="1:6" ht="30" customHeight="1">
      <c r="A155" s="3" t="s">
        <v>3</v>
      </c>
      <c r="B155" s="3" t="s">
        <v>233</v>
      </c>
      <c r="C155" s="3" t="s">
        <v>233</v>
      </c>
      <c r="D155" s="12" t="s">
        <v>2087</v>
      </c>
      <c r="E155" s="6" t="str">
        <f t="shared" si="6"/>
        <v>module=actv</v>
      </c>
      <c r="F155" s="3" t="s">
        <v>114</v>
      </c>
    </row>
    <row r="156" spans="1:6" ht="30" customHeight="1">
      <c r="A156" s="3" t="s">
        <v>3</v>
      </c>
      <c r="B156" s="3" t="s">
        <v>234</v>
      </c>
      <c r="C156" s="3" t="s">
        <v>234</v>
      </c>
      <c r="D156" s="12" t="s">
        <v>2088</v>
      </c>
      <c r="E156" s="6" t="str">
        <f t="shared" si="6"/>
        <v>module=actv</v>
      </c>
      <c r="F156" s="3" t="s">
        <v>114</v>
      </c>
    </row>
    <row r="157" spans="1:6" ht="30" customHeight="1">
      <c r="A157" s="3" t="s">
        <v>3</v>
      </c>
      <c r="B157" s="3" t="s">
        <v>235</v>
      </c>
      <c r="C157" s="3" t="s">
        <v>235</v>
      </c>
      <c r="D157" s="12" t="s">
        <v>2089</v>
      </c>
      <c r="E157" s="6" t="str">
        <f t="shared" si="6"/>
        <v>module=actv</v>
      </c>
      <c r="F157" s="3" t="s">
        <v>114</v>
      </c>
    </row>
    <row r="158" spans="1:6" ht="30" customHeight="1">
      <c r="A158" s="3" t="s">
        <v>3</v>
      </c>
      <c r="B158" s="3" t="s">
        <v>236</v>
      </c>
      <c r="C158" s="3" t="s">
        <v>236</v>
      </c>
      <c r="D158" s="12" t="s">
        <v>2090</v>
      </c>
      <c r="E158" s="6" t="str">
        <f t="shared" si="6"/>
        <v>module=actv</v>
      </c>
      <c r="F158" s="3" t="s">
        <v>114</v>
      </c>
    </row>
    <row r="159" spans="1:6" ht="30" customHeight="1">
      <c r="A159" s="3" t="s">
        <v>3</v>
      </c>
      <c r="B159" s="3" t="s">
        <v>237</v>
      </c>
      <c r="C159" s="3" t="s">
        <v>237</v>
      </c>
      <c r="D159" s="12" t="s">
        <v>2091</v>
      </c>
      <c r="E159" s="6" t="str">
        <f t="shared" si="6"/>
        <v>module=actv</v>
      </c>
      <c r="F159" s="3" t="s">
        <v>114</v>
      </c>
    </row>
    <row r="160" spans="1:6" ht="30" customHeight="1">
      <c r="A160" s="3" t="s">
        <v>3</v>
      </c>
      <c r="B160" s="3" t="s">
        <v>238</v>
      </c>
      <c r="C160" s="3" t="s">
        <v>238</v>
      </c>
      <c r="D160" s="12" t="s">
        <v>2092</v>
      </c>
      <c r="E160" s="6" t="str">
        <f t="shared" si="6"/>
        <v>module=actv</v>
      </c>
      <c r="F160" s="3" t="s">
        <v>114</v>
      </c>
    </row>
    <row r="161" spans="1:6" ht="30" customHeight="1">
      <c r="A161" s="3" t="s">
        <v>3</v>
      </c>
      <c r="B161" s="3" t="s">
        <v>239</v>
      </c>
      <c r="C161" s="3" t="s">
        <v>239</v>
      </c>
      <c r="D161" s="12" t="s">
        <v>2093</v>
      </c>
      <c r="E161" s="6" t="str">
        <f t="shared" si="6"/>
        <v>module=actv</v>
      </c>
      <c r="F161" s="3" t="s">
        <v>114</v>
      </c>
    </row>
    <row r="162" spans="1:6" ht="30" customHeight="1">
      <c r="A162" s="3" t="s">
        <v>3</v>
      </c>
      <c r="B162" s="3" t="s">
        <v>240</v>
      </c>
      <c r="C162" s="3" t="s">
        <v>240</v>
      </c>
      <c r="D162" s="12" t="s">
        <v>2094</v>
      </c>
      <c r="E162" s="6" t="str">
        <f t="shared" si="6"/>
        <v>module=actv</v>
      </c>
      <c r="F162" s="3" t="s">
        <v>114</v>
      </c>
    </row>
    <row r="163" spans="1:6" ht="30" customHeight="1">
      <c r="A163" s="3" t="s">
        <v>3</v>
      </c>
      <c r="B163" s="3" t="s">
        <v>241</v>
      </c>
      <c r="C163" s="3" t="s">
        <v>241</v>
      </c>
      <c r="D163" s="12" t="s">
        <v>2095</v>
      </c>
      <c r="E163" s="6" t="str">
        <f t="shared" si="6"/>
        <v>module=actv</v>
      </c>
      <c r="F163" s="3" t="s">
        <v>114</v>
      </c>
    </row>
    <row r="164" spans="1:6" ht="30" customHeight="1">
      <c r="A164" s="3" t="s">
        <v>3</v>
      </c>
      <c r="B164" s="3" t="s">
        <v>242</v>
      </c>
      <c r="C164" s="3" t="s">
        <v>242</v>
      </c>
      <c r="D164" s="12" t="s">
        <v>2096</v>
      </c>
      <c r="E164" s="6" t="str">
        <f t="shared" si="6"/>
        <v>module=actv</v>
      </c>
      <c r="F164" s="3" t="s">
        <v>114</v>
      </c>
    </row>
    <row r="165" spans="1:6" ht="30" customHeight="1">
      <c r="A165" s="3" t="s">
        <v>3</v>
      </c>
      <c r="B165" s="3" t="s">
        <v>243</v>
      </c>
      <c r="C165" s="3" t="s">
        <v>243</v>
      </c>
      <c r="D165" s="12" t="s">
        <v>2097</v>
      </c>
      <c r="E165" s="6" t="str">
        <f t="shared" si="6"/>
        <v>module=actv</v>
      </c>
      <c r="F165" s="3" t="s">
        <v>114</v>
      </c>
    </row>
    <row r="166" spans="1:6" ht="30" customHeight="1">
      <c r="A166" s="3" t="s">
        <v>3</v>
      </c>
      <c r="B166" s="3" t="s">
        <v>244</v>
      </c>
      <c r="C166" s="3" t="s">
        <v>244</v>
      </c>
      <c r="D166" s="12" t="s">
        <v>2098</v>
      </c>
      <c r="E166" s="6" t="str">
        <f t="shared" si="6"/>
        <v>module=actv</v>
      </c>
      <c r="F166" s="3" t="s">
        <v>114</v>
      </c>
    </row>
    <row r="167" spans="1:6" ht="30" customHeight="1">
      <c r="A167" s="3" t="s">
        <v>3</v>
      </c>
      <c r="B167" s="3" t="s">
        <v>245</v>
      </c>
      <c r="C167" s="3" t="s">
        <v>245</v>
      </c>
      <c r="D167" s="12" t="s">
        <v>2099</v>
      </c>
      <c r="E167" s="6" t="str">
        <f t="shared" si="6"/>
        <v>module=actv</v>
      </c>
      <c r="F167" s="3" t="s">
        <v>114</v>
      </c>
    </row>
    <row r="168" spans="1:6" ht="30" customHeight="1">
      <c r="A168" s="3" t="s">
        <v>3</v>
      </c>
      <c r="B168" s="3" t="s">
        <v>246</v>
      </c>
      <c r="C168" s="3" t="s">
        <v>246</v>
      </c>
      <c r="D168" s="12" t="s">
        <v>2100</v>
      </c>
      <c r="E168" s="6" t="str">
        <f t="shared" si="6"/>
        <v>module=actv</v>
      </c>
      <c r="F168" s="3" t="s">
        <v>114</v>
      </c>
    </row>
    <row r="169" spans="1:6" ht="30" customHeight="1">
      <c r="A169" s="3" t="s">
        <v>3</v>
      </c>
      <c r="B169" s="3" t="s">
        <v>247</v>
      </c>
      <c r="C169" s="3" t="s">
        <v>247</v>
      </c>
      <c r="D169" s="12" t="s">
        <v>2101</v>
      </c>
      <c r="E169" s="6" t="str">
        <f t="shared" si="6"/>
        <v>module=actv</v>
      </c>
      <c r="F169" s="3" t="s">
        <v>114</v>
      </c>
    </row>
    <row r="170" spans="1:6" ht="30" customHeight="1">
      <c r="A170" s="3" t="s">
        <v>3</v>
      </c>
      <c r="B170" s="3" t="s">
        <v>248</v>
      </c>
      <c r="C170" s="3" t="s">
        <v>248</v>
      </c>
      <c r="D170" s="12" t="s">
        <v>2102</v>
      </c>
      <c r="E170" s="6" t="str">
        <f t="shared" ref="E170:E206" si="7">HYPERLINK("http://www.ssc.wisc.edu/wlsresearch/documentation/waves/?wave=ancillary&amp;module=actv","module=actv")</f>
        <v>module=actv</v>
      </c>
      <c r="F170" s="3" t="s">
        <v>114</v>
      </c>
    </row>
    <row r="171" spans="1:6" ht="30" customHeight="1">
      <c r="A171" s="3" t="s">
        <v>3</v>
      </c>
      <c r="B171" s="3" t="s">
        <v>249</v>
      </c>
      <c r="C171" s="3" t="s">
        <v>249</v>
      </c>
      <c r="D171" s="12" t="s">
        <v>2103</v>
      </c>
      <c r="E171" s="6" t="str">
        <f t="shared" si="7"/>
        <v>module=actv</v>
      </c>
      <c r="F171" s="3" t="s">
        <v>114</v>
      </c>
    </row>
    <row r="172" spans="1:6" ht="30" customHeight="1">
      <c r="A172" s="3" t="s">
        <v>3</v>
      </c>
      <c r="B172" s="3" t="s">
        <v>250</v>
      </c>
      <c r="C172" s="3" t="s">
        <v>250</v>
      </c>
      <c r="D172" s="12" t="s">
        <v>2104</v>
      </c>
      <c r="E172" s="6" t="str">
        <f t="shared" si="7"/>
        <v>module=actv</v>
      </c>
      <c r="F172" s="3" t="s">
        <v>114</v>
      </c>
    </row>
    <row r="173" spans="1:6" ht="30" customHeight="1">
      <c r="A173" s="3" t="s">
        <v>3</v>
      </c>
      <c r="B173" s="3" t="s">
        <v>251</v>
      </c>
      <c r="C173" s="3" t="s">
        <v>251</v>
      </c>
      <c r="D173" s="12" t="s">
        <v>2105</v>
      </c>
      <c r="E173" s="6" t="str">
        <f t="shared" si="7"/>
        <v>module=actv</v>
      </c>
      <c r="F173" s="3" t="s">
        <v>114</v>
      </c>
    </row>
    <row r="174" spans="1:6" ht="30" customHeight="1">
      <c r="A174" s="3" t="s">
        <v>3</v>
      </c>
      <c r="B174" s="3" t="s">
        <v>252</v>
      </c>
      <c r="C174" s="3" t="s">
        <v>252</v>
      </c>
      <c r="D174" s="12" t="s">
        <v>2106</v>
      </c>
      <c r="E174" s="6" t="str">
        <f t="shared" si="7"/>
        <v>module=actv</v>
      </c>
      <c r="F174" s="3" t="s">
        <v>114</v>
      </c>
    </row>
    <row r="175" spans="1:6" ht="30" customHeight="1">
      <c r="A175" s="3" t="s">
        <v>3</v>
      </c>
      <c r="B175" s="3" t="s">
        <v>253</v>
      </c>
      <c r="C175" s="3" t="s">
        <v>253</v>
      </c>
      <c r="D175" s="12" t="s">
        <v>2107</v>
      </c>
      <c r="E175" s="6" t="str">
        <f t="shared" si="7"/>
        <v>module=actv</v>
      </c>
      <c r="F175" s="3" t="s">
        <v>114</v>
      </c>
    </row>
    <row r="176" spans="1:6" ht="30" customHeight="1">
      <c r="A176" s="3" t="s">
        <v>3</v>
      </c>
      <c r="B176" s="3" t="s">
        <v>254</v>
      </c>
      <c r="C176" s="3" t="s">
        <v>254</v>
      </c>
      <c r="D176" s="12" t="s">
        <v>2108</v>
      </c>
      <c r="E176" s="6" t="str">
        <f t="shared" si="7"/>
        <v>module=actv</v>
      </c>
      <c r="F176" s="3" t="s">
        <v>114</v>
      </c>
    </row>
    <row r="177" spans="1:6" ht="30" customHeight="1">
      <c r="A177" s="3" t="s">
        <v>3</v>
      </c>
      <c r="B177" s="3" t="s">
        <v>255</v>
      </c>
      <c r="C177" s="3" t="s">
        <v>255</v>
      </c>
      <c r="D177" s="12" t="s">
        <v>2109</v>
      </c>
      <c r="E177" s="6" t="str">
        <f t="shared" si="7"/>
        <v>module=actv</v>
      </c>
      <c r="F177" s="3" t="s">
        <v>114</v>
      </c>
    </row>
    <row r="178" spans="1:6" ht="30" customHeight="1">
      <c r="A178" s="3" t="s">
        <v>3</v>
      </c>
      <c r="B178" s="3" t="s">
        <v>256</v>
      </c>
      <c r="C178" s="3" t="s">
        <v>256</v>
      </c>
      <c r="D178" s="12" t="s">
        <v>2110</v>
      </c>
      <c r="E178" s="6" t="str">
        <f t="shared" si="7"/>
        <v>module=actv</v>
      </c>
      <c r="F178" s="3" t="s">
        <v>114</v>
      </c>
    </row>
    <row r="179" spans="1:6" ht="30" customHeight="1">
      <c r="A179" s="3" t="s">
        <v>3</v>
      </c>
      <c r="B179" s="3" t="s">
        <v>257</v>
      </c>
      <c r="C179" s="3" t="s">
        <v>257</v>
      </c>
      <c r="D179" s="12" t="s">
        <v>2111</v>
      </c>
      <c r="E179" s="6" t="str">
        <f t="shared" si="7"/>
        <v>module=actv</v>
      </c>
      <c r="F179" s="3" t="s">
        <v>114</v>
      </c>
    </row>
    <row r="180" spans="1:6" ht="30" customHeight="1">
      <c r="A180" s="3" t="s">
        <v>3</v>
      </c>
      <c r="B180" s="3" t="s">
        <v>258</v>
      </c>
      <c r="C180" s="3" t="s">
        <v>258</v>
      </c>
      <c r="D180" s="12" t="s">
        <v>2112</v>
      </c>
      <c r="E180" s="6" t="str">
        <f t="shared" si="7"/>
        <v>module=actv</v>
      </c>
      <c r="F180" s="3" t="s">
        <v>114</v>
      </c>
    </row>
    <row r="181" spans="1:6" ht="30" customHeight="1">
      <c r="A181" s="3" t="s">
        <v>3</v>
      </c>
      <c r="B181" s="3" t="s">
        <v>259</v>
      </c>
      <c r="C181" s="3" t="s">
        <v>259</v>
      </c>
      <c r="D181" s="12" t="s">
        <v>2113</v>
      </c>
      <c r="E181" s="6" t="str">
        <f t="shared" si="7"/>
        <v>module=actv</v>
      </c>
      <c r="F181" s="3" t="s">
        <v>114</v>
      </c>
    </row>
    <row r="182" spans="1:6" ht="30" customHeight="1">
      <c r="A182" s="3" t="s">
        <v>3</v>
      </c>
      <c r="B182" s="3" t="s">
        <v>260</v>
      </c>
      <c r="C182" s="3" t="s">
        <v>260</v>
      </c>
      <c r="D182" s="12" t="s">
        <v>2114</v>
      </c>
      <c r="E182" s="6" t="str">
        <f t="shared" si="7"/>
        <v>module=actv</v>
      </c>
      <c r="F182" s="3" t="s">
        <v>114</v>
      </c>
    </row>
    <row r="183" spans="1:6" ht="30" customHeight="1">
      <c r="A183" s="3" t="s">
        <v>3</v>
      </c>
      <c r="B183" s="3" t="s">
        <v>261</v>
      </c>
      <c r="C183" s="3" t="s">
        <v>261</v>
      </c>
      <c r="D183" s="12" t="s">
        <v>2115</v>
      </c>
      <c r="E183" s="6" t="str">
        <f t="shared" si="7"/>
        <v>module=actv</v>
      </c>
      <c r="F183" s="3" t="s">
        <v>114</v>
      </c>
    </row>
    <row r="184" spans="1:6" ht="30" customHeight="1">
      <c r="A184" s="3" t="s">
        <v>3</v>
      </c>
      <c r="B184" s="3" t="s">
        <v>262</v>
      </c>
      <c r="C184" s="3" t="s">
        <v>262</v>
      </c>
      <c r="D184" s="12" t="s">
        <v>2116</v>
      </c>
      <c r="E184" s="6" t="str">
        <f t="shared" si="7"/>
        <v>module=actv</v>
      </c>
      <c r="F184" s="3" t="s">
        <v>114</v>
      </c>
    </row>
    <row r="185" spans="1:6" ht="30" customHeight="1">
      <c r="A185" s="3" t="s">
        <v>3</v>
      </c>
      <c r="B185" s="3" t="s">
        <v>263</v>
      </c>
      <c r="C185" s="3" t="s">
        <v>263</v>
      </c>
      <c r="D185" s="12" t="s">
        <v>2117</v>
      </c>
      <c r="E185" s="6" t="str">
        <f t="shared" si="7"/>
        <v>module=actv</v>
      </c>
      <c r="F185" s="3" t="s">
        <v>114</v>
      </c>
    </row>
    <row r="186" spans="1:6" ht="30" customHeight="1">
      <c r="A186" s="3" t="s">
        <v>3</v>
      </c>
      <c r="B186" s="3" t="s">
        <v>264</v>
      </c>
      <c r="C186" s="3" t="s">
        <v>264</v>
      </c>
      <c r="D186" s="12" t="s">
        <v>2118</v>
      </c>
      <c r="E186" s="6" t="str">
        <f t="shared" si="7"/>
        <v>module=actv</v>
      </c>
      <c r="F186" s="3" t="s">
        <v>114</v>
      </c>
    </row>
    <row r="187" spans="1:6" ht="30" customHeight="1">
      <c r="A187" s="3" t="s">
        <v>3</v>
      </c>
      <c r="B187" s="3" t="s">
        <v>265</v>
      </c>
      <c r="C187" s="3" t="s">
        <v>265</v>
      </c>
      <c r="D187" s="12" t="s">
        <v>2119</v>
      </c>
      <c r="E187" s="6" t="str">
        <f t="shared" si="7"/>
        <v>module=actv</v>
      </c>
      <c r="F187" s="3" t="s">
        <v>114</v>
      </c>
    </row>
    <row r="188" spans="1:6" ht="30" customHeight="1">
      <c r="A188" s="3" t="s">
        <v>3</v>
      </c>
      <c r="B188" s="3" t="s">
        <v>266</v>
      </c>
      <c r="C188" s="3" t="s">
        <v>266</v>
      </c>
      <c r="D188" s="12" t="s">
        <v>2120</v>
      </c>
      <c r="E188" s="6" t="str">
        <f t="shared" si="7"/>
        <v>module=actv</v>
      </c>
      <c r="F188" s="3" t="s">
        <v>114</v>
      </c>
    </row>
    <row r="189" spans="1:6" ht="30" customHeight="1">
      <c r="A189" s="3" t="s">
        <v>3</v>
      </c>
      <c r="B189" s="3" t="s">
        <v>267</v>
      </c>
      <c r="C189" s="3" t="s">
        <v>267</v>
      </c>
      <c r="D189" s="12" t="s">
        <v>2121</v>
      </c>
      <c r="E189" s="6" t="str">
        <f t="shared" si="7"/>
        <v>module=actv</v>
      </c>
      <c r="F189" s="3" t="s">
        <v>114</v>
      </c>
    </row>
    <row r="190" spans="1:6" ht="30" customHeight="1">
      <c r="A190" s="3" t="s">
        <v>3</v>
      </c>
      <c r="B190" s="3" t="s">
        <v>268</v>
      </c>
      <c r="C190" s="3" t="s">
        <v>268</v>
      </c>
      <c r="D190" s="12" t="s">
        <v>2122</v>
      </c>
      <c r="E190" s="6" t="str">
        <f t="shared" si="7"/>
        <v>module=actv</v>
      </c>
      <c r="F190" s="3" t="s">
        <v>114</v>
      </c>
    </row>
    <row r="191" spans="1:6" ht="30" customHeight="1">
      <c r="A191" s="3" t="s">
        <v>3</v>
      </c>
      <c r="B191" s="3" t="s">
        <v>269</v>
      </c>
      <c r="C191" s="3" t="s">
        <v>269</v>
      </c>
      <c r="D191" s="12" t="s">
        <v>2123</v>
      </c>
      <c r="E191" s="6" t="str">
        <f t="shared" si="7"/>
        <v>module=actv</v>
      </c>
      <c r="F191" s="3" t="s">
        <v>114</v>
      </c>
    </row>
    <row r="192" spans="1:6" ht="30" customHeight="1">
      <c r="A192" s="3" t="s">
        <v>3</v>
      </c>
      <c r="B192" s="3" t="s">
        <v>270</v>
      </c>
      <c r="C192" s="3" t="s">
        <v>270</v>
      </c>
      <c r="D192" s="12" t="s">
        <v>2124</v>
      </c>
      <c r="E192" s="6" t="str">
        <f t="shared" si="7"/>
        <v>module=actv</v>
      </c>
      <c r="F192" s="3" t="s">
        <v>114</v>
      </c>
    </row>
    <row r="193" spans="1:6" ht="30" customHeight="1">
      <c r="A193" s="3" t="s">
        <v>3</v>
      </c>
      <c r="B193" s="3" t="s">
        <v>271</v>
      </c>
      <c r="C193" s="3" t="s">
        <v>271</v>
      </c>
      <c r="D193" s="12" t="s">
        <v>2125</v>
      </c>
      <c r="E193" s="6" t="str">
        <f t="shared" si="7"/>
        <v>module=actv</v>
      </c>
      <c r="F193" s="3" t="s">
        <v>114</v>
      </c>
    </row>
    <row r="194" spans="1:6" ht="30" customHeight="1">
      <c r="A194" s="3" t="s">
        <v>3</v>
      </c>
      <c r="B194" s="3" t="s">
        <v>272</v>
      </c>
      <c r="C194" s="3" t="s">
        <v>272</v>
      </c>
      <c r="D194" s="12" t="s">
        <v>2126</v>
      </c>
      <c r="E194" s="6" t="str">
        <f t="shared" si="7"/>
        <v>module=actv</v>
      </c>
      <c r="F194" s="3" t="s">
        <v>114</v>
      </c>
    </row>
    <row r="195" spans="1:6" ht="30" customHeight="1">
      <c r="A195" s="3" t="s">
        <v>3</v>
      </c>
      <c r="B195" s="3" t="s">
        <v>273</v>
      </c>
      <c r="C195" s="3" t="s">
        <v>273</v>
      </c>
      <c r="D195" s="12" t="s">
        <v>2127</v>
      </c>
      <c r="E195" s="6" t="str">
        <f t="shared" si="7"/>
        <v>module=actv</v>
      </c>
      <c r="F195" s="3" t="s">
        <v>114</v>
      </c>
    </row>
    <row r="196" spans="1:6" ht="30" customHeight="1">
      <c r="A196" s="3" t="s">
        <v>3</v>
      </c>
      <c r="B196" s="3" t="s">
        <v>274</v>
      </c>
      <c r="C196" s="3" t="s">
        <v>274</v>
      </c>
      <c r="D196" s="12" t="s">
        <v>2128</v>
      </c>
      <c r="E196" s="6" t="str">
        <f t="shared" si="7"/>
        <v>module=actv</v>
      </c>
      <c r="F196" s="3" t="s">
        <v>114</v>
      </c>
    </row>
    <row r="197" spans="1:6" ht="30" customHeight="1">
      <c r="A197" s="3" t="s">
        <v>3</v>
      </c>
      <c r="B197" s="3" t="s">
        <v>275</v>
      </c>
      <c r="C197" s="3" t="s">
        <v>275</v>
      </c>
      <c r="D197" s="12" t="s">
        <v>2129</v>
      </c>
      <c r="E197" s="6" t="str">
        <f t="shared" si="7"/>
        <v>module=actv</v>
      </c>
      <c r="F197" s="3" t="s">
        <v>114</v>
      </c>
    </row>
    <row r="198" spans="1:6" ht="30" customHeight="1">
      <c r="A198" s="3" t="s">
        <v>3</v>
      </c>
      <c r="B198" s="3" t="s">
        <v>276</v>
      </c>
      <c r="C198" s="3" t="s">
        <v>276</v>
      </c>
      <c r="D198" s="12" t="s">
        <v>2130</v>
      </c>
      <c r="E198" s="6" t="str">
        <f t="shared" si="7"/>
        <v>module=actv</v>
      </c>
      <c r="F198" s="3" t="s">
        <v>114</v>
      </c>
    </row>
    <row r="199" spans="1:6" ht="30" customHeight="1">
      <c r="A199" s="3" t="s">
        <v>3</v>
      </c>
      <c r="B199" s="3" t="s">
        <v>277</v>
      </c>
      <c r="C199" s="3" t="s">
        <v>277</v>
      </c>
      <c r="D199" s="12" t="s">
        <v>2131</v>
      </c>
      <c r="E199" s="6" t="str">
        <f t="shared" si="7"/>
        <v>module=actv</v>
      </c>
      <c r="F199" s="3" t="s">
        <v>114</v>
      </c>
    </row>
    <row r="200" spans="1:6" ht="30" customHeight="1">
      <c r="A200" s="3" t="s">
        <v>3</v>
      </c>
      <c r="B200" s="3" t="s">
        <v>278</v>
      </c>
      <c r="C200" s="3" t="s">
        <v>278</v>
      </c>
      <c r="D200" s="12" t="s">
        <v>2132</v>
      </c>
      <c r="E200" s="6" t="str">
        <f t="shared" si="7"/>
        <v>module=actv</v>
      </c>
      <c r="F200" s="3" t="s">
        <v>114</v>
      </c>
    </row>
    <row r="201" spans="1:6" ht="30" customHeight="1">
      <c r="A201" s="3" t="s">
        <v>3</v>
      </c>
      <c r="B201" s="3" t="s">
        <v>279</v>
      </c>
      <c r="C201" s="3" t="s">
        <v>279</v>
      </c>
      <c r="D201" s="12" t="s">
        <v>2133</v>
      </c>
      <c r="E201" s="6" t="str">
        <f t="shared" si="7"/>
        <v>module=actv</v>
      </c>
      <c r="F201" s="3" t="s">
        <v>114</v>
      </c>
    </row>
    <row r="202" spans="1:6" ht="30" customHeight="1">
      <c r="A202" s="3" t="s">
        <v>3</v>
      </c>
      <c r="B202" s="3" t="s">
        <v>280</v>
      </c>
      <c r="C202" s="3" t="s">
        <v>280</v>
      </c>
      <c r="D202" s="12" t="s">
        <v>2134</v>
      </c>
      <c r="E202" s="6" t="str">
        <f t="shared" si="7"/>
        <v>module=actv</v>
      </c>
      <c r="F202" s="3" t="s">
        <v>114</v>
      </c>
    </row>
    <row r="203" spans="1:6" ht="30" customHeight="1">
      <c r="A203" s="3" t="s">
        <v>3</v>
      </c>
      <c r="B203" s="3" t="s">
        <v>281</v>
      </c>
      <c r="C203" s="3" t="s">
        <v>281</v>
      </c>
      <c r="D203" s="12" t="s">
        <v>2135</v>
      </c>
      <c r="E203" s="6" t="str">
        <f t="shared" si="7"/>
        <v>module=actv</v>
      </c>
      <c r="F203" s="3" t="s">
        <v>114</v>
      </c>
    </row>
    <row r="204" spans="1:6" ht="30" customHeight="1">
      <c r="A204" s="3" t="s">
        <v>3</v>
      </c>
      <c r="B204" s="3" t="s">
        <v>282</v>
      </c>
      <c r="C204" s="3" t="s">
        <v>282</v>
      </c>
      <c r="D204" s="12" t="s">
        <v>2136</v>
      </c>
      <c r="E204" s="6" t="str">
        <f t="shared" si="7"/>
        <v>module=actv</v>
      </c>
      <c r="F204" s="3" t="s">
        <v>114</v>
      </c>
    </row>
    <row r="205" spans="1:6" ht="30" customHeight="1">
      <c r="A205" s="3" t="s">
        <v>3</v>
      </c>
      <c r="B205" s="3" t="s">
        <v>283</v>
      </c>
      <c r="C205" s="3" t="s">
        <v>283</v>
      </c>
      <c r="D205" s="12" t="s">
        <v>2137</v>
      </c>
      <c r="E205" s="6" t="str">
        <f t="shared" si="7"/>
        <v>module=actv</v>
      </c>
      <c r="F205" s="3" t="s">
        <v>114</v>
      </c>
    </row>
    <row r="206" spans="1:6" ht="30" customHeight="1">
      <c r="A206" s="3" t="s">
        <v>3</v>
      </c>
      <c r="B206" s="3" t="s">
        <v>284</v>
      </c>
      <c r="C206" s="3" t="s">
        <v>284</v>
      </c>
      <c r="D206" s="12" t="s">
        <v>2138</v>
      </c>
      <c r="E206" s="6" t="str">
        <f t="shared" si="7"/>
        <v>module=actv</v>
      </c>
      <c r="F206" s="3" t="s">
        <v>114</v>
      </c>
    </row>
    <row r="207" spans="1:6" ht="30" customHeight="1">
      <c r="A207" s="3" t="s">
        <v>2</v>
      </c>
      <c r="B207" s="3" t="s">
        <v>285</v>
      </c>
      <c r="C207" s="3" t="s">
        <v>1283</v>
      </c>
      <c r="D207" s="12" t="s">
        <v>2139</v>
      </c>
      <c r="E207" s="6" t="str">
        <f t="shared" ref="E207:E232" si="8">HYPERLINK("http://www.ssc.wisc.edu/wlsresearch/documentation/waves/?wave=ancillary&amp;module=gradspouseiq","module=gradspouseiq")</f>
        <v>module=gradspouseiq</v>
      </c>
      <c r="F207" s="6" t="str">
        <f t="shared" ref="F207:F232" si="9">HYPERLINK("http://www.ssc.wisc.edu/wlsresearch/documentation/waves/?wave=ancillary&amp;module=sibspouseiq","module=sibspouseiq")</f>
        <v>module=sibspouseiq</v>
      </c>
    </row>
    <row r="208" spans="1:6" ht="30" customHeight="1">
      <c r="A208" s="3" t="s">
        <v>2</v>
      </c>
      <c r="B208" s="3" t="s">
        <v>286</v>
      </c>
      <c r="C208" s="3" t="s">
        <v>1284</v>
      </c>
      <c r="D208" s="12" t="s">
        <v>2140</v>
      </c>
      <c r="E208" s="6" t="str">
        <f t="shared" si="8"/>
        <v>module=gradspouseiq</v>
      </c>
      <c r="F208" s="6" t="str">
        <f t="shared" si="9"/>
        <v>module=sibspouseiq</v>
      </c>
    </row>
    <row r="209" spans="1:6" ht="30" customHeight="1">
      <c r="A209" s="3" t="s">
        <v>2</v>
      </c>
      <c r="B209" s="3" t="s">
        <v>287</v>
      </c>
      <c r="C209" s="3" t="s">
        <v>1285</v>
      </c>
      <c r="D209" s="12" t="s">
        <v>2141</v>
      </c>
      <c r="E209" s="6" t="str">
        <f t="shared" si="8"/>
        <v>module=gradspouseiq</v>
      </c>
      <c r="F209" s="6" t="str">
        <f t="shared" si="9"/>
        <v>module=sibspouseiq</v>
      </c>
    </row>
    <row r="210" spans="1:6" ht="30" customHeight="1">
      <c r="A210" s="3" t="s">
        <v>2</v>
      </c>
      <c r="B210" s="3" t="s">
        <v>288</v>
      </c>
      <c r="C210" s="3" t="s">
        <v>1286</v>
      </c>
      <c r="D210" s="12" t="s">
        <v>2142</v>
      </c>
      <c r="E210" s="6" t="str">
        <f t="shared" si="8"/>
        <v>module=gradspouseiq</v>
      </c>
      <c r="F210" s="6" t="str">
        <f t="shared" si="9"/>
        <v>module=sibspouseiq</v>
      </c>
    </row>
    <row r="211" spans="1:6" ht="30" customHeight="1">
      <c r="A211" s="3" t="s">
        <v>2</v>
      </c>
      <c r="B211" s="3" t="s">
        <v>289</v>
      </c>
      <c r="C211" s="3" t="s">
        <v>1287</v>
      </c>
      <c r="D211" s="12" t="s">
        <v>2143</v>
      </c>
      <c r="E211" s="6" t="str">
        <f t="shared" si="8"/>
        <v>module=gradspouseiq</v>
      </c>
      <c r="F211" s="6" t="str">
        <f t="shared" si="9"/>
        <v>module=sibspouseiq</v>
      </c>
    </row>
    <row r="212" spans="1:6" ht="30" customHeight="1">
      <c r="A212" s="3" t="s">
        <v>2</v>
      </c>
      <c r="B212" s="3" t="s">
        <v>290</v>
      </c>
      <c r="C212" s="3" t="s">
        <v>1288</v>
      </c>
      <c r="D212" s="12" t="s">
        <v>2144</v>
      </c>
      <c r="E212" s="6" t="str">
        <f t="shared" si="8"/>
        <v>module=gradspouseiq</v>
      </c>
      <c r="F212" s="6" t="str">
        <f t="shared" si="9"/>
        <v>module=sibspouseiq</v>
      </c>
    </row>
    <row r="213" spans="1:6" ht="30" customHeight="1">
      <c r="A213" s="3" t="s">
        <v>2</v>
      </c>
      <c r="B213" s="3" t="s">
        <v>291</v>
      </c>
      <c r="C213" s="3" t="s">
        <v>1289</v>
      </c>
      <c r="D213" s="12" t="s">
        <v>2145</v>
      </c>
      <c r="E213" s="6" t="str">
        <f t="shared" si="8"/>
        <v>module=gradspouseiq</v>
      </c>
      <c r="F213" s="6" t="str">
        <f t="shared" si="9"/>
        <v>module=sibspouseiq</v>
      </c>
    </row>
    <row r="214" spans="1:6" ht="30" customHeight="1">
      <c r="A214" s="3" t="s">
        <v>2</v>
      </c>
      <c r="B214" s="3" t="s">
        <v>292</v>
      </c>
      <c r="C214" s="3" t="s">
        <v>1290</v>
      </c>
      <c r="D214" s="12" t="s">
        <v>2146</v>
      </c>
      <c r="E214" s="6" t="str">
        <f t="shared" si="8"/>
        <v>module=gradspouseiq</v>
      </c>
      <c r="F214" s="6" t="str">
        <f t="shared" si="9"/>
        <v>module=sibspouseiq</v>
      </c>
    </row>
    <row r="215" spans="1:6" ht="30" customHeight="1">
      <c r="A215" s="3" t="s">
        <v>2</v>
      </c>
      <c r="B215" s="3" t="s">
        <v>293</v>
      </c>
      <c r="C215" s="3" t="s">
        <v>1291</v>
      </c>
      <c r="D215" s="12" t="s">
        <v>2147</v>
      </c>
      <c r="E215" s="6" t="str">
        <f t="shared" si="8"/>
        <v>module=gradspouseiq</v>
      </c>
      <c r="F215" s="6" t="str">
        <f t="shared" si="9"/>
        <v>module=sibspouseiq</v>
      </c>
    </row>
    <row r="216" spans="1:6" ht="30" customHeight="1">
      <c r="A216" s="3" t="s">
        <v>2</v>
      </c>
      <c r="B216" s="3" t="s">
        <v>294</v>
      </c>
      <c r="C216" s="3" t="s">
        <v>1292</v>
      </c>
      <c r="D216" s="12" t="s">
        <v>2148</v>
      </c>
      <c r="E216" s="6" t="str">
        <f t="shared" si="8"/>
        <v>module=gradspouseiq</v>
      </c>
      <c r="F216" s="6" t="str">
        <f t="shared" si="9"/>
        <v>module=sibspouseiq</v>
      </c>
    </row>
    <row r="217" spans="1:6" ht="30" customHeight="1">
      <c r="A217" s="3" t="s">
        <v>2</v>
      </c>
      <c r="B217" s="3" t="s">
        <v>295</v>
      </c>
      <c r="C217" s="3" t="s">
        <v>1293</v>
      </c>
      <c r="D217" s="12" t="s">
        <v>2149</v>
      </c>
      <c r="E217" s="6" t="str">
        <f t="shared" si="8"/>
        <v>module=gradspouseiq</v>
      </c>
      <c r="F217" s="6" t="str">
        <f t="shared" si="9"/>
        <v>module=sibspouseiq</v>
      </c>
    </row>
    <row r="218" spans="1:6" ht="30" customHeight="1">
      <c r="A218" s="3" t="s">
        <v>2</v>
      </c>
      <c r="B218" s="3" t="s">
        <v>296</v>
      </c>
      <c r="C218" s="3" t="s">
        <v>1294</v>
      </c>
      <c r="D218" s="12" t="s">
        <v>2150</v>
      </c>
      <c r="E218" s="6" t="str">
        <f t="shared" si="8"/>
        <v>module=gradspouseiq</v>
      </c>
      <c r="F218" s="6" t="str">
        <f t="shared" si="9"/>
        <v>module=sibspouseiq</v>
      </c>
    </row>
    <row r="219" spans="1:6" ht="30" customHeight="1">
      <c r="A219" s="3" t="s">
        <v>2</v>
      </c>
      <c r="B219" s="3" t="s">
        <v>297</v>
      </c>
      <c r="C219" s="3" t="s">
        <v>1295</v>
      </c>
      <c r="D219" s="12" t="s">
        <v>2151</v>
      </c>
      <c r="E219" s="6" t="str">
        <f t="shared" si="8"/>
        <v>module=gradspouseiq</v>
      </c>
      <c r="F219" s="6" t="str">
        <f t="shared" si="9"/>
        <v>module=sibspouseiq</v>
      </c>
    </row>
    <row r="220" spans="1:6" ht="30" customHeight="1">
      <c r="A220" s="3" t="s">
        <v>2</v>
      </c>
      <c r="B220" s="3" t="s">
        <v>298</v>
      </c>
      <c r="C220" s="3" t="s">
        <v>1296</v>
      </c>
      <c r="D220" s="12" t="s">
        <v>2152</v>
      </c>
      <c r="E220" s="6" t="str">
        <f t="shared" si="8"/>
        <v>module=gradspouseiq</v>
      </c>
      <c r="F220" s="6" t="str">
        <f t="shared" si="9"/>
        <v>module=sibspouseiq</v>
      </c>
    </row>
    <row r="221" spans="1:6" ht="30" customHeight="1">
      <c r="A221" s="3" t="s">
        <v>2</v>
      </c>
      <c r="B221" s="3" t="s">
        <v>299</v>
      </c>
      <c r="C221" s="3" t="s">
        <v>1297</v>
      </c>
      <c r="D221" s="12" t="s">
        <v>2153</v>
      </c>
      <c r="E221" s="6" t="str">
        <f t="shared" si="8"/>
        <v>module=gradspouseiq</v>
      </c>
      <c r="F221" s="6" t="str">
        <f t="shared" si="9"/>
        <v>module=sibspouseiq</v>
      </c>
    </row>
    <row r="222" spans="1:6" ht="30" customHeight="1">
      <c r="A222" s="3" t="s">
        <v>2</v>
      </c>
      <c r="B222" s="3" t="s">
        <v>300</v>
      </c>
      <c r="C222" s="3" t="s">
        <v>1298</v>
      </c>
      <c r="D222" s="12" t="s">
        <v>2154</v>
      </c>
      <c r="E222" s="6" t="str">
        <f t="shared" si="8"/>
        <v>module=gradspouseiq</v>
      </c>
      <c r="F222" s="6" t="str">
        <f t="shared" si="9"/>
        <v>module=sibspouseiq</v>
      </c>
    </row>
    <row r="223" spans="1:6" ht="30" customHeight="1">
      <c r="A223" s="3" t="s">
        <v>2</v>
      </c>
      <c r="B223" s="3" t="s">
        <v>301</v>
      </c>
      <c r="C223" s="3" t="s">
        <v>1299</v>
      </c>
      <c r="D223" s="12" t="s">
        <v>2155</v>
      </c>
      <c r="E223" s="6" t="str">
        <f t="shared" si="8"/>
        <v>module=gradspouseiq</v>
      </c>
      <c r="F223" s="6" t="str">
        <f t="shared" si="9"/>
        <v>module=sibspouseiq</v>
      </c>
    </row>
    <row r="224" spans="1:6" ht="30" customHeight="1">
      <c r="A224" s="3" t="s">
        <v>2</v>
      </c>
      <c r="B224" s="3" t="s">
        <v>302</v>
      </c>
      <c r="C224" s="3" t="s">
        <v>1300</v>
      </c>
      <c r="D224" s="12" t="s">
        <v>2156</v>
      </c>
      <c r="E224" s="6" t="str">
        <f t="shared" si="8"/>
        <v>module=gradspouseiq</v>
      </c>
      <c r="F224" s="6" t="str">
        <f t="shared" si="9"/>
        <v>module=sibspouseiq</v>
      </c>
    </row>
    <row r="225" spans="1:6" ht="30" customHeight="1">
      <c r="A225" s="3" t="s">
        <v>2</v>
      </c>
      <c r="B225" s="3" t="s">
        <v>303</v>
      </c>
      <c r="C225" s="3" t="s">
        <v>1301</v>
      </c>
      <c r="D225" s="12" t="s">
        <v>2157</v>
      </c>
      <c r="E225" s="6" t="str">
        <f t="shared" si="8"/>
        <v>module=gradspouseiq</v>
      </c>
      <c r="F225" s="6" t="str">
        <f t="shared" si="9"/>
        <v>module=sibspouseiq</v>
      </c>
    </row>
    <row r="226" spans="1:6" ht="30" customHeight="1">
      <c r="A226" s="3" t="s">
        <v>2</v>
      </c>
      <c r="B226" s="3" t="s">
        <v>304</v>
      </c>
      <c r="C226" s="3" t="s">
        <v>1302</v>
      </c>
      <c r="D226" s="12" t="s">
        <v>2158</v>
      </c>
      <c r="E226" s="6" t="str">
        <f t="shared" si="8"/>
        <v>module=gradspouseiq</v>
      </c>
      <c r="F226" s="6" t="str">
        <f t="shared" si="9"/>
        <v>module=sibspouseiq</v>
      </c>
    </row>
    <row r="227" spans="1:6" ht="30" customHeight="1">
      <c r="A227" s="3" t="s">
        <v>2</v>
      </c>
      <c r="B227" s="3" t="s">
        <v>305</v>
      </c>
      <c r="C227" s="3" t="s">
        <v>1303</v>
      </c>
      <c r="D227" s="12" t="s">
        <v>2159</v>
      </c>
      <c r="E227" s="6" t="str">
        <f t="shared" si="8"/>
        <v>module=gradspouseiq</v>
      </c>
      <c r="F227" s="6" t="str">
        <f t="shared" si="9"/>
        <v>module=sibspouseiq</v>
      </c>
    </row>
    <row r="228" spans="1:6" ht="30" customHeight="1">
      <c r="A228" s="3" t="s">
        <v>2</v>
      </c>
      <c r="B228" s="3" t="s">
        <v>306</v>
      </c>
      <c r="C228" s="3" t="s">
        <v>1304</v>
      </c>
      <c r="D228" s="12" t="s">
        <v>2160</v>
      </c>
      <c r="E228" s="6" t="str">
        <f t="shared" si="8"/>
        <v>module=gradspouseiq</v>
      </c>
      <c r="F228" s="6" t="str">
        <f t="shared" si="9"/>
        <v>module=sibspouseiq</v>
      </c>
    </row>
    <row r="229" spans="1:6" ht="30" customHeight="1">
      <c r="A229" s="3" t="s">
        <v>2</v>
      </c>
      <c r="B229" s="3" t="s">
        <v>307</v>
      </c>
      <c r="C229" s="3" t="s">
        <v>1305</v>
      </c>
      <c r="D229" s="12" t="s">
        <v>2161</v>
      </c>
      <c r="E229" s="6" t="str">
        <f t="shared" si="8"/>
        <v>module=gradspouseiq</v>
      </c>
      <c r="F229" s="6" t="str">
        <f t="shared" si="9"/>
        <v>module=sibspouseiq</v>
      </c>
    </row>
    <row r="230" spans="1:6" ht="30" customHeight="1">
      <c r="A230" s="3" t="s">
        <v>2</v>
      </c>
      <c r="B230" s="3" t="s">
        <v>308</v>
      </c>
      <c r="C230" s="3" t="s">
        <v>1306</v>
      </c>
      <c r="D230" s="12" t="s">
        <v>2162</v>
      </c>
      <c r="E230" s="6" t="str">
        <f t="shared" si="8"/>
        <v>module=gradspouseiq</v>
      </c>
      <c r="F230" s="6" t="str">
        <f t="shared" si="9"/>
        <v>module=sibspouseiq</v>
      </c>
    </row>
    <row r="231" spans="1:6" ht="30" customHeight="1">
      <c r="A231" s="3" t="s">
        <v>2</v>
      </c>
      <c r="B231" s="3" t="s">
        <v>309</v>
      </c>
      <c r="C231" s="3" t="s">
        <v>1307</v>
      </c>
      <c r="D231" s="12" t="s">
        <v>2163</v>
      </c>
      <c r="E231" s="6" t="str">
        <f t="shared" si="8"/>
        <v>module=gradspouseiq</v>
      </c>
      <c r="F231" s="6" t="str">
        <f t="shared" si="9"/>
        <v>module=sibspouseiq</v>
      </c>
    </row>
    <row r="232" spans="1:6" ht="30" customHeight="1">
      <c r="A232" s="3" t="s">
        <v>2</v>
      </c>
      <c r="B232" s="3" t="s">
        <v>310</v>
      </c>
      <c r="C232" s="3" t="s">
        <v>1308</v>
      </c>
      <c r="D232" s="12" t="s">
        <v>2164</v>
      </c>
      <c r="E232" s="6" t="str">
        <f t="shared" si="8"/>
        <v>module=gradspouseiq</v>
      </c>
      <c r="F232" s="6" t="str">
        <f t="shared" si="9"/>
        <v>module=sibspouseiq</v>
      </c>
    </row>
    <row r="233" spans="1:6" ht="30" customHeight="1">
      <c r="A233" s="3" t="s">
        <v>2</v>
      </c>
      <c r="B233" s="3" t="s">
        <v>311</v>
      </c>
      <c r="C233" s="3" t="s">
        <v>1309</v>
      </c>
      <c r="D233" s="12" t="s">
        <v>2165</v>
      </c>
      <c r="E233" s="6" t="str">
        <f t="shared" ref="E233:F252" si="10">HYPERLINK("http://www.ssc.wisc.edu/wlsresearch/documentation/waves/?wave=ancillary&amp;module=imputation","module=imputation")</f>
        <v>module=imputation</v>
      </c>
      <c r="F233" s="6" t="str">
        <f t="shared" si="10"/>
        <v>module=imputation</v>
      </c>
    </row>
    <row r="234" spans="1:6" ht="30" customHeight="1">
      <c r="A234" s="3" t="s">
        <v>2</v>
      </c>
      <c r="B234" s="3" t="s">
        <v>312</v>
      </c>
      <c r="C234" s="3" t="s">
        <v>1310</v>
      </c>
      <c r="D234" s="12" t="s">
        <v>2165</v>
      </c>
      <c r="E234" s="6" t="str">
        <f t="shared" si="10"/>
        <v>module=imputation</v>
      </c>
      <c r="F234" s="6" t="str">
        <f t="shared" si="10"/>
        <v>module=imputation</v>
      </c>
    </row>
    <row r="235" spans="1:6" ht="30" customHeight="1">
      <c r="A235" s="3" t="s">
        <v>2</v>
      </c>
      <c r="B235" s="3" t="s">
        <v>313</v>
      </c>
      <c r="C235" s="3" t="s">
        <v>1311</v>
      </c>
      <c r="D235" s="12" t="s">
        <v>2165</v>
      </c>
      <c r="E235" s="6" t="str">
        <f t="shared" si="10"/>
        <v>module=imputation</v>
      </c>
      <c r="F235" s="6" t="str">
        <f t="shared" si="10"/>
        <v>module=imputation</v>
      </c>
    </row>
    <row r="236" spans="1:6" ht="30" customHeight="1">
      <c r="A236" s="3" t="s">
        <v>2</v>
      </c>
      <c r="B236" s="3" t="s">
        <v>314</v>
      </c>
      <c r="C236" s="3" t="s">
        <v>1312</v>
      </c>
      <c r="D236" s="12" t="s">
        <v>2165</v>
      </c>
      <c r="E236" s="6" t="str">
        <f t="shared" si="10"/>
        <v>module=imputation</v>
      </c>
      <c r="F236" s="6" t="str">
        <f t="shared" si="10"/>
        <v>module=imputation</v>
      </c>
    </row>
    <row r="237" spans="1:6" ht="30" customHeight="1">
      <c r="A237" s="3" t="s">
        <v>2</v>
      </c>
      <c r="B237" s="3" t="s">
        <v>315</v>
      </c>
      <c r="C237" s="3" t="s">
        <v>1313</v>
      </c>
      <c r="D237" s="12" t="s">
        <v>2165</v>
      </c>
      <c r="E237" s="6" t="str">
        <f t="shared" si="10"/>
        <v>module=imputation</v>
      </c>
      <c r="F237" s="6" t="str">
        <f t="shared" si="10"/>
        <v>module=imputation</v>
      </c>
    </row>
    <row r="238" spans="1:6" ht="30" customHeight="1">
      <c r="A238" s="3" t="s">
        <v>2</v>
      </c>
      <c r="B238" s="3" t="s">
        <v>316</v>
      </c>
      <c r="C238" s="3" t="s">
        <v>1314</v>
      </c>
      <c r="D238" s="12" t="s">
        <v>2166</v>
      </c>
      <c r="E238" s="6" t="str">
        <f t="shared" si="10"/>
        <v>module=imputation</v>
      </c>
      <c r="F238" s="6" t="str">
        <f t="shared" si="10"/>
        <v>module=imputation</v>
      </c>
    </row>
    <row r="239" spans="1:6" ht="30" customHeight="1">
      <c r="A239" s="3" t="s">
        <v>2</v>
      </c>
      <c r="B239" s="3" t="s">
        <v>317</v>
      </c>
      <c r="C239" s="3" t="s">
        <v>1315</v>
      </c>
      <c r="D239" s="12" t="s">
        <v>2166</v>
      </c>
      <c r="E239" s="6" t="str">
        <f t="shared" si="10"/>
        <v>module=imputation</v>
      </c>
      <c r="F239" s="6" t="str">
        <f t="shared" si="10"/>
        <v>module=imputation</v>
      </c>
    </row>
    <row r="240" spans="1:6" ht="30" customHeight="1">
      <c r="A240" s="3" t="s">
        <v>2</v>
      </c>
      <c r="B240" s="3" t="s">
        <v>318</v>
      </c>
      <c r="C240" s="3" t="s">
        <v>1316</v>
      </c>
      <c r="D240" s="12" t="s">
        <v>2166</v>
      </c>
      <c r="E240" s="6" t="str">
        <f t="shared" si="10"/>
        <v>module=imputation</v>
      </c>
      <c r="F240" s="6" t="str">
        <f t="shared" si="10"/>
        <v>module=imputation</v>
      </c>
    </row>
    <row r="241" spans="1:6" ht="30" customHeight="1">
      <c r="A241" s="3" t="s">
        <v>2</v>
      </c>
      <c r="B241" s="3" t="s">
        <v>319</v>
      </c>
      <c r="C241" s="3" t="s">
        <v>1317</v>
      </c>
      <c r="D241" s="12" t="s">
        <v>2166</v>
      </c>
      <c r="E241" s="6" t="str">
        <f t="shared" si="10"/>
        <v>module=imputation</v>
      </c>
      <c r="F241" s="6" t="str">
        <f t="shared" si="10"/>
        <v>module=imputation</v>
      </c>
    </row>
    <row r="242" spans="1:6" ht="30" customHeight="1">
      <c r="A242" s="3" t="s">
        <v>2</v>
      </c>
      <c r="B242" s="3" t="s">
        <v>320</v>
      </c>
      <c r="C242" s="3" t="s">
        <v>1318</v>
      </c>
      <c r="D242" s="12" t="s">
        <v>2166</v>
      </c>
      <c r="E242" s="6" t="str">
        <f t="shared" si="10"/>
        <v>module=imputation</v>
      </c>
      <c r="F242" s="6" t="str">
        <f t="shared" si="10"/>
        <v>module=imputation</v>
      </c>
    </row>
    <row r="243" spans="1:6" ht="30" customHeight="1">
      <c r="A243" s="3" t="s">
        <v>2</v>
      </c>
      <c r="B243" s="3" t="s">
        <v>321</v>
      </c>
      <c r="C243" s="3" t="s">
        <v>1319</v>
      </c>
      <c r="D243" s="12" t="s">
        <v>2167</v>
      </c>
      <c r="E243" s="6" t="str">
        <f t="shared" si="10"/>
        <v>module=imputation</v>
      </c>
      <c r="F243" s="6" t="str">
        <f t="shared" si="10"/>
        <v>module=imputation</v>
      </c>
    </row>
    <row r="244" spans="1:6" ht="30" customHeight="1">
      <c r="A244" s="3" t="s">
        <v>2</v>
      </c>
      <c r="B244" s="3" t="s">
        <v>322</v>
      </c>
      <c r="C244" s="3" t="s">
        <v>1320</v>
      </c>
      <c r="D244" s="12" t="s">
        <v>2167</v>
      </c>
      <c r="E244" s="6" t="str">
        <f t="shared" si="10"/>
        <v>module=imputation</v>
      </c>
      <c r="F244" s="6" t="str">
        <f t="shared" si="10"/>
        <v>module=imputation</v>
      </c>
    </row>
    <row r="245" spans="1:6" ht="30" customHeight="1">
      <c r="A245" s="3" t="s">
        <v>2</v>
      </c>
      <c r="B245" s="3" t="s">
        <v>323</v>
      </c>
      <c r="C245" s="3" t="s">
        <v>1321</v>
      </c>
      <c r="D245" s="12" t="s">
        <v>2167</v>
      </c>
      <c r="E245" s="6" t="str">
        <f t="shared" si="10"/>
        <v>module=imputation</v>
      </c>
      <c r="F245" s="6" t="str">
        <f t="shared" si="10"/>
        <v>module=imputation</v>
      </c>
    </row>
    <row r="246" spans="1:6" ht="30" customHeight="1">
      <c r="A246" s="3" t="s">
        <v>2</v>
      </c>
      <c r="B246" s="3" t="s">
        <v>324</v>
      </c>
      <c r="C246" s="3" t="s">
        <v>1322</v>
      </c>
      <c r="D246" s="12" t="s">
        <v>2167</v>
      </c>
      <c r="E246" s="6" t="str">
        <f t="shared" si="10"/>
        <v>module=imputation</v>
      </c>
      <c r="F246" s="6" t="str">
        <f t="shared" si="10"/>
        <v>module=imputation</v>
      </c>
    </row>
    <row r="247" spans="1:6" ht="30" customHeight="1">
      <c r="A247" s="3" t="s">
        <v>2</v>
      </c>
      <c r="B247" s="3" t="s">
        <v>325</v>
      </c>
      <c r="C247" s="3" t="s">
        <v>1323</v>
      </c>
      <c r="D247" s="12" t="s">
        <v>2167</v>
      </c>
      <c r="E247" s="6" t="str">
        <f t="shared" si="10"/>
        <v>module=imputation</v>
      </c>
      <c r="F247" s="6" t="str">
        <f t="shared" si="10"/>
        <v>module=imputation</v>
      </c>
    </row>
    <row r="248" spans="1:6" ht="30" customHeight="1">
      <c r="A248" s="3" t="s">
        <v>2</v>
      </c>
      <c r="B248" s="3" t="s">
        <v>326</v>
      </c>
      <c r="C248" s="3" t="s">
        <v>1324</v>
      </c>
      <c r="D248" s="12" t="s">
        <v>2168</v>
      </c>
      <c r="E248" s="6" t="str">
        <f t="shared" si="10"/>
        <v>module=imputation</v>
      </c>
      <c r="F248" s="6" t="str">
        <f t="shared" si="10"/>
        <v>module=imputation</v>
      </c>
    </row>
    <row r="249" spans="1:6" ht="30" customHeight="1">
      <c r="A249" s="3" t="s">
        <v>2</v>
      </c>
      <c r="B249" s="3" t="s">
        <v>327</v>
      </c>
      <c r="C249" s="3" t="s">
        <v>1325</v>
      </c>
      <c r="D249" s="12" t="s">
        <v>2168</v>
      </c>
      <c r="E249" s="6" t="str">
        <f t="shared" si="10"/>
        <v>module=imputation</v>
      </c>
      <c r="F249" s="6" t="str">
        <f t="shared" si="10"/>
        <v>module=imputation</v>
      </c>
    </row>
    <row r="250" spans="1:6" ht="30" customHeight="1">
      <c r="A250" s="3" t="s">
        <v>2</v>
      </c>
      <c r="B250" s="3" t="s">
        <v>328</v>
      </c>
      <c r="C250" s="3" t="s">
        <v>1326</v>
      </c>
      <c r="D250" s="12" t="s">
        <v>2168</v>
      </c>
      <c r="E250" s="6" t="str">
        <f t="shared" si="10"/>
        <v>module=imputation</v>
      </c>
      <c r="F250" s="6" t="str">
        <f t="shared" si="10"/>
        <v>module=imputation</v>
      </c>
    </row>
    <row r="251" spans="1:6" ht="30" customHeight="1">
      <c r="A251" s="3" t="s">
        <v>2</v>
      </c>
      <c r="B251" s="3" t="s">
        <v>329</v>
      </c>
      <c r="C251" s="3" t="s">
        <v>1327</v>
      </c>
      <c r="D251" s="12" t="s">
        <v>2168</v>
      </c>
      <c r="E251" s="6" t="str">
        <f t="shared" si="10"/>
        <v>module=imputation</v>
      </c>
      <c r="F251" s="6" t="str">
        <f t="shared" si="10"/>
        <v>module=imputation</v>
      </c>
    </row>
    <row r="252" spans="1:6" ht="30" customHeight="1">
      <c r="A252" s="3" t="s">
        <v>2</v>
      </c>
      <c r="B252" s="3" t="s">
        <v>330</v>
      </c>
      <c r="C252" s="3" t="s">
        <v>1328</v>
      </c>
      <c r="D252" s="12" t="s">
        <v>2168</v>
      </c>
      <c r="E252" s="6" t="str">
        <f t="shared" si="10"/>
        <v>module=imputation</v>
      </c>
      <c r="F252" s="6" t="str">
        <f t="shared" si="10"/>
        <v>module=imputation</v>
      </c>
    </row>
    <row r="253" spans="1:6" ht="30" customHeight="1">
      <c r="A253" s="3" t="s">
        <v>2</v>
      </c>
      <c r="B253" s="3" t="s">
        <v>331</v>
      </c>
      <c r="C253" s="3" t="s">
        <v>1329</v>
      </c>
      <c r="D253" s="12" t="s">
        <v>2169</v>
      </c>
      <c r="E253" s="6" t="str">
        <f t="shared" ref="E253:F272" si="11">HYPERLINK("http://www.ssc.wisc.edu/wlsresearch/documentation/waves/?wave=ancillary&amp;module=imputation","module=imputation")</f>
        <v>module=imputation</v>
      </c>
      <c r="F253" s="6" t="str">
        <f t="shared" si="11"/>
        <v>module=imputation</v>
      </c>
    </row>
    <row r="254" spans="1:6" ht="30" customHeight="1">
      <c r="A254" s="3" t="s">
        <v>2</v>
      </c>
      <c r="B254" s="3" t="s">
        <v>332</v>
      </c>
      <c r="C254" s="3" t="s">
        <v>1330</v>
      </c>
      <c r="D254" s="12" t="s">
        <v>2169</v>
      </c>
      <c r="E254" s="6" t="str">
        <f t="shared" si="11"/>
        <v>module=imputation</v>
      </c>
      <c r="F254" s="6" t="str">
        <f t="shared" si="11"/>
        <v>module=imputation</v>
      </c>
    </row>
    <row r="255" spans="1:6" ht="30" customHeight="1">
      <c r="A255" s="3" t="s">
        <v>2</v>
      </c>
      <c r="B255" s="3" t="s">
        <v>333</v>
      </c>
      <c r="C255" s="3" t="s">
        <v>1331</v>
      </c>
      <c r="D255" s="12" t="s">
        <v>2169</v>
      </c>
      <c r="E255" s="6" t="str">
        <f t="shared" si="11"/>
        <v>module=imputation</v>
      </c>
      <c r="F255" s="6" t="str">
        <f t="shared" si="11"/>
        <v>module=imputation</v>
      </c>
    </row>
    <row r="256" spans="1:6" ht="30" customHeight="1">
      <c r="A256" s="3" t="s">
        <v>2</v>
      </c>
      <c r="B256" s="3" t="s">
        <v>334</v>
      </c>
      <c r="C256" s="3" t="s">
        <v>1332</v>
      </c>
      <c r="D256" s="12" t="s">
        <v>2169</v>
      </c>
      <c r="E256" s="6" t="str">
        <f t="shared" si="11"/>
        <v>module=imputation</v>
      </c>
      <c r="F256" s="6" t="str">
        <f t="shared" si="11"/>
        <v>module=imputation</v>
      </c>
    </row>
    <row r="257" spans="1:6" ht="30" customHeight="1">
      <c r="A257" s="3" t="s">
        <v>2</v>
      </c>
      <c r="B257" s="3" t="s">
        <v>335</v>
      </c>
      <c r="C257" s="3" t="s">
        <v>1333</v>
      </c>
      <c r="D257" s="12" t="s">
        <v>2169</v>
      </c>
      <c r="E257" s="6" t="str">
        <f t="shared" si="11"/>
        <v>module=imputation</v>
      </c>
      <c r="F257" s="6" t="str">
        <f t="shared" si="11"/>
        <v>module=imputation</v>
      </c>
    </row>
    <row r="258" spans="1:6" ht="30" customHeight="1">
      <c r="A258" s="3" t="s">
        <v>2</v>
      </c>
      <c r="B258" s="3" t="s">
        <v>336</v>
      </c>
      <c r="C258" s="3" t="s">
        <v>1334</v>
      </c>
      <c r="D258" s="12" t="s">
        <v>2170</v>
      </c>
      <c r="E258" s="6" t="str">
        <f t="shared" si="11"/>
        <v>module=imputation</v>
      </c>
      <c r="F258" s="6" t="str">
        <f t="shared" si="11"/>
        <v>module=imputation</v>
      </c>
    </row>
    <row r="259" spans="1:6" ht="30" customHeight="1">
      <c r="A259" s="3" t="s">
        <v>2</v>
      </c>
      <c r="B259" s="3" t="s">
        <v>337</v>
      </c>
      <c r="C259" s="3" t="s">
        <v>1335</v>
      </c>
      <c r="D259" s="12" t="s">
        <v>2170</v>
      </c>
      <c r="E259" s="6" t="str">
        <f t="shared" si="11"/>
        <v>module=imputation</v>
      </c>
      <c r="F259" s="6" t="str">
        <f t="shared" si="11"/>
        <v>module=imputation</v>
      </c>
    </row>
    <row r="260" spans="1:6" ht="30" customHeight="1">
      <c r="A260" s="3" t="s">
        <v>2</v>
      </c>
      <c r="B260" s="3" t="s">
        <v>338</v>
      </c>
      <c r="C260" s="3" t="s">
        <v>1336</v>
      </c>
      <c r="D260" s="12" t="s">
        <v>2170</v>
      </c>
      <c r="E260" s="6" t="str">
        <f t="shared" si="11"/>
        <v>module=imputation</v>
      </c>
      <c r="F260" s="6" t="str">
        <f t="shared" si="11"/>
        <v>module=imputation</v>
      </c>
    </row>
    <row r="261" spans="1:6" ht="30" customHeight="1">
      <c r="A261" s="3" t="s">
        <v>2</v>
      </c>
      <c r="B261" s="3" t="s">
        <v>339</v>
      </c>
      <c r="C261" s="3" t="s">
        <v>1337</v>
      </c>
      <c r="D261" s="12" t="s">
        <v>2170</v>
      </c>
      <c r="E261" s="6" t="str">
        <f t="shared" si="11"/>
        <v>module=imputation</v>
      </c>
      <c r="F261" s="6" t="str">
        <f t="shared" si="11"/>
        <v>module=imputation</v>
      </c>
    </row>
    <row r="262" spans="1:6" ht="30" customHeight="1">
      <c r="A262" s="3" t="s">
        <v>2</v>
      </c>
      <c r="B262" s="3" t="s">
        <v>340</v>
      </c>
      <c r="C262" s="3" t="s">
        <v>1338</v>
      </c>
      <c r="D262" s="12" t="s">
        <v>2170</v>
      </c>
      <c r="E262" s="6" t="str">
        <f t="shared" si="11"/>
        <v>module=imputation</v>
      </c>
      <c r="F262" s="6" t="str">
        <f t="shared" si="11"/>
        <v>module=imputation</v>
      </c>
    </row>
    <row r="263" spans="1:6" ht="30" customHeight="1">
      <c r="A263" s="3" t="s">
        <v>2</v>
      </c>
      <c r="B263" s="3" t="s">
        <v>341</v>
      </c>
      <c r="C263" s="3" t="s">
        <v>1339</v>
      </c>
      <c r="D263" s="12" t="s">
        <v>2171</v>
      </c>
      <c r="E263" s="6" t="str">
        <f t="shared" si="11"/>
        <v>module=imputation</v>
      </c>
      <c r="F263" s="6" t="str">
        <f t="shared" si="11"/>
        <v>module=imputation</v>
      </c>
    </row>
    <row r="264" spans="1:6" ht="30" customHeight="1">
      <c r="A264" s="3" t="s">
        <v>2</v>
      </c>
      <c r="B264" s="3" t="s">
        <v>342</v>
      </c>
      <c r="C264" s="3" t="s">
        <v>1340</v>
      </c>
      <c r="D264" s="12" t="s">
        <v>2171</v>
      </c>
      <c r="E264" s="6" t="str">
        <f t="shared" si="11"/>
        <v>module=imputation</v>
      </c>
      <c r="F264" s="6" t="str">
        <f t="shared" si="11"/>
        <v>module=imputation</v>
      </c>
    </row>
    <row r="265" spans="1:6" ht="30" customHeight="1">
      <c r="A265" s="3" t="s">
        <v>2</v>
      </c>
      <c r="B265" s="3" t="s">
        <v>343</v>
      </c>
      <c r="C265" s="3" t="s">
        <v>1341</v>
      </c>
      <c r="D265" s="12" t="s">
        <v>2171</v>
      </c>
      <c r="E265" s="6" t="str">
        <f t="shared" si="11"/>
        <v>module=imputation</v>
      </c>
      <c r="F265" s="6" t="str">
        <f t="shared" si="11"/>
        <v>module=imputation</v>
      </c>
    </row>
    <row r="266" spans="1:6" ht="30" customHeight="1">
      <c r="A266" s="3" t="s">
        <v>2</v>
      </c>
      <c r="B266" s="3" t="s">
        <v>344</v>
      </c>
      <c r="C266" s="3" t="s">
        <v>1342</v>
      </c>
      <c r="D266" s="12" t="s">
        <v>2171</v>
      </c>
      <c r="E266" s="6" t="str">
        <f t="shared" si="11"/>
        <v>module=imputation</v>
      </c>
      <c r="F266" s="6" t="str">
        <f t="shared" si="11"/>
        <v>module=imputation</v>
      </c>
    </row>
    <row r="267" spans="1:6" ht="30" customHeight="1">
      <c r="A267" s="3" t="s">
        <v>2</v>
      </c>
      <c r="B267" s="3" t="s">
        <v>345</v>
      </c>
      <c r="C267" s="3" t="s">
        <v>1343</v>
      </c>
      <c r="D267" s="12" t="s">
        <v>2171</v>
      </c>
      <c r="E267" s="6" t="str">
        <f t="shared" si="11"/>
        <v>module=imputation</v>
      </c>
      <c r="F267" s="6" t="str">
        <f t="shared" si="11"/>
        <v>module=imputation</v>
      </c>
    </row>
    <row r="268" spans="1:6" ht="30" customHeight="1">
      <c r="A268" s="3" t="s">
        <v>2</v>
      </c>
      <c r="B268" s="3" t="s">
        <v>346</v>
      </c>
      <c r="C268" s="3" t="s">
        <v>1344</v>
      </c>
      <c r="D268" s="12" t="s">
        <v>2172</v>
      </c>
      <c r="E268" s="6" t="str">
        <f t="shared" si="11"/>
        <v>module=imputation</v>
      </c>
      <c r="F268" s="6" t="str">
        <f t="shared" si="11"/>
        <v>module=imputation</v>
      </c>
    </row>
    <row r="269" spans="1:6" ht="30" customHeight="1">
      <c r="A269" s="3" t="s">
        <v>2</v>
      </c>
      <c r="B269" s="3" t="s">
        <v>347</v>
      </c>
      <c r="C269" s="3" t="s">
        <v>1345</v>
      </c>
      <c r="D269" s="12" t="s">
        <v>2172</v>
      </c>
      <c r="E269" s="6" t="str">
        <f t="shared" si="11"/>
        <v>module=imputation</v>
      </c>
      <c r="F269" s="6" t="str">
        <f t="shared" si="11"/>
        <v>module=imputation</v>
      </c>
    </row>
    <row r="270" spans="1:6" ht="30" customHeight="1">
      <c r="A270" s="3" t="s">
        <v>2</v>
      </c>
      <c r="B270" s="3" t="s">
        <v>348</v>
      </c>
      <c r="C270" s="3" t="s">
        <v>1346</v>
      </c>
      <c r="D270" s="12" t="s">
        <v>2172</v>
      </c>
      <c r="E270" s="6" t="str">
        <f t="shared" si="11"/>
        <v>module=imputation</v>
      </c>
      <c r="F270" s="6" t="str">
        <f t="shared" si="11"/>
        <v>module=imputation</v>
      </c>
    </row>
    <row r="271" spans="1:6" ht="30" customHeight="1">
      <c r="A271" s="3" t="s">
        <v>2</v>
      </c>
      <c r="B271" s="3" t="s">
        <v>349</v>
      </c>
      <c r="C271" s="3" t="s">
        <v>1347</v>
      </c>
      <c r="D271" s="12" t="s">
        <v>2172</v>
      </c>
      <c r="E271" s="6" t="str">
        <f t="shared" si="11"/>
        <v>module=imputation</v>
      </c>
      <c r="F271" s="6" t="str">
        <f t="shared" si="11"/>
        <v>module=imputation</v>
      </c>
    </row>
    <row r="272" spans="1:6" ht="30" customHeight="1">
      <c r="A272" s="3" t="s">
        <v>2</v>
      </c>
      <c r="B272" s="3" t="s">
        <v>350</v>
      </c>
      <c r="C272" s="3" t="s">
        <v>1348</v>
      </c>
      <c r="D272" s="12" t="s">
        <v>2172</v>
      </c>
      <c r="E272" s="6" t="str">
        <f t="shared" si="11"/>
        <v>module=imputation</v>
      </c>
      <c r="F272" s="6" t="str">
        <f t="shared" si="11"/>
        <v>module=imputation</v>
      </c>
    </row>
    <row r="273" spans="1:6" ht="30" customHeight="1">
      <c r="A273" s="3" t="s">
        <v>2</v>
      </c>
      <c r="B273" s="3" t="s">
        <v>351</v>
      </c>
      <c r="C273" s="3" t="s">
        <v>1349</v>
      </c>
      <c r="D273" s="12" t="s">
        <v>2173</v>
      </c>
      <c r="E273" s="6" t="str">
        <f t="shared" ref="E273:F292" si="12">HYPERLINK("http://www.ssc.wisc.edu/wlsresearch/documentation/waves/?wave=ancillary&amp;module=imputation","module=imputation")</f>
        <v>module=imputation</v>
      </c>
      <c r="F273" s="6" t="str">
        <f t="shared" si="12"/>
        <v>module=imputation</v>
      </c>
    </row>
    <row r="274" spans="1:6" ht="30" customHeight="1">
      <c r="A274" s="3" t="s">
        <v>2</v>
      </c>
      <c r="B274" s="3" t="s">
        <v>352</v>
      </c>
      <c r="C274" s="3" t="s">
        <v>1350</v>
      </c>
      <c r="D274" s="12" t="s">
        <v>2173</v>
      </c>
      <c r="E274" s="6" t="str">
        <f t="shared" si="12"/>
        <v>module=imputation</v>
      </c>
      <c r="F274" s="6" t="str">
        <f t="shared" si="12"/>
        <v>module=imputation</v>
      </c>
    </row>
    <row r="275" spans="1:6" ht="30" customHeight="1">
      <c r="A275" s="3" t="s">
        <v>2</v>
      </c>
      <c r="B275" s="3" t="s">
        <v>353</v>
      </c>
      <c r="C275" s="3" t="s">
        <v>1351</v>
      </c>
      <c r="D275" s="12" t="s">
        <v>2173</v>
      </c>
      <c r="E275" s="6" t="str">
        <f t="shared" si="12"/>
        <v>module=imputation</v>
      </c>
      <c r="F275" s="6" t="str">
        <f t="shared" si="12"/>
        <v>module=imputation</v>
      </c>
    </row>
    <row r="276" spans="1:6" ht="30" customHeight="1">
      <c r="A276" s="3" t="s">
        <v>2</v>
      </c>
      <c r="B276" s="3" t="s">
        <v>354</v>
      </c>
      <c r="C276" s="3" t="s">
        <v>1352</v>
      </c>
      <c r="D276" s="12" t="s">
        <v>2173</v>
      </c>
      <c r="E276" s="6" t="str">
        <f t="shared" si="12"/>
        <v>module=imputation</v>
      </c>
      <c r="F276" s="6" t="str">
        <f t="shared" si="12"/>
        <v>module=imputation</v>
      </c>
    </row>
    <row r="277" spans="1:6" ht="30" customHeight="1">
      <c r="A277" s="3" t="s">
        <v>2</v>
      </c>
      <c r="B277" s="3" t="s">
        <v>355</v>
      </c>
      <c r="C277" s="3" t="s">
        <v>1353</v>
      </c>
      <c r="D277" s="12" t="s">
        <v>2173</v>
      </c>
      <c r="E277" s="6" t="str">
        <f t="shared" si="12"/>
        <v>module=imputation</v>
      </c>
      <c r="F277" s="6" t="str">
        <f t="shared" si="12"/>
        <v>module=imputation</v>
      </c>
    </row>
    <row r="278" spans="1:6" ht="30" customHeight="1">
      <c r="A278" s="3" t="s">
        <v>2</v>
      </c>
      <c r="B278" s="3" t="s">
        <v>356</v>
      </c>
      <c r="C278" s="3" t="s">
        <v>1354</v>
      </c>
      <c r="D278" s="12" t="s">
        <v>2174</v>
      </c>
      <c r="E278" s="6" t="str">
        <f t="shared" si="12"/>
        <v>module=imputation</v>
      </c>
      <c r="F278" s="6" t="str">
        <f t="shared" si="12"/>
        <v>module=imputation</v>
      </c>
    </row>
    <row r="279" spans="1:6" ht="30" customHeight="1">
      <c r="A279" s="3" t="s">
        <v>2</v>
      </c>
      <c r="B279" s="3" t="s">
        <v>357</v>
      </c>
      <c r="C279" s="3" t="s">
        <v>1355</v>
      </c>
      <c r="D279" s="12" t="s">
        <v>2174</v>
      </c>
      <c r="E279" s="6" t="str">
        <f t="shared" si="12"/>
        <v>module=imputation</v>
      </c>
      <c r="F279" s="6" t="str">
        <f t="shared" si="12"/>
        <v>module=imputation</v>
      </c>
    </row>
    <row r="280" spans="1:6" ht="30" customHeight="1">
      <c r="A280" s="3" t="s">
        <v>2</v>
      </c>
      <c r="B280" s="3" t="s">
        <v>358</v>
      </c>
      <c r="C280" s="3" t="s">
        <v>1356</v>
      </c>
      <c r="D280" s="12" t="s">
        <v>2174</v>
      </c>
      <c r="E280" s="6" t="str">
        <f t="shared" si="12"/>
        <v>module=imputation</v>
      </c>
      <c r="F280" s="6" t="str">
        <f t="shared" si="12"/>
        <v>module=imputation</v>
      </c>
    </row>
    <row r="281" spans="1:6" ht="30" customHeight="1">
      <c r="A281" s="3" t="s">
        <v>2</v>
      </c>
      <c r="B281" s="3" t="s">
        <v>359</v>
      </c>
      <c r="C281" s="3" t="s">
        <v>1357</v>
      </c>
      <c r="D281" s="12" t="s">
        <v>2174</v>
      </c>
      <c r="E281" s="6" t="str">
        <f t="shared" si="12"/>
        <v>module=imputation</v>
      </c>
      <c r="F281" s="6" t="str">
        <f t="shared" si="12"/>
        <v>module=imputation</v>
      </c>
    </row>
    <row r="282" spans="1:6" ht="30" customHeight="1">
      <c r="A282" s="3" t="s">
        <v>2</v>
      </c>
      <c r="B282" s="3" t="s">
        <v>360</v>
      </c>
      <c r="C282" s="3" t="s">
        <v>1358</v>
      </c>
      <c r="D282" s="12" t="s">
        <v>2174</v>
      </c>
      <c r="E282" s="6" t="str">
        <f t="shared" si="12"/>
        <v>module=imputation</v>
      </c>
      <c r="F282" s="6" t="str">
        <f t="shared" si="12"/>
        <v>module=imputation</v>
      </c>
    </row>
    <row r="283" spans="1:6" ht="30" customHeight="1">
      <c r="A283" s="3" t="s">
        <v>2</v>
      </c>
      <c r="B283" s="3" t="s">
        <v>361</v>
      </c>
      <c r="C283" s="3" t="s">
        <v>1359</v>
      </c>
      <c r="D283" s="12" t="s">
        <v>2175</v>
      </c>
      <c r="E283" s="6" t="str">
        <f t="shared" si="12"/>
        <v>module=imputation</v>
      </c>
      <c r="F283" s="6" t="str">
        <f t="shared" si="12"/>
        <v>module=imputation</v>
      </c>
    </row>
    <row r="284" spans="1:6" ht="30" customHeight="1">
      <c r="A284" s="3" t="s">
        <v>2</v>
      </c>
      <c r="B284" s="3" t="s">
        <v>362</v>
      </c>
      <c r="C284" s="3" t="s">
        <v>1360</v>
      </c>
      <c r="D284" s="12" t="s">
        <v>2175</v>
      </c>
      <c r="E284" s="6" t="str">
        <f t="shared" si="12"/>
        <v>module=imputation</v>
      </c>
      <c r="F284" s="6" t="str">
        <f t="shared" si="12"/>
        <v>module=imputation</v>
      </c>
    </row>
    <row r="285" spans="1:6" ht="30" customHeight="1">
      <c r="A285" s="3" t="s">
        <v>2</v>
      </c>
      <c r="B285" s="3" t="s">
        <v>363</v>
      </c>
      <c r="C285" s="3" t="s">
        <v>1361</v>
      </c>
      <c r="D285" s="12" t="s">
        <v>2175</v>
      </c>
      <c r="E285" s="6" t="str">
        <f t="shared" si="12"/>
        <v>module=imputation</v>
      </c>
      <c r="F285" s="6" t="str">
        <f t="shared" si="12"/>
        <v>module=imputation</v>
      </c>
    </row>
    <row r="286" spans="1:6" ht="30" customHeight="1">
      <c r="A286" s="3" t="s">
        <v>2</v>
      </c>
      <c r="B286" s="3" t="s">
        <v>364</v>
      </c>
      <c r="C286" s="3" t="s">
        <v>1362</v>
      </c>
      <c r="D286" s="12" t="s">
        <v>2175</v>
      </c>
      <c r="E286" s="6" t="str">
        <f t="shared" si="12"/>
        <v>module=imputation</v>
      </c>
      <c r="F286" s="6" t="str">
        <f t="shared" si="12"/>
        <v>module=imputation</v>
      </c>
    </row>
    <row r="287" spans="1:6" ht="30" customHeight="1">
      <c r="A287" s="3" t="s">
        <v>2</v>
      </c>
      <c r="B287" s="3" t="s">
        <v>365</v>
      </c>
      <c r="C287" s="3" t="s">
        <v>1363</v>
      </c>
      <c r="D287" s="12" t="s">
        <v>2175</v>
      </c>
      <c r="E287" s="6" t="str">
        <f t="shared" si="12"/>
        <v>module=imputation</v>
      </c>
      <c r="F287" s="6" t="str">
        <f t="shared" si="12"/>
        <v>module=imputation</v>
      </c>
    </row>
    <row r="288" spans="1:6" ht="30" customHeight="1">
      <c r="A288" s="3" t="s">
        <v>2</v>
      </c>
      <c r="B288" s="3" t="s">
        <v>366</v>
      </c>
      <c r="C288" s="3" t="s">
        <v>1364</v>
      </c>
      <c r="D288" s="12" t="s">
        <v>2176</v>
      </c>
      <c r="E288" s="6" t="str">
        <f t="shared" si="12"/>
        <v>module=imputation</v>
      </c>
      <c r="F288" s="6" t="str">
        <f t="shared" si="12"/>
        <v>module=imputation</v>
      </c>
    </row>
    <row r="289" spans="1:6" ht="30" customHeight="1">
      <c r="A289" s="3" t="s">
        <v>2</v>
      </c>
      <c r="B289" s="3" t="s">
        <v>367</v>
      </c>
      <c r="C289" s="3" t="s">
        <v>1365</v>
      </c>
      <c r="D289" s="12" t="s">
        <v>2176</v>
      </c>
      <c r="E289" s="6" t="str">
        <f t="shared" si="12"/>
        <v>module=imputation</v>
      </c>
      <c r="F289" s="6" t="str">
        <f t="shared" si="12"/>
        <v>module=imputation</v>
      </c>
    </row>
    <row r="290" spans="1:6" ht="30" customHeight="1">
      <c r="A290" s="3" t="s">
        <v>2</v>
      </c>
      <c r="B290" s="3" t="s">
        <v>368</v>
      </c>
      <c r="C290" s="3" t="s">
        <v>1366</v>
      </c>
      <c r="D290" s="12" t="s">
        <v>2176</v>
      </c>
      <c r="E290" s="6" t="str">
        <f t="shared" si="12"/>
        <v>module=imputation</v>
      </c>
      <c r="F290" s="6" t="str">
        <f t="shared" si="12"/>
        <v>module=imputation</v>
      </c>
    </row>
    <row r="291" spans="1:6" ht="30" customHeight="1">
      <c r="A291" s="3" t="s">
        <v>2</v>
      </c>
      <c r="B291" s="3" t="s">
        <v>369</v>
      </c>
      <c r="C291" s="3" t="s">
        <v>1367</v>
      </c>
      <c r="D291" s="12" t="s">
        <v>2176</v>
      </c>
      <c r="E291" s="6" t="str">
        <f t="shared" si="12"/>
        <v>module=imputation</v>
      </c>
      <c r="F291" s="6" t="str">
        <f t="shared" si="12"/>
        <v>module=imputation</v>
      </c>
    </row>
    <row r="292" spans="1:6" ht="30" customHeight="1">
      <c r="A292" s="3" t="s">
        <v>2</v>
      </c>
      <c r="B292" s="3" t="s">
        <v>370</v>
      </c>
      <c r="C292" s="3" t="s">
        <v>1368</v>
      </c>
      <c r="D292" s="12" t="s">
        <v>2176</v>
      </c>
      <c r="E292" s="6" t="str">
        <f t="shared" si="12"/>
        <v>module=imputation</v>
      </c>
      <c r="F292" s="6" t="str">
        <f t="shared" si="12"/>
        <v>module=imputation</v>
      </c>
    </row>
    <row r="293" spans="1:6" ht="30" customHeight="1">
      <c r="A293" s="3" t="s">
        <v>2</v>
      </c>
      <c r="B293" s="3" t="s">
        <v>371</v>
      </c>
      <c r="C293" s="3" t="s">
        <v>1369</v>
      </c>
      <c r="D293" s="12" t="s">
        <v>2177</v>
      </c>
      <c r="E293" s="6" t="str">
        <f t="shared" ref="E293:F312" si="13">HYPERLINK("http://www.ssc.wisc.edu/wlsresearch/documentation/waves/?wave=ancillary&amp;module=imputation","module=imputation")</f>
        <v>module=imputation</v>
      </c>
      <c r="F293" s="6" t="str">
        <f t="shared" si="13"/>
        <v>module=imputation</v>
      </c>
    </row>
    <row r="294" spans="1:6" ht="30" customHeight="1">
      <c r="A294" s="3" t="s">
        <v>2</v>
      </c>
      <c r="B294" s="3" t="s">
        <v>372</v>
      </c>
      <c r="C294" s="3" t="s">
        <v>1370</v>
      </c>
      <c r="D294" s="12" t="s">
        <v>2177</v>
      </c>
      <c r="E294" s="6" t="str">
        <f t="shared" si="13"/>
        <v>module=imputation</v>
      </c>
      <c r="F294" s="6" t="str">
        <f t="shared" si="13"/>
        <v>module=imputation</v>
      </c>
    </row>
    <row r="295" spans="1:6" ht="30" customHeight="1">
      <c r="A295" s="3" t="s">
        <v>2</v>
      </c>
      <c r="B295" s="3" t="s">
        <v>373</v>
      </c>
      <c r="C295" s="3" t="s">
        <v>1371</v>
      </c>
      <c r="D295" s="12" t="s">
        <v>2177</v>
      </c>
      <c r="E295" s="6" t="str">
        <f t="shared" si="13"/>
        <v>module=imputation</v>
      </c>
      <c r="F295" s="6" t="str">
        <f t="shared" si="13"/>
        <v>module=imputation</v>
      </c>
    </row>
    <row r="296" spans="1:6" ht="30" customHeight="1">
      <c r="A296" s="3" t="s">
        <v>2</v>
      </c>
      <c r="B296" s="3" t="s">
        <v>374</v>
      </c>
      <c r="C296" s="3" t="s">
        <v>1372</v>
      </c>
      <c r="D296" s="12" t="s">
        <v>2177</v>
      </c>
      <c r="E296" s="6" t="str">
        <f t="shared" si="13"/>
        <v>module=imputation</v>
      </c>
      <c r="F296" s="6" t="str">
        <f t="shared" si="13"/>
        <v>module=imputation</v>
      </c>
    </row>
    <row r="297" spans="1:6" ht="30" customHeight="1">
      <c r="A297" s="3" t="s">
        <v>2</v>
      </c>
      <c r="B297" s="3" t="s">
        <v>375</v>
      </c>
      <c r="C297" s="3" t="s">
        <v>1373</v>
      </c>
      <c r="D297" s="12" t="s">
        <v>2177</v>
      </c>
      <c r="E297" s="6" t="str">
        <f t="shared" si="13"/>
        <v>module=imputation</v>
      </c>
      <c r="F297" s="6" t="str">
        <f t="shared" si="13"/>
        <v>module=imputation</v>
      </c>
    </row>
    <row r="298" spans="1:6" ht="30" customHeight="1">
      <c r="A298" s="3" t="s">
        <v>2</v>
      </c>
      <c r="B298" s="3" t="s">
        <v>376</v>
      </c>
      <c r="C298" s="3" t="s">
        <v>1374</v>
      </c>
      <c r="D298" s="12" t="s">
        <v>2178</v>
      </c>
      <c r="E298" s="6" t="str">
        <f t="shared" si="13"/>
        <v>module=imputation</v>
      </c>
      <c r="F298" s="6" t="str">
        <f t="shared" si="13"/>
        <v>module=imputation</v>
      </c>
    </row>
    <row r="299" spans="1:6" ht="30" customHeight="1">
      <c r="A299" s="3" t="s">
        <v>2</v>
      </c>
      <c r="B299" s="3" t="s">
        <v>377</v>
      </c>
      <c r="C299" s="3" t="s">
        <v>1375</v>
      </c>
      <c r="D299" s="12" t="s">
        <v>2178</v>
      </c>
      <c r="E299" s="6" t="str">
        <f t="shared" si="13"/>
        <v>module=imputation</v>
      </c>
      <c r="F299" s="6" t="str">
        <f t="shared" si="13"/>
        <v>module=imputation</v>
      </c>
    </row>
    <row r="300" spans="1:6" ht="30" customHeight="1">
      <c r="A300" s="3" t="s">
        <v>2</v>
      </c>
      <c r="B300" s="3" t="s">
        <v>378</v>
      </c>
      <c r="C300" s="3" t="s">
        <v>1376</v>
      </c>
      <c r="D300" s="12" t="s">
        <v>2178</v>
      </c>
      <c r="E300" s="6" t="str">
        <f t="shared" si="13"/>
        <v>module=imputation</v>
      </c>
      <c r="F300" s="6" t="str">
        <f t="shared" si="13"/>
        <v>module=imputation</v>
      </c>
    </row>
    <row r="301" spans="1:6" ht="30" customHeight="1">
      <c r="A301" s="3" t="s">
        <v>2</v>
      </c>
      <c r="B301" s="3" t="s">
        <v>379</v>
      </c>
      <c r="C301" s="3" t="s">
        <v>1377</v>
      </c>
      <c r="D301" s="12" t="s">
        <v>2178</v>
      </c>
      <c r="E301" s="6" t="str">
        <f t="shared" si="13"/>
        <v>module=imputation</v>
      </c>
      <c r="F301" s="6" t="str">
        <f t="shared" si="13"/>
        <v>module=imputation</v>
      </c>
    </row>
    <row r="302" spans="1:6" ht="30" customHeight="1">
      <c r="A302" s="3" t="s">
        <v>2</v>
      </c>
      <c r="B302" s="3" t="s">
        <v>380</v>
      </c>
      <c r="C302" s="3" t="s">
        <v>1378</v>
      </c>
      <c r="D302" s="12" t="s">
        <v>2178</v>
      </c>
      <c r="E302" s="6" t="str">
        <f t="shared" si="13"/>
        <v>module=imputation</v>
      </c>
      <c r="F302" s="6" t="str">
        <f t="shared" si="13"/>
        <v>module=imputation</v>
      </c>
    </row>
    <row r="303" spans="1:6" ht="30" customHeight="1">
      <c r="A303" s="3" t="s">
        <v>2</v>
      </c>
      <c r="B303" s="3" t="s">
        <v>381</v>
      </c>
      <c r="C303" s="3" t="s">
        <v>1379</v>
      </c>
      <c r="D303" s="12" t="s">
        <v>2179</v>
      </c>
      <c r="E303" s="6" t="str">
        <f t="shared" si="13"/>
        <v>module=imputation</v>
      </c>
      <c r="F303" s="6" t="str">
        <f t="shared" si="13"/>
        <v>module=imputation</v>
      </c>
    </row>
    <row r="304" spans="1:6" ht="30" customHeight="1">
      <c r="A304" s="3" t="s">
        <v>2</v>
      </c>
      <c r="B304" s="3" t="s">
        <v>382</v>
      </c>
      <c r="C304" s="3" t="s">
        <v>1380</v>
      </c>
      <c r="D304" s="12" t="s">
        <v>2179</v>
      </c>
      <c r="E304" s="6" t="str">
        <f t="shared" si="13"/>
        <v>module=imputation</v>
      </c>
      <c r="F304" s="6" t="str">
        <f t="shared" si="13"/>
        <v>module=imputation</v>
      </c>
    </row>
    <row r="305" spans="1:6" ht="30" customHeight="1">
      <c r="A305" s="3" t="s">
        <v>2</v>
      </c>
      <c r="B305" s="3" t="s">
        <v>383</v>
      </c>
      <c r="C305" s="3" t="s">
        <v>1381</v>
      </c>
      <c r="D305" s="12" t="s">
        <v>2179</v>
      </c>
      <c r="E305" s="6" t="str">
        <f t="shared" si="13"/>
        <v>module=imputation</v>
      </c>
      <c r="F305" s="6" t="str">
        <f t="shared" si="13"/>
        <v>module=imputation</v>
      </c>
    </row>
    <row r="306" spans="1:6" ht="30" customHeight="1">
      <c r="A306" s="3" t="s">
        <v>2</v>
      </c>
      <c r="B306" s="3" t="s">
        <v>384</v>
      </c>
      <c r="C306" s="3" t="s">
        <v>1382</v>
      </c>
      <c r="D306" s="12" t="s">
        <v>2179</v>
      </c>
      <c r="E306" s="6" t="str">
        <f t="shared" si="13"/>
        <v>module=imputation</v>
      </c>
      <c r="F306" s="6" t="str">
        <f t="shared" si="13"/>
        <v>module=imputation</v>
      </c>
    </row>
    <row r="307" spans="1:6" ht="30" customHeight="1">
      <c r="A307" s="3" t="s">
        <v>2</v>
      </c>
      <c r="B307" s="3" t="s">
        <v>385</v>
      </c>
      <c r="C307" s="3" t="s">
        <v>1383</v>
      </c>
      <c r="D307" s="12" t="s">
        <v>2179</v>
      </c>
      <c r="E307" s="6" t="str">
        <f t="shared" si="13"/>
        <v>module=imputation</v>
      </c>
      <c r="F307" s="6" t="str">
        <f t="shared" si="13"/>
        <v>module=imputation</v>
      </c>
    </row>
    <row r="308" spans="1:6" ht="30" customHeight="1">
      <c r="A308" s="3" t="s">
        <v>2</v>
      </c>
      <c r="B308" s="3" t="s">
        <v>386</v>
      </c>
      <c r="C308" s="3" t="s">
        <v>1384</v>
      </c>
      <c r="D308" s="12" t="s">
        <v>2180</v>
      </c>
      <c r="E308" s="6" t="str">
        <f t="shared" si="13"/>
        <v>module=imputation</v>
      </c>
      <c r="F308" s="6" t="str">
        <f t="shared" si="13"/>
        <v>module=imputation</v>
      </c>
    </row>
    <row r="309" spans="1:6" ht="30" customHeight="1">
      <c r="A309" s="3" t="s">
        <v>2</v>
      </c>
      <c r="B309" s="3" t="s">
        <v>387</v>
      </c>
      <c r="C309" s="3" t="s">
        <v>1385</v>
      </c>
      <c r="D309" s="12" t="s">
        <v>2180</v>
      </c>
      <c r="E309" s="6" t="str">
        <f t="shared" si="13"/>
        <v>module=imputation</v>
      </c>
      <c r="F309" s="6" t="str">
        <f t="shared" si="13"/>
        <v>module=imputation</v>
      </c>
    </row>
    <row r="310" spans="1:6" ht="30" customHeight="1">
      <c r="A310" s="3" t="s">
        <v>2</v>
      </c>
      <c r="B310" s="3" t="s">
        <v>388</v>
      </c>
      <c r="C310" s="3" t="s">
        <v>1386</v>
      </c>
      <c r="D310" s="12" t="s">
        <v>2180</v>
      </c>
      <c r="E310" s="6" t="str">
        <f t="shared" si="13"/>
        <v>module=imputation</v>
      </c>
      <c r="F310" s="6" t="str">
        <f t="shared" si="13"/>
        <v>module=imputation</v>
      </c>
    </row>
    <row r="311" spans="1:6" ht="30" customHeight="1">
      <c r="A311" s="3" t="s">
        <v>2</v>
      </c>
      <c r="B311" s="3" t="s">
        <v>389</v>
      </c>
      <c r="C311" s="3" t="s">
        <v>1387</v>
      </c>
      <c r="D311" s="12" t="s">
        <v>2180</v>
      </c>
      <c r="E311" s="6" t="str">
        <f t="shared" si="13"/>
        <v>module=imputation</v>
      </c>
      <c r="F311" s="6" t="str">
        <f t="shared" si="13"/>
        <v>module=imputation</v>
      </c>
    </row>
    <row r="312" spans="1:6" ht="30" customHeight="1">
      <c r="A312" s="3" t="s">
        <v>2</v>
      </c>
      <c r="B312" s="3" t="s">
        <v>390</v>
      </c>
      <c r="C312" s="3" t="s">
        <v>1388</v>
      </c>
      <c r="D312" s="12" t="s">
        <v>2180</v>
      </c>
      <c r="E312" s="6" t="str">
        <f t="shared" si="13"/>
        <v>module=imputation</v>
      </c>
      <c r="F312" s="6" t="str">
        <f t="shared" si="13"/>
        <v>module=imputation</v>
      </c>
    </row>
    <row r="313" spans="1:6" ht="30" customHeight="1">
      <c r="A313" s="3" t="s">
        <v>2</v>
      </c>
      <c r="B313" s="3" t="s">
        <v>391</v>
      </c>
      <c r="C313" s="3" t="s">
        <v>1389</v>
      </c>
      <c r="D313" s="12" t="s">
        <v>2181</v>
      </c>
      <c r="E313" s="6" t="str">
        <f t="shared" ref="E313:F332" si="14">HYPERLINK("http://www.ssc.wisc.edu/wlsresearch/documentation/waves/?wave=ancillary&amp;module=imputation","module=imputation")</f>
        <v>module=imputation</v>
      </c>
      <c r="F313" s="6" t="str">
        <f t="shared" si="14"/>
        <v>module=imputation</v>
      </c>
    </row>
    <row r="314" spans="1:6" ht="30" customHeight="1">
      <c r="A314" s="3" t="s">
        <v>2</v>
      </c>
      <c r="B314" s="3" t="s">
        <v>392</v>
      </c>
      <c r="C314" s="3" t="s">
        <v>1390</v>
      </c>
      <c r="D314" s="12" t="s">
        <v>2181</v>
      </c>
      <c r="E314" s="6" t="str">
        <f t="shared" si="14"/>
        <v>module=imputation</v>
      </c>
      <c r="F314" s="6" t="str">
        <f t="shared" si="14"/>
        <v>module=imputation</v>
      </c>
    </row>
    <row r="315" spans="1:6" ht="30" customHeight="1">
      <c r="A315" s="3" t="s">
        <v>2</v>
      </c>
      <c r="B315" s="3" t="s">
        <v>393</v>
      </c>
      <c r="C315" s="3" t="s">
        <v>1391</v>
      </c>
      <c r="D315" s="12" t="s">
        <v>2181</v>
      </c>
      <c r="E315" s="6" t="str">
        <f t="shared" si="14"/>
        <v>module=imputation</v>
      </c>
      <c r="F315" s="6" t="str">
        <f t="shared" si="14"/>
        <v>module=imputation</v>
      </c>
    </row>
    <row r="316" spans="1:6" ht="30" customHeight="1">
      <c r="A316" s="3" t="s">
        <v>2</v>
      </c>
      <c r="B316" s="3" t="s">
        <v>394</v>
      </c>
      <c r="C316" s="3" t="s">
        <v>1392</v>
      </c>
      <c r="D316" s="12" t="s">
        <v>2181</v>
      </c>
      <c r="E316" s="6" t="str">
        <f t="shared" si="14"/>
        <v>module=imputation</v>
      </c>
      <c r="F316" s="6" t="str">
        <f t="shared" si="14"/>
        <v>module=imputation</v>
      </c>
    </row>
    <row r="317" spans="1:6" ht="30" customHeight="1">
      <c r="A317" s="3" t="s">
        <v>2</v>
      </c>
      <c r="B317" s="3" t="s">
        <v>395</v>
      </c>
      <c r="C317" s="3" t="s">
        <v>1393</v>
      </c>
      <c r="D317" s="12" t="s">
        <v>2181</v>
      </c>
      <c r="E317" s="6" t="str">
        <f t="shared" si="14"/>
        <v>module=imputation</v>
      </c>
      <c r="F317" s="6" t="str">
        <f t="shared" si="14"/>
        <v>module=imputation</v>
      </c>
    </row>
    <row r="318" spans="1:6" ht="30" customHeight="1">
      <c r="A318" s="3" t="s">
        <v>2</v>
      </c>
      <c r="B318" s="3" t="s">
        <v>396</v>
      </c>
      <c r="C318" s="3" t="s">
        <v>1394</v>
      </c>
      <c r="D318" s="12" t="s">
        <v>2182</v>
      </c>
      <c r="E318" s="6" t="str">
        <f t="shared" si="14"/>
        <v>module=imputation</v>
      </c>
      <c r="F318" s="6" t="str">
        <f t="shared" si="14"/>
        <v>module=imputation</v>
      </c>
    </row>
    <row r="319" spans="1:6" ht="30" customHeight="1">
      <c r="A319" s="3" t="s">
        <v>2</v>
      </c>
      <c r="B319" s="3" t="s">
        <v>397</v>
      </c>
      <c r="C319" s="3" t="s">
        <v>1395</v>
      </c>
      <c r="D319" s="12" t="s">
        <v>2182</v>
      </c>
      <c r="E319" s="6" t="str">
        <f t="shared" si="14"/>
        <v>module=imputation</v>
      </c>
      <c r="F319" s="6" t="str">
        <f t="shared" si="14"/>
        <v>module=imputation</v>
      </c>
    </row>
    <row r="320" spans="1:6" ht="30" customHeight="1">
      <c r="A320" s="3" t="s">
        <v>2</v>
      </c>
      <c r="B320" s="3" t="s">
        <v>398</v>
      </c>
      <c r="C320" s="3" t="s">
        <v>1396</v>
      </c>
      <c r="D320" s="12" t="s">
        <v>2182</v>
      </c>
      <c r="E320" s="6" t="str">
        <f t="shared" si="14"/>
        <v>module=imputation</v>
      </c>
      <c r="F320" s="6" t="str">
        <f t="shared" si="14"/>
        <v>module=imputation</v>
      </c>
    </row>
    <row r="321" spans="1:6" ht="30" customHeight="1">
      <c r="A321" s="3" t="s">
        <v>2</v>
      </c>
      <c r="B321" s="3" t="s">
        <v>399</v>
      </c>
      <c r="C321" s="3" t="s">
        <v>1397</v>
      </c>
      <c r="D321" s="12" t="s">
        <v>2182</v>
      </c>
      <c r="E321" s="6" t="str">
        <f t="shared" si="14"/>
        <v>module=imputation</v>
      </c>
      <c r="F321" s="6" t="str">
        <f t="shared" si="14"/>
        <v>module=imputation</v>
      </c>
    </row>
    <row r="322" spans="1:6" ht="30" customHeight="1">
      <c r="A322" s="3" t="s">
        <v>2</v>
      </c>
      <c r="B322" s="3" t="s">
        <v>400</v>
      </c>
      <c r="C322" s="3" t="s">
        <v>1398</v>
      </c>
      <c r="D322" s="12" t="s">
        <v>2182</v>
      </c>
      <c r="E322" s="6" t="str">
        <f t="shared" si="14"/>
        <v>module=imputation</v>
      </c>
      <c r="F322" s="6" t="str">
        <f t="shared" si="14"/>
        <v>module=imputation</v>
      </c>
    </row>
    <row r="323" spans="1:6" ht="30" customHeight="1">
      <c r="A323" s="3" t="s">
        <v>2</v>
      </c>
      <c r="B323" s="3" t="s">
        <v>401</v>
      </c>
      <c r="C323" s="3" t="s">
        <v>1399</v>
      </c>
      <c r="D323" s="12" t="s">
        <v>2183</v>
      </c>
      <c r="E323" s="6" t="str">
        <f t="shared" si="14"/>
        <v>module=imputation</v>
      </c>
      <c r="F323" s="6" t="str">
        <f t="shared" si="14"/>
        <v>module=imputation</v>
      </c>
    </row>
    <row r="324" spans="1:6" ht="30" customHeight="1">
      <c r="A324" s="3" t="s">
        <v>2</v>
      </c>
      <c r="B324" s="3" t="s">
        <v>402</v>
      </c>
      <c r="C324" s="3" t="s">
        <v>1400</v>
      </c>
      <c r="D324" s="12" t="s">
        <v>2183</v>
      </c>
      <c r="E324" s="6" t="str">
        <f t="shared" si="14"/>
        <v>module=imputation</v>
      </c>
      <c r="F324" s="6" t="str">
        <f t="shared" si="14"/>
        <v>module=imputation</v>
      </c>
    </row>
    <row r="325" spans="1:6" ht="30" customHeight="1">
      <c r="A325" s="3" t="s">
        <v>2</v>
      </c>
      <c r="B325" s="3" t="s">
        <v>403</v>
      </c>
      <c r="C325" s="3" t="s">
        <v>1401</v>
      </c>
      <c r="D325" s="12" t="s">
        <v>2183</v>
      </c>
      <c r="E325" s="6" t="str">
        <f t="shared" si="14"/>
        <v>module=imputation</v>
      </c>
      <c r="F325" s="6" t="str">
        <f t="shared" si="14"/>
        <v>module=imputation</v>
      </c>
    </row>
    <row r="326" spans="1:6" ht="30" customHeight="1">
      <c r="A326" s="3" t="s">
        <v>2</v>
      </c>
      <c r="B326" s="3" t="s">
        <v>404</v>
      </c>
      <c r="C326" s="3" t="s">
        <v>1402</v>
      </c>
      <c r="D326" s="12" t="s">
        <v>2183</v>
      </c>
      <c r="E326" s="6" t="str">
        <f t="shared" si="14"/>
        <v>module=imputation</v>
      </c>
      <c r="F326" s="6" t="str">
        <f t="shared" si="14"/>
        <v>module=imputation</v>
      </c>
    </row>
    <row r="327" spans="1:6" ht="30" customHeight="1">
      <c r="A327" s="3" t="s">
        <v>2</v>
      </c>
      <c r="B327" s="3" t="s">
        <v>405</v>
      </c>
      <c r="C327" s="3" t="s">
        <v>1403</v>
      </c>
      <c r="D327" s="12" t="s">
        <v>2183</v>
      </c>
      <c r="E327" s="6" t="str">
        <f t="shared" si="14"/>
        <v>module=imputation</v>
      </c>
      <c r="F327" s="6" t="str">
        <f t="shared" si="14"/>
        <v>module=imputation</v>
      </c>
    </row>
    <row r="328" spans="1:6" ht="30" customHeight="1">
      <c r="A328" s="3" t="s">
        <v>2</v>
      </c>
      <c r="B328" s="3" t="s">
        <v>406</v>
      </c>
      <c r="C328" s="3" t="s">
        <v>1404</v>
      </c>
      <c r="D328" s="12" t="s">
        <v>2184</v>
      </c>
      <c r="E328" s="6" t="str">
        <f t="shared" si="14"/>
        <v>module=imputation</v>
      </c>
      <c r="F328" s="6" t="str">
        <f t="shared" si="14"/>
        <v>module=imputation</v>
      </c>
    </row>
    <row r="329" spans="1:6" ht="30" customHeight="1">
      <c r="A329" s="3" t="s">
        <v>2</v>
      </c>
      <c r="B329" s="3" t="s">
        <v>407</v>
      </c>
      <c r="C329" s="3" t="s">
        <v>1405</v>
      </c>
      <c r="D329" s="12" t="s">
        <v>2184</v>
      </c>
      <c r="E329" s="6" t="str">
        <f t="shared" si="14"/>
        <v>module=imputation</v>
      </c>
      <c r="F329" s="6" t="str">
        <f t="shared" si="14"/>
        <v>module=imputation</v>
      </c>
    </row>
    <row r="330" spans="1:6" ht="30" customHeight="1">
      <c r="A330" s="3" t="s">
        <v>2</v>
      </c>
      <c r="B330" s="3" t="s">
        <v>408</v>
      </c>
      <c r="C330" s="3" t="s">
        <v>1406</v>
      </c>
      <c r="D330" s="12" t="s">
        <v>2184</v>
      </c>
      <c r="E330" s="6" t="str">
        <f t="shared" si="14"/>
        <v>module=imputation</v>
      </c>
      <c r="F330" s="6" t="str">
        <f t="shared" si="14"/>
        <v>module=imputation</v>
      </c>
    </row>
    <row r="331" spans="1:6" ht="30" customHeight="1">
      <c r="A331" s="3" t="s">
        <v>2</v>
      </c>
      <c r="B331" s="3" t="s">
        <v>409</v>
      </c>
      <c r="C331" s="3" t="s">
        <v>1407</v>
      </c>
      <c r="D331" s="12" t="s">
        <v>2184</v>
      </c>
      <c r="E331" s="6" t="str">
        <f t="shared" si="14"/>
        <v>module=imputation</v>
      </c>
      <c r="F331" s="6" t="str">
        <f t="shared" si="14"/>
        <v>module=imputation</v>
      </c>
    </row>
    <row r="332" spans="1:6" ht="30" customHeight="1">
      <c r="A332" s="3" t="s">
        <v>2</v>
      </c>
      <c r="B332" s="3" t="s">
        <v>410</v>
      </c>
      <c r="C332" s="3" t="s">
        <v>1408</v>
      </c>
      <c r="D332" s="12" t="s">
        <v>2184</v>
      </c>
      <c r="E332" s="6" t="str">
        <f t="shared" si="14"/>
        <v>module=imputation</v>
      </c>
      <c r="F332" s="6" t="str">
        <f t="shared" si="14"/>
        <v>module=imputation</v>
      </c>
    </row>
    <row r="333" spans="1:6" ht="30" customHeight="1">
      <c r="A333" s="3" t="s">
        <v>2</v>
      </c>
      <c r="B333" s="3" t="s">
        <v>411</v>
      </c>
      <c r="C333" s="3" t="s">
        <v>1409</v>
      </c>
      <c r="D333" s="12" t="s">
        <v>2185</v>
      </c>
      <c r="E333" s="6" t="str">
        <f t="shared" ref="E333:F352" si="15">HYPERLINK("http://www.ssc.wisc.edu/wlsresearch/documentation/waves/?wave=ancillary&amp;module=imputation","module=imputation")</f>
        <v>module=imputation</v>
      </c>
      <c r="F333" s="6" t="str">
        <f t="shared" si="15"/>
        <v>module=imputation</v>
      </c>
    </row>
    <row r="334" spans="1:6" ht="30" customHeight="1">
      <c r="A334" s="3" t="s">
        <v>2</v>
      </c>
      <c r="B334" s="3" t="s">
        <v>412</v>
      </c>
      <c r="C334" s="3" t="s">
        <v>1410</v>
      </c>
      <c r="D334" s="12" t="s">
        <v>2185</v>
      </c>
      <c r="E334" s="6" t="str">
        <f t="shared" si="15"/>
        <v>module=imputation</v>
      </c>
      <c r="F334" s="6" t="str">
        <f t="shared" si="15"/>
        <v>module=imputation</v>
      </c>
    </row>
    <row r="335" spans="1:6" ht="30" customHeight="1">
      <c r="A335" s="3" t="s">
        <v>2</v>
      </c>
      <c r="B335" s="3" t="s">
        <v>413</v>
      </c>
      <c r="C335" s="3" t="s">
        <v>1411</v>
      </c>
      <c r="D335" s="12" t="s">
        <v>2185</v>
      </c>
      <c r="E335" s="6" t="str">
        <f t="shared" si="15"/>
        <v>module=imputation</v>
      </c>
      <c r="F335" s="6" t="str">
        <f t="shared" si="15"/>
        <v>module=imputation</v>
      </c>
    </row>
    <row r="336" spans="1:6" ht="30" customHeight="1">
      <c r="A336" s="3" t="s">
        <v>2</v>
      </c>
      <c r="B336" s="3" t="s">
        <v>414</v>
      </c>
      <c r="C336" s="3" t="s">
        <v>1412</v>
      </c>
      <c r="D336" s="12" t="s">
        <v>2185</v>
      </c>
      <c r="E336" s="6" t="str">
        <f t="shared" si="15"/>
        <v>module=imputation</v>
      </c>
      <c r="F336" s="6" t="str">
        <f t="shared" si="15"/>
        <v>module=imputation</v>
      </c>
    </row>
    <row r="337" spans="1:6" ht="30" customHeight="1">
      <c r="A337" s="3" t="s">
        <v>2</v>
      </c>
      <c r="B337" s="3" t="s">
        <v>415</v>
      </c>
      <c r="C337" s="3" t="s">
        <v>1413</v>
      </c>
      <c r="D337" s="12" t="s">
        <v>2185</v>
      </c>
      <c r="E337" s="6" t="str">
        <f t="shared" si="15"/>
        <v>module=imputation</v>
      </c>
      <c r="F337" s="6" t="str">
        <f t="shared" si="15"/>
        <v>module=imputation</v>
      </c>
    </row>
    <row r="338" spans="1:6" ht="30" customHeight="1">
      <c r="A338" s="3" t="s">
        <v>2</v>
      </c>
      <c r="B338" s="3" t="s">
        <v>416</v>
      </c>
      <c r="C338" s="3" t="s">
        <v>1414</v>
      </c>
      <c r="D338" s="12" t="s">
        <v>2186</v>
      </c>
      <c r="E338" s="6" t="str">
        <f t="shared" si="15"/>
        <v>module=imputation</v>
      </c>
      <c r="F338" s="6" t="str">
        <f t="shared" si="15"/>
        <v>module=imputation</v>
      </c>
    </row>
    <row r="339" spans="1:6" ht="30" customHeight="1">
      <c r="A339" s="3" t="s">
        <v>2</v>
      </c>
      <c r="B339" s="3" t="s">
        <v>417</v>
      </c>
      <c r="C339" s="3" t="s">
        <v>1415</v>
      </c>
      <c r="D339" s="12" t="s">
        <v>2186</v>
      </c>
      <c r="E339" s="6" t="str">
        <f t="shared" si="15"/>
        <v>module=imputation</v>
      </c>
      <c r="F339" s="6" t="str">
        <f t="shared" si="15"/>
        <v>module=imputation</v>
      </c>
    </row>
    <row r="340" spans="1:6" ht="30" customHeight="1">
      <c r="A340" s="3" t="s">
        <v>2</v>
      </c>
      <c r="B340" s="3" t="s">
        <v>418</v>
      </c>
      <c r="C340" s="3" t="s">
        <v>1416</v>
      </c>
      <c r="D340" s="12" t="s">
        <v>2186</v>
      </c>
      <c r="E340" s="6" t="str">
        <f t="shared" si="15"/>
        <v>module=imputation</v>
      </c>
      <c r="F340" s="6" t="str">
        <f t="shared" si="15"/>
        <v>module=imputation</v>
      </c>
    </row>
    <row r="341" spans="1:6" ht="30" customHeight="1">
      <c r="A341" s="3" t="s">
        <v>2</v>
      </c>
      <c r="B341" s="3" t="s">
        <v>419</v>
      </c>
      <c r="C341" s="3" t="s">
        <v>1417</v>
      </c>
      <c r="D341" s="12" t="s">
        <v>2186</v>
      </c>
      <c r="E341" s="6" t="str">
        <f t="shared" si="15"/>
        <v>module=imputation</v>
      </c>
      <c r="F341" s="6" t="str">
        <f t="shared" si="15"/>
        <v>module=imputation</v>
      </c>
    </row>
    <row r="342" spans="1:6" ht="30" customHeight="1">
      <c r="A342" s="3" t="s">
        <v>2</v>
      </c>
      <c r="B342" s="3" t="s">
        <v>420</v>
      </c>
      <c r="C342" s="3" t="s">
        <v>1418</v>
      </c>
      <c r="D342" s="12" t="s">
        <v>2186</v>
      </c>
      <c r="E342" s="6" t="str">
        <f t="shared" si="15"/>
        <v>module=imputation</v>
      </c>
      <c r="F342" s="6" t="str">
        <f t="shared" si="15"/>
        <v>module=imputation</v>
      </c>
    </row>
    <row r="343" spans="1:6" ht="30" customHeight="1">
      <c r="A343" s="3" t="s">
        <v>2</v>
      </c>
      <c r="B343" s="3" t="s">
        <v>421</v>
      </c>
      <c r="C343" s="3" t="s">
        <v>1419</v>
      </c>
      <c r="D343" s="12" t="s">
        <v>2187</v>
      </c>
      <c r="E343" s="6" t="str">
        <f t="shared" si="15"/>
        <v>module=imputation</v>
      </c>
      <c r="F343" s="6" t="str">
        <f t="shared" si="15"/>
        <v>module=imputation</v>
      </c>
    </row>
    <row r="344" spans="1:6" ht="30" customHeight="1">
      <c r="A344" s="3" t="s">
        <v>2</v>
      </c>
      <c r="B344" s="3" t="s">
        <v>422</v>
      </c>
      <c r="C344" s="3" t="s">
        <v>1420</v>
      </c>
      <c r="D344" s="12" t="s">
        <v>2187</v>
      </c>
      <c r="E344" s="6" t="str">
        <f t="shared" si="15"/>
        <v>module=imputation</v>
      </c>
      <c r="F344" s="6" t="str">
        <f t="shared" si="15"/>
        <v>module=imputation</v>
      </c>
    </row>
    <row r="345" spans="1:6" ht="30" customHeight="1">
      <c r="A345" s="3" t="s">
        <v>2</v>
      </c>
      <c r="B345" s="3" t="s">
        <v>423</v>
      </c>
      <c r="C345" s="3" t="s">
        <v>1421</v>
      </c>
      <c r="D345" s="12" t="s">
        <v>2187</v>
      </c>
      <c r="E345" s="6" t="str">
        <f t="shared" si="15"/>
        <v>module=imputation</v>
      </c>
      <c r="F345" s="6" t="str">
        <f t="shared" si="15"/>
        <v>module=imputation</v>
      </c>
    </row>
    <row r="346" spans="1:6" ht="30" customHeight="1">
      <c r="A346" s="3" t="s">
        <v>2</v>
      </c>
      <c r="B346" s="3" t="s">
        <v>424</v>
      </c>
      <c r="C346" s="3" t="s">
        <v>1422</v>
      </c>
      <c r="D346" s="12" t="s">
        <v>2187</v>
      </c>
      <c r="E346" s="6" t="str">
        <f t="shared" si="15"/>
        <v>module=imputation</v>
      </c>
      <c r="F346" s="6" t="str">
        <f t="shared" si="15"/>
        <v>module=imputation</v>
      </c>
    </row>
    <row r="347" spans="1:6" ht="30" customHeight="1">
      <c r="A347" s="3" t="s">
        <v>2</v>
      </c>
      <c r="B347" s="3" t="s">
        <v>425</v>
      </c>
      <c r="C347" s="3" t="s">
        <v>1423</v>
      </c>
      <c r="D347" s="12" t="s">
        <v>2187</v>
      </c>
      <c r="E347" s="6" t="str">
        <f t="shared" si="15"/>
        <v>module=imputation</v>
      </c>
      <c r="F347" s="6" t="str">
        <f t="shared" si="15"/>
        <v>module=imputation</v>
      </c>
    </row>
    <row r="348" spans="1:6" ht="30" customHeight="1">
      <c r="A348" s="3" t="s">
        <v>2</v>
      </c>
      <c r="B348" s="3" t="s">
        <v>426</v>
      </c>
      <c r="C348" s="3" t="s">
        <v>1424</v>
      </c>
      <c r="D348" s="12" t="s">
        <v>2188</v>
      </c>
      <c r="E348" s="6" t="str">
        <f t="shared" si="15"/>
        <v>module=imputation</v>
      </c>
      <c r="F348" s="6" t="str">
        <f t="shared" si="15"/>
        <v>module=imputation</v>
      </c>
    </row>
    <row r="349" spans="1:6" ht="30" customHeight="1">
      <c r="A349" s="3" t="s">
        <v>2</v>
      </c>
      <c r="B349" s="3" t="s">
        <v>427</v>
      </c>
      <c r="C349" s="3" t="s">
        <v>1425</v>
      </c>
      <c r="D349" s="12" t="s">
        <v>2188</v>
      </c>
      <c r="E349" s="6" t="str">
        <f t="shared" si="15"/>
        <v>module=imputation</v>
      </c>
      <c r="F349" s="6" t="str">
        <f t="shared" si="15"/>
        <v>module=imputation</v>
      </c>
    </row>
    <row r="350" spans="1:6" ht="30" customHeight="1">
      <c r="A350" s="3" t="s">
        <v>2</v>
      </c>
      <c r="B350" s="3" t="s">
        <v>428</v>
      </c>
      <c r="C350" s="3" t="s">
        <v>1426</v>
      </c>
      <c r="D350" s="12" t="s">
        <v>2188</v>
      </c>
      <c r="E350" s="6" t="str">
        <f t="shared" si="15"/>
        <v>module=imputation</v>
      </c>
      <c r="F350" s="6" t="str">
        <f t="shared" si="15"/>
        <v>module=imputation</v>
      </c>
    </row>
    <row r="351" spans="1:6" ht="30" customHeight="1">
      <c r="A351" s="3" t="s">
        <v>2</v>
      </c>
      <c r="B351" s="3" t="s">
        <v>429</v>
      </c>
      <c r="C351" s="3" t="s">
        <v>1427</v>
      </c>
      <c r="D351" s="12" t="s">
        <v>2188</v>
      </c>
      <c r="E351" s="6" t="str">
        <f t="shared" si="15"/>
        <v>module=imputation</v>
      </c>
      <c r="F351" s="6" t="str">
        <f t="shared" si="15"/>
        <v>module=imputation</v>
      </c>
    </row>
    <row r="352" spans="1:6" ht="30" customHeight="1">
      <c r="A352" s="3" t="s">
        <v>2</v>
      </c>
      <c r="B352" s="3" t="s">
        <v>430</v>
      </c>
      <c r="C352" s="3" t="s">
        <v>1428</v>
      </c>
      <c r="D352" s="12" t="s">
        <v>2188</v>
      </c>
      <c r="E352" s="6" t="str">
        <f t="shared" si="15"/>
        <v>module=imputation</v>
      </c>
      <c r="F352" s="6" t="str">
        <f t="shared" si="15"/>
        <v>module=imputation</v>
      </c>
    </row>
    <row r="353" spans="1:6" ht="30" customHeight="1">
      <c r="A353" s="3" t="s">
        <v>2</v>
      </c>
      <c r="B353" s="3" t="s">
        <v>431</v>
      </c>
      <c r="C353" s="3" t="s">
        <v>1429</v>
      </c>
      <c r="D353" s="12" t="s">
        <v>2189</v>
      </c>
      <c r="E353" s="6" t="str">
        <f t="shared" ref="E353:F372" si="16">HYPERLINK("http://www.ssc.wisc.edu/wlsresearch/documentation/waves/?wave=ancillary&amp;module=imputation","module=imputation")</f>
        <v>module=imputation</v>
      </c>
      <c r="F353" s="6" t="str">
        <f t="shared" si="16"/>
        <v>module=imputation</v>
      </c>
    </row>
    <row r="354" spans="1:6" ht="30" customHeight="1">
      <c r="A354" s="3" t="s">
        <v>2</v>
      </c>
      <c r="B354" s="3" t="s">
        <v>432</v>
      </c>
      <c r="C354" s="3" t="s">
        <v>1430</v>
      </c>
      <c r="D354" s="12" t="s">
        <v>2189</v>
      </c>
      <c r="E354" s="6" t="str">
        <f t="shared" si="16"/>
        <v>module=imputation</v>
      </c>
      <c r="F354" s="6" t="str">
        <f t="shared" si="16"/>
        <v>module=imputation</v>
      </c>
    </row>
    <row r="355" spans="1:6" ht="30" customHeight="1">
      <c r="A355" s="3" t="s">
        <v>2</v>
      </c>
      <c r="B355" s="3" t="s">
        <v>433</v>
      </c>
      <c r="C355" s="3" t="s">
        <v>1431</v>
      </c>
      <c r="D355" s="12" t="s">
        <v>2189</v>
      </c>
      <c r="E355" s="6" t="str">
        <f t="shared" si="16"/>
        <v>module=imputation</v>
      </c>
      <c r="F355" s="6" t="str">
        <f t="shared" si="16"/>
        <v>module=imputation</v>
      </c>
    </row>
    <row r="356" spans="1:6" ht="30" customHeight="1">
      <c r="A356" s="3" t="s">
        <v>2</v>
      </c>
      <c r="B356" s="3" t="s">
        <v>434</v>
      </c>
      <c r="C356" s="3" t="s">
        <v>1432</v>
      </c>
      <c r="D356" s="12" t="s">
        <v>2189</v>
      </c>
      <c r="E356" s="6" t="str">
        <f t="shared" si="16"/>
        <v>module=imputation</v>
      </c>
      <c r="F356" s="6" t="str">
        <f t="shared" si="16"/>
        <v>module=imputation</v>
      </c>
    </row>
    <row r="357" spans="1:6" ht="30" customHeight="1">
      <c r="A357" s="3" t="s">
        <v>2</v>
      </c>
      <c r="B357" s="3" t="s">
        <v>435</v>
      </c>
      <c r="C357" s="3" t="s">
        <v>1433</v>
      </c>
      <c r="D357" s="12" t="s">
        <v>2189</v>
      </c>
      <c r="E357" s="6" t="str">
        <f t="shared" si="16"/>
        <v>module=imputation</v>
      </c>
      <c r="F357" s="6" t="str">
        <f t="shared" si="16"/>
        <v>module=imputation</v>
      </c>
    </row>
    <row r="358" spans="1:6" ht="30" customHeight="1">
      <c r="A358" s="3" t="s">
        <v>2</v>
      </c>
      <c r="B358" s="3" t="s">
        <v>436</v>
      </c>
      <c r="C358" s="3" t="s">
        <v>1434</v>
      </c>
      <c r="D358" s="12" t="s">
        <v>2190</v>
      </c>
      <c r="E358" s="6" t="str">
        <f t="shared" si="16"/>
        <v>module=imputation</v>
      </c>
      <c r="F358" s="6" t="str">
        <f t="shared" si="16"/>
        <v>module=imputation</v>
      </c>
    </row>
    <row r="359" spans="1:6" ht="30" customHeight="1">
      <c r="A359" s="3" t="s">
        <v>2</v>
      </c>
      <c r="B359" s="3" t="s">
        <v>437</v>
      </c>
      <c r="C359" s="3" t="s">
        <v>1435</v>
      </c>
      <c r="D359" s="12" t="s">
        <v>2190</v>
      </c>
      <c r="E359" s="6" t="str">
        <f t="shared" si="16"/>
        <v>module=imputation</v>
      </c>
      <c r="F359" s="6" t="str">
        <f t="shared" si="16"/>
        <v>module=imputation</v>
      </c>
    </row>
    <row r="360" spans="1:6" ht="30" customHeight="1">
      <c r="A360" s="3" t="s">
        <v>2</v>
      </c>
      <c r="B360" s="3" t="s">
        <v>438</v>
      </c>
      <c r="C360" s="3" t="s">
        <v>1436</v>
      </c>
      <c r="D360" s="12" t="s">
        <v>2190</v>
      </c>
      <c r="E360" s="6" t="str">
        <f t="shared" si="16"/>
        <v>module=imputation</v>
      </c>
      <c r="F360" s="6" t="str">
        <f t="shared" si="16"/>
        <v>module=imputation</v>
      </c>
    </row>
    <row r="361" spans="1:6" ht="30" customHeight="1">
      <c r="A361" s="3" t="s">
        <v>2</v>
      </c>
      <c r="B361" s="3" t="s">
        <v>439</v>
      </c>
      <c r="C361" s="3" t="s">
        <v>1437</v>
      </c>
      <c r="D361" s="12" t="s">
        <v>2190</v>
      </c>
      <c r="E361" s="6" t="str">
        <f t="shared" si="16"/>
        <v>module=imputation</v>
      </c>
      <c r="F361" s="6" t="str">
        <f t="shared" si="16"/>
        <v>module=imputation</v>
      </c>
    </row>
    <row r="362" spans="1:6" ht="30" customHeight="1">
      <c r="A362" s="3" t="s">
        <v>2</v>
      </c>
      <c r="B362" s="3" t="s">
        <v>440</v>
      </c>
      <c r="C362" s="3" t="s">
        <v>1438</v>
      </c>
      <c r="D362" s="12" t="s">
        <v>2190</v>
      </c>
      <c r="E362" s="6" t="str">
        <f t="shared" si="16"/>
        <v>module=imputation</v>
      </c>
      <c r="F362" s="6" t="str">
        <f t="shared" si="16"/>
        <v>module=imputation</v>
      </c>
    </row>
    <row r="363" spans="1:6" ht="30" customHeight="1">
      <c r="A363" s="3" t="s">
        <v>2</v>
      </c>
      <c r="B363" s="3" t="s">
        <v>441</v>
      </c>
      <c r="C363" s="3" t="s">
        <v>1439</v>
      </c>
      <c r="D363" s="12" t="s">
        <v>2191</v>
      </c>
      <c r="E363" s="6" t="str">
        <f t="shared" si="16"/>
        <v>module=imputation</v>
      </c>
      <c r="F363" s="6" t="str">
        <f t="shared" si="16"/>
        <v>module=imputation</v>
      </c>
    </row>
    <row r="364" spans="1:6" ht="30" customHeight="1">
      <c r="A364" s="3" t="s">
        <v>2</v>
      </c>
      <c r="B364" s="3" t="s">
        <v>442</v>
      </c>
      <c r="C364" s="3" t="s">
        <v>1440</v>
      </c>
      <c r="D364" s="12" t="s">
        <v>2191</v>
      </c>
      <c r="E364" s="6" t="str">
        <f t="shared" si="16"/>
        <v>module=imputation</v>
      </c>
      <c r="F364" s="6" t="str">
        <f t="shared" si="16"/>
        <v>module=imputation</v>
      </c>
    </row>
    <row r="365" spans="1:6" ht="30" customHeight="1">
      <c r="A365" s="3" t="s">
        <v>2</v>
      </c>
      <c r="B365" s="3" t="s">
        <v>443</v>
      </c>
      <c r="C365" s="3" t="s">
        <v>1441</v>
      </c>
      <c r="D365" s="12" t="s">
        <v>2191</v>
      </c>
      <c r="E365" s="6" t="str">
        <f t="shared" si="16"/>
        <v>module=imputation</v>
      </c>
      <c r="F365" s="6" t="str">
        <f t="shared" si="16"/>
        <v>module=imputation</v>
      </c>
    </row>
    <row r="366" spans="1:6" ht="30" customHeight="1">
      <c r="A366" s="3" t="s">
        <v>2</v>
      </c>
      <c r="B366" s="3" t="s">
        <v>444</v>
      </c>
      <c r="C366" s="3" t="s">
        <v>1442</v>
      </c>
      <c r="D366" s="12" t="s">
        <v>2191</v>
      </c>
      <c r="E366" s="6" t="str">
        <f t="shared" si="16"/>
        <v>module=imputation</v>
      </c>
      <c r="F366" s="6" t="str">
        <f t="shared" si="16"/>
        <v>module=imputation</v>
      </c>
    </row>
    <row r="367" spans="1:6" ht="30" customHeight="1">
      <c r="A367" s="3" t="s">
        <v>2</v>
      </c>
      <c r="B367" s="3" t="s">
        <v>445</v>
      </c>
      <c r="C367" s="3" t="s">
        <v>1443</v>
      </c>
      <c r="D367" s="12" t="s">
        <v>2191</v>
      </c>
      <c r="E367" s="6" t="str">
        <f t="shared" si="16"/>
        <v>module=imputation</v>
      </c>
      <c r="F367" s="6" t="str">
        <f t="shared" si="16"/>
        <v>module=imputation</v>
      </c>
    </row>
    <row r="368" spans="1:6" ht="30" customHeight="1">
      <c r="A368" s="3" t="s">
        <v>2</v>
      </c>
      <c r="B368" s="3" t="s">
        <v>446</v>
      </c>
      <c r="C368" s="3" t="s">
        <v>1444</v>
      </c>
      <c r="D368" s="12" t="s">
        <v>2192</v>
      </c>
      <c r="E368" s="6" t="str">
        <f t="shared" si="16"/>
        <v>module=imputation</v>
      </c>
      <c r="F368" s="6" t="str">
        <f t="shared" si="16"/>
        <v>module=imputation</v>
      </c>
    </row>
    <row r="369" spans="1:6" ht="30" customHeight="1">
      <c r="A369" s="3" t="s">
        <v>2</v>
      </c>
      <c r="B369" s="3" t="s">
        <v>447</v>
      </c>
      <c r="C369" s="3" t="s">
        <v>1445</v>
      </c>
      <c r="D369" s="12" t="s">
        <v>2192</v>
      </c>
      <c r="E369" s="6" t="str">
        <f t="shared" si="16"/>
        <v>module=imputation</v>
      </c>
      <c r="F369" s="6" t="str">
        <f t="shared" si="16"/>
        <v>module=imputation</v>
      </c>
    </row>
    <row r="370" spans="1:6" ht="30" customHeight="1">
      <c r="A370" s="3" t="s">
        <v>2</v>
      </c>
      <c r="B370" s="3" t="s">
        <v>448</v>
      </c>
      <c r="C370" s="3" t="s">
        <v>1446</v>
      </c>
      <c r="D370" s="12" t="s">
        <v>2192</v>
      </c>
      <c r="E370" s="6" t="str">
        <f t="shared" si="16"/>
        <v>module=imputation</v>
      </c>
      <c r="F370" s="6" t="str">
        <f t="shared" si="16"/>
        <v>module=imputation</v>
      </c>
    </row>
    <row r="371" spans="1:6" ht="30" customHeight="1">
      <c r="A371" s="3" t="s">
        <v>2</v>
      </c>
      <c r="B371" s="3" t="s">
        <v>449</v>
      </c>
      <c r="C371" s="3" t="s">
        <v>1447</v>
      </c>
      <c r="D371" s="12" t="s">
        <v>2192</v>
      </c>
      <c r="E371" s="6" t="str">
        <f t="shared" si="16"/>
        <v>module=imputation</v>
      </c>
      <c r="F371" s="6" t="str">
        <f t="shared" si="16"/>
        <v>module=imputation</v>
      </c>
    </row>
    <row r="372" spans="1:6" ht="30" customHeight="1">
      <c r="A372" s="3" t="s">
        <v>2</v>
      </c>
      <c r="B372" s="3" t="s">
        <v>450</v>
      </c>
      <c r="C372" s="3" t="s">
        <v>1448</v>
      </c>
      <c r="D372" s="12" t="s">
        <v>2192</v>
      </c>
      <c r="E372" s="6" t="str">
        <f t="shared" si="16"/>
        <v>module=imputation</v>
      </c>
      <c r="F372" s="6" t="str">
        <f t="shared" si="16"/>
        <v>module=imputation</v>
      </c>
    </row>
    <row r="373" spans="1:6" ht="30" customHeight="1">
      <c r="A373" s="3" t="s">
        <v>2</v>
      </c>
      <c r="B373" s="3" t="s">
        <v>451</v>
      </c>
      <c r="C373" s="3" t="s">
        <v>1449</v>
      </c>
      <c r="D373" s="12" t="s">
        <v>2193</v>
      </c>
      <c r="E373" s="6" t="str">
        <f t="shared" ref="E373:F392" si="17">HYPERLINK("http://www.ssc.wisc.edu/wlsresearch/documentation/waves/?wave=ancillary&amp;module=imputation","module=imputation")</f>
        <v>module=imputation</v>
      </c>
      <c r="F373" s="6" t="str">
        <f t="shared" si="17"/>
        <v>module=imputation</v>
      </c>
    </row>
    <row r="374" spans="1:6" ht="30" customHeight="1">
      <c r="A374" s="3" t="s">
        <v>2</v>
      </c>
      <c r="B374" s="3" t="s">
        <v>452</v>
      </c>
      <c r="C374" s="3" t="s">
        <v>1450</v>
      </c>
      <c r="D374" s="12" t="s">
        <v>2193</v>
      </c>
      <c r="E374" s="6" t="str">
        <f t="shared" si="17"/>
        <v>module=imputation</v>
      </c>
      <c r="F374" s="6" t="str">
        <f t="shared" si="17"/>
        <v>module=imputation</v>
      </c>
    </row>
    <row r="375" spans="1:6" ht="30" customHeight="1">
      <c r="A375" s="3" t="s">
        <v>2</v>
      </c>
      <c r="B375" s="3" t="s">
        <v>453</v>
      </c>
      <c r="C375" s="3" t="s">
        <v>1451</v>
      </c>
      <c r="D375" s="12" t="s">
        <v>2193</v>
      </c>
      <c r="E375" s="6" t="str">
        <f t="shared" si="17"/>
        <v>module=imputation</v>
      </c>
      <c r="F375" s="6" t="str">
        <f t="shared" si="17"/>
        <v>module=imputation</v>
      </c>
    </row>
    <row r="376" spans="1:6" ht="30" customHeight="1">
      <c r="A376" s="3" t="s">
        <v>2</v>
      </c>
      <c r="B376" s="3" t="s">
        <v>454</v>
      </c>
      <c r="C376" s="3" t="s">
        <v>1452</v>
      </c>
      <c r="D376" s="12" t="s">
        <v>2193</v>
      </c>
      <c r="E376" s="6" t="str">
        <f t="shared" si="17"/>
        <v>module=imputation</v>
      </c>
      <c r="F376" s="6" t="str">
        <f t="shared" si="17"/>
        <v>module=imputation</v>
      </c>
    </row>
    <row r="377" spans="1:6" ht="30" customHeight="1">
      <c r="A377" s="3" t="s">
        <v>2</v>
      </c>
      <c r="B377" s="3" t="s">
        <v>455</v>
      </c>
      <c r="C377" s="3" t="s">
        <v>1453</v>
      </c>
      <c r="D377" s="12" t="s">
        <v>2193</v>
      </c>
      <c r="E377" s="6" t="str">
        <f t="shared" si="17"/>
        <v>module=imputation</v>
      </c>
      <c r="F377" s="6" t="str">
        <f t="shared" si="17"/>
        <v>module=imputation</v>
      </c>
    </row>
    <row r="378" spans="1:6" ht="30" customHeight="1">
      <c r="A378" s="3" t="s">
        <v>2</v>
      </c>
      <c r="B378" s="3" t="s">
        <v>456</v>
      </c>
      <c r="C378" s="3" t="s">
        <v>1454</v>
      </c>
      <c r="D378" s="12" t="s">
        <v>2194</v>
      </c>
      <c r="E378" s="6" t="str">
        <f t="shared" si="17"/>
        <v>module=imputation</v>
      </c>
      <c r="F378" s="6" t="str">
        <f t="shared" si="17"/>
        <v>module=imputation</v>
      </c>
    </row>
    <row r="379" spans="1:6" ht="30" customHeight="1">
      <c r="A379" s="3" t="s">
        <v>2</v>
      </c>
      <c r="B379" s="3" t="s">
        <v>457</v>
      </c>
      <c r="C379" s="3" t="s">
        <v>1455</v>
      </c>
      <c r="D379" s="12" t="s">
        <v>2194</v>
      </c>
      <c r="E379" s="6" t="str">
        <f t="shared" si="17"/>
        <v>module=imputation</v>
      </c>
      <c r="F379" s="6" t="str">
        <f t="shared" si="17"/>
        <v>module=imputation</v>
      </c>
    </row>
    <row r="380" spans="1:6" ht="30" customHeight="1">
      <c r="A380" s="3" t="s">
        <v>2</v>
      </c>
      <c r="B380" s="3" t="s">
        <v>458</v>
      </c>
      <c r="C380" s="3" t="s">
        <v>1456</v>
      </c>
      <c r="D380" s="12" t="s">
        <v>2194</v>
      </c>
      <c r="E380" s="6" t="str">
        <f t="shared" si="17"/>
        <v>module=imputation</v>
      </c>
      <c r="F380" s="6" t="str">
        <f t="shared" si="17"/>
        <v>module=imputation</v>
      </c>
    </row>
    <row r="381" spans="1:6" ht="30" customHeight="1">
      <c r="A381" s="3" t="s">
        <v>2</v>
      </c>
      <c r="B381" s="3" t="s">
        <v>459</v>
      </c>
      <c r="C381" s="3" t="s">
        <v>1457</v>
      </c>
      <c r="D381" s="12" t="s">
        <v>2194</v>
      </c>
      <c r="E381" s="6" t="str">
        <f t="shared" si="17"/>
        <v>module=imputation</v>
      </c>
      <c r="F381" s="6" t="str">
        <f t="shared" si="17"/>
        <v>module=imputation</v>
      </c>
    </row>
    <row r="382" spans="1:6" ht="30" customHeight="1">
      <c r="A382" s="3" t="s">
        <v>2</v>
      </c>
      <c r="B382" s="3" t="s">
        <v>460</v>
      </c>
      <c r="C382" s="3" t="s">
        <v>1458</v>
      </c>
      <c r="D382" s="12" t="s">
        <v>2194</v>
      </c>
      <c r="E382" s="6" t="str">
        <f t="shared" si="17"/>
        <v>module=imputation</v>
      </c>
      <c r="F382" s="6" t="str">
        <f t="shared" si="17"/>
        <v>module=imputation</v>
      </c>
    </row>
    <row r="383" spans="1:6" ht="30" customHeight="1">
      <c r="A383" s="3" t="s">
        <v>2</v>
      </c>
      <c r="B383" s="3" t="s">
        <v>461</v>
      </c>
      <c r="C383" s="3" t="s">
        <v>1459</v>
      </c>
      <c r="D383" s="12" t="s">
        <v>2195</v>
      </c>
      <c r="E383" s="6" t="str">
        <f t="shared" si="17"/>
        <v>module=imputation</v>
      </c>
      <c r="F383" s="6" t="str">
        <f t="shared" si="17"/>
        <v>module=imputation</v>
      </c>
    </row>
    <row r="384" spans="1:6" ht="30" customHeight="1">
      <c r="A384" s="3" t="s">
        <v>2</v>
      </c>
      <c r="B384" s="3" t="s">
        <v>462</v>
      </c>
      <c r="C384" s="3" t="s">
        <v>1460</v>
      </c>
      <c r="D384" s="12" t="s">
        <v>2195</v>
      </c>
      <c r="E384" s="6" t="str">
        <f t="shared" si="17"/>
        <v>module=imputation</v>
      </c>
      <c r="F384" s="6" t="str">
        <f t="shared" si="17"/>
        <v>module=imputation</v>
      </c>
    </row>
    <row r="385" spans="1:6" ht="30" customHeight="1">
      <c r="A385" s="3" t="s">
        <v>2</v>
      </c>
      <c r="B385" s="3" t="s">
        <v>463</v>
      </c>
      <c r="C385" s="3" t="s">
        <v>1461</v>
      </c>
      <c r="D385" s="12" t="s">
        <v>2195</v>
      </c>
      <c r="E385" s="6" t="str">
        <f t="shared" si="17"/>
        <v>module=imputation</v>
      </c>
      <c r="F385" s="6" t="str">
        <f t="shared" si="17"/>
        <v>module=imputation</v>
      </c>
    </row>
    <row r="386" spans="1:6" ht="30" customHeight="1">
      <c r="A386" s="3" t="s">
        <v>2</v>
      </c>
      <c r="B386" s="3" t="s">
        <v>464</v>
      </c>
      <c r="C386" s="3" t="s">
        <v>1462</v>
      </c>
      <c r="D386" s="12" t="s">
        <v>2195</v>
      </c>
      <c r="E386" s="6" t="str">
        <f t="shared" si="17"/>
        <v>module=imputation</v>
      </c>
      <c r="F386" s="6" t="str">
        <f t="shared" si="17"/>
        <v>module=imputation</v>
      </c>
    </row>
    <row r="387" spans="1:6" ht="30" customHeight="1">
      <c r="A387" s="3" t="s">
        <v>2</v>
      </c>
      <c r="B387" s="3" t="s">
        <v>465</v>
      </c>
      <c r="C387" s="3" t="s">
        <v>1463</v>
      </c>
      <c r="D387" s="12" t="s">
        <v>2195</v>
      </c>
      <c r="E387" s="6" t="str">
        <f t="shared" si="17"/>
        <v>module=imputation</v>
      </c>
      <c r="F387" s="6" t="str">
        <f t="shared" si="17"/>
        <v>module=imputation</v>
      </c>
    </row>
    <row r="388" spans="1:6" ht="30" customHeight="1">
      <c r="A388" s="3" t="s">
        <v>2</v>
      </c>
      <c r="B388" s="3" t="s">
        <v>466</v>
      </c>
      <c r="C388" s="3" t="s">
        <v>1464</v>
      </c>
      <c r="D388" s="12" t="s">
        <v>2196</v>
      </c>
      <c r="E388" s="6" t="str">
        <f t="shared" si="17"/>
        <v>module=imputation</v>
      </c>
      <c r="F388" s="6" t="str">
        <f t="shared" si="17"/>
        <v>module=imputation</v>
      </c>
    </row>
    <row r="389" spans="1:6" ht="30" customHeight="1">
      <c r="A389" s="3" t="s">
        <v>2</v>
      </c>
      <c r="B389" s="3" t="s">
        <v>467</v>
      </c>
      <c r="C389" s="3" t="s">
        <v>1465</v>
      </c>
      <c r="D389" s="12" t="s">
        <v>2196</v>
      </c>
      <c r="E389" s="6" t="str">
        <f t="shared" si="17"/>
        <v>module=imputation</v>
      </c>
      <c r="F389" s="6" t="str">
        <f t="shared" si="17"/>
        <v>module=imputation</v>
      </c>
    </row>
    <row r="390" spans="1:6" ht="30" customHeight="1">
      <c r="A390" s="3" t="s">
        <v>2</v>
      </c>
      <c r="B390" s="3" t="s">
        <v>468</v>
      </c>
      <c r="C390" s="3" t="s">
        <v>1466</v>
      </c>
      <c r="D390" s="12" t="s">
        <v>2196</v>
      </c>
      <c r="E390" s="6" t="str">
        <f t="shared" si="17"/>
        <v>module=imputation</v>
      </c>
      <c r="F390" s="6" t="str">
        <f t="shared" si="17"/>
        <v>module=imputation</v>
      </c>
    </row>
    <row r="391" spans="1:6" ht="30" customHeight="1">
      <c r="A391" s="3" t="s">
        <v>2</v>
      </c>
      <c r="B391" s="3" t="s">
        <v>469</v>
      </c>
      <c r="C391" s="3" t="s">
        <v>1467</v>
      </c>
      <c r="D391" s="12" t="s">
        <v>2196</v>
      </c>
      <c r="E391" s="6" t="str">
        <f t="shared" si="17"/>
        <v>module=imputation</v>
      </c>
      <c r="F391" s="6" t="str">
        <f t="shared" si="17"/>
        <v>module=imputation</v>
      </c>
    </row>
    <row r="392" spans="1:6" ht="30" customHeight="1">
      <c r="A392" s="3" t="s">
        <v>2</v>
      </c>
      <c r="B392" s="3" t="s">
        <v>470</v>
      </c>
      <c r="C392" s="3" t="s">
        <v>1468</v>
      </c>
      <c r="D392" s="12" t="s">
        <v>2196</v>
      </c>
      <c r="E392" s="6" t="str">
        <f t="shared" si="17"/>
        <v>module=imputation</v>
      </c>
      <c r="F392" s="6" t="str">
        <f t="shared" si="17"/>
        <v>module=imputation</v>
      </c>
    </row>
    <row r="393" spans="1:6" ht="30" customHeight="1">
      <c r="A393" s="3" t="s">
        <v>2</v>
      </c>
      <c r="B393" s="3" t="s">
        <v>471</v>
      </c>
      <c r="C393" s="3" t="s">
        <v>1469</v>
      </c>
      <c r="D393" s="12" t="s">
        <v>2197</v>
      </c>
      <c r="E393" s="6" t="str">
        <f t="shared" ref="E393:F412" si="18">HYPERLINK("http://www.ssc.wisc.edu/wlsresearch/documentation/waves/?wave=ancillary&amp;module=imputation","module=imputation")</f>
        <v>module=imputation</v>
      </c>
      <c r="F393" s="6" t="str">
        <f t="shared" si="18"/>
        <v>module=imputation</v>
      </c>
    </row>
    <row r="394" spans="1:6" ht="30" customHeight="1">
      <c r="A394" s="3" t="s">
        <v>2</v>
      </c>
      <c r="B394" s="3" t="s">
        <v>472</v>
      </c>
      <c r="C394" s="3" t="s">
        <v>1470</v>
      </c>
      <c r="D394" s="12" t="s">
        <v>2197</v>
      </c>
      <c r="E394" s="6" t="str">
        <f t="shared" si="18"/>
        <v>module=imputation</v>
      </c>
      <c r="F394" s="6" t="str">
        <f t="shared" si="18"/>
        <v>module=imputation</v>
      </c>
    </row>
    <row r="395" spans="1:6" ht="30" customHeight="1">
      <c r="A395" s="3" t="s">
        <v>2</v>
      </c>
      <c r="B395" s="3" t="s">
        <v>473</v>
      </c>
      <c r="C395" s="3" t="s">
        <v>1471</v>
      </c>
      <c r="D395" s="12" t="s">
        <v>2197</v>
      </c>
      <c r="E395" s="6" t="str">
        <f t="shared" si="18"/>
        <v>module=imputation</v>
      </c>
      <c r="F395" s="6" t="str">
        <f t="shared" si="18"/>
        <v>module=imputation</v>
      </c>
    </row>
    <row r="396" spans="1:6" ht="30" customHeight="1">
      <c r="A396" s="3" t="s">
        <v>2</v>
      </c>
      <c r="B396" s="3" t="s">
        <v>474</v>
      </c>
      <c r="C396" s="3" t="s">
        <v>1472</v>
      </c>
      <c r="D396" s="12" t="s">
        <v>2197</v>
      </c>
      <c r="E396" s="6" t="str">
        <f t="shared" si="18"/>
        <v>module=imputation</v>
      </c>
      <c r="F396" s="6" t="str">
        <f t="shared" si="18"/>
        <v>module=imputation</v>
      </c>
    </row>
    <row r="397" spans="1:6" ht="30" customHeight="1">
      <c r="A397" s="3" t="s">
        <v>2</v>
      </c>
      <c r="B397" s="3" t="s">
        <v>475</v>
      </c>
      <c r="C397" s="3" t="s">
        <v>1473</v>
      </c>
      <c r="D397" s="12" t="s">
        <v>2197</v>
      </c>
      <c r="E397" s="6" t="str">
        <f t="shared" si="18"/>
        <v>module=imputation</v>
      </c>
      <c r="F397" s="6" t="str">
        <f t="shared" si="18"/>
        <v>module=imputation</v>
      </c>
    </row>
    <row r="398" spans="1:6" ht="30" customHeight="1">
      <c r="A398" s="3" t="s">
        <v>2</v>
      </c>
      <c r="B398" s="3" t="s">
        <v>476</v>
      </c>
      <c r="C398" s="3" t="s">
        <v>1474</v>
      </c>
      <c r="D398" s="12" t="s">
        <v>2198</v>
      </c>
      <c r="E398" s="6" t="str">
        <f t="shared" si="18"/>
        <v>module=imputation</v>
      </c>
      <c r="F398" s="6" t="str">
        <f t="shared" si="18"/>
        <v>module=imputation</v>
      </c>
    </row>
    <row r="399" spans="1:6" ht="30" customHeight="1">
      <c r="A399" s="3" t="s">
        <v>2</v>
      </c>
      <c r="B399" s="3" t="s">
        <v>477</v>
      </c>
      <c r="C399" s="3" t="s">
        <v>1475</v>
      </c>
      <c r="D399" s="12" t="s">
        <v>2198</v>
      </c>
      <c r="E399" s="6" t="str">
        <f t="shared" si="18"/>
        <v>module=imputation</v>
      </c>
      <c r="F399" s="6" t="str">
        <f t="shared" si="18"/>
        <v>module=imputation</v>
      </c>
    </row>
    <row r="400" spans="1:6" ht="30" customHeight="1">
      <c r="A400" s="3" t="s">
        <v>2</v>
      </c>
      <c r="B400" s="3" t="s">
        <v>478</v>
      </c>
      <c r="C400" s="3" t="s">
        <v>1476</v>
      </c>
      <c r="D400" s="12" t="s">
        <v>2198</v>
      </c>
      <c r="E400" s="6" t="str">
        <f t="shared" si="18"/>
        <v>module=imputation</v>
      </c>
      <c r="F400" s="6" t="str">
        <f t="shared" si="18"/>
        <v>module=imputation</v>
      </c>
    </row>
    <row r="401" spans="1:6" ht="30" customHeight="1">
      <c r="A401" s="3" t="s">
        <v>2</v>
      </c>
      <c r="B401" s="3" t="s">
        <v>479</v>
      </c>
      <c r="C401" s="3" t="s">
        <v>1477</v>
      </c>
      <c r="D401" s="12" t="s">
        <v>2198</v>
      </c>
      <c r="E401" s="6" t="str">
        <f t="shared" si="18"/>
        <v>module=imputation</v>
      </c>
      <c r="F401" s="6" t="str">
        <f t="shared" si="18"/>
        <v>module=imputation</v>
      </c>
    </row>
    <row r="402" spans="1:6" ht="30" customHeight="1">
      <c r="A402" s="3" t="s">
        <v>2</v>
      </c>
      <c r="B402" s="3" t="s">
        <v>480</v>
      </c>
      <c r="C402" s="3" t="s">
        <v>1478</v>
      </c>
      <c r="D402" s="12" t="s">
        <v>2198</v>
      </c>
      <c r="E402" s="6" t="str">
        <f t="shared" si="18"/>
        <v>module=imputation</v>
      </c>
      <c r="F402" s="6" t="str">
        <f t="shared" si="18"/>
        <v>module=imputation</v>
      </c>
    </row>
    <row r="403" spans="1:6" ht="30" customHeight="1">
      <c r="A403" s="3" t="s">
        <v>2</v>
      </c>
      <c r="B403" s="3" t="s">
        <v>481</v>
      </c>
      <c r="C403" s="3" t="s">
        <v>1479</v>
      </c>
      <c r="D403" s="12" t="s">
        <v>2199</v>
      </c>
      <c r="E403" s="6" t="str">
        <f t="shared" si="18"/>
        <v>module=imputation</v>
      </c>
      <c r="F403" s="6" t="str">
        <f t="shared" si="18"/>
        <v>module=imputation</v>
      </c>
    </row>
    <row r="404" spans="1:6" ht="30" customHeight="1">
      <c r="A404" s="3" t="s">
        <v>2</v>
      </c>
      <c r="B404" s="3" t="s">
        <v>482</v>
      </c>
      <c r="C404" s="3" t="s">
        <v>1480</v>
      </c>
      <c r="D404" s="12" t="s">
        <v>2199</v>
      </c>
      <c r="E404" s="6" t="str">
        <f t="shared" si="18"/>
        <v>module=imputation</v>
      </c>
      <c r="F404" s="6" t="str">
        <f t="shared" si="18"/>
        <v>module=imputation</v>
      </c>
    </row>
    <row r="405" spans="1:6" ht="30" customHeight="1">
      <c r="A405" s="3" t="s">
        <v>2</v>
      </c>
      <c r="B405" s="3" t="s">
        <v>483</v>
      </c>
      <c r="C405" s="3" t="s">
        <v>1481</v>
      </c>
      <c r="D405" s="12" t="s">
        <v>2199</v>
      </c>
      <c r="E405" s="6" t="str">
        <f t="shared" si="18"/>
        <v>module=imputation</v>
      </c>
      <c r="F405" s="6" t="str">
        <f t="shared" si="18"/>
        <v>module=imputation</v>
      </c>
    </row>
    <row r="406" spans="1:6" ht="30" customHeight="1">
      <c r="A406" s="3" t="s">
        <v>2</v>
      </c>
      <c r="B406" s="3" t="s">
        <v>484</v>
      </c>
      <c r="C406" s="3" t="s">
        <v>1482</v>
      </c>
      <c r="D406" s="12" t="s">
        <v>2199</v>
      </c>
      <c r="E406" s="6" t="str">
        <f t="shared" si="18"/>
        <v>module=imputation</v>
      </c>
      <c r="F406" s="6" t="str">
        <f t="shared" si="18"/>
        <v>module=imputation</v>
      </c>
    </row>
    <row r="407" spans="1:6" ht="30" customHeight="1">
      <c r="A407" s="3" t="s">
        <v>2</v>
      </c>
      <c r="B407" s="3" t="s">
        <v>485</v>
      </c>
      <c r="C407" s="3" t="s">
        <v>1483</v>
      </c>
      <c r="D407" s="12" t="s">
        <v>2199</v>
      </c>
      <c r="E407" s="6" t="str">
        <f t="shared" si="18"/>
        <v>module=imputation</v>
      </c>
      <c r="F407" s="6" t="str">
        <f t="shared" si="18"/>
        <v>module=imputation</v>
      </c>
    </row>
    <row r="408" spans="1:6" ht="30" customHeight="1">
      <c r="A408" s="3" t="s">
        <v>2</v>
      </c>
      <c r="B408" s="3" t="s">
        <v>486</v>
      </c>
      <c r="C408" s="3" t="s">
        <v>1484</v>
      </c>
      <c r="D408" s="12" t="s">
        <v>2200</v>
      </c>
      <c r="E408" s="6" t="str">
        <f t="shared" si="18"/>
        <v>module=imputation</v>
      </c>
      <c r="F408" s="6" t="str">
        <f t="shared" si="18"/>
        <v>module=imputation</v>
      </c>
    </row>
    <row r="409" spans="1:6" ht="30" customHeight="1">
      <c r="A409" s="3" t="s">
        <v>2</v>
      </c>
      <c r="B409" s="3" t="s">
        <v>487</v>
      </c>
      <c r="C409" s="3" t="s">
        <v>1485</v>
      </c>
      <c r="D409" s="12" t="s">
        <v>2200</v>
      </c>
      <c r="E409" s="6" t="str">
        <f t="shared" si="18"/>
        <v>module=imputation</v>
      </c>
      <c r="F409" s="6" t="str">
        <f t="shared" si="18"/>
        <v>module=imputation</v>
      </c>
    </row>
    <row r="410" spans="1:6" ht="30" customHeight="1">
      <c r="A410" s="3" t="s">
        <v>2</v>
      </c>
      <c r="B410" s="3" t="s">
        <v>488</v>
      </c>
      <c r="C410" s="3" t="s">
        <v>1486</v>
      </c>
      <c r="D410" s="12" t="s">
        <v>2200</v>
      </c>
      <c r="E410" s="6" t="str">
        <f t="shared" si="18"/>
        <v>module=imputation</v>
      </c>
      <c r="F410" s="6" t="str">
        <f t="shared" si="18"/>
        <v>module=imputation</v>
      </c>
    </row>
    <row r="411" spans="1:6" ht="30" customHeight="1">
      <c r="A411" s="3" t="s">
        <v>2</v>
      </c>
      <c r="B411" s="3" t="s">
        <v>489</v>
      </c>
      <c r="C411" s="3" t="s">
        <v>1487</v>
      </c>
      <c r="D411" s="12" t="s">
        <v>2200</v>
      </c>
      <c r="E411" s="6" t="str">
        <f t="shared" si="18"/>
        <v>module=imputation</v>
      </c>
      <c r="F411" s="6" t="str">
        <f t="shared" si="18"/>
        <v>module=imputation</v>
      </c>
    </row>
    <row r="412" spans="1:6" ht="30" customHeight="1">
      <c r="A412" s="3" t="s">
        <v>2</v>
      </c>
      <c r="B412" s="3" t="s">
        <v>490</v>
      </c>
      <c r="C412" s="3" t="s">
        <v>1488</v>
      </c>
      <c r="D412" s="12" t="s">
        <v>2200</v>
      </c>
      <c r="E412" s="6" t="str">
        <f t="shared" si="18"/>
        <v>module=imputation</v>
      </c>
      <c r="F412" s="6" t="str">
        <f t="shared" si="18"/>
        <v>module=imputation</v>
      </c>
    </row>
    <row r="413" spans="1:6" ht="30" customHeight="1">
      <c r="A413" s="3" t="s">
        <v>2</v>
      </c>
      <c r="B413" s="3" t="s">
        <v>491</v>
      </c>
      <c r="C413" s="3" t="s">
        <v>1489</v>
      </c>
      <c r="D413" s="12" t="s">
        <v>2201</v>
      </c>
      <c r="E413" s="6" t="str">
        <f t="shared" ref="E413:F432" si="19">HYPERLINK("http://www.ssc.wisc.edu/wlsresearch/documentation/waves/?wave=ancillary&amp;module=imputation","module=imputation")</f>
        <v>module=imputation</v>
      </c>
      <c r="F413" s="6" t="str">
        <f t="shared" si="19"/>
        <v>module=imputation</v>
      </c>
    </row>
    <row r="414" spans="1:6" ht="30" customHeight="1">
      <c r="A414" s="3" t="s">
        <v>2</v>
      </c>
      <c r="B414" s="3" t="s">
        <v>492</v>
      </c>
      <c r="C414" s="3" t="s">
        <v>1490</v>
      </c>
      <c r="D414" s="12" t="s">
        <v>2201</v>
      </c>
      <c r="E414" s="6" t="str">
        <f t="shared" si="19"/>
        <v>module=imputation</v>
      </c>
      <c r="F414" s="6" t="str">
        <f t="shared" si="19"/>
        <v>module=imputation</v>
      </c>
    </row>
    <row r="415" spans="1:6" ht="30" customHeight="1">
      <c r="A415" s="3" t="s">
        <v>2</v>
      </c>
      <c r="B415" s="3" t="s">
        <v>493</v>
      </c>
      <c r="C415" s="3" t="s">
        <v>1491</v>
      </c>
      <c r="D415" s="12" t="s">
        <v>2201</v>
      </c>
      <c r="E415" s="6" t="str">
        <f t="shared" si="19"/>
        <v>module=imputation</v>
      </c>
      <c r="F415" s="6" t="str">
        <f t="shared" si="19"/>
        <v>module=imputation</v>
      </c>
    </row>
    <row r="416" spans="1:6" ht="30" customHeight="1">
      <c r="A416" s="3" t="s">
        <v>2</v>
      </c>
      <c r="B416" s="3" t="s">
        <v>494</v>
      </c>
      <c r="C416" s="3" t="s">
        <v>1492</v>
      </c>
      <c r="D416" s="12" t="s">
        <v>2201</v>
      </c>
      <c r="E416" s="6" t="str">
        <f t="shared" si="19"/>
        <v>module=imputation</v>
      </c>
      <c r="F416" s="6" t="str">
        <f t="shared" si="19"/>
        <v>module=imputation</v>
      </c>
    </row>
    <row r="417" spans="1:6" ht="30" customHeight="1">
      <c r="A417" s="3" t="s">
        <v>2</v>
      </c>
      <c r="B417" s="3" t="s">
        <v>495</v>
      </c>
      <c r="C417" s="3" t="s">
        <v>1493</v>
      </c>
      <c r="D417" s="12" t="s">
        <v>2201</v>
      </c>
      <c r="E417" s="6" t="str">
        <f t="shared" si="19"/>
        <v>module=imputation</v>
      </c>
      <c r="F417" s="6" t="str">
        <f t="shared" si="19"/>
        <v>module=imputation</v>
      </c>
    </row>
    <row r="418" spans="1:6" ht="30" customHeight="1">
      <c r="A418" s="3" t="s">
        <v>2</v>
      </c>
      <c r="B418" s="3" t="s">
        <v>496</v>
      </c>
      <c r="C418" s="3" t="s">
        <v>1494</v>
      </c>
      <c r="D418" s="12" t="s">
        <v>2202</v>
      </c>
      <c r="E418" s="6" t="str">
        <f t="shared" si="19"/>
        <v>module=imputation</v>
      </c>
      <c r="F418" s="6" t="str">
        <f t="shared" si="19"/>
        <v>module=imputation</v>
      </c>
    </row>
    <row r="419" spans="1:6" ht="30" customHeight="1">
      <c r="A419" s="3" t="s">
        <v>2</v>
      </c>
      <c r="B419" s="3" t="s">
        <v>497</v>
      </c>
      <c r="C419" s="3" t="s">
        <v>1495</v>
      </c>
      <c r="D419" s="12" t="s">
        <v>2202</v>
      </c>
      <c r="E419" s="6" t="str">
        <f t="shared" si="19"/>
        <v>module=imputation</v>
      </c>
      <c r="F419" s="6" t="str">
        <f t="shared" si="19"/>
        <v>module=imputation</v>
      </c>
    </row>
    <row r="420" spans="1:6" ht="30" customHeight="1">
      <c r="A420" s="3" t="s">
        <v>2</v>
      </c>
      <c r="B420" s="3" t="s">
        <v>498</v>
      </c>
      <c r="C420" s="3" t="s">
        <v>1496</v>
      </c>
      <c r="D420" s="12" t="s">
        <v>2202</v>
      </c>
      <c r="E420" s="6" t="str">
        <f t="shared" si="19"/>
        <v>module=imputation</v>
      </c>
      <c r="F420" s="6" t="str">
        <f t="shared" si="19"/>
        <v>module=imputation</v>
      </c>
    </row>
    <row r="421" spans="1:6" ht="30" customHeight="1">
      <c r="A421" s="3" t="s">
        <v>2</v>
      </c>
      <c r="B421" s="3" t="s">
        <v>499</v>
      </c>
      <c r="C421" s="3" t="s">
        <v>1497</v>
      </c>
      <c r="D421" s="12" t="s">
        <v>2202</v>
      </c>
      <c r="E421" s="6" t="str">
        <f t="shared" si="19"/>
        <v>module=imputation</v>
      </c>
      <c r="F421" s="6" t="str">
        <f t="shared" si="19"/>
        <v>module=imputation</v>
      </c>
    </row>
    <row r="422" spans="1:6" ht="30" customHeight="1">
      <c r="A422" s="3" t="s">
        <v>2</v>
      </c>
      <c r="B422" s="3" t="s">
        <v>500</v>
      </c>
      <c r="C422" s="3" t="s">
        <v>1498</v>
      </c>
      <c r="D422" s="12" t="s">
        <v>2202</v>
      </c>
      <c r="E422" s="6" t="str">
        <f t="shared" si="19"/>
        <v>module=imputation</v>
      </c>
      <c r="F422" s="6" t="str">
        <f t="shared" si="19"/>
        <v>module=imputation</v>
      </c>
    </row>
    <row r="423" spans="1:6" ht="30" customHeight="1">
      <c r="A423" s="3" t="s">
        <v>2</v>
      </c>
      <c r="B423" s="3" t="s">
        <v>501</v>
      </c>
      <c r="C423" s="3" t="s">
        <v>1499</v>
      </c>
      <c r="D423" s="12" t="s">
        <v>2203</v>
      </c>
      <c r="E423" s="6" t="str">
        <f t="shared" si="19"/>
        <v>module=imputation</v>
      </c>
      <c r="F423" s="6" t="str">
        <f t="shared" si="19"/>
        <v>module=imputation</v>
      </c>
    </row>
    <row r="424" spans="1:6" ht="30" customHeight="1">
      <c r="A424" s="3" t="s">
        <v>2</v>
      </c>
      <c r="B424" s="3" t="s">
        <v>502</v>
      </c>
      <c r="C424" s="3" t="s">
        <v>1500</v>
      </c>
      <c r="D424" s="12" t="s">
        <v>2203</v>
      </c>
      <c r="E424" s="6" t="str">
        <f t="shared" si="19"/>
        <v>module=imputation</v>
      </c>
      <c r="F424" s="6" t="str">
        <f t="shared" si="19"/>
        <v>module=imputation</v>
      </c>
    </row>
    <row r="425" spans="1:6" ht="30" customHeight="1">
      <c r="A425" s="3" t="s">
        <v>2</v>
      </c>
      <c r="B425" s="3" t="s">
        <v>503</v>
      </c>
      <c r="C425" s="3" t="s">
        <v>1501</v>
      </c>
      <c r="D425" s="12" t="s">
        <v>2203</v>
      </c>
      <c r="E425" s="6" t="str">
        <f t="shared" si="19"/>
        <v>module=imputation</v>
      </c>
      <c r="F425" s="6" t="str">
        <f t="shared" si="19"/>
        <v>module=imputation</v>
      </c>
    </row>
    <row r="426" spans="1:6" ht="30" customHeight="1">
      <c r="A426" s="3" t="s">
        <v>2</v>
      </c>
      <c r="B426" s="3" t="s">
        <v>504</v>
      </c>
      <c r="C426" s="3" t="s">
        <v>1502</v>
      </c>
      <c r="D426" s="12" t="s">
        <v>2203</v>
      </c>
      <c r="E426" s="6" t="str">
        <f t="shared" si="19"/>
        <v>module=imputation</v>
      </c>
      <c r="F426" s="6" t="str">
        <f t="shared" si="19"/>
        <v>module=imputation</v>
      </c>
    </row>
    <row r="427" spans="1:6" ht="30" customHeight="1">
      <c r="A427" s="3" t="s">
        <v>2</v>
      </c>
      <c r="B427" s="3" t="s">
        <v>505</v>
      </c>
      <c r="C427" s="3" t="s">
        <v>1503</v>
      </c>
      <c r="D427" s="12" t="s">
        <v>2203</v>
      </c>
      <c r="E427" s="6" t="str">
        <f t="shared" si="19"/>
        <v>module=imputation</v>
      </c>
      <c r="F427" s="6" t="str">
        <f t="shared" si="19"/>
        <v>module=imputation</v>
      </c>
    </row>
    <row r="428" spans="1:6" ht="30" customHeight="1">
      <c r="A428" s="3" t="s">
        <v>2</v>
      </c>
      <c r="B428" s="3" t="s">
        <v>506</v>
      </c>
      <c r="C428" s="3" t="s">
        <v>1504</v>
      </c>
      <c r="D428" s="12" t="s">
        <v>2204</v>
      </c>
      <c r="E428" s="6" t="str">
        <f t="shared" si="19"/>
        <v>module=imputation</v>
      </c>
      <c r="F428" s="6" t="str">
        <f t="shared" si="19"/>
        <v>module=imputation</v>
      </c>
    </row>
    <row r="429" spans="1:6" ht="30" customHeight="1">
      <c r="A429" s="3" t="s">
        <v>2</v>
      </c>
      <c r="B429" s="3" t="s">
        <v>507</v>
      </c>
      <c r="C429" s="3" t="s">
        <v>1505</v>
      </c>
      <c r="D429" s="12" t="s">
        <v>2204</v>
      </c>
      <c r="E429" s="6" t="str">
        <f t="shared" si="19"/>
        <v>module=imputation</v>
      </c>
      <c r="F429" s="6" t="str">
        <f t="shared" si="19"/>
        <v>module=imputation</v>
      </c>
    </row>
    <row r="430" spans="1:6" ht="30" customHeight="1">
      <c r="A430" s="3" t="s">
        <v>2</v>
      </c>
      <c r="B430" s="3" t="s">
        <v>508</v>
      </c>
      <c r="C430" s="3" t="s">
        <v>1506</v>
      </c>
      <c r="D430" s="12" t="s">
        <v>2204</v>
      </c>
      <c r="E430" s="6" t="str">
        <f t="shared" si="19"/>
        <v>module=imputation</v>
      </c>
      <c r="F430" s="6" t="str">
        <f t="shared" si="19"/>
        <v>module=imputation</v>
      </c>
    </row>
    <row r="431" spans="1:6" ht="30" customHeight="1">
      <c r="A431" s="3" t="s">
        <v>2</v>
      </c>
      <c r="B431" s="3" t="s">
        <v>509</v>
      </c>
      <c r="C431" s="3" t="s">
        <v>1507</v>
      </c>
      <c r="D431" s="12" t="s">
        <v>2204</v>
      </c>
      <c r="E431" s="6" t="str">
        <f t="shared" si="19"/>
        <v>module=imputation</v>
      </c>
      <c r="F431" s="6" t="str">
        <f t="shared" si="19"/>
        <v>module=imputation</v>
      </c>
    </row>
    <row r="432" spans="1:6" ht="30" customHeight="1">
      <c r="A432" s="3" t="s">
        <v>2</v>
      </c>
      <c r="B432" s="3" t="s">
        <v>510</v>
      </c>
      <c r="C432" s="3" t="s">
        <v>1508</v>
      </c>
      <c r="D432" s="12" t="s">
        <v>2204</v>
      </c>
      <c r="E432" s="6" t="str">
        <f t="shared" si="19"/>
        <v>module=imputation</v>
      </c>
      <c r="F432" s="6" t="str">
        <f t="shared" si="19"/>
        <v>module=imputation</v>
      </c>
    </row>
    <row r="433" spans="1:6" ht="30" customHeight="1">
      <c r="A433" s="3" t="s">
        <v>2</v>
      </c>
      <c r="B433" s="3" t="s">
        <v>511</v>
      </c>
      <c r="C433" s="3" t="s">
        <v>1509</v>
      </c>
      <c r="D433" s="12" t="s">
        <v>2205</v>
      </c>
      <c r="E433" s="6" t="str">
        <f t="shared" ref="E433:F452" si="20">HYPERLINK("http://www.ssc.wisc.edu/wlsresearch/documentation/waves/?wave=ancillary&amp;module=imputation","module=imputation")</f>
        <v>module=imputation</v>
      </c>
      <c r="F433" s="6" t="str">
        <f t="shared" si="20"/>
        <v>module=imputation</v>
      </c>
    </row>
    <row r="434" spans="1:6" ht="30" customHeight="1">
      <c r="A434" s="3" t="s">
        <v>2</v>
      </c>
      <c r="B434" s="3" t="s">
        <v>512</v>
      </c>
      <c r="C434" s="3" t="s">
        <v>1510</v>
      </c>
      <c r="D434" s="12" t="s">
        <v>2205</v>
      </c>
      <c r="E434" s="6" t="str">
        <f t="shared" si="20"/>
        <v>module=imputation</v>
      </c>
      <c r="F434" s="6" t="str">
        <f t="shared" si="20"/>
        <v>module=imputation</v>
      </c>
    </row>
    <row r="435" spans="1:6" ht="30" customHeight="1">
      <c r="A435" s="3" t="s">
        <v>2</v>
      </c>
      <c r="B435" s="3" t="s">
        <v>513</v>
      </c>
      <c r="C435" s="3" t="s">
        <v>1511</v>
      </c>
      <c r="D435" s="12" t="s">
        <v>2205</v>
      </c>
      <c r="E435" s="6" t="str">
        <f t="shared" si="20"/>
        <v>module=imputation</v>
      </c>
      <c r="F435" s="6" t="str">
        <f t="shared" si="20"/>
        <v>module=imputation</v>
      </c>
    </row>
    <row r="436" spans="1:6" ht="30" customHeight="1">
      <c r="A436" s="3" t="s">
        <v>2</v>
      </c>
      <c r="B436" s="3" t="s">
        <v>514</v>
      </c>
      <c r="C436" s="3" t="s">
        <v>1512</v>
      </c>
      <c r="D436" s="12" t="s">
        <v>2205</v>
      </c>
      <c r="E436" s="6" t="str">
        <f t="shared" si="20"/>
        <v>module=imputation</v>
      </c>
      <c r="F436" s="6" t="str">
        <f t="shared" si="20"/>
        <v>module=imputation</v>
      </c>
    </row>
    <row r="437" spans="1:6" ht="30" customHeight="1">
      <c r="A437" s="3" t="s">
        <v>2</v>
      </c>
      <c r="B437" s="3" t="s">
        <v>515</v>
      </c>
      <c r="C437" s="3" t="s">
        <v>1513</v>
      </c>
      <c r="D437" s="12" t="s">
        <v>2205</v>
      </c>
      <c r="E437" s="6" t="str">
        <f t="shared" si="20"/>
        <v>module=imputation</v>
      </c>
      <c r="F437" s="6" t="str">
        <f t="shared" si="20"/>
        <v>module=imputation</v>
      </c>
    </row>
    <row r="438" spans="1:6" ht="30" customHeight="1">
      <c r="A438" s="3" t="s">
        <v>2</v>
      </c>
      <c r="B438" s="3" t="s">
        <v>516</v>
      </c>
      <c r="C438" s="3" t="s">
        <v>1514</v>
      </c>
      <c r="D438" s="12" t="s">
        <v>2206</v>
      </c>
      <c r="E438" s="6" t="str">
        <f t="shared" si="20"/>
        <v>module=imputation</v>
      </c>
      <c r="F438" s="6" t="str">
        <f t="shared" si="20"/>
        <v>module=imputation</v>
      </c>
    </row>
    <row r="439" spans="1:6" ht="30" customHeight="1">
      <c r="A439" s="3" t="s">
        <v>2</v>
      </c>
      <c r="B439" s="3" t="s">
        <v>517</v>
      </c>
      <c r="C439" s="3" t="s">
        <v>1515</v>
      </c>
      <c r="D439" s="12" t="s">
        <v>2206</v>
      </c>
      <c r="E439" s="6" t="str">
        <f t="shared" si="20"/>
        <v>module=imputation</v>
      </c>
      <c r="F439" s="6" t="str">
        <f t="shared" si="20"/>
        <v>module=imputation</v>
      </c>
    </row>
    <row r="440" spans="1:6" ht="30" customHeight="1">
      <c r="A440" s="3" t="s">
        <v>2</v>
      </c>
      <c r="B440" s="3" t="s">
        <v>518</v>
      </c>
      <c r="C440" s="3" t="s">
        <v>1516</v>
      </c>
      <c r="D440" s="12" t="s">
        <v>2206</v>
      </c>
      <c r="E440" s="6" t="str">
        <f t="shared" si="20"/>
        <v>module=imputation</v>
      </c>
      <c r="F440" s="6" t="str">
        <f t="shared" si="20"/>
        <v>module=imputation</v>
      </c>
    </row>
    <row r="441" spans="1:6" ht="30" customHeight="1">
      <c r="A441" s="3" t="s">
        <v>2</v>
      </c>
      <c r="B441" s="3" t="s">
        <v>519</v>
      </c>
      <c r="C441" s="3" t="s">
        <v>1517</v>
      </c>
      <c r="D441" s="12" t="s">
        <v>2206</v>
      </c>
      <c r="E441" s="6" t="str">
        <f t="shared" si="20"/>
        <v>module=imputation</v>
      </c>
      <c r="F441" s="6" t="str">
        <f t="shared" si="20"/>
        <v>module=imputation</v>
      </c>
    </row>
    <row r="442" spans="1:6" ht="30" customHeight="1">
      <c r="A442" s="3" t="s">
        <v>2</v>
      </c>
      <c r="B442" s="3" t="s">
        <v>520</v>
      </c>
      <c r="C442" s="3" t="s">
        <v>1518</v>
      </c>
      <c r="D442" s="12" t="s">
        <v>2206</v>
      </c>
      <c r="E442" s="6" t="str">
        <f t="shared" si="20"/>
        <v>module=imputation</v>
      </c>
      <c r="F442" s="6" t="str">
        <f t="shared" si="20"/>
        <v>module=imputation</v>
      </c>
    </row>
    <row r="443" spans="1:6" ht="30" customHeight="1">
      <c r="A443" s="3" t="s">
        <v>2</v>
      </c>
      <c r="B443" s="3" t="s">
        <v>521</v>
      </c>
      <c r="C443" s="3" t="s">
        <v>1519</v>
      </c>
      <c r="D443" s="12" t="s">
        <v>2207</v>
      </c>
      <c r="E443" s="6" t="str">
        <f t="shared" si="20"/>
        <v>module=imputation</v>
      </c>
      <c r="F443" s="6" t="str">
        <f t="shared" si="20"/>
        <v>module=imputation</v>
      </c>
    </row>
    <row r="444" spans="1:6" ht="30" customHeight="1">
      <c r="A444" s="3" t="s">
        <v>2</v>
      </c>
      <c r="B444" s="3" t="s">
        <v>522</v>
      </c>
      <c r="C444" s="3" t="s">
        <v>1520</v>
      </c>
      <c r="D444" s="12" t="s">
        <v>2207</v>
      </c>
      <c r="E444" s="6" t="str">
        <f t="shared" si="20"/>
        <v>module=imputation</v>
      </c>
      <c r="F444" s="6" t="str">
        <f t="shared" si="20"/>
        <v>module=imputation</v>
      </c>
    </row>
    <row r="445" spans="1:6" ht="30" customHeight="1">
      <c r="A445" s="3" t="s">
        <v>2</v>
      </c>
      <c r="B445" s="3" t="s">
        <v>523</v>
      </c>
      <c r="C445" s="3" t="s">
        <v>1521</v>
      </c>
      <c r="D445" s="12" t="s">
        <v>2207</v>
      </c>
      <c r="E445" s="6" t="str">
        <f t="shared" si="20"/>
        <v>module=imputation</v>
      </c>
      <c r="F445" s="6" t="str">
        <f t="shared" si="20"/>
        <v>module=imputation</v>
      </c>
    </row>
    <row r="446" spans="1:6" ht="30" customHeight="1">
      <c r="A446" s="3" t="s">
        <v>2</v>
      </c>
      <c r="B446" s="3" t="s">
        <v>524</v>
      </c>
      <c r="C446" s="3" t="s">
        <v>1522</v>
      </c>
      <c r="D446" s="12" t="s">
        <v>2207</v>
      </c>
      <c r="E446" s="6" t="str">
        <f t="shared" si="20"/>
        <v>module=imputation</v>
      </c>
      <c r="F446" s="6" t="str">
        <f t="shared" si="20"/>
        <v>module=imputation</v>
      </c>
    </row>
    <row r="447" spans="1:6" ht="30" customHeight="1">
      <c r="A447" s="3" t="s">
        <v>2</v>
      </c>
      <c r="B447" s="3" t="s">
        <v>525</v>
      </c>
      <c r="C447" s="3" t="s">
        <v>1523</v>
      </c>
      <c r="D447" s="12" t="s">
        <v>2207</v>
      </c>
      <c r="E447" s="6" t="str">
        <f t="shared" si="20"/>
        <v>module=imputation</v>
      </c>
      <c r="F447" s="6" t="str">
        <f t="shared" si="20"/>
        <v>module=imputation</v>
      </c>
    </row>
    <row r="448" spans="1:6" ht="30" customHeight="1">
      <c r="A448" s="3" t="s">
        <v>2</v>
      </c>
      <c r="B448" s="3" t="s">
        <v>526</v>
      </c>
      <c r="C448" s="3" t="s">
        <v>1524</v>
      </c>
      <c r="D448" s="12" t="s">
        <v>2208</v>
      </c>
      <c r="E448" s="6" t="str">
        <f t="shared" si="20"/>
        <v>module=imputation</v>
      </c>
      <c r="F448" s="6" t="str">
        <f t="shared" si="20"/>
        <v>module=imputation</v>
      </c>
    </row>
    <row r="449" spans="1:6" ht="30" customHeight="1">
      <c r="A449" s="3" t="s">
        <v>2</v>
      </c>
      <c r="B449" s="3" t="s">
        <v>527</v>
      </c>
      <c r="C449" s="3" t="s">
        <v>1525</v>
      </c>
      <c r="D449" s="12" t="s">
        <v>2208</v>
      </c>
      <c r="E449" s="6" t="str">
        <f t="shared" si="20"/>
        <v>module=imputation</v>
      </c>
      <c r="F449" s="6" t="str">
        <f t="shared" si="20"/>
        <v>module=imputation</v>
      </c>
    </row>
    <row r="450" spans="1:6" ht="30" customHeight="1">
      <c r="A450" s="3" t="s">
        <v>2</v>
      </c>
      <c r="B450" s="3" t="s">
        <v>528</v>
      </c>
      <c r="C450" s="3" t="s">
        <v>1526</v>
      </c>
      <c r="D450" s="12" t="s">
        <v>2208</v>
      </c>
      <c r="E450" s="6" t="str">
        <f t="shared" si="20"/>
        <v>module=imputation</v>
      </c>
      <c r="F450" s="6" t="str">
        <f t="shared" si="20"/>
        <v>module=imputation</v>
      </c>
    </row>
    <row r="451" spans="1:6" ht="30" customHeight="1">
      <c r="A451" s="3" t="s">
        <v>2</v>
      </c>
      <c r="B451" s="3" t="s">
        <v>529</v>
      </c>
      <c r="C451" s="3" t="s">
        <v>1527</v>
      </c>
      <c r="D451" s="12" t="s">
        <v>2208</v>
      </c>
      <c r="E451" s="6" t="str">
        <f t="shared" si="20"/>
        <v>module=imputation</v>
      </c>
      <c r="F451" s="6" t="str">
        <f t="shared" si="20"/>
        <v>module=imputation</v>
      </c>
    </row>
    <row r="452" spans="1:6" ht="30" customHeight="1">
      <c r="A452" s="3" t="s">
        <v>2</v>
      </c>
      <c r="B452" s="3" t="s">
        <v>530</v>
      </c>
      <c r="C452" s="3" t="s">
        <v>1528</v>
      </c>
      <c r="D452" s="12" t="s">
        <v>2208</v>
      </c>
      <c r="E452" s="6" t="str">
        <f t="shared" si="20"/>
        <v>module=imputation</v>
      </c>
      <c r="F452" s="6" t="str">
        <f t="shared" si="20"/>
        <v>module=imputation</v>
      </c>
    </row>
    <row r="453" spans="1:6" ht="30" customHeight="1">
      <c r="A453" s="3" t="s">
        <v>2</v>
      </c>
      <c r="B453" s="3" t="s">
        <v>531</v>
      </c>
      <c r="C453" s="3" t="s">
        <v>1529</v>
      </c>
      <c r="D453" s="12" t="s">
        <v>2209</v>
      </c>
      <c r="E453" s="6" t="str">
        <f t="shared" ref="E453:F472" si="21">HYPERLINK("http://www.ssc.wisc.edu/wlsresearch/documentation/waves/?wave=ancillary&amp;module=imputation","module=imputation")</f>
        <v>module=imputation</v>
      </c>
      <c r="F453" s="6" t="str">
        <f t="shared" si="21"/>
        <v>module=imputation</v>
      </c>
    </row>
    <row r="454" spans="1:6" ht="30" customHeight="1">
      <c r="A454" s="3" t="s">
        <v>2</v>
      </c>
      <c r="B454" s="3" t="s">
        <v>532</v>
      </c>
      <c r="C454" s="3" t="s">
        <v>1530</v>
      </c>
      <c r="D454" s="12" t="s">
        <v>2209</v>
      </c>
      <c r="E454" s="6" t="str">
        <f t="shared" si="21"/>
        <v>module=imputation</v>
      </c>
      <c r="F454" s="6" t="str">
        <f t="shared" si="21"/>
        <v>module=imputation</v>
      </c>
    </row>
    <row r="455" spans="1:6" ht="30" customHeight="1">
      <c r="A455" s="3" t="s">
        <v>2</v>
      </c>
      <c r="B455" s="3" t="s">
        <v>533</v>
      </c>
      <c r="C455" s="3" t="s">
        <v>1531</v>
      </c>
      <c r="D455" s="12" t="s">
        <v>2209</v>
      </c>
      <c r="E455" s="6" t="str">
        <f t="shared" si="21"/>
        <v>module=imputation</v>
      </c>
      <c r="F455" s="6" t="str">
        <f t="shared" si="21"/>
        <v>module=imputation</v>
      </c>
    </row>
    <row r="456" spans="1:6" ht="30" customHeight="1">
      <c r="A456" s="3" t="s">
        <v>2</v>
      </c>
      <c r="B456" s="3" t="s">
        <v>534</v>
      </c>
      <c r="C456" s="3" t="s">
        <v>1532</v>
      </c>
      <c r="D456" s="12" t="s">
        <v>2209</v>
      </c>
      <c r="E456" s="6" t="str">
        <f t="shared" si="21"/>
        <v>module=imputation</v>
      </c>
      <c r="F456" s="6" t="str">
        <f t="shared" si="21"/>
        <v>module=imputation</v>
      </c>
    </row>
    <row r="457" spans="1:6" ht="30" customHeight="1">
      <c r="A457" s="3" t="s">
        <v>2</v>
      </c>
      <c r="B457" s="3" t="s">
        <v>535</v>
      </c>
      <c r="C457" s="3" t="s">
        <v>1533</v>
      </c>
      <c r="D457" s="12" t="s">
        <v>2209</v>
      </c>
      <c r="E457" s="6" t="str">
        <f t="shared" si="21"/>
        <v>module=imputation</v>
      </c>
      <c r="F457" s="6" t="str">
        <f t="shared" si="21"/>
        <v>module=imputation</v>
      </c>
    </row>
    <row r="458" spans="1:6" ht="30" customHeight="1">
      <c r="A458" s="3" t="s">
        <v>2</v>
      </c>
      <c r="B458" s="3" t="s">
        <v>536</v>
      </c>
      <c r="C458" s="3" t="s">
        <v>1534</v>
      </c>
      <c r="D458" s="12" t="s">
        <v>2210</v>
      </c>
      <c r="E458" s="6" t="str">
        <f t="shared" si="21"/>
        <v>module=imputation</v>
      </c>
      <c r="F458" s="6" t="str">
        <f t="shared" si="21"/>
        <v>module=imputation</v>
      </c>
    </row>
    <row r="459" spans="1:6" ht="30" customHeight="1">
      <c r="A459" s="3" t="s">
        <v>2</v>
      </c>
      <c r="B459" s="3" t="s">
        <v>537</v>
      </c>
      <c r="C459" s="3" t="s">
        <v>1535</v>
      </c>
      <c r="D459" s="12" t="s">
        <v>2210</v>
      </c>
      <c r="E459" s="6" t="str">
        <f t="shared" si="21"/>
        <v>module=imputation</v>
      </c>
      <c r="F459" s="6" t="str">
        <f t="shared" si="21"/>
        <v>module=imputation</v>
      </c>
    </row>
    <row r="460" spans="1:6" ht="30" customHeight="1">
      <c r="A460" s="3" t="s">
        <v>2</v>
      </c>
      <c r="B460" s="3" t="s">
        <v>538</v>
      </c>
      <c r="C460" s="3" t="s">
        <v>1536</v>
      </c>
      <c r="D460" s="12" t="s">
        <v>2210</v>
      </c>
      <c r="E460" s="6" t="str">
        <f t="shared" si="21"/>
        <v>module=imputation</v>
      </c>
      <c r="F460" s="6" t="str">
        <f t="shared" si="21"/>
        <v>module=imputation</v>
      </c>
    </row>
    <row r="461" spans="1:6" ht="30" customHeight="1">
      <c r="A461" s="3" t="s">
        <v>2</v>
      </c>
      <c r="B461" s="3" t="s">
        <v>539</v>
      </c>
      <c r="C461" s="3" t="s">
        <v>1537</v>
      </c>
      <c r="D461" s="12" t="s">
        <v>2210</v>
      </c>
      <c r="E461" s="6" t="str">
        <f t="shared" si="21"/>
        <v>module=imputation</v>
      </c>
      <c r="F461" s="6" t="str">
        <f t="shared" si="21"/>
        <v>module=imputation</v>
      </c>
    </row>
    <row r="462" spans="1:6" ht="30" customHeight="1">
      <c r="A462" s="3" t="s">
        <v>2</v>
      </c>
      <c r="B462" s="3" t="s">
        <v>540</v>
      </c>
      <c r="C462" s="3" t="s">
        <v>1538</v>
      </c>
      <c r="D462" s="12" t="s">
        <v>2210</v>
      </c>
      <c r="E462" s="6" t="str">
        <f t="shared" si="21"/>
        <v>module=imputation</v>
      </c>
      <c r="F462" s="6" t="str">
        <f t="shared" si="21"/>
        <v>module=imputation</v>
      </c>
    </row>
    <row r="463" spans="1:6" ht="30" customHeight="1">
      <c r="A463" s="3" t="s">
        <v>2</v>
      </c>
      <c r="B463" s="3" t="s">
        <v>541</v>
      </c>
      <c r="C463" s="3" t="s">
        <v>1539</v>
      </c>
      <c r="D463" s="12" t="s">
        <v>2211</v>
      </c>
      <c r="E463" s="6" t="str">
        <f t="shared" si="21"/>
        <v>module=imputation</v>
      </c>
      <c r="F463" s="6" t="str">
        <f t="shared" si="21"/>
        <v>module=imputation</v>
      </c>
    </row>
    <row r="464" spans="1:6" ht="30" customHeight="1">
      <c r="A464" s="3" t="s">
        <v>2</v>
      </c>
      <c r="B464" s="3" t="s">
        <v>542</v>
      </c>
      <c r="C464" s="3" t="s">
        <v>1540</v>
      </c>
      <c r="D464" s="12" t="s">
        <v>2211</v>
      </c>
      <c r="E464" s="6" t="str">
        <f t="shared" si="21"/>
        <v>module=imputation</v>
      </c>
      <c r="F464" s="6" t="str">
        <f t="shared" si="21"/>
        <v>module=imputation</v>
      </c>
    </row>
    <row r="465" spans="1:6" ht="30" customHeight="1">
      <c r="A465" s="3" t="s">
        <v>2</v>
      </c>
      <c r="B465" s="3" t="s">
        <v>543</v>
      </c>
      <c r="C465" s="3" t="s">
        <v>1541</v>
      </c>
      <c r="D465" s="12" t="s">
        <v>2211</v>
      </c>
      <c r="E465" s="6" t="str">
        <f t="shared" si="21"/>
        <v>module=imputation</v>
      </c>
      <c r="F465" s="6" t="str">
        <f t="shared" si="21"/>
        <v>module=imputation</v>
      </c>
    </row>
    <row r="466" spans="1:6" ht="30" customHeight="1">
      <c r="A466" s="3" t="s">
        <v>2</v>
      </c>
      <c r="B466" s="3" t="s">
        <v>544</v>
      </c>
      <c r="C466" s="3" t="s">
        <v>1542</v>
      </c>
      <c r="D466" s="12" t="s">
        <v>2211</v>
      </c>
      <c r="E466" s="6" t="str">
        <f t="shared" si="21"/>
        <v>module=imputation</v>
      </c>
      <c r="F466" s="6" t="str">
        <f t="shared" si="21"/>
        <v>module=imputation</v>
      </c>
    </row>
    <row r="467" spans="1:6" ht="30" customHeight="1">
      <c r="A467" s="3" t="s">
        <v>2</v>
      </c>
      <c r="B467" s="3" t="s">
        <v>545</v>
      </c>
      <c r="C467" s="3" t="s">
        <v>1543</v>
      </c>
      <c r="D467" s="12" t="s">
        <v>2211</v>
      </c>
      <c r="E467" s="6" t="str">
        <f t="shared" si="21"/>
        <v>module=imputation</v>
      </c>
      <c r="F467" s="6" t="str">
        <f t="shared" si="21"/>
        <v>module=imputation</v>
      </c>
    </row>
    <row r="468" spans="1:6" ht="30" customHeight="1">
      <c r="A468" s="3" t="s">
        <v>2</v>
      </c>
      <c r="B468" s="3" t="s">
        <v>546</v>
      </c>
      <c r="C468" s="3" t="s">
        <v>1544</v>
      </c>
      <c r="D468" s="12" t="s">
        <v>2212</v>
      </c>
      <c r="E468" s="6" t="str">
        <f t="shared" si="21"/>
        <v>module=imputation</v>
      </c>
      <c r="F468" s="6" t="str">
        <f t="shared" si="21"/>
        <v>module=imputation</v>
      </c>
    </row>
    <row r="469" spans="1:6" ht="30" customHeight="1">
      <c r="A469" s="3" t="s">
        <v>2</v>
      </c>
      <c r="B469" s="3" t="s">
        <v>547</v>
      </c>
      <c r="C469" s="3" t="s">
        <v>1545</v>
      </c>
      <c r="D469" s="12" t="s">
        <v>2212</v>
      </c>
      <c r="E469" s="6" t="str">
        <f t="shared" si="21"/>
        <v>module=imputation</v>
      </c>
      <c r="F469" s="6" t="str">
        <f t="shared" si="21"/>
        <v>module=imputation</v>
      </c>
    </row>
    <row r="470" spans="1:6" ht="30" customHeight="1">
      <c r="A470" s="3" t="s">
        <v>2</v>
      </c>
      <c r="B470" s="3" t="s">
        <v>548</v>
      </c>
      <c r="C470" s="3" t="s">
        <v>1546</v>
      </c>
      <c r="D470" s="12" t="s">
        <v>2212</v>
      </c>
      <c r="E470" s="6" t="str">
        <f t="shared" si="21"/>
        <v>module=imputation</v>
      </c>
      <c r="F470" s="6" t="str">
        <f t="shared" si="21"/>
        <v>module=imputation</v>
      </c>
    </row>
    <row r="471" spans="1:6" ht="30" customHeight="1">
      <c r="A471" s="3" t="s">
        <v>2</v>
      </c>
      <c r="B471" s="3" t="s">
        <v>549</v>
      </c>
      <c r="C471" s="3" t="s">
        <v>1547</v>
      </c>
      <c r="D471" s="12" t="s">
        <v>2212</v>
      </c>
      <c r="E471" s="6" t="str">
        <f t="shared" si="21"/>
        <v>module=imputation</v>
      </c>
      <c r="F471" s="6" t="str">
        <f t="shared" si="21"/>
        <v>module=imputation</v>
      </c>
    </row>
    <row r="472" spans="1:6" ht="30" customHeight="1">
      <c r="A472" s="3" t="s">
        <v>2</v>
      </c>
      <c r="B472" s="3" t="s">
        <v>550</v>
      </c>
      <c r="C472" s="3" t="s">
        <v>1548</v>
      </c>
      <c r="D472" s="12" t="s">
        <v>2212</v>
      </c>
      <c r="E472" s="6" t="str">
        <f t="shared" si="21"/>
        <v>module=imputation</v>
      </c>
      <c r="F472" s="6" t="str">
        <f t="shared" si="21"/>
        <v>module=imputation</v>
      </c>
    </row>
    <row r="473" spans="1:6" ht="30" customHeight="1">
      <c r="A473" s="3" t="s">
        <v>2</v>
      </c>
      <c r="B473" s="3" t="s">
        <v>551</v>
      </c>
      <c r="C473" s="3" t="s">
        <v>1549</v>
      </c>
      <c r="D473" s="12" t="s">
        <v>2213</v>
      </c>
      <c r="E473" s="6" t="str">
        <f t="shared" ref="E473:F492" si="22">HYPERLINK("http://www.ssc.wisc.edu/wlsresearch/documentation/waves/?wave=ancillary&amp;module=imputation","module=imputation")</f>
        <v>module=imputation</v>
      </c>
      <c r="F473" s="6" t="str">
        <f t="shared" si="22"/>
        <v>module=imputation</v>
      </c>
    </row>
    <row r="474" spans="1:6" ht="30" customHeight="1">
      <c r="A474" s="3" t="s">
        <v>2</v>
      </c>
      <c r="B474" s="3" t="s">
        <v>552</v>
      </c>
      <c r="C474" s="3" t="s">
        <v>1550</v>
      </c>
      <c r="D474" s="12" t="s">
        <v>2213</v>
      </c>
      <c r="E474" s="6" t="str">
        <f t="shared" si="22"/>
        <v>module=imputation</v>
      </c>
      <c r="F474" s="6" t="str">
        <f t="shared" si="22"/>
        <v>module=imputation</v>
      </c>
    </row>
    <row r="475" spans="1:6" ht="30" customHeight="1">
      <c r="A475" s="3" t="s">
        <v>2</v>
      </c>
      <c r="B475" s="3" t="s">
        <v>553</v>
      </c>
      <c r="C475" s="3" t="s">
        <v>1551</v>
      </c>
      <c r="D475" s="12" t="s">
        <v>2213</v>
      </c>
      <c r="E475" s="6" t="str">
        <f t="shared" si="22"/>
        <v>module=imputation</v>
      </c>
      <c r="F475" s="6" t="str">
        <f t="shared" si="22"/>
        <v>module=imputation</v>
      </c>
    </row>
    <row r="476" spans="1:6" ht="30" customHeight="1">
      <c r="A476" s="3" t="s">
        <v>2</v>
      </c>
      <c r="B476" s="3" t="s">
        <v>554</v>
      </c>
      <c r="C476" s="3" t="s">
        <v>1552</v>
      </c>
      <c r="D476" s="12" t="s">
        <v>2213</v>
      </c>
      <c r="E476" s="6" t="str">
        <f t="shared" si="22"/>
        <v>module=imputation</v>
      </c>
      <c r="F476" s="6" t="str">
        <f t="shared" si="22"/>
        <v>module=imputation</v>
      </c>
    </row>
    <row r="477" spans="1:6" ht="30" customHeight="1">
      <c r="A477" s="3" t="s">
        <v>2</v>
      </c>
      <c r="B477" s="3" t="s">
        <v>555</v>
      </c>
      <c r="C477" s="3" t="s">
        <v>1553</v>
      </c>
      <c r="D477" s="12" t="s">
        <v>2213</v>
      </c>
      <c r="E477" s="6" t="str">
        <f t="shared" si="22"/>
        <v>module=imputation</v>
      </c>
      <c r="F477" s="6" t="str">
        <f t="shared" si="22"/>
        <v>module=imputation</v>
      </c>
    </row>
    <row r="478" spans="1:6" ht="30" customHeight="1">
      <c r="A478" s="3" t="s">
        <v>2</v>
      </c>
      <c r="B478" s="3" t="s">
        <v>556</v>
      </c>
      <c r="C478" s="3" t="s">
        <v>1554</v>
      </c>
      <c r="D478" s="12" t="s">
        <v>2214</v>
      </c>
      <c r="E478" s="6" t="str">
        <f t="shared" si="22"/>
        <v>module=imputation</v>
      </c>
      <c r="F478" s="6" t="str">
        <f t="shared" si="22"/>
        <v>module=imputation</v>
      </c>
    </row>
    <row r="479" spans="1:6" ht="30" customHeight="1">
      <c r="A479" s="3" t="s">
        <v>2</v>
      </c>
      <c r="B479" s="3" t="s">
        <v>557</v>
      </c>
      <c r="C479" s="3" t="s">
        <v>1555</v>
      </c>
      <c r="D479" s="12" t="s">
        <v>2214</v>
      </c>
      <c r="E479" s="6" t="str">
        <f t="shared" si="22"/>
        <v>module=imputation</v>
      </c>
      <c r="F479" s="6" t="str">
        <f t="shared" si="22"/>
        <v>module=imputation</v>
      </c>
    </row>
    <row r="480" spans="1:6" ht="30" customHeight="1">
      <c r="A480" s="3" t="s">
        <v>2</v>
      </c>
      <c r="B480" s="3" t="s">
        <v>558</v>
      </c>
      <c r="C480" s="3" t="s">
        <v>1556</v>
      </c>
      <c r="D480" s="12" t="s">
        <v>2214</v>
      </c>
      <c r="E480" s="6" t="str">
        <f t="shared" si="22"/>
        <v>module=imputation</v>
      </c>
      <c r="F480" s="6" t="str">
        <f t="shared" si="22"/>
        <v>module=imputation</v>
      </c>
    </row>
    <row r="481" spans="1:6" ht="30" customHeight="1">
      <c r="A481" s="3" t="s">
        <v>2</v>
      </c>
      <c r="B481" s="3" t="s">
        <v>559</v>
      </c>
      <c r="C481" s="3" t="s">
        <v>1557</v>
      </c>
      <c r="D481" s="12" t="s">
        <v>2214</v>
      </c>
      <c r="E481" s="6" t="str">
        <f t="shared" si="22"/>
        <v>module=imputation</v>
      </c>
      <c r="F481" s="6" t="str">
        <f t="shared" si="22"/>
        <v>module=imputation</v>
      </c>
    </row>
    <row r="482" spans="1:6" ht="30" customHeight="1">
      <c r="A482" s="3" t="s">
        <v>2</v>
      </c>
      <c r="B482" s="3" t="s">
        <v>560</v>
      </c>
      <c r="C482" s="3" t="s">
        <v>1558</v>
      </c>
      <c r="D482" s="12" t="s">
        <v>2214</v>
      </c>
      <c r="E482" s="6" t="str">
        <f t="shared" si="22"/>
        <v>module=imputation</v>
      </c>
      <c r="F482" s="6" t="str">
        <f t="shared" si="22"/>
        <v>module=imputation</v>
      </c>
    </row>
    <row r="483" spans="1:6" ht="30" customHeight="1">
      <c r="A483" s="3" t="s">
        <v>2</v>
      </c>
      <c r="B483" s="3" t="s">
        <v>561</v>
      </c>
      <c r="C483" s="3" t="s">
        <v>1559</v>
      </c>
      <c r="D483" s="12" t="s">
        <v>2215</v>
      </c>
      <c r="E483" s="6" t="str">
        <f t="shared" si="22"/>
        <v>module=imputation</v>
      </c>
      <c r="F483" s="6" t="str">
        <f t="shared" si="22"/>
        <v>module=imputation</v>
      </c>
    </row>
    <row r="484" spans="1:6" ht="30" customHeight="1">
      <c r="A484" s="3" t="s">
        <v>2</v>
      </c>
      <c r="B484" s="3" t="s">
        <v>562</v>
      </c>
      <c r="C484" s="3" t="s">
        <v>1560</v>
      </c>
      <c r="D484" s="12" t="s">
        <v>2215</v>
      </c>
      <c r="E484" s="6" t="str">
        <f t="shared" si="22"/>
        <v>module=imputation</v>
      </c>
      <c r="F484" s="6" t="str">
        <f t="shared" si="22"/>
        <v>module=imputation</v>
      </c>
    </row>
    <row r="485" spans="1:6" ht="30" customHeight="1">
      <c r="A485" s="3" t="s">
        <v>2</v>
      </c>
      <c r="B485" s="3" t="s">
        <v>563</v>
      </c>
      <c r="C485" s="3" t="s">
        <v>1561</v>
      </c>
      <c r="D485" s="12" t="s">
        <v>2215</v>
      </c>
      <c r="E485" s="6" t="str">
        <f t="shared" si="22"/>
        <v>module=imputation</v>
      </c>
      <c r="F485" s="6" t="str">
        <f t="shared" si="22"/>
        <v>module=imputation</v>
      </c>
    </row>
    <row r="486" spans="1:6" ht="30" customHeight="1">
      <c r="A486" s="3" t="s">
        <v>2</v>
      </c>
      <c r="B486" s="3" t="s">
        <v>564</v>
      </c>
      <c r="C486" s="3" t="s">
        <v>1562</v>
      </c>
      <c r="D486" s="12" t="s">
        <v>2215</v>
      </c>
      <c r="E486" s="6" t="str">
        <f t="shared" si="22"/>
        <v>module=imputation</v>
      </c>
      <c r="F486" s="6" t="str">
        <f t="shared" si="22"/>
        <v>module=imputation</v>
      </c>
    </row>
    <row r="487" spans="1:6" ht="30" customHeight="1">
      <c r="A487" s="3" t="s">
        <v>2</v>
      </c>
      <c r="B487" s="3" t="s">
        <v>565</v>
      </c>
      <c r="C487" s="3" t="s">
        <v>1563</v>
      </c>
      <c r="D487" s="12" t="s">
        <v>2215</v>
      </c>
      <c r="E487" s="6" t="str">
        <f t="shared" si="22"/>
        <v>module=imputation</v>
      </c>
      <c r="F487" s="6" t="str">
        <f t="shared" si="22"/>
        <v>module=imputation</v>
      </c>
    </row>
    <row r="488" spans="1:6" ht="30" customHeight="1">
      <c r="A488" s="3" t="s">
        <v>2</v>
      </c>
      <c r="B488" s="3" t="s">
        <v>566</v>
      </c>
      <c r="C488" s="3" t="s">
        <v>1564</v>
      </c>
      <c r="D488" s="12" t="s">
        <v>2216</v>
      </c>
      <c r="E488" s="6" t="str">
        <f t="shared" si="22"/>
        <v>module=imputation</v>
      </c>
      <c r="F488" s="6" t="str">
        <f t="shared" si="22"/>
        <v>module=imputation</v>
      </c>
    </row>
    <row r="489" spans="1:6" ht="30" customHeight="1">
      <c r="A489" s="3" t="s">
        <v>2</v>
      </c>
      <c r="B489" s="3" t="s">
        <v>567</v>
      </c>
      <c r="C489" s="3" t="s">
        <v>1565</v>
      </c>
      <c r="D489" s="12" t="s">
        <v>2216</v>
      </c>
      <c r="E489" s="6" t="str">
        <f t="shared" si="22"/>
        <v>module=imputation</v>
      </c>
      <c r="F489" s="6" t="str">
        <f t="shared" si="22"/>
        <v>module=imputation</v>
      </c>
    </row>
    <row r="490" spans="1:6" ht="30" customHeight="1">
      <c r="A490" s="3" t="s">
        <v>2</v>
      </c>
      <c r="B490" s="3" t="s">
        <v>568</v>
      </c>
      <c r="C490" s="3" t="s">
        <v>1566</v>
      </c>
      <c r="D490" s="12" t="s">
        <v>2216</v>
      </c>
      <c r="E490" s="6" t="str">
        <f t="shared" si="22"/>
        <v>module=imputation</v>
      </c>
      <c r="F490" s="6" t="str">
        <f t="shared" si="22"/>
        <v>module=imputation</v>
      </c>
    </row>
    <row r="491" spans="1:6" ht="30" customHeight="1">
      <c r="A491" s="3" t="s">
        <v>2</v>
      </c>
      <c r="B491" s="3" t="s">
        <v>569</v>
      </c>
      <c r="C491" s="3" t="s">
        <v>1567</v>
      </c>
      <c r="D491" s="12" t="s">
        <v>2216</v>
      </c>
      <c r="E491" s="6" t="str">
        <f t="shared" si="22"/>
        <v>module=imputation</v>
      </c>
      <c r="F491" s="6" t="str">
        <f t="shared" si="22"/>
        <v>module=imputation</v>
      </c>
    </row>
    <row r="492" spans="1:6" ht="30" customHeight="1">
      <c r="A492" s="3" t="s">
        <v>2</v>
      </c>
      <c r="B492" s="3" t="s">
        <v>570</v>
      </c>
      <c r="C492" s="3" t="s">
        <v>1568</v>
      </c>
      <c r="D492" s="12" t="s">
        <v>2216</v>
      </c>
      <c r="E492" s="6" t="str">
        <f t="shared" si="22"/>
        <v>module=imputation</v>
      </c>
      <c r="F492" s="6" t="str">
        <f t="shared" si="22"/>
        <v>module=imputation</v>
      </c>
    </row>
    <row r="493" spans="1:6" ht="30" customHeight="1">
      <c r="A493" s="3" t="s">
        <v>2</v>
      </c>
      <c r="B493" s="3" t="s">
        <v>571</v>
      </c>
      <c r="C493" s="3" t="s">
        <v>1569</v>
      </c>
      <c r="D493" s="12" t="s">
        <v>2217</v>
      </c>
      <c r="E493" s="6" t="str">
        <f t="shared" ref="E493:F512" si="23">HYPERLINK("http://www.ssc.wisc.edu/wlsresearch/documentation/waves/?wave=ancillary&amp;module=imputation","module=imputation")</f>
        <v>module=imputation</v>
      </c>
      <c r="F493" s="6" t="str">
        <f t="shared" si="23"/>
        <v>module=imputation</v>
      </c>
    </row>
    <row r="494" spans="1:6" ht="30" customHeight="1">
      <c r="A494" s="3" t="s">
        <v>2</v>
      </c>
      <c r="B494" s="3" t="s">
        <v>572</v>
      </c>
      <c r="C494" s="3" t="s">
        <v>1570</v>
      </c>
      <c r="D494" s="12" t="s">
        <v>2217</v>
      </c>
      <c r="E494" s="6" t="str">
        <f t="shared" si="23"/>
        <v>module=imputation</v>
      </c>
      <c r="F494" s="6" t="str">
        <f t="shared" si="23"/>
        <v>module=imputation</v>
      </c>
    </row>
    <row r="495" spans="1:6" ht="30" customHeight="1">
      <c r="A495" s="3" t="s">
        <v>2</v>
      </c>
      <c r="B495" s="3" t="s">
        <v>573</v>
      </c>
      <c r="C495" s="3" t="s">
        <v>1571</v>
      </c>
      <c r="D495" s="12" t="s">
        <v>2217</v>
      </c>
      <c r="E495" s="6" t="str">
        <f t="shared" si="23"/>
        <v>module=imputation</v>
      </c>
      <c r="F495" s="6" t="str">
        <f t="shared" si="23"/>
        <v>module=imputation</v>
      </c>
    </row>
    <row r="496" spans="1:6" ht="30" customHeight="1">
      <c r="A496" s="3" t="s">
        <v>2</v>
      </c>
      <c r="B496" s="3" t="s">
        <v>574</v>
      </c>
      <c r="C496" s="3" t="s">
        <v>1572</v>
      </c>
      <c r="D496" s="12" t="s">
        <v>2217</v>
      </c>
      <c r="E496" s="6" t="str">
        <f t="shared" si="23"/>
        <v>module=imputation</v>
      </c>
      <c r="F496" s="6" t="str">
        <f t="shared" si="23"/>
        <v>module=imputation</v>
      </c>
    </row>
    <row r="497" spans="1:6" ht="30" customHeight="1">
      <c r="A497" s="3" t="s">
        <v>2</v>
      </c>
      <c r="B497" s="3" t="s">
        <v>575</v>
      </c>
      <c r="C497" s="3" t="s">
        <v>1573</v>
      </c>
      <c r="D497" s="12" t="s">
        <v>2217</v>
      </c>
      <c r="E497" s="6" t="str">
        <f t="shared" si="23"/>
        <v>module=imputation</v>
      </c>
      <c r="F497" s="6" t="str">
        <f t="shared" si="23"/>
        <v>module=imputation</v>
      </c>
    </row>
    <row r="498" spans="1:6" ht="30" customHeight="1">
      <c r="A498" s="3" t="s">
        <v>2</v>
      </c>
      <c r="B498" s="3" t="s">
        <v>576</v>
      </c>
      <c r="C498" s="3" t="s">
        <v>1574</v>
      </c>
      <c r="D498" s="12" t="s">
        <v>2166</v>
      </c>
      <c r="E498" s="6" t="str">
        <f t="shared" si="23"/>
        <v>module=imputation</v>
      </c>
      <c r="F498" s="6" t="str">
        <f t="shared" si="23"/>
        <v>module=imputation</v>
      </c>
    </row>
    <row r="499" spans="1:6" ht="30" customHeight="1">
      <c r="A499" s="3" t="s">
        <v>2</v>
      </c>
      <c r="B499" s="3" t="s">
        <v>577</v>
      </c>
      <c r="C499" s="3" t="s">
        <v>1575</v>
      </c>
      <c r="D499" s="12" t="s">
        <v>2166</v>
      </c>
      <c r="E499" s="6" t="str">
        <f t="shared" si="23"/>
        <v>module=imputation</v>
      </c>
      <c r="F499" s="6" t="str">
        <f t="shared" si="23"/>
        <v>module=imputation</v>
      </c>
    </row>
    <row r="500" spans="1:6" ht="30" customHeight="1">
      <c r="A500" s="3" t="s">
        <v>2</v>
      </c>
      <c r="B500" s="3" t="s">
        <v>578</v>
      </c>
      <c r="C500" s="3" t="s">
        <v>1576</v>
      </c>
      <c r="D500" s="12" t="s">
        <v>2166</v>
      </c>
      <c r="E500" s="6" t="str">
        <f t="shared" si="23"/>
        <v>module=imputation</v>
      </c>
      <c r="F500" s="6" t="str">
        <f t="shared" si="23"/>
        <v>module=imputation</v>
      </c>
    </row>
    <row r="501" spans="1:6" ht="30" customHeight="1">
      <c r="A501" s="3" t="s">
        <v>2</v>
      </c>
      <c r="B501" s="3" t="s">
        <v>579</v>
      </c>
      <c r="C501" s="3" t="s">
        <v>1577</v>
      </c>
      <c r="D501" s="12" t="s">
        <v>2166</v>
      </c>
      <c r="E501" s="6" t="str">
        <f t="shared" si="23"/>
        <v>module=imputation</v>
      </c>
      <c r="F501" s="6" t="str">
        <f t="shared" si="23"/>
        <v>module=imputation</v>
      </c>
    </row>
    <row r="502" spans="1:6" ht="30" customHeight="1">
      <c r="A502" s="3" t="s">
        <v>2</v>
      </c>
      <c r="B502" s="3" t="s">
        <v>580</v>
      </c>
      <c r="C502" s="3" t="s">
        <v>1578</v>
      </c>
      <c r="D502" s="12" t="s">
        <v>2166</v>
      </c>
      <c r="E502" s="6" t="str">
        <f t="shared" si="23"/>
        <v>module=imputation</v>
      </c>
      <c r="F502" s="6" t="str">
        <f t="shared" si="23"/>
        <v>module=imputation</v>
      </c>
    </row>
    <row r="503" spans="1:6" ht="30" customHeight="1">
      <c r="A503" s="3" t="s">
        <v>2</v>
      </c>
      <c r="B503" s="3" t="s">
        <v>581</v>
      </c>
      <c r="C503" s="3" t="s">
        <v>1579</v>
      </c>
      <c r="D503" s="12" t="s">
        <v>2167</v>
      </c>
      <c r="E503" s="6" t="str">
        <f t="shared" si="23"/>
        <v>module=imputation</v>
      </c>
      <c r="F503" s="6" t="str">
        <f t="shared" si="23"/>
        <v>module=imputation</v>
      </c>
    </row>
    <row r="504" spans="1:6" ht="30" customHeight="1">
      <c r="A504" s="3" t="s">
        <v>2</v>
      </c>
      <c r="B504" s="3" t="s">
        <v>582</v>
      </c>
      <c r="C504" s="3" t="s">
        <v>1580</v>
      </c>
      <c r="D504" s="12" t="s">
        <v>2167</v>
      </c>
      <c r="E504" s="6" t="str">
        <f t="shared" si="23"/>
        <v>module=imputation</v>
      </c>
      <c r="F504" s="6" t="str">
        <f t="shared" si="23"/>
        <v>module=imputation</v>
      </c>
    </row>
    <row r="505" spans="1:6" ht="30" customHeight="1">
      <c r="A505" s="3" t="s">
        <v>2</v>
      </c>
      <c r="B505" s="3" t="s">
        <v>583</v>
      </c>
      <c r="C505" s="3" t="s">
        <v>1581</v>
      </c>
      <c r="D505" s="12" t="s">
        <v>2167</v>
      </c>
      <c r="E505" s="6" t="str">
        <f t="shared" si="23"/>
        <v>module=imputation</v>
      </c>
      <c r="F505" s="6" t="str">
        <f t="shared" si="23"/>
        <v>module=imputation</v>
      </c>
    </row>
    <row r="506" spans="1:6" ht="30" customHeight="1">
      <c r="A506" s="3" t="s">
        <v>2</v>
      </c>
      <c r="B506" s="3" t="s">
        <v>584</v>
      </c>
      <c r="C506" s="3" t="s">
        <v>1582</v>
      </c>
      <c r="D506" s="12" t="s">
        <v>2167</v>
      </c>
      <c r="E506" s="6" t="str">
        <f t="shared" si="23"/>
        <v>module=imputation</v>
      </c>
      <c r="F506" s="6" t="str">
        <f t="shared" si="23"/>
        <v>module=imputation</v>
      </c>
    </row>
    <row r="507" spans="1:6" ht="30" customHeight="1">
      <c r="A507" s="3" t="s">
        <v>2</v>
      </c>
      <c r="B507" s="3" t="s">
        <v>585</v>
      </c>
      <c r="C507" s="3" t="s">
        <v>1583</v>
      </c>
      <c r="D507" s="12" t="s">
        <v>2167</v>
      </c>
      <c r="E507" s="6" t="str">
        <f t="shared" si="23"/>
        <v>module=imputation</v>
      </c>
      <c r="F507" s="6" t="str">
        <f t="shared" si="23"/>
        <v>module=imputation</v>
      </c>
    </row>
    <row r="508" spans="1:6" ht="30" customHeight="1">
      <c r="A508" s="3" t="s">
        <v>2</v>
      </c>
      <c r="B508" s="3" t="s">
        <v>586</v>
      </c>
      <c r="C508" s="3" t="s">
        <v>1584</v>
      </c>
      <c r="D508" s="12" t="s">
        <v>2218</v>
      </c>
      <c r="E508" s="6" t="str">
        <f t="shared" si="23"/>
        <v>module=imputation</v>
      </c>
      <c r="F508" s="6" t="str">
        <f t="shared" si="23"/>
        <v>module=imputation</v>
      </c>
    </row>
    <row r="509" spans="1:6" ht="30" customHeight="1">
      <c r="A509" s="3" t="s">
        <v>2</v>
      </c>
      <c r="B509" s="3" t="s">
        <v>587</v>
      </c>
      <c r="C509" s="3" t="s">
        <v>1585</v>
      </c>
      <c r="D509" s="12" t="s">
        <v>2218</v>
      </c>
      <c r="E509" s="6" t="str">
        <f t="shared" si="23"/>
        <v>module=imputation</v>
      </c>
      <c r="F509" s="6" t="str">
        <f t="shared" si="23"/>
        <v>module=imputation</v>
      </c>
    </row>
    <row r="510" spans="1:6" ht="30" customHeight="1">
      <c r="A510" s="3" t="s">
        <v>2</v>
      </c>
      <c r="B510" s="3" t="s">
        <v>588</v>
      </c>
      <c r="C510" s="3" t="s">
        <v>1586</v>
      </c>
      <c r="D510" s="12" t="s">
        <v>2218</v>
      </c>
      <c r="E510" s="6" t="str">
        <f t="shared" si="23"/>
        <v>module=imputation</v>
      </c>
      <c r="F510" s="6" t="str">
        <f t="shared" si="23"/>
        <v>module=imputation</v>
      </c>
    </row>
    <row r="511" spans="1:6" ht="30" customHeight="1">
      <c r="A511" s="3" t="s">
        <v>2</v>
      </c>
      <c r="B511" s="3" t="s">
        <v>589</v>
      </c>
      <c r="C511" s="3" t="s">
        <v>1587</v>
      </c>
      <c r="D511" s="12" t="s">
        <v>2218</v>
      </c>
      <c r="E511" s="6" t="str">
        <f t="shared" si="23"/>
        <v>module=imputation</v>
      </c>
      <c r="F511" s="6" t="str">
        <f t="shared" si="23"/>
        <v>module=imputation</v>
      </c>
    </row>
    <row r="512" spans="1:6" ht="30" customHeight="1">
      <c r="A512" s="3" t="s">
        <v>2</v>
      </c>
      <c r="B512" s="3" t="s">
        <v>590</v>
      </c>
      <c r="C512" s="3" t="s">
        <v>1588</v>
      </c>
      <c r="D512" s="12" t="s">
        <v>2218</v>
      </c>
      <c r="E512" s="6" t="str">
        <f t="shared" si="23"/>
        <v>module=imputation</v>
      </c>
      <c r="F512" s="6" t="str">
        <f t="shared" si="23"/>
        <v>module=imputation</v>
      </c>
    </row>
    <row r="513" spans="1:6" ht="30" customHeight="1">
      <c r="A513" s="3" t="s">
        <v>2</v>
      </c>
      <c r="B513" s="3" t="s">
        <v>591</v>
      </c>
      <c r="C513" s="3" t="s">
        <v>1589</v>
      </c>
      <c r="D513" s="12" t="s">
        <v>2171</v>
      </c>
      <c r="E513" s="6" t="str">
        <f t="shared" ref="E513:F532" si="24">HYPERLINK("http://www.ssc.wisc.edu/wlsresearch/documentation/waves/?wave=ancillary&amp;module=imputation","module=imputation")</f>
        <v>module=imputation</v>
      </c>
      <c r="F513" s="6" t="str">
        <f t="shared" si="24"/>
        <v>module=imputation</v>
      </c>
    </row>
    <row r="514" spans="1:6" ht="30" customHeight="1">
      <c r="A514" s="3" t="s">
        <v>2</v>
      </c>
      <c r="B514" s="3" t="s">
        <v>592</v>
      </c>
      <c r="C514" s="3" t="s">
        <v>1590</v>
      </c>
      <c r="D514" s="12" t="s">
        <v>2171</v>
      </c>
      <c r="E514" s="6" t="str">
        <f t="shared" si="24"/>
        <v>module=imputation</v>
      </c>
      <c r="F514" s="6" t="str">
        <f t="shared" si="24"/>
        <v>module=imputation</v>
      </c>
    </row>
    <row r="515" spans="1:6" ht="30" customHeight="1">
      <c r="A515" s="3" t="s">
        <v>2</v>
      </c>
      <c r="B515" s="3" t="s">
        <v>593</v>
      </c>
      <c r="C515" s="3" t="s">
        <v>1591</v>
      </c>
      <c r="D515" s="12" t="s">
        <v>2171</v>
      </c>
      <c r="E515" s="6" t="str">
        <f t="shared" si="24"/>
        <v>module=imputation</v>
      </c>
      <c r="F515" s="6" t="str">
        <f t="shared" si="24"/>
        <v>module=imputation</v>
      </c>
    </row>
    <row r="516" spans="1:6" ht="30" customHeight="1">
      <c r="A516" s="3" t="s">
        <v>2</v>
      </c>
      <c r="B516" s="3" t="s">
        <v>594</v>
      </c>
      <c r="C516" s="3" t="s">
        <v>1592</v>
      </c>
      <c r="D516" s="12" t="s">
        <v>2171</v>
      </c>
      <c r="E516" s="6" t="str">
        <f t="shared" si="24"/>
        <v>module=imputation</v>
      </c>
      <c r="F516" s="6" t="str">
        <f t="shared" si="24"/>
        <v>module=imputation</v>
      </c>
    </row>
    <row r="517" spans="1:6" ht="30" customHeight="1">
      <c r="A517" s="3" t="s">
        <v>2</v>
      </c>
      <c r="B517" s="3" t="s">
        <v>595</v>
      </c>
      <c r="C517" s="3" t="s">
        <v>1593</v>
      </c>
      <c r="D517" s="12" t="s">
        <v>2171</v>
      </c>
      <c r="E517" s="6" t="str">
        <f t="shared" si="24"/>
        <v>module=imputation</v>
      </c>
      <c r="F517" s="6" t="str">
        <f t="shared" si="24"/>
        <v>module=imputation</v>
      </c>
    </row>
    <row r="518" spans="1:6" ht="30" customHeight="1">
      <c r="A518" s="3" t="s">
        <v>2</v>
      </c>
      <c r="B518" s="3" t="s">
        <v>596</v>
      </c>
      <c r="C518" s="3" t="s">
        <v>1594</v>
      </c>
      <c r="D518" s="12" t="s">
        <v>2172</v>
      </c>
      <c r="E518" s="6" t="str">
        <f t="shared" si="24"/>
        <v>module=imputation</v>
      </c>
      <c r="F518" s="6" t="str">
        <f t="shared" si="24"/>
        <v>module=imputation</v>
      </c>
    </row>
    <row r="519" spans="1:6" ht="30" customHeight="1">
      <c r="A519" s="3" t="s">
        <v>2</v>
      </c>
      <c r="B519" s="3" t="s">
        <v>597</v>
      </c>
      <c r="C519" s="3" t="s">
        <v>1595</v>
      </c>
      <c r="D519" s="12" t="s">
        <v>2172</v>
      </c>
      <c r="E519" s="6" t="str">
        <f t="shared" si="24"/>
        <v>module=imputation</v>
      </c>
      <c r="F519" s="6" t="str">
        <f t="shared" si="24"/>
        <v>module=imputation</v>
      </c>
    </row>
    <row r="520" spans="1:6" ht="30" customHeight="1">
      <c r="A520" s="3" t="s">
        <v>2</v>
      </c>
      <c r="B520" s="3" t="s">
        <v>598</v>
      </c>
      <c r="C520" s="3" t="s">
        <v>1596</v>
      </c>
      <c r="D520" s="12" t="s">
        <v>2172</v>
      </c>
      <c r="E520" s="6" t="str">
        <f t="shared" si="24"/>
        <v>module=imputation</v>
      </c>
      <c r="F520" s="6" t="str">
        <f t="shared" si="24"/>
        <v>module=imputation</v>
      </c>
    </row>
    <row r="521" spans="1:6" ht="30" customHeight="1">
      <c r="A521" s="3" t="s">
        <v>2</v>
      </c>
      <c r="B521" s="3" t="s">
        <v>599</v>
      </c>
      <c r="C521" s="3" t="s">
        <v>1597</v>
      </c>
      <c r="D521" s="12" t="s">
        <v>2172</v>
      </c>
      <c r="E521" s="6" t="str">
        <f t="shared" si="24"/>
        <v>module=imputation</v>
      </c>
      <c r="F521" s="6" t="str">
        <f t="shared" si="24"/>
        <v>module=imputation</v>
      </c>
    </row>
    <row r="522" spans="1:6" ht="30" customHeight="1">
      <c r="A522" s="3" t="s">
        <v>2</v>
      </c>
      <c r="B522" s="3" t="s">
        <v>600</v>
      </c>
      <c r="C522" s="3" t="s">
        <v>1598</v>
      </c>
      <c r="D522" s="12" t="s">
        <v>2172</v>
      </c>
      <c r="E522" s="6" t="str">
        <f t="shared" si="24"/>
        <v>module=imputation</v>
      </c>
      <c r="F522" s="6" t="str">
        <f t="shared" si="24"/>
        <v>module=imputation</v>
      </c>
    </row>
    <row r="523" spans="1:6" ht="30" customHeight="1">
      <c r="A523" s="3" t="s">
        <v>2</v>
      </c>
      <c r="B523" s="3" t="s">
        <v>601</v>
      </c>
      <c r="C523" s="3" t="s">
        <v>1599</v>
      </c>
      <c r="D523" s="12" t="s">
        <v>2173</v>
      </c>
      <c r="E523" s="6" t="str">
        <f t="shared" si="24"/>
        <v>module=imputation</v>
      </c>
      <c r="F523" s="6" t="str">
        <f t="shared" si="24"/>
        <v>module=imputation</v>
      </c>
    </row>
    <row r="524" spans="1:6" ht="30" customHeight="1">
      <c r="A524" s="3" t="s">
        <v>2</v>
      </c>
      <c r="B524" s="3" t="s">
        <v>602</v>
      </c>
      <c r="C524" s="3" t="s">
        <v>1600</v>
      </c>
      <c r="D524" s="12" t="s">
        <v>2173</v>
      </c>
      <c r="E524" s="6" t="str">
        <f t="shared" si="24"/>
        <v>module=imputation</v>
      </c>
      <c r="F524" s="6" t="str">
        <f t="shared" si="24"/>
        <v>module=imputation</v>
      </c>
    </row>
    <row r="525" spans="1:6" ht="30" customHeight="1">
      <c r="A525" s="3" t="s">
        <v>2</v>
      </c>
      <c r="B525" s="3" t="s">
        <v>603</v>
      </c>
      <c r="C525" s="3" t="s">
        <v>1601</v>
      </c>
      <c r="D525" s="12" t="s">
        <v>2173</v>
      </c>
      <c r="E525" s="6" t="str">
        <f t="shared" si="24"/>
        <v>module=imputation</v>
      </c>
      <c r="F525" s="6" t="str">
        <f t="shared" si="24"/>
        <v>module=imputation</v>
      </c>
    </row>
    <row r="526" spans="1:6" ht="30" customHeight="1">
      <c r="A526" s="3" t="s">
        <v>2</v>
      </c>
      <c r="B526" s="3" t="s">
        <v>604</v>
      </c>
      <c r="C526" s="3" t="s">
        <v>1602</v>
      </c>
      <c r="D526" s="12" t="s">
        <v>2173</v>
      </c>
      <c r="E526" s="6" t="str">
        <f t="shared" si="24"/>
        <v>module=imputation</v>
      </c>
      <c r="F526" s="6" t="str">
        <f t="shared" si="24"/>
        <v>module=imputation</v>
      </c>
    </row>
    <row r="527" spans="1:6" ht="30" customHeight="1">
      <c r="A527" s="3" t="s">
        <v>2</v>
      </c>
      <c r="B527" s="3" t="s">
        <v>605</v>
      </c>
      <c r="C527" s="3" t="s">
        <v>1603</v>
      </c>
      <c r="D527" s="12" t="s">
        <v>2173</v>
      </c>
      <c r="E527" s="6" t="str">
        <f t="shared" si="24"/>
        <v>module=imputation</v>
      </c>
      <c r="F527" s="6" t="str">
        <f t="shared" si="24"/>
        <v>module=imputation</v>
      </c>
    </row>
    <row r="528" spans="1:6" ht="30" customHeight="1">
      <c r="A528" s="3" t="s">
        <v>2</v>
      </c>
      <c r="B528" s="3" t="s">
        <v>606</v>
      </c>
      <c r="C528" s="3" t="s">
        <v>1604</v>
      </c>
      <c r="D528" s="12" t="s">
        <v>2219</v>
      </c>
      <c r="E528" s="6" t="str">
        <f t="shared" si="24"/>
        <v>module=imputation</v>
      </c>
      <c r="F528" s="6" t="str">
        <f t="shared" si="24"/>
        <v>module=imputation</v>
      </c>
    </row>
    <row r="529" spans="1:6" ht="30" customHeight="1">
      <c r="A529" s="3" t="s">
        <v>2</v>
      </c>
      <c r="B529" s="3" t="s">
        <v>607</v>
      </c>
      <c r="C529" s="3" t="s">
        <v>1605</v>
      </c>
      <c r="D529" s="12" t="s">
        <v>2219</v>
      </c>
      <c r="E529" s="6" t="str">
        <f t="shared" si="24"/>
        <v>module=imputation</v>
      </c>
      <c r="F529" s="6" t="str">
        <f t="shared" si="24"/>
        <v>module=imputation</v>
      </c>
    </row>
    <row r="530" spans="1:6" ht="30" customHeight="1">
      <c r="A530" s="3" t="s">
        <v>2</v>
      </c>
      <c r="B530" s="3" t="s">
        <v>608</v>
      </c>
      <c r="C530" s="3" t="s">
        <v>1606</v>
      </c>
      <c r="D530" s="12" t="s">
        <v>2219</v>
      </c>
      <c r="E530" s="6" t="str">
        <f t="shared" si="24"/>
        <v>module=imputation</v>
      </c>
      <c r="F530" s="6" t="str">
        <f t="shared" si="24"/>
        <v>module=imputation</v>
      </c>
    </row>
    <row r="531" spans="1:6" ht="30" customHeight="1">
      <c r="A531" s="3" t="s">
        <v>2</v>
      </c>
      <c r="B531" s="3" t="s">
        <v>609</v>
      </c>
      <c r="C531" s="3" t="s">
        <v>1607</v>
      </c>
      <c r="D531" s="12" t="s">
        <v>2219</v>
      </c>
      <c r="E531" s="6" t="str">
        <f t="shared" si="24"/>
        <v>module=imputation</v>
      </c>
      <c r="F531" s="6" t="str">
        <f t="shared" si="24"/>
        <v>module=imputation</v>
      </c>
    </row>
    <row r="532" spans="1:6" ht="30" customHeight="1">
      <c r="A532" s="3" t="s">
        <v>2</v>
      </c>
      <c r="B532" s="3" t="s">
        <v>610</v>
      </c>
      <c r="C532" s="3" t="s">
        <v>1608</v>
      </c>
      <c r="D532" s="12" t="s">
        <v>2219</v>
      </c>
      <c r="E532" s="6" t="str">
        <f t="shared" si="24"/>
        <v>module=imputation</v>
      </c>
      <c r="F532" s="6" t="str">
        <f t="shared" si="24"/>
        <v>module=imputation</v>
      </c>
    </row>
    <row r="533" spans="1:6" ht="30" customHeight="1">
      <c r="A533" s="3" t="s">
        <v>2</v>
      </c>
      <c r="B533" s="3" t="s">
        <v>611</v>
      </c>
      <c r="C533" s="3" t="s">
        <v>1609</v>
      </c>
      <c r="D533" s="12" t="s">
        <v>2168</v>
      </c>
      <c r="E533" s="6" t="str">
        <f t="shared" ref="E533:F552" si="25">HYPERLINK("http://www.ssc.wisc.edu/wlsresearch/documentation/waves/?wave=ancillary&amp;module=imputation","module=imputation")</f>
        <v>module=imputation</v>
      </c>
      <c r="F533" s="6" t="str">
        <f t="shared" si="25"/>
        <v>module=imputation</v>
      </c>
    </row>
    <row r="534" spans="1:6" ht="30" customHeight="1">
      <c r="A534" s="3" t="s">
        <v>2</v>
      </c>
      <c r="B534" s="3" t="s">
        <v>612</v>
      </c>
      <c r="C534" s="3" t="s">
        <v>1610</v>
      </c>
      <c r="D534" s="12" t="s">
        <v>2168</v>
      </c>
      <c r="E534" s="6" t="str">
        <f t="shared" si="25"/>
        <v>module=imputation</v>
      </c>
      <c r="F534" s="6" t="str">
        <f t="shared" si="25"/>
        <v>module=imputation</v>
      </c>
    </row>
    <row r="535" spans="1:6" ht="30" customHeight="1">
      <c r="A535" s="3" t="s">
        <v>2</v>
      </c>
      <c r="B535" s="3" t="s">
        <v>613</v>
      </c>
      <c r="C535" s="3" t="s">
        <v>1611</v>
      </c>
      <c r="D535" s="12" t="s">
        <v>2168</v>
      </c>
      <c r="E535" s="6" t="str">
        <f t="shared" si="25"/>
        <v>module=imputation</v>
      </c>
      <c r="F535" s="6" t="str">
        <f t="shared" si="25"/>
        <v>module=imputation</v>
      </c>
    </row>
    <row r="536" spans="1:6" ht="30" customHeight="1">
      <c r="A536" s="3" t="s">
        <v>2</v>
      </c>
      <c r="B536" s="3" t="s">
        <v>614</v>
      </c>
      <c r="C536" s="3" t="s">
        <v>1612</v>
      </c>
      <c r="D536" s="12" t="s">
        <v>2168</v>
      </c>
      <c r="E536" s="6" t="str">
        <f t="shared" si="25"/>
        <v>module=imputation</v>
      </c>
      <c r="F536" s="6" t="str">
        <f t="shared" si="25"/>
        <v>module=imputation</v>
      </c>
    </row>
    <row r="537" spans="1:6" ht="30" customHeight="1">
      <c r="A537" s="3" t="s">
        <v>2</v>
      </c>
      <c r="B537" s="3" t="s">
        <v>615</v>
      </c>
      <c r="C537" s="3" t="s">
        <v>1613</v>
      </c>
      <c r="D537" s="12" t="s">
        <v>2168</v>
      </c>
      <c r="E537" s="6" t="str">
        <f t="shared" si="25"/>
        <v>module=imputation</v>
      </c>
      <c r="F537" s="6" t="str">
        <f t="shared" si="25"/>
        <v>module=imputation</v>
      </c>
    </row>
    <row r="538" spans="1:6" ht="30" customHeight="1">
      <c r="A538" s="3" t="s">
        <v>2</v>
      </c>
      <c r="B538" s="3" t="s">
        <v>616</v>
      </c>
      <c r="C538" s="3" t="s">
        <v>1614</v>
      </c>
      <c r="D538" s="12" t="s">
        <v>2169</v>
      </c>
      <c r="E538" s="6" t="str">
        <f t="shared" si="25"/>
        <v>module=imputation</v>
      </c>
      <c r="F538" s="6" t="str">
        <f t="shared" si="25"/>
        <v>module=imputation</v>
      </c>
    </row>
    <row r="539" spans="1:6" ht="30" customHeight="1">
      <c r="A539" s="3" t="s">
        <v>2</v>
      </c>
      <c r="B539" s="3" t="s">
        <v>617</v>
      </c>
      <c r="C539" s="3" t="s">
        <v>1615</v>
      </c>
      <c r="D539" s="12" t="s">
        <v>2169</v>
      </c>
      <c r="E539" s="6" t="str">
        <f t="shared" si="25"/>
        <v>module=imputation</v>
      </c>
      <c r="F539" s="6" t="str">
        <f t="shared" si="25"/>
        <v>module=imputation</v>
      </c>
    </row>
    <row r="540" spans="1:6" ht="30" customHeight="1">
      <c r="A540" s="3" t="s">
        <v>2</v>
      </c>
      <c r="B540" s="3" t="s">
        <v>618</v>
      </c>
      <c r="C540" s="3" t="s">
        <v>1616</v>
      </c>
      <c r="D540" s="12" t="s">
        <v>2169</v>
      </c>
      <c r="E540" s="6" t="str">
        <f t="shared" si="25"/>
        <v>module=imputation</v>
      </c>
      <c r="F540" s="6" t="str">
        <f t="shared" si="25"/>
        <v>module=imputation</v>
      </c>
    </row>
    <row r="541" spans="1:6" ht="30" customHeight="1">
      <c r="A541" s="3" t="s">
        <v>2</v>
      </c>
      <c r="B541" s="3" t="s">
        <v>619</v>
      </c>
      <c r="C541" s="3" t="s">
        <v>1617</v>
      </c>
      <c r="D541" s="12" t="s">
        <v>2169</v>
      </c>
      <c r="E541" s="6" t="str">
        <f t="shared" si="25"/>
        <v>module=imputation</v>
      </c>
      <c r="F541" s="6" t="str">
        <f t="shared" si="25"/>
        <v>module=imputation</v>
      </c>
    </row>
    <row r="542" spans="1:6" ht="30" customHeight="1">
      <c r="A542" s="3" t="s">
        <v>2</v>
      </c>
      <c r="B542" s="3" t="s">
        <v>620</v>
      </c>
      <c r="C542" s="3" t="s">
        <v>1618</v>
      </c>
      <c r="D542" s="12" t="s">
        <v>2169</v>
      </c>
      <c r="E542" s="6" t="str">
        <f t="shared" si="25"/>
        <v>module=imputation</v>
      </c>
      <c r="F542" s="6" t="str">
        <f t="shared" si="25"/>
        <v>module=imputation</v>
      </c>
    </row>
    <row r="543" spans="1:6" ht="30" customHeight="1">
      <c r="A543" s="3" t="s">
        <v>2</v>
      </c>
      <c r="B543" s="3" t="s">
        <v>621</v>
      </c>
      <c r="C543" s="3" t="s">
        <v>1619</v>
      </c>
      <c r="D543" s="12" t="s">
        <v>2220</v>
      </c>
      <c r="E543" s="6" t="str">
        <f t="shared" si="25"/>
        <v>module=imputation</v>
      </c>
      <c r="F543" s="6" t="str">
        <f t="shared" si="25"/>
        <v>module=imputation</v>
      </c>
    </row>
    <row r="544" spans="1:6" ht="30" customHeight="1">
      <c r="A544" s="3" t="s">
        <v>2</v>
      </c>
      <c r="B544" s="3" t="s">
        <v>622</v>
      </c>
      <c r="C544" s="3" t="s">
        <v>1620</v>
      </c>
      <c r="D544" s="12" t="s">
        <v>2220</v>
      </c>
      <c r="E544" s="6" t="str">
        <f t="shared" si="25"/>
        <v>module=imputation</v>
      </c>
      <c r="F544" s="6" t="str">
        <f t="shared" si="25"/>
        <v>module=imputation</v>
      </c>
    </row>
    <row r="545" spans="1:6" ht="30" customHeight="1">
      <c r="A545" s="3" t="s">
        <v>2</v>
      </c>
      <c r="B545" s="3" t="s">
        <v>623</v>
      </c>
      <c r="C545" s="3" t="s">
        <v>1621</v>
      </c>
      <c r="D545" s="12" t="s">
        <v>2220</v>
      </c>
      <c r="E545" s="6" t="str">
        <f t="shared" si="25"/>
        <v>module=imputation</v>
      </c>
      <c r="F545" s="6" t="str">
        <f t="shared" si="25"/>
        <v>module=imputation</v>
      </c>
    </row>
    <row r="546" spans="1:6" ht="30" customHeight="1">
      <c r="A546" s="3" t="s">
        <v>2</v>
      </c>
      <c r="B546" s="3" t="s">
        <v>624</v>
      </c>
      <c r="C546" s="3" t="s">
        <v>1622</v>
      </c>
      <c r="D546" s="12" t="s">
        <v>2220</v>
      </c>
      <c r="E546" s="6" t="str">
        <f t="shared" si="25"/>
        <v>module=imputation</v>
      </c>
      <c r="F546" s="6" t="str">
        <f t="shared" si="25"/>
        <v>module=imputation</v>
      </c>
    </row>
    <row r="547" spans="1:6" ht="30" customHeight="1">
      <c r="A547" s="3" t="s">
        <v>2</v>
      </c>
      <c r="B547" s="3" t="s">
        <v>625</v>
      </c>
      <c r="C547" s="3" t="s">
        <v>1623</v>
      </c>
      <c r="D547" s="12" t="s">
        <v>2220</v>
      </c>
      <c r="E547" s="6" t="str">
        <f t="shared" si="25"/>
        <v>module=imputation</v>
      </c>
      <c r="F547" s="6" t="str">
        <f t="shared" si="25"/>
        <v>module=imputation</v>
      </c>
    </row>
    <row r="548" spans="1:6" ht="30" customHeight="1">
      <c r="A548" s="3" t="s">
        <v>2</v>
      </c>
      <c r="B548" s="3" t="s">
        <v>626</v>
      </c>
      <c r="C548" s="3" t="s">
        <v>1624</v>
      </c>
      <c r="D548" s="12" t="s">
        <v>2221</v>
      </c>
      <c r="E548" s="6" t="str">
        <f t="shared" si="25"/>
        <v>module=imputation</v>
      </c>
      <c r="F548" s="6" t="str">
        <f t="shared" si="25"/>
        <v>module=imputation</v>
      </c>
    </row>
    <row r="549" spans="1:6" ht="30" customHeight="1">
      <c r="A549" s="3" t="s">
        <v>2</v>
      </c>
      <c r="B549" s="3" t="s">
        <v>627</v>
      </c>
      <c r="C549" s="3" t="s">
        <v>1625</v>
      </c>
      <c r="D549" s="12" t="s">
        <v>2221</v>
      </c>
      <c r="E549" s="6" t="str">
        <f t="shared" si="25"/>
        <v>module=imputation</v>
      </c>
      <c r="F549" s="6" t="str">
        <f t="shared" si="25"/>
        <v>module=imputation</v>
      </c>
    </row>
    <row r="550" spans="1:6" ht="30" customHeight="1">
      <c r="A550" s="3" t="s">
        <v>2</v>
      </c>
      <c r="B550" s="3" t="s">
        <v>628</v>
      </c>
      <c r="C550" s="3" t="s">
        <v>1626</v>
      </c>
      <c r="D550" s="12" t="s">
        <v>2221</v>
      </c>
      <c r="E550" s="6" t="str">
        <f t="shared" si="25"/>
        <v>module=imputation</v>
      </c>
      <c r="F550" s="6" t="str">
        <f t="shared" si="25"/>
        <v>module=imputation</v>
      </c>
    </row>
    <row r="551" spans="1:6" ht="30" customHeight="1">
      <c r="A551" s="3" t="s">
        <v>2</v>
      </c>
      <c r="B551" s="3" t="s">
        <v>629</v>
      </c>
      <c r="C551" s="3" t="s">
        <v>1627</v>
      </c>
      <c r="D551" s="12" t="s">
        <v>2221</v>
      </c>
      <c r="E551" s="6" t="str">
        <f t="shared" si="25"/>
        <v>module=imputation</v>
      </c>
      <c r="F551" s="6" t="str">
        <f t="shared" si="25"/>
        <v>module=imputation</v>
      </c>
    </row>
    <row r="552" spans="1:6" ht="30" customHeight="1">
      <c r="A552" s="3" t="s">
        <v>2</v>
      </c>
      <c r="B552" s="3" t="s">
        <v>630</v>
      </c>
      <c r="C552" s="3" t="s">
        <v>1628</v>
      </c>
      <c r="D552" s="12" t="s">
        <v>2221</v>
      </c>
      <c r="E552" s="6" t="str">
        <f t="shared" si="25"/>
        <v>module=imputation</v>
      </c>
      <c r="F552" s="6" t="str">
        <f t="shared" si="25"/>
        <v>module=imputation</v>
      </c>
    </row>
    <row r="553" spans="1:6" ht="30" customHeight="1">
      <c r="A553" s="3" t="s">
        <v>2</v>
      </c>
      <c r="B553" s="3" t="s">
        <v>631</v>
      </c>
      <c r="C553" s="3" t="s">
        <v>1629</v>
      </c>
      <c r="D553" s="12" t="s">
        <v>2222</v>
      </c>
      <c r="E553" s="6" t="str">
        <f t="shared" ref="E553:F572" si="26">HYPERLINK("http://www.ssc.wisc.edu/wlsresearch/documentation/waves/?wave=ancillary&amp;module=imputation","module=imputation")</f>
        <v>module=imputation</v>
      </c>
      <c r="F553" s="6" t="str">
        <f t="shared" si="26"/>
        <v>module=imputation</v>
      </c>
    </row>
    <row r="554" spans="1:6" ht="30" customHeight="1">
      <c r="A554" s="3" t="s">
        <v>2</v>
      </c>
      <c r="B554" s="3" t="s">
        <v>632</v>
      </c>
      <c r="C554" s="3" t="s">
        <v>1630</v>
      </c>
      <c r="D554" s="12" t="s">
        <v>2222</v>
      </c>
      <c r="E554" s="6" t="str">
        <f t="shared" si="26"/>
        <v>module=imputation</v>
      </c>
      <c r="F554" s="6" t="str">
        <f t="shared" si="26"/>
        <v>module=imputation</v>
      </c>
    </row>
    <row r="555" spans="1:6" ht="30" customHeight="1">
      <c r="A555" s="3" t="s">
        <v>2</v>
      </c>
      <c r="B555" s="3" t="s">
        <v>633</v>
      </c>
      <c r="C555" s="3" t="s">
        <v>1631</v>
      </c>
      <c r="D555" s="12" t="s">
        <v>2222</v>
      </c>
      <c r="E555" s="6" t="str">
        <f t="shared" si="26"/>
        <v>module=imputation</v>
      </c>
      <c r="F555" s="6" t="str">
        <f t="shared" si="26"/>
        <v>module=imputation</v>
      </c>
    </row>
    <row r="556" spans="1:6" ht="30" customHeight="1">
      <c r="A556" s="3" t="s">
        <v>2</v>
      </c>
      <c r="B556" s="3" t="s">
        <v>634</v>
      </c>
      <c r="C556" s="3" t="s">
        <v>1632</v>
      </c>
      <c r="D556" s="12" t="s">
        <v>2222</v>
      </c>
      <c r="E556" s="6" t="str">
        <f t="shared" si="26"/>
        <v>module=imputation</v>
      </c>
      <c r="F556" s="6" t="str">
        <f t="shared" si="26"/>
        <v>module=imputation</v>
      </c>
    </row>
    <row r="557" spans="1:6" ht="30" customHeight="1">
      <c r="A557" s="3" t="s">
        <v>2</v>
      </c>
      <c r="B557" s="3" t="s">
        <v>635</v>
      </c>
      <c r="C557" s="3" t="s">
        <v>1633</v>
      </c>
      <c r="D557" s="12" t="s">
        <v>2222</v>
      </c>
      <c r="E557" s="6" t="str">
        <f t="shared" si="26"/>
        <v>module=imputation</v>
      </c>
      <c r="F557" s="6" t="str">
        <f t="shared" si="26"/>
        <v>module=imputation</v>
      </c>
    </row>
    <row r="558" spans="1:6" ht="30" customHeight="1">
      <c r="A558" s="3" t="s">
        <v>2</v>
      </c>
      <c r="B558" s="3" t="s">
        <v>636</v>
      </c>
      <c r="C558" s="3" t="s">
        <v>1634</v>
      </c>
      <c r="D558" s="12" t="s">
        <v>2223</v>
      </c>
      <c r="E558" s="6" t="str">
        <f t="shared" si="26"/>
        <v>module=imputation</v>
      </c>
      <c r="F558" s="6" t="str">
        <f t="shared" si="26"/>
        <v>module=imputation</v>
      </c>
    </row>
    <row r="559" spans="1:6" ht="30" customHeight="1">
      <c r="A559" s="3" t="s">
        <v>2</v>
      </c>
      <c r="B559" s="3" t="s">
        <v>637</v>
      </c>
      <c r="C559" s="3" t="s">
        <v>1635</v>
      </c>
      <c r="D559" s="12" t="s">
        <v>2223</v>
      </c>
      <c r="E559" s="6" t="str">
        <f t="shared" si="26"/>
        <v>module=imputation</v>
      </c>
      <c r="F559" s="6" t="str">
        <f t="shared" si="26"/>
        <v>module=imputation</v>
      </c>
    </row>
    <row r="560" spans="1:6" ht="30" customHeight="1">
      <c r="A560" s="3" t="s">
        <v>2</v>
      </c>
      <c r="B560" s="3" t="s">
        <v>638</v>
      </c>
      <c r="C560" s="3" t="s">
        <v>1636</v>
      </c>
      <c r="D560" s="12" t="s">
        <v>2223</v>
      </c>
      <c r="E560" s="6" t="str">
        <f t="shared" si="26"/>
        <v>module=imputation</v>
      </c>
      <c r="F560" s="6" t="str">
        <f t="shared" si="26"/>
        <v>module=imputation</v>
      </c>
    </row>
    <row r="561" spans="1:6" ht="30" customHeight="1">
      <c r="A561" s="3" t="s">
        <v>2</v>
      </c>
      <c r="B561" s="3" t="s">
        <v>639</v>
      </c>
      <c r="C561" s="3" t="s">
        <v>1637</v>
      </c>
      <c r="D561" s="12" t="s">
        <v>2223</v>
      </c>
      <c r="E561" s="6" t="str">
        <f t="shared" si="26"/>
        <v>module=imputation</v>
      </c>
      <c r="F561" s="6" t="str">
        <f t="shared" si="26"/>
        <v>module=imputation</v>
      </c>
    </row>
    <row r="562" spans="1:6" ht="30" customHeight="1">
      <c r="A562" s="3" t="s">
        <v>2</v>
      </c>
      <c r="B562" s="3" t="s">
        <v>640</v>
      </c>
      <c r="C562" s="3" t="s">
        <v>1638</v>
      </c>
      <c r="D562" s="12" t="s">
        <v>2223</v>
      </c>
      <c r="E562" s="6" t="str">
        <f t="shared" si="26"/>
        <v>module=imputation</v>
      </c>
      <c r="F562" s="6" t="str">
        <f t="shared" si="26"/>
        <v>module=imputation</v>
      </c>
    </row>
    <row r="563" spans="1:6" ht="30" customHeight="1">
      <c r="A563" s="3" t="s">
        <v>2</v>
      </c>
      <c r="B563" s="3" t="s">
        <v>641</v>
      </c>
      <c r="C563" s="3" t="s">
        <v>1639</v>
      </c>
      <c r="D563" s="12" t="s">
        <v>2224</v>
      </c>
      <c r="E563" s="6" t="str">
        <f t="shared" si="26"/>
        <v>module=imputation</v>
      </c>
      <c r="F563" s="6" t="str">
        <f t="shared" si="26"/>
        <v>module=imputation</v>
      </c>
    </row>
    <row r="564" spans="1:6" ht="30" customHeight="1">
      <c r="A564" s="3" t="s">
        <v>2</v>
      </c>
      <c r="B564" s="3" t="s">
        <v>642</v>
      </c>
      <c r="C564" s="3" t="s">
        <v>1640</v>
      </c>
      <c r="D564" s="12" t="s">
        <v>2224</v>
      </c>
      <c r="E564" s="6" t="str">
        <f t="shared" si="26"/>
        <v>module=imputation</v>
      </c>
      <c r="F564" s="6" t="str">
        <f t="shared" si="26"/>
        <v>module=imputation</v>
      </c>
    </row>
    <row r="565" spans="1:6" ht="30" customHeight="1">
      <c r="A565" s="3" t="s">
        <v>2</v>
      </c>
      <c r="B565" s="3" t="s">
        <v>643</v>
      </c>
      <c r="C565" s="3" t="s">
        <v>1641</v>
      </c>
      <c r="D565" s="12" t="s">
        <v>2224</v>
      </c>
      <c r="E565" s="6" t="str">
        <f t="shared" si="26"/>
        <v>module=imputation</v>
      </c>
      <c r="F565" s="6" t="str">
        <f t="shared" si="26"/>
        <v>module=imputation</v>
      </c>
    </row>
    <row r="566" spans="1:6" ht="30" customHeight="1">
      <c r="A566" s="3" t="s">
        <v>2</v>
      </c>
      <c r="B566" s="3" t="s">
        <v>644</v>
      </c>
      <c r="C566" s="3" t="s">
        <v>1642</v>
      </c>
      <c r="D566" s="12" t="s">
        <v>2224</v>
      </c>
      <c r="E566" s="6" t="str">
        <f t="shared" si="26"/>
        <v>module=imputation</v>
      </c>
      <c r="F566" s="6" t="str">
        <f t="shared" si="26"/>
        <v>module=imputation</v>
      </c>
    </row>
    <row r="567" spans="1:6" ht="30" customHeight="1">
      <c r="A567" s="3" t="s">
        <v>2</v>
      </c>
      <c r="B567" s="3" t="s">
        <v>645</v>
      </c>
      <c r="C567" s="3" t="s">
        <v>1643</v>
      </c>
      <c r="D567" s="12" t="s">
        <v>2224</v>
      </c>
      <c r="E567" s="6" t="str">
        <f t="shared" si="26"/>
        <v>module=imputation</v>
      </c>
      <c r="F567" s="6" t="str">
        <f t="shared" si="26"/>
        <v>module=imputation</v>
      </c>
    </row>
    <row r="568" spans="1:6" ht="30" customHeight="1">
      <c r="A568" s="3" t="s">
        <v>2</v>
      </c>
      <c r="B568" s="3" t="s">
        <v>646</v>
      </c>
      <c r="C568" s="3" t="s">
        <v>1644</v>
      </c>
      <c r="D568" s="12" t="s">
        <v>2225</v>
      </c>
      <c r="E568" s="6" t="str">
        <f t="shared" si="26"/>
        <v>module=imputation</v>
      </c>
      <c r="F568" s="6" t="str">
        <f t="shared" si="26"/>
        <v>module=imputation</v>
      </c>
    </row>
    <row r="569" spans="1:6" ht="30" customHeight="1">
      <c r="A569" s="3" t="s">
        <v>2</v>
      </c>
      <c r="B569" s="3" t="s">
        <v>647</v>
      </c>
      <c r="C569" s="3" t="s">
        <v>1645</v>
      </c>
      <c r="D569" s="12" t="s">
        <v>2225</v>
      </c>
      <c r="E569" s="6" t="str">
        <f t="shared" si="26"/>
        <v>module=imputation</v>
      </c>
      <c r="F569" s="6" t="str">
        <f t="shared" si="26"/>
        <v>module=imputation</v>
      </c>
    </row>
    <row r="570" spans="1:6" ht="30" customHeight="1">
      <c r="A570" s="3" t="s">
        <v>2</v>
      </c>
      <c r="B570" s="3" t="s">
        <v>648</v>
      </c>
      <c r="C570" s="3" t="s">
        <v>1646</v>
      </c>
      <c r="D570" s="12" t="s">
        <v>2225</v>
      </c>
      <c r="E570" s="6" t="str">
        <f t="shared" si="26"/>
        <v>module=imputation</v>
      </c>
      <c r="F570" s="6" t="str">
        <f t="shared" si="26"/>
        <v>module=imputation</v>
      </c>
    </row>
    <row r="571" spans="1:6" ht="30" customHeight="1">
      <c r="A571" s="3" t="s">
        <v>2</v>
      </c>
      <c r="B571" s="3" t="s">
        <v>649</v>
      </c>
      <c r="C571" s="3" t="s">
        <v>1647</v>
      </c>
      <c r="D571" s="12" t="s">
        <v>2225</v>
      </c>
      <c r="E571" s="6" t="str">
        <f t="shared" si="26"/>
        <v>module=imputation</v>
      </c>
      <c r="F571" s="6" t="str">
        <f t="shared" si="26"/>
        <v>module=imputation</v>
      </c>
    </row>
    <row r="572" spans="1:6" ht="30" customHeight="1">
      <c r="A572" s="3" t="s">
        <v>2</v>
      </c>
      <c r="B572" s="3" t="s">
        <v>650</v>
      </c>
      <c r="C572" s="3" t="s">
        <v>1648</v>
      </c>
      <c r="D572" s="12" t="s">
        <v>2225</v>
      </c>
      <c r="E572" s="6" t="str">
        <f t="shared" si="26"/>
        <v>module=imputation</v>
      </c>
      <c r="F572" s="6" t="str">
        <f t="shared" si="26"/>
        <v>module=imputation</v>
      </c>
    </row>
    <row r="573" spans="1:6" ht="30" customHeight="1">
      <c r="A573" s="3" t="s">
        <v>2</v>
      </c>
      <c r="B573" s="3" t="s">
        <v>651</v>
      </c>
      <c r="C573" s="3" t="s">
        <v>1649</v>
      </c>
      <c r="D573" s="12" t="s">
        <v>2226</v>
      </c>
      <c r="E573" s="6" t="str">
        <f t="shared" ref="E573:F592" si="27">HYPERLINK("http://www.ssc.wisc.edu/wlsresearch/documentation/waves/?wave=ancillary&amp;module=imputation","module=imputation")</f>
        <v>module=imputation</v>
      </c>
      <c r="F573" s="6" t="str">
        <f t="shared" si="27"/>
        <v>module=imputation</v>
      </c>
    </row>
    <row r="574" spans="1:6" ht="30" customHeight="1">
      <c r="A574" s="3" t="s">
        <v>2</v>
      </c>
      <c r="B574" s="3" t="s">
        <v>652</v>
      </c>
      <c r="C574" s="3" t="s">
        <v>1650</v>
      </c>
      <c r="D574" s="12" t="s">
        <v>2226</v>
      </c>
      <c r="E574" s="6" t="str">
        <f t="shared" si="27"/>
        <v>module=imputation</v>
      </c>
      <c r="F574" s="6" t="str">
        <f t="shared" si="27"/>
        <v>module=imputation</v>
      </c>
    </row>
    <row r="575" spans="1:6" ht="30" customHeight="1">
      <c r="A575" s="3" t="s">
        <v>2</v>
      </c>
      <c r="B575" s="3" t="s">
        <v>653</v>
      </c>
      <c r="C575" s="3" t="s">
        <v>1651</v>
      </c>
      <c r="D575" s="12" t="s">
        <v>2226</v>
      </c>
      <c r="E575" s="6" t="str">
        <f t="shared" si="27"/>
        <v>module=imputation</v>
      </c>
      <c r="F575" s="6" t="str">
        <f t="shared" si="27"/>
        <v>module=imputation</v>
      </c>
    </row>
    <row r="576" spans="1:6" ht="30" customHeight="1">
      <c r="A576" s="3" t="s">
        <v>2</v>
      </c>
      <c r="B576" s="3" t="s">
        <v>654</v>
      </c>
      <c r="C576" s="3" t="s">
        <v>1652</v>
      </c>
      <c r="D576" s="12" t="s">
        <v>2226</v>
      </c>
      <c r="E576" s="6" t="str">
        <f t="shared" si="27"/>
        <v>module=imputation</v>
      </c>
      <c r="F576" s="6" t="str">
        <f t="shared" si="27"/>
        <v>module=imputation</v>
      </c>
    </row>
    <row r="577" spans="1:6" ht="30" customHeight="1">
      <c r="A577" s="3" t="s">
        <v>2</v>
      </c>
      <c r="B577" s="3" t="s">
        <v>655</v>
      </c>
      <c r="C577" s="3" t="s">
        <v>1653</v>
      </c>
      <c r="D577" s="12" t="s">
        <v>2226</v>
      </c>
      <c r="E577" s="6" t="str">
        <f t="shared" si="27"/>
        <v>module=imputation</v>
      </c>
      <c r="F577" s="6" t="str">
        <f t="shared" si="27"/>
        <v>module=imputation</v>
      </c>
    </row>
    <row r="578" spans="1:6" ht="30" customHeight="1">
      <c r="A578" s="3" t="s">
        <v>2</v>
      </c>
      <c r="B578" s="3" t="s">
        <v>656</v>
      </c>
      <c r="C578" s="3" t="s">
        <v>1654</v>
      </c>
      <c r="D578" s="12" t="s">
        <v>2227</v>
      </c>
      <c r="E578" s="6" t="str">
        <f t="shared" si="27"/>
        <v>module=imputation</v>
      </c>
      <c r="F578" s="6" t="str">
        <f t="shared" si="27"/>
        <v>module=imputation</v>
      </c>
    </row>
    <row r="579" spans="1:6" ht="30" customHeight="1">
      <c r="A579" s="3" t="s">
        <v>2</v>
      </c>
      <c r="B579" s="3" t="s">
        <v>657</v>
      </c>
      <c r="C579" s="3" t="s">
        <v>1655</v>
      </c>
      <c r="D579" s="12" t="s">
        <v>2227</v>
      </c>
      <c r="E579" s="6" t="str">
        <f t="shared" si="27"/>
        <v>module=imputation</v>
      </c>
      <c r="F579" s="6" t="str">
        <f t="shared" si="27"/>
        <v>module=imputation</v>
      </c>
    </row>
    <row r="580" spans="1:6" ht="30" customHeight="1">
      <c r="A580" s="3" t="s">
        <v>2</v>
      </c>
      <c r="B580" s="3" t="s">
        <v>658</v>
      </c>
      <c r="C580" s="3" t="s">
        <v>1656</v>
      </c>
      <c r="D580" s="12" t="s">
        <v>2227</v>
      </c>
      <c r="E580" s="6" t="str">
        <f t="shared" si="27"/>
        <v>module=imputation</v>
      </c>
      <c r="F580" s="6" t="str">
        <f t="shared" si="27"/>
        <v>module=imputation</v>
      </c>
    </row>
    <row r="581" spans="1:6" ht="30" customHeight="1">
      <c r="A581" s="3" t="s">
        <v>2</v>
      </c>
      <c r="B581" s="3" t="s">
        <v>659</v>
      </c>
      <c r="C581" s="3" t="s">
        <v>1657</v>
      </c>
      <c r="D581" s="12" t="s">
        <v>2227</v>
      </c>
      <c r="E581" s="6" t="str">
        <f t="shared" si="27"/>
        <v>module=imputation</v>
      </c>
      <c r="F581" s="6" t="str">
        <f t="shared" si="27"/>
        <v>module=imputation</v>
      </c>
    </row>
    <row r="582" spans="1:6" ht="30" customHeight="1">
      <c r="A582" s="3" t="s">
        <v>2</v>
      </c>
      <c r="B582" s="3" t="s">
        <v>660</v>
      </c>
      <c r="C582" s="3" t="s">
        <v>1658</v>
      </c>
      <c r="D582" s="12" t="s">
        <v>2227</v>
      </c>
      <c r="E582" s="6" t="str">
        <f t="shared" si="27"/>
        <v>module=imputation</v>
      </c>
      <c r="F582" s="6" t="str">
        <f t="shared" si="27"/>
        <v>module=imputation</v>
      </c>
    </row>
    <row r="583" spans="1:6" ht="30" customHeight="1">
      <c r="A583" s="3" t="s">
        <v>2</v>
      </c>
      <c r="B583" s="3" t="s">
        <v>661</v>
      </c>
      <c r="C583" s="3" t="s">
        <v>1659</v>
      </c>
      <c r="D583" s="12" t="s">
        <v>2228</v>
      </c>
      <c r="E583" s="6" t="str">
        <f t="shared" si="27"/>
        <v>module=imputation</v>
      </c>
      <c r="F583" s="6" t="str">
        <f t="shared" si="27"/>
        <v>module=imputation</v>
      </c>
    </row>
    <row r="584" spans="1:6" ht="30" customHeight="1">
      <c r="A584" s="3" t="s">
        <v>2</v>
      </c>
      <c r="B584" s="3" t="s">
        <v>662</v>
      </c>
      <c r="C584" s="3" t="s">
        <v>1660</v>
      </c>
      <c r="D584" s="12" t="s">
        <v>2228</v>
      </c>
      <c r="E584" s="6" t="str">
        <f t="shared" si="27"/>
        <v>module=imputation</v>
      </c>
      <c r="F584" s="6" t="str">
        <f t="shared" si="27"/>
        <v>module=imputation</v>
      </c>
    </row>
    <row r="585" spans="1:6" ht="30" customHeight="1">
      <c r="A585" s="3" t="s">
        <v>2</v>
      </c>
      <c r="B585" s="3" t="s">
        <v>663</v>
      </c>
      <c r="C585" s="3" t="s">
        <v>1661</v>
      </c>
      <c r="D585" s="12" t="s">
        <v>2228</v>
      </c>
      <c r="E585" s="6" t="str">
        <f t="shared" si="27"/>
        <v>module=imputation</v>
      </c>
      <c r="F585" s="6" t="str">
        <f t="shared" si="27"/>
        <v>module=imputation</v>
      </c>
    </row>
    <row r="586" spans="1:6" ht="30" customHeight="1">
      <c r="A586" s="3" t="s">
        <v>2</v>
      </c>
      <c r="B586" s="3" t="s">
        <v>664</v>
      </c>
      <c r="C586" s="3" t="s">
        <v>1662</v>
      </c>
      <c r="D586" s="12" t="s">
        <v>2228</v>
      </c>
      <c r="E586" s="6" t="str">
        <f t="shared" si="27"/>
        <v>module=imputation</v>
      </c>
      <c r="F586" s="6" t="str">
        <f t="shared" si="27"/>
        <v>module=imputation</v>
      </c>
    </row>
    <row r="587" spans="1:6" ht="30" customHeight="1">
      <c r="A587" s="3" t="s">
        <v>2</v>
      </c>
      <c r="B587" s="3" t="s">
        <v>665</v>
      </c>
      <c r="C587" s="3" t="s">
        <v>1663</v>
      </c>
      <c r="D587" s="12" t="s">
        <v>2228</v>
      </c>
      <c r="E587" s="6" t="str">
        <f t="shared" si="27"/>
        <v>module=imputation</v>
      </c>
      <c r="F587" s="6" t="str">
        <f t="shared" si="27"/>
        <v>module=imputation</v>
      </c>
    </row>
    <row r="588" spans="1:6" ht="30" customHeight="1">
      <c r="A588" s="3" t="s">
        <v>2</v>
      </c>
      <c r="B588" s="3" t="s">
        <v>666</v>
      </c>
      <c r="C588" s="3" t="s">
        <v>1664</v>
      </c>
      <c r="D588" s="12" t="s">
        <v>2229</v>
      </c>
      <c r="E588" s="6" t="str">
        <f t="shared" si="27"/>
        <v>module=imputation</v>
      </c>
      <c r="F588" s="6" t="str">
        <f t="shared" si="27"/>
        <v>module=imputation</v>
      </c>
    </row>
    <row r="589" spans="1:6" ht="30" customHeight="1">
      <c r="A589" s="3" t="s">
        <v>2</v>
      </c>
      <c r="B589" s="3" t="s">
        <v>667</v>
      </c>
      <c r="C589" s="3" t="s">
        <v>1665</v>
      </c>
      <c r="D589" s="12" t="s">
        <v>2229</v>
      </c>
      <c r="E589" s="6" t="str">
        <f t="shared" si="27"/>
        <v>module=imputation</v>
      </c>
      <c r="F589" s="6" t="str">
        <f t="shared" si="27"/>
        <v>module=imputation</v>
      </c>
    </row>
    <row r="590" spans="1:6" ht="30" customHeight="1">
      <c r="A590" s="3" t="s">
        <v>2</v>
      </c>
      <c r="B590" s="3" t="s">
        <v>668</v>
      </c>
      <c r="C590" s="3" t="s">
        <v>1666</v>
      </c>
      <c r="D590" s="12" t="s">
        <v>2229</v>
      </c>
      <c r="E590" s="6" t="str">
        <f t="shared" si="27"/>
        <v>module=imputation</v>
      </c>
      <c r="F590" s="6" t="str">
        <f t="shared" si="27"/>
        <v>module=imputation</v>
      </c>
    </row>
    <row r="591" spans="1:6" ht="30" customHeight="1">
      <c r="A591" s="3" t="s">
        <v>2</v>
      </c>
      <c r="B591" s="3" t="s">
        <v>669</v>
      </c>
      <c r="C591" s="3" t="s">
        <v>1667</v>
      </c>
      <c r="D591" s="12" t="s">
        <v>2229</v>
      </c>
      <c r="E591" s="6" t="str">
        <f t="shared" si="27"/>
        <v>module=imputation</v>
      </c>
      <c r="F591" s="6" t="str">
        <f t="shared" si="27"/>
        <v>module=imputation</v>
      </c>
    </row>
    <row r="592" spans="1:6" ht="30" customHeight="1">
      <c r="A592" s="3" t="s">
        <v>2</v>
      </c>
      <c r="B592" s="3" t="s">
        <v>670</v>
      </c>
      <c r="C592" s="3" t="s">
        <v>1668</v>
      </c>
      <c r="D592" s="12" t="s">
        <v>2229</v>
      </c>
      <c r="E592" s="6" t="str">
        <f t="shared" si="27"/>
        <v>module=imputation</v>
      </c>
      <c r="F592" s="6" t="str">
        <f t="shared" si="27"/>
        <v>module=imputation</v>
      </c>
    </row>
    <row r="593" spans="1:6" ht="30" customHeight="1">
      <c r="A593" s="3" t="s">
        <v>2</v>
      </c>
      <c r="B593" s="3" t="s">
        <v>671</v>
      </c>
      <c r="C593" s="3" t="s">
        <v>1669</v>
      </c>
      <c r="D593" s="12" t="s">
        <v>2230</v>
      </c>
      <c r="E593" s="6" t="str">
        <f t="shared" ref="E593:F612" si="28">HYPERLINK("http://www.ssc.wisc.edu/wlsresearch/documentation/waves/?wave=ancillary&amp;module=imputation","module=imputation")</f>
        <v>module=imputation</v>
      </c>
      <c r="F593" s="6" t="str">
        <f t="shared" si="28"/>
        <v>module=imputation</v>
      </c>
    </row>
    <row r="594" spans="1:6" ht="30" customHeight="1">
      <c r="A594" s="3" t="s">
        <v>2</v>
      </c>
      <c r="B594" s="3" t="s">
        <v>672</v>
      </c>
      <c r="C594" s="3" t="s">
        <v>1670</v>
      </c>
      <c r="D594" s="12" t="s">
        <v>2230</v>
      </c>
      <c r="E594" s="6" t="str">
        <f t="shared" si="28"/>
        <v>module=imputation</v>
      </c>
      <c r="F594" s="6" t="str">
        <f t="shared" si="28"/>
        <v>module=imputation</v>
      </c>
    </row>
    <row r="595" spans="1:6" ht="30" customHeight="1">
      <c r="A595" s="3" t="s">
        <v>2</v>
      </c>
      <c r="B595" s="3" t="s">
        <v>673</v>
      </c>
      <c r="C595" s="3" t="s">
        <v>1671</v>
      </c>
      <c r="D595" s="12" t="s">
        <v>2230</v>
      </c>
      <c r="E595" s="6" t="str">
        <f t="shared" si="28"/>
        <v>module=imputation</v>
      </c>
      <c r="F595" s="6" t="str">
        <f t="shared" si="28"/>
        <v>module=imputation</v>
      </c>
    </row>
    <row r="596" spans="1:6" ht="30" customHeight="1">
      <c r="A596" s="3" t="s">
        <v>2</v>
      </c>
      <c r="B596" s="3" t="s">
        <v>674</v>
      </c>
      <c r="C596" s="3" t="s">
        <v>1672</v>
      </c>
      <c r="D596" s="12" t="s">
        <v>2230</v>
      </c>
      <c r="E596" s="6" t="str">
        <f t="shared" si="28"/>
        <v>module=imputation</v>
      </c>
      <c r="F596" s="6" t="str">
        <f t="shared" si="28"/>
        <v>module=imputation</v>
      </c>
    </row>
    <row r="597" spans="1:6" ht="30" customHeight="1">
      <c r="A597" s="3" t="s">
        <v>2</v>
      </c>
      <c r="B597" s="3" t="s">
        <v>675</v>
      </c>
      <c r="C597" s="3" t="s">
        <v>1673</v>
      </c>
      <c r="D597" s="12" t="s">
        <v>2230</v>
      </c>
      <c r="E597" s="6" t="str">
        <f t="shared" si="28"/>
        <v>module=imputation</v>
      </c>
      <c r="F597" s="6" t="str">
        <f t="shared" si="28"/>
        <v>module=imputation</v>
      </c>
    </row>
    <row r="598" spans="1:6" ht="30" customHeight="1">
      <c r="A598" s="3" t="s">
        <v>2</v>
      </c>
      <c r="B598" s="3" t="s">
        <v>676</v>
      </c>
      <c r="C598" s="3" t="s">
        <v>1674</v>
      </c>
      <c r="D598" s="12" t="s">
        <v>2231</v>
      </c>
      <c r="E598" s="6" t="str">
        <f t="shared" si="28"/>
        <v>module=imputation</v>
      </c>
      <c r="F598" s="6" t="str">
        <f t="shared" si="28"/>
        <v>module=imputation</v>
      </c>
    </row>
    <row r="599" spans="1:6" ht="30" customHeight="1">
      <c r="A599" s="3" t="s">
        <v>2</v>
      </c>
      <c r="B599" s="3" t="s">
        <v>677</v>
      </c>
      <c r="C599" s="3" t="s">
        <v>1675</v>
      </c>
      <c r="D599" s="12" t="s">
        <v>2231</v>
      </c>
      <c r="E599" s="6" t="str">
        <f t="shared" si="28"/>
        <v>module=imputation</v>
      </c>
      <c r="F599" s="6" t="str">
        <f t="shared" si="28"/>
        <v>module=imputation</v>
      </c>
    </row>
    <row r="600" spans="1:6" ht="30" customHeight="1">
      <c r="A600" s="3" t="s">
        <v>2</v>
      </c>
      <c r="B600" s="3" t="s">
        <v>678</v>
      </c>
      <c r="C600" s="3" t="s">
        <v>1676</v>
      </c>
      <c r="D600" s="12" t="s">
        <v>2231</v>
      </c>
      <c r="E600" s="6" t="str">
        <f t="shared" si="28"/>
        <v>module=imputation</v>
      </c>
      <c r="F600" s="6" t="str">
        <f t="shared" si="28"/>
        <v>module=imputation</v>
      </c>
    </row>
    <row r="601" spans="1:6" ht="30" customHeight="1">
      <c r="A601" s="3" t="s">
        <v>2</v>
      </c>
      <c r="B601" s="3" t="s">
        <v>679</v>
      </c>
      <c r="C601" s="3" t="s">
        <v>1677</v>
      </c>
      <c r="D601" s="12" t="s">
        <v>2231</v>
      </c>
      <c r="E601" s="6" t="str">
        <f t="shared" si="28"/>
        <v>module=imputation</v>
      </c>
      <c r="F601" s="6" t="str">
        <f t="shared" si="28"/>
        <v>module=imputation</v>
      </c>
    </row>
    <row r="602" spans="1:6" ht="30" customHeight="1">
      <c r="A602" s="3" t="s">
        <v>2</v>
      </c>
      <c r="B602" s="3" t="s">
        <v>680</v>
      </c>
      <c r="C602" s="3" t="s">
        <v>1678</v>
      </c>
      <c r="D602" s="12" t="s">
        <v>2231</v>
      </c>
      <c r="E602" s="6" t="str">
        <f t="shared" si="28"/>
        <v>module=imputation</v>
      </c>
      <c r="F602" s="6" t="str">
        <f t="shared" si="28"/>
        <v>module=imputation</v>
      </c>
    </row>
    <row r="603" spans="1:6" ht="30" customHeight="1">
      <c r="A603" s="3" t="s">
        <v>2</v>
      </c>
      <c r="B603" s="3" t="s">
        <v>681</v>
      </c>
      <c r="C603" s="3" t="s">
        <v>1679</v>
      </c>
      <c r="D603" s="12" t="s">
        <v>2232</v>
      </c>
      <c r="E603" s="6" t="str">
        <f t="shared" si="28"/>
        <v>module=imputation</v>
      </c>
      <c r="F603" s="6" t="str">
        <f t="shared" si="28"/>
        <v>module=imputation</v>
      </c>
    </row>
    <row r="604" spans="1:6" ht="30" customHeight="1">
      <c r="A604" s="3" t="s">
        <v>2</v>
      </c>
      <c r="B604" s="3" t="s">
        <v>682</v>
      </c>
      <c r="C604" s="3" t="s">
        <v>1680</v>
      </c>
      <c r="D604" s="12" t="s">
        <v>2232</v>
      </c>
      <c r="E604" s="6" t="str">
        <f t="shared" si="28"/>
        <v>module=imputation</v>
      </c>
      <c r="F604" s="6" t="str">
        <f t="shared" si="28"/>
        <v>module=imputation</v>
      </c>
    </row>
    <row r="605" spans="1:6" ht="30" customHeight="1">
      <c r="A605" s="3" t="s">
        <v>2</v>
      </c>
      <c r="B605" s="3" t="s">
        <v>683</v>
      </c>
      <c r="C605" s="3" t="s">
        <v>1681</v>
      </c>
      <c r="D605" s="12" t="s">
        <v>2232</v>
      </c>
      <c r="E605" s="6" t="str">
        <f t="shared" si="28"/>
        <v>module=imputation</v>
      </c>
      <c r="F605" s="6" t="str">
        <f t="shared" si="28"/>
        <v>module=imputation</v>
      </c>
    </row>
    <row r="606" spans="1:6" ht="30" customHeight="1">
      <c r="A606" s="3" t="s">
        <v>2</v>
      </c>
      <c r="B606" s="3" t="s">
        <v>684</v>
      </c>
      <c r="C606" s="3" t="s">
        <v>1682</v>
      </c>
      <c r="D606" s="12" t="s">
        <v>2232</v>
      </c>
      <c r="E606" s="6" t="str">
        <f t="shared" si="28"/>
        <v>module=imputation</v>
      </c>
      <c r="F606" s="6" t="str">
        <f t="shared" si="28"/>
        <v>module=imputation</v>
      </c>
    </row>
    <row r="607" spans="1:6" ht="30" customHeight="1">
      <c r="A607" s="3" t="s">
        <v>2</v>
      </c>
      <c r="B607" s="3" t="s">
        <v>685</v>
      </c>
      <c r="C607" s="3" t="s">
        <v>1683</v>
      </c>
      <c r="D607" s="12" t="s">
        <v>2232</v>
      </c>
      <c r="E607" s="6" t="str">
        <f t="shared" si="28"/>
        <v>module=imputation</v>
      </c>
      <c r="F607" s="6" t="str">
        <f t="shared" si="28"/>
        <v>module=imputation</v>
      </c>
    </row>
    <row r="608" spans="1:6" ht="30" customHeight="1">
      <c r="A608" s="3" t="s">
        <v>2</v>
      </c>
      <c r="B608" s="3" t="s">
        <v>686</v>
      </c>
      <c r="C608" s="3" t="s">
        <v>1684</v>
      </c>
      <c r="D608" s="12" t="s">
        <v>2233</v>
      </c>
      <c r="E608" s="6" t="str">
        <f t="shared" si="28"/>
        <v>module=imputation</v>
      </c>
      <c r="F608" s="6" t="str">
        <f t="shared" si="28"/>
        <v>module=imputation</v>
      </c>
    </row>
    <row r="609" spans="1:6" ht="30" customHeight="1">
      <c r="A609" s="3" t="s">
        <v>2</v>
      </c>
      <c r="B609" s="3" t="s">
        <v>687</v>
      </c>
      <c r="C609" s="3" t="s">
        <v>1685</v>
      </c>
      <c r="D609" s="12" t="s">
        <v>2233</v>
      </c>
      <c r="E609" s="6" t="str">
        <f t="shared" si="28"/>
        <v>module=imputation</v>
      </c>
      <c r="F609" s="6" t="str">
        <f t="shared" si="28"/>
        <v>module=imputation</v>
      </c>
    </row>
    <row r="610" spans="1:6" ht="30" customHeight="1">
      <c r="A610" s="3" t="s">
        <v>2</v>
      </c>
      <c r="B610" s="3" t="s">
        <v>688</v>
      </c>
      <c r="C610" s="3" t="s">
        <v>1686</v>
      </c>
      <c r="D610" s="12" t="s">
        <v>2233</v>
      </c>
      <c r="E610" s="6" t="str">
        <f t="shared" si="28"/>
        <v>module=imputation</v>
      </c>
      <c r="F610" s="6" t="str">
        <f t="shared" si="28"/>
        <v>module=imputation</v>
      </c>
    </row>
    <row r="611" spans="1:6" ht="30" customHeight="1">
      <c r="A611" s="3" t="s">
        <v>2</v>
      </c>
      <c r="B611" s="3" t="s">
        <v>689</v>
      </c>
      <c r="C611" s="3" t="s">
        <v>1687</v>
      </c>
      <c r="D611" s="12" t="s">
        <v>2233</v>
      </c>
      <c r="E611" s="6" t="str">
        <f t="shared" si="28"/>
        <v>module=imputation</v>
      </c>
      <c r="F611" s="6" t="str">
        <f t="shared" si="28"/>
        <v>module=imputation</v>
      </c>
    </row>
    <row r="612" spans="1:6" ht="30" customHeight="1">
      <c r="A612" s="3" t="s">
        <v>2</v>
      </c>
      <c r="B612" s="3" t="s">
        <v>690</v>
      </c>
      <c r="C612" s="3" t="s">
        <v>1688</v>
      </c>
      <c r="D612" s="12" t="s">
        <v>2233</v>
      </c>
      <c r="E612" s="6" t="str">
        <f t="shared" si="28"/>
        <v>module=imputation</v>
      </c>
      <c r="F612" s="6" t="str">
        <f t="shared" si="28"/>
        <v>module=imputation</v>
      </c>
    </row>
    <row r="613" spans="1:6" ht="30" customHeight="1">
      <c r="A613" s="3" t="s">
        <v>2</v>
      </c>
      <c r="B613" s="3" t="s">
        <v>691</v>
      </c>
      <c r="C613" s="3" t="s">
        <v>1689</v>
      </c>
      <c r="D613" s="12" t="s">
        <v>2234</v>
      </c>
      <c r="E613" s="6" t="str">
        <f t="shared" ref="E613:F632" si="29">HYPERLINK("http://www.ssc.wisc.edu/wlsresearch/documentation/waves/?wave=ancillary&amp;module=imputation","module=imputation")</f>
        <v>module=imputation</v>
      </c>
      <c r="F613" s="6" t="str">
        <f t="shared" si="29"/>
        <v>module=imputation</v>
      </c>
    </row>
    <row r="614" spans="1:6" ht="30" customHeight="1">
      <c r="A614" s="3" t="s">
        <v>2</v>
      </c>
      <c r="B614" s="3" t="s">
        <v>692</v>
      </c>
      <c r="C614" s="3" t="s">
        <v>1690</v>
      </c>
      <c r="D614" s="12" t="s">
        <v>2234</v>
      </c>
      <c r="E614" s="6" t="str">
        <f t="shared" si="29"/>
        <v>module=imputation</v>
      </c>
      <c r="F614" s="6" t="str">
        <f t="shared" si="29"/>
        <v>module=imputation</v>
      </c>
    </row>
    <row r="615" spans="1:6" ht="30" customHeight="1">
      <c r="A615" s="3" t="s">
        <v>2</v>
      </c>
      <c r="B615" s="3" t="s">
        <v>693</v>
      </c>
      <c r="C615" s="3" t="s">
        <v>1691</v>
      </c>
      <c r="D615" s="12" t="s">
        <v>2234</v>
      </c>
      <c r="E615" s="6" t="str">
        <f t="shared" si="29"/>
        <v>module=imputation</v>
      </c>
      <c r="F615" s="6" t="str">
        <f t="shared" si="29"/>
        <v>module=imputation</v>
      </c>
    </row>
    <row r="616" spans="1:6" ht="30" customHeight="1">
      <c r="A616" s="3" t="s">
        <v>2</v>
      </c>
      <c r="B616" s="3" t="s">
        <v>694</v>
      </c>
      <c r="C616" s="3" t="s">
        <v>1692</v>
      </c>
      <c r="D616" s="12" t="s">
        <v>2234</v>
      </c>
      <c r="E616" s="6" t="str">
        <f t="shared" si="29"/>
        <v>module=imputation</v>
      </c>
      <c r="F616" s="6" t="str">
        <f t="shared" si="29"/>
        <v>module=imputation</v>
      </c>
    </row>
    <row r="617" spans="1:6" ht="30" customHeight="1">
      <c r="A617" s="3" t="s">
        <v>2</v>
      </c>
      <c r="B617" s="3" t="s">
        <v>695</v>
      </c>
      <c r="C617" s="3" t="s">
        <v>1693</v>
      </c>
      <c r="D617" s="12" t="s">
        <v>2234</v>
      </c>
      <c r="E617" s="6" t="str">
        <f t="shared" si="29"/>
        <v>module=imputation</v>
      </c>
      <c r="F617" s="6" t="str">
        <f t="shared" si="29"/>
        <v>module=imputation</v>
      </c>
    </row>
    <row r="618" spans="1:6" ht="30" customHeight="1">
      <c r="A618" s="3" t="s">
        <v>2</v>
      </c>
      <c r="B618" s="3" t="s">
        <v>696</v>
      </c>
      <c r="C618" s="3" t="s">
        <v>1694</v>
      </c>
      <c r="D618" s="12" t="s">
        <v>2235</v>
      </c>
      <c r="E618" s="6" t="str">
        <f t="shared" si="29"/>
        <v>module=imputation</v>
      </c>
      <c r="F618" s="6" t="str">
        <f t="shared" si="29"/>
        <v>module=imputation</v>
      </c>
    </row>
    <row r="619" spans="1:6" ht="30" customHeight="1">
      <c r="A619" s="3" t="s">
        <v>2</v>
      </c>
      <c r="B619" s="3" t="s">
        <v>697</v>
      </c>
      <c r="C619" s="3" t="s">
        <v>1695</v>
      </c>
      <c r="D619" s="12" t="s">
        <v>2235</v>
      </c>
      <c r="E619" s="6" t="str">
        <f t="shared" si="29"/>
        <v>module=imputation</v>
      </c>
      <c r="F619" s="6" t="str">
        <f t="shared" si="29"/>
        <v>module=imputation</v>
      </c>
    </row>
    <row r="620" spans="1:6" ht="30" customHeight="1">
      <c r="A620" s="3" t="s">
        <v>2</v>
      </c>
      <c r="B620" s="3" t="s">
        <v>698</v>
      </c>
      <c r="C620" s="3" t="s">
        <v>1696</v>
      </c>
      <c r="D620" s="12" t="s">
        <v>2235</v>
      </c>
      <c r="E620" s="6" t="str">
        <f t="shared" si="29"/>
        <v>module=imputation</v>
      </c>
      <c r="F620" s="6" t="str">
        <f t="shared" si="29"/>
        <v>module=imputation</v>
      </c>
    </row>
    <row r="621" spans="1:6" ht="30" customHeight="1">
      <c r="A621" s="3" t="s">
        <v>2</v>
      </c>
      <c r="B621" s="3" t="s">
        <v>699</v>
      </c>
      <c r="C621" s="3" t="s">
        <v>1697</v>
      </c>
      <c r="D621" s="12" t="s">
        <v>2235</v>
      </c>
      <c r="E621" s="6" t="str">
        <f t="shared" si="29"/>
        <v>module=imputation</v>
      </c>
      <c r="F621" s="6" t="str">
        <f t="shared" si="29"/>
        <v>module=imputation</v>
      </c>
    </row>
    <row r="622" spans="1:6" ht="30" customHeight="1">
      <c r="A622" s="3" t="s">
        <v>2</v>
      </c>
      <c r="B622" s="3" t="s">
        <v>700</v>
      </c>
      <c r="C622" s="3" t="s">
        <v>1698</v>
      </c>
      <c r="D622" s="12" t="s">
        <v>2235</v>
      </c>
      <c r="E622" s="6" t="str">
        <f t="shared" si="29"/>
        <v>module=imputation</v>
      </c>
      <c r="F622" s="6" t="str">
        <f t="shared" si="29"/>
        <v>module=imputation</v>
      </c>
    </row>
    <row r="623" spans="1:6" ht="30" customHeight="1">
      <c r="A623" s="3" t="s">
        <v>2</v>
      </c>
      <c r="B623" s="3" t="s">
        <v>701</v>
      </c>
      <c r="C623" s="3" t="s">
        <v>1699</v>
      </c>
      <c r="D623" s="12" t="s">
        <v>2236</v>
      </c>
      <c r="E623" s="6" t="str">
        <f t="shared" si="29"/>
        <v>module=imputation</v>
      </c>
      <c r="F623" s="6" t="str">
        <f t="shared" si="29"/>
        <v>module=imputation</v>
      </c>
    </row>
    <row r="624" spans="1:6" ht="30" customHeight="1">
      <c r="A624" s="3" t="s">
        <v>2</v>
      </c>
      <c r="B624" s="3" t="s">
        <v>702</v>
      </c>
      <c r="C624" s="3" t="s">
        <v>1700</v>
      </c>
      <c r="D624" s="12" t="s">
        <v>2236</v>
      </c>
      <c r="E624" s="6" t="str">
        <f t="shared" si="29"/>
        <v>module=imputation</v>
      </c>
      <c r="F624" s="6" t="str">
        <f t="shared" si="29"/>
        <v>module=imputation</v>
      </c>
    </row>
    <row r="625" spans="1:6" ht="30" customHeight="1">
      <c r="A625" s="3" t="s">
        <v>2</v>
      </c>
      <c r="B625" s="3" t="s">
        <v>703</v>
      </c>
      <c r="C625" s="3" t="s">
        <v>1701</v>
      </c>
      <c r="D625" s="12" t="s">
        <v>2236</v>
      </c>
      <c r="E625" s="6" t="str">
        <f t="shared" si="29"/>
        <v>module=imputation</v>
      </c>
      <c r="F625" s="6" t="str">
        <f t="shared" si="29"/>
        <v>module=imputation</v>
      </c>
    </row>
    <row r="626" spans="1:6" ht="30" customHeight="1">
      <c r="A626" s="3" t="s">
        <v>2</v>
      </c>
      <c r="B626" s="3" t="s">
        <v>704</v>
      </c>
      <c r="C626" s="3" t="s">
        <v>1702</v>
      </c>
      <c r="D626" s="12" t="s">
        <v>2236</v>
      </c>
      <c r="E626" s="6" t="str">
        <f t="shared" si="29"/>
        <v>module=imputation</v>
      </c>
      <c r="F626" s="6" t="str">
        <f t="shared" si="29"/>
        <v>module=imputation</v>
      </c>
    </row>
    <row r="627" spans="1:6" ht="30" customHeight="1">
      <c r="A627" s="3" t="s">
        <v>2</v>
      </c>
      <c r="B627" s="3" t="s">
        <v>705</v>
      </c>
      <c r="C627" s="3" t="s">
        <v>1703</v>
      </c>
      <c r="D627" s="12" t="s">
        <v>2236</v>
      </c>
      <c r="E627" s="6" t="str">
        <f t="shared" si="29"/>
        <v>module=imputation</v>
      </c>
      <c r="F627" s="6" t="str">
        <f t="shared" si="29"/>
        <v>module=imputation</v>
      </c>
    </row>
    <row r="628" spans="1:6" ht="30" customHeight="1">
      <c r="A628" s="3" t="s">
        <v>2</v>
      </c>
      <c r="B628" s="3" t="s">
        <v>706</v>
      </c>
      <c r="C628" s="3" t="s">
        <v>1704</v>
      </c>
      <c r="D628" s="12" t="s">
        <v>2237</v>
      </c>
      <c r="E628" s="6" t="str">
        <f t="shared" si="29"/>
        <v>module=imputation</v>
      </c>
      <c r="F628" s="6" t="str">
        <f t="shared" si="29"/>
        <v>module=imputation</v>
      </c>
    </row>
    <row r="629" spans="1:6" ht="30" customHeight="1">
      <c r="A629" s="3" t="s">
        <v>2</v>
      </c>
      <c r="B629" s="3" t="s">
        <v>707</v>
      </c>
      <c r="C629" s="3" t="s">
        <v>1705</v>
      </c>
      <c r="D629" s="12" t="s">
        <v>2237</v>
      </c>
      <c r="E629" s="6" t="str">
        <f t="shared" si="29"/>
        <v>module=imputation</v>
      </c>
      <c r="F629" s="6" t="str">
        <f t="shared" si="29"/>
        <v>module=imputation</v>
      </c>
    </row>
    <row r="630" spans="1:6" ht="30" customHeight="1">
      <c r="A630" s="3" t="s">
        <v>2</v>
      </c>
      <c r="B630" s="3" t="s">
        <v>708</v>
      </c>
      <c r="C630" s="3" t="s">
        <v>1706</v>
      </c>
      <c r="D630" s="12" t="s">
        <v>2237</v>
      </c>
      <c r="E630" s="6" t="str">
        <f t="shared" si="29"/>
        <v>module=imputation</v>
      </c>
      <c r="F630" s="6" t="str">
        <f t="shared" si="29"/>
        <v>module=imputation</v>
      </c>
    </row>
    <row r="631" spans="1:6" ht="30" customHeight="1">
      <c r="A631" s="3" t="s">
        <v>2</v>
      </c>
      <c r="B631" s="3" t="s">
        <v>709</v>
      </c>
      <c r="C631" s="3" t="s">
        <v>1707</v>
      </c>
      <c r="D631" s="12" t="s">
        <v>2237</v>
      </c>
      <c r="E631" s="6" t="str">
        <f t="shared" si="29"/>
        <v>module=imputation</v>
      </c>
      <c r="F631" s="6" t="str">
        <f t="shared" si="29"/>
        <v>module=imputation</v>
      </c>
    </row>
    <row r="632" spans="1:6" ht="30" customHeight="1">
      <c r="A632" s="3" t="s">
        <v>2</v>
      </c>
      <c r="B632" s="3" t="s">
        <v>710</v>
      </c>
      <c r="C632" s="3" t="s">
        <v>1708</v>
      </c>
      <c r="D632" s="12" t="s">
        <v>2237</v>
      </c>
      <c r="E632" s="6" t="str">
        <f t="shared" si="29"/>
        <v>module=imputation</v>
      </c>
      <c r="F632" s="6" t="str">
        <f t="shared" si="29"/>
        <v>module=imputation</v>
      </c>
    </row>
    <row r="633" spans="1:6" ht="30" customHeight="1">
      <c r="A633" s="3" t="s">
        <v>2</v>
      </c>
      <c r="B633" s="3" t="s">
        <v>711</v>
      </c>
      <c r="C633" s="3" t="s">
        <v>1709</v>
      </c>
      <c r="D633" s="12" t="s">
        <v>2238</v>
      </c>
      <c r="E633" s="6" t="str">
        <f t="shared" ref="E633:F652" si="30">HYPERLINK("http://www.ssc.wisc.edu/wlsresearch/documentation/waves/?wave=ancillary&amp;module=imputation","module=imputation")</f>
        <v>module=imputation</v>
      </c>
      <c r="F633" s="6" t="str">
        <f t="shared" si="30"/>
        <v>module=imputation</v>
      </c>
    </row>
    <row r="634" spans="1:6" ht="30" customHeight="1">
      <c r="A634" s="3" t="s">
        <v>2</v>
      </c>
      <c r="B634" s="3" t="s">
        <v>712</v>
      </c>
      <c r="C634" s="3" t="s">
        <v>1710</v>
      </c>
      <c r="D634" s="12" t="s">
        <v>2238</v>
      </c>
      <c r="E634" s="6" t="str">
        <f t="shared" si="30"/>
        <v>module=imputation</v>
      </c>
      <c r="F634" s="6" t="str">
        <f t="shared" si="30"/>
        <v>module=imputation</v>
      </c>
    </row>
    <row r="635" spans="1:6" ht="30" customHeight="1">
      <c r="A635" s="3" t="s">
        <v>2</v>
      </c>
      <c r="B635" s="3" t="s">
        <v>713</v>
      </c>
      <c r="C635" s="3" t="s">
        <v>1711</v>
      </c>
      <c r="D635" s="12" t="s">
        <v>2238</v>
      </c>
      <c r="E635" s="6" t="str">
        <f t="shared" si="30"/>
        <v>module=imputation</v>
      </c>
      <c r="F635" s="6" t="str">
        <f t="shared" si="30"/>
        <v>module=imputation</v>
      </c>
    </row>
    <row r="636" spans="1:6" ht="30" customHeight="1">
      <c r="A636" s="3" t="s">
        <v>2</v>
      </c>
      <c r="B636" s="3" t="s">
        <v>714</v>
      </c>
      <c r="C636" s="3" t="s">
        <v>1712</v>
      </c>
      <c r="D636" s="12" t="s">
        <v>2238</v>
      </c>
      <c r="E636" s="6" t="str">
        <f t="shared" si="30"/>
        <v>module=imputation</v>
      </c>
      <c r="F636" s="6" t="str">
        <f t="shared" si="30"/>
        <v>module=imputation</v>
      </c>
    </row>
    <row r="637" spans="1:6" ht="30" customHeight="1">
      <c r="A637" s="3" t="s">
        <v>2</v>
      </c>
      <c r="B637" s="3" t="s">
        <v>715</v>
      </c>
      <c r="C637" s="3" t="s">
        <v>1713</v>
      </c>
      <c r="D637" s="12" t="s">
        <v>2238</v>
      </c>
      <c r="E637" s="6" t="str">
        <f t="shared" si="30"/>
        <v>module=imputation</v>
      </c>
      <c r="F637" s="6" t="str">
        <f t="shared" si="30"/>
        <v>module=imputation</v>
      </c>
    </row>
    <row r="638" spans="1:6" ht="30" customHeight="1">
      <c r="A638" s="3" t="s">
        <v>2</v>
      </c>
      <c r="B638" s="3" t="s">
        <v>716</v>
      </c>
      <c r="C638" s="3" t="s">
        <v>1714</v>
      </c>
      <c r="D638" s="12" t="s">
        <v>2239</v>
      </c>
      <c r="E638" s="6" t="str">
        <f t="shared" si="30"/>
        <v>module=imputation</v>
      </c>
      <c r="F638" s="6" t="str">
        <f t="shared" si="30"/>
        <v>module=imputation</v>
      </c>
    </row>
    <row r="639" spans="1:6" ht="30" customHeight="1">
      <c r="A639" s="3" t="s">
        <v>2</v>
      </c>
      <c r="B639" s="3" t="s">
        <v>717</v>
      </c>
      <c r="C639" s="3" t="s">
        <v>1715</v>
      </c>
      <c r="D639" s="12" t="s">
        <v>2239</v>
      </c>
      <c r="E639" s="6" t="str">
        <f t="shared" si="30"/>
        <v>module=imputation</v>
      </c>
      <c r="F639" s="6" t="str">
        <f t="shared" si="30"/>
        <v>module=imputation</v>
      </c>
    </row>
    <row r="640" spans="1:6" ht="30" customHeight="1">
      <c r="A640" s="3" t="s">
        <v>2</v>
      </c>
      <c r="B640" s="3" t="s">
        <v>718</v>
      </c>
      <c r="C640" s="3" t="s">
        <v>1716</v>
      </c>
      <c r="D640" s="12" t="s">
        <v>2239</v>
      </c>
      <c r="E640" s="6" t="str">
        <f t="shared" si="30"/>
        <v>module=imputation</v>
      </c>
      <c r="F640" s="6" t="str">
        <f t="shared" si="30"/>
        <v>module=imputation</v>
      </c>
    </row>
    <row r="641" spans="1:6" ht="30" customHeight="1">
      <c r="A641" s="3" t="s">
        <v>2</v>
      </c>
      <c r="B641" s="3" t="s">
        <v>719</v>
      </c>
      <c r="C641" s="3" t="s">
        <v>1717</v>
      </c>
      <c r="D641" s="12" t="s">
        <v>2239</v>
      </c>
      <c r="E641" s="6" t="str">
        <f t="shared" si="30"/>
        <v>module=imputation</v>
      </c>
      <c r="F641" s="6" t="str">
        <f t="shared" si="30"/>
        <v>module=imputation</v>
      </c>
    </row>
    <row r="642" spans="1:6" ht="30" customHeight="1">
      <c r="A642" s="3" t="s">
        <v>2</v>
      </c>
      <c r="B642" s="3" t="s">
        <v>720</v>
      </c>
      <c r="C642" s="3" t="s">
        <v>1718</v>
      </c>
      <c r="D642" s="12" t="s">
        <v>2239</v>
      </c>
      <c r="E642" s="6" t="str">
        <f t="shared" si="30"/>
        <v>module=imputation</v>
      </c>
      <c r="F642" s="6" t="str">
        <f t="shared" si="30"/>
        <v>module=imputation</v>
      </c>
    </row>
    <row r="643" spans="1:6" ht="30" customHeight="1">
      <c r="A643" s="3" t="s">
        <v>2</v>
      </c>
      <c r="B643" s="3" t="s">
        <v>721</v>
      </c>
      <c r="C643" s="3" t="s">
        <v>1719</v>
      </c>
      <c r="D643" s="12" t="s">
        <v>2240</v>
      </c>
      <c r="E643" s="6" t="str">
        <f t="shared" si="30"/>
        <v>module=imputation</v>
      </c>
      <c r="F643" s="6" t="str">
        <f t="shared" si="30"/>
        <v>module=imputation</v>
      </c>
    </row>
    <row r="644" spans="1:6" ht="30" customHeight="1">
      <c r="A644" s="3" t="s">
        <v>2</v>
      </c>
      <c r="B644" s="3" t="s">
        <v>722</v>
      </c>
      <c r="C644" s="3" t="s">
        <v>1720</v>
      </c>
      <c r="D644" s="12" t="s">
        <v>2240</v>
      </c>
      <c r="E644" s="6" t="str">
        <f t="shared" si="30"/>
        <v>module=imputation</v>
      </c>
      <c r="F644" s="6" t="str">
        <f t="shared" si="30"/>
        <v>module=imputation</v>
      </c>
    </row>
    <row r="645" spans="1:6" ht="30" customHeight="1">
      <c r="A645" s="3" t="s">
        <v>2</v>
      </c>
      <c r="B645" s="3" t="s">
        <v>723</v>
      </c>
      <c r="C645" s="3" t="s">
        <v>1721</v>
      </c>
      <c r="D645" s="12" t="s">
        <v>2240</v>
      </c>
      <c r="E645" s="6" t="str">
        <f t="shared" si="30"/>
        <v>module=imputation</v>
      </c>
      <c r="F645" s="6" t="str">
        <f t="shared" si="30"/>
        <v>module=imputation</v>
      </c>
    </row>
    <row r="646" spans="1:6" ht="30" customHeight="1">
      <c r="A646" s="3" t="s">
        <v>2</v>
      </c>
      <c r="B646" s="3" t="s">
        <v>724</v>
      </c>
      <c r="C646" s="3" t="s">
        <v>1722</v>
      </c>
      <c r="D646" s="12" t="s">
        <v>2240</v>
      </c>
      <c r="E646" s="6" t="str">
        <f t="shared" si="30"/>
        <v>module=imputation</v>
      </c>
      <c r="F646" s="6" t="str">
        <f t="shared" si="30"/>
        <v>module=imputation</v>
      </c>
    </row>
    <row r="647" spans="1:6" ht="30" customHeight="1">
      <c r="A647" s="3" t="s">
        <v>2</v>
      </c>
      <c r="B647" s="3" t="s">
        <v>725</v>
      </c>
      <c r="C647" s="3" t="s">
        <v>1723</v>
      </c>
      <c r="D647" s="12" t="s">
        <v>2240</v>
      </c>
      <c r="E647" s="6" t="str">
        <f t="shared" si="30"/>
        <v>module=imputation</v>
      </c>
      <c r="F647" s="6" t="str">
        <f t="shared" si="30"/>
        <v>module=imputation</v>
      </c>
    </row>
    <row r="648" spans="1:6" ht="30" customHeight="1">
      <c r="A648" s="3" t="s">
        <v>2</v>
      </c>
      <c r="B648" s="3" t="s">
        <v>726</v>
      </c>
      <c r="C648" s="3" t="s">
        <v>1724</v>
      </c>
      <c r="D648" s="12" t="s">
        <v>2241</v>
      </c>
      <c r="E648" s="6" t="str">
        <f t="shared" si="30"/>
        <v>module=imputation</v>
      </c>
      <c r="F648" s="6" t="str">
        <f t="shared" si="30"/>
        <v>module=imputation</v>
      </c>
    </row>
    <row r="649" spans="1:6" ht="30" customHeight="1">
      <c r="A649" s="3" t="s">
        <v>2</v>
      </c>
      <c r="B649" s="3" t="s">
        <v>727</v>
      </c>
      <c r="C649" s="3" t="s">
        <v>1725</v>
      </c>
      <c r="D649" s="12" t="s">
        <v>2241</v>
      </c>
      <c r="E649" s="6" t="str">
        <f t="shared" si="30"/>
        <v>module=imputation</v>
      </c>
      <c r="F649" s="6" t="str">
        <f t="shared" si="30"/>
        <v>module=imputation</v>
      </c>
    </row>
    <row r="650" spans="1:6" ht="30" customHeight="1">
      <c r="A650" s="3" t="s">
        <v>2</v>
      </c>
      <c r="B650" s="3" t="s">
        <v>728</v>
      </c>
      <c r="C650" s="3" t="s">
        <v>1726</v>
      </c>
      <c r="D650" s="12" t="s">
        <v>2241</v>
      </c>
      <c r="E650" s="6" t="str">
        <f t="shared" si="30"/>
        <v>module=imputation</v>
      </c>
      <c r="F650" s="6" t="str">
        <f t="shared" si="30"/>
        <v>module=imputation</v>
      </c>
    </row>
    <row r="651" spans="1:6" ht="30" customHeight="1">
      <c r="A651" s="3" t="s">
        <v>2</v>
      </c>
      <c r="B651" s="3" t="s">
        <v>729</v>
      </c>
      <c r="C651" s="3" t="s">
        <v>1727</v>
      </c>
      <c r="D651" s="12" t="s">
        <v>2241</v>
      </c>
      <c r="E651" s="6" t="str">
        <f t="shared" si="30"/>
        <v>module=imputation</v>
      </c>
      <c r="F651" s="6" t="str">
        <f t="shared" si="30"/>
        <v>module=imputation</v>
      </c>
    </row>
    <row r="652" spans="1:6" ht="30" customHeight="1">
      <c r="A652" s="3" t="s">
        <v>2</v>
      </c>
      <c r="B652" s="3" t="s">
        <v>730</v>
      </c>
      <c r="C652" s="3" t="s">
        <v>1728</v>
      </c>
      <c r="D652" s="12" t="s">
        <v>2241</v>
      </c>
      <c r="E652" s="6" t="str">
        <f t="shared" si="30"/>
        <v>module=imputation</v>
      </c>
      <c r="F652" s="6" t="str">
        <f t="shared" si="30"/>
        <v>module=imputation</v>
      </c>
    </row>
    <row r="653" spans="1:6" ht="30" customHeight="1">
      <c r="A653" s="3" t="s">
        <v>2</v>
      </c>
      <c r="B653" s="3" t="s">
        <v>731</v>
      </c>
      <c r="C653" s="3" t="s">
        <v>1729</v>
      </c>
      <c r="D653" s="12" t="s">
        <v>2242</v>
      </c>
      <c r="E653" s="6" t="str">
        <f t="shared" ref="E653:F672" si="31">HYPERLINK("http://www.ssc.wisc.edu/wlsresearch/documentation/waves/?wave=ancillary&amp;module=imputation","module=imputation")</f>
        <v>module=imputation</v>
      </c>
      <c r="F653" s="6" t="str">
        <f t="shared" si="31"/>
        <v>module=imputation</v>
      </c>
    </row>
    <row r="654" spans="1:6" ht="30" customHeight="1">
      <c r="A654" s="3" t="s">
        <v>2</v>
      </c>
      <c r="B654" s="3" t="s">
        <v>732</v>
      </c>
      <c r="C654" s="3" t="s">
        <v>1730</v>
      </c>
      <c r="D654" s="12" t="s">
        <v>2242</v>
      </c>
      <c r="E654" s="6" t="str">
        <f t="shared" si="31"/>
        <v>module=imputation</v>
      </c>
      <c r="F654" s="6" t="str">
        <f t="shared" si="31"/>
        <v>module=imputation</v>
      </c>
    </row>
    <row r="655" spans="1:6" ht="30" customHeight="1">
      <c r="A655" s="3" t="s">
        <v>2</v>
      </c>
      <c r="B655" s="3" t="s">
        <v>733</v>
      </c>
      <c r="C655" s="3" t="s">
        <v>1731</v>
      </c>
      <c r="D655" s="12" t="s">
        <v>2242</v>
      </c>
      <c r="E655" s="6" t="str">
        <f t="shared" si="31"/>
        <v>module=imputation</v>
      </c>
      <c r="F655" s="6" t="str">
        <f t="shared" si="31"/>
        <v>module=imputation</v>
      </c>
    </row>
    <row r="656" spans="1:6" ht="30" customHeight="1">
      <c r="A656" s="3" t="s">
        <v>2</v>
      </c>
      <c r="B656" s="3" t="s">
        <v>734</v>
      </c>
      <c r="C656" s="3" t="s">
        <v>1732</v>
      </c>
      <c r="D656" s="12" t="s">
        <v>2242</v>
      </c>
      <c r="E656" s="6" t="str">
        <f t="shared" si="31"/>
        <v>module=imputation</v>
      </c>
      <c r="F656" s="6" t="str">
        <f t="shared" si="31"/>
        <v>module=imputation</v>
      </c>
    </row>
    <row r="657" spans="1:6" ht="30" customHeight="1">
      <c r="A657" s="3" t="s">
        <v>2</v>
      </c>
      <c r="B657" s="3" t="s">
        <v>735</v>
      </c>
      <c r="C657" s="3" t="s">
        <v>1733</v>
      </c>
      <c r="D657" s="12" t="s">
        <v>2242</v>
      </c>
      <c r="E657" s="6" t="str">
        <f t="shared" si="31"/>
        <v>module=imputation</v>
      </c>
      <c r="F657" s="6" t="str">
        <f t="shared" si="31"/>
        <v>module=imputation</v>
      </c>
    </row>
    <row r="658" spans="1:6" ht="30" customHeight="1">
      <c r="A658" s="3" t="s">
        <v>2</v>
      </c>
      <c r="B658" s="3" t="s">
        <v>736</v>
      </c>
      <c r="C658" s="3" t="s">
        <v>1734</v>
      </c>
      <c r="D658" s="12" t="s">
        <v>2243</v>
      </c>
      <c r="E658" s="6" t="str">
        <f t="shared" si="31"/>
        <v>module=imputation</v>
      </c>
      <c r="F658" s="6" t="str">
        <f t="shared" si="31"/>
        <v>module=imputation</v>
      </c>
    </row>
    <row r="659" spans="1:6" ht="30" customHeight="1">
      <c r="A659" s="3" t="s">
        <v>2</v>
      </c>
      <c r="B659" s="3" t="s">
        <v>737</v>
      </c>
      <c r="C659" s="3" t="s">
        <v>1735</v>
      </c>
      <c r="D659" s="12" t="s">
        <v>2243</v>
      </c>
      <c r="E659" s="6" t="str">
        <f t="shared" si="31"/>
        <v>module=imputation</v>
      </c>
      <c r="F659" s="6" t="str">
        <f t="shared" si="31"/>
        <v>module=imputation</v>
      </c>
    </row>
    <row r="660" spans="1:6" ht="30" customHeight="1">
      <c r="A660" s="3" t="s">
        <v>2</v>
      </c>
      <c r="B660" s="3" t="s">
        <v>738</v>
      </c>
      <c r="C660" s="3" t="s">
        <v>1736</v>
      </c>
      <c r="D660" s="12" t="s">
        <v>2243</v>
      </c>
      <c r="E660" s="6" t="str">
        <f t="shared" si="31"/>
        <v>module=imputation</v>
      </c>
      <c r="F660" s="6" t="str">
        <f t="shared" si="31"/>
        <v>module=imputation</v>
      </c>
    </row>
    <row r="661" spans="1:6" ht="30" customHeight="1">
      <c r="A661" s="3" t="s">
        <v>2</v>
      </c>
      <c r="B661" s="3" t="s">
        <v>739</v>
      </c>
      <c r="C661" s="3" t="s">
        <v>1737</v>
      </c>
      <c r="D661" s="12" t="s">
        <v>2243</v>
      </c>
      <c r="E661" s="6" t="str">
        <f t="shared" si="31"/>
        <v>module=imputation</v>
      </c>
      <c r="F661" s="6" t="str">
        <f t="shared" si="31"/>
        <v>module=imputation</v>
      </c>
    </row>
    <row r="662" spans="1:6" ht="30" customHeight="1">
      <c r="A662" s="3" t="s">
        <v>2</v>
      </c>
      <c r="B662" s="3" t="s">
        <v>740</v>
      </c>
      <c r="C662" s="3" t="s">
        <v>1738</v>
      </c>
      <c r="D662" s="12" t="s">
        <v>2243</v>
      </c>
      <c r="E662" s="6" t="str">
        <f t="shared" si="31"/>
        <v>module=imputation</v>
      </c>
      <c r="F662" s="6" t="str">
        <f t="shared" si="31"/>
        <v>module=imputation</v>
      </c>
    </row>
    <row r="663" spans="1:6" ht="30" customHeight="1">
      <c r="A663" s="3" t="s">
        <v>2</v>
      </c>
      <c r="B663" s="3" t="s">
        <v>741</v>
      </c>
      <c r="C663" s="3" t="s">
        <v>1739</v>
      </c>
      <c r="D663" s="12" t="s">
        <v>2244</v>
      </c>
      <c r="E663" s="6" t="str">
        <f t="shared" si="31"/>
        <v>module=imputation</v>
      </c>
      <c r="F663" s="6" t="str">
        <f t="shared" si="31"/>
        <v>module=imputation</v>
      </c>
    </row>
    <row r="664" spans="1:6" ht="30" customHeight="1">
      <c r="A664" s="3" t="s">
        <v>2</v>
      </c>
      <c r="B664" s="3" t="s">
        <v>742</v>
      </c>
      <c r="C664" s="3" t="s">
        <v>1740</v>
      </c>
      <c r="D664" s="12" t="s">
        <v>2244</v>
      </c>
      <c r="E664" s="6" t="str">
        <f t="shared" si="31"/>
        <v>module=imputation</v>
      </c>
      <c r="F664" s="6" t="str">
        <f t="shared" si="31"/>
        <v>module=imputation</v>
      </c>
    </row>
    <row r="665" spans="1:6" ht="30" customHeight="1">
      <c r="A665" s="3" t="s">
        <v>2</v>
      </c>
      <c r="B665" s="3" t="s">
        <v>743</v>
      </c>
      <c r="C665" s="3" t="s">
        <v>1741</v>
      </c>
      <c r="D665" s="12" t="s">
        <v>2244</v>
      </c>
      <c r="E665" s="6" t="str">
        <f t="shared" si="31"/>
        <v>module=imputation</v>
      </c>
      <c r="F665" s="6" t="str">
        <f t="shared" si="31"/>
        <v>module=imputation</v>
      </c>
    </row>
    <row r="666" spans="1:6" ht="30" customHeight="1">
      <c r="A666" s="3" t="s">
        <v>2</v>
      </c>
      <c r="B666" s="3" t="s">
        <v>744</v>
      </c>
      <c r="C666" s="3" t="s">
        <v>1742</v>
      </c>
      <c r="D666" s="12" t="s">
        <v>2244</v>
      </c>
      <c r="E666" s="6" t="str">
        <f t="shared" si="31"/>
        <v>module=imputation</v>
      </c>
      <c r="F666" s="6" t="str">
        <f t="shared" si="31"/>
        <v>module=imputation</v>
      </c>
    </row>
    <row r="667" spans="1:6" ht="30" customHeight="1">
      <c r="A667" s="3" t="s">
        <v>2</v>
      </c>
      <c r="B667" s="3" t="s">
        <v>745</v>
      </c>
      <c r="C667" s="3" t="s">
        <v>1743</v>
      </c>
      <c r="D667" s="12" t="s">
        <v>2244</v>
      </c>
      <c r="E667" s="6" t="str">
        <f t="shared" si="31"/>
        <v>module=imputation</v>
      </c>
      <c r="F667" s="6" t="str">
        <f t="shared" si="31"/>
        <v>module=imputation</v>
      </c>
    </row>
    <row r="668" spans="1:6" ht="30" customHeight="1">
      <c r="A668" s="3" t="s">
        <v>2</v>
      </c>
      <c r="B668" s="3" t="s">
        <v>746</v>
      </c>
      <c r="C668" s="3" t="s">
        <v>1744</v>
      </c>
      <c r="D668" s="12" t="s">
        <v>2245</v>
      </c>
      <c r="E668" s="6" t="str">
        <f t="shared" si="31"/>
        <v>module=imputation</v>
      </c>
      <c r="F668" s="6" t="str">
        <f t="shared" si="31"/>
        <v>module=imputation</v>
      </c>
    </row>
    <row r="669" spans="1:6" ht="30" customHeight="1">
      <c r="A669" s="3" t="s">
        <v>2</v>
      </c>
      <c r="B669" s="3" t="s">
        <v>747</v>
      </c>
      <c r="C669" s="3" t="s">
        <v>1745</v>
      </c>
      <c r="D669" s="12" t="s">
        <v>2245</v>
      </c>
      <c r="E669" s="6" t="str">
        <f t="shared" si="31"/>
        <v>module=imputation</v>
      </c>
      <c r="F669" s="6" t="str">
        <f t="shared" si="31"/>
        <v>module=imputation</v>
      </c>
    </row>
    <row r="670" spans="1:6" ht="30" customHeight="1">
      <c r="A670" s="3" t="s">
        <v>2</v>
      </c>
      <c r="B670" s="3" t="s">
        <v>748</v>
      </c>
      <c r="C670" s="3" t="s">
        <v>1746</v>
      </c>
      <c r="D670" s="12" t="s">
        <v>2245</v>
      </c>
      <c r="E670" s="6" t="str">
        <f t="shared" si="31"/>
        <v>module=imputation</v>
      </c>
      <c r="F670" s="6" t="str">
        <f t="shared" si="31"/>
        <v>module=imputation</v>
      </c>
    </row>
    <row r="671" spans="1:6" ht="30" customHeight="1">
      <c r="A671" s="3" t="s">
        <v>2</v>
      </c>
      <c r="B671" s="3" t="s">
        <v>749</v>
      </c>
      <c r="C671" s="3" t="s">
        <v>1747</v>
      </c>
      <c r="D671" s="12" t="s">
        <v>2245</v>
      </c>
      <c r="E671" s="6" t="str">
        <f t="shared" si="31"/>
        <v>module=imputation</v>
      </c>
      <c r="F671" s="6" t="str">
        <f t="shared" si="31"/>
        <v>module=imputation</v>
      </c>
    </row>
    <row r="672" spans="1:6" ht="30" customHeight="1">
      <c r="A672" s="3" t="s">
        <v>2</v>
      </c>
      <c r="B672" s="3" t="s">
        <v>750</v>
      </c>
      <c r="C672" s="3" t="s">
        <v>1748</v>
      </c>
      <c r="D672" s="12" t="s">
        <v>2245</v>
      </c>
      <c r="E672" s="6" t="str">
        <f t="shared" si="31"/>
        <v>module=imputation</v>
      </c>
      <c r="F672" s="6" t="str">
        <f t="shared" si="31"/>
        <v>module=imputation</v>
      </c>
    </row>
    <row r="673" spans="1:6" ht="30" customHeight="1">
      <c r="A673" s="3" t="s">
        <v>2</v>
      </c>
      <c r="B673" s="3" t="s">
        <v>751</v>
      </c>
      <c r="C673" s="3" t="s">
        <v>1749</v>
      </c>
      <c r="D673" s="12" t="s">
        <v>2246</v>
      </c>
      <c r="E673" s="6" t="str">
        <f t="shared" ref="E673:F697" si="32">HYPERLINK("http://www.ssc.wisc.edu/wlsresearch/documentation/waves/?wave=ancillary&amp;module=imputation","module=imputation")</f>
        <v>module=imputation</v>
      </c>
      <c r="F673" s="6" t="str">
        <f t="shared" si="32"/>
        <v>module=imputation</v>
      </c>
    </row>
    <row r="674" spans="1:6" ht="30" customHeight="1">
      <c r="A674" s="3" t="s">
        <v>2</v>
      </c>
      <c r="B674" s="3" t="s">
        <v>752</v>
      </c>
      <c r="C674" s="3" t="s">
        <v>1750</v>
      </c>
      <c r="D674" s="12" t="s">
        <v>2246</v>
      </c>
      <c r="E674" s="6" t="str">
        <f t="shared" si="32"/>
        <v>module=imputation</v>
      </c>
      <c r="F674" s="6" t="str">
        <f t="shared" si="32"/>
        <v>module=imputation</v>
      </c>
    </row>
    <row r="675" spans="1:6" ht="30" customHeight="1">
      <c r="A675" s="3" t="s">
        <v>2</v>
      </c>
      <c r="B675" s="3" t="s">
        <v>753</v>
      </c>
      <c r="C675" s="3" t="s">
        <v>1751</v>
      </c>
      <c r="D675" s="12" t="s">
        <v>2246</v>
      </c>
      <c r="E675" s="6" t="str">
        <f t="shared" si="32"/>
        <v>module=imputation</v>
      </c>
      <c r="F675" s="6" t="str">
        <f t="shared" si="32"/>
        <v>module=imputation</v>
      </c>
    </row>
    <row r="676" spans="1:6" ht="30" customHeight="1">
      <c r="A676" s="3" t="s">
        <v>2</v>
      </c>
      <c r="B676" s="3" t="s">
        <v>754</v>
      </c>
      <c r="C676" s="3" t="s">
        <v>1752</v>
      </c>
      <c r="D676" s="12" t="s">
        <v>2246</v>
      </c>
      <c r="E676" s="6" t="str">
        <f t="shared" si="32"/>
        <v>module=imputation</v>
      </c>
      <c r="F676" s="6" t="str">
        <f t="shared" si="32"/>
        <v>module=imputation</v>
      </c>
    </row>
    <row r="677" spans="1:6" ht="30" customHeight="1">
      <c r="A677" s="3" t="s">
        <v>2</v>
      </c>
      <c r="B677" s="3" t="s">
        <v>755</v>
      </c>
      <c r="C677" s="3" t="s">
        <v>1753</v>
      </c>
      <c r="D677" s="12" t="s">
        <v>2246</v>
      </c>
      <c r="E677" s="6" t="str">
        <f t="shared" si="32"/>
        <v>module=imputation</v>
      </c>
      <c r="F677" s="6" t="str">
        <f t="shared" si="32"/>
        <v>module=imputation</v>
      </c>
    </row>
    <row r="678" spans="1:6" ht="30" customHeight="1">
      <c r="A678" s="3" t="s">
        <v>2</v>
      </c>
      <c r="B678" s="3" t="s">
        <v>756</v>
      </c>
      <c r="C678" s="3" t="s">
        <v>1754</v>
      </c>
      <c r="D678" s="12" t="s">
        <v>2247</v>
      </c>
      <c r="E678" s="6" t="str">
        <f t="shared" si="32"/>
        <v>module=imputation</v>
      </c>
      <c r="F678" s="6" t="str">
        <f t="shared" si="32"/>
        <v>module=imputation</v>
      </c>
    </row>
    <row r="679" spans="1:6" ht="30" customHeight="1">
      <c r="A679" s="3" t="s">
        <v>2</v>
      </c>
      <c r="B679" s="3" t="s">
        <v>757</v>
      </c>
      <c r="C679" s="3" t="s">
        <v>1755</v>
      </c>
      <c r="D679" s="12" t="s">
        <v>2247</v>
      </c>
      <c r="E679" s="6" t="str">
        <f t="shared" si="32"/>
        <v>module=imputation</v>
      </c>
      <c r="F679" s="6" t="str">
        <f t="shared" si="32"/>
        <v>module=imputation</v>
      </c>
    </row>
    <row r="680" spans="1:6" ht="30" customHeight="1">
      <c r="A680" s="3" t="s">
        <v>2</v>
      </c>
      <c r="B680" s="3" t="s">
        <v>758</v>
      </c>
      <c r="C680" s="3" t="s">
        <v>1756</v>
      </c>
      <c r="D680" s="12" t="s">
        <v>2247</v>
      </c>
      <c r="E680" s="6" t="str">
        <f t="shared" si="32"/>
        <v>module=imputation</v>
      </c>
      <c r="F680" s="6" t="str">
        <f t="shared" si="32"/>
        <v>module=imputation</v>
      </c>
    </row>
    <row r="681" spans="1:6" ht="30" customHeight="1">
      <c r="A681" s="3" t="s">
        <v>2</v>
      </c>
      <c r="B681" s="3" t="s">
        <v>759</v>
      </c>
      <c r="C681" s="3" t="s">
        <v>1757</v>
      </c>
      <c r="D681" s="12" t="s">
        <v>2247</v>
      </c>
      <c r="E681" s="6" t="str">
        <f t="shared" si="32"/>
        <v>module=imputation</v>
      </c>
      <c r="F681" s="6" t="str">
        <f t="shared" si="32"/>
        <v>module=imputation</v>
      </c>
    </row>
    <row r="682" spans="1:6" ht="30" customHeight="1">
      <c r="A682" s="3" t="s">
        <v>2</v>
      </c>
      <c r="B682" s="3" t="s">
        <v>760</v>
      </c>
      <c r="C682" s="3" t="s">
        <v>1758</v>
      </c>
      <c r="D682" s="12" t="s">
        <v>2247</v>
      </c>
      <c r="E682" s="6" t="str">
        <f t="shared" si="32"/>
        <v>module=imputation</v>
      </c>
      <c r="F682" s="6" t="str">
        <f t="shared" si="32"/>
        <v>module=imputation</v>
      </c>
    </row>
    <row r="683" spans="1:6" ht="30" customHeight="1">
      <c r="A683" s="3" t="s">
        <v>2</v>
      </c>
      <c r="B683" s="3" t="s">
        <v>761</v>
      </c>
      <c r="C683" s="3" t="s">
        <v>1759</v>
      </c>
      <c r="D683" s="12" t="s">
        <v>2248</v>
      </c>
      <c r="E683" s="6" t="str">
        <f t="shared" si="32"/>
        <v>module=imputation</v>
      </c>
      <c r="F683" s="6" t="str">
        <f t="shared" si="32"/>
        <v>module=imputation</v>
      </c>
    </row>
    <row r="684" spans="1:6" ht="30" customHeight="1">
      <c r="A684" s="3" t="s">
        <v>2</v>
      </c>
      <c r="B684" s="3" t="s">
        <v>762</v>
      </c>
      <c r="C684" s="3" t="s">
        <v>1760</v>
      </c>
      <c r="D684" s="12" t="s">
        <v>2248</v>
      </c>
      <c r="E684" s="6" t="str">
        <f t="shared" si="32"/>
        <v>module=imputation</v>
      </c>
      <c r="F684" s="6" t="str">
        <f t="shared" si="32"/>
        <v>module=imputation</v>
      </c>
    </row>
    <row r="685" spans="1:6" ht="30" customHeight="1">
      <c r="A685" s="3" t="s">
        <v>2</v>
      </c>
      <c r="B685" s="3" t="s">
        <v>763</v>
      </c>
      <c r="C685" s="3" t="s">
        <v>1761</v>
      </c>
      <c r="D685" s="12" t="s">
        <v>2248</v>
      </c>
      <c r="E685" s="6" t="str">
        <f t="shared" si="32"/>
        <v>module=imputation</v>
      </c>
      <c r="F685" s="6" t="str">
        <f t="shared" si="32"/>
        <v>module=imputation</v>
      </c>
    </row>
    <row r="686" spans="1:6" ht="30" customHeight="1">
      <c r="A686" s="3" t="s">
        <v>2</v>
      </c>
      <c r="B686" s="3" t="s">
        <v>764</v>
      </c>
      <c r="C686" s="3" t="s">
        <v>1762</v>
      </c>
      <c r="D686" s="12" t="s">
        <v>2248</v>
      </c>
      <c r="E686" s="6" t="str">
        <f t="shared" si="32"/>
        <v>module=imputation</v>
      </c>
      <c r="F686" s="6" t="str">
        <f t="shared" si="32"/>
        <v>module=imputation</v>
      </c>
    </row>
    <row r="687" spans="1:6" ht="30" customHeight="1">
      <c r="A687" s="3" t="s">
        <v>2</v>
      </c>
      <c r="B687" s="3" t="s">
        <v>765</v>
      </c>
      <c r="C687" s="3" t="s">
        <v>1763</v>
      </c>
      <c r="D687" s="12" t="s">
        <v>2248</v>
      </c>
      <c r="E687" s="6" t="str">
        <f t="shared" si="32"/>
        <v>module=imputation</v>
      </c>
      <c r="F687" s="6" t="str">
        <f t="shared" si="32"/>
        <v>module=imputation</v>
      </c>
    </row>
    <row r="688" spans="1:6" ht="30" customHeight="1">
      <c r="A688" s="3" t="s">
        <v>2</v>
      </c>
      <c r="B688" s="3" t="s">
        <v>766</v>
      </c>
      <c r="C688" s="3" t="s">
        <v>1764</v>
      </c>
      <c r="D688" s="12" t="s">
        <v>2249</v>
      </c>
      <c r="E688" s="6" t="str">
        <f t="shared" si="32"/>
        <v>module=imputation</v>
      </c>
      <c r="F688" s="6" t="str">
        <f t="shared" si="32"/>
        <v>module=imputation</v>
      </c>
    </row>
    <row r="689" spans="1:6" ht="30" customHeight="1">
      <c r="A689" s="3" t="s">
        <v>2</v>
      </c>
      <c r="B689" s="3" t="s">
        <v>767</v>
      </c>
      <c r="C689" s="3" t="s">
        <v>1765</v>
      </c>
      <c r="D689" s="12" t="s">
        <v>2249</v>
      </c>
      <c r="E689" s="6" t="str">
        <f t="shared" si="32"/>
        <v>module=imputation</v>
      </c>
      <c r="F689" s="6" t="str">
        <f t="shared" si="32"/>
        <v>module=imputation</v>
      </c>
    </row>
    <row r="690" spans="1:6" ht="30" customHeight="1">
      <c r="A690" s="3" t="s">
        <v>2</v>
      </c>
      <c r="B690" s="3" t="s">
        <v>768</v>
      </c>
      <c r="C690" s="3" t="s">
        <v>1766</v>
      </c>
      <c r="D690" s="12" t="s">
        <v>2249</v>
      </c>
      <c r="E690" s="6" t="str">
        <f t="shared" si="32"/>
        <v>module=imputation</v>
      </c>
      <c r="F690" s="6" t="str">
        <f t="shared" si="32"/>
        <v>module=imputation</v>
      </c>
    </row>
    <row r="691" spans="1:6" ht="30" customHeight="1">
      <c r="A691" s="3" t="s">
        <v>2</v>
      </c>
      <c r="B691" s="3" t="s">
        <v>769</v>
      </c>
      <c r="C691" s="3" t="s">
        <v>1767</v>
      </c>
      <c r="D691" s="12" t="s">
        <v>2249</v>
      </c>
      <c r="E691" s="6" t="str">
        <f t="shared" si="32"/>
        <v>module=imputation</v>
      </c>
      <c r="F691" s="6" t="str">
        <f t="shared" si="32"/>
        <v>module=imputation</v>
      </c>
    </row>
    <row r="692" spans="1:6" ht="30" customHeight="1">
      <c r="A692" s="3" t="s">
        <v>2</v>
      </c>
      <c r="B692" s="3" t="s">
        <v>770</v>
      </c>
      <c r="C692" s="3" t="s">
        <v>1768</v>
      </c>
      <c r="D692" s="12" t="s">
        <v>2249</v>
      </c>
      <c r="E692" s="6" t="str">
        <f t="shared" si="32"/>
        <v>module=imputation</v>
      </c>
      <c r="F692" s="6" t="str">
        <f t="shared" si="32"/>
        <v>module=imputation</v>
      </c>
    </row>
    <row r="693" spans="1:6" ht="30" customHeight="1">
      <c r="A693" s="3" t="s">
        <v>2</v>
      </c>
      <c r="B693" s="3" t="s">
        <v>771</v>
      </c>
      <c r="C693" s="3" t="s">
        <v>1769</v>
      </c>
      <c r="D693" s="12" t="s">
        <v>2250</v>
      </c>
      <c r="E693" s="6" t="str">
        <f t="shared" si="32"/>
        <v>module=imputation</v>
      </c>
      <c r="F693" s="6" t="str">
        <f t="shared" si="32"/>
        <v>module=imputation</v>
      </c>
    </row>
    <row r="694" spans="1:6" ht="30" customHeight="1">
      <c r="A694" s="3" t="s">
        <v>2</v>
      </c>
      <c r="B694" s="3" t="s">
        <v>772</v>
      </c>
      <c r="C694" s="3" t="s">
        <v>1770</v>
      </c>
      <c r="D694" s="12" t="s">
        <v>2250</v>
      </c>
      <c r="E694" s="6" t="str">
        <f t="shared" si="32"/>
        <v>module=imputation</v>
      </c>
      <c r="F694" s="6" t="str">
        <f t="shared" si="32"/>
        <v>module=imputation</v>
      </c>
    </row>
    <row r="695" spans="1:6" ht="30" customHeight="1">
      <c r="A695" s="3" t="s">
        <v>2</v>
      </c>
      <c r="B695" s="3" t="s">
        <v>773</v>
      </c>
      <c r="C695" s="3" t="s">
        <v>1771</v>
      </c>
      <c r="D695" s="12" t="s">
        <v>2250</v>
      </c>
      <c r="E695" s="6" t="str">
        <f t="shared" si="32"/>
        <v>module=imputation</v>
      </c>
      <c r="F695" s="6" t="str">
        <f t="shared" si="32"/>
        <v>module=imputation</v>
      </c>
    </row>
    <row r="696" spans="1:6" ht="30" customHeight="1">
      <c r="A696" s="3" t="s">
        <v>2</v>
      </c>
      <c r="B696" s="3" t="s">
        <v>774</v>
      </c>
      <c r="C696" s="3" t="s">
        <v>1772</v>
      </c>
      <c r="D696" s="12" t="s">
        <v>2250</v>
      </c>
      <c r="E696" s="6" t="str">
        <f t="shared" si="32"/>
        <v>module=imputation</v>
      </c>
      <c r="F696" s="6" t="str">
        <f t="shared" si="32"/>
        <v>module=imputation</v>
      </c>
    </row>
    <row r="697" spans="1:6" ht="30" customHeight="1">
      <c r="A697" s="3" t="s">
        <v>2</v>
      </c>
      <c r="B697" s="3" t="s">
        <v>775</v>
      </c>
      <c r="C697" s="3" t="s">
        <v>1773</v>
      </c>
      <c r="D697" s="12" t="s">
        <v>2250</v>
      </c>
      <c r="E697" s="6" t="str">
        <f t="shared" si="32"/>
        <v>module=imputation</v>
      </c>
      <c r="F697" s="6" t="str">
        <f t="shared" si="32"/>
        <v>module=imputation</v>
      </c>
    </row>
    <row r="698" spans="1:6" ht="30" customHeight="1">
      <c r="A698" s="3" t="s">
        <v>3</v>
      </c>
      <c r="B698" s="3" t="s">
        <v>776</v>
      </c>
      <c r="C698" s="3" t="s">
        <v>776</v>
      </c>
      <c r="D698" s="12" t="s">
        <v>2251</v>
      </c>
      <c r="E698" s="6" t="str">
        <f t="shared" ref="E698:E729" si="33">HYPERLINK("http://www.ssc.wisc.edu/wlsresearch/documentation/waves/?wave=ancillary&amp;module=imputation","module=imputation")</f>
        <v>module=imputation</v>
      </c>
      <c r="F698" s="3" t="s">
        <v>114</v>
      </c>
    </row>
    <row r="699" spans="1:6" ht="30" customHeight="1">
      <c r="A699" s="3" t="s">
        <v>3</v>
      </c>
      <c r="B699" s="3" t="s">
        <v>777</v>
      </c>
      <c r="C699" s="3" t="s">
        <v>777</v>
      </c>
      <c r="D699" s="12" t="s">
        <v>2251</v>
      </c>
      <c r="E699" s="6" t="str">
        <f t="shared" si="33"/>
        <v>module=imputation</v>
      </c>
      <c r="F699" s="3" t="s">
        <v>114</v>
      </c>
    </row>
    <row r="700" spans="1:6" ht="30" customHeight="1">
      <c r="A700" s="3" t="s">
        <v>3</v>
      </c>
      <c r="B700" s="3" t="s">
        <v>778</v>
      </c>
      <c r="C700" s="3" t="s">
        <v>778</v>
      </c>
      <c r="D700" s="12" t="s">
        <v>2251</v>
      </c>
      <c r="E700" s="6" t="str">
        <f t="shared" si="33"/>
        <v>module=imputation</v>
      </c>
      <c r="F700" s="3" t="s">
        <v>114</v>
      </c>
    </row>
    <row r="701" spans="1:6" ht="30" customHeight="1">
      <c r="A701" s="3" t="s">
        <v>3</v>
      </c>
      <c r="B701" s="3" t="s">
        <v>779</v>
      </c>
      <c r="C701" s="3" t="s">
        <v>779</v>
      </c>
      <c r="D701" s="12" t="s">
        <v>2251</v>
      </c>
      <c r="E701" s="6" t="str">
        <f t="shared" si="33"/>
        <v>module=imputation</v>
      </c>
      <c r="F701" s="3" t="s">
        <v>114</v>
      </c>
    </row>
    <row r="702" spans="1:6" ht="30" customHeight="1">
      <c r="A702" s="3" t="s">
        <v>3</v>
      </c>
      <c r="B702" s="3" t="s">
        <v>780</v>
      </c>
      <c r="C702" s="3" t="s">
        <v>780</v>
      </c>
      <c r="D702" s="12" t="s">
        <v>2251</v>
      </c>
      <c r="E702" s="6" t="str">
        <f t="shared" si="33"/>
        <v>module=imputation</v>
      </c>
      <c r="F702" s="3" t="s">
        <v>114</v>
      </c>
    </row>
    <row r="703" spans="1:6" ht="30" customHeight="1">
      <c r="A703" s="3" t="s">
        <v>3</v>
      </c>
      <c r="B703" s="3" t="s">
        <v>781</v>
      </c>
      <c r="C703" s="3" t="s">
        <v>781</v>
      </c>
      <c r="D703" s="12" t="s">
        <v>2252</v>
      </c>
      <c r="E703" s="6" t="str">
        <f t="shared" si="33"/>
        <v>module=imputation</v>
      </c>
      <c r="F703" s="3" t="s">
        <v>114</v>
      </c>
    </row>
    <row r="704" spans="1:6" ht="30" customHeight="1">
      <c r="A704" s="3" t="s">
        <v>3</v>
      </c>
      <c r="B704" s="3" t="s">
        <v>782</v>
      </c>
      <c r="C704" s="3" t="s">
        <v>782</v>
      </c>
      <c r="D704" s="12" t="s">
        <v>2252</v>
      </c>
      <c r="E704" s="6" t="str">
        <f t="shared" si="33"/>
        <v>module=imputation</v>
      </c>
      <c r="F704" s="3" t="s">
        <v>114</v>
      </c>
    </row>
    <row r="705" spans="1:6" ht="30" customHeight="1">
      <c r="A705" s="3" t="s">
        <v>3</v>
      </c>
      <c r="B705" s="3" t="s">
        <v>783</v>
      </c>
      <c r="C705" s="3" t="s">
        <v>783</v>
      </c>
      <c r="D705" s="12" t="s">
        <v>2252</v>
      </c>
      <c r="E705" s="6" t="str">
        <f t="shared" si="33"/>
        <v>module=imputation</v>
      </c>
      <c r="F705" s="3" t="s">
        <v>114</v>
      </c>
    </row>
    <row r="706" spans="1:6" ht="30" customHeight="1">
      <c r="A706" s="3" t="s">
        <v>3</v>
      </c>
      <c r="B706" s="3" t="s">
        <v>784</v>
      </c>
      <c r="C706" s="3" t="s">
        <v>784</v>
      </c>
      <c r="D706" s="12" t="s">
        <v>2252</v>
      </c>
      <c r="E706" s="6" t="str">
        <f t="shared" si="33"/>
        <v>module=imputation</v>
      </c>
      <c r="F706" s="3" t="s">
        <v>114</v>
      </c>
    </row>
    <row r="707" spans="1:6" ht="30" customHeight="1">
      <c r="A707" s="3" t="s">
        <v>3</v>
      </c>
      <c r="B707" s="3" t="s">
        <v>785</v>
      </c>
      <c r="C707" s="3" t="s">
        <v>785</v>
      </c>
      <c r="D707" s="12" t="s">
        <v>2252</v>
      </c>
      <c r="E707" s="6" t="str">
        <f t="shared" si="33"/>
        <v>module=imputation</v>
      </c>
      <c r="F707" s="3" t="s">
        <v>114</v>
      </c>
    </row>
    <row r="708" spans="1:6" ht="30" customHeight="1">
      <c r="A708" s="3" t="s">
        <v>3</v>
      </c>
      <c r="B708" s="3" t="s">
        <v>786</v>
      </c>
      <c r="C708" s="3" t="s">
        <v>786</v>
      </c>
      <c r="D708" s="12" t="s">
        <v>2253</v>
      </c>
      <c r="E708" s="6" t="str">
        <f t="shared" si="33"/>
        <v>module=imputation</v>
      </c>
      <c r="F708" s="3" t="s">
        <v>114</v>
      </c>
    </row>
    <row r="709" spans="1:6" ht="30" customHeight="1">
      <c r="A709" s="3" t="s">
        <v>3</v>
      </c>
      <c r="B709" s="3" t="s">
        <v>787</v>
      </c>
      <c r="C709" s="3" t="s">
        <v>787</v>
      </c>
      <c r="D709" s="12" t="s">
        <v>2253</v>
      </c>
      <c r="E709" s="6" t="str">
        <f t="shared" si="33"/>
        <v>module=imputation</v>
      </c>
      <c r="F709" s="3" t="s">
        <v>114</v>
      </c>
    </row>
    <row r="710" spans="1:6" ht="30" customHeight="1">
      <c r="A710" s="3" t="s">
        <v>3</v>
      </c>
      <c r="B710" s="3" t="s">
        <v>788</v>
      </c>
      <c r="C710" s="3" t="s">
        <v>788</v>
      </c>
      <c r="D710" s="12" t="s">
        <v>2253</v>
      </c>
      <c r="E710" s="6" t="str">
        <f t="shared" si="33"/>
        <v>module=imputation</v>
      </c>
      <c r="F710" s="3" t="s">
        <v>114</v>
      </c>
    </row>
    <row r="711" spans="1:6" ht="30" customHeight="1">
      <c r="A711" s="3" t="s">
        <v>3</v>
      </c>
      <c r="B711" s="3" t="s">
        <v>789</v>
      </c>
      <c r="C711" s="3" t="s">
        <v>789</v>
      </c>
      <c r="D711" s="12" t="s">
        <v>2253</v>
      </c>
      <c r="E711" s="6" t="str">
        <f t="shared" si="33"/>
        <v>module=imputation</v>
      </c>
      <c r="F711" s="3" t="s">
        <v>114</v>
      </c>
    </row>
    <row r="712" spans="1:6" ht="30" customHeight="1">
      <c r="A712" s="3" t="s">
        <v>3</v>
      </c>
      <c r="B712" s="3" t="s">
        <v>790</v>
      </c>
      <c r="C712" s="3" t="s">
        <v>790</v>
      </c>
      <c r="D712" s="12" t="s">
        <v>2253</v>
      </c>
      <c r="E712" s="6" t="str">
        <f t="shared" si="33"/>
        <v>module=imputation</v>
      </c>
      <c r="F712" s="3" t="s">
        <v>114</v>
      </c>
    </row>
    <row r="713" spans="1:6" ht="30" customHeight="1">
      <c r="A713" s="3" t="s">
        <v>3</v>
      </c>
      <c r="B713" s="3" t="s">
        <v>791</v>
      </c>
      <c r="C713" s="3" t="s">
        <v>791</v>
      </c>
      <c r="D713" s="12" t="s">
        <v>2254</v>
      </c>
      <c r="E713" s="6" t="str">
        <f t="shared" si="33"/>
        <v>module=imputation</v>
      </c>
      <c r="F713" s="3" t="s">
        <v>114</v>
      </c>
    </row>
    <row r="714" spans="1:6" ht="30" customHeight="1">
      <c r="A714" s="3" t="s">
        <v>3</v>
      </c>
      <c r="B714" s="3" t="s">
        <v>792</v>
      </c>
      <c r="C714" s="3" t="s">
        <v>792</v>
      </c>
      <c r="D714" s="12" t="s">
        <v>2254</v>
      </c>
      <c r="E714" s="6" t="str">
        <f t="shared" si="33"/>
        <v>module=imputation</v>
      </c>
      <c r="F714" s="3" t="s">
        <v>114</v>
      </c>
    </row>
    <row r="715" spans="1:6" ht="30" customHeight="1">
      <c r="A715" s="3" t="s">
        <v>3</v>
      </c>
      <c r="B715" s="3" t="s">
        <v>793</v>
      </c>
      <c r="C715" s="3" t="s">
        <v>793</v>
      </c>
      <c r="D715" s="12" t="s">
        <v>2254</v>
      </c>
      <c r="E715" s="6" t="str">
        <f t="shared" si="33"/>
        <v>module=imputation</v>
      </c>
      <c r="F715" s="3" t="s">
        <v>114</v>
      </c>
    </row>
    <row r="716" spans="1:6" ht="30" customHeight="1">
      <c r="A716" s="3" t="s">
        <v>3</v>
      </c>
      <c r="B716" s="3" t="s">
        <v>794</v>
      </c>
      <c r="C716" s="3" t="s">
        <v>794</v>
      </c>
      <c r="D716" s="12" t="s">
        <v>2254</v>
      </c>
      <c r="E716" s="6" t="str">
        <f t="shared" si="33"/>
        <v>module=imputation</v>
      </c>
      <c r="F716" s="3" t="s">
        <v>114</v>
      </c>
    </row>
    <row r="717" spans="1:6" ht="30" customHeight="1">
      <c r="A717" s="3" t="s">
        <v>3</v>
      </c>
      <c r="B717" s="3" t="s">
        <v>795</v>
      </c>
      <c r="C717" s="3" t="s">
        <v>795</v>
      </c>
      <c r="D717" s="12" t="s">
        <v>2254</v>
      </c>
      <c r="E717" s="6" t="str">
        <f t="shared" si="33"/>
        <v>module=imputation</v>
      </c>
      <c r="F717" s="3" t="s">
        <v>114</v>
      </c>
    </row>
    <row r="718" spans="1:6" ht="30" customHeight="1">
      <c r="A718" s="3" t="s">
        <v>3</v>
      </c>
      <c r="B718" s="3" t="s">
        <v>796</v>
      </c>
      <c r="C718" s="3" t="s">
        <v>796</v>
      </c>
      <c r="D718" s="12" t="s">
        <v>2255</v>
      </c>
      <c r="E718" s="6" t="str">
        <f t="shared" si="33"/>
        <v>module=imputation</v>
      </c>
      <c r="F718" s="3" t="s">
        <v>114</v>
      </c>
    </row>
    <row r="719" spans="1:6" ht="30" customHeight="1">
      <c r="A719" s="3" t="s">
        <v>3</v>
      </c>
      <c r="B719" s="3" t="s">
        <v>797</v>
      </c>
      <c r="C719" s="3" t="s">
        <v>797</v>
      </c>
      <c r="D719" s="12" t="s">
        <v>2255</v>
      </c>
      <c r="E719" s="6" t="str">
        <f t="shared" si="33"/>
        <v>module=imputation</v>
      </c>
      <c r="F719" s="3" t="s">
        <v>114</v>
      </c>
    </row>
    <row r="720" spans="1:6" ht="30" customHeight="1">
      <c r="A720" s="3" t="s">
        <v>3</v>
      </c>
      <c r="B720" s="3" t="s">
        <v>798</v>
      </c>
      <c r="C720" s="3" t="s">
        <v>798</v>
      </c>
      <c r="D720" s="12" t="s">
        <v>2255</v>
      </c>
      <c r="E720" s="6" t="str">
        <f t="shared" si="33"/>
        <v>module=imputation</v>
      </c>
      <c r="F720" s="3" t="s">
        <v>114</v>
      </c>
    </row>
    <row r="721" spans="1:6" ht="30" customHeight="1">
      <c r="A721" s="3" t="s">
        <v>3</v>
      </c>
      <c r="B721" s="3" t="s">
        <v>799</v>
      </c>
      <c r="C721" s="3" t="s">
        <v>799</v>
      </c>
      <c r="D721" s="12" t="s">
        <v>2255</v>
      </c>
      <c r="E721" s="6" t="str">
        <f t="shared" si="33"/>
        <v>module=imputation</v>
      </c>
      <c r="F721" s="3" t="s">
        <v>114</v>
      </c>
    </row>
    <row r="722" spans="1:6" ht="30" customHeight="1">
      <c r="A722" s="3" t="s">
        <v>3</v>
      </c>
      <c r="B722" s="3" t="s">
        <v>800</v>
      </c>
      <c r="C722" s="3" t="s">
        <v>800</v>
      </c>
      <c r="D722" s="12" t="s">
        <v>2255</v>
      </c>
      <c r="E722" s="6" t="str">
        <f t="shared" si="33"/>
        <v>module=imputation</v>
      </c>
      <c r="F722" s="3" t="s">
        <v>114</v>
      </c>
    </row>
    <row r="723" spans="1:6" ht="30" customHeight="1">
      <c r="A723" s="3" t="s">
        <v>3</v>
      </c>
      <c r="B723" s="3" t="s">
        <v>801</v>
      </c>
      <c r="C723" s="3" t="s">
        <v>801</v>
      </c>
      <c r="D723" s="12" t="s">
        <v>2256</v>
      </c>
      <c r="E723" s="6" t="str">
        <f t="shared" si="33"/>
        <v>module=imputation</v>
      </c>
      <c r="F723" s="3" t="s">
        <v>114</v>
      </c>
    </row>
    <row r="724" spans="1:6" ht="30" customHeight="1">
      <c r="A724" s="3" t="s">
        <v>3</v>
      </c>
      <c r="B724" s="3" t="s">
        <v>802</v>
      </c>
      <c r="C724" s="3" t="s">
        <v>802</v>
      </c>
      <c r="D724" s="12" t="s">
        <v>2256</v>
      </c>
      <c r="E724" s="6" t="str">
        <f t="shared" si="33"/>
        <v>module=imputation</v>
      </c>
      <c r="F724" s="3" t="s">
        <v>114</v>
      </c>
    </row>
    <row r="725" spans="1:6" ht="30" customHeight="1">
      <c r="A725" s="3" t="s">
        <v>3</v>
      </c>
      <c r="B725" s="3" t="s">
        <v>803</v>
      </c>
      <c r="C725" s="3" t="s">
        <v>803</v>
      </c>
      <c r="D725" s="12" t="s">
        <v>2256</v>
      </c>
      <c r="E725" s="6" t="str">
        <f t="shared" si="33"/>
        <v>module=imputation</v>
      </c>
      <c r="F725" s="3" t="s">
        <v>114</v>
      </c>
    </row>
    <row r="726" spans="1:6" ht="30" customHeight="1">
      <c r="A726" s="3" t="s">
        <v>3</v>
      </c>
      <c r="B726" s="3" t="s">
        <v>804</v>
      </c>
      <c r="C726" s="3" t="s">
        <v>804</v>
      </c>
      <c r="D726" s="12" t="s">
        <v>2256</v>
      </c>
      <c r="E726" s="6" t="str">
        <f t="shared" si="33"/>
        <v>module=imputation</v>
      </c>
      <c r="F726" s="3" t="s">
        <v>114</v>
      </c>
    </row>
    <row r="727" spans="1:6" ht="30" customHeight="1">
      <c r="A727" s="3" t="s">
        <v>3</v>
      </c>
      <c r="B727" s="3" t="s">
        <v>805</v>
      </c>
      <c r="C727" s="3" t="s">
        <v>805</v>
      </c>
      <c r="D727" s="12" t="s">
        <v>2256</v>
      </c>
      <c r="E727" s="6" t="str">
        <f t="shared" si="33"/>
        <v>module=imputation</v>
      </c>
      <c r="F727" s="3" t="s">
        <v>114</v>
      </c>
    </row>
    <row r="728" spans="1:6" ht="30" customHeight="1">
      <c r="A728" s="3" t="s">
        <v>3</v>
      </c>
      <c r="B728" s="3" t="s">
        <v>806</v>
      </c>
      <c r="C728" s="3" t="s">
        <v>806</v>
      </c>
      <c r="D728" s="12" t="s">
        <v>2257</v>
      </c>
      <c r="E728" s="6" t="str">
        <f t="shared" si="33"/>
        <v>module=imputation</v>
      </c>
      <c r="F728" s="3" t="s">
        <v>114</v>
      </c>
    </row>
    <row r="729" spans="1:6" ht="30" customHeight="1">
      <c r="A729" s="3" t="s">
        <v>3</v>
      </c>
      <c r="B729" s="3" t="s">
        <v>807</v>
      </c>
      <c r="C729" s="3" t="s">
        <v>807</v>
      </c>
      <c r="D729" s="12" t="s">
        <v>2257</v>
      </c>
      <c r="E729" s="6" t="str">
        <f t="shared" si="33"/>
        <v>module=imputation</v>
      </c>
      <c r="F729" s="3" t="s">
        <v>114</v>
      </c>
    </row>
    <row r="730" spans="1:6" ht="30" customHeight="1">
      <c r="A730" s="3" t="s">
        <v>3</v>
      </c>
      <c r="B730" s="3" t="s">
        <v>808</v>
      </c>
      <c r="C730" s="3" t="s">
        <v>808</v>
      </c>
      <c r="D730" s="12" t="s">
        <v>2257</v>
      </c>
      <c r="E730" s="6" t="str">
        <f t="shared" ref="E730:E761" si="34">HYPERLINK("http://www.ssc.wisc.edu/wlsresearch/documentation/waves/?wave=ancillary&amp;module=imputation","module=imputation")</f>
        <v>module=imputation</v>
      </c>
      <c r="F730" s="3" t="s">
        <v>114</v>
      </c>
    </row>
    <row r="731" spans="1:6" ht="30" customHeight="1">
      <c r="A731" s="3" t="s">
        <v>3</v>
      </c>
      <c r="B731" s="3" t="s">
        <v>809</v>
      </c>
      <c r="C731" s="3" t="s">
        <v>809</v>
      </c>
      <c r="D731" s="12" t="s">
        <v>2257</v>
      </c>
      <c r="E731" s="6" t="str">
        <f t="shared" si="34"/>
        <v>module=imputation</v>
      </c>
      <c r="F731" s="3" t="s">
        <v>114</v>
      </c>
    </row>
    <row r="732" spans="1:6" ht="30" customHeight="1">
      <c r="A732" s="3" t="s">
        <v>3</v>
      </c>
      <c r="B732" s="3" t="s">
        <v>810</v>
      </c>
      <c r="C732" s="3" t="s">
        <v>810</v>
      </c>
      <c r="D732" s="12" t="s">
        <v>2257</v>
      </c>
      <c r="E732" s="6" t="str">
        <f t="shared" si="34"/>
        <v>module=imputation</v>
      </c>
      <c r="F732" s="3" t="s">
        <v>114</v>
      </c>
    </row>
    <row r="733" spans="1:6" ht="30" customHeight="1">
      <c r="A733" s="3" t="s">
        <v>3</v>
      </c>
      <c r="B733" s="3" t="s">
        <v>811</v>
      </c>
      <c r="C733" s="3" t="s">
        <v>811</v>
      </c>
      <c r="D733" s="12" t="s">
        <v>2258</v>
      </c>
      <c r="E733" s="6" t="str">
        <f t="shared" si="34"/>
        <v>module=imputation</v>
      </c>
      <c r="F733" s="3" t="s">
        <v>114</v>
      </c>
    </row>
    <row r="734" spans="1:6" ht="30" customHeight="1">
      <c r="A734" s="3" t="s">
        <v>3</v>
      </c>
      <c r="B734" s="3" t="s">
        <v>812</v>
      </c>
      <c r="C734" s="3" t="s">
        <v>812</v>
      </c>
      <c r="D734" s="12" t="s">
        <v>2258</v>
      </c>
      <c r="E734" s="6" t="str">
        <f t="shared" si="34"/>
        <v>module=imputation</v>
      </c>
      <c r="F734" s="3" t="s">
        <v>114</v>
      </c>
    </row>
    <row r="735" spans="1:6" ht="30" customHeight="1">
      <c r="A735" s="3" t="s">
        <v>3</v>
      </c>
      <c r="B735" s="3" t="s">
        <v>813</v>
      </c>
      <c r="C735" s="3" t="s">
        <v>813</v>
      </c>
      <c r="D735" s="12" t="s">
        <v>2258</v>
      </c>
      <c r="E735" s="6" t="str">
        <f t="shared" si="34"/>
        <v>module=imputation</v>
      </c>
      <c r="F735" s="3" t="s">
        <v>114</v>
      </c>
    </row>
    <row r="736" spans="1:6" ht="30" customHeight="1">
      <c r="A736" s="3" t="s">
        <v>3</v>
      </c>
      <c r="B736" s="3" t="s">
        <v>814</v>
      </c>
      <c r="C736" s="3" t="s">
        <v>814</v>
      </c>
      <c r="D736" s="12" t="s">
        <v>2258</v>
      </c>
      <c r="E736" s="6" t="str">
        <f t="shared" si="34"/>
        <v>module=imputation</v>
      </c>
      <c r="F736" s="3" t="s">
        <v>114</v>
      </c>
    </row>
    <row r="737" spans="1:6" ht="30" customHeight="1">
      <c r="A737" s="3" t="s">
        <v>3</v>
      </c>
      <c r="B737" s="3" t="s">
        <v>815</v>
      </c>
      <c r="C737" s="3" t="s">
        <v>815</v>
      </c>
      <c r="D737" s="12" t="s">
        <v>2258</v>
      </c>
      <c r="E737" s="6" t="str">
        <f t="shared" si="34"/>
        <v>module=imputation</v>
      </c>
      <c r="F737" s="3" t="s">
        <v>114</v>
      </c>
    </row>
    <row r="738" spans="1:6" ht="30" customHeight="1">
      <c r="A738" s="3" t="s">
        <v>3</v>
      </c>
      <c r="B738" s="3" t="s">
        <v>816</v>
      </c>
      <c r="C738" s="3" t="s">
        <v>816</v>
      </c>
      <c r="D738" s="12" t="s">
        <v>2259</v>
      </c>
      <c r="E738" s="6" t="str">
        <f t="shared" si="34"/>
        <v>module=imputation</v>
      </c>
      <c r="F738" s="3" t="s">
        <v>114</v>
      </c>
    </row>
    <row r="739" spans="1:6" ht="30" customHeight="1">
      <c r="A739" s="3" t="s">
        <v>3</v>
      </c>
      <c r="B739" s="3" t="s">
        <v>817</v>
      </c>
      <c r="C739" s="3" t="s">
        <v>817</v>
      </c>
      <c r="D739" s="12" t="s">
        <v>2259</v>
      </c>
      <c r="E739" s="6" t="str">
        <f t="shared" si="34"/>
        <v>module=imputation</v>
      </c>
      <c r="F739" s="3" t="s">
        <v>114</v>
      </c>
    </row>
    <row r="740" spans="1:6" ht="30" customHeight="1">
      <c r="A740" s="3" t="s">
        <v>3</v>
      </c>
      <c r="B740" s="3" t="s">
        <v>818</v>
      </c>
      <c r="C740" s="3" t="s">
        <v>818</v>
      </c>
      <c r="D740" s="12" t="s">
        <v>2259</v>
      </c>
      <c r="E740" s="6" t="str">
        <f t="shared" si="34"/>
        <v>module=imputation</v>
      </c>
      <c r="F740" s="3" t="s">
        <v>114</v>
      </c>
    </row>
    <row r="741" spans="1:6" ht="30" customHeight="1">
      <c r="A741" s="3" t="s">
        <v>3</v>
      </c>
      <c r="B741" s="3" t="s">
        <v>819</v>
      </c>
      <c r="C741" s="3" t="s">
        <v>819</v>
      </c>
      <c r="D741" s="12" t="s">
        <v>2259</v>
      </c>
      <c r="E741" s="6" t="str">
        <f t="shared" si="34"/>
        <v>module=imputation</v>
      </c>
      <c r="F741" s="3" t="s">
        <v>114</v>
      </c>
    </row>
    <row r="742" spans="1:6" ht="30" customHeight="1">
      <c r="A742" s="3" t="s">
        <v>3</v>
      </c>
      <c r="B742" s="3" t="s">
        <v>820</v>
      </c>
      <c r="C742" s="3" t="s">
        <v>820</v>
      </c>
      <c r="D742" s="12" t="s">
        <v>2259</v>
      </c>
      <c r="E742" s="6" t="str">
        <f t="shared" si="34"/>
        <v>module=imputation</v>
      </c>
      <c r="F742" s="3" t="s">
        <v>114</v>
      </c>
    </row>
    <row r="743" spans="1:6" ht="30" customHeight="1">
      <c r="A743" s="3" t="s">
        <v>3</v>
      </c>
      <c r="B743" s="3" t="s">
        <v>821</v>
      </c>
      <c r="C743" s="3" t="s">
        <v>821</v>
      </c>
      <c r="D743" s="12" t="s">
        <v>2260</v>
      </c>
      <c r="E743" s="6" t="str">
        <f t="shared" si="34"/>
        <v>module=imputation</v>
      </c>
      <c r="F743" s="3" t="s">
        <v>114</v>
      </c>
    </row>
    <row r="744" spans="1:6" ht="30" customHeight="1">
      <c r="A744" s="3" t="s">
        <v>3</v>
      </c>
      <c r="B744" s="3" t="s">
        <v>822</v>
      </c>
      <c r="C744" s="3" t="s">
        <v>822</v>
      </c>
      <c r="D744" s="12" t="s">
        <v>2260</v>
      </c>
      <c r="E744" s="6" t="str">
        <f t="shared" si="34"/>
        <v>module=imputation</v>
      </c>
      <c r="F744" s="3" t="s">
        <v>114</v>
      </c>
    </row>
    <row r="745" spans="1:6" ht="30" customHeight="1">
      <c r="A745" s="3" t="s">
        <v>3</v>
      </c>
      <c r="B745" s="3" t="s">
        <v>823</v>
      </c>
      <c r="C745" s="3" t="s">
        <v>823</v>
      </c>
      <c r="D745" s="12" t="s">
        <v>2260</v>
      </c>
      <c r="E745" s="6" t="str">
        <f t="shared" si="34"/>
        <v>module=imputation</v>
      </c>
      <c r="F745" s="3" t="s">
        <v>114</v>
      </c>
    </row>
    <row r="746" spans="1:6" ht="30" customHeight="1">
      <c r="A746" s="3" t="s">
        <v>3</v>
      </c>
      <c r="B746" s="3" t="s">
        <v>824</v>
      </c>
      <c r="C746" s="3" t="s">
        <v>824</v>
      </c>
      <c r="D746" s="12" t="s">
        <v>2260</v>
      </c>
      <c r="E746" s="6" t="str">
        <f t="shared" si="34"/>
        <v>module=imputation</v>
      </c>
      <c r="F746" s="3" t="s">
        <v>114</v>
      </c>
    </row>
    <row r="747" spans="1:6" ht="30" customHeight="1">
      <c r="A747" s="3" t="s">
        <v>3</v>
      </c>
      <c r="B747" s="3" t="s">
        <v>825</v>
      </c>
      <c r="C747" s="3" t="s">
        <v>825</v>
      </c>
      <c r="D747" s="12" t="s">
        <v>2260</v>
      </c>
      <c r="E747" s="6" t="str">
        <f t="shared" si="34"/>
        <v>module=imputation</v>
      </c>
      <c r="F747" s="3" t="s">
        <v>114</v>
      </c>
    </row>
    <row r="748" spans="1:6" ht="30" customHeight="1">
      <c r="A748" s="3" t="s">
        <v>3</v>
      </c>
      <c r="B748" s="3" t="s">
        <v>826</v>
      </c>
      <c r="C748" s="3" t="s">
        <v>826</v>
      </c>
      <c r="D748" s="12" t="s">
        <v>2261</v>
      </c>
      <c r="E748" s="6" t="str">
        <f t="shared" si="34"/>
        <v>module=imputation</v>
      </c>
      <c r="F748" s="3" t="s">
        <v>114</v>
      </c>
    </row>
    <row r="749" spans="1:6" ht="30" customHeight="1">
      <c r="A749" s="3" t="s">
        <v>3</v>
      </c>
      <c r="B749" s="3" t="s">
        <v>827</v>
      </c>
      <c r="C749" s="3" t="s">
        <v>827</v>
      </c>
      <c r="D749" s="12" t="s">
        <v>2261</v>
      </c>
      <c r="E749" s="6" t="str">
        <f t="shared" si="34"/>
        <v>module=imputation</v>
      </c>
      <c r="F749" s="3" t="s">
        <v>114</v>
      </c>
    </row>
    <row r="750" spans="1:6" ht="30" customHeight="1">
      <c r="A750" s="3" t="s">
        <v>3</v>
      </c>
      <c r="B750" s="3" t="s">
        <v>828</v>
      </c>
      <c r="C750" s="3" t="s">
        <v>828</v>
      </c>
      <c r="D750" s="12" t="s">
        <v>2261</v>
      </c>
      <c r="E750" s="6" t="str">
        <f t="shared" si="34"/>
        <v>module=imputation</v>
      </c>
      <c r="F750" s="3" t="s">
        <v>114</v>
      </c>
    </row>
    <row r="751" spans="1:6" ht="30" customHeight="1">
      <c r="A751" s="3" t="s">
        <v>3</v>
      </c>
      <c r="B751" s="3" t="s">
        <v>829</v>
      </c>
      <c r="C751" s="3" t="s">
        <v>829</v>
      </c>
      <c r="D751" s="12" t="s">
        <v>2261</v>
      </c>
      <c r="E751" s="6" t="str">
        <f t="shared" si="34"/>
        <v>module=imputation</v>
      </c>
      <c r="F751" s="3" t="s">
        <v>114</v>
      </c>
    </row>
    <row r="752" spans="1:6" ht="30" customHeight="1">
      <c r="A752" s="3" t="s">
        <v>3</v>
      </c>
      <c r="B752" s="3" t="s">
        <v>830</v>
      </c>
      <c r="C752" s="3" t="s">
        <v>830</v>
      </c>
      <c r="D752" s="12" t="s">
        <v>2261</v>
      </c>
      <c r="E752" s="6" t="str">
        <f t="shared" si="34"/>
        <v>module=imputation</v>
      </c>
      <c r="F752" s="3" t="s">
        <v>114</v>
      </c>
    </row>
    <row r="753" spans="1:6" ht="30" customHeight="1">
      <c r="A753" s="3" t="s">
        <v>3</v>
      </c>
      <c r="B753" s="3" t="s">
        <v>831</v>
      </c>
      <c r="C753" s="3" t="s">
        <v>831</v>
      </c>
      <c r="D753" s="12" t="s">
        <v>2262</v>
      </c>
      <c r="E753" s="6" t="str">
        <f t="shared" si="34"/>
        <v>module=imputation</v>
      </c>
      <c r="F753" s="3" t="s">
        <v>114</v>
      </c>
    </row>
    <row r="754" spans="1:6" ht="30" customHeight="1">
      <c r="A754" s="3" t="s">
        <v>3</v>
      </c>
      <c r="B754" s="3" t="s">
        <v>832</v>
      </c>
      <c r="C754" s="3" t="s">
        <v>832</v>
      </c>
      <c r="D754" s="12" t="s">
        <v>2262</v>
      </c>
      <c r="E754" s="6" t="str">
        <f t="shared" si="34"/>
        <v>module=imputation</v>
      </c>
      <c r="F754" s="3" t="s">
        <v>114</v>
      </c>
    </row>
    <row r="755" spans="1:6" ht="30" customHeight="1">
      <c r="A755" s="3" t="s">
        <v>3</v>
      </c>
      <c r="B755" s="3" t="s">
        <v>833</v>
      </c>
      <c r="C755" s="3" t="s">
        <v>833</v>
      </c>
      <c r="D755" s="12" t="s">
        <v>2262</v>
      </c>
      <c r="E755" s="6" t="str">
        <f t="shared" si="34"/>
        <v>module=imputation</v>
      </c>
      <c r="F755" s="3" t="s">
        <v>114</v>
      </c>
    </row>
    <row r="756" spans="1:6" ht="30" customHeight="1">
      <c r="A756" s="3" t="s">
        <v>3</v>
      </c>
      <c r="B756" s="3" t="s">
        <v>834</v>
      </c>
      <c r="C756" s="3" t="s">
        <v>834</v>
      </c>
      <c r="D756" s="12" t="s">
        <v>2262</v>
      </c>
      <c r="E756" s="6" t="str">
        <f t="shared" si="34"/>
        <v>module=imputation</v>
      </c>
      <c r="F756" s="3" t="s">
        <v>114</v>
      </c>
    </row>
    <row r="757" spans="1:6" ht="30" customHeight="1">
      <c r="A757" s="3" t="s">
        <v>3</v>
      </c>
      <c r="B757" s="3" t="s">
        <v>835</v>
      </c>
      <c r="C757" s="3" t="s">
        <v>835</v>
      </c>
      <c r="D757" s="12" t="s">
        <v>2262</v>
      </c>
      <c r="E757" s="6" t="str">
        <f t="shared" si="34"/>
        <v>module=imputation</v>
      </c>
      <c r="F757" s="3" t="s">
        <v>114</v>
      </c>
    </row>
    <row r="758" spans="1:6" ht="30" customHeight="1">
      <c r="A758" s="3" t="s">
        <v>3</v>
      </c>
      <c r="B758" s="3" t="s">
        <v>836</v>
      </c>
      <c r="C758" s="3" t="s">
        <v>836</v>
      </c>
      <c r="D758" s="12" t="s">
        <v>2263</v>
      </c>
      <c r="E758" s="6" t="str">
        <f t="shared" si="34"/>
        <v>module=imputation</v>
      </c>
      <c r="F758" s="3" t="s">
        <v>114</v>
      </c>
    </row>
    <row r="759" spans="1:6" ht="30" customHeight="1">
      <c r="A759" s="3" t="s">
        <v>3</v>
      </c>
      <c r="B759" s="3" t="s">
        <v>837</v>
      </c>
      <c r="C759" s="3" t="s">
        <v>837</v>
      </c>
      <c r="D759" s="12" t="s">
        <v>2263</v>
      </c>
      <c r="E759" s="6" t="str">
        <f t="shared" si="34"/>
        <v>module=imputation</v>
      </c>
      <c r="F759" s="3" t="s">
        <v>114</v>
      </c>
    </row>
    <row r="760" spans="1:6" ht="30" customHeight="1">
      <c r="A760" s="3" t="s">
        <v>3</v>
      </c>
      <c r="B760" s="3" t="s">
        <v>838</v>
      </c>
      <c r="C760" s="3" t="s">
        <v>838</v>
      </c>
      <c r="D760" s="12" t="s">
        <v>2263</v>
      </c>
      <c r="E760" s="6" t="str">
        <f t="shared" si="34"/>
        <v>module=imputation</v>
      </c>
      <c r="F760" s="3" t="s">
        <v>114</v>
      </c>
    </row>
    <row r="761" spans="1:6" ht="30" customHeight="1">
      <c r="A761" s="3" t="s">
        <v>3</v>
      </c>
      <c r="B761" s="3" t="s">
        <v>839</v>
      </c>
      <c r="C761" s="3" t="s">
        <v>839</v>
      </c>
      <c r="D761" s="12" t="s">
        <v>2263</v>
      </c>
      <c r="E761" s="6" t="str">
        <f t="shared" si="34"/>
        <v>module=imputation</v>
      </c>
      <c r="F761" s="3" t="s">
        <v>114</v>
      </c>
    </row>
    <row r="762" spans="1:6" ht="30" customHeight="1">
      <c r="A762" s="3" t="s">
        <v>3</v>
      </c>
      <c r="B762" s="3" t="s">
        <v>840</v>
      </c>
      <c r="C762" s="3" t="s">
        <v>840</v>
      </c>
      <c r="D762" s="12" t="s">
        <v>2263</v>
      </c>
      <c r="E762" s="6" t="str">
        <f t="shared" ref="E762:E793" si="35">HYPERLINK("http://www.ssc.wisc.edu/wlsresearch/documentation/waves/?wave=ancillary&amp;module=imputation","module=imputation")</f>
        <v>module=imputation</v>
      </c>
      <c r="F762" s="3" t="s">
        <v>114</v>
      </c>
    </row>
    <row r="763" spans="1:6" ht="30" customHeight="1">
      <c r="A763" s="3" t="s">
        <v>3</v>
      </c>
      <c r="B763" s="3" t="s">
        <v>841</v>
      </c>
      <c r="C763" s="3" t="s">
        <v>841</v>
      </c>
      <c r="D763" s="12" t="s">
        <v>2264</v>
      </c>
      <c r="E763" s="6" t="str">
        <f t="shared" si="35"/>
        <v>module=imputation</v>
      </c>
      <c r="F763" s="3" t="s">
        <v>114</v>
      </c>
    </row>
    <row r="764" spans="1:6" ht="30" customHeight="1">
      <c r="A764" s="3" t="s">
        <v>3</v>
      </c>
      <c r="B764" s="3" t="s">
        <v>842</v>
      </c>
      <c r="C764" s="3" t="s">
        <v>842</v>
      </c>
      <c r="D764" s="12" t="s">
        <v>2264</v>
      </c>
      <c r="E764" s="6" t="str">
        <f t="shared" si="35"/>
        <v>module=imputation</v>
      </c>
      <c r="F764" s="3" t="s">
        <v>114</v>
      </c>
    </row>
    <row r="765" spans="1:6" ht="30" customHeight="1">
      <c r="A765" s="3" t="s">
        <v>3</v>
      </c>
      <c r="B765" s="3" t="s">
        <v>843</v>
      </c>
      <c r="C765" s="3" t="s">
        <v>843</v>
      </c>
      <c r="D765" s="12" t="s">
        <v>2264</v>
      </c>
      <c r="E765" s="6" t="str">
        <f t="shared" si="35"/>
        <v>module=imputation</v>
      </c>
      <c r="F765" s="3" t="s">
        <v>114</v>
      </c>
    </row>
    <row r="766" spans="1:6" ht="30" customHeight="1">
      <c r="A766" s="3" t="s">
        <v>3</v>
      </c>
      <c r="B766" s="3" t="s">
        <v>844</v>
      </c>
      <c r="C766" s="3" t="s">
        <v>844</v>
      </c>
      <c r="D766" s="12" t="s">
        <v>2264</v>
      </c>
      <c r="E766" s="6" t="str">
        <f t="shared" si="35"/>
        <v>module=imputation</v>
      </c>
      <c r="F766" s="3" t="s">
        <v>114</v>
      </c>
    </row>
    <row r="767" spans="1:6" ht="30" customHeight="1">
      <c r="A767" s="3" t="s">
        <v>3</v>
      </c>
      <c r="B767" s="3" t="s">
        <v>845</v>
      </c>
      <c r="C767" s="3" t="s">
        <v>845</v>
      </c>
      <c r="D767" s="12" t="s">
        <v>2264</v>
      </c>
      <c r="E767" s="6" t="str">
        <f t="shared" si="35"/>
        <v>module=imputation</v>
      </c>
      <c r="F767" s="3" t="s">
        <v>114</v>
      </c>
    </row>
    <row r="768" spans="1:6" ht="30" customHeight="1">
      <c r="A768" s="3" t="s">
        <v>3</v>
      </c>
      <c r="B768" s="3" t="s">
        <v>846</v>
      </c>
      <c r="C768" s="3" t="s">
        <v>846</v>
      </c>
      <c r="D768" s="12" t="s">
        <v>2265</v>
      </c>
      <c r="E768" s="6" t="str">
        <f t="shared" si="35"/>
        <v>module=imputation</v>
      </c>
      <c r="F768" s="3" t="s">
        <v>114</v>
      </c>
    </row>
    <row r="769" spans="1:6" ht="30" customHeight="1">
      <c r="A769" s="3" t="s">
        <v>3</v>
      </c>
      <c r="B769" s="3" t="s">
        <v>847</v>
      </c>
      <c r="C769" s="3" t="s">
        <v>847</v>
      </c>
      <c r="D769" s="12" t="s">
        <v>2265</v>
      </c>
      <c r="E769" s="6" t="str">
        <f t="shared" si="35"/>
        <v>module=imputation</v>
      </c>
      <c r="F769" s="3" t="s">
        <v>114</v>
      </c>
    </row>
    <row r="770" spans="1:6" ht="30" customHeight="1">
      <c r="A770" s="3" t="s">
        <v>3</v>
      </c>
      <c r="B770" s="3" t="s">
        <v>848</v>
      </c>
      <c r="C770" s="3" t="s">
        <v>848</v>
      </c>
      <c r="D770" s="12" t="s">
        <v>2265</v>
      </c>
      <c r="E770" s="6" t="str">
        <f t="shared" si="35"/>
        <v>module=imputation</v>
      </c>
      <c r="F770" s="3" t="s">
        <v>114</v>
      </c>
    </row>
    <row r="771" spans="1:6" ht="30" customHeight="1">
      <c r="A771" s="3" t="s">
        <v>3</v>
      </c>
      <c r="B771" s="3" t="s">
        <v>849</v>
      </c>
      <c r="C771" s="3" t="s">
        <v>849</v>
      </c>
      <c r="D771" s="12" t="s">
        <v>2265</v>
      </c>
      <c r="E771" s="6" t="str">
        <f t="shared" si="35"/>
        <v>module=imputation</v>
      </c>
      <c r="F771" s="3" t="s">
        <v>114</v>
      </c>
    </row>
    <row r="772" spans="1:6" ht="30" customHeight="1">
      <c r="A772" s="3" t="s">
        <v>3</v>
      </c>
      <c r="B772" s="3" t="s">
        <v>850</v>
      </c>
      <c r="C772" s="3" t="s">
        <v>850</v>
      </c>
      <c r="D772" s="12" t="s">
        <v>2265</v>
      </c>
      <c r="E772" s="6" t="str">
        <f t="shared" si="35"/>
        <v>module=imputation</v>
      </c>
      <c r="F772" s="3" t="s">
        <v>114</v>
      </c>
    </row>
    <row r="773" spans="1:6" ht="30" customHeight="1">
      <c r="A773" s="3" t="s">
        <v>3</v>
      </c>
      <c r="B773" s="3" t="s">
        <v>851</v>
      </c>
      <c r="C773" s="3" t="s">
        <v>851</v>
      </c>
      <c r="D773" s="12" t="s">
        <v>2266</v>
      </c>
      <c r="E773" s="6" t="str">
        <f t="shared" si="35"/>
        <v>module=imputation</v>
      </c>
      <c r="F773" s="3" t="s">
        <v>114</v>
      </c>
    </row>
    <row r="774" spans="1:6" ht="30" customHeight="1">
      <c r="A774" s="3" t="s">
        <v>3</v>
      </c>
      <c r="B774" s="3" t="s">
        <v>852</v>
      </c>
      <c r="C774" s="3" t="s">
        <v>852</v>
      </c>
      <c r="D774" s="12" t="s">
        <v>2266</v>
      </c>
      <c r="E774" s="6" t="str">
        <f t="shared" si="35"/>
        <v>module=imputation</v>
      </c>
      <c r="F774" s="3" t="s">
        <v>114</v>
      </c>
    </row>
    <row r="775" spans="1:6" ht="30" customHeight="1">
      <c r="A775" s="3" t="s">
        <v>3</v>
      </c>
      <c r="B775" s="3" t="s">
        <v>853</v>
      </c>
      <c r="C775" s="3" t="s">
        <v>853</v>
      </c>
      <c r="D775" s="12" t="s">
        <v>2266</v>
      </c>
      <c r="E775" s="6" t="str">
        <f t="shared" si="35"/>
        <v>module=imputation</v>
      </c>
      <c r="F775" s="3" t="s">
        <v>114</v>
      </c>
    </row>
    <row r="776" spans="1:6" ht="30" customHeight="1">
      <c r="A776" s="3" t="s">
        <v>3</v>
      </c>
      <c r="B776" s="3" t="s">
        <v>854</v>
      </c>
      <c r="C776" s="3" t="s">
        <v>854</v>
      </c>
      <c r="D776" s="12" t="s">
        <v>2266</v>
      </c>
      <c r="E776" s="6" t="str">
        <f t="shared" si="35"/>
        <v>module=imputation</v>
      </c>
      <c r="F776" s="3" t="s">
        <v>114</v>
      </c>
    </row>
    <row r="777" spans="1:6" ht="30" customHeight="1">
      <c r="A777" s="3" t="s">
        <v>3</v>
      </c>
      <c r="B777" s="3" t="s">
        <v>855</v>
      </c>
      <c r="C777" s="3" t="s">
        <v>855</v>
      </c>
      <c r="D777" s="12" t="s">
        <v>2266</v>
      </c>
      <c r="E777" s="6" t="str">
        <f t="shared" si="35"/>
        <v>module=imputation</v>
      </c>
      <c r="F777" s="3" t="s">
        <v>114</v>
      </c>
    </row>
    <row r="778" spans="1:6" ht="30" customHeight="1">
      <c r="A778" s="3" t="s">
        <v>3</v>
      </c>
      <c r="B778" s="3" t="s">
        <v>856</v>
      </c>
      <c r="C778" s="3" t="s">
        <v>856</v>
      </c>
      <c r="D778" s="12" t="s">
        <v>2267</v>
      </c>
      <c r="E778" s="6" t="str">
        <f t="shared" si="35"/>
        <v>module=imputation</v>
      </c>
      <c r="F778" s="3" t="s">
        <v>114</v>
      </c>
    </row>
    <row r="779" spans="1:6" ht="30" customHeight="1">
      <c r="A779" s="3" t="s">
        <v>3</v>
      </c>
      <c r="B779" s="3" t="s">
        <v>857</v>
      </c>
      <c r="C779" s="3" t="s">
        <v>857</v>
      </c>
      <c r="D779" s="12" t="s">
        <v>2267</v>
      </c>
      <c r="E779" s="6" t="str">
        <f t="shared" si="35"/>
        <v>module=imputation</v>
      </c>
      <c r="F779" s="3" t="s">
        <v>114</v>
      </c>
    </row>
    <row r="780" spans="1:6" ht="30" customHeight="1">
      <c r="A780" s="3" t="s">
        <v>3</v>
      </c>
      <c r="B780" s="3" t="s">
        <v>858</v>
      </c>
      <c r="C780" s="3" t="s">
        <v>858</v>
      </c>
      <c r="D780" s="12" t="s">
        <v>2267</v>
      </c>
      <c r="E780" s="6" t="str">
        <f t="shared" si="35"/>
        <v>module=imputation</v>
      </c>
      <c r="F780" s="3" t="s">
        <v>114</v>
      </c>
    </row>
    <row r="781" spans="1:6" ht="30" customHeight="1">
      <c r="A781" s="3" t="s">
        <v>3</v>
      </c>
      <c r="B781" s="3" t="s">
        <v>859</v>
      </c>
      <c r="C781" s="3" t="s">
        <v>859</v>
      </c>
      <c r="D781" s="12" t="s">
        <v>2267</v>
      </c>
      <c r="E781" s="6" t="str">
        <f t="shared" si="35"/>
        <v>module=imputation</v>
      </c>
      <c r="F781" s="3" t="s">
        <v>114</v>
      </c>
    </row>
    <row r="782" spans="1:6" ht="30" customHeight="1">
      <c r="A782" s="3" t="s">
        <v>3</v>
      </c>
      <c r="B782" s="3" t="s">
        <v>860</v>
      </c>
      <c r="C782" s="3" t="s">
        <v>860</v>
      </c>
      <c r="D782" s="12" t="s">
        <v>2267</v>
      </c>
      <c r="E782" s="6" t="str">
        <f t="shared" si="35"/>
        <v>module=imputation</v>
      </c>
      <c r="F782" s="3" t="s">
        <v>114</v>
      </c>
    </row>
    <row r="783" spans="1:6" ht="30" customHeight="1">
      <c r="A783" s="3" t="s">
        <v>3</v>
      </c>
      <c r="B783" s="3" t="s">
        <v>861</v>
      </c>
      <c r="C783" s="3" t="s">
        <v>861</v>
      </c>
      <c r="D783" s="12" t="s">
        <v>2268</v>
      </c>
      <c r="E783" s="6" t="str">
        <f t="shared" si="35"/>
        <v>module=imputation</v>
      </c>
      <c r="F783" s="3" t="s">
        <v>114</v>
      </c>
    </row>
    <row r="784" spans="1:6" ht="30" customHeight="1">
      <c r="A784" s="3" t="s">
        <v>3</v>
      </c>
      <c r="B784" s="3" t="s">
        <v>862</v>
      </c>
      <c r="C784" s="3" t="s">
        <v>862</v>
      </c>
      <c r="D784" s="12" t="s">
        <v>2268</v>
      </c>
      <c r="E784" s="6" t="str">
        <f t="shared" si="35"/>
        <v>module=imputation</v>
      </c>
      <c r="F784" s="3" t="s">
        <v>114</v>
      </c>
    </row>
    <row r="785" spans="1:6" ht="30" customHeight="1">
      <c r="A785" s="3" t="s">
        <v>3</v>
      </c>
      <c r="B785" s="3" t="s">
        <v>863</v>
      </c>
      <c r="C785" s="3" t="s">
        <v>863</v>
      </c>
      <c r="D785" s="12" t="s">
        <v>2268</v>
      </c>
      <c r="E785" s="6" t="str">
        <f t="shared" si="35"/>
        <v>module=imputation</v>
      </c>
      <c r="F785" s="3" t="s">
        <v>114</v>
      </c>
    </row>
    <row r="786" spans="1:6" ht="30" customHeight="1">
      <c r="A786" s="3" t="s">
        <v>3</v>
      </c>
      <c r="B786" s="3" t="s">
        <v>864</v>
      </c>
      <c r="C786" s="3" t="s">
        <v>864</v>
      </c>
      <c r="D786" s="12" t="s">
        <v>2268</v>
      </c>
      <c r="E786" s="6" t="str">
        <f t="shared" si="35"/>
        <v>module=imputation</v>
      </c>
      <c r="F786" s="3" t="s">
        <v>114</v>
      </c>
    </row>
    <row r="787" spans="1:6" ht="30" customHeight="1">
      <c r="A787" s="3" t="s">
        <v>3</v>
      </c>
      <c r="B787" s="3" t="s">
        <v>865</v>
      </c>
      <c r="C787" s="3" t="s">
        <v>865</v>
      </c>
      <c r="D787" s="12" t="s">
        <v>2268</v>
      </c>
      <c r="E787" s="6" t="str">
        <f t="shared" si="35"/>
        <v>module=imputation</v>
      </c>
      <c r="F787" s="3" t="s">
        <v>114</v>
      </c>
    </row>
    <row r="788" spans="1:6" ht="30" customHeight="1">
      <c r="A788" s="3" t="s">
        <v>3</v>
      </c>
      <c r="B788" s="3" t="s">
        <v>866</v>
      </c>
      <c r="C788" s="3" t="s">
        <v>866</v>
      </c>
      <c r="D788" s="12" t="s">
        <v>2269</v>
      </c>
      <c r="E788" s="6" t="str">
        <f t="shared" si="35"/>
        <v>module=imputation</v>
      </c>
      <c r="F788" s="3" t="s">
        <v>114</v>
      </c>
    </row>
    <row r="789" spans="1:6" ht="30" customHeight="1">
      <c r="A789" s="3" t="s">
        <v>3</v>
      </c>
      <c r="B789" s="3" t="s">
        <v>867</v>
      </c>
      <c r="C789" s="3" t="s">
        <v>867</v>
      </c>
      <c r="D789" s="12" t="s">
        <v>2269</v>
      </c>
      <c r="E789" s="6" t="str">
        <f t="shared" si="35"/>
        <v>module=imputation</v>
      </c>
      <c r="F789" s="3" t="s">
        <v>114</v>
      </c>
    </row>
    <row r="790" spans="1:6" ht="30" customHeight="1">
      <c r="A790" s="3" t="s">
        <v>3</v>
      </c>
      <c r="B790" s="3" t="s">
        <v>868</v>
      </c>
      <c r="C790" s="3" t="s">
        <v>868</v>
      </c>
      <c r="D790" s="12" t="s">
        <v>2269</v>
      </c>
      <c r="E790" s="6" t="str">
        <f t="shared" si="35"/>
        <v>module=imputation</v>
      </c>
      <c r="F790" s="3" t="s">
        <v>114</v>
      </c>
    </row>
    <row r="791" spans="1:6" ht="30" customHeight="1">
      <c r="A791" s="3" t="s">
        <v>3</v>
      </c>
      <c r="B791" s="3" t="s">
        <v>869</v>
      </c>
      <c r="C791" s="3" t="s">
        <v>869</v>
      </c>
      <c r="D791" s="12" t="s">
        <v>2269</v>
      </c>
      <c r="E791" s="6" t="str">
        <f t="shared" si="35"/>
        <v>module=imputation</v>
      </c>
      <c r="F791" s="3" t="s">
        <v>114</v>
      </c>
    </row>
    <row r="792" spans="1:6" ht="30" customHeight="1">
      <c r="A792" s="3" t="s">
        <v>3</v>
      </c>
      <c r="B792" s="3" t="s">
        <v>870</v>
      </c>
      <c r="C792" s="3" t="s">
        <v>870</v>
      </c>
      <c r="D792" s="12" t="s">
        <v>2269</v>
      </c>
      <c r="E792" s="6" t="str">
        <f t="shared" si="35"/>
        <v>module=imputation</v>
      </c>
      <c r="F792" s="3" t="s">
        <v>114</v>
      </c>
    </row>
    <row r="793" spans="1:6" ht="30" customHeight="1">
      <c r="A793" s="3" t="s">
        <v>3</v>
      </c>
      <c r="B793" s="3" t="s">
        <v>871</v>
      </c>
      <c r="C793" s="3" t="s">
        <v>871</v>
      </c>
      <c r="D793" s="12" t="s">
        <v>2270</v>
      </c>
      <c r="E793" s="6" t="str">
        <f t="shared" si="35"/>
        <v>module=imputation</v>
      </c>
      <c r="F793" s="3" t="s">
        <v>114</v>
      </c>
    </row>
    <row r="794" spans="1:6" ht="30" customHeight="1">
      <c r="A794" s="3" t="s">
        <v>3</v>
      </c>
      <c r="B794" s="3" t="s">
        <v>872</v>
      </c>
      <c r="C794" s="3" t="s">
        <v>872</v>
      </c>
      <c r="D794" s="12" t="s">
        <v>2270</v>
      </c>
      <c r="E794" s="6" t="str">
        <f t="shared" ref="E794:E825" si="36">HYPERLINK("http://www.ssc.wisc.edu/wlsresearch/documentation/waves/?wave=ancillary&amp;module=imputation","module=imputation")</f>
        <v>module=imputation</v>
      </c>
      <c r="F794" s="3" t="s">
        <v>114</v>
      </c>
    </row>
    <row r="795" spans="1:6" ht="30" customHeight="1">
      <c r="A795" s="3" t="s">
        <v>3</v>
      </c>
      <c r="B795" s="3" t="s">
        <v>873</v>
      </c>
      <c r="C795" s="3" t="s">
        <v>873</v>
      </c>
      <c r="D795" s="12" t="s">
        <v>2270</v>
      </c>
      <c r="E795" s="6" t="str">
        <f t="shared" si="36"/>
        <v>module=imputation</v>
      </c>
      <c r="F795" s="3" t="s">
        <v>114</v>
      </c>
    </row>
    <row r="796" spans="1:6" ht="30" customHeight="1">
      <c r="A796" s="3" t="s">
        <v>3</v>
      </c>
      <c r="B796" s="3" t="s">
        <v>874</v>
      </c>
      <c r="C796" s="3" t="s">
        <v>874</v>
      </c>
      <c r="D796" s="12" t="s">
        <v>2270</v>
      </c>
      <c r="E796" s="6" t="str">
        <f t="shared" si="36"/>
        <v>module=imputation</v>
      </c>
      <c r="F796" s="3" t="s">
        <v>114</v>
      </c>
    </row>
    <row r="797" spans="1:6" ht="30" customHeight="1">
      <c r="A797" s="3" t="s">
        <v>3</v>
      </c>
      <c r="B797" s="3" t="s">
        <v>875</v>
      </c>
      <c r="C797" s="3" t="s">
        <v>875</v>
      </c>
      <c r="D797" s="12" t="s">
        <v>2270</v>
      </c>
      <c r="E797" s="6" t="str">
        <f t="shared" si="36"/>
        <v>module=imputation</v>
      </c>
      <c r="F797" s="3" t="s">
        <v>114</v>
      </c>
    </row>
    <row r="798" spans="1:6" ht="30" customHeight="1">
      <c r="A798" s="3" t="s">
        <v>3</v>
      </c>
      <c r="B798" s="3" t="s">
        <v>876</v>
      </c>
      <c r="C798" s="3" t="s">
        <v>876</v>
      </c>
      <c r="D798" s="12" t="s">
        <v>2271</v>
      </c>
      <c r="E798" s="6" t="str">
        <f t="shared" si="36"/>
        <v>module=imputation</v>
      </c>
      <c r="F798" s="3" t="s">
        <v>114</v>
      </c>
    </row>
    <row r="799" spans="1:6" ht="30" customHeight="1">
      <c r="A799" s="3" t="s">
        <v>3</v>
      </c>
      <c r="B799" s="3" t="s">
        <v>877</v>
      </c>
      <c r="C799" s="3" t="s">
        <v>877</v>
      </c>
      <c r="D799" s="12" t="s">
        <v>2271</v>
      </c>
      <c r="E799" s="6" t="str">
        <f t="shared" si="36"/>
        <v>module=imputation</v>
      </c>
      <c r="F799" s="3" t="s">
        <v>114</v>
      </c>
    </row>
    <row r="800" spans="1:6" ht="30" customHeight="1">
      <c r="A800" s="3" t="s">
        <v>3</v>
      </c>
      <c r="B800" s="3" t="s">
        <v>878</v>
      </c>
      <c r="C800" s="3" t="s">
        <v>878</v>
      </c>
      <c r="D800" s="12" t="s">
        <v>2271</v>
      </c>
      <c r="E800" s="6" t="str">
        <f t="shared" si="36"/>
        <v>module=imputation</v>
      </c>
      <c r="F800" s="3" t="s">
        <v>114</v>
      </c>
    </row>
    <row r="801" spans="1:6" ht="30" customHeight="1">
      <c r="A801" s="3" t="s">
        <v>3</v>
      </c>
      <c r="B801" s="3" t="s">
        <v>879</v>
      </c>
      <c r="C801" s="3" t="s">
        <v>879</v>
      </c>
      <c r="D801" s="12" t="s">
        <v>2271</v>
      </c>
      <c r="E801" s="6" t="str">
        <f t="shared" si="36"/>
        <v>module=imputation</v>
      </c>
      <c r="F801" s="3" t="s">
        <v>114</v>
      </c>
    </row>
    <row r="802" spans="1:6" ht="30" customHeight="1">
      <c r="A802" s="3" t="s">
        <v>3</v>
      </c>
      <c r="B802" s="3" t="s">
        <v>880</v>
      </c>
      <c r="C802" s="3" t="s">
        <v>880</v>
      </c>
      <c r="D802" s="12" t="s">
        <v>2271</v>
      </c>
      <c r="E802" s="6" t="str">
        <f t="shared" si="36"/>
        <v>module=imputation</v>
      </c>
      <c r="F802" s="3" t="s">
        <v>114</v>
      </c>
    </row>
    <row r="803" spans="1:6" ht="30" customHeight="1">
      <c r="A803" s="3" t="s">
        <v>3</v>
      </c>
      <c r="B803" s="3" t="s">
        <v>881</v>
      </c>
      <c r="C803" s="3" t="s">
        <v>881</v>
      </c>
      <c r="D803" s="12" t="s">
        <v>2272</v>
      </c>
      <c r="E803" s="6" t="str">
        <f t="shared" si="36"/>
        <v>module=imputation</v>
      </c>
      <c r="F803" s="3" t="s">
        <v>114</v>
      </c>
    </row>
    <row r="804" spans="1:6" ht="30" customHeight="1">
      <c r="A804" s="3" t="s">
        <v>3</v>
      </c>
      <c r="B804" s="3" t="s">
        <v>882</v>
      </c>
      <c r="C804" s="3" t="s">
        <v>882</v>
      </c>
      <c r="D804" s="12" t="s">
        <v>2272</v>
      </c>
      <c r="E804" s="6" t="str">
        <f t="shared" si="36"/>
        <v>module=imputation</v>
      </c>
      <c r="F804" s="3" t="s">
        <v>114</v>
      </c>
    </row>
    <row r="805" spans="1:6" ht="30" customHeight="1">
      <c r="A805" s="3" t="s">
        <v>3</v>
      </c>
      <c r="B805" s="3" t="s">
        <v>883</v>
      </c>
      <c r="C805" s="3" t="s">
        <v>883</v>
      </c>
      <c r="D805" s="12" t="s">
        <v>2272</v>
      </c>
      <c r="E805" s="6" t="str">
        <f t="shared" si="36"/>
        <v>module=imputation</v>
      </c>
      <c r="F805" s="3" t="s">
        <v>114</v>
      </c>
    </row>
    <row r="806" spans="1:6" ht="30" customHeight="1">
      <c r="A806" s="3" t="s">
        <v>3</v>
      </c>
      <c r="B806" s="3" t="s">
        <v>884</v>
      </c>
      <c r="C806" s="3" t="s">
        <v>884</v>
      </c>
      <c r="D806" s="12" t="s">
        <v>2272</v>
      </c>
      <c r="E806" s="6" t="str">
        <f t="shared" si="36"/>
        <v>module=imputation</v>
      </c>
      <c r="F806" s="3" t="s">
        <v>114</v>
      </c>
    </row>
    <row r="807" spans="1:6" ht="30" customHeight="1">
      <c r="A807" s="3" t="s">
        <v>3</v>
      </c>
      <c r="B807" s="3" t="s">
        <v>885</v>
      </c>
      <c r="C807" s="3" t="s">
        <v>885</v>
      </c>
      <c r="D807" s="12" t="s">
        <v>2272</v>
      </c>
      <c r="E807" s="6" t="str">
        <f t="shared" si="36"/>
        <v>module=imputation</v>
      </c>
      <c r="F807" s="3" t="s">
        <v>114</v>
      </c>
    </row>
    <row r="808" spans="1:6" ht="30" customHeight="1">
      <c r="A808" s="3" t="s">
        <v>3</v>
      </c>
      <c r="B808" s="3" t="s">
        <v>886</v>
      </c>
      <c r="C808" s="3" t="s">
        <v>886</v>
      </c>
      <c r="D808" s="12" t="s">
        <v>2273</v>
      </c>
      <c r="E808" s="6" t="str">
        <f t="shared" si="36"/>
        <v>module=imputation</v>
      </c>
      <c r="F808" s="3" t="s">
        <v>114</v>
      </c>
    </row>
    <row r="809" spans="1:6" ht="30" customHeight="1">
      <c r="A809" s="3" t="s">
        <v>3</v>
      </c>
      <c r="B809" s="3" t="s">
        <v>887</v>
      </c>
      <c r="C809" s="3" t="s">
        <v>887</v>
      </c>
      <c r="D809" s="12" t="s">
        <v>2273</v>
      </c>
      <c r="E809" s="6" t="str">
        <f t="shared" si="36"/>
        <v>module=imputation</v>
      </c>
      <c r="F809" s="3" t="s">
        <v>114</v>
      </c>
    </row>
    <row r="810" spans="1:6" ht="30" customHeight="1">
      <c r="A810" s="3" t="s">
        <v>3</v>
      </c>
      <c r="B810" s="3" t="s">
        <v>888</v>
      </c>
      <c r="C810" s="3" t="s">
        <v>888</v>
      </c>
      <c r="D810" s="12" t="s">
        <v>2273</v>
      </c>
      <c r="E810" s="6" t="str">
        <f t="shared" si="36"/>
        <v>module=imputation</v>
      </c>
      <c r="F810" s="3" t="s">
        <v>114</v>
      </c>
    </row>
    <row r="811" spans="1:6" ht="30" customHeight="1">
      <c r="A811" s="3" t="s">
        <v>3</v>
      </c>
      <c r="B811" s="3" t="s">
        <v>889</v>
      </c>
      <c r="C811" s="3" t="s">
        <v>889</v>
      </c>
      <c r="D811" s="12" t="s">
        <v>2273</v>
      </c>
      <c r="E811" s="6" t="str">
        <f t="shared" si="36"/>
        <v>module=imputation</v>
      </c>
      <c r="F811" s="3" t="s">
        <v>114</v>
      </c>
    </row>
    <row r="812" spans="1:6" ht="30" customHeight="1">
      <c r="A812" s="3" t="s">
        <v>3</v>
      </c>
      <c r="B812" s="3" t="s">
        <v>890</v>
      </c>
      <c r="C812" s="3" t="s">
        <v>890</v>
      </c>
      <c r="D812" s="12" t="s">
        <v>2273</v>
      </c>
      <c r="E812" s="6" t="str">
        <f t="shared" si="36"/>
        <v>module=imputation</v>
      </c>
      <c r="F812" s="3" t="s">
        <v>114</v>
      </c>
    </row>
    <row r="813" spans="1:6" ht="30" customHeight="1">
      <c r="A813" s="3" t="s">
        <v>3</v>
      </c>
      <c r="B813" s="3" t="s">
        <v>891</v>
      </c>
      <c r="C813" s="3" t="s">
        <v>891</v>
      </c>
      <c r="D813" s="12" t="s">
        <v>2274</v>
      </c>
      <c r="E813" s="6" t="str">
        <f t="shared" si="36"/>
        <v>module=imputation</v>
      </c>
      <c r="F813" s="3" t="s">
        <v>114</v>
      </c>
    </row>
    <row r="814" spans="1:6" ht="30" customHeight="1">
      <c r="A814" s="3" t="s">
        <v>3</v>
      </c>
      <c r="B814" s="3" t="s">
        <v>892</v>
      </c>
      <c r="C814" s="3" t="s">
        <v>892</v>
      </c>
      <c r="D814" s="12" t="s">
        <v>2274</v>
      </c>
      <c r="E814" s="6" t="str">
        <f t="shared" si="36"/>
        <v>module=imputation</v>
      </c>
      <c r="F814" s="3" t="s">
        <v>114</v>
      </c>
    </row>
    <row r="815" spans="1:6" ht="30" customHeight="1">
      <c r="A815" s="3" t="s">
        <v>3</v>
      </c>
      <c r="B815" s="3" t="s">
        <v>893</v>
      </c>
      <c r="C815" s="3" t="s">
        <v>893</v>
      </c>
      <c r="D815" s="12" t="s">
        <v>2274</v>
      </c>
      <c r="E815" s="6" t="str">
        <f t="shared" si="36"/>
        <v>module=imputation</v>
      </c>
      <c r="F815" s="3" t="s">
        <v>114</v>
      </c>
    </row>
    <row r="816" spans="1:6" ht="30" customHeight="1">
      <c r="A816" s="3" t="s">
        <v>3</v>
      </c>
      <c r="B816" s="3" t="s">
        <v>894</v>
      </c>
      <c r="C816" s="3" t="s">
        <v>894</v>
      </c>
      <c r="D816" s="12" t="s">
        <v>2274</v>
      </c>
      <c r="E816" s="6" t="str">
        <f t="shared" si="36"/>
        <v>module=imputation</v>
      </c>
      <c r="F816" s="3" t="s">
        <v>114</v>
      </c>
    </row>
    <row r="817" spans="1:6" ht="30" customHeight="1">
      <c r="A817" s="3" t="s">
        <v>3</v>
      </c>
      <c r="B817" s="3" t="s">
        <v>895</v>
      </c>
      <c r="C817" s="3" t="s">
        <v>895</v>
      </c>
      <c r="D817" s="12" t="s">
        <v>2274</v>
      </c>
      <c r="E817" s="6" t="str">
        <f t="shared" si="36"/>
        <v>module=imputation</v>
      </c>
      <c r="F817" s="3" t="s">
        <v>114</v>
      </c>
    </row>
    <row r="818" spans="1:6" ht="30" customHeight="1">
      <c r="A818" s="3" t="s">
        <v>3</v>
      </c>
      <c r="B818" s="3" t="s">
        <v>896</v>
      </c>
      <c r="C818" s="3" t="s">
        <v>896</v>
      </c>
      <c r="D818" s="12" t="s">
        <v>2275</v>
      </c>
      <c r="E818" s="6" t="str">
        <f t="shared" si="36"/>
        <v>module=imputation</v>
      </c>
      <c r="F818" s="3" t="s">
        <v>114</v>
      </c>
    </row>
    <row r="819" spans="1:6" ht="30" customHeight="1">
      <c r="A819" s="3" t="s">
        <v>3</v>
      </c>
      <c r="B819" s="3" t="s">
        <v>897</v>
      </c>
      <c r="C819" s="3" t="s">
        <v>897</v>
      </c>
      <c r="D819" s="12" t="s">
        <v>2275</v>
      </c>
      <c r="E819" s="6" t="str">
        <f t="shared" si="36"/>
        <v>module=imputation</v>
      </c>
      <c r="F819" s="3" t="s">
        <v>114</v>
      </c>
    </row>
    <row r="820" spans="1:6" ht="30" customHeight="1">
      <c r="A820" s="3" t="s">
        <v>3</v>
      </c>
      <c r="B820" s="3" t="s">
        <v>898</v>
      </c>
      <c r="C820" s="3" t="s">
        <v>898</v>
      </c>
      <c r="D820" s="12" t="s">
        <v>2275</v>
      </c>
      <c r="E820" s="6" t="str">
        <f t="shared" si="36"/>
        <v>module=imputation</v>
      </c>
      <c r="F820" s="3" t="s">
        <v>114</v>
      </c>
    </row>
    <row r="821" spans="1:6" ht="30" customHeight="1">
      <c r="A821" s="3" t="s">
        <v>3</v>
      </c>
      <c r="B821" s="3" t="s">
        <v>899</v>
      </c>
      <c r="C821" s="3" t="s">
        <v>899</v>
      </c>
      <c r="D821" s="12" t="s">
        <v>2275</v>
      </c>
      <c r="E821" s="6" t="str">
        <f t="shared" si="36"/>
        <v>module=imputation</v>
      </c>
      <c r="F821" s="3" t="s">
        <v>114</v>
      </c>
    </row>
    <row r="822" spans="1:6" ht="30" customHeight="1">
      <c r="A822" s="3" t="s">
        <v>3</v>
      </c>
      <c r="B822" s="3" t="s">
        <v>900</v>
      </c>
      <c r="C822" s="3" t="s">
        <v>900</v>
      </c>
      <c r="D822" s="12" t="s">
        <v>2275</v>
      </c>
      <c r="E822" s="6" t="str">
        <f t="shared" si="36"/>
        <v>module=imputation</v>
      </c>
      <c r="F822" s="3" t="s">
        <v>114</v>
      </c>
    </row>
    <row r="823" spans="1:6" ht="30" customHeight="1">
      <c r="A823" s="3" t="s">
        <v>3</v>
      </c>
      <c r="B823" s="3" t="s">
        <v>901</v>
      </c>
      <c r="C823" s="3" t="s">
        <v>901</v>
      </c>
      <c r="D823" s="12" t="s">
        <v>2276</v>
      </c>
      <c r="E823" s="6" t="str">
        <f t="shared" si="36"/>
        <v>module=imputation</v>
      </c>
      <c r="F823" s="3" t="s">
        <v>114</v>
      </c>
    </row>
    <row r="824" spans="1:6" ht="30" customHeight="1">
      <c r="A824" s="3" t="s">
        <v>3</v>
      </c>
      <c r="B824" s="3" t="s">
        <v>902</v>
      </c>
      <c r="C824" s="3" t="s">
        <v>902</v>
      </c>
      <c r="D824" s="12" t="s">
        <v>2276</v>
      </c>
      <c r="E824" s="6" t="str">
        <f t="shared" si="36"/>
        <v>module=imputation</v>
      </c>
      <c r="F824" s="3" t="s">
        <v>114</v>
      </c>
    </row>
    <row r="825" spans="1:6" ht="30" customHeight="1">
      <c r="A825" s="3" t="s">
        <v>3</v>
      </c>
      <c r="B825" s="3" t="s">
        <v>903</v>
      </c>
      <c r="C825" s="3" t="s">
        <v>903</v>
      </c>
      <c r="D825" s="12" t="s">
        <v>2276</v>
      </c>
      <c r="E825" s="6" t="str">
        <f t="shared" si="36"/>
        <v>module=imputation</v>
      </c>
      <c r="F825" s="3" t="s">
        <v>114</v>
      </c>
    </row>
    <row r="826" spans="1:6" ht="30" customHeight="1">
      <c r="A826" s="3" t="s">
        <v>3</v>
      </c>
      <c r="B826" s="3" t="s">
        <v>904</v>
      </c>
      <c r="C826" s="3" t="s">
        <v>904</v>
      </c>
      <c r="D826" s="12" t="s">
        <v>2276</v>
      </c>
      <c r="E826" s="6" t="str">
        <f t="shared" ref="E826:E842" si="37">HYPERLINK("http://www.ssc.wisc.edu/wlsresearch/documentation/waves/?wave=ancillary&amp;module=imputation","module=imputation")</f>
        <v>module=imputation</v>
      </c>
      <c r="F826" s="3" t="s">
        <v>114</v>
      </c>
    </row>
    <row r="827" spans="1:6" ht="30" customHeight="1">
      <c r="A827" s="3" t="s">
        <v>3</v>
      </c>
      <c r="B827" s="3" t="s">
        <v>905</v>
      </c>
      <c r="C827" s="3" t="s">
        <v>905</v>
      </c>
      <c r="D827" s="12" t="s">
        <v>2276</v>
      </c>
      <c r="E827" s="6" t="str">
        <f t="shared" si="37"/>
        <v>module=imputation</v>
      </c>
      <c r="F827" s="3" t="s">
        <v>114</v>
      </c>
    </row>
    <row r="828" spans="1:6" ht="30" customHeight="1">
      <c r="A828" s="3" t="s">
        <v>3</v>
      </c>
      <c r="B828" s="3" t="s">
        <v>906</v>
      </c>
      <c r="C828" s="3" t="s">
        <v>906</v>
      </c>
      <c r="D828" s="12" t="s">
        <v>2277</v>
      </c>
      <c r="E828" s="6" t="str">
        <f t="shared" si="37"/>
        <v>module=imputation</v>
      </c>
      <c r="F828" s="3" t="s">
        <v>114</v>
      </c>
    </row>
    <row r="829" spans="1:6" ht="30" customHeight="1">
      <c r="A829" s="3" t="s">
        <v>3</v>
      </c>
      <c r="B829" s="3" t="s">
        <v>907</v>
      </c>
      <c r="C829" s="3" t="s">
        <v>907</v>
      </c>
      <c r="D829" s="12" t="s">
        <v>2277</v>
      </c>
      <c r="E829" s="6" t="str">
        <f t="shared" si="37"/>
        <v>module=imputation</v>
      </c>
      <c r="F829" s="3" t="s">
        <v>114</v>
      </c>
    </row>
    <row r="830" spans="1:6" ht="30" customHeight="1">
      <c r="A830" s="3" t="s">
        <v>3</v>
      </c>
      <c r="B830" s="3" t="s">
        <v>908</v>
      </c>
      <c r="C830" s="3" t="s">
        <v>908</v>
      </c>
      <c r="D830" s="12" t="s">
        <v>2277</v>
      </c>
      <c r="E830" s="6" t="str">
        <f t="shared" si="37"/>
        <v>module=imputation</v>
      </c>
      <c r="F830" s="3" t="s">
        <v>114</v>
      </c>
    </row>
    <row r="831" spans="1:6" ht="30" customHeight="1">
      <c r="A831" s="3" t="s">
        <v>3</v>
      </c>
      <c r="B831" s="3" t="s">
        <v>909</v>
      </c>
      <c r="C831" s="3" t="s">
        <v>909</v>
      </c>
      <c r="D831" s="12" t="s">
        <v>2277</v>
      </c>
      <c r="E831" s="6" t="str">
        <f t="shared" si="37"/>
        <v>module=imputation</v>
      </c>
      <c r="F831" s="3" t="s">
        <v>114</v>
      </c>
    </row>
    <row r="832" spans="1:6" ht="30" customHeight="1">
      <c r="A832" s="3" t="s">
        <v>3</v>
      </c>
      <c r="B832" s="3" t="s">
        <v>910</v>
      </c>
      <c r="C832" s="3" t="s">
        <v>910</v>
      </c>
      <c r="D832" s="12" t="s">
        <v>2277</v>
      </c>
      <c r="E832" s="6" t="str">
        <f t="shared" si="37"/>
        <v>module=imputation</v>
      </c>
      <c r="F832" s="3" t="s">
        <v>114</v>
      </c>
    </row>
    <row r="833" spans="1:6" ht="30" customHeight="1">
      <c r="A833" s="3" t="s">
        <v>3</v>
      </c>
      <c r="B833" s="3" t="s">
        <v>911</v>
      </c>
      <c r="C833" s="3" t="s">
        <v>911</v>
      </c>
      <c r="D833" s="12" t="s">
        <v>2278</v>
      </c>
      <c r="E833" s="6" t="str">
        <f t="shared" si="37"/>
        <v>module=imputation</v>
      </c>
      <c r="F833" s="3" t="s">
        <v>114</v>
      </c>
    </row>
    <row r="834" spans="1:6" ht="30" customHeight="1">
      <c r="A834" s="3" t="s">
        <v>3</v>
      </c>
      <c r="B834" s="3" t="s">
        <v>912</v>
      </c>
      <c r="C834" s="3" t="s">
        <v>912</v>
      </c>
      <c r="D834" s="12" t="s">
        <v>2278</v>
      </c>
      <c r="E834" s="6" t="str">
        <f t="shared" si="37"/>
        <v>module=imputation</v>
      </c>
      <c r="F834" s="3" t="s">
        <v>114</v>
      </c>
    </row>
    <row r="835" spans="1:6" ht="30" customHeight="1">
      <c r="A835" s="3" t="s">
        <v>3</v>
      </c>
      <c r="B835" s="3" t="s">
        <v>913</v>
      </c>
      <c r="C835" s="3" t="s">
        <v>913</v>
      </c>
      <c r="D835" s="12" t="s">
        <v>2278</v>
      </c>
      <c r="E835" s="6" t="str">
        <f t="shared" si="37"/>
        <v>module=imputation</v>
      </c>
      <c r="F835" s="3" t="s">
        <v>114</v>
      </c>
    </row>
    <row r="836" spans="1:6" ht="30" customHeight="1">
      <c r="A836" s="3" t="s">
        <v>3</v>
      </c>
      <c r="B836" s="3" t="s">
        <v>914</v>
      </c>
      <c r="C836" s="3" t="s">
        <v>914</v>
      </c>
      <c r="D836" s="12" t="s">
        <v>2278</v>
      </c>
      <c r="E836" s="6" t="str">
        <f t="shared" si="37"/>
        <v>module=imputation</v>
      </c>
      <c r="F836" s="3" t="s">
        <v>114</v>
      </c>
    </row>
    <row r="837" spans="1:6" ht="30" customHeight="1">
      <c r="A837" s="3" t="s">
        <v>3</v>
      </c>
      <c r="B837" s="3" t="s">
        <v>915</v>
      </c>
      <c r="C837" s="3" t="s">
        <v>915</v>
      </c>
      <c r="D837" s="12" t="s">
        <v>2278</v>
      </c>
      <c r="E837" s="6" t="str">
        <f t="shared" si="37"/>
        <v>module=imputation</v>
      </c>
      <c r="F837" s="3" t="s">
        <v>114</v>
      </c>
    </row>
    <row r="838" spans="1:6" ht="30" customHeight="1">
      <c r="A838" s="3" t="s">
        <v>3</v>
      </c>
      <c r="B838" s="3" t="s">
        <v>916</v>
      </c>
      <c r="C838" s="3" t="s">
        <v>916</v>
      </c>
      <c r="D838" s="12" t="s">
        <v>2279</v>
      </c>
      <c r="E838" s="6" t="str">
        <f t="shared" si="37"/>
        <v>module=imputation</v>
      </c>
      <c r="F838" s="3" t="s">
        <v>114</v>
      </c>
    </row>
    <row r="839" spans="1:6" ht="30" customHeight="1">
      <c r="A839" s="3" t="s">
        <v>3</v>
      </c>
      <c r="B839" s="3" t="s">
        <v>917</v>
      </c>
      <c r="C839" s="3" t="s">
        <v>917</v>
      </c>
      <c r="D839" s="12" t="s">
        <v>2279</v>
      </c>
      <c r="E839" s="6" t="str">
        <f t="shared" si="37"/>
        <v>module=imputation</v>
      </c>
      <c r="F839" s="3" t="s">
        <v>114</v>
      </c>
    </row>
    <row r="840" spans="1:6" ht="30" customHeight="1">
      <c r="A840" s="3" t="s">
        <v>3</v>
      </c>
      <c r="B840" s="3" t="s">
        <v>918</v>
      </c>
      <c r="C840" s="3" t="s">
        <v>918</v>
      </c>
      <c r="D840" s="12" t="s">
        <v>2279</v>
      </c>
      <c r="E840" s="6" t="str">
        <f t="shared" si="37"/>
        <v>module=imputation</v>
      </c>
      <c r="F840" s="3" t="s">
        <v>114</v>
      </c>
    </row>
    <row r="841" spans="1:6" ht="30" customHeight="1">
      <c r="A841" s="3" t="s">
        <v>3</v>
      </c>
      <c r="B841" s="3" t="s">
        <v>919</v>
      </c>
      <c r="C841" s="3" t="s">
        <v>919</v>
      </c>
      <c r="D841" s="12" t="s">
        <v>2279</v>
      </c>
      <c r="E841" s="6" t="str">
        <f t="shared" si="37"/>
        <v>module=imputation</v>
      </c>
      <c r="F841" s="3" t="s">
        <v>114</v>
      </c>
    </row>
    <row r="842" spans="1:6" ht="30" customHeight="1">
      <c r="A842" s="3" t="s">
        <v>3</v>
      </c>
      <c r="B842" s="3" t="s">
        <v>920</v>
      </c>
      <c r="C842" s="3" t="s">
        <v>920</v>
      </c>
      <c r="D842" s="12" t="s">
        <v>2279</v>
      </c>
      <c r="E842" s="6" t="str">
        <f t="shared" si="37"/>
        <v>module=imputation</v>
      </c>
      <c r="F842" s="3" t="s">
        <v>114</v>
      </c>
    </row>
    <row r="843" spans="1:6" ht="30" customHeight="1">
      <c r="A843" s="3" t="s">
        <v>4</v>
      </c>
      <c r="B843" s="3" t="s">
        <v>921</v>
      </c>
      <c r="C843" s="3" t="s">
        <v>921</v>
      </c>
      <c r="D843" s="12" t="s">
        <v>2280</v>
      </c>
      <c r="E843" s="3" t="s">
        <v>114</v>
      </c>
      <c r="F843" s="6" t="str">
        <f t="shared" ref="F843:F874" si="38">HYPERLINK("http://www.ssc.wisc.edu/wlsresearch/documentation/waves/?wave=ancillary&amp;module=imputation","module=imputation")</f>
        <v>module=imputation</v>
      </c>
    </row>
    <row r="844" spans="1:6" ht="30" customHeight="1">
      <c r="A844" s="3" t="s">
        <v>4</v>
      </c>
      <c r="B844" s="3" t="s">
        <v>922</v>
      </c>
      <c r="C844" s="3" t="s">
        <v>922</v>
      </c>
      <c r="D844" s="12" t="s">
        <v>2280</v>
      </c>
      <c r="E844" s="3" t="s">
        <v>114</v>
      </c>
      <c r="F844" s="6" t="str">
        <f t="shared" si="38"/>
        <v>module=imputation</v>
      </c>
    </row>
    <row r="845" spans="1:6" ht="30" customHeight="1">
      <c r="A845" s="3" t="s">
        <v>4</v>
      </c>
      <c r="B845" s="3" t="s">
        <v>923</v>
      </c>
      <c r="C845" s="3" t="s">
        <v>923</v>
      </c>
      <c r="D845" s="12" t="s">
        <v>2280</v>
      </c>
      <c r="E845" s="3" t="s">
        <v>114</v>
      </c>
      <c r="F845" s="6" t="str">
        <f t="shared" si="38"/>
        <v>module=imputation</v>
      </c>
    </row>
    <row r="846" spans="1:6" ht="30" customHeight="1">
      <c r="A846" s="3" t="s">
        <v>4</v>
      </c>
      <c r="B846" s="3" t="s">
        <v>924</v>
      </c>
      <c r="C846" s="3" t="s">
        <v>924</v>
      </c>
      <c r="D846" s="12" t="s">
        <v>2280</v>
      </c>
      <c r="E846" s="3" t="s">
        <v>114</v>
      </c>
      <c r="F846" s="6" t="str">
        <f t="shared" si="38"/>
        <v>module=imputation</v>
      </c>
    </row>
    <row r="847" spans="1:6" ht="30" customHeight="1">
      <c r="A847" s="3" t="s">
        <v>4</v>
      </c>
      <c r="B847" s="3" t="s">
        <v>925</v>
      </c>
      <c r="C847" s="3" t="s">
        <v>925</v>
      </c>
      <c r="D847" s="12" t="s">
        <v>2280</v>
      </c>
      <c r="E847" s="3" t="s">
        <v>114</v>
      </c>
      <c r="F847" s="6" t="str">
        <f t="shared" si="38"/>
        <v>module=imputation</v>
      </c>
    </row>
    <row r="848" spans="1:6" ht="30" customHeight="1">
      <c r="A848" s="3" t="s">
        <v>4</v>
      </c>
      <c r="B848" s="3" t="s">
        <v>926</v>
      </c>
      <c r="C848" s="3" t="s">
        <v>926</v>
      </c>
      <c r="D848" s="12" t="s">
        <v>2281</v>
      </c>
      <c r="E848" s="3" t="s">
        <v>114</v>
      </c>
      <c r="F848" s="6" t="str">
        <f t="shared" si="38"/>
        <v>module=imputation</v>
      </c>
    </row>
    <row r="849" spans="1:6" ht="30" customHeight="1">
      <c r="A849" s="3" t="s">
        <v>4</v>
      </c>
      <c r="B849" s="3" t="s">
        <v>927</v>
      </c>
      <c r="C849" s="3" t="s">
        <v>927</v>
      </c>
      <c r="D849" s="12" t="s">
        <v>2281</v>
      </c>
      <c r="E849" s="3" t="s">
        <v>114</v>
      </c>
      <c r="F849" s="6" t="str">
        <f t="shared" si="38"/>
        <v>module=imputation</v>
      </c>
    </row>
    <row r="850" spans="1:6" ht="30" customHeight="1">
      <c r="A850" s="3" t="s">
        <v>4</v>
      </c>
      <c r="B850" s="3" t="s">
        <v>928</v>
      </c>
      <c r="C850" s="3" t="s">
        <v>928</v>
      </c>
      <c r="D850" s="12" t="s">
        <v>2281</v>
      </c>
      <c r="E850" s="3" t="s">
        <v>114</v>
      </c>
      <c r="F850" s="6" t="str">
        <f t="shared" si="38"/>
        <v>module=imputation</v>
      </c>
    </row>
    <row r="851" spans="1:6" ht="30" customHeight="1">
      <c r="A851" s="3" t="s">
        <v>4</v>
      </c>
      <c r="B851" s="3" t="s">
        <v>929</v>
      </c>
      <c r="C851" s="3" t="s">
        <v>929</v>
      </c>
      <c r="D851" s="12" t="s">
        <v>2281</v>
      </c>
      <c r="E851" s="3" t="s">
        <v>114</v>
      </c>
      <c r="F851" s="6" t="str">
        <f t="shared" si="38"/>
        <v>module=imputation</v>
      </c>
    </row>
    <row r="852" spans="1:6" ht="30" customHeight="1">
      <c r="A852" s="3" t="s">
        <v>4</v>
      </c>
      <c r="B852" s="3" t="s">
        <v>930</v>
      </c>
      <c r="C852" s="3" t="s">
        <v>930</v>
      </c>
      <c r="D852" s="12" t="s">
        <v>2281</v>
      </c>
      <c r="E852" s="3" t="s">
        <v>114</v>
      </c>
      <c r="F852" s="6" t="str">
        <f t="shared" si="38"/>
        <v>module=imputation</v>
      </c>
    </row>
    <row r="853" spans="1:6" ht="30" customHeight="1">
      <c r="A853" s="3" t="s">
        <v>4</v>
      </c>
      <c r="B853" s="3" t="s">
        <v>931</v>
      </c>
      <c r="C853" s="3" t="s">
        <v>931</v>
      </c>
      <c r="D853" s="12" t="s">
        <v>2282</v>
      </c>
      <c r="E853" s="3" t="s">
        <v>114</v>
      </c>
      <c r="F853" s="6" t="str">
        <f t="shared" si="38"/>
        <v>module=imputation</v>
      </c>
    </row>
    <row r="854" spans="1:6" ht="30" customHeight="1">
      <c r="A854" s="3" t="s">
        <v>4</v>
      </c>
      <c r="B854" s="3" t="s">
        <v>932</v>
      </c>
      <c r="C854" s="3" t="s">
        <v>932</v>
      </c>
      <c r="D854" s="12" t="s">
        <v>2282</v>
      </c>
      <c r="E854" s="3" t="s">
        <v>114</v>
      </c>
      <c r="F854" s="6" t="str">
        <f t="shared" si="38"/>
        <v>module=imputation</v>
      </c>
    </row>
    <row r="855" spans="1:6" ht="30" customHeight="1">
      <c r="A855" s="3" t="s">
        <v>4</v>
      </c>
      <c r="B855" s="3" t="s">
        <v>933</v>
      </c>
      <c r="C855" s="3" t="s">
        <v>933</v>
      </c>
      <c r="D855" s="12" t="s">
        <v>2282</v>
      </c>
      <c r="E855" s="3" t="s">
        <v>114</v>
      </c>
      <c r="F855" s="6" t="str">
        <f t="shared" si="38"/>
        <v>module=imputation</v>
      </c>
    </row>
    <row r="856" spans="1:6" ht="30" customHeight="1">
      <c r="A856" s="3" t="s">
        <v>4</v>
      </c>
      <c r="B856" s="3" t="s">
        <v>934</v>
      </c>
      <c r="C856" s="3" t="s">
        <v>934</v>
      </c>
      <c r="D856" s="12" t="s">
        <v>2282</v>
      </c>
      <c r="E856" s="3" t="s">
        <v>114</v>
      </c>
      <c r="F856" s="6" t="str">
        <f t="shared" si="38"/>
        <v>module=imputation</v>
      </c>
    </row>
    <row r="857" spans="1:6" ht="30" customHeight="1">
      <c r="A857" s="3" t="s">
        <v>4</v>
      </c>
      <c r="B857" s="3" t="s">
        <v>935</v>
      </c>
      <c r="C857" s="3" t="s">
        <v>935</v>
      </c>
      <c r="D857" s="12" t="s">
        <v>2282</v>
      </c>
      <c r="E857" s="3" t="s">
        <v>114</v>
      </c>
      <c r="F857" s="6" t="str">
        <f t="shared" si="38"/>
        <v>module=imputation</v>
      </c>
    </row>
    <row r="858" spans="1:6" ht="30" customHeight="1">
      <c r="A858" s="3" t="s">
        <v>4</v>
      </c>
      <c r="B858" s="3" t="s">
        <v>936</v>
      </c>
      <c r="C858" s="3" t="s">
        <v>936</v>
      </c>
      <c r="D858" s="12" t="s">
        <v>2283</v>
      </c>
      <c r="E858" s="3" t="s">
        <v>114</v>
      </c>
      <c r="F858" s="6" t="str">
        <f t="shared" si="38"/>
        <v>module=imputation</v>
      </c>
    </row>
    <row r="859" spans="1:6" ht="30" customHeight="1">
      <c r="A859" s="3" t="s">
        <v>4</v>
      </c>
      <c r="B859" s="3" t="s">
        <v>937</v>
      </c>
      <c r="C859" s="3" t="s">
        <v>937</v>
      </c>
      <c r="D859" s="12" t="s">
        <v>2283</v>
      </c>
      <c r="E859" s="3" t="s">
        <v>114</v>
      </c>
      <c r="F859" s="6" t="str">
        <f t="shared" si="38"/>
        <v>module=imputation</v>
      </c>
    </row>
    <row r="860" spans="1:6" ht="30" customHeight="1">
      <c r="A860" s="3" t="s">
        <v>4</v>
      </c>
      <c r="B860" s="3" t="s">
        <v>938</v>
      </c>
      <c r="C860" s="3" t="s">
        <v>938</v>
      </c>
      <c r="D860" s="12" t="s">
        <v>2283</v>
      </c>
      <c r="E860" s="3" t="s">
        <v>114</v>
      </c>
      <c r="F860" s="6" t="str">
        <f t="shared" si="38"/>
        <v>module=imputation</v>
      </c>
    </row>
    <row r="861" spans="1:6" ht="30" customHeight="1">
      <c r="A861" s="3" t="s">
        <v>4</v>
      </c>
      <c r="B861" s="3" t="s">
        <v>939</v>
      </c>
      <c r="C861" s="3" t="s">
        <v>939</v>
      </c>
      <c r="D861" s="12" t="s">
        <v>2283</v>
      </c>
      <c r="E861" s="3" t="s">
        <v>114</v>
      </c>
      <c r="F861" s="6" t="str">
        <f t="shared" si="38"/>
        <v>module=imputation</v>
      </c>
    </row>
    <row r="862" spans="1:6" ht="30" customHeight="1">
      <c r="A862" s="3" t="s">
        <v>4</v>
      </c>
      <c r="B862" s="3" t="s">
        <v>940</v>
      </c>
      <c r="C862" s="3" t="s">
        <v>940</v>
      </c>
      <c r="D862" s="12" t="s">
        <v>2283</v>
      </c>
      <c r="E862" s="3" t="s">
        <v>114</v>
      </c>
      <c r="F862" s="6" t="str">
        <f t="shared" si="38"/>
        <v>module=imputation</v>
      </c>
    </row>
    <row r="863" spans="1:6" ht="30" customHeight="1">
      <c r="A863" s="3" t="s">
        <v>4</v>
      </c>
      <c r="B863" s="3" t="s">
        <v>941</v>
      </c>
      <c r="C863" s="3" t="s">
        <v>941</v>
      </c>
      <c r="D863" s="12" t="s">
        <v>2284</v>
      </c>
      <c r="E863" s="3" t="s">
        <v>114</v>
      </c>
      <c r="F863" s="6" t="str">
        <f t="shared" si="38"/>
        <v>module=imputation</v>
      </c>
    </row>
    <row r="864" spans="1:6" ht="30" customHeight="1">
      <c r="A864" s="3" t="s">
        <v>4</v>
      </c>
      <c r="B864" s="3" t="s">
        <v>942</v>
      </c>
      <c r="C864" s="3" t="s">
        <v>942</v>
      </c>
      <c r="D864" s="12" t="s">
        <v>2284</v>
      </c>
      <c r="E864" s="3" t="s">
        <v>114</v>
      </c>
      <c r="F864" s="6" t="str">
        <f t="shared" si="38"/>
        <v>module=imputation</v>
      </c>
    </row>
    <row r="865" spans="1:6" ht="30" customHeight="1">
      <c r="A865" s="3" t="s">
        <v>4</v>
      </c>
      <c r="B865" s="3" t="s">
        <v>943</v>
      </c>
      <c r="C865" s="3" t="s">
        <v>943</v>
      </c>
      <c r="D865" s="12" t="s">
        <v>2284</v>
      </c>
      <c r="E865" s="3" t="s">
        <v>114</v>
      </c>
      <c r="F865" s="6" t="str">
        <f t="shared" si="38"/>
        <v>module=imputation</v>
      </c>
    </row>
    <row r="866" spans="1:6" ht="30" customHeight="1">
      <c r="A866" s="3" t="s">
        <v>4</v>
      </c>
      <c r="B866" s="3" t="s">
        <v>944</v>
      </c>
      <c r="C866" s="3" t="s">
        <v>944</v>
      </c>
      <c r="D866" s="12" t="s">
        <v>2284</v>
      </c>
      <c r="E866" s="3" t="s">
        <v>114</v>
      </c>
      <c r="F866" s="6" t="str">
        <f t="shared" si="38"/>
        <v>module=imputation</v>
      </c>
    </row>
    <row r="867" spans="1:6" ht="30" customHeight="1">
      <c r="A867" s="3" t="s">
        <v>4</v>
      </c>
      <c r="B867" s="3" t="s">
        <v>945</v>
      </c>
      <c r="C867" s="3" t="s">
        <v>945</v>
      </c>
      <c r="D867" s="12" t="s">
        <v>2284</v>
      </c>
      <c r="E867" s="3" t="s">
        <v>114</v>
      </c>
      <c r="F867" s="6" t="str">
        <f t="shared" si="38"/>
        <v>module=imputation</v>
      </c>
    </row>
    <row r="868" spans="1:6" ht="30" customHeight="1">
      <c r="A868" s="3" t="s">
        <v>4</v>
      </c>
      <c r="B868" s="3" t="s">
        <v>946</v>
      </c>
      <c r="C868" s="3" t="s">
        <v>946</v>
      </c>
      <c r="D868" s="12" t="s">
        <v>2285</v>
      </c>
      <c r="E868" s="3" t="s">
        <v>114</v>
      </c>
      <c r="F868" s="6" t="str">
        <f t="shared" si="38"/>
        <v>module=imputation</v>
      </c>
    </row>
    <row r="869" spans="1:6" ht="30" customHeight="1">
      <c r="A869" s="3" t="s">
        <v>4</v>
      </c>
      <c r="B869" s="3" t="s">
        <v>947</v>
      </c>
      <c r="C869" s="3" t="s">
        <v>947</v>
      </c>
      <c r="D869" s="12" t="s">
        <v>2285</v>
      </c>
      <c r="E869" s="3" t="s">
        <v>114</v>
      </c>
      <c r="F869" s="6" t="str">
        <f t="shared" si="38"/>
        <v>module=imputation</v>
      </c>
    </row>
    <row r="870" spans="1:6" ht="30" customHeight="1">
      <c r="A870" s="3" t="s">
        <v>4</v>
      </c>
      <c r="B870" s="3" t="s">
        <v>948</v>
      </c>
      <c r="C870" s="3" t="s">
        <v>948</v>
      </c>
      <c r="D870" s="12" t="s">
        <v>2285</v>
      </c>
      <c r="E870" s="3" t="s">
        <v>114</v>
      </c>
      <c r="F870" s="6" t="str">
        <f t="shared" si="38"/>
        <v>module=imputation</v>
      </c>
    </row>
    <row r="871" spans="1:6" ht="30" customHeight="1">
      <c r="A871" s="3" t="s">
        <v>4</v>
      </c>
      <c r="B871" s="3" t="s">
        <v>949</v>
      </c>
      <c r="C871" s="3" t="s">
        <v>949</v>
      </c>
      <c r="D871" s="12" t="s">
        <v>2285</v>
      </c>
      <c r="E871" s="3" t="s">
        <v>114</v>
      </c>
      <c r="F871" s="6" t="str">
        <f t="shared" si="38"/>
        <v>module=imputation</v>
      </c>
    </row>
    <row r="872" spans="1:6" ht="30" customHeight="1">
      <c r="A872" s="3" t="s">
        <v>4</v>
      </c>
      <c r="B872" s="3" t="s">
        <v>950</v>
      </c>
      <c r="C872" s="3" t="s">
        <v>950</v>
      </c>
      <c r="D872" s="12" t="s">
        <v>2285</v>
      </c>
      <c r="E872" s="3" t="s">
        <v>114</v>
      </c>
      <c r="F872" s="6" t="str">
        <f t="shared" si="38"/>
        <v>module=imputation</v>
      </c>
    </row>
    <row r="873" spans="1:6" ht="30" customHeight="1">
      <c r="A873" s="3" t="s">
        <v>4</v>
      </c>
      <c r="B873" s="3" t="s">
        <v>951</v>
      </c>
      <c r="C873" s="3" t="s">
        <v>951</v>
      </c>
      <c r="D873" s="12" t="s">
        <v>2286</v>
      </c>
      <c r="E873" s="3" t="s">
        <v>114</v>
      </c>
      <c r="F873" s="6" t="str">
        <f t="shared" si="38"/>
        <v>module=imputation</v>
      </c>
    </row>
    <row r="874" spans="1:6" ht="30" customHeight="1">
      <c r="A874" s="3" t="s">
        <v>4</v>
      </c>
      <c r="B874" s="3" t="s">
        <v>952</v>
      </c>
      <c r="C874" s="3" t="s">
        <v>952</v>
      </c>
      <c r="D874" s="12" t="s">
        <v>2286</v>
      </c>
      <c r="E874" s="3" t="s">
        <v>114</v>
      </c>
      <c r="F874" s="6" t="str">
        <f t="shared" si="38"/>
        <v>module=imputation</v>
      </c>
    </row>
    <row r="875" spans="1:6" ht="30" customHeight="1">
      <c r="A875" s="3" t="s">
        <v>4</v>
      </c>
      <c r="B875" s="3" t="s">
        <v>953</v>
      </c>
      <c r="C875" s="3" t="s">
        <v>953</v>
      </c>
      <c r="D875" s="12" t="s">
        <v>2286</v>
      </c>
      <c r="E875" s="3" t="s">
        <v>114</v>
      </c>
      <c r="F875" s="6" t="str">
        <f t="shared" ref="F875:F906" si="39">HYPERLINK("http://www.ssc.wisc.edu/wlsresearch/documentation/waves/?wave=ancillary&amp;module=imputation","module=imputation")</f>
        <v>module=imputation</v>
      </c>
    </row>
    <row r="876" spans="1:6" ht="30" customHeight="1">
      <c r="A876" s="3" t="s">
        <v>4</v>
      </c>
      <c r="B876" s="3" t="s">
        <v>954</v>
      </c>
      <c r="C876" s="3" t="s">
        <v>954</v>
      </c>
      <c r="D876" s="12" t="s">
        <v>2286</v>
      </c>
      <c r="E876" s="3" t="s">
        <v>114</v>
      </c>
      <c r="F876" s="6" t="str">
        <f t="shared" si="39"/>
        <v>module=imputation</v>
      </c>
    </row>
    <row r="877" spans="1:6" ht="30" customHeight="1">
      <c r="A877" s="3" t="s">
        <v>4</v>
      </c>
      <c r="B877" s="3" t="s">
        <v>955</v>
      </c>
      <c r="C877" s="3" t="s">
        <v>955</v>
      </c>
      <c r="D877" s="12" t="s">
        <v>2286</v>
      </c>
      <c r="E877" s="3" t="s">
        <v>114</v>
      </c>
      <c r="F877" s="6" t="str">
        <f t="shared" si="39"/>
        <v>module=imputation</v>
      </c>
    </row>
    <row r="878" spans="1:6" ht="30" customHeight="1">
      <c r="A878" s="3" t="s">
        <v>4</v>
      </c>
      <c r="B878" s="3" t="s">
        <v>956</v>
      </c>
      <c r="C878" s="3" t="s">
        <v>956</v>
      </c>
      <c r="D878" s="12" t="s">
        <v>2287</v>
      </c>
      <c r="E878" s="3" t="s">
        <v>114</v>
      </c>
      <c r="F878" s="6" t="str">
        <f t="shared" si="39"/>
        <v>module=imputation</v>
      </c>
    </row>
    <row r="879" spans="1:6" ht="30" customHeight="1">
      <c r="A879" s="3" t="s">
        <v>4</v>
      </c>
      <c r="B879" s="3" t="s">
        <v>957</v>
      </c>
      <c r="C879" s="3" t="s">
        <v>957</v>
      </c>
      <c r="D879" s="12" t="s">
        <v>2287</v>
      </c>
      <c r="E879" s="3" t="s">
        <v>114</v>
      </c>
      <c r="F879" s="6" t="str">
        <f t="shared" si="39"/>
        <v>module=imputation</v>
      </c>
    </row>
    <row r="880" spans="1:6" ht="30" customHeight="1">
      <c r="A880" s="3" t="s">
        <v>4</v>
      </c>
      <c r="B880" s="3" t="s">
        <v>958</v>
      </c>
      <c r="C880" s="3" t="s">
        <v>958</v>
      </c>
      <c r="D880" s="12" t="s">
        <v>2287</v>
      </c>
      <c r="E880" s="3" t="s">
        <v>114</v>
      </c>
      <c r="F880" s="6" t="str">
        <f t="shared" si="39"/>
        <v>module=imputation</v>
      </c>
    </row>
    <row r="881" spans="1:6" ht="30" customHeight="1">
      <c r="A881" s="3" t="s">
        <v>4</v>
      </c>
      <c r="B881" s="3" t="s">
        <v>959</v>
      </c>
      <c r="C881" s="3" t="s">
        <v>959</v>
      </c>
      <c r="D881" s="12" t="s">
        <v>2287</v>
      </c>
      <c r="E881" s="3" t="s">
        <v>114</v>
      </c>
      <c r="F881" s="6" t="str">
        <f t="shared" si="39"/>
        <v>module=imputation</v>
      </c>
    </row>
    <row r="882" spans="1:6" ht="30" customHeight="1">
      <c r="A882" s="3" t="s">
        <v>4</v>
      </c>
      <c r="B882" s="3" t="s">
        <v>960</v>
      </c>
      <c r="C882" s="3" t="s">
        <v>960</v>
      </c>
      <c r="D882" s="12" t="s">
        <v>2287</v>
      </c>
      <c r="E882" s="3" t="s">
        <v>114</v>
      </c>
      <c r="F882" s="6" t="str">
        <f t="shared" si="39"/>
        <v>module=imputation</v>
      </c>
    </row>
    <row r="883" spans="1:6" ht="30" customHeight="1">
      <c r="A883" s="3" t="s">
        <v>4</v>
      </c>
      <c r="B883" s="3" t="s">
        <v>961</v>
      </c>
      <c r="C883" s="3" t="s">
        <v>961</v>
      </c>
      <c r="D883" s="12" t="s">
        <v>2288</v>
      </c>
      <c r="E883" s="3" t="s">
        <v>114</v>
      </c>
      <c r="F883" s="6" t="str">
        <f t="shared" si="39"/>
        <v>module=imputation</v>
      </c>
    </row>
    <row r="884" spans="1:6" ht="30" customHeight="1">
      <c r="A884" s="3" t="s">
        <v>4</v>
      </c>
      <c r="B884" s="3" t="s">
        <v>962</v>
      </c>
      <c r="C884" s="3" t="s">
        <v>962</v>
      </c>
      <c r="D884" s="12" t="s">
        <v>2288</v>
      </c>
      <c r="E884" s="3" t="s">
        <v>114</v>
      </c>
      <c r="F884" s="6" t="str">
        <f t="shared" si="39"/>
        <v>module=imputation</v>
      </c>
    </row>
    <row r="885" spans="1:6" ht="30" customHeight="1">
      <c r="A885" s="3" t="s">
        <v>4</v>
      </c>
      <c r="B885" s="3" t="s">
        <v>963</v>
      </c>
      <c r="C885" s="3" t="s">
        <v>963</v>
      </c>
      <c r="D885" s="12" t="s">
        <v>2288</v>
      </c>
      <c r="E885" s="3" t="s">
        <v>114</v>
      </c>
      <c r="F885" s="6" t="str">
        <f t="shared" si="39"/>
        <v>module=imputation</v>
      </c>
    </row>
    <row r="886" spans="1:6" ht="30" customHeight="1">
      <c r="A886" s="3" t="s">
        <v>4</v>
      </c>
      <c r="B886" s="3" t="s">
        <v>964</v>
      </c>
      <c r="C886" s="3" t="s">
        <v>964</v>
      </c>
      <c r="D886" s="12" t="s">
        <v>2288</v>
      </c>
      <c r="E886" s="3" t="s">
        <v>114</v>
      </c>
      <c r="F886" s="6" t="str">
        <f t="shared" si="39"/>
        <v>module=imputation</v>
      </c>
    </row>
    <row r="887" spans="1:6" ht="30" customHeight="1">
      <c r="A887" s="3" t="s">
        <v>4</v>
      </c>
      <c r="B887" s="3" t="s">
        <v>965</v>
      </c>
      <c r="C887" s="3" t="s">
        <v>965</v>
      </c>
      <c r="D887" s="12" t="s">
        <v>2288</v>
      </c>
      <c r="E887" s="3" t="s">
        <v>114</v>
      </c>
      <c r="F887" s="6" t="str">
        <f t="shared" si="39"/>
        <v>module=imputation</v>
      </c>
    </row>
    <row r="888" spans="1:6" ht="30" customHeight="1">
      <c r="A888" s="3" t="s">
        <v>4</v>
      </c>
      <c r="B888" s="3" t="s">
        <v>966</v>
      </c>
      <c r="C888" s="3" t="s">
        <v>966</v>
      </c>
      <c r="D888" s="12" t="s">
        <v>2289</v>
      </c>
      <c r="E888" s="3" t="s">
        <v>114</v>
      </c>
      <c r="F888" s="6" t="str">
        <f t="shared" si="39"/>
        <v>module=imputation</v>
      </c>
    </row>
    <row r="889" spans="1:6" ht="30" customHeight="1">
      <c r="A889" s="3" t="s">
        <v>4</v>
      </c>
      <c r="B889" s="3" t="s">
        <v>967</v>
      </c>
      <c r="C889" s="3" t="s">
        <v>967</v>
      </c>
      <c r="D889" s="12" t="s">
        <v>2289</v>
      </c>
      <c r="E889" s="3" t="s">
        <v>114</v>
      </c>
      <c r="F889" s="6" t="str">
        <f t="shared" si="39"/>
        <v>module=imputation</v>
      </c>
    </row>
    <row r="890" spans="1:6" ht="30" customHeight="1">
      <c r="A890" s="3" t="s">
        <v>4</v>
      </c>
      <c r="B890" s="3" t="s">
        <v>968</v>
      </c>
      <c r="C890" s="3" t="s">
        <v>968</v>
      </c>
      <c r="D890" s="12" t="s">
        <v>2289</v>
      </c>
      <c r="E890" s="3" t="s">
        <v>114</v>
      </c>
      <c r="F890" s="6" t="str">
        <f t="shared" si="39"/>
        <v>module=imputation</v>
      </c>
    </row>
    <row r="891" spans="1:6" ht="30" customHeight="1">
      <c r="A891" s="3" t="s">
        <v>4</v>
      </c>
      <c r="B891" s="3" t="s">
        <v>969</v>
      </c>
      <c r="C891" s="3" t="s">
        <v>969</v>
      </c>
      <c r="D891" s="12" t="s">
        <v>2289</v>
      </c>
      <c r="E891" s="3" t="s">
        <v>114</v>
      </c>
      <c r="F891" s="6" t="str">
        <f t="shared" si="39"/>
        <v>module=imputation</v>
      </c>
    </row>
    <row r="892" spans="1:6" ht="30" customHeight="1">
      <c r="A892" s="3" t="s">
        <v>4</v>
      </c>
      <c r="B892" s="3" t="s">
        <v>970</v>
      </c>
      <c r="C892" s="3" t="s">
        <v>970</v>
      </c>
      <c r="D892" s="12" t="s">
        <v>2289</v>
      </c>
      <c r="E892" s="3" t="s">
        <v>114</v>
      </c>
      <c r="F892" s="6" t="str">
        <f t="shared" si="39"/>
        <v>module=imputation</v>
      </c>
    </row>
    <row r="893" spans="1:6" ht="30" customHeight="1">
      <c r="A893" s="3" t="s">
        <v>4</v>
      </c>
      <c r="B893" s="3" t="s">
        <v>971</v>
      </c>
      <c r="C893" s="3" t="s">
        <v>971</v>
      </c>
      <c r="D893" s="12" t="s">
        <v>2290</v>
      </c>
      <c r="E893" s="3" t="s">
        <v>114</v>
      </c>
      <c r="F893" s="6" t="str">
        <f t="shared" si="39"/>
        <v>module=imputation</v>
      </c>
    </row>
    <row r="894" spans="1:6" ht="30" customHeight="1">
      <c r="A894" s="3" t="s">
        <v>4</v>
      </c>
      <c r="B894" s="3" t="s">
        <v>972</v>
      </c>
      <c r="C894" s="3" t="s">
        <v>972</v>
      </c>
      <c r="D894" s="12" t="s">
        <v>2290</v>
      </c>
      <c r="E894" s="3" t="s">
        <v>114</v>
      </c>
      <c r="F894" s="6" t="str">
        <f t="shared" si="39"/>
        <v>module=imputation</v>
      </c>
    </row>
    <row r="895" spans="1:6" ht="30" customHeight="1">
      <c r="A895" s="3" t="s">
        <v>4</v>
      </c>
      <c r="B895" s="3" t="s">
        <v>973</v>
      </c>
      <c r="C895" s="3" t="s">
        <v>973</v>
      </c>
      <c r="D895" s="12" t="s">
        <v>2290</v>
      </c>
      <c r="E895" s="3" t="s">
        <v>114</v>
      </c>
      <c r="F895" s="6" t="str">
        <f t="shared" si="39"/>
        <v>module=imputation</v>
      </c>
    </row>
    <row r="896" spans="1:6" ht="30" customHeight="1">
      <c r="A896" s="3" t="s">
        <v>4</v>
      </c>
      <c r="B896" s="3" t="s">
        <v>974</v>
      </c>
      <c r="C896" s="3" t="s">
        <v>974</v>
      </c>
      <c r="D896" s="12" t="s">
        <v>2290</v>
      </c>
      <c r="E896" s="3" t="s">
        <v>114</v>
      </c>
      <c r="F896" s="6" t="str">
        <f t="shared" si="39"/>
        <v>module=imputation</v>
      </c>
    </row>
    <row r="897" spans="1:6" ht="30" customHeight="1">
      <c r="A897" s="3" t="s">
        <v>4</v>
      </c>
      <c r="B897" s="3" t="s">
        <v>975</v>
      </c>
      <c r="C897" s="3" t="s">
        <v>975</v>
      </c>
      <c r="D897" s="12" t="s">
        <v>2290</v>
      </c>
      <c r="E897" s="3" t="s">
        <v>114</v>
      </c>
      <c r="F897" s="6" t="str">
        <f t="shared" si="39"/>
        <v>module=imputation</v>
      </c>
    </row>
    <row r="898" spans="1:6" ht="30" customHeight="1">
      <c r="A898" s="3" t="s">
        <v>4</v>
      </c>
      <c r="B898" s="3" t="s">
        <v>976</v>
      </c>
      <c r="C898" s="3" t="s">
        <v>976</v>
      </c>
      <c r="D898" s="12" t="s">
        <v>2291</v>
      </c>
      <c r="E898" s="3" t="s">
        <v>114</v>
      </c>
      <c r="F898" s="6" t="str">
        <f t="shared" si="39"/>
        <v>module=imputation</v>
      </c>
    </row>
    <row r="899" spans="1:6" ht="30" customHeight="1">
      <c r="A899" s="3" t="s">
        <v>4</v>
      </c>
      <c r="B899" s="3" t="s">
        <v>977</v>
      </c>
      <c r="C899" s="3" t="s">
        <v>977</v>
      </c>
      <c r="D899" s="12" t="s">
        <v>2291</v>
      </c>
      <c r="E899" s="3" t="s">
        <v>114</v>
      </c>
      <c r="F899" s="6" t="str">
        <f t="shared" si="39"/>
        <v>module=imputation</v>
      </c>
    </row>
    <row r="900" spans="1:6" ht="30" customHeight="1">
      <c r="A900" s="3" t="s">
        <v>4</v>
      </c>
      <c r="B900" s="3" t="s">
        <v>978</v>
      </c>
      <c r="C900" s="3" t="s">
        <v>978</v>
      </c>
      <c r="D900" s="12" t="s">
        <v>2291</v>
      </c>
      <c r="E900" s="3" t="s">
        <v>114</v>
      </c>
      <c r="F900" s="6" t="str">
        <f t="shared" si="39"/>
        <v>module=imputation</v>
      </c>
    </row>
    <row r="901" spans="1:6" ht="30" customHeight="1">
      <c r="A901" s="3" t="s">
        <v>4</v>
      </c>
      <c r="B901" s="3" t="s">
        <v>979</v>
      </c>
      <c r="C901" s="3" t="s">
        <v>979</v>
      </c>
      <c r="D901" s="12" t="s">
        <v>2291</v>
      </c>
      <c r="E901" s="3" t="s">
        <v>114</v>
      </c>
      <c r="F901" s="6" t="str">
        <f t="shared" si="39"/>
        <v>module=imputation</v>
      </c>
    </row>
    <row r="902" spans="1:6" ht="30" customHeight="1">
      <c r="A902" s="3" t="s">
        <v>4</v>
      </c>
      <c r="B902" s="3" t="s">
        <v>980</v>
      </c>
      <c r="C902" s="3" t="s">
        <v>980</v>
      </c>
      <c r="D902" s="12" t="s">
        <v>2291</v>
      </c>
      <c r="E902" s="3" t="s">
        <v>114</v>
      </c>
      <c r="F902" s="6" t="str">
        <f t="shared" si="39"/>
        <v>module=imputation</v>
      </c>
    </row>
    <row r="903" spans="1:6" ht="30" customHeight="1">
      <c r="A903" s="3" t="s">
        <v>4</v>
      </c>
      <c r="B903" s="3" t="s">
        <v>981</v>
      </c>
      <c r="C903" s="3" t="s">
        <v>981</v>
      </c>
      <c r="D903" s="12" t="s">
        <v>2292</v>
      </c>
      <c r="E903" s="3" t="s">
        <v>114</v>
      </c>
      <c r="F903" s="6" t="str">
        <f t="shared" si="39"/>
        <v>module=imputation</v>
      </c>
    </row>
    <row r="904" spans="1:6" ht="30" customHeight="1">
      <c r="A904" s="3" t="s">
        <v>4</v>
      </c>
      <c r="B904" s="3" t="s">
        <v>982</v>
      </c>
      <c r="C904" s="3" t="s">
        <v>982</v>
      </c>
      <c r="D904" s="12" t="s">
        <v>2292</v>
      </c>
      <c r="E904" s="3" t="s">
        <v>114</v>
      </c>
      <c r="F904" s="6" t="str">
        <f t="shared" si="39"/>
        <v>module=imputation</v>
      </c>
    </row>
    <row r="905" spans="1:6" ht="30" customHeight="1">
      <c r="A905" s="3" t="s">
        <v>4</v>
      </c>
      <c r="B905" s="3" t="s">
        <v>983</v>
      </c>
      <c r="C905" s="3" t="s">
        <v>983</v>
      </c>
      <c r="D905" s="12" t="s">
        <v>2292</v>
      </c>
      <c r="E905" s="3" t="s">
        <v>114</v>
      </c>
      <c r="F905" s="6" t="str">
        <f t="shared" si="39"/>
        <v>module=imputation</v>
      </c>
    </row>
    <row r="906" spans="1:6" ht="30" customHeight="1">
      <c r="A906" s="3" t="s">
        <v>4</v>
      </c>
      <c r="B906" s="3" t="s">
        <v>984</v>
      </c>
      <c r="C906" s="3" t="s">
        <v>984</v>
      </c>
      <c r="D906" s="12" t="s">
        <v>2292</v>
      </c>
      <c r="E906" s="3" t="s">
        <v>114</v>
      </c>
      <c r="F906" s="6" t="str">
        <f t="shared" si="39"/>
        <v>module=imputation</v>
      </c>
    </row>
    <row r="907" spans="1:6" ht="30" customHeight="1">
      <c r="A907" s="3" t="s">
        <v>4</v>
      </c>
      <c r="B907" s="3" t="s">
        <v>985</v>
      </c>
      <c r="C907" s="3" t="s">
        <v>985</v>
      </c>
      <c r="D907" s="12" t="s">
        <v>2292</v>
      </c>
      <c r="E907" s="3" t="s">
        <v>114</v>
      </c>
      <c r="F907" s="6" t="str">
        <f t="shared" ref="F907:F942" si="40">HYPERLINK("http://www.ssc.wisc.edu/wlsresearch/documentation/waves/?wave=ancillary&amp;module=imputation","module=imputation")</f>
        <v>module=imputation</v>
      </c>
    </row>
    <row r="908" spans="1:6" ht="30" customHeight="1">
      <c r="A908" s="3" t="s">
        <v>4</v>
      </c>
      <c r="B908" s="3" t="s">
        <v>986</v>
      </c>
      <c r="C908" s="3" t="s">
        <v>986</v>
      </c>
      <c r="D908" s="12" t="s">
        <v>2293</v>
      </c>
      <c r="E908" s="3" t="s">
        <v>114</v>
      </c>
      <c r="F908" s="6" t="str">
        <f t="shared" si="40"/>
        <v>module=imputation</v>
      </c>
    </row>
    <row r="909" spans="1:6" ht="30" customHeight="1">
      <c r="A909" s="3" t="s">
        <v>4</v>
      </c>
      <c r="B909" s="3" t="s">
        <v>987</v>
      </c>
      <c r="C909" s="3" t="s">
        <v>987</v>
      </c>
      <c r="D909" s="12" t="s">
        <v>2293</v>
      </c>
      <c r="E909" s="3" t="s">
        <v>114</v>
      </c>
      <c r="F909" s="6" t="str">
        <f t="shared" si="40"/>
        <v>module=imputation</v>
      </c>
    </row>
    <row r="910" spans="1:6" ht="30" customHeight="1">
      <c r="A910" s="3" t="s">
        <v>4</v>
      </c>
      <c r="B910" s="3" t="s">
        <v>988</v>
      </c>
      <c r="C910" s="3" t="s">
        <v>988</v>
      </c>
      <c r="D910" s="12" t="s">
        <v>2293</v>
      </c>
      <c r="E910" s="3" t="s">
        <v>114</v>
      </c>
      <c r="F910" s="6" t="str">
        <f t="shared" si="40"/>
        <v>module=imputation</v>
      </c>
    </row>
    <row r="911" spans="1:6" ht="30" customHeight="1">
      <c r="A911" s="3" t="s">
        <v>4</v>
      </c>
      <c r="B911" s="3" t="s">
        <v>989</v>
      </c>
      <c r="C911" s="3" t="s">
        <v>989</v>
      </c>
      <c r="D911" s="12" t="s">
        <v>2293</v>
      </c>
      <c r="E911" s="3" t="s">
        <v>114</v>
      </c>
      <c r="F911" s="6" t="str">
        <f t="shared" si="40"/>
        <v>module=imputation</v>
      </c>
    </row>
    <row r="912" spans="1:6" ht="30" customHeight="1">
      <c r="A912" s="3" t="s">
        <v>4</v>
      </c>
      <c r="B912" s="3" t="s">
        <v>990</v>
      </c>
      <c r="C912" s="3" t="s">
        <v>990</v>
      </c>
      <c r="D912" s="12" t="s">
        <v>2293</v>
      </c>
      <c r="E912" s="3" t="s">
        <v>114</v>
      </c>
      <c r="F912" s="6" t="str">
        <f t="shared" si="40"/>
        <v>module=imputation</v>
      </c>
    </row>
    <row r="913" spans="1:6" ht="30" customHeight="1">
      <c r="A913" s="3" t="s">
        <v>4</v>
      </c>
      <c r="B913" s="3" t="s">
        <v>991</v>
      </c>
      <c r="C913" s="3" t="s">
        <v>991</v>
      </c>
      <c r="D913" s="12" t="s">
        <v>2294</v>
      </c>
      <c r="E913" s="3" t="s">
        <v>114</v>
      </c>
      <c r="F913" s="6" t="str">
        <f t="shared" si="40"/>
        <v>module=imputation</v>
      </c>
    </row>
    <row r="914" spans="1:6" ht="30" customHeight="1">
      <c r="A914" s="3" t="s">
        <v>4</v>
      </c>
      <c r="B914" s="3" t="s">
        <v>992</v>
      </c>
      <c r="C914" s="3" t="s">
        <v>992</v>
      </c>
      <c r="D914" s="12" t="s">
        <v>2294</v>
      </c>
      <c r="E914" s="3" t="s">
        <v>114</v>
      </c>
      <c r="F914" s="6" t="str">
        <f t="shared" si="40"/>
        <v>module=imputation</v>
      </c>
    </row>
    <row r="915" spans="1:6" ht="30" customHeight="1">
      <c r="A915" s="3" t="s">
        <v>4</v>
      </c>
      <c r="B915" s="3" t="s">
        <v>993</v>
      </c>
      <c r="C915" s="3" t="s">
        <v>993</v>
      </c>
      <c r="D915" s="12" t="s">
        <v>2294</v>
      </c>
      <c r="E915" s="3" t="s">
        <v>114</v>
      </c>
      <c r="F915" s="6" t="str">
        <f t="shared" si="40"/>
        <v>module=imputation</v>
      </c>
    </row>
    <row r="916" spans="1:6" ht="30" customHeight="1">
      <c r="A916" s="3" t="s">
        <v>4</v>
      </c>
      <c r="B916" s="3" t="s">
        <v>994</v>
      </c>
      <c r="C916" s="3" t="s">
        <v>994</v>
      </c>
      <c r="D916" s="12" t="s">
        <v>2294</v>
      </c>
      <c r="E916" s="3" t="s">
        <v>114</v>
      </c>
      <c r="F916" s="6" t="str">
        <f t="shared" si="40"/>
        <v>module=imputation</v>
      </c>
    </row>
    <row r="917" spans="1:6" ht="30" customHeight="1">
      <c r="A917" s="3" t="s">
        <v>4</v>
      </c>
      <c r="B917" s="3" t="s">
        <v>995</v>
      </c>
      <c r="C917" s="3" t="s">
        <v>995</v>
      </c>
      <c r="D917" s="12" t="s">
        <v>2294</v>
      </c>
      <c r="E917" s="3" t="s">
        <v>114</v>
      </c>
      <c r="F917" s="6" t="str">
        <f t="shared" si="40"/>
        <v>module=imputation</v>
      </c>
    </row>
    <row r="918" spans="1:6" ht="30" customHeight="1">
      <c r="A918" s="3" t="s">
        <v>4</v>
      </c>
      <c r="B918" s="3" t="s">
        <v>996</v>
      </c>
      <c r="C918" s="3" t="s">
        <v>996</v>
      </c>
      <c r="D918" s="12" t="s">
        <v>2295</v>
      </c>
      <c r="E918" s="3" t="s">
        <v>114</v>
      </c>
      <c r="F918" s="6" t="str">
        <f t="shared" si="40"/>
        <v>module=imputation</v>
      </c>
    </row>
    <row r="919" spans="1:6" ht="30" customHeight="1">
      <c r="A919" s="3" t="s">
        <v>4</v>
      </c>
      <c r="B919" s="3" t="s">
        <v>997</v>
      </c>
      <c r="C919" s="3" t="s">
        <v>997</v>
      </c>
      <c r="D919" s="12" t="s">
        <v>2295</v>
      </c>
      <c r="E919" s="3" t="s">
        <v>114</v>
      </c>
      <c r="F919" s="6" t="str">
        <f t="shared" si="40"/>
        <v>module=imputation</v>
      </c>
    </row>
    <row r="920" spans="1:6" ht="30" customHeight="1">
      <c r="A920" s="3" t="s">
        <v>4</v>
      </c>
      <c r="B920" s="3" t="s">
        <v>998</v>
      </c>
      <c r="C920" s="3" t="s">
        <v>998</v>
      </c>
      <c r="D920" s="12" t="s">
        <v>2295</v>
      </c>
      <c r="E920" s="3" t="s">
        <v>114</v>
      </c>
      <c r="F920" s="6" t="str">
        <f t="shared" si="40"/>
        <v>module=imputation</v>
      </c>
    </row>
    <row r="921" spans="1:6" ht="30" customHeight="1">
      <c r="A921" s="3" t="s">
        <v>4</v>
      </c>
      <c r="B921" s="3" t="s">
        <v>999</v>
      </c>
      <c r="C921" s="3" t="s">
        <v>999</v>
      </c>
      <c r="D921" s="12" t="s">
        <v>2295</v>
      </c>
      <c r="E921" s="3" t="s">
        <v>114</v>
      </c>
      <c r="F921" s="6" t="str">
        <f t="shared" si="40"/>
        <v>module=imputation</v>
      </c>
    </row>
    <row r="922" spans="1:6" ht="30" customHeight="1">
      <c r="A922" s="3" t="s">
        <v>4</v>
      </c>
      <c r="B922" s="3" t="s">
        <v>1000</v>
      </c>
      <c r="C922" s="3" t="s">
        <v>1000</v>
      </c>
      <c r="D922" s="12" t="s">
        <v>2295</v>
      </c>
      <c r="E922" s="3" t="s">
        <v>114</v>
      </c>
      <c r="F922" s="6" t="str">
        <f t="shared" si="40"/>
        <v>module=imputation</v>
      </c>
    </row>
    <row r="923" spans="1:6" ht="30" customHeight="1">
      <c r="A923" s="3" t="s">
        <v>4</v>
      </c>
      <c r="B923" s="3" t="s">
        <v>1001</v>
      </c>
      <c r="C923" s="3" t="s">
        <v>1001</v>
      </c>
      <c r="D923" s="12" t="s">
        <v>2296</v>
      </c>
      <c r="E923" s="3" t="s">
        <v>114</v>
      </c>
      <c r="F923" s="6" t="str">
        <f t="shared" si="40"/>
        <v>module=imputation</v>
      </c>
    </row>
    <row r="924" spans="1:6" ht="30" customHeight="1">
      <c r="A924" s="3" t="s">
        <v>4</v>
      </c>
      <c r="B924" s="3" t="s">
        <v>1002</v>
      </c>
      <c r="C924" s="3" t="s">
        <v>1002</v>
      </c>
      <c r="D924" s="12" t="s">
        <v>2296</v>
      </c>
      <c r="E924" s="3" t="s">
        <v>114</v>
      </c>
      <c r="F924" s="6" t="str">
        <f t="shared" si="40"/>
        <v>module=imputation</v>
      </c>
    </row>
    <row r="925" spans="1:6" ht="30" customHeight="1">
      <c r="A925" s="3" t="s">
        <v>4</v>
      </c>
      <c r="B925" s="3" t="s">
        <v>1003</v>
      </c>
      <c r="C925" s="3" t="s">
        <v>1003</v>
      </c>
      <c r="D925" s="12" t="s">
        <v>2296</v>
      </c>
      <c r="E925" s="3" t="s">
        <v>114</v>
      </c>
      <c r="F925" s="6" t="str">
        <f t="shared" si="40"/>
        <v>module=imputation</v>
      </c>
    </row>
    <row r="926" spans="1:6" ht="30" customHeight="1">
      <c r="A926" s="3" t="s">
        <v>4</v>
      </c>
      <c r="B926" s="3" t="s">
        <v>1004</v>
      </c>
      <c r="C926" s="3" t="s">
        <v>1004</v>
      </c>
      <c r="D926" s="12" t="s">
        <v>2296</v>
      </c>
      <c r="E926" s="3" t="s">
        <v>114</v>
      </c>
      <c r="F926" s="6" t="str">
        <f t="shared" si="40"/>
        <v>module=imputation</v>
      </c>
    </row>
    <row r="927" spans="1:6" ht="30" customHeight="1">
      <c r="A927" s="3" t="s">
        <v>4</v>
      </c>
      <c r="B927" s="3" t="s">
        <v>1005</v>
      </c>
      <c r="C927" s="3" t="s">
        <v>1005</v>
      </c>
      <c r="D927" s="12" t="s">
        <v>2296</v>
      </c>
      <c r="E927" s="3" t="s">
        <v>114</v>
      </c>
      <c r="F927" s="6" t="str">
        <f t="shared" si="40"/>
        <v>module=imputation</v>
      </c>
    </row>
    <row r="928" spans="1:6" ht="30" customHeight="1">
      <c r="A928" s="3" t="s">
        <v>4</v>
      </c>
      <c r="B928" s="3" t="s">
        <v>1006</v>
      </c>
      <c r="C928" s="3" t="s">
        <v>1006</v>
      </c>
      <c r="D928" s="12" t="s">
        <v>2297</v>
      </c>
      <c r="E928" s="3" t="s">
        <v>114</v>
      </c>
      <c r="F928" s="6" t="str">
        <f t="shared" si="40"/>
        <v>module=imputation</v>
      </c>
    </row>
    <row r="929" spans="1:6" ht="30" customHeight="1">
      <c r="A929" s="3" t="s">
        <v>4</v>
      </c>
      <c r="B929" s="3" t="s">
        <v>1007</v>
      </c>
      <c r="C929" s="3" t="s">
        <v>1007</v>
      </c>
      <c r="D929" s="12" t="s">
        <v>2297</v>
      </c>
      <c r="E929" s="3" t="s">
        <v>114</v>
      </c>
      <c r="F929" s="6" t="str">
        <f t="shared" si="40"/>
        <v>module=imputation</v>
      </c>
    </row>
    <row r="930" spans="1:6" ht="30" customHeight="1">
      <c r="A930" s="3" t="s">
        <v>4</v>
      </c>
      <c r="B930" s="3" t="s">
        <v>1008</v>
      </c>
      <c r="C930" s="3" t="s">
        <v>1008</v>
      </c>
      <c r="D930" s="12" t="s">
        <v>2297</v>
      </c>
      <c r="E930" s="3" t="s">
        <v>114</v>
      </c>
      <c r="F930" s="6" t="str">
        <f t="shared" si="40"/>
        <v>module=imputation</v>
      </c>
    </row>
    <row r="931" spans="1:6" ht="30" customHeight="1">
      <c r="A931" s="3" t="s">
        <v>4</v>
      </c>
      <c r="B931" s="3" t="s">
        <v>1009</v>
      </c>
      <c r="C931" s="3" t="s">
        <v>1009</v>
      </c>
      <c r="D931" s="12" t="s">
        <v>2297</v>
      </c>
      <c r="E931" s="3" t="s">
        <v>114</v>
      </c>
      <c r="F931" s="6" t="str">
        <f t="shared" si="40"/>
        <v>module=imputation</v>
      </c>
    </row>
    <row r="932" spans="1:6" ht="30" customHeight="1">
      <c r="A932" s="3" t="s">
        <v>4</v>
      </c>
      <c r="B932" s="3" t="s">
        <v>1010</v>
      </c>
      <c r="C932" s="3" t="s">
        <v>1010</v>
      </c>
      <c r="D932" s="12" t="s">
        <v>2297</v>
      </c>
      <c r="E932" s="3" t="s">
        <v>114</v>
      </c>
      <c r="F932" s="6" t="str">
        <f t="shared" si="40"/>
        <v>module=imputation</v>
      </c>
    </row>
    <row r="933" spans="1:6" ht="30" customHeight="1">
      <c r="A933" s="3" t="s">
        <v>4</v>
      </c>
      <c r="B933" s="3" t="s">
        <v>1011</v>
      </c>
      <c r="C933" s="3" t="s">
        <v>1011</v>
      </c>
      <c r="D933" s="12" t="s">
        <v>2298</v>
      </c>
      <c r="E933" s="3" t="s">
        <v>114</v>
      </c>
      <c r="F933" s="6" t="str">
        <f t="shared" si="40"/>
        <v>module=imputation</v>
      </c>
    </row>
    <row r="934" spans="1:6" ht="30" customHeight="1">
      <c r="A934" s="3" t="s">
        <v>4</v>
      </c>
      <c r="B934" s="3" t="s">
        <v>1012</v>
      </c>
      <c r="C934" s="3" t="s">
        <v>1012</v>
      </c>
      <c r="D934" s="12" t="s">
        <v>2298</v>
      </c>
      <c r="E934" s="3" t="s">
        <v>114</v>
      </c>
      <c r="F934" s="6" t="str">
        <f t="shared" si="40"/>
        <v>module=imputation</v>
      </c>
    </row>
    <row r="935" spans="1:6" ht="30" customHeight="1">
      <c r="A935" s="3" t="s">
        <v>4</v>
      </c>
      <c r="B935" s="3" t="s">
        <v>1013</v>
      </c>
      <c r="C935" s="3" t="s">
        <v>1013</v>
      </c>
      <c r="D935" s="12" t="s">
        <v>2298</v>
      </c>
      <c r="E935" s="3" t="s">
        <v>114</v>
      </c>
      <c r="F935" s="6" t="str">
        <f t="shared" si="40"/>
        <v>module=imputation</v>
      </c>
    </row>
    <row r="936" spans="1:6" ht="30" customHeight="1">
      <c r="A936" s="3" t="s">
        <v>4</v>
      </c>
      <c r="B936" s="3" t="s">
        <v>1014</v>
      </c>
      <c r="C936" s="3" t="s">
        <v>1014</v>
      </c>
      <c r="D936" s="12" t="s">
        <v>2298</v>
      </c>
      <c r="E936" s="3" t="s">
        <v>114</v>
      </c>
      <c r="F936" s="6" t="str">
        <f t="shared" si="40"/>
        <v>module=imputation</v>
      </c>
    </row>
    <row r="937" spans="1:6" ht="30" customHeight="1">
      <c r="A937" s="3" t="s">
        <v>4</v>
      </c>
      <c r="B937" s="3" t="s">
        <v>1015</v>
      </c>
      <c r="C937" s="3" t="s">
        <v>1015</v>
      </c>
      <c r="D937" s="12" t="s">
        <v>2298</v>
      </c>
      <c r="E937" s="3" t="s">
        <v>114</v>
      </c>
      <c r="F937" s="6" t="str">
        <f t="shared" si="40"/>
        <v>module=imputation</v>
      </c>
    </row>
    <row r="938" spans="1:6" ht="30" customHeight="1">
      <c r="A938" s="3" t="s">
        <v>4</v>
      </c>
      <c r="B938" s="3" t="s">
        <v>1016</v>
      </c>
      <c r="C938" s="3" t="s">
        <v>1016</v>
      </c>
      <c r="D938" s="12" t="s">
        <v>2299</v>
      </c>
      <c r="E938" s="3" t="s">
        <v>114</v>
      </c>
      <c r="F938" s="6" t="str">
        <f t="shared" si="40"/>
        <v>module=imputation</v>
      </c>
    </row>
    <row r="939" spans="1:6" ht="30" customHeight="1">
      <c r="A939" s="3" t="s">
        <v>4</v>
      </c>
      <c r="B939" s="3" t="s">
        <v>1017</v>
      </c>
      <c r="C939" s="3" t="s">
        <v>1017</v>
      </c>
      <c r="D939" s="12" t="s">
        <v>2299</v>
      </c>
      <c r="E939" s="3" t="s">
        <v>114</v>
      </c>
      <c r="F939" s="6" t="str">
        <f t="shared" si="40"/>
        <v>module=imputation</v>
      </c>
    </row>
    <row r="940" spans="1:6" ht="30" customHeight="1">
      <c r="A940" s="3" t="s">
        <v>4</v>
      </c>
      <c r="B940" s="3" t="s">
        <v>1018</v>
      </c>
      <c r="C940" s="3" t="s">
        <v>1018</v>
      </c>
      <c r="D940" s="12" t="s">
        <v>2299</v>
      </c>
      <c r="E940" s="3" t="s">
        <v>114</v>
      </c>
      <c r="F940" s="6" t="str">
        <f t="shared" si="40"/>
        <v>module=imputation</v>
      </c>
    </row>
    <row r="941" spans="1:6" ht="30" customHeight="1">
      <c r="A941" s="3" t="s">
        <v>4</v>
      </c>
      <c r="B941" s="3" t="s">
        <v>1019</v>
      </c>
      <c r="C941" s="3" t="s">
        <v>1019</v>
      </c>
      <c r="D941" s="12" t="s">
        <v>2299</v>
      </c>
      <c r="E941" s="3" t="s">
        <v>114</v>
      </c>
      <c r="F941" s="6" t="str">
        <f t="shared" si="40"/>
        <v>module=imputation</v>
      </c>
    </row>
    <row r="942" spans="1:6" ht="30" customHeight="1">
      <c r="A942" s="3" t="s">
        <v>4</v>
      </c>
      <c r="B942" s="3" t="s">
        <v>1020</v>
      </c>
      <c r="C942" s="3" t="s">
        <v>1020</v>
      </c>
      <c r="D942" s="12" t="s">
        <v>2299</v>
      </c>
      <c r="E942" s="3" t="s">
        <v>114</v>
      </c>
      <c r="F942" s="6" t="str">
        <f t="shared" si="40"/>
        <v>module=imputation</v>
      </c>
    </row>
    <row r="943" spans="1:6" ht="30" customHeight="1">
      <c r="A943" s="3" t="s">
        <v>2</v>
      </c>
      <c r="B943" s="3" t="s">
        <v>1021</v>
      </c>
      <c r="C943" s="3" t="s">
        <v>1774</v>
      </c>
      <c r="D943" s="12" t="s">
        <v>2300</v>
      </c>
      <c r="E943" s="6" t="str">
        <f t="shared" ref="E943:E1006" si="41">HYPERLINK("http://www.ssc.wisc.edu/wlsresearch/documentation/waves/?wave=ancillary&amp;module=xcat","module=xcat")</f>
        <v>module=xcat</v>
      </c>
      <c r="F943" s="6" t="str">
        <f t="shared" ref="F943:F1006" si="42">HYPERLINK("http://www.ssc.wisc.edu/wlsresearch/documentation/waves/?wave=ancillary&amp;module=ycat","module=ycat")</f>
        <v>module=ycat</v>
      </c>
    </row>
    <row r="944" spans="1:6" ht="30" customHeight="1">
      <c r="A944" s="3" t="s">
        <v>2</v>
      </c>
      <c r="B944" s="3" t="s">
        <v>1022</v>
      </c>
      <c r="C944" s="3" t="s">
        <v>1775</v>
      </c>
      <c r="D944" s="12" t="s">
        <v>2301</v>
      </c>
      <c r="E944" s="6" t="str">
        <f t="shared" si="41"/>
        <v>module=xcat</v>
      </c>
      <c r="F944" s="6" t="str">
        <f t="shared" si="42"/>
        <v>module=ycat</v>
      </c>
    </row>
    <row r="945" spans="1:6" ht="30" customHeight="1">
      <c r="A945" s="3" t="s">
        <v>2</v>
      </c>
      <c r="B945" s="3" t="s">
        <v>1023</v>
      </c>
      <c r="C945" s="3" t="s">
        <v>1776</v>
      </c>
      <c r="D945" s="12" t="s">
        <v>2302</v>
      </c>
      <c r="E945" s="6" t="str">
        <f t="shared" si="41"/>
        <v>module=xcat</v>
      </c>
      <c r="F945" s="6" t="str">
        <f t="shared" si="42"/>
        <v>module=ycat</v>
      </c>
    </row>
    <row r="946" spans="1:6" ht="30" customHeight="1">
      <c r="A946" s="3" t="s">
        <v>2</v>
      </c>
      <c r="B946" s="3" t="s">
        <v>1024</v>
      </c>
      <c r="C946" s="3" t="s">
        <v>1777</v>
      </c>
      <c r="D946" s="12" t="s">
        <v>2303</v>
      </c>
      <c r="E946" s="6" t="str">
        <f t="shared" si="41"/>
        <v>module=xcat</v>
      </c>
      <c r="F946" s="6" t="str">
        <f t="shared" si="42"/>
        <v>module=ycat</v>
      </c>
    </row>
    <row r="947" spans="1:6" ht="30" customHeight="1">
      <c r="A947" s="3" t="s">
        <v>2</v>
      </c>
      <c r="B947" s="3" t="s">
        <v>1025</v>
      </c>
      <c r="C947" s="3" t="s">
        <v>1778</v>
      </c>
      <c r="D947" s="12" t="s">
        <v>2304</v>
      </c>
      <c r="E947" s="6" t="str">
        <f t="shared" si="41"/>
        <v>module=xcat</v>
      </c>
      <c r="F947" s="6" t="str">
        <f t="shared" si="42"/>
        <v>module=ycat</v>
      </c>
    </row>
    <row r="948" spans="1:6" ht="30" customHeight="1">
      <c r="A948" s="3" t="s">
        <v>2</v>
      </c>
      <c r="B948" s="3" t="s">
        <v>1026</v>
      </c>
      <c r="C948" s="3" t="s">
        <v>1779</v>
      </c>
      <c r="D948" s="12" t="s">
        <v>2305</v>
      </c>
      <c r="E948" s="6" t="str">
        <f t="shared" si="41"/>
        <v>module=xcat</v>
      </c>
      <c r="F948" s="6" t="str">
        <f t="shared" si="42"/>
        <v>module=ycat</v>
      </c>
    </row>
    <row r="949" spans="1:6" ht="30" customHeight="1">
      <c r="A949" s="3" t="s">
        <v>2</v>
      </c>
      <c r="B949" s="3" t="s">
        <v>1027</v>
      </c>
      <c r="C949" s="3" t="s">
        <v>1780</v>
      </c>
      <c r="D949" s="12" t="s">
        <v>2306</v>
      </c>
      <c r="E949" s="6" t="str">
        <f t="shared" si="41"/>
        <v>module=xcat</v>
      </c>
      <c r="F949" s="6" t="str">
        <f t="shared" si="42"/>
        <v>module=ycat</v>
      </c>
    </row>
    <row r="950" spans="1:6" ht="30" customHeight="1">
      <c r="A950" s="3" t="s">
        <v>2</v>
      </c>
      <c r="B950" s="3" t="s">
        <v>1028</v>
      </c>
      <c r="C950" s="3" t="s">
        <v>1781</v>
      </c>
      <c r="D950" s="12" t="s">
        <v>2307</v>
      </c>
      <c r="E950" s="6" t="str">
        <f t="shared" si="41"/>
        <v>module=xcat</v>
      </c>
      <c r="F950" s="6" t="str">
        <f t="shared" si="42"/>
        <v>module=ycat</v>
      </c>
    </row>
    <row r="951" spans="1:6" ht="30" customHeight="1">
      <c r="A951" s="3" t="s">
        <v>2</v>
      </c>
      <c r="B951" s="3" t="s">
        <v>1029</v>
      </c>
      <c r="C951" s="3" t="s">
        <v>1782</v>
      </c>
      <c r="D951" s="12" t="s">
        <v>2308</v>
      </c>
      <c r="E951" s="6" t="str">
        <f t="shared" si="41"/>
        <v>module=xcat</v>
      </c>
      <c r="F951" s="6" t="str">
        <f t="shared" si="42"/>
        <v>module=ycat</v>
      </c>
    </row>
    <row r="952" spans="1:6" ht="30" customHeight="1">
      <c r="A952" s="3" t="s">
        <v>2</v>
      </c>
      <c r="B952" s="3" t="s">
        <v>1030</v>
      </c>
      <c r="C952" s="3" t="s">
        <v>1783</v>
      </c>
      <c r="D952" s="12" t="s">
        <v>2309</v>
      </c>
      <c r="E952" s="6" t="str">
        <f t="shared" si="41"/>
        <v>module=xcat</v>
      </c>
      <c r="F952" s="6" t="str">
        <f t="shared" si="42"/>
        <v>module=ycat</v>
      </c>
    </row>
    <row r="953" spans="1:6" ht="30" customHeight="1">
      <c r="A953" s="3" t="s">
        <v>2</v>
      </c>
      <c r="B953" s="3" t="s">
        <v>1031</v>
      </c>
      <c r="C953" s="3" t="s">
        <v>1784</v>
      </c>
      <c r="D953" s="12" t="s">
        <v>2310</v>
      </c>
      <c r="E953" s="6" t="str">
        <f t="shared" si="41"/>
        <v>module=xcat</v>
      </c>
      <c r="F953" s="6" t="str">
        <f t="shared" si="42"/>
        <v>module=ycat</v>
      </c>
    </row>
    <row r="954" spans="1:6" ht="30" customHeight="1">
      <c r="A954" s="3" t="s">
        <v>2</v>
      </c>
      <c r="B954" s="3" t="s">
        <v>1032</v>
      </c>
      <c r="C954" s="3" t="s">
        <v>1785</v>
      </c>
      <c r="D954" s="12" t="s">
        <v>2311</v>
      </c>
      <c r="E954" s="6" t="str">
        <f t="shared" si="41"/>
        <v>module=xcat</v>
      </c>
      <c r="F954" s="6" t="str">
        <f t="shared" si="42"/>
        <v>module=ycat</v>
      </c>
    </row>
    <row r="955" spans="1:6" ht="30" customHeight="1">
      <c r="A955" s="3" t="s">
        <v>2</v>
      </c>
      <c r="B955" s="3" t="s">
        <v>1033</v>
      </c>
      <c r="C955" s="3" t="s">
        <v>1786</v>
      </c>
      <c r="D955" s="12" t="s">
        <v>2312</v>
      </c>
      <c r="E955" s="6" t="str">
        <f t="shared" si="41"/>
        <v>module=xcat</v>
      </c>
      <c r="F955" s="6" t="str">
        <f t="shared" si="42"/>
        <v>module=ycat</v>
      </c>
    </row>
    <row r="956" spans="1:6" ht="30" customHeight="1">
      <c r="A956" s="3" t="s">
        <v>2</v>
      </c>
      <c r="B956" s="3" t="s">
        <v>1034</v>
      </c>
      <c r="C956" s="3" t="s">
        <v>1787</v>
      </c>
      <c r="D956" s="12" t="s">
        <v>2313</v>
      </c>
      <c r="E956" s="6" t="str">
        <f t="shared" si="41"/>
        <v>module=xcat</v>
      </c>
      <c r="F956" s="6" t="str">
        <f t="shared" si="42"/>
        <v>module=ycat</v>
      </c>
    </row>
    <row r="957" spans="1:6" ht="30" customHeight="1">
      <c r="A957" s="3" t="s">
        <v>2</v>
      </c>
      <c r="B957" s="3" t="s">
        <v>1035</v>
      </c>
      <c r="C957" s="3" t="s">
        <v>1788</v>
      </c>
      <c r="D957" s="12" t="s">
        <v>2314</v>
      </c>
      <c r="E957" s="6" t="str">
        <f t="shared" si="41"/>
        <v>module=xcat</v>
      </c>
      <c r="F957" s="6" t="str">
        <f t="shared" si="42"/>
        <v>module=ycat</v>
      </c>
    </row>
    <row r="958" spans="1:6" ht="30" customHeight="1">
      <c r="A958" s="3" t="s">
        <v>2</v>
      </c>
      <c r="B958" s="3" t="s">
        <v>1036</v>
      </c>
      <c r="C958" s="3" t="s">
        <v>1789</v>
      </c>
      <c r="D958" s="12" t="s">
        <v>2315</v>
      </c>
      <c r="E958" s="6" t="str">
        <f t="shared" si="41"/>
        <v>module=xcat</v>
      </c>
      <c r="F958" s="6" t="str">
        <f t="shared" si="42"/>
        <v>module=ycat</v>
      </c>
    </row>
    <row r="959" spans="1:6" ht="30" customHeight="1">
      <c r="A959" s="3" t="s">
        <v>2</v>
      </c>
      <c r="B959" s="3" t="s">
        <v>1037</v>
      </c>
      <c r="C959" s="3" t="s">
        <v>1790</v>
      </c>
      <c r="D959" s="12" t="s">
        <v>2316</v>
      </c>
      <c r="E959" s="6" t="str">
        <f t="shared" si="41"/>
        <v>module=xcat</v>
      </c>
      <c r="F959" s="6" t="str">
        <f t="shared" si="42"/>
        <v>module=ycat</v>
      </c>
    </row>
    <row r="960" spans="1:6" ht="30" customHeight="1">
      <c r="A960" s="3" t="s">
        <v>2</v>
      </c>
      <c r="B960" s="3" t="s">
        <v>1038</v>
      </c>
      <c r="C960" s="3" t="s">
        <v>1791</v>
      </c>
      <c r="D960" s="12" t="s">
        <v>2317</v>
      </c>
      <c r="E960" s="6" t="str">
        <f t="shared" si="41"/>
        <v>module=xcat</v>
      </c>
      <c r="F960" s="6" t="str">
        <f t="shared" si="42"/>
        <v>module=ycat</v>
      </c>
    </row>
    <row r="961" spans="1:6" ht="30" customHeight="1">
      <c r="A961" s="3" t="s">
        <v>2</v>
      </c>
      <c r="B961" s="3" t="s">
        <v>1039</v>
      </c>
      <c r="C961" s="3" t="s">
        <v>1792</v>
      </c>
      <c r="D961" s="12" t="s">
        <v>2318</v>
      </c>
      <c r="E961" s="6" t="str">
        <f t="shared" si="41"/>
        <v>module=xcat</v>
      </c>
      <c r="F961" s="6" t="str">
        <f t="shared" si="42"/>
        <v>module=ycat</v>
      </c>
    </row>
    <row r="962" spans="1:6" ht="30" customHeight="1">
      <c r="A962" s="3" t="s">
        <v>2</v>
      </c>
      <c r="B962" s="3" t="s">
        <v>1040</v>
      </c>
      <c r="C962" s="3" t="s">
        <v>1793</v>
      </c>
      <c r="D962" s="12" t="s">
        <v>2319</v>
      </c>
      <c r="E962" s="6" t="str">
        <f t="shared" si="41"/>
        <v>module=xcat</v>
      </c>
      <c r="F962" s="6" t="str">
        <f t="shared" si="42"/>
        <v>module=ycat</v>
      </c>
    </row>
    <row r="963" spans="1:6" ht="30" customHeight="1">
      <c r="A963" s="3" t="s">
        <v>2</v>
      </c>
      <c r="B963" s="3" t="s">
        <v>1041</v>
      </c>
      <c r="C963" s="3" t="s">
        <v>1794</v>
      </c>
      <c r="D963" s="12" t="s">
        <v>2320</v>
      </c>
      <c r="E963" s="6" t="str">
        <f t="shared" si="41"/>
        <v>module=xcat</v>
      </c>
      <c r="F963" s="6" t="str">
        <f t="shared" si="42"/>
        <v>module=ycat</v>
      </c>
    </row>
    <row r="964" spans="1:6" ht="30" customHeight="1">
      <c r="A964" s="3" t="s">
        <v>2</v>
      </c>
      <c r="B964" s="3" t="s">
        <v>1042</v>
      </c>
      <c r="C964" s="3" t="s">
        <v>1795</v>
      </c>
      <c r="D964" s="12" t="s">
        <v>2321</v>
      </c>
      <c r="E964" s="6" t="str">
        <f t="shared" si="41"/>
        <v>module=xcat</v>
      </c>
      <c r="F964" s="6" t="str">
        <f t="shared" si="42"/>
        <v>module=ycat</v>
      </c>
    </row>
    <row r="965" spans="1:6" ht="30" customHeight="1">
      <c r="A965" s="3" t="s">
        <v>2</v>
      </c>
      <c r="B965" s="3" t="s">
        <v>1043</v>
      </c>
      <c r="C965" s="3" t="s">
        <v>1796</v>
      </c>
      <c r="D965" s="12" t="s">
        <v>2322</v>
      </c>
      <c r="E965" s="6" t="str">
        <f t="shared" si="41"/>
        <v>module=xcat</v>
      </c>
      <c r="F965" s="6" t="str">
        <f t="shared" si="42"/>
        <v>module=ycat</v>
      </c>
    </row>
    <row r="966" spans="1:6" ht="30" customHeight="1">
      <c r="A966" s="3" t="s">
        <v>2</v>
      </c>
      <c r="B966" s="3" t="s">
        <v>1044</v>
      </c>
      <c r="C966" s="3" t="s">
        <v>1797</v>
      </c>
      <c r="D966" s="12" t="s">
        <v>2323</v>
      </c>
      <c r="E966" s="6" t="str">
        <f t="shared" si="41"/>
        <v>module=xcat</v>
      </c>
      <c r="F966" s="6" t="str">
        <f t="shared" si="42"/>
        <v>module=ycat</v>
      </c>
    </row>
    <row r="967" spans="1:6" ht="30" customHeight="1">
      <c r="A967" s="3" t="s">
        <v>2</v>
      </c>
      <c r="B967" s="3" t="s">
        <v>1045</v>
      </c>
      <c r="C967" s="3" t="s">
        <v>1798</v>
      </c>
      <c r="D967" s="12" t="s">
        <v>2324</v>
      </c>
      <c r="E967" s="6" t="str">
        <f t="shared" si="41"/>
        <v>module=xcat</v>
      </c>
      <c r="F967" s="6" t="str">
        <f t="shared" si="42"/>
        <v>module=ycat</v>
      </c>
    </row>
    <row r="968" spans="1:6" ht="30" customHeight="1">
      <c r="A968" s="3" t="s">
        <v>2</v>
      </c>
      <c r="B968" s="3" t="s">
        <v>1046</v>
      </c>
      <c r="C968" s="3" t="s">
        <v>1799</v>
      </c>
      <c r="D968" s="12" t="s">
        <v>2325</v>
      </c>
      <c r="E968" s="6" t="str">
        <f t="shared" si="41"/>
        <v>module=xcat</v>
      </c>
      <c r="F968" s="6" t="str">
        <f t="shared" si="42"/>
        <v>module=ycat</v>
      </c>
    </row>
    <row r="969" spans="1:6" ht="30" customHeight="1">
      <c r="A969" s="3" t="s">
        <v>2</v>
      </c>
      <c r="B969" s="3" t="s">
        <v>1047</v>
      </c>
      <c r="C969" s="3" t="s">
        <v>1800</v>
      </c>
      <c r="D969" s="12" t="s">
        <v>2326</v>
      </c>
      <c r="E969" s="6" t="str">
        <f t="shared" si="41"/>
        <v>module=xcat</v>
      </c>
      <c r="F969" s="6" t="str">
        <f t="shared" si="42"/>
        <v>module=ycat</v>
      </c>
    </row>
    <row r="970" spans="1:6" ht="30" customHeight="1">
      <c r="A970" s="3" t="s">
        <v>2</v>
      </c>
      <c r="B970" s="3" t="s">
        <v>1048</v>
      </c>
      <c r="C970" s="3" t="s">
        <v>1801</v>
      </c>
      <c r="D970" s="12" t="s">
        <v>2327</v>
      </c>
      <c r="E970" s="6" t="str">
        <f t="shared" si="41"/>
        <v>module=xcat</v>
      </c>
      <c r="F970" s="6" t="str">
        <f t="shared" si="42"/>
        <v>module=ycat</v>
      </c>
    </row>
    <row r="971" spans="1:6" ht="30" customHeight="1">
      <c r="A971" s="3" t="s">
        <v>2</v>
      </c>
      <c r="B971" s="3" t="s">
        <v>1049</v>
      </c>
      <c r="C971" s="3" t="s">
        <v>1802</v>
      </c>
      <c r="D971" s="12" t="s">
        <v>2328</v>
      </c>
      <c r="E971" s="6" t="str">
        <f t="shared" si="41"/>
        <v>module=xcat</v>
      </c>
      <c r="F971" s="6" t="str">
        <f t="shared" si="42"/>
        <v>module=ycat</v>
      </c>
    </row>
    <row r="972" spans="1:6" ht="30" customHeight="1">
      <c r="A972" s="3" t="s">
        <v>2</v>
      </c>
      <c r="B972" s="3" t="s">
        <v>1050</v>
      </c>
      <c r="C972" s="3" t="s">
        <v>1803</v>
      </c>
      <c r="D972" s="12" t="s">
        <v>2329</v>
      </c>
      <c r="E972" s="6" t="str">
        <f t="shared" si="41"/>
        <v>module=xcat</v>
      </c>
      <c r="F972" s="6" t="str">
        <f t="shared" si="42"/>
        <v>module=ycat</v>
      </c>
    </row>
    <row r="973" spans="1:6" ht="30" customHeight="1">
      <c r="A973" s="3" t="s">
        <v>2</v>
      </c>
      <c r="B973" s="3" t="s">
        <v>1051</v>
      </c>
      <c r="C973" s="3" t="s">
        <v>1804</v>
      </c>
      <c r="D973" s="12" t="s">
        <v>2330</v>
      </c>
      <c r="E973" s="6" t="str">
        <f t="shared" si="41"/>
        <v>module=xcat</v>
      </c>
      <c r="F973" s="6" t="str">
        <f t="shared" si="42"/>
        <v>module=ycat</v>
      </c>
    </row>
    <row r="974" spans="1:6" ht="30" customHeight="1">
      <c r="A974" s="3" t="s">
        <v>2</v>
      </c>
      <c r="B974" s="3" t="s">
        <v>1052</v>
      </c>
      <c r="C974" s="3" t="s">
        <v>1805</v>
      </c>
      <c r="D974" s="12" t="s">
        <v>2331</v>
      </c>
      <c r="E974" s="6" t="str">
        <f t="shared" si="41"/>
        <v>module=xcat</v>
      </c>
      <c r="F974" s="6" t="str">
        <f t="shared" si="42"/>
        <v>module=ycat</v>
      </c>
    </row>
    <row r="975" spans="1:6" ht="30" customHeight="1">
      <c r="A975" s="3" t="s">
        <v>2</v>
      </c>
      <c r="B975" s="3" t="s">
        <v>1053</v>
      </c>
      <c r="C975" s="3" t="s">
        <v>1806</v>
      </c>
      <c r="D975" s="12" t="s">
        <v>2332</v>
      </c>
      <c r="E975" s="6" t="str">
        <f t="shared" si="41"/>
        <v>module=xcat</v>
      </c>
      <c r="F975" s="6" t="str">
        <f t="shared" si="42"/>
        <v>module=ycat</v>
      </c>
    </row>
    <row r="976" spans="1:6" ht="30" customHeight="1">
      <c r="A976" s="3" t="s">
        <v>2</v>
      </c>
      <c r="B976" s="3" t="s">
        <v>1054</v>
      </c>
      <c r="C976" s="3" t="s">
        <v>1807</v>
      </c>
      <c r="D976" s="12" t="s">
        <v>2333</v>
      </c>
      <c r="E976" s="6" t="str">
        <f t="shared" si="41"/>
        <v>module=xcat</v>
      </c>
      <c r="F976" s="6" t="str">
        <f t="shared" si="42"/>
        <v>module=ycat</v>
      </c>
    </row>
    <row r="977" spans="1:6" ht="30" customHeight="1">
      <c r="A977" s="3" t="s">
        <v>2</v>
      </c>
      <c r="B977" s="3" t="s">
        <v>1055</v>
      </c>
      <c r="C977" s="3" t="s">
        <v>1808</v>
      </c>
      <c r="D977" s="12" t="s">
        <v>2334</v>
      </c>
      <c r="E977" s="6" t="str">
        <f t="shared" si="41"/>
        <v>module=xcat</v>
      </c>
      <c r="F977" s="6" t="str">
        <f t="shared" si="42"/>
        <v>module=ycat</v>
      </c>
    </row>
    <row r="978" spans="1:6" ht="30" customHeight="1">
      <c r="A978" s="3" t="s">
        <v>2</v>
      </c>
      <c r="B978" s="3" t="s">
        <v>1056</v>
      </c>
      <c r="C978" s="3" t="s">
        <v>1809</v>
      </c>
      <c r="D978" s="12" t="s">
        <v>2335</v>
      </c>
      <c r="E978" s="6" t="str">
        <f t="shared" si="41"/>
        <v>module=xcat</v>
      </c>
      <c r="F978" s="6" t="str">
        <f t="shared" si="42"/>
        <v>module=ycat</v>
      </c>
    </row>
    <row r="979" spans="1:6" ht="30" customHeight="1">
      <c r="A979" s="3" t="s">
        <v>2</v>
      </c>
      <c r="B979" s="3" t="s">
        <v>1057</v>
      </c>
      <c r="C979" s="3" t="s">
        <v>1810</v>
      </c>
      <c r="D979" s="12" t="s">
        <v>2336</v>
      </c>
      <c r="E979" s="6" t="str">
        <f t="shared" si="41"/>
        <v>module=xcat</v>
      </c>
      <c r="F979" s="6" t="str">
        <f t="shared" si="42"/>
        <v>module=ycat</v>
      </c>
    </row>
    <row r="980" spans="1:6" ht="30" customHeight="1">
      <c r="A980" s="3" t="s">
        <v>2</v>
      </c>
      <c r="B980" s="3" t="s">
        <v>1058</v>
      </c>
      <c r="C980" s="3" t="s">
        <v>1811</v>
      </c>
      <c r="D980" s="12" t="s">
        <v>2337</v>
      </c>
      <c r="E980" s="6" t="str">
        <f t="shared" si="41"/>
        <v>module=xcat</v>
      </c>
      <c r="F980" s="6" t="str">
        <f t="shared" si="42"/>
        <v>module=ycat</v>
      </c>
    </row>
    <row r="981" spans="1:6" ht="30" customHeight="1">
      <c r="A981" s="3" t="s">
        <v>2</v>
      </c>
      <c r="B981" s="3" t="s">
        <v>1059</v>
      </c>
      <c r="C981" s="3" t="s">
        <v>1812</v>
      </c>
      <c r="D981" s="12" t="s">
        <v>2338</v>
      </c>
      <c r="E981" s="6" t="str">
        <f t="shared" si="41"/>
        <v>module=xcat</v>
      </c>
      <c r="F981" s="6" t="str">
        <f t="shared" si="42"/>
        <v>module=ycat</v>
      </c>
    </row>
    <row r="982" spans="1:6" ht="30" customHeight="1">
      <c r="A982" s="3" t="s">
        <v>2</v>
      </c>
      <c r="B982" s="3" t="s">
        <v>1060</v>
      </c>
      <c r="C982" s="3" t="s">
        <v>1813</v>
      </c>
      <c r="D982" s="12" t="s">
        <v>2339</v>
      </c>
      <c r="E982" s="6" t="str">
        <f t="shared" si="41"/>
        <v>module=xcat</v>
      </c>
      <c r="F982" s="6" t="str">
        <f t="shared" si="42"/>
        <v>module=ycat</v>
      </c>
    </row>
    <row r="983" spans="1:6" ht="30" customHeight="1">
      <c r="A983" s="3" t="s">
        <v>2</v>
      </c>
      <c r="B983" s="3" t="s">
        <v>1061</v>
      </c>
      <c r="C983" s="3" t="s">
        <v>1814</v>
      </c>
      <c r="D983" s="12" t="s">
        <v>2340</v>
      </c>
      <c r="E983" s="6" t="str">
        <f t="shared" si="41"/>
        <v>module=xcat</v>
      </c>
      <c r="F983" s="6" t="str">
        <f t="shared" si="42"/>
        <v>module=ycat</v>
      </c>
    </row>
    <row r="984" spans="1:6" ht="30" customHeight="1">
      <c r="A984" s="3" t="s">
        <v>2</v>
      </c>
      <c r="B984" s="3" t="s">
        <v>1062</v>
      </c>
      <c r="C984" s="3" t="s">
        <v>1815</v>
      </c>
      <c r="D984" s="12" t="s">
        <v>2341</v>
      </c>
      <c r="E984" s="6" t="str">
        <f t="shared" si="41"/>
        <v>module=xcat</v>
      </c>
      <c r="F984" s="6" t="str">
        <f t="shared" si="42"/>
        <v>module=ycat</v>
      </c>
    </row>
    <row r="985" spans="1:6" ht="30" customHeight="1">
      <c r="A985" s="3" t="s">
        <v>2</v>
      </c>
      <c r="B985" s="3" t="s">
        <v>1063</v>
      </c>
      <c r="C985" s="3" t="s">
        <v>1816</v>
      </c>
      <c r="D985" s="12" t="s">
        <v>2342</v>
      </c>
      <c r="E985" s="6" t="str">
        <f t="shared" si="41"/>
        <v>module=xcat</v>
      </c>
      <c r="F985" s="6" t="str">
        <f t="shared" si="42"/>
        <v>module=ycat</v>
      </c>
    </row>
    <row r="986" spans="1:6" ht="30" customHeight="1">
      <c r="A986" s="3" t="s">
        <v>2</v>
      </c>
      <c r="B986" s="3" t="s">
        <v>1064</v>
      </c>
      <c r="C986" s="3" t="s">
        <v>1817</v>
      </c>
      <c r="D986" s="12" t="s">
        <v>2343</v>
      </c>
      <c r="E986" s="6" t="str">
        <f t="shared" si="41"/>
        <v>module=xcat</v>
      </c>
      <c r="F986" s="6" t="str">
        <f t="shared" si="42"/>
        <v>module=ycat</v>
      </c>
    </row>
    <row r="987" spans="1:6" ht="30" customHeight="1">
      <c r="A987" s="3" t="s">
        <v>2</v>
      </c>
      <c r="B987" s="3" t="s">
        <v>1065</v>
      </c>
      <c r="C987" s="3" t="s">
        <v>1818</v>
      </c>
      <c r="D987" s="12" t="s">
        <v>2344</v>
      </c>
      <c r="E987" s="6" t="str">
        <f t="shared" si="41"/>
        <v>module=xcat</v>
      </c>
      <c r="F987" s="6" t="str">
        <f t="shared" si="42"/>
        <v>module=ycat</v>
      </c>
    </row>
    <row r="988" spans="1:6" ht="30" customHeight="1">
      <c r="A988" s="3" t="s">
        <v>2</v>
      </c>
      <c r="B988" s="3" t="s">
        <v>1066</v>
      </c>
      <c r="C988" s="3" t="s">
        <v>1819</v>
      </c>
      <c r="D988" s="12" t="s">
        <v>2345</v>
      </c>
      <c r="E988" s="6" t="str">
        <f t="shared" si="41"/>
        <v>module=xcat</v>
      </c>
      <c r="F988" s="6" t="str">
        <f t="shared" si="42"/>
        <v>module=ycat</v>
      </c>
    </row>
    <row r="989" spans="1:6" ht="30" customHeight="1">
      <c r="A989" s="3" t="s">
        <v>2</v>
      </c>
      <c r="B989" s="3" t="s">
        <v>1067</v>
      </c>
      <c r="C989" s="3" t="s">
        <v>1820</v>
      </c>
      <c r="D989" s="12" t="s">
        <v>2346</v>
      </c>
      <c r="E989" s="6" t="str">
        <f t="shared" si="41"/>
        <v>module=xcat</v>
      </c>
      <c r="F989" s="6" t="str">
        <f t="shared" si="42"/>
        <v>module=ycat</v>
      </c>
    </row>
    <row r="990" spans="1:6" ht="30" customHeight="1">
      <c r="A990" s="3" t="s">
        <v>2</v>
      </c>
      <c r="B990" s="3" t="s">
        <v>1068</v>
      </c>
      <c r="C990" s="3" t="s">
        <v>1821</v>
      </c>
      <c r="D990" s="12" t="s">
        <v>2347</v>
      </c>
      <c r="E990" s="6" t="str">
        <f t="shared" si="41"/>
        <v>module=xcat</v>
      </c>
      <c r="F990" s="6" t="str">
        <f t="shared" si="42"/>
        <v>module=ycat</v>
      </c>
    </row>
    <row r="991" spans="1:6" ht="30" customHeight="1">
      <c r="A991" s="3" t="s">
        <v>2</v>
      </c>
      <c r="B991" s="3" t="s">
        <v>1069</v>
      </c>
      <c r="C991" s="3" t="s">
        <v>1822</v>
      </c>
      <c r="D991" s="12" t="s">
        <v>2348</v>
      </c>
      <c r="E991" s="6" t="str">
        <f t="shared" si="41"/>
        <v>module=xcat</v>
      </c>
      <c r="F991" s="6" t="str">
        <f t="shared" si="42"/>
        <v>module=ycat</v>
      </c>
    </row>
    <row r="992" spans="1:6" ht="30" customHeight="1">
      <c r="A992" s="3" t="s">
        <v>2</v>
      </c>
      <c r="B992" s="3" t="s">
        <v>1070</v>
      </c>
      <c r="C992" s="3" t="s">
        <v>1823</v>
      </c>
      <c r="D992" s="12" t="s">
        <v>2349</v>
      </c>
      <c r="E992" s="6" t="str">
        <f t="shared" si="41"/>
        <v>module=xcat</v>
      </c>
      <c r="F992" s="6" t="str">
        <f t="shared" si="42"/>
        <v>module=ycat</v>
      </c>
    </row>
    <row r="993" spans="1:6" ht="30" customHeight="1">
      <c r="A993" s="3" t="s">
        <v>2</v>
      </c>
      <c r="B993" s="3" t="s">
        <v>1071</v>
      </c>
      <c r="C993" s="3" t="s">
        <v>1824</v>
      </c>
      <c r="D993" s="12" t="s">
        <v>2350</v>
      </c>
      <c r="E993" s="6" t="str">
        <f t="shared" si="41"/>
        <v>module=xcat</v>
      </c>
      <c r="F993" s="6" t="str">
        <f t="shared" si="42"/>
        <v>module=ycat</v>
      </c>
    </row>
    <row r="994" spans="1:6" ht="30" customHeight="1">
      <c r="A994" s="3" t="s">
        <v>2</v>
      </c>
      <c r="B994" s="3" t="s">
        <v>1072</v>
      </c>
      <c r="C994" s="3" t="s">
        <v>1825</v>
      </c>
      <c r="D994" s="12" t="s">
        <v>2351</v>
      </c>
      <c r="E994" s="6" t="str">
        <f t="shared" si="41"/>
        <v>module=xcat</v>
      </c>
      <c r="F994" s="6" t="str">
        <f t="shared" si="42"/>
        <v>module=ycat</v>
      </c>
    </row>
    <row r="995" spans="1:6" ht="30" customHeight="1">
      <c r="A995" s="3" t="s">
        <v>2</v>
      </c>
      <c r="B995" s="3" t="s">
        <v>1073</v>
      </c>
      <c r="C995" s="3" t="s">
        <v>1826</v>
      </c>
      <c r="D995" s="12" t="s">
        <v>2352</v>
      </c>
      <c r="E995" s="6" t="str">
        <f t="shared" si="41"/>
        <v>module=xcat</v>
      </c>
      <c r="F995" s="6" t="str">
        <f t="shared" si="42"/>
        <v>module=ycat</v>
      </c>
    </row>
    <row r="996" spans="1:6" ht="30" customHeight="1">
      <c r="A996" s="3" t="s">
        <v>2</v>
      </c>
      <c r="B996" s="3" t="s">
        <v>1074</v>
      </c>
      <c r="C996" s="3" t="s">
        <v>1827</v>
      </c>
      <c r="D996" s="12" t="s">
        <v>2353</v>
      </c>
      <c r="E996" s="6" t="str">
        <f t="shared" si="41"/>
        <v>module=xcat</v>
      </c>
      <c r="F996" s="6" t="str">
        <f t="shared" si="42"/>
        <v>module=ycat</v>
      </c>
    </row>
    <row r="997" spans="1:6" ht="30" customHeight="1">
      <c r="A997" s="3" t="s">
        <v>2</v>
      </c>
      <c r="B997" s="3" t="s">
        <v>1075</v>
      </c>
      <c r="C997" s="3" t="s">
        <v>1828</v>
      </c>
      <c r="D997" s="12" t="s">
        <v>2354</v>
      </c>
      <c r="E997" s="6" t="str">
        <f t="shared" si="41"/>
        <v>module=xcat</v>
      </c>
      <c r="F997" s="6" t="str">
        <f t="shared" si="42"/>
        <v>module=ycat</v>
      </c>
    </row>
    <row r="998" spans="1:6" ht="30" customHeight="1">
      <c r="A998" s="3" t="s">
        <v>2</v>
      </c>
      <c r="B998" s="3" t="s">
        <v>1076</v>
      </c>
      <c r="C998" s="3" t="s">
        <v>1829</v>
      </c>
      <c r="D998" s="12" t="s">
        <v>2355</v>
      </c>
      <c r="E998" s="6" t="str">
        <f t="shared" si="41"/>
        <v>module=xcat</v>
      </c>
      <c r="F998" s="6" t="str">
        <f t="shared" si="42"/>
        <v>module=ycat</v>
      </c>
    </row>
    <row r="999" spans="1:6" ht="30" customHeight="1">
      <c r="A999" s="3" t="s">
        <v>2</v>
      </c>
      <c r="B999" s="3" t="s">
        <v>1077</v>
      </c>
      <c r="C999" s="3" t="s">
        <v>1830</v>
      </c>
      <c r="D999" s="12" t="s">
        <v>2356</v>
      </c>
      <c r="E999" s="6" t="str">
        <f t="shared" si="41"/>
        <v>module=xcat</v>
      </c>
      <c r="F999" s="6" t="str">
        <f t="shared" si="42"/>
        <v>module=ycat</v>
      </c>
    </row>
    <row r="1000" spans="1:6" ht="30" customHeight="1">
      <c r="A1000" s="3" t="s">
        <v>2</v>
      </c>
      <c r="B1000" s="3" t="s">
        <v>1078</v>
      </c>
      <c r="C1000" s="3" t="s">
        <v>1831</v>
      </c>
      <c r="D1000" s="12" t="s">
        <v>2357</v>
      </c>
      <c r="E1000" s="6" t="str">
        <f t="shared" si="41"/>
        <v>module=xcat</v>
      </c>
      <c r="F1000" s="6" t="str">
        <f t="shared" si="42"/>
        <v>module=ycat</v>
      </c>
    </row>
    <row r="1001" spans="1:6" ht="30" customHeight="1">
      <c r="A1001" s="3" t="s">
        <v>2</v>
      </c>
      <c r="B1001" s="3" t="s">
        <v>1079</v>
      </c>
      <c r="C1001" s="3" t="s">
        <v>1832</v>
      </c>
      <c r="D1001" s="12" t="s">
        <v>2358</v>
      </c>
      <c r="E1001" s="6" t="str">
        <f t="shared" si="41"/>
        <v>module=xcat</v>
      </c>
      <c r="F1001" s="6" t="str">
        <f t="shared" si="42"/>
        <v>module=ycat</v>
      </c>
    </row>
    <row r="1002" spans="1:6" ht="30" customHeight="1">
      <c r="A1002" s="3" t="s">
        <v>2</v>
      </c>
      <c r="B1002" s="3" t="s">
        <v>1080</v>
      </c>
      <c r="C1002" s="3" t="s">
        <v>1833</v>
      </c>
      <c r="D1002" s="12" t="s">
        <v>2359</v>
      </c>
      <c r="E1002" s="6" t="str">
        <f t="shared" si="41"/>
        <v>module=xcat</v>
      </c>
      <c r="F1002" s="6" t="str">
        <f t="shared" si="42"/>
        <v>module=ycat</v>
      </c>
    </row>
    <row r="1003" spans="1:6" ht="30" customHeight="1">
      <c r="A1003" s="3" t="s">
        <v>2</v>
      </c>
      <c r="B1003" s="3" t="s">
        <v>1081</v>
      </c>
      <c r="C1003" s="3" t="s">
        <v>1834</v>
      </c>
      <c r="D1003" s="12" t="s">
        <v>2360</v>
      </c>
      <c r="E1003" s="6" t="str">
        <f t="shared" si="41"/>
        <v>module=xcat</v>
      </c>
      <c r="F1003" s="6" t="str">
        <f t="shared" si="42"/>
        <v>module=ycat</v>
      </c>
    </row>
    <row r="1004" spans="1:6" ht="30" customHeight="1">
      <c r="A1004" s="3" t="s">
        <v>2</v>
      </c>
      <c r="B1004" s="3" t="s">
        <v>1082</v>
      </c>
      <c r="C1004" s="3" t="s">
        <v>1835</v>
      </c>
      <c r="D1004" s="12" t="s">
        <v>2361</v>
      </c>
      <c r="E1004" s="6" t="str">
        <f t="shared" si="41"/>
        <v>module=xcat</v>
      </c>
      <c r="F1004" s="6" t="str">
        <f t="shared" si="42"/>
        <v>module=ycat</v>
      </c>
    </row>
    <row r="1005" spans="1:6" ht="30" customHeight="1">
      <c r="A1005" s="3" t="s">
        <v>2</v>
      </c>
      <c r="B1005" s="3" t="s">
        <v>1083</v>
      </c>
      <c r="C1005" s="3" t="s">
        <v>1836</v>
      </c>
      <c r="D1005" s="12" t="s">
        <v>2362</v>
      </c>
      <c r="E1005" s="6" t="str">
        <f t="shared" si="41"/>
        <v>module=xcat</v>
      </c>
      <c r="F1005" s="6" t="str">
        <f t="shared" si="42"/>
        <v>module=ycat</v>
      </c>
    </row>
    <row r="1006" spans="1:6" ht="30" customHeight="1">
      <c r="A1006" s="3" t="s">
        <v>2</v>
      </c>
      <c r="B1006" s="3" t="s">
        <v>1084</v>
      </c>
      <c r="C1006" s="3" t="s">
        <v>1837</v>
      </c>
      <c r="D1006" s="12" t="s">
        <v>2363</v>
      </c>
      <c r="E1006" s="6" t="str">
        <f t="shared" si="41"/>
        <v>module=xcat</v>
      </c>
      <c r="F1006" s="6" t="str">
        <f t="shared" si="42"/>
        <v>module=ycat</v>
      </c>
    </row>
    <row r="1007" spans="1:6" ht="30" customHeight="1">
      <c r="A1007" s="3" t="s">
        <v>2</v>
      </c>
      <c r="B1007" s="3" t="s">
        <v>1085</v>
      </c>
      <c r="C1007" s="3" t="s">
        <v>1838</v>
      </c>
      <c r="D1007" s="12" t="s">
        <v>2364</v>
      </c>
      <c r="E1007" s="6" t="str">
        <f t="shared" ref="E1007:E1070" si="43">HYPERLINK("http://www.ssc.wisc.edu/wlsresearch/documentation/waves/?wave=ancillary&amp;module=xcat","module=xcat")</f>
        <v>module=xcat</v>
      </c>
      <c r="F1007" s="6" t="str">
        <f t="shared" ref="F1007:F1070" si="44">HYPERLINK("http://www.ssc.wisc.edu/wlsresearch/documentation/waves/?wave=ancillary&amp;module=ycat","module=ycat")</f>
        <v>module=ycat</v>
      </c>
    </row>
    <row r="1008" spans="1:6" ht="30" customHeight="1">
      <c r="A1008" s="3" t="s">
        <v>2</v>
      </c>
      <c r="B1008" s="3" t="s">
        <v>1086</v>
      </c>
      <c r="C1008" s="3" t="s">
        <v>1839</v>
      </c>
      <c r="D1008" s="12" t="s">
        <v>2365</v>
      </c>
      <c r="E1008" s="6" t="str">
        <f t="shared" si="43"/>
        <v>module=xcat</v>
      </c>
      <c r="F1008" s="6" t="str">
        <f t="shared" si="44"/>
        <v>module=ycat</v>
      </c>
    </row>
    <row r="1009" spans="1:6" ht="30" customHeight="1">
      <c r="A1009" s="3" t="s">
        <v>2</v>
      </c>
      <c r="B1009" s="3" t="s">
        <v>1087</v>
      </c>
      <c r="C1009" s="3" t="s">
        <v>1840</v>
      </c>
      <c r="D1009" s="12" t="s">
        <v>2366</v>
      </c>
      <c r="E1009" s="6" t="str">
        <f t="shared" si="43"/>
        <v>module=xcat</v>
      </c>
      <c r="F1009" s="6" t="str">
        <f t="shared" si="44"/>
        <v>module=ycat</v>
      </c>
    </row>
    <row r="1010" spans="1:6" ht="30" customHeight="1">
      <c r="A1010" s="3" t="s">
        <v>2</v>
      </c>
      <c r="B1010" s="3" t="s">
        <v>1088</v>
      </c>
      <c r="C1010" s="3" t="s">
        <v>1841</v>
      </c>
      <c r="D1010" s="12" t="s">
        <v>2367</v>
      </c>
      <c r="E1010" s="6" t="str">
        <f t="shared" si="43"/>
        <v>module=xcat</v>
      </c>
      <c r="F1010" s="6" t="str">
        <f t="shared" si="44"/>
        <v>module=ycat</v>
      </c>
    </row>
    <row r="1011" spans="1:6" ht="30" customHeight="1">
      <c r="A1011" s="3" t="s">
        <v>2</v>
      </c>
      <c r="B1011" s="3" t="s">
        <v>1089</v>
      </c>
      <c r="C1011" s="3" t="s">
        <v>1842</v>
      </c>
      <c r="D1011" s="12" t="s">
        <v>2368</v>
      </c>
      <c r="E1011" s="6" t="str">
        <f t="shared" si="43"/>
        <v>module=xcat</v>
      </c>
      <c r="F1011" s="6" t="str">
        <f t="shared" si="44"/>
        <v>module=ycat</v>
      </c>
    </row>
    <row r="1012" spans="1:6" ht="30" customHeight="1">
      <c r="A1012" s="3" t="s">
        <v>2</v>
      </c>
      <c r="B1012" s="3" t="s">
        <v>1090</v>
      </c>
      <c r="C1012" s="3" t="s">
        <v>1843</v>
      </c>
      <c r="D1012" s="12" t="s">
        <v>2369</v>
      </c>
      <c r="E1012" s="6" t="str">
        <f t="shared" si="43"/>
        <v>module=xcat</v>
      </c>
      <c r="F1012" s="6" t="str">
        <f t="shared" si="44"/>
        <v>module=ycat</v>
      </c>
    </row>
    <row r="1013" spans="1:6" ht="30" customHeight="1">
      <c r="A1013" s="3" t="s">
        <v>2</v>
      </c>
      <c r="B1013" s="3" t="s">
        <v>1091</v>
      </c>
      <c r="C1013" s="3" t="s">
        <v>1844</v>
      </c>
      <c r="D1013" s="12" t="s">
        <v>2370</v>
      </c>
      <c r="E1013" s="6" t="str">
        <f t="shared" si="43"/>
        <v>module=xcat</v>
      </c>
      <c r="F1013" s="6" t="str">
        <f t="shared" si="44"/>
        <v>module=ycat</v>
      </c>
    </row>
    <row r="1014" spans="1:6" ht="30" customHeight="1">
      <c r="A1014" s="3" t="s">
        <v>2</v>
      </c>
      <c r="B1014" s="3" t="s">
        <v>1092</v>
      </c>
      <c r="C1014" s="3" t="s">
        <v>1845</v>
      </c>
      <c r="D1014" s="12" t="s">
        <v>2371</v>
      </c>
      <c r="E1014" s="6" t="str">
        <f t="shared" si="43"/>
        <v>module=xcat</v>
      </c>
      <c r="F1014" s="6" t="str">
        <f t="shared" si="44"/>
        <v>module=ycat</v>
      </c>
    </row>
    <row r="1015" spans="1:6" ht="30" customHeight="1">
      <c r="A1015" s="3" t="s">
        <v>2</v>
      </c>
      <c r="B1015" s="3" t="s">
        <v>1093</v>
      </c>
      <c r="C1015" s="3" t="s">
        <v>1846</v>
      </c>
      <c r="D1015" s="12" t="s">
        <v>2372</v>
      </c>
      <c r="E1015" s="6" t="str">
        <f t="shared" si="43"/>
        <v>module=xcat</v>
      </c>
      <c r="F1015" s="6" t="str">
        <f t="shared" si="44"/>
        <v>module=ycat</v>
      </c>
    </row>
    <row r="1016" spans="1:6" ht="30" customHeight="1">
      <c r="A1016" s="3" t="s">
        <v>2</v>
      </c>
      <c r="B1016" s="3" t="s">
        <v>1094</v>
      </c>
      <c r="C1016" s="3" t="s">
        <v>1847</v>
      </c>
      <c r="D1016" s="12" t="s">
        <v>2373</v>
      </c>
      <c r="E1016" s="6" t="str">
        <f t="shared" si="43"/>
        <v>module=xcat</v>
      </c>
      <c r="F1016" s="6" t="str">
        <f t="shared" si="44"/>
        <v>module=ycat</v>
      </c>
    </row>
    <row r="1017" spans="1:6" ht="30" customHeight="1">
      <c r="A1017" s="3" t="s">
        <v>2</v>
      </c>
      <c r="B1017" s="3" t="s">
        <v>1095</v>
      </c>
      <c r="C1017" s="3" t="s">
        <v>1848</v>
      </c>
      <c r="D1017" s="12" t="s">
        <v>2374</v>
      </c>
      <c r="E1017" s="6" t="str">
        <f t="shared" si="43"/>
        <v>module=xcat</v>
      </c>
      <c r="F1017" s="6" t="str">
        <f t="shared" si="44"/>
        <v>module=ycat</v>
      </c>
    </row>
    <row r="1018" spans="1:6" ht="30" customHeight="1">
      <c r="A1018" s="3" t="s">
        <v>2</v>
      </c>
      <c r="B1018" s="3" t="s">
        <v>1096</v>
      </c>
      <c r="C1018" s="3" t="s">
        <v>1849</v>
      </c>
      <c r="D1018" s="12" t="s">
        <v>2375</v>
      </c>
      <c r="E1018" s="6" t="str">
        <f t="shared" si="43"/>
        <v>module=xcat</v>
      </c>
      <c r="F1018" s="6" t="str">
        <f t="shared" si="44"/>
        <v>module=ycat</v>
      </c>
    </row>
    <row r="1019" spans="1:6" ht="30" customHeight="1">
      <c r="A1019" s="3" t="s">
        <v>2</v>
      </c>
      <c r="B1019" s="3" t="s">
        <v>1097</v>
      </c>
      <c r="C1019" s="3" t="s">
        <v>1850</v>
      </c>
      <c r="D1019" s="12" t="s">
        <v>2376</v>
      </c>
      <c r="E1019" s="6" t="str">
        <f t="shared" si="43"/>
        <v>module=xcat</v>
      </c>
      <c r="F1019" s="6" t="str">
        <f t="shared" si="44"/>
        <v>module=ycat</v>
      </c>
    </row>
    <row r="1020" spans="1:6" ht="30" customHeight="1">
      <c r="A1020" s="3" t="s">
        <v>2</v>
      </c>
      <c r="B1020" s="3" t="s">
        <v>1098</v>
      </c>
      <c r="C1020" s="3" t="s">
        <v>1851</v>
      </c>
      <c r="D1020" s="12" t="s">
        <v>2377</v>
      </c>
      <c r="E1020" s="6" t="str">
        <f t="shared" si="43"/>
        <v>module=xcat</v>
      </c>
      <c r="F1020" s="6" t="str">
        <f t="shared" si="44"/>
        <v>module=ycat</v>
      </c>
    </row>
    <row r="1021" spans="1:6" ht="30" customHeight="1">
      <c r="A1021" s="3" t="s">
        <v>2</v>
      </c>
      <c r="B1021" s="3" t="s">
        <v>1099</v>
      </c>
      <c r="C1021" s="3" t="s">
        <v>1852</v>
      </c>
      <c r="D1021" s="12" t="s">
        <v>2378</v>
      </c>
      <c r="E1021" s="6" t="str">
        <f t="shared" si="43"/>
        <v>module=xcat</v>
      </c>
      <c r="F1021" s="6" t="str">
        <f t="shared" si="44"/>
        <v>module=ycat</v>
      </c>
    </row>
    <row r="1022" spans="1:6" ht="30" customHeight="1">
      <c r="A1022" s="3" t="s">
        <v>2</v>
      </c>
      <c r="B1022" s="3" t="s">
        <v>1100</v>
      </c>
      <c r="C1022" s="3" t="s">
        <v>1853</v>
      </c>
      <c r="D1022" s="12" t="s">
        <v>2379</v>
      </c>
      <c r="E1022" s="6" t="str">
        <f t="shared" si="43"/>
        <v>module=xcat</v>
      </c>
      <c r="F1022" s="6" t="str">
        <f t="shared" si="44"/>
        <v>module=ycat</v>
      </c>
    </row>
    <row r="1023" spans="1:6" ht="30" customHeight="1">
      <c r="A1023" s="3" t="s">
        <v>2</v>
      </c>
      <c r="B1023" s="3" t="s">
        <v>1101</v>
      </c>
      <c r="C1023" s="3" t="s">
        <v>1854</v>
      </c>
      <c r="D1023" s="12" t="s">
        <v>2380</v>
      </c>
      <c r="E1023" s="6" t="str">
        <f t="shared" si="43"/>
        <v>module=xcat</v>
      </c>
      <c r="F1023" s="6" t="str">
        <f t="shared" si="44"/>
        <v>module=ycat</v>
      </c>
    </row>
    <row r="1024" spans="1:6" ht="30" customHeight="1">
      <c r="A1024" s="3" t="s">
        <v>2</v>
      </c>
      <c r="B1024" s="3" t="s">
        <v>1102</v>
      </c>
      <c r="C1024" s="3" t="s">
        <v>1855</v>
      </c>
      <c r="D1024" s="12" t="s">
        <v>2381</v>
      </c>
      <c r="E1024" s="6" t="str">
        <f t="shared" si="43"/>
        <v>module=xcat</v>
      </c>
      <c r="F1024" s="6" t="str">
        <f t="shared" si="44"/>
        <v>module=ycat</v>
      </c>
    </row>
    <row r="1025" spans="1:6" ht="30" customHeight="1">
      <c r="A1025" s="3" t="s">
        <v>2</v>
      </c>
      <c r="B1025" s="3" t="s">
        <v>1103</v>
      </c>
      <c r="C1025" s="3" t="s">
        <v>1856</v>
      </c>
      <c r="D1025" s="12" t="s">
        <v>2382</v>
      </c>
      <c r="E1025" s="6" t="str">
        <f t="shared" si="43"/>
        <v>module=xcat</v>
      </c>
      <c r="F1025" s="6" t="str">
        <f t="shared" si="44"/>
        <v>module=ycat</v>
      </c>
    </row>
    <row r="1026" spans="1:6" ht="30" customHeight="1">
      <c r="A1026" s="3" t="s">
        <v>2</v>
      </c>
      <c r="B1026" s="3" t="s">
        <v>1104</v>
      </c>
      <c r="C1026" s="3" t="s">
        <v>1857</v>
      </c>
      <c r="D1026" s="12" t="s">
        <v>2383</v>
      </c>
      <c r="E1026" s="6" t="str">
        <f t="shared" si="43"/>
        <v>module=xcat</v>
      </c>
      <c r="F1026" s="6" t="str">
        <f t="shared" si="44"/>
        <v>module=ycat</v>
      </c>
    </row>
    <row r="1027" spans="1:6" ht="30" customHeight="1">
      <c r="A1027" s="3" t="s">
        <v>2</v>
      </c>
      <c r="B1027" s="3" t="s">
        <v>1105</v>
      </c>
      <c r="C1027" s="3" t="s">
        <v>1858</v>
      </c>
      <c r="D1027" s="12" t="s">
        <v>2384</v>
      </c>
      <c r="E1027" s="6" t="str">
        <f t="shared" si="43"/>
        <v>module=xcat</v>
      </c>
      <c r="F1027" s="6" t="str">
        <f t="shared" si="44"/>
        <v>module=ycat</v>
      </c>
    </row>
    <row r="1028" spans="1:6" ht="30" customHeight="1">
      <c r="A1028" s="3" t="s">
        <v>2</v>
      </c>
      <c r="B1028" s="3" t="s">
        <v>1106</v>
      </c>
      <c r="C1028" s="3" t="s">
        <v>1859</v>
      </c>
      <c r="D1028" s="12" t="s">
        <v>2385</v>
      </c>
      <c r="E1028" s="6" t="str">
        <f t="shared" si="43"/>
        <v>module=xcat</v>
      </c>
      <c r="F1028" s="6" t="str">
        <f t="shared" si="44"/>
        <v>module=ycat</v>
      </c>
    </row>
    <row r="1029" spans="1:6" ht="30" customHeight="1">
      <c r="A1029" s="3" t="s">
        <v>2</v>
      </c>
      <c r="B1029" s="3" t="s">
        <v>1107</v>
      </c>
      <c r="C1029" s="3" t="s">
        <v>1860</v>
      </c>
      <c r="D1029" s="12" t="s">
        <v>2386</v>
      </c>
      <c r="E1029" s="6" t="str">
        <f t="shared" si="43"/>
        <v>module=xcat</v>
      </c>
      <c r="F1029" s="6" t="str">
        <f t="shared" si="44"/>
        <v>module=ycat</v>
      </c>
    </row>
    <row r="1030" spans="1:6" ht="30" customHeight="1">
      <c r="A1030" s="3" t="s">
        <v>2</v>
      </c>
      <c r="B1030" s="3" t="s">
        <v>1108</v>
      </c>
      <c r="C1030" s="3" t="s">
        <v>1861</v>
      </c>
      <c r="D1030" s="12" t="s">
        <v>2387</v>
      </c>
      <c r="E1030" s="6" t="str">
        <f t="shared" si="43"/>
        <v>module=xcat</v>
      </c>
      <c r="F1030" s="6" t="str">
        <f t="shared" si="44"/>
        <v>module=ycat</v>
      </c>
    </row>
    <row r="1031" spans="1:6" ht="30" customHeight="1">
      <c r="A1031" s="3" t="s">
        <v>2</v>
      </c>
      <c r="B1031" s="3" t="s">
        <v>1109</v>
      </c>
      <c r="C1031" s="3" t="s">
        <v>1862</v>
      </c>
      <c r="D1031" s="12" t="s">
        <v>2379</v>
      </c>
      <c r="E1031" s="6" t="str">
        <f t="shared" si="43"/>
        <v>module=xcat</v>
      </c>
      <c r="F1031" s="6" t="str">
        <f t="shared" si="44"/>
        <v>module=ycat</v>
      </c>
    </row>
    <row r="1032" spans="1:6" ht="30" customHeight="1">
      <c r="A1032" s="3" t="s">
        <v>2</v>
      </c>
      <c r="B1032" s="3" t="s">
        <v>1110</v>
      </c>
      <c r="C1032" s="3" t="s">
        <v>1863</v>
      </c>
      <c r="D1032" s="12" t="s">
        <v>2388</v>
      </c>
      <c r="E1032" s="6" t="str">
        <f t="shared" si="43"/>
        <v>module=xcat</v>
      </c>
      <c r="F1032" s="6" t="str">
        <f t="shared" si="44"/>
        <v>module=ycat</v>
      </c>
    </row>
    <row r="1033" spans="1:6" ht="30" customHeight="1">
      <c r="A1033" s="3" t="s">
        <v>2</v>
      </c>
      <c r="B1033" s="3" t="s">
        <v>1111</v>
      </c>
      <c r="C1033" s="3" t="s">
        <v>1864</v>
      </c>
      <c r="D1033" s="12" t="s">
        <v>2389</v>
      </c>
      <c r="E1033" s="6" t="str">
        <f t="shared" si="43"/>
        <v>module=xcat</v>
      </c>
      <c r="F1033" s="6" t="str">
        <f t="shared" si="44"/>
        <v>module=ycat</v>
      </c>
    </row>
    <row r="1034" spans="1:6" ht="30" customHeight="1">
      <c r="A1034" s="3" t="s">
        <v>2</v>
      </c>
      <c r="B1034" s="3" t="s">
        <v>1112</v>
      </c>
      <c r="C1034" s="3" t="s">
        <v>1865</v>
      </c>
      <c r="D1034" s="12" t="s">
        <v>2390</v>
      </c>
      <c r="E1034" s="6" t="str">
        <f t="shared" si="43"/>
        <v>module=xcat</v>
      </c>
      <c r="F1034" s="6" t="str">
        <f t="shared" si="44"/>
        <v>module=ycat</v>
      </c>
    </row>
    <row r="1035" spans="1:6" ht="30" customHeight="1">
      <c r="A1035" s="3" t="s">
        <v>2</v>
      </c>
      <c r="B1035" s="3" t="s">
        <v>1113</v>
      </c>
      <c r="C1035" s="3" t="s">
        <v>1866</v>
      </c>
      <c r="D1035" s="12" t="s">
        <v>2391</v>
      </c>
      <c r="E1035" s="6" t="str">
        <f t="shared" si="43"/>
        <v>module=xcat</v>
      </c>
      <c r="F1035" s="6" t="str">
        <f t="shared" si="44"/>
        <v>module=ycat</v>
      </c>
    </row>
    <row r="1036" spans="1:6" ht="30" customHeight="1">
      <c r="A1036" s="3" t="s">
        <v>2</v>
      </c>
      <c r="B1036" s="3" t="s">
        <v>1114</v>
      </c>
      <c r="C1036" s="3" t="s">
        <v>1867</v>
      </c>
      <c r="D1036" s="12" t="s">
        <v>2392</v>
      </c>
      <c r="E1036" s="6" t="str">
        <f t="shared" si="43"/>
        <v>module=xcat</v>
      </c>
      <c r="F1036" s="6" t="str">
        <f t="shared" si="44"/>
        <v>module=ycat</v>
      </c>
    </row>
    <row r="1037" spans="1:6" ht="30" customHeight="1">
      <c r="A1037" s="3" t="s">
        <v>2</v>
      </c>
      <c r="B1037" s="3" t="s">
        <v>1115</v>
      </c>
      <c r="C1037" s="3" t="s">
        <v>1868</v>
      </c>
      <c r="D1037" s="12" t="s">
        <v>2393</v>
      </c>
      <c r="E1037" s="6" t="str">
        <f t="shared" si="43"/>
        <v>module=xcat</v>
      </c>
      <c r="F1037" s="6" t="str">
        <f t="shared" si="44"/>
        <v>module=ycat</v>
      </c>
    </row>
    <row r="1038" spans="1:6" ht="30" customHeight="1">
      <c r="A1038" s="3" t="s">
        <v>2</v>
      </c>
      <c r="B1038" s="3" t="s">
        <v>1116</v>
      </c>
      <c r="C1038" s="3" t="s">
        <v>1869</v>
      </c>
      <c r="D1038" s="12" t="s">
        <v>2394</v>
      </c>
      <c r="E1038" s="6" t="str">
        <f t="shared" si="43"/>
        <v>module=xcat</v>
      </c>
      <c r="F1038" s="6" t="str">
        <f t="shared" si="44"/>
        <v>module=ycat</v>
      </c>
    </row>
    <row r="1039" spans="1:6" ht="30" customHeight="1">
      <c r="A1039" s="3" t="s">
        <v>2</v>
      </c>
      <c r="B1039" s="3" t="s">
        <v>1117</v>
      </c>
      <c r="C1039" s="3" t="s">
        <v>1870</v>
      </c>
      <c r="D1039" s="12" t="s">
        <v>2395</v>
      </c>
      <c r="E1039" s="6" t="str">
        <f t="shared" si="43"/>
        <v>module=xcat</v>
      </c>
      <c r="F1039" s="6" t="str">
        <f t="shared" si="44"/>
        <v>module=ycat</v>
      </c>
    </row>
    <row r="1040" spans="1:6" ht="30" customHeight="1">
      <c r="A1040" s="3" t="s">
        <v>2</v>
      </c>
      <c r="B1040" s="3" t="s">
        <v>1118</v>
      </c>
      <c r="C1040" s="3" t="s">
        <v>1871</v>
      </c>
      <c r="D1040" s="12" t="s">
        <v>2396</v>
      </c>
      <c r="E1040" s="6" t="str">
        <f t="shared" si="43"/>
        <v>module=xcat</v>
      </c>
      <c r="F1040" s="6" t="str">
        <f t="shared" si="44"/>
        <v>module=ycat</v>
      </c>
    </row>
    <row r="1041" spans="1:6" ht="30" customHeight="1">
      <c r="A1041" s="3" t="s">
        <v>2</v>
      </c>
      <c r="B1041" s="3" t="s">
        <v>1119</v>
      </c>
      <c r="C1041" s="3" t="s">
        <v>1872</v>
      </c>
      <c r="D1041" s="12" t="s">
        <v>2397</v>
      </c>
      <c r="E1041" s="6" t="str">
        <f t="shared" si="43"/>
        <v>module=xcat</v>
      </c>
      <c r="F1041" s="6" t="str">
        <f t="shared" si="44"/>
        <v>module=ycat</v>
      </c>
    </row>
    <row r="1042" spans="1:6" ht="30" customHeight="1">
      <c r="A1042" s="3" t="s">
        <v>2</v>
      </c>
      <c r="B1042" s="3" t="s">
        <v>1120</v>
      </c>
      <c r="C1042" s="3" t="s">
        <v>1873</v>
      </c>
      <c r="D1042" s="12" t="s">
        <v>2398</v>
      </c>
      <c r="E1042" s="6" t="str">
        <f t="shared" si="43"/>
        <v>module=xcat</v>
      </c>
      <c r="F1042" s="6" t="str">
        <f t="shared" si="44"/>
        <v>module=ycat</v>
      </c>
    </row>
    <row r="1043" spans="1:6" ht="30" customHeight="1">
      <c r="A1043" s="3" t="s">
        <v>2</v>
      </c>
      <c r="B1043" s="3" t="s">
        <v>1121</v>
      </c>
      <c r="C1043" s="3" t="s">
        <v>1874</v>
      </c>
      <c r="D1043" s="12" t="s">
        <v>2390</v>
      </c>
      <c r="E1043" s="6" t="str">
        <f t="shared" si="43"/>
        <v>module=xcat</v>
      </c>
      <c r="F1043" s="6" t="str">
        <f t="shared" si="44"/>
        <v>module=ycat</v>
      </c>
    </row>
    <row r="1044" spans="1:6" ht="30" customHeight="1">
      <c r="A1044" s="3" t="s">
        <v>2</v>
      </c>
      <c r="B1044" s="3" t="s">
        <v>1122</v>
      </c>
      <c r="C1044" s="3" t="s">
        <v>1875</v>
      </c>
      <c r="D1044" s="12" t="s">
        <v>2399</v>
      </c>
      <c r="E1044" s="6" t="str">
        <f t="shared" si="43"/>
        <v>module=xcat</v>
      </c>
      <c r="F1044" s="6" t="str">
        <f t="shared" si="44"/>
        <v>module=ycat</v>
      </c>
    </row>
    <row r="1045" spans="1:6" ht="30" customHeight="1">
      <c r="A1045" s="3" t="s">
        <v>2</v>
      </c>
      <c r="B1045" s="3" t="s">
        <v>1123</v>
      </c>
      <c r="C1045" s="3" t="s">
        <v>1876</v>
      </c>
      <c r="D1045" s="12" t="s">
        <v>2400</v>
      </c>
      <c r="E1045" s="6" t="str">
        <f t="shared" si="43"/>
        <v>module=xcat</v>
      </c>
      <c r="F1045" s="6" t="str">
        <f t="shared" si="44"/>
        <v>module=ycat</v>
      </c>
    </row>
    <row r="1046" spans="1:6" ht="30" customHeight="1">
      <c r="A1046" s="3" t="s">
        <v>2</v>
      </c>
      <c r="B1046" s="3" t="s">
        <v>1124</v>
      </c>
      <c r="C1046" s="3" t="s">
        <v>1877</v>
      </c>
      <c r="D1046" s="12" t="s">
        <v>2401</v>
      </c>
      <c r="E1046" s="6" t="str">
        <f t="shared" si="43"/>
        <v>module=xcat</v>
      </c>
      <c r="F1046" s="6" t="str">
        <f t="shared" si="44"/>
        <v>module=ycat</v>
      </c>
    </row>
    <row r="1047" spans="1:6" ht="30" customHeight="1">
      <c r="A1047" s="3" t="s">
        <v>2</v>
      </c>
      <c r="B1047" s="3" t="s">
        <v>1125</v>
      </c>
      <c r="C1047" s="3" t="s">
        <v>1878</v>
      </c>
      <c r="D1047" s="12" t="s">
        <v>2402</v>
      </c>
      <c r="E1047" s="6" t="str">
        <f t="shared" si="43"/>
        <v>module=xcat</v>
      </c>
      <c r="F1047" s="6" t="str">
        <f t="shared" si="44"/>
        <v>module=ycat</v>
      </c>
    </row>
    <row r="1048" spans="1:6" ht="30" customHeight="1">
      <c r="A1048" s="3" t="s">
        <v>2</v>
      </c>
      <c r="B1048" s="3" t="s">
        <v>1126</v>
      </c>
      <c r="C1048" s="3" t="s">
        <v>1879</v>
      </c>
      <c r="D1048" s="12" t="s">
        <v>2403</v>
      </c>
      <c r="E1048" s="6" t="str">
        <f t="shared" si="43"/>
        <v>module=xcat</v>
      </c>
      <c r="F1048" s="6" t="str">
        <f t="shared" si="44"/>
        <v>module=ycat</v>
      </c>
    </row>
    <row r="1049" spans="1:6" ht="30" customHeight="1">
      <c r="A1049" s="3" t="s">
        <v>2</v>
      </c>
      <c r="B1049" s="3" t="s">
        <v>1127</v>
      </c>
      <c r="C1049" s="3" t="s">
        <v>1880</v>
      </c>
      <c r="D1049" s="12" t="s">
        <v>2404</v>
      </c>
      <c r="E1049" s="6" t="str">
        <f t="shared" si="43"/>
        <v>module=xcat</v>
      </c>
      <c r="F1049" s="6" t="str">
        <f t="shared" si="44"/>
        <v>module=ycat</v>
      </c>
    </row>
    <row r="1050" spans="1:6" ht="30" customHeight="1">
      <c r="A1050" s="3" t="s">
        <v>2</v>
      </c>
      <c r="B1050" s="3" t="s">
        <v>1128</v>
      </c>
      <c r="C1050" s="3" t="s">
        <v>1881</v>
      </c>
      <c r="D1050" s="12" t="s">
        <v>2405</v>
      </c>
      <c r="E1050" s="6" t="str">
        <f t="shared" si="43"/>
        <v>module=xcat</v>
      </c>
      <c r="F1050" s="6" t="str">
        <f t="shared" si="44"/>
        <v>module=ycat</v>
      </c>
    </row>
    <row r="1051" spans="1:6" ht="30" customHeight="1">
      <c r="A1051" s="3" t="s">
        <v>2</v>
      </c>
      <c r="B1051" s="3" t="s">
        <v>1129</v>
      </c>
      <c r="C1051" s="3" t="s">
        <v>1882</v>
      </c>
      <c r="D1051" s="12" t="s">
        <v>2406</v>
      </c>
      <c r="E1051" s="6" t="str">
        <f t="shared" si="43"/>
        <v>module=xcat</v>
      </c>
      <c r="F1051" s="6" t="str">
        <f t="shared" si="44"/>
        <v>module=ycat</v>
      </c>
    </row>
    <row r="1052" spans="1:6" ht="30" customHeight="1">
      <c r="A1052" s="3" t="s">
        <v>2</v>
      </c>
      <c r="B1052" s="3" t="s">
        <v>1130</v>
      </c>
      <c r="C1052" s="3" t="s">
        <v>1883</v>
      </c>
      <c r="D1052" s="12" t="s">
        <v>2407</v>
      </c>
      <c r="E1052" s="6" t="str">
        <f t="shared" si="43"/>
        <v>module=xcat</v>
      </c>
      <c r="F1052" s="6" t="str">
        <f t="shared" si="44"/>
        <v>module=ycat</v>
      </c>
    </row>
    <row r="1053" spans="1:6" ht="30" customHeight="1">
      <c r="A1053" s="3" t="s">
        <v>2</v>
      </c>
      <c r="B1053" s="3" t="s">
        <v>1131</v>
      </c>
      <c r="C1053" s="3" t="s">
        <v>1884</v>
      </c>
      <c r="D1053" s="12" t="s">
        <v>2408</v>
      </c>
      <c r="E1053" s="6" t="str">
        <f t="shared" si="43"/>
        <v>module=xcat</v>
      </c>
      <c r="F1053" s="6" t="str">
        <f t="shared" si="44"/>
        <v>module=ycat</v>
      </c>
    </row>
    <row r="1054" spans="1:6" ht="30" customHeight="1">
      <c r="A1054" s="3" t="s">
        <v>2</v>
      </c>
      <c r="B1054" s="3" t="s">
        <v>1132</v>
      </c>
      <c r="C1054" s="3" t="s">
        <v>1885</v>
      </c>
      <c r="D1054" s="12" t="s">
        <v>2409</v>
      </c>
      <c r="E1054" s="6" t="str">
        <f t="shared" si="43"/>
        <v>module=xcat</v>
      </c>
      <c r="F1054" s="6" t="str">
        <f t="shared" si="44"/>
        <v>module=ycat</v>
      </c>
    </row>
    <row r="1055" spans="1:6" ht="30" customHeight="1">
      <c r="A1055" s="3" t="s">
        <v>2</v>
      </c>
      <c r="B1055" s="3" t="s">
        <v>1133</v>
      </c>
      <c r="C1055" s="3" t="s">
        <v>1886</v>
      </c>
      <c r="D1055" s="12" t="s">
        <v>2410</v>
      </c>
      <c r="E1055" s="6" t="str">
        <f t="shared" si="43"/>
        <v>module=xcat</v>
      </c>
      <c r="F1055" s="6" t="str">
        <f t="shared" si="44"/>
        <v>module=ycat</v>
      </c>
    </row>
    <row r="1056" spans="1:6" ht="30" customHeight="1">
      <c r="A1056" s="3" t="s">
        <v>2</v>
      </c>
      <c r="B1056" s="3" t="s">
        <v>1134</v>
      </c>
      <c r="C1056" s="3" t="s">
        <v>1887</v>
      </c>
      <c r="D1056" s="12" t="s">
        <v>2411</v>
      </c>
      <c r="E1056" s="6" t="str">
        <f t="shared" si="43"/>
        <v>module=xcat</v>
      </c>
      <c r="F1056" s="6" t="str">
        <f t="shared" si="44"/>
        <v>module=ycat</v>
      </c>
    </row>
    <row r="1057" spans="1:6" ht="30" customHeight="1">
      <c r="A1057" s="3" t="s">
        <v>2</v>
      </c>
      <c r="B1057" s="3" t="s">
        <v>1135</v>
      </c>
      <c r="C1057" s="3" t="s">
        <v>1888</v>
      </c>
      <c r="D1057" s="12" t="s">
        <v>2412</v>
      </c>
      <c r="E1057" s="6" t="str">
        <f t="shared" si="43"/>
        <v>module=xcat</v>
      </c>
      <c r="F1057" s="6" t="str">
        <f t="shared" si="44"/>
        <v>module=ycat</v>
      </c>
    </row>
    <row r="1058" spans="1:6" ht="30" customHeight="1">
      <c r="A1058" s="3" t="s">
        <v>2</v>
      </c>
      <c r="B1058" s="3" t="s">
        <v>1136</v>
      </c>
      <c r="C1058" s="3" t="s">
        <v>1889</v>
      </c>
      <c r="D1058" s="12" t="s">
        <v>2413</v>
      </c>
      <c r="E1058" s="6" t="str">
        <f t="shared" si="43"/>
        <v>module=xcat</v>
      </c>
      <c r="F1058" s="6" t="str">
        <f t="shared" si="44"/>
        <v>module=ycat</v>
      </c>
    </row>
    <row r="1059" spans="1:6" ht="30" customHeight="1">
      <c r="A1059" s="3" t="s">
        <v>2</v>
      </c>
      <c r="B1059" s="3" t="s">
        <v>1137</v>
      </c>
      <c r="C1059" s="3" t="s">
        <v>1890</v>
      </c>
      <c r="D1059" s="12" t="s">
        <v>2414</v>
      </c>
      <c r="E1059" s="6" t="str">
        <f t="shared" si="43"/>
        <v>module=xcat</v>
      </c>
      <c r="F1059" s="6" t="str">
        <f t="shared" si="44"/>
        <v>module=ycat</v>
      </c>
    </row>
    <row r="1060" spans="1:6" ht="30" customHeight="1">
      <c r="A1060" s="3" t="s">
        <v>2</v>
      </c>
      <c r="B1060" s="3" t="s">
        <v>1138</v>
      </c>
      <c r="C1060" s="3" t="s">
        <v>1891</v>
      </c>
      <c r="D1060" s="12" t="s">
        <v>2415</v>
      </c>
      <c r="E1060" s="6" t="str">
        <f t="shared" si="43"/>
        <v>module=xcat</v>
      </c>
      <c r="F1060" s="6" t="str">
        <f t="shared" si="44"/>
        <v>module=ycat</v>
      </c>
    </row>
    <row r="1061" spans="1:6" ht="30" customHeight="1">
      <c r="A1061" s="3" t="s">
        <v>2</v>
      </c>
      <c r="B1061" s="3" t="s">
        <v>1139</v>
      </c>
      <c r="C1061" s="3" t="s">
        <v>1892</v>
      </c>
      <c r="D1061" s="12" t="s">
        <v>2416</v>
      </c>
      <c r="E1061" s="6" t="str">
        <f t="shared" si="43"/>
        <v>module=xcat</v>
      </c>
      <c r="F1061" s="6" t="str">
        <f t="shared" si="44"/>
        <v>module=ycat</v>
      </c>
    </row>
    <row r="1062" spans="1:6" ht="30" customHeight="1">
      <c r="A1062" s="3" t="s">
        <v>2</v>
      </c>
      <c r="B1062" s="3" t="s">
        <v>1140</v>
      </c>
      <c r="C1062" s="3" t="s">
        <v>1893</v>
      </c>
      <c r="D1062" s="12" t="s">
        <v>2417</v>
      </c>
      <c r="E1062" s="6" t="str">
        <f t="shared" si="43"/>
        <v>module=xcat</v>
      </c>
      <c r="F1062" s="6" t="str">
        <f t="shared" si="44"/>
        <v>module=ycat</v>
      </c>
    </row>
    <row r="1063" spans="1:6" ht="30" customHeight="1">
      <c r="A1063" s="3" t="s">
        <v>2</v>
      </c>
      <c r="B1063" s="3" t="s">
        <v>1141</v>
      </c>
      <c r="C1063" s="3" t="s">
        <v>1894</v>
      </c>
      <c r="D1063" s="12" t="s">
        <v>2418</v>
      </c>
      <c r="E1063" s="6" t="str">
        <f t="shared" si="43"/>
        <v>module=xcat</v>
      </c>
      <c r="F1063" s="6" t="str">
        <f t="shared" si="44"/>
        <v>module=ycat</v>
      </c>
    </row>
    <row r="1064" spans="1:6" ht="30" customHeight="1">
      <c r="A1064" s="3" t="s">
        <v>2</v>
      </c>
      <c r="B1064" s="3" t="s">
        <v>1142</v>
      </c>
      <c r="C1064" s="3" t="s">
        <v>1895</v>
      </c>
      <c r="D1064" s="12" t="s">
        <v>2419</v>
      </c>
      <c r="E1064" s="6" t="str">
        <f t="shared" si="43"/>
        <v>module=xcat</v>
      </c>
      <c r="F1064" s="6" t="str">
        <f t="shared" si="44"/>
        <v>module=ycat</v>
      </c>
    </row>
    <row r="1065" spans="1:6" ht="30" customHeight="1">
      <c r="A1065" s="3" t="s">
        <v>2</v>
      </c>
      <c r="B1065" s="3" t="s">
        <v>1143</v>
      </c>
      <c r="C1065" s="3" t="s">
        <v>1896</v>
      </c>
      <c r="D1065" s="12" t="s">
        <v>2420</v>
      </c>
      <c r="E1065" s="6" t="str">
        <f t="shared" si="43"/>
        <v>module=xcat</v>
      </c>
      <c r="F1065" s="6" t="str">
        <f t="shared" si="44"/>
        <v>module=ycat</v>
      </c>
    </row>
    <row r="1066" spans="1:6" ht="30" customHeight="1">
      <c r="A1066" s="3" t="s">
        <v>2</v>
      </c>
      <c r="B1066" s="3" t="s">
        <v>1144</v>
      </c>
      <c r="C1066" s="3" t="s">
        <v>1897</v>
      </c>
      <c r="D1066" s="12" t="s">
        <v>2421</v>
      </c>
      <c r="E1066" s="6" t="str">
        <f t="shared" si="43"/>
        <v>module=xcat</v>
      </c>
      <c r="F1066" s="6" t="str">
        <f t="shared" si="44"/>
        <v>module=ycat</v>
      </c>
    </row>
    <row r="1067" spans="1:6" ht="30" customHeight="1">
      <c r="A1067" s="3" t="s">
        <v>2</v>
      </c>
      <c r="B1067" s="3" t="s">
        <v>1145</v>
      </c>
      <c r="C1067" s="3" t="s">
        <v>1898</v>
      </c>
      <c r="D1067" s="12" t="s">
        <v>2422</v>
      </c>
      <c r="E1067" s="6" t="str">
        <f t="shared" si="43"/>
        <v>module=xcat</v>
      </c>
      <c r="F1067" s="6" t="str">
        <f t="shared" si="44"/>
        <v>module=ycat</v>
      </c>
    </row>
    <row r="1068" spans="1:6" ht="30" customHeight="1">
      <c r="A1068" s="3" t="s">
        <v>2</v>
      </c>
      <c r="B1068" s="3" t="s">
        <v>1146</v>
      </c>
      <c r="C1068" s="3" t="s">
        <v>1899</v>
      </c>
      <c r="D1068" s="12" t="s">
        <v>2423</v>
      </c>
      <c r="E1068" s="6" t="str">
        <f t="shared" si="43"/>
        <v>module=xcat</v>
      </c>
      <c r="F1068" s="6" t="str">
        <f t="shared" si="44"/>
        <v>module=ycat</v>
      </c>
    </row>
    <row r="1069" spans="1:6" ht="30" customHeight="1">
      <c r="A1069" s="3" t="s">
        <v>2</v>
      </c>
      <c r="B1069" s="3" t="s">
        <v>1147</v>
      </c>
      <c r="C1069" s="3" t="s">
        <v>1900</v>
      </c>
      <c r="D1069" s="12" t="s">
        <v>2424</v>
      </c>
      <c r="E1069" s="6" t="str">
        <f t="shared" si="43"/>
        <v>module=xcat</v>
      </c>
      <c r="F1069" s="6" t="str">
        <f t="shared" si="44"/>
        <v>module=ycat</v>
      </c>
    </row>
    <row r="1070" spans="1:6" ht="30" customHeight="1">
      <c r="A1070" s="3" t="s">
        <v>2</v>
      </c>
      <c r="B1070" s="3" t="s">
        <v>1148</v>
      </c>
      <c r="C1070" s="3" t="s">
        <v>1901</v>
      </c>
      <c r="D1070" s="12" t="s">
        <v>2425</v>
      </c>
      <c r="E1070" s="6" t="str">
        <f t="shared" si="43"/>
        <v>module=xcat</v>
      </c>
      <c r="F1070" s="6" t="str">
        <f t="shared" si="44"/>
        <v>module=ycat</v>
      </c>
    </row>
    <row r="1071" spans="1:6" ht="30" customHeight="1">
      <c r="A1071" s="3" t="s">
        <v>2</v>
      </c>
      <c r="B1071" s="3" t="s">
        <v>1149</v>
      </c>
      <c r="C1071" s="3" t="s">
        <v>1902</v>
      </c>
      <c r="D1071" s="12" t="s">
        <v>2426</v>
      </c>
      <c r="E1071" s="6" t="str">
        <f t="shared" ref="E1071:E1134" si="45">HYPERLINK("http://www.ssc.wisc.edu/wlsresearch/documentation/waves/?wave=ancillary&amp;module=xcat","module=xcat")</f>
        <v>module=xcat</v>
      </c>
      <c r="F1071" s="6" t="str">
        <f t="shared" ref="F1071:F1134" si="46">HYPERLINK("http://www.ssc.wisc.edu/wlsresearch/documentation/waves/?wave=ancillary&amp;module=ycat","module=ycat")</f>
        <v>module=ycat</v>
      </c>
    </row>
    <row r="1072" spans="1:6" ht="30" customHeight="1">
      <c r="A1072" s="3" t="s">
        <v>2</v>
      </c>
      <c r="B1072" s="3" t="s">
        <v>1150</v>
      </c>
      <c r="C1072" s="3" t="s">
        <v>1903</v>
      </c>
      <c r="D1072" s="12" t="s">
        <v>2427</v>
      </c>
      <c r="E1072" s="6" t="str">
        <f t="shared" si="45"/>
        <v>module=xcat</v>
      </c>
      <c r="F1072" s="6" t="str">
        <f t="shared" si="46"/>
        <v>module=ycat</v>
      </c>
    </row>
    <row r="1073" spans="1:6" ht="30" customHeight="1">
      <c r="A1073" s="3" t="s">
        <v>2</v>
      </c>
      <c r="B1073" s="3" t="s">
        <v>1151</v>
      </c>
      <c r="C1073" s="3" t="s">
        <v>1904</v>
      </c>
      <c r="D1073" s="12" t="s">
        <v>2428</v>
      </c>
      <c r="E1073" s="6" t="str">
        <f t="shared" si="45"/>
        <v>module=xcat</v>
      </c>
      <c r="F1073" s="6" t="str">
        <f t="shared" si="46"/>
        <v>module=ycat</v>
      </c>
    </row>
    <row r="1074" spans="1:6" ht="30" customHeight="1">
      <c r="A1074" s="3" t="s">
        <v>2</v>
      </c>
      <c r="B1074" s="3" t="s">
        <v>1152</v>
      </c>
      <c r="C1074" s="3" t="s">
        <v>1905</v>
      </c>
      <c r="D1074" s="12" t="s">
        <v>2429</v>
      </c>
      <c r="E1074" s="6" t="str">
        <f t="shared" si="45"/>
        <v>module=xcat</v>
      </c>
      <c r="F1074" s="6" t="str">
        <f t="shared" si="46"/>
        <v>module=ycat</v>
      </c>
    </row>
    <row r="1075" spans="1:6" ht="30" customHeight="1">
      <c r="A1075" s="3" t="s">
        <v>2</v>
      </c>
      <c r="B1075" s="3" t="s">
        <v>1153</v>
      </c>
      <c r="C1075" s="3" t="s">
        <v>1906</v>
      </c>
      <c r="D1075" s="12" t="s">
        <v>2430</v>
      </c>
      <c r="E1075" s="6" t="str">
        <f t="shared" si="45"/>
        <v>module=xcat</v>
      </c>
      <c r="F1075" s="6" t="str">
        <f t="shared" si="46"/>
        <v>module=ycat</v>
      </c>
    </row>
    <row r="1076" spans="1:6" ht="30" customHeight="1">
      <c r="A1076" s="3" t="s">
        <v>2</v>
      </c>
      <c r="B1076" s="3" t="s">
        <v>1154</v>
      </c>
      <c r="C1076" s="3" t="s">
        <v>1907</v>
      </c>
      <c r="D1076" s="12" t="s">
        <v>2431</v>
      </c>
      <c r="E1076" s="6" t="str">
        <f t="shared" si="45"/>
        <v>module=xcat</v>
      </c>
      <c r="F1076" s="6" t="str">
        <f t="shared" si="46"/>
        <v>module=ycat</v>
      </c>
    </row>
    <row r="1077" spans="1:6" ht="30" customHeight="1">
      <c r="A1077" s="3" t="s">
        <v>2</v>
      </c>
      <c r="B1077" s="3" t="s">
        <v>1155</v>
      </c>
      <c r="C1077" s="3" t="s">
        <v>1908</v>
      </c>
      <c r="D1077" s="12" t="s">
        <v>2432</v>
      </c>
      <c r="E1077" s="6" t="str">
        <f t="shared" si="45"/>
        <v>module=xcat</v>
      </c>
      <c r="F1077" s="6" t="str">
        <f t="shared" si="46"/>
        <v>module=ycat</v>
      </c>
    </row>
    <row r="1078" spans="1:6" ht="30" customHeight="1">
      <c r="A1078" s="3" t="s">
        <v>2</v>
      </c>
      <c r="B1078" s="3" t="s">
        <v>1156</v>
      </c>
      <c r="C1078" s="3" t="s">
        <v>1909</v>
      </c>
      <c r="D1078" s="12" t="s">
        <v>2433</v>
      </c>
      <c r="E1078" s="6" t="str">
        <f t="shared" si="45"/>
        <v>module=xcat</v>
      </c>
      <c r="F1078" s="6" t="str">
        <f t="shared" si="46"/>
        <v>module=ycat</v>
      </c>
    </row>
    <row r="1079" spans="1:6" ht="30" customHeight="1">
      <c r="A1079" s="3" t="s">
        <v>2</v>
      </c>
      <c r="B1079" s="3" t="s">
        <v>1157</v>
      </c>
      <c r="C1079" s="3" t="s">
        <v>1910</v>
      </c>
      <c r="D1079" s="12" t="s">
        <v>2434</v>
      </c>
      <c r="E1079" s="6" t="str">
        <f t="shared" si="45"/>
        <v>module=xcat</v>
      </c>
      <c r="F1079" s="6" t="str">
        <f t="shared" si="46"/>
        <v>module=ycat</v>
      </c>
    </row>
    <row r="1080" spans="1:6" ht="30" customHeight="1">
      <c r="A1080" s="3" t="s">
        <v>2</v>
      </c>
      <c r="B1080" s="3" t="s">
        <v>1158</v>
      </c>
      <c r="C1080" s="3" t="s">
        <v>1911</v>
      </c>
      <c r="D1080" s="12" t="s">
        <v>2435</v>
      </c>
      <c r="E1080" s="6" t="str">
        <f t="shared" si="45"/>
        <v>module=xcat</v>
      </c>
      <c r="F1080" s="6" t="str">
        <f t="shared" si="46"/>
        <v>module=ycat</v>
      </c>
    </row>
    <row r="1081" spans="1:6" ht="30" customHeight="1">
      <c r="A1081" s="3" t="s">
        <v>2</v>
      </c>
      <c r="B1081" s="3" t="s">
        <v>1159</v>
      </c>
      <c r="C1081" s="3" t="s">
        <v>1912</v>
      </c>
      <c r="D1081" s="12" t="s">
        <v>2436</v>
      </c>
      <c r="E1081" s="6" t="str">
        <f t="shared" si="45"/>
        <v>module=xcat</v>
      </c>
      <c r="F1081" s="6" t="str">
        <f t="shared" si="46"/>
        <v>module=ycat</v>
      </c>
    </row>
    <row r="1082" spans="1:6" ht="30" customHeight="1">
      <c r="A1082" s="3" t="s">
        <v>2</v>
      </c>
      <c r="B1082" s="3" t="s">
        <v>1160</v>
      </c>
      <c r="C1082" s="3" t="s">
        <v>1913</v>
      </c>
      <c r="D1082" s="12" t="s">
        <v>2437</v>
      </c>
      <c r="E1082" s="6" t="str">
        <f t="shared" si="45"/>
        <v>module=xcat</v>
      </c>
      <c r="F1082" s="6" t="str">
        <f t="shared" si="46"/>
        <v>module=ycat</v>
      </c>
    </row>
    <row r="1083" spans="1:6" ht="30" customHeight="1">
      <c r="A1083" s="3" t="s">
        <v>2</v>
      </c>
      <c r="B1083" s="3" t="s">
        <v>1161</v>
      </c>
      <c r="C1083" s="3" t="s">
        <v>1914</v>
      </c>
      <c r="D1083" s="12" t="s">
        <v>2438</v>
      </c>
      <c r="E1083" s="6" t="str">
        <f t="shared" si="45"/>
        <v>module=xcat</v>
      </c>
      <c r="F1083" s="6" t="str">
        <f t="shared" si="46"/>
        <v>module=ycat</v>
      </c>
    </row>
    <row r="1084" spans="1:6" ht="30" customHeight="1">
      <c r="A1084" s="3" t="s">
        <v>2</v>
      </c>
      <c r="B1084" s="3" t="s">
        <v>1162</v>
      </c>
      <c r="C1084" s="3" t="s">
        <v>1915</v>
      </c>
      <c r="D1084" s="12" t="s">
        <v>2439</v>
      </c>
      <c r="E1084" s="6" t="str">
        <f t="shared" si="45"/>
        <v>module=xcat</v>
      </c>
      <c r="F1084" s="6" t="str">
        <f t="shared" si="46"/>
        <v>module=ycat</v>
      </c>
    </row>
    <row r="1085" spans="1:6" ht="30" customHeight="1">
      <c r="A1085" s="3" t="s">
        <v>2</v>
      </c>
      <c r="B1085" s="3" t="s">
        <v>1163</v>
      </c>
      <c r="C1085" s="3" t="s">
        <v>1916</v>
      </c>
      <c r="D1085" s="12" t="s">
        <v>2440</v>
      </c>
      <c r="E1085" s="6" t="str">
        <f t="shared" si="45"/>
        <v>module=xcat</v>
      </c>
      <c r="F1085" s="6" t="str">
        <f t="shared" si="46"/>
        <v>module=ycat</v>
      </c>
    </row>
    <row r="1086" spans="1:6" ht="30" customHeight="1">
      <c r="A1086" s="3" t="s">
        <v>2</v>
      </c>
      <c r="B1086" s="3" t="s">
        <v>1164</v>
      </c>
      <c r="C1086" s="3" t="s">
        <v>1917</v>
      </c>
      <c r="D1086" s="12" t="s">
        <v>2441</v>
      </c>
      <c r="E1086" s="6" t="str">
        <f t="shared" si="45"/>
        <v>module=xcat</v>
      </c>
      <c r="F1086" s="6" t="str">
        <f t="shared" si="46"/>
        <v>module=ycat</v>
      </c>
    </row>
    <row r="1087" spans="1:6" ht="30" customHeight="1">
      <c r="A1087" s="3" t="s">
        <v>2</v>
      </c>
      <c r="B1087" s="3" t="s">
        <v>1165</v>
      </c>
      <c r="C1087" s="3" t="s">
        <v>1918</v>
      </c>
      <c r="D1087" s="12" t="s">
        <v>2442</v>
      </c>
      <c r="E1087" s="6" t="str">
        <f t="shared" si="45"/>
        <v>module=xcat</v>
      </c>
      <c r="F1087" s="6" t="str">
        <f t="shared" si="46"/>
        <v>module=ycat</v>
      </c>
    </row>
    <row r="1088" spans="1:6" ht="30" customHeight="1">
      <c r="A1088" s="3" t="s">
        <v>2</v>
      </c>
      <c r="B1088" s="3" t="s">
        <v>1166</v>
      </c>
      <c r="C1088" s="3" t="s">
        <v>1919</v>
      </c>
      <c r="D1088" s="12" t="s">
        <v>2443</v>
      </c>
      <c r="E1088" s="6" t="str">
        <f t="shared" si="45"/>
        <v>module=xcat</v>
      </c>
      <c r="F1088" s="6" t="str">
        <f t="shared" si="46"/>
        <v>module=ycat</v>
      </c>
    </row>
    <row r="1089" spans="1:6" ht="30" customHeight="1">
      <c r="A1089" s="3" t="s">
        <v>2</v>
      </c>
      <c r="B1089" s="3" t="s">
        <v>1167</v>
      </c>
      <c r="C1089" s="3" t="s">
        <v>1920</v>
      </c>
      <c r="D1089" s="12" t="s">
        <v>2444</v>
      </c>
      <c r="E1089" s="6" t="str">
        <f t="shared" si="45"/>
        <v>module=xcat</v>
      </c>
      <c r="F1089" s="6" t="str">
        <f t="shared" si="46"/>
        <v>module=ycat</v>
      </c>
    </row>
    <row r="1090" spans="1:6" ht="30" customHeight="1">
      <c r="A1090" s="3" t="s">
        <v>2</v>
      </c>
      <c r="B1090" s="3" t="s">
        <v>1168</v>
      </c>
      <c r="C1090" s="3" t="s">
        <v>1921</v>
      </c>
      <c r="D1090" s="12" t="s">
        <v>2445</v>
      </c>
      <c r="E1090" s="6" t="str">
        <f t="shared" si="45"/>
        <v>module=xcat</v>
      </c>
      <c r="F1090" s="6" t="str">
        <f t="shared" si="46"/>
        <v>module=ycat</v>
      </c>
    </row>
    <row r="1091" spans="1:6" ht="30" customHeight="1">
      <c r="A1091" s="3" t="s">
        <v>2</v>
      </c>
      <c r="B1091" s="3" t="s">
        <v>1169</v>
      </c>
      <c r="C1091" s="3" t="s">
        <v>1922</v>
      </c>
      <c r="D1091" s="12" t="s">
        <v>2446</v>
      </c>
      <c r="E1091" s="6" t="str">
        <f t="shared" si="45"/>
        <v>module=xcat</v>
      </c>
      <c r="F1091" s="6" t="str">
        <f t="shared" si="46"/>
        <v>module=ycat</v>
      </c>
    </row>
    <row r="1092" spans="1:6" ht="30" customHeight="1">
      <c r="A1092" s="3" t="s">
        <v>2</v>
      </c>
      <c r="B1092" s="3" t="s">
        <v>1170</v>
      </c>
      <c r="C1092" s="3" t="s">
        <v>1923</v>
      </c>
      <c r="D1092" s="12" t="s">
        <v>2447</v>
      </c>
      <c r="E1092" s="6" t="str">
        <f t="shared" si="45"/>
        <v>module=xcat</v>
      </c>
      <c r="F1092" s="6" t="str">
        <f t="shared" si="46"/>
        <v>module=ycat</v>
      </c>
    </row>
    <row r="1093" spans="1:6" ht="30" customHeight="1">
      <c r="A1093" s="3" t="s">
        <v>2</v>
      </c>
      <c r="B1093" s="3" t="s">
        <v>1171</v>
      </c>
      <c r="C1093" s="3" t="s">
        <v>1924</v>
      </c>
      <c r="D1093" s="12" t="s">
        <v>2448</v>
      </c>
      <c r="E1093" s="6" t="str">
        <f t="shared" si="45"/>
        <v>module=xcat</v>
      </c>
      <c r="F1093" s="6" t="str">
        <f t="shared" si="46"/>
        <v>module=ycat</v>
      </c>
    </row>
    <row r="1094" spans="1:6" ht="30" customHeight="1">
      <c r="A1094" s="3" t="s">
        <v>2</v>
      </c>
      <c r="B1094" s="3" t="s">
        <v>1172</v>
      </c>
      <c r="C1094" s="3" t="s">
        <v>1925</v>
      </c>
      <c r="D1094" s="12" t="s">
        <v>2449</v>
      </c>
      <c r="E1094" s="6" t="str">
        <f t="shared" si="45"/>
        <v>module=xcat</v>
      </c>
      <c r="F1094" s="6" t="str">
        <f t="shared" si="46"/>
        <v>module=ycat</v>
      </c>
    </row>
    <row r="1095" spans="1:6" ht="30" customHeight="1">
      <c r="A1095" s="3" t="s">
        <v>2</v>
      </c>
      <c r="B1095" s="3" t="s">
        <v>1173</v>
      </c>
      <c r="C1095" s="3" t="s">
        <v>1926</v>
      </c>
      <c r="D1095" s="12" t="s">
        <v>2450</v>
      </c>
      <c r="E1095" s="6" t="str">
        <f t="shared" si="45"/>
        <v>module=xcat</v>
      </c>
      <c r="F1095" s="6" t="str">
        <f t="shared" si="46"/>
        <v>module=ycat</v>
      </c>
    </row>
    <row r="1096" spans="1:6" ht="30" customHeight="1">
      <c r="A1096" s="3" t="s">
        <v>2</v>
      </c>
      <c r="B1096" s="3" t="s">
        <v>1174</v>
      </c>
      <c r="C1096" s="3" t="s">
        <v>1927</v>
      </c>
      <c r="D1096" s="12" t="s">
        <v>2451</v>
      </c>
      <c r="E1096" s="6" t="str">
        <f t="shared" si="45"/>
        <v>module=xcat</v>
      </c>
      <c r="F1096" s="6" t="str">
        <f t="shared" si="46"/>
        <v>module=ycat</v>
      </c>
    </row>
    <row r="1097" spans="1:6" ht="30" customHeight="1">
      <c r="A1097" s="3" t="s">
        <v>2</v>
      </c>
      <c r="B1097" s="3" t="s">
        <v>1175</v>
      </c>
      <c r="C1097" s="3" t="s">
        <v>1928</v>
      </c>
      <c r="D1097" s="12" t="s">
        <v>2452</v>
      </c>
      <c r="E1097" s="6" t="str">
        <f t="shared" si="45"/>
        <v>module=xcat</v>
      </c>
      <c r="F1097" s="6" t="str">
        <f t="shared" si="46"/>
        <v>module=ycat</v>
      </c>
    </row>
    <row r="1098" spans="1:6" ht="30" customHeight="1">
      <c r="A1098" s="3" t="s">
        <v>2</v>
      </c>
      <c r="B1098" s="3" t="s">
        <v>1176</v>
      </c>
      <c r="C1098" s="3" t="s">
        <v>1929</v>
      </c>
      <c r="D1098" s="12" t="s">
        <v>2453</v>
      </c>
      <c r="E1098" s="6" t="str">
        <f t="shared" si="45"/>
        <v>module=xcat</v>
      </c>
      <c r="F1098" s="6" t="str">
        <f t="shared" si="46"/>
        <v>module=ycat</v>
      </c>
    </row>
    <row r="1099" spans="1:6" ht="30" customHeight="1">
      <c r="A1099" s="3" t="s">
        <v>2</v>
      </c>
      <c r="B1099" s="3" t="s">
        <v>1177</v>
      </c>
      <c r="C1099" s="3" t="s">
        <v>1930</v>
      </c>
      <c r="D1099" s="12" t="s">
        <v>2454</v>
      </c>
      <c r="E1099" s="6" t="str">
        <f t="shared" si="45"/>
        <v>module=xcat</v>
      </c>
      <c r="F1099" s="6" t="str">
        <f t="shared" si="46"/>
        <v>module=ycat</v>
      </c>
    </row>
    <row r="1100" spans="1:6" ht="30" customHeight="1">
      <c r="A1100" s="3" t="s">
        <v>2</v>
      </c>
      <c r="B1100" s="3" t="s">
        <v>1178</v>
      </c>
      <c r="C1100" s="3" t="s">
        <v>1931</v>
      </c>
      <c r="D1100" s="12" t="s">
        <v>2455</v>
      </c>
      <c r="E1100" s="6" t="str">
        <f t="shared" si="45"/>
        <v>module=xcat</v>
      </c>
      <c r="F1100" s="6" t="str">
        <f t="shared" si="46"/>
        <v>module=ycat</v>
      </c>
    </row>
    <row r="1101" spans="1:6" ht="30" customHeight="1">
      <c r="A1101" s="3" t="s">
        <v>2</v>
      </c>
      <c r="B1101" s="3" t="s">
        <v>1179</v>
      </c>
      <c r="C1101" s="3" t="s">
        <v>1932</v>
      </c>
      <c r="D1101" s="12" t="s">
        <v>2456</v>
      </c>
      <c r="E1101" s="6" t="str">
        <f t="shared" si="45"/>
        <v>module=xcat</v>
      </c>
      <c r="F1101" s="6" t="str">
        <f t="shared" si="46"/>
        <v>module=ycat</v>
      </c>
    </row>
    <row r="1102" spans="1:6" ht="30" customHeight="1">
      <c r="A1102" s="3" t="s">
        <v>2</v>
      </c>
      <c r="B1102" s="3" t="s">
        <v>1180</v>
      </c>
      <c r="C1102" s="3" t="s">
        <v>1933</v>
      </c>
      <c r="D1102" s="12" t="s">
        <v>2457</v>
      </c>
      <c r="E1102" s="6" t="str">
        <f t="shared" si="45"/>
        <v>module=xcat</v>
      </c>
      <c r="F1102" s="6" t="str">
        <f t="shared" si="46"/>
        <v>module=ycat</v>
      </c>
    </row>
    <row r="1103" spans="1:6" ht="30" customHeight="1">
      <c r="A1103" s="3" t="s">
        <v>2</v>
      </c>
      <c r="B1103" s="3" t="s">
        <v>1181</v>
      </c>
      <c r="C1103" s="3" t="s">
        <v>1934</v>
      </c>
      <c r="D1103" s="12" t="s">
        <v>2458</v>
      </c>
      <c r="E1103" s="6" t="str">
        <f t="shared" si="45"/>
        <v>module=xcat</v>
      </c>
      <c r="F1103" s="6" t="str">
        <f t="shared" si="46"/>
        <v>module=ycat</v>
      </c>
    </row>
    <row r="1104" spans="1:6" ht="30" customHeight="1">
      <c r="A1104" s="3" t="s">
        <v>2</v>
      </c>
      <c r="B1104" s="3" t="s">
        <v>1182</v>
      </c>
      <c r="C1104" s="3" t="s">
        <v>1935</v>
      </c>
      <c r="D1104" s="12" t="s">
        <v>2459</v>
      </c>
      <c r="E1104" s="6" t="str">
        <f t="shared" si="45"/>
        <v>module=xcat</v>
      </c>
      <c r="F1104" s="6" t="str">
        <f t="shared" si="46"/>
        <v>module=ycat</v>
      </c>
    </row>
    <row r="1105" spans="1:6" ht="30" customHeight="1">
      <c r="A1105" s="3" t="s">
        <v>2</v>
      </c>
      <c r="B1105" s="3" t="s">
        <v>1183</v>
      </c>
      <c r="C1105" s="3" t="s">
        <v>1936</v>
      </c>
      <c r="D1105" s="12" t="s">
        <v>2460</v>
      </c>
      <c r="E1105" s="6" t="str">
        <f t="shared" si="45"/>
        <v>module=xcat</v>
      </c>
      <c r="F1105" s="6" t="str">
        <f t="shared" si="46"/>
        <v>module=ycat</v>
      </c>
    </row>
    <row r="1106" spans="1:6" ht="30" customHeight="1">
      <c r="A1106" s="3" t="s">
        <v>2</v>
      </c>
      <c r="B1106" s="3" t="s">
        <v>1184</v>
      </c>
      <c r="C1106" s="3" t="s">
        <v>1937</v>
      </c>
      <c r="D1106" s="12" t="s">
        <v>2461</v>
      </c>
      <c r="E1106" s="6" t="str">
        <f t="shared" si="45"/>
        <v>module=xcat</v>
      </c>
      <c r="F1106" s="6" t="str">
        <f t="shared" si="46"/>
        <v>module=ycat</v>
      </c>
    </row>
    <row r="1107" spans="1:6" ht="30" customHeight="1">
      <c r="A1107" s="3" t="s">
        <v>2</v>
      </c>
      <c r="B1107" s="3" t="s">
        <v>1185</v>
      </c>
      <c r="C1107" s="3" t="s">
        <v>1938</v>
      </c>
      <c r="D1107" s="12" t="s">
        <v>2462</v>
      </c>
      <c r="E1107" s="6" t="str">
        <f t="shared" si="45"/>
        <v>module=xcat</v>
      </c>
      <c r="F1107" s="6" t="str">
        <f t="shared" si="46"/>
        <v>module=ycat</v>
      </c>
    </row>
    <row r="1108" spans="1:6" ht="30" customHeight="1">
      <c r="A1108" s="3" t="s">
        <v>2</v>
      </c>
      <c r="B1108" s="3" t="s">
        <v>1186</v>
      </c>
      <c r="C1108" s="3" t="s">
        <v>1939</v>
      </c>
      <c r="D1108" s="12" t="s">
        <v>2463</v>
      </c>
      <c r="E1108" s="6" t="str">
        <f t="shared" si="45"/>
        <v>module=xcat</v>
      </c>
      <c r="F1108" s="6" t="str">
        <f t="shared" si="46"/>
        <v>module=ycat</v>
      </c>
    </row>
    <row r="1109" spans="1:6" ht="30" customHeight="1">
      <c r="A1109" s="3" t="s">
        <v>2</v>
      </c>
      <c r="B1109" s="3" t="s">
        <v>1187</v>
      </c>
      <c r="C1109" s="3" t="s">
        <v>1940</v>
      </c>
      <c r="D1109" s="12" t="s">
        <v>2464</v>
      </c>
      <c r="E1109" s="6" t="str">
        <f t="shared" si="45"/>
        <v>module=xcat</v>
      </c>
      <c r="F1109" s="6" t="str">
        <f t="shared" si="46"/>
        <v>module=ycat</v>
      </c>
    </row>
    <row r="1110" spans="1:6" ht="30" customHeight="1">
      <c r="A1110" s="3" t="s">
        <v>2</v>
      </c>
      <c r="B1110" s="3" t="s">
        <v>1188</v>
      </c>
      <c r="C1110" s="3" t="s">
        <v>1941</v>
      </c>
      <c r="D1110" s="12" t="s">
        <v>2465</v>
      </c>
      <c r="E1110" s="6" t="str">
        <f t="shared" si="45"/>
        <v>module=xcat</v>
      </c>
      <c r="F1110" s="6" t="str">
        <f t="shared" si="46"/>
        <v>module=ycat</v>
      </c>
    </row>
    <row r="1111" spans="1:6" ht="30" customHeight="1">
      <c r="A1111" s="3" t="s">
        <v>2</v>
      </c>
      <c r="B1111" s="3" t="s">
        <v>1189</v>
      </c>
      <c r="C1111" s="3" t="s">
        <v>1942</v>
      </c>
      <c r="D1111" s="12" t="s">
        <v>2466</v>
      </c>
      <c r="E1111" s="6" t="str">
        <f t="shared" si="45"/>
        <v>module=xcat</v>
      </c>
      <c r="F1111" s="6" t="str">
        <f t="shared" si="46"/>
        <v>module=ycat</v>
      </c>
    </row>
    <row r="1112" spans="1:6" ht="30" customHeight="1">
      <c r="A1112" s="3" t="s">
        <v>2</v>
      </c>
      <c r="B1112" s="3" t="s">
        <v>1190</v>
      </c>
      <c r="C1112" s="3" t="s">
        <v>1943</v>
      </c>
      <c r="D1112" s="12" t="s">
        <v>2467</v>
      </c>
      <c r="E1112" s="6" t="str">
        <f t="shared" si="45"/>
        <v>module=xcat</v>
      </c>
      <c r="F1112" s="6" t="str">
        <f t="shared" si="46"/>
        <v>module=ycat</v>
      </c>
    </row>
    <row r="1113" spans="1:6" ht="30" customHeight="1">
      <c r="A1113" s="3" t="s">
        <v>2</v>
      </c>
      <c r="B1113" s="3" t="s">
        <v>1191</v>
      </c>
      <c r="C1113" s="3" t="s">
        <v>1944</v>
      </c>
      <c r="D1113" s="12" t="s">
        <v>2468</v>
      </c>
      <c r="E1113" s="6" t="str">
        <f t="shared" si="45"/>
        <v>module=xcat</v>
      </c>
      <c r="F1113" s="6" t="str">
        <f t="shared" si="46"/>
        <v>module=ycat</v>
      </c>
    </row>
    <row r="1114" spans="1:6" ht="30" customHeight="1">
      <c r="A1114" s="3" t="s">
        <v>2</v>
      </c>
      <c r="B1114" s="3" t="s">
        <v>1192</v>
      </c>
      <c r="C1114" s="3" t="s">
        <v>1945</v>
      </c>
      <c r="D1114" s="12" t="s">
        <v>2469</v>
      </c>
      <c r="E1114" s="6" t="str">
        <f t="shared" si="45"/>
        <v>module=xcat</v>
      </c>
      <c r="F1114" s="6" t="str">
        <f t="shared" si="46"/>
        <v>module=ycat</v>
      </c>
    </row>
    <row r="1115" spans="1:6" ht="30" customHeight="1">
      <c r="A1115" s="3" t="s">
        <v>2</v>
      </c>
      <c r="B1115" s="3" t="s">
        <v>1193</v>
      </c>
      <c r="C1115" s="3" t="s">
        <v>1946</v>
      </c>
      <c r="D1115" s="12" t="s">
        <v>2470</v>
      </c>
      <c r="E1115" s="6" t="str">
        <f t="shared" si="45"/>
        <v>module=xcat</v>
      </c>
      <c r="F1115" s="6" t="str">
        <f t="shared" si="46"/>
        <v>module=ycat</v>
      </c>
    </row>
    <row r="1116" spans="1:6" ht="30" customHeight="1">
      <c r="A1116" s="3" t="s">
        <v>2</v>
      </c>
      <c r="B1116" s="3" t="s">
        <v>1194</v>
      </c>
      <c r="C1116" s="3" t="s">
        <v>1947</v>
      </c>
      <c r="D1116" s="12" t="s">
        <v>2471</v>
      </c>
      <c r="E1116" s="6" t="str">
        <f t="shared" si="45"/>
        <v>module=xcat</v>
      </c>
      <c r="F1116" s="6" t="str">
        <f t="shared" si="46"/>
        <v>module=ycat</v>
      </c>
    </row>
    <row r="1117" spans="1:6" ht="30" customHeight="1">
      <c r="A1117" s="3" t="s">
        <v>2</v>
      </c>
      <c r="B1117" s="3" t="s">
        <v>1195</v>
      </c>
      <c r="C1117" s="3" t="s">
        <v>1948</v>
      </c>
      <c r="D1117" s="12" t="s">
        <v>2472</v>
      </c>
      <c r="E1117" s="6" t="str">
        <f t="shared" si="45"/>
        <v>module=xcat</v>
      </c>
      <c r="F1117" s="6" t="str">
        <f t="shared" si="46"/>
        <v>module=ycat</v>
      </c>
    </row>
    <row r="1118" spans="1:6" ht="30" customHeight="1">
      <c r="A1118" s="3" t="s">
        <v>2</v>
      </c>
      <c r="B1118" s="3" t="s">
        <v>1196</v>
      </c>
      <c r="C1118" s="3" t="s">
        <v>1949</v>
      </c>
      <c r="D1118" s="12" t="s">
        <v>2473</v>
      </c>
      <c r="E1118" s="6" t="str">
        <f t="shared" si="45"/>
        <v>module=xcat</v>
      </c>
      <c r="F1118" s="6" t="str">
        <f t="shared" si="46"/>
        <v>module=ycat</v>
      </c>
    </row>
    <row r="1119" spans="1:6" ht="30" customHeight="1">
      <c r="A1119" s="3" t="s">
        <v>2</v>
      </c>
      <c r="B1119" s="3" t="s">
        <v>1197</v>
      </c>
      <c r="C1119" s="3" t="s">
        <v>1950</v>
      </c>
      <c r="D1119" s="12" t="s">
        <v>2474</v>
      </c>
      <c r="E1119" s="6" t="str">
        <f t="shared" si="45"/>
        <v>module=xcat</v>
      </c>
      <c r="F1119" s="6" t="str">
        <f t="shared" si="46"/>
        <v>module=ycat</v>
      </c>
    </row>
    <row r="1120" spans="1:6" ht="30" customHeight="1">
      <c r="A1120" s="3" t="s">
        <v>2</v>
      </c>
      <c r="B1120" s="3" t="s">
        <v>1198</v>
      </c>
      <c r="C1120" s="3" t="s">
        <v>1951</v>
      </c>
      <c r="D1120" s="12" t="s">
        <v>2475</v>
      </c>
      <c r="E1120" s="6" t="str">
        <f t="shared" si="45"/>
        <v>module=xcat</v>
      </c>
      <c r="F1120" s="6" t="str">
        <f t="shared" si="46"/>
        <v>module=ycat</v>
      </c>
    </row>
    <row r="1121" spans="1:6" ht="30" customHeight="1">
      <c r="A1121" s="3" t="s">
        <v>2</v>
      </c>
      <c r="B1121" s="3" t="s">
        <v>1199</v>
      </c>
      <c r="C1121" s="3" t="s">
        <v>1952</v>
      </c>
      <c r="D1121" s="12" t="s">
        <v>2476</v>
      </c>
      <c r="E1121" s="6" t="str">
        <f t="shared" si="45"/>
        <v>module=xcat</v>
      </c>
      <c r="F1121" s="6" t="str">
        <f t="shared" si="46"/>
        <v>module=ycat</v>
      </c>
    </row>
    <row r="1122" spans="1:6" ht="30" customHeight="1">
      <c r="A1122" s="3" t="s">
        <v>2</v>
      </c>
      <c r="B1122" s="3" t="s">
        <v>1200</v>
      </c>
      <c r="C1122" s="3" t="s">
        <v>1953</v>
      </c>
      <c r="D1122" s="12" t="s">
        <v>2477</v>
      </c>
      <c r="E1122" s="6" t="str">
        <f t="shared" si="45"/>
        <v>module=xcat</v>
      </c>
      <c r="F1122" s="6" t="str">
        <f t="shared" si="46"/>
        <v>module=ycat</v>
      </c>
    </row>
    <row r="1123" spans="1:6" ht="30" customHeight="1">
      <c r="A1123" s="3" t="s">
        <v>2</v>
      </c>
      <c r="B1123" s="3" t="s">
        <v>1201</v>
      </c>
      <c r="C1123" s="3" t="s">
        <v>1954</v>
      </c>
      <c r="D1123" s="12" t="s">
        <v>2478</v>
      </c>
      <c r="E1123" s="6" t="str">
        <f t="shared" si="45"/>
        <v>module=xcat</v>
      </c>
      <c r="F1123" s="6" t="str">
        <f t="shared" si="46"/>
        <v>module=ycat</v>
      </c>
    </row>
    <row r="1124" spans="1:6" ht="30" customHeight="1">
      <c r="A1124" s="3" t="s">
        <v>2</v>
      </c>
      <c r="B1124" s="3" t="s">
        <v>1202</v>
      </c>
      <c r="C1124" s="3" t="s">
        <v>1955</v>
      </c>
      <c r="D1124" s="12" t="s">
        <v>2479</v>
      </c>
      <c r="E1124" s="6" t="str">
        <f t="shared" si="45"/>
        <v>module=xcat</v>
      </c>
      <c r="F1124" s="6" t="str">
        <f t="shared" si="46"/>
        <v>module=ycat</v>
      </c>
    </row>
    <row r="1125" spans="1:6" ht="30" customHeight="1">
      <c r="A1125" s="3" t="s">
        <v>2</v>
      </c>
      <c r="B1125" s="3" t="s">
        <v>1203</v>
      </c>
      <c r="C1125" s="3" t="s">
        <v>1956</v>
      </c>
      <c r="D1125" s="12" t="s">
        <v>2480</v>
      </c>
      <c r="E1125" s="6" t="str">
        <f t="shared" si="45"/>
        <v>module=xcat</v>
      </c>
      <c r="F1125" s="6" t="str">
        <f t="shared" si="46"/>
        <v>module=ycat</v>
      </c>
    </row>
    <row r="1126" spans="1:6" ht="30" customHeight="1">
      <c r="A1126" s="3" t="s">
        <v>2</v>
      </c>
      <c r="B1126" s="3" t="s">
        <v>1204</v>
      </c>
      <c r="C1126" s="3" t="s">
        <v>1957</v>
      </c>
      <c r="D1126" s="12" t="s">
        <v>2481</v>
      </c>
      <c r="E1126" s="6" t="str">
        <f t="shared" si="45"/>
        <v>module=xcat</v>
      </c>
      <c r="F1126" s="6" t="str">
        <f t="shared" si="46"/>
        <v>module=ycat</v>
      </c>
    </row>
    <row r="1127" spans="1:6" ht="30" customHeight="1">
      <c r="A1127" s="3" t="s">
        <v>2</v>
      </c>
      <c r="B1127" s="3" t="s">
        <v>1205</v>
      </c>
      <c r="C1127" s="3" t="s">
        <v>1958</v>
      </c>
      <c r="D1127" s="12" t="s">
        <v>2482</v>
      </c>
      <c r="E1127" s="6" t="str">
        <f t="shared" si="45"/>
        <v>module=xcat</v>
      </c>
      <c r="F1127" s="6" t="str">
        <f t="shared" si="46"/>
        <v>module=ycat</v>
      </c>
    </row>
    <row r="1128" spans="1:6" ht="30" customHeight="1">
      <c r="A1128" s="3" t="s">
        <v>2</v>
      </c>
      <c r="B1128" s="3" t="s">
        <v>1206</v>
      </c>
      <c r="C1128" s="3" t="s">
        <v>1959</v>
      </c>
      <c r="D1128" s="12" t="s">
        <v>2483</v>
      </c>
      <c r="E1128" s="6" t="str">
        <f t="shared" si="45"/>
        <v>module=xcat</v>
      </c>
      <c r="F1128" s="6" t="str">
        <f t="shared" si="46"/>
        <v>module=ycat</v>
      </c>
    </row>
    <row r="1129" spans="1:6" ht="30" customHeight="1">
      <c r="A1129" s="3" t="s">
        <v>2</v>
      </c>
      <c r="B1129" s="3" t="s">
        <v>1207</v>
      </c>
      <c r="C1129" s="3" t="s">
        <v>1960</v>
      </c>
      <c r="D1129" s="12" t="s">
        <v>2484</v>
      </c>
      <c r="E1129" s="6" t="str">
        <f t="shared" si="45"/>
        <v>module=xcat</v>
      </c>
      <c r="F1129" s="6" t="str">
        <f t="shared" si="46"/>
        <v>module=ycat</v>
      </c>
    </row>
    <row r="1130" spans="1:6" ht="30" customHeight="1">
      <c r="A1130" s="3" t="s">
        <v>2</v>
      </c>
      <c r="B1130" s="3" t="s">
        <v>1208</v>
      </c>
      <c r="C1130" s="3" t="s">
        <v>1961</v>
      </c>
      <c r="D1130" s="12" t="s">
        <v>2485</v>
      </c>
      <c r="E1130" s="6" t="str">
        <f t="shared" si="45"/>
        <v>module=xcat</v>
      </c>
      <c r="F1130" s="6" t="str">
        <f t="shared" si="46"/>
        <v>module=ycat</v>
      </c>
    </row>
    <row r="1131" spans="1:6" ht="30" customHeight="1">
      <c r="A1131" s="3" t="s">
        <v>2</v>
      </c>
      <c r="B1131" s="3" t="s">
        <v>1209</v>
      </c>
      <c r="C1131" s="3" t="s">
        <v>1962</v>
      </c>
      <c r="D1131" s="12" t="s">
        <v>2486</v>
      </c>
      <c r="E1131" s="6" t="str">
        <f t="shared" si="45"/>
        <v>module=xcat</v>
      </c>
      <c r="F1131" s="6" t="str">
        <f t="shared" si="46"/>
        <v>module=ycat</v>
      </c>
    </row>
    <row r="1132" spans="1:6" ht="30" customHeight="1">
      <c r="A1132" s="3" t="s">
        <v>2</v>
      </c>
      <c r="B1132" s="3" t="s">
        <v>1210</v>
      </c>
      <c r="C1132" s="3" t="s">
        <v>1963</v>
      </c>
      <c r="D1132" s="12" t="s">
        <v>2487</v>
      </c>
      <c r="E1132" s="6" t="str">
        <f t="shared" si="45"/>
        <v>module=xcat</v>
      </c>
      <c r="F1132" s="6" t="str">
        <f t="shared" si="46"/>
        <v>module=ycat</v>
      </c>
    </row>
    <row r="1133" spans="1:6" ht="30" customHeight="1">
      <c r="A1133" s="3" t="s">
        <v>2</v>
      </c>
      <c r="B1133" s="3" t="s">
        <v>1211</v>
      </c>
      <c r="C1133" s="3" t="s">
        <v>1964</v>
      </c>
      <c r="D1133" s="12" t="s">
        <v>2488</v>
      </c>
      <c r="E1133" s="6" t="str">
        <f t="shared" si="45"/>
        <v>module=xcat</v>
      </c>
      <c r="F1133" s="6" t="str">
        <f t="shared" si="46"/>
        <v>module=ycat</v>
      </c>
    </row>
    <row r="1134" spans="1:6" ht="30" customHeight="1">
      <c r="A1134" s="3" t="s">
        <v>2</v>
      </c>
      <c r="B1134" s="3" t="s">
        <v>1212</v>
      </c>
      <c r="C1134" s="3" t="s">
        <v>1965</v>
      </c>
      <c r="D1134" s="12" t="s">
        <v>2489</v>
      </c>
      <c r="E1134" s="6" t="str">
        <f t="shared" si="45"/>
        <v>module=xcat</v>
      </c>
      <c r="F1134" s="6" t="str">
        <f t="shared" si="46"/>
        <v>module=ycat</v>
      </c>
    </row>
    <row r="1135" spans="1:6" ht="30" customHeight="1">
      <c r="A1135" s="3" t="s">
        <v>2</v>
      </c>
      <c r="B1135" s="3" t="s">
        <v>1213</v>
      </c>
      <c r="C1135" s="3" t="s">
        <v>1966</v>
      </c>
      <c r="D1135" s="12" t="s">
        <v>2490</v>
      </c>
      <c r="E1135" s="6" t="str">
        <f t="shared" ref="E1135:E1145" si="47">HYPERLINK("http://www.ssc.wisc.edu/wlsresearch/documentation/waves/?wave=ancillary&amp;module=xcat","module=xcat")</f>
        <v>module=xcat</v>
      </c>
      <c r="F1135" s="6" t="str">
        <f t="shared" ref="F1135:F1145" si="48">HYPERLINK("http://www.ssc.wisc.edu/wlsresearch/documentation/waves/?wave=ancillary&amp;module=ycat","module=ycat")</f>
        <v>module=ycat</v>
      </c>
    </row>
    <row r="1136" spans="1:6" ht="30" customHeight="1">
      <c r="A1136" s="3" t="s">
        <v>2</v>
      </c>
      <c r="B1136" s="3" t="s">
        <v>1214</v>
      </c>
      <c r="C1136" s="3" t="s">
        <v>1967</v>
      </c>
      <c r="D1136" s="12" t="s">
        <v>2491</v>
      </c>
      <c r="E1136" s="6" t="str">
        <f t="shared" si="47"/>
        <v>module=xcat</v>
      </c>
      <c r="F1136" s="6" t="str">
        <f t="shared" si="48"/>
        <v>module=ycat</v>
      </c>
    </row>
    <row r="1137" spans="1:6" ht="30" customHeight="1">
      <c r="A1137" s="3" t="s">
        <v>2</v>
      </c>
      <c r="B1137" s="3" t="s">
        <v>1215</v>
      </c>
      <c r="C1137" s="3" t="s">
        <v>1968</v>
      </c>
      <c r="D1137" s="12" t="s">
        <v>2492</v>
      </c>
      <c r="E1137" s="6" t="str">
        <f t="shared" si="47"/>
        <v>module=xcat</v>
      </c>
      <c r="F1137" s="6" t="str">
        <f t="shared" si="48"/>
        <v>module=ycat</v>
      </c>
    </row>
    <row r="1138" spans="1:6" ht="30" customHeight="1">
      <c r="A1138" s="3" t="s">
        <v>2</v>
      </c>
      <c r="B1138" s="3" t="s">
        <v>1216</v>
      </c>
      <c r="C1138" s="3" t="s">
        <v>1969</v>
      </c>
      <c r="D1138" s="12" t="s">
        <v>2493</v>
      </c>
      <c r="E1138" s="6" t="str">
        <f t="shared" si="47"/>
        <v>module=xcat</v>
      </c>
      <c r="F1138" s="6" t="str">
        <f t="shared" si="48"/>
        <v>module=ycat</v>
      </c>
    </row>
    <row r="1139" spans="1:6" ht="30" customHeight="1">
      <c r="A1139" s="3" t="s">
        <v>2</v>
      </c>
      <c r="B1139" s="3" t="s">
        <v>1217</v>
      </c>
      <c r="C1139" s="3" t="s">
        <v>1970</v>
      </c>
      <c r="D1139" s="12" t="s">
        <v>2494</v>
      </c>
      <c r="E1139" s="6" t="str">
        <f t="shared" si="47"/>
        <v>module=xcat</v>
      </c>
      <c r="F1139" s="6" t="str">
        <f t="shared" si="48"/>
        <v>module=ycat</v>
      </c>
    </row>
    <row r="1140" spans="1:6" ht="30" customHeight="1">
      <c r="A1140" s="3" t="s">
        <v>2</v>
      </c>
      <c r="B1140" s="3" t="s">
        <v>1218</v>
      </c>
      <c r="C1140" s="3" t="s">
        <v>1971</v>
      </c>
      <c r="D1140" s="12" t="s">
        <v>2495</v>
      </c>
      <c r="E1140" s="6" t="str">
        <f t="shared" si="47"/>
        <v>module=xcat</v>
      </c>
      <c r="F1140" s="6" t="str">
        <f t="shared" si="48"/>
        <v>module=ycat</v>
      </c>
    </row>
    <row r="1141" spans="1:6" ht="30" customHeight="1">
      <c r="A1141" s="3" t="s">
        <v>2</v>
      </c>
      <c r="B1141" s="3" t="s">
        <v>1219</v>
      </c>
      <c r="C1141" s="3" t="s">
        <v>1972</v>
      </c>
      <c r="D1141" s="12" t="s">
        <v>2496</v>
      </c>
      <c r="E1141" s="6" t="str">
        <f t="shared" si="47"/>
        <v>module=xcat</v>
      </c>
      <c r="F1141" s="6" t="str">
        <f t="shared" si="48"/>
        <v>module=ycat</v>
      </c>
    </row>
    <row r="1142" spans="1:6" ht="30" customHeight="1">
      <c r="A1142" s="3" t="s">
        <v>2</v>
      </c>
      <c r="B1142" s="3" t="s">
        <v>1220</v>
      </c>
      <c r="C1142" s="3" t="s">
        <v>1973</v>
      </c>
      <c r="D1142" s="12" t="s">
        <v>2497</v>
      </c>
      <c r="E1142" s="6" t="str">
        <f t="shared" si="47"/>
        <v>module=xcat</v>
      </c>
      <c r="F1142" s="6" t="str">
        <f t="shared" si="48"/>
        <v>module=ycat</v>
      </c>
    </row>
    <row r="1143" spans="1:6" ht="30" customHeight="1">
      <c r="A1143" s="3" t="s">
        <v>2</v>
      </c>
      <c r="B1143" s="3" t="s">
        <v>1221</v>
      </c>
      <c r="C1143" s="3" t="s">
        <v>1974</v>
      </c>
      <c r="D1143" s="12" t="s">
        <v>2498</v>
      </c>
      <c r="E1143" s="6" t="str">
        <f t="shared" si="47"/>
        <v>module=xcat</v>
      </c>
      <c r="F1143" s="6" t="str">
        <f t="shared" si="48"/>
        <v>module=ycat</v>
      </c>
    </row>
    <row r="1144" spans="1:6" ht="30" customHeight="1">
      <c r="A1144" s="3" t="s">
        <v>2</v>
      </c>
      <c r="B1144" s="3" t="s">
        <v>1222</v>
      </c>
      <c r="C1144" s="3" t="s">
        <v>1975</v>
      </c>
      <c r="D1144" s="12" t="s">
        <v>2499</v>
      </c>
      <c r="E1144" s="6" t="str">
        <f t="shared" si="47"/>
        <v>module=xcat</v>
      </c>
      <c r="F1144" s="6" t="str">
        <f t="shared" si="48"/>
        <v>module=ycat</v>
      </c>
    </row>
    <row r="1145" spans="1:6" ht="30" customHeight="1">
      <c r="A1145" s="3" t="s">
        <v>2</v>
      </c>
      <c r="B1145" s="3" t="s">
        <v>1223</v>
      </c>
      <c r="C1145" s="3" t="s">
        <v>1976</v>
      </c>
      <c r="D1145" s="12" t="s">
        <v>2500</v>
      </c>
      <c r="E1145" s="6" t="str">
        <f t="shared" si="47"/>
        <v>module=xcat</v>
      </c>
      <c r="F1145" s="6" t="str">
        <f t="shared" si="48"/>
        <v>module=ycat</v>
      </c>
    </row>
    <row r="1146" spans="1:6" ht="30" customHeight="1">
      <c r="A1146" s="3" t="s">
        <v>3</v>
      </c>
      <c r="B1146" s="3" t="s">
        <v>2563</v>
      </c>
      <c r="C1146" s="3" t="s">
        <v>2563</v>
      </c>
      <c r="D1146" s="12" t="s">
        <v>2690</v>
      </c>
      <c r="E1146" s="6" t="str">
        <f>HYPERLINK("http://www.ssc.wisc.edu/wlsresearch/documentation/waves/?wave=wls5764&amp;module=asum","module=asum")</f>
        <v>module=asum</v>
      </c>
      <c r="F1146" s="3" t="s">
        <v>114</v>
      </c>
    </row>
    <row r="1147" spans="1:6" ht="30" customHeight="1">
      <c r="A1147" s="3" t="s">
        <v>3</v>
      </c>
      <c r="B1147" s="3" t="s">
        <v>2564</v>
      </c>
      <c r="C1147" s="3" t="s">
        <v>2564</v>
      </c>
      <c r="D1147" s="12" t="s">
        <v>2691</v>
      </c>
      <c r="E1147" s="6" t="str">
        <f>HYPERLINK("http://www.ssc.wisc.edu/wlsresearch/documentation/waves/?wave=wls5764&amp;module=asum","module=asum")</f>
        <v>module=asum</v>
      </c>
      <c r="F1147" s="3" t="s">
        <v>114</v>
      </c>
    </row>
    <row r="1148" spans="1:6" ht="30" customHeight="1">
      <c r="A1148" s="3" t="s">
        <v>3</v>
      </c>
      <c r="B1148" s="3" t="s">
        <v>2565</v>
      </c>
      <c r="C1148" s="3" t="s">
        <v>2565</v>
      </c>
      <c r="D1148" s="12" t="s">
        <v>2692</v>
      </c>
      <c r="E1148" s="6" t="str">
        <f>HYPERLINK("http://www.ssc.wisc.edu/wlsresearch/documentation/waves/?wave=wls5764&amp;module=asum","module=asum")</f>
        <v>module=asum</v>
      </c>
      <c r="F1148" s="3" t="s">
        <v>114</v>
      </c>
    </row>
    <row r="1149" spans="1:6" ht="30" customHeight="1">
      <c r="A1149" s="3" t="s">
        <v>3</v>
      </c>
      <c r="B1149" s="3" t="s">
        <v>2566</v>
      </c>
      <c r="C1149" s="3" t="s">
        <v>2566</v>
      </c>
      <c r="D1149" s="12" t="s">
        <v>2693</v>
      </c>
      <c r="E1149" s="6" t="str">
        <f>HYPERLINK("http://www.ssc.wisc.edu/wlsresearch/documentation/waves/?wave=wls5764&amp;module=asum","module=asum")</f>
        <v>module=asum</v>
      </c>
      <c r="F1149" s="3" t="s">
        <v>114</v>
      </c>
    </row>
    <row r="1150" spans="1:6" ht="30" customHeight="1">
      <c r="A1150" s="3" t="s">
        <v>3</v>
      </c>
      <c r="B1150" s="3" t="s">
        <v>2567</v>
      </c>
      <c r="C1150" s="3" t="s">
        <v>2567</v>
      </c>
      <c r="D1150" s="12" t="s">
        <v>2694</v>
      </c>
      <c r="E1150" s="6" t="str">
        <f t="shared" ref="E1150:E1190" si="49">HYPERLINK("http://www.ssc.wisc.edu/wlsresearch/documentation/waves/?wave=wls5764&amp;module=aasp","module=aasp")</f>
        <v>module=aasp</v>
      </c>
      <c r="F1150" s="3" t="s">
        <v>114</v>
      </c>
    </row>
    <row r="1151" spans="1:6" ht="30" customHeight="1">
      <c r="A1151" s="3" t="s">
        <v>3</v>
      </c>
      <c r="B1151" s="3" t="s">
        <v>2568</v>
      </c>
      <c r="C1151" s="3" t="s">
        <v>2568</v>
      </c>
      <c r="D1151" s="12" t="s">
        <v>2695</v>
      </c>
      <c r="E1151" s="6" t="str">
        <f t="shared" si="49"/>
        <v>module=aasp</v>
      </c>
      <c r="F1151" s="3" t="s">
        <v>114</v>
      </c>
    </row>
    <row r="1152" spans="1:6" ht="30" customHeight="1">
      <c r="A1152" s="3" t="s">
        <v>3</v>
      </c>
      <c r="B1152" s="3" t="s">
        <v>2569</v>
      </c>
      <c r="C1152" s="3" t="s">
        <v>2569</v>
      </c>
      <c r="D1152" s="12" t="s">
        <v>2696</v>
      </c>
      <c r="E1152" s="6" t="str">
        <f t="shared" si="49"/>
        <v>module=aasp</v>
      </c>
      <c r="F1152" s="3" t="s">
        <v>114</v>
      </c>
    </row>
    <row r="1153" spans="1:6" ht="30" customHeight="1">
      <c r="A1153" s="3" t="s">
        <v>3</v>
      </c>
      <c r="B1153" s="3" t="s">
        <v>2570</v>
      </c>
      <c r="C1153" s="3" t="s">
        <v>2570</v>
      </c>
      <c r="D1153" s="12" t="s">
        <v>2697</v>
      </c>
      <c r="E1153" s="6" t="str">
        <f t="shared" si="49"/>
        <v>module=aasp</v>
      </c>
      <c r="F1153" s="3" t="s">
        <v>114</v>
      </c>
    </row>
    <row r="1154" spans="1:6" ht="30" customHeight="1">
      <c r="A1154" s="3" t="s">
        <v>3</v>
      </c>
      <c r="B1154" s="3" t="s">
        <v>2571</v>
      </c>
      <c r="C1154" s="3" t="s">
        <v>2571</v>
      </c>
      <c r="D1154" s="12" t="s">
        <v>2698</v>
      </c>
      <c r="E1154" s="6" t="str">
        <f t="shared" si="49"/>
        <v>module=aasp</v>
      </c>
      <c r="F1154" s="3" t="s">
        <v>114</v>
      </c>
    </row>
    <row r="1155" spans="1:6" ht="30" customHeight="1">
      <c r="A1155" s="3" t="s">
        <v>3</v>
      </c>
      <c r="B1155" s="3" t="s">
        <v>2572</v>
      </c>
      <c r="C1155" s="3" t="s">
        <v>2572</v>
      </c>
      <c r="D1155" s="12" t="s">
        <v>2699</v>
      </c>
      <c r="E1155" s="6" t="str">
        <f t="shared" si="49"/>
        <v>module=aasp</v>
      </c>
      <c r="F1155" s="3" t="s">
        <v>114</v>
      </c>
    </row>
    <row r="1156" spans="1:6" ht="30" customHeight="1">
      <c r="A1156" s="3" t="s">
        <v>3</v>
      </c>
      <c r="B1156" s="3" t="s">
        <v>2573</v>
      </c>
      <c r="C1156" s="3" t="s">
        <v>2573</v>
      </c>
      <c r="D1156" s="12" t="s">
        <v>2700</v>
      </c>
      <c r="E1156" s="6" t="str">
        <f t="shared" si="49"/>
        <v>module=aasp</v>
      </c>
      <c r="F1156" s="3" t="s">
        <v>114</v>
      </c>
    </row>
    <row r="1157" spans="1:6" ht="30" customHeight="1">
      <c r="A1157" s="3" t="s">
        <v>3</v>
      </c>
      <c r="B1157" s="3" t="s">
        <v>2574</v>
      </c>
      <c r="C1157" s="3" t="s">
        <v>2574</v>
      </c>
      <c r="D1157" s="12" t="s">
        <v>2701</v>
      </c>
      <c r="E1157" s="6" t="str">
        <f t="shared" si="49"/>
        <v>module=aasp</v>
      </c>
      <c r="F1157" s="3" t="s">
        <v>114</v>
      </c>
    </row>
    <row r="1158" spans="1:6" ht="30" customHeight="1">
      <c r="A1158" s="3" t="s">
        <v>3</v>
      </c>
      <c r="B1158" s="3" t="s">
        <v>2575</v>
      </c>
      <c r="C1158" s="3" t="s">
        <v>2575</v>
      </c>
      <c r="D1158" s="12" t="s">
        <v>2702</v>
      </c>
      <c r="E1158" s="6" t="str">
        <f t="shared" si="49"/>
        <v>module=aasp</v>
      </c>
      <c r="F1158" s="3" t="s">
        <v>114</v>
      </c>
    </row>
    <row r="1159" spans="1:6" ht="30" customHeight="1">
      <c r="A1159" s="3" t="s">
        <v>3</v>
      </c>
      <c r="B1159" s="3" t="s">
        <v>2576</v>
      </c>
      <c r="C1159" s="3" t="s">
        <v>2576</v>
      </c>
      <c r="D1159" s="12" t="s">
        <v>2703</v>
      </c>
      <c r="E1159" s="6" t="str">
        <f t="shared" si="49"/>
        <v>module=aasp</v>
      </c>
      <c r="F1159" s="3" t="s">
        <v>114</v>
      </c>
    </row>
    <row r="1160" spans="1:6" ht="30" customHeight="1">
      <c r="A1160" s="3" t="s">
        <v>3</v>
      </c>
      <c r="B1160" s="3" t="s">
        <v>2577</v>
      </c>
      <c r="C1160" s="3" t="s">
        <v>2577</v>
      </c>
      <c r="D1160" s="12" t="s">
        <v>2704</v>
      </c>
      <c r="E1160" s="6" t="str">
        <f t="shared" si="49"/>
        <v>module=aasp</v>
      </c>
      <c r="F1160" s="3" t="s">
        <v>114</v>
      </c>
    </row>
    <row r="1161" spans="1:6" ht="30" customHeight="1">
      <c r="A1161" s="3" t="s">
        <v>3</v>
      </c>
      <c r="B1161" s="3" t="s">
        <v>2578</v>
      </c>
      <c r="C1161" s="3" t="s">
        <v>2578</v>
      </c>
      <c r="D1161" s="12" t="s">
        <v>2705</v>
      </c>
      <c r="E1161" s="6" t="str">
        <f t="shared" si="49"/>
        <v>module=aasp</v>
      </c>
      <c r="F1161" s="3" t="s">
        <v>114</v>
      </c>
    </row>
    <row r="1162" spans="1:6" ht="30" customHeight="1">
      <c r="A1162" s="3" t="s">
        <v>3</v>
      </c>
      <c r="B1162" s="3" t="s">
        <v>2579</v>
      </c>
      <c r="C1162" s="3" t="s">
        <v>2579</v>
      </c>
      <c r="D1162" s="12" t="s">
        <v>2706</v>
      </c>
      <c r="E1162" s="6" t="str">
        <f t="shared" si="49"/>
        <v>module=aasp</v>
      </c>
      <c r="F1162" s="3" t="s">
        <v>114</v>
      </c>
    </row>
    <row r="1163" spans="1:6" ht="30" customHeight="1">
      <c r="A1163" s="3" t="s">
        <v>3</v>
      </c>
      <c r="B1163" s="3" t="s">
        <v>2580</v>
      </c>
      <c r="C1163" s="3" t="s">
        <v>2580</v>
      </c>
      <c r="D1163" s="12" t="s">
        <v>2707</v>
      </c>
      <c r="E1163" s="6" t="str">
        <f t="shared" si="49"/>
        <v>module=aasp</v>
      </c>
      <c r="F1163" s="3" t="s">
        <v>114</v>
      </c>
    </row>
    <row r="1164" spans="1:6" ht="30" customHeight="1">
      <c r="A1164" s="3" t="s">
        <v>3</v>
      </c>
      <c r="B1164" s="3" t="s">
        <v>2581</v>
      </c>
      <c r="C1164" s="3" t="s">
        <v>2581</v>
      </c>
      <c r="D1164" s="12" t="s">
        <v>2708</v>
      </c>
      <c r="E1164" s="6" t="str">
        <f t="shared" si="49"/>
        <v>module=aasp</v>
      </c>
      <c r="F1164" s="3" t="s">
        <v>114</v>
      </c>
    </row>
    <row r="1165" spans="1:6" ht="30" customHeight="1">
      <c r="A1165" s="3" t="s">
        <v>3</v>
      </c>
      <c r="B1165" s="3" t="s">
        <v>2582</v>
      </c>
      <c r="C1165" s="3" t="s">
        <v>2582</v>
      </c>
      <c r="D1165" s="12" t="s">
        <v>2709</v>
      </c>
      <c r="E1165" s="6" t="str">
        <f t="shared" si="49"/>
        <v>module=aasp</v>
      </c>
      <c r="F1165" s="3" t="s">
        <v>114</v>
      </c>
    </row>
    <row r="1166" spans="1:6" ht="30" customHeight="1">
      <c r="A1166" s="3" t="s">
        <v>3</v>
      </c>
      <c r="B1166" s="3" t="s">
        <v>2583</v>
      </c>
      <c r="C1166" s="3" t="s">
        <v>2583</v>
      </c>
      <c r="D1166" s="12" t="s">
        <v>2710</v>
      </c>
      <c r="E1166" s="6" t="str">
        <f t="shared" si="49"/>
        <v>module=aasp</v>
      </c>
      <c r="F1166" s="3" t="s">
        <v>114</v>
      </c>
    </row>
    <row r="1167" spans="1:6" ht="30" customHeight="1">
      <c r="A1167" s="3" t="s">
        <v>3</v>
      </c>
      <c r="B1167" s="3" t="s">
        <v>2584</v>
      </c>
      <c r="C1167" s="3" t="s">
        <v>2584</v>
      </c>
      <c r="D1167" s="12" t="s">
        <v>2711</v>
      </c>
      <c r="E1167" s="6" t="str">
        <f t="shared" si="49"/>
        <v>module=aasp</v>
      </c>
      <c r="F1167" s="3" t="s">
        <v>114</v>
      </c>
    </row>
    <row r="1168" spans="1:6" ht="30" customHeight="1">
      <c r="A1168" s="3" t="s">
        <v>3</v>
      </c>
      <c r="B1168" s="3" t="s">
        <v>2585</v>
      </c>
      <c r="C1168" s="3" t="s">
        <v>2585</v>
      </c>
      <c r="D1168" s="12" t="s">
        <v>2712</v>
      </c>
      <c r="E1168" s="6" t="str">
        <f t="shared" si="49"/>
        <v>module=aasp</v>
      </c>
      <c r="F1168" s="3" t="s">
        <v>114</v>
      </c>
    </row>
    <row r="1169" spans="1:6" ht="30" customHeight="1">
      <c r="A1169" s="3" t="s">
        <v>3</v>
      </c>
      <c r="B1169" s="3" t="s">
        <v>2586</v>
      </c>
      <c r="C1169" s="3" t="s">
        <v>2586</v>
      </c>
      <c r="D1169" s="12" t="s">
        <v>2713</v>
      </c>
      <c r="E1169" s="6" t="str">
        <f t="shared" si="49"/>
        <v>module=aasp</v>
      </c>
      <c r="F1169" s="3" t="s">
        <v>114</v>
      </c>
    </row>
    <row r="1170" spans="1:6" ht="30" customHeight="1">
      <c r="A1170" s="3" t="s">
        <v>3</v>
      </c>
      <c r="B1170" s="3" t="s">
        <v>2587</v>
      </c>
      <c r="C1170" s="3" t="s">
        <v>2587</v>
      </c>
      <c r="D1170" s="12" t="s">
        <v>2714</v>
      </c>
      <c r="E1170" s="6" t="str">
        <f t="shared" si="49"/>
        <v>module=aasp</v>
      </c>
      <c r="F1170" s="3" t="s">
        <v>114</v>
      </c>
    </row>
    <row r="1171" spans="1:6" ht="30" customHeight="1">
      <c r="A1171" s="3" t="s">
        <v>3</v>
      </c>
      <c r="B1171" s="3" t="s">
        <v>2588</v>
      </c>
      <c r="C1171" s="3" t="s">
        <v>2588</v>
      </c>
      <c r="D1171" s="12" t="s">
        <v>2715</v>
      </c>
      <c r="E1171" s="6" t="str">
        <f t="shared" si="49"/>
        <v>module=aasp</v>
      </c>
      <c r="F1171" s="3" t="s">
        <v>114</v>
      </c>
    </row>
    <row r="1172" spans="1:6" ht="30" customHeight="1">
      <c r="A1172" s="3" t="s">
        <v>3</v>
      </c>
      <c r="B1172" s="3" t="s">
        <v>2589</v>
      </c>
      <c r="C1172" s="3" t="s">
        <v>2589</v>
      </c>
      <c r="D1172" s="12" t="s">
        <v>2716</v>
      </c>
      <c r="E1172" s="6" t="str">
        <f t="shared" si="49"/>
        <v>module=aasp</v>
      </c>
      <c r="F1172" s="3" t="s">
        <v>114</v>
      </c>
    </row>
    <row r="1173" spans="1:6" ht="30" customHeight="1">
      <c r="A1173" s="3" t="s">
        <v>3</v>
      </c>
      <c r="B1173" s="3" t="s">
        <v>2590</v>
      </c>
      <c r="C1173" s="3" t="s">
        <v>2590</v>
      </c>
      <c r="D1173" s="12" t="s">
        <v>2717</v>
      </c>
      <c r="E1173" s="6" t="str">
        <f t="shared" si="49"/>
        <v>module=aasp</v>
      </c>
      <c r="F1173" s="3" t="s">
        <v>114</v>
      </c>
    </row>
    <row r="1174" spans="1:6" ht="30" customHeight="1">
      <c r="A1174" s="3" t="s">
        <v>3</v>
      </c>
      <c r="B1174" s="3" t="s">
        <v>2591</v>
      </c>
      <c r="C1174" s="3" t="s">
        <v>2591</v>
      </c>
      <c r="D1174" s="12" t="s">
        <v>2718</v>
      </c>
      <c r="E1174" s="6" t="str">
        <f t="shared" si="49"/>
        <v>module=aasp</v>
      </c>
      <c r="F1174" s="3" t="s">
        <v>114</v>
      </c>
    </row>
    <row r="1175" spans="1:6" ht="30" customHeight="1">
      <c r="A1175" s="3" t="s">
        <v>3</v>
      </c>
      <c r="B1175" s="3" t="s">
        <v>2592</v>
      </c>
      <c r="C1175" s="3" t="s">
        <v>2592</v>
      </c>
      <c r="D1175" s="12" t="s">
        <v>2719</v>
      </c>
      <c r="E1175" s="6" t="str">
        <f t="shared" si="49"/>
        <v>module=aasp</v>
      </c>
      <c r="F1175" s="3" t="s">
        <v>114</v>
      </c>
    </row>
    <row r="1176" spans="1:6" ht="30" customHeight="1">
      <c r="A1176" s="3" t="s">
        <v>3</v>
      </c>
      <c r="B1176" s="3" t="s">
        <v>2593</v>
      </c>
      <c r="C1176" s="3" t="s">
        <v>2593</v>
      </c>
      <c r="D1176" s="12" t="s">
        <v>2720</v>
      </c>
      <c r="E1176" s="6" t="str">
        <f t="shared" si="49"/>
        <v>module=aasp</v>
      </c>
      <c r="F1176" s="3" t="s">
        <v>114</v>
      </c>
    </row>
    <row r="1177" spans="1:6" ht="30" customHeight="1">
      <c r="A1177" s="3" t="s">
        <v>3</v>
      </c>
      <c r="B1177" s="3" t="s">
        <v>2594</v>
      </c>
      <c r="C1177" s="3" t="s">
        <v>2594</v>
      </c>
      <c r="D1177" s="12" t="s">
        <v>2721</v>
      </c>
      <c r="E1177" s="6" t="str">
        <f t="shared" si="49"/>
        <v>module=aasp</v>
      </c>
      <c r="F1177" s="3" t="s">
        <v>114</v>
      </c>
    </row>
    <row r="1178" spans="1:6" ht="30" customHeight="1">
      <c r="A1178" s="3" t="s">
        <v>3</v>
      </c>
      <c r="B1178" s="3" t="s">
        <v>2595</v>
      </c>
      <c r="C1178" s="3" t="s">
        <v>2595</v>
      </c>
      <c r="D1178" s="12" t="s">
        <v>2722</v>
      </c>
      <c r="E1178" s="6" t="str">
        <f t="shared" si="49"/>
        <v>module=aasp</v>
      </c>
      <c r="F1178" s="3" t="s">
        <v>114</v>
      </c>
    </row>
    <row r="1179" spans="1:6" ht="30" customHeight="1">
      <c r="A1179" s="3" t="s">
        <v>3</v>
      </c>
      <c r="B1179" s="3" t="s">
        <v>2596</v>
      </c>
      <c r="C1179" s="3" t="s">
        <v>2596</v>
      </c>
      <c r="D1179" s="12" t="s">
        <v>2723</v>
      </c>
      <c r="E1179" s="6" t="str">
        <f t="shared" si="49"/>
        <v>module=aasp</v>
      </c>
      <c r="F1179" s="3" t="s">
        <v>114</v>
      </c>
    </row>
    <row r="1180" spans="1:6" ht="30" customHeight="1">
      <c r="A1180" s="3" t="s">
        <v>3</v>
      </c>
      <c r="B1180" s="3" t="s">
        <v>2597</v>
      </c>
      <c r="C1180" s="3" t="s">
        <v>2597</v>
      </c>
      <c r="D1180" s="12" t="s">
        <v>2724</v>
      </c>
      <c r="E1180" s="6" t="str">
        <f t="shared" si="49"/>
        <v>module=aasp</v>
      </c>
      <c r="F1180" s="3" t="s">
        <v>114</v>
      </c>
    </row>
    <row r="1181" spans="1:6" ht="30" customHeight="1">
      <c r="A1181" s="3" t="s">
        <v>3</v>
      </c>
      <c r="B1181" s="3" t="s">
        <v>2598</v>
      </c>
      <c r="C1181" s="3" t="s">
        <v>2598</v>
      </c>
      <c r="D1181" s="12" t="s">
        <v>2725</v>
      </c>
      <c r="E1181" s="6" t="str">
        <f t="shared" si="49"/>
        <v>module=aasp</v>
      </c>
      <c r="F1181" s="3" t="s">
        <v>114</v>
      </c>
    </row>
    <row r="1182" spans="1:6" ht="30" customHeight="1">
      <c r="A1182" s="3" t="s">
        <v>3</v>
      </c>
      <c r="B1182" s="3" t="s">
        <v>2599</v>
      </c>
      <c r="C1182" s="3" t="s">
        <v>2599</v>
      </c>
      <c r="D1182" s="12" t="s">
        <v>2726</v>
      </c>
      <c r="E1182" s="6" t="str">
        <f t="shared" si="49"/>
        <v>module=aasp</v>
      </c>
      <c r="F1182" s="3" t="s">
        <v>114</v>
      </c>
    </row>
    <row r="1183" spans="1:6" ht="30" customHeight="1">
      <c r="A1183" s="3" t="s">
        <v>3</v>
      </c>
      <c r="B1183" s="3" t="s">
        <v>2600</v>
      </c>
      <c r="C1183" s="3" t="s">
        <v>2600</v>
      </c>
      <c r="D1183" s="12" t="s">
        <v>2727</v>
      </c>
      <c r="E1183" s="6" t="str">
        <f t="shared" si="49"/>
        <v>module=aasp</v>
      </c>
      <c r="F1183" s="3" t="s">
        <v>114</v>
      </c>
    </row>
    <row r="1184" spans="1:6" ht="30" customHeight="1">
      <c r="A1184" s="3" t="s">
        <v>3</v>
      </c>
      <c r="B1184" s="3" t="s">
        <v>2601</v>
      </c>
      <c r="C1184" s="3" t="s">
        <v>2601</v>
      </c>
      <c r="D1184" s="12" t="s">
        <v>2728</v>
      </c>
      <c r="E1184" s="6" t="str">
        <f t="shared" si="49"/>
        <v>module=aasp</v>
      </c>
      <c r="F1184" s="3" t="s">
        <v>114</v>
      </c>
    </row>
    <row r="1185" spans="1:6" ht="30" customHeight="1">
      <c r="A1185" s="3" t="s">
        <v>3</v>
      </c>
      <c r="B1185" s="3" t="s">
        <v>2602</v>
      </c>
      <c r="C1185" s="3" t="s">
        <v>2602</v>
      </c>
      <c r="D1185" s="12" t="s">
        <v>2729</v>
      </c>
      <c r="E1185" s="6" t="str">
        <f t="shared" si="49"/>
        <v>module=aasp</v>
      </c>
      <c r="F1185" s="3" t="s">
        <v>114</v>
      </c>
    </row>
    <row r="1186" spans="1:6" ht="30" customHeight="1">
      <c r="A1186" s="3" t="s">
        <v>3</v>
      </c>
      <c r="B1186" s="3" t="s">
        <v>2603</v>
      </c>
      <c r="C1186" s="3" t="s">
        <v>2603</v>
      </c>
      <c r="D1186" s="12" t="s">
        <v>2730</v>
      </c>
      <c r="E1186" s="6" t="str">
        <f t="shared" si="49"/>
        <v>module=aasp</v>
      </c>
      <c r="F1186" s="3" t="s">
        <v>114</v>
      </c>
    </row>
    <row r="1187" spans="1:6" ht="30" customHeight="1">
      <c r="A1187" s="3" t="s">
        <v>3</v>
      </c>
      <c r="B1187" s="3" t="s">
        <v>2604</v>
      </c>
      <c r="C1187" s="3" t="s">
        <v>2604</v>
      </c>
      <c r="D1187" s="12" t="s">
        <v>2731</v>
      </c>
      <c r="E1187" s="6" t="str">
        <f t="shared" si="49"/>
        <v>module=aasp</v>
      </c>
      <c r="F1187" s="3" t="s">
        <v>114</v>
      </c>
    </row>
    <row r="1188" spans="1:6" ht="30" customHeight="1">
      <c r="A1188" s="3" t="s">
        <v>3</v>
      </c>
      <c r="B1188" s="3" t="s">
        <v>2605</v>
      </c>
      <c r="C1188" s="3" t="s">
        <v>2605</v>
      </c>
      <c r="D1188" s="12" t="s">
        <v>2732</v>
      </c>
      <c r="E1188" s="6" t="str">
        <f t="shared" si="49"/>
        <v>module=aasp</v>
      </c>
      <c r="F1188" s="3" t="s">
        <v>114</v>
      </c>
    </row>
    <row r="1189" spans="1:6" ht="30" customHeight="1">
      <c r="A1189" s="3" t="s">
        <v>3</v>
      </c>
      <c r="B1189" s="3" t="s">
        <v>2606</v>
      </c>
      <c r="C1189" s="3" t="s">
        <v>2606</v>
      </c>
      <c r="D1189" s="12" t="s">
        <v>2733</v>
      </c>
      <c r="E1189" s="6" t="str">
        <f t="shared" si="49"/>
        <v>module=aasp</v>
      </c>
      <c r="F1189" s="3" t="s">
        <v>114</v>
      </c>
    </row>
    <row r="1190" spans="1:6" ht="30" customHeight="1">
      <c r="A1190" s="3" t="s">
        <v>3</v>
      </c>
      <c r="B1190" s="3" t="s">
        <v>2607</v>
      </c>
      <c r="C1190" s="3" t="s">
        <v>2607</v>
      </c>
      <c r="D1190" s="12" t="s">
        <v>2734</v>
      </c>
      <c r="E1190" s="6" t="str">
        <f t="shared" si="49"/>
        <v>module=aasp</v>
      </c>
      <c r="F1190" s="3" t="s">
        <v>114</v>
      </c>
    </row>
    <row r="1191" spans="1:6" ht="30" customHeight="1">
      <c r="A1191" s="3" t="s">
        <v>3</v>
      </c>
      <c r="B1191" s="3" t="s">
        <v>2608</v>
      </c>
      <c r="C1191" s="3" t="s">
        <v>2608</v>
      </c>
      <c r="D1191" s="12" t="s">
        <v>2735</v>
      </c>
      <c r="E1191" s="6" t="str">
        <f t="shared" ref="E1191:E1196" si="50">HYPERLINK("http://www.ssc.wisc.edu/wlsresearch/documentation/waves/?wave=wls5764&amp;module=apar","module=apar")</f>
        <v>module=apar</v>
      </c>
      <c r="F1191" s="3" t="s">
        <v>114</v>
      </c>
    </row>
    <row r="1192" spans="1:6" ht="30" customHeight="1">
      <c r="A1192" s="3" t="s">
        <v>3</v>
      </c>
      <c r="B1192" s="3" t="s">
        <v>2609</v>
      </c>
      <c r="C1192" s="3" t="s">
        <v>2609</v>
      </c>
      <c r="D1192" s="12" t="s">
        <v>2736</v>
      </c>
      <c r="E1192" s="6" t="str">
        <f t="shared" si="50"/>
        <v>module=apar</v>
      </c>
      <c r="F1192" s="3" t="s">
        <v>114</v>
      </c>
    </row>
    <row r="1193" spans="1:6" ht="30" customHeight="1">
      <c r="A1193" s="3" t="s">
        <v>3</v>
      </c>
      <c r="B1193" s="3" t="s">
        <v>2610</v>
      </c>
      <c r="C1193" s="3" t="s">
        <v>2610</v>
      </c>
      <c r="D1193" s="12" t="s">
        <v>2737</v>
      </c>
      <c r="E1193" s="6" t="str">
        <f t="shared" si="50"/>
        <v>module=apar</v>
      </c>
      <c r="F1193" s="3" t="s">
        <v>114</v>
      </c>
    </row>
    <row r="1194" spans="1:6" ht="30" customHeight="1">
      <c r="A1194" s="3" t="s">
        <v>3</v>
      </c>
      <c r="B1194" s="3" t="s">
        <v>2611</v>
      </c>
      <c r="C1194" s="3" t="s">
        <v>2611</v>
      </c>
      <c r="D1194" s="12" t="s">
        <v>2738</v>
      </c>
      <c r="E1194" s="6" t="str">
        <f t="shared" si="50"/>
        <v>module=apar</v>
      </c>
      <c r="F1194" s="3" t="s">
        <v>114</v>
      </c>
    </row>
    <row r="1195" spans="1:6" ht="30" customHeight="1">
      <c r="A1195" s="3" t="s">
        <v>3</v>
      </c>
      <c r="B1195" s="3" t="s">
        <v>2612</v>
      </c>
      <c r="C1195" s="3" t="s">
        <v>2612</v>
      </c>
      <c r="D1195" s="12" t="s">
        <v>2739</v>
      </c>
      <c r="E1195" s="6" t="str">
        <f t="shared" si="50"/>
        <v>module=apar</v>
      </c>
      <c r="F1195" s="3" t="s">
        <v>114</v>
      </c>
    </row>
    <row r="1196" spans="1:6" ht="30" customHeight="1">
      <c r="A1196" s="3" t="s">
        <v>3</v>
      </c>
      <c r="B1196" s="3" t="s">
        <v>2613</v>
      </c>
      <c r="C1196" s="3" t="s">
        <v>2613</v>
      </c>
      <c r="D1196" s="12" t="s">
        <v>2740</v>
      </c>
      <c r="E1196" s="6" t="str">
        <f t="shared" si="50"/>
        <v>module=apar</v>
      </c>
      <c r="F1196" s="3" t="s">
        <v>114</v>
      </c>
    </row>
    <row r="1197" spans="1:6" ht="30" customHeight="1">
      <c r="A1197" s="3" t="s">
        <v>3</v>
      </c>
      <c r="B1197" s="3" t="s">
        <v>1224</v>
      </c>
      <c r="C1197" s="3" t="s">
        <v>1224</v>
      </c>
      <c r="D1197" s="12" t="s">
        <v>2501</v>
      </c>
      <c r="E1197" s="6" t="str">
        <f t="shared" ref="E1197:E1237" si="51">HYPERLINK("http://www.ssc.wisc.edu/wlsresearch/documentation/waves/?wave=wls5764&amp;module=aedu","module=aedu")</f>
        <v>module=aedu</v>
      </c>
      <c r="F1197" s="3" t="s">
        <v>114</v>
      </c>
    </row>
    <row r="1198" spans="1:6" ht="30" customHeight="1">
      <c r="A1198" s="3" t="s">
        <v>3</v>
      </c>
      <c r="B1198" s="3" t="s">
        <v>1225</v>
      </c>
      <c r="C1198" s="3" t="s">
        <v>1225</v>
      </c>
      <c r="D1198" s="12" t="s">
        <v>2502</v>
      </c>
      <c r="E1198" s="6" t="str">
        <f t="shared" si="51"/>
        <v>module=aedu</v>
      </c>
      <c r="F1198" s="3" t="s">
        <v>114</v>
      </c>
    </row>
    <row r="1199" spans="1:6" ht="30" customHeight="1">
      <c r="A1199" s="3" t="s">
        <v>3</v>
      </c>
      <c r="B1199" s="3" t="s">
        <v>2614</v>
      </c>
      <c r="C1199" s="3" t="s">
        <v>2614</v>
      </c>
      <c r="D1199" s="12" t="s">
        <v>2741</v>
      </c>
      <c r="E1199" s="6" t="str">
        <f t="shared" si="51"/>
        <v>module=aedu</v>
      </c>
      <c r="F1199" s="3" t="s">
        <v>114</v>
      </c>
    </row>
    <row r="1200" spans="1:6" ht="30" customHeight="1">
      <c r="A1200" s="3" t="s">
        <v>3</v>
      </c>
      <c r="B1200" s="3" t="s">
        <v>1226</v>
      </c>
      <c r="C1200" s="3" t="s">
        <v>1226</v>
      </c>
      <c r="D1200" s="12" t="s">
        <v>2503</v>
      </c>
      <c r="E1200" s="6" t="str">
        <f t="shared" si="51"/>
        <v>module=aedu</v>
      </c>
      <c r="F1200" s="3" t="s">
        <v>114</v>
      </c>
    </row>
    <row r="1201" spans="1:6" ht="30" customHeight="1">
      <c r="A1201" s="3" t="s">
        <v>3</v>
      </c>
      <c r="B1201" s="3" t="s">
        <v>1227</v>
      </c>
      <c r="C1201" s="3" t="s">
        <v>1227</v>
      </c>
      <c r="D1201" s="12" t="s">
        <v>2504</v>
      </c>
      <c r="E1201" s="6" t="str">
        <f t="shared" si="51"/>
        <v>module=aedu</v>
      </c>
      <c r="F1201" s="3" t="s">
        <v>114</v>
      </c>
    </row>
    <row r="1202" spans="1:6" ht="30" customHeight="1">
      <c r="A1202" s="3" t="s">
        <v>3</v>
      </c>
      <c r="B1202" s="3" t="s">
        <v>2615</v>
      </c>
      <c r="C1202" s="3" t="s">
        <v>2615</v>
      </c>
      <c r="D1202" s="12" t="s">
        <v>2742</v>
      </c>
      <c r="E1202" s="6" t="str">
        <f t="shared" si="51"/>
        <v>module=aedu</v>
      </c>
      <c r="F1202" s="3" t="s">
        <v>114</v>
      </c>
    </row>
    <row r="1203" spans="1:6" ht="30" customHeight="1">
      <c r="A1203" s="3" t="s">
        <v>3</v>
      </c>
      <c r="B1203" s="3" t="s">
        <v>2616</v>
      </c>
      <c r="C1203" s="3" t="s">
        <v>2616</v>
      </c>
      <c r="D1203" s="12" t="s">
        <v>2743</v>
      </c>
      <c r="E1203" s="6" t="str">
        <f t="shared" si="51"/>
        <v>module=aedu</v>
      </c>
      <c r="F1203" s="3" t="s">
        <v>114</v>
      </c>
    </row>
    <row r="1204" spans="1:6" ht="30" customHeight="1">
      <c r="A1204" s="3" t="s">
        <v>3</v>
      </c>
      <c r="B1204" s="3" t="s">
        <v>2617</v>
      </c>
      <c r="C1204" s="3" t="s">
        <v>2617</v>
      </c>
      <c r="D1204" s="12" t="s">
        <v>2744</v>
      </c>
      <c r="E1204" s="6" t="str">
        <f t="shared" si="51"/>
        <v>module=aedu</v>
      </c>
      <c r="F1204" s="3" t="s">
        <v>114</v>
      </c>
    </row>
    <row r="1205" spans="1:6" ht="30" customHeight="1">
      <c r="A1205" s="3" t="s">
        <v>3</v>
      </c>
      <c r="B1205" s="3" t="s">
        <v>2618</v>
      </c>
      <c r="C1205" s="3" t="s">
        <v>2618</v>
      </c>
      <c r="D1205" s="12" t="s">
        <v>2745</v>
      </c>
      <c r="E1205" s="6" t="str">
        <f t="shared" si="51"/>
        <v>module=aedu</v>
      </c>
      <c r="F1205" s="3" t="s">
        <v>114</v>
      </c>
    </row>
    <row r="1206" spans="1:6" ht="30" customHeight="1">
      <c r="A1206" s="3" t="s">
        <v>3</v>
      </c>
      <c r="B1206" s="3" t="s">
        <v>2619</v>
      </c>
      <c r="C1206" s="3" t="s">
        <v>2619</v>
      </c>
      <c r="D1206" s="12" t="s">
        <v>2746</v>
      </c>
      <c r="E1206" s="6" t="str">
        <f t="shared" si="51"/>
        <v>module=aedu</v>
      </c>
      <c r="F1206" s="3" t="s">
        <v>114</v>
      </c>
    </row>
    <row r="1207" spans="1:6" ht="30" customHeight="1">
      <c r="A1207" s="3" t="s">
        <v>3</v>
      </c>
      <c r="B1207" s="3" t="s">
        <v>2620</v>
      </c>
      <c r="C1207" s="3" t="s">
        <v>2620</v>
      </c>
      <c r="D1207" s="12" t="s">
        <v>2747</v>
      </c>
      <c r="E1207" s="6" t="str">
        <f t="shared" si="51"/>
        <v>module=aedu</v>
      </c>
      <c r="F1207" s="3" t="s">
        <v>114</v>
      </c>
    </row>
    <row r="1208" spans="1:6" ht="30" customHeight="1">
      <c r="A1208" s="3" t="s">
        <v>3</v>
      </c>
      <c r="B1208" s="3" t="s">
        <v>2621</v>
      </c>
      <c r="C1208" s="3" t="s">
        <v>2621</v>
      </c>
      <c r="D1208" s="12" t="s">
        <v>2748</v>
      </c>
      <c r="E1208" s="6" t="str">
        <f t="shared" si="51"/>
        <v>module=aedu</v>
      </c>
      <c r="F1208" s="3" t="s">
        <v>114</v>
      </c>
    </row>
    <row r="1209" spans="1:6" ht="30" customHeight="1">
      <c r="A1209" s="3" t="s">
        <v>3</v>
      </c>
      <c r="B1209" s="3" t="s">
        <v>2622</v>
      </c>
      <c r="C1209" s="3" t="s">
        <v>2622</v>
      </c>
      <c r="D1209" s="12" t="s">
        <v>2749</v>
      </c>
      <c r="E1209" s="6" t="str">
        <f t="shared" si="51"/>
        <v>module=aedu</v>
      </c>
      <c r="F1209" s="3" t="s">
        <v>114</v>
      </c>
    </row>
    <row r="1210" spans="1:6" ht="30" customHeight="1">
      <c r="A1210" s="3" t="s">
        <v>3</v>
      </c>
      <c r="B1210" s="3" t="s">
        <v>2623</v>
      </c>
      <c r="C1210" s="3" t="s">
        <v>2623</v>
      </c>
      <c r="D1210" s="12" t="s">
        <v>2750</v>
      </c>
      <c r="E1210" s="6" t="str">
        <f t="shared" si="51"/>
        <v>module=aedu</v>
      </c>
      <c r="F1210" s="3" t="s">
        <v>114</v>
      </c>
    </row>
    <row r="1211" spans="1:6" ht="30" customHeight="1">
      <c r="A1211" s="3" t="s">
        <v>3</v>
      </c>
      <c r="B1211" s="3" t="s">
        <v>2624</v>
      </c>
      <c r="C1211" s="3" t="s">
        <v>2624</v>
      </c>
      <c r="D1211" s="12" t="s">
        <v>2751</v>
      </c>
      <c r="E1211" s="6" t="str">
        <f t="shared" si="51"/>
        <v>module=aedu</v>
      </c>
      <c r="F1211" s="3" t="s">
        <v>114</v>
      </c>
    </row>
    <row r="1212" spans="1:6" ht="30" customHeight="1">
      <c r="A1212" s="3" t="s">
        <v>3</v>
      </c>
      <c r="B1212" s="3" t="s">
        <v>2625</v>
      </c>
      <c r="C1212" s="3" t="s">
        <v>2625</v>
      </c>
      <c r="D1212" s="12" t="s">
        <v>2752</v>
      </c>
      <c r="E1212" s="6" t="str">
        <f t="shared" si="51"/>
        <v>module=aedu</v>
      </c>
      <c r="F1212" s="3" t="s">
        <v>114</v>
      </c>
    </row>
    <row r="1213" spans="1:6" ht="30" customHeight="1">
      <c r="A1213" s="3" t="s">
        <v>3</v>
      </c>
      <c r="B1213" s="3" t="s">
        <v>2626</v>
      </c>
      <c r="C1213" s="3" t="s">
        <v>2626</v>
      </c>
      <c r="D1213" s="12" t="s">
        <v>2753</v>
      </c>
      <c r="E1213" s="6" t="str">
        <f t="shared" si="51"/>
        <v>module=aedu</v>
      </c>
      <c r="F1213" s="3" t="s">
        <v>114</v>
      </c>
    </row>
    <row r="1214" spans="1:6" ht="30" customHeight="1">
      <c r="A1214" s="3" t="s">
        <v>3</v>
      </c>
      <c r="B1214" s="3" t="s">
        <v>2627</v>
      </c>
      <c r="C1214" s="3" t="s">
        <v>2627</v>
      </c>
      <c r="D1214" s="12" t="s">
        <v>2754</v>
      </c>
      <c r="E1214" s="6" t="str">
        <f t="shared" si="51"/>
        <v>module=aedu</v>
      </c>
      <c r="F1214" s="3" t="s">
        <v>114</v>
      </c>
    </row>
    <row r="1215" spans="1:6" ht="30" customHeight="1">
      <c r="A1215" s="3" t="s">
        <v>3</v>
      </c>
      <c r="B1215" s="3" t="s">
        <v>2628</v>
      </c>
      <c r="C1215" s="3" t="s">
        <v>2628</v>
      </c>
      <c r="D1215" s="12" t="s">
        <v>2755</v>
      </c>
      <c r="E1215" s="6" t="str">
        <f t="shared" si="51"/>
        <v>module=aedu</v>
      </c>
      <c r="F1215" s="3" t="s">
        <v>114</v>
      </c>
    </row>
    <row r="1216" spans="1:6" ht="30" customHeight="1">
      <c r="A1216" s="3" t="s">
        <v>3</v>
      </c>
      <c r="B1216" s="3" t="s">
        <v>2629</v>
      </c>
      <c r="C1216" s="3" t="s">
        <v>2629</v>
      </c>
      <c r="D1216" s="12" t="s">
        <v>2756</v>
      </c>
      <c r="E1216" s="6" t="str">
        <f t="shared" si="51"/>
        <v>module=aedu</v>
      </c>
      <c r="F1216" s="3" t="s">
        <v>114</v>
      </c>
    </row>
    <row r="1217" spans="1:6" ht="30" customHeight="1">
      <c r="A1217" s="3" t="s">
        <v>3</v>
      </c>
      <c r="B1217" s="3" t="s">
        <v>2630</v>
      </c>
      <c r="C1217" s="3" t="s">
        <v>2630</v>
      </c>
      <c r="D1217" s="12" t="s">
        <v>2757</v>
      </c>
      <c r="E1217" s="6" t="str">
        <f t="shared" si="51"/>
        <v>module=aedu</v>
      </c>
      <c r="F1217" s="3" t="s">
        <v>114</v>
      </c>
    </row>
    <row r="1218" spans="1:6" ht="30" customHeight="1">
      <c r="A1218" s="3" t="s">
        <v>3</v>
      </c>
      <c r="B1218" s="3" t="s">
        <v>2631</v>
      </c>
      <c r="C1218" s="3" t="s">
        <v>2631</v>
      </c>
      <c r="D1218" s="12" t="s">
        <v>2758</v>
      </c>
      <c r="E1218" s="6" t="str">
        <f t="shared" si="51"/>
        <v>module=aedu</v>
      </c>
      <c r="F1218" s="3" t="s">
        <v>114</v>
      </c>
    </row>
    <row r="1219" spans="1:6" ht="30" customHeight="1">
      <c r="A1219" s="3" t="s">
        <v>3</v>
      </c>
      <c r="B1219" s="3" t="s">
        <v>2632</v>
      </c>
      <c r="C1219" s="3" t="s">
        <v>2632</v>
      </c>
      <c r="D1219" s="12" t="s">
        <v>2759</v>
      </c>
      <c r="E1219" s="6" t="str">
        <f t="shared" si="51"/>
        <v>module=aedu</v>
      </c>
      <c r="F1219" s="3" t="s">
        <v>114</v>
      </c>
    </row>
    <row r="1220" spans="1:6" ht="30" customHeight="1">
      <c r="A1220" s="3" t="s">
        <v>3</v>
      </c>
      <c r="B1220" s="3" t="s">
        <v>2633</v>
      </c>
      <c r="C1220" s="3" t="s">
        <v>2633</v>
      </c>
      <c r="D1220" s="12" t="s">
        <v>2760</v>
      </c>
      <c r="E1220" s="6" t="str">
        <f t="shared" si="51"/>
        <v>module=aedu</v>
      </c>
      <c r="F1220" s="3" t="s">
        <v>114</v>
      </c>
    </row>
    <row r="1221" spans="1:6" ht="30" customHeight="1">
      <c r="A1221" s="3" t="s">
        <v>3</v>
      </c>
      <c r="B1221" s="3" t="s">
        <v>2634</v>
      </c>
      <c r="C1221" s="3" t="s">
        <v>2634</v>
      </c>
      <c r="D1221" s="12" t="s">
        <v>2761</v>
      </c>
      <c r="E1221" s="6" t="str">
        <f t="shared" si="51"/>
        <v>module=aedu</v>
      </c>
      <c r="F1221" s="3" t="s">
        <v>114</v>
      </c>
    </row>
    <row r="1222" spans="1:6" ht="30" customHeight="1">
      <c r="A1222" s="3" t="s">
        <v>3</v>
      </c>
      <c r="B1222" s="3" t="s">
        <v>2635</v>
      </c>
      <c r="C1222" s="3" t="s">
        <v>2635</v>
      </c>
      <c r="D1222" s="12" t="s">
        <v>2762</v>
      </c>
      <c r="E1222" s="6" t="str">
        <f t="shared" si="51"/>
        <v>module=aedu</v>
      </c>
      <c r="F1222" s="3" t="s">
        <v>114</v>
      </c>
    </row>
    <row r="1223" spans="1:6" ht="30" customHeight="1">
      <c r="A1223" s="3" t="s">
        <v>3</v>
      </c>
      <c r="B1223" s="3" t="s">
        <v>2636</v>
      </c>
      <c r="C1223" s="3" t="s">
        <v>2636</v>
      </c>
      <c r="D1223" s="12" t="s">
        <v>2763</v>
      </c>
      <c r="E1223" s="6" t="str">
        <f t="shared" si="51"/>
        <v>module=aedu</v>
      </c>
      <c r="F1223" s="3" t="s">
        <v>114</v>
      </c>
    </row>
    <row r="1224" spans="1:6" ht="30" customHeight="1">
      <c r="A1224" s="3" t="s">
        <v>3</v>
      </c>
      <c r="B1224" s="3" t="s">
        <v>2637</v>
      </c>
      <c r="C1224" s="3" t="s">
        <v>2637</v>
      </c>
      <c r="D1224" s="12" t="s">
        <v>2764</v>
      </c>
      <c r="E1224" s="6" t="str">
        <f t="shared" si="51"/>
        <v>module=aedu</v>
      </c>
      <c r="F1224" s="3" t="s">
        <v>114</v>
      </c>
    </row>
    <row r="1225" spans="1:6" ht="30" customHeight="1">
      <c r="A1225" s="3" t="s">
        <v>3</v>
      </c>
      <c r="B1225" s="3" t="s">
        <v>2638</v>
      </c>
      <c r="C1225" s="3" t="s">
        <v>2638</v>
      </c>
      <c r="D1225" s="12" t="s">
        <v>2765</v>
      </c>
      <c r="E1225" s="6" t="str">
        <f t="shared" si="51"/>
        <v>module=aedu</v>
      </c>
      <c r="F1225" s="3" t="s">
        <v>114</v>
      </c>
    </row>
    <row r="1226" spans="1:6" ht="30" customHeight="1">
      <c r="A1226" s="3" t="s">
        <v>3</v>
      </c>
      <c r="B1226" s="3" t="s">
        <v>2639</v>
      </c>
      <c r="C1226" s="3" t="s">
        <v>2639</v>
      </c>
      <c r="D1226" s="12" t="s">
        <v>2766</v>
      </c>
      <c r="E1226" s="6" t="str">
        <f t="shared" si="51"/>
        <v>module=aedu</v>
      </c>
      <c r="F1226" s="3" t="s">
        <v>114</v>
      </c>
    </row>
    <row r="1227" spans="1:6" ht="30" customHeight="1">
      <c r="A1227" s="3" t="s">
        <v>3</v>
      </c>
      <c r="B1227" s="3" t="s">
        <v>2640</v>
      </c>
      <c r="C1227" s="3" t="s">
        <v>2640</v>
      </c>
      <c r="D1227" s="12" t="s">
        <v>2767</v>
      </c>
      <c r="E1227" s="6" t="str">
        <f t="shared" si="51"/>
        <v>module=aedu</v>
      </c>
      <c r="F1227" s="3" t="s">
        <v>114</v>
      </c>
    </row>
    <row r="1228" spans="1:6" ht="30" customHeight="1">
      <c r="A1228" s="3" t="s">
        <v>3</v>
      </c>
      <c r="B1228" s="3" t="s">
        <v>2641</v>
      </c>
      <c r="C1228" s="3" t="s">
        <v>2641</v>
      </c>
      <c r="D1228" s="12" t="s">
        <v>2768</v>
      </c>
      <c r="E1228" s="6" t="str">
        <f t="shared" si="51"/>
        <v>module=aedu</v>
      </c>
      <c r="F1228" s="3" t="s">
        <v>114</v>
      </c>
    </row>
    <row r="1229" spans="1:6" ht="30" customHeight="1">
      <c r="A1229" s="3" t="s">
        <v>3</v>
      </c>
      <c r="B1229" s="3" t="s">
        <v>2642</v>
      </c>
      <c r="C1229" s="3" t="s">
        <v>2642</v>
      </c>
      <c r="D1229" s="12" t="s">
        <v>2769</v>
      </c>
      <c r="E1229" s="6" t="str">
        <f t="shared" si="51"/>
        <v>module=aedu</v>
      </c>
      <c r="F1229" s="3" t="s">
        <v>114</v>
      </c>
    </row>
    <row r="1230" spans="1:6" ht="30" customHeight="1">
      <c r="A1230" s="3" t="s">
        <v>3</v>
      </c>
      <c r="B1230" s="3" t="s">
        <v>2643</v>
      </c>
      <c r="C1230" s="3" t="s">
        <v>2643</v>
      </c>
      <c r="D1230" s="12" t="s">
        <v>2770</v>
      </c>
      <c r="E1230" s="6" t="str">
        <f t="shared" si="51"/>
        <v>module=aedu</v>
      </c>
      <c r="F1230" s="3" t="s">
        <v>114</v>
      </c>
    </row>
    <row r="1231" spans="1:6" ht="30" customHeight="1">
      <c r="A1231" s="3" t="s">
        <v>3</v>
      </c>
      <c r="B1231" s="3" t="s">
        <v>2644</v>
      </c>
      <c r="C1231" s="3" t="s">
        <v>2644</v>
      </c>
      <c r="D1231" s="12" t="s">
        <v>2771</v>
      </c>
      <c r="E1231" s="6" t="str">
        <f t="shared" si="51"/>
        <v>module=aedu</v>
      </c>
      <c r="F1231" s="3" t="s">
        <v>114</v>
      </c>
    </row>
    <row r="1232" spans="1:6" ht="30" customHeight="1">
      <c r="A1232" s="3" t="s">
        <v>3</v>
      </c>
      <c r="B1232" s="3" t="s">
        <v>2645</v>
      </c>
      <c r="C1232" s="3" t="s">
        <v>2645</v>
      </c>
      <c r="D1232" s="12" t="s">
        <v>2772</v>
      </c>
      <c r="E1232" s="6" t="str">
        <f t="shared" si="51"/>
        <v>module=aedu</v>
      </c>
      <c r="F1232" s="3" t="s">
        <v>114</v>
      </c>
    </row>
    <row r="1233" spans="1:6" ht="30" customHeight="1">
      <c r="A1233" s="3" t="s">
        <v>3</v>
      </c>
      <c r="B1233" s="3" t="s">
        <v>2646</v>
      </c>
      <c r="C1233" s="3" t="s">
        <v>2646</v>
      </c>
      <c r="D1233" s="12" t="s">
        <v>2773</v>
      </c>
      <c r="E1233" s="6" t="str">
        <f t="shared" si="51"/>
        <v>module=aedu</v>
      </c>
      <c r="F1233" s="3" t="s">
        <v>114</v>
      </c>
    </row>
    <row r="1234" spans="1:6" ht="30" customHeight="1">
      <c r="A1234" s="3" t="s">
        <v>3</v>
      </c>
      <c r="B1234" s="3" t="s">
        <v>2647</v>
      </c>
      <c r="C1234" s="3" t="s">
        <v>2647</v>
      </c>
      <c r="D1234" s="12" t="s">
        <v>2774</v>
      </c>
      <c r="E1234" s="6" t="str">
        <f t="shared" si="51"/>
        <v>module=aedu</v>
      </c>
      <c r="F1234" s="3" t="s">
        <v>114</v>
      </c>
    </row>
    <row r="1235" spans="1:6" ht="30" customHeight="1">
      <c r="A1235" s="3" t="s">
        <v>3</v>
      </c>
      <c r="B1235" s="3" t="s">
        <v>2648</v>
      </c>
      <c r="C1235" s="3" t="s">
        <v>2648</v>
      </c>
      <c r="D1235" s="12" t="s">
        <v>2775</v>
      </c>
      <c r="E1235" s="6" t="str">
        <f t="shared" si="51"/>
        <v>module=aedu</v>
      </c>
      <c r="F1235" s="3" t="s">
        <v>114</v>
      </c>
    </row>
    <row r="1236" spans="1:6" ht="30" customHeight="1">
      <c r="A1236" s="3" t="s">
        <v>3</v>
      </c>
      <c r="B1236" s="3" t="s">
        <v>2649</v>
      </c>
      <c r="C1236" s="3" t="s">
        <v>2649</v>
      </c>
      <c r="D1236" s="12" t="s">
        <v>2776</v>
      </c>
      <c r="E1236" s="6" t="str">
        <f t="shared" si="51"/>
        <v>module=aedu</v>
      </c>
      <c r="F1236" s="3" t="s">
        <v>114</v>
      </c>
    </row>
    <row r="1237" spans="1:6" ht="30" customHeight="1">
      <c r="A1237" s="3" t="s">
        <v>3</v>
      </c>
      <c r="B1237" s="3" t="s">
        <v>2650</v>
      </c>
      <c r="C1237" s="3" t="s">
        <v>2650</v>
      </c>
      <c r="D1237" s="12" t="s">
        <v>2777</v>
      </c>
      <c r="E1237" s="6" t="str">
        <f t="shared" si="51"/>
        <v>module=aedu</v>
      </c>
      <c r="F1237" s="3" t="s">
        <v>114</v>
      </c>
    </row>
    <row r="1238" spans="1:6" ht="30" customHeight="1">
      <c r="A1238" s="3" t="s">
        <v>2</v>
      </c>
      <c r="B1238" s="3" t="s">
        <v>1228</v>
      </c>
      <c r="C1238" s="3" t="s">
        <v>1977</v>
      </c>
      <c r="D1238" s="12" t="s">
        <v>2505</v>
      </c>
      <c r="E1238" s="6" t="str">
        <f t="shared" ref="E1238:E1255" si="52">HYPERLINK("http://www.ssc.wisc.edu/wlsresearch/documentation/waves/?wave=wls5764&amp;module=aiq","module=aiq")</f>
        <v>module=aiq</v>
      </c>
      <c r="F1238" s="6" t="str">
        <f>HYPERLINK("http://www.ssc.wisc.edu/wlsresearch/documentation/waves/?wave=wls77&amp;module=xciq","module=xciq")</f>
        <v>module=xciq</v>
      </c>
    </row>
    <row r="1239" spans="1:6" ht="30" customHeight="1">
      <c r="A1239" s="3" t="s">
        <v>2</v>
      </c>
      <c r="B1239" s="3" t="s">
        <v>1229</v>
      </c>
      <c r="C1239" s="3" t="s">
        <v>1978</v>
      </c>
      <c r="D1239" s="12" t="s">
        <v>2506</v>
      </c>
      <c r="E1239" s="6" t="str">
        <f t="shared" si="52"/>
        <v>module=aiq</v>
      </c>
      <c r="F1239" s="6" t="str">
        <f>HYPERLINK("http://www.ssc.wisc.edu/wlsresearch/documentation/waves/?wave=wls77&amp;module=xciq","module=xciq")</f>
        <v>module=xciq</v>
      </c>
    </row>
    <row r="1240" spans="1:6" ht="30" customHeight="1">
      <c r="A1240" s="3" t="s">
        <v>3</v>
      </c>
      <c r="B1240" s="3" t="s">
        <v>1230</v>
      </c>
      <c r="C1240" s="3" t="s">
        <v>1230</v>
      </c>
      <c r="D1240" s="12" t="s">
        <v>2507</v>
      </c>
      <c r="E1240" s="6" t="str">
        <f t="shared" si="52"/>
        <v>module=aiq</v>
      </c>
      <c r="F1240" s="3" t="s">
        <v>114</v>
      </c>
    </row>
    <row r="1241" spans="1:6" ht="30" customHeight="1">
      <c r="A1241" s="3" t="s">
        <v>3</v>
      </c>
      <c r="B1241" s="3" t="s">
        <v>1231</v>
      </c>
      <c r="C1241" s="3" t="s">
        <v>1231</v>
      </c>
      <c r="D1241" s="12" t="s">
        <v>2508</v>
      </c>
      <c r="E1241" s="6" t="str">
        <f t="shared" si="52"/>
        <v>module=aiq</v>
      </c>
      <c r="F1241" s="3" t="s">
        <v>114</v>
      </c>
    </row>
    <row r="1242" spans="1:6" ht="30" customHeight="1">
      <c r="A1242" s="3" t="s">
        <v>3</v>
      </c>
      <c r="B1242" s="3" t="s">
        <v>1232</v>
      </c>
      <c r="C1242" s="3" t="s">
        <v>1232</v>
      </c>
      <c r="D1242" s="12" t="s">
        <v>2509</v>
      </c>
      <c r="E1242" s="6" t="str">
        <f t="shared" si="52"/>
        <v>module=aiq</v>
      </c>
      <c r="F1242" s="3" t="s">
        <v>114</v>
      </c>
    </row>
    <row r="1243" spans="1:6" ht="30" customHeight="1">
      <c r="A1243" s="3" t="s">
        <v>3</v>
      </c>
      <c r="B1243" s="3" t="s">
        <v>1233</v>
      </c>
      <c r="C1243" s="3" t="s">
        <v>1233</v>
      </c>
      <c r="D1243" s="12" t="s">
        <v>2510</v>
      </c>
      <c r="E1243" s="6" t="str">
        <f t="shared" si="52"/>
        <v>module=aiq</v>
      </c>
      <c r="F1243" s="3" t="s">
        <v>114</v>
      </c>
    </row>
    <row r="1244" spans="1:6" ht="30" customHeight="1">
      <c r="A1244" s="3" t="s">
        <v>3</v>
      </c>
      <c r="B1244" s="3" t="s">
        <v>1234</v>
      </c>
      <c r="C1244" s="3" t="s">
        <v>1234</v>
      </c>
      <c r="D1244" s="12" t="s">
        <v>2511</v>
      </c>
      <c r="E1244" s="6" t="str">
        <f t="shared" si="52"/>
        <v>module=aiq</v>
      </c>
      <c r="F1244" s="3" t="s">
        <v>114</v>
      </c>
    </row>
    <row r="1245" spans="1:6" ht="30" customHeight="1">
      <c r="A1245" s="3" t="s">
        <v>3</v>
      </c>
      <c r="B1245" s="3" t="s">
        <v>1235</v>
      </c>
      <c r="C1245" s="3" t="s">
        <v>1235</v>
      </c>
      <c r="D1245" s="12" t="s">
        <v>2512</v>
      </c>
      <c r="E1245" s="6" t="str">
        <f t="shared" si="52"/>
        <v>module=aiq</v>
      </c>
      <c r="F1245" s="3" t="s">
        <v>114</v>
      </c>
    </row>
    <row r="1246" spans="1:6" ht="30" customHeight="1">
      <c r="A1246" s="3" t="s">
        <v>3</v>
      </c>
      <c r="B1246" s="3" t="s">
        <v>1236</v>
      </c>
      <c r="C1246" s="3" t="s">
        <v>1236</v>
      </c>
      <c r="D1246" s="12" t="s">
        <v>2513</v>
      </c>
      <c r="E1246" s="6" t="str">
        <f t="shared" si="52"/>
        <v>module=aiq</v>
      </c>
      <c r="F1246" s="3" t="s">
        <v>114</v>
      </c>
    </row>
    <row r="1247" spans="1:6" ht="30" customHeight="1">
      <c r="A1247" s="3" t="s">
        <v>3</v>
      </c>
      <c r="B1247" s="3" t="s">
        <v>1237</v>
      </c>
      <c r="C1247" s="3" t="s">
        <v>1237</v>
      </c>
      <c r="D1247" s="12" t="s">
        <v>2514</v>
      </c>
      <c r="E1247" s="6" t="str">
        <f t="shared" si="52"/>
        <v>module=aiq</v>
      </c>
      <c r="F1247" s="3" t="s">
        <v>114</v>
      </c>
    </row>
    <row r="1248" spans="1:6" ht="30" customHeight="1">
      <c r="A1248" s="3" t="s">
        <v>3</v>
      </c>
      <c r="B1248" s="3" t="s">
        <v>1238</v>
      </c>
      <c r="C1248" s="3" t="s">
        <v>1238</v>
      </c>
      <c r="D1248" s="12" t="s">
        <v>2515</v>
      </c>
      <c r="E1248" s="6" t="str">
        <f t="shared" si="52"/>
        <v>module=aiq</v>
      </c>
      <c r="F1248" s="3" t="s">
        <v>114</v>
      </c>
    </row>
    <row r="1249" spans="1:6" ht="30" customHeight="1">
      <c r="A1249" s="3" t="s">
        <v>3</v>
      </c>
      <c r="B1249" s="3" t="s">
        <v>1239</v>
      </c>
      <c r="C1249" s="3" t="s">
        <v>1239</v>
      </c>
      <c r="D1249" s="12" t="s">
        <v>2516</v>
      </c>
      <c r="E1249" s="6" t="str">
        <f t="shared" si="52"/>
        <v>module=aiq</v>
      </c>
      <c r="F1249" s="3" t="s">
        <v>114</v>
      </c>
    </row>
    <row r="1250" spans="1:6" ht="30" customHeight="1">
      <c r="A1250" s="3" t="s">
        <v>3</v>
      </c>
      <c r="B1250" s="3" t="s">
        <v>1240</v>
      </c>
      <c r="C1250" s="3" t="s">
        <v>1240</v>
      </c>
      <c r="D1250" s="12" t="s">
        <v>2517</v>
      </c>
      <c r="E1250" s="6" t="str">
        <f t="shared" si="52"/>
        <v>module=aiq</v>
      </c>
      <c r="F1250" s="3" t="s">
        <v>114</v>
      </c>
    </row>
    <row r="1251" spans="1:6" ht="30" customHeight="1">
      <c r="A1251" s="3" t="s">
        <v>3</v>
      </c>
      <c r="B1251" s="3" t="s">
        <v>1241</v>
      </c>
      <c r="C1251" s="3" t="s">
        <v>1241</v>
      </c>
      <c r="D1251" s="12" t="s">
        <v>2518</v>
      </c>
      <c r="E1251" s="6" t="str">
        <f t="shared" si="52"/>
        <v>module=aiq</v>
      </c>
      <c r="F1251" s="3" t="s">
        <v>114</v>
      </c>
    </row>
    <row r="1252" spans="1:6" ht="30" customHeight="1">
      <c r="A1252" s="3" t="s">
        <v>3</v>
      </c>
      <c r="B1252" s="3" t="s">
        <v>1242</v>
      </c>
      <c r="C1252" s="3" t="s">
        <v>1242</v>
      </c>
      <c r="D1252" s="12" t="s">
        <v>2519</v>
      </c>
      <c r="E1252" s="6" t="str">
        <f t="shared" si="52"/>
        <v>module=aiq</v>
      </c>
      <c r="F1252" s="3" t="s">
        <v>114</v>
      </c>
    </row>
    <row r="1253" spans="1:6" ht="30" customHeight="1">
      <c r="A1253" s="3" t="s">
        <v>3</v>
      </c>
      <c r="B1253" s="3" t="s">
        <v>1243</v>
      </c>
      <c r="C1253" s="3" t="s">
        <v>1243</v>
      </c>
      <c r="D1253" s="12" t="s">
        <v>2520</v>
      </c>
      <c r="E1253" s="6" t="str">
        <f t="shared" si="52"/>
        <v>module=aiq</v>
      </c>
      <c r="F1253" s="3" t="s">
        <v>114</v>
      </c>
    </row>
    <row r="1254" spans="1:6" ht="30" customHeight="1">
      <c r="A1254" s="3" t="s">
        <v>3</v>
      </c>
      <c r="B1254" s="3" t="s">
        <v>1244</v>
      </c>
      <c r="C1254" s="3" t="s">
        <v>1244</v>
      </c>
      <c r="D1254" s="12" t="s">
        <v>2521</v>
      </c>
      <c r="E1254" s="6" t="str">
        <f t="shared" si="52"/>
        <v>module=aiq</v>
      </c>
      <c r="F1254" s="3" t="s">
        <v>114</v>
      </c>
    </row>
    <row r="1255" spans="1:6" ht="30" customHeight="1">
      <c r="A1255" s="3" t="s">
        <v>3</v>
      </c>
      <c r="B1255" s="3" t="s">
        <v>1245</v>
      </c>
      <c r="C1255" s="3" t="s">
        <v>1245</v>
      </c>
      <c r="D1255" s="12" t="s">
        <v>2522</v>
      </c>
      <c r="E1255" s="6" t="str">
        <f t="shared" si="52"/>
        <v>module=aiq</v>
      </c>
      <c r="F1255" s="3" t="s">
        <v>114</v>
      </c>
    </row>
    <row r="1256" spans="1:6" ht="30" customHeight="1">
      <c r="A1256" s="3" t="s">
        <v>4</v>
      </c>
      <c r="B1256" s="3" t="s">
        <v>1246</v>
      </c>
      <c r="C1256" s="3" t="s">
        <v>1246</v>
      </c>
      <c r="D1256" s="12" t="s">
        <v>2523</v>
      </c>
      <c r="E1256" s="3" t="s">
        <v>114</v>
      </c>
      <c r="F1256" s="6" t="str">
        <f t="shared" ref="F1256:F1269" si="53">HYPERLINK("http://www.ssc.wisc.edu/wlsresearch/documentation/waves/?wave=wls77&amp;module=xciq","module=xciq")</f>
        <v>module=xciq</v>
      </c>
    </row>
    <row r="1257" spans="1:6" ht="30" customHeight="1">
      <c r="A1257" s="3" t="s">
        <v>4</v>
      </c>
      <c r="B1257" s="3" t="s">
        <v>1247</v>
      </c>
      <c r="C1257" s="3" t="s">
        <v>1247</v>
      </c>
      <c r="D1257" s="12" t="s">
        <v>2524</v>
      </c>
      <c r="E1257" s="3" t="s">
        <v>114</v>
      </c>
      <c r="F1257" s="6" t="str">
        <f t="shared" si="53"/>
        <v>module=xciq</v>
      </c>
    </row>
    <row r="1258" spans="1:6" ht="30" customHeight="1">
      <c r="A1258" s="3" t="s">
        <v>4</v>
      </c>
      <c r="B1258" s="3" t="s">
        <v>1248</v>
      </c>
      <c r="C1258" s="3" t="s">
        <v>1248</v>
      </c>
      <c r="D1258" s="12" t="s">
        <v>2525</v>
      </c>
      <c r="E1258" s="3" t="s">
        <v>114</v>
      </c>
      <c r="F1258" s="6" t="str">
        <f t="shared" si="53"/>
        <v>module=xciq</v>
      </c>
    </row>
    <row r="1259" spans="1:6" ht="30" customHeight="1">
      <c r="A1259" s="3" t="s">
        <v>4</v>
      </c>
      <c r="B1259" s="3" t="s">
        <v>1249</v>
      </c>
      <c r="C1259" s="3" t="s">
        <v>1249</v>
      </c>
      <c r="D1259" s="12" t="s">
        <v>2526</v>
      </c>
      <c r="E1259" s="3" t="s">
        <v>114</v>
      </c>
      <c r="F1259" s="6" t="str">
        <f t="shared" si="53"/>
        <v>module=xciq</v>
      </c>
    </row>
    <row r="1260" spans="1:6" ht="30" customHeight="1">
      <c r="A1260" s="3" t="s">
        <v>4</v>
      </c>
      <c r="B1260" s="3" t="s">
        <v>1250</v>
      </c>
      <c r="C1260" s="3" t="s">
        <v>1250</v>
      </c>
      <c r="D1260" s="12" t="s">
        <v>2527</v>
      </c>
      <c r="E1260" s="3" t="s">
        <v>114</v>
      </c>
      <c r="F1260" s="6" t="str">
        <f t="shared" si="53"/>
        <v>module=xciq</v>
      </c>
    </row>
    <row r="1261" spans="1:6" ht="30" customHeight="1">
      <c r="A1261" s="3" t="s">
        <v>4</v>
      </c>
      <c r="B1261" s="3" t="s">
        <v>1251</v>
      </c>
      <c r="C1261" s="3" t="s">
        <v>1251</v>
      </c>
      <c r="D1261" s="12" t="s">
        <v>2528</v>
      </c>
      <c r="E1261" s="3" t="s">
        <v>114</v>
      </c>
      <c r="F1261" s="6" t="str">
        <f t="shared" si="53"/>
        <v>module=xciq</v>
      </c>
    </row>
    <row r="1262" spans="1:6" ht="30" customHeight="1">
      <c r="A1262" s="3" t="s">
        <v>4</v>
      </c>
      <c r="B1262" s="3" t="s">
        <v>1252</v>
      </c>
      <c r="C1262" s="3" t="s">
        <v>1252</v>
      </c>
      <c r="D1262" s="12" t="s">
        <v>2529</v>
      </c>
      <c r="E1262" s="3" t="s">
        <v>114</v>
      </c>
      <c r="F1262" s="6" t="str">
        <f t="shared" si="53"/>
        <v>module=xciq</v>
      </c>
    </row>
    <row r="1263" spans="1:6" ht="30" customHeight="1">
      <c r="A1263" s="3" t="s">
        <v>4</v>
      </c>
      <c r="B1263" s="3" t="s">
        <v>1253</v>
      </c>
      <c r="C1263" s="3" t="s">
        <v>1253</v>
      </c>
      <c r="D1263" s="12" t="s">
        <v>2530</v>
      </c>
      <c r="E1263" s="3" t="s">
        <v>114</v>
      </c>
      <c r="F1263" s="6" t="str">
        <f t="shared" si="53"/>
        <v>module=xciq</v>
      </c>
    </row>
    <row r="1264" spans="1:6" ht="30" customHeight="1">
      <c r="A1264" s="3" t="s">
        <v>4</v>
      </c>
      <c r="B1264" s="3" t="s">
        <v>1254</v>
      </c>
      <c r="C1264" s="3" t="s">
        <v>1254</v>
      </c>
      <c r="D1264" s="12" t="s">
        <v>2531</v>
      </c>
      <c r="E1264" s="3" t="s">
        <v>114</v>
      </c>
      <c r="F1264" s="6" t="str">
        <f t="shared" si="53"/>
        <v>module=xciq</v>
      </c>
    </row>
    <row r="1265" spans="1:6" ht="30" customHeight="1">
      <c r="A1265" s="3" t="s">
        <v>4</v>
      </c>
      <c r="B1265" s="3" t="s">
        <v>1255</v>
      </c>
      <c r="C1265" s="3" t="s">
        <v>1255</v>
      </c>
      <c r="D1265" s="12" t="s">
        <v>2532</v>
      </c>
      <c r="E1265" s="3" t="s">
        <v>114</v>
      </c>
      <c r="F1265" s="6" t="str">
        <f t="shared" si="53"/>
        <v>module=xciq</v>
      </c>
    </row>
    <row r="1266" spans="1:6" ht="30" customHeight="1">
      <c r="A1266" s="3" t="s">
        <v>4</v>
      </c>
      <c r="B1266" s="3" t="s">
        <v>1256</v>
      </c>
      <c r="C1266" s="3" t="s">
        <v>1256</v>
      </c>
      <c r="D1266" s="12" t="s">
        <v>2531</v>
      </c>
      <c r="E1266" s="3" t="s">
        <v>114</v>
      </c>
      <c r="F1266" s="6" t="str">
        <f t="shared" si="53"/>
        <v>module=xciq</v>
      </c>
    </row>
    <row r="1267" spans="1:6" ht="30" customHeight="1">
      <c r="A1267" s="3" t="s">
        <v>4</v>
      </c>
      <c r="B1267" s="3" t="s">
        <v>1257</v>
      </c>
      <c r="C1267" s="3" t="s">
        <v>1257</v>
      </c>
      <c r="D1267" s="12" t="s">
        <v>2533</v>
      </c>
      <c r="E1267" s="3" t="s">
        <v>114</v>
      </c>
      <c r="F1267" s="6" t="str">
        <f t="shared" si="53"/>
        <v>module=xciq</v>
      </c>
    </row>
    <row r="1268" spans="1:6" ht="30" customHeight="1">
      <c r="A1268" s="3" t="s">
        <v>4</v>
      </c>
      <c r="B1268" s="3" t="s">
        <v>1258</v>
      </c>
      <c r="C1268" s="3" t="s">
        <v>1258</v>
      </c>
      <c r="D1268" s="12" t="s">
        <v>2534</v>
      </c>
      <c r="E1268" s="3" t="s">
        <v>114</v>
      </c>
      <c r="F1268" s="6" t="str">
        <f t="shared" si="53"/>
        <v>module=xciq</v>
      </c>
    </row>
    <row r="1269" spans="1:6" ht="30" customHeight="1">
      <c r="A1269" s="3" t="s">
        <v>4</v>
      </c>
      <c r="B1269" s="3" t="s">
        <v>1259</v>
      </c>
      <c r="C1269" s="3" t="s">
        <v>1259</v>
      </c>
      <c r="D1269" s="12" t="s">
        <v>2535</v>
      </c>
      <c r="E1269" s="3" t="s">
        <v>114</v>
      </c>
      <c r="F1269" s="6" t="str">
        <f t="shared" si="53"/>
        <v>module=xciq</v>
      </c>
    </row>
    <row r="1270" spans="1:6" ht="30" customHeight="1">
      <c r="A1270" s="3" t="s">
        <v>3</v>
      </c>
      <c r="B1270" s="3" t="s">
        <v>2651</v>
      </c>
      <c r="C1270" s="3" t="s">
        <v>2651</v>
      </c>
      <c r="D1270" s="12" t="s">
        <v>2778</v>
      </c>
      <c r="E1270" s="6" t="str">
        <f t="shared" ref="E1270:E1308" si="54">HYPERLINK("http://www.ssc.wisc.edu/wlsresearch/documentation/waves/?wave=wls5764&amp;module=alil","module=alil")</f>
        <v>module=alil</v>
      </c>
      <c r="F1270" s="3" t="s">
        <v>114</v>
      </c>
    </row>
    <row r="1271" spans="1:6" ht="30" customHeight="1">
      <c r="A1271" s="3" t="s">
        <v>3</v>
      </c>
      <c r="B1271" s="3" t="s">
        <v>2652</v>
      </c>
      <c r="C1271" s="3" t="s">
        <v>2652</v>
      </c>
      <c r="D1271" s="12" t="s">
        <v>2779</v>
      </c>
      <c r="E1271" s="6" t="str">
        <f t="shared" si="54"/>
        <v>module=alil</v>
      </c>
      <c r="F1271" s="3" t="s">
        <v>114</v>
      </c>
    </row>
    <row r="1272" spans="1:6" ht="30" customHeight="1">
      <c r="A1272" s="3" t="s">
        <v>3</v>
      </c>
      <c r="B1272" s="3" t="s">
        <v>2653</v>
      </c>
      <c r="C1272" s="3" t="s">
        <v>2653</v>
      </c>
      <c r="D1272" s="12" t="s">
        <v>2780</v>
      </c>
      <c r="E1272" s="6" t="str">
        <f t="shared" si="54"/>
        <v>module=alil</v>
      </c>
      <c r="F1272" s="3" t="s">
        <v>114</v>
      </c>
    </row>
    <row r="1273" spans="1:6" ht="30" customHeight="1">
      <c r="A1273" s="3" t="s">
        <v>3</v>
      </c>
      <c r="B1273" s="3" t="s">
        <v>2654</v>
      </c>
      <c r="C1273" s="3" t="s">
        <v>2654</v>
      </c>
      <c r="D1273" s="12" t="s">
        <v>2781</v>
      </c>
      <c r="E1273" s="6" t="str">
        <f t="shared" si="54"/>
        <v>module=alil</v>
      </c>
      <c r="F1273" s="3" t="s">
        <v>114</v>
      </c>
    </row>
    <row r="1274" spans="1:6" ht="30" customHeight="1">
      <c r="A1274" s="3" t="s">
        <v>3</v>
      </c>
      <c r="B1274" s="3" t="s">
        <v>2655</v>
      </c>
      <c r="C1274" s="3" t="s">
        <v>2655</v>
      </c>
      <c r="D1274" s="12" t="s">
        <v>2782</v>
      </c>
      <c r="E1274" s="6" t="str">
        <f t="shared" si="54"/>
        <v>module=alil</v>
      </c>
      <c r="F1274" s="3" t="s">
        <v>114</v>
      </c>
    </row>
    <row r="1275" spans="1:6" ht="30" customHeight="1">
      <c r="A1275" s="3" t="s">
        <v>3</v>
      </c>
      <c r="B1275" s="3" t="s">
        <v>2656</v>
      </c>
      <c r="C1275" s="3" t="s">
        <v>2656</v>
      </c>
      <c r="D1275" s="12" t="s">
        <v>2783</v>
      </c>
      <c r="E1275" s="6" t="str">
        <f t="shared" si="54"/>
        <v>module=alil</v>
      </c>
      <c r="F1275" s="3" t="s">
        <v>114</v>
      </c>
    </row>
    <row r="1276" spans="1:6" ht="30" customHeight="1">
      <c r="A1276" s="3" t="s">
        <v>3</v>
      </c>
      <c r="B1276" s="3" t="s">
        <v>2657</v>
      </c>
      <c r="C1276" s="3" t="s">
        <v>2657</v>
      </c>
      <c r="D1276" s="12" t="s">
        <v>2784</v>
      </c>
      <c r="E1276" s="6" t="str">
        <f t="shared" si="54"/>
        <v>module=alil</v>
      </c>
      <c r="F1276" s="3" t="s">
        <v>114</v>
      </c>
    </row>
    <row r="1277" spans="1:6" ht="30" customHeight="1">
      <c r="A1277" s="3" t="s">
        <v>3</v>
      </c>
      <c r="B1277" s="3" t="s">
        <v>2658</v>
      </c>
      <c r="C1277" s="3" t="s">
        <v>2658</v>
      </c>
      <c r="D1277" s="12" t="s">
        <v>2785</v>
      </c>
      <c r="E1277" s="6" t="str">
        <f t="shared" si="54"/>
        <v>module=alil</v>
      </c>
      <c r="F1277" s="3" t="s">
        <v>114</v>
      </c>
    </row>
    <row r="1278" spans="1:6" ht="30" customHeight="1">
      <c r="A1278" s="3" t="s">
        <v>3</v>
      </c>
      <c r="B1278" s="3" t="s">
        <v>2659</v>
      </c>
      <c r="C1278" s="3" t="s">
        <v>2659</v>
      </c>
      <c r="D1278" s="12" t="s">
        <v>2786</v>
      </c>
      <c r="E1278" s="6" t="str">
        <f t="shared" si="54"/>
        <v>module=alil</v>
      </c>
      <c r="F1278" s="3" t="s">
        <v>114</v>
      </c>
    </row>
    <row r="1279" spans="1:6" ht="30" customHeight="1">
      <c r="A1279" s="3" t="s">
        <v>3</v>
      </c>
      <c r="B1279" s="3" t="s">
        <v>2660</v>
      </c>
      <c r="C1279" s="3" t="s">
        <v>2660</v>
      </c>
      <c r="D1279" s="12" t="s">
        <v>2787</v>
      </c>
      <c r="E1279" s="6" t="str">
        <f t="shared" si="54"/>
        <v>module=alil</v>
      </c>
      <c r="F1279" s="3" t="s">
        <v>114</v>
      </c>
    </row>
    <row r="1280" spans="1:6" ht="30" customHeight="1">
      <c r="A1280" s="3" t="s">
        <v>3</v>
      </c>
      <c r="B1280" s="3" t="s">
        <v>2661</v>
      </c>
      <c r="C1280" s="3" t="s">
        <v>2661</v>
      </c>
      <c r="D1280" s="12" t="s">
        <v>2788</v>
      </c>
      <c r="E1280" s="6" t="str">
        <f t="shared" si="54"/>
        <v>module=alil</v>
      </c>
      <c r="F1280" s="3" t="s">
        <v>114</v>
      </c>
    </row>
    <row r="1281" spans="1:6" ht="30" customHeight="1">
      <c r="A1281" s="3" t="s">
        <v>3</v>
      </c>
      <c r="B1281" s="3" t="s">
        <v>2662</v>
      </c>
      <c r="C1281" s="3" t="s">
        <v>2662</v>
      </c>
      <c r="D1281" s="12" t="s">
        <v>2789</v>
      </c>
      <c r="E1281" s="6" t="str">
        <f t="shared" si="54"/>
        <v>module=alil</v>
      </c>
      <c r="F1281" s="3" t="s">
        <v>114</v>
      </c>
    </row>
    <row r="1282" spans="1:6" ht="30" customHeight="1">
      <c r="A1282" s="3" t="s">
        <v>3</v>
      </c>
      <c r="B1282" s="3" t="s">
        <v>2663</v>
      </c>
      <c r="C1282" s="3" t="s">
        <v>2663</v>
      </c>
      <c r="D1282" s="12" t="s">
        <v>2790</v>
      </c>
      <c r="E1282" s="6" t="str">
        <f t="shared" si="54"/>
        <v>module=alil</v>
      </c>
      <c r="F1282" s="3" t="s">
        <v>114</v>
      </c>
    </row>
    <row r="1283" spans="1:6" ht="30" customHeight="1">
      <c r="A1283" s="3" t="s">
        <v>3</v>
      </c>
      <c r="B1283" s="3" t="s">
        <v>2664</v>
      </c>
      <c r="C1283" s="3" t="s">
        <v>2664</v>
      </c>
      <c r="D1283" s="12" t="s">
        <v>2791</v>
      </c>
      <c r="E1283" s="6" t="str">
        <f t="shared" si="54"/>
        <v>module=alil</v>
      </c>
      <c r="F1283" s="3" t="s">
        <v>114</v>
      </c>
    </row>
    <row r="1284" spans="1:6" ht="30" customHeight="1">
      <c r="A1284" s="3" t="s">
        <v>3</v>
      </c>
      <c r="B1284" s="3" t="s">
        <v>2665</v>
      </c>
      <c r="C1284" s="3" t="s">
        <v>2665</v>
      </c>
      <c r="D1284" s="12" t="s">
        <v>2792</v>
      </c>
      <c r="E1284" s="6" t="str">
        <f t="shared" si="54"/>
        <v>module=alil</v>
      </c>
      <c r="F1284" s="3" t="s">
        <v>114</v>
      </c>
    </row>
    <row r="1285" spans="1:6" ht="30" customHeight="1">
      <c r="A1285" s="3" t="s">
        <v>3</v>
      </c>
      <c r="B1285" s="3" t="s">
        <v>2666</v>
      </c>
      <c r="C1285" s="3" t="s">
        <v>2666</v>
      </c>
      <c r="D1285" s="12" t="s">
        <v>2793</v>
      </c>
      <c r="E1285" s="6" t="str">
        <f t="shared" si="54"/>
        <v>module=alil</v>
      </c>
      <c r="F1285" s="3" t="s">
        <v>114</v>
      </c>
    </row>
    <row r="1286" spans="1:6" ht="30" customHeight="1">
      <c r="A1286" s="3" t="s">
        <v>3</v>
      </c>
      <c r="B1286" s="3" t="s">
        <v>2667</v>
      </c>
      <c r="C1286" s="3" t="s">
        <v>2667</v>
      </c>
      <c r="D1286" s="12" t="s">
        <v>2794</v>
      </c>
      <c r="E1286" s="6" t="str">
        <f t="shared" si="54"/>
        <v>module=alil</v>
      </c>
      <c r="F1286" s="3" t="s">
        <v>114</v>
      </c>
    </row>
    <row r="1287" spans="1:6" ht="30" customHeight="1">
      <c r="A1287" s="3" t="s">
        <v>3</v>
      </c>
      <c r="B1287" s="3" t="s">
        <v>2668</v>
      </c>
      <c r="C1287" s="3" t="s">
        <v>2668</v>
      </c>
      <c r="D1287" s="12" t="s">
        <v>2795</v>
      </c>
      <c r="E1287" s="6" t="str">
        <f t="shared" si="54"/>
        <v>module=alil</v>
      </c>
      <c r="F1287" s="3" t="s">
        <v>114</v>
      </c>
    </row>
    <row r="1288" spans="1:6" ht="30" customHeight="1">
      <c r="A1288" s="3" t="s">
        <v>3</v>
      </c>
      <c r="B1288" s="3" t="s">
        <v>2669</v>
      </c>
      <c r="C1288" s="3" t="s">
        <v>2669</v>
      </c>
      <c r="D1288" s="12" t="s">
        <v>2796</v>
      </c>
      <c r="E1288" s="6" t="str">
        <f t="shared" si="54"/>
        <v>module=alil</v>
      </c>
      <c r="F1288" s="3" t="s">
        <v>114</v>
      </c>
    </row>
    <row r="1289" spans="1:6" ht="30" customHeight="1">
      <c r="A1289" s="3" t="s">
        <v>3</v>
      </c>
      <c r="B1289" s="3" t="s">
        <v>2670</v>
      </c>
      <c r="C1289" s="3" t="s">
        <v>2670</v>
      </c>
      <c r="D1289" s="12" t="s">
        <v>2797</v>
      </c>
      <c r="E1289" s="6" t="str">
        <f t="shared" si="54"/>
        <v>module=alil</v>
      </c>
      <c r="F1289" s="3" t="s">
        <v>114</v>
      </c>
    </row>
    <row r="1290" spans="1:6" ht="30" customHeight="1">
      <c r="A1290" s="3" t="s">
        <v>3</v>
      </c>
      <c r="B1290" s="3" t="s">
        <v>2671</v>
      </c>
      <c r="C1290" s="3" t="s">
        <v>2671</v>
      </c>
      <c r="D1290" s="12" t="s">
        <v>2798</v>
      </c>
      <c r="E1290" s="6" t="str">
        <f t="shared" si="54"/>
        <v>module=alil</v>
      </c>
      <c r="F1290" s="3" t="s">
        <v>114</v>
      </c>
    </row>
    <row r="1291" spans="1:6" ht="30" customHeight="1">
      <c r="A1291" s="3" t="s">
        <v>3</v>
      </c>
      <c r="B1291" s="3" t="s">
        <v>2672</v>
      </c>
      <c r="C1291" s="3" t="s">
        <v>2672</v>
      </c>
      <c r="D1291" s="12" t="s">
        <v>2799</v>
      </c>
      <c r="E1291" s="6" t="str">
        <f t="shared" si="54"/>
        <v>module=alil</v>
      </c>
      <c r="F1291" s="3" t="s">
        <v>114</v>
      </c>
    </row>
    <row r="1292" spans="1:6" ht="30" customHeight="1">
      <c r="A1292" s="3" t="s">
        <v>3</v>
      </c>
      <c r="B1292" s="3" t="s">
        <v>2673</v>
      </c>
      <c r="C1292" s="3" t="s">
        <v>2673</v>
      </c>
      <c r="D1292" s="12" t="s">
        <v>2800</v>
      </c>
      <c r="E1292" s="6" t="str">
        <f t="shared" si="54"/>
        <v>module=alil</v>
      </c>
      <c r="F1292" s="3" t="s">
        <v>114</v>
      </c>
    </row>
    <row r="1293" spans="1:6" ht="30" customHeight="1">
      <c r="A1293" s="3" t="s">
        <v>3</v>
      </c>
      <c r="B1293" s="3" t="s">
        <v>2674</v>
      </c>
      <c r="C1293" s="3" t="s">
        <v>2674</v>
      </c>
      <c r="D1293" s="12" t="s">
        <v>2801</v>
      </c>
      <c r="E1293" s="6" t="str">
        <f t="shared" si="54"/>
        <v>module=alil</v>
      </c>
      <c r="F1293" s="3" t="s">
        <v>114</v>
      </c>
    </row>
    <row r="1294" spans="1:6" ht="30" customHeight="1">
      <c r="A1294" s="3" t="s">
        <v>3</v>
      </c>
      <c r="B1294" s="3" t="s">
        <v>2675</v>
      </c>
      <c r="C1294" s="3" t="s">
        <v>2675</v>
      </c>
      <c r="D1294" s="12" t="s">
        <v>2802</v>
      </c>
      <c r="E1294" s="6" t="str">
        <f t="shared" si="54"/>
        <v>module=alil</v>
      </c>
      <c r="F1294" s="3" t="s">
        <v>114</v>
      </c>
    </row>
    <row r="1295" spans="1:6" ht="30" customHeight="1">
      <c r="A1295" s="3" t="s">
        <v>3</v>
      </c>
      <c r="B1295" s="3" t="s">
        <v>2676</v>
      </c>
      <c r="C1295" s="3" t="s">
        <v>2676</v>
      </c>
      <c r="D1295" s="12" t="s">
        <v>2737</v>
      </c>
      <c r="E1295" s="6" t="str">
        <f t="shared" si="54"/>
        <v>module=alil</v>
      </c>
      <c r="F1295" s="3" t="s">
        <v>114</v>
      </c>
    </row>
    <row r="1296" spans="1:6" ht="30" customHeight="1">
      <c r="A1296" s="3" t="s">
        <v>3</v>
      </c>
      <c r="B1296" s="3" t="s">
        <v>2677</v>
      </c>
      <c r="C1296" s="3" t="s">
        <v>2677</v>
      </c>
      <c r="D1296" s="12" t="s">
        <v>2803</v>
      </c>
      <c r="E1296" s="6" t="str">
        <f t="shared" si="54"/>
        <v>module=alil</v>
      </c>
      <c r="F1296" s="3" t="s">
        <v>114</v>
      </c>
    </row>
    <row r="1297" spans="1:6" ht="30" customHeight="1">
      <c r="A1297" s="3" t="s">
        <v>3</v>
      </c>
      <c r="B1297" s="3" t="s">
        <v>2678</v>
      </c>
      <c r="C1297" s="3" t="s">
        <v>2678</v>
      </c>
      <c r="D1297" s="12" t="s">
        <v>2804</v>
      </c>
      <c r="E1297" s="6" t="str">
        <f t="shared" si="54"/>
        <v>module=alil</v>
      </c>
      <c r="F1297" s="3" t="s">
        <v>114</v>
      </c>
    </row>
    <row r="1298" spans="1:6" ht="30" customHeight="1">
      <c r="A1298" s="3" t="s">
        <v>3</v>
      </c>
      <c r="B1298" s="3" t="s">
        <v>2679</v>
      </c>
      <c r="C1298" s="3" t="s">
        <v>2679</v>
      </c>
      <c r="D1298" s="12" t="s">
        <v>2805</v>
      </c>
      <c r="E1298" s="6" t="str">
        <f t="shared" si="54"/>
        <v>module=alil</v>
      </c>
      <c r="F1298" s="3" t="s">
        <v>114</v>
      </c>
    </row>
    <row r="1299" spans="1:6" ht="30" customHeight="1">
      <c r="A1299" s="3" t="s">
        <v>3</v>
      </c>
      <c r="B1299" s="3" t="s">
        <v>2680</v>
      </c>
      <c r="C1299" s="3" t="s">
        <v>2680</v>
      </c>
      <c r="D1299" s="12" t="s">
        <v>2806</v>
      </c>
      <c r="E1299" s="6" t="str">
        <f t="shared" si="54"/>
        <v>module=alil</v>
      </c>
      <c r="F1299" s="3" t="s">
        <v>114</v>
      </c>
    </row>
    <row r="1300" spans="1:6" ht="30" customHeight="1">
      <c r="A1300" s="3" t="s">
        <v>3</v>
      </c>
      <c r="B1300" s="3" t="s">
        <v>2681</v>
      </c>
      <c r="C1300" s="3" t="s">
        <v>2681</v>
      </c>
      <c r="D1300" s="12" t="s">
        <v>2807</v>
      </c>
      <c r="E1300" s="6" t="str">
        <f t="shared" si="54"/>
        <v>module=alil</v>
      </c>
      <c r="F1300" s="3" t="s">
        <v>114</v>
      </c>
    </row>
    <row r="1301" spans="1:6" ht="30" customHeight="1">
      <c r="A1301" s="3" t="s">
        <v>3</v>
      </c>
      <c r="B1301" s="3" t="s">
        <v>2682</v>
      </c>
      <c r="C1301" s="3" t="s">
        <v>2682</v>
      </c>
      <c r="D1301" s="12" t="s">
        <v>2808</v>
      </c>
      <c r="E1301" s="6" t="str">
        <f t="shared" si="54"/>
        <v>module=alil</v>
      </c>
      <c r="F1301" s="3" t="s">
        <v>114</v>
      </c>
    </row>
    <row r="1302" spans="1:6" ht="30" customHeight="1">
      <c r="A1302" s="3" t="s">
        <v>3</v>
      </c>
      <c r="B1302" s="3" t="s">
        <v>2683</v>
      </c>
      <c r="C1302" s="3" t="s">
        <v>2683</v>
      </c>
      <c r="D1302" s="12" t="s">
        <v>2809</v>
      </c>
      <c r="E1302" s="6" t="str">
        <f t="shared" si="54"/>
        <v>module=alil</v>
      </c>
      <c r="F1302" s="3" t="s">
        <v>114</v>
      </c>
    </row>
    <row r="1303" spans="1:6" ht="30" customHeight="1">
      <c r="A1303" s="3" t="s">
        <v>3</v>
      </c>
      <c r="B1303" s="3" t="s">
        <v>2684</v>
      </c>
      <c r="C1303" s="3" t="s">
        <v>2684</v>
      </c>
      <c r="D1303" s="12" t="s">
        <v>2810</v>
      </c>
      <c r="E1303" s="6" t="str">
        <f t="shared" si="54"/>
        <v>module=alil</v>
      </c>
      <c r="F1303" s="3" t="s">
        <v>114</v>
      </c>
    </row>
    <row r="1304" spans="1:6" ht="30" customHeight="1">
      <c r="A1304" s="3" t="s">
        <v>3</v>
      </c>
      <c r="B1304" s="3" t="s">
        <v>2685</v>
      </c>
      <c r="C1304" s="3" t="s">
        <v>2685</v>
      </c>
      <c r="D1304" s="12" t="s">
        <v>2811</v>
      </c>
      <c r="E1304" s="6" t="str">
        <f t="shared" si="54"/>
        <v>module=alil</v>
      </c>
      <c r="F1304" s="3" t="s">
        <v>114</v>
      </c>
    </row>
    <row r="1305" spans="1:6" ht="30" customHeight="1">
      <c r="A1305" s="3" t="s">
        <v>3</v>
      </c>
      <c r="B1305" s="3" t="s">
        <v>2686</v>
      </c>
      <c r="C1305" s="3" t="s">
        <v>2686</v>
      </c>
      <c r="D1305" s="12" t="s">
        <v>2812</v>
      </c>
      <c r="E1305" s="6" t="str">
        <f t="shared" si="54"/>
        <v>module=alil</v>
      </c>
      <c r="F1305" s="3" t="s">
        <v>114</v>
      </c>
    </row>
    <row r="1306" spans="1:6" ht="30" customHeight="1">
      <c r="A1306" s="3" t="s">
        <v>3</v>
      </c>
      <c r="B1306" s="3" t="s">
        <v>2687</v>
      </c>
      <c r="C1306" s="3" t="s">
        <v>2687</v>
      </c>
      <c r="D1306" s="12" t="s">
        <v>2813</v>
      </c>
      <c r="E1306" s="6" t="str">
        <f t="shared" si="54"/>
        <v>module=alil</v>
      </c>
      <c r="F1306" s="3" t="s">
        <v>114</v>
      </c>
    </row>
    <row r="1307" spans="1:6" ht="30" customHeight="1">
      <c r="A1307" s="3" t="s">
        <v>3</v>
      </c>
      <c r="B1307" s="3" t="s">
        <v>2688</v>
      </c>
      <c r="C1307" s="3" t="s">
        <v>2688</v>
      </c>
      <c r="D1307" s="12" t="s">
        <v>2814</v>
      </c>
      <c r="E1307" s="6" t="str">
        <f t="shared" si="54"/>
        <v>module=alil</v>
      </c>
      <c r="F1307" s="3" t="s">
        <v>114</v>
      </c>
    </row>
    <row r="1308" spans="1:6" ht="30" customHeight="1">
      <c r="A1308" s="3" t="s">
        <v>3</v>
      </c>
      <c r="B1308" s="3" t="s">
        <v>2689</v>
      </c>
      <c r="C1308" s="3" t="s">
        <v>2689</v>
      </c>
      <c r="D1308" s="12" t="s">
        <v>2815</v>
      </c>
      <c r="E1308" s="6" t="str">
        <f t="shared" si="54"/>
        <v>module=alil</v>
      </c>
      <c r="F1308" s="3" t="s">
        <v>114</v>
      </c>
    </row>
    <row r="1309" spans="1:6" ht="30" customHeight="1">
      <c r="A1309" s="3" t="s">
        <v>3</v>
      </c>
      <c r="B1309" s="3" t="s">
        <v>2818</v>
      </c>
      <c r="C1309" s="3" t="s">
        <v>2818</v>
      </c>
      <c r="D1309" s="12" t="s">
        <v>2880</v>
      </c>
      <c r="E1309" s="6" t="str">
        <f>HYPERLINK("http://www.ssc.wisc.edu/wlsresearch/documentation/waves/?wave=wls5764&amp;module=bsum","module=bsum")</f>
        <v>module=bsum</v>
      </c>
      <c r="F1309" s="3" t="s">
        <v>114</v>
      </c>
    </row>
    <row r="1310" spans="1:6" ht="30" customHeight="1">
      <c r="A1310" s="3" t="s">
        <v>3</v>
      </c>
      <c r="B1310" s="3" t="s">
        <v>2819</v>
      </c>
      <c r="C1310" s="3" t="s">
        <v>2819</v>
      </c>
      <c r="D1310" s="12" t="s">
        <v>2881</v>
      </c>
      <c r="E1310" s="6" t="str">
        <f>HYPERLINK("http://www.ssc.wisc.edu/wlsresearch/documentation/waves/?wave=wls5764&amp;module=bsum","module=bsum")</f>
        <v>module=bsum</v>
      </c>
      <c r="F1310" s="3" t="s">
        <v>114</v>
      </c>
    </row>
    <row r="1311" spans="1:6" ht="30" customHeight="1">
      <c r="A1311" s="3" t="s">
        <v>3</v>
      </c>
      <c r="B1311" s="3" t="s">
        <v>2820</v>
      </c>
      <c r="C1311" s="3" t="s">
        <v>2820</v>
      </c>
      <c r="D1311" s="12" t="s">
        <v>2882</v>
      </c>
      <c r="E1311" s="6" t="str">
        <f t="shared" ref="E1311:E1357" si="55">HYPERLINK("http://www.ssc.wisc.edu/wlsresearch/documentation/waves/?wave=wls5764&amp;module=bedu","module=bedu")</f>
        <v>module=bedu</v>
      </c>
      <c r="F1311" s="3" t="s">
        <v>114</v>
      </c>
    </row>
    <row r="1312" spans="1:6" ht="30" customHeight="1">
      <c r="A1312" s="3" t="s">
        <v>3</v>
      </c>
      <c r="B1312" s="3" t="s">
        <v>2821</v>
      </c>
      <c r="C1312" s="3" t="s">
        <v>2821</v>
      </c>
      <c r="D1312" s="12" t="s">
        <v>2883</v>
      </c>
      <c r="E1312" s="6" t="str">
        <f t="shared" si="55"/>
        <v>module=bedu</v>
      </c>
      <c r="F1312" s="3" t="s">
        <v>114</v>
      </c>
    </row>
    <row r="1313" spans="1:6" ht="30" customHeight="1">
      <c r="A1313" s="3" t="s">
        <v>3</v>
      </c>
      <c r="B1313" s="3" t="s">
        <v>2822</v>
      </c>
      <c r="C1313" s="3" t="s">
        <v>2822</v>
      </c>
      <c r="D1313" s="12" t="s">
        <v>2884</v>
      </c>
      <c r="E1313" s="6" t="str">
        <f t="shared" si="55"/>
        <v>module=bedu</v>
      </c>
      <c r="F1313" s="3" t="s">
        <v>114</v>
      </c>
    </row>
    <row r="1314" spans="1:6" ht="30" customHeight="1">
      <c r="A1314" s="3" t="s">
        <v>3</v>
      </c>
      <c r="B1314" s="3" t="s">
        <v>2823</v>
      </c>
      <c r="C1314" s="3" t="s">
        <v>2823</v>
      </c>
      <c r="D1314" s="12" t="s">
        <v>2885</v>
      </c>
      <c r="E1314" s="6" t="str">
        <f t="shared" si="55"/>
        <v>module=bedu</v>
      </c>
      <c r="F1314" s="3" t="s">
        <v>114</v>
      </c>
    </row>
    <row r="1315" spans="1:6" ht="30" customHeight="1">
      <c r="A1315" s="3" t="s">
        <v>3</v>
      </c>
      <c r="B1315" s="3" t="s">
        <v>2824</v>
      </c>
      <c r="C1315" s="3" t="s">
        <v>2824</v>
      </c>
      <c r="D1315" s="12" t="s">
        <v>2886</v>
      </c>
      <c r="E1315" s="6" t="str">
        <f t="shared" si="55"/>
        <v>module=bedu</v>
      </c>
      <c r="F1315" s="3" t="s">
        <v>114</v>
      </c>
    </row>
    <row r="1316" spans="1:6" ht="30" customHeight="1">
      <c r="A1316" s="3" t="s">
        <v>3</v>
      </c>
      <c r="B1316" s="3" t="s">
        <v>2825</v>
      </c>
      <c r="C1316" s="3" t="s">
        <v>2825</v>
      </c>
      <c r="D1316" s="12" t="s">
        <v>2887</v>
      </c>
      <c r="E1316" s="6" t="str">
        <f t="shared" si="55"/>
        <v>module=bedu</v>
      </c>
      <c r="F1316" s="3" t="s">
        <v>114</v>
      </c>
    </row>
    <row r="1317" spans="1:6" ht="30" customHeight="1">
      <c r="A1317" s="3" t="s">
        <v>3</v>
      </c>
      <c r="B1317" s="3" t="s">
        <v>2826</v>
      </c>
      <c r="C1317" s="3" t="s">
        <v>2826</v>
      </c>
      <c r="D1317" s="12" t="s">
        <v>2888</v>
      </c>
      <c r="E1317" s="6" t="str">
        <f t="shared" si="55"/>
        <v>module=bedu</v>
      </c>
      <c r="F1317" s="3" t="s">
        <v>114</v>
      </c>
    </row>
    <row r="1318" spans="1:6" ht="30" customHeight="1">
      <c r="A1318" s="3" t="s">
        <v>3</v>
      </c>
      <c r="B1318" s="3" t="s">
        <v>2827</v>
      </c>
      <c r="C1318" s="3" t="s">
        <v>2827</v>
      </c>
      <c r="D1318" s="12" t="s">
        <v>2889</v>
      </c>
      <c r="E1318" s="6" t="str">
        <f t="shared" si="55"/>
        <v>module=bedu</v>
      </c>
      <c r="F1318" s="3" t="s">
        <v>114</v>
      </c>
    </row>
    <row r="1319" spans="1:6" ht="30" customHeight="1">
      <c r="A1319" s="3" t="s">
        <v>3</v>
      </c>
      <c r="B1319" s="3" t="s">
        <v>2828</v>
      </c>
      <c r="C1319" s="3" t="s">
        <v>2828</v>
      </c>
      <c r="D1319" s="12" t="s">
        <v>2890</v>
      </c>
      <c r="E1319" s="6" t="str">
        <f t="shared" si="55"/>
        <v>module=bedu</v>
      </c>
      <c r="F1319" s="3" t="s">
        <v>114</v>
      </c>
    </row>
    <row r="1320" spans="1:6" ht="30" customHeight="1">
      <c r="A1320" s="3" t="s">
        <v>3</v>
      </c>
      <c r="B1320" s="3" t="s">
        <v>2829</v>
      </c>
      <c r="C1320" s="3" t="s">
        <v>2829</v>
      </c>
      <c r="D1320" s="12" t="s">
        <v>2891</v>
      </c>
      <c r="E1320" s="6" t="str">
        <f t="shared" si="55"/>
        <v>module=bedu</v>
      </c>
      <c r="F1320" s="3" t="s">
        <v>114</v>
      </c>
    </row>
    <row r="1321" spans="1:6" ht="30" customHeight="1">
      <c r="A1321" s="3" t="s">
        <v>3</v>
      </c>
      <c r="B1321" s="3" t="s">
        <v>2830</v>
      </c>
      <c r="C1321" s="3" t="s">
        <v>2830</v>
      </c>
      <c r="D1321" s="12" t="s">
        <v>2892</v>
      </c>
      <c r="E1321" s="6" t="str">
        <f t="shared" si="55"/>
        <v>module=bedu</v>
      </c>
      <c r="F1321" s="3" t="s">
        <v>114</v>
      </c>
    </row>
    <row r="1322" spans="1:6" ht="30" customHeight="1">
      <c r="A1322" s="3" t="s">
        <v>3</v>
      </c>
      <c r="B1322" s="3" t="s">
        <v>2831</v>
      </c>
      <c r="C1322" s="3" t="s">
        <v>2831</v>
      </c>
      <c r="D1322" s="12" t="s">
        <v>2893</v>
      </c>
      <c r="E1322" s="6" t="str">
        <f t="shared" si="55"/>
        <v>module=bedu</v>
      </c>
      <c r="F1322" s="3" t="s">
        <v>114</v>
      </c>
    </row>
    <row r="1323" spans="1:6" ht="30" customHeight="1">
      <c r="A1323" s="3" t="s">
        <v>3</v>
      </c>
      <c r="B1323" s="3" t="s">
        <v>2832</v>
      </c>
      <c r="C1323" s="3" t="s">
        <v>2832</v>
      </c>
      <c r="D1323" s="12" t="s">
        <v>2894</v>
      </c>
      <c r="E1323" s="6" t="str">
        <f t="shared" si="55"/>
        <v>module=bedu</v>
      </c>
      <c r="F1323" s="3" t="s">
        <v>114</v>
      </c>
    </row>
    <row r="1324" spans="1:6" ht="30" customHeight="1">
      <c r="A1324" s="3" t="s">
        <v>3</v>
      </c>
      <c r="B1324" s="3" t="s">
        <v>2833</v>
      </c>
      <c r="C1324" s="3" t="s">
        <v>2833</v>
      </c>
      <c r="D1324" s="12" t="s">
        <v>2895</v>
      </c>
      <c r="E1324" s="6" t="str">
        <f t="shared" si="55"/>
        <v>module=bedu</v>
      </c>
      <c r="F1324" s="3" t="s">
        <v>114</v>
      </c>
    </row>
    <row r="1325" spans="1:6" ht="30" customHeight="1">
      <c r="A1325" s="3" t="s">
        <v>3</v>
      </c>
      <c r="B1325" s="3" t="s">
        <v>2834</v>
      </c>
      <c r="C1325" s="3" t="s">
        <v>2834</v>
      </c>
      <c r="D1325" s="12" t="s">
        <v>2896</v>
      </c>
      <c r="E1325" s="6" t="str">
        <f t="shared" si="55"/>
        <v>module=bedu</v>
      </c>
      <c r="F1325" s="3" t="s">
        <v>114</v>
      </c>
    </row>
    <row r="1326" spans="1:6" ht="30" customHeight="1">
      <c r="A1326" s="3" t="s">
        <v>3</v>
      </c>
      <c r="B1326" s="3" t="s">
        <v>2835</v>
      </c>
      <c r="C1326" s="3" t="s">
        <v>2835</v>
      </c>
      <c r="D1326" s="12" t="s">
        <v>2897</v>
      </c>
      <c r="E1326" s="6" t="str">
        <f t="shared" si="55"/>
        <v>module=bedu</v>
      </c>
      <c r="F1326" s="3" t="s">
        <v>114</v>
      </c>
    </row>
    <row r="1327" spans="1:6" ht="30" customHeight="1">
      <c r="A1327" s="3" t="s">
        <v>3</v>
      </c>
      <c r="B1327" s="3" t="s">
        <v>2836</v>
      </c>
      <c r="C1327" s="3" t="s">
        <v>2836</v>
      </c>
      <c r="D1327" s="12" t="s">
        <v>2898</v>
      </c>
      <c r="E1327" s="6" t="str">
        <f t="shared" si="55"/>
        <v>module=bedu</v>
      </c>
      <c r="F1327" s="3" t="s">
        <v>114</v>
      </c>
    </row>
    <row r="1328" spans="1:6" ht="30" customHeight="1">
      <c r="A1328" s="3" t="s">
        <v>3</v>
      </c>
      <c r="B1328" s="3" t="s">
        <v>2837</v>
      </c>
      <c r="C1328" s="3" t="s">
        <v>2837</v>
      </c>
      <c r="D1328" s="12" t="s">
        <v>2899</v>
      </c>
      <c r="E1328" s="6" t="str">
        <f t="shared" si="55"/>
        <v>module=bedu</v>
      </c>
      <c r="F1328" s="3" t="s">
        <v>114</v>
      </c>
    </row>
    <row r="1329" spans="1:6" ht="30" customHeight="1">
      <c r="A1329" s="3" t="s">
        <v>3</v>
      </c>
      <c r="B1329" s="3" t="s">
        <v>2838</v>
      </c>
      <c r="C1329" s="3" t="s">
        <v>2838</v>
      </c>
      <c r="D1329" s="12" t="s">
        <v>2900</v>
      </c>
      <c r="E1329" s="6" t="str">
        <f t="shared" si="55"/>
        <v>module=bedu</v>
      </c>
      <c r="F1329" s="3" t="s">
        <v>114</v>
      </c>
    </row>
    <row r="1330" spans="1:6" ht="30" customHeight="1">
      <c r="A1330" s="3" t="s">
        <v>3</v>
      </c>
      <c r="B1330" s="3" t="s">
        <v>2839</v>
      </c>
      <c r="C1330" s="3" t="s">
        <v>2839</v>
      </c>
      <c r="D1330" s="12" t="s">
        <v>2901</v>
      </c>
      <c r="E1330" s="6" t="str">
        <f t="shared" si="55"/>
        <v>module=bedu</v>
      </c>
      <c r="F1330" s="3" t="s">
        <v>114</v>
      </c>
    </row>
    <row r="1331" spans="1:6" ht="30" customHeight="1">
      <c r="A1331" s="3" t="s">
        <v>3</v>
      </c>
      <c r="B1331" s="3" t="s">
        <v>2840</v>
      </c>
      <c r="C1331" s="3" t="s">
        <v>2840</v>
      </c>
      <c r="D1331" s="12" t="s">
        <v>2902</v>
      </c>
      <c r="E1331" s="6" t="str">
        <f t="shared" si="55"/>
        <v>module=bedu</v>
      </c>
      <c r="F1331" s="3" t="s">
        <v>114</v>
      </c>
    </row>
    <row r="1332" spans="1:6" ht="30" customHeight="1">
      <c r="A1332" s="3" t="s">
        <v>3</v>
      </c>
      <c r="B1332" s="3" t="s">
        <v>2841</v>
      </c>
      <c r="C1332" s="3" t="s">
        <v>2841</v>
      </c>
      <c r="D1332" s="12" t="s">
        <v>2903</v>
      </c>
      <c r="E1332" s="6" t="str">
        <f t="shared" si="55"/>
        <v>module=bedu</v>
      </c>
      <c r="F1332" s="3" t="s">
        <v>114</v>
      </c>
    </row>
    <row r="1333" spans="1:6" ht="30" customHeight="1">
      <c r="A1333" s="3" t="s">
        <v>3</v>
      </c>
      <c r="B1333" s="3" t="s">
        <v>2842</v>
      </c>
      <c r="C1333" s="3" t="s">
        <v>2842</v>
      </c>
      <c r="D1333" s="12" t="s">
        <v>2904</v>
      </c>
      <c r="E1333" s="6" t="str">
        <f t="shared" si="55"/>
        <v>module=bedu</v>
      </c>
      <c r="F1333" s="3" t="s">
        <v>114</v>
      </c>
    </row>
    <row r="1334" spans="1:6" ht="30" customHeight="1">
      <c r="A1334" s="3" t="s">
        <v>3</v>
      </c>
      <c r="B1334" s="3" t="s">
        <v>2843</v>
      </c>
      <c r="C1334" s="3" t="s">
        <v>2843</v>
      </c>
      <c r="D1334" s="12" t="s">
        <v>2905</v>
      </c>
      <c r="E1334" s="6" t="str">
        <f t="shared" si="55"/>
        <v>module=bedu</v>
      </c>
      <c r="F1334" s="3" t="s">
        <v>114</v>
      </c>
    </row>
    <row r="1335" spans="1:6" ht="30" customHeight="1">
      <c r="A1335" s="3" t="s">
        <v>3</v>
      </c>
      <c r="B1335" s="3" t="s">
        <v>2844</v>
      </c>
      <c r="C1335" s="3" t="s">
        <v>2844</v>
      </c>
      <c r="D1335" s="12" t="s">
        <v>2906</v>
      </c>
      <c r="E1335" s="6" t="str">
        <f t="shared" si="55"/>
        <v>module=bedu</v>
      </c>
      <c r="F1335" s="3" t="s">
        <v>114</v>
      </c>
    </row>
    <row r="1336" spans="1:6" ht="30" customHeight="1">
      <c r="A1336" s="3" t="s">
        <v>3</v>
      </c>
      <c r="B1336" s="3" t="s">
        <v>2845</v>
      </c>
      <c r="C1336" s="3" t="s">
        <v>2845</v>
      </c>
      <c r="D1336" s="12" t="s">
        <v>2907</v>
      </c>
      <c r="E1336" s="6" t="str">
        <f t="shared" si="55"/>
        <v>module=bedu</v>
      </c>
      <c r="F1336" s="3" t="s">
        <v>114</v>
      </c>
    </row>
    <row r="1337" spans="1:6" ht="30" customHeight="1">
      <c r="A1337" s="3" t="s">
        <v>3</v>
      </c>
      <c r="B1337" s="3" t="s">
        <v>2846</v>
      </c>
      <c r="C1337" s="3" t="s">
        <v>2846</v>
      </c>
      <c r="D1337" s="12" t="s">
        <v>2908</v>
      </c>
      <c r="E1337" s="6" t="str">
        <f t="shared" si="55"/>
        <v>module=bedu</v>
      </c>
      <c r="F1337" s="3" t="s">
        <v>114</v>
      </c>
    </row>
    <row r="1338" spans="1:6" ht="30" customHeight="1">
      <c r="A1338" s="3" t="s">
        <v>3</v>
      </c>
      <c r="B1338" s="3" t="s">
        <v>2847</v>
      </c>
      <c r="C1338" s="3" t="s">
        <v>2847</v>
      </c>
      <c r="D1338" s="12" t="s">
        <v>2909</v>
      </c>
      <c r="E1338" s="6" t="str">
        <f t="shared" si="55"/>
        <v>module=bedu</v>
      </c>
      <c r="F1338" s="3" t="s">
        <v>114</v>
      </c>
    </row>
    <row r="1339" spans="1:6" ht="30" customHeight="1">
      <c r="A1339" s="3" t="s">
        <v>3</v>
      </c>
      <c r="B1339" s="3" t="s">
        <v>2848</v>
      </c>
      <c r="C1339" s="3" t="s">
        <v>2848</v>
      </c>
      <c r="D1339" s="12" t="s">
        <v>2910</v>
      </c>
      <c r="E1339" s="6" t="str">
        <f t="shared" si="55"/>
        <v>module=bedu</v>
      </c>
      <c r="F1339" s="3" t="s">
        <v>114</v>
      </c>
    </row>
    <row r="1340" spans="1:6" ht="30" customHeight="1">
      <c r="A1340" s="3" t="s">
        <v>3</v>
      </c>
      <c r="B1340" s="3" t="s">
        <v>2849</v>
      </c>
      <c r="C1340" s="3" t="s">
        <v>2849</v>
      </c>
      <c r="D1340" s="12" t="s">
        <v>2911</v>
      </c>
      <c r="E1340" s="6" t="str">
        <f t="shared" si="55"/>
        <v>module=bedu</v>
      </c>
      <c r="F1340" s="3" t="s">
        <v>114</v>
      </c>
    </row>
    <row r="1341" spans="1:6" ht="30" customHeight="1">
      <c r="A1341" s="3" t="s">
        <v>3</v>
      </c>
      <c r="B1341" s="3" t="s">
        <v>2850</v>
      </c>
      <c r="C1341" s="3" t="s">
        <v>2850</v>
      </c>
      <c r="D1341" s="12" t="s">
        <v>2912</v>
      </c>
      <c r="E1341" s="6" t="str">
        <f t="shared" si="55"/>
        <v>module=bedu</v>
      </c>
      <c r="F1341" s="3" t="s">
        <v>114</v>
      </c>
    </row>
    <row r="1342" spans="1:6" ht="30" customHeight="1">
      <c r="A1342" s="3" t="s">
        <v>3</v>
      </c>
      <c r="B1342" s="3" t="s">
        <v>2851</v>
      </c>
      <c r="C1342" s="3" t="s">
        <v>2851</v>
      </c>
      <c r="D1342" s="12" t="s">
        <v>2913</v>
      </c>
      <c r="E1342" s="6" t="str">
        <f t="shared" si="55"/>
        <v>module=bedu</v>
      </c>
      <c r="F1342" s="3" t="s">
        <v>114</v>
      </c>
    </row>
    <row r="1343" spans="1:6" ht="30" customHeight="1">
      <c r="A1343" s="3" t="s">
        <v>3</v>
      </c>
      <c r="B1343" s="3" t="s">
        <v>2852</v>
      </c>
      <c r="C1343" s="3" t="s">
        <v>2852</v>
      </c>
      <c r="D1343" s="12" t="s">
        <v>2914</v>
      </c>
      <c r="E1343" s="6" t="str">
        <f t="shared" si="55"/>
        <v>module=bedu</v>
      </c>
      <c r="F1343" s="3" t="s">
        <v>114</v>
      </c>
    </row>
    <row r="1344" spans="1:6" ht="30" customHeight="1">
      <c r="A1344" s="3" t="s">
        <v>3</v>
      </c>
      <c r="B1344" s="3" t="s">
        <v>2853</v>
      </c>
      <c r="C1344" s="3" t="s">
        <v>2853</v>
      </c>
      <c r="D1344" s="12" t="s">
        <v>2915</v>
      </c>
      <c r="E1344" s="6" t="str">
        <f t="shared" si="55"/>
        <v>module=bedu</v>
      </c>
      <c r="F1344" s="3" t="s">
        <v>114</v>
      </c>
    </row>
    <row r="1345" spans="1:6" ht="30" customHeight="1">
      <c r="A1345" s="3" t="s">
        <v>3</v>
      </c>
      <c r="B1345" s="3" t="s">
        <v>2854</v>
      </c>
      <c r="C1345" s="3" t="s">
        <v>2854</v>
      </c>
      <c r="D1345" s="12" t="s">
        <v>2916</v>
      </c>
      <c r="E1345" s="6" t="str">
        <f t="shared" si="55"/>
        <v>module=bedu</v>
      </c>
      <c r="F1345" s="3" t="s">
        <v>114</v>
      </c>
    </row>
    <row r="1346" spans="1:6" ht="30" customHeight="1">
      <c r="A1346" s="3" t="s">
        <v>3</v>
      </c>
      <c r="B1346" s="3" t="s">
        <v>2855</v>
      </c>
      <c r="C1346" s="3" t="s">
        <v>2855</v>
      </c>
      <c r="D1346" s="12" t="s">
        <v>2917</v>
      </c>
      <c r="E1346" s="6" t="str">
        <f t="shared" si="55"/>
        <v>module=bedu</v>
      </c>
      <c r="F1346" s="3" t="s">
        <v>114</v>
      </c>
    </row>
    <row r="1347" spans="1:6" ht="30" customHeight="1">
      <c r="A1347" s="3" t="s">
        <v>3</v>
      </c>
      <c r="B1347" s="3" t="s">
        <v>2856</v>
      </c>
      <c r="C1347" s="3" t="s">
        <v>2856</v>
      </c>
      <c r="D1347" s="12" t="s">
        <v>2918</v>
      </c>
      <c r="E1347" s="6" t="str">
        <f t="shared" si="55"/>
        <v>module=bedu</v>
      </c>
      <c r="F1347" s="3" t="s">
        <v>114</v>
      </c>
    </row>
    <row r="1348" spans="1:6" ht="30" customHeight="1">
      <c r="A1348" s="3" t="s">
        <v>3</v>
      </c>
      <c r="B1348" s="3" t="s">
        <v>2857</v>
      </c>
      <c r="C1348" s="3" t="s">
        <v>2857</v>
      </c>
      <c r="D1348" s="12" t="s">
        <v>2919</v>
      </c>
      <c r="E1348" s="6" t="str">
        <f t="shared" si="55"/>
        <v>module=bedu</v>
      </c>
      <c r="F1348" s="3" t="s">
        <v>114</v>
      </c>
    </row>
    <row r="1349" spans="1:6" ht="30" customHeight="1">
      <c r="A1349" s="3" t="s">
        <v>3</v>
      </c>
      <c r="B1349" s="3" t="s">
        <v>2858</v>
      </c>
      <c r="C1349" s="3" t="s">
        <v>2858</v>
      </c>
      <c r="D1349" s="12" t="s">
        <v>2920</v>
      </c>
      <c r="E1349" s="6" t="str">
        <f t="shared" si="55"/>
        <v>module=bedu</v>
      </c>
      <c r="F1349" s="3" t="s">
        <v>114</v>
      </c>
    </row>
    <row r="1350" spans="1:6" ht="30" customHeight="1">
      <c r="A1350" s="3" t="s">
        <v>3</v>
      </c>
      <c r="B1350" s="3" t="s">
        <v>2859</v>
      </c>
      <c r="C1350" s="3" t="s">
        <v>2859</v>
      </c>
      <c r="D1350" s="12" t="s">
        <v>2921</v>
      </c>
      <c r="E1350" s="6" t="str">
        <f t="shared" si="55"/>
        <v>module=bedu</v>
      </c>
      <c r="F1350" s="3" t="s">
        <v>114</v>
      </c>
    </row>
    <row r="1351" spans="1:6" ht="30" customHeight="1">
      <c r="A1351" s="3" t="s">
        <v>3</v>
      </c>
      <c r="B1351" s="3" t="s">
        <v>2860</v>
      </c>
      <c r="C1351" s="3" t="s">
        <v>2860</v>
      </c>
      <c r="D1351" s="12" t="s">
        <v>2922</v>
      </c>
      <c r="E1351" s="6" t="str">
        <f t="shared" si="55"/>
        <v>module=bedu</v>
      </c>
      <c r="F1351" s="3" t="s">
        <v>114</v>
      </c>
    </row>
    <row r="1352" spans="1:6" ht="30" customHeight="1">
      <c r="A1352" s="3" t="s">
        <v>3</v>
      </c>
      <c r="B1352" s="3" t="s">
        <v>2861</v>
      </c>
      <c r="C1352" s="3" t="s">
        <v>2861</v>
      </c>
      <c r="D1352" s="12" t="s">
        <v>2923</v>
      </c>
      <c r="E1352" s="6" t="str">
        <f t="shared" si="55"/>
        <v>module=bedu</v>
      </c>
      <c r="F1352" s="3" t="s">
        <v>114</v>
      </c>
    </row>
    <row r="1353" spans="1:6" ht="30" customHeight="1">
      <c r="A1353" s="3" t="s">
        <v>3</v>
      </c>
      <c r="B1353" s="3" t="s">
        <v>2862</v>
      </c>
      <c r="C1353" s="3" t="s">
        <v>2862</v>
      </c>
      <c r="D1353" s="12" t="s">
        <v>2924</v>
      </c>
      <c r="E1353" s="6" t="str">
        <f t="shared" si="55"/>
        <v>module=bedu</v>
      </c>
      <c r="F1353" s="3" t="s">
        <v>114</v>
      </c>
    </row>
    <row r="1354" spans="1:6" ht="30" customHeight="1">
      <c r="A1354" s="3" t="s">
        <v>3</v>
      </c>
      <c r="B1354" s="3" t="s">
        <v>2863</v>
      </c>
      <c r="C1354" s="3" t="s">
        <v>2863</v>
      </c>
      <c r="D1354" s="12" t="s">
        <v>2925</v>
      </c>
      <c r="E1354" s="6" t="str">
        <f t="shared" si="55"/>
        <v>module=bedu</v>
      </c>
      <c r="F1354" s="3" t="s">
        <v>114</v>
      </c>
    </row>
    <row r="1355" spans="1:6" ht="30" customHeight="1">
      <c r="A1355" s="3" t="s">
        <v>3</v>
      </c>
      <c r="B1355" s="3" t="s">
        <v>2864</v>
      </c>
      <c r="C1355" s="3" t="s">
        <v>2864</v>
      </c>
      <c r="D1355" s="12" t="s">
        <v>2926</v>
      </c>
      <c r="E1355" s="6" t="str">
        <f t="shared" si="55"/>
        <v>module=bedu</v>
      </c>
      <c r="F1355" s="3" t="s">
        <v>114</v>
      </c>
    </row>
    <row r="1356" spans="1:6" ht="30" customHeight="1">
      <c r="A1356" s="3" t="s">
        <v>3</v>
      </c>
      <c r="B1356" s="3" t="s">
        <v>2865</v>
      </c>
      <c r="C1356" s="3" t="s">
        <v>2865</v>
      </c>
      <c r="D1356" s="12" t="s">
        <v>2927</v>
      </c>
      <c r="E1356" s="6" t="str">
        <f t="shared" si="55"/>
        <v>module=bedu</v>
      </c>
      <c r="F1356" s="3" t="s">
        <v>114</v>
      </c>
    </row>
    <row r="1357" spans="1:6" ht="30" customHeight="1">
      <c r="A1357" s="3" t="s">
        <v>3</v>
      </c>
      <c r="B1357" s="3" t="s">
        <v>2866</v>
      </c>
      <c r="C1357" s="3" t="s">
        <v>2866</v>
      </c>
      <c r="D1357" s="12" t="s">
        <v>2928</v>
      </c>
      <c r="E1357" s="6" t="str">
        <f t="shared" si="55"/>
        <v>module=bedu</v>
      </c>
      <c r="F1357" s="3" t="s">
        <v>114</v>
      </c>
    </row>
    <row r="1358" spans="1:6" ht="30" customHeight="1">
      <c r="A1358" s="3" t="s">
        <v>3</v>
      </c>
      <c r="B1358" s="3" t="s">
        <v>2867</v>
      </c>
      <c r="C1358" s="3" t="s">
        <v>2867</v>
      </c>
      <c r="D1358" s="12" t="s">
        <v>2929</v>
      </c>
      <c r="E1358" s="6" t="str">
        <f t="shared" ref="E1358:E1364" si="56">HYPERLINK("http://www.ssc.wisc.edu/wlsresearch/documentation/waves/?wave=wls5764&amp;module=bjobh","module=bjobh")</f>
        <v>module=bjobh</v>
      </c>
      <c r="F1358" s="3" t="s">
        <v>114</v>
      </c>
    </row>
    <row r="1359" spans="1:6" ht="30" customHeight="1">
      <c r="A1359" s="3" t="s">
        <v>3</v>
      </c>
      <c r="B1359" s="3" t="s">
        <v>2868</v>
      </c>
      <c r="C1359" s="3" t="s">
        <v>2868</v>
      </c>
      <c r="D1359" s="12" t="s">
        <v>2930</v>
      </c>
      <c r="E1359" s="6" t="str">
        <f t="shared" si="56"/>
        <v>module=bjobh</v>
      </c>
      <c r="F1359" s="3" t="s">
        <v>114</v>
      </c>
    </row>
    <row r="1360" spans="1:6" ht="30" customHeight="1">
      <c r="A1360" s="3" t="s">
        <v>3</v>
      </c>
      <c r="B1360" s="3" t="s">
        <v>2869</v>
      </c>
      <c r="C1360" s="3" t="s">
        <v>2869</v>
      </c>
      <c r="D1360" s="12" t="s">
        <v>2931</v>
      </c>
      <c r="E1360" s="6" t="str">
        <f t="shared" si="56"/>
        <v>module=bjobh</v>
      </c>
      <c r="F1360" s="3" t="s">
        <v>114</v>
      </c>
    </row>
    <row r="1361" spans="1:6" ht="30" customHeight="1">
      <c r="A1361" s="3" t="s">
        <v>3</v>
      </c>
      <c r="B1361" s="3" t="s">
        <v>2870</v>
      </c>
      <c r="C1361" s="3" t="s">
        <v>2870</v>
      </c>
      <c r="D1361" s="12" t="s">
        <v>2932</v>
      </c>
      <c r="E1361" s="6" t="str">
        <f t="shared" si="56"/>
        <v>module=bjobh</v>
      </c>
      <c r="F1361" s="3" t="s">
        <v>114</v>
      </c>
    </row>
    <row r="1362" spans="1:6" ht="30" customHeight="1">
      <c r="A1362" s="3" t="s">
        <v>3</v>
      </c>
      <c r="B1362" s="3" t="s">
        <v>2871</v>
      </c>
      <c r="C1362" s="3" t="s">
        <v>2871</v>
      </c>
      <c r="D1362" s="12" t="s">
        <v>2933</v>
      </c>
      <c r="E1362" s="6" t="str">
        <f t="shared" si="56"/>
        <v>module=bjobh</v>
      </c>
      <c r="F1362" s="3" t="s">
        <v>114</v>
      </c>
    </row>
    <row r="1363" spans="1:6" ht="30" customHeight="1">
      <c r="A1363" s="3" t="s">
        <v>3</v>
      </c>
      <c r="B1363" s="3" t="s">
        <v>2872</v>
      </c>
      <c r="C1363" s="3" t="s">
        <v>2872</v>
      </c>
      <c r="D1363" s="12" t="s">
        <v>2934</v>
      </c>
      <c r="E1363" s="6" t="str">
        <f t="shared" si="56"/>
        <v>module=bjobh</v>
      </c>
      <c r="F1363" s="3" t="s">
        <v>114</v>
      </c>
    </row>
    <row r="1364" spans="1:6" ht="30" customHeight="1">
      <c r="A1364" s="3" t="s">
        <v>3</v>
      </c>
      <c r="B1364" s="3" t="s">
        <v>2873</v>
      </c>
      <c r="C1364" s="3" t="s">
        <v>2873</v>
      </c>
      <c r="D1364" s="12" t="s">
        <v>2935</v>
      </c>
      <c r="E1364" s="6" t="str">
        <f t="shared" si="56"/>
        <v>module=bjobh</v>
      </c>
      <c r="F1364" s="3" t="s">
        <v>114</v>
      </c>
    </row>
    <row r="1365" spans="1:6" ht="30" customHeight="1">
      <c r="A1365" s="3" t="s">
        <v>3</v>
      </c>
      <c r="B1365" s="3" t="s">
        <v>2874</v>
      </c>
      <c r="C1365" s="3" t="s">
        <v>2874</v>
      </c>
      <c r="D1365" s="12" t="s">
        <v>2936</v>
      </c>
      <c r="E1365" s="6" t="str">
        <f t="shared" ref="E1365:E1370" si="57">HYPERLINK("http://www.ssc.wisc.edu/wlsresearch/documentation/waves/?wave=wls5764&amp;module=bmar","module=bmar")</f>
        <v>module=bmar</v>
      </c>
      <c r="F1365" s="3" t="s">
        <v>114</v>
      </c>
    </row>
    <row r="1366" spans="1:6" ht="30" customHeight="1">
      <c r="A1366" s="3" t="s">
        <v>3</v>
      </c>
      <c r="B1366" s="3" t="s">
        <v>2875</v>
      </c>
      <c r="C1366" s="3" t="s">
        <v>2875</v>
      </c>
      <c r="D1366" s="12" t="s">
        <v>2937</v>
      </c>
      <c r="E1366" s="6" t="str">
        <f t="shared" si="57"/>
        <v>module=bmar</v>
      </c>
      <c r="F1366" s="3" t="s">
        <v>114</v>
      </c>
    </row>
    <row r="1367" spans="1:6" ht="30" customHeight="1">
      <c r="A1367" s="3" t="s">
        <v>3</v>
      </c>
      <c r="B1367" s="3" t="s">
        <v>2876</v>
      </c>
      <c r="C1367" s="3" t="s">
        <v>2876</v>
      </c>
      <c r="D1367" s="12" t="s">
        <v>2938</v>
      </c>
      <c r="E1367" s="6" t="str">
        <f t="shared" si="57"/>
        <v>module=bmar</v>
      </c>
      <c r="F1367" s="3" t="s">
        <v>114</v>
      </c>
    </row>
    <row r="1368" spans="1:6" ht="30" customHeight="1">
      <c r="A1368" s="3" t="s">
        <v>3</v>
      </c>
      <c r="B1368" s="3" t="s">
        <v>2877</v>
      </c>
      <c r="C1368" s="3" t="s">
        <v>2877</v>
      </c>
      <c r="D1368" s="12" t="s">
        <v>2939</v>
      </c>
      <c r="E1368" s="6" t="str">
        <f t="shared" si="57"/>
        <v>module=bmar</v>
      </c>
      <c r="F1368" s="3" t="s">
        <v>114</v>
      </c>
    </row>
    <row r="1369" spans="1:6" ht="30" customHeight="1">
      <c r="A1369" s="3" t="s">
        <v>3</v>
      </c>
      <c r="B1369" s="3" t="s">
        <v>2878</v>
      </c>
      <c r="C1369" s="3" t="s">
        <v>2878</v>
      </c>
      <c r="D1369" s="12" t="s">
        <v>2940</v>
      </c>
      <c r="E1369" s="6" t="str">
        <f t="shared" si="57"/>
        <v>module=bmar</v>
      </c>
      <c r="F1369" s="3" t="s">
        <v>114</v>
      </c>
    </row>
    <row r="1370" spans="1:6" ht="30" customHeight="1">
      <c r="A1370" s="3" t="s">
        <v>3</v>
      </c>
      <c r="B1370" s="3" t="s">
        <v>2879</v>
      </c>
      <c r="C1370" s="3" t="s">
        <v>2879</v>
      </c>
      <c r="D1370" s="12" t="s">
        <v>2941</v>
      </c>
      <c r="E1370" s="6" t="str">
        <f t="shared" si="57"/>
        <v>module=bmar</v>
      </c>
      <c r="F1370" s="3" t="s">
        <v>114</v>
      </c>
    </row>
    <row r="1371" spans="1:6" ht="30" customHeight="1">
      <c r="A1371" s="3" t="s">
        <v>3</v>
      </c>
      <c r="B1371" s="3" t="s">
        <v>1260</v>
      </c>
      <c r="C1371" s="3" t="s">
        <v>1260</v>
      </c>
      <c r="D1371" s="12" t="s">
        <v>2536</v>
      </c>
      <c r="E1371" s="6" t="str">
        <f t="shared" ref="E1371:E1393" si="58">HYPERLINK("http://www.ssc.wisc.edu/wlsresearch/documentation/waves/?wave=wls5764&amp;module=tax","module=tax")</f>
        <v>module=tax</v>
      </c>
      <c r="F1371" s="3" t="s">
        <v>114</v>
      </c>
    </row>
    <row r="1372" spans="1:6" ht="30" customHeight="1">
      <c r="A1372" s="3" t="s">
        <v>3</v>
      </c>
      <c r="B1372" s="3" t="s">
        <v>1261</v>
      </c>
      <c r="C1372" s="3" t="s">
        <v>1261</v>
      </c>
      <c r="D1372" s="12" t="s">
        <v>2537</v>
      </c>
      <c r="E1372" s="6" t="str">
        <f t="shared" si="58"/>
        <v>module=tax</v>
      </c>
      <c r="F1372" s="3" t="s">
        <v>114</v>
      </c>
    </row>
    <row r="1373" spans="1:6" ht="30" customHeight="1">
      <c r="A1373" s="3" t="s">
        <v>3</v>
      </c>
      <c r="B1373" s="3" t="s">
        <v>1262</v>
      </c>
      <c r="C1373" s="3" t="s">
        <v>1262</v>
      </c>
      <c r="D1373" s="12" t="s">
        <v>2538</v>
      </c>
      <c r="E1373" s="6" t="str">
        <f t="shared" si="58"/>
        <v>module=tax</v>
      </c>
      <c r="F1373" s="3" t="s">
        <v>114</v>
      </c>
    </row>
    <row r="1374" spans="1:6" ht="30" customHeight="1">
      <c r="A1374" s="3" t="s">
        <v>3</v>
      </c>
      <c r="B1374" s="3" t="s">
        <v>1263</v>
      </c>
      <c r="C1374" s="3" t="s">
        <v>1263</v>
      </c>
      <c r="D1374" s="12" t="s">
        <v>2539</v>
      </c>
      <c r="E1374" s="6" t="str">
        <f t="shared" si="58"/>
        <v>module=tax</v>
      </c>
      <c r="F1374" s="3" t="s">
        <v>114</v>
      </c>
    </row>
    <row r="1375" spans="1:6" ht="30" customHeight="1">
      <c r="A1375" s="3" t="s">
        <v>3</v>
      </c>
      <c r="B1375" s="3" t="s">
        <v>1264</v>
      </c>
      <c r="C1375" s="3" t="s">
        <v>1264</v>
      </c>
      <c r="D1375" s="12" t="s">
        <v>2540</v>
      </c>
      <c r="E1375" s="6" t="str">
        <f t="shared" si="58"/>
        <v>module=tax</v>
      </c>
      <c r="F1375" s="3" t="s">
        <v>114</v>
      </c>
    </row>
    <row r="1376" spans="1:6" ht="30" customHeight="1">
      <c r="A1376" s="3" t="s">
        <v>3</v>
      </c>
      <c r="B1376" s="3" t="s">
        <v>1265</v>
      </c>
      <c r="C1376" s="3" t="s">
        <v>1265</v>
      </c>
      <c r="D1376" s="12" t="s">
        <v>2541</v>
      </c>
      <c r="E1376" s="6" t="str">
        <f t="shared" si="58"/>
        <v>module=tax</v>
      </c>
      <c r="F1376" s="3" t="s">
        <v>114</v>
      </c>
    </row>
    <row r="1377" spans="1:6" ht="30" customHeight="1">
      <c r="A1377" s="3" t="s">
        <v>3</v>
      </c>
      <c r="B1377" s="3" t="s">
        <v>1266</v>
      </c>
      <c r="C1377" s="3" t="s">
        <v>1266</v>
      </c>
      <c r="D1377" s="12" t="s">
        <v>2542</v>
      </c>
      <c r="E1377" s="6" t="str">
        <f t="shared" si="58"/>
        <v>module=tax</v>
      </c>
      <c r="F1377" s="3" t="s">
        <v>114</v>
      </c>
    </row>
    <row r="1378" spans="1:6" ht="30" customHeight="1">
      <c r="A1378" s="3" t="s">
        <v>3</v>
      </c>
      <c r="B1378" s="3" t="s">
        <v>1267</v>
      </c>
      <c r="C1378" s="3" t="s">
        <v>1267</v>
      </c>
      <c r="D1378" s="12" t="s">
        <v>2543</v>
      </c>
      <c r="E1378" s="6" t="str">
        <f t="shared" si="58"/>
        <v>module=tax</v>
      </c>
      <c r="F1378" s="3" t="s">
        <v>114</v>
      </c>
    </row>
    <row r="1379" spans="1:6" ht="30" customHeight="1">
      <c r="A1379" s="3" t="s">
        <v>3</v>
      </c>
      <c r="B1379" s="3" t="s">
        <v>1268</v>
      </c>
      <c r="C1379" s="3" t="s">
        <v>1268</v>
      </c>
      <c r="D1379" s="12" t="s">
        <v>2544</v>
      </c>
      <c r="E1379" s="6" t="str">
        <f t="shared" si="58"/>
        <v>module=tax</v>
      </c>
      <c r="F1379" s="3" t="s">
        <v>114</v>
      </c>
    </row>
    <row r="1380" spans="1:6" ht="30" customHeight="1">
      <c r="A1380" s="3" t="s">
        <v>3</v>
      </c>
      <c r="B1380" s="3" t="s">
        <v>1269</v>
      </c>
      <c r="C1380" s="3" t="s">
        <v>1269</v>
      </c>
      <c r="D1380" s="12" t="s">
        <v>2545</v>
      </c>
      <c r="E1380" s="6" t="str">
        <f t="shared" si="58"/>
        <v>module=tax</v>
      </c>
      <c r="F1380" s="3" t="s">
        <v>114</v>
      </c>
    </row>
    <row r="1381" spans="1:6" ht="30" customHeight="1">
      <c r="A1381" s="3" t="s">
        <v>3</v>
      </c>
      <c r="B1381" s="3" t="s">
        <v>1270</v>
      </c>
      <c r="C1381" s="3" t="s">
        <v>1270</v>
      </c>
      <c r="D1381" s="12" t="s">
        <v>2546</v>
      </c>
      <c r="E1381" s="6" t="str">
        <f t="shared" si="58"/>
        <v>module=tax</v>
      </c>
      <c r="F1381" s="3" t="s">
        <v>114</v>
      </c>
    </row>
    <row r="1382" spans="1:6" ht="30" customHeight="1">
      <c r="A1382" s="3" t="s">
        <v>3</v>
      </c>
      <c r="B1382" s="3" t="s">
        <v>1271</v>
      </c>
      <c r="C1382" s="3" t="s">
        <v>1271</v>
      </c>
      <c r="D1382" s="12" t="s">
        <v>2547</v>
      </c>
      <c r="E1382" s="6" t="str">
        <f t="shared" si="58"/>
        <v>module=tax</v>
      </c>
      <c r="F1382" s="3" t="s">
        <v>114</v>
      </c>
    </row>
    <row r="1383" spans="1:6" ht="30" customHeight="1">
      <c r="A1383" s="3" t="s">
        <v>3</v>
      </c>
      <c r="B1383" s="3" t="s">
        <v>1272</v>
      </c>
      <c r="C1383" s="3" t="s">
        <v>1272</v>
      </c>
      <c r="D1383" s="12" t="s">
        <v>2548</v>
      </c>
      <c r="E1383" s="6" t="str">
        <f t="shared" si="58"/>
        <v>module=tax</v>
      </c>
      <c r="F1383" s="3" t="s">
        <v>114</v>
      </c>
    </row>
    <row r="1384" spans="1:6" ht="30" customHeight="1">
      <c r="A1384" s="3" t="s">
        <v>3</v>
      </c>
      <c r="B1384" s="3" t="s">
        <v>1273</v>
      </c>
      <c r="C1384" s="3" t="s">
        <v>1273</v>
      </c>
      <c r="D1384" s="12" t="s">
        <v>2549</v>
      </c>
      <c r="E1384" s="6" t="str">
        <f t="shared" si="58"/>
        <v>module=tax</v>
      </c>
      <c r="F1384" s="3" t="s">
        <v>114</v>
      </c>
    </row>
    <row r="1385" spans="1:6" ht="30" customHeight="1">
      <c r="A1385" s="3" t="s">
        <v>3</v>
      </c>
      <c r="B1385" s="3" t="s">
        <v>1274</v>
      </c>
      <c r="C1385" s="3" t="s">
        <v>1274</v>
      </c>
      <c r="D1385" s="12" t="s">
        <v>2550</v>
      </c>
      <c r="E1385" s="6" t="str">
        <f t="shared" si="58"/>
        <v>module=tax</v>
      </c>
      <c r="F1385" s="3" t="s">
        <v>114</v>
      </c>
    </row>
    <row r="1386" spans="1:6" ht="30" customHeight="1">
      <c r="A1386" s="3" t="s">
        <v>3</v>
      </c>
      <c r="B1386" s="3" t="s">
        <v>1275</v>
      </c>
      <c r="C1386" s="3" t="s">
        <v>1275</v>
      </c>
      <c r="D1386" s="12" t="s">
        <v>2551</v>
      </c>
      <c r="E1386" s="6" t="str">
        <f t="shared" si="58"/>
        <v>module=tax</v>
      </c>
      <c r="F1386" s="3" t="s">
        <v>114</v>
      </c>
    </row>
    <row r="1387" spans="1:6" ht="30" customHeight="1">
      <c r="A1387" s="3" t="s">
        <v>3</v>
      </c>
      <c r="B1387" s="3" t="s">
        <v>1276</v>
      </c>
      <c r="C1387" s="3" t="s">
        <v>1276</v>
      </c>
      <c r="D1387" s="12" t="s">
        <v>2552</v>
      </c>
      <c r="E1387" s="6" t="str">
        <f t="shared" si="58"/>
        <v>module=tax</v>
      </c>
      <c r="F1387" s="3" t="s">
        <v>114</v>
      </c>
    </row>
    <row r="1388" spans="1:6" ht="30" customHeight="1">
      <c r="A1388" s="3" t="s">
        <v>3</v>
      </c>
      <c r="B1388" s="3" t="s">
        <v>1277</v>
      </c>
      <c r="C1388" s="3" t="s">
        <v>1277</v>
      </c>
      <c r="D1388" s="12" t="s">
        <v>2553</v>
      </c>
      <c r="E1388" s="6" t="str">
        <f t="shared" si="58"/>
        <v>module=tax</v>
      </c>
      <c r="F1388" s="3" t="s">
        <v>114</v>
      </c>
    </row>
    <row r="1389" spans="1:6" ht="30" customHeight="1">
      <c r="A1389" s="3" t="s">
        <v>3</v>
      </c>
      <c r="B1389" s="3" t="s">
        <v>1278</v>
      </c>
      <c r="C1389" s="3" t="s">
        <v>1278</v>
      </c>
      <c r="D1389" s="12" t="s">
        <v>2554</v>
      </c>
      <c r="E1389" s="6" t="str">
        <f t="shared" si="58"/>
        <v>module=tax</v>
      </c>
      <c r="F1389" s="3" t="s">
        <v>114</v>
      </c>
    </row>
    <row r="1390" spans="1:6" ht="30" customHeight="1">
      <c r="A1390" s="3" t="s">
        <v>3</v>
      </c>
      <c r="B1390" s="3" t="s">
        <v>1279</v>
      </c>
      <c r="C1390" s="3" t="s">
        <v>1279</v>
      </c>
      <c r="D1390" s="12" t="s">
        <v>2555</v>
      </c>
      <c r="E1390" s="6" t="str">
        <f t="shared" si="58"/>
        <v>module=tax</v>
      </c>
      <c r="F1390" s="3" t="s">
        <v>114</v>
      </c>
    </row>
    <row r="1391" spans="1:6" ht="30" customHeight="1">
      <c r="A1391" s="3" t="s">
        <v>3</v>
      </c>
      <c r="B1391" s="3" t="s">
        <v>1280</v>
      </c>
      <c r="C1391" s="3" t="s">
        <v>1280</v>
      </c>
      <c r="D1391" s="12" t="s">
        <v>2556</v>
      </c>
      <c r="E1391" s="6" t="str">
        <f t="shared" si="58"/>
        <v>module=tax</v>
      </c>
      <c r="F1391" s="3" t="s">
        <v>114</v>
      </c>
    </row>
    <row r="1392" spans="1:6" ht="30" customHeight="1">
      <c r="A1392" s="3" t="s">
        <v>3</v>
      </c>
      <c r="B1392" s="3" t="s">
        <v>1281</v>
      </c>
      <c r="C1392" s="3" t="s">
        <v>1281</v>
      </c>
      <c r="D1392" s="12" t="s">
        <v>2557</v>
      </c>
      <c r="E1392" s="6" t="str">
        <f t="shared" si="58"/>
        <v>module=tax</v>
      </c>
      <c r="F1392" s="3" t="s">
        <v>114</v>
      </c>
    </row>
    <row r="1393" spans="1:6" ht="30" customHeight="1">
      <c r="A1393" s="3" t="s">
        <v>3</v>
      </c>
      <c r="B1393" s="3" t="s">
        <v>1282</v>
      </c>
      <c r="C1393" s="3" t="s">
        <v>1282</v>
      </c>
      <c r="D1393" s="12" t="s">
        <v>2558</v>
      </c>
      <c r="E1393" s="6" t="str">
        <f t="shared" si="58"/>
        <v>module=tax</v>
      </c>
      <c r="F1393" s="3" t="s">
        <v>114</v>
      </c>
    </row>
    <row r="1394" spans="1:6" ht="30" customHeight="1">
      <c r="A1394" s="3" t="s">
        <v>2</v>
      </c>
      <c r="B1394" s="3" t="s">
        <v>2957</v>
      </c>
      <c r="C1394" s="3" t="s">
        <v>3742</v>
      </c>
      <c r="D1394" s="12" t="s">
        <v>4111</v>
      </c>
      <c r="E1394" s="6" t="str">
        <f t="shared" ref="E1394:E1408" si="59">HYPERLINK("http://www.ssc.wisc.edu/wlsresearch/documentation/waves/?wave=wls75&amp;module=csum","module=csum")</f>
        <v>module=csum</v>
      </c>
      <c r="F1394" s="6" t="str">
        <f t="shared" ref="F1394:F1405" si="60">HYPERLINK("http://www.ssc.wisc.edu/wlsresearch/documentation/waves/?wave=wls77&amp;module=xcsum","module=xcsum")</f>
        <v>module=xcsum</v>
      </c>
    </row>
    <row r="1395" spans="1:6" ht="30" customHeight="1">
      <c r="A1395" s="3" t="s">
        <v>2</v>
      </c>
      <c r="B1395" s="3" t="s">
        <v>2958</v>
      </c>
      <c r="C1395" s="3" t="s">
        <v>3743</v>
      </c>
      <c r="D1395" s="12" t="s">
        <v>4112</v>
      </c>
      <c r="E1395" s="6" t="str">
        <f t="shared" si="59"/>
        <v>module=csum</v>
      </c>
      <c r="F1395" s="6" t="str">
        <f t="shared" si="60"/>
        <v>module=xcsum</v>
      </c>
    </row>
    <row r="1396" spans="1:6" ht="30" customHeight="1">
      <c r="A1396" s="3" t="s">
        <v>2</v>
      </c>
      <c r="B1396" s="3" t="s">
        <v>2959</v>
      </c>
      <c r="C1396" s="3" t="s">
        <v>3744</v>
      </c>
      <c r="D1396" s="12" t="s">
        <v>4113</v>
      </c>
      <c r="E1396" s="6" t="str">
        <f t="shared" si="59"/>
        <v>module=csum</v>
      </c>
      <c r="F1396" s="6" t="str">
        <f t="shared" si="60"/>
        <v>module=xcsum</v>
      </c>
    </row>
    <row r="1397" spans="1:6" ht="30" customHeight="1">
      <c r="A1397" s="3" t="s">
        <v>2</v>
      </c>
      <c r="B1397" s="3" t="s">
        <v>2960</v>
      </c>
      <c r="C1397" s="3" t="s">
        <v>3745</v>
      </c>
      <c r="D1397" s="12" t="s">
        <v>4114</v>
      </c>
      <c r="E1397" s="6" t="str">
        <f t="shared" si="59"/>
        <v>module=csum</v>
      </c>
      <c r="F1397" s="6" t="str">
        <f t="shared" si="60"/>
        <v>module=xcsum</v>
      </c>
    </row>
    <row r="1398" spans="1:6" ht="30" customHeight="1">
      <c r="A1398" s="3" t="s">
        <v>2</v>
      </c>
      <c r="B1398" s="3" t="s">
        <v>2961</v>
      </c>
      <c r="C1398" s="3" t="s">
        <v>3746</v>
      </c>
      <c r="D1398" s="12" t="s">
        <v>4115</v>
      </c>
      <c r="E1398" s="6" t="str">
        <f t="shared" si="59"/>
        <v>module=csum</v>
      </c>
      <c r="F1398" s="6" t="str">
        <f t="shared" si="60"/>
        <v>module=xcsum</v>
      </c>
    </row>
    <row r="1399" spans="1:6" ht="30" customHeight="1">
      <c r="A1399" s="3" t="s">
        <v>2</v>
      </c>
      <c r="B1399" s="3" t="s">
        <v>2962</v>
      </c>
      <c r="C1399" s="3" t="s">
        <v>3747</v>
      </c>
      <c r="D1399" s="12" t="s">
        <v>4116</v>
      </c>
      <c r="E1399" s="6" t="str">
        <f t="shared" si="59"/>
        <v>module=csum</v>
      </c>
      <c r="F1399" s="6" t="str">
        <f t="shared" si="60"/>
        <v>module=xcsum</v>
      </c>
    </row>
    <row r="1400" spans="1:6" ht="30" customHeight="1">
      <c r="A1400" s="3" t="s">
        <v>2</v>
      </c>
      <c r="B1400" s="3" t="s">
        <v>2963</v>
      </c>
      <c r="C1400" s="3" t="s">
        <v>3748</v>
      </c>
      <c r="D1400" s="12" t="s">
        <v>4117</v>
      </c>
      <c r="E1400" s="6" t="str">
        <f t="shared" si="59"/>
        <v>module=csum</v>
      </c>
      <c r="F1400" s="6" t="str">
        <f t="shared" si="60"/>
        <v>module=xcsum</v>
      </c>
    </row>
    <row r="1401" spans="1:6" ht="30" customHeight="1">
      <c r="A1401" s="3" t="s">
        <v>2</v>
      </c>
      <c r="B1401" s="3" t="s">
        <v>2964</v>
      </c>
      <c r="C1401" s="3" t="s">
        <v>3749</v>
      </c>
      <c r="D1401" s="12" t="s">
        <v>4118</v>
      </c>
      <c r="E1401" s="6" t="str">
        <f t="shared" si="59"/>
        <v>module=csum</v>
      </c>
      <c r="F1401" s="6" t="str">
        <f t="shared" si="60"/>
        <v>module=xcsum</v>
      </c>
    </row>
    <row r="1402" spans="1:6" ht="30" customHeight="1">
      <c r="A1402" s="3" t="s">
        <v>2</v>
      </c>
      <c r="B1402" s="3" t="s">
        <v>2965</v>
      </c>
      <c r="C1402" s="3" t="s">
        <v>3750</v>
      </c>
      <c r="D1402" s="12" t="s">
        <v>4119</v>
      </c>
      <c r="E1402" s="6" t="str">
        <f t="shared" si="59"/>
        <v>module=csum</v>
      </c>
      <c r="F1402" s="6" t="str">
        <f t="shared" si="60"/>
        <v>module=xcsum</v>
      </c>
    </row>
    <row r="1403" spans="1:6" ht="30" customHeight="1">
      <c r="A1403" s="3" t="s">
        <v>2</v>
      </c>
      <c r="B1403" s="3" t="s">
        <v>2966</v>
      </c>
      <c r="C1403" s="3" t="s">
        <v>3751</v>
      </c>
      <c r="D1403" s="12" t="s">
        <v>4120</v>
      </c>
      <c r="E1403" s="6" t="str">
        <f t="shared" si="59"/>
        <v>module=csum</v>
      </c>
      <c r="F1403" s="6" t="str">
        <f t="shared" si="60"/>
        <v>module=xcsum</v>
      </c>
    </row>
    <row r="1404" spans="1:6" ht="30" customHeight="1">
      <c r="A1404" s="3" t="s">
        <v>2</v>
      </c>
      <c r="B1404" s="3" t="s">
        <v>2967</v>
      </c>
      <c r="C1404" s="3" t="s">
        <v>3752</v>
      </c>
      <c r="D1404" s="12" t="s">
        <v>4121</v>
      </c>
      <c r="E1404" s="6" t="str">
        <f t="shared" si="59"/>
        <v>module=csum</v>
      </c>
      <c r="F1404" s="6" t="str">
        <f t="shared" si="60"/>
        <v>module=xcsum</v>
      </c>
    </row>
    <row r="1405" spans="1:6" ht="30" customHeight="1">
      <c r="A1405" s="3" t="s">
        <v>2</v>
      </c>
      <c r="B1405" s="3" t="s">
        <v>2968</v>
      </c>
      <c r="C1405" s="3" t="s">
        <v>3753</v>
      </c>
      <c r="D1405" s="12" t="s">
        <v>4122</v>
      </c>
      <c r="E1405" s="6" t="str">
        <f t="shared" si="59"/>
        <v>module=csum</v>
      </c>
      <c r="F1405" s="6" t="str">
        <f t="shared" si="60"/>
        <v>module=xcsum</v>
      </c>
    </row>
    <row r="1406" spans="1:6" ht="30" customHeight="1">
      <c r="A1406" s="3" t="s">
        <v>3</v>
      </c>
      <c r="B1406" s="3" t="s">
        <v>2969</v>
      </c>
      <c r="C1406" s="3" t="s">
        <v>2969</v>
      </c>
      <c r="D1406" s="12" t="s">
        <v>4123</v>
      </c>
      <c r="E1406" s="6" t="str">
        <f t="shared" si="59"/>
        <v>module=csum</v>
      </c>
      <c r="F1406" s="3" t="s">
        <v>114</v>
      </c>
    </row>
    <row r="1407" spans="1:6" ht="30" customHeight="1">
      <c r="A1407" s="3" t="s">
        <v>3</v>
      </c>
      <c r="B1407" s="3" t="s">
        <v>2970</v>
      </c>
      <c r="C1407" s="3" t="s">
        <v>2970</v>
      </c>
      <c r="D1407" s="12" t="s">
        <v>4124</v>
      </c>
      <c r="E1407" s="6" t="str">
        <f t="shared" si="59"/>
        <v>module=csum</v>
      </c>
      <c r="F1407" s="3" t="s">
        <v>114</v>
      </c>
    </row>
    <row r="1408" spans="1:6" ht="30" customHeight="1">
      <c r="A1408" s="3" t="s">
        <v>3</v>
      </c>
      <c r="B1408" s="3" t="s">
        <v>2971</v>
      </c>
      <c r="C1408" s="3" t="s">
        <v>2971</v>
      </c>
      <c r="D1408" s="12" t="s">
        <v>4125</v>
      </c>
      <c r="E1408" s="6" t="str">
        <f t="shared" si="59"/>
        <v>module=csum</v>
      </c>
      <c r="F1408" s="3" t="s">
        <v>114</v>
      </c>
    </row>
    <row r="1409" spans="1:6" ht="30" customHeight="1">
      <c r="A1409" s="3" t="s">
        <v>4</v>
      </c>
      <c r="B1409" s="3" t="s">
        <v>2972</v>
      </c>
      <c r="C1409" s="3" t="s">
        <v>2972</v>
      </c>
      <c r="D1409" s="12" t="s">
        <v>4126</v>
      </c>
      <c r="E1409" s="3" t="s">
        <v>114</v>
      </c>
      <c r="F1409" s="6" t="str">
        <f>HYPERLINK("http://www.ssc.wisc.edu/wlsresearch/documentation/waves/?wave=wls77&amp;module=xcsum","module=xcsum")</f>
        <v>module=xcsum</v>
      </c>
    </row>
    <row r="1410" spans="1:6" ht="30" customHeight="1">
      <c r="A1410" s="3" t="s">
        <v>4</v>
      </c>
      <c r="B1410" s="3" t="s">
        <v>2973</v>
      </c>
      <c r="C1410" s="3" t="s">
        <v>2973</v>
      </c>
      <c r="D1410" s="12" t="s">
        <v>4127</v>
      </c>
      <c r="E1410" s="3" t="s">
        <v>114</v>
      </c>
      <c r="F1410" s="6" t="str">
        <f>HYPERLINK("http://www.ssc.wisc.edu/wlsresearch/documentation/waves/?wave=wls77&amp;module=xcsum","module=xcsum")</f>
        <v>module=xcsum</v>
      </c>
    </row>
    <row r="1411" spans="1:6" ht="30" customHeight="1">
      <c r="A1411" s="3" t="s">
        <v>4</v>
      </c>
      <c r="B1411" s="3" t="s">
        <v>2974</v>
      </c>
      <c r="C1411" s="3" t="s">
        <v>2974</v>
      </c>
      <c r="D1411" s="12" t="s">
        <v>4128</v>
      </c>
      <c r="E1411" s="3" t="s">
        <v>114</v>
      </c>
      <c r="F1411" s="6" t="str">
        <f>HYPERLINK("http://www.ssc.wisc.edu/wlsresearch/documentation/waves/?wave=wls77&amp;module=xcsum","module=xcsum")</f>
        <v>module=xcsum</v>
      </c>
    </row>
    <row r="1412" spans="1:6" ht="30" customHeight="1">
      <c r="A1412" s="3" t="s">
        <v>4</v>
      </c>
      <c r="B1412" s="3" t="s">
        <v>2975</v>
      </c>
      <c r="C1412" s="3" t="s">
        <v>2975</v>
      </c>
      <c r="D1412" s="12" t="s">
        <v>4129</v>
      </c>
      <c r="E1412" s="3" t="s">
        <v>114</v>
      </c>
      <c r="F1412" s="6" t="str">
        <f>HYPERLINK("http://www.ssc.wisc.edu/wlsresearch/documentation/waves/?wave=wls77&amp;module=xcsum","module=xcsum")</f>
        <v>module=xcsum</v>
      </c>
    </row>
    <row r="1413" spans="1:6" ht="30" customHeight="1">
      <c r="A1413" s="3" t="s">
        <v>2</v>
      </c>
      <c r="B1413" s="3" t="s">
        <v>2976</v>
      </c>
      <c r="C1413" s="3" t="s">
        <v>3754</v>
      </c>
      <c r="D1413" s="12" t="s">
        <v>4130</v>
      </c>
      <c r="E1413" s="6" t="str">
        <f t="shared" ref="E1413:E1444" si="61">HYPERLINK("http://www.ssc.wisc.edu/wlsresearch/documentation/waves/?wave=wls75&amp;module=cedu","module=cedu")</f>
        <v>module=cedu</v>
      </c>
      <c r="F1413" s="6" t="str">
        <f t="shared" ref="F1413:F1430" si="62">HYPERLINK("http://www.ssc.wisc.edu/wlsresearch/documentation/waves/?wave=wls77&amp;module=xcedu","module=xcedu")</f>
        <v>module=xcedu</v>
      </c>
    </row>
    <row r="1414" spans="1:6" ht="30" customHeight="1">
      <c r="A1414" s="3" t="s">
        <v>2</v>
      </c>
      <c r="B1414" s="3" t="s">
        <v>2977</v>
      </c>
      <c r="C1414" s="3" t="s">
        <v>3755</v>
      </c>
      <c r="D1414" s="12" t="s">
        <v>4131</v>
      </c>
      <c r="E1414" s="6" t="str">
        <f t="shared" si="61"/>
        <v>module=cedu</v>
      </c>
      <c r="F1414" s="6" t="str">
        <f t="shared" si="62"/>
        <v>module=xcedu</v>
      </c>
    </row>
    <row r="1415" spans="1:6" ht="30" customHeight="1">
      <c r="A1415" s="3" t="s">
        <v>2</v>
      </c>
      <c r="B1415" s="3" t="s">
        <v>2978</v>
      </c>
      <c r="C1415" s="3" t="s">
        <v>3756</v>
      </c>
      <c r="D1415" s="12" t="s">
        <v>4132</v>
      </c>
      <c r="E1415" s="6" t="str">
        <f t="shared" si="61"/>
        <v>module=cedu</v>
      </c>
      <c r="F1415" s="6" t="str">
        <f t="shared" si="62"/>
        <v>module=xcedu</v>
      </c>
    </row>
    <row r="1416" spans="1:6" ht="30" customHeight="1">
      <c r="A1416" s="3" t="s">
        <v>2</v>
      </c>
      <c r="B1416" s="3" t="s">
        <v>2979</v>
      </c>
      <c r="C1416" s="3" t="s">
        <v>3757</v>
      </c>
      <c r="D1416" s="12" t="s">
        <v>4133</v>
      </c>
      <c r="E1416" s="6" t="str">
        <f t="shared" si="61"/>
        <v>module=cedu</v>
      </c>
      <c r="F1416" s="6" t="str">
        <f t="shared" si="62"/>
        <v>module=xcedu</v>
      </c>
    </row>
    <row r="1417" spans="1:6" ht="30" customHeight="1">
      <c r="A1417" s="3" t="s">
        <v>2</v>
      </c>
      <c r="B1417" s="3" t="s">
        <v>2980</v>
      </c>
      <c r="C1417" s="3" t="s">
        <v>3758</v>
      </c>
      <c r="D1417" s="12" t="s">
        <v>4134</v>
      </c>
      <c r="E1417" s="6" t="str">
        <f t="shared" si="61"/>
        <v>module=cedu</v>
      </c>
      <c r="F1417" s="6" t="str">
        <f t="shared" si="62"/>
        <v>module=xcedu</v>
      </c>
    </row>
    <row r="1418" spans="1:6" ht="30" customHeight="1">
      <c r="A1418" s="3" t="s">
        <v>2</v>
      </c>
      <c r="B1418" s="3" t="s">
        <v>2981</v>
      </c>
      <c r="C1418" s="3" t="s">
        <v>3759</v>
      </c>
      <c r="D1418" s="12" t="s">
        <v>4135</v>
      </c>
      <c r="E1418" s="6" t="str">
        <f t="shared" si="61"/>
        <v>module=cedu</v>
      </c>
      <c r="F1418" s="6" t="str">
        <f t="shared" si="62"/>
        <v>module=xcedu</v>
      </c>
    </row>
    <row r="1419" spans="1:6" ht="30" customHeight="1">
      <c r="A1419" s="3" t="s">
        <v>2</v>
      </c>
      <c r="B1419" s="3" t="s">
        <v>2982</v>
      </c>
      <c r="C1419" s="3" t="s">
        <v>3760</v>
      </c>
      <c r="D1419" s="12" t="s">
        <v>4136</v>
      </c>
      <c r="E1419" s="6" t="str">
        <f t="shared" si="61"/>
        <v>module=cedu</v>
      </c>
      <c r="F1419" s="6" t="str">
        <f t="shared" si="62"/>
        <v>module=xcedu</v>
      </c>
    </row>
    <row r="1420" spans="1:6" ht="30" customHeight="1">
      <c r="A1420" s="3" t="s">
        <v>2</v>
      </c>
      <c r="B1420" s="3" t="s">
        <v>2983</v>
      </c>
      <c r="C1420" s="3" t="s">
        <v>3761</v>
      </c>
      <c r="D1420" s="12" t="s">
        <v>4137</v>
      </c>
      <c r="E1420" s="6" t="str">
        <f t="shared" si="61"/>
        <v>module=cedu</v>
      </c>
      <c r="F1420" s="6" t="str">
        <f t="shared" si="62"/>
        <v>module=xcedu</v>
      </c>
    </row>
    <row r="1421" spans="1:6" ht="30" customHeight="1">
      <c r="A1421" s="3" t="s">
        <v>2</v>
      </c>
      <c r="B1421" s="3" t="s">
        <v>2984</v>
      </c>
      <c r="C1421" s="3" t="s">
        <v>3762</v>
      </c>
      <c r="D1421" s="12" t="s">
        <v>4138</v>
      </c>
      <c r="E1421" s="6" t="str">
        <f t="shared" si="61"/>
        <v>module=cedu</v>
      </c>
      <c r="F1421" s="6" t="str">
        <f t="shared" si="62"/>
        <v>module=xcedu</v>
      </c>
    </row>
    <row r="1422" spans="1:6" ht="30" customHeight="1">
      <c r="A1422" s="3" t="s">
        <v>2</v>
      </c>
      <c r="B1422" s="3" t="s">
        <v>2985</v>
      </c>
      <c r="C1422" s="3" t="s">
        <v>3763</v>
      </c>
      <c r="D1422" s="12" t="s">
        <v>4139</v>
      </c>
      <c r="E1422" s="6" t="str">
        <f t="shared" si="61"/>
        <v>module=cedu</v>
      </c>
      <c r="F1422" s="6" t="str">
        <f t="shared" si="62"/>
        <v>module=xcedu</v>
      </c>
    </row>
    <row r="1423" spans="1:6" ht="30" customHeight="1">
      <c r="A1423" s="3" t="s">
        <v>2</v>
      </c>
      <c r="B1423" s="3" t="s">
        <v>2986</v>
      </c>
      <c r="C1423" s="3" t="s">
        <v>3764</v>
      </c>
      <c r="D1423" s="12" t="s">
        <v>4140</v>
      </c>
      <c r="E1423" s="6" t="str">
        <f t="shared" si="61"/>
        <v>module=cedu</v>
      </c>
      <c r="F1423" s="6" t="str">
        <f t="shared" si="62"/>
        <v>module=xcedu</v>
      </c>
    </row>
    <row r="1424" spans="1:6" ht="30" customHeight="1">
      <c r="A1424" s="3" t="s">
        <v>2</v>
      </c>
      <c r="B1424" s="3" t="s">
        <v>2987</v>
      </c>
      <c r="C1424" s="3" t="s">
        <v>3765</v>
      </c>
      <c r="D1424" s="12" t="s">
        <v>4141</v>
      </c>
      <c r="E1424" s="6" t="str">
        <f t="shared" si="61"/>
        <v>module=cedu</v>
      </c>
      <c r="F1424" s="6" t="str">
        <f t="shared" si="62"/>
        <v>module=xcedu</v>
      </c>
    </row>
    <row r="1425" spans="1:6" ht="30" customHeight="1">
      <c r="A1425" s="3" t="s">
        <v>2</v>
      </c>
      <c r="B1425" s="3" t="s">
        <v>2988</v>
      </c>
      <c r="C1425" s="3" t="s">
        <v>3766</v>
      </c>
      <c r="D1425" s="12" t="s">
        <v>4142</v>
      </c>
      <c r="E1425" s="6" t="str">
        <f t="shared" si="61"/>
        <v>module=cedu</v>
      </c>
      <c r="F1425" s="6" t="str">
        <f t="shared" si="62"/>
        <v>module=xcedu</v>
      </c>
    </row>
    <row r="1426" spans="1:6" ht="30" customHeight="1">
      <c r="A1426" s="3" t="s">
        <v>2</v>
      </c>
      <c r="B1426" s="3" t="s">
        <v>2989</v>
      </c>
      <c r="C1426" s="3" t="s">
        <v>3767</v>
      </c>
      <c r="D1426" s="12" t="s">
        <v>4143</v>
      </c>
      <c r="E1426" s="6" t="str">
        <f t="shared" si="61"/>
        <v>module=cedu</v>
      </c>
      <c r="F1426" s="6" t="str">
        <f t="shared" si="62"/>
        <v>module=xcedu</v>
      </c>
    </row>
    <row r="1427" spans="1:6" ht="30" customHeight="1">
      <c r="A1427" s="3" t="s">
        <v>2</v>
      </c>
      <c r="B1427" s="3" t="s">
        <v>2990</v>
      </c>
      <c r="C1427" s="3" t="s">
        <v>3768</v>
      </c>
      <c r="D1427" s="12" t="s">
        <v>4144</v>
      </c>
      <c r="E1427" s="6" t="str">
        <f t="shared" si="61"/>
        <v>module=cedu</v>
      </c>
      <c r="F1427" s="6" t="str">
        <f t="shared" si="62"/>
        <v>module=xcedu</v>
      </c>
    </row>
    <row r="1428" spans="1:6" ht="30" customHeight="1">
      <c r="A1428" s="3" t="s">
        <v>2</v>
      </c>
      <c r="B1428" s="3" t="s">
        <v>2991</v>
      </c>
      <c r="C1428" s="3" t="s">
        <v>3769</v>
      </c>
      <c r="D1428" s="12" t="s">
        <v>4145</v>
      </c>
      <c r="E1428" s="6" t="str">
        <f t="shared" si="61"/>
        <v>module=cedu</v>
      </c>
      <c r="F1428" s="6" t="str">
        <f t="shared" si="62"/>
        <v>module=xcedu</v>
      </c>
    </row>
    <row r="1429" spans="1:6" ht="30" customHeight="1">
      <c r="A1429" s="3" t="s">
        <v>2</v>
      </c>
      <c r="B1429" s="3" t="s">
        <v>2992</v>
      </c>
      <c r="C1429" s="3" t="s">
        <v>3770</v>
      </c>
      <c r="D1429" s="12" t="s">
        <v>4146</v>
      </c>
      <c r="E1429" s="6" t="str">
        <f t="shared" si="61"/>
        <v>module=cedu</v>
      </c>
      <c r="F1429" s="6" t="str">
        <f t="shared" si="62"/>
        <v>module=xcedu</v>
      </c>
    </row>
    <row r="1430" spans="1:6" ht="30" customHeight="1">
      <c r="A1430" s="3" t="s">
        <v>2</v>
      </c>
      <c r="B1430" s="3" t="s">
        <v>2993</v>
      </c>
      <c r="C1430" s="3" t="s">
        <v>3771</v>
      </c>
      <c r="D1430" s="12" t="s">
        <v>4147</v>
      </c>
      <c r="E1430" s="6" t="str">
        <f t="shared" si="61"/>
        <v>module=cedu</v>
      </c>
      <c r="F1430" s="6" t="str">
        <f t="shared" si="62"/>
        <v>module=xcedu</v>
      </c>
    </row>
    <row r="1431" spans="1:6" ht="30" customHeight="1">
      <c r="A1431" s="3" t="s">
        <v>3</v>
      </c>
      <c r="B1431" s="3" t="s">
        <v>2994</v>
      </c>
      <c r="C1431" s="3" t="s">
        <v>2994</v>
      </c>
      <c r="D1431" s="12" t="s">
        <v>4148</v>
      </c>
      <c r="E1431" s="6" t="str">
        <f t="shared" si="61"/>
        <v>module=cedu</v>
      </c>
      <c r="F1431" s="3" t="s">
        <v>114</v>
      </c>
    </row>
    <row r="1432" spans="1:6" ht="30" customHeight="1">
      <c r="A1432" s="3" t="s">
        <v>3</v>
      </c>
      <c r="B1432" s="3" t="s">
        <v>2995</v>
      </c>
      <c r="C1432" s="3" t="s">
        <v>2995</v>
      </c>
      <c r="D1432" s="12" t="s">
        <v>4149</v>
      </c>
      <c r="E1432" s="6" t="str">
        <f t="shared" si="61"/>
        <v>module=cedu</v>
      </c>
      <c r="F1432" s="3" t="s">
        <v>114</v>
      </c>
    </row>
    <row r="1433" spans="1:6" ht="30" customHeight="1">
      <c r="A1433" s="3" t="s">
        <v>3</v>
      </c>
      <c r="B1433" s="3" t="s">
        <v>2996</v>
      </c>
      <c r="C1433" s="3" t="s">
        <v>2996</v>
      </c>
      <c r="D1433" s="12" t="s">
        <v>4150</v>
      </c>
      <c r="E1433" s="6" t="str">
        <f t="shared" si="61"/>
        <v>module=cedu</v>
      </c>
      <c r="F1433" s="3" t="s">
        <v>114</v>
      </c>
    </row>
    <row r="1434" spans="1:6" ht="30" customHeight="1">
      <c r="A1434" s="3" t="s">
        <v>3</v>
      </c>
      <c r="B1434" s="3" t="s">
        <v>2997</v>
      </c>
      <c r="C1434" s="3" t="s">
        <v>2997</v>
      </c>
      <c r="D1434" s="12" t="s">
        <v>4151</v>
      </c>
      <c r="E1434" s="6" t="str">
        <f t="shared" si="61"/>
        <v>module=cedu</v>
      </c>
      <c r="F1434" s="3" t="s">
        <v>114</v>
      </c>
    </row>
    <row r="1435" spans="1:6" ht="30" customHeight="1">
      <c r="A1435" s="3" t="s">
        <v>3</v>
      </c>
      <c r="B1435" s="3" t="s">
        <v>2998</v>
      </c>
      <c r="C1435" s="3" t="s">
        <v>2998</v>
      </c>
      <c r="D1435" s="12" t="s">
        <v>4152</v>
      </c>
      <c r="E1435" s="6" t="str">
        <f t="shared" si="61"/>
        <v>module=cedu</v>
      </c>
      <c r="F1435" s="3" t="s">
        <v>114</v>
      </c>
    </row>
    <row r="1436" spans="1:6" ht="30" customHeight="1">
      <c r="A1436" s="3" t="s">
        <v>3</v>
      </c>
      <c r="B1436" s="3" t="s">
        <v>2999</v>
      </c>
      <c r="C1436" s="3" t="s">
        <v>2999</v>
      </c>
      <c r="D1436" s="12" t="s">
        <v>4153</v>
      </c>
      <c r="E1436" s="6" t="str">
        <f t="shared" si="61"/>
        <v>module=cedu</v>
      </c>
      <c r="F1436" s="3" t="s">
        <v>114</v>
      </c>
    </row>
    <row r="1437" spans="1:6" ht="30" customHeight="1">
      <c r="A1437" s="3" t="s">
        <v>3</v>
      </c>
      <c r="B1437" s="3" t="s">
        <v>3000</v>
      </c>
      <c r="C1437" s="3" t="s">
        <v>3000</v>
      </c>
      <c r="D1437" s="12" t="s">
        <v>4154</v>
      </c>
      <c r="E1437" s="6" t="str">
        <f t="shared" si="61"/>
        <v>module=cedu</v>
      </c>
      <c r="F1437" s="3" t="s">
        <v>114</v>
      </c>
    </row>
    <row r="1438" spans="1:6" ht="30" customHeight="1">
      <c r="A1438" s="3" t="s">
        <v>3</v>
      </c>
      <c r="B1438" s="3" t="s">
        <v>3001</v>
      </c>
      <c r="C1438" s="3" t="s">
        <v>3001</v>
      </c>
      <c r="D1438" s="12" t="s">
        <v>4155</v>
      </c>
      <c r="E1438" s="6" t="str">
        <f t="shared" si="61"/>
        <v>module=cedu</v>
      </c>
      <c r="F1438" s="3" t="s">
        <v>114</v>
      </c>
    </row>
    <row r="1439" spans="1:6" ht="30" customHeight="1">
      <c r="A1439" s="3" t="s">
        <v>3</v>
      </c>
      <c r="B1439" s="3" t="s">
        <v>3002</v>
      </c>
      <c r="C1439" s="3" t="s">
        <v>3002</v>
      </c>
      <c r="D1439" s="12" t="s">
        <v>4156</v>
      </c>
      <c r="E1439" s="6" t="str">
        <f t="shared" si="61"/>
        <v>module=cedu</v>
      </c>
      <c r="F1439" s="3" t="s">
        <v>114</v>
      </c>
    </row>
    <row r="1440" spans="1:6" ht="30" customHeight="1">
      <c r="A1440" s="3" t="s">
        <v>3</v>
      </c>
      <c r="B1440" s="3" t="s">
        <v>3003</v>
      </c>
      <c r="C1440" s="3" t="s">
        <v>3003</v>
      </c>
      <c r="D1440" s="12" t="s">
        <v>4157</v>
      </c>
      <c r="E1440" s="6" t="str">
        <f t="shared" si="61"/>
        <v>module=cedu</v>
      </c>
      <c r="F1440" s="3" t="s">
        <v>114</v>
      </c>
    </row>
    <row r="1441" spans="1:6" ht="30" customHeight="1">
      <c r="A1441" s="3" t="s">
        <v>3</v>
      </c>
      <c r="B1441" s="3" t="s">
        <v>3004</v>
      </c>
      <c r="C1441" s="3" t="s">
        <v>3004</v>
      </c>
      <c r="D1441" s="12" t="s">
        <v>4158</v>
      </c>
      <c r="E1441" s="6" t="str">
        <f t="shared" si="61"/>
        <v>module=cedu</v>
      </c>
      <c r="F1441" s="3" t="s">
        <v>114</v>
      </c>
    </row>
    <row r="1442" spans="1:6" ht="30" customHeight="1">
      <c r="A1442" s="3" t="s">
        <v>3</v>
      </c>
      <c r="B1442" s="3" t="s">
        <v>3005</v>
      </c>
      <c r="C1442" s="3" t="s">
        <v>3005</v>
      </c>
      <c r="D1442" s="12" t="s">
        <v>4159</v>
      </c>
      <c r="E1442" s="6" t="str">
        <f t="shared" si="61"/>
        <v>module=cedu</v>
      </c>
      <c r="F1442" s="3" t="s">
        <v>114</v>
      </c>
    </row>
    <row r="1443" spans="1:6" ht="30" customHeight="1">
      <c r="A1443" s="3" t="s">
        <v>3</v>
      </c>
      <c r="B1443" s="3" t="s">
        <v>3006</v>
      </c>
      <c r="C1443" s="3" t="s">
        <v>3006</v>
      </c>
      <c r="D1443" s="12" t="s">
        <v>4160</v>
      </c>
      <c r="E1443" s="6" t="str">
        <f t="shared" si="61"/>
        <v>module=cedu</v>
      </c>
      <c r="F1443" s="3" t="s">
        <v>114</v>
      </c>
    </row>
    <row r="1444" spans="1:6" ht="30" customHeight="1">
      <c r="A1444" s="3" t="s">
        <v>3</v>
      </c>
      <c r="B1444" s="3" t="s">
        <v>3007</v>
      </c>
      <c r="C1444" s="3" t="s">
        <v>3007</v>
      </c>
      <c r="D1444" s="12" t="s">
        <v>4161</v>
      </c>
      <c r="E1444" s="6" t="str">
        <f t="shared" si="61"/>
        <v>module=cedu</v>
      </c>
      <c r="F1444" s="3" t="s">
        <v>114</v>
      </c>
    </row>
    <row r="1445" spans="1:6" ht="30" customHeight="1">
      <c r="A1445" s="3" t="s">
        <v>3</v>
      </c>
      <c r="B1445" s="3" t="s">
        <v>3008</v>
      </c>
      <c r="C1445" s="3" t="s">
        <v>3008</v>
      </c>
      <c r="D1445" s="12" t="s">
        <v>4162</v>
      </c>
      <c r="E1445" s="6" t="str">
        <f t="shared" ref="E1445:E1477" si="63">HYPERLINK("http://www.ssc.wisc.edu/wlsresearch/documentation/waves/?wave=wls75&amp;module=cedu","module=cedu")</f>
        <v>module=cedu</v>
      </c>
      <c r="F1445" s="3" t="s">
        <v>114</v>
      </c>
    </row>
    <row r="1446" spans="1:6" ht="30" customHeight="1">
      <c r="A1446" s="3" t="s">
        <v>3</v>
      </c>
      <c r="B1446" s="3" t="s">
        <v>3009</v>
      </c>
      <c r="C1446" s="3" t="s">
        <v>3009</v>
      </c>
      <c r="D1446" s="12" t="s">
        <v>4163</v>
      </c>
      <c r="E1446" s="6" t="str">
        <f t="shared" si="63"/>
        <v>module=cedu</v>
      </c>
      <c r="F1446" s="3" t="s">
        <v>114</v>
      </c>
    </row>
    <row r="1447" spans="1:6" ht="30" customHeight="1">
      <c r="A1447" s="3" t="s">
        <v>3</v>
      </c>
      <c r="B1447" s="3" t="s">
        <v>3010</v>
      </c>
      <c r="C1447" s="3" t="s">
        <v>3010</v>
      </c>
      <c r="D1447" s="12" t="s">
        <v>4164</v>
      </c>
      <c r="E1447" s="6" t="str">
        <f t="shared" si="63"/>
        <v>module=cedu</v>
      </c>
      <c r="F1447" s="3" t="s">
        <v>114</v>
      </c>
    </row>
    <row r="1448" spans="1:6" ht="30" customHeight="1">
      <c r="A1448" s="3" t="s">
        <v>3</v>
      </c>
      <c r="B1448" s="3" t="s">
        <v>3011</v>
      </c>
      <c r="C1448" s="3" t="s">
        <v>3011</v>
      </c>
      <c r="D1448" s="12" t="s">
        <v>4165</v>
      </c>
      <c r="E1448" s="6" t="str">
        <f t="shared" si="63"/>
        <v>module=cedu</v>
      </c>
      <c r="F1448" s="3" t="s">
        <v>114</v>
      </c>
    </row>
    <row r="1449" spans="1:6" ht="30" customHeight="1">
      <c r="A1449" s="3" t="s">
        <v>3</v>
      </c>
      <c r="B1449" s="3" t="s">
        <v>3012</v>
      </c>
      <c r="C1449" s="3" t="s">
        <v>3012</v>
      </c>
      <c r="D1449" s="12" t="s">
        <v>4166</v>
      </c>
      <c r="E1449" s="6" t="str">
        <f t="shared" si="63"/>
        <v>module=cedu</v>
      </c>
      <c r="F1449" s="3" t="s">
        <v>114</v>
      </c>
    </row>
    <row r="1450" spans="1:6" ht="30" customHeight="1">
      <c r="A1450" s="3" t="s">
        <v>3</v>
      </c>
      <c r="B1450" s="3" t="s">
        <v>3013</v>
      </c>
      <c r="C1450" s="3" t="s">
        <v>3013</v>
      </c>
      <c r="D1450" s="12" t="s">
        <v>4167</v>
      </c>
      <c r="E1450" s="6" t="str">
        <f t="shared" si="63"/>
        <v>module=cedu</v>
      </c>
      <c r="F1450" s="3" t="s">
        <v>114</v>
      </c>
    </row>
    <row r="1451" spans="1:6" ht="30" customHeight="1">
      <c r="A1451" s="3" t="s">
        <v>3</v>
      </c>
      <c r="B1451" s="3" t="s">
        <v>3014</v>
      </c>
      <c r="C1451" s="3" t="s">
        <v>3014</v>
      </c>
      <c r="D1451" s="12" t="s">
        <v>4168</v>
      </c>
      <c r="E1451" s="6" t="str">
        <f t="shared" si="63"/>
        <v>module=cedu</v>
      </c>
      <c r="F1451" s="3" t="s">
        <v>114</v>
      </c>
    </row>
    <row r="1452" spans="1:6" ht="30" customHeight="1">
      <c r="A1452" s="3" t="s">
        <v>3</v>
      </c>
      <c r="B1452" s="3" t="s">
        <v>3015</v>
      </c>
      <c r="C1452" s="3" t="s">
        <v>3015</v>
      </c>
      <c r="D1452" s="12" t="s">
        <v>4169</v>
      </c>
      <c r="E1452" s="6" t="str">
        <f t="shared" si="63"/>
        <v>module=cedu</v>
      </c>
      <c r="F1452" s="3" t="s">
        <v>114</v>
      </c>
    </row>
    <row r="1453" spans="1:6" ht="30" customHeight="1">
      <c r="A1453" s="3" t="s">
        <v>3</v>
      </c>
      <c r="B1453" s="3" t="s">
        <v>3016</v>
      </c>
      <c r="C1453" s="3" t="s">
        <v>3016</v>
      </c>
      <c r="D1453" s="12" t="s">
        <v>4170</v>
      </c>
      <c r="E1453" s="6" t="str">
        <f t="shared" si="63"/>
        <v>module=cedu</v>
      </c>
      <c r="F1453" s="3" t="s">
        <v>114</v>
      </c>
    </row>
    <row r="1454" spans="1:6" ht="30" customHeight="1">
      <c r="A1454" s="3" t="s">
        <v>3</v>
      </c>
      <c r="B1454" s="3" t="s">
        <v>3017</v>
      </c>
      <c r="C1454" s="3" t="s">
        <v>3017</v>
      </c>
      <c r="D1454" s="12" t="s">
        <v>4171</v>
      </c>
      <c r="E1454" s="6" t="str">
        <f t="shared" si="63"/>
        <v>module=cedu</v>
      </c>
      <c r="F1454" s="3" t="s">
        <v>114</v>
      </c>
    </row>
    <row r="1455" spans="1:6" ht="30" customHeight="1">
      <c r="A1455" s="3" t="s">
        <v>3</v>
      </c>
      <c r="B1455" s="3" t="s">
        <v>3018</v>
      </c>
      <c r="C1455" s="3" t="s">
        <v>3018</v>
      </c>
      <c r="D1455" s="12" t="s">
        <v>4172</v>
      </c>
      <c r="E1455" s="6" t="str">
        <f t="shared" si="63"/>
        <v>module=cedu</v>
      </c>
      <c r="F1455" s="3" t="s">
        <v>114</v>
      </c>
    </row>
    <row r="1456" spans="1:6" ht="30" customHeight="1">
      <c r="A1456" s="3" t="s">
        <v>3</v>
      </c>
      <c r="B1456" s="3" t="s">
        <v>3019</v>
      </c>
      <c r="C1456" s="3" t="s">
        <v>3019</v>
      </c>
      <c r="D1456" s="12" t="s">
        <v>4173</v>
      </c>
      <c r="E1456" s="6" t="str">
        <f t="shared" si="63"/>
        <v>module=cedu</v>
      </c>
      <c r="F1456" s="3" t="s">
        <v>114</v>
      </c>
    </row>
    <row r="1457" spans="1:6" ht="30" customHeight="1">
      <c r="A1457" s="3" t="s">
        <v>3</v>
      </c>
      <c r="B1457" s="3" t="s">
        <v>3020</v>
      </c>
      <c r="C1457" s="3" t="s">
        <v>3020</v>
      </c>
      <c r="D1457" s="12" t="s">
        <v>4174</v>
      </c>
      <c r="E1457" s="6" t="str">
        <f t="shared" si="63"/>
        <v>module=cedu</v>
      </c>
      <c r="F1457" s="3" t="s">
        <v>114</v>
      </c>
    </row>
    <row r="1458" spans="1:6" ht="30" customHeight="1">
      <c r="A1458" s="3" t="s">
        <v>3</v>
      </c>
      <c r="B1458" s="3" t="s">
        <v>3021</v>
      </c>
      <c r="C1458" s="3" t="s">
        <v>3021</v>
      </c>
      <c r="D1458" s="12" t="s">
        <v>4175</v>
      </c>
      <c r="E1458" s="6" t="str">
        <f t="shared" si="63"/>
        <v>module=cedu</v>
      </c>
      <c r="F1458" s="3" t="s">
        <v>114</v>
      </c>
    </row>
    <row r="1459" spans="1:6" ht="30" customHeight="1">
      <c r="A1459" s="3" t="s">
        <v>3</v>
      </c>
      <c r="B1459" s="3" t="s">
        <v>3022</v>
      </c>
      <c r="C1459" s="3" t="s">
        <v>3022</v>
      </c>
      <c r="D1459" s="12" t="s">
        <v>4176</v>
      </c>
      <c r="E1459" s="6" t="str">
        <f t="shared" si="63"/>
        <v>module=cedu</v>
      </c>
      <c r="F1459" s="3" t="s">
        <v>114</v>
      </c>
    </row>
    <row r="1460" spans="1:6" ht="30" customHeight="1">
      <c r="A1460" s="3" t="s">
        <v>3</v>
      </c>
      <c r="B1460" s="3" t="s">
        <v>3023</v>
      </c>
      <c r="C1460" s="3" t="s">
        <v>3023</v>
      </c>
      <c r="D1460" s="12" t="s">
        <v>4177</v>
      </c>
      <c r="E1460" s="6" t="str">
        <f t="shared" si="63"/>
        <v>module=cedu</v>
      </c>
      <c r="F1460" s="3" t="s">
        <v>114</v>
      </c>
    </row>
    <row r="1461" spans="1:6" ht="30" customHeight="1">
      <c r="A1461" s="3" t="s">
        <v>3</v>
      </c>
      <c r="B1461" s="3" t="s">
        <v>3024</v>
      </c>
      <c r="C1461" s="3" t="s">
        <v>3024</v>
      </c>
      <c r="D1461" s="12" t="s">
        <v>4178</v>
      </c>
      <c r="E1461" s="6" t="str">
        <f t="shared" si="63"/>
        <v>module=cedu</v>
      </c>
      <c r="F1461" s="3" t="s">
        <v>114</v>
      </c>
    </row>
    <row r="1462" spans="1:6" ht="30" customHeight="1">
      <c r="A1462" s="3" t="s">
        <v>3</v>
      </c>
      <c r="B1462" s="3" t="s">
        <v>3025</v>
      </c>
      <c r="C1462" s="3" t="s">
        <v>3025</v>
      </c>
      <c r="D1462" s="12" t="s">
        <v>4179</v>
      </c>
      <c r="E1462" s="6" t="str">
        <f t="shared" si="63"/>
        <v>module=cedu</v>
      </c>
      <c r="F1462" s="3" t="s">
        <v>114</v>
      </c>
    </row>
    <row r="1463" spans="1:6" ht="30" customHeight="1">
      <c r="A1463" s="3" t="s">
        <v>3</v>
      </c>
      <c r="B1463" s="3" t="s">
        <v>3026</v>
      </c>
      <c r="C1463" s="3" t="s">
        <v>3026</v>
      </c>
      <c r="D1463" s="12" t="s">
        <v>4180</v>
      </c>
      <c r="E1463" s="6" t="str">
        <f t="shared" si="63"/>
        <v>module=cedu</v>
      </c>
      <c r="F1463" s="3" t="s">
        <v>114</v>
      </c>
    </row>
    <row r="1464" spans="1:6" ht="30" customHeight="1">
      <c r="A1464" s="3" t="s">
        <v>3</v>
      </c>
      <c r="B1464" s="3" t="s">
        <v>3027</v>
      </c>
      <c r="C1464" s="3" t="s">
        <v>3027</v>
      </c>
      <c r="D1464" s="12" t="s">
        <v>4181</v>
      </c>
      <c r="E1464" s="6" t="str">
        <f t="shared" si="63"/>
        <v>module=cedu</v>
      </c>
      <c r="F1464" s="3" t="s">
        <v>114</v>
      </c>
    </row>
    <row r="1465" spans="1:6" ht="30" customHeight="1">
      <c r="A1465" s="3" t="s">
        <v>3</v>
      </c>
      <c r="B1465" s="3" t="s">
        <v>3028</v>
      </c>
      <c r="C1465" s="3" t="s">
        <v>3028</v>
      </c>
      <c r="D1465" s="12" t="s">
        <v>4182</v>
      </c>
      <c r="E1465" s="6" t="str">
        <f t="shared" si="63"/>
        <v>module=cedu</v>
      </c>
      <c r="F1465" s="3" t="s">
        <v>114</v>
      </c>
    </row>
    <row r="1466" spans="1:6" ht="30" customHeight="1">
      <c r="A1466" s="3" t="s">
        <v>3</v>
      </c>
      <c r="B1466" s="3" t="s">
        <v>3029</v>
      </c>
      <c r="C1466" s="3" t="s">
        <v>3029</v>
      </c>
      <c r="D1466" s="12" t="s">
        <v>4183</v>
      </c>
      <c r="E1466" s="6" t="str">
        <f t="shared" si="63"/>
        <v>module=cedu</v>
      </c>
      <c r="F1466" s="3" t="s">
        <v>114</v>
      </c>
    </row>
    <row r="1467" spans="1:6" ht="30" customHeight="1">
      <c r="A1467" s="3" t="s">
        <v>3</v>
      </c>
      <c r="B1467" s="3" t="s">
        <v>3030</v>
      </c>
      <c r="C1467" s="3" t="s">
        <v>3030</v>
      </c>
      <c r="D1467" s="12" t="s">
        <v>4184</v>
      </c>
      <c r="E1467" s="6" t="str">
        <f t="shared" si="63"/>
        <v>module=cedu</v>
      </c>
      <c r="F1467" s="3" t="s">
        <v>114</v>
      </c>
    </row>
    <row r="1468" spans="1:6" ht="30" customHeight="1">
      <c r="A1468" s="3" t="s">
        <v>3</v>
      </c>
      <c r="B1468" s="3" t="s">
        <v>3031</v>
      </c>
      <c r="C1468" s="3" t="s">
        <v>3031</v>
      </c>
      <c r="D1468" s="12" t="s">
        <v>4185</v>
      </c>
      <c r="E1468" s="6" t="str">
        <f t="shared" si="63"/>
        <v>module=cedu</v>
      </c>
      <c r="F1468" s="3" t="s">
        <v>114</v>
      </c>
    </row>
    <row r="1469" spans="1:6" ht="30" customHeight="1">
      <c r="A1469" s="3" t="s">
        <v>3</v>
      </c>
      <c r="B1469" s="3" t="s">
        <v>3032</v>
      </c>
      <c r="C1469" s="3" t="s">
        <v>3032</v>
      </c>
      <c r="D1469" s="12" t="s">
        <v>4186</v>
      </c>
      <c r="E1469" s="6" t="str">
        <f t="shared" si="63"/>
        <v>module=cedu</v>
      </c>
      <c r="F1469" s="3" t="s">
        <v>114</v>
      </c>
    </row>
    <row r="1470" spans="1:6" ht="30" customHeight="1">
      <c r="A1470" s="3" t="s">
        <v>3</v>
      </c>
      <c r="B1470" s="3" t="s">
        <v>3033</v>
      </c>
      <c r="C1470" s="3" t="s">
        <v>3033</v>
      </c>
      <c r="D1470" s="12" t="s">
        <v>4187</v>
      </c>
      <c r="E1470" s="6" t="str">
        <f t="shared" si="63"/>
        <v>module=cedu</v>
      </c>
      <c r="F1470" s="3" t="s">
        <v>114</v>
      </c>
    </row>
    <row r="1471" spans="1:6" ht="30" customHeight="1">
      <c r="A1471" s="3" t="s">
        <v>3</v>
      </c>
      <c r="B1471" s="3" t="s">
        <v>3034</v>
      </c>
      <c r="C1471" s="3" t="s">
        <v>3034</v>
      </c>
      <c r="D1471" s="12" t="s">
        <v>4188</v>
      </c>
      <c r="E1471" s="6" t="str">
        <f t="shared" si="63"/>
        <v>module=cedu</v>
      </c>
      <c r="F1471" s="3" t="s">
        <v>114</v>
      </c>
    </row>
    <row r="1472" spans="1:6" ht="30" customHeight="1">
      <c r="A1472" s="3" t="s">
        <v>3</v>
      </c>
      <c r="B1472" s="3" t="s">
        <v>3035</v>
      </c>
      <c r="C1472" s="3" t="s">
        <v>3035</v>
      </c>
      <c r="D1472" s="12" t="s">
        <v>4189</v>
      </c>
      <c r="E1472" s="6" t="str">
        <f t="shared" si="63"/>
        <v>module=cedu</v>
      </c>
      <c r="F1472" s="3" t="s">
        <v>114</v>
      </c>
    </row>
    <row r="1473" spans="1:6" ht="30" customHeight="1">
      <c r="A1473" s="3" t="s">
        <v>3</v>
      </c>
      <c r="B1473" s="3" t="s">
        <v>3036</v>
      </c>
      <c r="C1473" s="3" t="s">
        <v>3036</v>
      </c>
      <c r="D1473" s="12" t="s">
        <v>4190</v>
      </c>
      <c r="E1473" s="6" t="str">
        <f t="shared" si="63"/>
        <v>module=cedu</v>
      </c>
      <c r="F1473" s="3" t="s">
        <v>114</v>
      </c>
    </row>
    <row r="1474" spans="1:6" ht="30" customHeight="1">
      <c r="A1474" s="3" t="s">
        <v>3</v>
      </c>
      <c r="B1474" s="3" t="s">
        <v>3037</v>
      </c>
      <c r="C1474" s="3" t="s">
        <v>3037</v>
      </c>
      <c r="D1474" s="12" t="s">
        <v>4191</v>
      </c>
      <c r="E1474" s="6" t="str">
        <f t="shared" si="63"/>
        <v>module=cedu</v>
      </c>
      <c r="F1474" s="3" t="s">
        <v>114</v>
      </c>
    </row>
    <row r="1475" spans="1:6" ht="30" customHeight="1">
      <c r="A1475" s="3" t="s">
        <v>3</v>
      </c>
      <c r="B1475" s="3" t="s">
        <v>3038</v>
      </c>
      <c r="C1475" s="3" t="s">
        <v>3038</v>
      </c>
      <c r="D1475" s="12" t="s">
        <v>4192</v>
      </c>
      <c r="E1475" s="6" t="str">
        <f t="shared" si="63"/>
        <v>module=cedu</v>
      </c>
      <c r="F1475" s="3" t="s">
        <v>114</v>
      </c>
    </row>
    <row r="1476" spans="1:6" ht="30" customHeight="1">
      <c r="A1476" s="3" t="s">
        <v>3</v>
      </c>
      <c r="B1476" s="3" t="s">
        <v>3039</v>
      </c>
      <c r="C1476" s="3" t="s">
        <v>3039</v>
      </c>
      <c r="D1476" s="12" t="s">
        <v>4193</v>
      </c>
      <c r="E1476" s="6" t="str">
        <f t="shared" si="63"/>
        <v>module=cedu</v>
      </c>
      <c r="F1476" s="3" t="s">
        <v>114</v>
      </c>
    </row>
    <row r="1477" spans="1:6" ht="30" customHeight="1">
      <c r="A1477" s="3" t="s">
        <v>3</v>
      </c>
      <c r="B1477" s="3" t="s">
        <v>3040</v>
      </c>
      <c r="C1477" s="3" t="s">
        <v>3040</v>
      </c>
      <c r="D1477" s="12" t="s">
        <v>4194</v>
      </c>
      <c r="E1477" s="6" t="str">
        <f t="shared" si="63"/>
        <v>module=cedu</v>
      </c>
      <c r="F1477" s="3" t="s">
        <v>114</v>
      </c>
    </row>
    <row r="1478" spans="1:6" ht="30" customHeight="1">
      <c r="A1478" s="3" t="s">
        <v>4</v>
      </c>
      <c r="B1478" s="3" t="s">
        <v>3041</v>
      </c>
      <c r="C1478" s="3" t="s">
        <v>3041</v>
      </c>
      <c r="D1478" s="12" t="s">
        <v>4195</v>
      </c>
      <c r="E1478" s="3" t="s">
        <v>114</v>
      </c>
      <c r="F1478" s="6" t="str">
        <f t="shared" ref="F1478:F1494" si="64">HYPERLINK("http://www.ssc.wisc.edu/wlsresearch/documentation/waves/?wave=wls77&amp;module=xcedu","module=xcedu")</f>
        <v>module=xcedu</v>
      </c>
    </row>
    <row r="1479" spans="1:6" ht="30" customHeight="1">
      <c r="A1479" s="3" t="s">
        <v>4</v>
      </c>
      <c r="B1479" s="3" t="s">
        <v>3042</v>
      </c>
      <c r="C1479" s="3" t="s">
        <v>3042</v>
      </c>
      <c r="D1479" s="12" t="s">
        <v>4196</v>
      </c>
      <c r="E1479" s="3" t="s">
        <v>114</v>
      </c>
      <c r="F1479" s="6" t="str">
        <f t="shared" si="64"/>
        <v>module=xcedu</v>
      </c>
    </row>
    <row r="1480" spans="1:6" ht="30" customHeight="1">
      <c r="A1480" s="3" t="s">
        <v>4</v>
      </c>
      <c r="B1480" s="3" t="s">
        <v>3043</v>
      </c>
      <c r="C1480" s="3" t="s">
        <v>3043</v>
      </c>
      <c r="D1480" s="12" t="s">
        <v>4197</v>
      </c>
      <c r="E1480" s="3" t="s">
        <v>114</v>
      </c>
      <c r="F1480" s="6" t="str">
        <f t="shared" si="64"/>
        <v>module=xcedu</v>
      </c>
    </row>
    <row r="1481" spans="1:6" ht="30" customHeight="1">
      <c r="A1481" s="3" t="s">
        <v>4</v>
      </c>
      <c r="B1481" s="3" t="s">
        <v>3044</v>
      </c>
      <c r="C1481" s="3" t="s">
        <v>3044</v>
      </c>
      <c r="D1481" s="12" t="s">
        <v>4198</v>
      </c>
      <c r="E1481" s="3" t="s">
        <v>114</v>
      </c>
      <c r="F1481" s="6" t="str">
        <f t="shared" si="64"/>
        <v>module=xcedu</v>
      </c>
    </row>
    <row r="1482" spans="1:6" ht="30" customHeight="1">
      <c r="A1482" s="3" t="s">
        <v>4</v>
      </c>
      <c r="B1482" s="3" t="s">
        <v>3045</v>
      </c>
      <c r="C1482" s="3" t="s">
        <v>3045</v>
      </c>
      <c r="D1482" s="12" t="s">
        <v>4199</v>
      </c>
      <c r="E1482" s="3" t="s">
        <v>114</v>
      </c>
      <c r="F1482" s="6" t="str">
        <f t="shared" si="64"/>
        <v>module=xcedu</v>
      </c>
    </row>
    <row r="1483" spans="1:6" ht="30" customHeight="1">
      <c r="A1483" s="3" t="s">
        <v>4</v>
      </c>
      <c r="B1483" s="3" t="s">
        <v>3046</v>
      </c>
      <c r="C1483" s="3" t="s">
        <v>3046</v>
      </c>
      <c r="D1483" s="12" t="s">
        <v>4200</v>
      </c>
      <c r="E1483" s="3" t="s">
        <v>114</v>
      </c>
      <c r="F1483" s="6" t="str">
        <f t="shared" si="64"/>
        <v>module=xcedu</v>
      </c>
    </row>
    <row r="1484" spans="1:6" ht="30" customHeight="1">
      <c r="A1484" s="3" t="s">
        <v>4</v>
      </c>
      <c r="B1484" s="3" t="s">
        <v>3047</v>
      </c>
      <c r="C1484" s="3" t="s">
        <v>3047</v>
      </c>
      <c r="D1484" s="12" t="s">
        <v>4201</v>
      </c>
      <c r="E1484" s="3" t="s">
        <v>114</v>
      </c>
      <c r="F1484" s="6" t="str">
        <f t="shared" si="64"/>
        <v>module=xcedu</v>
      </c>
    </row>
    <row r="1485" spans="1:6" ht="30" customHeight="1">
      <c r="A1485" s="3" t="s">
        <v>4</v>
      </c>
      <c r="B1485" s="3" t="s">
        <v>3048</v>
      </c>
      <c r="C1485" s="3" t="s">
        <v>3048</v>
      </c>
      <c r="D1485" s="12" t="s">
        <v>4150</v>
      </c>
      <c r="E1485" s="3" t="s">
        <v>114</v>
      </c>
      <c r="F1485" s="6" t="str">
        <f t="shared" si="64"/>
        <v>module=xcedu</v>
      </c>
    </row>
    <row r="1486" spans="1:6" ht="30" customHeight="1">
      <c r="A1486" s="3" t="s">
        <v>4</v>
      </c>
      <c r="B1486" s="3" t="s">
        <v>3049</v>
      </c>
      <c r="C1486" s="3" t="s">
        <v>3049</v>
      </c>
      <c r="D1486" s="12" t="s">
        <v>4151</v>
      </c>
      <c r="E1486" s="3" t="s">
        <v>114</v>
      </c>
      <c r="F1486" s="6" t="str">
        <f t="shared" si="64"/>
        <v>module=xcedu</v>
      </c>
    </row>
    <row r="1487" spans="1:6" ht="30" customHeight="1">
      <c r="A1487" s="3" t="s">
        <v>4</v>
      </c>
      <c r="B1487" s="3" t="s">
        <v>3050</v>
      </c>
      <c r="C1487" s="3" t="s">
        <v>3050</v>
      </c>
      <c r="D1487" s="12" t="s">
        <v>4202</v>
      </c>
      <c r="E1487" s="3" t="s">
        <v>114</v>
      </c>
      <c r="F1487" s="6" t="str">
        <f t="shared" si="64"/>
        <v>module=xcedu</v>
      </c>
    </row>
    <row r="1488" spans="1:6" ht="30" customHeight="1">
      <c r="A1488" s="3" t="s">
        <v>4</v>
      </c>
      <c r="B1488" s="3" t="s">
        <v>3051</v>
      </c>
      <c r="C1488" s="3" t="s">
        <v>3051</v>
      </c>
      <c r="D1488" s="12" t="s">
        <v>4203</v>
      </c>
      <c r="E1488" s="3" t="s">
        <v>114</v>
      </c>
      <c r="F1488" s="6" t="str">
        <f t="shared" si="64"/>
        <v>module=xcedu</v>
      </c>
    </row>
    <row r="1489" spans="1:6" ht="30" customHeight="1">
      <c r="A1489" s="3" t="s">
        <v>4</v>
      </c>
      <c r="B1489" s="3" t="s">
        <v>3052</v>
      </c>
      <c r="C1489" s="3" t="s">
        <v>3052</v>
      </c>
      <c r="D1489" s="12" t="s">
        <v>4204</v>
      </c>
      <c r="E1489" s="3" t="s">
        <v>114</v>
      </c>
      <c r="F1489" s="6" t="str">
        <f t="shared" si="64"/>
        <v>module=xcedu</v>
      </c>
    </row>
    <row r="1490" spans="1:6" ht="30" customHeight="1">
      <c r="A1490" s="3" t="s">
        <v>4</v>
      </c>
      <c r="B1490" s="3" t="s">
        <v>3053</v>
      </c>
      <c r="C1490" s="3" t="s">
        <v>3053</v>
      </c>
      <c r="D1490" s="12" t="s">
        <v>4205</v>
      </c>
      <c r="E1490" s="3" t="s">
        <v>114</v>
      </c>
      <c r="F1490" s="6" t="str">
        <f t="shared" si="64"/>
        <v>module=xcedu</v>
      </c>
    </row>
    <row r="1491" spans="1:6" ht="30" customHeight="1">
      <c r="A1491" s="3" t="s">
        <v>4</v>
      </c>
      <c r="B1491" s="3" t="s">
        <v>3054</v>
      </c>
      <c r="C1491" s="3" t="s">
        <v>3054</v>
      </c>
      <c r="D1491" s="12" t="s">
        <v>4206</v>
      </c>
      <c r="E1491" s="3" t="s">
        <v>114</v>
      </c>
      <c r="F1491" s="6" t="str">
        <f t="shared" si="64"/>
        <v>module=xcedu</v>
      </c>
    </row>
    <row r="1492" spans="1:6" ht="30" customHeight="1">
      <c r="A1492" s="3" t="s">
        <v>4</v>
      </c>
      <c r="B1492" s="3" t="s">
        <v>3055</v>
      </c>
      <c r="C1492" s="3" t="s">
        <v>3055</v>
      </c>
      <c r="D1492" s="12" t="s">
        <v>4207</v>
      </c>
      <c r="E1492" s="3" t="s">
        <v>114</v>
      </c>
      <c r="F1492" s="6" t="str">
        <f t="shared" si="64"/>
        <v>module=xcedu</v>
      </c>
    </row>
    <row r="1493" spans="1:6" ht="30" customHeight="1">
      <c r="A1493" s="3" t="s">
        <v>4</v>
      </c>
      <c r="B1493" s="3" t="s">
        <v>3056</v>
      </c>
      <c r="C1493" s="3" t="s">
        <v>3056</v>
      </c>
      <c r="D1493" s="12" t="s">
        <v>4208</v>
      </c>
      <c r="E1493" s="3" t="s">
        <v>114</v>
      </c>
      <c r="F1493" s="6" t="str">
        <f t="shared" si="64"/>
        <v>module=xcedu</v>
      </c>
    </row>
    <row r="1494" spans="1:6" ht="30" customHeight="1">
      <c r="A1494" s="3" t="s">
        <v>4</v>
      </c>
      <c r="B1494" s="3" t="s">
        <v>3057</v>
      </c>
      <c r="C1494" s="3" t="s">
        <v>3057</v>
      </c>
      <c r="D1494" s="12" t="s">
        <v>4209</v>
      </c>
      <c r="E1494" s="3" t="s">
        <v>114</v>
      </c>
      <c r="F1494" s="6" t="str">
        <f t="shared" si="64"/>
        <v>module=xcedu</v>
      </c>
    </row>
    <row r="1495" spans="1:6" ht="30" customHeight="1">
      <c r="A1495" s="3" t="s">
        <v>2</v>
      </c>
      <c r="B1495" s="3" t="s">
        <v>3058</v>
      </c>
      <c r="C1495" s="3" t="s">
        <v>3772</v>
      </c>
      <c r="D1495" s="12" t="s">
        <v>4210</v>
      </c>
      <c r="E1495" s="6" t="str">
        <f t="shared" ref="E1495:E1520" si="65">HYPERLINK("http://www.ssc.wisc.edu/wlsresearch/documentation/waves/?wave=wls75&amp;module=cmil","module=cmil")</f>
        <v>module=cmil</v>
      </c>
      <c r="F1495" s="6" t="str">
        <f t="shared" ref="F1495:F1502" si="66">HYPERLINK("http://www.ssc.wisc.edu/wlsresearch/documentation/waves/?wave=wls77&amp;module=xcmil","module=xcmil")</f>
        <v>module=xcmil</v>
      </c>
    </row>
    <row r="1496" spans="1:6" ht="30" customHeight="1">
      <c r="A1496" s="3" t="s">
        <v>2</v>
      </c>
      <c r="B1496" s="3" t="s">
        <v>3059</v>
      </c>
      <c r="C1496" s="3" t="s">
        <v>3773</v>
      </c>
      <c r="D1496" s="12" t="s">
        <v>4211</v>
      </c>
      <c r="E1496" s="6" t="str">
        <f t="shared" si="65"/>
        <v>module=cmil</v>
      </c>
      <c r="F1496" s="6" t="str">
        <f t="shared" si="66"/>
        <v>module=xcmil</v>
      </c>
    </row>
    <row r="1497" spans="1:6" ht="30" customHeight="1">
      <c r="A1497" s="3" t="s">
        <v>2</v>
      </c>
      <c r="B1497" s="3" t="s">
        <v>3060</v>
      </c>
      <c r="C1497" s="3" t="s">
        <v>3774</v>
      </c>
      <c r="D1497" s="12" t="s">
        <v>4212</v>
      </c>
      <c r="E1497" s="6" t="str">
        <f t="shared" si="65"/>
        <v>module=cmil</v>
      </c>
      <c r="F1497" s="6" t="str">
        <f t="shared" si="66"/>
        <v>module=xcmil</v>
      </c>
    </row>
    <row r="1498" spans="1:6" ht="30" customHeight="1">
      <c r="A1498" s="3" t="s">
        <v>2</v>
      </c>
      <c r="B1498" s="3" t="s">
        <v>3061</v>
      </c>
      <c r="C1498" s="3" t="s">
        <v>3775</v>
      </c>
      <c r="D1498" s="12" t="s">
        <v>4213</v>
      </c>
      <c r="E1498" s="6" t="str">
        <f t="shared" si="65"/>
        <v>module=cmil</v>
      </c>
      <c r="F1498" s="6" t="str">
        <f t="shared" si="66"/>
        <v>module=xcmil</v>
      </c>
    </row>
    <row r="1499" spans="1:6" ht="30" customHeight="1">
      <c r="A1499" s="3" t="s">
        <v>2</v>
      </c>
      <c r="B1499" s="3" t="s">
        <v>3062</v>
      </c>
      <c r="C1499" s="3" t="s">
        <v>3776</v>
      </c>
      <c r="D1499" s="12" t="s">
        <v>4214</v>
      </c>
      <c r="E1499" s="6" t="str">
        <f t="shared" si="65"/>
        <v>module=cmil</v>
      </c>
      <c r="F1499" s="6" t="str">
        <f t="shared" si="66"/>
        <v>module=xcmil</v>
      </c>
    </row>
    <row r="1500" spans="1:6" ht="30" customHeight="1">
      <c r="A1500" s="3" t="s">
        <v>2</v>
      </c>
      <c r="B1500" s="3" t="s">
        <v>3063</v>
      </c>
      <c r="C1500" s="3" t="s">
        <v>3777</v>
      </c>
      <c r="D1500" s="12" t="s">
        <v>4215</v>
      </c>
      <c r="E1500" s="6" t="str">
        <f t="shared" si="65"/>
        <v>module=cmil</v>
      </c>
      <c r="F1500" s="6" t="str">
        <f t="shared" si="66"/>
        <v>module=xcmil</v>
      </c>
    </row>
    <row r="1501" spans="1:6" ht="30" customHeight="1">
      <c r="A1501" s="3" t="s">
        <v>2</v>
      </c>
      <c r="B1501" s="3" t="s">
        <v>3064</v>
      </c>
      <c r="C1501" s="3" t="s">
        <v>3778</v>
      </c>
      <c r="D1501" s="12" t="s">
        <v>4216</v>
      </c>
      <c r="E1501" s="6" t="str">
        <f t="shared" si="65"/>
        <v>module=cmil</v>
      </c>
      <c r="F1501" s="6" t="str">
        <f t="shared" si="66"/>
        <v>module=xcmil</v>
      </c>
    </row>
    <row r="1502" spans="1:6" ht="30" customHeight="1">
      <c r="A1502" s="3" t="s">
        <v>2</v>
      </c>
      <c r="B1502" s="3" t="s">
        <v>3065</v>
      </c>
      <c r="C1502" s="3" t="s">
        <v>3779</v>
      </c>
      <c r="D1502" s="12" t="s">
        <v>4217</v>
      </c>
      <c r="E1502" s="6" t="str">
        <f t="shared" si="65"/>
        <v>module=cmil</v>
      </c>
      <c r="F1502" s="6" t="str">
        <f t="shared" si="66"/>
        <v>module=xcmil</v>
      </c>
    </row>
    <row r="1503" spans="1:6" ht="30" customHeight="1">
      <c r="A1503" s="3" t="s">
        <v>3</v>
      </c>
      <c r="B1503" s="3" t="s">
        <v>3066</v>
      </c>
      <c r="C1503" s="3" t="s">
        <v>3066</v>
      </c>
      <c r="D1503" s="12" t="s">
        <v>4218</v>
      </c>
      <c r="E1503" s="6" t="str">
        <f t="shared" si="65"/>
        <v>module=cmil</v>
      </c>
      <c r="F1503" s="3" t="s">
        <v>114</v>
      </c>
    </row>
    <row r="1504" spans="1:6" ht="30" customHeight="1">
      <c r="A1504" s="3" t="s">
        <v>3</v>
      </c>
      <c r="B1504" s="3" t="s">
        <v>3067</v>
      </c>
      <c r="C1504" s="3" t="s">
        <v>3067</v>
      </c>
      <c r="D1504" s="12" t="s">
        <v>4219</v>
      </c>
      <c r="E1504" s="6" t="str">
        <f t="shared" si="65"/>
        <v>module=cmil</v>
      </c>
      <c r="F1504" s="3" t="s">
        <v>114</v>
      </c>
    </row>
    <row r="1505" spans="1:6" ht="30" customHeight="1">
      <c r="A1505" s="3" t="s">
        <v>3</v>
      </c>
      <c r="B1505" s="3" t="s">
        <v>3068</v>
      </c>
      <c r="C1505" s="3" t="s">
        <v>3068</v>
      </c>
      <c r="D1505" s="12" t="s">
        <v>4220</v>
      </c>
      <c r="E1505" s="6" t="str">
        <f t="shared" si="65"/>
        <v>module=cmil</v>
      </c>
      <c r="F1505" s="3" t="s">
        <v>114</v>
      </c>
    </row>
    <row r="1506" spans="1:6" ht="30" customHeight="1">
      <c r="A1506" s="3" t="s">
        <v>3</v>
      </c>
      <c r="B1506" s="3" t="s">
        <v>3069</v>
      </c>
      <c r="C1506" s="3" t="s">
        <v>3069</v>
      </c>
      <c r="D1506" s="12" t="s">
        <v>4221</v>
      </c>
      <c r="E1506" s="6" t="str">
        <f t="shared" si="65"/>
        <v>module=cmil</v>
      </c>
      <c r="F1506" s="3" t="s">
        <v>114</v>
      </c>
    </row>
    <row r="1507" spans="1:6" ht="30" customHeight="1">
      <c r="A1507" s="3" t="s">
        <v>3</v>
      </c>
      <c r="B1507" s="3" t="s">
        <v>3070</v>
      </c>
      <c r="C1507" s="3" t="s">
        <v>3070</v>
      </c>
      <c r="D1507" s="12" t="s">
        <v>4222</v>
      </c>
      <c r="E1507" s="6" t="str">
        <f t="shared" si="65"/>
        <v>module=cmil</v>
      </c>
      <c r="F1507" s="3" t="s">
        <v>114</v>
      </c>
    </row>
    <row r="1508" spans="1:6" ht="30" customHeight="1">
      <c r="A1508" s="3" t="s">
        <v>3</v>
      </c>
      <c r="B1508" s="3" t="s">
        <v>3071</v>
      </c>
      <c r="C1508" s="3" t="s">
        <v>3071</v>
      </c>
      <c r="D1508" s="12" t="s">
        <v>4223</v>
      </c>
      <c r="E1508" s="6" t="str">
        <f t="shared" si="65"/>
        <v>module=cmil</v>
      </c>
      <c r="F1508" s="3" t="s">
        <v>114</v>
      </c>
    </row>
    <row r="1509" spans="1:6" ht="30" customHeight="1">
      <c r="A1509" s="3" t="s">
        <v>3</v>
      </c>
      <c r="B1509" s="3" t="s">
        <v>3072</v>
      </c>
      <c r="C1509" s="3" t="s">
        <v>3072</v>
      </c>
      <c r="D1509" s="12" t="s">
        <v>4224</v>
      </c>
      <c r="E1509" s="6" t="str">
        <f t="shared" si="65"/>
        <v>module=cmil</v>
      </c>
      <c r="F1509" s="3" t="s">
        <v>114</v>
      </c>
    </row>
    <row r="1510" spans="1:6" ht="30" customHeight="1">
      <c r="A1510" s="3" t="s">
        <v>3</v>
      </c>
      <c r="B1510" s="3" t="s">
        <v>3073</v>
      </c>
      <c r="C1510" s="3" t="s">
        <v>3073</v>
      </c>
      <c r="D1510" s="12" t="s">
        <v>4225</v>
      </c>
      <c r="E1510" s="6" t="str">
        <f t="shared" si="65"/>
        <v>module=cmil</v>
      </c>
      <c r="F1510" s="3" t="s">
        <v>114</v>
      </c>
    </row>
    <row r="1511" spans="1:6" ht="30" customHeight="1">
      <c r="A1511" s="3" t="s">
        <v>3</v>
      </c>
      <c r="B1511" s="3" t="s">
        <v>3074</v>
      </c>
      <c r="C1511" s="3" t="s">
        <v>3074</v>
      </c>
      <c r="D1511" s="12" t="s">
        <v>4226</v>
      </c>
      <c r="E1511" s="6" t="str">
        <f t="shared" si="65"/>
        <v>module=cmil</v>
      </c>
      <c r="F1511" s="3" t="s">
        <v>114</v>
      </c>
    </row>
    <row r="1512" spans="1:6" ht="30" customHeight="1">
      <c r="A1512" s="3" t="s">
        <v>3</v>
      </c>
      <c r="B1512" s="3" t="s">
        <v>3075</v>
      </c>
      <c r="C1512" s="3" t="s">
        <v>3075</v>
      </c>
      <c r="D1512" s="12" t="s">
        <v>4227</v>
      </c>
      <c r="E1512" s="6" t="str">
        <f t="shared" si="65"/>
        <v>module=cmil</v>
      </c>
      <c r="F1512" s="3" t="s">
        <v>114</v>
      </c>
    </row>
    <row r="1513" spans="1:6" ht="30" customHeight="1">
      <c r="A1513" s="3" t="s">
        <v>3</v>
      </c>
      <c r="B1513" s="3" t="s">
        <v>3076</v>
      </c>
      <c r="C1513" s="3" t="s">
        <v>3076</v>
      </c>
      <c r="D1513" s="12" t="s">
        <v>4228</v>
      </c>
      <c r="E1513" s="6" t="str">
        <f t="shared" si="65"/>
        <v>module=cmil</v>
      </c>
      <c r="F1513" s="3" t="s">
        <v>114</v>
      </c>
    </row>
    <row r="1514" spans="1:6" ht="30" customHeight="1">
      <c r="A1514" s="3" t="s">
        <v>3</v>
      </c>
      <c r="B1514" s="3" t="s">
        <v>3077</v>
      </c>
      <c r="C1514" s="3" t="s">
        <v>3077</v>
      </c>
      <c r="D1514" s="12" t="s">
        <v>4229</v>
      </c>
      <c r="E1514" s="6" t="str">
        <f t="shared" si="65"/>
        <v>module=cmil</v>
      </c>
      <c r="F1514" s="3" t="s">
        <v>114</v>
      </c>
    </row>
    <row r="1515" spans="1:6" ht="30" customHeight="1">
      <c r="A1515" s="3" t="s">
        <v>3</v>
      </c>
      <c r="B1515" s="3" t="s">
        <v>3078</v>
      </c>
      <c r="C1515" s="3" t="s">
        <v>3078</v>
      </c>
      <c r="D1515" s="12" t="s">
        <v>4230</v>
      </c>
      <c r="E1515" s="6" t="str">
        <f t="shared" si="65"/>
        <v>module=cmil</v>
      </c>
      <c r="F1515" s="3" t="s">
        <v>114</v>
      </c>
    </row>
    <row r="1516" spans="1:6" ht="30" customHeight="1">
      <c r="A1516" s="3" t="s">
        <v>3</v>
      </c>
      <c r="B1516" s="3" t="s">
        <v>3079</v>
      </c>
      <c r="C1516" s="3" t="s">
        <v>3079</v>
      </c>
      <c r="D1516" s="12" t="s">
        <v>4231</v>
      </c>
      <c r="E1516" s="6" t="str">
        <f t="shared" si="65"/>
        <v>module=cmil</v>
      </c>
      <c r="F1516" s="3" t="s">
        <v>114</v>
      </c>
    </row>
    <row r="1517" spans="1:6" ht="30" customHeight="1">
      <c r="A1517" s="3" t="s">
        <v>3</v>
      </c>
      <c r="B1517" s="3" t="s">
        <v>3080</v>
      </c>
      <c r="C1517" s="3" t="s">
        <v>3080</v>
      </c>
      <c r="D1517" s="12" t="s">
        <v>4232</v>
      </c>
      <c r="E1517" s="6" t="str">
        <f t="shared" si="65"/>
        <v>module=cmil</v>
      </c>
      <c r="F1517" s="3" t="s">
        <v>114</v>
      </c>
    </row>
    <row r="1518" spans="1:6" ht="30" customHeight="1">
      <c r="A1518" s="3" t="s">
        <v>3</v>
      </c>
      <c r="B1518" s="3" t="s">
        <v>3081</v>
      </c>
      <c r="C1518" s="3" t="s">
        <v>3081</v>
      </c>
      <c r="D1518" s="12" t="s">
        <v>4233</v>
      </c>
      <c r="E1518" s="6" t="str">
        <f t="shared" si="65"/>
        <v>module=cmil</v>
      </c>
      <c r="F1518" s="3" t="s">
        <v>114</v>
      </c>
    </row>
    <row r="1519" spans="1:6" ht="30" customHeight="1">
      <c r="A1519" s="3" t="s">
        <v>3</v>
      </c>
      <c r="B1519" s="3" t="s">
        <v>3082</v>
      </c>
      <c r="C1519" s="3" t="s">
        <v>3082</v>
      </c>
      <c r="D1519" s="12" t="s">
        <v>4234</v>
      </c>
      <c r="E1519" s="6" t="str">
        <f t="shared" si="65"/>
        <v>module=cmil</v>
      </c>
      <c r="F1519" s="3" t="s">
        <v>114</v>
      </c>
    </row>
    <row r="1520" spans="1:6" ht="30" customHeight="1">
      <c r="A1520" s="3" t="s">
        <v>3</v>
      </c>
      <c r="B1520" s="3" t="s">
        <v>3083</v>
      </c>
      <c r="C1520" s="3" t="s">
        <v>3083</v>
      </c>
      <c r="D1520" s="12" t="s">
        <v>4235</v>
      </c>
      <c r="E1520" s="6" t="str">
        <f t="shared" si="65"/>
        <v>module=cmil</v>
      </c>
      <c r="F1520" s="3" t="s">
        <v>114</v>
      </c>
    </row>
    <row r="1521" spans="1:6" ht="30" customHeight="1">
      <c r="A1521" s="3" t="s">
        <v>2</v>
      </c>
      <c r="B1521" s="3" t="s">
        <v>3084</v>
      </c>
      <c r="C1521" s="3" t="s">
        <v>3780</v>
      </c>
      <c r="D1521" s="12" t="s">
        <v>4236</v>
      </c>
      <c r="E1521" s="6" t="str">
        <f t="shared" ref="E1521:E1552" si="67">HYPERLINK("http://www.ssc.wisc.edu/wlsresearch/documentation/waves/?wave=wls75&amp;module=cjobh","module=cjobh")</f>
        <v>module=cjobh</v>
      </c>
      <c r="F1521" s="6" t="str">
        <f t="shared" ref="F1521:F1552" si="68">HYPERLINK("http://www.ssc.wisc.edu/wlsresearch/documentation/waves/?wave=wls77&amp;module=xcjobh","module=xcjobh")</f>
        <v>module=xcjobh</v>
      </c>
    </row>
    <row r="1522" spans="1:6" ht="30" customHeight="1">
      <c r="A1522" s="3" t="s">
        <v>2</v>
      </c>
      <c r="B1522" s="3" t="s">
        <v>3085</v>
      </c>
      <c r="C1522" s="3" t="s">
        <v>3781</v>
      </c>
      <c r="D1522" s="12" t="s">
        <v>4237</v>
      </c>
      <c r="E1522" s="6" t="str">
        <f t="shared" si="67"/>
        <v>module=cjobh</v>
      </c>
      <c r="F1522" s="6" t="str">
        <f t="shared" si="68"/>
        <v>module=xcjobh</v>
      </c>
    </row>
    <row r="1523" spans="1:6" ht="30" customHeight="1">
      <c r="A1523" s="3" t="s">
        <v>2</v>
      </c>
      <c r="B1523" s="3" t="s">
        <v>3086</v>
      </c>
      <c r="C1523" s="3" t="s">
        <v>3782</v>
      </c>
      <c r="D1523" s="12" t="s">
        <v>4238</v>
      </c>
      <c r="E1523" s="6" t="str">
        <f t="shared" si="67"/>
        <v>module=cjobh</v>
      </c>
      <c r="F1523" s="6" t="str">
        <f t="shared" si="68"/>
        <v>module=xcjobh</v>
      </c>
    </row>
    <row r="1524" spans="1:6" ht="30" customHeight="1">
      <c r="A1524" s="3" t="s">
        <v>2</v>
      </c>
      <c r="B1524" s="3" t="s">
        <v>3087</v>
      </c>
      <c r="C1524" s="3" t="s">
        <v>3783</v>
      </c>
      <c r="D1524" s="12" t="s">
        <v>4239</v>
      </c>
      <c r="E1524" s="6" t="str">
        <f t="shared" si="67"/>
        <v>module=cjobh</v>
      </c>
      <c r="F1524" s="6" t="str">
        <f t="shared" si="68"/>
        <v>module=xcjobh</v>
      </c>
    </row>
    <row r="1525" spans="1:6" ht="30" customHeight="1">
      <c r="A1525" s="3" t="s">
        <v>2</v>
      </c>
      <c r="B1525" s="3" t="s">
        <v>3088</v>
      </c>
      <c r="C1525" s="3" t="s">
        <v>3784</v>
      </c>
      <c r="D1525" s="12" t="s">
        <v>4240</v>
      </c>
      <c r="E1525" s="6" t="str">
        <f t="shared" si="67"/>
        <v>module=cjobh</v>
      </c>
      <c r="F1525" s="6" t="str">
        <f t="shared" si="68"/>
        <v>module=xcjobh</v>
      </c>
    </row>
    <row r="1526" spans="1:6" ht="30" customHeight="1">
      <c r="A1526" s="3" t="s">
        <v>2</v>
      </c>
      <c r="B1526" s="3" t="s">
        <v>3089</v>
      </c>
      <c r="C1526" s="3" t="s">
        <v>3785</v>
      </c>
      <c r="D1526" s="12" t="s">
        <v>4241</v>
      </c>
      <c r="E1526" s="6" t="str">
        <f t="shared" si="67"/>
        <v>module=cjobh</v>
      </c>
      <c r="F1526" s="6" t="str">
        <f t="shared" si="68"/>
        <v>module=xcjobh</v>
      </c>
    </row>
    <row r="1527" spans="1:6" ht="30" customHeight="1">
      <c r="A1527" s="3" t="s">
        <v>2</v>
      </c>
      <c r="B1527" s="3" t="s">
        <v>3090</v>
      </c>
      <c r="C1527" s="3" t="s">
        <v>3786</v>
      </c>
      <c r="D1527" s="12" t="s">
        <v>4242</v>
      </c>
      <c r="E1527" s="6" t="str">
        <f t="shared" si="67"/>
        <v>module=cjobh</v>
      </c>
      <c r="F1527" s="6" t="str">
        <f t="shared" si="68"/>
        <v>module=xcjobh</v>
      </c>
    </row>
    <row r="1528" spans="1:6" ht="30" customHeight="1">
      <c r="A1528" s="3" t="s">
        <v>2</v>
      </c>
      <c r="B1528" s="3" t="s">
        <v>3091</v>
      </c>
      <c r="C1528" s="3" t="s">
        <v>3787</v>
      </c>
      <c r="D1528" s="12" t="s">
        <v>4243</v>
      </c>
      <c r="E1528" s="6" t="str">
        <f t="shared" si="67"/>
        <v>module=cjobh</v>
      </c>
      <c r="F1528" s="6" t="str">
        <f t="shared" si="68"/>
        <v>module=xcjobh</v>
      </c>
    </row>
    <row r="1529" spans="1:6" ht="30" customHeight="1">
      <c r="A1529" s="3" t="s">
        <v>2</v>
      </c>
      <c r="B1529" s="3" t="s">
        <v>3092</v>
      </c>
      <c r="C1529" s="3" t="s">
        <v>3788</v>
      </c>
      <c r="D1529" s="12" t="s">
        <v>4244</v>
      </c>
      <c r="E1529" s="6" t="str">
        <f t="shared" si="67"/>
        <v>module=cjobh</v>
      </c>
      <c r="F1529" s="6" t="str">
        <f t="shared" si="68"/>
        <v>module=xcjobh</v>
      </c>
    </row>
    <row r="1530" spans="1:6" ht="30" customHeight="1">
      <c r="A1530" s="3" t="s">
        <v>2</v>
      </c>
      <c r="B1530" s="3" t="s">
        <v>3093</v>
      </c>
      <c r="C1530" s="3" t="s">
        <v>3789</v>
      </c>
      <c r="D1530" s="12" t="s">
        <v>4245</v>
      </c>
      <c r="E1530" s="6" t="str">
        <f t="shared" si="67"/>
        <v>module=cjobh</v>
      </c>
      <c r="F1530" s="6" t="str">
        <f t="shared" si="68"/>
        <v>module=xcjobh</v>
      </c>
    </row>
    <row r="1531" spans="1:6" ht="30" customHeight="1">
      <c r="A1531" s="3" t="s">
        <v>2</v>
      </c>
      <c r="B1531" s="3" t="s">
        <v>3094</v>
      </c>
      <c r="C1531" s="3" t="s">
        <v>3790</v>
      </c>
      <c r="D1531" s="12" t="s">
        <v>4246</v>
      </c>
      <c r="E1531" s="6" t="str">
        <f t="shared" si="67"/>
        <v>module=cjobh</v>
      </c>
      <c r="F1531" s="6" t="str">
        <f t="shared" si="68"/>
        <v>module=xcjobh</v>
      </c>
    </row>
    <row r="1532" spans="1:6" ht="30" customHeight="1">
      <c r="A1532" s="3" t="s">
        <v>2</v>
      </c>
      <c r="B1532" s="3" t="s">
        <v>3095</v>
      </c>
      <c r="C1532" s="3" t="s">
        <v>3791</v>
      </c>
      <c r="D1532" s="12" t="s">
        <v>4247</v>
      </c>
      <c r="E1532" s="6" t="str">
        <f t="shared" si="67"/>
        <v>module=cjobh</v>
      </c>
      <c r="F1532" s="6" t="str">
        <f t="shared" si="68"/>
        <v>module=xcjobh</v>
      </c>
    </row>
    <row r="1533" spans="1:6" ht="30" customHeight="1">
      <c r="A1533" s="3" t="s">
        <v>2</v>
      </c>
      <c r="B1533" s="3" t="s">
        <v>3096</v>
      </c>
      <c r="C1533" s="3" t="s">
        <v>3792</v>
      </c>
      <c r="D1533" s="12" t="s">
        <v>4248</v>
      </c>
      <c r="E1533" s="6" t="str">
        <f t="shared" si="67"/>
        <v>module=cjobh</v>
      </c>
      <c r="F1533" s="6" t="str">
        <f t="shared" si="68"/>
        <v>module=xcjobh</v>
      </c>
    </row>
    <row r="1534" spans="1:6" ht="30" customHeight="1">
      <c r="A1534" s="3" t="s">
        <v>2</v>
      </c>
      <c r="B1534" s="3" t="s">
        <v>3097</v>
      </c>
      <c r="C1534" s="3" t="s">
        <v>3793</v>
      </c>
      <c r="D1534" s="12" t="s">
        <v>4249</v>
      </c>
      <c r="E1534" s="6" t="str">
        <f t="shared" si="67"/>
        <v>module=cjobh</v>
      </c>
      <c r="F1534" s="6" t="str">
        <f t="shared" si="68"/>
        <v>module=xcjobh</v>
      </c>
    </row>
    <row r="1535" spans="1:6" ht="30" customHeight="1">
      <c r="A1535" s="3" t="s">
        <v>2</v>
      </c>
      <c r="B1535" s="3" t="s">
        <v>3098</v>
      </c>
      <c r="C1535" s="3" t="s">
        <v>3794</v>
      </c>
      <c r="D1535" s="12" t="s">
        <v>4250</v>
      </c>
      <c r="E1535" s="6" t="str">
        <f t="shared" si="67"/>
        <v>module=cjobh</v>
      </c>
      <c r="F1535" s="6" t="str">
        <f t="shared" si="68"/>
        <v>module=xcjobh</v>
      </c>
    </row>
    <row r="1536" spans="1:6" ht="30" customHeight="1">
      <c r="A1536" s="3" t="s">
        <v>2</v>
      </c>
      <c r="B1536" s="3" t="s">
        <v>3099</v>
      </c>
      <c r="C1536" s="3" t="s">
        <v>3795</v>
      </c>
      <c r="D1536" s="12" t="s">
        <v>4251</v>
      </c>
      <c r="E1536" s="6" t="str">
        <f t="shared" si="67"/>
        <v>module=cjobh</v>
      </c>
      <c r="F1536" s="6" t="str">
        <f t="shared" si="68"/>
        <v>module=xcjobh</v>
      </c>
    </row>
    <row r="1537" spans="1:6" ht="30" customHeight="1">
      <c r="A1537" s="3" t="s">
        <v>2</v>
      </c>
      <c r="B1537" s="3" t="s">
        <v>3100</v>
      </c>
      <c r="C1537" s="3" t="s">
        <v>3796</v>
      </c>
      <c r="D1537" s="12" t="s">
        <v>4252</v>
      </c>
      <c r="E1537" s="6" t="str">
        <f t="shared" si="67"/>
        <v>module=cjobh</v>
      </c>
      <c r="F1537" s="6" t="str">
        <f t="shared" si="68"/>
        <v>module=xcjobh</v>
      </c>
    </row>
    <row r="1538" spans="1:6" ht="30" customHeight="1">
      <c r="A1538" s="3" t="s">
        <v>2</v>
      </c>
      <c r="B1538" s="3" t="s">
        <v>3101</v>
      </c>
      <c r="C1538" s="3" t="s">
        <v>3797</v>
      </c>
      <c r="D1538" s="12" t="s">
        <v>4253</v>
      </c>
      <c r="E1538" s="6" t="str">
        <f t="shared" si="67"/>
        <v>module=cjobh</v>
      </c>
      <c r="F1538" s="6" t="str">
        <f t="shared" si="68"/>
        <v>module=xcjobh</v>
      </c>
    </row>
    <row r="1539" spans="1:6" ht="30" customHeight="1">
      <c r="A1539" s="3" t="s">
        <v>2</v>
      </c>
      <c r="B1539" s="3" t="s">
        <v>3102</v>
      </c>
      <c r="C1539" s="3" t="s">
        <v>3798</v>
      </c>
      <c r="D1539" s="12" t="s">
        <v>4254</v>
      </c>
      <c r="E1539" s="6" t="str">
        <f t="shared" si="67"/>
        <v>module=cjobh</v>
      </c>
      <c r="F1539" s="6" t="str">
        <f t="shared" si="68"/>
        <v>module=xcjobh</v>
      </c>
    </row>
    <row r="1540" spans="1:6" ht="30" customHeight="1">
      <c r="A1540" s="3" t="s">
        <v>2</v>
      </c>
      <c r="B1540" s="3" t="s">
        <v>3103</v>
      </c>
      <c r="C1540" s="3" t="s">
        <v>3799</v>
      </c>
      <c r="D1540" s="12" t="s">
        <v>4255</v>
      </c>
      <c r="E1540" s="6" t="str">
        <f t="shared" si="67"/>
        <v>module=cjobh</v>
      </c>
      <c r="F1540" s="6" t="str">
        <f t="shared" si="68"/>
        <v>module=xcjobh</v>
      </c>
    </row>
    <row r="1541" spans="1:6" ht="30" customHeight="1">
      <c r="A1541" s="3" t="s">
        <v>2</v>
      </c>
      <c r="B1541" s="3" t="s">
        <v>3104</v>
      </c>
      <c r="C1541" s="3" t="s">
        <v>3800</v>
      </c>
      <c r="D1541" s="12" t="s">
        <v>4256</v>
      </c>
      <c r="E1541" s="6" t="str">
        <f t="shared" si="67"/>
        <v>module=cjobh</v>
      </c>
      <c r="F1541" s="6" t="str">
        <f t="shared" si="68"/>
        <v>module=xcjobh</v>
      </c>
    </row>
    <row r="1542" spans="1:6" ht="30" customHeight="1">
      <c r="A1542" s="3" t="s">
        <v>2</v>
      </c>
      <c r="B1542" s="3" t="s">
        <v>3105</v>
      </c>
      <c r="C1542" s="3" t="s">
        <v>3801</v>
      </c>
      <c r="D1542" s="12" t="s">
        <v>4257</v>
      </c>
      <c r="E1542" s="6" t="str">
        <f t="shared" si="67"/>
        <v>module=cjobh</v>
      </c>
      <c r="F1542" s="6" t="str">
        <f t="shared" si="68"/>
        <v>module=xcjobh</v>
      </c>
    </row>
    <row r="1543" spans="1:6" ht="30" customHeight="1">
      <c r="A1543" s="3" t="s">
        <v>2</v>
      </c>
      <c r="B1543" s="3" t="s">
        <v>3106</v>
      </c>
      <c r="C1543" s="3" t="s">
        <v>3802</v>
      </c>
      <c r="D1543" s="12" t="s">
        <v>4258</v>
      </c>
      <c r="E1543" s="6" t="str">
        <f t="shared" si="67"/>
        <v>module=cjobh</v>
      </c>
      <c r="F1543" s="6" t="str">
        <f t="shared" si="68"/>
        <v>module=xcjobh</v>
      </c>
    </row>
    <row r="1544" spans="1:6" ht="30" customHeight="1">
      <c r="A1544" s="3" t="s">
        <v>2</v>
      </c>
      <c r="B1544" s="3" t="s">
        <v>3107</v>
      </c>
      <c r="C1544" s="3" t="s">
        <v>3803</v>
      </c>
      <c r="D1544" s="12" t="s">
        <v>4259</v>
      </c>
      <c r="E1544" s="6" t="str">
        <f t="shared" si="67"/>
        <v>module=cjobh</v>
      </c>
      <c r="F1544" s="6" t="str">
        <f t="shared" si="68"/>
        <v>module=xcjobh</v>
      </c>
    </row>
    <row r="1545" spans="1:6" ht="30" customHeight="1">
      <c r="A1545" s="3" t="s">
        <v>2</v>
      </c>
      <c r="B1545" s="3" t="s">
        <v>3108</v>
      </c>
      <c r="C1545" s="3" t="s">
        <v>3804</v>
      </c>
      <c r="D1545" s="12" t="s">
        <v>4260</v>
      </c>
      <c r="E1545" s="6" t="str">
        <f t="shared" si="67"/>
        <v>module=cjobh</v>
      </c>
      <c r="F1545" s="6" t="str">
        <f t="shared" si="68"/>
        <v>module=xcjobh</v>
      </c>
    </row>
    <row r="1546" spans="1:6" ht="30" customHeight="1">
      <c r="A1546" s="3" t="s">
        <v>2</v>
      </c>
      <c r="B1546" s="3" t="s">
        <v>3109</v>
      </c>
      <c r="C1546" s="3" t="s">
        <v>3805</v>
      </c>
      <c r="D1546" s="12" t="s">
        <v>4261</v>
      </c>
      <c r="E1546" s="6" t="str">
        <f t="shared" si="67"/>
        <v>module=cjobh</v>
      </c>
      <c r="F1546" s="6" t="str">
        <f t="shared" si="68"/>
        <v>module=xcjobh</v>
      </c>
    </row>
    <row r="1547" spans="1:6" ht="30" customHeight="1">
      <c r="A1547" s="3" t="s">
        <v>2</v>
      </c>
      <c r="B1547" s="3" t="s">
        <v>3110</v>
      </c>
      <c r="C1547" s="3" t="s">
        <v>3806</v>
      </c>
      <c r="D1547" s="12" t="s">
        <v>4262</v>
      </c>
      <c r="E1547" s="6" t="str">
        <f t="shared" si="67"/>
        <v>module=cjobh</v>
      </c>
      <c r="F1547" s="6" t="str">
        <f t="shared" si="68"/>
        <v>module=xcjobh</v>
      </c>
    </row>
    <row r="1548" spans="1:6" ht="30" customHeight="1">
      <c r="A1548" s="3" t="s">
        <v>2</v>
      </c>
      <c r="B1548" s="3" t="s">
        <v>3111</v>
      </c>
      <c r="C1548" s="3" t="s">
        <v>3807</v>
      </c>
      <c r="D1548" s="12" t="s">
        <v>4263</v>
      </c>
      <c r="E1548" s="6" t="str">
        <f t="shared" si="67"/>
        <v>module=cjobh</v>
      </c>
      <c r="F1548" s="6" t="str">
        <f t="shared" si="68"/>
        <v>module=xcjobh</v>
      </c>
    </row>
    <row r="1549" spans="1:6" ht="30" customHeight="1">
      <c r="A1549" s="3" t="s">
        <v>2</v>
      </c>
      <c r="B1549" s="3" t="s">
        <v>3112</v>
      </c>
      <c r="C1549" s="3" t="s">
        <v>3808</v>
      </c>
      <c r="D1549" s="12" t="s">
        <v>4264</v>
      </c>
      <c r="E1549" s="6" t="str">
        <f t="shared" si="67"/>
        <v>module=cjobh</v>
      </c>
      <c r="F1549" s="6" t="str">
        <f t="shared" si="68"/>
        <v>module=xcjobh</v>
      </c>
    </row>
    <row r="1550" spans="1:6" ht="30" customHeight="1">
      <c r="A1550" s="3" t="s">
        <v>2</v>
      </c>
      <c r="B1550" s="3" t="s">
        <v>3113</v>
      </c>
      <c r="C1550" s="3" t="s">
        <v>3809</v>
      </c>
      <c r="D1550" s="12" t="s">
        <v>4265</v>
      </c>
      <c r="E1550" s="6" t="str">
        <f t="shared" si="67"/>
        <v>module=cjobh</v>
      </c>
      <c r="F1550" s="6" t="str">
        <f t="shared" si="68"/>
        <v>module=xcjobh</v>
      </c>
    </row>
    <row r="1551" spans="1:6" ht="30" customHeight="1">
      <c r="A1551" s="3" t="s">
        <v>2</v>
      </c>
      <c r="B1551" s="3" t="s">
        <v>3114</v>
      </c>
      <c r="C1551" s="3" t="s">
        <v>3810</v>
      </c>
      <c r="D1551" s="12" t="s">
        <v>4266</v>
      </c>
      <c r="E1551" s="6" t="str">
        <f t="shared" si="67"/>
        <v>module=cjobh</v>
      </c>
      <c r="F1551" s="6" t="str">
        <f t="shared" si="68"/>
        <v>module=xcjobh</v>
      </c>
    </row>
    <row r="1552" spans="1:6" ht="30" customHeight="1">
      <c r="A1552" s="3" t="s">
        <v>2</v>
      </c>
      <c r="B1552" s="3" t="s">
        <v>3115</v>
      </c>
      <c r="C1552" s="3" t="s">
        <v>3811</v>
      </c>
      <c r="D1552" s="12" t="s">
        <v>4267</v>
      </c>
      <c r="E1552" s="6" t="str">
        <f t="shared" si="67"/>
        <v>module=cjobh</v>
      </c>
      <c r="F1552" s="6" t="str">
        <f t="shared" si="68"/>
        <v>module=xcjobh</v>
      </c>
    </row>
    <row r="1553" spans="1:6" ht="30" customHeight="1">
      <c r="A1553" s="3" t="s">
        <v>2</v>
      </c>
      <c r="B1553" s="3" t="s">
        <v>3116</v>
      </c>
      <c r="C1553" s="3" t="s">
        <v>3812</v>
      </c>
      <c r="D1553" s="12" t="s">
        <v>4268</v>
      </c>
      <c r="E1553" s="6" t="str">
        <f t="shared" ref="E1553:E1584" si="69">HYPERLINK("http://www.ssc.wisc.edu/wlsresearch/documentation/waves/?wave=wls75&amp;module=cjobh","module=cjobh")</f>
        <v>module=cjobh</v>
      </c>
      <c r="F1553" s="6" t="str">
        <f t="shared" ref="F1553:F1575" si="70">HYPERLINK("http://www.ssc.wisc.edu/wlsresearch/documentation/waves/?wave=wls77&amp;module=xcjobh","module=xcjobh")</f>
        <v>module=xcjobh</v>
      </c>
    </row>
    <row r="1554" spans="1:6" ht="30" customHeight="1">
      <c r="A1554" s="3" t="s">
        <v>2</v>
      </c>
      <c r="B1554" s="3" t="s">
        <v>3117</v>
      </c>
      <c r="C1554" s="3" t="s">
        <v>3813</v>
      </c>
      <c r="D1554" s="12" t="s">
        <v>4269</v>
      </c>
      <c r="E1554" s="6" t="str">
        <f t="shared" si="69"/>
        <v>module=cjobh</v>
      </c>
      <c r="F1554" s="6" t="str">
        <f t="shared" si="70"/>
        <v>module=xcjobh</v>
      </c>
    </row>
    <row r="1555" spans="1:6" ht="30" customHeight="1">
      <c r="A1555" s="3" t="s">
        <v>2</v>
      </c>
      <c r="B1555" s="3" t="s">
        <v>3118</v>
      </c>
      <c r="C1555" s="3" t="s">
        <v>3814</v>
      </c>
      <c r="D1555" s="12" t="s">
        <v>4270</v>
      </c>
      <c r="E1555" s="6" t="str">
        <f t="shared" si="69"/>
        <v>module=cjobh</v>
      </c>
      <c r="F1555" s="6" t="str">
        <f t="shared" si="70"/>
        <v>module=xcjobh</v>
      </c>
    </row>
    <row r="1556" spans="1:6" ht="30" customHeight="1">
      <c r="A1556" s="3" t="s">
        <v>2</v>
      </c>
      <c r="B1556" s="3" t="s">
        <v>3119</v>
      </c>
      <c r="C1556" s="3" t="s">
        <v>3815</v>
      </c>
      <c r="D1556" s="12" t="s">
        <v>4271</v>
      </c>
      <c r="E1556" s="6" t="str">
        <f t="shared" si="69"/>
        <v>module=cjobh</v>
      </c>
      <c r="F1556" s="6" t="str">
        <f t="shared" si="70"/>
        <v>module=xcjobh</v>
      </c>
    </row>
    <row r="1557" spans="1:6" ht="30" customHeight="1">
      <c r="A1557" s="3" t="s">
        <v>2</v>
      </c>
      <c r="B1557" s="3" t="s">
        <v>3120</v>
      </c>
      <c r="C1557" s="3" t="s">
        <v>3816</v>
      </c>
      <c r="D1557" s="12" t="s">
        <v>4272</v>
      </c>
      <c r="E1557" s="6" t="str">
        <f t="shared" si="69"/>
        <v>module=cjobh</v>
      </c>
      <c r="F1557" s="6" t="str">
        <f t="shared" si="70"/>
        <v>module=xcjobh</v>
      </c>
    </row>
    <row r="1558" spans="1:6" ht="30" customHeight="1">
      <c r="A1558" s="3" t="s">
        <v>2</v>
      </c>
      <c r="B1558" s="3" t="s">
        <v>3121</v>
      </c>
      <c r="C1558" s="3" t="s">
        <v>3817</v>
      </c>
      <c r="D1558" s="12" t="s">
        <v>4273</v>
      </c>
      <c r="E1558" s="6" t="str">
        <f t="shared" si="69"/>
        <v>module=cjobh</v>
      </c>
      <c r="F1558" s="6" t="str">
        <f t="shared" si="70"/>
        <v>module=xcjobh</v>
      </c>
    </row>
    <row r="1559" spans="1:6" ht="30" customHeight="1">
      <c r="A1559" s="3" t="s">
        <v>2</v>
      </c>
      <c r="B1559" s="3" t="s">
        <v>3122</v>
      </c>
      <c r="C1559" s="3" t="s">
        <v>3818</v>
      </c>
      <c r="D1559" s="12" t="s">
        <v>4274</v>
      </c>
      <c r="E1559" s="6" t="str">
        <f t="shared" si="69"/>
        <v>module=cjobh</v>
      </c>
      <c r="F1559" s="6" t="str">
        <f t="shared" si="70"/>
        <v>module=xcjobh</v>
      </c>
    </row>
    <row r="1560" spans="1:6" ht="30" customHeight="1">
      <c r="A1560" s="3" t="s">
        <v>2</v>
      </c>
      <c r="B1560" s="3" t="s">
        <v>3123</v>
      </c>
      <c r="C1560" s="3" t="s">
        <v>3819</v>
      </c>
      <c r="D1560" s="12" t="s">
        <v>4275</v>
      </c>
      <c r="E1560" s="6" t="str">
        <f t="shared" si="69"/>
        <v>module=cjobh</v>
      </c>
      <c r="F1560" s="6" t="str">
        <f t="shared" si="70"/>
        <v>module=xcjobh</v>
      </c>
    </row>
    <row r="1561" spans="1:6" ht="30" customHeight="1">
      <c r="A1561" s="3" t="s">
        <v>2</v>
      </c>
      <c r="B1561" s="3" t="s">
        <v>3124</v>
      </c>
      <c r="C1561" s="3" t="s">
        <v>3820</v>
      </c>
      <c r="D1561" s="12" t="s">
        <v>4276</v>
      </c>
      <c r="E1561" s="6" t="str">
        <f t="shared" si="69"/>
        <v>module=cjobh</v>
      </c>
      <c r="F1561" s="6" t="str">
        <f t="shared" si="70"/>
        <v>module=xcjobh</v>
      </c>
    </row>
    <row r="1562" spans="1:6" ht="30" customHeight="1">
      <c r="A1562" s="3" t="s">
        <v>2</v>
      </c>
      <c r="B1562" s="3" t="s">
        <v>3125</v>
      </c>
      <c r="C1562" s="3" t="s">
        <v>3821</v>
      </c>
      <c r="D1562" s="12" t="s">
        <v>4277</v>
      </c>
      <c r="E1562" s="6" t="str">
        <f t="shared" si="69"/>
        <v>module=cjobh</v>
      </c>
      <c r="F1562" s="6" t="str">
        <f t="shared" si="70"/>
        <v>module=xcjobh</v>
      </c>
    </row>
    <row r="1563" spans="1:6" ht="30" customHeight="1">
      <c r="A1563" s="3" t="s">
        <v>2</v>
      </c>
      <c r="B1563" s="3" t="s">
        <v>3126</v>
      </c>
      <c r="C1563" s="3" t="s">
        <v>3822</v>
      </c>
      <c r="D1563" s="12" t="s">
        <v>4278</v>
      </c>
      <c r="E1563" s="6" t="str">
        <f t="shared" si="69"/>
        <v>module=cjobh</v>
      </c>
      <c r="F1563" s="6" t="str">
        <f t="shared" si="70"/>
        <v>module=xcjobh</v>
      </c>
    </row>
    <row r="1564" spans="1:6" ht="30" customHeight="1">
      <c r="A1564" s="3" t="s">
        <v>2</v>
      </c>
      <c r="B1564" s="3" t="s">
        <v>3127</v>
      </c>
      <c r="C1564" s="3" t="s">
        <v>3823</v>
      </c>
      <c r="D1564" s="12" t="s">
        <v>4279</v>
      </c>
      <c r="E1564" s="6" t="str">
        <f t="shared" si="69"/>
        <v>module=cjobh</v>
      </c>
      <c r="F1564" s="6" t="str">
        <f t="shared" si="70"/>
        <v>module=xcjobh</v>
      </c>
    </row>
    <row r="1565" spans="1:6" ht="30" customHeight="1">
      <c r="A1565" s="3" t="s">
        <v>2</v>
      </c>
      <c r="B1565" s="3" t="s">
        <v>3128</v>
      </c>
      <c r="C1565" s="3" t="s">
        <v>3824</v>
      </c>
      <c r="D1565" s="12" t="s">
        <v>4280</v>
      </c>
      <c r="E1565" s="6" t="str">
        <f t="shared" si="69"/>
        <v>module=cjobh</v>
      </c>
      <c r="F1565" s="6" t="str">
        <f t="shared" si="70"/>
        <v>module=xcjobh</v>
      </c>
    </row>
    <row r="1566" spans="1:6" ht="30" customHeight="1">
      <c r="A1566" s="3" t="s">
        <v>2</v>
      </c>
      <c r="B1566" s="3" t="s">
        <v>3129</v>
      </c>
      <c r="C1566" s="3" t="s">
        <v>3825</v>
      </c>
      <c r="D1566" s="12" t="s">
        <v>4281</v>
      </c>
      <c r="E1566" s="6" t="str">
        <f t="shared" si="69"/>
        <v>module=cjobh</v>
      </c>
      <c r="F1566" s="6" t="str">
        <f t="shared" si="70"/>
        <v>module=xcjobh</v>
      </c>
    </row>
    <row r="1567" spans="1:6" ht="30" customHeight="1">
      <c r="A1567" s="3" t="s">
        <v>2</v>
      </c>
      <c r="B1567" s="3" t="s">
        <v>3130</v>
      </c>
      <c r="C1567" s="3" t="s">
        <v>3826</v>
      </c>
      <c r="D1567" s="12" t="s">
        <v>4282</v>
      </c>
      <c r="E1567" s="6" t="str">
        <f t="shared" si="69"/>
        <v>module=cjobh</v>
      </c>
      <c r="F1567" s="6" t="str">
        <f t="shared" si="70"/>
        <v>module=xcjobh</v>
      </c>
    </row>
    <row r="1568" spans="1:6" ht="30" customHeight="1">
      <c r="A1568" s="3" t="s">
        <v>2</v>
      </c>
      <c r="B1568" s="3" t="s">
        <v>3131</v>
      </c>
      <c r="C1568" s="3" t="s">
        <v>3827</v>
      </c>
      <c r="D1568" s="12" t="s">
        <v>4283</v>
      </c>
      <c r="E1568" s="6" t="str">
        <f t="shared" si="69"/>
        <v>module=cjobh</v>
      </c>
      <c r="F1568" s="6" t="str">
        <f t="shared" si="70"/>
        <v>module=xcjobh</v>
      </c>
    </row>
    <row r="1569" spans="1:6" ht="30" customHeight="1">
      <c r="A1569" s="3" t="s">
        <v>2</v>
      </c>
      <c r="B1569" s="3" t="s">
        <v>3132</v>
      </c>
      <c r="C1569" s="3" t="s">
        <v>3828</v>
      </c>
      <c r="D1569" s="12" t="s">
        <v>4284</v>
      </c>
      <c r="E1569" s="6" t="str">
        <f t="shared" si="69"/>
        <v>module=cjobh</v>
      </c>
      <c r="F1569" s="6" t="str">
        <f t="shared" si="70"/>
        <v>module=xcjobh</v>
      </c>
    </row>
    <row r="1570" spans="1:6" ht="30" customHeight="1">
      <c r="A1570" s="3" t="s">
        <v>2</v>
      </c>
      <c r="B1570" s="3" t="s">
        <v>3133</v>
      </c>
      <c r="C1570" s="3" t="s">
        <v>3829</v>
      </c>
      <c r="D1570" s="12" t="s">
        <v>4285</v>
      </c>
      <c r="E1570" s="6" t="str">
        <f t="shared" si="69"/>
        <v>module=cjobh</v>
      </c>
      <c r="F1570" s="6" t="str">
        <f t="shared" si="70"/>
        <v>module=xcjobh</v>
      </c>
    </row>
    <row r="1571" spans="1:6" ht="30" customHeight="1">
      <c r="A1571" s="3" t="s">
        <v>2</v>
      </c>
      <c r="B1571" s="3" t="s">
        <v>3134</v>
      </c>
      <c r="C1571" s="3" t="s">
        <v>3830</v>
      </c>
      <c r="D1571" s="12" t="s">
        <v>4286</v>
      </c>
      <c r="E1571" s="6" t="str">
        <f t="shared" si="69"/>
        <v>module=cjobh</v>
      </c>
      <c r="F1571" s="6" t="str">
        <f t="shared" si="70"/>
        <v>module=xcjobh</v>
      </c>
    </row>
    <row r="1572" spans="1:6" ht="30" customHeight="1">
      <c r="A1572" s="3" t="s">
        <v>2</v>
      </c>
      <c r="B1572" s="3" t="s">
        <v>3135</v>
      </c>
      <c r="C1572" s="3" t="s">
        <v>3831</v>
      </c>
      <c r="D1572" s="12" t="s">
        <v>4287</v>
      </c>
      <c r="E1572" s="6" t="str">
        <f t="shared" si="69"/>
        <v>module=cjobh</v>
      </c>
      <c r="F1572" s="6" t="str">
        <f t="shared" si="70"/>
        <v>module=xcjobh</v>
      </c>
    </row>
    <row r="1573" spans="1:6" ht="30" customHeight="1">
      <c r="A1573" s="3" t="s">
        <v>2</v>
      </c>
      <c r="B1573" s="3" t="s">
        <v>3136</v>
      </c>
      <c r="C1573" s="3" t="s">
        <v>3832</v>
      </c>
      <c r="D1573" s="12" t="s">
        <v>4288</v>
      </c>
      <c r="E1573" s="6" t="str">
        <f t="shared" si="69"/>
        <v>module=cjobh</v>
      </c>
      <c r="F1573" s="6" t="str">
        <f t="shared" si="70"/>
        <v>module=xcjobh</v>
      </c>
    </row>
    <row r="1574" spans="1:6" ht="30" customHeight="1">
      <c r="A1574" s="3" t="s">
        <v>2</v>
      </c>
      <c r="B1574" s="3" t="s">
        <v>3137</v>
      </c>
      <c r="C1574" s="3" t="s">
        <v>3833</v>
      </c>
      <c r="D1574" s="12" t="s">
        <v>4289</v>
      </c>
      <c r="E1574" s="6" t="str">
        <f t="shared" si="69"/>
        <v>module=cjobh</v>
      </c>
      <c r="F1574" s="6" t="str">
        <f t="shared" si="70"/>
        <v>module=xcjobh</v>
      </c>
    </row>
    <row r="1575" spans="1:6" ht="30" customHeight="1">
      <c r="A1575" s="3" t="s">
        <v>2</v>
      </c>
      <c r="B1575" s="3" t="s">
        <v>3138</v>
      </c>
      <c r="C1575" s="3" t="s">
        <v>3834</v>
      </c>
      <c r="D1575" s="12" t="s">
        <v>4290</v>
      </c>
      <c r="E1575" s="6" t="str">
        <f t="shared" si="69"/>
        <v>module=cjobh</v>
      </c>
      <c r="F1575" s="6" t="str">
        <f t="shared" si="70"/>
        <v>module=xcjobh</v>
      </c>
    </row>
    <row r="1576" spans="1:6" ht="30" customHeight="1">
      <c r="A1576" s="3" t="s">
        <v>3</v>
      </c>
      <c r="B1576" s="3" t="s">
        <v>3139</v>
      </c>
      <c r="C1576" s="3" t="s">
        <v>3139</v>
      </c>
      <c r="D1576" s="12" t="s">
        <v>4291</v>
      </c>
      <c r="E1576" s="6" t="str">
        <f t="shared" si="69"/>
        <v>module=cjobh</v>
      </c>
      <c r="F1576" s="3" t="s">
        <v>114</v>
      </c>
    </row>
    <row r="1577" spans="1:6" ht="30" customHeight="1">
      <c r="A1577" s="3" t="s">
        <v>3</v>
      </c>
      <c r="B1577" s="3" t="s">
        <v>3140</v>
      </c>
      <c r="C1577" s="3" t="s">
        <v>3140</v>
      </c>
      <c r="D1577" s="12" t="s">
        <v>4292</v>
      </c>
      <c r="E1577" s="6" t="str">
        <f t="shared" si="69"/>
        <v>module=cjobh</v>
      </c>
      <c r="F1577" s="3" t="s">
        <v>114</v>
      </c>
    </row>
    <row r="1578" spans="1:6" ht="30" customHeight="1">
      <c r="A1578" s="3" t="s">
        <v>3</v>
      </c>
      <c r="B1578" s="3" t="s">
        <v>3141</v>
      </c>
      <c r="C1578" s="3" t="s">
        <v>3141</v>
      </c>
      <c r="D1578" s="12" t="s">
        <v>4293</v>
      </c>
      <c r="E1578" s="6" t="str">
        <f t="shared" si="69"/>
        <v>module=cjobh</v>
      </c>
      <c r="F1578" s="3" t="s">
        <v>114</v>
      </c>
    </row>
    <row r="1579" spans="1:6" ht="30" customHeight="1">
      <c r="A1579" s="3" t="s">
        <v>3</v>
      </c>
      <c r="B1579" s="3" t="s">
        <v>3142</v>
      </c>
      <c r="C1579" s="3" t="s">
        <v>3142</v>
      </c>
      <c r="D1579" s="12" t="s">
        <v>4294</v>
      </c>
      <c r="E1579" s="6" t="str">
        <f t="shared" si="69"/>
        <v>module=cjobh</v>
      </c>
      <c r="F1579" s="3" t="s">
        <v>114</v>
      </c>
    </row>
    <row r="1580" spans="1:6" ht="30" customHeight="1">
      <c r="A1580" s="3" t="s">
        <v>3</v>
      </c>
      <c r="B1580" s="3" t="s">
        <v>3143</v>
      </c>
      <c r="C1580" s="3" t="s">
        <v>3143</v>
      </c>
      <c r="D1580" s="12" t="s">
        <v>4295</v>
      </c>
      <c r="E1580" s="6" t="str">
        <f t="shared" si="69"/>
        <v>module=cjobh</v>
      </c>
      <c r="F1580" s="3" t="s">
        <v>114</v>
      </c>
    </row>
    <row r="1581" spans="1:6" ht="30" customHeight="1">
      <c r="A1581" s="3" t="s">
        <v>3</v>
      </c>
      <c r="B1581" s="3" t="s">
        <v>3144</v>
      </c>
      <c r="C1581" s="3" t="s">
        <v>3144</v>
      </c>
      <c r="D1581" s="12" t="s">
        <v>4296</v>
      </c>
      <c r="E1581" s="6" t="str">
        <f t="shared" si="69"/>
        <v>module=cjobh</v>
      </c>
      <c r="F1581" s="3" t="s">
        <v>114</v>
      </c>
    </row>
    <row r="1582" spans="1:6" ht="30" customHeight="1">
      <c r="A1582" s="3" t="s">
        <v>3</v>
      </c>
      <c r="B1582" s="3" t="s">
        <v>3145</v>
      </c>
      <c r="C1582" s="3" t="s">
        <v>3145</v>
      </c>
      <c r="D1582" s="12" t="s">
        <v>4297</v>
      </c>
      <c r="E1582" s="6" t="str">
        <f t="shared" si="69"/>
        <v>module=cjobh</v>
      </c>
      <c r="F1582" s="3" t="s">
        <v>114</v>
      </c>
    </row>
    <row r="1583" spans="1:6" ht="30" customHeight="1">
      <c r="A1583" s="3" t="s">
        <v>3</v>
      </c>
      <c r="B1583" s="3" t="s">
        <v>3146</v>
      </c>
      <c r="C1583" s="3" t="s">
        <v>3146</v>
      </c>
      <c r="D1583" s="12" t="s">
        <v>4298</v>
      </c>
      <c r="E1583" s="6" t="str">
        <f t="shared" si="69"/>
        <v>module=cjobh</v>
      </c>
      <c r="F1583" s="3" t="s">
        <v>114</v>
      </c>
    </row>
    <row r="1584" spans="1:6" ht="30" customHeight="1">
      <c r="A1584" s="3" t="s">
        <v>3</v>
      </c>
      <c r="B1584" s="3" t="s">
        <v>3147</v>
      </c>
      <c r="C1584" s="3" t="s">
        <v>3147</v>
      </c>
      <c r="D1584" s="12" t="s">
        <v>4299</v>
      </c>
      <c r="E1584" s="6" t="str">
        <f t="shared" si="69"/>
        <v>module=cjobh</v>
      </c>
      <c r="F1584" s="3" t="s">
        <v>114</v>
      </c>
    </row>
    <row r="1585" spans="1:6" ht="30" customHeight="1">
      <c r="A1585" s="3" t="s">
        <v>3</v>
      </c>
      <c r="B1585" s="3" t="s">
        <v>3148</v>
      </c>
      <c r="C1585" s="3" t="s">
        <v>3148</v>
      </c>
      <c r="D1585" s="12" t="s">
        <v>4300</v>
      </c>
      <c r="E1585" s="6" t="str">
        <f t="shared" ref="E1585:E1614" si="71">HYPERLINK("http://www.ssc.wisc.edu/wlsresearch/documentation/waves/?wave=wls75&amp;module=cjobh","module=cjobh")</f>
        <v>module=cjobh</v>
      </c>
      <c r="F1585" s="3" t="s">
        <v>114</v>
      </c>
    </row>
    <row r="1586" spans="1:6" ht="30" customHeight="1">
      <c r="A1586" s="3" t="s">
        <v>3</v>
      </c>
      <c r="B1586" s="3" t="s">
        <v>3149</v>
      </c>
      <c r="C1586" s="3" t="s">
        <v>3149</v>
      </c>
      <c r="D1586" s="12" t="s">
        <v>4301</v>
      </c>
      <c r="E1586" s="6" t="str">
        <f t="shared" si="71"/>
        <v>module=cjobh</v>
      </c>
      <c r="F1586" s="3" t="s">
        <v>114</v>
      </c>
    </row>
    <row r="1587" spans="1:6" ht="30" customHeight="1">
      <c r="A1587" s="3" t="s">
        <v>3</v>
      </c>
      <c r="B1587" s="3" t="s">
        <v>3150</v>
      </c>
      <c r="C1587" s="3" t="s">
        <v>3150</v>
      </c>
      <c r="D1587" s="12" t="s">
        <v>4302</v>
      </c>
      <c r="E1587" s="6" t="str">
        <f t="shared" si="71"/>
        <v>module=cjobh</v>
      </c>
      <c r="F1587" s="3" t="s">
        <v>114</v>
      </c>
    </row>
    <row r="1588" spans="1:6" ht="30" customHeight="1">
      <c r="A1588" s="3" t="s">
        <v>3</v>
      </c>
      <c r="B1588" s="3" t="s">
        <v>3151</v>
      </c>
      <c r="C1588" s="3" t="s">
        <v>3151</v>
      </c>
      <c r="D1588" s="12" t="s">
        <v>4303</v>
      </c>
      <c r="E1588" s="6" t="str">
        <f t="shared" si="71"/>
        <v>module=cjobh</v>
      </c>
      <c r="F1588" s="3" t="s">
        <v>114</v>
      </c>
    </row>
    <row r="1589" spans="1:6" ht="30" customHeight="1">
      <c r="A1589" s="3" t="s">
        <v>3</v>
      </c>
      <c r="B1589" s="3" t="s">
        <v>3152</v>
      </c>
      <c r="C1589" s="3" t="s">
        <v>3152</v>
      </c>
      <c r="D1589" s="12" t="s">
        <v>4304</v>
      </c>
      <c r="E1589" s="6" t="str">
        <f t="shared" si="71"/>
        <v>module=cjobh</v>
      </c>
      <c r="F1589" s="3" t="s">
        <v>114</v>
      </c>
    </row>
    <row r="1590" spans="1:6" ht="30" customHeight="1">
      <c r="A1590" s="3" t="s">
        <v>3</v>
      </c>
      <c r="B1590" s="3" t="s">
        <v>3153</v>
      </c>
      <c r="C1590" s="3" t="s">
        <v>3153</v>
      </c>
      <c r="D1590" s="12" t="s">
        <v>4305</v>
      </c>
      <c r="E1590" s="6" t="str">
        <f t="shared" si="71"/>
        <v>module=cjobh</v>
      </c>
      <c r="F1590" s="3" t="s">
        <v>114</v>
      </c>
    </row>
    <row r="1591" spans="1:6" ht="30" customHeight="1">
      <c r="A1591" s="3" t="s">
        <v>3</v>
      </c>
      <c r="B1591" s="3" t="s">
        <v>3154</v>
      </c>
      <c r="C1591" s="3" t="s">
        <v>3154</v>
      </c>
      <c r="D1591" s="12" t="s">
        <v>4306</v>
      </c>
      <c r="E1591" s="6" t="str">
        <f t="shared" si="71"/>
        <v>module=cjobh</v>
      </c>
      <c r="F1591" s="3" t="s">
        <v>114</v>
      </c>
    </row>
    <row r="1592" spans="1:6" ht="30" customHeight="1">
      <c r="A1592" s="3" t="s">
        <v>3</v>
      </c>
      <c r="B1592" s="3" t="s">
        <v>3155</v>
      </c>
      <c r="C1592" s="3" t="s">
        <v>3155</v>
      </c>
      <c r="D1592" s="12" t="s">
        <v>4307</v>
      </c>
      <c r="E1592" s="6" t="str">
        <f t="shared" si="71"/>
        <v>module=cjobh</v>
      </c>
      <c r="F1592" s="3" t="s">
        <v>114</v>
      </c>
    </row>
    <row r="1593" spans="1:6" ht="30" customHeight="1">
      <c r="A1593" s="3" t="s">
        <v>3</v>
      </c>
      <c r="B1593" s="3" t="s">
        <v>3156</v>
      </c>
      <c r="C1593" s="3" t="s">
        <v>3156</v>
      </c>
      <c r="D1593" s="12" t="s">
        <v>4308</v>
      </c>
      <c r="E1593" s="6" t="str">
        <f t="shared" si="71"/>
        <v>module=cjobh</v>
      </c>
      <c r="F1593" s="3" t="s">
        <v>114</v>
      </c>
    </row>
    <row r="1594" spans="1:6" ht="30" customHeight="1">
      <c r="A1594" s="3" t="s">
        <v>3</v>
      </c>
      <c r="B1594" s="3" t="s">
        <v>3157</v>
      </c>
      <c r="C1594" s="3" t="s">
        <v>3157</v>
      </c>
      <c r="D1594" s="12" t="s">
        <v>4309</v>
      </c>
      <c r="E1594" s="6" t="str">
        <f t="shared" si="71"/>
        <v>module=cjobh</v>
      </c>
      <c r="F1594" s="3" t="s">
        <v>114</v>
      </c>
    </row>
    <row r="1595" spans="1:6" ht="30" customHeight="1">
      <c r="A1595" s="3" t="s">
        <v>3</v>
      </c>
      <c r="B1595" s="3" t="s">
        <v>3158</v>
      </c>
      <c r="C1595" s="3" t="s">
        <v>3158</v>
      </c>
      <c r="D1595" s="12" t="s">
        <v>4310</v>
      </c>
      <c r="E1595" s="6" t="str">
        <f t="shared" si="71"/>
        <v>module=cjobh</v>
      </c>
      <c r="F1595" s="3" t="s">
        <v>114</v>
      </c>
    </row>
    <row r="1596" spans="1:6" ht="30" customHeight="1">
      <c r="A1596" s="3" t="s">
        <v>3</v>
      </c>
      <c r="B1596" s="3" t="s">
        <v>3159</v>
      </c>
      <c r="C1596" s="3" t="s">
        <v>3159</v>
      </c>
      <c r="D1596" s="12" t="s">
        <v>4311</v>
      </c>
      <c r="E1596" s="6" t="str">
        <f t="shared" si="71"/>
        <v>module=cjobh</v>
      </c>
      <c r="F1596" s="3" t="s">
        <v>114</v>
      </c>
    </row>
    <row r="1597" spans="1:6" ht="30" customHeight="1">
      <c r="A1597" s="3" t="s">
        <v>3</v>
      </c>
      <c r="B1597" s="3" t="s">
        <v>3160</v>
      </c>
      <c r="C1597" s="3" t="s">
        <v>3160</v>
      </c>
      <c r="D1597" s="12" t="s">
        <v>4312</v>
      </c>
      <c r="E1597" s="6" t="str">
        <f t="shared" si="71"/>
        <v>module=cjobh</v>
      </c>
      <c r="F1597" s="3" t="s">
        <v>114</v>
      </c>
    </row>
    <row r="1598" spans="1:6" ht="30" customHeight="1">
      <c r="A1598" s="3" t="s">
        <v>3</v>
      </c>
      <c r="B1598" s="3" t="s">
        <v>3161</v>
      </c>
      <c r="C1598" s="3" t="s">
        <v>3161</v>
      </c>
      <c r="D1598" s="12" t="s">
        <v>4313</v>
      </c>
      <c r="E1598" s="6" t="str">
        <f t="shared" si="71"/>
        <v>module=cjobh</v>
      </c>
      <c r="F1598" s="3" t="s">
        <v>114</v>
      </c>
    </row>
    <row r="1599" spans="1:6" ht="30" customHeight="1">
      <c r="A1599" s="3" t="s">
        <v>3</v>
      </c>
      <c r="B1599" s="3" t="s">
        <v>3162</v>
      </c>
      <c r="C1599" s="3" t="s">
        <v>3162</v>
      </c>
      <c r="D1599" s="12" t="s">
        <v>4314</v>
      </c>
      <c r="E1599" s="6" t="str">
        <f t="shared" si="71"/>
        <v>module=cjobh</v>
      </c>
      <c r="F1599" s="3" t="s">
        <v>114</v>
      </c>
    </row>
    <row r="1600" spans="1:6" ht="30" customHeight="1">
      <c r="A1600" s="3" t="s">
        <v>3</v>
      </c>
      <c r="B1600" s="3" t="s">
        <v>3163</v>
      </c>
      <c r="C1600" s="3" t="s">
        <v>3163</v>
      </c>
      <c r="D1600" s="12" t="s">
        <v>4315</v>
      </c>
      <c r="E1600" s="6" t="str">
        <f t="shared" si="71"/>
        <v>module=cjobh</v>
      </c>
      <c r="F1600" s="3" t="s">
        <v>114</v>
      </c>
    </row>
    <row r="1601" spans="1:6" ht="30" customHeight="1">
      <c r="A1601" s="3" t="s">
        <v>3</v>
      </c>
      <c r="B1601" s="3" t="s">
        <v>3164</v>
      </c>
      <c r="C1601" s="3" t="s">
        <v>3164</v>
      </c>
      <c r="D1601" s="12" t="s">
        <v>4316</v>
      </c>
      <c r="E1601" s="6" t="str">
        <f t="shared" si="71"/>
        <v>module=cjobh</v>
      </c>
      <c r="F1601" s="3" t="s">
        <v>114</v>
      </c>
    </row>
    <row r="1602" spans="1:6" ht="30" customHeight="1">
      <c r="A1602" s="3" t="s">
        <v>3</v>
      </c>
      <c r="B1602" s="3" t="s">
        <v>3165</v>
      </c>
      <c r="C1602" s="3" t="s">
        <v>3165</v>
      </c>
      <c r="D1602" s="12" t="s">
        <v>4317</v>
      </c>
      <c r="E1602" s="6" t="str">
        <f t="shared" si="71"/>
        <v>module=cjobh</v>
      </c>
      <c r="F1602" s="3" t="s">
        <v>114</v>
      </c>
    </row>
    <row r="1603" spans="1:6" ht="30" customHeight="1">
      <c r="A1603" s="3" t="s">
        <v>3</v>
      </c>
      <c r="B1603" s="3" t="s">
        <v>3166</v>
      </c>
      <c r="C1603" s="3" t="s">
        <v>3166</v>
      </c>
      <c r="D1603" s="12" t="s">
        <v>4318</v>
      </c>
      <c r="E1603" s="6" t="str">
        <f t="shared" si="71"/>
        <v>module=cjobh</v>
      </c>
      <c r="F1603" s="3" t="s">
        <v>114</v>
      </c>
    </row>
    <row r="1604" spans="1:6" ht="30" customHeight="1">
      <c r="A1604" s="3" t="s">
        <v>3</v>
      </c>
      <c r="B1604" s="3" t="s">
        <v>3167</v>
      </c>
      <c r="C1604" s="3" t="s">
        <v>3167</v>
      </c>
      <c r="D1604" s="12" t="s">
        <v>4319</v>
      </c>
      <c r="E1604" s="6" t="str">
        <f t="shared" si="71"/>
        <v>module=cjobh</v>
      </c>
      <c r="F1604" s="3" t="s">
        <v>114</v>
      </c>
    </row>
    <row r="1605" spans="1:6" ht="30" customHeight="1">
      <c r="A1605" s="3" t="s">
        <v>3</v>
      </c>
      <c r="B1605" s="3" t="s">
        <v>3168</v>
      </c>
      <c r="C1605" s="3" t="s">
        <v>3168</v>
      </c>
      <c r="D1605" s="12" t="s">
        <v>4320</v>
      </c>
      <c r="E1605" s="6" t="str">
        <f t="shared" si="71"/>
        <v>module=cjobh</v>
      </c>
      <c r="F1605" s="3" t="s">
        <v>114</v>
      </c>
    </row>
    <row r="1606" spans="1:6" ht="30" customHeight="1">
      <c r="A1606" s="3" t="s">
        <v>3</v>
      </c>
      <c r="B1606" s="3" t="s">
        <v>3169</v>
      </c>
      <c r="C1606" s="3" t="s">
        <v>3169</v>
      </c>
      <c r="D1606" s="12" t="s">
        <v>4321</v>
      </c>
      <c r="E1606" s="6" t="str">
        <f t="shared" si="71"/>
        <v>module=cjobh</v>
      </c>
      <c r="F1606" s="3" t="s">
        <v>114</v>
      </c>
    </row>
    <row r="1607" spans="1:6" ht="30" customHeight="1">
      <c r="A1607" s="3" t="s">
        <v>3</v>
      </c>
      <c r="B1607" s="3" t="s">
        <v>3170</v>
      </c>
      <c r="C1607" s="3" t="s">
        <v>3170</v>
      </c>
      <c r="D1607" s="12" t="s">
        <v>4322</v>
      </c>
      <c r="E1607" s="6" t="str">
        <f t="shared" si="71"/>
        <v>module=cjobh</v>
      </c>
      <c r="F1607" s="3" t="s">
        <v>114</v>
      </c>
    </row>
    <row r="1608" spans="1:6" ht="30" customHeight="1">
      <c r="A1608" s="3" t="s">
        <v>3</v>
      </c>
      <c r="B1608" s="3" t="s">
        <v>3171</v>
      </c>
      <c r="C1608" s="3" t="s">
        <v>3171</v>
      </c>
      <c r="D1608" s="12" t="s">
        <v>4323</v>
      </c>
      <c r="E1608" s="6" t="str">
        <f t="shared" si="71"/>
        <v>module=cjobh</v>
      </c>
      <c r="F1608" s="3" t="s">
        <v>114</v>
      </c>
    </row>
    <row r="1609" spans="1:6" ht="30" customHeight="1">
      <c r="A1609" s="3" t="s">
        <v>3</v>
      </c>
      <c r="B1609" s="3" t="s">
        <v>3172</v>
      </c>
      <c r="C1609" s="3" t="s">
        <v>3172</v>
      </c>
      <c r="D1609" s="12" t="s">
        <v>4324</v>
      </c>
      <c r="E1609" s="6" t="str">
        <f t="shared" si="71"/>
        <v>module=cjobh</v>
      </c>
      <c r="F1609" s="3" t="s">
        <v>114</v>
      </c>
    </row>
    <row r="1610" spans="1:6" ht="30" customHeight="1">
      <c r="A1610" s="3" t="s">
        <v>3</v>
      </c>
      <c r="B1610" s="3" t="s">
        <v>3173</v>
      </c>
      <c r="C1610" s="3" t="s">
        <v>3173</v>
      </c>
      <c r="D1610" s="12" t="s">
        <v>4325</v>
      </c>
      <c r="E1610" s="6" t="str">
        <f t="shared" si="71"/>
        <v>module=cjobh</v>
      </c>
      <c r="F1610" s="3" t="s">
        <v>114</v>
      </c>
    </row>
    <row r="1611" spans="1:6" ht="30" customHeight="1">
      <c r="A1611" s="3" t="s">
        <v>3</v>
      </c>
      <c r="B1611" s="3" t="s">
        <v>3174</v>
      </c>
      <c r="C1611" s="3" t="s">
        <v>3174</v>
      </c>
      <c r="D1611" s="12" t="s">
        <v>4326</v>
      </c>
      <c r="E1611" s="6" t="str">
        <f t="shared" si="71"/>
        <v>module=cjobh</v>
      </c>
      <c r="F1611" s="3" t="s">
        <v>114</v>
      </c>
    </row>
    <row r="1612" spans="1:6" ht="30" customHeight="1">
      <c r="A1612" s="3" t="s">
        <v>3</v>
      </c>
      <c r="B1612" s="3" t="s">
        <v>3175</v>
      </c>
      <c r="C1612" s="3" t="s">
        <v>3175</v>
      </c>
      <c r="D1612" s="12" t="s">
        <v>4327</v>
      </c>
      <c r="E1612" s="6" t="str">
        <f t="shared" si="71"/>
        <v>module=cjobh</v>
      </c>
      <c r="F1612" s="3" t="s">
        <v>114</v>
      </c>
    </row>
    <row r="1613" spans="1:6" ht="30" customHeight="1">
      <c r="A1613" s="3" t="s">
        <v>3</v>
      </c>
      <c r="B1613" s="3" t="s">
        <v>3176</v>
      </c>
      <c r="C1613" s="3" t="s">
        <v>3176</v>
      </c>
      <c r="D1613" s="12" t="s">
        <v>4328</v>
      </c>
      <c r="E1613" s="6" t="str">
        <f t="shared" si="71"/>
        <v>module=cjobh</v>
      </c>
      <c r="F1613" s="3" t="s">
        <v>114</v>
      </c>
    </row>
    <row r="1614" spans="1:6" ht="30" customHeight="1">
      <c r="A1614" s="3" t="s">
        <v>3</v>
      </c>
      <c r="B1614" s="3" t="s">
        <v>3177</v>
      </c>
      <c r="C1614" s="3" t="s">
        <v>3177</v>
      </c>
      <c r="D1614" s="12" t="s">
        <v>4329</v>
      </c>
      <c r="E1614" s="6" t="str">
        <f t="shared" si="71"/>
        <v>module=cjobh</v>
      </c>
      <c r="F1614" s="3" t="s">
        <v>114</v>
      </c>
    </row>
    <row r="1615" spans="1:6" ht="30" customHeight="1">
      <c r="A1615" s="3" t="s">
        <v>4</v>
      </c>
      <c r="B1615" s="3" t="s">
        <v>3178</v>
      </c>
      <c r="C1615" s="3" t="s">
        <v>3178</v>
      </c>
      <c r="D1615" s="12" t="s">
        <v>4330</v>
      </c>
      <c r="E1615" s="3" t="s">
        <v>114</v>
      </c>
      <c r="F1615" s="6" t="str">
        <f>HYPERLINK("http://www.ssc.wisc.edu/wlsresearch/documentation/waves/?wave=wls77&amp;module=xcjobh","module=xcjobh")</f>
        <v>module=xcjobh</v>
      </c>
    </row>
    <row r="1616" spans="1:6" ht="30" customHeight="1">
      <c r="A1616" s="3" t="s">
        <v>4</v>
      </c>
      <c r="B1616" s="3" t="s">
        <v>3179</v>
      </c>
      <c r="C1616" s="3" t="s">
        <v>3179</v>
      </c>
      <c r="D1616" s="12" t="s">
        <v>4331</v>
      </c>
      <c r="E1616" s="3" t="s">
        <v>114</v>
      </c>
      <c r="F1616" s="6" t="str">
        <f>HYPERLINK("http://www.ssc.wisc.edu/wlsresearch/documentation/waves/?wave=wls77&amp;module=xcjobh","module=xcjobh")</f>
        <v>module=xcjobh</v>
      </c>
    </row>
    <row r="1617" spans="1:6" ht="30" customHeight="1">
      <c r="A1617" s="3" t="s">
        <v>2</v>
      </c>
      <c r="B1617" s="3" t="s">
        <v>3180</v>
      </c>
      <c r="C1617" s="3" t="s">
        <v>3835</v>
      </c>
      <c r="D1617" s="12" t="s">
        <v>4332</v>
      </c>
      <c r="E1617" s="6" t="str">
        <f t="shared" ref="E1617:E1648" si="72">HYPERLINK("http://www.ssc.wisc.edu/wlsresearch/documentation/waves/?wave=wls75&amp;module=cjobc","module=cjobc")</f>
        <v>module=cjobc</v>
      </c>
      <c r="F1617" s="6" t="str">
        <f t="shared" ref="F1617:F1644" si="73">HYPERLINK("http://www.ssc.wisc.edu/wlsresearch/documentation/waves/?wave=wls77&amp;module=xcjobc","module=xcjobc")</f>
        <v>module=xcjobc</v>
      </c>
    </row>
    <row r="1618" spans="1:6" ht="30" customHeight="1">
      <c r="A1618" s="3" t="s">
        <v>2</v>
      </c>
      <c r="B1618" s="3" t="s">
        <v>3181</v>
      </c>
      <c r="C1618" s="3" t="s">
        <v>3836</v>
      </c>
      <c r="D1618" s="12" t="s">
        <v>4333</v>
      </c>
      <c r="E1618" s="6" t="str">
        <f t="shared" si="72"/>
        <v>module=cjobc</v>
      </c>
      <c r="F1618" s="6" t="str">
        <f t="shared" si="73"/>
        <v>module=xcjobc</v>
      </c>
    </row>
    <row r="1619" spans="1:6" ht="30" customHeight="1">
      <c r="A1619" s="3" t="s">
        <v>2</v>
      </c>
      <c r="B1619" s="3" t="s">
        <v>3182</v>
      </c>
      <c r="C1619" s="3" t="s">
        <v>3837</v>
      </c>
      <c r="D1619" s="12" t="s">
        <v>4334</v>
      </c>
      <c r="E1619" s="6" t="str">
        <f t="shared" si="72"/>
        <v>module=cjobc</v>
      </c>
      <c r="F1619" s="6" t="str">
        <f t="shared" si="73"/>
        <v>module=xcjobc</v>
      </c>
    </row>
    <row r="1620" spans="1:6" ht="30" customHeight="1">
      <c r="A1620" s="3" t="s">
        <v>2</v>
      </c>
      <c r="B1620" s="3" t="s">
        <v>3183</v>
      </c>
      <c r="C1620" s="3" t="s">
        <v>3838</v>
      </c>
      <c r="D1620" s="12" t="s">
        <v>4335</v>
      </c>
      <c r="E1620" s="6" t="str">
        <f t="shared" si="72"/>
        <v>module=cjobc</v>
      </c>
      <c r="F1620" s="6" t="str">
        <f t="shared" si="73"/>
        <v>module=xcjobc</v>
      </c>
    </row>
    <row r="1621" spans="1:6" ht="30" customHeight="1">
      <c r="A1621" s="3" t="s">
        <v>2</v>
      </c>
      <c r="B1621" s="3" t="s">
        <v>3184</v>
      </c>
      <c r="C1621" s="3" t="s">
        <v>3839</v>
      </c>
      <c r="D1621" s="12" t="s">
        <v>4336</v>
      </c>
      <c r="E1621" s="6" t="str">
        <f t="shared" si="72"/>
        <v>module=cjobc</v>
      </c>
      <c r="F1621" s="6" t="str">
        <f t="shared" si="73"/>
        <v>module=xcjobc</v>
      </c>
    </row>
    <row r="1622" spans="1:6" ht="30" customHeight="1">
      <c r="A1622" s="3" t="s">
        <v>2</v>
      </c>
      <c r="B1622" s="3" t="s">
        <v>3185</v>
      </c>
      <c r="C1622" s="3" t="s">
        <v>3840</v>
      </c>
      <c r="D1622" s="12" t="s">
        <v>4337</v>
      </c>
      <c r="E1622" s="6" t="str">
        <f t="shared" si="72"/>
        <v>module=cjobc</v>
      </c>
      <c r="F1622" s="6" t="str">
        <f t="shared" si="73"/>
        <v>module=xcjobc</v>
      </c>
    </row>
    <row r="1623" spans="1:6" ht="30" customHeight="1">
      <c r="A1623" s="3" t="s">
        <v>2</v>
      </c>
      <c r="B1623" s="3" t="s">
        <v>3186</v>
      </c>
      <c r="C1623" s="3" t="s">
        <v>3841</v>
      </c>
      <c r="D1623" s="12" t="s">
        <v>4338</v>
      </c>
      <c r="E1623" s="6" t="str">
        <f t="shared" si="72"/>
        <v>module=cjobc</v>
      </c>
      <c r="F1623" s="6" t="str">
        <f t="shared" si="73"/>
        <v>module=xcjobc</v>
      </c>
    </row>
    <row r="1624" spans="1:6" ht="30" customHeight="1">
      <c r="A1624" s="3" t="s">
        <v>2</v>
      </c>
      <c r="B1624" s="3" t="s">
        <v>3187</v>
      </c>
      <c r="C1624" s="3" t="s">
        <v>3842</v>
      </c>
      <c r="D1624" s="12" t="s">
        <v>4339</v>
      </c>
      <c r="E1624" s="6" t="str">
        <f t="shared" si="72"/>
        <v>module=cjobc</v>
      </c>
      <c r="F1624" s="6" t="str">
        <f t="shared" si="73"/>
        <v>module=xcjobc</v>
      </c>
    </row>
    <row r="1625" spans="1:6" ht="30" customHeight="1">
      <c r="A1625" s="3" t="s">
        <v>2</v>
      </c>
      <c r="B1625" s="3" t="s">
        <v>3188</v>
      </c>
      <c r="C1625" s="3" t="s">
        <v>3843</v>
      </c>
      <c r="D1625" s="12" t="s">
        <v>4340</v>
      </c>
      <c r="E1625" s="6" t="str">
        <f t="shared" si="72"/>
        <v>module=cjobc</v>
      </c>
      <c r="F1625" s="6" t="str">
        <f t="shared" si="73"/>
        <v>module=xcjobc</v>
      </c>
    </row>
    <row r="1626" spans="1:6" ht="30" customHeight="1">
      <c r="A1626" s="3" t="s">
        <v>2</v>
      </c>
      <c r="B1626" s="3" t="s">
        <v>3189</v>
      </c>
      <c r="C1626" s="3" t="s">
        <v>3844</v>
      </c>
      <c r="D1626" s="12" t="s">
        <v>4341</v>
      </c>
      <c r="E1626" s="6" t="str">
        <f t="shared" si="72"/>
        <v>module=cjobc</v>
      </c>
      <c r="F1626" s="6" t="str">
        <f t="shared" si="73"/>
        <v>module=xcjobc</v>
      </c>
    </row>
    <row r="1627" spans="1:6" ht="30" customHeight="1">
      <c r="A1627" s="3" t="s">
        <v>2</v>
      </c>
      <c r="B1627" s="3" t="s">
        <v>3190</v>
      </c>
      <c r="C1627" s="3" t="s">
        <v>3845</v>
      </c>
      <c r="D1627" s="12" t="s">
        <v>4342</v>
      </c>
      <c r="E1627" s="6" t="str">
        <f t="shared" si="72"/>
        <v>module=cjobc</v>
      </c>
      <c r="F1627" s="6" t="str">
        <f t="shared" si="73"/>
        <v>module=xcjobc</v>
      </c>
    </row>
    <row r="1628" spans="1:6" ht="30" customHeight="1">
      <c r="A1628" s="3" t="s">
        <v>2</v>
      </c>
      <c r="B1628" s="3" t="s">
        <v>3191</v>
      </c>
      <c r="C1628" s="3" t="s">
        <v>3846</v>
      </c>
      <c r="D1628" s="12" t="s">
        <v>4343</v>
      </c>
      <c r="E1628" s="6" t="str">
        <f t="shared" si="72"/>
        <v>module=cjobc</v>
      </c>
      <c r="F1628" s="6" t="str">
        <f t="shared" si="73"/>
        <v>module=xcjobc</v>
      </c>
    </row>
    <row r="1629" spans="1:6" ht="30" customHeight="1">
      <c r="A1629" s="3" t="s">
        <v>2</v>
      </c>
      <c r="B1629" s="3" t="s">
        <v>3192</v>
      </c>
      <c r="C1629" s="3" t="s">
        <v>3847</v>
      </c>
      <c r="D1629" s="12" t="s">
        <v>4344</v>
      </c>
      <c r="E1629" s="6" t="str">
        <f t="shared" si="72"/>
        <v>module=cjobc</v>
      </c>
      <c r="F1629" s="6" t="str">
        <f t="shared" si="73"/>
        <v>module=xcjobc</v>
      </c>
    </row>
    <row r="1630" spans="1:6" ht="30" customHeight="1">
      <c r="A1630" s="3" t="s">
        <v>2</v>
      </c>
      <c r="B1630" s="3" t="s">
        <v>3193</v>
      </c>
      <c r="C1630" s="3" t="s">
        <v>3848</v>
      </c>
      <c r="D1630" s="12" t="s">
        <v>4345</v>
      </c>
      <c r="E1630" s="6" t="str">
        <f t="shared" si="72"/>
        <v>module=cjobc</v>
      </c>
      <c r="F1630" s="6" t="str">
        <f t="shared" si="73"/>
        <v>module=xcjobc</v>
      </c>
    </row>
    <row r="1631" spans="1:6" ht="30" customHeight="1">
      <c r="A1631" s="3" t="s">
        <v>2</v>
      </c>
      <c r="B1631" s="3" t="s">
        <v>3194</v>
      </c>
      <c r="C1631" s="3" t="s">
        <v>3849</v>
      </c>
      <c r="D1631" s="12" t="s">
        <v>4346</v>
      </c>
      <c r="E1631" s="6" t="str">
        <f t="shared" si="72"/>
        <v>module=cjobc</v>
      </c>
      <c r="F1631" s="6" t="str">
        <f t="shared" si="73"/>
        <v>module=xcjobc</v>
      </c>
    </row>
    <row r="1632" spans="1:6" ht="30" customHeight="1">
      <c r="A1632" s="3" t="s">
        <v>2</v>
      </c>
      <c r="B1632" s="3" t="s">
        <v>3195</v>
      </c>
      <c r="C1632" s="3" t="s">
        <v>3850</v>
      </c>
      <c r="D1632" s="12" t="s">
        <v>4347</v>
      </c>
      <c r="E1632" s="6" t="str">
        <f t="shared" si="72"/>
        <v>module=cjobc</v>
      </c>
      <c r="F1632" s="6" t="str">
        <f t="shared" si="73"/>
        <v>module=xcjobc</v>
      </c>
    </row>
    <row r="1633" spans="1:6" ht="30" customHeight="1">
      <c r="A1633" s="3" t="s">
        <v>2</v>
      </c>
      <c r="B1633" s="3" t="s">
        <v>3196</v>
      </c>
      <c r="C1633" s="3" t="s">
        <v>3851</v>
      </c>
      <c r="D1633" s="12" t="s">
        <v>4348</v>
      </c>
      <c r="E1633" s="6" t="str">
        <f t="shared" si="72"/>
        <v>module=cjobc</v>
      </c>
      <c r="F1633" s="6" t="str">
        <f t="shared" si="73"/>
        <v>module=xcjobc</v>
      </c>
    </row>
    <row r="1634" spans="1:6" ht="30" customHeight="1">
      <c r="A1634" s="3" t="s">
        <v>2</v>
      </c>
      <c r="B1634" s="3" t="s">
        <v>3197</v>
      </c>
      <c r="C1634" s="3" t="s">
        <v>3852</v>
      </c>
      <c r="D1634" s="12" t="s">
        <v>4349</v>
      </c>
      <c r="E1634" s="6" t="str">
        <f t="shared" si="72"/>
        <v>module=cjobc</v>
      </c>
      <c r="F1634" s="6" t="str">
        <f t="shared" si="73"/>
        <v>module=xcjobc</v>
      </c>
    </row>
    <row r="1635" spans="1:6" ht="30" customHeight="1">
      <c r="A1635" s="3" t="s">
        <v>2</v>
      </c>
      <c r="B1635" s="3" t="s">
        <v>3198</v>
      </c>
      <c r="C1635" s="3" t="s">
        <v>3853</v>
      </c>
      <c r="D1635" s="12" t="s">
        <v>4350</v>
      </c>
      <c r="E1635" s="6" t="str">
        <f t="shared" si="72"/>
        <v>module=cjobc</v>
      </c>
      <c r="F1635" s="6" t="str">
        <f t="shared" si="73"/>
        <v>module=xcjobc</v>
      </c>
    </row>
    <row r="1636" spans="1:6" ht="30" customHeight="1">
      <c r="A1636" s="3" t="s">
        <v>2</v>
      </c>
      <c r="B1636" s="3" t="s">
        <v>3199</v>
      </c>
      <c r="C1636" s="3" t="s">
        <v>3854</v>
      </c>
      <c r="D1636" s="12" t="s">
        <v>4351</v>
      </c>
      <c r="E1636" s="6" t="str">
        <f t="shared" si="72"/>
        <v>module=cjobc</v>
      </c>
      <c r="F1636" s="6" t="str">
        <f t="shared" si="73"/>
        <v>module=xcjobc</v>
      </c>
    </row>
    <row r="1637" spans="1:6" ht="30" customHeight="1">
      <c r="A1637" s="3" t="s">
        <v>2</v>
      </c>
      <c r="B1637" s="3" t="s">
        <v>3200</v>
      </c>
      <c r="C1637" s="3" t="s">
        <v>3855</v>
      </c>
      <c r="D1637" s="12" t="s">
        <v>4352</v>
      </c>
      <c r="E1637" s="6" t="str">
        <f t="shared" si="72"/>
        <v>module=cjobc</v>
      </c>
      <c r="F1637" s="6" t="str">
        <f t="shared" si="73"/>
        <v>module=xcjobc</v>
      </c>
    </row>
    <row r="1638" spans="1:6" ht="30" customHeight="1">
      <c r="A1638" s="3" t="s">
        <v>2</v>
      </c>
      <c r="B1638" s="3" t="s">
        <v>3201</v>
      </c>
      <c r="C1638" s="3" t="s">
        <v>3856</v>
      </c>
      <c r="D1638" s="12" t="s">
        <v>4353</v>
      </c>
      <c r="E1638" s="6" t="str">
        <f t="shared" si="72"/>
        <v>module=cjobc</v>
      </c>
      <c r="F1638" s="6" t="str">
        <f t="shared" si="73"/>
        <v>module=xcjobc</v>
      </c>
    </row>
    <row r="1639" spans="1:6" ht="30" customHeight="1">
      <c r="A1639" s="3" t="s">
        <v>2</v>
      </c>
      <c r="B1639" s="3" t="s">
        <v>3202</v>
      </c>
      <c r="C1639" s="3" t="s">
        <v>3857</v>
      </c>
      <c r="D1639" s="12" t="s">
        <v>4354</v>
      </c>
      <c r="E1639" s="6" t="str">
        <f t="shared" si="72"/>
        <v>module=cjobc</v>
      </c>
      <c r="F1639" s="6" t="str">
        <f t="shared" si="73"/>
        <v>module=xcjobc</v>
      </c>
    </row>
    <row r="1640" spans="1:6" ht="30" customHeight="1">
      <c r="A1640" s="3" t="s">
        <v>2</v>
      </c>
      <c r="B1640" s="3" t="s">
        <v>3203</v>
      </c>
      <c r="C1640" s="3" t="s">
        <v>3858</v>
      </c>
      <c r="D1640" s="12" t="s">
        <v>4355</v>
      </c>
      <c r="E1640" s="6" t="str">
        <f t="shared" si="72"/>
        <v>module=cjobc</v>
      </c>
      <c r="F1640" s="6" t="str">
        <f t="shared" si="73"/>
        <v>module=xcjobc</v>
      </c>
    </row>
    <row r="1641" spans="1:6" ht="30" customHeight="1">
      <c r="A1641" s="3" t="s">
        <v>2</v>
      </c>
      <c r="B1641" s="3" t="s">
        <v>3204</v>
      </c>
      <c r="C1641" s="3" t="s">
        <v>3859</v>
      </c>
      <c r="D1641" s="12" t="s">
        <v>4356</v>
      </c>
      <c r="E1641" s="6" t="str">
        <f t="shared" si="72"/>
        <v>module=cjobc</v>
      </c>
      <c r="F1641" s="6" t="str">
        <f t="shared" si="73"/>
        <v>module=xcjobc</v>
      </c>
    </row>
    <row r="1642" spans="1:6" ht="30" customHeight="1">
      <c r="A1642" s="3" t="s">
        <v>2</v>
      </c>
      <c r="B1642" s="3" t="s">
        <v>3205</v>
      </c>
      <c r="C1642" s="3" t="s">
        <v>3860</v>
      </c>
      <c r="D1642" s="12" t="s">
        <v>4357</v>
      </c>
      <c r="E1642" s="6" t="str">
        <f t="shared" si="72"/>
        <v>module=cjobc</v>
      </c>
      <c r="F1642" s="6" t="str">
        <f t="shared" si="73"/>
        <v>module=xcjobc</v>
      </c>
    </row>
    <row r="1643" spans="1:6" ht="30" customHeight="1">
      <c r="A1643" s="3" t="s">
        <v>2</v>
      </c>
      <c r="B1643" s="3" t="s">
        <v>3206</v>
      </c>
      <c r="C1643" s="3" t="s">
        <v>3861</v>
      </c>
      <c r="D1643" s="12" t="s">
        <v>4358</v>
      </c>
      <c r="E1643" s="6" t="str">
        <f t="shared" si="72"/>
        <v>module=cjobc</v>
      </c>
      <c r="F1643" s="6" t="str">
        <f t="shared" si="73"/>
        <v>module=xcjobc</v>
      </c>
    </row>
    <row r="1644" spans="1:6" ht="30" customHeight="1">
      <c r="A1644" s="3" t="s">
        <v>2</v>
      </c>
      <c r="B1644" s="3" t="s">
        <v>3207</v>
      </c>
      <c r="C1644" s="3" t="s">
        <v>3862</v>
      </c>
      <c r="D1644" s="12" t="s">
        <v>4359</v>
      </c>
      <c r="E1644" s="6" t="str">
        <f t="shared" si="72"/>
        <v>module=cjobc</v>
      </c>
      <c r="F1644" s="6" t="str">
        <f t="shared" si="73"/>
        <v>module=xcjobc</v>
      </c>
    </row>
    <row r="1645" spans="1:6" ht="30" customHeight="1">
      <c r="A1645" s="3" t="s">
        <v>3</v>
      </c>
      <c r="B1645" s="3" t="s">
        <v>3208</v>
      </c>
      <c r="C1645" s="3" t="s">
        <v>3208</v>
      </c>
      <c r="D1645" s="12" t="s">
        <v>4360</v>
      </c>
      <c r="E1645" s="6" t="str">
        <f t="shared" si="72"/>
        <v>module=cjobc</v>
      </c>
      <c r="F1645" s="3" t="s">
        <v>114</v>
      </c>
    </row>
    <row r="1646" spans="1:6" ht="30" customHeight="1">
      <c r="A1646" s="3" t="s">
        <v>3</v>
      </c>
      <c r="B1646" s="3" t="s">
        <v>3209</v>
      </c>
      <c r="C1646" s="3" t="s">
        <v>3209</v>
      </c>
      <c r="D1646" s="12" t="s">
        <v>4361</v>
      </c>
      <c r="E1646" s="6" t="str">
        <f t="shared" si="72"/>
        <v>module=cjobc</v>
      </c>
      <c r="F1646" s="3" t="s">
        <v>114</v>
      </c>
    </row>
    <row r="1647" spans="1:6" ht="30" customHeight="1">
      <c r="A1647" s="3" t="s">
        <v>3</v>
      </c>
      <c r="B1647" s="3" t="s">
        <v>3210</v>
      </c>
      <c r="C1647" s="3" t="s">
        <v>3210</v>
      </c>
      <c r="D1647" s="12" t="s">
        <v>4362</v>
      </c>
      <c r="E1647" s="6" t="str">
        <f t="shared" si="72"/>
        <v>module=cjobc</v>
      </c>
      <c r="F1647" s="3" t="s">
        <v>114</v>
      </c>
    </row>
    <row r="1648" spans="1:6" ht="30" customHeight="1">
      <c r="A1648" s="3" t="s">
        <v>3</v>
      </c>
      <c r="B1648" s="3" t="s">
        <v>3211</v>
      </c>
      <c r="C1648" s="3" t="s">
        <v>3211</v>
      </c>
      <c r="D1648" s="12" t="s">
        <v>4363</v>
      </c>
      <c r="E1648" s="6" t="str">
        <f t="shared" si="72"/>
        <v>module=cjobc</v>
      </c>
      <c r="F1648" s="3" t="s">
        <v>114</v>
      </c>
    </row>
    <row r="1649" spans="1:6" ht="30" customHeight="1">
      <c r="A1649" s="3" t="s">
        <v>3</v>
      </c>
      <c r="B1649" s="3" t="s">
        <v>3212</v>
      </c>
      <c r="C1649" s="3" t="s">
        <v>3212</v>
      </c>
      <c r="D1649" s="12" t="s">
        <v>4364</v>
      </c>
      <c r="E1649" s="6" t="str">
        <f t="shared" ref="E1649:E1675" si="74">HYPERLINK("http://www.ssc.wisc.edu/wlsresearch/documentation/waves/?wave=wls75&amp;module=cjobc","module=cjobc")</f>
        <v>module=cjobc</v>
      </c>
      <c r="F1649" s="3" t="s">
        <v>114</v>
      </c>
    </row>
    <row r="1650" spans="1:6" ht="30" customHeight="1">
      <c r="A1650" s="3" t="s">
        <v>3</v>
      </c>
      <c r="B1650" s="3" t="s">
        <v>3213</v>
      </c>
      <c r="C1650" s="3" t="s">
        <v>3213</v>
      </c>
      <c r="D1650" s="12" t="s">
        <v>4365</v>
      </c>
      <c r="E1650" s="6" t="str">
        <f t="shared" si="74"/>
        <v>module=cjobc</v>
      </c>
      <c r="F1650" s="3" t="s">
        <v>114</v>
      </c>
    </row>
    <row r="1651" spans="1:6" ht="30" customHeight="1">
      <c r="A1651" s="3" t="s">
        <v>3</v>
      </c>
      <c r="B1651" s="3" t="s">
        <v>3214</v>
      </c>
      <c r="C1651" s="3" t="s">
        <v>3214</v>
      </c>
      <c r="D1651" s="12" t="s">
        <v>4366</v>
      </c>
      <c r="E1651" s="6" t="str">
        <f t="shared" si="74"/>
        <v>module=cjobc</v>
      </c>
      <c r="F1651" s="3" t="s">
        <v>114</v>
      </c>
    </row>
    <row r="1652" spans="1:6" ht="30" customHeight="1">
      <c r="A1652" s="3" t="s">
        <v>3</v>
      </c>
      <c r="B1652" s="3" t="s">
        <v>3215</v>
      </c>
      <c r="C1652" s="3" t="s">
        <v>3215</v>
      </c>
      <c r="D1652" s="12" t="s">
        <v>4367</v>
      </c>
      <c r="E1652" s="6" t="str">
        <f t="shared" si="74"/>
        <v>module=cjobc</v>
      </c>
      <c r="F1652" s="3" t="s">
        <v>114</v>
      </c>
    </row>
    <row r="1653" spans="1:6" ht="30" customHeight="1">
      <c r="A1653" s="3" t="s">
        <v>3</v>
      </c>
      <c r="B1653" s="3" t="s">
        <v>3216</v>
      </c>
      <c r="C1653" s="3" t="s">
        <v>3216</v>
      </c>
      <c r="D1653" s="12" t="s">
        <v>4368</v>
      </c>
      <c r="E1653" s="6" t="str">
        <f t="shared" si="74"/>
        <v>module=cjobc</v>
      </c>
      <c r="F1653" s="3" t="s">
        <v>114</v>
      </c>
    </row>
    <row r="1654" spans="1:6" ht="30" customHeight="1">
      <c r="A1654" s="3" t="s">
        <v>3</v>
      </c>
      <c r="B1654" s="3" t="s">
        <v>3217</v>
      </c>
      <c r="C1654" s="3" t="s">
        <v>3217</v>
      </c>
      <c r="D1654" s="12" t="s">
        <v>4369</v>
      </c>
      <c r="E1654" s="6" t="str">
        <f t="shared" si="74"/>
        <v>module=cjobc</v>
      </c>
      <c r="F1654" s="3" t="s">
        <v>114</v>
      </c>
    </row>
    <row r="1655" spans="1:6" ht="30" customHeight="1">
      <c r="A1655" s="3" t="s">
        <v>3</v>
      </c>
      <c r="B1655" s="3" t="s">
        <v>3218</v>
      </c>
      <c r="C1655" s="3" t="s">
        <v>3218</v>
      </c>
      <c r="D1655" s="12" t="s">
        <v>4370</v>
      </c>
      <c r="E1655" s="6" t="str">
        <f t="shared" si="74"/>
        <v>module=cjobc</v>
      </c>
      <c r="F1655" s="3" t="s">
        <v>114</v>
      </c>
    </row>
    <row r="1656" spans="1:6" ht="30" customHeight="1">
      <c r="A1656" s="3" t="s">
        <v>3</v>
      </c>
      <c r="B1656" s="3" t="s">
        <v>3219</v>
      </c>
      <c r="C1656" s="3" t="s">
        <v>3219</v>
      </c>
      <c r="D1656" s="12" t="s">
        <v>4371</v>
      </c>
      <c r="E1656" s="6" t="str">
        <f t="shared" si="74"/>
        <v>module=cjobc</v>
      </c>
      <c r="F1656" s="3" t="s">
        <v>114</v>
      </c>
    </row>
    <row r="1657" spans="1:6" ht="30" customHeight="1">
      <c r="A1657" s="3" t="s">
        <v>3</v>
      </c>
      <c r="B1657" s="3" t="s">
        <v>3220</v>
      </c>
      <c r="C1657" s="3" t="s">
        <v>3220</v>
      </c>
      <c r="D1657" s="12" t="s">
        <v>4372</v>
      </c>
      <c r="E1657" s="6" t="str">
        <f t="shared" si="74"/>
        <v>module=cjobc</v>
      </c>
      <c r="F1657" s="3" t="s">
        <v>114</v>
      </c>
    </row>
    <row r="1658" spans="1:6" ht="30" customHeight="1">
      <c r="A1658" s="3" t="s">
        <v>3</v>
      </c>
      <c r="B1658" s="3" t="s">
        <v>3221</v>
      </c>
      <c r="C1658" s="3" t="s">
        <v>3221</v>
      </c>
      <c r="D1658" s="12" t="s">
        <v>4373</v>
      </c>
      <c r="E1658" s="6" t="str">
        <f t="shared" si="74"/>
        <v>module=cjobc</v>
      </c>
      <c r="F1658" s="3" t="s">
        <v>114</v>
      </c>
    </row>
    <row r="1659" spans="1:6" ht="30" customHeight="1">
      <c r="A1659" s="3" t="s">
        <v>3</v>
      </c>
      <c r="B1659" s="3" t="s">
        <v>3222</v>
      </c>
      <c r="C1659" s="3" t="s">
        <v>3222</v>
      </c>
      <c r="D1659" s="12" t="s">
        <v>4374</v>
      </c>
      <c r="E1659" s="6" t="str">
        <f t="shared" si="74"/>
        <v>module=cjobc</v>
      </c>
      <c r="F1659" s="3" t="s">
        <v>114</v>
      </c>
    </row>
    <row r="1660" spans="1:6" ht="30" customHeight="1">
      <c r="A1660" s="3" t="s">
        <v>3</v>
      </c>
      <c r="B1660" s="3" t="s">
        <v>3223</v>
      </c>
      <c r="C1660" s="3" t="s">
        <v>3223</v>
      </c>
      <c r="D1660" s="12" t="s">
        <v>4375</v>
      </c>
      <c r="E1660" s="6" t="str">
        <f t="shared" si="74"/>
        <v>module=cjobc</v>
      </c>
      <c r="F1660" s="3" t="s">
        <v>114</v>
      </c>
    </row>
    <row r="1661" spans="1:6" ht="30" customHeight="1">
      <c r="A1661" s="3" t="s">
        <v>3</v>
      </c>
      <c r="B1661" s="3" t="s">
        <v>3224</v>
      </c>
      <c r="C1661" s="3" t="s">
        <v>3224</v>
      </c>
      <c r="D1661" s="12" t="s">
        <v>4376</v>
      </c>
      <c r="E1661" s="6" t="str">
        <f t="shared" si="74"/>
        <v>module=cjobc</v>
      </c>
      <c r="F1661" s="3" t="s">
        <v>114</v>
      </c>
    </row>
    <row r="1662" spans="1:6" ht="30" customHeight="1">
      <c r="A1662" s="3" t="s">
        <v>3</v>
      </c>
      <c r="B1662" s="3" t="s">
        <v>3225</v>
      </c>
      <c r="C1662" s="3" t="s">
        <v>3225</v>
      </c>
      <c r="D1662" s="12" t="s">
        <v>4377</v>
      </c>
      <c r="E1662" s="6" t="str">
        <f t="shared" si="74"/>
        <v>module=cjobc</v>
      </c>
      <c r="F1662" s="3" t="s">
        <v>114</v>
      </c>
    </row>
    <row r="1663" spans="1:6" ht="30" customHeight="1">
      <c r="A1663" s="3" t="s">
        <v>3</v>
      </c>
      <c r="B1663" s="3" t="s">
        <v>3226</v>
      </c>
      <c r="C1663" s="3" t="s">
        <v>3226</v>
      </c>
      <c r="D1663" s="12" t="s">
        <v>4378</v>
      </c>
      <c r="E1663" s="6" t="str">
        <f t="shared" si="74"/>
        <v>module=cjobc</v>
      </c>
      <c r="F1663" s="3" t="s">
        <v>114</v>
      </c>
    </row>
    <row r="1664" spans="1:6" ht="30" customHeight="1">
      <c r="A1664" s="3" t="s">
        <v>3</v>
      </c>
      <c r="B1664" s="3" t="s">
        <v>3227</v>
      </c>
      <c r="C1664" s="3" t="s">
        <v>3227</v>
      </c>
      <c r="D1664" s="12" t="s">
        <v>4379</v>
      </c>
      <c r="E1664" s="6" t="str">
        <f t="shared" si="74"/>
        <v>module=cjobc</v>
      </c>
      <c r="F1664" s="3" t="s">
        <v>114</v>
      </c>
    </row>
    <row r="1665" spans="1:6" ht="30" customHeight="1">
      <c r="A1665" s="3" t="s">
        <v>3</v>
      </c>
      <c r="B1665" s="3" t="s">
        <v>3228</v>
      </c>
      <c r="C1665" s="3" t="s">
        <v>3228</v>
      </c>
      <c r="D1665" s="12" t="s">
        <v>4380</v>
      </c>
      <c r="E1665" s="6" t="str">
        <f t="shared" si="74"/>
        <v>module=cjobc</v>
      </c>
      <c r="F1665" s="3" t="s">
        <v>114</v>
      </c>
    </row>
    <row r="1666" spans="1:6" ht="30" customHeight="1">
      <c r="A1666" s="3" t="s">
        <v>3</v>
      </c>
      <c r="B1666" s="3" t="s">
        <v>3229</v>
      </c>
      <c r="C1666" s="3" t="s">
        <v>3229</v>
      </c>
      <c r="D1666" s="12" t="s">
        <v>4381</v>
      </c>
      <c r="E1666" s="6" t="str">
        <f t="shared" si="74"/>
        <v>module=cjobc</v>
      </c>
      <c r="F1666" s="3" t="s">
        <v>114</v>
      </c>
    </row>
    <row r="1667" spans="1:6" ht="30" customHeight="1">
      <c r="A1667" s="3" t="s">
        <v>3</v>
      </c>
      <c r="B1667" s="3" t="s">
        <v>3230</v>
      </c>
      <c r="C1667" s="3" t="s">
        <v>3230</v>
      </c>
      <c r="D1667" s="12" t="s">
        <v>4382</v>
      </c>
      <c r="E1667" s="6" t="str">
        <f t="shared" si="74"/>
        <v>module=cjobc</v>
      </c>
      <c r="F1667" s="3" t="s">
        <v>114</v>
      </c>
    </row>
    <row r="1668" spans="1:6" ht="30" customHeight="1">
      <c r="A1668" s="3" t="s">
        <v>3</v>
      </c>
      <c r="B1668" s="3" t="s">
        <v>3231</v>
      </c>
      <c r="C1668" s="3" t="s">
        <v>3231</v>
      </c>
      <c r="D1668" s="12" t="s">
        <v>4383</v>
      </c>
      <c r="E1668" s="6" t="str">
        <f t="shared" si="74"/>
        <v>module=cjobc</v>
      </c>
      <c r="F1668" s="3" t="s">
        <v>114</v>
      </c>
    </row>
    <row r="1669" spans="1:6" ht="30" customHeight="1">
      <c r="A1669" s="3" t="s">
        <v>3</v>
      </c>
      <c r="B1669" s="3" t="s">
        <v>3232</v>
      </c>
      <c r="C1669" s="3" t="s">
        <v>3232</v>
      </c>
      <c r="D1669" s="12" t="s">
        <v>4384</v>
      </c>
      <c r="E1669" s="6" t="str">
        <f t="shared" si="74"/>
        <v>module=cjobc</v>
      </c>
      <c r="F1669" s="3" t="s">
        <v>114</v>
      </c>
    </row>
    <row r="1670" spans="1:6" ht="30" customHeight="1">
      <c r="A1670" s="3" t="s">
        <v>3</v>
      </c>
      <c r="B1670" s="3" t="s">
        <v>3233</v>
      </c>
      <c r="C1670" s="3" t="s">
        <v>3233</v>
      </c>
      <c r="D1670" s="12" t="s">
        <v>4385</v>
      </c>
      <c r="E1670" s="6" t="str">
        <f t="shared" si="74"/>
        <v>module=cjobc</v>
      </c>
      <c r="F1670" s="3" t="s">
        <v>114</v>
      </c>
    </row>
    <row r="1671" spans="1:6" ht="30" customHeight="1">
      <c r="A1671" s="3" t="s">
        <v>3</v>
      </c>
      <c r="B1671" s="3" t="s">
        <v>3234</v>
      </c>
      <c r="C1671" s="3" t="s">
        <v>3234</v>
      </c>
      <c r="D1671" s="12" t="s">
        <v>4386</v>
      </c>
      <c r="E1671" s="6" t="str">
        <f t="shared" si="74"/>
        <v>module=cjobc</v>
      </c>
      <c r="F1671" s="3" t="s">
        <v>114</v>
      </c>
    </row>
    <row r="1672" spans="1:6" ht="30" customHeight="1">
      <c r="A1672" s="3" t="s">
        <v>3</v>
      </c>
      <c r="B1672" s="3" t="s">
        <v>3235</v>
      </c>
      <c r="C1672" s="3" t="s">
        <v>3235</v>
      </c>
      <c r="D1672" s="12" t="s">
        <v>4387</v>
      </c>
      <c r="E1672" s="6" t="str">
        <f t="shared" si="74"/>
        <v>module=cjobc</v>
      </c>
      <c r="F1672" s="3" t="s">
        <v>114</v>
      </c>
    </row>
    <row r="1673" spans="1:6" ht="30" customHeight="1">
      <c r="A1673" s="3" t="s">
        <v>3</v>
      </c>
      <c r="B1673" s="3" t="s">
        <v>3236</v>
      </c>
      <c r="C1673" s="3" t="s">
        <v>3236</v>
      </c>
      <c r="D1673" s="12" t="s">
        <v>4388</v>
      </c>
      <c r="E1673" s="6" t="str">
        <f t="shared" si="74"/>
        <v>module=cjobc</v>
      </c>
      <c r="F1673" s="3" t="s">
        <v>114</v>
      </c>
    </row>
    <row r="1674" spans="1:6" ht="30" customHeight="1">
      <c r="A1674" s="3" t="s">
        <v>3</v>
      </c>
      <c r="B1674" s="3" t="s">
        <v>3237</v>
      </c>
      <c r="C1674" s="3" t="s">
        <v>3237</v>
      </c>
      <c r="D1674" s="12" t="s">
        <v>4389</v>
      </c>
      <c r="E1674" s="6" t="str">
        <f t="shared" si="74"/>
        <v>module=cjobc</v>
      </c>
      <c r="F1674" s="3" t="s">
        <v>114</v>
      </c>
    </row>
    <row r="1675" spans="1:6" ht="30" customHeight="1">
      <c r="A1675" s="3" t="s">
        <v>3</v>
      </c>
      <c r="B1675" s="3" t="s">
        <v>3238</v>
      </c>
      <c r="C1675" s="3" t="s">
        <v>3238</v>
      </c>
      <c r="D1675" s="12" t="s">
        <v>4390</v>
      </c>
      <c r="E1675" s="6" t="str">
        <f t="shared" si="74"/>
        <v>module=cjobc</v>
      </c>
      <c r="F1675" s="3" t="s">
        <v>114</v>
      </c>
    </row>
    <row r="1676" spans="1:6" ht="30" customHeight="1">
      <c r="A1676" s="3" t="s">
        <v>4</v>
      </c>
      <c r="B1676" s="3" t="s">
        <v>3239</v>
      </c>
      <c r="C1676" s="3" t="s">
        <v>3239</v>
      </c>
      <c r="D1676" s="12" t="s">
        <v>4391</v>
      </c>
      <c r="E1676" s="3" t="s">
        <v>114</v>
      </c>
      <c r="F1676" s="6" t="str">
        <f>HYPERLINK("http://www.ssc.wisc.edu/wlsresearch/documentation/waves/?wave=wls77&amp;module=xcjobc","module=xcjobc")</f>
        <v>module=xcjobc</v>
      </c>
    </row>
    <row r="1677" spans="1:6" ht="30" customHeight="1">
      <c r="A1677" s="3" t="s">
        <v>4</v>
      </c>
      <c r="B1677" s="3" t="s">
        <v>3240</v>
      </c>
      <c r="C1677" s="3" t="s">
        <v>3240</v>
      </c>
      <c r="D1677" s="12" t="s">
        <v>4392</v>
      </c>
      <c r="E1677" s="3" t="s">
        <v>114</v>
      </c>
      <c r="F1677" s="6" t="str">
        <f>HYPERLINK("http://www.ssc.wisc.edu/wlsresearch/documentation/waves/?wave=wls77&amp;module=xcjobc","module=xcjobc")</f>
        <v>module=xcjobc</v>
      </c>
    </row>
    <row r="1678" spans="1:6" ht="30" customHeight="1">
      <c r="A1678" s="3" t="s">
        <v>2</v>
      </c>
      <c r="B1678" s="3" t="s">
        <v>3241</v>
      </c>
      <c r="C1678" s="3" t="s">
        <v>3863</v>
      </c>
      <c r="D1678" s="12" t="s">
        <v>4393</v>
      </c>
      <c r="E1678" s="6" t="str">
        <f t="shared" ref="E1678:E1690" si="75">HYPERLINK("http://www.ssc.wisc.edu/wlsresearch/documentation/waves/?wave=wls75&amp;module=cjoba","module=cjoba")</f>
        <v>module=cjoba</v>
      </c>
      <c r="F1678" s="6" t="str">
        <f t="shared" ref="F1678:F1690" si="76">HYPERLINK("http://www.ssc.wisc.edu/wlsresearch/documentation/waves/?wave=wls77&amp;module=xcjoba","module=xcjoba")</f>
        <v>module=xcjoba</v>
      </c>
    </row>
    <row r="1679" spans="1:6" ht="30" customHeight="1">
      <c r="A1679" s="3" t="s">
        <v>2</v>
      </c>
      <c r="B1679" s="3" t="s">
        <v>3242</v>
      </c>
      <c r="C1679" s="3" t="s">
        <v>3864</v>
      </c>
      <c r="D1679" s="12" t="s">
        <v>4394</v>
      </c>
      <c r="E1679" s="6" t="str">
        <f t="shared" si="75"/>
        <v>module=cjoba</v>
      </c>
      <c r="F1679" s="6" t="str">
        <f t="shared" si="76"/>
        <v>module=xcjoba</v>
      </c>
    </row>
    <row r="1680" spans="1:6" ht="30" customHeight="1">
      <c r="A1680" s="3" t="s">
        <v>2</v>
      </c>
      <c r="B1680" s="3" t="s">
        <v>3243</v>
      </c>
      <c r="C1680" s="3" t="s">
        <v>3865</v>
      </c>
      <c r="D1680" s="12" t="s">
        <v>4395</v>
      </c>
      <c r="E1680" s="6" t="str">
        <f t="shared" si="75"/>
        <v>module=cjoba</v>
      </c>
      <c r="F1680" s="6" t="str">
        <f t="shared" si="76"/>
        <v>module=xcjoba</v>
      </c>
    </row>
    <row r="1681" spans="1:6" ht="30" customHeight="1">
      <c r="A1681" s="3" t="s">
        <v>2</v>
      </c>
      <c r="B1681" s="3" t="s">
        <v>3244</v>
      </c>
      <c r="C1681" s="3" t="s">
        <v>3866</v>
      </c>
      <c r="D1681" s="12" t="s">
        <v>4396</v>
      </c>
      <c r="E1681" s="6" t="str">
        <f t="shared" si="75"/>
        <v>module=cjoba</v>
      </c>
      <c r="F1681" s="6" t="str">
        <f t="shared" si="76"/>
        <v>module=xcjoba</v>
      </c>
    </row>
    <row r="1682" spans="1:6" ht="30" customHeight="1">
      <c r="A1682" s="3" t="s">
        <v>2</v>
      </c>
      <c r="B1682" s="3" t="s">
        <v>3245</v>
      </c>
      <c r="C1682" s="3" t="s">
        <v>3867</v>
      </c>
      <c r="D1682" s="12" t="s">
        <v>4397</v>
      </c>
      <c r="E1682" s="6" t="str">
        <f t="shared" si="75"/>
        <v>module=cjoba</v>
      </c>
      <c r="F1682" s="6" t="str">
        <f t="shared" si="76"/>
        <v>module=xcjoba</v>
      </c>
    </row>
    <row r="1683" spans="1:6" ht="30" customHeight="1">
      <c r="A1683" s="3" t="s">
        <v>2</v>
      </c>
      <c r="B1683" s="3" t="s">
        <v>3246</v>
      </c>
      <c r="C1683" s="3" t="s">
        <v>3868</v>
      </c>
      <c r="D1683" s="12" t="s">
        <v>4398</v>
      </c>
      <c r="E1683" s="6" t="str">
        <f t="shared" si="75"/>
        <v>module=cjoba</v>
      </c>
      <c r="F1683" s="6" t="str">
        <f t="shared" si="76"/>
        <v>module=xcjoba</v>
      </c>
    </row>
    <row r="1684" spans="1:6" ht="30" customHeight="1">
      <c r="A1684" s="3" t="s">
        <v>2</v>
      </c>
      <c r="B1684" s="3" t="s">
        <v>3247</v>
      </c>
      <c r="C1684" s="3" t="s">
        <v>3869</v>
      </c>
      <c r="D1684" s="12" t="s">
        <v>4399</v>
      </c>
      <c r="E1684" s="6" t="str">
        <f t="shared" si="75"/>
        <v>module=cjoba</v>
      </c>
      <c r="F1684" s="6" t="str">
        <f t="shared" si="76"/>
        <v>module=xcjoba</v>
      </c>
    </row>
    <row r="1685" spans="1:6" ht="30" customHeight="1">
      <c r="A1685" s="3" t="s">
        <v>2</v>
      </c>
      <c r="B1685" s="3" t="s">
        <v>3248</v>
      </c>
      <c r="C1685" s="3" t="s">
        <v>3870</v>
      </c>
      <c r="D1685" s="12" t="s">
        <v>4400</v>
      </c>
      <c r="E1685" s="6" t="str">
        <f t="shared" si="75"/>
        <v>module=cjoba</v>
      </c>
      <c r="F1685" s="6" t="str">
        <f t="shared" si="76"/>
        <v>module=xcjoba</v>
      </c>
    </row>
    <row r="1686" spans="1:6" ht="30" customHeight="1">
      <c r="A1686" s="3" t="s">
        <v>2</v>
      </c>
      <c r="B1686" s="3" t="s">
        <v>3249</v>
      </c>
      <c r="C1686" s="3" t="s">
        <v>3871</v>
      </c>
      <c r="D1686" s="12" t="s">
        <v>4401</v>
      </c>
      <c r="E1686" s="6" t="str">
        <f t="shared" si="75"/>
        <v>module=cjoba</v>
      </c>
      <c r="F1686" s="6" t="str">
        <f t="shared" si="76"/>
        <v>module=xcjoba</v>
      </c>
    </row>
    <row r="1687" spans="1:6" ht="30" customHeight="1">
      <c r="A1687" s="3" t="s">
        <v>2</v>
      </c>
      <c r="B1687" s="3" t="s">
        <v>3250</v>
      </c>
      <c r="C1687" s="3" t="s">
        <v>3872</v>
      </c>
      <c r="D1687" s="12" t="s">
        <v>4402</v>
      </c>
      <c r="E1687" s="6" t="str">
        <f t="shared" si="75"/>
        <v>module=cjoba</v>
      </c>
      <c r="F1687" s="6" t="str">
        <f t="shared" si="76"/>
        <v>module=xcjoba</v>
      </c>
    </row>
    <row r="1688" spans="1:6" ht="30" customHeight="1">
      <c r="A1688" s="3" t="s">
        <v>2</v>
      </c>
      <c r="B1688" s="3" t="s">
        <v>3251</v>
      </c>
      <c r="C1688" s="3" t="s">
        <v>3873</v>
      </c>
      <c r="D1688" s="12" t="s">
        <v>4403</v>
      </c>
      <c r="E1688" s="6" t="str">
        <f t="shared" si="75"/>
        <v>module=cjoba</v>
      </c>
      <c r="F1688" s="6" t="str">
        <f t="shared" si="76"/>
        <v>module=xcjoba</v>
      </c>
    </row>
    <row r="1689" spans="1:6" ht="30" customHeight="1">
      <c r="A1689" s="3" t="s">
        <v>2</v>
      </c>
      <c r="B1689" s="3" t="s">
        <v>3252</v>
      </c>
      <c r="C1689" s="3" t="s">
        <v>3874</v>
      </c>
      <c r="D1689" s="12" t="s">
        <v>4404</v>
      </c>
      <c r="E1689" s="6" t="str">
        <f t="shared" si="75"/>
        <v>module=cjoba</v>
      </c>
      <c r="F1689" s="6" t="str">
        <f t="shared" si="76"/>
        <v>module=xcjoba</v>
      </c>
    </row>
    <row r="1690" spans="1:6" ht="30" customHeight="1">
      <c r="A1690" s="3" t="s">
        <v>2</v>
      </c>
      <c r="B1690" s="3" t="s">
        <v>3253</v>
      </c>
      <c r="C1690" s="3" t="s">
        <v>3875</v>
      </c>
      <c r="D1690" s="12" t="s">
        <v>4405</v>
      </c>
      <c r="E1690" s="6" t="str">
        <f t="shared" si="75"/>
        <v>module=cjoba</v>
      </c>
      <c r="F1690" s="6" t="str">
        <f t="shared" si="76"/>
        <v>module=xcjoba</v>
      </c>
    </row>
    <row r="1691" spans="1:6" ht="30" customHeight="1">
      <c r="A1691" s="3" t="s">
        <v>2</v>
      </c>
      <c r="B1691" s="3" t="s">
        <v>3254</v>
      </c>
      <c r="C1691" s="3" t="s">
        <v>3876</v>
      </c>
      <c r="D1691" s="12" t="s">
        <v>4406</v>
      </c>
      <c r="E1691" s="6" t="str">
        <f t="shared" ref="E1691:E1701" si="77">HYPERLINK("http://www.ssc.wisc.edu/wlsresearch/documentation/waves/?wave=wls75&amp;module=cinc","module=cinc")</f>
        <v>module=cinc</v>
      </c>
      <c r="F1691" s="6" t="str">
        <f t="shared" ref="F1691:F1701" si="78">HYPERLINK("http://www.ssc.wisc.edu/wlsresearch/documentation/waves/?wave=wls77&amp;module=xcinc","module=xcinc")</f>
        <v>module=xcinc</v>
      </c>
    </row>
    <row r="1692" spans="1:6" ht="30" customHeight="1">
      <c r="A1692" s="3" t="s">
        <v>2</v>
      </c>
      <c r="B1692" s="3" t="s">
        <v>3255</v>
      </c>
      <c r="C1692" s="3" t="s">
        <v>3877</v>
      </c>
      <c r="D1692" s="12" t="s">
        <v>4407</v>
      </c>
      <c r="E1692" s="6" t="str">
        <f t="shared" si="77"/>
        <v>module=cinc</v>
      </c>
      <c r="F1692" s="6" t="str">
        <f t="shared" si="78"/>
        <v>module=xcinc</v>
      </c>
    </row>
    <row r="1693" spans="1:6" ht="30" customHeight="1">
      <c r="A1693" s="3" t="s">
        <v>2</v>
      </c>
      <c r="B1693" s="3" t="s">
        <v>3256</v>
      </c>
      <c r="C1693" s="3" t="s">
        <v>3878</v>
      </c>
      <c r="D1693" s="12" t="s">
        <v>4408</v>
      </c>
      <c r="E1693" s="6" t="str">
        <f t="shared" si="77"/>
        <v>module=cinc</v>
      </c>
      <c r="F1693" s="6" t="str">
        <f t="shared" si="78"/>
        <v>module=xcinc</v>
      </c>
    </row>
    <row r="1694" spans="1:6" ht="30" customHeight="1">
      <c r="A1694" s="3" t="s">
        <v>2</v>
      </c>
      <c r="B1694" s="3" t="s">
        <v>3257</v>
      </c>
      <c r="C1694" s="3" t="s">
        <v>3879</v>
      </c>
      <c r="D1694" s="12" t="s">
        <v>4409</v>
      </c>
      <c r="E1694" s="6" t="str">
        <f t="shared" si="77"/>
        <v>module=cinc</v>
      </c>
      <c r="F1694" s="6" t="str">
        <f t="shared" si="78"/>
        <v>module=xcinc</v>
      </c>
    </row>
    <row r="1695" spans="1:6" ht="30" customHeight="1">
      <c r="A1695" s="3" t="s">
        <v>2</v>
      </c>
      <c r="B1695" s="3" t="s">
        <v>3258</v>
      </c>
      <c r="C1695" s="3" t="s">
        <v>3880</v>
      </c>
      <c r="D1695" s="12" t="s">
        <v>4410</v>
      </c>
      <c r="E1695" s="6" t="str">
        <f t="shared" si="77"/>
        <v>module=cinc</v>
      </c>
      <c r="F1695" s="6" t="str">
        <f t="shared" si="78"/>
        <v>module=xcinc</v>
      </c>
    </row>
    <row r="1696" spans="1:6" ht="30" customHeight="1">
      <c r="A1696" s="3" t="s">
        <v>2</v>
      </c>
      <c r="B1696" s="3" t="s">
        <v>3259</v>
      </c>
      <c r="C1696" s="3" t="s">
        <v>3881</v>
      </c>
      <c r="D1696" s="12" t="s">
        <v>4411</v>
      </c>
      <c r="E1696" s="6" t="str">
        <f t="shared" si="77"/>
        <v>module=cinc</v>
      </c>
      <c r="F1696" s="6" t="str">
        <f t="shared" si="78"/>
        <v>module=xcinc</v>
      </c>
    </row>
    <row r="1697" spans="1:6" ht="30" customHeight="1">
      <c r="A1697" s="3" t="s">
        <v>2</v>
      </c>
      <c r="B1697" s="3" t="s">
        <v>3260</v>
      </c>
      <c r="C1697" s="3" t="s">
        <v>3882</v>
      </c>
      <c r="D1697" s="12" t="s">
        <v>4412</v>
      </c>
      <c r="E1697" s="6" t="str">
        <f t="shared" si="77"/>
        <v>module=cinc</v>
      </c>
      <c r="F1697" s="6" t="str">
        <f t="shared" si="78"/>
        <v>module=xcinc</v>
      </c>
    </row>
    <row r="1698" spans="1:6" ht="30" customHeight="1">
      <c r="A1698" s="3" t="s">
        <v>2</v>
      </c>
      <c r="B1698" s="3" t="s">
        <v>3261</v>
      </c>
      <c r="C1698" s="3" t="s">
        <v>3883</v>
      </c>
      <c r="D1698" s="12" t="s">
        <v>4413</v>
      </c>
      <c r="E1698" s="6" t="str">
        <f t="shared" si="77"/>
        <v>module=cinc</v>
      </c>
      <c r="F1698" s="6" t="str">
        <f t="shared" si="78"/>
        <v>module=xcinc</v>
      </c>
    </row>
    <row r="1699" spans="1:6" ht="30" customHeight="1">
      <c r="A1699" s="3" t="s">
        <v>2</v>
      </c>
      <c r="B1699" s="3" t="s">
        <v>3262</v>
      </c>
      <c r="C1699" s="3" t="s">
        <v>3884</v>
      </c>
      <c r="D1699" s="12" t="s">
        <v>4414</v>
      </c>
      <c r="E1699" s="6" t="str">
        <f t="shared" si="77"/>
        <v>module=cinc</v>
      </c>
      <c r="F1699" s="6" t="str">
        <f t="shared" si="78"/>
        <v>module=xcinc</v>
      </c>
    </row>
    <row r="1700" spans="1:6" ht="30" customHeight="1">
      <c r="A1700" s="3" t="s">
        <v>2</v>
      </c>
      <c r="B1700" s="3" t="s">
        <v>3263</v>
      </c>
      <c r="C1700" s="3" t="s">
        <v>3885</v>
      </c>
      <c r="D1700" s="12" t="s">
        <v>4415</v>
      </c>
      <c r="E1700" s="6" t="str">
        <f t="shared" si="77"/>
        <v>module=cinc</v>
      </c>
      <c r="F1700" s="6" t="str">
        <f t="shared" si="78"/>
        <v>module=xcinc</v>
      </c>
    </row>
    <row r="1701" spans="1:6" ht="30" customHeight="1">
      <c r="A1701" s="3" t="s">
        <v>2</v>
      </c>
      <c r="B1701" s="3" t="s">
        <v>3264</v>
      </c>
      <c r="C1701" s="3" t="s">
        <v>3886</v>
      </c>
      <c r="D1701" s="12" t="s">
        <v>4416</v>
      </c>
      <c r="E1701" s="6" t="str">
        <f t="shared" si="77"/>
        <v>module=cinc</v>
      </c>
      <c r="F1701" s="6" t="str">
        <f t="shared" si="78"/>
        <v>module=xcinc</v>
      </c>
    </row>
    <row r="1702" spans="1:6" ht="30" customHeight="1">
      <c r="A1702" s="3" t="s">
        <v>3</v>
      </c>
      <c r="B1702" s="3" t="s">
        <v>3265</v>
      </c>
      <c r="C1702" s="3" t="s">
        <v>3265</v>
      </c>
      <c r="D1702" s="12" t="s">
        <v>4417</v>
      </c>
      <c r="E1702" s="6" t="str">
        <f t="shared" ref="E1702:E1745" si="79">HYPERLINK("http://www.ssc.wisc.edu/wlsresearch/documentation/waves/?wave=wls75&amp;module=csib","module=csib")</f>
        <v>module=csib</v>
      </c>
      <c r="F1702" s="3" t="s">
        <v>114</v>
      </c>
    </row>
    <row r="1703" spans="1:6" ht="30" customHeight="1">
      <c r="A1703" s="3" t="s">
        <v>3</v>
      </c>
      <c r="B1703" s="3" t="s">
        <v>3266</v>
      </c>
      <c r="C1703" s="3" t="s">
        <v>3266</v>
      </c>
      <c r="D1703" s="12" t="s">
        <v>4418</v>
      </c>
      <c r="E1703" s="6" t="str">
        <f t="shared" si="79"/>
        <v>module=csib</v>
      </c>
      <c r="F1703" s="3" t="s">
        <v>114</v>
      </c>
    </row>
    <row r="1704" spans="1:6" ht="30" customHeight="1">
      <c r="A1704" s="3" t="s">
        <v>3</v>
      </c>
      <c r="B1704" s="3" t="s">
        <v>3267</v>
      </c>
      <c r="C1704" s="3" t="s">
        <v>3267</v>
      </c>
      <c r="D1704" s="12" t="s">
        <v>4419</v>
      </c>
      <c r="E1704" s="6" t="str">
        <f t="shared" si="79"/>
        <v>module=csib</v>
      </c>
      <c r="F1704" s="3" t="s">
        <v>114</v>
      </c>
    </row>
    <row r="1705" spans="1:6" ht="30" customHeight="1">
      <c r="A1705" s="3" t="s">
        <v>3</v>
      </c>
      <c r="B1705" s="3" t="s">
        <v>3268</v>
      </c>
      <c r="C1705" s="3" t="s">
        <v>3268</v>
      </c>
      <c r="D1705" s="12" t="s">
        <v>4420</v>
      </c>
      <c r="E1705" s="6" t="str">
        <f t="shared" si="79"/>
        <v>module=csib</v>
      </c>
      <c r="F1705" s="3" t="s">
        <v>114</v>
      </c>
    </row>
    <row r="1706" spans="1:6" ht="30" customHeight="1">
      <c r="A1706" s="3" t="s">
        <v>3</v>
      </c>
      <c r="B1706" s="3" t="s">
        <v>3269</v>
      </c>
      <c r="C1706" s="3" t="s">
        <v>3269</v>
      </c>
      <c r="D1706" s="12" t="s">
        <v>4421</v>
      </c>
      <c r="E1706" s="6" t="str">
        <f t="shared" si="79"/>
        <v>module=csib</v>
      </c>
      <c r="F1706" s="3" t="s">
        <v>114</v>
      </c>
    </row>
    <row r="1707" spans="1:6" ht="30" customHeight="1">
      <c r="A1707" s="3" t="s">
        <v>3</v>
      </c>
      <c r="B1707" s="3" t="s">
        <v>3270</v>
      </c>
      <c r="C1707" s="3" t="s">
        <v>3270</v>
      </c>
      <c r="D1707" s="12" t="s">
        <v>4422</v>
      </c>
      <c r="E1707" s="6" t="str">
        <f t="shared" si="79"/>
        <v>module=csib</v>
      </c>
      <c r="F1707" s="3" t="s">
        <v>114</v>
      </c>
    </row>
    <row r="1708" spans="1:6" ht="30" customHeight="1">
      <c r="A1708" s="3" t="s">
        <v>3</v>
      </c>
      <c r="B1708" s="3" t="s">
        <v>3271</v>
      </c>
      <c r="C1708" s="3" t="s">
        <v>3271</v>
      </c>
      <c r="D1708" s="12" t="s">
        <v>4423</v>
      </c>
      <c r="E1708" s="6" t="str">
        <f t="shared" si="79"/>
        <v>module=csib</v>
      </c>
      <c r="F1708" s="3" t="s">
        <v>114</v>
      </c>
    </row>
    <row r="1709" spans="1:6" ht="30" customHeight="1">
      <c r="A1709" s="3" t="s">
        <v>3</v>
      </c>
      <c r="B1709" s="3" t="s">
        <v>3272</v>
      </c>
      <c r="C1709" s="3" t="s">
        <v>3272</v>
      </c>
      <c r="D1709" s="12" t="s">
        <v>4424</v>
      </c>
      <c r="E1709" s="6" t="str">
        <f t="shared" si="79"/>
        <v>module=csib</v>
      </c>
      <c r="F1709" s="3" t="s">
        <v>114</v>
      </c>
    </row>
    <row r="1710" spans="1:6" ht="30" customHeight="1">
      <c r="A1710" s="3" t="s">
        <v>3</v>
      </c>
      <c r="B1710" s="3" t="s">
        <v>3273</v>
      </c>
      <c r="C1710" s="3" t="s">
        <v>3273</v>
      </c>
      <c r="D1710" s="12" t="s">
        <v>4425</v>
      </c>
      <c r="E1710" s="6" t="str">
        <f t="shared" si="79"/>
        <v>module=csib</v>
      </c>
      <c r="F1710" s="3" t="s">
        <v>114</v>
      </c>
    </row>
    <row r="1711" spans="1:6" ht="30" customHeight="1">
      <c r="A1711" s="3" t="s">
        <v>3</v>
      </c>
      <c r="B1711" s="3" t="s">
        <v>3274</v>
      </c>
      <c r="C1711" s="3" t="s">
        <v>3274</v>
      </c>
      <c r="D1711" s="12" t="s">
        <v>4426</v>
      </c>
      <c r="E1711" s="6" t="str">
        <f t="shared" si="79"/>
        <v>module=csib</v>
      </c>
      <c r="F1711" s="3" t="s">
        <v>114</v>
      </c>
    </row>
    <row r="1712" spans="1:6" ht="30" customHeight="1">
      <c r="A1712" s="3" t="s">
        <v>3</v>
      </c>
      <c r="B1712" s="3" t="s">
        <v>3275</v>
      </c>
      <c r="C1712" s="3" t="s">
        <v>3275</v>
      </c>
      <c r="D1712" s="12" t="s">
        <v>4427</v>
      </c>
      <c r="E1712" s="6" t="str">
        <f t="shared" si="79"/>
        <v>module=csib</v>
      </c>
      <c r="F1712" s="3" t="s">
        <v>114</v>
      </c>
    </row>
    <row r="1713" spans="1:6" ht="30" customHeight="1">
      <c r="A1713" s="3" t="s">
        <v>3</v>
      </c>
      <c r="B1713" s="3" t="s">
        <v>3276</v>
      </c>
      <c r="C1713" s="3" t="s">
        <v>3276</v>
      </c>
      <c r="D1713" s="12" t="s">
        <v>4428</v>
      </c>
      <c r="E1713" s="6" t="str">
        <f t="shared" si="79"/>
        <v>module=csib</v>
      </c>
      <c r="F1713" s="3" t="s">
        <v>114</v>
      </c>
    </row>
    <row r="1714" spans="1:6" ht="30" customHeight="1">
      <c r="A1714" s="3" t="s">
        <v>3</v>
      </c>
      <c r="B1714" s="3" t="s">
        <v>3277</v>
      </c>
      <c r="C1714" s="3" t="s">
        <v>3277</v>
      </c>
      <c r="D1714" s="12" t="s">
        <v>4429</v>
      </c>
      <c r="E1714" s="6" t="str">
        <f t="shared" si="79"/>
        <v>module=csib</v>
      </c>
      <c r="F1714" s="3" t="s">
        <v>114</v>
      </c>
    </row>
    <row r="1715" spans="1:6" ht="30" customHeight="1">
      <c r="A1715" s="3" t="s">
        <v>3</v>
      </c>
      <c r="B1715" s="3" t="s">
        <v>3278</v>
      </c>
      <c r="C1715" s="3" t="s">
        <v>3278</v>
      </c>
      <c r="D1715" s="12" t="s">
        <v>4430</v>
      </c>
      <c r="E1715" s="6" t="str">
        <f t="shared" si="79"/>
        <v>module=csib</v>
      </c>
      <c r="F1715" s="3" t="s">
        <v>114</v>
      </c>
    </row>
    <row r="1716" spans="1:6" ht="30" customHeight="1">
      <c r="A1716" s="3" t="s">
        <v>3</v>
      </c>
      <c r="B1716" s="3" t="s">
        <v>3279</v>
      </c>
      <c r="C1716" s="3" t="s">
        <v>3279</v>
      </c>
      <c r="D1716" s="12" t="s">
        <v>4431</v>
      </c>
      <c r="E1716" s="6" t="str">
        <f t="shared" si="79"/>
        <v>module=csib</v>
      </c>
      <c r="F1716" s="3" t="s">
        <v>114</v>
      </c>
    </row>
    <row r="1717" spans="1:6" ht="30" customHeight="1">
      <c r="A1717" s="3" t="s">
        <v>3</v>
      </c>
      <c r="B1717" s="3" t="s">
        <v>3280</v>
      </c>
      <c r="C1717" s="3" t="s">
        <v>3280</v>
      </c>
      <c r="D1717" s="12" t="s">
        <v>4432</v>
      </c>
      <c r="E1717" s="6" t="str">
        <f t="shared" si="79"/>
        <v>module=csib</v>
      </c>
      <c r="F1717" s="3" t="s">
        <v>114</v>
      </c>
    </row>
    <row r="1718" spans="1:6" ht="30" customHeight="1">
      <c r="A1718" s="3" t="s">
        <v>3</v>
      </c>
      <c r="B1718" s="3" t="s">
        <v>3281</v>
      </c>
      <c r="C1718" s="3" t="s">
        <v>3281</v>
      </c>
      <c r="D1718" s="12" t="s">
        <v>4433</v>
      </c>
      <c r="E1718" s="6" t="str">
        <f t="shared" si="79"/>
        <v>module=csib</v>
      </c>
      <c r="F1718" s="3" t="s">
        <v>114</v>
      </c>
    </row>
    <row r="1719" spans="1:6" ht="30" customHeight="1">
      <c r="A1719" s="3" t="s">
        <v>3</v>
      </c>
      <c r="B1719" s="3" t="s">
        <v>3282</v>
      </c>
      <c r="C1719" s="3" t="s">
        <v>3282</v>
      </c>
      <c r="D1719" s="12" t="s">
        <v>4434</v>
      </c>
      <c r="E1719" s="6" t="str">
        <f t="shared" si="79"/>
        <v>module=csib</v>
      </c>
      <c r="F1719" s="3" t="s">
        <v>114</v>
      </c>
    </row>
    <row r="1720" spans="1:6" ht="30" customHeight="1">
      <c r="A1720" s="3" t="s">
        <v>3</v>
      </c>
      <c r="B1720" s="3" t="s">
        <v>3283</v>
      </c>
      <c r="C1720" s="3" t="s">
        <v>3283</v>
      </c>
      <c r="D1720" s="12" t="s">
        <v>4435</v>
      </c>
      <c r="E1720" s="6" t="str">
        <f t="shared" si="79"/>
        <v>module=csib</v>
      </c>
      <c r="F1720" s="3" t="s">
        <v>114</v>
      </c>
    </row>
    <row r="1721" spans="1:6" ht="30" customHeight="1">
      <c r="A1721" s="3" t="s">
        <v>3</v>
      </c>
      <c r="B1721" s="3" t="s">
        <v>3284</v>
      </c>
      <c r="C1721" s="3" t="s">
        <v>3284</v>
      </c>
      <c r="D1721" s="12" t="s">
        <v>4436</v>
      </c>
      <c r="E1721" s="6" t="str">
        <f t="shared" si="79"/>
        <v>module=csib</v>
      </c>
      <c r="F1721" s="3" t="s">
        <v>114</v>
      </c>
    </row>
    <row r="1722" spans="1:6" ht="30" customHeight="1">
      <c r="A1722" s="3" t="s">
        <v>3</v>
      </c>
      <c r="B1722" s="3" t="s">
        <v>3285</v>
      </c>
      <c r="C1722" s="3" t="s">
        <v>3285</v>
      </c>
      <c r="D1722" s="12" t="s">
        <v>4437</v>
      </c>
      <c r="E1722" s="6" t="str">
        <f t="shared" si="79"/>
        <v>module=csib</v>
      </c>
      <c r="F1722" s="3" t="s">
        <v>114</v>
      </c>
    </row>
    <row r="1723" spans="1:6" ht="30" customHeight="1">
      <c r="A1723" s="3" t="s">
        <v>3</v>
      </c>
      <c r="B1723" s="3" t="s">
        <v>3286</v>
      </c>
      <c r="C1723" s="3" t="s">
        <v>3286</v>
      </c>
      <c r="D1723" s="12" t="s">
        <v>4438</v>
      </c>
      <c r="E1723" s="6" t="str">
        <f t="shared" si="79"/>
        <v>module=csib</v>
      </c>
      <c r="F1723" s="3" t="s">
        <v>114</v>
      </c>
    </row>
    <row r="1724" spans="1:6" ht="30" customHeight="1">
      <c r="A1724" s="3" t="s">
        <v>3</v>
      </c>
      <c r="B1724" s="3" t="s">
        <v>3287</v>
      </c>
      <c r="C1724" s="3" t="s">
        <v>3287</v>
      </c>
      <c r="D1724" s="12" t="s">
        <v>4439</v>
      </c>
      <c r="E1724" s="6" t="str">
        <f t="shared" si="79"/>
        <v>module=csib</v>
      </c>
      <c r="F1724" s="3" t="s">
        <v>114</v>
      </c>
    </row>
    <row r="1725" spans="1:6" ht="30" customHeight="1">
      <c r="A1725" s="3" t="s">
        <v>3</v>
      </c>
      <c r="B1725" s="3" t="s">
        <v>3288</v>
      </c>
      <c r="C1725" s="3" t="s">
        <v>3288</v>
      </c>
      <c r="D1725" s="12" t="s">
        <v>4440</v>
      </c>
      <c r="E1725" s="6" t="str">
        <f t="shared" si="79"/>
        <v>module=csib</v>
      </c>
      <c r="F1725" s="3" t="s">
        <v>114</v>
      </c>
    </row>
    <row r="1726" spans="1:6" ht="30" customHeight="1">
      <c r="A1726" s="3" t="s">
        <v>3</v>
      </c>
      <c r="B1726" s="3" t="s">
        <v>3289</v>
      </c>
      <c r="C1726" s="3" t="s">
        <v>3289</v>
      </c>
      <c r="D1726" s="12" t="s">
        <v>4441</v>
      </c>
      <c r="E1726" s="6" t="str">
        <f t="shared" si="79"/>
        <v>module=csib</v>
      </c>
      <c r="F1726" s="3" t="s">
        <v>114</v>
      </c>
    </row>
    <row r="1727" spans="1:6" ht="30" customHeight="1">
      <c r="A1727" s="3" t="s">
        <v>3</v>
      </c>
      <c r="B1727" s="3" t="s">
        <v>3290</v>
      </c>
      <c r="C1727" s="3" t="s">
        <v>3290</v>
      </c>
      <c r="D1727" s="12" t="s">
        <v>4442</v>
      </c>
      <c r="E1727" s="6" t="str">
        <f t="shared" si="79"/>
        <v>module=csib</v>
      </c>
      <c r="F1727" s="3" t="s">
        <v>114</v>
      </c>
    </row>
    <row r="1728" spans="1:6" ht="30" customHeight="1">
      <c r="A1728" s="3" t="s">
        <v>3</v>
      </c>
      <c r="B1728" s="3" t="s">
        <v>3291</v>
      </c>
      <c r="C1728" s="3" t="s">
        <v>3291</v>
      </c>
      <c r="D1728" s="12" t="s">
        <v>4443</v>
      </c>
      <c r="E1728" s="6" t="str">
        <f t="shared" si="79"/>
        <v>module=csib</v>
      </c>
      <c r="F1728" s="3" t="s">
        <v>114</v>
      </c>
    </row>
    <row r="1729" spans="1:6" ht="30" customHeight="1">
      <c r="A1729" s="3" t="s">
        <v>3</v>
      </c>
      <c r="B1729" s="3" t="s">
        <v>3292</v>
      </c>
      <c r="C1729" s="3" t="s">
        <v>3292</v>
      </c>
      <c r="D1729" s="12" t="s">
        <v>4444</v>
      </c>
      <c r="E1729" s="6" t="str">
        <f t="shared" si="79"/>
        <v>module=csib</v>
      </c>
      <c r="F1729" s="3" t="s">
        <v>114</v>
      </c>
    </row>
    <row r="1730" spans="1:6" ht="30" customHeight="1">
      <c r="A1730" s="3" t="s">
        <v>3</v>
      </c>
      <c r="B1730" s="3" t="s">
        <v>3293</v>
      </c>
      <c r="C1730" s="3" t="s">
        <v>3293</v>
      </c>
      <c r="D1730" s="12" t="s">
        <v>4445</v>
      </c>
      <c r="E1730" s="6" t="str">
        <f t="shared" si="79"/>
        <v>module=csib</v>
      </c>
      <c r="F1730" s="3" t="s">
        <v>114</v>
      </c>
    </row>
    <row r="1731" spans="1:6" ht="30" customHeight="1">
      <c r="A1731" s="3" t="s">
        <v>3</v>
      </c>
      <c r="B1731" s="3" t="s">
        <v>3294</v>
      </c>
      <c r="C1731" s="3" t="s">
        <v>3294</v>
      </c>
      <c r="D1731" s="12" t="s">
        <v>4446</v>
      </c>
      <c r="E1731" s="6" t="str">
        <f t="shared" si="79"/>
        <v>module=csib</v>
      </c>
      <c r="F1731" s="3" t="s">
        <v>114</v>
      </c>
    </row>
    <row r="1732" spans="1:6" ht="30" customHeight="1">
      <c r="A1732" s="3" t="s">
        <v>3</v>
      </c>
      <c r="B1732" s="3" t="s">
        <v>3295</v>
      </c>
      <c r="C1732" s="3" t="s">
        <v>3295</v>
      </c>
      <c r="D1732" s="12" t="s">
        <v>4447</v>
      </c>
      <c r="E1732" s="6" t="str">
        <f t="shared" si="79"/>
        <v>module=csib</v>
      </c>
      <c r="F1732" s="3" t="s">
        <v>114</v>
      </c>
    </row>
    <row r="1733" spans="1:6" ht="30" customHeight="1">
      <c r="A1733" s="3" t="s">
        <v>3</v>
      </c>
      <c r="B1733" s="3" t="s">
        <v>3296</v>
      </c>
      <c r="C1733" s="3" t="s">
        <v>3296</v>
      </c>
      <c r="D1733" s="12" t="s">
        <v>4448</v>
      </c>
      <c r="E1733" s="6" t="str">
        <f t="shared" si="79"/>
        <v>module=csib</v>
      </c>
      <c r="F1733" s="3" t="s">
        <v>114</v>
      </c>
    </row>
    <row r="1734" spans="1:6" ht="30" customHeight="1">
      <c r="A1734" s="3" t="s">
        <v>3</v>
      </c>
      <c r="B1734" s="3" t="s">
        <v>3297</v>
      </c>
      <c r="C1734" s="3" t="s">
        <v>3297</v>
      </c>
      <c r="D1734" s="12" t="s">
        <v>4449</v>
      </c>
      <c r="E1734" s="6" t="str">
        <f t="shared" si="79"/>
        <v>module=csib</v>
      </c>
      <c r="F1734" s="3" t="s">
        <v>114</v>
      </c>
    </row>
    <row r="1735" spans="1:6" ht="30" customHeight="1">
      <c r="A1735" s="3" t="s">
        <v>3</v>
      </c>
      <c r="B1735" s="3" t="s">
        <v>3298</v>
      </c>
      <c r="C1735" s="3" t="s">
        <v>3298</v>
      </c>
      <c r="D1735" s="12" t="s">
        <v>4450</v>
      </c>
      <c r="E1735" s="6" t="str">
        <f t="shared" si="79"/>
        <v>module=csib</v>
      </c>
      <c r="F1735" s="3" t="s">
        <v>114</v>
      </c>
    </row>
    <row r="1736" spans="1:6" ht="30" customHeight="1">
      <c r="A1736" s="3" t="s">
        <v>3</v>
      </c>
      <c r="B1736" s="3" t="s">
        <v>3299</v>
      </c>
      <c r="C1736" s="3" t="s">
        <v>3299</v>
      </c>
      <c r="D1736" s="12" t="s">
        <v>4451</v>
      </c>
      <c r="E1736" s="6" t="str">
        <f t="shared" si="79"/>
        <v>module=csib</v>
      </c>
      <c r="F1736" s="3" t="s">
        <v>114</v>
      </c>
    </row>
    <row r="1737" spans="1:6" ht="30" customHeight="1">
      <c r="A1737" s="3" t="s">
        <v>3</v>
      </c>
      <c r="B1737" s="3" t="s">
        <v>3300</v>
      </c>
      <c r="C1737" s="3" t="s">
        <v>3300</v>
      </c>
      <c r="D1737" s="12" t="s">
        <v>4452</v>
      </c>
      <c r="E1737" s="6" t="str">
        <f t="shared" si="79"/>
        <v>module=csib</v>
      </c>
      <c r="F1737" s="3" t="s">
        <v>114</v>
      </c>
    </row>
    <row r="1738" spans="1:6" ht="30" customHeight="1">
      <c r="A1738" s="3" t="s">
        <v>3</v>
      </c>
      <c r="B1738" s="3" t="s">
        <v>3301</v>
      </c>
      <c r="C1738" s="3" t="s">
        <v>3301</v>
      </c>
      <c r="D1738" s="12" t="s">
        <v>4453</v>
      </c>
      <c r="E1738" s="6" t="str">
        <f t="shared" si="79"/>
        <v>module=csib</v>
      </c>
      <c r="F1738" s="3" t="s">
        <v>114</v>
      </c>
    </row>
    <row r="1739" spans="1:6" ht="30" customHeight="1">
      <c r="A1739" s="3" t="s">
        <v>3</v>
      </c>
      <c r="B1739" s="3" t="s">
        <v>3302</v>
      </c>
      <c r="C1739" s="3" t="s">
        <v>3302</v>
      </c>
      <c r="D1739" s="12" t="s">
        <v>4454</v>
      </c>
      <c r="E1739" s="6" t="str">
        <f t="shared" si="79"/>
        <v>module=csib</v>
      </c>
      <c r="F1739" s="3" t="s">
        <v>114</v>
      </c>
    </row>
    <row r="1740" spans="1:6" ht="30" customHeight="1">
      <c r="A1740" s="3" t="s">
        <v>3</v>
      </c>
      <c r="B1740" s="3" t="s">
        <v>3303</v>
      </c>
      <c r="C1740" s="3" t="s">
        <v>3303</v>
      </c>
      <c r="D1740" s="12" t="s">
        <v>4455</v>
      </c>
      <c r="E1740" s="6" t="str">
        <f t="shared" si="79"/>
        <v>module=csib</v>
      </c>
      <c r="F1740" s="3" t="s">
        <v>114</v>
      </c>
    </row>
    <row r="1741" spans="1:6" ht="30" customHeight="1">
      <c r="A1741" s="3" t="s">
        <v>3</v>
      </c>
      <c r="B1741" s="3" t="s">
        <v>3304</v>
      </c>
      <c r="C1741" s="3" t="s">
        <v>3304</v>
      </c>
      <c r="D1741" s="12" t="s">
        <v>4456</v>
      </c>
      <c r="E1741" s="6" t="str">
        <f t="shared" si="79"/>
        <v>module=csib</v>
      </c>
      <c r="F1741" s="3" t="s">
        <v>114</v>
      </c>
    </row>
    <row r="1742" spans="1:6" ht="30" customHeight="1">
      <c r="A1742" s="3" t="s">
        <v>3</v>
      </c>
      <c r="B1742" s="3" t="s">
        <v>3305</v>
      </c>
      <c r="C1742" s="3" t="s">
        <v>3305</v>
      </c>
      <c r="D1742" s="12" t="s">
        <v>4457</v>
      </c>
      <c r="E1742" s="6" t="str">
        <f t="shared" si="79"/>
        <v>module=csib</v>
      </c>
      <c r="F1742" s="3" t="s">
        <v>114</v>
      </c>
    </row>
    <row r="1743" spans="1:6" ht="30" customHeight="1">
      <c r="A1743" s="3" t="s">
        <v>3</v>
      </c>
      <c r="B1743" s="3" t="s">
        <v>3306</v>
      </c>
      <c r="C1743" s="3" t="s">
        <v>3306</v>
      </c>
      <c r="D1743" s="12" t="s">
        <v>4458</v>
      </c>
      <c r="E1743" s="6" t="str">
        <f t="shared" si="79"/>
        <v>module=csib</v>
      </c>
      <c r="F1743" s="3" t="s">
        <v>114</v>
      </c>
    </row>
    <row r="1744" spans="1:6" ht="30" customHeight="1">
      <c r="A1744" s="3" t="s">
        <v>3</v>
      </c>
      <c r="B1744" s="3" t="s">
        <v>3307</v>
      </c>
      <c r="C1744" s="3" t="s">
        <v>3307</v>
      </c>
      <c r="D1744" s="12" t="s">
        <v>4459</v>
      </c>
      <c r="E1744" s="6" t="str">
        <f t="shared" si="79"/>
        <v>module=csib</v>
      </c>
      <c r="F1744" s="3" t="s">
        <v>114</v>
      </c>
    </row>
    <row r="1745" spans="1:6" ht="30" customHeight="1">
      <c r="A1745" s="3" t="s">
        <v>3</v>
      </c>
      <c r="B1745" s="3" t="s">
        <v>3308</v>
      </c>
      <c r="C1745" s="3" t="s">
        <v>3308</v>
      </c>
      <c r="D1745" s="12" t="s">
        <v>4460</v>
      </c>
      <c r="E1745" s="6" t="str">
        <f t="shared" si="79"/>
        <v>module=csib</v>
      </c>
      <c r="F1745" s="3" t="s">
        <v>114</v>
      </c>
    </row>
    <row r="1746" spans="1:6" ht="30" customHeight="1">
      <c r="A1746" s="3" t="s">
        <v>3</v>
      </c>
      <c r="B1746" s="3" t="s">
        <v>3309</v>
      </c>
      <c r="C1746" s="3" t="s">
        <v>3309</v>
      </c>
      <c r="D1746" s="12" t="s">
        <v>4461</v>
      </c>
      <c r="E1746" s="6" t="str">
        <f t="shared" ref="E1746:E1763" si="80">HYPERLINK("http://www.ssc.wisc.edu/wlsresearch/documentation/waves/?wave=wls75&amp;module=cssb","module=cssb")</f>
        <v>module=cssb</v>
      </c>
      <c r="F1746" s="3" t="s">
        <v>114</v>
      </c>
    </row>
    <row r="1747" spans="1:6" ht="30" customHeight="1">
      <c r="A1747" s="3" t="s">
        <v>3</v>
      </c>
      <c r="B1747" s="3" t="s">
        <v>3310</v>
      </c>
      <c r="C1747" s="3" t="s">
        <v>3310</v>
      </c>
      <c r="D1747" s="12" t="s">
        <v>4462</v>
      </c>
      <c r="E1747" s="6" t="str">
        <f t="shared" si="80"/>
        <v>module=cssb</v>
      </c>
      <c r="F1747" s="3" t="s">
        <v>114</v>
      </c>
    </row>
    <row r="1748" spans="1:6" ht="30" customHeight="1">
      <c r="A1748" s="3" t="s">
        <v>3</v>
      </c>
      <c r="B1748" s="3" t="s">
        <v>3311</v>
      </c>
      <c r="C1748" s="3" t="s">
        <v>3311</v>
      </c>
      <c r="D1748" s="12" t="s">
        <v>4463</v>
      </c>
      <c r="E1748" s="6" t="str">
        <f t="shared" si="80"/>
        <v>module=cssb</v>
      </c>
      <c r="F1748" s="3" t="s">
        <v>114</v>
      </c>
    </row>
    <row r="1749" spans="1:6" ht="30" customHeight="1">
      <c r="A1749" s="3" t="s">
        <v>3</v>
      </c>
      <c r="B1749" s="3" t="s">
        <v>3312</v>
      </c>
      <c r="C1749" s="3" t="s">
        <v>3312</v>
      </c>
      <c r="D1749" s="12" t="s">
        <v>4464</v>
      </c>
      <c r="E1749" s="6" t="str">
        <f t="shared" si="80"/>
        <v>module=cssb</v>
      </c>
      <c r="F1749" s="3" t="s">
        <v>114</v>
      </c>
    </row>
    <row r="1750" spans="1:6" ht="30" customHeight="1">
      <c r="A1750" s="3" t="s">
        <v>3</v>
      </c>
      <c r="B1750" s="3" t="s">
        <v>3313</v>
      </c>
      <c r="C1750" s="3" t="s">
        <v>3313</v>
      </c>
      <c r="D1750" s="12" t="s">
        <v>4465</v>
      </c>
      <c r="E1750" s="6" t="str">
        <f t="shared" si="80"/>
        <v>module=cssb</v>
      </c>
      <c r="F1750" s="3" t="s">
        <v>114</v>
      </c>
    </row>
    <row r="1751" spans="1:6" ht="30" customHeight="1">
      <c r="A1751" s="3" t="s">
        <v>3</v>
      </c>
      <c r="B1751" s="3" t="s">
        <v>3314</v>
      </c>
      <c r="C1751" s="3" t="s">
        <v>3314</v>
      </c>
      <c r="D1751" s="12" t="s">
        <v>4466</v>
      </c>
      <c r="E1751" s="6" t="str">
        <f t="shared" si="80"/>
        <v>module=cssb</v>
      </c>
      <c r="F1751" s="3" t="s">
        <v>114</v>
      </c>
    </row>
    <row r="1752" spans="1:6" ht="30" customHeight="1">
      <c r="A1752" s="3" t="s">
        <v>3</v>
      </c>
      <c r="B1752" s="3" t="s">
        <v>3315</v>
      </c>
      <c r="C1752" s="3" t="s">
        <v>3315</v>
      </c>
      <c r="D1752" s="12" t="s">
        <v>4467</v>
      </c>
      <c r="E1752" s="6" t="str">
        <f t="shared" si="80"/>
        <v>module=cssb</v>
      </c>
      <c r="F1752" s="3" t="s">
        <v>114</v>
      </c>
    </row>
    <row r="1753" spans="1:6" ht="30" customHeight="1">
      <c r="A1753" s="3" t="s">
        <v>3</v>
      </c>
      <c r="B1753" s="3" t="s">
        <v>3316</v>
      </c>
      <c r="C1753" s="3" t="s">
        <v>3316</v>
      </c>
      <c r="D1753" s="12" t="s">
        <v>4468</v>
      </c>
      <c r="E1753" s="6" t="str">
        <f t="shared" si="80"/>
        <v>module=cssb</v>
      </c>
      <c r="F1753" s="3" t="s">
        <v>114</v>
      </c>
    </row>
    <row r="1754" spans="1:6" ht="30" customHeight="1">
      <c r="A1754" s="3" t="s">
        <v>3</v>
      </c>
      <c r="B1754" s="3" t="s">
        <v>3317</v>
      </c>
      <c r="C1754" s="3" t="s">
        <v>3317</v>
      </c>
      <c r="D1754" s="12" t="s">
        <v>4469</v>
      </c>
      <c r="E1754" s="6" t="str">
        <f t="shared" si="80"/>
        <v>module=cssb</v>
      </c>
      <c r="F1754" s="3" t="s">
        <v>114</v>
      </c>
    </row>
    <row r="1755" spans="1:6" ht="30" customHeight="1">
      <c r="A1755" s="3" t="s">
        <v>3</v>
      </c>
      <c r="B1755" s="3" t="s">
        <v>3318</v>
      </c>
      <c r="C1755" s="3" t="s">
        <v>3318</v>
      </c>
      <c r="D1755" s="12" t="s">
        <v>4470</v>
      </c>
      <c r="E1755" s="6" t="str">
        <f t="shared" si="80"/>
        <v>module=cssb</v>
      </c>
      <c r="F1755" s="3" t="s">
        <v>114</v>
      </c>
    </row>
    <row r="1756" spans="1:6" ht="30" customHeight="1">
      <c r="A1756" s="3" t="s">
        <v>3</v>
      </c>
      <c r="B1756" s="3" t="s">
        <v>3319</v>
      </c>
      <c r="C1756" s="3" t="s">
        <v>3319</v>
      </c>
      <c r="D1756" s="12" t="s">
        <v>4471</v>
      </c>
      <c r="E1756" s="6" t="str">
        <f t="shared" si="80"/>
        <v>module=cssb</v>
      </c>
      <c r="F1756" s="3" t="s">
        <v>114</v>
      </c>
    </row>
    <row r="1757" spans="1:6" ht="30" customHeight="1">
      <c r="A1757" s="3" t="s">
        <v>3</v>
      </c>
      <c r="B1757" s="3" t="s">
        <v>3320</v>
      </c>
      <c r="C1757" s="3" t="s">
        <v>3320</v>
      </c>
      <c r="D1757" s="12" t="s">
        <v>4472</v>
      </c>
      <c r="E1757" s="6" t="str">
        <f t="shared" si="80"/>
        <v>module=cssb</v>
      </c>
      <c r="F1757" s="3" t="s">
        <v>114</v>
      </c>
    </row>
    <row r="1758" spans="1:6" ht="30" customHeight="1">
      <c r="A1758" s="3" t="s">
        <v>3</v>
      </c>
      <c r="B1758" s="3" t="s">
        <v>3321</v>
      </c>
      <c r="C1758" s="3" t="s">
        <v>3321</v>
      </c>
      <c r="D1758" s="12" t="s">
        <v>4473</v>
      </c>
      <c r="E1758" s="6" t="str">
        <f t="shared" si="80"/>
        <v>module=cssb</v>
      </c>
      <c r="F1758" s="3" t="s">
        <v>114</v>
      </c>
    </row>
    <row r="1759" spans="1:6" ht="30" customHeight="1">
      <c r="A1759" s="3" t="s">
        <v>3</v>
      </c>
      <c r="B1759" s="3" t="s">
        <v>3322</v>
      </c>
      <c r="C1759" s="3" t="s">
        <v>3322</v>
      </c>
      <c r="D1759" s="12" t="s">
        <v>4474</v>
      </c>
      <c r="E1759" s="6" t="str">
        <f t="shared" si="80"/>
        <v>module=cssb</v>
      </c>
      <c r="F1759" s="3" t="s">
        <v>114</v>
      </c>
    </row>
    <row r="1760" spans="1:6" ht="30" customHeight="1">
      <c r="A1760" s="3" t="s">
        <v>3</v>
      </c>
      <c r="B1760" s="3" t="s">
        <v>3323</v>
      </c>
      <c r="C1760" s="3" t="s">
        <v>3323</v>
      </c>
      <c r="D1760" s="12" t="s">
        <v>4475</v>
      </c>
      <c r="E1760" s="6" t="str">
        <f t="shared" si="80"/>
        <v>module=cssb</v>
      </c>
      <c r="F1760" s="3" t="s">
        <v>114</v>
      </c>
    </row>
    <row r="1761" spans="1:6" ht="30" customHeight="1">
      <c r="A1761" s="3" t="s">
        <v>3</v>
      </c>
      <c r="B1761" s="3" t="s">
        <v>3324</v>
      </c>
      <c r="C1761" s="3" t="s">
        <v>3324</v>
      </c>
      <c r="D1761" s="12" t="s">
        <v>4476</v>
      </c>
      <c r="E1761" s="6" t="str">
        <f t="shared" si="80"/>
        <v>module=cssb</v>
      </c>
      <c r="F1761" s="3" t="s">
        <v>114</v>
      </c>
    </row>
    <row r="1762" spans="1:6" ht="30" customHeight="1">
      <c r="A1762" s="3" t="s">
        <v>3</v>
      </c>
      <c r="B1762" s="3" t="s">
        <v>3325</v>
      </c>
      <c r="C1762" s="3" t="s">
        <v>3325</v>
      </c>
      <c r="D1762" s="12" t="s">
        <v>4477</v>
      </c>
      <c r="E1762" s="6" t="str">
        <f t="shared" si="80"/>
        <v>module=cssb</v>
      </c>
      <c r="F1762" s="3" t="s">
        <v>114</v>
      </c>
    </row>
    <row r="1763" spans="1:6" ht="30" customHeight="1">
      <c r="A1763" s="3" t="s">
        <v>3</v>
      </c>
      <c r="B1763" s="3" t="s">
        <v>3326</v>
      </c>
      <c r="C1763" s="3" t="s">
        <v>3326</v>
      </c>
      <c r="D1763" s="12" t="s">
        <v>4478</v>
      </c>
      <c r="E1763" s="6" t="str">
        <f t="shared" si="80"/>
        <v>module=cssb</v>
      </c>
      <c r="F1763" s="3" t="s">
        <v>114</v>
      </c>
    </row>
    <row r="1764" spans="1:6" ht="30" customHeight="1">
      <c r="A1764" s="3" t="s">
        <v>2</v>
      </c>
      <c r="B1764" s="3" t="s">
        <v>3327</v>
      </c>
      <c r="C1764" s="3" t="s">
        <v>3887</v>
      </c>
      <c r="D1764" s="12" t="s">
        <v>4479</v>
      </c>
      <c r="E1764" s="6" t="str">
        <f t="shared" ref="E1764:E1795" si="81">HYPERLINK("http://www.ssc.wisc.edu/wlsresearch/documentation/waves/?wave=wls75&amp;module=cchd","module=cchd")</f>
        <v>module=cchd</v>
      </c>
      <c r="F1764" s="6" t="str">
        <f t="shared" ref="F1764:F1786" si="82">HYPERLINK("http://www.ssc.wisc.edu/wlsresearch/documentation/waves/?wave=wls77&amp;module=xcchd","module=xcchd")</f>
        <v>module=xcchd</v>
      </c>
    </row>
    <row r="1765" spans="1:6" ht="30" customHeight="1">
      <c r="A1765" s="3" t="s">
        <v>2</v>
      </c>
      <c r="B1765" s="3" t="s">
        <v>3328</v>
      </c>
      <c r="C1765" s="3" t="s">
        <v>3888</v>
      </c>
      <c r="D1765" s="12" t="s">
        <v>4480</v>
      </c>
      <c r="E1765" s="6" t="str">
        <f t="shared" si="81"/>
        <v>module=cchd</v>
      </c>
      <c r="F1765" s="6" t="str">
        <f t="shared" si="82"/>
        <v>module=xcchd</v>
      </c>
    </row>
    <row r="1766" spans="1:6" ht="30" customHeight="1">
      <c r="A1766" s="3" t="s">
        <v>2</v>
      </c>
      <c r="B1766" s="3" t="s">
        <v>3329</v>
      </c>
      <c r="C1766" s="3" t="s">
        <v>3889</v>
      </c>
      <c r="D1766" s="12" t="s">
        <v>4481</v>
      </c>
      <c r="E1766" s="6" t="str">
        <f t="shared" si="81"/>
        <v>module=cchd</v>
      </c>
      <c r="F1766" s="6" t="str">
        <f t="shared" si="82"/>
        <v>module=xcchd</v>
      </c>
    </row>
    <row r="1767" spans="1:6" ht="30" customHeight="1">
      <c r="A1767" s="3" t="s">
        <v>2</v>
      </c>
      <c r="B1767" s="3" t="s">
        <v>3330</v>
      </c>
      <c r="C1767" s="3" t="s">
        <v>3890</v>
      </c>
      <c r="D1767" s="12" t="s">
        <v>4482</v>
      </c>
      <c r="E1767" s="6" t="str">
        <f t="shared" si="81"/>
        <v>module=cchd</v>
      </c>
      <c r="F1767" s="6" t="str">
        <f t="shared" si="82"/>
        <v>module=xcchd</v>
      </c>
    </row>
    <row r="1768" spans="1:6" ht="30" customHeight="1">
      <c r="A1768" s="3" t="s">
        <v>2</v>
      </c>
      <c r="B1768" s="3" t="s">
        <v>3331</v>
      </c>
      <c r="C1768" s="3" t="s">
        <v>3891</v>
      </c>
      <c r="D1768" s="12" t="s">
        <v>4483</v>
      </c>
      <c r="E1768" s="6" t="str">
        <f t="shared" si="81"/>
        <v>module=cchd</v>
      </c>
      <c r="F1768" s="6" t="str">
        <f t="shared" si="82"/>
        <v>module=xcchd</v>
      </c>
    </row>
    <row r="1769" spans="1:6" ht="30" customHeight="1">
      <c r="A1769" s="3" t="s">
        <v>2</v>
      </c>
      <c r="B1769" s="3" t="s">
        <v>3332</v>
      </c>
      <c r="C1769" s="3" t="s">
        <v>3892</v>
      </c>
      <c r="D1769" s="12" t="s">
        <v>4484</v>
      </c>
      <c r="E1769" s="6" t="str">
        <f t="shared" si="81"/>
        <v>module=cchd</v>
      </c>
      <c r="F1769" s="6" t="str">
        <f t="shared" si="82"/>
        <v>module=xcchd</v>
      </c>
    </row>
    <row r="1770" spans="1:6" ht="30" customHeight="1">
      <c r="A1770" s="3" t="s">
        <v>2</v>
      </c>
      <c r="B1770" s="3" t="s">
        <v>3333</v>
      </c>
      <c r="C1770" s="3" t="s">
        <v>3893</v>
      </c>
      <c r="D1770" s="12" t="s">
        <v>4485</v>
      </c>
      <c r="E1770" s="6" t="str">
        <f t="shared" si="81"/>
        <v>module=cchd</v>
      </c>
      <c r="F1770" s="6" t="str">
        <f t="shared" si="82"/>
        <v>module=xcchd</v>
      </c>
    </row>
    <row r="1771" spans="1:6" ht="30" customHeight="1">
      <c r="A1771" s="3" t="s">
        <v>2</v>
      </c>
      <c r="B1771" s="3" t="s">
        <v>3334</v>
      </c>
      <c r="C1771" s="3" t="s">
        <v>3894</v>
      </c>
      <c r="D1771" s="12" t="s">
        <v>4486</v>
      </c>
      <c r="E1771" s="6" t="str">
        <f t="shared" si="81"/>
        <v>module=cchd</v>
      </c>
      <c r="F1771" s="6" t="str">
        <f t="shared" si="82"/>
        <v>module=xcchd</v>
      </c>
    </row>
    <row r="1772" spans="1:6" ht="30" customHeight="1">
      <c r="A1772" s="3" t="s">
        <v>2</v>
      </c>
      <c r="B1772" s="3" t="s">
        <v>3335</v>
      </c>
      <c r="C1772" s="3" t="s">
        <v>3895</v>
      </c>
      <c r="D1772" s="12" t="s">
        <v>4487</v>
      </c>
      <c r="E1772" s="6" t="str">
        <f t="shared" si="81"/>
        <v>module=cchd</v>
      </c>
      <c r="F1772" s="6" t="str">
        <f t="shared" si="82"/>
        <v>module=xcchd</v>
      </c>
    </row>
    <row r="1773" spans="1:6" ht="30" customHeight="1">
      <c r="A1773" s="3" t="s">
        <v>2</v>
      </c>
      <c r="B1773" s="3" t="s">
        <v>3336</v>
      </c>
      <c r="C1773" s="3" t="s">
        <v>3896</v>
      </c>
      <c r="D1773" s="12" t="s">
        <v>4488</v>
      </c>
      <c r="E1773" s="6" t="str">
        <f t="shared" si="81"/>
        <v>module=cchd</v>
      </c>
      <c r="F1773" s="6" t="str">
        <f t="shared" si="82"/>
        <v>module=xcchd</v>
      </c>
    </row>
    <row r="1774" spans="1:6" ht="30" customHeight="1">
      <c r="A1774" s="3" t="s">
        <v>2</v>
      </c>
      <c r="B1774" s="3" t="s">
        <v>3337</v>
      </c>
      <c r="C1774" s="3" t="s">
        <v>3897</v>
      </c>
      <c r="D1774" s="12" t="s">
        <v>4489</v>
      </c>
      <c r="E1774" s="6" t="str">
        <f t="shared" si="81"/>
        <v>module=cchd</v>
      </c>
      <c r="F1774" s="6" t="str">
        <f t="shared" si="82"/>
        <v>module=xcchd</v>
      </c>
    </row>
    <row r="1775" spans="1:6" ht="30" customHeight="1">
      <c r="A1775" s="3" t="s">
        <v>2</v>
      </c>
      <c r="B1775" s="3" t="s">
        <v>3338</v>
      </c>
      <c r="C1775" s="3" t="s">
        <v>3898</v>
      </c>
      <c r="D1775" s="12" t="s">
        <v>4490</v>
      </c>
      <c r="E1775" s="6" t="str">
        <f t="shared" si="81"/>
        <v>module=cchd</v>
      </c>
      <c r="F1775" s="6" t="str">
        <f t="shared" si="82"/>
        <v>module=xcchd</v>
      </c>
    </row>
    <row r="1776" spans="1:6" ht="30" customHeight="1">
      <c r="A1776" s="3" t="s">
        <v>2</v>
      </c>
      <c r="B1776" s="3" t="s">
        <v>3339</v>
      </c>
      <c r="C1776" s="3" t="s">
        <v>3899</v>
      </c>
      <c r="D1776" s="12" t="s">
        <v>4491</v>
      </c>
      <c r="E1776" s="6" t="str">
        <f t="shared" si="81"/>
        <v>module=cchd</v>
      </c>
      <c r="F1776" s="6" t="str">
        <f t="shared" si="82"/>
        <v>module=xcchd</v>
      </c>
    </row>
    <row r="1777" spans="1:6" ht="30" customHeight="1">
      <c r="A1777" s="3" t="s">
        <v>2</v>
      </c>
      <c r="B1777" s="3" t="s">
        <v>3340</v>
      </c>
      <c r="C1777" s="3" t="s">
        <v>3900</v>
      </c>
      <c r="D1777" s="12" t="s">
        <v>4492</v>
      </c>
      <c r="E1777" s="6" t="str">
        <f t="shared" si="81"/>
        <v>module=cchd</v>
      </c>
      <c r="F1777" s="6" t="str">
        <f t="shared" si="82"/>
        <v>module=xcchd</v>
      </c>
    </row>
    <row r="1778" spans="1:6" ht="30" customHeight="1">
      <c r="A1778" s="3" t="s">
        <v>2</v>
      </c>
      <c r="B1778" s="3" t="s">
        <v>3341</v>
      </c>
      <c r="C1778" s="3" t="s">
        <v>3901</v>
      </c>
      <c r="D1778" s="12" t="s">
        <v>4493</v>
      </c>
      <c r="E1778" s="6" t="str">
        <f t="shared" si="81"/>
        <v>module=cchd</v>
      </c>
      <c r="F1778" s="6" t="str">
        <f t="shared" si="82"/>
        <v>module=xcchd</v>
      </c>
    </row>
    <row r="1779" spans="1:6" ht="30" customHeight="1">
      <c r="A1779" s="3" t="s">
        <v>2</v>
      </c>
      <c r="B1779" s="3" t="s">
        <v>3342</v>
      </c>
      <c r="C1779" s="3" t="s">
        <v>3902</v>
      </c>
      <c r="D1779" s="12" t="s">
        <v>4494</v>
      </c>
      <c r="E1779" s="6" t="str">
        <f t="shared" si="81"/>
        <v>module=cchd</v>
      </c>
      <c r="F1779" s="6" t="str">
        <f t="shared" si="82"/>
        <v>module=xcchd</v>
      </c>
    </row>
    <row r="1780" spans="1:6" ht="30" customHeight="1">
      <c r="A1780" s="3" t="s">
        <v>2</v>
      </c>
      <c r="B1780" s="3" t="s">
        <v>3343</v>
      </c>
      <c r="C1780" s="3" t="s">
        <v>3903</v>
      </c>
      <c r="D1780" s="12" t="s">
        <v>4495</v>
      </c>
      <c r="E1780" s="6" t="str">
        <f t="shared" si="81"/>
        <v>module=cchd</v>
      </c>
      <c r="F1780" s="6" t="str">
        <f t="shared" si="82"/>
        <v>module=xcchd</v>
      </c>
    </row>
    <row r="1781" spans="1:6" ht="30" customHeight="1">
      <c r="A1781" s="3" t="s">
        <v>2</v>
      </c>
      <c r="B1781" s="3" t="s">
        <v>3344</v>
      </c>
      <c r="C1781" s="3" t="s">
        <v>3904</v>
      </c>
      <c r="D1781" s="12" t="s">
        <v>4496</v>
      </c>
      <c r="E1781" s="6" t="str">
        <f t="shared" si="81"/>
        <v>module=cchd</v>
      </c>
      <c r="F1781" s="6" t="str">
        <f t="shared" si="82"/>
        <v>module=xcchd</v>
      </c>
    </row>
    <row r="1782" spans="1:6" ht="30" customHeight="1">
      <c r="A1782" s="3" t="s">
        <v>2</v>
      </c>
      <c r="B1782" s="3" t="s">
        <v>3345</v>
      </c>
      <c r="C1782" s="3" t="s">
        <v>3905</v>
      </c>
      <c r="D1782" s="12" t="s">
        <v>4497</v>
      </c>
      <c r="E1782" s="6" t="str">
        <f t="shared" si="81"/>
        <v>module=cchd</v>
      </c>
      <c r="F1782" s="6" t="str">
        <f t="shared" si="82"/>
        <v>module=xcchd</v>
      </c>
    </row>
    <row r="1783" spans="1:6" ht="30" customHeight="1">
      <c r="A1783" s="3" t="s">
        <v>2</v>
      </c>
      <c r="B1783" s="3" t="s">
        <v>3346</v>
      </c>
      <c r="C1783" s="3" t="s">
        <v>3906</v>
      </c>
      <c r="D1783" s="12" t="s">
        <v>4498</v>
      </c>
      <c r="E1783" s="6" t="str">
        <f t="shared" si="81"/>
        <v>module=cchd</v>
      </c>
      <c r="F1783" s="6" t="str">
        <f t="shared" si="82"/>
        <v>module=xcchd</v>
      </c>
    </row>
    <row r="1784" spans="1:6" ht="30" customHeight="1">
      <c r="A1784" s="3" t="s">
        <v>2</v>
      </c>
      <c r="B1784" s="3" t="s">
        <v>3347</v>
      </c>
      <c r="C1784" s="3" t="s">
        <v>3907</v>
      </c>
      <c r="D1784" s="12" t="s">
        <v>4499</v>
      </c>
      <c r="E1784" s="6" t="str">
        <f t="shared" si="81"/>
        <v>module=cchd</v>
      </c>
      <c r="F1784" s="6" t="str">
        <f t="shared" si="82"/>
        <v>module=xcchd</v>
      </c>
    </row>
    <row r="1785" spans="1:6" ht="30" customHeight="1">
      <c r="A1785" s="3" t="s">
        <v>2</v>
      </c>
      <c r="B1785" s="3" t="s">
        <v>3348</v>
      </c>
      <c r="C1785" s="3" t="s">
        <v>3908</v>
      </c>
      <c r="D1785" s="12" t="s">
        <v>4500</v>
      </c>
      <c r="E1785" s="6" t="str">
        <f t="shared" si="81"/>
        <v>module=cchd</v>
      </c>
      <c r="F1785" s="6" t="str">
        <f t="shared" si="82"/>
        <v>module=xcchd</v>
      </c>
    </row>
    <row r="1786" spans="1:6" ht="30" customHeight="1">
      <c r="A1786" s="3" t="s">
        <v>2</v>
      </c>
      <c r="B1786" s="3" t="s">
        <v>3349</v>
      </c>
      <c r="C1786" s="3" t="s">
        <v>3909</v>
      </c>
      <c r="D1786" s="12" t="s">
        <v>4501</v>
      </c>
      <c r="E1786" s="6" t="str">
        <f t="shared" si="81"/>
        <v>module=cchd</v>
      </c>
      <c r="F1786" s="6" t="str">
        <f t="shared" si="82"/>
        <v>module=xcchd</v>
      </c>
    </row>
    <row r="1787" spans="1:6" ht="30" customHeight="1">
      <c r="A1787" s="3" t="s">
        <v>3</v>
      </c>
      <c r="B1787" s="3" t="s">
        <v>3350</v>
      </c>
      <c r="C1787" s="3" t="s">
        <v>3350</v>
      </c>
      <c r="D1787" s="12" t="s">
        <v>4502</v>
      </c>
      <c r="E1787" s="6" t="str">
        <f t="shared" si="81"/>
        <v>module=cchd</v>
      </c>
      <c r="F1787" s="3" t="s">
        <v>114</v>
      </c>
    </row>
    <row r="1788" spans="1:6" ht="30" customHeight="1">
      <c r="A1788" s="3" t="s">
        <v>3</v>
      </c>
      <c r="B1788" s="3" t="s">
        <v>3351</v>
      </c>
      <c r="C1788" s="3" t="s">
        <v>3351</v>
      </c>
      <c r="D1788" s="12" t="s">
        <v>4503</v>
      </c>
      <c r="E1788" s="6" t="str">
        <f t="shared" si="81"/>
        <v>module=cchd</v>
      </c>
      <c r="F1788" s="3" t="s">
        <v>114</v>
      </c>
    </row>
    <row r="1789" spans="1:6" ht="30" customHeight="1">
      <c r="A1789" s="3" t="s">
        <v>3</v>
      </c>
      <c r="B1789" s="3" t="s">
        <v>3352</v>
      </c>
      <c r="C1789" s="3" t="s">
        <v>3352</v>
      </c>
      <c r="D1789" s="12" t="s">
        <v>4504</v>
      </c>
      <c r="E1789" s="6" t="str">
        <f t="shared" si="81"/>
        <v>module=cchd</v>
      </c>
      <c r="F1789" s="3" t="s">
        <v>114</v>
      </c>
    </row>
    <row r="1790" spans="1:6" ht="30" customHeight="1">
      <c r="A1790" s="3" t="s">
        <v>3</v>
      </c>
      <c r="B1790" s="3" t="s">
        <v>3353</v>
      </c>
      <c r="C1790" s="3" t="s">
        <v>3353</v>
      </c>
      <c r="D1790" s="12" t="s">
        <v>4505</v>
      </c>
      <c r="E1790" s="6" t="str">
        <f t="shared" si="81"/>
        <v>module=cchd</v>
      </c>
      <c r="F1790" s="3" t="s">
        <v>114</v>
      </c>
    </row>
    <row r="1791" spans="1:6" ht="30" customHeight="1">
      <c r="A1791" s="3" t="s">
        <v>3</v>
      </c>
      <c r="B1791" s="3" t="s">
        <v>3354</v>
      </c>
      <c r="C1791" s="3" t="s">
        <v>3354</v>
      </c>
      <c r="D1791" s="12" t="s">
        <v>4506</v>
      </c>
      <c r="E1791" s="6" t="str">
        <f t="shared" si="81"/>
        <v>module=cchd</v>
      </c>
      <c r="F1791" s="3" t="s">
        <v>114</v>
      </c>
    </row>
    <row r="1792" spans="1:6" ht="30" customHeight="1">
      <c r="A1792" s="3" t="s">
        <v>3</v>
      </c>
      <c r="B1792" s="3" t="s">
        <v>3355</v>
      </c>
      <c r="C1792" s="3" t="s">
        <v>3355</v>
      </c>
      <c r="D1792" s="12" t="s">
        <v>4507</v>
      </c>
      <c r="E1792" s="6" t="str">
        <f t="shared" si="81"/>
        <v>module=cchd</v>
      </c>
      <c r="F1792" s="3" t="s">
        <v>114</v>
      </c>
    </row>
    <row r="1793" spans="1:6" ht="30" customHeight="1">
      <c r="A1793" s="3" t="s">
        <v>3</v>
      </c>
      <c r="B1793" s="3" t="s">
        <v>3356</v>
      </c>
      <c r="C1793" s="3" t="s">
        <v>3356</v>
      </c>
      <c r="D1793" s="12" t="s">
        <v>4508</v>
      </c>
      <c r="E1793" s="6" t="str">
        <f t="shared" si="81"/>
        <v>module=cchd</v>
      </c>
      <c r="F1793" s="3" t="s">
        <v>114</v>
      </c>
    </row>
    <row r="1794" spans="1:6" ht="30" customHeight="1">
      <c r="A1794" s="3" t="s">
        <v>3</v>
      </c>
      <c r="B1794" s="3" t="s">
        <v>3357</v>
      </c>
      <c r="C1794" s="3" t="s">
        <v>3357</v>
      </c>
      <c r="D1794" s="12" t="s">
        <v>4509</v>
      </c>
      <c r="E1794" s="6" t="str">
        <f t="shared" si="81"/>
        <v>module=cchd</v>
      </c>
      <c r="F1794" s="3" t="s">
        <v>114</v>
      </c>
    </row>
    <row r="1795" spans="1:6" ht="30" customHeight="1">
      <c r="A1795" s="3" t="s">
        <v>3</v>
      </c>
      <c r="B1795" s="3" t="s">
        <v>3358</v>
      </c>
      <c r="C1795" s="3" t="s">
        <v>3358</v>
      </c>
      <c r="D1795" s="12" t="s">
        <v>4510</v>
      </c>
      <c r="E1795" s="6" t="str">
        <f t="shared" si="81"/>
        <v>module=cchd</v>
      </c>
      <c r="F1795" s="3" t="s">
        <v>114</v>
      </c>
    </row>
    <row r="1796" spans="1:6" ht="30" customHeight="1">
      <c r="A1796" s="3" t="s">
        <v>3</v>
      </c>
      <c r="B1796" s="3" t="s">
        <v>3359</v>
      </c>
      <c r="C1796" s="3" t="s">
        <v>3359</v>
      </c>
      <c r="D1796" s="12" t="s">
        <v>4511</v>
      </c>
      <c r="E1796" s="6" t="str">
        <f t="shared" ref="E1796:E1822" si="83">HYPERLINK("http://www.ssc.wisc.edu/wlsresearch/documentation/waves/?wave=wls75&amp;module=cchd","module=cchd")</f>
        <v>module=cchd</v>
      </c>
      <c r="F1796" s="3" t="s">
        <v>114</v>
      </c>
    </row>
    <row r="1797" spans="1:6" ht="30" customHeight="1">
      <c r="A1797" s="3" t="s">
        <v>3</v>
      </c>
      <c r="B1797" s="3" t="s">
        <v>3360</v>
      </c>
      <c r="C1797" s="3" t="s">
        <v>3360</v>
      </c>
      <c r="D1797" s="12" t="s">
        <v>4512</v>
      </c>
      <c r="E1797" s="6" t="str">
        <f t="shared" si="83"/>
        <v>module=cchd</v>
      </c>
      <c r="F1797" s="3" t="s">
        <v>114</v>
      </c>
    </row>
    <row r="1798" spans="1:6" ht="30" customHeight="1">
      <c r="A1798" s="3" t="s">
        <v>3</v>
      </c>
      <c r="B1798" s="3" t="s">
        <v>3361</v>
      </c>
      <c r="C1798" s="3" t="s">
        <v>3361</v>
      </c>
      <c r="D1798" s="12" t="s">
        <v>4513</v>
      </c>
      <c r="E1798" s="6" t="str">
        <f t="shared" si="83"/>
        <v>module=cchd</v>
      </c>
      <c r="F1798" s="3" t="s">
        <v>114</v>
      </c>
    </row>
    <row r="1799" spans="1:6" ht="30" customHeight="1">
      <c r="A1799" s="3" t="s">
        <v>3</v>
      </c>
      <c r="B1799" s="3" t="s">
        <v>3362</v>
      </c>
      <c r="C1799" s="3" t="s">
        <v>3362</v>
      </c>
      <c r="D1799" s="12" t="s">
        <v>4514</v>
      </c>
      <c r="E1799" s="6" t="str">
        <f t="shared" si="83"/>
        <v>module=cchd</v>
      </c>
      <c r="F1799" s="3" t="s">
        <v>114</v>
      </c>
    </row>
    <row r="1800" spans="1:6" ht="30" customHeight="1">
      <c r="A1800" s="3" t="s">
        <v>3</v>
      </c>
      <c r="B1800" s="3" t="s">
        <v>3363</v>
      </c>
      <c r="C1800" s="3" t="s">
        <v>3363</v>
      </c>
      <c r="D1800" s="12" t="s">
        <v>4515</v>
      </c>
      <c r="E1800" s="6" t="str">
        <f t="shared" si="83"/>
        <v>module=cchd</v>
      </c>
      <c r="F1800" s="3" t="s">
        <v>114</v>
      </c>
    </row>
    <row r="1801" spans="1:6" ht="30" customHeight="1">
      <c r="A1801" s="3" t="s">
        <v>3</v>
      </c>
      <c r="B1801" s="3" t="s">
        <v>3364</v>
      </c>
      <c r="C1801" s="3" t="s">
        <v>3364</v>
      </c>
      <c r="D1801" s="12" t="s">
        <v>4516</v>
      </c>
      <c r="E1801" s="6" t="str">
        <f t="shared" si="83"/>
        <v>module=cchd</v>
      </c>
      <c r="F1801" s="3" t="s">
        <v>114</v>
      </c>
    </row>
    <row r="1802" spans="1:6" ht="30" customHeight="1">
      <c r="A1802" s="3" t="s">
        <v>3</v>
      </c>
      <c r="B1802" s="3" t="s">
        <v>3365</v>
      </c>
      <c r="C1802" s="3" t="s">
        <v>3365</v>
      </c>
      <c r="D1802" s="12" t="s">
        <v>4517</v>
      </c>
      <c r="E1802" s="6" t="str">
        <f t="shared" si="83"/>
        <v>module=cchd</v>
      </c>
      <c r="F1802" s="3" t="s">
        <v>114</v>
      </c>
    </row>
    <row r="1803" spans="1:6" ht="30" customHeight="1">
      <c r="A1803" s="3" t="s">
        <v>3</v>
      </c>
      <c r="B1803" s="3" t="s">
        <v>3366</v>
      </c>
      <c r="C1803" s="3" t="s">
        <v>3366</v>
      </c>
      <c r="D1803" s="12" t="s">
        <v>4518</v>
      </c>
      <c r="E1803" s="6" t="str">
        <f t="shared" si="83"/>
        <v>module=cchd</v>
      </c>
      <c r="F1803" s="3" t="s">
        <v>114</v>
      </c>
    </row>
    <row r="1804" spans="1:6" ht="30" customHeight="1">
      <c r="A1804" s="3" t="s">
        <v>3</v>
      </c>
      <c r="B1804" s="3" t="s">
        <v>3367</v>
      </c>
      <c r="C1804" s="3" t="s">
        <v>3367</v>
      </c>
      <c r="D1804" s="12" t="s">
        <v>4519</v>
      </c>
      <c r="E1804" s="6" t="str">
        <f t="shared" si="83"/>
        <v>module=cchd</v>
      </c>
      <c r="F1804" s="3" t="s">
        <v>114</v>
      </c>
    </row>
    <row r="1805" spans="1:6" ht="30" customHeight="1">
      <c r="A1805" s="3" t="s">
        <v>3</v>
      </c>
      <c r="B1805" s="3" t="s">
        <v>3368</v>
      </c>
      <c r="C1805" s="3" t="s">
        <v>3368</v>
      </c>
      <c r="D1805" s="12" t="s">
        <v>4520</v>
      </c>
      <c r="E1805" s="6" t="str">
        <f t="shared" si="83"/>
        <v>module=cchd</v>
      </c>
      <c r="F1805" s="3" t="s">
        <v>114</v>
      </c>
    </row>
    <row r="1806" spans="1:6" ht="30" customHeight="1">
      <c r="A1806" s="3" t="s">
        <v>3</v>
      </c>
      <c r="B1806" s="3" t="s">
        <v>3369</v>
      </c>
      <c r="C1806" s="3" t="s">
        <v>3369</v>
      </c>
      <c r="D1806" s="12" t="s">
        <v>4521</v>
      </c>
      <c r="E1806" s="6" t="str">
        <f t="shared" si="83"/>
        <v>module=cchd</v>
      </c>
      <c r="F1806" s="3" t="s">
        <v>114</v>
      </c>
    </row>
    <row r="1807" spans="1:6" ht="30" customHeight="1">
      <c r="A1807" s="3" t="s">
        <v>3</v>
      </c>
      <c r="B1807" s="3" t="s">
        <v>3370</v>
      </c>
      <c r="C1807" s="3" t="s">
        <v>3370</v>
      </c>
      <c r="D1807" s="12" t="s">
        <v>4522</v>
      </c>
      <c r="E1807" s="6" t="str">
        <f t="shared" si="83"/>
        <v>module=cchd</v>
      </c>
      <c r="F1807" s="3" t="s">
        <v>114</v>
      </c>
    </row>
    <row r="1808" spans="1:6" ht="30" customHeight="1">
      <c r="A1808" s="3" t="s">
        <v>3</v>
      </c>
      <c r="B1808" s="3" t="s">
        <v>3371</v>
      </c>
      <c r="C1808" s="3" t="s">
        <v>3371</v>
      </c>
      <c r="D1808" s="12" t="s">
        <v>4523</v>
      </c>
      <c r="E1808" s="6" t="str">
        <f t="shared" si="83"/>
        <v>module=cchd</v>
      </c>
      <c r="F1808" s="3" t="s">
        <v>114</v>
      </c>
    </row>
    <row r="1809" spans="1:6" ht="30" customHeight="1">
      <c r="A1809" s="3" t="s">
        <v>3</v>
      </c>
      <c r="B1809" s="3" t="s">
        <v>3372</v>
      </c>
      <c r="C1809" s="3" t="s">
        <v>3372</v>
      </c>
      <c r="D1809" s="12" t="s">
        <v>4524</v>
      </c>
      <c r="E1809" s="6" t="str">
        <f t="shared" si="83"/>
        <v>module=cchd</v>
      </c>
      <c r="F1809" s="3" t="s">
        <v>114</v>
      </c>
    </row>
    <row r="1810" spans="1:6" ht="30" customHeight="1">
      <c r="A1810" s="3" t="s">
        <v>3</v>
      </c>
      <c r="B1810" s="3" t="s">
        <v>3373</v>
      </c>
      <c r="C1810" s="3" t="s">
        <v>3373</v>
      </c>
      <c r="D1810" s="12" t="s">
        <v>4525</v>
      </c>
      <c r="E1810" s="6" t="str">
        <f t="shared" si="83"/>
        <v>module=cchd</v>
      </c>
      <c r="F1810" s="3" t="s">
        <v>114</v>
      </c>
    </row>
    <row r="1811" spans="1:6" ht="30" customHeight="1">
      <c r="A1811" s="3" t="s">
        <v>3</v>
      </c>
      <c r="B1811" s="3" t="s">
        <v>3374</v>
      </c>
      <c r="C1811" s="3" t="s">
        <v>3374</v>
      </c>
      <c r="D1811" s="12" t="s">
        <v>4526</v>
      </c>
      <c r="E1811" s="6" t="str">
        <f t="shared" si="83"/>
        <v>module=cchd</v>
      </c>
      <c r="F1811" s="3" t="s">
        <v>114</v>
      </c>
    </row>
    <row r="1812" spans="1:6" ht="30" customHeight="1">
      <c r="A1812" s="3" t="s">
        <v>3</v>
      </c>
      <c r="B1812" s="3" t="s">
        <v>3375</v>
      </c>
      <c r="C1812" s="3" t="s">
        <v>3375</v>
      </c>
      <c r="D1812" s="12" t="s">
        <v>4527</v>
      </c>
      <c r="E1812" s="6" t="str">
        <f t="shared" si="83"/>
        <v>module=cchd</v>
      </c>
      <c r="F1812" s="3" t="s">
        <v>114</v>
      </c>
    </row>
    <row r="1813" spans="1:6" ht="30" customHeight="1">
      <c r="A1813" s="3" t="s">
        <v>3</v>
      </c>
      <c r="B1813" s="3" t="s">
        <v>3376</v>
      </c>
      <c r="C1813" s="3" t="s">
        <v>3376</v>
      </c>
      <c r="D1813" s="12" t="s">
        <v>4528</v>
      </c>
      <c r="E1813" s="6" t="str">
        <f t="shared" si="83"/>
        <v>module=cchd</v>
      </c>
      <c r="F1813" s="3" t="s">
        <v>114</v>
      </c>
    </row>
    <row r="1814" spans="1:6" ht="30" customHeight="1">
      <c r="A1814" s="3" t="s">
        <v>3</v>
      </c>
      <c r="B1814" s="3" t="s">
        <v>3377</v>
      </c>
      <c r="C1814" s="3" t="s">
        <v>3377</v>
      </c>
      <c r="D1814" s="12" t="s">
        <v>4529</v>
      </c>
      <c r="E1814" s="6" t="str">
        <f t="shared" si="83"/>
        <v>module=cchd</v>
      </c>
      <c r="F1814" s="3" t="s">
        <v>114</v>
      </c>
    </row>
    <row r="1815" spans="1:6" ht="30" customHeight="1">
      <c r="A1815" s="3" t="s">
        <v>3</v>
      </c>
      <c r="B1815" s="3" t="s">
        <v>3378</v>
      </c>
      <c r="C1815" s="3" t="s">
        <v>3378</v>
      </c>
      <c r="D1815" s="12" t="s">
        <v>4530</v>
      </c>
      <c r="E1815" s="6" t="str">
        <f t="shared" si="83"/>
        <v>module=cchd</v>
      </c>
      <c r="F1815" s="3" t="s">
        <v>114</v>
      </c>
    </row>
    <row r="1816" spans="1:6" ht="30" customHeight="1">
      <c r="A1816" s="3" t="s">
        <v>3</v>
      </c>
      <c r="B1816" s="3" t="s">
        <v>3379</v>
      </c>
      <c r="C1816" s="3" t="s">
        <v>3379</v>
      </c>
      <c r="D1816" s="12" t="s">
        <v>4531</v>
      </c>
      <c r="E1816" s="6" t="str">
        <f t="shared" si="83"/>
        <v>module=cchd</v>
      </c>
      <c r="F1816" s="3" t="s">
        <v>114</v>
      </c>
    </row>
    <row r="1817" spans="1:6" ht="30" customHeight="1">
      <c r="A1817" s="3" t="s">
        <v>3</v>
      </c>
      <c r="B1817" s="3" t="s">
        <v>3380</v>
      </c>
      <c r="C1817" s="3" t="s">
        <v>3380</v>
      </c>
      <c r="D1817" s="12" t="s">
        <v>4532</v>
      </c>
      <c r="E1817" s="6" t="str">
        <f t="shared" si="83"/>
        <v>module=cchd</v>
      </c>
      <c r="F1817" s="3" t="s">
        <v>114</v>
      </c>
    </row>
    <row r="1818" spans="1:6" ht="30" customHeight="1">
      <c r="A1818" s="3" t="s">
        <v>3</v>
      </c>
      <c r="B1818" s="3" t="s">
        <v>3381</v>
      </c>
      <c r="C1818" s="3" t="s">
        <v>3381</v>
      </c>
      <c r="D1818" s="12" t="s">
        <v>4533</v>
      </c>
      <c r="E1818" s="6" t="str">
        <f t="shared" si="83"/>
        <v>module=cchd</v>
      </c>
      <c r="F1818" s="3" t="s">
        <v>114</v>
      </c>
    </row>
    <row r="1819" spans="1:6" ht="30" customHeight="1">
      <c r="A1819" s="3" t="s">
        <v>3</v>
      </c>
      <c r="B1819" s="3" t="s">
        <v>3382</v>
      </c>
      <c r="C1819" s="3" t="s">
        <v>3382</v>
      </c>
      <c r="D1819" s="12" t="s">
        <v>4534</v>
      </c>
      <c r="E1819" s="6" t="str">
        <f t="shared" si="83"/>
        <v>module=cchd</v>
      </c>
      <c r="F1819" s="3" t="s">
        <v>114</v>
      </c>
    </row>
    <row r="1820" spans="1:6" ht="30" customHeight="1">
      <c r="A1820" s="3" t="s">
        <v>3</v>
      </c>
      <c r="B1820" s="3" t="s">
        <v>3383</v>
      </c>
      <c r="C1820" s="3" t="s">
        <v>3383</v>
      </c>
      <c r="D1820" s="12" t="s">
        <v>4535</v>
      </c>
      <c r="E1820" s="6" t="str">
        <f t="shared" si="83"/>
        <v>module=cchd</v>
      </c>
      <c r="F1820" s="3" t="s">
        <v>114</v>
      </c>
    </row>
    <row r="1821" spans="1:6" ht="30" customHeight="1">
      <c r="A1821" s="3" t="s">
        <v>3</v>
      </c>
      <c r="B1821" s="3" t="s">
        <v>3384</v>
      </c>
      <c r="C1821" s="3" t="s">
        <v>3384</v>
      </c>
      <c r="D1821" s="12" t="s">
        <v>4536</v>
      </c>
      <c r="E1821" s="6" t="str">
        <f t="shared" si="83"/>
        <v>module=cchd</v>
      </c>
      <c r="F1821" s="3" t="s">
        <v>114</v>
      </c>
    </row>
    <row r="1822" spans="1:6" ht="30" customHeight="1">
      <c r="A1822" s="3" t="s">
        <v>3</v>
      </c>
      <c r="B1822" s="3" t="s">
        <v>3385</v>
      </c>
      <c r="C1822" s="3" t="s">
        <v>3385</v>
      </c>
      <c r="D1822" s="12" t="s">
        <v>4537</v>
      </c>
      <c r="E1822" s="6" t="str">
        <f t="shared" si="83"/>
        <v>module=cchd</v>
      </c>
      <c r="F1822" s="3" t="s">
        <v>114</v>
      </c>
    </row>
    <row r="1823" spans="1:6" ht="30" customHeight="1">
      <c r="A1823" s="3" t="s">
        <v>4</v>
      </c>
      <c r="B1823" s="3" t="s">
        <v>3386</v>
      </c>
      <c r="C1823" s="3" t="s">
        <v>3386</v>
      </c>
      <c r="D1823" s="12" t="s">
        <v>4538</v>
      </c>
      <c r="E1823" s="3" t="s">
        <v>114</v>
      </c>
      <c r="F1823" s="6" t="str">
        <f>HYPERLINK("http://www.ssc.wisc.edu/wlsresearch/documentation/waves/?wave=wls77&amp;module=xcchd","module=xcchd")</f>
        <v>module=xcchd</v>
      </c>
    </row>
    <row r="1824" spans="1:6" ht="30" customHeight="1">
      <c r="A1824" s="3" t="s">
        <v>4</v>
      </c>
      <c r="B1824" s="3" t="s">
        <v>3387</v>
      </c>
      <c r="C1824" s="3" t="s">
        <v>3387</v>
      </c>
      <c r="D1824" s="12" t="s">
        <v>4539</v>
      </c>
      <c r="E1824" s="3" t="s">
        <v>114</v>
      </c>
      <c r="F1824" s="6" t="str">
        <f>HYPERLINK("http://www.ssc.wisc.edu/wlsresearch/documentation/waves/?wave=wls77&amp;module=xcchd","module=xcchd")</f>
        <v>module=xcchd</v>
      </c>
    </row>
    <row r="1825" spans="1:6" ht="30" customHeight="1">
      <c r="A1825" s="3" t="s">
        <v>4</v>
      </c>
      <c r="B1825" s="3" t="s">
        <v>3388</v>
      </c>
      <c r="C1825" s="3" t="s">
        <v>3388</v>
      </c>
      <c r="D1825" s="12" t="s">
        <v>4540</v>
      </c>
      <c r="E1825" s="3" t="s">
        <v>114</v>
      </c>
      <c r="F1825" s="6" t="str">
        <f>HYPERLINK("http://www.ssc.wisc.edu/wlsresearch/documentation/waves/?wave=wls77&amp;module=xcchd","module=xcchd")</f>
        <v>module=xcchd</v>
      </c>
    </row>
    <row r="1826" spans="1:6" ht="30" customHeight="1">
      <c r="A1826" s="3" t="s">
        <v>4</v>
      </c>
      <c r="B1826" s="3" t="s">
        <v>3389</v>
      </c>
      <c r="C1826" s="3" t="s">
        <v>3389</v>
      </c>
      <c r="D1826" s="12" t="s">
        <v>4541</v>
      </c>
      <c r="E1826" s="3" t="s">
        <v>114</v>
      </c>
      <c r="F1826" s="6" t="str">
        <f>HYPERLINK("http://www.ssc.wisc.edu/wlsresearch/documentation/waves/?wave=wls77&amp;module=xcchd","module=xcchd")</f>
        <v>module=xcchd</v>
      </c>
    </row>
    <row r="1827" spans="1:6" ht="30" customHeight="1">
      <c r="A1827" s="3" t="s">
        <v>2</v>
      </c>
      <c r="B1827" s="3" t="s">
        <v>3390</v>
      </c>
      <c r="C1827" s="3" t="s">
        <v>3910</v>
      </c>
      <c r="D1827" s="12" t="s">
        <v>4542</v>
      </c>
      <c r="E1827" s="6" t="str">
        <f t="shared" ref="E1827:E1858" si="84">HYPERLINK("http://www.ssc.wisc.edu/wlsresearch/documentation/waves/?wave=wls75&amp;module=cmar","module=cmar")</f>
        <v>module=cmar</v>
      </c>
      <c r="F1827" s="6" t="str">
        <f t="shared" ref="F1827:F1873" si="85">HYPERLINK("http://www.ssc.wisc.edu/wlsresearch/documentation/waves/?wave=wls77&amp;module=xcmar","module=xcmar")</f>
        <v>module=xcmar</v>
      </c>
    </row>
    <row r="1828" spans="1:6" ht="30" customHeight="1">
      <c r="A1828" s="3" t="s">
        <v>2</v>
      </c>
      <c r="B1828" s="3" t="s">
        <v>3391</v>
      </c>
      <c r="C1828" s="3" t="s">
        <v>3911</v>
      </c>
      <c r="D1828" s="12" t="s">
        <v>4543</v>
      </c>
      <c r="E1828" s="6" t="str">
        <f t="shared" si="84"/>
        <v>module=cmar</v>
      </c>
      <c r="F1828" s="6" t="str">
        <f t="shared" si="85"/>
        <v>module=xcmar</v>
      </c>
    </row>
    <row r="1829" spans="1:6" ht="30" customHeight="1">
      <c r="A1829" s="3" t="s">
        <v>2</v>
      </c>
      <c r="B1829" s="3" t="s">
        <v>3392</v>
      </c>
      <c r="C1829" s="3" t="s">
        <v>3912</v>
      </c>
      <c r="D1829" s="12" t="s">
        <v>4544</v>
      </c>
      <c r="E1829" s="6" t="str">
        <f t="shared" si="84"/>
        <v>module=cmar</v>
      </c>
      <c r="F1829" s="6" t="str">
        <f t="shared" si="85"/>
        <v>module=xcmar</v>
      </c>
    </row>
    <row r="1830" spans="1:6" ht="30" customHeight="1">
      <c r="A1830" s="3" t="s">
        <v>2</v>
      </c>
      <c r="B1830" s="3" t="s">
        <v>3393</v>
      </c>
      <c r="C1830" s="3" t="s">
        <v>3913</v>
      </c>
      <c r="D1830" s="12" t="s">
        <v>4545</v>
      </c>
      <c r="E1830" s="6" t="str">
        <f t="shared" si="84"/>
        <v>module=cmar</v>
      </c>
      <c r="F1830" s="6" t="str">
        <f t="shared" si="85"/>
        <v>module=xcmar</v>
      </c>
    </row>
    <row r="1831" spans="1:6" ht="30" customHeight="1">
      <c r="A1831" s="3" t="s">
        <v>2</v>
      </c>
      <c r="B1831" s="3" t="s">
        <v>3394</v>
      </c>
      <c r="C1831" s="3" t="s">
        <v>3914</v>
      </c>
      <c r="D1831" s="12" t="s">
        <v>4546</v>
      </c>
      <c r="E1831" s="6" t="str">
        <f t="shared" si="84"/>
        <v>module=cmar</v>
      </c>
      <c r="F1831" s="6" t="str">
        <f t="shared" si="85"/>
        <v>module=xcmar</v>
      </c>
    </row>
    <row r="1832" spans="1:6" ht="30" customHeight="1">
      <c r="A1832" s="3" t="s">
        <v>2</v>
      </c>
      <c r="B1832" s="3" t="s">
        <v>3395</v>
      </c>
      <c r="C1832" s="3" t="s">
        <v>3915</v>
      </c>
      <c r="D1832" s="12" t="s">
        <v>4547</v>
      </c>
      <c r="E1832" s="6" t="str">
        <f t="shared" si="84"/>
        <v>module=cmar</v>
      </c>
      <c r="F1832" s="6" t="str">
        <f t="shared" si="85"/>
        <v>module=xcmar</v>
      </c>
    </row>
    <row r="1833" spans="1:6" ht="30" customHeight="1">
      <c r="A1833" s="3" t="s">
        <v>2</v>
      </c>
      <c r="B1833" s="3" t="s">
        <v>3396</v>
      </c>
      <c r="C1833" s="3" t="s">
        <v>3916</v>
      </c>
      <c r="D1833" s="12" t="s">
        <v>4548</v>
      </c>
      <c r="E1833" s="6" t="str">
        <f t="shared" si="84"/>
        <v>module=cmar</v>
      </c>
      <c r="F1833" s="6" t="str">
        <f t="shared" si="85"/>
        <v>module=xcmar</v>
      </c>
    </row>
    <row r="1834" spans="1:6" ht="30" customHeight="1">
      <c r="A1834" s="3" t="s">
        <v>2</v>
      </c>
      <c r="B1834" s="3" t="s">
        <v>3397</v>
      </c>
      <c r="C1834" s="3" t="s">
        <v>3917</v>
      </c>
      <c r="D1834" s="12" t="s">
        <v>4549</v>
      </c>
      <c r="E1834" s="6" t="str">
        <f t="shared" si="84"/>
        <v>module=cmar</v>
      </c>
      <c r="F1834" s="6" t="str">
        <f t="shared" si="85"/>
        <v>module=xcmar</v>
      </c>
    </row>
    <row r="1835" spans="1:6" ht="30" customHeight="1">
      <c r="A1835" s="3" t="s">
        <v>2</v>
      </c>
      <c r="B1835" s="3" t="s">
        <v>3398</v>
      </c>
      <c r="C1835" s="3" t="s">
        <v>3918</v>
      </c>
      <c r="D1835" s="12" t="s">
        <v>4550</v>
      </c>
      <c r="E1835" s="6" t="str">
        <f t="shared" si="84"/>
        <v>module=cmar</v>
      </c>
      <c r="F1835" s="6" t="str">
        <f t="shared" si="85"/>
        <v>module=xcmar</v>
      </c>
    </row>
    <row r="1836" spans="1:6" ht="30" customHeight="1">
      <c r="A1836" s="3" t="s">
        <v>2</v>
      </c>
      <c r="B1836" s="3" t="s">
        <v>3399</v>
      </c>
      <c r="C1836" s="3" t="s">
        <v>3919</v>
      </c>
      <c r="D1836" s="12" t="s">
        <v>4551</v>
      </c>
      <c r="E1836" s="6" t="str">
        <f t="shared" si="84"/>
        <v>module=cmar</v>
      </c>
      <c r="F1836" s="6" t="str">
        <f t="shared" si="85"/>
        <v>module=xcmar</v>
      </c>
    </row>
    <row r="1837" spans="1:6" ht="30" customHeight="1">
      <c r="A1837" s="3" t="s">
        <v>2</v>
      </c>
      <c r="B1837" s="3" t="s">
        <v>3400</v>
      </c>
      <c r="C1837" s="3" t="s">
        <v>3920</v>
      </c>
      <c r="D1837" s="12" t="s">
        <v>4552</v>
      </c>
      <c r="E1837" s="6" t="str">
        <f t="shared" si="84"/>
        <v>module=cmar</v>
      </c>
      <c r="F1837" s="6" t="str">
        <f t="shared" si="85"/>
        <v>module=xcmar</v>
      </c>
    </row>
    <row r="1838" spans="1:6" ht="30" customHeight="1">
      <c r="A1838" s="3" t="s">
        <v>2</v>
      </c>
      <c r="B1838" s="3" t="s">
        <v>3401</v>
      </c>
      <c r="C1838" s="3" t="s">
        <v>3921</v>
      </c>
      <c r="D1838" s="12" t="s">
        <v>4553</v>
      </c>
      <c r="E1838" s="6" t="str">
        <f t="shared" si="84"/>
        <v>module=cmar</v>
      </c>
      <c r="F1838" s="6" t="str">
        <f t="shared" si="85"/>
        <v>module=xcmar</v>
      </c>
    </row>
    <row r="1839" spans="1:6" ht="30" customHeight="1">
      <c r="A1839" s="3" t="s">
        <v>2</v>
      </c>
      <c r="B1839" s="3" t="s">
        <v>3402</v>
      </c>
      <c r="C1839" s="3" t="s">
        <v>3922</v>
      </c>
      <c r="D1839" s="12" t="s">
        <v>4554</v>
      </c>
      <c r="E1839" s="6" t="str">
        <f t="shared" si="84"/>
        <v>module=cmar</v>
      </c>
      <c r="F1839" s="6" t="str">
        <f t="shared" si="85"/>
        <v>module=xcmar</v>
      </c>
    </row>
    <row r="1840" spans="1:6" ht="30" customHeight="1">
      <c r="A1840" s="3" t="s">
        <v>2</v>
      </c>
      <c r="B1840" s="3" t="s">
        <v>3403</v>
      </c>
      <c r="C1840" s="3" t="s">
        <v>3923</v>
      </c>
      <c r="D1840" s="12" t="s">
        <v>4555</v>
      </c>
      <c r="E1840" s="6" t="str">
        <f t="shared" si="84"/>
        <v>module=cmar</v>
      </c>
      <c r="F1840" s="6" t="str">
        <f t="shared" si="85"/>
        <v>module=xcmar</v>
      </c>
    </row>
    <row r="1841" spans="1:6" ht="30" customHeight="1">
      <c r="A1841" s="3" t="s">
        <v>2</v>
      </c>
      <c r="B1841" s="3" t="s">
        <v>3404</v>
      </c>
      <c r="C1841" s="3" t="s">
        <v>3924</v>
      </c>
      <c r="D1841" s="12" t="s">
        <v>4556</v>
      </c>
      <c r="E1841" s="6" t="str">
        <f t="shared" si="84"/>
        <v>module=cmar</v>
      </c>
      <c r="F1841" s="6" t="str">
        <f t="shared" si="85"/>
        <v>module=xcmar</v>
      </c>
    </row>
    <row r="1842" spans="1:6" ht="30" customHeight="1">
      <c r="A1842" s="3" t="s">
        <v>2</v>
      </c>
      <c r="B1842" s="3" t="s">
        <v>3405</v>
      </c>
      <c r="C1842" s="3" t="s">
        <v>3925</v>
      </c>
      <c r="D1842" s="12" t="s">
        <v>4557</v>
      </c>
      <c r="E1842" s="6" t="str">
        <f t="shared" si="84"/>
        <v>module=cmar</v>
      </c>
      <c r="F1842" s="6" t="str">
        <f t="shared" si="85"/>
        <v>module=xcmar</v>
      </c>
    </row>
    <row r="1843" spans="1:6" ht="30" customHeight="1">
      <c r="A1843" s="3" t="s">
        <v>2</v>
      </c>
      <c r="B1843" s="3" t="s">
        <v>3406</v>
      </c>
      <c r="C1843" s="3" t="s">
        <v>3926</v>
      </c>
      <c r="D1843" s="12" t="s">
        <v>4558</v>
      </c>
      <c r="E1843" s="6" t="str">
        <f t="shared" si="84"/>
        <v>module=cmar</v>
      </c>
      <c r="F1843" s="6" t="str">
        <f t="shared" si="85"/>
        <v>module=xcmar</v>
      </c>
    </row>
    <row r="1844" spans="1:6" ht="30" customHeight="1">
      <c r="A1844" s="3" t="s">
        <v>2</v>
      </c>
      <c r="B1844" s="3" t="s">
        <v>3407</v>
      </c>
      <c r="C1844" s="3" t="s">
        <v>3927</v>
      </c>
      <c r="D1844" s="12" t="s">
        <v>4559</v>
      </c>
      <c r="E1844" s="6" t="str">
        <f t="shared" si="84"/>
        <v>module=cmar</v>
      </c>
      <c r="F1844" s="6" t="str">
        <f t="shared" si="85"/>
        <v>module=xcmar</v>
      </c>
    </row>
    <row r="1845" spans="1:6" ht="30" customHeight="1">
      <c r="A1845" s="3" t="s">
        <v>2</v>
      </c>
      <c r="B1845" s="3" t="s">
        <v>3408</v>
      </c>
      <c r="C1845" s="3" t="s">
        <v>3928</v>
      </c>
      <c r="D1845" s="12" t="s">
        <v>4560</v>
      </c>
      <c r="E1845" s="6" t="str">
        <f t="shared" si="84"/>
        <v>module=cmar</v>
      </c>
      <c r="F1845" s="6" t="str">
        <f t="shared" si="85"/>
        <v>module=xcmar</v>
      </c>
    </row>
    <row r="1846" spans="1:6" ht="30" customHeight="1">
      <c r="A1846" s="3" t="s">
        <v>2</v>
      </c>
      <c r="B1846" s="3" t="s">
        <v>3409</v>
      </c>
      <c r="C1846" s="3" t="s">
        <v>3929</v>
      </c>
      <c r="D1846" s="12" t="s">
        <v>4561</v>
      </c>
      <c r="E1846" s="6" t="str">
        <f t="shared" si="84"/>
        <v>module=cmar</v>
      </c>
      <c r="F1846" s="6" t="str">
        <f t="shared" si="85"/>
        <v>module=xcmar</v>
      </c>
    </row>
    <row r="1847" spans="1:6" ht="30" customHeight="1">
      <c r="A1847" s="3" t="s">
        <v>2</v>
      </c>
      <c r="B1847" s="3" t="s">
        <v>3410</v>
      </c>
      <c r="C1847" s="3" t="s">
        <v>3930</v>
      </c>
      <c r="D1847" s="12" t="s">
        <v>4562</v>
      </c>
      <c r="E1847" s="6" t="str">
        <f t="shared" si="84"/>
        <v>module=cmar</v>
      </c>
      <c r="F1847" s="6" t="str">
        <f t="shared" si="85"/>
        <v>module=xcmar</v>
      </c>
    </row>
    <row r="1848" spans="1:6" ht="30" customHeight="1">
      <c r="A1848" s="3" t="s">
        <v>2</v>
      </c>
      <c r="B1848" s="3" t="s">
        <v>3411</v>
      </c>
      <c r="C1848" s="3" t="s">
        <v>3931</v>
      </c>
      <c r="D1848" s="12" t="s">
        <v>4563</v>
      </c>
      <c r="E1848" s="6" t="str">
        <f t="shared" si="84"/>
        <v>module=cmar</v>
      </c>
      <c r="F1848" s="6" t="str">
        <f t="shared" si="85"/>
        <v>module=xcmar</v>
      </c>
    </row>
    <row r="1849" spans="1:6" ht="30" customHeight="1">
      <c r="A1849" s="3" t="s">
        <v>2</v>
      </c>
      <c r="B1849" s="3" t="s">
        <v>3412</v>
      </c>
      <c r="C1849" s="3" t="s">
        <v>3932</v>
      </c>
      <c r="D1849" s="12" t="s">
        <v>4564</v>
      </c>
      <c r="E1849" s="6" t="str">
        <f t="shared" si="84"/>
        <v>module=cmar</v>
      </c>
      <c r="F1849" s="6" t="str">
        <f t="shared" si="85"/>
        <v>module=xcmar</v>
      </c>
    </row>
    <row r="1850" spans="1:6" ht="30" customHeight="1">
      <c r="A1850" s="3" t="s">
        <v>2</v>
      </c>
      <c r="B1850" s="3" t="s">
        <v>3413</v>
      </c>
      <c r="C1850" s="3" t="s">
        <v>3933</v>
      </c>
      <c r="D1850" s="12" t="s">
        <v>4565</v>
      </c>
      <c r="E1850" s="6" t="str">
        <f t="shared" si="84"/>
        <v>module=cmar</v>
      </c>
      <c r="F1850" s="6" t="str">
        <f t="shared" si="85"/>
        <v>module=xcmar</v>
      </c>
    </row>
    <row r="1851" spans="1:6" ht="30" customHeight="1">
      <c r="A1851" s="3" t="s">
        <v>2</v>
      </c>
      <c r="B1851" s="3" t="s">
        <v>3414</v>
      </c>
      <c r="C1851" s="3" t="s">
        <v>3934</v>
      </c>
      <c r="D1851" s="12" t="s">
        <v>4566</v>
      </c>
      <c r="E1851" s="6" t="str">
        <f t="shared" si="84"/>
        <v>module=cmar</v>
      </c>
      <c r="F1851" s="6" t="str">
        <f t="shared" si="85"/>
        <v>module=xcmar</v>
      </c>
    </row>
    <row r="1852" spans="1:6" ht="30" customHeight="1">
      <c r="A1852" s="3" t="s">
        <v>2</v>
      </c>
      <c r="B1852" s="3" t="s">
        <v>3415</v>
      </c>
      <c r="C1852" s="3" t="s">
        <v>3935</v>
      </c>
      <c r="D1852" s="12" t="s">
        <v>4567</v>
      </c>
      <c r="E1852" s="6" t="str">
        <f t="shared" si="84"/>
        <v>module=cmar</v>
      </c>
      <c r="F1852" s="6" t="str">
        <f t="shared" si="85"/>
        <v>module=xcmar</v>
      </c>
    </row>
    <row r="1853" spans="1:6" ht="30" customHeight="1">
      <c r="A1853" s="3" t="s">
        <v>2</v>
      </c>
      <c r="B1853" s="3" t="s">
        <v>3416</v>
      </c>
      <c r="C1853" s="3" t="s">
        <v>3936</v>
      </c>
      <c r="D1853" s="12" t="s">
        <v>4568</v>
      </c>
      <c r="E1853" s="6" t="str">
        <f t="shared" si="84"/>
        <v>module=cmar</v>
      </c>
      <c r="F1853" s="6" t="str">
        <f t="shared" si="85"/>
        <v>module=xcmar</v>
      </c>
    </row>
    <row r="1854" spans="1:6" ht="30" customHeight="1">
      <c r="A1854" s="3" t="s">
        <v>2</v>
      </c>
      <c r="B1854" s="3" t="s">
        <v>3417</v>
      </c>
      <c r="C1854" s="3" t="s">
        <v>3937</v>
      </c>
      <c r="D1854" s="12" t="s">
        <v>4569</v>
      </c>
      <c r="E1854" s="6" t="str">
        <f t="shared" si="84"/>
        <v>module=cmar</v>
      </c>
      <c r="F1854" s="6" t="str">
        <f t="shared" si="85"/>
        <v>module=xcmar</v>
      </c>
    </row>
    <row r="1855" spans="1:6" ht="30" customHeight="1">
      <c r="A1855" s="3" t="s">
        <v>2</v>
      </c>
      <c r="B1855" s="3" t="s">
        <v>3418</v>
      </c>
      <c r="C1855" s="3" t="s">
        <v>3938</v>
      </c>
      <c r="D1855" s="12" t="s">
        <v>4570</v>
      </c>
      <c r="E1855" s="6" t="str">
        <f t="shared" si="84"/>
        <v>module=cmar</v>
      </c>
      <c r="F1855" s="6" t="str">
        <f t="shared" si="85"/>
        <v>module=xcmar</v>
      </c>
    </row>
    <row r="1856" spans="1:6" ht="30" customHeight="1">
      <c r="A1856" s="3" t="s">
        <v>2</v>
      </c>
      <c r="B1856" s="3" t="s">
        <v>3419</v>
      </c>
      <c r="C1856" s="3" t="s">
        <v>3939</v>
      </c>
      <c r="D1856" s="12" t="s">
        <v>4571</v>
      </c>
      <c r="E1856" s="6" t="str">
        <f t="shared" si="84"/>
        <v>module=cmar</v>
      </c>
      <c r="F1856" s="6" t="str">
        <f t="shared" si="85"/>
        <v>module=xcmar</v>
      </c>
    </row>
    <row r="1857" spans="1:6" ht="30" customHeight="1">
      <c r="A1857" s="3" t="s">
        <v>2</v>
      </c>
      <c r="B1857" s="3" t="s">
        <v>3420</v>
      </c>
      <c r="C1857" s="3" t="s">
        <v>3940</v>
      </c>
      <c r="D1857" s="12" t="s">
        <v>4572</v>
      </c>
      <c r="E1857" s="6" t="str">
        <f t="shared" si="84"/>
        <v>module=cmar</v>
      </c>
      <c r="F1857" s="6" t="str">
        <f t="shared" si="85"/>
        <v>module=xcmar</v>
      </c>
    </row>
    <row r="1858" spans="1:6" ht="30" customHeight="1">
      <c r="A1858" s="3" t="s">
        <v>2</v>
      </c>
      <c r="B1858" s="3" t="s">
        <v>3421</v>
      </c>
      <c r="C1858" s="3" t="s">
        <v>3941</v>
      </c>
      <c r="D1858" s="12" t="s">
        <v>4573</v>
      </c>
      <c r="E1858" s="6" t="str">
        <f t="shared" si="84"/>
        <v>module=cmar</v>
      </c>
      <c r="F1858" s="6" t="str">
        <f t="shared" si="85"/>
        <v>module=xcmar</v>
      </c>
    </row>
    <row r="1859" spans="1:6" ht="30" customHeight="1">
      <c r="A1859" s="3" t="s">
        <v>2</v>
      </c>
      <c r="B1859" s="3" t="s">
        <v>3422</v>
      </c>
      <c r="C1859" s="3" t="s">
        <v>3942</v>
      </c>
      <c r="D1859" s="12" t="s">
        <v>4574</v>
      </c>
      <c r="E1859" s="6" t="str">
        <f t="shared" ref="E1859:E1891" si="86">HYPERLINK("http://www.ssc.wisc.edu/wlsresearch/documentation/waves/?wave=wls75&amp;module=cmar","module=cmar")</f>
        <v>module=cmar</v>
      </c>
      <c r="F1859" s="6" t="str">
        <f t="shared" si="85"/>
        <v>module=xcmar</v>
      </c>
    </row>
    <row r="1860" spans="1:6" ht="30" customHeight="1">
      <c r="A1860" s="3" t="s">
        <v>2</v>
      </c>
      <c r="B1860" s="3" t="s">
        <v>3423</v>
      </c>
      <c r="C1860" s="3" t="s">
        <v>3943</v>
      </c>
      <c r="D1860" s="12" t="s">
        <v>4575</v>
      </c>
      <c r="E1860" s="6" t="str">
        <f t="shared" si="86"/>
        <v>module=cmar</v>
      </c>
      <c r="F1860" s="6" t="str">
        <f t="shared" si="85"/>
        <v>module=xcmar</v>
      </c>
    </row>
    <row r="1861" spans="1:6" ht="30" customHeight="1">
      <c r="A1861" s="3" t="s">
        <v>2</v>
      </c>
      <c r="B1861" s="3" t="s">
        <v>3424</v>
      </c>
      <c r="C1861" s="3" t="s">
        <v>3944</v>
      </c>
      <c r="D1861" s="12" t="s">
        <v>4576</v>
      </c>
      <c r="E1861" s="6" t="str">
        <f t="shared" si="86"/>
        <v>module=cmar</v>
      </c>
      <c r="F1861" s="6" t="str">
        <f t="shared" si="85"/>
        <v>module=xcmar</v>
      </c>
    </row>
    <row r="1862" spans="1:6" ht="30" customHeight="1">
      <c r="A1862" s="3" t="s">
        <v>2</v>
      </c>
      <c r="B1862" s="3" t="s">
        <v>3425</v>
      </c>
      <c r="C1862" s="3" t="s">
        <v>3945</v>
      </c>
      <c r="D1862" s="12" t="s">
        <v>4577</v>
      </c>
      <c r="E1862" s="6" t="str">
        <f t="shared" si="86"/>
        <v>module=cmar</v>
      </c>
      <c r="F1862" s="6" t="str">
        <f t="shared" si="85"/>
        <v>module=xcmar</v>
      </c>
    </row>
    <row r="1863" spans="1:6" ht="30" customHeight="1">
      <c r="A1863" s="3" t="s">
        <v>2</v>
      </c>
      <c r="B1863" s="3" t="s">
        <v>3426</v>
      </c>
      <c r="C1863" s="3" t="s">
        <v>3946</v>
      </c>
      <c r="D1863" s="12" t="s">
        <v>4578</v>
      </c>
      <c r="E1863" s="6" t="str">
        <f t="shared" si="86"/>
        <v>module=cmar</v>
      </c>
      <c r="F1863" s="6" t="str">
        <f t="shared" si="85"/>
        <v>module=xcmar</v>
      </c>
    </row>
    <row r="1864" spans="1:6" ht="30" customHeight="1">
      <c r="A1864" s="3" t="s">
        <v>2</v>
      </c>
      <c r="B1864" s="3" t="s">
        <v>3427</v>
      </c>
      <c r="C1864" s="3" t="s">
        <v>3947</v>
      </c>
      <c r="D1864" s="12" t="s">
        <v>4579</v>
      </c>
      <c r="E1864" s="6" t="str">
        <f t="shared" si="86"/>
        <v>module=cmar</v>
      </c>
      <c r="F1864" s="6" t="str">
        <f t="shared" si="85"/>
        <v>module=xcmar</v>
      </c>
    </row>
    <row r="1865" spans="1:6" ht="30" customHeight="1">
      <c r="A1865" s="3" t="s">
        <v>2</v>
      </c>
      <c r="B1865" s="3" t="s">
        <v>3428</v>
      </c>
      <c r="C1865" s="3" t="s">
        <v>3948</v>
      </c>
      <c r="D1865" s="12" t="s">
        <v>4580</v>
      </c>
      <c r="E1865" s="6" t="str">
        <f t="shared" si="86"/>
        <v>module=cmar</v>
      </c>
      <c r="F1865" s="6" t="str">
        <f t="shared" si="85"/>
        <v>module=xcmar</v>
      </c>
    </row>
    <row r="1866" spans="1:6" ht="30" customHeight="1">
      <c r="A1866" s="3" t="s">
        <v>2</v>
      </c>
      <c r="B1866" s="3" t="s">
        <v>3429</v>
      </c>
      <c r="C1866" s="3" t="s">
        <v>3949</v>
      </c>
      <c r="D1866" s="12" t="s">
        <v>4581</v>
      </c>
      <c r="E1866" s="6" t="str">
        <f t="shared" si="86"/>
        <v>module=cmar</v>
      </c>
      <c r="F1866" s="6" t="str">
        <f t="shared" si="85"/>
        <v>module=xcmar</v>
      </c>
    </row>
    <row r="1867" spans="1:6" ht="30" customHeight="1">
      <c r="A1867" s="3" t="s">
        <v>2</v>
      </c>
      <c r="B1867" s="3" t="s">
        <v>3430</v>
      </c>
      <c r="C1867" s="3" t="s">
        <v>3950</v>
      </c>
      <c r="D1867" s="12" t="s">
        <v>4582</v>
      </c>
      <c r="E1867" s="6" t="str">
        <f t="shared" si="86"/>
        <v>module=cmar</v>
      </c>
      <c r="F1867" s="6" t="str">
        <f t="shared" si="85"/>
        <v>module=xcmar</v>
      </c>
    </row>
    <row r="1868" spans="1:6" ht="30" customHeight="1">
      <c r="A1868" s="3" t="s">
        <v>2</v>
      </c>
      <c r="B1868" s="3" t="s">
        <v>3431</v>
      </c>
      <c r="C1868" s="3" t="s">
        <v>3951</v>
      </c>
      <c r="D1868" s="12" t="s">
        <v>4583</v>
      </c>
      <c r="E1868" s="6" t="str">
        <f t="shared" si="86"/>
        <v>module=cmar</v>
      </c>
      <c r="F1868" s="6" t="str">
        <f t="shared" si="85"/>
        <v>module=xcmar</v>
      </c>
    </row>
    <row r="1869" spans="1:6" ht="30" customHeight="1">
      <c r="A1869" s="3" t="s">
        <v>2</v>
      </c>
      <c r="B1869" s="3" t="s">
        <v>3432</v>
      </c>
      <c r="C1869" s="3" t="s">
        <v>3952</v>
      </c>
      <c r="D1869" s="12" t="s">
        <v>4584</v>
      </c>
      <c r="E1869" s="6" t="str">
        <f t="shared" si="86"/>
        <v>module=cmar</v>
      </c>
      <c r="F1869" s="6" t="str">
        <f t="shared" si="85"/>
        <v>module=xcmar</v>
      </c>
    </row>
    <row r="1870" spans="1:6" ht="30" customHeight="1">
      <c r="A1870" s="3" t="s">
        <v>2</v>
      </c>
      <c r="B1870" s="3" t="s">
        <v>3433</v>
      </c>
      <c r="C1870" s="3" t="s">
        <v>3953</v>
      </c>
      <c r="D1870" s="12" t="s">
        <v>4585</v>
      </c>
      <c r="E1870" s="6" t="str">
        <f t="shared" si="86"/>
        <v>module=cmar</v>
      </c>
      <c r="F1870" s="6" t="str">
        <f t="shared" si="85"/>
        <v>module=xcmar</v>
      </c>
    </row>
    <row r="1871" spans="1:6" ht="30" customHeight="1">
      <c r="A1871" s="3" t="s">
        <v>2</v>
      </c>
      <c r="B1871" s="3" t="s">
        <v>3434</v>
      </c>
      <c r="C1871" s="3" t="s">
        <v>3954</v>
      </c>
      <c r="D1871" s="12" t="s">
        <v>4586</v>
      </c>
      <c r="E1871" s="6" t="str">
        <f t="shared" si="86"/>
        <v>module=cmar</v>
      </c>
      <c r="F1871" s="6" t="str">
        <f t="shared" si="85"/>
        <v>module=xcmar</v>
      </c>
    </row>
    <row r="1872" spans="1:6" ht="30" customHeight="1">
      <c r="A1872" s="3" t="s">
        <v>2</v>
      </c>
      <c r="B1872" s="3" t="s">
        <v>3435</v>
      </c>
      <c r="C1872" s="3" t="s">
        <v>3955</v>
      </c>
      <c r="D1872" s="12" t="s">
        <v>4587</v>
      </c>
      <c r="E1872" s="6" t="str">
        <f t="shared" si="86"/>
        <v>module=cmar</v>
      </c>
      <c r="F1872" s="6" t="str">
        <f t="shared" si="85"/>
        <v>module=xcmar</v>
      </c>
    </row>
    <row r="1873" spans="1:6" ht="30" customHeight="1">
      <c r="A1873" s="3" t="s">
        <v>2</v>
      </c>
      <c r="B1873" s="3" t="s">
        <v>3436</v>
      </c>
      <c r="C1873" s="3" t="s">
        <v>3956</v>
      </c>
      <c r="D1873" s="12" t="s">
        <v>4588</v>
      </c>
      <c r="E1873" s="6" t="str">
        <f t="shared" si="86"/>
        <v>module=cmar</v>
      </c>
      <c r="F1873" s="6" t="str">
        <f t="shared" si="85"/>
        <v>module=xcmar</v>
      </c>
    </row>
    <row r="1874" spans="1:6" ht="30" customHeight="1">
      <c r="A1874" s="3" t="s">
        <v>3</v>
      </c>
      <c r="B1874" s="3" t="s">
        <v>3437</v>
      </c>
      <c r="C1874" s="3" t="s">
        <v>3437</v>
      </c>
      <c r="D1874" s="12" t="s">
        <v>4589</v>
      </c>
      <c r="E1874" s="6" t="str">
        <f t="shared" si="86"/>
        <v>module=cmar</v>
      </c>
      <c r="F1874" s="3" t="s">
        <v>114</v>
      </c>
    </row>
    <row r="1875" spans="1:6" ht="30" customHeight="1">
      <c r="A1875" s="3" t="s">
        <v>3</v>
      </c>
      <c r="B1875" s="3" t="s">
        <v>3438</v>
      </c>
      <c r="C1875" s="3" t="s">
        <v>3438</v>
      </c>
      <c r="D1875" s="12" t="s">
        <v>4590</v>
      </c>
      <c r="E1875" s="6" t="str">
        <f t="shared" si="86"/>
        <v>module=cmar</v>
      </c>
      <c r="F1875" s="3" t="s">
        <v>114</v>
      </c>
    </row>
    <row r="1876" spans="1:6" ht="30" customHeight="1">
      <c r="A1876" s="3" t="s">
        <v>3</v>
      </c>
      <c r="B1876" s="3" t="s">
        <v>3439</v>
      </c>
      <c r="C1876" s="3" t="s">
        <v>3439</v>
      </c>
      <c r="D1876" s="12" t="s">
        <v>4591</v>
      </c>
      <c r="E1876" s="6" t="str">
        <f t="shared" si="86"/>
        <v>module=cmar</v>
      </c>
      <c r="F1876" s="3" t="s">
        <v>114</v>
      </c>
    </row>
    <row r="1877" spans="1:6" ht="30" customHeight="1">
      <c r="A1877" s="3" t="s">
        <v>3</v>
      </c>
      <c r="B1877" s="3" t="s">
        <v>3440</v>
      </c>
      <c r="C1877" s="3" t="s">
        <v>3440</v>
      </c>
      <c r="D1877" s="12" t="s">
        <v>4592</v>
      </c>
      <c r="E1877" s="6" t="str">
        <f t="shared" si="86"/>
        <v>module=cmar</v>
      </c>
      <c r="F1877" s="3" t="s">
        <v>114</v>
      </c>
    </row>
    <row r="1878" spans="1:6" ht="30" customHeight="1">
      <c r="A1878" s="3" t="s">
        <v>3</v>
      </c>
      <c r="B1878" s="3" t="s">
        <v>3441</v>
      </c>
      <c r="C1878" s="3" t="s">
        <v>3441</v>
      </c>
      <c r="D1878" s="12" t="s">
        <v>4593</v>
      </c>
      <c r="E1878" s="6" t="str">
        <f t="shared" si="86"/>
        <v>module=cmar</v>
      </c>
      <c r="F1878" s="3" t="s">
        <v>114</v>
      </c>
    </row>
    <row r="1879" spans="1:6" ht="30" customHeight="1">
      <c r="A1879" s="3" t="s">
        <v>3</v>
      </c>
      <c r="B1879" s="3" t="s">
        <v>3442</v>
      </c>
      <c r="C1879" s="3" t="s">
        <v>3442</v>
      </c>
      <c r="D1879" s="12" t="s">
        <v>4594</v>
      </c>
      <c r="E1879" s="6" t="str">
        <f t="shared" si="86"/>
        <v>module=cmar</v>
      </c>
      <c r="F1879" s="3" t="s">
        <v>114</v>
      </c>
    </row>
    <row r="1880" spans="1:6" ht="30" customHeight="1">
      <c r="A1880" s="3" t="s">
        <v>3</v>
      </c>
      <c r="B1880" s="3" t="s">
        <v>3443</v>
      </c>
      <c r="C1880" s="3" t="s">
        <v>3443</v>
      </c>
      <c r="D1880" s="12" t="s">
        <v>4595</v>
      </c>
      <c r="E1880" s="6" t="str">
        <f t="shared" si="86"/>
        <v>module=cmar</v>
      </c>
      <c r="F1880" s="3" t="s">
        <v>114</v>
      </c>
    </row>
    <row r="1881" spans="1:6" ht="30" customHeight="1">
      <c r="A1881" s="3" t="s">
        <v>3</v>
      </c>
      <c r="B1881" s="3" t="s">
        <v>3444</v>
      </c>
      <c r="C1881" s="3" t="s">
        <v>3444</v>
      </c>
      <c r="D1881" s="12" t="s">
        <v>4596</v>
      </c>
      <c r="E1881" s="6" t="str">
        <f t="shared" si="86"/>
        <v>module=cmar</v>
      </c>
      <c r="F1881" s="3" t="s">
        <v>114</v>
      </c>
    </row>
    <row r="1882" spans="1:6" ht="30" customHeight="1">
      <c r="A1882" s="3" t="s">
        <v>3</v>
      </c>
      <c r="B1882" s="3" t="s">
        <v>3445</v>
      </c>
      <c r="C1882" s="3" t="s">
        <v>3445</v>
      </c>
      <c r="D1882" s="12" t="s">
        <v>4597</v>
      </c>
      <c r="E1882" s="6" t="str">
        <f t="shared" si="86"/>
        <v>module=cmar</v>
      </c>
      <c r="F1882" s="3" t="s">
        <v>114</v>
      </c>
    </row>
    <row r="1883" spans="1:6" ht="30" customHeight="1">
      <c r="A1883" s="3" t="s">
        <v>3</v>
      </c>
      <c r="B1883" s="3" t="s">
        <v>3446</v>
      </c>
      <c r="C1883" s="3" t="s">
        <v>3446</v>
      </c>
      <c r="D1883" s="12" t="s">
        <v>4598</v>
      </c>
      <c r="E1883" s="6" t="str">
        <f t="shared" si="86"/>
        <v>module=cmar</v>
      </c>
      <c r="F1883" s="3" t="s">
        <v>114</v>
      </c>
    </row>
    <row r="1884" spans="1:6" ht="30" customHeight="1">
      <c r="A1884" s="3" t="s">
        <v>3</v>
      </c>
      <c r="B1884" s="3" t="s">
        <v>3447</v>
      </c>
      <c r="C1884" s="3" t="s">
        <v>3447</v>
      </c>
      <c r="D1884" s="12" t="s">
        <v>4599</v>
      </c>
      <c r="E1884" s="6" t="str">
        <f t="shared" si="86"/>
        <v>module=cmar</v>
      </c>
      <c r="F1884" s="3" t="s">
        <v>114</v>
      </c>
    </row>
    <row r="1885" spans="1:6" ht="30" customHeight="1">
      <c r="A1885" s="3" t="s">
        <v>3</v>
      </c>
      <c r="B1885" s="3" t="s">
        <v>3448</v>
      </c>
      <c r="C1885" s="3" t="s">
        <v>3448</v>
      </c>
      <c r="D1885" s="12" t="s">
        <v>4600</v>
      </c>
      <c r="E1885" s="6" t="str">
        <f t="shared" si="86"/>
        <v>module=cmar</v>
      </c>
      <c r="F1885" s="3" t="s">
        <v>114</v>
      </c>
    </row>
    <row r="1886" spans="1:6" ht="30" customHeight="1">
      <c r="A1886" s="3" t="s">
        <v>3</v>
      </c>
      <c r="B1886" s="3" t="s">
        <v>3449</v>
      </c>
      <c r="C1886" s="3" t="s">
        <v>3449</v>
      </c>
      <c r="D1886" s="12" t="s">
        <v>4601</v>
      </c>
      <c r="E1886" s="6" t="str">
        <f t="shared" si="86"/>
        <v>module=cmar</v>
      </c>
      <c r="F1886" s="3" t="s">
        <v>114</v>
      </c>
    </row>
    <row r="1887" spans="1:6" ht="30" customHeight="1">
      <c r="A1887" s="3" t="s">
        <v>3</v>
      </c>
      <c r="B1887" s="3" t="s">
        <v>3450</v>
      </c>
      <c r="C1887" s="3" t="s">
        <v>3450</v>
      </c>
      <c r="D1887" s="12" t="s">
        <v>4602</v>
      </c>
      <c r="E1887" s="6" t="str">
        <f t="shared" si="86"/>
        <v>module=cmar</v>
      </c>
      <c r="F1887" s="3" t="s">
        <v>114</v>
      </c>
    </row>
    <row r="1888" spans="1:6" ht="30" customHeight="1">
      <c r="A1888" s="3" t="s">
        <v>3</v>
      </c>
      <c r="B1888" s="3" t="s">
        <v>3451</v>
      </c>
      <c r="C1888" s="3" t="s">
        <v>3451</v>
      </c>
      <c r="D1888" s="12" t="s">
        <v>4603</v>
      </c>
      <c r="E1888" s="6" t="str">
        <f t="shared" si="86"/>
        <v>module=cmar</v>
      </c>
      <c r="F1888" s="3" t="s">
        <v>114</v>
      </c>
    </row>
    <row r="1889" spans="1:6" ht="30" customHeight="1">
      <c r="A1889" s="3" t="s">
        <v>3</v>
      </c>
      <c r="B1889" s="3" t="s">
        <v>3452</v>
      </c>
      <c r="C1889" s="3" t="s">
        <v>3452</v>
      </c>
      <c r="D1889" s="12" t="s">
        <v>4604</v>
      </c>
      <c r="E1889" s="6" t="str">
        <f t="shared" si="86"/>
        <v>module=cmar</v>
      </c>
      <c r="F1889" s="3" t="s">
        <v>114</v>
      </c>
    </row>
    <row r="1890" spans="1:6" ht="30" customHeight="1">
      <c r="A1890" s="3" t="s">
        <v>3</v>
      </c>
      <c r="B1890" s="3" t="s">
        <v>3453</v>
      </c>
      <c r="C1890" s="3" t="s">
        <v>3453</v>
      </c>
      <c r="D1890" s="12" t="s">
        <v>4605</v>
      </c>
      <c r="E1890" s="6" t="str">
        <f t="shared" si="86"/>
        <v>module=cmar</v>
      </c>
      <c r="F1890" s="3" t="s">
        <v>114</v>
      </c>
    </row>
    <row r="1891" spans="1:6" ht="30" customHeight="1">
      <c r="A1891" s="3" t="s">
        <v>3</v>
      </c>
      <c r="B1891" s="3" t="s">
        <v>3454</v>
      </c>
      <c r="C1891" s="3" t="s">
        <v>3454</v>
      </c>
      <c r="D1891" s="12" t="s">
        <v>4606</v>
      </c>
      <c r="E1891" s="6" t="str">
        <f t="shared" si="86"/>
        <v>module=cmar</v>
      </c>
      <c r="F1891" s="3" t="s">
        <v>114</v>
      </c>
    </row>
    <row r="1892" spans="1:6" ht="30" customHeight="1">
      <c r="A1892" s="3" t="s">
        <v>2</v>
      </c>
      <c r="B1892" s="3" t="s">
        <v>3455</v>
      </c>
      <c r="C1892" s="3" t="s">
        <v>3957</v>
      </c>
      <c r="D1892" s="12" t="s">
        <v>4607</v>
      </c>
      <c r="E1892" s="6" t="str">
        <f t="shared" ref="E1892:E1923" si="87">HYPERLINK("http://www.ssc.wisc.edu/wlsresearch/documentation/waves/?wave=wls75&amp;module=ckid","module=ckid")</f>
        <v>module=ckid</v>
      </c>
      <c r="F1892" s="6" t="str">
        <f t="shared" ref="F1892:F1939" si="88">HYPERLINK("http://www.ssc.wisc.edu/wlsresearch/documentation/waves/?wave=wls77&amp;module=xckid","module=xckid")</f>
        <v>module=xckid</v>
      </c>
    </row>
    <row r="1893" spans="1:6" ht="30" customHeight="1">
      <c r="A1893" s="3" t="s">
        <v>2</v>
      </c>
      <c r="B1893" s="3" t="s">
        <v>3456</v>
      </c>
      <c r="C1893" s="3" t="s">
        <v>3958</v>
      </c>
      <c r="D1893" s="12" t="s">
        <v>4608</v>
      </c>
      <c r="E1893" s="6" t="str">
        <f t="shared" si="87"/>
        <v>module=ckid</v>
      </c>
      <c r="F1893" s="6" t="str">
        <f t="shared" si="88"/>
        <v>module=xckid</v>
      </c>
    </row>
    <row r="1894" spans="1:6" ht="30" customHeight="1">
      <c r="A1894" s="3" t="s">
        <v>2</v>
      </c>
      <c r="B1894" s="3" t="s">
        <v>3457</v>
      </c>
      <c r="C1894" s="3" t="s">
        <v>3959</v>
      </c>
      <c r="D1894" s="12" t="s">
        <v>4609</v>
      </c>
      <c r="E1894" s="6" t="str">
        <f t="shared" si="87"/>
        <v>module=ckid</v>
      </c>
      <c r="F1894" s="6" t="str">
        <f t="shared" si="88"/>
        <v>module=xckid</v>
      </c>
    </row>
    <row r="1895" spans="1:6" ht="30" customHeight="1">
      <c r="A1895" s="3" t="s">
        <v>2</v>
      </c>
      <c r="B1895" s="3" t="s">
        <v>3458</v>
      </c>
      <c r="C1895" s="3" t="s">
        <v>3960</v>
      </c>
      <c r="D1895" s="12" t="s">
        <v>4610</v>
      </c>
      <c r="E1895" s="6" t="str">
        <f t="shared" si="87"/>
        <v>module=ckid</v>
      </c>
      <c r="F1895" s="6" t="str">
        <f t="shared" si="88"/>
        <v>module=xckid</v>
      </c>
    </row>
    <row r="1896" spans="1:6" ht="30" customHeight="1">
      <c r="A1896" s="3" t="s">
        <v>2</v>
      </c>
      <c r="B1896" s="3" t="s">
        <v>3459</v>
      </c>
      <c r="C1896" s="3" t="s">
        <v>3961</v>
      </c>
      <c r="D1896" s="12" t="s">
        <v>4611</v>
      </c>
      <c r="E1896" s="6" t="str">
        <f t="shared" si="87"/>
        <v>module=ckid</v>
      </c>
      <c r="F1896" s="6" t="str">
        <f t="shared" si="88"/>
        <v>module=xckid</v>
      </c>
    </row>
    <row r="1897" spans="1:6" ht="30" customHeight="1">
      <c r="A1897" s="3" t="s">
        <v>2</v>
      </c>
      <c r="B1897" s="3" t="s">
        <v>3460</v>
      </c>
      <c r="C1897" s="3" t="s">
        <v>3962</v>
      </c>
      <c r="D1897" s="12" t="s">
        <v>4612</v>
      </c>
      <c r="E1897" s="6" t="str">
        <f t="shared" si="87"/>
        <v>module=ckid</v>
      </c>
      <c r="F1897" s="6" t="str">
        <f t="shared" si="88"/>
        <v>module=xckid</v>
      </c>
    </row>
    <row r="1898" spans="1:6" ht="30" customHeight="1">
      <c r="A1898" s="3" t="s">
        <v>2</v>
      </c>
      <c r="B1898" s="3" t="s">
        <v>3461</v>
      </c>
      <c r="C1898" s="3" t="s">
        <v>3963</v>
      </c>
      <c r="D1898" s="12" t="s">
        <v>4613</v>
      </c>
      <c r="E1898" s="6" t="str">
        <f t="shared" si="87"/>
        <v>module=ckid</v>
      </c>
      <c r="F1898" s="6" t="str">
        <f t="shared" si="88"/>
        <v>module=xckid</v>
      </c>
    </row>
    <row r="1899" spans="1:6" ht="30" customHeight="1">
      <c r="A1899" s="3" t="s">
        <v>2</v>
      </c>
      <c r="B1899" s="3" t="s">
        <v>3462</v>
      </c>
      <c r="C1899" s="3" t="s">
        <v>3964</v>
      </c>
      <c r="D1899" s="12" t="s">
        <v>4614</v>
      </c>
      <c r="E1899" s="6" t="str">
        <f t="shared" si="87"/>
        <v>module=ckid</v>
      </c>
      <c r="F1899" s="6" t="str">
        <f t="shared" si="88"/>
        <v>module=xckid</v>
      </c>
    </row>
    <row r="1900" spans="1:6" ht="30" customHeight="1">
      <c r="A1900" s="3" t="s">
        <v>2</v>
      </c>
      <c r="B1900" s="3" t="s">
        <v>3463</v>
      </c>
      <c r="C1900" s="3" t="s">
        <v>3965</v>
      </c>
      <c r="D1900" s="12" t="s">
        <v>4615</v>
      </c>
      <c r="E1900" s="6" t="str">
        <f t="shared" si="87"/>
        <v>module=ckid</v>
      </c>
      <c r="F1900" s="6" t="str">
        <f t="shared" si="88"/>
        <v>module=xckid</v>
      </c>
    </row>
    <row r="1901" spans="1:6" ht="30" customHeight="1">
      <c r="A1901" s="3" t="s">
        <v>2</v>
      </c>
      <c r="B1901" s="3" t="s">
        <v>3464</v>
      </c>
      <c r="C1901" s="3" t="s">
        <v>3966</v>
      </c>
      <c r="D1901" s="12" t="s">
        <v>4616</v>
      </c>
      <c r="E1901" s="6" t="str">
        <f t="shared" si="87"/>
        <v>module=ckid</v>
      </c>
      <c r="F1901" s="6" t="str">
        <f t="shared" si="88"/>
        <v>module=xckid</v>
      </c>
    </row>
    <row r="1902" spans="1:6" ht="30" customHeight="1">
      <c r="A1902" s="3" t="s">
        <v>2</v>
      </c>
      <c r="B1902" s="3" t="s">
        <v>3465</v>
      </c>
      <c r="C1902" s="3" t="s">
        <v>3967</v>
      </c>
      <c r="D1902" s="12" t="s">
        <v>4617</v>
      </c>
      <c r="E1902" s="6" t="str">
        <f t="shared" si="87"/>
        <v>module=ckid</v>
      </c>
      <c r="F1902" s="6" t="str">
        <f t="shared" si="88"/>
        <v>module=xckid</v>
      </c>
    </row>
    <row r="1903" spans="1:6" ht="30" customHeight="1">
      <c r="A1903" s="3" t="s">
        <v>2</v>
      </c>
      <c r="B1903" s="3" t="s">
        <v>3466</v>
      </c>
      <c r="C1903" s="3" t="s">
        <v>3968</v>
      </c>
      <c r="D1903" s="12" t="s">
        <v>4618</v>
      </c>
      <c r="E1903" s="6" t="str">
        <f t="shared" si="87"/>
        <v>module=ckid</v>
      </c>
      <c r="F1903" s="6" t="str">
        <f t="shared" si="88"/>
        <v>module=xckid</v>
      </c>
    </row>
    <row r="1904" spans="1:6" ht="30" customHeight="1">
      <c r="A1904" s="3" t="s">
        <v>2</v>
      </c>
      <c r="B1904" s="3" t="s">
        <v>3467</v>
      </c>
      <c r="C1904" s="3" t="s">
        <v>3969</v>
      </c>
      <c r="D1904" s="12" t="s">
        <v>4619</v>
      </c>
      <c r="E1904" s="6" t="str">
        <f t="shared" si="87"/>
        <v>module=ckid</v>
      </c>
      <c r="F1904" s="6" t="str">
        <f t="shared" si="88"/>
        <v>module=xckid</v>
      </c>
    </row>
    <row r="1905" spans="1:6" ht="30" customHeight="1">
      <c r="A1905" s="3" t="s">
        <v>2</v>
      </c>
      <c r="B1905" s="3" t="s">
        <v>3468</v>
      </c>
      <c r="C1905" s="3" t="s">
        <v>3970</v>
      </c>
      <c r="D1905" s="12" t="s">
        <v>4620</v>
      </c>
      <c r="E1905" s="6" t="str">
        <f t="shared" si="87"/>
        <v>module=ckid</v>
      </c>
      <c r="F1905" s="6" t="str">
        <f t="shared" si="88"/>
        <v>module=xckid</v>
      </c>
    </row>
    <row r="1906" spans="1:6" ht="30" customHeight="1">
      <c r="A1906" s="3" t="s">
        <v>2</v>
      </c>
      <c r="B1906" s="3" t="s">
        <v>3469</v>
      </c>
      <c r="C1906" s="3" t="s">
        <v>3971</v>
      </c>
      <c r="D1906" s="12" t="s">
        <v>4621</v>
      </c>
      <c r="E1906" s="6" t="str">
        <f t="shared" si="87"/>
        <v>module=ckid</v>
      </c>
      <c r="F1906" s="6" t="str">
        <f t="shared" si="88"/>
        <v>module=xckid</v>
      </c>
    </row>
    <row r="1907" spans="1:6" ht="30" customHeight="1">
      <c r="A1907" s="3" t="s">
        <v>2</v>
      </c>
      <c r="B1907" s="3" t="s">
        <v>3470</v>
      </c>
      <c r="C1907" s="3" t="s">
        <v>3972</v>
      </c>
      <c r="D1907" s="12" t="s">
        <v>4622</v>
      </c>
      <c r="E1907" s="6" t="str">
        <f t="shared" si="87"/>
        <v>module=ckid</v>
      </c>
      <c r="F1907" s="6" t="str">
        <f t="shared" si="88"/>
        <v>module=xckid</v>
      </c>
    </row>
    <row r="1908" spans="1:6" ht="30" customHeight="1">
      <c r="A1908" s="3" t="s">
        <v>2</v>
      </c>
      <c r="B1908" s="3" t="s">
        <v>3471</v>
      </c>
      <c r="C1908" s="3" t="s">
        <v>3973</v>
      </c>
      <c r="D1908" s="12" t="s">
        <v>4623</v>
      </c>
      <c r="E1908" s="6" t="str">
        <f t="shared" si="87"/>
        <v>module=ckid</v>
      </c>
      <c r="F1908" s="6" t="str">
        <f t="shared" si="88"/>
        <v>module=xckid</v>
      </c>
    </row>
    <row r="1909" spans="1:6" ht="30" customHeight="1">
      <c r="A1909" s="3" t="s">
        <v>2</v>
      </c>
      <c r="B1909" s="3" t="s">
        <v>3472</v>
      </c>
      <c r="C1909" s="3" t="s">
        <v>3974</v>
      </c>
      <c r="D1909" s="12" t="s">
        <v>4624</v>
      </c>
      <c r="E1909" s="6" t="str">
        <f t="shared" si="87"/>
        <v>module=ckid</v>
      </c>
      <c r="F1909" s="6" t="str">
        <f t="shared" si="88"/>
        <v>module=xckid</v>
      </c>
    </row>
    <row r="1910" spans="1:6" ht="30" customHeight="1">
      <c r="A1910" s="3" t="s">
        <v>2</v>
      </c>
      <c r="B1910" s="3" t="s">
        <v>3473</v>
      </c>
      <c r="C1910" s="3" t="s">
        <v>3975</v>
      </c>
      <c r="D1910" s="12" t="s">
        <v>4625</v>
      </c>
      <c r="E1910" s="6" t="str">
        <f t="shared" si="87"/>
        <v>module=ckid</v>
      </c>
      <c r="F1910" s="6" t="str">
        <f t="shared" si="88"/>
        <v>module=xckid</v>
      </c>
    </row>
    <row r="1911" spans="1:6" ht="30" customHeight="1">
      <c r="A1911" s="3" t="s">
        <v>2</v>
      </c>
      <c r="B1911" s="3" t="s">
        <v>3474</v>
      </c>
      <c r="C1911" s="3" t="s">
        <v>3976</v>
      </c>
      <c r="D1911" s="12" t="s">
        <v>4626</v>
      </c>
      <c r="E1911" s="6" t="str">
        <f t="shared" si="87"/>
        <v>module=ckid</v>
      </c>
      <c r="F1911" s="6" t="str">
        <f t="shared" si="88"/>
        <v>module=xckid</v>
      </c>
    </row>
    <row r="1912" spans="1:6" ht="30" customHeight="1">
      <c r="A1912" s="3" t="s">
        <v>2</v>
      </c>
      <c r="B1912" s="3" t="s">
        <v>3475</v>
      </c>
      <c r="C1912" s="3" t="s">
        <v>3977</v>
      </c>
      <c r="D1912" s="12" t="s">
        <v>4627</v>
      </c>
      <c r="E1912" s="6" t="str">
        <f t="shared" si="87"/>
        <v>module=ckid</v>
      </c>
      <c r="F1912" s="6" t="str">
        <f t="shared" si="88"/>
        <v>module=xckid</v>
      </c>
    </row>
    <row r="1913" spans="1:6" ht="30" customHeight="1">
      <c r="A1913" s="3" t="s">
        <v>2</v>
      </c>
      <c r="B1913" s="3" t="s">
        <v>3476</v>
      </c>
      <c r="C1913" s="3" t="s">
        <v>3978</v>
      </c>
      <c r="D1913" s="12" t="s">
        <v>4628</v>
      </c>
      <c r="E1913" s="6" t="str">
        <f t="shared" si="87"/>
        <v>module=ckid</v>
      </c>
      <c r="F1913" s="6" t="str">
        <f t="shared" si="88"/>
        <v>module=xckid</v>
      </c>
    </row>
    <row r="1914" spans="1:6" ht="30" customHeight="1">
      <c r="A1914" s="3" t="s">
        <v>2</v>
      </c>
      <c r="B1914" s="3" t="s">
        <v>3477</v>
      </c>
      <c r="C1914" s="3" t="s">
        <v>3979</v>
      </c>
      <c r="D1914" s="12" t="s">
        <v>4629</v>
      </c>
      <c r="E1914" s="6" t="str">
        <f t="shared" si="87"/>
        <v>module=ckid</v>
      </c>
      <c r="F1914" s="6" t="str">
        <f t="shared" si="88"/>
        <v>module=xckid</v>
      </c>
    </row>
    <row r="1915" spans="1:6" ht="30" customHeight="1">
      <c r="A1915" s="3" t="s">
        <v>2</v>
      </c>
      <c r="B1915" s="3" t="s">
        <v>3478</v>
      </c>
      <c r="C1915" s="3" t="s">
        <v>3980</v>
      </c>
      <c r="D1915" s="12" t="s">
        <v>4630</v>
      </c>
      <c r="E1915" s="6" t="str">
        <f t="shared" si="87"/>
        <v>module=ckid</v>
      </c>
      <c r="F1915" s="6" t="str">
        <f t="shared" si="88"/>
        <v>module=xckid</v>
      </c>
    </row>
    <row r="1916" spans="1:6" ht="30" customHeight="1">
      <c r="A1916" s="3" t="s">
        <v>2</v>
      </c>
      <c r="B1916" s="3" t="s">
        <v>3479</v>
      </c>
      <c r="C1916" s="3" t="s">
        <v>3981</v>
      </c>
      <c r="D1916" s="12" t="s">
        <v>4631</v>
      </c>
      <c r="E1916" s="6" t="str">
        <f t="shared" si="87"/>
        <v>module=ckid</v>
      </c>
      <c r="F1916" s="6" t="str">
        <f t="shared" si="88"/>
        <v>module=xckid</v>
      </c>
    </row>
    <row r="1917" spans="1:6" ht="30" customHeight="1">
      <c r="A1917" s="3" t="s">
        <v>2</v>
      </c>
      <c r="B1917" s="3" t="s">
        <v>3480</v>
      </c>
      <c r="C1917" s="3" t="s">
        <v>3982</v>
      </c>
      <c r="D1917" s="12" t="s">
        <v>4632</v>
      </c>
      <c r="E1917" s="6" t="str">
        <f t="shared" si="87"/>
        <v>module=ckid</v>
      </c>
      <c r="F1917" s="6" t="str">
        <f t="shared" si="88"/>
        <v>module=xckid</v>
      </c>
    </row>
    <row r="1918" spans="1:6" ht="30" customHeight="1">
      <c r="A1918" s="3" t="s">
        <v>2</v>
      </c>
      <c r="B1918" s="3" t="s">
        <v>3481</v>
      </c>
      <c r="C1918" s="3" t="s">
        <v>3983</v>
      </c>
      <c r="D1918" s="12" t="s">
        <v>4633</v>
      </c>
      <c r="E1918" s="6" t="str">
        <f t="shared" si="87"/>
        <v>module=ckid</v>
      </c>
      <c r="F1918" s="6" t="str">
        <f t="shared" si="88"/>
        <v>module=xckid</v>
      </c>
    </row>
    <row r="1919" spans="1:6" ht="30" customHeight="1">
      <c r="A1919" s="3" t="s">
        <v>2</v>
      </c>
      <c r="B1919" s="3" t="s">
        <v>3482</v>
      </c>
      <c r="C1919" s="3" t="s">
        <v>3984</v>
      </c>
      <c r="D1919" s="12" t="s">
        <v>4634</v>
      </c>
      <c r="E1919" s="6" t="str">
        <f t="shared" si="87"/>
        <v>module=ckid</v>
      </c>
      <c r="F1919" s="6" t="str">
        <f t="shared" si="88"/>
        <v>module=xckid</v>
      </c>
    </row>
    <row r="1920" spans="1:6" ht="30" customHeight="1">
      <c r="A1920" s="3" t="s">
        <v>2</v>
      </c>
      <c r="B1920" s="3" t="s">
        <v>3483</v>
      </c>
      <c r="C1920" s="3" t="s">
        <v>3985</v>
      </c>
      <c r="D1920" s="12" t="s">
        <v>4635</v>
      </c>
      <c r="E1920" s="6" t="str">
        <f t="shared" si="87"/>
        <v>module=ckid</v>
      </c>
      <c r="F1920" s="6" t="str">
        <f t="shared" si="88"/>
        <v>module=xckid</v>
      </c>
    </row>
    <row r="1921" spans="1:6" ht="30" customHeight="1">
      <c r="A1921" s="3" t="s">
        <v>2</v>
      </c>
      <c r="B1921" s="3" t="s">
        <v>3484</v>
      </c>
      <c r="C1921" s="3" t="s">
        <v>3986</v>
      </c>
      <c r="D1921" s="12" t="s">
        <v>4636</v>
      </c>
      <c r="E1921" s="6" t="str">
        <f t="shared" si="87"/>
        <v>module=ckid</v>
      </c>
      <c r="F1921" s="6" t="str">
        <f t="shared" si="88"/>
        <v>module=xckid</v>
      </c>
    </row>
    <row r="1922" spans="1:6" ht="30" customHeight="1">
      <c r="A1922" s="3" t="s">
        <v>2</v>
      </c>
      <c r="B1922" s="3" t="s">
        <v>3485</v>
      </c>
      <c r="C1922" s="3" t="s">
        <v>3987</v>
      </c>
      <c r="D1922" s="12" t="s">
        <v>4637</v>
      </c>
      <c r="E1922" s="6" t="str">
        <f t="shared" si="87"/>
        <v>module=ckid</v>
      </c>
      <c r="F1922" s="6" t="str">
        <f t="shared" si="88"/>
        <v>module=xckid</v>
      </c>
    </row>
    <row r="1923" spans="1:6" ht="30" customHeight="1">
      <c r="A1923" s="3" t="s">
        <v>2</v>
      </c>
      <c r="B1923" s="3" t="s">
        <v>3486</v>
      </c>
      <c r="C1923" s="3" t="s">
        <v>3988</v>
      </c>
      <c r="D1923" s="12" t="s">
        <v>4638</v>
      </c>
      <c r="E1923" s="6" t="str">
        <f t="shared" si="87"/>
        <v>module=ckid</v>
      </c>
      <c r="F1923" s="6" t="str">
        <f t="shared" si="88"/>
        <v>module=xckid</v>
      </c>
    </row>
    <row r="1924" spans="1:6" ht="30" customHeight="1">
      <c r="A1924" s="3" t="s">
        <v>2</v>
      </c>
      <c r="B1924" s="3" t="s">
        <v>3487</v>
      </c>
      <c r="C1924" s="3" t="s">
        <v>3989</v>
      </c>
      <c r="D1924" s="12" t="s">
        <v>4639</v>
      </c>
      <c r="E1924" s="6" t="str">
        <f t="shared" ref="E1924:E1945" si="89">HYPERLINK("http://www.ssc.wisc.edu/wlsresearch/documentation/waves/?wave=wls75&amp;module=ckid","module=ckid")</f>
        <v>module=ckid</v>
      </c>
      <c r="F1924" s="6" t="str">
        <f t="shared" si="88"/>
        <v>module=xckid</v>
      </c>
    </row>
    <row r="1925" spans="1:6" ht="30" customHeight="1">
      <c r="A1925" s="3" t="s">
        <v>2</v>
      </c>
      <c r="B1925" s="3" t="s">
        <v>3488</v>
      </c>
      <c r="C1925" s="3" t="s">
        <v>3990</v>
      </c>
      <c r="D1925" s="12" t="s">
        <v>4640</v>
      </c>
      <c r="E1925" s="6" t="str">
        <f t="shared" si="89"/>
        <v>module=ckid</v>
      </c>
      <c r="F1925" s="6" t="str">
        <f t="shared" si="88"/>
        <v>module=xckid</v>
      </c>
    </row>
    <row r="1926" spans="1:6" ht="30" customHeight="1">
      <c r="A1926" s="3" t="s">
        <v>2</v>
      </c>
      <c r="B1926" s="3" t="s">
        <v>3489</v>
      </c>
      <c r="C1926" s="3" t="s">
        <v>3991</v>
      </c>
      <c r="D1926" s="12" t="s">
        <v>4641</v>
      </c>
      <c r="E1926" s="6" t="str">
        <f t="shared" si="89"/>
        <v>module=ckid</v>
      </c>
      <c r="F1926" s="6" t="str">
        <f t="shared" si="88"/>
        <v>module=xckid</v>
      </c>
    </row>
    <row r="1927" spans="1:6" ht="30" customHeight="1">
      <c r="A1927" s="3" t="s">
        <v>2</v>
      </c>
      <c r="B1927" s="3" t="s">
        <v>3490</v>
      </c>
      <c r="C1927" s="3" t="s">
        <v>3992</v>
      </c>
      <c r="D1927" s="12" t="s">
        <v>4642</v>
      </c>
      <c r="E1927" s="6" t="str">
        <f t="shared" si="89"/>
        <v>module=ckid</v>
      </c>
      <c r="F1927" s="6" t="str">
        <f t="shared" si="88"/>
        <v>module=xckid</v>
      </c>
    </row>
    <row r="1928" spans="1:6" ht="30" customHeight="1">
      <c r="A1928" s="3" t="s">
        <v>2</v>
      </c>
      <c r="B1928" s="3" t="s">
        <v>3491</v>
      </c>
      <c r="C1928" s="3" t="s">
        <v>3993</v>
      </c>
      <c r="D1928" s="12" t="s">
        <v>4643</v>
      </c>
      <c r="E1928" s="6" t="str">
        <f t="shared" si="89"/>
        <v>module=ckid</v>
      </c>
      <c r="F1928" s="6" t="str">
        <f t="shared" si="88"/>
        <v>module=xckid</v>
      </c>
    </row>
    <row r="1929" spans="1:6" ht="30" customHeight="1">
      <c r="A1929" s="3" t="s">
        <v>2</v>
      </c>
      <c r="B1929" s="3" t="s">
        <v>3492</v>
      </c>
      <c r="C1929" s="3" t="s">
        <v>3994</v>
      </c>
      <c r="D1929" s="12" t="s">
        <v>4644</v>
      </c>
      <c r="E1929" s="6" t="str">
        <f t="shared" si="89"/>
        <v>module=ckid</v>
      </c>
      <c r="F1929" s="6" t="str">
        <f t="shared" si="88"/>
        <v>module=xckid</v>
      </c>
    </row>
    <row r="1930" spans="1:6" ht="30" customHeight="1">
      <c r="A1930" s="3" t="s">
        <v>2</v>
      </c>
      <c r="B1930" s="3" t="s">
        <v>3493</v>
      </c>
      <c r="C1930" s="3" t="s">
        <v>3995</v>
      </c>
      <c r="D1930" s="12" t="s">
        <v>4645</v>
      </c>
      <c r="E1930" s="6" t="str">
        <f t="shared" si="89"/>
        <v>module=ckid</v>
      </c>
      <c r="F1930" s="6" t="str">
        <f t="shared" si="88"/>
        <v>module=xckid</v>
      </c>
    </row>
    <row r="1931" spans="1:6" ht="30" customHeight="1">
      <c r="A1931" s="3" t="s">
        <v>2</v>
      </c>
      <c r="B1931" s="3" t="s">
        <v>3494</v>
      </c>
      <c r="C1931" s="3" t="s">
        <v>3996</v>
      </c>
      <c r="D1931" s="12" t="s">
        <v>4646</v>
      </c>
      <c r="E1931" s="6" t="str">
        <f t="shared" si="89"/>
        <v>module=ckid</v>
      </c>
      <c r="F1931" s="6" t="str">
        <f t="shared" si="88"/>
        <v>module=xckid</v>
      </c>
    </row>
    <row r="1932" spans="1:6" ht="30" customHeight="1">
      <c r="A1932" s="3" t="s">
        <v>2</v>
      </c>
      <c r="B1932" s="3" t="s">
        <v>3495</v>
      </c>
      <c r="C1932" s="3" t="s">
        <v>3997</v>
      </c>
      <c r="D1932" s="12" t="s">
        <v>4647</v>
      </c>
      <c r="E1932" s="6" t="str">
        <f t="shared" si="89"/>
        <v>module=ckid</v>
      </c>
      <c r="F1932" s="6" t="str">
        <f t="shared" si="88"/>
        <v>module=xckid</v>
      </c>
    </row>
    <row r="1933" spans="1:6" ht="30" customHeight="1">
      <c r="A1933" s="3" t="s">
        <v>2</v>
      </c>
      <c r="B1933" s="3" t="s">
        <v>3496</v>
      </c>
      <c r="C1933" s="3" t="s">
        <v>3998</v>
      </c>
      <c r="D1933" s="12" t="s">
        <v>4648</v>
      </c>
      <c r="E1933" s="6" t="str">
        <f t="shared" si="89"/>
        <v>module=ckid</v>
      </c>
      <c r="F1933" s="6" t="str">
        <f t="shared" si="88"/>
        <v>module=xckid</v>
      </c>
    </row>
    <row r="1934" spans="1:6" ht="30" customHeight="1">
      <c r="A1934" s="3" t="s">
        <v>2</v>
      </c>
      <c r="B1934" s="3" t="s">
        <v>3497</v>
      </c>
      <c r="C1934" s="3" t="s">
        <v>3999</v>
      </c>
      <c r="D1934" s="12" t="s">
        <v>4649</v>
      </c>
      <c r="E1934" s="6" t="str">
        <f t="shared" si="89"/>
        <v>module=ckid</v>
      </c>
      <c r="F1934" s="6" t="str">
        <f t="shared" si="88"/>
        <v>module=xckid</v>
      </c>
    </row>
    <row r="1935" spans="1:6" ht="30" customHeight="1">
      <c r="A1935" s="3" t="s">
        <v>2</v>
      </c>
      <c r="B1935" s="3" t="s">
        <v>3498</v>
      </c>
      <c r="C1935" s="3" t="s">
        <v>4000</v>
      </c>
      <c r="D1935" s="12" t="s">
        <v>4650</v>
      </c>
      <c r="E1935" s="6" t="str">
        <f t="shared" si="89"/>
        <v>module=ckid</v>
      </c>
      <c r="F1935" s="6" t="str">
        <f t="shared" si="88"/>
        <v>module=xckid</v>
      </c>
    </row>
    <row r="1936" spans="1:6" ht="30" customHeight="1">
      <c r="A1936" s="3" t="s">
        <v>2</v>
      </c>
      <c r="B1936" s="3" t="s">
        <v>3499</v>
      </c>
      <c r="C1936" s="3" t="s">
        <v>4001</v>
      </c>
      <c r="D1936" s="12" t="s">
        <v>4651</v>
      </c>
      <c r="E1936" s="6" t="str">
        <f t="shared" si="89"/>
        <v>module=ckid</v>
      </c>
      <c r="F1936" s="6" t="str">
        <f t="shared" si="88"/>
        <v>module=xckid</v>
      </c>
    </row>
    <row r="1937" spans="1:6" ht="30" customHeight="1">
      <c r="A1937" s="3" t="s">
        <v>2</v>
      </c>
      <c r="B1937" s="3" t="s">
        <v>3500</v>
      </c>
      <c r="C1937" s="3" t="s">
        <v>4002</v>
      </c>
      <c r="D1937" s="12" t="s">
        <v>4652</v>
      </c>
      <c r="E1937" s="6" t="str">
        <f t="shared" si="89"/>
        <v>module=ckid</v>
      </c>
      <c r="F1937" s="6" t="str">
        <f t="shared" si="88"/>
        <v>module=xckid</v>
      </c>
    </row>
    <row r="1938" spans="1:6" ht="30" customHeight="1">
      <c r="A1938" s="3" t="s">
        <v>2</v>
      </c>
      <c r="B1938" s="3" t="s">
        <v>3501</v>
      </c>
      <c r="C1938" s="3" t="s">
        <v>4003</v>
      </c>
      <c r="D1938" s="12" t="s">
        <v>4653</v>
      </c>
      <c r="E1938" s="6" t="str">
        <f t="shared" si="89"/>
        <v>module=ckid</v>
      </c>
      <c r="F1938" s="6" t="str">
        <f t="shared" si="88"/>
        <v>module=xckid</v>
      </c>
    </row>
    <row r="1939" spans="1:6" ht="30" customHeight="1">
      <c r="A1939" s="3" t="s">
        <v>2</v>
      </c>
      <c r="B1939" s="3" t="s">
        <v>3502</v>
      </c>
      <c r="C1939" s="3" t="s">
        <v>4004</v>
      </c>
      <c r="D1939" s="12" t="s">
        <v>4654</v>
      </c>
      <c r="E1939" s="6" t="str">
        <f t="shared" si="89"/>
        <v>module=ckid</v>
      </c>
      <c r="F1939" s="6" t="str">
        <f t="shared" si="88"/>
        <v>module=xckid</v>
      </c>
    </row>
    <row r="1940" spans="1:6" ht="30" customHeight="1">
      <c r="A1940" s="3" t="s">
        <v>3</v>
      </c>
      <c r="B1940" s="3" t="s">
        <v>3503</v>
      </c>
      <c r="C1940" s="3" t="s">
        <v>3503</v>
      </c>
      <c r="D1940" s="12" t="s">
        <v>4655</v>
      </c>
      <c r="E1940" s="6" t="str">
        <f t="shared" si="89"/>
        <v>module=ckid</v>
      </c>
      <c r="F1940" s="3" t="s">
        <v>114</v>
      </c>
    </row>
    <row r="1941" spans="1:6" ht="30" customHeight="1">
      <c r="A1941" s="3" t="s">
        <v>3</v>
      </c>
      <c r="B1941" s="3" t="s">
        <v>3504</v>
      </c>
      <c r="C1941" s="3" t="s">
        <v>3504</v>
      </c>
      <c r="D1941" s="12" t="s">
        <v>4656</v>
      </c>
      <c r="E1941" s="6" t="str">
        <f t="shared" si="89"/>
        <v>module=ckid</v>
      </c>
      <c r="F1941" s="3" t="s">
        <v>114</v>
      </c>
    </row>
    <row r="1942" spans="1:6" ht="30" customHeight="1">
      <c r="A1942" s="3" t="s">
        <v>3</v>
      </c>
      <c r="B1942" s="3" t="s">
        <v>3505</v>
      </c>
      <c r="C1942" s="3" t="s">
        <v>3505</v>
      </c>
      <c r="D1942" s="12" t="s">
        <v>4657</v>
      </c>
      <c r="E1942" s="6" t="str">
        <f t="shared" si="89"/>
        <v>module=ckid</v>
      </c>
      <c r="F1942" s="3" t="s">
        <v>114</v>
      </c>
    </row>
    <row r="1943" spans="1:6" ht="30" customHeight="1">
      <c r="A1943" s="3" t="s">
        <v>3</v>
      </c>
      <c r="B1943" s="3" t="s">
        <v>3506</v>
      </c>
      <c r="C1943" s="3" t="s">
        <v>3506</v>
      </c>
      <c r="D1943" s="12" t="s">
        <v>4658</v>
      </c>
      <c r="E1943" s="6" t="str">
        <f t="shared" si="89"/>
        <v>module=ckid</v>
      </c>
      <c r="F1943" s="3" t="s">
        <v>114</v>
      </c>
    </row>
    <row r="1944" spans="1:6" ht="30" customHeight="1">
      <c r="A1944" s="3" t="s">
        <v>3</v>
      </c>
      <c r="B1944" s="3" t="s">
        <v>3507</v>
      </c>
      <c r="C1944" s="3" t="s">
        <v>3507</v>
      </c>
      <c r="D1944" s="12" t="s">
        <v>4659</v>
      </c>
      <c r="E1944" s="6" t="str">
        <f t="shared" si="89"/>
        <v>module=ckid</v>
      </c>
      <c r="F1944" s="3" t="s">
        <v>114</v>
      </c>
    </row>
    <row r="1945" spans="1:6" ht="30" customHeight="1">
      <c r="A1945" s="3" t="s">
        <v>3</v>
      </c>
      <c r="B1945" s="3" t="s">
        <v>3508</v>
      </c>
      <c r="C1945" s="3" t="s">
        <v>3508</v>
      </c>
      <c r="D1945" s="12" t="s">
        <v>4660</v>
      </c>
      <c r="E1945" s="6" t="str">
        <f t="shared" si="89"/>
        <v>module=ckid</v>
      </c>
      <c r="F1945" s="3" t="s">
        <v>114</v>
      </c>
    </row>
    <row r="1946" spans="1:6" ht="30" customHeight="1">
      <c r="A1946" s="3" t="s">
        <v>4</v>
      </c>
      <c r="B1946" s="3" t="s">
        <v>3509</v>
      </c>
      <c r="C1946" s="3" t="s">
        <v>3509</v>
      </c>
      <c r="D1946" s="12" t="s">
        <v>4661</v>
      </c>
      <c r="E1946" s="3" t="s">
        <v>114</v>
      </c>
      <c r="F1946" s="6" t="str">
        <f>HYPERLINK("http://www.ssc.wisc.edu/wlsresearch/documentation/waves/?wave=wls77&amp;module=xckid","module=xckid")</f>
        <v>module=xckid</v>
      </c>
    </row>
    <row r="1947" spans="1:6" ht="30" customHeight="1">
      <c r="A1947" s="3" t="s">
        <v>3</v>
      </c>
      <c r="B1947" s="3" t="s">
        <v>3510</v>
      </c>
      <c r="C1947" s="3" t="s">
        <v>3510</v>
      </c>
      <c r="D1947" s="12" t="s">
        <v>4662</v>
      </c>
      <c r="E1947" s="6" t="str">
        <f t="shared" ref="E1947:E1960" si="90">HYPERLINK("http://www.ssc.wisc.edu/wlsresearch/documentation/waves/?wave=wls75&amp;module=cskid","module=cskid")</f>
        <v>module=cskid</v>
      </c>
      <c r="F1947" s="3" t="s">
        <v>114</v>
      </c>
    </row>
    <row r="1948" spans="1:6" ht="30" customHeight="1">
      <c r="A1948" s="3" t="s">
        <v>3</v>
      </c>
      <c r="B1948" s="3" t="s">
        <v>3511</v>
      </c>
      <c r="C1948" s="3" t="s">
        <v>3511</v>
      </c>
      <c r="D1948" s="12" t="s">
        <v>4663</v>
      </c>
      <c r="E1948" s="6" t="str">
        <f t="shared" si="90"/>
        <v>module=cskid</v>
      </c>
      <c r="F1948" s="3" t="s">
        <v>114</v>
      </c>
    </row>
    <row r="1949" spans="1:6" ht="30" customHeight="1">
      <c r="A1949" s="3" t="s">
        <v>3</v>
      </c>
      <c r="B1949" s="3" t="s">
        <v>3512</v>
      </c>
      <c r="C1949" s="3" t="s">
        <v>3512</v>
      </c>
      <c r="D1949" s="12" t="s">
        <v>4664</v>
      </c>
      <c r="E1949" s="6" t="str">
        <f t="shared" si="90"/>
        <v>module=cskid</v>
      </c>
      <c r="F1949" s="3" t="s">
        <v>114</v>
      </c>
    </row>
    <row r="1950" spans="1:6" ht="30" customHeight="1">
      <c r="A1950" s="3" t="s">
        <v>3</v>
      </c>
      <c r="B1950" s="3" t="s">
        <v>3513</v>
      </c>
      <c r="C1950" s="3" t="s">
        <v>3513</v>
      </c>
      <c r="D1950" s="12" t="s">
        <v>4665</v>
      </c>
      <c r="E1950" s="6" t="str">
        <f t="shared" si="90"/>
        <v>module=cskid</v>
      </c>
      <c r="F1950" s="3" t="s">
        <v>114</v>
      </c>
    </row>
    <row r="1951" spans="1:6" ht="30" customHeight="1">
      <c r="A1951" s="3" t="s">
        <v>3</v>
      </c>
      <c r="B1951" s="3" t="s">
        <v>3514</v>
      </c>
      <c r="C1951" s="3" t="s">
        <v>3514</v>
      </c>
      <c r="D1951" s="12" t="s">
        <v>4666</v>
      </c>
      <c r="E1951" s="6" t="str">
        <f t="shared" si="90"/>
        <v>module=cskid</v>
      </c>
      <c r="F1951" s="3" t="s">
        <v>114</v>
      </c>
    </row>
    <row r="1952" spans="1:6" ht="30" customHeight="1">
      <c r="A1952" s="3" t="s">
        <v>3</v>
      </c>
      <c r="B1952" s="3" t="s">
        <v>3515</v>
      </c>
      <c r="C1952" s="3" t="s">
        <v>3515</v>
      </c>
      <c r="D1952" s="12" t="s">
        <v>4667</v>
      </c>
      <c r="E1952" s="6" t="str">
        <f t="shared" si="90"/>
        <v>module=cskid</v>
      </c>
      <c r="F1952" s="3" t="s">
        <v>114</v>
      </c>
    </row>
    <row r="1953" spans="1:6" ht="30" customHeight="1">
      <c r="A1953" s="3" t="s">
        <v>3</v>
      </c>
      <c r="B1953" s="3" t="s">
        <v>3516</v>
      </c>
      <c r="C1953" s="3" t="s">
        <v>3516</v>
      </c>
      <c r="D1953" s="12" t="s">
        <v>4668</v>
      </c>
      <c r="E1953" s="6" t="str">
        <f t="shared" si="90"/>
        <v>module=cskid</v>
      </c>
      <c r="F1953" s="3" t="s">
        <v>114</v>
      </c>
    </row>
    <row r="1954" spans="1:6" ht="30" customHeight="1">
      <c r="A1954" s="3" t="s">
        <v>3</v>
      </c>
      <c r="B1954" s="3" t="s">
        <v>3517</v>
      </c>
      <c r="C1954" s="3" t="s">
        <v>3517</v>
      </c>
      <c r="D1954" s="12" t="s">
        <v>4669</v>
      </c>
      <c r="E1954" s="6" t="str">
        <f t="shared" si="90"/>
        <v>module=cskid</v>
      </c>
      <c r="F1954" s="3" t="s">
        <v>114</v>
      </c>
    </row>
    <row r="1955" spans="1:6" ht="30" customHeight="1">
      <c r="A1955" s="3" t="s">
        <v>3</v>
      </c>
      <c r="B1955" s="3" t="s">
        <v>3518</v>
      </c>
      <c r="C1955" s="3" t="s">
        <v>3518</v>
      </c>
      <c r="D1955" s="12" t="s">
        <v>4670</v>
      </c>
      <c r="E1955" s="6" t="str">
        <f t="shared" si="90"/>
        <v>module=cskid</v>
      </c>
      <c r="F1955" s="3" t="s">
        <v>114</v>
      </c>
    </row>
    <row r="1956" spans="1:6" ht="30" customHeight="1">
      <c r="A1956" s="3" t="s">
        <v>3</v>
      </c>
      <c r="B1956" s="3" t="s">
        <v>3519</v>
      </c>
      <c r="C1956" s="3" t="s">
        <v>3519</v>
      </c>
      <c r="D1956" s="12" t="s">
        <v>4671</v>
      </c>
      <c r="E1956" s="6" t="str">
        <f t="shared" si="90"/>
        <v>module=cskid</v>
      </c>
      <c r="F1956" s="3" t="s">
        <v>114</v>
      </c>
    </row>
    <row r="1957" spans="1:6" ht="30" customHeight="1">
      <c r="A1957" s="3" t="s">
        <v>3</v>
      </c>
      <c r="B1957" s="3" t="s">
        <v>3520</v>
      </c>
      <c r="C1957" s="3" t="s">
        <v>3520</v>
      </c>
      <c r="D1957" s="12" t="s">
        <v>4672</v>
      </c>
      <c r="E1957" s="6" t="str">
        <f t="shared" si="90"/>
        <v>module=cskid</v>
      </c>
      <c r="F1957" s="3" t="s">
        <v>114</v>
      </c>
    </row>
    <row r="1958" spans="1:6" ht="30" customHeight="1">
      <c r="A1958" s="3" t="s">
        <v>3</v>
      </c>
      <c r="B1958" s="3" t="s">
        <v>3521</v>
      </c>
      <c r="C1958" s="3" t="s">
        <v>3521</v>
      </c>
      <c r="D1958" s="12" t="s">
        <v>4673</v>
      </c>
      <c r="E1958" s="6" t="str">
        <f t="shared" si="90"/>
        <v>module=cskid</v>
      </c>
      <c r="F1958" s="3" t="s">
        <v>114</v>
      </c>
    </row>
    <row r="1959" spans="1:6" ht="30" customHeight="1">
      <c r="A1959" s="3" t="s">
        <v>3</v>
      </c>
      <c r="B1959" s="3" t="s">
        <v>3522</v>
      </c>
      <c r="C1959" s="3" t="s">
        <v>3522</v>
      </c>
      <c r="D1959" s="12" t="s">
        <v>4674</v>
      </c>
      <c r="E1959" s="6" t="str">
        <f t="shared" si="90"/>
        <v>module=cskid</v>
      </c>
      <c r="F1959" s="3" t="s">
        <v>114</v>
      </c>
    </row>
    <row r="1960" spans="1:6" ht="30" customHeight="1">
      <c r="A1960" s="3" t="s">
        <v>3</v>
      </c>
      <c r="B1960" s="3" t="s">
        <v>3523</v>
      </c>
      <c r="C1960" s="3" t="s">
        <v>3523</v>
      </c>
      <c r="D1960" s="12" t="s">
        <v>4675</v>
      </c>
      <c r="E1960" s="6" t="str">
        <f t="shared" si="90"/>
        <v>module=cskid</v>
      </c>
      <c r="F1960" s="3" t="s">
        <v>114</v>
      </c>
    </row>
    <row r="1961" spans="1:6" ht="30" customHeight="1">
      <c r="A1961" s="3" t="s">
        <v>2</v>
      </c>
      <c r="B1961" s="3" t="s">
        <v>3524</v>
      </c>
      <c r="C1961" s="3" t="s">
        <v>4005</v>
      </c>
      <c r="D1961" s="12" t="s">
        <v>4676</v>
      </c>
      <c r="E1961" s="6" t="str">
        <f t="shared" ref="E1961:E1992" si="91">HYPERLINK("http://www.ssc.wisc.edu/wlsresearch/documentation/waves/?wave=wls75&amp;module=cfamw","module=cfamw")</f>
        <v>module=cfamw</v>
      </c>
      <c r="F1961" s="6" t="str">
        <f t="shared" ref="F1961:F1989" si="92">HYPERLINK("http://www.ssc.wisc.edu/wlsresearch/documentation/waves/?wave=wls77&amp;module=xcfamw","module=xcfamw")</f>
        <v>module=xcfamw</v>
      </c>
    </row>
    <row r="1962" spans="1:6" ht="30" customHeight="1">
      <c r="A1962" s="3" t="s">
        <v>2</v>
      </c>
      <c r="B1962" s="3" t="s">
        <v>3525</v>
      </c>
      <c r="C1962" s="3" t="s">
        <v>4006</v>
      </c>
      <c r="D1962" s="12" t="s">
        <v>4677</v>
      </c>
      <c r="E1962" s="6" t="str">
        <f t="shared" si="91"/>
        <v>module=cfamw</v>
      </c>
      <c r="F1962" s="6" t="str">
        <f t="shared" si="92"/>
        <v>module=xcfamw</v>
      </c>
    </row>
    <row r="1963" spans="1:6" ht="30" customHeight="1">
      <c r="A1963" s="3" t="s">
        <v>2</v>
      </c>
      <c r="B1963" s="3" t="s">
        <v>3526</v>
      </c>
      <c r="C1963" s="3" t="s">
        <v>4007</v>
      </c>
      <c r="D1963" s="12" t="s">
        <v>4678</v>
      </c>
      <c r="E1963" s="6" t="str">
        <f t="shared" si="91"/>
        <v>module=cfamw</v>
      </c>
      <c r="F1963" s="6" t="str">
        <f t="shared" si="92"/>
        <v>module=xcfamw</v>
      </c>
    </row>
    <row r="1964" spans="1:6" ht="30" customHeight="1">
      <c r="A1964" s="3" t="s">
        <v>2</v>
      </c>
      <c r="B1964" s="3" t="s">
        <v>3527</v>
      </c>
      <c r="C1964" s="3" t="s">
        <v>4008</v>
      </c>
      <c r="D1964" s="12" t="s">
        <v>4679</v>
      </c>
      <c r="E1964" s="6" t="str">
        <f t="shared" si="91"/>
        <v>module=cfamw</v>
      </c>
      <c r="F1964" s="6" t="str">
        <f t="shared" si="92"/>
        <v>module=xcfamw</v>
      </c>
    </row>
    <row r="1965" spans="1:6" ht="30" customHeight="1">
      <c r="A1965" s="3" t="s">
        <v>2</v>
      </c>
      <c r="B1965" s="3" t="s">
        <v>3528</v>
      </c>
      <c r="C1965" s="3" t="s">
        <v>4009</v>
      </c>
      <c r="D1965" s="12" t="s">
        <v>4680</v>
      </c>
      <c r="E1965" s="6" t="str">
        <f t="shared" si="91"/>
        <v>module=cfamw</v>
      </c>
      <c r="F1965" s="6" t="str">
        <f t="shared" si="92"/>
        <v>module=xcfamw</v>
      </c>
    </row>
    <row r="1966" spans="1:6" ht="30" customHeight="1">
      <c r="A1966" s="3" t="s">
        <v>2</v>
      </c>
      <c r="B1966" s="3" t="s">
        <v>3529</v>
      </c>
      <c r="C1966" s="3" t="s">
        <v>4010</v>
      </c>
      <c r="D1966" s="12" t="s">
        <v>4681</v>
      </c>
      <c r="E1966" s="6" t="str">
        <f t="shared" si="91"/>
        <v>module=cfamw</v>
      </c>
      <c r="F1966" s="6" t="str">
        <f t="shared" si="92"/>
        <v>module=xcfamw</v>
      </c>
    </row>
    <row r="1967" spans="1:6" ht="30" customHeight="1">
      <c r="A1967" s="3" t="s">
        <v>2</v>
      </c>
      <c r="B1967" s="3" t="s">
        <v>3530</v>
      </c>
      <c r="C1967" s="3" t="s">
        <v>4011</v>
      </c>
      <c r="D1967" s="12" t="s">
        <v>4682</v>
      </c>
      <c r="E1967" s="6" t="str">
        <f t="shared" si="91"/>
        <v>module=cfamw</v>
      </c>
      <c r="F1967" s="6" t="str">
        <f t="shared" si="92"/>
        <v>module=xcfamw</v>
      </c>
    </row>
    <row r="1968" spans="1:6" ht="30" customHeight="1">
      <c r="A1968" s="3" t="s">
        <v>2</v>
      </c>
      <c r="B1968" s="3" t="s">
        <v>3531</v>
      </c>
      <c r="C1968" s="3" t="s">
        <v>4012</v>
      </c>
      <c r="D1968" s="12" t="s">
        <v>4683</v>
      </c>
      <c r="E1968" s="6" t="str">
        <f t="shared" si="91"/>
        <v>module=cfamw</v>
      </c>
      <c r="F1968" s="6" t="str">
        <f t="shared" si="92"/>
        <v>module=xcfamw</v>
      </c>
    </row>
    <row r="1969" spans="1:6" ht="30" customHeight="1">
      <c r="A1969" s="3" t="s">
        <v>2</v>
      </c>
      <c r="B1969" s="3" t="s">
        <v>3532</v>
      </c>
      <c r="C1969" s="3" t="s">
        <v>4013</v>
      </c>
      <c r="D1969" s="12" t="s">
        <v>4684</v>
      </c>
      <c r="E1969" s="6" t="str">
        <f t="shared" si="91"/>
        <v>module=cfamw</v>
      </c>
      <c r="F1969" s="6" t="str">
        <f t="shared" si="92"/>
        <v>module=xcfamw</v>
      </c>
    </row>
    <row r="1970" spans="1:6" ht="30" customHeight="1">
      <c r="A1970" s="3" t="s">
        <v>2</v>
      </c>
      <c r="B1970" s="3" t="s">
        <v>3533</v>
      </c>
      <c r="C1970" s="3" t="s">
        <v>4014</v>
      </c>
      <c r="D1970" s="12" t="s">
        <v>4685</v>
      </c>
      <c r="E1970" s="6" t="str">
        <f t="shared" si="91"/>
        <v>module=cfamw</v>
      </c>
      <c r="F1970" s="6" t="str">
        <f t="shared" si="92"/>
        <v>module=xcfamw</v>
      </c>
    </row>
    <row r="1971" spans="1:6" ht="30" customHeight="1">
      <c r="A1971" s="3" t="s">
        <v>2</v>
      </c>
      <c r="B1971" s="3" t="s">
        <v>3534</v>
      </c>
      <c r="C1971" s="3" t="s">
        <v>4015</v>
      </c>
      <c r="D1971" s="12" t="s">
        <v>4686</v>
      </c>
      <c r="E1971" s="6" t="str">
        <f t="shared" si="91"/>
        <v>module=cfamw</v>
      </c>
      <c r="F1971" s="6" t="str">
        <f t="shared" si="92"/>
        <v>module=xcfamw</v>
      </c>
    </row>
    <row r="1972" spans="1:6" ht="30" customHeight="1">
      <c r="A1972" s="3" t="s">
        <v>2</v>
      </c>
      <c r="B1972" s="3" t="s">
        <v>3535</v>
      </c>
      <c r="C1972" s="3" t="s">
        <v>4016</v>
      </c>
      <c r="D1972" s="12" t="s">
        <v>4687</v>
      </c>
      <c r="E1972" s="6" t="str">
        <f t="shared" si="91"/>
        <v>module=cfamw</v>
      </c>
      <c r="F1972" s="6" t="str">
        <f t="shared" si="92"/>
        <v>module=xcfamw</v>
      </c>
    </row>
    <row r="1973" spans="1:6" ht="30" customHeight="1">
      <c r="A1973" s="3" t="s">
        <v>2</v>
      </c>
      <c r="B1973" s="3" t="s">
        <v>3536</v>
      </c>
      <c r="C1973" s="3" t="s">
        <v>4017</v>
      </c>
      <c r="D1973" s="12" t="s">
        <v>4688</v>
      </c>
      <c r="E1973" s="6" t="str">
        <f t="shared" si="91"/>
        <v>module=cfamw</v>
      </c>
      <c r="F1973" s="6" t="str">
        <f t="shared" si="92"/>
        <v>module=xcfamw</v>
      </c>
    </row>
    <row r="1974" spans="1:6" ht="30" customHeight="1">
      <c r="A1974" s="3" t="s">
        <v>2</v>
      </c>
      <c r="B1974" s="3" t="s">
        <v>3537</v>
      </c>
      <c r="C1974" s="3" t="s">
        <v>4018</v>
      </c>
      <c r="D1974" s="12" t="s">
        <v>4689</v>
      </c>
      <c r="E1974" s="6" t="str">
        <f t="shared" si="91"/>
        <v>module=cfamw</v>
      </c>
      <c r="F1974" s="6" t="str">
        <f t="shared" si="92"/>
        <v>module=xcfamw</v>
      </c>
    </row>
    <row r="1975" spans="1:6" ht="30" customHeight="1">
      <c r="A1975" s="3" t="s">
        <v>2</v>
      </c>
      <c r="B1975" s="3" t="s">
        <v>3538</v>
      </c>
      <c r="C1975" s="3" t="s">
        <v>4019</v>
      </c>
      <c r="D1975" s="12" t="s">
        <v>4690</v>
      </c>
      <c r="E1975" s="6" t="str">
        <f t="shared" si="91"/>
        <v>module=cfamw</v>
      </c>
      <c r="F1975" s="6" t="str">
        <f t="shared" si="92"/>
        <v>module=xcfamw</v>
      </c>
    </row>
    <row r="1976" spans="1:6" ht="30" customHeight="1">
      <c r="A1976" s="3" t="s">
        <v>2</v>
      </c>
      <c r="B1976" s="3" t="s">
        <v>3539</v>
      </c>
      <c r="C1976" s="3" t="s">
        <v>4020</v>
      </c>
      <c r="D1976" s="12" t="s">
        <v>4691</v>
      </c>
      <c r="E1976" s="6" t="str">
        <f t="shared" si="91"/>
        <v>module=cfamw</v>
      </c>
      <c r="F1976" s="6" t="str">
        <f t="shared" si="92"/>
        <v>module=xcfamw</v>
      </c>
    </row>
    <row r="1977" spans="1:6" ht="30" customHeight="1">
      <c r="A1977" s="3" t="s">
        <v>2</v>
      </c>
      <c r="B1977" s="3" t="s">
        <v>3540</v>
      </c>
      <c r="C1977" s="3" t="s">
        <v>4021</v>
      </c>
      <c r="D1977" s="12" t="s">
        <v>4692</v>
      </c>
      <c r="E1977" s="6" t="str">
        <f t="shared" si="91"/>
        <v>module=cfamw</v>
      </c>
      <c r="F1977" s="6" t="str">
        <f t="shared" si="92"/>
        <v>module=xcfamw</v>
      </c>
    </row>
    <row r="1978" spans="1:6" ht="30" customHeight="1">
      <c r="A1978" s="3" t="s">
        <v>2</v>
      </c>
      <c r="B1978" s="3" t="s">
        <v>3541</v>
      </c>
      <c r="C1978" s="3" t="s">
        <v>4022</v>
      </c>
      <c r="D1978" s="12" t="s">
        <v>4693</v>
      </c>
      <c r="E1978" s="6" t="str">
        <f t="shared" si="91"/>
        <v>module=cfamw</v>
      </c>
      <c r="F1978" s="6" t="str">
        <f t="shared" si="92"/>
        <v>module=xcfamw</v>
      </c>
    </row>
    <row r="1979" spans="1:6" ht="30" customHeight="1">
      <c r="A1979" s="3" t="s">
        <v>2</v>
      </c>
      <c r="B1979" s="3" t="s">
        <v>3542</v>
      </c>
      <c r="C1979" s="3" t="s">
        <v>4023</v>
      </c>
      <c r="D1979" s="12" t="s">
        <v>4694</v>
      </c>
      <c r="E1979" s="6" t="str">
        <f t="shared" si="91"/>
        <v>module=cfamw</v>
      </c>
      <c r="F1979" s="6" t="str">
        <f t="shared" si="92"/>
        <v>module=xcfamw</v>
      </c>
    </row>
    <row r="1980" spans="1:6" ht="30" customHeight="1">
      <c r="A1980" s="3" t="s">
        <v>2</v>
      </c>
      <c r="B1980" s="3" t="s">
        <v>3543</v>
      </c>
      <c r="C1980" s="3" t="s">
        <v>4024</v>
      </c>
      <c r="D1980" s="12" t="s">
        <v>4695</v>
      </c>
      <c r="E1980" s="6" t="str">
        <f t="shared" si="91"/>
        <v>module=cfamw</v>
      </c>
      <c r="F1980" s="6" t="str">
        <f t="shared" si="92"/>
        <v>module=xcfamw</v>
      </c>
    </row>
    <row r="1981" spans="1:6" ht="30" customHeight="1">
      <c r="A1981" s="3" t="s">
        <v>2</v>
      </c>
      <c r="B1981" s="3" t="s">
        <v>3544</v>
      </c>
      <c r="C1981" s="3" t="s">
        <v>4025</v>
      </c>
      <c r="D1981" s="12" t="s">
        <v>4696</v>
      </c>
      <c r="E1981" s="6" t="str">
        <f t="shared" si="91"/>
        <v>module=cfamw</v>
      </c>
      <c r="F1981" s="6" t="str">
        <f t="shared" si="92"/>
        <v>module=xcfamw</v>
      </c>
    </row>
    <row r="1982" spans="1:6" ht="30" customHeight="1">
      <c r="A1982" s="3" t="s">
        <v>2</v>
      </c>
      <c r="B1982" s="3" t="s">
        <v>3545</v>
      </c>
      <c r="C1982" s="3" t="s">
        <v>4026</v>
      </c>
      <c r="D1982" s="12" t="s">
        <v>4697</v>
      </c>
      <c r="E1982" s="6" t="str">
        <f t="shared" si="91"/>
        <v>module=cfamw</v>
      </c>
      <c r="F1982" s="6" t="str">
        <f t="shared" si="92"/>
        <v>module=xcfamw</v>
      </c>
    </row>
    <row r="1983" spans="1:6" ht="30" customHeight="1">
      <c r="A1983" s="3" t="s">
        <v>2</v>
      </c>
      <c r="B1983" s="3" t="s">
        <v>3546</v>
      </c>
      <c r="C1983" s="3" t="s">
        <v>4027</v>
      </c>
      <c r="D1983" s="12" t="s">
        <v>4698</v>
      </c>
      <c r="E1983" s="6" t="str">
        <f t="shared" si="91"/>
        <v>module=cfamw</v>
      </c>
      <c r="F1983" s="6" t="str">
        <f t="shared" si="92"/>
        <v>module=xcfamw</v>
      </c>
    </row>
    <row r="1984" spans="1:6" ht="30" customHeight="1">
      <c r="A1984" s="3" t="s">
        <v>2</v>
      </c>
      <c r="B1984" s="3" t="s">
        <v>3547</v>
      </c>
      <c r="C1984" s="3" t="s">
        <v>4028</v>
      </c>
      <c r="D1984" s="12" t="s">
        <v>4699</v>
      </c>
      <c r="E1984" s="6" t="str">
        <f t="shared" si="91"/>
        <v>module=cfamw</v>
      </c>
      <c r="F1984" s="6" t="str">
        <f t="shared" si="92"/>
        <v>module=xcfamw</v>
      </c>
    </row>
    <row r="1985" spans="1:6" ht="30" customHeight="1">
      <c r="A1985" s="3" t="s">
        <v>2</v>
      </c>
      <c r="B1985" s="3" t="s">
        <v>3548</v>
      </c>
      <c r="C1985" s="3" t="s">
        <v>4029</v>
      </c>
      <c r="D1985" s="12" t="s">
        <v>4700</v>
      </c>
      <c r="E1985" s="6" t="str">
        <f t="shared" si="91"/>
        <v>module=cfamw</v>
      </c>
      <c r="F1985" s="6" t="str">
        <f t="shared" si="92"/>
        <v>module=xcfamw</v>
      </c>
    </row>
    <row r="1986" spans="1:6" ht="30" customHeight="1">
      <c r="A1986" s="3" t="s">
        <v>2</v>
      </c>
      <c r="B1986" s="3" t="s">
        <v>3549</v>
      </c>
      <c r="C1986" s="3" t="s">
        <v>4030</v>
      </c>
      <c r="D1986" s="12" t="s">
        <v>4701</v>
      </c>
      <c r="E1986" s="6" t="str">
        <f t="shared" si="91"/>
        <v>module=cfamw</v>
      </c>
      <c r="F1986" s="6" t="str">
        <f t="shared" si="92"/>
        <v>module=xcfamw</v>
      </c>
    </row>
    <row r="1987" spans="1:6" ht="30" customHeight="1">
      <c r="A1987" s="3" t="s">
        <v>2</v>
      </c>
      <c r="B1987" s="3" t="s">
        <v>3550</v>
      </c>
      <c r="C1987" s="3" t="s">
        <v>4031</v>
      </c>
      <c r="D1987" s="12" t="s">
        <v>4702</v>
      </c>
      <c r="E1987" s="6" t="str">
        <f t="shared" si="91"/>
        <v>module=cfamw</v>
      </c>
      <c r="F1987" s="6" t="str">
        <f t="shared" si="92"/>
        <v>module=xcfamw</v>
      </c>
    </row>
    <row r="1988" spans="1:6" ht="30" customHeight="1">
      <c r="A1988" s="3" t="s">
        <v>2</v>
      </c>
      <c r="B1988" s="3" t="s">
        <v>3551</v>
      </c>
      <c r="C1988" s="3" t="s">
        <v>4032</v>
      </c>
      <c r="D1988" s="12" t="s">
        <v>4703</v>
      </c>
      <c r="E1988" s="6" t="str">
        <f t="shared" si="91"/>
        <v>module=cfamw</v>
      </c>
      <c r="F1988" s="6" t="str">
        <f t="shared" si="92"/>
        <v>module=xcfamw</v>
      </c>
    </row>
    <row r="1989" spans="1:6" ht="30" customHeight="1">
      <c r="A1989" s="3" t="s">
        <v>2</v>
      </c>
      <c r="B1989" s="3" t="s">
        <v>3552</v>
      </c>
      <c r="C1989" s="3" t="s">
        <v>4033</v>
      </c>
      <c r="D1989" s="12" t="s">
        <v>4704</v>
      </c>
      <c r="E1989" s="6" t="str">
        <f t="shared" si="91"/>
        <v>module=cfamw</v>
      </c>
      <c r="F1989" s="6" t="str">
        <f t="shared" si="92"/>
        <v>module=xcfamw</v>
      </c>
    </row>
    <row r="1990" spans="1:6" ht="30" customHeight="1">
      <c r="A1990" s="3" t="s">
        <v>3</v>
      </c>
      <c r="B1990" s="3" t="s">
        <v>3553</v>
      </c>
      <c r="C1990" s="3" t="s">
        <v>3553</v>
      </c>
      <c r="D1990" s="12" t="s">
        <v>4705</v>
      </c>
      <c r="E1990" s="6" t="str">
        <f t="shared" si="91"/>
        <v>module=cfamw</v>
      </c>
      <c r="F1990" s="3" t="s">
        <v>114</v>
      </c>
    </row>
    <row r="1991" spans="1:6" ht="30" customHeight="1">
      <c r="A1991" s="3" t="s">
        <v>3</v>
      </c>
      <c r="B1991" s="3" t="s">
        <v>3554</v>
      </c>
      <c r="C1991" s="3" t="s">
        <v>3554</v>
      </c>
      <c r="D1991" s="12" t="s">
        <v>4706</v>
      </c>
      <c r="E1991" s="6" t="str">
        <f t="shared" si="91"/>
        <v>module=cfamw</v>
      </c>
      <c r="F1991" s="3" t="s">
        <v>114</v>
      </c>
    </row>
    <row r="1992" spans="1:6" ht="30" customHeight="1">
      <c r="A1992" s="3" t="s">
        <v>3</v>
      </c>
      <c r="B1992" s="3" t="s">
        <v>3555</v>
      </c>
      <c r="C1992" s="3" t="s">
        <v>3555</v>
      </c>
      <c r="D1992" s="12" t="s">
        <v>4707</v>
      </c>
      <c r="E1992" s="6" t="str">
        <f t="shared" si="91"/>
        <v>module=cfamw</v>
      </c>
      <c r="F1992" s="3" t="s">
        <v>114</v>
      </c>
    </row>
    <row r="1993" spans="1:6" ht="30" customHeight="1">
      <c r="A1993" s="3" t="s">
        <v>3</v>
      </c>
      <c r="B1993" s="3" t="s">
        <v>3556</v>
      </c>
      <c r="C1993" s="3" t="s">
        <v>3556</v>
      </c>
      <c r="D1993" s="12" t="s">
        <v>4708</v>
      </c>
      <c r="E1993" s="6" t="str">
        <f t="shared" ref="E1993:E2024" si="93">HYPERLINK("http://www.ssc.wisc.edu/wlsresearch/documentation/waves/?wave=wls75&amp;module=cfamw","module=cfamw")</f>
        <v>module=cfamw</v>
      </c>
      <c r="F1993" s="3" t="s">
        <v>114</v>
      </c>
    </row>
    <row r="1994" spans="1:6" ht="30" customHeight="1">
      <c r="A1994" s="3" t="s">
        <v>3</v>
      </c>
      <c r="B1994" s="3" t="s">
        <v>3557</v>
      </c>
      <c r="C1994" s="3" t="s">
        <v>3557</v>
      </c>
      <c r="D1994" s="12" t="s">
        <v>4709</v>
      </c>
      <c r="E1994" s="6" t="str">
        <f t="shared" si="93"/>
        <v>module=cfamw</v>
      </c>
      <c r="F1994" s="3" t="s">
        <v>114</v>
      </c>
    </row>
    <row r="1995" spans="1:6" ht="30" customHeight="1">
      <c r="A1995" s="3" t="s">
        <v>3</v>
      </c>
      <c r="B1995" s="3" t="s">
        <v>3558</v>
      </c>
      <c r="C1995" s="3" t="s">
        <v>3558</v>
      </c>
      <c r="D1995" s="12" t="s">
        <v>4710</v>
      </c>
      <c r="E1995" s="6" t="str">
        <f t="shared" si="93"/>
        <v>module=cfamw</v>
      </c>
      <c r="F1995" s="3" t="s">
        <v>114</v>
      </c>
    </row>
    <row r="1996" spans="1:6" ht="30" customHeight="1">
      <c r="A1996" s="3" t="s">
        <v>3</v>
      </c>
      <c r="B1996" s="3" t="s">
        <v>3559</v>
      </c>
      <c r="C1996" s="3" t="s">
        <v>3559</v>
      </c>
      <c r="D1996" s="12" t="s">
        <v>4711</v>
      </c>
      <c r="E1996" s="6" t="str">
        <f t="shared" si="93"/>
        <v>module=cfamw</v>
      </c>
      <c r="F1996" s="3" t="s">
        <v>114</v>
      </c>
    </row>
    <row r="1997" spans="1:6" ht="30" customHeight="1">
      <c r="A1997" s="3" t="s">
        <v>3</v>
      </c>
      <c r="B1997" s="3" t="s">
        <v>3560</v>
      </c>
      <c r="C1997" s="3" t="s">
        <v>3560</v>
      </c>
      <c r="D1997" s="12" t="s">
        <v>4712</v>
      </c>
      <c r="E1997" s="6" t="str">
        <f t="shared" si="93"/>
        <v>module=cfamw</v>
      </c>
      <c r="F1997" s="3" t="s">
        <v>114</v>
      </c>
    </row>
    <row r="1998" spans="1:6" ht="30" customHeight="1">
      <c r="A1998" s="3" t="s">
        <v>3</v>
      </c>
      <c r="B1998" s="3" t="s">
        <v>3561</v>
      </c>
      <c r="C1998" s="3" t="s">
        <v>3561</v>
      </c>
      <c r="D1998" s="12" t="s">
        <v>4713</v>
      </c>
      <c r="E1998" s="6" t="str">
        <f t="shared" si="93"/>
        <v>module=cfamw</v>
      </c>
      <c r="F1998" s="3" t="s">
        <v>114</v>
      </c>
    </row>
    <row r="1999" spans="1:6" ht="30" customHeight="1">
      <c r="A1999" s="3" t="s">
        <v>3</v>
      </c>
      <c r="B1999" s="3" t="s">
        <v>3562</v>
      </c>
      <c r="C1999" s="3" t="s">
        <v>3562</v>
      </c>
      <c r="D1999" s="12" t="s">
        <v>4714</v>
      </c>
      <c r="E1999" s="6" t="str">
        <f t="shared" si="93"/>
        <v>module=cfamw</v>
      </c>
      <c r="F1999" s="3" t="s">
        <v>114</v>
      </c>
    </row>
    <row r="2000" spans="1:6" ht="30" customHeight="1">
      <c r="A2000" s="3" t="s">
        <v>3</v>
      </c>
      <c r="B2000" s="3" t="s">
        <v>3563</v>
      </c>
      <c r="C2000" s="3" t="s">
        <v>3563</v>
      </c>
      <c r="D2000" s="12" t="s">
        <v>4715</v>
      </c>
      <c r="E2000" s="6" t="str">
        <f t="shared" si="93"/>
        <v>module=cfamw</v>
      </c>
      <c r="F2000" s="3" t="s">
        <v>114</v>
      </c>
    </row>
    <row r="2001" spans="1:6" ht="30" customHeight="1">
      <c r="A2001" s="3" t="s">
        <v>3</v>
      </c>
      <c r="B2001" s="3" t="s">
        <v>3564</v>
      </c>
      <c r="C2001" s="3" t="s">
        <v>3564</v>
      </c>
      <c r="D2001" s="12" t="s">
        <v>4716</v>
      </c>
      <c r="E2001" s="6" t="str">
        <f t="shared" si="93"/>
        <v>module=cfamw</v>
      </c>
      <c r="F2001" s="3" t="s">
        <v>114</v>
      </c>
    </row>
    <row r="2002" spans="1:6" ht="30" customHeight="1">
      <c r="A2002" s="3" t="s">
        <v>3</v>
      </c>
      <c r="B2002" s="3" t="s">
        <v>3565</v>
      </c>
      <c r="C2002" s="3" t="s">
        <v>3565</v>
      </c>
      <c r="D2002" s="12" t="s">
        <v>4717</v>
      </c>
      <c r="E2002" s="6" t="str">
        <f t="shared" si="93"/>
        <v>module=cfamw</v>
      </c>
      <c r="F2002" s="3" t="s">
        <v>114</v>
      </c>
    </row>
    <row r="2003" spans="1:6" ht="30" customHeight="1">
      <c r="A2003" s="3" t="s">
        <v>3</v>
      </c>
      <c r="B2003" s="3" t="s">
        <v>3566</v>
      </c>
      <c r="C2003" s="3" t="s">
        <v>3566</v>
      </c>
      <c r="D2003" s="12" t="s">
        <v>4718</v>
      </c>
      <c r="E2003" s="6" t="str">
        <f t="shared" si="93"/>
        <v>module=cfamw</v>
      </c>
      <c r="F2003" s="3" t="s">
        <v>114</v>
      </c>
    </row>
    <row r="2004" spans="1:6" ht="30" customHeight="1">
      <c r="A2004" s="3" t="s">
        <v>3</v>
      </c>
      <c r="B2004" s="3" t="s">
        <v>3567</v>
      </c>
      <c r="C2004" s="3" t="s">
        <v>3567</v>
      </c>
      <c r="D2004" s="12" t="s">
        <v>4719</v>
      </c>
      <c r="E2004" s="6" t="str">
        <f t="shared" si="93"/>
        <v>module=cfamw</v>
      </c>
      <c r="F2004" s="3" t="s">
        <v>114</v>
      </c>
    </row>
    <row r="2005" spans="1:6" ht="30" customHeight="1">
      <c r="A2005" s="3" t="s">
        <v>3</v>
      </c>
      <c r="B2005" s="3" t="s">
        <v>3568</v>
      </c>
      <c r="C2005" s="3" t="s">
        <v>3568</v>
      </c>
      <c r="D2005" s="12" t="s">
        <v>4720</v>
      </c>
      <c r="E2005" s="6" t="str">
        <f t="shared" si="93"/>
        <v>module=cfamw</v>
      </c>
      <c r="F2005" s="3" t="s">
        <v>114</v>
      </c>
    </row>
    <row r="2006" spans="1:6" ht="30" customHeight="1">
      <c r="A2006" s="3" t="s">
        <v>3</v>
      </c>
      <c r="B2006" s="3" t="s">
        <v>3569</v>
      </c>
      <c r="C2006" s="3" t="s">
        <v>3569</v>
      </c>
      <c r="D2006" s="12" t="s">
        <v>4721</v>
      </c>
      <c r="E2006" s="6" t="str">
        <f t="shared" si="93"/>
        <v>module=cfamw</v>
      </c>
      <c r="F2006" s="3" t="s">
        <v>114</v>
      </c>
    </row>
    <row r="2007" spans="1:6" ht="30" customHeight="1">
      <c r="A2007" s="3" t="s">
        <v>3</v>
      </c>
      <c r="B2007" s="3" t="s">
        <v>3570</v>
      </c>
      <c r="C2007" s="3" t="s">
        <v>3570</v>
      </c>
      <c r="D2007" s="12" t="s">
        <v>4722</v>
      </c>
      <c r="E2007" s="6" t="str">
        <f t="shared" si="93"/>
        <v>module=cfamw</v>
      </c>
      <c r="F2007" s="3" t="s">
        <v>114</v>
      </c>
    </row>
    <row r="2008" spans="1:6" ht="30" customHeight="1">
      <c r="A2008" s="3" t="s">
        <v>3</v>
      </c>
      <c r="B2008" s="3" t="s">
        <v>3571</v>
      </c>
      <c r="C2008" s="3" t="s">
        <v>3571</v>
      </c>
      <c r="D2008" s="12" t="s">
        <v>4723</v>
      </c>
      <c r="E2008" s="6" t="str">
        <f t="shared" si="93"/>
        <v>module=cfamw</v>
      </c>
      <c r="F2008" s="3" t="s">
        <v>114</v>
      </c>
    </row>
    <row r="2009" spans="1:6" ht="30" customHeight="1">
      <c r="A2009" s="3" t="s">
        <v>3</v>
      </c>
      <c r="B2009" s="3" t="s">
        <v>3572</v>
      </c>
      <c r="C2009" s="3" t="s">
        <v>3572</v>
      </c>
      <c r="D2009" s="12" t="s">
        <v>4724</v>
      </c>
      <c r="E2009" s="6" t="str">
        <f t="shared" si="93"/>
        <v>module=cfamw</v>
      </c>
      <c r="F2009" s="3" t="s">
        <v>114</v>
      </c>
    </row>
    <row r="2010" spans="1:6" ht="30" customHeight="1">
      <c r="A2010" s="3" t="s">
        <v>3</v>
      </c>
      <c r="B2010" s="3" t="s">
        <v>3573</v>
      </c>
      <c r="C2010" s="3" t="s">
        <v>3573</v>
      </c>
      <c r="D2010" s="12" t="s">
        <v>4725</v>
      </c>
      <c r="E2010" s="6" t="str">
        <f t="shared" si="93"/>
        <v>module=cfamw</v>
      </c>
      <c r="F2010" s="3" t="s">
        <v>114</v>
      </c>
    </row>
    <row r="2011" spans="1:6" ht="30" customHeight="1">
      <c r="A2011" s="3" t="s">
        <v>3</v>
      </c>
      <c r="B2011" s="3" t="s">
        <v>3574</v>
      </c>
      <c r="C2011" s="3" t="s">
        <v>3574</v>
      </c>
      <c r="D2011" s="12" t="s">
        <v>4726</v>
      </c>
      <c r="E2011" s="6" t="str">
        <f t="shared" si="93"/>
        <v>module=cfamw</v>
      </c>
      <c r="F2011" s="3" t="s">
        <v>114</v>
      </c>
    </row>
    <row r="2012" spans="1:6" ht="30" customHeight="1">
      <c r="A2012" s="3" t="s">
        <v>3</v>
      </c>
      <c r="B2012" s="3" t="s">
        <v>3575</v>
      </c>
      <c r="C2012" s="3" t="s">
        <v>3575</v>
      </c>
      <c r="D2012" s="12" t="s">
        <v>4727</v>
      </c>
      <c r="E2012" s="6" t="str">
        <f t="shared" si="93"/>
        <v>module=cfamw</v>
      </c>
      <c r="F2012" s="3" t="s">
        <v>114</v>
      </c>
    </row>
    <row r="2013" spans="1:6" ht="30" customHeight="1">
      <c r="A2013" s="3" t="s">
        <v>3</v>
      </c>
      <c r="B2013" s="3" t="s">
        <v>3576</v>
      </c>
      <c r="C2013" s="3" t="s">
        <v>3576</v>
      </c>
      <c r="D2013" s="12" t="s">
        <v>4728</v>
      </c>
      <c r="E2013" s="6" t="str">
        <f t="shared" si="93"/>
        <v>module=cfamw</v>
      </c>
      <c r="F2013" s="3" t="s">
        <v>114</v>
      </c>
    </row>
    <row r="2014" spans="1:6" ht="30" customHeight="1">
      <c r="A2014" s="3" t="s">
        <v>3</v>
      </c>
      <c r="B2014" s="3" t="s">
        <v>3577</v>
      </c>
      <c r="C2014" s="3" t="s">
        <v>3577</v>
      </c>
      <c r="D2014" s="12" t="s">
        <v>4729</v>
      </c>
      <c r="E2014" s="6" t="str">
        <f t="shared" si="93"/>
        <v>module=cfamw</v>
      </c>
      <c r="F2014" s="3" t="s">
        <v>114</v>
      </c>
    </row>
    <row r="2015" spans="1:6" ht="30" customHeight="1">
      <c r="A2015" s="3" t="s">
        <v>3</v>
      </c>
      <c r="B2015" s="3" t="s">
        <v>3578</v>
      </c>
      <c r="C2015" s="3" t="s">
        <v>3578</v>
      </c>
      <c r="D2015" s="12" t="s">
        <v>4730</v>
      </c>
      <c r="E2015" s="6" t="str">
        <f t="shared" si="93"/>
        <v>module=cfamw</v>
      </c>
      <c r="F2015" s="3" t="s">
        <v>114</v>
      </c>
    </row>
    <row r="2016" spans="1:6" ht="30" customHeight="1">
      <c r="A2016" s="3" t="s">
        <v>3</v>
      </c>
      <c r="B2016" s="3" t="s">
        <v>3579</v>
      </c>
      <c r="C2016" s="3" t="s">
        <v>3579</v>
      </c>
      <c r="D2016" s="12" t="s">
        <v>4731</v>
      </c>
      <c r="E2016" s="6" t="str">
        <f t="shared" si="93"/>
        <v>module=cfamw</v>
      </c>
      <c r="F2016" s="3" t="s">
        <v>114</v>
      </c>
    </row>
    <row r="2017" spans="1:6" ht="30" customHeight="1">
      <c r="A2017" s="3" t="s">
        <v>3</v>
      </c>
      <c r="B2017" s="3" t="s">
        <v>3580</v>
      </c>
      <c r="C2017" s="3" t="s">
        <v>3580</v>
      </c>
      <c r="D2017" s="12" t="s">
        <v>4732</v>
      </c>
      <c r="E2017" s="6" t="str">
        <f t="shared" si="93"/>
        <v>module=cfamw</v>
      </c>
      <c r="F2017" s="3" t="s">
        <v>114</v>
      </c>
    </row>
    <row r="2018" spans="1:6" ht="30" customHeight="1">
      <c r="A2018" s="3" t="s">
        <v>3</v>
      </c>
      <c r="B2018" s="3" t="s">
        <v>3581</v>
      </c>
      <c r="C2018" s="3" t="s">
        <v>3581</v>
      </c>
      <c r="D2018" s="12" t="s">
        <v>4733</v>
      </c>
      <c r="E2018" s="6" t="str">
        <f t="shared" si="93"/>
        <v>module=cfamw</v>
      </c>
      <c r="F2018" s="3" t="s">
        <v>114</v>
      </c>
    </row>
    <row r="2019" spans="1:6" ht="30" customHeight="1">
      <c r="A2019" s="3" t="s">
        <v>3</v>
      </c>
      <c r="B2019" s="3" t="s">
        <v>3582</v>
      </c>
      <c r="C2019" s="3" t="s">
        <v>3582</v>
      </c>
      <c r="D2019" s="12" t="s">
        <v>4734</v>
      </c>
      <c r="E2019" s="6" t="str">
        <f t="shared" si="93"/>
        <v>module=cfamw</v>
      </c>
      <c r="F2019" s="3" t="s">
        <v>114</v>
      </c>
    </row>
    <row r="2020" spans="1:6" ht="30" customHeight="1">
      <c r="A2020" s="3" t="s">
        <v>3</v>
      </c>
      <c r="B2020" s="3" t="s">
        <v>3583</v>
      </c>
      <c r="C2020" s="3" t="s">
        <v>3583</v>
      </c>
      <c r="D2020" s="12" t="s">
        <v>4735</v>
      </c>
      <c r="E2020" s="6" t="str">
        <f t="shared" si="93"/>
        <v>module=cfamw</v>
      </c>
      <c r="F2020" s="3" t="s">
        <v>114</v>
      </c>
    </row>
    <row r="2021" spans="1:6" ht="30" customHeight="1">
      <c r="A2021" s="3" t="s">
        <v>3</v>
      </c>
      <c r="B2021" s="3" t="s">
        <v>3584</v>
      </c>
      <c r="C2021" s="3" t="s">
        <v>3584</v>
      </c>
      <c r="D2021" s="12" t="s">
        <v>4736</v>
      </c>
      <c r="E2021" s="6" t="str">
        <f t="shared" si="93"/>
        <v>module=cfamw</v>
      </c>
      <c r="F2021" s="3" t="s">
        <v>114</v>
      </c>
    </row>
    <row r="2022" spans="1:6" ht="30" customHeight="1">
      <c r="A2022" s="3" t="s">
        <v>3</v>
      </c>
      <c r="B2022" s="3" t="s">
        <v>3585</v>
      </c>
      <c r="C2022" s="3" t="s">
        <v>3585</v>
      </c>
      <c r="D2022" s="12" t="s">
        <v>4737</v>
      </c>
      <c r="E2022" s="6" t="str">
        <f t="shared" si="93"/>
        <v>module=cfamw</v>
      </c>
      <c r="F2022" s="3" t="s">
        <v>114</v>
      </c>
    </row>
    <row r="2023" spans="1:6" ht="30" customHeight="1">
      <c r="A2023" s="3" t="s">
        <v>3</v>
      </c>
      <c r="B2023" s="3" t="s">
        <v>3586</v>
      </c>
      <c r="C2023" s="3" t="s">
        <v>3586</v>
      </c>
      <c r="D2023" s="12" t="s">
        <v>4738</v>
      </c>
      <c r="E2023" s="6" t="str">
        <f t="shared" si="93"/>
        <v>module=cfamw</v>
      </c>
      <c r="F2023" s="3" t="s">
        <v>114</v>
      </c>
    </row>
    <row r="2024" spans="1:6" ht="30" customHeight="1">
      <c r="A2024" s="3" t="s">
        <v>3</v>
      </c>
      <c r="B2024" s="3" t="s">
        <v>3587</v>
      </c>
      <c r="C2024" s="3" t="s">
        <v>3587</v>
      </c>
      <c r="D2024" s="12" t="s">
        <v>4739</v>
      </c>
      <c r="E2024" s="6" t="str">
        <f t="shared" si="93"/>
        <v>module=cfamw</v>
      </c>
      <c r="F2024" s="3" t="s">
        <v>114</v>
      </c>
    </row>
    <row r="2025" spans="1:6" ht="30" customHeight="1">
      <c r="A2025" s="3" t="s">
        <v>3</v>
      </c>
      <c r="B2025" s="3" t="s">
        <v>3588</v>
      </c>
      <c r="C2025" s="3" t="s">
        <v>3588</v>
      </c>
      <c r="D2025" s="12" t="s">
        <v>4740</v>
      </c>
      <c r="E2025" s="6" t="str">
        <f t="shared" ref="E2025:E2056" si="94">HYPERLINK("http://www.ssc.wisc.edu/wlsresearch/documentation/waves/?wave=wls75&amp;module=cfamw","module=cfamw")</f>
        <v>module=cfamw</v>
      </c>
      <c r="F2025" s="3" t="s">
        <v>114</v>
      </c>
    </row>
    <row r="2026" spans="1:6" ht="30" customHeight="1">
      <c r="A2026" s="3" t="s">
        <v>3</v>
      </c>
      <c r="B2026" s="3" t="s">
        <v>3589</v>
      </c>
      <c r="C2026" s="3" t="s">
        <v>3589</v>
      </c>
      <c r="D2026" s="12" t="s">
        <v>4741</v>
      </c>
      <c r="E2026" s="6" t="str">
        <f t="shared" si="94"/>
        <v>module=cfamw</v>
      </c>
      <c r="F2026" s="3" t="s">
        <v>114</v>
      </c>
    </row>
    <row r="2027" spans="1:6" ht="30" customHeight="1">
      <c r="A2027" s="3" t="s">
        <v>3</v>
      </c>
      <c r="B2027" s="3" t="s">
        <v>3590</v>
      </c>
      <c r="C2027" s="3" t="s">
        <v>3590</v>
      </c>
      <c r="D2027" s="12" t="s">
        <v>4742</v>
      </c>
      <c r="E2027" s="6" t="str">
        <f t="shared" si="94"/>
        <v>module=cfamw</v>
      </c>
      <c r="F2027" s="3" t="s">
        <v>114</v>
      </c>
    </row>
    <row r="2028" spans="1:6" ht="30" customHeight="1">
      <c r="A2028" s="3" t="s">
        <v>3</v>
      </c>
      <c r="B2028" s="3" t="s">
        <v>3591</v>
      </c>
      <c r="C2028" s="3" t="s">
        <v>3591</v>
      </c>
      <c r="D2028" s="12" t="s">
        <v>4743</v>
      </c>
      <c r="E2028" s="6" t="str">
        <f t="shared" si="94"/>
        <v>module=cfamw</v>
      </c>
      <c r="F2028" s="3" t="s">
        <v>114</v>
      </c>
    </row>
    <row r="2029" spans="1:6" ht="30" customHeight="1">
      <c r="A2029" s="3" t="s">
        <v>3</v>
      </c>
      <c r="B2029" s="3" t="s">
        <v>3592</v>
      </c>
      <c r="C2029" s="3" t="s">
        <v>3592</v>
      </c>
      <c r="D2029" s="12" t="s">
        <v>4744</v>
      </c>
      <c r="E2029" s="6" t="str">
        <f t="shared" si="94"/>
        <v>module=cfamw</v>
      </c>
      <c r="F2029" s="3" t="s">
        <v>114</v>
      </c>
    </row>
    <row r="2030" spans="1:6" ht="30" customHeight="1">
      <c r="A2030" s="3" t="s">
        <v>3</v>
      </c>
      <c r="B2030" s="3" t="s">
        <v>3593</v>
      </c>
      <c r="C2030" s="3" t="s">
        <v>3593</v>
      </c>
      <c r="D2030" s="12" t="s">
        <v>4745</v>
      </c>
      <c r="E2030" s="6" t="str">
        <f t="shared" si="94"/>
        <v>module=cfamw</v>
      </c>
      <c r="F2030" s="3" t="s">
        <v>114</v>
      </c>
    </row>
    <row r="2031" spans="1:6" ht="30" customHeight="1">
      <c r="A2031" s="3" t="s">
        <v>3</v>
      </c>
      <c r="B2031" s="3" t="s">
        <v>3594</v>
      </c>
      <c r="C2031" s="3" t="s">
        <v>3594</v>
      </c>
      <c r="D2031" s="12" t="s">
        <v>4746</v>
      </c>
      <c r="E2031" s="6" t="str">
        <f t="shared" si="94"/>
        <v>module=cfamw</v>
      </c>
      <c r="F2031" s="3" t="s">
        <v>114</v>
      </c>
    </row>
    <row r="2032" spans="1:6" ht="30" customHeight="1">
      <c r="A2032" s="3" t="s">
        <v>3</v>
      </c>
      <c r="B2032" s="3" t="s">
        <v>3595</v>
      </c>
      <c r="C2032" s="3" t="s">
        <v>3595</v>
      </c>
      <c r="D2032" s="12" t="s">
        <v>4747</v>
      </c>
      <c r="E2032" s="6" t="str">
        <f t="shared" si="94"/>
        <v>module=cfamw</v>
      </c>
      <c r="F2032" s="3" t="s">
        <v>114</v>
      </c>
    </row>
    <row r="2033" spans="1:6" ht="30" customHeight="1">
      <c r="A2033" s="3" t="s">
        <v>3</v>
      </c>
      <c r="B2033" s="3" t="s">
        <v>3596</v>
      </c>
      <c r="C2033" s="3" t="s">
        <v>3596</v>
      </c>
      <c r="D2033" s="12" t="s">
        <v>4748</v>
      </c>
      <c r="E2033" s="6" t="str">
        <f t="shared" si="94"/>
        <v>module=cfamw</v>
      </c>
      <c r="F2033" s="3" t="s">
        <v>114</v>
      </c>
    </row>
    <row r="2034" spans="1:6" ht="30" customHeight="1">
      <c r="A2034" s="3" t="s">
        <v>3</v>
      </c>
      <c r="B2034" s="3" t="s">
        <v>3597</v>
      </c>
      <c r="C2034" s="3" t="s">
        <v>3597</v>
      </c>
      <c r="D2034" s="12" t="s">
        <v>4749</v>
      </c>
      <c r="E2034" s="6" t="str">
        <f t="shared" si="94"/>
        <v>module=cfamw</v>
      </c>
      <c r="F2034" s="3" t="s">
        <v>114</v>
      </c>
    </row>
    <row r="2035" spans="1:6" ht="30" customHeight="1">
      <c r="A2035" s="3" t="s">
        <v>3</v>
      </c>
      <c r="B2035" s="3" t="s">
        <v>3598</v>
      </c>
      <c r="C2035" s="3" t="s">
        <v>3598</v>
      </c>
      <c r="D2035" s="12" t="s">
        <v>4750</v>
      </c>
      <c r="E2035" s="6" t="str">
        <f t="shared" si="94"/>
        <v>module=cfamw</v>
      </c>
      <c r="F2035" s="3" t="s">
        <v>114</v>
      </c>
    </row>
    <row r="2036" spans="1:6" ht="30" customHeight="1">
      <c r="A2036" s="3" t="s">
        <v>3</v>
      </c>
      <c r="B2036" s="3" t="s">
        <v>3599</v>
      </c>
      <c r="C2036" s="3" t="s">
        <v>3599</v>
      </c>
      <c r="D2036" s="12" t="s">
        <v>4751</v>
      </c>
      <c r="E2036" s="6" t="str">
        <f t="shared" si="94"/>
        <v>module=cfamw</v>
      </c>
      <c r="F2036" s="3" t="s">
        <v>114</v>
      </c>
    </row>
    <row r="2037" spans="1:6" ht="30" customHeight="1">
      <c r="A2037" s="3" t="s">
        <v>3</v>
      </c>
      <c r="B2037" s="3" t="s">
        <v>3600</v>
      </c>
      <c r="C2037" s="3" t="s">
        <v>3600</v>
      </c>
      <c r="D2037" s="12" t="s">
        <v>4752</v>
      </c>
      <c r="E2037" s="6" t="str">
        <f t="shared" si="94"/>
        <v>module=cfamw</v>
      </c>
      <c r="F2037" s="3" t="s">
        <v>114</v>
      </c>
    </row>
    <row r="2038" spans="1:6" ht="30" customHeight="1">
      <c r="A2038" s="3" t="s">
        <v>3</v>
      </c>
      <c r="B2038" s="3" t="s">
        <v>3601</v>
      </c>
      <c r="C2038" s="3" t="s">
        <v>3601</v>
      </c>
      <c r="D2038" s="12" t="s">
        <v>4753</v>
      </c>
      <c r="E2038" s="6" t="str">
        <f t="shared" si="94"/>
        <v>module=cfamw</v>
      </c>
      <c r="F2038" s="3" t="s">
        <v>114</v>
      </c>
    </row>
    <row r="2039" spans="1:6" ht="30" customHeight="1">
      <c r="A2039" s="3" t="s">
        <v>3</v>
      </c>
      <c r="B2039" s="3" t="s">
        <v>3602</v>
      </c>
      <c r="C2039" s="3" t="s">
        <v>3602</v>
      </c>
      <c r="D2039" s="12" t="s">
        <v>4754</v>
      </c>
      <c r="E2039" s="6" t="str">
        <f t="shared" si="94"/>
        <v>module=cfamw</v>
      </c>
      <c r="F2039" s="3" t="s">
        <v>114</v>
      </c>
    </row>
    <row r="2040" spans="1:6" ht="30" customHeight="1">
      <c r="A2040" s="3" t="s">
        <v>3</v>
      </c>
      <c r="B2040" s="3" t="s">
        <v>3603</v>
      </c>
      <c r="C2040" s="3" t="s">
        <v>3603</v>
      </c>
      <c r="D2040" s="12" t="s">
        <v>4755</v>
      </c>
      <c r="E2040" s="6" t="str">
        <f t="shared" si="94"/>
        <v>module=cfamw</v>
      </c>
      <c r="F2040" s="3" t="s">
        <v>114</v>
      </c>
    </row>
    <row r="2041" spans="1:6" ht="30" customHeight="1">
      <c r="A2041" s="3" t="s">
        <v>3</v>
      </c>
      <c r="B2041" s="3" t="s">
        <v>3604</v>
      </c>
      <c r="C2041" s="3" t="s">
        <v>3604</v>
      </c>
      <c r="D2041" s="12" t="s">
        <v>4756</v>
      </c>
      <c r="E2041" s="6" t="str">
        <f t="shared" si="94"/>
        <v>module=cfamw</v>
      </c>
      <c r="F2041" s="3" t="s">
        <v>114</v>
      </c>
    </row>
    <row r="2042" spans="1:6" ht="30" customHeight="1">
      <c r="A2042" s="3" t="s">
        <v>3</v>
      </c>
      <c r="B2042" s="3" t="s">
        <v>3605</v>
      </c>
      <c r="C2042" s="3" t="s">
        <v>3605</v>
      </c>
      <c r="D2042" s="12" t="s">
        <v>4757</v>
      </c>
      <c r="E2042" s="6" t="str">
        <f t="shared" si="94"/>
        <v>module=cfamw</v>
      </c>
      <c r="F2042" s="3" t="s">
        <v>114</v>
      </c>
    </row>
    <row r="2043" spans="1:6" ht="30" customHeight="1">
      <c r="A2043" s="3" t="s">
        <v>3</v>
      </c>
      <c r="B2043" s="3" t="s">
        <v>3606</v>
      </c>
      <c r="C2043" s="3" t="s">
        <v>3606</v>
      </c>
      <c r="D2043" s="12" t="s">
        <v>4758</v>
      </c>
      <c r="E2043" s="6" t="str">
        <f t="shared" si="94"/>
        <v>module=cfamw</v>
      </c>
      <c r="F2043" s="3" t="s">
        <v>114</v>
      </c>
    </row>
    <row r="2044" spans="1:6" ht="30" customHeight="1">
      <c r="A2044" s="3" t="s">
        <v>3</v>
      </c>
      <c r="B2044" s="3" t="s">
        <v>3607</v>
      </c>
      <c r="C2044" s="3" t="s">
        <v>3607</v>
      </c>
      <c r="D2044" s="12" t="s">
        <v>4759</v>
      </c>
      <c r="E2044" s="6" t="str">
        <f t="shared" si="94"/>
        <v>module=cfamw</v>
      </c>
      <c r="F2044" s="3" t="s">
        <v>114</v>
      </c>
    </row>
    <row r="2045" spans="1:6" ht="30" customHeight="1">
      <c r="A2045" s="3" t="s">
        <v>3</v>
      </c>
      <c r="B2045" s="3" t="s">
        <v>3608</v>
      </c>
      <c r="C2045" s="3" t="s">
        <v>3608</v>
      </c>
      <c r="D2045" s="12" t="s">
        <v>4760</v>
      </c>
      <c r="E2045" s="6" t="str">
        <f t="shared" si="94"/>
        <v>module=cfamw</v>
      </c>
      <c r="F2045" s="3" t="s">
        <v>114</v>
      </c>
    </row>
    <row r="2046" spans="1:6" ht="30" customHeight="1">
      <c r="A2046" s="3" t="s">
        <v>3</v>
      </c>
      <c r="B2046" s="3" t="s">
        <v>3609</v>
      </c>
      <c r="C2046" s="3" t="s">
        <v>3609</v>
      </c>
      <c r="D2046" s="12" t="s">
        <v>4761</v>
      </c>
      <c r="E2046" s="6" t="str">
        <f t="shared" si="94"/>
        <v>module=cfamw</v>
      </c>
      <c r="F2046" s="3" t="s">
        <v>114</v>
      </c>
    </row>
    <row r="2047" spans="1:6" ht="30" customHeight="1">
      <c r="A2047" s="3" t="s">
        <v>3</v>
      </c>
      <c r="B2047" s="3" t="s">
        <v>3610</v>
      </c>
      <c r="C2047" s="3" t="s">
        <v>3610</v>
      </c>
      <c r="D2047" s="12" t="s">
        <v>4762</v>
      </c>
      <c r="E2047" s="6" t="str">
        <f t="shared" si="94"/>
        <v>module=cfamw</v>
      </c>
      <c r="F2047" s="3" t="s">
        <v>114</v>
      </c>
    </row>
    <row r="2048" spans="1:6" ht="30" customHeight="1">
      <c r="A2048" s="3" t="s">
        <v>3</v>
      </c>
      <c r="B2048" s="3" t="s">
        <v>3611</v>
      </c>
      <c r="C2048" s="3" t="s">
        <v>3611</v>
      </c>
      <c r="D2048" s="12" t="s">
        <v>4763</v>
      </c>
      <c r="E2048" s="6" t="str">
        <f t="shared" si="94"/>
        <v>module=cfamw</v>
      </c>
      <c r="F2048" s="3" t="s">
        <v>114</v>
      </c>
    </row>
    <row r="2049" spans="1:6" ht="30" customHeight="1">
      <c r="A2049" s="3" t="s">
        <v>3</v>
      </c>
      <c r="B2049" s="3" t="s">
        <v>3612</v>
      </c>
      <c r="C2049" s="3" t="s">
        <v>3612</v>
      </c>
      <c r="D2049" s="12" t="s">
        <v>4764</v>
      </c>
      <c r="E2049" s="6" t="str">
        <f t="shared" si="94"/>
        <v>module=cfamw</v>
      </c>
      <c r="F2049" s="3" t="s">
        <v>114</v>
      </c>
    </row>
    <row r="2050" spans="1:6" ht="30" customHeight="1">
      <c r="A2050" s="3" t="s">
        <v>3</v>
      </c>
      <c r="B2050" s="3" t="s">
        <v>3613</v>
      </c>
      <c r="C2050" s="3" t="s">
        <v>3613</v>
      </c>
      <c r="D2050" s="12" t="s">
        <v>4765</v>
      </c>
      <c r="E2050" s="6" t="str">
        <f t="shared" si="94"/>
        <v>module=cfamw</v>
      </c>
      <c r="F2050" s="3" t="s">
        <v>114</v>
      </c>
    </row>
    <row r="2051" spans="1:6" ht="30" customHeight="1">
      <c r="A2051" s="3" t="s">
        <v>3</v>
      </c>
      <c r="B2051" s="3" t="s">
        <v>3614</v>
      </c>
      <c r="C2051" s="3" t="s">
        <v>3614</v>
      </c>
      <c r="D2051" s="12" t="s">
        <v>4766</v>
      </c>
      <c r="E2051" s="6" t="str">
        <f t="shared" si="94"/>
        <v>module=cfamw</v>
      </c>
      <c r="F2051" s="3" t="s">
        <v>114</v>
      </c>
    </row>
    <row r="2052" spans="1:6" ht="30" customHeight="1">
      <c r="A2052" s="3" t="s">
        <v>3</v>
      </c>
      <c r="B2052" s="3" t="s">
        <v>3615</v>
      </c>
      <c r="C2052" s="3" t="s">
        <v>3615</v>
      </c>
      <c r="D2052" s="12" t="s">
        <v>4767</v>
      </c>
      <c r="E2052" s="6" t="str">
        <f t="shared" si="94"/>
        <v>module=cfamw</v>
      </c>
      <c r="F2052" s="3" t="s">
        <v>114</v>
      </c>
    </row>
    <row r="2053" spans="1:6" ht="30" customHeight="1">
      <c r="A2053" s="3" t="s">
        <v>3</v>
      </c>
      <c r="B2053" s="3" t="s">
        <v>3616</v>
      </c>
      <c r="C2053" s="3" t="s">
        <v>3616</v>
      </c>
      <c r="D2053" s="12" t="s">
        <v>4768</v>
      </c>
      <c r="E2053" s="6" t="str">
        <f t="shared" si="94"/>
        <v>module=cfamw</v>
      </c>
      <c r="F2053" s="3" t="s">
        <v>114</v>
      </c>
    </row>
    <row r="2054" spans="1:6" ht="30" customHeight="1">
      <c r="A2054" s="3" t="s">
        <v>3</v>
      </c>
      <c r="B2054" s="3" t="s">
        <v>3617</v>
      </c>
      <c r="C2054" s="3" t="s">
        <v>3617</v>
      </c>
      <c r="D2054" s="12" t="s">
        <v>4769</v>
      </c>
      <c r="E2054" s="6" t="str">
        <f t="shared" si="94"/>
        <v>module=cfamw</v>
      </c>
      <c r="F2054" s="3" t="s">
        <v>114</v>
      </c>
    </row>
    <row r="2055" spans="1:6" ht="30" customHeight="1">
      <c r="A2055" s="3" t="s">
        <v>3</v>
      </c>
      <c r="B2055" s="3" t="s">
        <v>3618</v>
      </c>
      <c r="C2055" s="3" t="s">
        <v>3618</v>
      </c>
      <c r="D2055" s="12" t="s">
        <v>4770</v>
      </c>
      <c r="E2055" s="6" t="str">
        <f t="shared" si="94"/>
        <v>module=cfamw</v>
      </c>
      <c r="F2055" s="3" t="s">
        <v>114</v>
      </c>
    </row>
    <row r="2056" spans="1:6" ht="30" customHeight="1">
      <c r="A2056" s="3" t="s">
        <v>3</v>
      </c>
      <c r="B2056" s="3" t="s">
        <v>3619</v>
      </c>
      <c r="C2056" s="3" t="s">
        <v>3619</v>
      </c>
      <c r="D2056" s="12" t="s">
        <v>4771</v>
      </c>
      <c r="E2056" s="6" t="str">
        <f t="shared" si="94"/>
        <v>module=cfamw</v>
      </c>
      <c r="F2056" s="3" t="s">
        <v>114</v>
      </c>
    </row>
    <row r="2057" spans="1:6" ht="30" customHeight="1">
      <c r="A2057" s="3" t="s">
        <v>3</v>
      </c>
      <c r="B2057" s="3" t="s">
        <v>3620</v>
      </c>
      <c r="C2057" s="3" t="s">
        <v>3620</v>
      </c>
      <c r="D2057" s="12" t="s">
        <v>4772</v>
      </c>
      <c r="E2057" s="6" t="str">
        <f t="shared" ref="E2057:E2063" si="95">HYPERLINK("http://www.ssc.wisc.edu/wlsresearch/documentation/waves/?wave=wls75&amp;module=cfamw","module=cfamw")</f>
        <v>module=cfamw</v>
      </c>
      <c r="F2057" s="3" t="s">
        <v>114</v>
      </c>
    </row>
    <row r="2058" spans="1:6" ht="30" customHeight="1">
      <c r="A2058" s="3" t="s">
        <v>3</v>
      </c>
      <c r="B2058" s="3" t="s">
        <v>3621</v>
      </c>
      <c r="C2058" s="3" t="s">
        <v>3621</v>
      </c>
      <c r="D2058" s="12" t="s">
        <v>4773</v>
      </c>
      <c r="E2058" s="6" t="str">
        <f t="shared" si="95"/>
        <v>module=cfamw</v>
      </c>
      <c r="F2058" s="3" t="s">
        <v>114</v>
      </c>
    </row>
    <row r="2059" spans="1:6" ht="30" customHeight="1">
      <c r="A2059" s="3" t="s">
        <v>3</v>
      </c>
      <c r="B2059" s="3" t="s">
        <v>3622</v>
      </c>
      <c r="C2059" s="3" t="s">
        <v>3622</v>
      </c>
      <c r="D2059" s="12" t="s">
        <v>4774</v>
      </c>
      <c r="E2059" s="6" t="str">
        <f t="shared" si="95"/>
        <v>module=cfamw</v>
      </c>
      <c r="F2059" s="3" t="s">
        <v>114</v>
      </c>
    </row>
    <row r="2060" spans="1:6" ht="30" customHeight="1">
      <c r="A2060" s="3" t="s">
        <v>3</v>
      </c>
      <c r="B2060" s="3" t="s">
        <v>3623</v>
      </c>
      <c r="C2060" s="3" t="s">
        <v>3623</v>
      </c>
      <c r="D2060" s="12" t="s">
        <v>4775</v>
      </c>
      <c r="E2060" s="6" t="str">
        <f t="shared" si="95"/>
        <v>module=cfamw</v>
      </c>
      <c r="F2060" s="3" t="s">
        <v>114</v>
      </c>
    </row>
    <row r="2061" spans="1:6" ht="30" customHeight="1">
      <c r="A2061" s="3" t="s">
        <v>3</v>
      </c>
      <c r="B2061" s="3" t="s">
        <v>3624</v>
      </c>
      <c r="C2061" s="3" t="s">
        <v>3624</v>
      </c>
      <c r="D2061" s="12" t="s">
        <v>4776</v>
      </c>
      <c r="E2061" s="6" t="str">
        <f t="shared" si="95"/>
        <v>module=cfamw</v>
      </c>
      <c r="F2061" s="3" t="s">
        <v>114</v>
      </c>
    </row>
    <row r="2062" spans="1:6" ht="30" customHeight="1">
      <c r="A2062" s="3" t="s">
        <v>3</v>
      </c>
      <c r="B2062" s="3" t="s">
        <v>3625</v>
      </c>
      <c r="C2062" s="3" t="s">
        <v>3625</v>
      </c>
      <c r="D2062" s="12" t="s">
        <v>4777</v>
      </c>
      <c r="E2062" s="6" t="str">
        <f t="shared" si="95"/>
        <v>module=cfamw</v>
      </c>
      <c r="F2062" s="3" t="s">
        <v>114</v>
      </c>
    </row>
    <row r="2063" spans="1:6" ht="30" customHeight="1">
      <c r="A2063" s="3" t="s">
        <v>3</v>
      </c>
      <c r="B2063" s="3" t="s">
        <v>3626</v>
      </c>
      <c r="C2063" s="3" t="s">
        <v>3626</v>
      </c>
      <c r="D2063" s="12" t="s">
        <v>4778</v>
      </c>
      <c r="E2063" s="6" t="str">
        <f t="shared" si="95"/>
        <v>module=cfamw</v>
      </c>
      <c r="F2063" s="3" t="s">
        <v>114</v>
      </c>
    </row>
    <row r="2064" spans="1:6" ht="30" customHeight="1">
      <c r="A2064" s="3" t="s">
        <v>2</v>
      </c>
      <c r="B2064" s="3" t="s">
        <v>3627</v>
      </c>
      <c r="C2064" s="3" t="s">
        <v>4034</v>
      </c>
      <c r="D2064" s="12" t="s">
        <v>4779</v>
      </c>
      <c r="E2064" s="6" t="str">
        <f t="shared" ref="E2064:E2086" si="96">HYPERLINK("http://www.ssc.wisc.edu/wlsresearch/documentation/waves/?wave=wls75&amp;module=csocp","module=csocp")</f>
        <v>module=csocp</v>
      </c>
      <c r="F2064" s="6" t="str">
        <f t="shared" ref="F2064:F2085" si="97">HYPERLINK("http://www.ssc.wisc.edu/wlsresearch/documentation/waves/?wave=wls77&amp;module=xcsocp","module=xcsocp")</f>
        <v>module=xcsocp</v>
      </c>
    </row>
    <row r="2065" spans="1:6" ht="30" customHeight="1">
      <c r="A2065" s="3" t="s">
        <v>2</v>
      </c>
      <c r="B2065" s="3" t="s">
        <v>3628</v>
      </c>
      <c r="C2065" s="3" t="s">
        <v>4035</v>
      </c>
      <c r="D2065" s="12" t="s">
        <v>4780</v>
      </c>
      <c r="E2065" s="6" t="str">
        <f t="shared" si="96"/>
        <v>module=csocp</v>
      </c>
      <c r="F2065" s="6" t="str">
        <f t="shared" si="97"/>
        <v>module=xcsocp</v>
      </c>
    </row>
    <row r="2066" spans="1:6" ht="30" customHeight="1">
      <c r="A2066" s="3" t="s">
        <v>2</v>
      </c>
      <c r="B2066" s="3" t="s">
        <v>3629</v>
      </c>
      <c r="C2066" s="3" t="s">
        <v>4036</v>
      </c>
      <c r="D2066" s="12" t="s">
        <v>4781</v>
      </c>
      <c r="E2066" s="6" t="str">
        <f t="shared" si="96"/>
        <v>module=csocp</v>
      </c>
      <c r="F2066" s="6" t="str">
        <f t="shared" si="97"/>
        <v>module=xcsocp</v>
      </c>
    </row>
    <row r="2067" spans="1:6" ht="30" customHeight="1">
      <c r="A2067" s="3" t="s">
        <v>2</v>
      </c>
      <c r="B2067" s="3" t="s">
        <v>3630</v>
      </c>
      <c r="C2067" s="3" t="s">
        <v>4037</v>
      </c>
      <c r="D2067" s="12" t="s">
        <v>4782</v>
      </c>
      <c r="E2067" s="6" t="str">
        <f t="shared" si="96"/>
        <v>module=csocp</v>
      </c>
      <c r="F2067" s="6" t="str">
        <f t="shared" si="97"/>
        <v>module=xcsocp</v>
      </c>
    </row>
    <row r="2068" spans="1:6" ht="30" customHeight="1">
      <c r="A2068" s="3" t="s">
        <v>2</v>
      </c>
      <c r="B2068" s="3" t="s">
        <v>3631</v>
      </c>
      <c r="C2068" s="3" t="s">
        <v>4038</v>
      </c>
      <c r="D2068" s="12" t="s">
        <v>4783</v>
      </c>
      <c r="E2068" s="6" t="str">
        <f t="shared" si="96"/>
        <v>module=csocp</v>
      </c>
      <c r="F2068" s="6" t="str">
        <f t="shared" si="97"/>
        <v>module=xcsocp</v>
      </c>
    </row>
    <row r="2069" spans="1:6" ht="30" customHeight="1">
      <c r="A2069" s="3" t="s">
        <v>2</v>
      </c>
      <c r="B2069" s="3" t="s">
        <v>3632</v>
      </c>
      <c r="C2069" s="3" t="s">
        <v>4039</v>
      </c>
      <c r="D2069" s="12" t="s">
        <v>4784</v>
      </c>
      <c r="E2069" s="6" t="str">
        <f t="shared" si="96"/>
        <v>module=csocp</v>
      </c>
      <c r="F2069" s="6" t="str">
        <f t="shared" si="97"/>
        <v>module=xcsocp</v>
      </c>
    </row>
    <row r="2070" spans="1:6" ht="30" customHeight="1">
      <c r="A2070" s="3" t="s">
        <v>2</v>
      </c>
      <c r="B2070" s="3" t="s">
        <v>3633</v>
      </c>
      <c r="C2070" s="3" t="s">
        <v>4040</v>
      </c>
      <c r="D2070" s="12" t="s">
        <v>4785</v>
      </c>
      <c r="E2070" s="6" t="str">
        <f t="shared" si="96"/>
        <v>module=csocp</v>
      </c>
      <c r="F2070" s="6" t="str">
        <f t="shared" si="97"/>
        <v>module=xcsocp</v>
      </c>
    </row>
    <row r="2071" spans="1:6" ht="30" customHeight="1">
      <c r="A2071" s="3" t="s">
        <v>2</v>
      </c>
      <c r="B2071" s="3" t="s">
        <v>3634</v>
      </c>
      <c r="C2071" s="3" t="s">
        <v>4041</v>
      </c>
      <c r="D2071" s="12" t="s">
        <v>4786</v>
      </c>
      <c r="E2071" s="6" t="str">
        <f t="shared" si="96"/>
        <v>module=csocp</v>
      </c>
      <c r="F2071" s="6" t="str">
        <f t="shared" si="97"/>
        <v>module=xcsocp</v>
      </c>
    </row>
    <row r="2072" spans="1:6" ht="30" customHeight="1">
      <c r="A2072" s="3" t="s">
        <v>2</v>
      </c>
      <c r="B2072" s="3" t="s">
        <v>3635</v>
      </c>
      <c r="C2072" s="3" t="s">
        <v>4042</v>
      </c>
      <c r="D2072" s="12" t="s">
        <v>4787</v>
      </c>
      <c r="E2072" s="6" t="str">
        <f t="shared" si="96"/>
        <v>module=csocp</v>
      </c>
      <c r="F2072" s="6" t="str">
        <f t="shared" si="97"/>
        <v>module=xcsocp</v>
      </c>
    </row>
    <row r="2073" spans="1:6" ht="30" customHeight="1">
      <c r="A2073" s="3" t="s">
        <v>2</v>
      </c>
      <c r="B2073" s="3" t="s">
        <v>3636</v>
      </c>
      <c r="C2073" s="3" t="s">
        <v>4043</v>
      </c>
      <c r="D2073" s="12" t="s">
        <v>4788</v>
      </c>
      <c r="E2073" s="6" t="str">
        <f t="shared" si="96"/>
        <v>module=csocp</v>
      </c>
      <c r="F2073" s="6" t="str">
        <f t="shared" si="97"/>
        <v>module=xcsocp</v>
      </c>
    </row>
    <row r="2074" spans="1:6" ht="30" customHeight="1">
      <c r="A2074" s="3" t="s">
        <v>2</v>
      </c>
      <c r="B2074" s="3" t="s">
        <v>3637</v>
      </c>
      <c r="C2074" s="3" t="s">
        <v>4044</v>
      </c>
      <c r="D2074" s="12" t="s">
        <v>4789</v>
      </c>
      <c r="E2074" s="6" t="str">
        <f t="shared" si="96"/>
        <v>module=csocp</v>
      </c>
      <c r="F2074" s="6" t="str">
        <f t="shared" si="97"/>
        <v>module=xcsocp</v>
      </c>
    </row>
    <row r="2075" spans="1:6" ht="30" customHeight="1">
      <c r="A2075" s="3" t="s">
        <v>2</v>
      </c>
      <c r="B2075" s="3" t="s">
        <v>3638</v>
      </c>
      <c r="C2075" s="3" t="s">
        <v>4045</v>
      </c>
      <c r="D2075" s="12" t="s">
        <v>4790</v>
      </c>
      <c r="E2075" s="6" t="str">
        <f t="shared" si="96"/>
        <v>module=csocp</v>
      </c>
      <c r="F2075" s="6" t="str">
        <f t="shared" si="97"/>
        <v>module=xcsocp</v>
      </c>
    </row>
    <row r="2076" spans="1:6" ht="30" customHeight="1">
      <c r="A2076" s="3" t="s">
        <v>2</v>
      </c>
      <c r="B2076" s="3" t="s">
        <v>3639</v>
      </c>
      <c r="C2076" s="3" t="s">
        <v>4046</v>
      </c>
      <c r="D2076" s="12" t="s">
        <v>4791</v>
      </c>
      <c r="E2076" s="6" t="str">
        <f t="shared" si="96"/>
        <v>module=csocp</v>
      </c>
      <c r="F2076" s="6" t="str">
        <f t="shared" si="97"/>
        <v>module=xcsocp</v>
      </c>
    </row>
    <row r="2077" spans="1:6" ht="30" customHeight="1">
      <c r="A2077" s="3" t="s">
        <v>2</v>
      </c>
      <c r="B2077" s="3" t="s">
        <v>3640</v>
      </c>
      <c r="C2077" s="3" t="s">
        <v>4047</v>
      </c>
      <c r="D2077" s="12" t="s">
        <v>4792</v>
      </c>
      <c r="E2077" s="6" t="str">
        <f t="shared" si="96"/>
        <v>module=csocp</v>
      </c>
      <c r="F2077" s="6" t="str">
        <f t="shared" si="97"/>
        <v>module=xcsocp</v>
      </c>
    </row>
    <row r="2078" spans="1:6" ht="30" customHeight="1">
      <c r="A2078" s="3" t="s">
        <v>2</v>
      </c>
      <c r="B2078" s="3" t="s">
        <v>3641</v>
      </c>
      <c r="C2078" s="3" t="s">
        <v>4048</v>
      </c>
      <c r="D2078" s="12" t="s">
        <v>4793</v>
      </c>
      <c r="E2078" s="6" t="str">
        <f t="shared" si="96"/>
        <v>module=csocp</v>
      </c>
      <c r="F2078" s="6" t="str">
        <f t="shared" si="97"/>
        <v>module=xcsocp</v>
      </c>
    </row>
    <row r="2079" spans="1:6" ht="30" customHeight="1">
      <c r="A2079" s="3" t="s">
        <v>2</v>
      </c>
      <c r="B2079" s="3" t="s">
        <v>3642</v>
      </c>
      <c r="C2079" s="3" t="s">
        <v>4049</v>
      </c>
      <c r="D2079" s="12" t="s">
        <v>4794</v>
      </c>
      <c r="E2079" s="6" t="str">
        <f t="shared" si="96"/>
        <v>module=csocp</v>
      </c>
      <c r="F2079" s="6" t="str">
        <f t="shared" si="97"/>
        <v>module=xcsocp</v>
      </c>
    </row>
    <row r="2080" spans="1:6" ht="30" customHeight="1">
      <c r="A2080" s="3" t="s">
        <v>2</v>
      </c>
      <c r="B2080" s="3" t="s">
        <v>3643</v>
      </c>
      <c r="C2080" s="3" t="s">
        <v>4050</v>
      </c>
      <c r="D2080" s="12" t="s">
        <v>4795</v>
      </c>
      <c r="E2080" s="6" t="str">
        <f t="shared" si="96"/>
        <v>module=csocp</v>
      </c>
      <c r="F2080" s="6" t="str">
        <f t="shared" si="97"/>
        <v>module=xcsocp</v>
      </c>
    </row>
    <row r="2081" spans="1:6" ht="30" customHeight="1">
      <c r="A2081" s="3" t="s">
        <v>2</v>
      </c>
      <c r="B2081" s="3" t="s">
        <v>3644</v>
      </c>
      <c r="C2081" s="3" t="s">
        <v>4051</v>
      </c>
      <c r="D2081" s="12" t="s">
        <v>4796</v>
      </c>
      <c r="E2081" s="6" t="str">
        <f t="shared" si="96"/>
        <v>module=csocp</v>
      </c>
      <c r="F2081" s="6" t="str">
        <f t="shared" si="97"/>
        <v>module=xcsocp</v>
      </c>
    </row>
    <row r="2082" spans="1:6" ht="30" customHeight="1">
      <c r="A2082" s="3" t="s">
        <v>2</v>
      </c>
      <c r="B2082" s="3" t="s">
        <v>3645</v>
      </c>
      <c r="C2082" s="3" t="s">
        <v>4052</v>
      </c>
      <c r="D2082" s="12" t="s">
        <v>4797</v>
      </c>
      <c r="E2082" s="6" t="str">
        <f t="shared" si="96"/>
        <v>module=csocp</v>
      </c>
      <c r="F2082" s="6" t="str">
        <f t="shared" si="97"/>
        <v>module=xcsocp</v>
      </c>
    </row>
    <row r="2083" spans="1:6" ht="30" customHeight="1">
      <c r="A2083" s="3" t="s">
        <v>2</v>
      </c>
      <c r="B2083" s="3" t="s">
        <v>3646</v>
      </c>
      <c r="C2083" s="3" t="s">
        <v>4053</v>
      </c>
      <c r="D2083" s="12" t="s">
        <v>4798</v>
      </c>
      <c r="E2083" s="6" t="str">
        <f t="shared" si="96"/>
        <v>module=csocp</v>
      </c>
      <c r="F2083" s="6" t="str">
        <f t="shared" si="97"/>
        <v>module=xcsocp</v>
      </c>
    </row>
    <row r="2084" spans="1:6" ht="30" customHeight="1">
      <c r="A2084" s="3" t="s">
        <v>2</v>
      </c>
      <c r="B2084" s="3" t="s">
        <v>3647</v>
      </c>
      <c r="C2084" s="3" t="s">
        <v>4054</v>
      </c>
      <c r="D2084" s="12" t="s">
        <v>4799</v>
      </c>
      <c r="E2084" s="6" t="str">
        <f t="shared" si="96"/>
        <v>module=csocp</v>
      </c>
      <c r="F2084" s="6" t="str">
        <f t="shared" si="97"/>
        <v>module=xcsocp</v>
      </c>
    </row>
    <row r="2085" spans="1:6" ht="30" customHeight="1">
      <c r="A2085" s="3" t="s">
        <v>2</v>
      </c>
      <c r="B2085" s="3" t="s">
        <v>3648</v>
      </c>
      <c r="C2085" s="3" t="s">
        <v>4055</v>
      </c>
      <c r="D2085" s="12" t="s">
        <v>4800</v>
      </c>
      <c r="E2085" s="6" t="str">
        <f t="shared" si="96"/>
        <v>module=csocp</v>
      </c>
      <c r="F2085" s="6" t="str">
        <f t="shared" si="97"/>
        <v>module=xcsocp</v>
      </c>
    </row>
    <row r="2086" spans="1:6" ht="30" customHeight="1">
      <c r="A2086" s="3" t="s">
        <v>3</v>
      </c>
      <c r="B2086" s="3" t="s">
        <v>3649</v>
      </c>
      <c r="C2086" s="3" t="s">
        <v>3649</v>
      </c>
      <c r="D2086" s="12" t="s">
        <v>4801</v>
      </c>
      <c r="E2086" s="6" t="str">
        <f t="shared" si="96"/>
        <v>module=csocp</v>
      </c>
      <c r="F2086" s="3" t="s">
        <v>114</v>
      </c>
    </row>
    <row r="2087" spans="1:6" ht="30" customHeight="1">
      <c r="A2087" s="3" t="s">
        <v>4</v>
      </c>
      <c r="B2087" s="3" t="s">
        <v>3650</v>
      </c>
      <c r="C2087" s="3" t="s">
        <v>3650</v>
      </c>
      <c r="D2087" s="12" t="s">
        <v>4802</v>
      </c>
      <c r="E2087" s="3" t="s">
        <v>114</v>
      </c>
      <c r="F2087" s="6" t="str">
        <f>HYPERLINK("http://www.ssc.wisc.edu/wlsresearch/documentation/waves/?wave=wls77&amp;module=xcsocp","module=xcsocp")</f>
        <v>module=xcsocp</v>
      </c>
    </row>
    <row r="2088" spans="1:6" ht="30" customHeight="1">
      <c r="A2088" s="3" t="s">
        <v>2</v>
      </c>
      <c r="B2088" s="3" t="s">
        <v>3651</v>
      </c>
      <c r="C2088" s="3" t="s">
        <v>4056</v>
      </c>
      <c r="D2088" s="12" t="s">
        <v>4803</v>
      </c>
      <c r="E2088" s="6" t="str">
        <f>HYPERLINK("http://www.ssc.wisc.edu/wlsresearch/documentation/waves/?wave=wls75&amp;module=crel","module=crel")</f>
        <v>module=crel</v>
      </c>
      <c r="F2088" s="6" t="str">
        <f>HYPERLINK("http://www.ssc.wisc.edu/wlsresearch/documentation/waves/?wave=wls77&amp;module=xcrel","module=xcrel")</f>
        <v>module=xcrel</v>
      </c>
    </row>
    <row r="2089" spans="1:6" ht="30" customHeight="1">
      <c r="A2089" s="3" t="s">
        <v>2</v>
      </c>
      <c r="B2089" s="3" t="s">
        <v>3652</v>
      </c>
      <c r="C2089" s="3" t="s">
        <v>4057</v>
      </c>
      <c r="D2089" s="12" t="s">
        <v>4804</v>
      </c>
      <c r="E2089" s="6" t="str">
        <f>HYPERLINK("http://www.ssc.wisc.edu/wlsresearch/documentation/waves/?wave=wls75&amp;module=crel","module=crel")</f>
        <v>module=crel</v>
      </c>
      <c r="F2089" s="6" t="str">
        <f>HYPERLINK("http://www.ssc.wisc.edu/wlsresearch/documentation/waves/?wave=wls77&amp;module=xcrel","module=xcrel")</f>
        <v>module=xcrel</v>
      </c>
    </row>
    <row r="2090" spans="1:6" ht="30" customHeight="1">
      <c r="A2090" s="3" t="s">
        <v>2</v>
      </c>
      <c r="B2090" s="3" t="s">
        <v>3653</v>
      </c>
      <c r="C2090" s="3" t="s">
        <v>4058</v>
      </c>
      <c r="D2090" s="12" t="s">
        <v>4805</v>
      </c>
      <c r="E2090" s="6" t="str">
        <f>HYPERLINK("http://www.ssc.wisc.edu/wlsresearch/documentation/waves/?wave=wls75&amp;module=crel","module=crel")</f>
        <v>module=crel</v>
      </c>
      <c r="F2090" s="6" t="str">
        <f>HYPERLINK("http://www.ssc.wisc.edu/wlsresearch/documentation/waves/?wave=wls77&amp;module=xcrel","module=xcrel")</f>
        <v>module=xcrel</v>
      </c>
    </row>
    <row r="2091" spans="1:6" ht="30" customHeight="1">
      <c r="A2091" s="3" t="s">
        <v>3</v>
      </c>
      <c r="B2091" s="3" t="s">
        <v>3654</v>
      </c>
      <c r="C2091" s="3" t="s">
        <v>3654</v>
      </c>
      <c r="D2091" s="12" t="s">
        <v>4806</v>
      </c>
      <c r="E2091" s="6" t="str">
        <f>HYPERLINK("http://www.ssc.wisc.edu/wlsresearch/documentation/waves/?wave=wls75&amp;module=crel","module=crel")</f>
        <v>module=crel</v>
      </c>
      <c r="F2091" s="3" t="s">
        <v>114</v>
      </c>
    </row>
    <row r="2092" spans="1:6" ht="30" customHeight="1">
      <c r="A2092" s="3" t="s">
        <v>2</v>
      </c>
      <c r="B2092" s="3" t="s">
        <v>3655</v>
      </c>
      <c r="C2092" s="3" t="s">
        <v>4059</v>
      </c>
      <c r="D2092" s="12" t="s">
        <v>4807</v>
      </c>
      <c r="E2092" s="6" t="str">
        <f t="shared" ref="E2092:E2123" si="98">HYPERLINK("http://www.ssc.wisc.edu/wlsresearch/documentation/waves/?wave=wls75&amp;module=cflag","module=cflag")</f>
        <v>module=cflag</v>
      </c>
      <c r="F2092" s="6" t="str">
        <f t="shared" ref="F2092:F2123" si="99">HYPERLINK("http://www.ssc.wisc.edu/wlsresearch/documentation/waves/?wave=wls77&amp;module=xcflag","module=xcflag")</f>
        <v>module=xcflag</v>
      </c>
    </row>
    <row r="2093" spans="1:6" ht="30" customHeight="1">
      <c r="A2093" s="3" t="s">
        <v>2</v>
      </c>
      <c r="B2093" s="3" t="s">
        <v>3656</v>
      </c>
      <c r="C2093" s="3" t="s">
        <v>4060</v>
      </c>
      <c r="D2093" s="12" t="s">
        <v>4808</v>
      </c>
      <c r="E2093" s="6" t="str">
        <f t="shared" si="98"/>
        <v>module=cflag</v>
      </c>
      <c r="F2093" s="6" t="str">
        <f t="shared" si="99"/>
        <v>module=xcflag</v>
      </c>
    </row>
    <row r="2094" spans="1:6" ht="30" customHeight="1">
      <c r="A2094" s="3" t="s">
        <v>2</v>
      </c>
      <c r="B2094" s="3" t="s">
        <v>3657</v>
      </c>
      <c r="C2094" s="3" t="s">
        <v>4061</v>
      </c>
      <c r="D2094" s="12" t="s">
        <v>4809</v>
      </c>
      <c r="E2094" s="6" t="str">
        <f t="shared" si="98"/>
        <v>module=cflag</v>
      </c>
      <c r="F2094" s="6" t="str">
        <f t="shared" si="99"/>
        <v>module=xcflag</v>
      </c>
    </row>
    <row r="2095" spans="1:6" ht="30" customHeight="1">
      <c r="A2095" s="3" t="s">
        <v>2</v>
      </c>
      <c r="B2095" s="3" t="s">
        <v>3658</v>
      </c>
      <c r="C2095" s="3" t="s">
        <v>4062</v>
      </c>
      <c r="D2095" s="12" t="s">
        <v>4810</v>
      </c>
      <c r="E2095" s="6" t="str">
        <f t="shared" si="98"/>
        <v>module=cflag</v>
      </c>
      <c r="F2095" s="6" t="str">
        <f t="shared" si="99"/>
        <v>module=xcflag</v>
      </c>
    </row>
    <row r="2096" spans="1:6" ht="30" customHeight="1">
      <c r="A2096" s="3" t="s">
        <v>2</v>
      </c>
      <c r="B2096" s="3" t="s">
        <v>3659</v>
      </c>
      <c r="C2096" s="3" t="s">
        <v>4063</v>
      </c>
      <c r="D2096" s="12" t="s">
        <v>4811</v>
      </c>
      <c r="E2096" s="6" t="str">
        <f t="shared" si="98"/>
        <v>module=cflag</v>
      </c>
      <c r="F2096" s="6" t="str">
        <f t="shared" si="99"/>
        <v>module=xcflag</v>
      </c>
    </row>
    <row r="2097" spans="1:6" ht="30" customHeight="1">
      <c r="A2097" s="3" t="s">
        <v>2</v>
      </c>
      <c r="B2097" s="3" t="s">
        <v>3660</v>
      </c>
      <c r="C2097" s="3" t="s">
        <v>4064</v>
      </c>
      <c r="D2097" s="12" t="s">
        <v>4812</v>
      </c>
      <c r="E2097" s="6" t="str">
        <f t="shared" si="98"/>
        <v>module=cflag</v>
      </c>
      <c r="F2097" s="6" t="str">
        <f t="shared" si="99"/>
        <v>module=xcflag</v>
      </c>
    </row>
    <row r="2098" spans="1:6" ht="30" customHeight="1">
      <c r="A2098" s="3" t="s">
        <v>2</v>
      </c>
      <c r="B2098" s="3" t="s">
        <v>3661</v>
      </c>
      <c r="C2098" s="3" t="s">
        <v>4065</v>
      </c>
      <c r="D2098" s="12" t="s">
        <v>4813</v>
      </c>
      <c r="E2098" s="6" t="str">
        <f t="shared" si="98"/>
        <v>module=cflag</v>
      </c>
      <c r="F2098" s="6" t="str">
        <f t="shared" si="99"/>
        <v>module=xcflag</v>
      </c>
    </row>
    <row r="2099" spans="1:6" ht="30" customHeight="1">
      <c r="A2099" s="3" t="s">
        <v>2</v>
      </c>
      <c r="B2099" s="3" t="s">
        <v>3662</v>
      </c>
      <c r="C2099" s="3" t="s">
        <v>4066</v>
      </c>
      <c r="D2099" s="12" t="s">
        <v>4814</v>
      </c>
      <c r="E2099" s="6" t="str">
        <f t="shared" si="98"/>
        <v>module=cflag</v>
      </c>
      <c r="F2099" s="6" t="str">
        <f t="shared" si="99"/>
        <v>module=xcflag</v>
      </c>
    </row>
    <row r="2100" spans="1:6" ht="30" customHeight="1">
      <c r="A2100" s="3" t="s">
        <v>2</v>
      </c>
      <c r="B2100" s="3" t="s">
        <v>3663</v>
      </c>
      <c r="C2100" s="3" t="s">
        <v>4067</v>
      </c>
      <c r="D2100" s="12" t="s">
        <v>4815</v>
      </c>
      <c r="E2100" s="6" t="str">
        <f t="shared" si="98"/>
        <v>module=cflag</v>
      </c>
      <c r="F2100" s="6" t="str">
        <f t="shared" si="99"/>
        <v>module=xcflag</v>
      </c>
    </row>
    <row r="2101" spans="1:6" ht="30" customHeight="1">
      <c r="A2101" s="3" t="s">
        <v>2</v>
      </c>
      <c r="B2101" s="3" t="s">
        <v>3664</v>
      </c>
      <c r="C2101" s="3" t="s">
        <v>4068</v>
      </c>
      <c r="D2101" s="12" t="s">
        <v>4816</v>
      </c>
      <c r="E2101" s="6" t="str">
        <f t="shared" si="98"/>
        <v>module=cflag</v>
      </c>
      <c r="F2101" s="6" t="str">
        <f t="shared" si="99"/>
        <v>module=xcflag</v>
      </c>
    </row>
    <row r="2102" spans="1:6" ht="30" customHeight="1">
      <c r="A2102" s="3" t="s">
        <v>2</v>
      </c>
      <c r="B2102" s="3" t="s">
        <v>3665</v>
      </c>
      <c r="C2102" s="3" t="s">
        <v>4069</v>
      </c>
      <c r="D2102" s="12" t="s">
        <v>4817</v>
      </c>
      <c r="E2102" s="6" t="str">
        <f t="shared" si="98"/>
        <v>module=cflag</v>
      </c>
      <c r="F2102" s="6" t="str">
        <f t="shared" si="99"/>
        <v>module=xcflag</v>
      </c>
    </row>
    <row r="2103" spans="1:6" ht="30" customHeight="1">
      <c r="A2103" s="3" t="s">
        <v>2</v>
      </c>
      <c r="B2103" s="3" t="s">
        <v>3666</v>
      </c>
      <c r="C2103" s="3" t="s">
        <v>4070</v>
      </c>
      <c r="D2103" s="12" t="s">
        <v>4818</v>
      </c>
      <c r="E2103" s="6" t="str">
        <f t="shared" si="98"/>
        <v>module=cflag</v>
      </c>
      <c r="F2103" s="6" t="str">
        <f t="shared" si="99"/>
        <v>module=xcflag</v>
      </c>
    </row>
    <row r="2104" spans="1:6" ht="30" customHeight="1">
      <c r="A2104" s="3" t="s">
        <v>2</v>
      </c>
      <c r="B2104" s="3" t="s">
        <v>3667</v>
      </c>
      <c r="C2104" s="3" t="s">
        <v>4071</v>
      </c>
      <c r="D2104" s="12" t="s">
        <v>4819</v>
      </c>
      <c r="E2104" s="6" t="str">
        <f t="shared" si="98"/>
        <v>module=cflag</v>
      </c>
      <c r="F2104" s="6" t="str">
        <f t="shared" si="99"/>
        <v>module=xcflag</v>
      </c>
    </row>
    <row r="2105" spans="1:6" ht="30" customHeight="1">
      <c r="A2105" s="3" t="s">
        <v>2</v>
      </c>
      <c r="B2105" s="3" t="s">
        <v>3668</v>
      </c>
      <c r="C2105" s="3" t="s">
        <v>4072</v>
      </c>
      <c r="D2105" s="12" t="s">
        <v>4820</v>
      </c>
      <c r="E2105" s="6" t="str">
        <f t="shared" si="98"/>
        <v>module=cflag</v>
      </c>
      <c r="F2105" s="6" t="str">
        <f t="shared" si="99"/>
        <v>module=xcflag</v>
      </c>
    </row>
    <row r="2106" spans="1:6" ht="30" customHeight="1">
      <c r="A2106" s="3" t="s">
        <v>2</v>
      </c>
      <c r="B2106" s="3" t="s">
        <v>3669</v>
      </c>
      <c r="C2106" s="3" t="s">
        <v>4073</v>
      </c>
      <c r="D2106" s="12" t="s">
        <v>4821</v>
      </c>
      <c r="E2106" s="6" t="str">
        <f t="shared" si="98"/>
        <v>module=cflag</v>
      </c>
      <c r="F2106" s="6" t="str">
        <f t="shared" si="99"/>
        <v>module=xcflag</v>
      </c>
    </row>
    <row r="2107" spans="1:6" ht="30" customHeight="1">
      <c r="A2107" s="3" t="s">
        <v>2</v>
      </c>
      <c r="B2107" s="3" t="s">
        <v>3670</v>
      </c>
      <c r="C2107" s="3" t="s">
        <v>4074</v>
      </c>
      <c r="D2107" s="12" t="s">
        <v>4822</v>
      </c>
      <c r="E2107" s="6" t="str">
        <f t="shared" si="98"/>
        <v>module=cflag</v>
      </c>
      <c r="F2107" s="6" t="str">
        <f t="shared" si="99"/>
        <v>module=xcflag</v>
      </c>
    </row>
    <row r="2108" spans="1:6" ht="30" customHeight="1">
      <c r="A2108" s="3" t="s">
        <v>2</v>
      </c>
      <c r="B2108" s="3" t="s">
        <v>3671</v>
      </c>
      <c r="C2108" s="3" t="s">
        <v>4075</v>
      </c>
      <c r="D2108" s="12" t="s">
        <v>4823</v>
      </c>
      <c r="E2108" s="6" t="str">
        <f t="shared" si="98"/>
        <v>module=cflag</v>
      </c>
      <c r="F2108" s="6" t="str">
        <f t="shared" si="99"/>
        <v>module=xcflag</v>
      </c>
    </row>
    <row r="2109" spans="1:6" ht="30" customHeight="1">
      <c r="A2109" s="3" t="s">
        <v>2</v>
      </c>
      <c r="B2109" s="3" t="s">
        <v>3672</v>
      </c>
      <c r="C2109" s="3" t="s">
        <v>4076</v>
      </c>
      <c r="D2109" s="12" t="s">
        <v>4824</v>
      </c>
      <c r="E2109" s="6" t="str">
        <f t="shared" si="98"/>
        <v>module=cflag</v>
      </c>
      <c r="F2109" s="6" t="str">
        <f t="shared" si="99"/>
        <v>module=xcflag</v>
      </c>
    </row>
    <row r="2110" spans="1:6" ht="30" customHeight="1">
      <c r="A2110" s="3" t="s">
        <v>2</v>
      </c>
      <c r="B2110" s="3" t="s">
        <v>3673</v>
      </c>
      <c r="C2110" s="3" t="s">
        <v>4077</v>
      </c>
      <c r="D2110" s="12" t="s">
        <v>4825</v>
      </c>
      <c r="E2110" s="6" t="str">
        <f t="shared" si="98"/>
        <v>module=cflag</v>
      </c>
      <c r="F2110" s="6" t="str">
        <f t="shared" si="99"/>
        <v>module=xcflag</v>
      </c>
    </row>
    <row r="2111" spans="1:6" ht="30" customHeight="1">
      <c r="A2111" s="3" t="s">
        <v>2</v>
      </c>
      <c r="B2111" s="3" t="s">
        <v>3674</v>
      </c>
      <c r="C2111" s="3" t="s">
        <v>4078</v>
      </c>
      <c r="D2111" s="12" t="s">
        <v>4826</v>
      </c>
      <c r="E2111" s="6" t="str">
        <f t="shared" si="98"/>
        <v>module=cflag</v>
      </c>
      <c r="F2111" s="6" t="str">
        <f t="shared" si="99"/>
        <v>module=xcflag</v>
      </c>
    </row>
    <row r="2112" spans="1:6" ht="30" customHeight="1">
      <c r="A2112" s="3" t="s">
        <v>2</v>
      </c>
      <c r="B2112" s="3" t="s">
        <v>3675</v>
      </c>
      <c r="C2112" s="3" t="s">
        <v>4079</v>
      </c>
      <c r="D2112" s="12" t="s">
        <v>4827</v>
      </c>
      <c r="E2112" s="6" t="str">
        <f t="shared" si="98"/>
        <v>module=cflag</v>
      </c>
      <c r="F2112" s="6" t="str">
        <f t="shared" si="99"/>
        <v>module=xcflag</v>
      </c>
    </row>
    <row r="2113" spans="1:6" ht="30" customHeight="1">
      <c r="A2113" s="3" t="s">
        <v>2</v>
      </c>
      <c r="B2113" s="3" t="s">
        <v>3676</v>
      </c>
      <c r="C2113" s="3" t="s">
        <v>4080</v>
      </c>
      <c r="D2113" s="12" t="s">
        <v>4828</v>
      </c>
      <c r="E2113" s="6" t="str">
        <f t="shared" si="98"/>
        <v>module=cflag</v>
      </c>
      <c r="F2113" s="6" t="str">
        <f t="shared" si="99"/>
        <v>module=xcflag</v>
      </c>
    </row>
    <row r="2114" spans="1:6" ht="30" customHeight="1">
      <c r="A2114" s="3" t="s">
        <v>2</v>
      </c>
      <c r="B2114" s="3" t="s">
        <v>3677</v>
      </c>
      <c r="C2114" s="3" t="s">
        <v>4081</v>
      </c>
      <c r="D2114" s="12" t="s">
        <v>4829</v>
      </c>
      <c r="E2114" s="6" t="str">
        <f t="shared" si="98"/>
        <v>module=cflag</v>
      </c>
      <c r="F2114" s="6" t="str">
        <f t="shared" si="99"/>
        <v>module=xcflag</v>
      </c>
    </row>
    <row r="2115" spans="1:6" ht="30" customHeight="1">
      <c r="A2115" s="3" t="s">
        <v>2</v>
      </c>
      <c r="B2115" s="3" t="s">
        <v>3678</v>
      </c>
      <c r="C2115" s="3" t="s">
        <v>4082</v>
      </c>
      <c r="D2115" s="12" t="s">
        <v>4830</v>
      </c>
      <c r="E2115" s="6" t="str">
        <f t="shared" si="98"/>
        <v>module=cflag</v>
      </c>
      <c r="F2115" s="6" t="str">
        <f t="shared" si="99"/>
        <v>module=xcflag</v>
      </c>
    </row>
    <row r="2116" spans="1:6" ht="30" customHeight="1">
      <c r="A2116" s="3" t="s">
        <v>2</v>
      </c>
      <c r="B2116" s="3" t="s">
        <v>3679</v>
      </c>
      <c r="C2116" s="3" t="s">
        <v>4083</v>
      </c>
      <c r="D2116" s="12" t="s">
        <v>4831</v>
      </c>
      <c r="E2116" s="6" t="str">
        <f t="shared" si="98"/>
        <v>module=cflag</v>
      </c>
      <c r="F2116" s="6" t="str">
        <f t="shared" si="99"/>
        <v>module=xcflag</v>
      </c>
    </row>
    <row r="2117" spans="1:6" ht="30" customHeight="1">
      <c r="A2117" s="3" t="s">
        <v>2</v>
      </c>
      <c r="B2117" s="3" t="s">
        <v>3680</v>
      </c>
      <c r="C2117" s="3" t="s">
        <v>4084</v>
      </c>
      <c r="D2117" s="12" t="s">
        <v>4832</v>
      </c>
      <c r="E2117" s="6" t="str">
        <f t="shared" si="98"/>
        <v>module=cflag</v>
      </c>
      <c r="F2117" s="6" t="str">
        <f t="shared" si="99"/>
        <v>module=xcflag</v>
      </c>
    </row>
    <row r="2118" spans="1:6" ht="30" customHeight="1">
      <c r="A2118" s="3" t="s">
        <v>2</v>
      </c>
      <c r="B2118" s="3" t="s">
        <v>3681</v>
      </c>
      <c r="C2118" s="3" t="s">
        <v>4085</v>
      </c>
      <c r="D2118" s="12" t="s">
        <v>4833</v>
      </c>
      <c r="E2118" s="6" t="str">
        <f t="shared" si="98"/>
        <v>module=cflag</v>
      </c>
      <c r="F2118" s="6" t="str">
        <f t="shared" si="99"/>
        <v>module=xcflag</v>
      </c>
    </row>
    <row r="2119" spans="1:6" ht="30" customHeight="1">
      <c r="A2119" s="3" t="s">
        <v>2</v>
      </c>
      <c r="B2119" s="3" t="s">
        <v>3682</v>
      </c>
      <c r="C2119" s="3" t="s">
        <v>4086</v>
      </c>
      <c r="D2119" s="12" t="s">
        <v>4834</v>
      </c>
      <c r="E2119" s="6" t="str">
        <f t="shared" si="98"/>
        <v>module=cflag</v>
      </c>
      <c r="F2119" s="6" t="str">
        <f t="shared" si="99"/>
        <v>module=xcflag</v>
      </c>
    </row>
    <row r="2120" spans="1:6" ht="30" customHeight="1">
      <c r="A2120" s="3" t="s">
        <v>2</v>
      </c>
      <c r="B2120" s="3" t="s">
        <v>3683</v>
      </c>
      <c r="C2120" s="3" t="s">
        <v>4087</v>
      </c>
      <c r="D2120" s="12" t="s">
        <v>4835</v>
      </c>
      <c r="E2120" s="6" t="str">
        <f t="shared" si="98"/>
        <v>module=cflag</v>
      </c>
      <c r="F2120" s="6" t="str">
        <f t="shared" si="99"/>
        <v>module=xcflag</v>
      </c>
    </row>
    <row r="2121" spans="1:6" ht="30" customHeight="1">
      <c r="A2121" s="3" t="s">
        <v>2</v>
      </c>
      <c r="B2121" s="3" t="s">
        <v>3684</v>
      </c>
      <c r="C2121" s="3" t="s">
        <v>4088</v>
      </c>
      <c r="D2121" s="12" t="s">
        <v>4836</v>
      </c>
      <c r="E2121" s="6" t="str">
        <f t="shared" si="98"/>
        <v>module=cflag</v>
      </c>
      <c r="F2121" s="6" t="str">
        <f t="shared" si="99"/>
        <v>module=xcflag</v>
      </c>
    </row>
    <row r="2122" spans="1:6" ht="30" customHeight="1">
      <c r="A2122" s="3" t="s">
        <v>2</v>
      </c>
      <c r="B2122" s="3" t="s">
        <v>3685</v>
      </c>
      <c r="C2122" s="3" t="s">
        <v>4089</v>
      </c>
      <c r="D2122" s="12" t="s">
        <v>4837</v>
      </c>
      <c r="E2122" s="6" t="str">
        <f t="shared" si="98"/>
        <v>module=cflag</v>
      </c>
      <c r="F2122" s="6" t="str">
        <f t="shared" si="99"/>
        <v>module=xcflag</v>
      </c>
    </row>
    <row r="2123" spans="1:6" ht="30" customHeight="1">
      <c r="A2123" s="3" t="s">
        <v>2</v>
      </c>
      <c r="B2123" s="3" t="s">
        <v>3686</v>
      </c>
      <c r="C2123" s="3" t="s">
        <v>4090</v>
      </c>
      <c r="D2123" s="12" t="s">
        <v>4838</v>
      </c>
      <c r="E2123" s="6" t="str">
        <f t="shared" si="98"/>
        <v>module=cflag</v>
      </c>
      <c r="F2123" s="6" t="str">
        <f t="shared" si="99"/>
        <v>module=xcflag</v>
      </c>
    </row>
    <row r="2124" spans="1:6" ht="30" customHeight="1">
      <c r="A2124" s="3" t="s">
        <v>2</v>
      </c>
      <c r="B2124" s="3" t="s">
        <v>3687</v>
      </c>
      <c r="C2124" s="3" t="s">
        <v>4091</v>
      </c>
      <c r="D2124" s="12" t="s">
        <v>4839</v>
      </c>
      <c r="E2124" s="6" t="str">
        <f t="shared" ref="E2124:E2155" si="100">HYPERLINK("http://www.ssc.wisc.edu/wlsresearch/documentation/waves/?wave=wls75&amp;module=cflag","module=cflag")</f>
        <v>module=cflag</v>
      </c>
      <c r="F2124" s="6" t="str">
        <f t="shared" ref="F2124:F2143" si="101">HYPERLINK("http://www.ssc.wisc.edu/wlsresearch/documentation/waves/?wave=wls77&amp;module=xcflag","module=xcflag")</f>
        <v>module=xcflag</v>
      </c>
    </row>
    <row r="2125" spans="1:6" ht="30" customHeight="1">
      <c r="A2125" s="3" t="s">
        <v>2</v>
      </c>
      <c r="B2125" s="3" t="s">
        <v>3688</v>
      </c>
      <c r="C2125" s="3" t="s">
        <v>4092</v>
      </c>
      <c r="D2125" s="12" t="s">
        <v>4840</v>
      </c>
      <c r="E2125" s="6" t="str">
        <f t="shared" si="100"/>
        <v>module=cflag</v>
      </c>
      <c r="F2125" s="6" t="str">
        <f t="shared" si="101"/>
        <v>module=xcflag</v>
      </c>
    </row>
    <row r="2126" spans="1:6" ht="30" customHeight="1">
      <c r="A2126" s="3" t="s">
        <v>2</v>
      </c>
      <c r="B2126" s="3" t="s">
        <v>3689</v>
      </c>
      <c r="C2126" s="3" t="s">
        <v>4093</v>
      </c>
      <c r="D2126" s="12" t="s">
        <v>4841</v>
      </c>
      <c r="E2126" s="6" t="str">
        <f t="shared" si="100"/>
        <v>module=cflag</v>
      </c>
      <c r="F2126" s="6" t="str">
        <f t="shared" si="101"/>
        <v>module=xcflag</v>
      </c>
    </row>
    <row r="2127" spans="1:6" ht="30" customHeight="1">
      <c r="A2127" s="3" t="s">
        <v>2</v>
      </c>
      <c r="B2127" s="3" t="s">
        <v>3690</v>
      </c>
      <c r="C2127" s="3" t="s">
        <v>4094</v>
      </c>
      <c r="D2127" s="12" t="s">
        <v>4842</v>
      </c>
      <c r="E2127" s="6" t="str">
        <f t="shared" si="100"/>
        <v>module=cflag</v>
      </c>
      <c r="F2127" s="6" t="str">
        <f t="shared" si="101"/>
        <v>module=xcflag</v>
      </c>
    </row>
    <row r="2128" spans="1:6" ht="30" customHeight="1">
      <c r="A2128" s="3" t="s">
        <v>2</v>
      </c>
      <c r="B2128" s="3" t="s">
        <v>3691</v>
      </c>
      <c r="C2128" s="3" t="s">
        <v>4095</v>
      </c>
      <c r="D2128" s="12" t="s">
        <v>4843</v>
      </c>
      <c r="E2128" s="6" t="str">
        <f t="shared" si="100"/>
        <v>module=cflag</v>
      </c>
      <c r="F2128" s="6" t="str">
        <f t="shared" si="101"/>
        <v>module=xcflag</v>
      </c>
    </row>
    <row r="2129" spans="1:6" ht="30" customHeight="1">
      <c r="A2129" s="3" t="s">
        <v>2</v>
      </c>
      <c r="B2129" s="3" t="s">
        <v>3692</v>
      </c>
      <c r="C2129" s="3" t="s">
        <v>4096</v>
      </c>
      <c r="D2129" s="12" t="s">
        <v>4844</v>
      </c>
      <c r="E2129" s="6" t="str">
        <f t="shared" si="100"/>
        <v>module=cflag</v>
      </c>
      <c r="F2129" s="6" t="str">
        <f t="shared" si="101"/>
        <v>module=xcflag</v>
      </c>
    </row>
    <row r="2130" spans="1:6" ht="30" customHeight="1">
      <c r="A2130" s="3" t="s">
        <v>2</v>
      </c>
      <c r="B2130" s="3" t="s">
        <v>3693</v>
      </c>
      <c r="C2130" s="3" t="s">
        <v>4097</v>
      </c>
      <c r="D2130" s="12" t="s">
        <v>4845</v>
      </c>
      <c r="E2130" s="6" t="str">
        <f t="shared" si="100"/>
        <v>module=cflag</v>
      </c>
      <c r="F2130" s="6" t="str">
        <f t="shared" si="101"/>
        <v>module=xcflag</v>
      </c>
    </row>
    <row r="2131" spans="1:6" ht="30" customHeight="1">
      <c r="A2131" s="3" t="s">
        <v>2</v>
      </c>
      <c r="B2131" s="3" t="s">
        <v>3694</v>
      </c>
      <c r="C2131" s="3" t="s">
        <v>4098</v>
      </c>
      <c r="D2131" s="12" t="s">
        <v>4846</v>
      </c>
      <c r="E2131" s="6" t="str">
        <f t="shared" si="100"/>
        <v>module=cflag</v>
      </c>
      <c r="F2131" s="6" t="str">
        <f t="shared" si="101"/>
        <v>module=xcflag</v>
      </c>
    </row>
    <row r="2132" spans="1:6" ht="30" customHeight="1">
      <c r="A2132" s="3" t="s">
        <v>2</v>
      </c>
      <c r="B2132" s="3" t="s">
        <v>3695</v>
      </c>
      <c r="C2132" s="3" t="s">
        <v>4099</v>
      </c>
      <c r="D2132" s="12" t="s">
        <v>4847</v>
      </c>
      <c r="E2132" s="6" t="str">
        <f t="shared" si="100"/>
        <v>module=cflag</v>
      </c>
      <c r="F2132" s="6" t="str">
        <f t="shared" si="101"/>
        <v>module=xcflag</v>
      </c>
    </row>
    <row r="2133" spans="1:6" ht="30" customHeight="1">
      <c r="A2133" s="3" t="s">
        <v>2</v>
      </c>
      <c r="B2133" s="3" t="s">
        <v>3696</v>
      </c>
      <c r="C2133" s="3" t="s">
        <v>4100</v>
      </c>
      <c r="D2133" s="12" t="s">
        <v>4848</v>
      </c>
      <c r="E2133" s="6" t="str">
        <f t="shared" si="100"/>
        <v>module=cflag</v>
      </c>
      <c r="F2133" s="6" t="str">
        <f t="shared" si="101"/>
        <v>module=xcflag</v>
      </c>
    </row>
    <row r="2134" spans="1:6" ht="30" customHeight="1">
      <c r="A2134" s="3" t="s">
        <v>2</v>
      </c>
      <c r="B2134" s="3" t="s">
        <v>3697</v>
      </c>
      <c r="C2134" s="3" t="s">
        <v>4101</v>
      </c>
      <c r="D2134" s="12" t="s">
        <v>4849</v>
      </c>
      <c r="E2134" s="6" t="str">
        <f t="shared" si="100"/>
        <v>module=cflag</v>
      </c>
      <c r="F2134" s="6" t="str">
        <f t="shared" si="101"/>
        <v>module=xcflag</v>
      </c>
    </row>
    <row r="2135" spans="1:6" ht="30" customHeight="1">
      <c r="A2135" s="3" t="s">
        <v>2</v>
      </c>
      <c r="B2135" s="3" t="s">
        <v>3698</v>
      </c>
      <c r="C2135" s="3" t="s">
        <v>4102</v>
      </c>
      <c r="D2135" s="12" t="s">
        <v>4850</v>
      </c>
      <c r="E2135" s="6" t="str">
        <f t="shared" si="100"/>
        <v>module=cflag</v>
      </c>
      <c r="F2135" s="6" t="str">
        <f t="shared" si="101"/>
        <v>module=xcflag</v>
      </c>
    </row>
    <row r="2136" spans="1:6" ht="30" customHeight="1">
      <c r="A2136" s="3" t="s">
        <v>2</v>
      </c>
      <c r="B2136" s="3" t="s">
        <v>3699</v>
      </c>
      <c r="C2136" s="3" t="s">
        <v>4103</v>
      </c>
      <c r="D2136" s="12" t="s">
        <v>4851</v>
      </c>
      <c r="E2136" s="6" t="str">
        <f t="shared" si="100"/>
        <v>module=cflag</v>
      </c>
      <c r="F2136" s="6" t="str">
        <f t="shared" si="101"/>
        <v>module=xcflag</v>
      </c>
    </row>
    <row r="2137" spans="1:6" ht="30" customHeight="1">
      <c r="A2137" s="3" t="s">
        <v>2</v>
      </c>
      <c r="B2137" s="3" t="s">
        <v>3700</v>
      </c>
      <c r="C2137" s="3" t="s">
        <v>4104</v>
      </c>
      <c r="D2137" s="12" t="s">
        <v>4852</v>
      </c>
      <c r="E2137" s="6" t="str">
        <f t="shared" si="100"/>
        <v>module=cflag</v>
      </c>
      <c r="F2137" s="6" t="str">
        <f t="shared" si="101"/>
        <v>module=xcflag</v>
      </c>
    </row>
    <row r="2138" spans="1:6" ht="30" customHeight="1">
      <c r="A2138" s="3" t="s">
        <v>2</v>
      </c>
      <c r="B2138" s="3" t="s">
        <v>3701</v>
      </c>
      <c r="C2138" s="3" t="s">
        <v>4105</v>
      </c>
      <c r="D2138" s="12" t="s">
        <v>4853</v>
      </c>
      <c r="E2138" s="6" t="str">
        <f t="shared" si="100"/>
        <v>module=cflag</v>
      </c>
      <c r="F2138" s="6" t="str">
        <f t="shared" si="101"/>
        <v>module=xcflag</v>
      </c>
    </row>
    <row r="2139" spans="1:6" ht="30" customHeight="1">
      <c r="A2139" s="3" t="s">
        <v>2</v>
      </c>
      <c r="B2139" s="3" t="s">
        <v>3702</v>
      </c>
      <c r="C2139" s="3" t="s">
        <v>4106</v>
      </c>
      <c r="D2139" s="12" t="s">
        <v>4854</v>
      </c>
      <c r="E2139" s="6" t="str">
        <f t="shared" si="100"/>
        <v>module=cflag</v>
      </c>
      <c r="F2139" s="6" t="str">
        <f t="shared" si="101"/>
        <v>module=xcflag</v>
      </c>
    </row>
    <row r="2140" spans="1:6" ht="30" customHeight="1">
      <c r="A2140" s="3" t="s">
        <v>2</v>
      </c>
      <c r="B2140" s="3" t="s">
        <v>3703</v>
      </c>
      <c r="C2140" s="3" t="s">
        <v>4107</v>
      </c>
      <c r="D2140" s="12" t="s">
        <v>4855</v>
      </c>
      <c r="E2140" s="6" t="str">
        <f t="shared" si="100"/>
        <v>module=cflag</v>
      </c>
      <c r="F2140" s="6" t="str">
        <f t="shared" si="101"/>
        <v>module=xcflag</v>
      </c>
    </row>
    <row r="2141" spans="1:6" ht="30" customHeight="1">
      <c r="A2141" s="3" t="s">
        <v>2</v>
      </c>
      <c r="B2141" s="3" t="s">
        <v>3704</v>
      </c>
      <c r="C2141" s="3" t="s">
        <v>4108</v>
      </c>
      <c r="D2141" s="12" t="s">
        <v>4856</v>
      </c>
      <c r="E2141" s="6" t="str">
        <f t="shared" si="100"/>
        <v>module=cflag</v>
      </c>
      <c r="F2141" s="6" t="str">
        <f t="shared" si="101"/>
        <v>module=xcflag</v>
      </c>
    </row>
    <row r="2142" spans="1:6" ht="30" customHeight="1">
      <c r="A2142" s="3" t="s">
        <v>2</v>
      </c>
      <c r="B2142" s="3" t="s">
        <v>3705</v>
      </c>
      <c r="C2142" s="3" t="s">
        <v>4109</v>
      </c>
      <c r="D2142" s="12" t="s">
        <v>4857</v>
      </c>
      <c r="E2142" s="6" t="str">
        <f t="shared" si="100"/>
        <v>module=cflag</v>
      </c>
      <c r="F2142" s="6" t="str">
        <f t="shared" si="101"/>
        <v>module=xcflag</v>
      </c>
    </row>
    <row r="2143" spans="1:6" ht="30" customHeight="1">
      <c r="A2143" s="3" t="s">
        <v>2</v>
      </c>
      <c r="B2143" s="3" t="s">
        <v>3706</v>
      </c>
      <c r="C2143" s="3" t="s">
        <v>4110</v>
      </c>
      <c r="D2143" s="12" t="s">
        <v>4858</v>
      </c>
      <c r="E2143" s="6" t="str">
        <f t="shared" si="100"/>
        <v>module=cflag</v>
      </c>
      <c r="F2143" s="6" t="str">
        <f t="shared" si="101"/>
        <v>module=xcflag</v>
      </c>
    </row>
    <row r="2144" spans="1:6" ht="30" customHeight="1">
      <c r="A2144" s="3" t="s">
        <v>3</v>
      </c>
      <c r="B2144" s="3" t="s">
        <v>3707</v>
      </c>
      <c r="C2144" s="3" t="s">
        <v>3707</v>
      </c>
      <c r="D2144" s="12" t="s">
        <v>4859</v>
      </c>
      <c r="E2144" s="6" t="str">
        <f t="shared" si="100"/>
        <v>module=cflag</v>
      </c>
      <c r="F2144" s="3" t="s">
        <v>114</v>
      </c>
    </row>
    <row r="2145" spans="1:6" ht="30" customHeight="1">
      <c r="A2145" s="3" t="s">
        <v>3</v>
      </c>
      <c r="B2145" s="3" t="s">
        <v>3708</v>
      </c>
      <c r="C2145" s="3" t="s">
        <v>3708</v>
      </c>
      <c r="D2145" s="12" t="s">
        <v>4860</v>
      </c>
      <c r="E2145" s="6" t="str">
        <f t="shared" si="100"/>
        <v>module=cflag</v>
      </c>
      <c r="F2145" s="3" t="s">
        <v>114</v>
      </c>
    </row>
    <row r="2146" spans="1:6" ht="30" customHeight="1">
      <c r="A2146" s="3" t="s">
        <v>3</v>
      </c>
      <c r="B2146" s="3" t="s">
        <v>3709</v>
      </c>
      <c r="C2146" s="3" t="s">
        <v>3709</v>
      </c>
      <c r="D2146" s="12" t="s">
        <v>4861</v>
      </c>
      <c r="E2146" s="6" t="str">
        <f t="shared" si="100"/>
        <v>module=cflag</v>
      </c>
      <c r="F2146" s="3" t="s">
        <v>114</v>
      </c>
    </row>
    <row r="2147" spans="1:6" ht="30" customHeight="1">
      <c r="A2147" s="3" t="s">
        <v>3</v>
      </c>
      <c r="B2147" s="3" t="s">
        <v>3710</v>
      </c>
      <c r="C2147" s="3" t="s">
        <v>3710</v>
      </c>
      <c r="D2147" s="12" t="s">
        <v>4862</v>
      </c>
      <c r="E2147" s="6" t="str">
        <f t="shared" si="100"/>
        <v>module=cflag</v>
      </c>
      <c r="F2147" s="3" t="s">
        <v>114</v>
      </c>
    </row>
    <row r="2148" spans="1:6" ht="30" customHeight="1">
      <c r="A2148" s="3" t="s">
        <v>3</v>
      </c>
      <c r="B2148" s="3" t="s">
        <v>3711</v>
      </c>
      <c r="C2148" s="3" t="s">
        <v>3711</v>
      </c>
      <c r="D2148" s="12" t="s">
        <v>4863</v>
      </c>
      <c r="E2148" s="6" t="str">
        <f t="shared" si="100"/>
        <v>module=cflag</v>
      </c>
      <c r="F2148" s="3" t="s">
        <v>114</v>
      </c>
    </row>
    <row r="2149" spans="1:6" ht="30" customHeight="1">
      <c r="A2149" s="3" t="s">
        <v>3</v>
      </c>
      <c r="B2149" s="3" t="s">
        <v>3712</v>
      </c>
      <c r="C2149" s="3" t="s">
        <v>3712</v>
      </c>
      <c r="D2149" s="12" t="s">
        <v>4864</v>
      </c>
      <c r="E2149" s="6" t="str">
        <f t="shared" si="100"/>
        <v>module=cflag</v>
      </c>
      <c r="F2149" s="3" t="s">
        <v>114</v>
      </c>
    </row>
    <row r="2150" spans="1:6" ht="30" customHeight="1">
      <c r="A2150" s="3" t="s">
        <v>3</v>
      </c>
      <c r="B2150" s="3" t="s">
        <v>3713</v>
      </c>
      <c r="C2150" s="3" t="s">
        <v>3713</v>
      </c>
      <c r="D2150" s="12" t="s">
        <v>4865</v>
      </c>
      <c r="E2150" s="6" t="str">
        <f t="shared" si="100"/>
        <v>module=cflag</v>
      </c>
      <c r="F2150" s="3" t="s">
        <v>114</v>
      </c>
    </row>
    <row r="2151" spans="1:6" ht="30" customHeight="1">
      <c r="A2151" s="3" t="s">
        <v>3</v>
      </c>
      <c r="B2151" s="3" t="s">
        <v>3714</v>
      </c>
      <c r="C2151" s="3" t="s">
        <v>3714</v>
      </c>
      <c r="D2151" s="12" t="s">
        <v>4866</v>
      </c>
      <c r="E2151" s="6" t="str">
        <f t="shared" si="100"/>
        <v>module=cflag</v>
      </c>
      <c r="F2151" s="3" t="s">
        <v>114</v>
      </c>
    </row>
    <row r="2152" spans="1:6" ht="30" customHeight="1">
      <c r="A2152" s="3" t="s">
        <v>3</v>
      </c>
      <c r="B2152" s="3" t="s">
        <v>3715</v>
      </c>
      <c r="C2152" s="3" t="s">
        <v>3715</v>
      </c>
      <c r="D2152" s="12" t="s">
        <v>4867</v>
      </c>
      <c r="E2152" s="6" t="str">
        <f t="shared" si="100"/>
        <v>module=cflag</v>
      </c>
      <c r="F2152" s="3" t="s">
        <v>114</v>
      </c>
    </row>
    <row r="2153" spans="1:6" ht="30" customHeight="1">
      <c r="A2153" s="3" t="s">
        <v>3</v>
      </c>
      <c r="B2153" s="3" t="s">
        <v>3716</v>
      </c>
      <c r="C2153" s="3" t="s">
        <v>3716</v>
      </c>
      <c r="D2153" s="12" t="s">
        <v>4868</v>
      </c>
      <c r="E2153" s="6" t="str">
        <f t="shared" si="100"/>
        <v>module=cflag</v>
      </c>
      <c r="F2153" s="3" t="s">
        <v>114</v>
      </c>
    </row>
    <row r="2154" spans="1:6" ht="30" customHeight="1">
      <c r="A2154" s="3" t="s">
        <v>3</v>
      </c>
      <c r="B2154" s="3" t="s">
        <v>3717</v>
      </c>
      <c r="C2154" s="3" t="s">
        <v>3717</v>
      </c>
      <c r="D2154" s="12" t="s">
        <v>4869</v>
      </c>
      <c r="E2154" s="6" t="str">
        <f t="shared" si="100"/>
        <v>module=cflag</v>
      </c>
      <c r="F2154" s="3" t="s">
        <v>114</v>
      </c>
    </row>
    <row r="2155" spans="1:6" ht="30" customHeight="1">
      <c r="A2155" s="3" t="s">
        <v>3</v>
      </c>
      <c r="B2155" s="3" t="s">
        <v>3718</v>
      </c>
      <c r="C2155" s="3" t="s">
        <v>3718</v>
      </c>
      <c r="D2155" s="12" t="s">
        <v>4870</v>
      </c>
      <c r="E2155" s="6" t="str">
        <f t="shared" si="100"/>
        <v>module=cflag</v>
      </c>
      <c r="F2155" s="3" t="s">
        <v>114</v>
      </c>
    </row>
    <row r="2156" spans="1:6" ht="30" customHeight="1">
      <c r="A2156" s="3" t="s">
        <v>3</v>
      </c>
      <c r="B2156" s="3" t="s">
        <v>3719</v>
      </c>
      <c r="C2156" s="3" t="s">
        <v>3719</v>
      </c>
      <c r="D2156" s="12" t="s">
        <v>4871</v>
      </c>
      <c r="E2156" s="6" t="str">
        <f t="shared" ref="E2156:E2174" si="102">HYPERLINK("http://www.ssc.wisc.edu/wlsresearch/documentation/waves/?wave=wls75&amp;module=cflag","module=cflag")</f>
        <v>module=cflag</v>
      </c>
      <c r="F2156" s="3" t="s">
        <v>114</v>
      </c>
    </row>
    <row r="2157" spans="1:6" ht="30" customHeight="1">
      <c r="A2157" s="3" t="s">
        <v>3</v>
      </c>
      <c r="B2157" s="3" t="s">
        <v>3720</v>
      </c>
      <c r="C2157" s="3" t="s">
        <v>3720</v>
      </c>
      <c r="D2157" s="12" t="s">
        <v>4872</v>
      </c>
      <c r="E2157" s="6" t="str">
        <f t="shared" si="102"/>
        <v>module=cflag</v>
      </c>
      <c r="F2157" s="3" t="s">
        <v>114</v>
      </c>
    </row>
    <row r="2158" spans="1:6" ht="30" customHeight="1">
      <c r="A2158" s="3" t="s">
        <v>3</v>
      </c>
      <c r="B2158" s="3" t="s">
        <v>3721</v>
      </c>
      <c r="C2158" s="3" t="s">
        <v>3721</v>
      </c>
      <c r="D2158" s="12" t="s">
        <v>4873</v>
      </c>
      <c r="E2158" s="6" t="str">
        <f t="shared" si="102"/>
        <v>module=cflag</v>
      </c>
      <c r="F2158" s="3" t="s">
        <v>114</v>
      </c>
    </row>
    <row r="2159" spans="1:6" ht="30" customHeight="1">
      <c r="A2159" s="3" t="s">
        <v>3</v>
      </c>
      <c r="B2159" s="3" t="s">
        <v>3722</v>
      </c>
      <c r="C2159" s="3" t="s">
        <v>3722</v>
      </c>
      <c r="D2159" s="12" t="s">
        <v>4874</v>
      </c>
      <c r="E2159" s="6" t="str">
        <f t="shared" si="102"/>
        <v>module=cflag</v>
      </c>
      <c r="F2159" s="3" t="s">
        <v>114</v>
      </c>
    </row>
    <row r="2160" spans="1:6" ht="30" customHeight="1">
      <c r="A2160" s="3" t="s">
        <v>3</v>
      </c>
      <c r="B2160" s="3" t="s">
        <v>3723</v>
      </c>
      <c r="C2160" s="3" t="s">
        <v>3723</v>
      </c>
      <c r="D2160" s="12" t="s">
        <v>4875</v>
      </c>
      <c r="E2160" s="6" t="str">
        <f t="shared" si="102"/>
        <v>module=cflag</v>
      </c>
      <c r="F2160" s="3" t="s">
        <v>114</v>
      </c>
    </row>
    <row r="2161" spans="1:6" ht="30" customHeight="1">
      <c r="A2161" s="3" t="s">
        <v>3</v>
      </c>
      <c r="B2161" s="3" t="s">
        <v>3724</v>
      </c>
      <c r="C2161" s="3" t="s">
        <v>3724</v>
      </c>
      <c r="D2161" s="12" t="s">
        <v>4876</v>
      </c>
      <c r="E2161" s="6" t="str">
        <f t="shared" si="102"/>
        <v>module=cflag</v>
      </c>
      <c r="F2161" s="3" t="s">
        <v>114</v>
      </c>
    </row>
    <row r="2162" spans="1:6" ht="30" customHeight="1">
      <c r="A2162" s="3" t="s">
        <v>3</v>
      </c>
      <c r="B2162" s="3" t="s">
        <v>3725</v>
      </c>
      <c r="C2162" s="3" t="s">
        <v>3725</v>
      </c>
      <c r="D2162" s="12" t="s">
        <v>4877</v>
      </c>
      <c r="E2162" s="6" t="str">
        <f t="shared" si="102"/>
        <v>module=cflag</v>
      </c>
      <c r="F2162" s="3" t="s">
        <v>114</v>
      </c>
    </row>
    <row r="2163" spans="1:6" ht="30" customHeight="1">
      <c r="A2163" s="3" t="s">
        <v>3</v>
      </c>
      <c r="B2163" s="3" t="s">
        <v>3726</v>
      </c>
      <c r="C2163" s="3" t="s">
        <v>3726</v>
      </c>
      <c r="D2163" s="12" t="s">
        <v>4878</v>
      </c>
      <c r="E2163" s="6" t="str">
        <f t="shared" si="102"/>
        <v>module=cflag</v>
      </c>
      <c r="F2163" s="3" t="s">
        <v>114</v>
      </c>
    </row>
    <row r="2164" spans="1:6" ht="30" customHeight="1">
      <c r="A2164" s="3" t="s">
        <v>3</v>
      </c>
      <c r="B2164" s="3" t="s">
        <v>3727</v>
      </c>
      <c r="C2164" s="3" t="s">
        <v>3727</v>
      </c>
      <c r="D2164" s="12" t="s">
        <v>4879</v>
      </c>
      <c r="E2164" s="6" t="str">
        <f t="shared" si="102"/>
        <v>module=cflag</v>
      </c>
      <c r="F2164" s="3" t="s">
        <v>114</v>
      </c>
    </row>
    <row r="2165" spans="1:6" ht="30" customHeight="1">
      <c r="A2165" s="3" t="s">
        <v>3</v>
      </c>
      <c r="B2165" s="3" t="s">
        <v>3728</v>
      </c>
      <c r="C2165" s="3" t="s">
        <v>3728</v>
      </c>
      <c r="D2165" s="12" t="s">
        <v>4880</v>
      </c>
      <c r="E2165" s="6" t="str">
        <f t="shared" si="102"/>
        <v>module=cflag</v>
      </c>
      <c r="F2165" s="3" t="s">
        <v>114</v>
      </c>
    </row>
    <row r="2166" spans="1:6" ht="30" customHeight="1">
      <c r="A2166" s="3" t="s">
        <v>3</v>
      </c>
      <c r="B2166" s="3" t="s">
        <v>3729</v>
      </c>
      <c r="C2166" s="3" t="s">
        <v>3729</v>
      </c>
      <c r="D2166" s="12" t="s">
        <v>4881</v>
      </c>
      <c r="E2166" s="6" t="str">
        <f t="shared" si="102"/>
        <v>module=cflag</v>
      </c>
      <c r="F2166" s="3" t="s">
        <v>114</v>
      </c>
    </row>
    <row r="2167" spans="1:6" ht="30" customHeight="1">
      <c r="A2167" s="3" t="s">
        <v>3</v>
      </c>
      <c r="B2167" s="3" t="s">
        <v>3730</v>
      </c>
      <c r="C2167" s="3" t="s">
        <v>3730</v>
      </c>
      <c r="D2167" s="12" t="s">
        <v>4882</v>
      </c>
      <c r="E2167" s="6" t="str">
        <f t="shared" si="102"/>
        <v>module=cflag</v>
      </c>
      <c r="F2167" s="3" t="s">
        <v>114</v>
      </c>
    </row>
    <row r="2168" spans="1:6" ht="30" customHeight="1">
      <c r="A2168" s="3" t="s">
        <v>3</v>
      </c>
      <c r="B2168" s="3" t="s">
        <v>3731</v>
      </c>
      <c r="C2168" s="3" t="s">
        <v>3731</v>
      </c>
      <c r="D2168" s="12" t="s">
        <v>4883</v>
      </c>
      <c r="E2168" s="6" t="str">
        <f t="shared" si="102"/>
        <v>module=cflag</v>
      </c>
      <c r="F2168" s="3" t="s">
        <v>114</v>
      </c>
    </row>
    <row r="2169" spans="1:6" ht="30" customHeight="1">
      <c r="A2169" s="3" t="s">
        <v>3</v>
      </c>
      <c r="B2169" s="3" t="s">
        <v>3732</v>
      </c>
      <c r="C2169" s="3" t="s">
        <v>3732</v>
      </c>
      <c r="D2169" s="12" t="s">
        <v>4884</v>
      </c>
      <c r="E2169" s="6" t="str">
        <f t="shared" si="102"/>
        <v>module=cflag</v>
      </c>
      <c r="F2169" s="3" t="s">
        <v>114</v>
      </c>
    </row>
    <row r="2170" spans="1:6" ht="30" customHeight="1">
      <c r="A2170" s="3" t="s">
        <v>3</v>
      </c>
      <c r="B2170" s="3" t="s">
        <v>3733</v>
      </c>
      <c r="C2170" s="3" t="s">
        <v>3733</v>
      </c>
      <c r="D2170" s="12" t="s">
        <v>4885</v>
      </c>
      <c r="E2170" s="6" t="str">
        <f t="shared" si="102"/>
        <v>module=cflag</v>
      </c>
      <c r="F2170" s="3" t="s">
        <v>114</v>
      </c>
    </row>
    <row r="2171" spans="1:6" ht="30" customHeight="1">
      <c r="A2171" s="3" t="s">
        <v>3</v>
      </c>
      <c r="B2171" s="3" t="s">
        <v>3734</v>
      </c>
      <c r="C2171" s="3" t="s">
        <v>3734</v>
      </c>
      <c r="D2171" s="12" t="s">
        <v>4886</v>
      </c>
      <c r="E2171" s="6" t="str">
        <f t="shared" si="102"/>
        <v>module=cflag</v>
      </c>
      <c r="F2171" s="3" t="s">
        <v>114</v>
      </c>
    </row>
    <row r="2172" spans="1:6" ht="30" customHeight="1">
      <c r="A2172" s="3" t="s">
        <v>3</v>
      </c>
      <c r="B2172" s="3" t="s">
        <v>3735</v>
      </c>
      <c r="C2172" s="3" t="s">
        <v>3735</v>
      </c>
      <c r="D2172" s="12" t="s">
        <v>4887</v>
      </c>
      <c r="E2172" s="6" t="str">
        <f t="shared" si="102"/>
        <v>module=cflag</v>
      </c>
      <c r="F2172" s="3" t="s">
        <v>114</v>
      </c>
    </row>
    <row r="2173" spans="1:6" ht="30" customHeight="1">
      <c r="A2173" s="3" t="s">
        <v>3</v>
      </c>
      <c r="B2173" s="3" t="s">
        <v>3736</v>
      </c>
      <c r="C2173" s="3" t="s">
        <v>3736</v>
      </c>
      <c r="D2173" s="12" t="s">
        <v>4888</v>
      </c>
      <c r="E2173" s="6" t="str">
        <f t="shared" si="102"/>
        <v>module=cflag</v>
      </c>
      <c r="F2173" s="3" t="s">
        <v>114</v>
      </c>
    </row>
    <row r="2174" spans="1:6" ht="30" customHeight="1">
      <c r="A2174" s="3" t="s">
        <v>3</v>
      </c>
      <c r="B2174" s="3" t="s">
        <v>3737</v>
      </c>
      <c r="C2174" s="3" t="s">
        <v>3737</v>
      </c>
      <c r="D2174" s="12" t="s">
        <v>4889</v>
      </c>
      <c r="E2174" s="6" t="str">
        <f t="shared" si="102"/>
        <v>module=cflag</v>
      </c>
      <c r="F2174" s="3" t="s">
        <v>114</v>
      </c>
    </row>
    <row r="2175" spans="1:6" ht="30" customHeight="1">
      <c r="A2175" s="3" t="s">
        <v>4</v>
      </c>
      <c r="B2175" s="3" t="s">
        <v>3738</v>
      </c>
      <c r="C2175" s="3" t="s">
        <v>3738</v>
      </c>
      <c r="D2175" s="12" t="s">
        <v>4890</v>
      </c>
      <c r="E2175" s="3" t="s">
        <v>114</v>
      </c>
      <c r="F2175" s="6" t="str">
        <f>HYPERLINK("http://www.ssc.wisc.edu/wlsresearch/documentation/waves/?wave=wls77&amp;module=xcflag","module=xcflag")</f>
        <v>module=xcflag</v>
      </c>
    </row>
    <row r="2176" spans="1:6" ht="30" customHeight="1">
      <c r="A2176" s="3" t="s">
        <v>4</v>
      </c>
      <c r="B2176" s="3" t="s">
        <v>3739</v>
      </c>
      <c r="C2176" s="3" t="s">
        <v>3739</v>
      </c>
      <c r="D2176" s="12" t="s">
        <v>4891</v>
      </c>
      <c r="E2176" s="3" t="s">
        <v>114</v>
      </c>
      <c r="F2176" s="6" t="str">
        <f>HYPERLINK("http://www.ssc.wisc.edu/wlsresearch/documentation/waves/?wave=wls77&amp;module=xcflag","module=xcflag")</f>
        <v>module=xcflag</v>
      </c>
    </row>
    <row r="2177" spans="1:6" ht="30" customHeight="1">
      <c r="A2177" s="3" t="s">
        <v>4</v>
      </c>
      <c r="B2177" s="3" t="s">
        <v>3740</v>
      </c>
      <c r="C2177" s="3" t="s">
        <v>3740</v>
      </c>
      <c r="D2177" s="12" t="s">
        <v>4892</v>
      </c>
      <c r="E2177" s="3" t="s">
        <v>114</v>
      </c>
      <c r="F2177" s="6" t="str">
        <f>HYPERLINK("http://www.ssc.wisc.edu/wlsresearch/documentation/waves/?wave=wls77&amp;module=xcflag","module=xcflag")</f>
        <v>module=xcflag</v>
      </c>
    </row>
    <row r="2178" spans="1:6" ht="30" customHeight="1">
      <c r="A2178" s="3" t="s">
        <v>4</v>
      </c>
      <c r="B2178" s="3" t="s">
        <v>3741</v>
      </c>
      <c r="C2178" s="3" t="s">
        <v>3741</v>
      </c>
      <c r="D2178" s="12" t="s">
        <v>4893</v>
      </c>
      <c r="E2178" s="3" t="s">
        <v>114</v>
      </c>
      <c r="F2178" s="6" t="str">
        <f>HYPERLINK("http://www.ssc.wisc.edu/wlsresearch/documentation/waves/?wave=wls77&amp;module=xcflag","module=xcflag")</f>
        <v>module=xcflag</v>
      </c>
    </row>
    <row r="2179" spans="1:6" ht="30" customHeight="1">
      <c r="A2179" s="3" t="s">
        <v>2</v>
      </c>
      <c r="B2179" s="3" t="s">
        <v>4919</v>
      </c>
      <c r="C2179" s="3" t="s">
        <v>7299</v>
      </c>
      <c r="D2179" s="12" t="s">
        <v>8541</v>
      </c>
      <c r="E2179" s="6" t="str">
        <f t="shared" ref="E2179:E2200" si="103">HYPERLINK("http://www.ssc.wisc.edu/wlsresearch/documentation/waves/?wave=wls92&amp;module=beg","module=beg")</f>
        <v>module=beg</v>
      </c>
      <c r="F2179" s="6" t="str">
        <f t="shared" ref="F2179:F2192" si="104">HYPERLINK("http://www.ssc.wisc.edu/wlsresearch/documentation/waves/?wave=wls94&amp;module=xbegv","module=xbegv")</f>
        <v>module=xbegv</v>
      </c>
    </row>
    <row r="2180" spans="1:6" ht="30" customHeight="1">
      <c r="A2180" s="3" t="s">
        <v>2</v>
      </c>
      <c r="B2180" s="3" t="s">
        <v>4920</v>
      </c>
      <c r="C2180" s="3" t="s">
        <v>7300</v>
      </c>
      <c r="D2180" s="12" t="s">
        <v>8542</v>
      </c>
      <c r="E2180" s="6" t="str">
        <f t="shared" si="103"/>
        <v>module=beg</v>
      </c>
      <c r="F2180" s="6" t="str">
        <f t="shared" si="104"/>
        <v>module=xbegv</v>
      </c>
    </row>
    <row r="2181" spans="1:6" ht="30" customHeight="1">
      <c r="A2181" s="3" t="s">
        <v>2</v>
      </c>
      <c r="B2181" s="3" t="s">
        <v>4921</v>
      </c>
      <c r="C2181" s="3" t="s">
        <v>7301</v>
      </c>
      <c r="D2181" s="12" t="s">
        <v>8543</v>
      </c>
      <c r="E2181" s="6" t="str">
        <f t="shared" si="103"/>
        <v>module=beg</v>
      </c>
      <c r="F2181" s="6" t="str">
        <f t="shared" si="104"/>
        <v>module=xbegv</v>
      </c>
    </row>
    <row r="2182" spans="1:6" ht="30" customHeight="1">
      <c r="A2182" s="3" t="s">
        <v>2</v>
      </c>
      <c r="B2182" s="3" t="s">
        <v>4922</v>
      </c>
      <c r="C2182" s="3" t="s">
        <v>7302</v>
      </c>
      <c r="D2182" s="12" t="s">
        <v>8544</v>
      </c>
      <c r="E2182" s="6" t="str">
        <f t="shared" si="103"/>
        <v>module=beg</v>
      </c>
      <c r="F2182" s="6" t="str">
        <f t="shared" si="104"/>
        <v>module=xbegv</v>
      </c>
    </row>
    <row r="2183" spans="1:6" ht="30" customHeight="1">
      <c r="A2183" s="3" t="s">
        <v>2</v>
      </c>
      <c r="B2183" s="3" t="s">
        <v>4923</v>
      </c>
      <c r="C2183" s="3" t="s">
        <v>7303</v>
      </c>
      <c r="D2183" s="12" t="s">
        <v>8545</v>
      </c>
      <c r="E2183" s="6" t="str">
        <f t="shared" si="103"/>
        <v>module=beg</v>
      </c>
      <c r="F2183" s="6" t="str">
        <f t="shared" si="104"/>
        <v>module=xbegv</v>
      </c>
    </row>
    <row r="2184" spans="1:6" ht="30" customHeight="1">
      <c r="A2184" s="3" t="s">
        <v>2</v>
      </c>
      <c r="B2184" s="3" t="s">
        <v>4924</v>
      </c>
      <c r="C2184" s="3" t="s">
        <v>7304</v>
      </c>
      <c r="D2184" s="12" t="s">
        <v>8546</v>
      </c>
      <c r="E2184" s="6" t="str">
        <f t="shared" si="103"/>
        <v>module=beg</v>
      </c>
      <c r="F2184" s="6" t="str">
        <f t="shared" si="104"/>
        <v>module=xbegv</v>
      </c>
    </row>
    <row r="2185" spans="1:6" ht="30" customHeight="1">
      <c r="A2185" s="3" t="s">
        <v>2</v>
      </c>
      <c r="B2185" s="3" t="s">
        <v>4925</v>
      </c>
      <c r="C2185" s="3" t="s">
        <v>7305</v>
      </c>
      <c r="D2185" s="12" t="s">
        <v>8547</v>
      </c>
      <c r="E2185" s="6" t="str">
        <f t="shared" si="103"/>
        <v>module=beg</v>
      </c>
      <c r="F2185" s="6" t="str">
        <f t="shared" si="104"/>
        <v>module=xbegv</v>
      </c>
    </row>
    <row r="2186" spans="1:6" ht="30" customHeight="1">
      <c r="A2186" s="3" t="s">
        <v>2</v>
      </c>
      <c r="B2186" s="3" t="s">
        <v>4926</v>
      </c>
      <c r="C2186" s="3" t="s">
        <v>7306</v>
      </c>
      <c r="D2186" s="12" t="s">
        <v>8548</v>
      </c>
      <c r="E2186" s="6" t="str">
        <f t="shared" si="103"/>
        <v>module=beg</v>
      </c>
      <c r="F2186" s="6" t="str">
        <f t="shared" si="104"/>
        <v>module=xbegv</v>
      </c>
    </row>
    <row r="2187" spans="1:6" ht="30" customHeight="1">
      <c r="A2187" s="3" t="s">
        <v>2</v>
      </c>
      <c r="B2187" s="3" t="s">
        <v>4927</v>
      </c>
      <c r="C2187" s="3" t="s">
        <v>7307</v>
      </c>
      <c r="D2187" s="12" t="s">
        <v>8549</v>
      </c>
      <c r="E2187" s="6" t="str">
        <f t="shared" si="103"/>
        <v>module=beg</v>
      </c>
      <c r="F2187" s="6" t="str">
        <f t="shared" si="104"/>
        <v>module=xbegv</v>
      </c>
    </row>
    <row r="2188" spans="1:6" ht="30" customHeight="1">
      <c r="A2188" s="3" t="s">
        <v>2</v>
      </c>
      <c r="B2188" s="3" t="s">
        <v>4928</v>
      </c>
      <c r="C2188" s="3" t="s">
        <v>7308</v>
      </c>
      <c r="D2188" s="12" t="s">
        <v>8550</v>
      </c>
      <c r="E2188" s="6" t="str">
        <f t="shared" si="103"/>
        <v>module=beg</v>
      </c>
      <c r="F2188" s="6" t="str">
        <f t="shared" si="104"/>
        <v>module=xbegv</v>
      </c>
    </row>
    <row r="2189" spans="1:6" ht="30" customHeight="1">
      <c r="A2189" s="3" t="s">
        <v>2</v>
      </c>
      <c r="B2189" s="3" t="s">
        <v>4929</v>
      </c>
      <c r="C2189" s="3" t="s">
        <v>7309</v>
      </c>
      <c r="D2189" s="12" t="s">
        <v>8551</v>
      </c>
      <c r="E2189" s="6" t="str">
        <f t="shared" si="103"/>
        <v>module=beg</v>
      </c>
      <c r="F2189" s="6" t="str">
        <f t="shared" si="104"/>
        <v>module=xbegv</v>
      </c>
    </row>
    <row r="2190" spans="1:6" ht="30" customHeight="1">
      <c r="A2190" s="3" t="s">
        <v>2</v>
      </c>
      <c r="B2190" s="3" t="s">
        <v>4930</v>
      </c>
      <c r="C2190" s="3" t="s">
        <v>7310</v>
      </c>
      <c r="D2190" s="12" t="s">
        <v>8552</v>
      </c>
      <c r="E2190" s="6" t="str">
        <f t="shared" si="103"/>
        <v>module=beg</v>
      </c>
      <c r="F2190" s="6" t="str">
        <f t="shared" si="104"/>
        <v>module=xbegv</v>
      </c>
    </row>
    <row r="2191" spans="1:6" ht="30" customHeight="1">
      <c r="A2191" s="3" t="s">
        <v>2</v>
      </c>
      <c r="B2191" s="3" t="s">
        <v>4931</v>
      </c>
      <c r="C2191" s="3" t="s">
        <v>7311</v>
      </c>
      <c r="D2191" s="12" t="s">
        <v>8553</v>
      </c>
      <c r="E2191" s="6" t="str">
        <f t="shared" si="103"/>
        <v>module=beg</v>
      </c>
      <c r="F2191" s="6" t="str">
        <f t="shared" si="104"/>
        <v>module=xbegv</v>
      </c>
    </row>
    <row r="2192" spans="1:6" ht="30" customHeight="1">
      <c r="A2192" s="3" t="s">
        <v>2</v>
      </c>
      <c r="B2192" s="3" t="s">
        <v>4932</v>
      </c>
      <c r="C2192" s="3" t="s">
        <v>7312</v>
      </c>
      <c r="D2192" s="12" t="s">
        <v>8554</v>
      </c>
      <c r="E2192" s="6" t="str">
        <f t="shared" si="103"/>
        <v>module=beg</v>
      </c>
      <c r="F2192" s="6" t="str">
        <f t="shared" si="104"/>
        <v>module=xbegv</v>
      </c>
    </row>
    <row r="2193" spans="1:6" ht="30" customHeight="1">
      <c r="A2193" s="3" t="s">
        <v>3</v>
      </c>
      <c r="B2193" s="3" t="s">
        <v>4933</v>
      </c>
      <c r="C2193" s="3" t="s">
        <v>4933</v>
      </c>
      <c r="D2193" s="12" t="s">
        <v>8555</v>
      </c>
      <c r="E2193" s="6" t="str">
        <f t="shared" si="103"/>
        <v>module=beg</v>
      </c>
      <c r="F2193" s="3" t="s">
        <v>114</v>
      </c>
    </row>
    <row r="2194" spans="1:6" ht="30" customHeight="1">
      <c r="A2194" s="3" t="s">
        <v>3</v>
      </c>
      <c r="B2194" s="3" t="s">
        <v>4934</v>
      </c>
      <c r="C2194" s="3" t="s">
        <v>4934</v>
      </c>
      <c r="D2194" s="12" t="s">
        <v>8556</v>
      </c>
      <c r="E2194" s="6" t="str">
        <f t="shared" si="103"/>
        <v>module=beg</v>
      </c>
      <c r="F2194" s="3" t="s">
        <v>114</v>
      </c>
    </row>
    <row r="2195" spans="1:6" ht="30" customHeight="1">
      <c r="A2195" s="3" t="s">
        <v>3</v>
      </c>
      <c r="B2195" s="3" t="s">
        <v>4935</v>
      </c>
      <c r="C2195" s="3" t="s">
        <v>4935</v>
      </c>
      <c r="D2195" s="12" t="s">
        <v>8557</v>
      </c>
      <c r="E2195" s="6" t="str">
        <f t="shared" si="103"/>
        <v>module=beg</v>
      </c>
      <c r="F2195" s="3" t="s">
        <v>114</v>
      </c>
    </row>
    <row r="2196" spans="1:6" ht="30" customHeight="1">
      <c r="A2196" s="3" t="s">
        <v>3</v>
      </c>
      <c r="B2196" s="3" t="s">
        <v>4936</v>
      </c>
      <c r="C2196" s="3" t="s">
        <v>4936</v>
      </c>
      <c r="D2196" s="12" t="s">
        <v>8558</v>
      </c>
      <c r="E2196" s="6" t="str">
        <f t="shared" si="103"/>
        <v>module=beg</v>
      </c>
      <c r="F2196" s="3" t="s">
        <v>114</v>
      </c>
    </row>
    <row r="2197" spans="1:6" ht="30" customHeight="1">
      <c r="A2197" s="3" t="s">
        <v>3</v>
      </c>
      <c r="B2197" s="3" t="s">
        <v>4937</v>
      </c>
      <c r="C2197" s="3" t="s">
        <v>4937</v>
      </c>
      <c r="D2197" s="12" t="s">
        <v>8559</v>
      </c>
      <c r="E2197" s="6" t="str">
        <f t="shared" si="103"/>
        <v>module=beg</v>
      </c>
      <c r="F2197" s="3" t="s">
        <v>114</v>
      </c>
    </row>
    <row r="2198" spans="1:6" ht="30" customHeight="1">
      <c r="A2198" s="3" t="s">
        <v>3</v>
      </c>
      <c r="B2198" s="3" t="s">
        <v>4938</v>
      </c>
      <c r="C2198" s="3" t="s">
        <v>4938</v>
      </c>
      <c r="D2198" s="12" t="s">
        <v>8560</v>
      </c>
      <c r="E2198" s="6" t="str">
        <f t="shared" si="103"/>
        <v>module=beg</v>
      </c>
      <c r="F2198" s="3" t="s">
        <v>114</v>
      </c>
    </row>
    <row r="2199" spans="1:6" ht="30" customHeight="1">
      <c r="A2199" s="3" t="s">
        <v>3</v>
      </c>
      <c r="B2199" s="3" t="s">
        <v>4939</v>
      </c>
      <c r="C2199" s="3" t="s">
        <v>4939</v>
      </c>
      <c r="D2199" s="12" t="s">
        <v>8561</v>
      </c>
      <c r="E2199" s="6" t="str">
        <f t="shared" si="103"/>
        <v>module=beg</v>
      </c>
      <c r="F2199" s="3" t="s">
        <v>114</v>
      </c>
    </row>
    <row r="2200" spans="1:6" ht="30" customHeight="1">
      <c r="A2200" s="3" t="s">
        <v>3</v>
      </c>
      <c r="B2200" s="3" t="s">
        <v>4940</v>
      </c>
      <c r="C2200" s="3" t="s">
        <v>4940</v>
      </c>
      <c r="D2200" s="12" t="s">
        <v>8561</v>
      </c>
      <c r="E2200" s="6" t="str">
        <f t="shared" si="103"/>
        <v>module=beg</v>
      </c>
      <c r="F2200" s="3" t="s">
        <v>114</v>
      </c>
    </row>
    <row r="2201" spans="1:6" ht="30" customHeight="1">
      <c r="A2201" s="3" t="s">
        <v>4</v>
      </c>
      <c r="B2201" s="3" t="s">
        <v>4941</v>
      </c>
      <c r="C2201" s="3" t="s">
        <v>4941</v>
      </c>
      <c r="D2201" s="12" t="s">
        <v>8562</v>
      </c>
      <c r="E2201" s="3" t="s">
        <v>114</v>
      </c>
      <c r="F2201" s="6" t="str">
        <f>HYPERLINK("http://www.ssc.wisc.edu/wlsresearch/documentation/waves/?wave=wls94&amp;module=xbegv","module=xbegv")</f>
        <v>module=xbegv</v>
      </c>
    </row>
    <row r="2202" spans="1:6" ht="30" customHeight="1">
      <c r="A2202" s="3" t="s">
        <v>4</v>
      </c>
      <c r="B2202" s="3" t="s">
        <v>4942</v>
      </c>
      <c r="C2202" s="3" t="s">
        <v>4942</v>
      </c>
      <c r="D2202" s="12" t="s">
        <v>8563</v>
      </c>
      <c r="E2202" s="3" t="s">
        <v>114</v>
      </c>
      <c r="F2202" s="6" t="str">
        <f>HYPERLINK("http://www.ssc.wisc.edu/wlsresearch/documentation/waves/?wave=wls94&amp;module=xbegv","module=xbegv")</f>
        <v>module=xbegv</v>
      </c>
    </row>
    <row r="2203" spans="1:6" ht="30" customHeight="1">
      <c r="A2203" s="3" t="s">
        <v>4</v>
      </c>
      <c r="B2203" s="3" t="s">
        <v>4943</v>
      </c>
      <c r="C2203" s="3" t="s">
        <v>4943</v>
      </c>
      <c r="D2203" s="12" t="s">
        <v>8564</v>
      </c>
      <c r="E2203" s="3" t="s">
        <v>114</v>
      </c>
      <c r="F2203" s="6" t="str">
        <f>HYPERLINK("http://www.ssc.wisc.edu/wlsresearch/documentation/waves/?wave=wls94&amp;module=xbegv","module=xbegv")</f>
        <v>module=xbegv</v>
      </c>
    </row>
    <row r="2204" spans="1:6" ht="30" customHeight="1">
      <c r="A2204" s="3" t="s">
        <v>4</v>
      </c>
      <c r="B2204" s="3" t="s">
        <v>4944</v>
      </c>
      <c r="C2204" s="3" t="s">
        <v>4944</v>
      </c>
      <c r="D2204" s="12" t="s">
        <v>8565</v>
      </c>
      <c r="E2204" s="3" t="s">
        <v>114</v>
      </c>
      <c r="F2204" s="6" t="str">
        <f>HYPERLINK("http://www.ssc.wisc.edu/wlsresearch/documentation/waves/?wave=wls94&amp;module=xbegv","module=xbegv")</f>
        <v>module=xbegv</v>
      </c>
    </row>
    <row r="2205" spans="1:6" ht="30" customHeight="1">
      <c r="A2205" s="3" t="s">
        <v>2</v>
      </c>
      <c r="B2205" s="3" t="s">
        <v>4945</v>
      </c>
      <c r="C2205" s="3" t="s">
        <v>7313</v>
      </c>
      <c r="D2205" s="12" t="s">
        <v>8566</v>
      </c>
      <c r="E2205" s="6" t="str">
        <f t="shared" ref="E2205:E2235" si="105">HYPERLINK("http://www.ssc.wisc.edu/wlsresearch/documentation/waves/?wave=wls92&amp;module=asst","module=asst")</f>
        <v>module=asst</v>
      </c>
      <c r="F2205" s="6" t="str">
        <f t="shared" ref="F2205:F2235" si="106">HYPERLINK("http://www.ssc.wisc.edu/wlsresearch/documentation/waves/?wave=wls94&amp;module=xasst","module=xasst")</f>
        <v>module=xasst</v>
      </c>
    </row>
    <row r="2206" spans="1:6" ht="30" customHeight="1">
      <c r="A2206" s="3" t="s">
        <v>2</v>
      </c>
      <c r="B2206" s="3" t="s">
        <v>4946</v>
      </c>
      <c r="C2206" s="3" t="s">
        <v>7314</v>
      </c>
      <c r="D2206" s="12" t="s">
        <v>8567</v>
      </c>
      <c r="E2206" s="6" t="str">
        <f t="shared" si="105"/>
        <v>module=asst</v>
      </c>
      <c r="F2206" s="6" t="str">
        <f t="shared" si="106"/>
        <v>module=xasst</v>
      </c>
    </row>
    <row r="2207" spans="1:6" ht="30" customHeight="1">
      <c r="A2207" s="3" t="s">
        <v>2</v>
      </c>
      <c r="B2207" s="3" t="s">
        <v>4947</v>
      </c>
      <c r="C2207" s="3" t="s">
        <v>7315</v>
      </c>
      <c r="D2207" s="12" t="s">
        <v>8568</v>
      </c>
      <c r="E2207" s="6" t="str">
        <f t="shared" si="105"/>
        <v>module=asst</v>
      </c>
      <c r="F2207" s="6" t="str">
        <f t="shared" si="106"/>
        <v>module=xasst</v>
      </c>
    </row>
    <row r="2208" spans="1:6" ht="30" customHeight="1">
      <c r="A2208" s="3" t="s">
        <v>2</v>
      </c>
      <c r="B2208" s="3" t="s">
        <v>4948</v>
      </c>
      <c r="C2208" s="3" t="s">
        <v>7316</v>
      </c>
      <c r="D2208" s="12" t="s">
        <v>8569</v>
      </c>
      <c r="E2208" s="6" t="str">
        <f t="shared" si="105"/>
        <v>module=asst</v>
      </c>
      <c r="F2208" s="6" t="str">
        <f t="shared" si="106"/>
        <v>module=xasst</v>
      </c>
    </row>
    <row r="2209" spans="1:6" ht="30" customHeight="1">
      <c r="A2209" s="3" t="s">
        <v>2</v>
      </c>
      <c r="B2209" s="3" t="s">
        <v>4949</v>
      </c>
      <c r="C2209" s="3" t="s">
        <v>7317</v>
      </c>
      <c r="D2209" s="12" t="s">
        <v>8570</v>
      </c>
      <c r="E2209" s="6" t="str">
        <f t="shared" si="105"/>
        <v>module=asst</v>
      </c>
      <c r="F2209" s="6" t="str">
        <f t="shared" si="106"/>
        <v>module=xasst</v>
      </c>
    </row>
    <row r="2210" spans="1:6" ht="30" customHeight="1">
      <c r="A2210" s="3" t="s">
        <v>2</v>
      </c>
      <c r="B2210" s="3" t="s">
        <v>4950</v>
      </c>
      <c r="C2210" s="3" t="s">
        <v>7318</v>
      </c>
      <c r="D2210" s="12" t="s">
        <v>8571</v>
      </c>
      <c r="E2210" s="6" t="str">
        <f t="shared" si="105"/>
        <v>module=asst</v>
      </c>
      <c r="F2210" s="6" t="str">
        <f t="shared" si="106"/>
        <v>module=xasst</v>
      </c>
    </row>
    <row r="2211" spans="1:6" ht="30" customHeight="1">
      <c r="A2211" s="3" t="s">
        <v>2</v>
      </c>
      <c r="B2211" s="3" t="s">
        <v>4951</v>
      </c>
      <c r="C2211" s="3" t="s">
        <v>7319</v>
      </c>
      <c r="D2211" s="12" t="s">
        <v>8572</v>
      </c>
      <c r="E2211" s="6" t="str">
        <f t="shared" si="105"/>
        <v>module=asst</v>
      </c>
      <c r="F2211" s="6" t="str">
        <f t="shared" si="106"/>
        <v>module=xasst</v>
      </c>
    </row>
    <row r="2212" spans="1:6" ht="30" customHeight="1">
      <c r="A2212" s="3" t="s">
        <v>2</v>
      </c>
      <c r="B2212" s="3" t="s">
        <v>4952</v>
      </c>
      <c r="C2212" s="3" t="s">
        <v>7320</v>
      </c>
      <c r="D2212" s="12" t="s">
        <v>8573</v>
      </c>
      <c r="E2212" s="6" t="str">
        <f t="shared" si="105"/>
        <v>module=asst</v>
      </c>
      <c r="F2212" s="6" t="str">
        <f t="shared" si="106"/>
        <v>module=xasst</v>
      </c>
    </row>
    <row r="2213" spans="1:6" ht="30" customHeight="1">
      <c r="A2213" s="3" t="s">
        <v>2</v>
      </c>
      <c r="B2213" s="3" t="s">
        <v>4953</v>
      </c>
      <c r="C2213" s="3" t="s">
        <v>7321</v>
      </c>
      <c r="D2213" s="12" t="s">
        <v>8574</v>
      </c>
      <c r="E2213" s="6" t="str">
        <f t="shared" si="105"/>
        <v>module=asst</v>
      </c>
      <c r="F2213" s="6" t="str">
        <f t="shared" si="106"/>
        <v>module=xasst</v>
      </c>
    </row>
    <row r="2214" spans="1:6" ht="30" customHeight="1">
      <c r="A2214" s="3" t="s">
        <v>2</v>
      </c>
      <c r="B2214" s="3" t="s">
        <v>4954</v>
      </c>
      <c r="C2214" s="3" t="s">
        <v>7322</v>
      </c>
      <c r="D2214" s="12" t="s">
        <v>8575</v>
      </c>
      <c r="E2214" s="6" t="str">
        <f t="shared" si="105"/>
        <v>module=asst</v>
      </c>
      <c r="F2214" s="6" t="str">
        <f t="shared" si="106"/>
        <v>module=xasst</v>
      </c>
    </row>
    <row r="2215" spans="1:6" ht="30" customHeight="1">
      <c r="A2215" s="3" t="s">
        <v>2</v>
      </c>
      <c r="B2215" s="3" t="s">
        <v>4955</v>
      </c>
      <c r="C2215" s="3" t="s">
        <v>7323</v>
      </c>
      <c r="D2215" s="12" t="s">
        <v>8576</v>
      </c>
      <c r="E2215" s="6" t="str">
        <f t="shared" si="105"/>
        <v>module=asst</v>
      </c>
      <c r="F2215" s="6" t="str">
        <f t="shared" si="106"/>
        <v>module=xasst</v>
      </c>
    </row>
    <row r="2216" spans="1:6" ht="30" customHeight="1">
      <c r="A2216" s="3" t="s">
        <v>2</v>
      </c>
      <c r="B2216" s="3" t="s">
        <v>4956</v>
      </c>
      <c r="C2216" s="3" t="s">
        <v>7324</v>
      </c>
      <c r="D2216" s="12" t="s">
        <v>8577</v>
      </c>
      <c r="E2216" s="6" t="str">
        <f t="shared" si="105"/>
        <v>module=asst</v>
      </c>
      <c r="F2216" s="6" t="str">
        <f t="shared" si="106"/>
        <v>module=xasst</v>
      </c>
    </row>
    <row r="2217" spans="1:6" ht="30" customHeight="1">
      <c r="A2217" s="3" t="s">
        <v>2</v>
      </c>
      <c r="B2217" s="3" t="s">
        <v>4957</v>
      </c>
      <c r="C2217" s="3" t="s">
        <v>7325</v>
      </c>
      <c r="D2217" s="12" t="s">
        <v>8578</v>
      </c>
      <c r="E2217" s="6" t="str">
        <f t="shared" si="105"/>
        <v>module=asst</v>
      </c>
      <c r="F2217" s="6" t="str">
        <f t="shared" si="106"/>
        <v>module=xasst</v>
      </c>
    </row>
    <row r="2218" spans="1:6" ht="30" customHeight="1">
      <c r="A2218" s="3" t="s">
        <v>2</v>
      </c>
      <c r="B2218" s="3" t="s">
        <v>4958</v>
      </c>
      <c r="C2218" s="3" t="s">
        <v>7326</v>
      </c>
      <c r="D2218" s="12" t="s">
        <v>8579</v>
      </c>
      <c r="E2218" s="6" t="str">
        <f t="shared" si="105"/>
        <v>module=asst</v>
      </c>
      <c r="F2218" s="6" t="str">
        <f t="shared" si="106"/>
        <v>module=xasst</v>
      </c>
    </row>
    <row r="2219" spans="1:6" ht="30" customHeight="1">
      <c r="A2219" s="3" t="s">
        <v>2</v>
      </c>
      <c r="B2219" s="3" t="s">
        <v>4959</v>
      </c>
      <c r="C2219" s="3" t="s">
        <v>7327</v>
      </c>
      <c r="D2219" s="12" t="s">
        <v>8580</v>
      </c>
      <c r="E2219" s="6" t="str">
        <f t="shared" si="105"/>
        <v>module=asst</v>
      </c>
      <c r="F2219" s="6" t="str">
        <f t="shared" si="106"/>
        <v>module=xasst</v>
      </c>
    </row>
    <row r="2220" spans="1:6" ht="30" customHeight="1">
      <c r="A2220" s="3" t="s">
        <v>2</v>
      </c>
      <c r="B2220" s="3" t="s">
        <v>4960</v>
      </c>
      <c r="C2220" s="3" t="s">
        <v>7328</v>
      </c>
      <c r="D2220" s="12" t="s">
        <v>8581</v>
      </c>
      <c r="E2220" s="6" t="str">
        <f t="shared" si="105"/>
        <v>module=asst</v>
      </c>
      <c r="F2220" s="6" t="str">
        <f t="shared" si="106"/>
        <v>module=xasst</v>
      </c>
    </row>
    <row r="2221" spans="1:6" ht="30" customHeight="1">
      <c r="A2221" s="3" t="s">
        <v>2</v>
      </c>
      <c r="B2221" s="3" t="s">
        <v>4961</v>
      </c>
      <c r="C2221" s="3" t="s">
        <v>7329</v>
      </c>
      <c r="D2221" s="12" t="s">
        <v>8582</v>
      </c>
      <c r="E2221" s="6" t="str">
        <f t="shared" si="105"/>
        <v>module=asst</v>
      </c>
      <c r="F2221" s="6" t="str">
        <f t="shared" si="106"/>
        <v>module=xasst</v>
      </c>
    </row>
    <row r="2222" spans="1:6" ht="30" customHeight="1">
      <c r="A2222" s="3" t="s">
        <v>2</v>
      </c>
      <c r="B2222" s="3" t="s">
        <v>4962</v>
      </c>
      <c r="C2222" s="3" t="s">
        <v>7330</v>
      </c>
      <c r="D2222" s="12" t="s">
        <v>8583</v>
      </c>
      <c r="E2222" s="6" t="str">
        <f t="shared" si="105"/>
        <v>module=asst</v>
      </c>
      <c r="F2222" s="6" t="str">
        <f t="shared" si="106"/>
        <v>module=xasst</v>
      </c>
    </row>
    <row r="2223" spans="1:6" ht="30" customHeight="1">
      <c r="A2223" s="3" t="s">
        <v>2</v>
      </c>
      <c r="B2223" s="3" t="s">
        <v>4963</v>
      </c>
      <c r="C2223" s="3" t="s">
        <v>7331</v>
      </c>
      <c r="D2223" s="12" t="s">
        <v>8584</v>
      </c>
      <c r="E2223" s="6" t="str">
        <f t="shared" si="105"/>
        <v>module=asst</v>
      </c>
      <c r="F2223" s="6" t="str">
        <f t="shared" si="106"/>
        <v>module=xasst</v>
      </c>
    </row>
    <row r="2224" spans="1:6" ht="30" customHeight="1">
      <c r="A2224" s="3" t="s">
        <v>2</v>
      </c>
      <c r="B2224" s="3" t="s">
        <v>4964</v>
      </c>
      <c r="C2224" s="3" t="s">
        <v>7332</v>
      </c>
      <c r="D2224" s="12" t="s">
        <v>8585</v>
      </c>
      <c r="E2224" s="6" t="str">
        <f t="shared" si="105"/>
        <v>module=asst</v>
      </c>
      <c r="F2224" s="6" t="str">
        <f t="shared" si="106"/>
        <v>module=xasst</v>
      </c>
    </row>
    <row r="2225" spans="1:6" ht="30" customHeight="1">
      <c r="A2225" s="3" t="s">
        <v>2</v>
      </c>
      <c r="B2225" s="3" t="s">
        <v>4965</v>
      </c>
      <c r="C2225" s="3" t="s">
        <v>7333</v>
      </c>
      <c r="D2225" s="12" t="s">
        <v>8586</v>
      </c>
      <c r="E2225" s="6" t="str">
        <f t="shared" si="105"/>
        <v>module=asst</v>
      </c>
      <c r="F2225" s="6" t="str">
        <f t="shared" si="106"/>
        <v>module=xasst</v>
      </c>
    </row>
    <row r="2226" spans="1:6" ht="30" customHeight="1">
      <c r="A2226" s="3" t="s">
        <v>2</v>
      </c>
      <c r="B2226" s="3" t="s">
        <v>4966</v>
      </c>
      <c r="C2226" s="3" t="s">
        <v>7334</v>
      </c>
      <c r="D2226" s="12" t="s">
        <v>8587</v>
      </c>
      <c r="E2226" s="6" t="str">
        <f t="shared" si="105"/>
        <v>module=asst</v>
      </c>
      <c r="F2226" s="6" t="str">
        <f t="shared" si="106"/>
        <v>module=xasst</v>
      </c>
    </row>
    <row r="2227" spans="1:6" ht="30" customHeight="1">
      <c r="A2227" s="3" t="s">
        <v>2</v>
      </c>
      <c r="B2227" s="3" t="s">
        <v>4967</v>
      </c>
      <c r="C2227" s="3" t="s">
        <v>7335</v>
      </c>
      <c r="D2227" s="12" t="s">
        <v>8588</v>
      </c>
      <c r="E2227" s="6" t="str">
        <f t="shared" si="105"/>
        <v>module=asst</v>
      </c>
      <c r="F2227" s="6" t="str">
        <f t="shared" si="106"/>
        <v>module=xasst</v>
      </c>
    </row>
    <row r="2228" spans="1:6" ht="30" customHeight="1">
      <c r="A2228" s="3" t="s">
        <v>2</v>
      </c>
      <c r="B2228" s="3" t="s">
        <v>4968</v>
      </c>
      <c r="C2228" s="3" t="s">
        <v>7336</v>
      </c>
      <c r="D2228" s="12" t="s">
        <v>8589</v>
      </c>
      <c r="E2228" s="6" t="str">
        <f t="shared" si="105"/>
        <v>module=asst</v>
      </c>
      <c r="F2228" s="6" t="str">
        <f t="shared" si="106"/>
        <v>module=xasst</v>
      </c>
    </row>
    <row r="2229" spans="1:6" ht="30" customHeight="1">
      <c r="A2229" s="3" t="s">
        <v>2</v>
      </c>
      <c r="B2229" s="3" t="s">
        <v>4969</v>
      </c>
      <c r="C2229" s="3" t="s">
        <v>7337</v>
      </c>
      <c r="D2229" s="12" t="s">
        <v>8590</v>
      </c>
      <c r="E2229" s="6" t="str">
        <f t="shared" si="105"/>
        <v>module=asst</v>
      </c>
      <c r="F2229" s="6" t="str">
        <f t="shared" si="106"/>
        <v>module=xasst</v>
      </c>
    </row>
    <row r="2230" spans="1:6" ht="30" customHeight="1">
      <c r="A2230" s="3" t="s">
        <v>2</v>
      </c>
      <c r="B2230" s="3" t="s">
        <v>4970</v>
      </c>
      <c r="C2230" s="3" t="s">
        <v>7338</v>
      </c>
      <c r="D2230" s="12" t="s">
        <v>8591</v>
      </c>
      <c r="E2230" s="6" t="str">
        <f t="shared" si="105"/>
        <v>module=asst</v>
      </c>
      <c r="F2230" s="6" t="str">
        <f t="shared" si="106"/>
        <v>module=xasst</v>
      </c>
    </row>
    <row r="2231" spans="1:6" ht="30" customHeight="1">
      <c r="A2231" s="3" t="s">
        <v>2</v>
      </c>
      <c r="B2231" s="3" t="s">
        <v>4971</v>
      </c>
      <c r="C2231" s="3" t="s">
        <v>7339</v>
      </c>
      <c r="D2231" s="12" t="s">
        <v>8592</v>
      </c>
      <c r="E2231" s="6" t="str">
        <f t="shared" si="105"/>
        <v>module=asst</v>
      </c>
      <c r="F2231" s="6" t="str">
        <f t="shared" si="106"/>
        <v>module=xasst</v>
      </c>
    </row>
    <row r="2232" spans="1:6" ht="30" customHeight="1">
      <c r="A2232" s="3" t="s">
        <v>2</v>
      </c>
      <c r="B2232" s="3" t="s">
        <v>4972</v>
      </c>
      <c r="C2232" s="3" t="s">
        <v>7340</v>
      </c>
      <c r="D2232" s="12" t="s">
        <v>8593</v>
      </c>
      <c r="E2232" s="6" t="str">
        <f t="shared" si="105"/>
        <v>module=asst</v>
      </c>
      <c r="F2232" s="6" t="str">
        <f t="shared" si="106"/>
        <v>module=xasst</v>
      </c>
    </row>
    <row r="2233" spans="1:6" ht="30" customHeight="1">
      <c r="A2233" s="3" t="s">
        <v>2</v>
      </c>
      <c r="B2233" s="3" t="s">
        <v>4973</v>
      </c>
      <c r="C2233" s="3" t="s">
        <v>7341</v>
      </c>
      <c r="D2233" s="12" t="s">
        <v>8594</v>
      </c>
      <c r="E2233" s="6" t="str">
        <f t="shared" si="105"/>
        <v>module=asst</v>
      </c>
      <c r="F2233" s="6" t="str">
        <f t="shared" si="106"/>
        <v>module=xasst</v>
      </c>
    </row>
    <row r="2234" spans="1:6" ht="30" customHeight="1">
      <c r="A2234" s="3" t="s">
        <v>2</v>
      </c>
      <c r="B2234" s="3" t="s">
        <v>4974</v>
      </c>
      <c r="C2234" s="3" t="s">
        <v>7342</v>
      </c>
      <c r="D2234" s="12" t="s">
        <v>8595</v>
      </c>
      <c r="E2234" s="6" t="str">
        <f t="shared" si="105"/>
        <v>module=asst</v>
      </c>
      <c r="F2234" s="6" t="str">
        <f t="shared" si="106"/>
        <v>module=xasst</v>
      </c>
    </row>
    <row r="2235" spans="1:6" ht="30" customHeight="1">
      <c r="A2235" s="3" t="s">
        <v>2</v>
      </c>
      <c r="B2235" s="3" t="s">
        <v>4975</v>
      </c>
      <c r="C2235" s="3" t="s">
        <v>7343</v>
      </c>
      <c r="D2235" s="12" t="s">
        <v>8596</v>
      </c>
      <c r="E2235" s="6" t="str">
        <f t="shared" si="105"/>
        <v>module=asst</v>
      </c>
      <c r="F2235" s="6" t="str">
        <f t="shared" si="106"/>
        <v>module=xasst</v>
      </c>
    </row>
    <row r="2236" spans="1:6" ht="30" customHeight="1">
      <c r="A2236" s="3" t="s">
        <v>2</v>
      </c>
      <c r="B2236" s="3" t="s">
        <v>4976</v>
      </c>
      <c r="C2236" s="3" t="s">
        <v>7344</v>
      </c>
      <c r="D2236" s="12" t="s">
        <v>8597</v>
      </c>
      <c r="E2236" s="6" t="str">
        <f t="shared" ref="E2236:E2267" si="107">HYPERLINK("http://www.ssc.wisc.edu/wlsresearch/documentation/waves/?wave=wls92&amp;module=care","module=care")</f>
        <v>module=care</v>
      </c>
      <c r="F2236" s="6" t="str">
        <f t="shared" ref="F2236:F2267" si="108">HYPERLINK("http://www.ssc.wisc.edu/wlsresearch/documentation/waves/?wave=wls94&amp;module=xcare","module=xcare")</f>
        <v>module=xcare</v>
      </c>
    </row>
    <row r="2237" spans="1:6" ht="30" customHeight="1">
      <c r="A2237" s="3" t="s">
        <v>2</v>
      </c>
      <c r="B2237" s="3" t="s">
        <v>4977</v>
      </c>
      <c r="C2237" s="3" t="s">
        <v>7345</v>
      </c>
      <c r="D2237" s="12" t="s">
        <v>8598</v>
      </c>
      <c r="E2237" s="6" t="str">
        <f t="shared" si="107"/>
        <v>module=care</v>
      </c>
      <c r="F2237" s="6" t="str">
        <f t="shared" si="108"/>
        <v>module=xcare</v>
      </c>
    </row>
    <row r="2238" spans="1:6" ht="30" customHeight="1">
      <c r="A2238" s="3" t="s">
        <v>2</v>
      </c>
      <c r="B2238" s="3" t="s">
        <v>4978</v>
      </c>
      <c r="C2238" s="3" t="s">
        <v>7346</v>
      </c>
      <c r="D2238" s="12" t="s">
        <v>8599</v>
      </c>
      <c r="E2238" s="6" t="str">
        <f t="shared" si="107"/>
        <v>module=care</v>
      </c>
      <c r="F2238" s="6" t="str">
        <f t="shared" si="108"/>
        <v>module=xcare</v>
      </c>
    </row>
    <row r="2239" spans="1:6" ht="30" customHeight="1">
      <c r="A2239" s="3" t="s">
        <v>2</v>
      </c>
      <c r="B2239" s="3" t="s">
        <v>4979</v>
      </c>
      <c r="C2239" s="3" t="s">
        <v>7347</v>
      </c>
      <c r="D2239" s="12" t="s">
        <v>8600</v>
      </c>
      <c r="E2239" s="6" t="str">
        <f t="shared" si="107"/>
        <v>module=care</v>
      </c>
      <c r="F2239" s="6" t="str">
        <f t="shared" si="108"/>
        <v>module=xcare</v>
      </c>
    </row>
    <row r="2240" spans="1:6" ht="30" customHeight="1">
      <c r="A2240" s="3" t="s">
        <v>2</v>
      </c>
      <c r="B2240" s="3" t="s">
        <v>4980</v>
      </c>
      <c r="C2240" s="3" t="s">
        <v>7348</v>
      </c>
      <c r="D2240" s="12" t="s">
        <v>8601</v>
      </c>
      <c r="E2240" s="6" t="str">
        <f t="shared" si="107"/>
        <v>module=care</v>
      </c>
      <c r="F2240" s="6" t="str">
        <f t="shared" si="108"/>
        <v>module=xcare</v>
      </c>
    </row>
    <row r="2241" spans="1:6" ht="30" customHeight="1">
      <c r="A2241" s="3" t="s">
        <v>2</v>
      </c>
      <c r="B2241" s="3" t="s">
        <v>4981</v>
      </c>
      <c r="C2241" s="3" t="s">
        <v>7349</v>
      </c>
      <c r="D2241" s="12" t="s">
        <v>8602</v>
      </c>
      <c r="E2241" s="6" t="str">
        <f t="shared" si="107"/>
        <v>module=care</v>
      </c>
      <c r="F2241" s="6" t="str">
        <f t="shared" si="108"/>
        <v>module=xcare</v>
      </c>
    </row>
    <row r="2242" spans="1:6" ht="30" customHeight="1">
      <c r="A2242" s="3" t="s">
        <v>2</v>
      </c>
      <c r="B2242" s="3" t="s">
        <v>4982</v>
      </c>
      <c r="C2242" s="3" t="s">
        <v>7350</v>
      </c>
      <c r="D2242" s="12" t="s">
        <v>8603</v>
      </c>
      <c r="E2242" s="6" t="str">
        <f t="shared" si="107"/>
        <v>module=care</v>
      </c>
      <c r="F2242" s="6" t="str">
        <f t="shared" si="108"/>
        <v>module=xcare</v>
      </c>
    </row>
    <row r="2243" spans="1:6" ht="30" customHeight="1">
      <c r="A2243" s="3" t="s">
        <v>2</v>
      </c>
      <c r="B2243" s="3" t="s">
        <v>4983</v>
      </c>
      <c r="C2243" s="3" t="s">
        <v>7351</v>
      </c>
      <c r="D2243" s="12" t="s">
        <v>8604</v>
      </c>
      <c r="E2243" s="6" t="str">
        <f t="shared" si="107"/>
        <v>module=care</v>
      </c>
      <c r="F2243" s="6" t="str">
        <f t="shared" si="108"/>
        <v>module=xcare</v>
      </c>
    </row>
    <row r="2244" spans="1:6" ht="30" customHeight="1">
      <c r="A2244" s="3" t="s">
        <v>2</v>
      </c>
      <c r="B2244" s="3" t="s">
        <v>4984</v>
      </c>
      <c r="C2244" s="3" t="s">
        <v>7352</v>
      </c>
      <c r="D2244" s="12" t="s">
        <v>8605</v>
      </c>
      <c r="E2244" s="6" t="str">
        <f t="shared" si="107"/>
        <v>module=care</v>
      </c>
      <c r="F2244" s="6" t="str">
        <f t="shared" si="108"/>
        <v>module=xcare</v>
      </c>
    </row>
    <row r="2245" spans="1:6" ht="30" customHeight="1">
      <c r="A2245" s="3" t="s">
        <v>2</v>
      </c>
      <c r="B2245" s="3" t="s">
        <v>4985</v>
      </c>
      <c r="C2245" s="3" t="s">
        <v>7353</v>
      </c>
      <c r="D2245" s="12" t="s">
        <v>8606</v>
      </c>
      <c r="E2245" s="6" t="str">
        <f t="shared" si="107"/>
        <v>module=care</v>
      </c>
      <c r="F2245" s="6" t="str">
        <f t="shared" si="108"/>
        <v>module=xcare</v>
      </c>
    </row>
    <row r="2246" spans="1:6" ht="30" customHeight="1">
      <c r="A2246" s="3" t="s">
        <v>2</v>
      </c>
      <c r="B2246" s="3" t="s">
        <v>4986</v>
      </c>
      <c r="C2246" s="3" t="s">
        <v>7354</v>
      </c>
      <c r="D2246" s="12" t="s">
        <v>8607</v>
      </c>
      <c r="E2246" s="6" t="str">
        <f t="shared" si="107"/>
        <v>module=care</v>
      </c>
      <c r="F2246" s="6" t="str">
        <f t="shared" si="108"/>
        <v>module=xcare</v>
      </c>
    </row>
    <row r="2247" spans="1:6" ht="30" customHeight="1">
      <c r="A2247" s="3" t="s">
        <v>2</v>
      </c>
      <c r="B2247" s="3" t="s">
        <v>4987</v>
      </c>
      <c r="C2247" s="3" t="s">
        <v>7355</v>
      </c>
      <c r="D2247" s="12" t="s">
        <v>8608</v>
      </c>
      <c r="E2247" s="6" t="str">
        <f t="shared" si="107"/>
        <v>module=care</v>
      </c>
      <c r="F2247" s="6" t="str">
        <f t="shared" si="108"/>
        <v>module=xcare</v>
      </c>
    </row>
    <row r="2248" spans="1:6" ht="30" customHeight="1">
      <c r="A2248" s="3" t="s">
        <v>2</v>
      </c>
      <c r="B2248" s="3" t="s">
        <v>4988</v>
      </c>
      <c r="C2248" s="3" t="s">
        <v>7356</v>
      </c>
      <c r="D2248" s="12" t="s">
        <v>8609</v>
      </c>
      <c r="E2248" s="6" t="str">
        <f t="shared" si="107"/>
        <v>module=care</v>
      </c>
      <c r="F2248" s="6" t="str">
        <f t="shared" si="108"/>
        <v>module=xcare</v>
      </c>
    </row>
    <row r="2249" spans="1:6" ht="30" customHeight="1">
      <c r="A2249" s="3" t="s">
        <v>2</v>
      </c>
      <c r="B2249" s="3" t="s">
        <v>4989</v>
      </c>
      <c r="C2249" s="3" t="s">
        <v>7357</v>
      </c>
      <c r="D2249" s="12" t="s">
        <v>8610</v>
      </c>
      <c r="E2249" s="6" t="str">
        <f t="shared" si="107"/>
        <v>module=care</v>
      </c>
      <c r="F2249" s="6" t="str">
        <f t="shared" si="108"/>
        <v>module=xcare</v>
      </c>
    </row>
    <row r="2250" spans="1:6" ht="30" customHeight="1">
      <c r="A2250" s="3" t="s">
        <v>2</v>
      </c>
      <c r="B2250" s="3" t="s">
        <v>4990</v>
      </c>
      <c r="C2250" s="3" t="s">
        <v>7358</v>
      </c>
      <c r="D2250" s="12" t="s">
        <v>8611</v>
      </c>
      <c r="E2250" s="6" t="str">
        <f t="shared" si="107"/>
        <v>module=care</v>
      </c>
      <c r="F2250" s="6" t="str">
        <f t="shared" si="108"/>
        <v>module=xcare</v>
      </c>
    </row>
    <row r="2251" spans="1:6" ht="30" customHeight="1">
      <c r="A2251" s="3" t="s">
        <v>2</v>
      </c>
      <c r="B2251" s="3" t="s">
        <v>4991</v>
      </c>
      <c r="C2251" s="3" t="s">
        <v>7359</v>
      </c>
      <c r="D2251" s="12" t="s">
        <v>8612</v>
      </c>
      <c r="E2251" s="6" t="str">
        <f t="shared" si="107"/>
        <v>module=care</v>
      </c>
      <c r="F2251" s="6" t="str">
        <f t="shared" si="108"/>
        <v>module=xcare</v>
      </c>
    </row>
    <row r="2252" spans="1:6" ht="30" customHeight="1">
      <c r="A2252" s="3" t="s">
        <v>2</v>
      </c>
      <c r="B2252" s="3" t="s">
        <v>4992</v>
      </c>
      <c r="C2252" s="3" t="s">
        <v>7360</v>
      </c>
      <c r="D2252" s="12" t="s">
        <v>8613</v>
      </c>
      <c r="E2252" s="6" t="str">
        <f t="shared" si="107"/>
        <v>module=care</v>
      </c>
      <c r="F2252" s="6" t="str">
        <f t="shared" si="108"/>
        <v>module=xcare</v>
      </c>
    </row>
    <row r="2253" spans="1:6" ht="30" customHeight="1">
      <c r="A2253" s="3" t="s">
        <v>2</v>
      </c>
      <c r="B2253" s="3" t="s">
        <v>4993</v>
      </c>
      <c r="C2253" s="3" t="s">
        <v>7361</v>
      </c>
      <c r="D2253" s="12" t="s">
        <v>8614</v>
      </c>
      <c r="E2253" s="6" t="str">
        <f t="shared" si="107"/>
        <v>module=care</v>
      </c>
      <c r="F2253" s="6" t="str">
        <f t="shared" si="108"/>
        <v>module=xcare</v>
      </c>
    </row>
    <row r="2254" spans="1:6" ht="30" customHeight="1">
      <c r="A2254" s="3" t="s">
        <v>2</v>
      </c>
      <c r="B2254" s="3" t="s">
        <v>4994</v>
      </c>
      <c r="C2254" s="3" t="s">
        <v>7362</v>
      </c>
      <c r="D2254" s="12" t="s">
        <v>8615</v>
      </c>
      <c r="E2254" s="6" t="str">
        <f t="shared" si="107"/>
        <v>module=care</v>
      </c>
      <c r="F2254" s="6" t="str">
        <f t="shared" si="108"/>
        <v>module=xcare</v>
      </c>
    </row>
    <row r="2255" spans="1:6" ht="30" customHeight="1">
      <c r="A2255" s="3" t="s">
        <v>2</v>
      </c>
      <c r="B2255" s="3" t="s">
        <v>4995</v>
      </c>
      <c r="C2255" s="3" t="s">
        <v>7363</v>
      </c>
      <c r="D2255" s="12" t="s">
        <v>8616</v>
      </c>
      <c r="E2255" s="6" t="str">
        <f t="shared" si="107"/>
        <v>module=care</v>
      </c>
      <c r="F2255" s="6" t="str">
        <f t="shared" si="108"/>
        <v>module=xcare</v>
      </c>
    </row>
    <row r="2256" spans="1:6" ht="30" customHeight="1">
      <c r="A2256" s="3" t="s">
        <v>2</v>
      </c>
      <c r="B2256" s="3" t="s">
        <v>4996</v>
      </c>
      <c r="C2256" s="3" t="s">
        <v>7364</v>
      </c>
      <c r="D2256" s="12" t="s">
        <v>8617</v>
      </c>
      <c r="E2256" s="6" t="str">
        <f t="shared" si="107"/>
        <v>module=care</v>
      </c>
      <c r="F2256" s="6" t="str">
        <f t="shared" si="108"/>
        <v>module=xcare</v>
      </c>
    </row>
    <row r="2257" spans="1:6" ht="30" customHeight="1">
      <c r="A2257" s="3" t="s">
        <v>2</v>
      </c>
      <c r="B2257" s="3" t="s">
        <v>4997</v>
      </c>
      <c r="C2257" s="3" t="s">
        <v>7365</v>
      </c>
      <c r="D2257" s="12" t="s">
        <v>8618</v>
      </c>
      <c r="E2257" s="6" t="str">
        <f t="shared" si="107"/>
        <v>module=care</v>
      </c>
      <c r="F2257" s="6" t="str">
        <f t="shared" si="108"/>
        <v>module=xcare</v>
      </c>
    </row>
    <row r="2258" spans="1:6" ht="30" customHeight="1">
      <c r="A2258" s="3" t="s">
        <v>2</v>
      </c>
      <c r="B2258" s="3" t="s">
        <v>4998</v>
      </c>
      <c r="C2258" s="3" t="s">
        <v>7366</v>
      </c>
      <c r="D2258" s="12" t="s">
        <v>8619</v>
      </c>
      <c r="E2258" s="6" t="str">
        <f t="shared" si="107"/>
        <v>module=care</v>
      </c>
      <c r="F2258" s="6" t="str">
        <f t="shared" si="108"/>
        <v>module=xcare</v>
      </c>
    </row>
    <row r="2259" spans="1:6" ht="30" customHeight="1">
      <c r="A2259" s="3" t="s">
        <v>2</v>
      </c>
      <c r="B2259" s="3" t="s">
        <v>4999</v>
      </c>
      <c r="C2259" s="3" t="s">
        <v>7367</v>
      </c>
      <c r="D2259" s="12" t="s">
        <v>8620</v>
      </c>
      <c r="E2259" s="6" t="str">
        <f t="shared" si="107"/>
        <v>module=care</v>
      </c>
      <c r="F2259" s="6" t="str">
        <f t="shared" si="108"/>
        <v>module=xcare</v>
      </c>
    </row>
    <row r="2260" spans="1:6" ht="30" customHeight="1">
      <c r="A2260" s="3" t="s">
        <v>2</v>
      </c>
      <c r="B2260" s="3" t="s">
        <v>5000</v>
      </c>
      <c r="C2260" s="3" t="s">
        <v>7368</v>
      </c>
      <c r="D2260" s="12" t="s">
        <v>8621</v>
      </c>
      <c r="E2260" s="6" t="str">
        <f t="shared" si="107"/>
        <v>module=care</v>
      </c>
      <c r="F2260" s="6" t="str">
        <f t="shared" si="108"/>
        <v>module=xcare</v>
      </c>
    </row>
    <row r="2261" spans="1:6" ht="30" customHeight="1">
      <c r="A2261" s="3" t="s">
        <v>2</v>
      </c>
      <c r="B2261" s="3" t="s">
        <v>5001</v>
      </c>
      <c r="C2261" s="3" t="s">
        <v>7369</v>
      </c>
      <c r="D2261" s="12" t="s">
        <v>8622</v>
      </c>
      <c r="E2261" s="6" t="str">
        <f t="shared" si="107"/>
        <v>module=care</v>
      </c>
      <c r="F2261" s="6" t="str">
        <f t="shared" si="108"/>
        <v>module=xcare</v>
      </c>
    </row>
    <row r="2262" spans="1:6" ht="30" customHeight="1">
      <c r="A2262" s="3" t="s">
        <v>2</v>
      </c>
      <c r="B2262" s="3" t="s">
        <v>5002</v>
      </c>
      <c r="C2262" s="3" t="s">
        <v>7370</v>
      </c>
      <c r="D2262" s="12" t="s">
        <v>8623</v>
      </c>
      <c r="E2262" s="6" t="str">
        <f t="shared" si="107"/>
        <v>module=care</v>
      </c>
      <c r="F2262" s="6" t="str">
        <f t="shared" si="108"/>
        <v>module=xcare</v>
      </c>
    </row>
    <row r="2263" spans="1:6" ht="30" customHeight="1">
      <c r="A2263" s="3" t="s">
        <v>2</v>
      </c>
      <c r="B2263" s="3" t="s">
        <v>5003</v>
      </c>
      <c r="C2263" s="3" t="s">
        <v>7371</v>
      </c>
      <c r="D2263" s="12" t="s">
        <v>8624</v>
      </c>
      <c r="E2263" s="6" t="str">
        <f t="shared" si="107"/>
        <v>module=care</v>
      </c>
      <c r="F2263" s="6" t="str">
        <f t="shared" si="108"/>
        <v>module=xcare</v>
      </c>
    </row>
    <row r="2264" spans="1:6" ht="30" customHeight="1">
      <c r="A2264" s="3" t="s">
        <v>2</v>
      </c>
      <c r="B2264" s="3" t="s">
        <v>5004</v>
      </c>
      <c r="C2264" s="3" t="s">
        <v>7372</v>
      </c>
      <c r="D2264" s="12" t="s">
        <v>8625</v>
      </c>
      <c r="E2264" s="6" t="str">
        <f t="shared" si="107"/>
        <v>module=care</v>
      </c>
      <c r="F2264" s="6" t="str">
        <f t="shared" si="108"/>
        <v>module=xcare</v>
      </c>
    </row>
    <row r="2265" spans="1:6" ht="30" customHeight="1">
      <c r="A2265" s="3" t="s">
        <v>2</v>
      </c>
      <c r="B2265" s="3" t="s">
        <v>5005</v>
      </c>
      <c r="C2265" s="3" t="s">
        <v>7373</v>
      </c>
      <c r="D2265" s="12" t="s">
        <v>8626</v>
      </c>
      <c r="E2265" s="6" t="str">
        <f t="shared" si="107"/>
        <v>module=care</v>
      </c>
      <c r="F2265" s="6" t="str">
        <f t="shared" si="108"/>
        <v>module=xcare</v>
      </c>
    </row>
    <row r="2266" spans="1:6" ht="30" customHeight="1">
      <c r="A2266" s="3" t="s">
        <v>2</v>
      </c>
      <c r="B2266" s="3" t="s">
        <v>5006</v>
      </c>
      <c r="C2266" s="3" t="s">
        <v>7374</v>
      </c>
      <c r="D2266" s="12" t="s">
        <v>8627</v>
      </c>
      <c r="E2266" s="6" t="str">
        <f t="shared" si="107"/>
        <v>module=care</v>
      </c>
      <c r="F2266" s="6" t="str">
        <f t="shared" si="108"/>
        <v>module=xcare</v>
      </c>
    </row>
    <row r="2267" spans="1:6" ht="30" customHeight="1">
      <c r="A2267" s="3" t="s">
        <v>2</v>
      </c>
      <c r="B2267" s="3" t="s">
        <v>5007</v>
      </c>
      <c r="C2267" s="3" t="s">
        <v>7375</v>
      </c>
      <c r="D2267" s="12" t="s">
        <v>8628</v>
      </c>
      <c r="E2267" s="6" t="str">
        <f t="shared" si="107"/>
        <v>module=care</v>
      </c>
      <c r="F2267" s="6" t="str">
        <f t="shared" si="108"/>
        <v>module=xcare</v>
      </c>
    </row>
    <row r="2268" spans="1:6" ht="30" customHeight="1">
      <c r="A2268" s="3" t="s">
        <v>2</v>
      </c>
      <c r="B2268" s="3" t="s">
        <v>5008</v>
      </c>
      <c r="C2268" s="3" t="s">
        <v>7376</v>
      </c>
      <c r="D2268" s="12" t="s">
        <v>8629</v>
      </c>
      <c r="E2268" s="6" t="str">
        <f t="shared" ref="E2268:E2285" si="109">HYPERLINK("http://www.ssc.wisc.edu/wlsresearch/documentation/waves/?wave=wls92&amp;module=care","module=care")</f>
        <v>module=care</v>
      </c>
      <c r="F2268" s="6" t="str">
        <f t="shared" ref="F2268:F2285" si="110">HYPERLINK("http://www.ssc.wisc.edu/wlsresearch/documentation/waves/?wave=wls94&amp;module=xcare","module=xcare")</f>
        <v>module=xcare</v>
      </c>
    </row>
    <row r="2269" spans="1:6" ht="30" customHeight="1">
      <c r="A2269" s="3" t="s">
        <v>2</v>
      </c>
      <c r="B2269" s="3" t="s">
        <v>5009</v>
      </c>
      <c r="C2269" s="3" t="s">
        <v>7377</v>
      </c>
      <c r="D2269" s="12" t="s">
        <v>8630</v>
      </c>
      <c r="E2269" s="6" t="str">
        <f t="shared" si="109"/>
        <v>module=care</v>
      </c>
      <c r="F2269" s="6" t="str">
        <f t="shared" si="110"/>
        <v>module=xcare</v>
      </c>
    </row>
    <row r="2270" spans="1:6" ht="30" customHeight="1">
      <c r="A2270" s="3" t="s">
        <v>2</v>
      </c>
      <c r="B2270" s="3" t="s">
        <v>5010</v>
      </c>
      <c r="C2270" s="3" t="s">
        <v>7378</v>
      </c>
      <c r="D2270" s="12" t="s">
        <v>8631</v>
      </c>
      <c r="E2270" s="6" t="str">
        <f t="shared" si="109"/>
        <v>module=care</v>
      </c>
      <c r="F2270" s="6" t="str">
        <f t="shared" si="110"/>
        <v>module=xcare</v>
      </c>
    </row>
    <row r="2271" spans="1:6" ht="30" customHeight="1">
      <c r="A2271" s="3" t="s">
        <v>2</v>
      </c>
      <c r="B2271" s="3" t="s">
        <v>5011</v>
      </c>
      <c r="C2271" s="3" t="s">
        <v>7379</v>
      </c>
      <c r="D2271" s="12" t="s">
        <v>8632</v>
      </c>
      <c r="E2271" s="6" t="str">
        <f t="shared" si="109"/>
        <v>module=care</v>
      </c>
      <c r="F2271" s="6" t="str">
        <f t="shared" si="110"/>
        <v>module=xcare</v>
      </c>
    </row>
    <row r="2272" spans="1:6" ht="30" customHeight="1">
      <c r="A2272" s="3" t="s">
        <v>2</v>
      </c>
      <c r="B2272" s="3" t="s">
        <v>5012</v>
      </c>
      <c r="C2272" s="3" t="s">
        <v>7380</v>
      </c>
      <c r="D2272" s="12" t="s">
        <v>8633</v>
      </c>
      <c r="E2272" s="6" t="str">
        <f t="shared" si="109"/>
        <v>module=care</v>
      </c>
      <c r="F2272" s="6" t="str">
        <f t="shared" si="110"/>
        <v>module=xcare</v>
      </c>
    </row>
    <row r="2273" spans="1:6" ht="30" customHeight="1">
      <c r="A2273" s="3" t="s">
        <v>2</v>
      </c>
      <c r="B2273" s="3" t="s">
        <v>5013</v>
      </c>
      <c r="C2273" s="3" t="s">
        <v>7381</v>
      </c>
      <c r="D2273" s="12" t="s">
        <v>8634</v>
      </c>
      <c r="E2273" s="6" t="str">
        <f t="shared" si="109"/>
        <v>module=care</v>
      </c>
      <c r="F2273" s="6" t="str">
        <f t="shared" si="110"/>
        <v>module=xcare</v>
      </c>
    </row>
    <row r="2274" spans="1:6" ht="30" customHeight="1">
      <c r="A2274" s="3" t="s">
        <v>2</v>
      </c>
      <c r="B2274" s="3" t="s">
        <v>5014</v>
      </c>
      <c r="C2274" s="3" t="s">
        <v>7382</v>
      </c>
      <c r="D2274" s="12" t="s">
        <v>8635</v>
      </c>
      <c r="E2274" s="6" t="str">
        <f t="shared" si="109"/>
        <v>module=care</v>
      </c>
      <c r="F2274" s="6" t="str">
        <f t="shared" si="110"/>
        <v>module=xcare</v>
      </c>
    </row>
    <row r="2275" spans="1:6" ht="30" customHeight="1">
      <c r="A2275" s="3" t="s">
        <v>2</v>
      </c>
      <c r="B2275" s="3" t="s">
        <v>5015</v>
      </c>
      <c r="C2275" s="3" t="s">
        <v>7383</v>
      </c>
      <c r="D2275" s="12" t="s">
        <v>8636</v>
      </c>
      <c r="E2275" s="6" t="str">
        <f t="shared" si="109"/>
        <v>module=care</v>
      </c>
      <c r="F2275" s="6" t="str">
        <f t="shared" si="110"/>
        <v>module=xcare</v>
      </c>
    </row>
    <row r="2276" spans="1:6" ht="30" customHeight="1">
      <c r="A2276" s="3" t="s">
        <v>2</v>
      </c>
      <c r="B2276" s="3" t="s">
        <v>5016</v>
      </c>
      <c r="C2276" s="3" t="s">
        <v>7384</v>
      </c>
      <c r="D2276" s="12" t="s">
        <v>8637</v>
      </c>
      <c r="E2276" s="6" t="str">
        <f t="shared" si="109"/>
        <v>module=care</v>
      </c>
      <c r="F2276" s="6" t="str">
        <f t="shared" si="110"/>
        <v>module=xcare</v>
      </c>
    </row>
    <row r="2277" spans="1:6" ht="30" customHeight="1">
      <c r="A2277" s="3" t="s">
        <v>2</v>
      </c>
      <c r="B2277" s="3" t="s">
        <v>5017</v>
      </c>
      <c r="C2277" s="3" t="s">
        <v>7385</v>
      </c>
      <c r="D2277" s="12" t="s">
        <v>8638</v>
      </c>
      <c r="E2277" s="6" t="str">
        <f t="shared" si="109"/>
        <v>module=care</v>
      </c>
      <c r="F2277" s="6" t="str">
        <f t="shared" si="110"/>
        <v>module=xcare</v>
      </c>
    </row>
    <row r="2278" spans="1:6" ht="30" customHeight="1">
      <c r="A2278" s="3" t="s">
        <v>2</v>
      </c>
      <c r="B2278" s="3" t="s">
        <v>5018</v>
      </c>
      <c r="C2278" s="3" t="s">
        <v>7386</v>
      </c>
      <c r="D2278" s="12" t="s">
        <v>8639</v>
      </c>
      <c r="E2278" s="6" t="str">
        <f t="shared" si="109"/>
        <v>module=care</v>
      </c>
      <c r="F2278" s="6" t="str">
        <f t="shared" si="110"/>
        <v>module=xcare</v>
      </c>
    </row>
    <row r="2279" spans="1:6" ht="30" customHeight="1">
      <c r="A2279" s="3" t="s">
        <v>2</v>
      </c>
      <c r="B2279" s="3" t="s">
        <v>5019</v>
      </c>
      <c r="C2279" s="3" t="s">
        <v>7387</v>
      </c>
      <c r="D2279" s="12" t="s">
        <v>8640</v>
      </c>
      <c r="E2279" s="6" t="str">
        <f t="shared" si="109"/>
        <v>module=care</v>
      </c>
      <c r="F2279" s="6" t="str">
        <f t="shared" si="110"/>
        <v>module=xcare</v>
      </c>
    </row>
    <row r="2280" spans="1:6" ht="30" customHeight="1">
      <c r="A2280" s="3" t="s">
        <v>2</v>
      </c>
      <c r="B2280" s="3" t="s">
        <v>5020</v>
      </c>
      <c r="C2280" s="3" t="s">
        <v>7388</v>
      </c>
      <c r="D2280" s="12" t="s">
        <v>8641</v>
      </c>
      <c r="E2280" s="6" t="str">
        <f t="shared" si="109"/>
        <v>module=care</v>
      </c>
      <c r="F2280" s="6" t="str">
        <f t="shared" si="110"/>
        <v>module=xcare</v>
      </c>
    </row>
    <row r="2281" spans="1:6" ht="30" customHeight="1">
      <c r="A2281" s="3" t="s">
        <v>2</v>
      </c>
      <c r="B2281" s="3" t="s">
        <v>5021</v>
      </c>
      <c r="C2281" s="3" t="s">
        <v>7389</v>
      </c>
      <c r="D2281" s="12" t="s">
        <v>8642</v>
      </c>
      <c r="E2281" s="6" t="str">
        <f t="shared" si="109"/>
        <v>module=care</v>
      </c>
      <c r="F2281" s="6" t="str">
        <f t="shared" si="110"/>
        <v>module=xcare</v>
      </c>
    </row>
    <row r="2282" spans="1:6" ht="30" customHeight="1">
      <c r="A2282" s="3" t="s">
        <v>2</v>
      </c>
      <c r="B2282" s="3" t="s">
        <v>5022</v>
      </c>
      <c r="C2282" s="3" t="s">
        <v>7390</v>
      </c>
      <c r="D2282" s="12" t="s">
        <v>8643</v>
      </c>
      <c r="E2282" s="6" t="str">
        <f t="shared" si="109"/>
        <v>module=care</v>
      </c>
      <c r="F2282" s="6" t="str">
        <f t="shared" si="110"/>
        <v>module=xcare</v>
      </c>
    </row>
    <row r="2283" spans="1:6" ht="30" customHeight="1">
      <c r="A2283" s="3" t="s">
        <v>2</v>
      </c>
      <c r="B2283" s="3" t="s">
        <v>5023</v>
      </c>
      <c r="C2283" s="3" t="s">
        <v>7391</v>
      </c>
      <c r="D2283" s="12" t="s">
        <v>8644</v>
      </c>
      <c r="E2283" s="6" t="str">
        <f t="shared" si="109"/>
        <v>module=care</v>
      </c>
      <c r="F2283" s="6" t="str">
        <f t="shared" si="110"/>
        <v>module=xcare</v>
      </c>
    </row>
    <row r="2284" spans="1:6" ht="30" customHeight="1">
      <c r="A2284" s="3" t="s">
        <v>2</v>
      </c>
      <c r="B2284" s="3" t="s">
        <v>5024</v>
      </c>
      <c r="C2284" s="3" t="s">
        <v>7392</v>
      </c>
      <c r="D2284" s="12" t="s">
        <v>8645</v>
      </c>
      <c r="E2284" s="6" t="str">
        <f t="shared" si="109"/>
        <v>module=care</v>
      </c>
      <c r="F2284" s="6" t="str">
        <f t="shared" si="110"/>
        <v>module=xcare</v>
      </c>
    </row>
    <row r="2285" spans="1:6" ht="30" customHeight="1">
      <c r="A2285" s="3" t="s">
        <v>2</v>
      </c>
      <c r="B2285" s="3" t="s">
        <v>5025</v>
      </c>
      <c r="C2285" s="3" t="s">
        <v>7393</v>
      </c>
      <c r="D2285" s="12" t="s">
        <v>8646</v>
      </c>
      <c r="E2285" s="6" t="str">
        <f t="shared" si="109"/>
        <v>module=care</v>
      </c>
      <c r="F2285" s="6" t="str">
        <f t="shared" si="110"/>
        <v>module=xcare</v>
      </c>
    </row>
    <row r="2286" spans="1:6" ht="30" customHeight="1">
      <c r="A2286" s="3" t="s">
        <v>3</v>
      </c>
      <c r="B2286" s="3" t="s">
        <v>5026</v>
      </c>
      <c r="C2286" s="3" t="s">
        <v>5026</v>
      </c>
      <c r="D2286" s="12" t="s">
        <v>8647</v>
      </c>
      <c r="E2286" s="6" t="str">
        <f t="shared" ref="E2286:E2299" si="111">HYPERLINK("http://www.ssc.wisc.edu/wlsresearch/documentation/waves/?wave=wls92&amp;module=cncl","module=cncl")</f>
        <v>module=cncl</v>
      </c>
      <c r="F2286" s="3" t="s">
        <v>114</v>
      </c>
    </row>
    <row r="2287" spans="1:6" ht="30" customHeight="1">
      <c r="A2287" s="3" t="s">
        <v>3</v>
      </c>
      <c r="B2287" s="3" t="s">
        <v>5027</v>
      </c>
      <c r="C2287" s="3" t="s">
        <v>5027</v>
      </c>
      <c r="D2287" s="12" t="s">
        <v>8648</v>
      </c>
      <c r="E2287" s="6" t="str">
        <f t="shared" si="111"/>
        <v>module=cncl</v>
      </c>
      <c r="F2287" s="3" t="s">
        <v>114</v>
      </c>
    </row>
    <row r="2288" spans="1:6" ht="30" customHeight="1">
      <c r="A2288" s="3" t="s">
        <v>3</v>
      </c>
      <c r="B2288" s="3" t="s">
        <v>5028</v>
      </c>
      <c r="C2288" s="3" t="s">
        <v>5028</v>
      </c>
      <c r="D2288" s="12" t="s">
        <v>8649</v>
      </c>
      <c r="E2288" s="6" t="str">
        <f t="shared" si="111"/>
        <v>module=cncl</v>
      </c>
      <c r="F2288" s="3" t="s">
        <v>114</v>
      </c>
    </row>
    <row r="2289" spans="1:6" ht="30" customHeight="1">
      <c r="A2289" s="3" t="s">
        <v>3</v>
      </c>
      <c r="B2289" s="3" t="s">
        <v>5029</v>
      </c>
      <c r="C2289" s="3" t="s">
        <v>5029</v>
      </c>
      <c r="D2289" s="12" t="s">
        <v>8650</v>
      </c>
      <c r="E2289" s="6" t="str">
        <f t="shared" si="111"/>
        <v>module=cncl</v>
      </c>
      <c r="F2289" s="3" t="s">
        <v>114</v>
      </c>
    </row>
    <row r="2290" spans="1:6" ht="30" customHeight="1">
      <c r="A2290" s="3" t="s">
        <v>3</v>
      </c>
      <c r="B2290" s="3" t="s">
        <v>5030</v>
      </c>
      <c r="C2290" s="3" t="s">
        <v>5030</v>
      </c>
      <c r="D2290" s="12" t="s">
        <v>8651</v>
      </c>
      <c r="E2290" s="6" t="str">
        <f t="shared" si="111"/>
        <v>module=cncl</v>
      </c>
      <c r="F2290" s="3" t="s">
        <v>114</v>
      </c>
    </row>
    <row r="2291" spans="1:6" ht="30" customHeight="1">
      <c r="A2291" s="3" t="s">
        <v>3</v>
      </c>
      <c r="B2291" s="3" t="s">
        <v>5031</v>
      </c>
      <c r="C2291" s="3" t="s">
        <v>5031</v>
      </c>
      <c r="D2291" s="12" t="s">
        <v>8652</v>
      </c>
      <c r="E2291" s="6" t="str">
        <f t="shared" si="111"/>
        <v>module=cncl</v>
      </c>
      <c r="F2291" s="3" t="s">
        <v>114</v>
      </c>
    </row>
    <row r="2292" spans="1:6" ht="30" customHeight="1">
      <c r="A2292" s="3" t="s">
        <v>3</v>
      </c>
      <c r="B2292" s="3" t="s">
        <v>5032</v>
      </c>
      <c r="C2292" s="3" t="s">
        <v>5032</v>
      </c>
      <c r="D2292" s="12" t="s">
        <v>8653</v>
      </c>
      <c r="E2292" s="6" t="str">
        <f t="shared" si="111"/>
        <v>module=cncl</v>
      </c>
      <c r="F2292" s="3" t="s">
        <v>114</v>
      </c>
    </row>
    <row r="2293" spans="1:6" ht="30" customHeight="1">
      <c r="A2293" s="3" t="s">
        <v>3</v>
      </c>
      <c r="B2293" s="3" t="s">
        <v>5033</v>
      </c>
      <c r="C2293" s="3" t="s">
        <v>5033</v>
      </c>
      <c r="D2293" s="12" t="s">
        <v>8654</v>
      </c>
      <c r="E2293" s="6" t="str">
        <f t="shared" si="111"/>
        <v>module=cncl</v>
      </c>
      <c r="F2293" s="3" t="s">
        <v>114</v>
      </c>
    </row>
    <row r="2294" spans="1:6" ht="30" customHeight="1">
      <c r="A2294" s="3" t="s">
        <v>3</v>
      </c>
      <c r="B2294" s="3" t="s">
        <v>5034</v>
      </c>
      <c r="C2294" s="3" t="s">
        <v>5034</v>
      </c>
      <c r="D2294" s="12" t="s">
        <v>8655</v>
      </c>
      <c r="E2294" s="6" t="str">
        <f t="shared" si="111"/>
        <v>module=cncl</v>
      </c>
      <c r="F2294" s="3" t="s">
        <v>114</v>
      </c>
    </row>
    <row r="2295" spans="1:6" ht="30" customHeight="1">
      <c r="A2295" s="3" t="s">
        <v>3</v>
      </c>
      <c r="B2295" s="3" t="s">
        <v>5035</v>
      </c>
      <c r="C2295" s="3" t="s">
        <v>5035</v>
      </c>
      <c r="D2295" s="12" t="s">
        <v>8656</v>
      </c>
      <c r="E2295" s="6" t="str">
        <f t="shared" si="111"/>
        <v>module=cncl</v>
      </c>
      <c r="F2295" s="3" t="s">
        <v>114</v>
      </c>
    </row>
    <row r="2296" spans="1:6" ht="30" customHeight="1">
      <c r="A2296" s="3" t="s">
        <v>3</v>
      </c>
      <c r="B2296" s="3" t="s">
        <v>5036</v>
      </c>
      <c r="C2296" s="3" t="s">
        <v>5036</v>
      </c>
      <c r="D2296" s="12" t="s">
        <v>8657</v>
      </c>
      <c r="E2296" s="6" t="str">
        <f t="shared" si="111"/>
        <v>module=cncl</v>
      </c>
      <c r="F2296" s="3" t="s">
        <v>114</v>
      </c>
    </row>
    <row r="2297" spans="1:6" ht="30" customHeight="1">
      <c r="A2297" s="3" t="s">
        <v>3</v>
      </c>
      <c r="B2297" s="3" t="s">
        <v>5037</v>
      </c>
      <c r="C2297" s="3" t="s">
        <v>5037</v>
      </c>
      <c r="D2297" s="12" t="s">
        <v>8658</v>
      </c>
      <c r="E2297" s="6" t="str">
        <f t="shared" si="111"/>
        <v>module=cncl</v>
      </c>
      <c r="F2297" s="3" t="s">
        <v>114</v>
      </c>
    </row>
    <row r="2298" spans="1:6" ht="30" customHeight="1">
      <c r="A2298" s="3" t="s">
        <v>3</v>
      </c>
      <c r="B2298" s="3" t="s">
        <v>5038</v>
      </c>
      <c r="C2298" s="3" t="s">
        <v>5038</v>
      </c>
      <c r="D2298" s="12" t="s">
        <v>8659</v>
      </c>
      <c r="E2298" s="6" t="str">
        <f t="shared" si="111"/>
        <v>module=cncl</v>
      </c>
      <c r="F2298" s="3" t="s">
        <v>114</v>
      </c>
    </row>
    <row r="2299" spans="1:6" ht="30" customHeight="1">
      <c r="A2299" s="3" t="s">
        <v>3</v>
      </c>
      <c r="B2299" s="3" t="s">
        <v>5039</v>
      </c>
      <c r="C2299" s="3" t="s">
        <v>5039</v>
      </c>
      <c r="D2299" s="12" t="s">
        <v>8660</v>
      </c>
      <c r="E2299" s="6" t="str">
        <f t="shared" si="111"/>
        <v>module=cncl</v>
      </c>
      <c r="F2299" s="3" t="s">
        <v>114</v>
      </c>
    </row>
    <row r="2300" spans="1:6" ht="30" customHeight="1">
      <c r="A2300" s="3" t="s">
        <v>2</v>
      </c>
      <c r="B2300" s="3" t="s">
        <v>5040</v>
      </c>
      <c r="C2300" s="3" t="s">
        <v>7394</v>
      </c>
      <c r="D2300" s="12" t="s">
        <v>8661</v>
      </c>
      <c r="E2300" s="6" t="str">
        <f t="shared" ref="E2300:E2308" si="112">HYPERLINK("http://www.ssc.wisc.edu/wlsresearch/documentation/waves/?wave=wls92&amp;module=cogn","module=cogn")</f>
        <v>module=cogn</v>
      </c>
      <c r="F2300" s="6" t="str">
        <f t="shared" ref="F2300:F2306" si="113">HYPERLINK("http://www.ssc.wisc.edu/wlsresearch/documentation/waves/?wave=wls94&amp;module=xcogn","module=xcogn")</f>
        <v>module=xcogn</v>
      </c>
    </row>
    <row r="2301" spans="1:6" ht="30" customHeight="1">
      <c r="A2301" s="3" t="s">
        <v>2</v>
      </c>
      <c r="B2301" s="3" t="s">
        <v>5041</v>
      </c>
      <c r="C2301" s="3" t="s">
        <v>7395</v>
      </c>
      <c r="D2301" s="12" t="s">
        <v>8662</v>
      </c>
      <c r="E2301" s="6" t="str">
        <f t="shared" si="112"/>
        <v>module=cogn</v>
      </c>
      <c r="F2301" s="6" t="str">
        <f t="shared" si="113"/>
        <v>module=xcogn</v>
      </c>
    </row>
    <row r="2302" spans="1:6" ht="30" customHeight="1">
      <c r="A2302" s="3" t="s">
        <v>2</v>
      </c>
      <c r="B2302" s="3" t="s">
        <v>5042</v>
      </c>
      <c r="C2302" s="3" t="s">
        <v>7396</v>
      </c>
      <c r="D2302" s="12" t="s">
        <v>8663</v>
      </c>
      <c r="E2302" s="6" t="str">
        <f t="shared" si="112"/>
        <v>module=cogn</v>
      </c>
      <c r="F2302" s="6" t="str">
        <f t="shared" si="113"/>
        <v>module=xcogn</v>
      </c>
    </row>
    <row r="2303" spans="1:6" ht="30" customHeight="1">
      <c r="A2303" s="3" t="s">
        <v>2</v>
      </c>
      <c r="B2303" s="3" t="s">
        <v>5043</v>
      </c>
      <c r="C2303" s="3" t="s">
        <v>7397</v>
      </c>
      <c r="D2303" s="12" t="s">
        <v>8664</v>
      </c>
      <c r="E2303" s="6" t="str">
        <f t="shared" si="112"/>
        <v>module=cogn</v>
      </c>
      <c r="F2303" s="6" t="str">
        <f t="shared" si="113"/>
        <v>module=xcogn</v>
      </c>
    </row>
    <row r="2304" spans="1:6" ht="30" customHeight="1">
      <c r="A2304" s="3" t="s">
        <v>2</v>
      </c>
      <c r="B2304" s="3" t="s">
        <v>5044</v>
      </c>
      <c r="C2304" s="3" t="s">
        <v>7398</v>
      </c>
      <c r="D2304" s="12" t="s">
        <v>8665</v>
      </c>
      <c r="E2304" s="6" t="str">
        <f t="shared" si="112"/>
        <v>module=cogn</v>
      </c>
      <c r="F2304" s="6" t="str">
        <f t="shared" si="113"/>
        <v>module=xcogn</v>
      </c>
    </row>
    <row r="2305" spans="1:6" ht="30" customHeight="1">
      <c r="A2305" s="3" t="s">
        <v>2</v>
      </c>
      <c r="B2305" s="3" t="s">
        <v>5045</v>
      </c>
      <c r="C2305" s="3" t="s">
        <v>7399</v>
      </c>
      <c r="D2305" s="12" t="s">
        <v>8666</v>
      </c>
      <c r="E2305" s="6" t="str">
        <f t="shared" si="112"/>
        <v>module=cogn</v>
      </c>
      <c r="F2305" s="6" t="str">
        <f t="shared" si="113"/>
        <v>module=xcogn</v>
      </c>
    </row>
    <row r="2306" spans="1:6" ht="30" customHeight="1">
      <c r="A2306" s="3" t="s">
        <v>2</v>
      </c>
      <c r="B2306" s="3" t="s">
        <v>5046</v>
      </c>
      <c r="C2306" s="3" t="s">
        <v>7400</v>
      </c>
      <c r="D2306" s="12" t="s">
        <v>8667</v>
      </c>
      <c r="E2306" s="6" t="str">
        <f t="shared" si="112"/>
        <v>module=cogn</v>
      </c>
      <c r="F2306" s="6" t="str">
        <f t="shared" si="113"/>
        <v>module=xcogn</v>
      </c>
    </row>
    <row r="2307" spans="1:6" ht="30" customHeight="1">
      <c r="A2307" s="3" t="s">
        <v>3</v>
      </c>
      <c r="B2307" s="3" t="s">
        <v>5047</v>
      </c>
      <c r="C2307" s="3" t="s">
        <v>5047</v>
      </c>
      <c r="D2307" s="12" t="s">
        <v>8668</v>
      </c>
      <c r="E2307" s="6" t="str">
        <f t="shared" si="112"/>
        <v>module=cogn</v>
      </c>
      <c r="F2307" s="3" t="s">
        <v>114</v>
      </c>
    </row>
    <row r="2308" spans="1:6" ht="30" customHeight="1">
      <c r="A2308" s="3" t="s">
        <v>3</v>
      </c>
      <c r="B2308" s="3" t="s">
        <v>5048</v>
      </c>
      <c r="C2308" s="3" t="s">
        <v>5048</v>
      </c>
      <c r="D2308" s="12" t="s">
        <v>8669</v>
      </c>
      <c r="E2308" s="6" t="str">
        <f t="shared" si="112"/>
        <v>module=cogn</v>
      </c>
      <c r="F2308" s="3" t="s">
        <v>114</v>
      </c>
    </row>
    <row r="2309" spans="1:6" ht="30" customHeight="1">
      <c r="A2309" s="3" t="s">
        <v>4</v>
      </c>
      <c r="B2309" s="3" t="s">
        <v>5049</v>
      </c>
      <c r="C2309" s="3" t="s">
        <v>5049</v>
      </c>
      <c r="D2309" s="12" t="s">
        <v>8668</v>
      </c>
      <c r="E2309" s="3" t="s">
        <v>114</v>
      </c>
      <c r="F2309" s="6" t="str">
        <f>HYPERLINK("http://www.ssc.wisc.edu/wlsresearch/documentation/waves/?wave=wls94&amp;module=xcogn","module=xcogn")</f>
        <v>module=xcogn</v>
      </c>
    </row>
    <row r="2310" spans="1:6" ht="30" customHeight="1">
      <c r="A2310" s="3" t="s">
        <v>4</v>
      </c>
      <c r="B2310" s="3" t="s">
        <v>5050</v>
      </c>
      <c r="C2310" s="3" t="s">
        <v>5050</v>
      </c>
      <c r="D2310" s="12" t="s">
        <v>8670</v>
      </c>
      <c r="E2310" s="3" t="s">
        <v>114</v>
      </c>
      <c r="F2310" s="6" t="str">
        <f>HYPERLINK("http://www.ssc.wisc.edu/wlsresearch/documentation/waves/?wave=wls94&amp;module=xcogn","module=xcogn")</f>
        <v>module=xcogn</v>
      </c>
    </row>
    <row r="2311" spans="1:6" ht="30" customHeight="1">
      <c r="A2311" s="3" t="s">
        <v>4</v>
      </c>
      <c r="B2311" s="3" t="s">
        <v>5051</v>
      </c>
      <c r="C2311" s="3" t="s">
        <v>5051</v>
      </c>
      <c r="D2311" s="12" t="s">
        <v>8671</v>
      </c>
      <c r="E2311" s="3" t="s">
        <v>114</v>
      </c>
      <c r="F2311" s="6" t="str">
        <f>HYPERLINK("http://www.ssc.wisc.edu/wlsresearch/documentation/waves/?wave=wls94&amp;module=xcogn","module=xcogn")</f>
        <v>module=xcogn</v>
      </c>
    </row>
    <row r="2312" spans="1:6" ht="30" customHeight="1">
      <c r="A2312" s="3" t="s">
        <v>4</v>
      </c>
      <c r="B2312" s="3" t="s">
        <v>5052</v>
      </c>
      <c r="C2312" s="3" t="s">
        <v>5052</v>
      </c>
      <c r="D2312" s="12" t="s">
        <v>8672</v>
      </c>
      <c r="E2312" s="3" t="s">
        <v>114</v>
      </c>
      <c r="F2312" s="6" t="str">
        <f>HYPERLINK("http://www.ssc.wisc.edu/wlsresearch/documentation/waves/?wave=wls94&amp;module=xcogn","module=xcogn")</f>
        <v>module=xcogn</v>
      </c>
    </row>
    <row r="2313" spans="1:6" ht="30" customHeight="1">
      <c r="A2313" s="3" t="s">
        <v>2</v>
      </c>
      <c r="B2313" s="3" t="s">
        <v>5053</v>
      </c>
      <c r="C2313" s="3" t="s">
        <v>7401</v>
      </c>
      <c r="D2313" s="12" t="s">
        <v>8673</v>
      </c>
      <c r="E2313" s="6" t="str">
        <f t="shared" ref="E2313:E2344" si="114">HYPERLINK("http://www.ssc.wisc.edu/wlsresearch/documentation/waves/?wave=wls92&amp;module=crst","module=crst")</f>
        <v>module=crst</v>
      </c>
      <c r="F2313" s="6" t="str">
        <f t="shared" ref="F2313:F2344" si="115">HYPERLINK("http://www.ssc.wisc.edu/wlsresearch/documentation/waves/?wave=wls94&amp;module=xcrst","module=xcrst")</f>
        <v>module=xcrst</v>
      </c>
    </row>
    <row r="2314" spans="1:6" ht="30" customHeight="1">
      <c r="A2314" s="3" t="s">
        <v>2</v>
      </c>
      <c r="B2314" s="3" t="s">
        <v>5054</v>
      </c>
      <c r="C2314" s="3" t="s">
        <v>7402</v>
      </c>
      <c r="D2314" s="12" t="s">
        <v>8674</v>
      </c>
      <c r="E2314" s="6" t="str">
        <f t="shared" si="114"/>
        <v>module=crst</v>
      </c>
      <c r="F2314" s="6" t="str">
        <f t="shared" si="115"/>
        <v>module=xcrst</v>
      </c>
    </row>
    <row r="2315" spans="1:6" ht="30" customHeight="1">
      <c r="A2315" s="3" t="s">
        <v>2</v>
      </c>
      <c r="B2315" s="3" t="s">
        <v>5055</v>
      </c>
      <c r="C2315" s="3" t="s">
        <v>7403</v>
      </c>
      <c r="D2315" s="12" t="s">
        <v>8675</v>
      </c>
      <c r="E2315" s="6" t="str">
        <f t="shared" si="114"/>
        <v>module=crst</v>
      </c>
      <c r="F2315" s="6" t="str">
        <f t="shared" si="115"/>
        <v>module=xcrst</v>
      </c>
    </row>
    <row r="2316" spans="1:6" ht="30" customHeight="1">
      <c r="A2316" s="3" t="s">
        <v>2</v>
      </c>
      <c r="B2316" s="3" t="s">
        <v>5056</v>
      </c>
      <c r="C2316" s="3" t="s">
        <v>7404</v>
      </c>
      <c r="D2316" s="12" t="s">
        <v>8676</v>
      </c>
      <c r="E2316" s="6" t="str">
        <f t="shared" si="114"/>
        <v>module=crst</v>
      </c>
      <c r="F2316" s="6" t="str">
        <f t="shared" si="115"/>
        <v>module=xcrst</v>
      </c>
    </row>
    <row r="2317" spans="1:6" ht="30" customHeight="1">
      <c r="A2317" s="3" t="s">
        <v>2</v>
      </c>
      <c r="B2317" s="3" t="s">
        <v>5057</v>
      </c>
      <c r="C2317" s="3" t="s">
        <v>7405</v>
      </c>
      <c r="D2317" s="12" t="s">
        <v>8677</v>
      </c>
      <c r="E2317" s="6" t="str">
        <f t="shared" si="114"/>
        <v>module=crst</v>
      </c>
      <c r="F2317" s="6" t="str">
        <f t="shared" si="115"/>
        <v>module=xcrst</v>
      </c>
    </row>
    <row r="2318" spans="1:6" ht="30" customHeight="1">
      <c r="A2318" s="3" t="s">
        <v>2</v>
      </c>
      <c r="B2318" s="3" t="s">
        <v>5058</v>
      </c>
      <c r="C2318" s="3" t="s">
        <v>7406</v>
      </c>
      <c r="D2318" s="12" t="s">
        <v>8678</v>
      </c>
      <c r="E2318" s="6" t="str">
        <f t="shared" si="114"/>
        <v>module=crst</v>
      </c>
      <c r="F2318" s="6" t="str">
        <f t="shared" si="115"/>
        <v>module=xcrst</v>
      </c>
    </row>
    <row r="2319" spans="1:6" ht="30" customHeight="1">
      <c r="A2319" s="3" t="s">
        <v>2</v>
      </c>
      <c r="B2319" s="3" t="s">
        <v>5059</v>
      </c>
      <c r="C2319" s="3" t="s">
        <v>7407</v>
      </c>
      <c r="D2319" s="12" t="s">
        <v>8679</v>
      </c>
      <c r="E2319" s="6" t="str">
        <f t="shared" si="114"/>
        <v>module=crst</v>
      </c>
      <c r="F2319" s="6" t="str">
        <f t="shared" si="115"/>
        <v>module=xcrst</v>
      </c>
    </row>
    <row r="2320" spans="1:6" ht="30" customHeight="1">
      <c r="A2320" s="3" t="s">
        <v>2</v>
      </c>
      <c r="B2320" s="3" t="s">
        <v>5060</v>
      </c>
      <c r="C2320" s="3" t="s">
        <v>7408</v>
      </c>
      <c r="D2320" s="12" t="s">
        <v>8680</v>
      </c>
      <c r="E2320" s="6" t="str">
        <f t="shared" si="114"/>
        <v>module=crst</v>
      </c>
      <c r="F2320" s="6" t="str">
        <f t="shared" si="115"/>
        <v>module=xcrst</v>
      </c>
    </row>
    <row r="2321" spans="1:6" ht="30" customHeight="1">
      <c r="A2321" s="3" t="s">
        <v>2</v>
      </c>
      <c r="B2321" s="3" t="s">
        <v>5061</v>
      </c>
      <c r="C2321" s="3" t="s">
        <v>7409</v>
      </c>
      <c r="D2321" s="12" t="s">
        <v>8681</v>
      </c>
      <c r="E2321" s="6" t="str">
        <f t="shared" si="114"/>
        <v>module=crst</v>
      </c>
      <c r="F2321" s="6" t="str">
        <f t="shared" si="115"/>
        <v>module=xcrst</v>
      </c>
    </row>
    <row r="2322" spans="1:6" ht="30" customHeight="1">
      <c r="A2322" s="3" t="s">
        <v>2</v>
      </c>
      <c r="B2322" s="3" t="s">
        <v>5062</v>
      </c>
      <c r="C2322" s="3" t="s">
        <v>7410</v>
      </c>
      <c r="D2322" s="12" t="s">
        <v>8682</v>
      </c>
      <c r="E2322" s="6" t="str">
        <f t="shared" si="114"/>
        <v>module=crst</v>
      </c>
      <c r="F2322" s="6" t="str">
        <f t="shared" si="115"/>
        <v>module=xcrst</v>
      </c>
    </row>
    <row r="2323" spans="1:6" ht="30" customHeight="1">
      <c r="A2323" s="3" t="s">
        <v>2</v>
      </c>
      <c r="B2323" s="3" t="s">
        <v>5063</v>
      </c>
      <c r="C2323" s="3" t="s">
        <v>7411</v>
      </c>
      <c r="D2323" s="12" t="s">
        <v>8683</v>
      </c>
      <c r="E2323" s="6" t="str">
        <f t="shared" si="114"/>
        <v>module=crst</v>
      </c>
      <c r="F2323" s="6" t="str">
        <f t="shared" si="115"/>
        <v>module=xcrst</v>
      </c>
    </row>
    <row r="2324" spans="1:6" ht="30" customHeight="1">
      <c r="A2324" s="3" t="s">
        <v>2</v>
      </c>
      <c r="B2324" s="3" t="s">
        <v>5064</v>
      </c>
      <c r="C2324" s="3" t="s">
        <v>7412</v>
      </c>
      <c r="D2324" s="12" t="s">
        <v>8684</v>
      </c>
      <c r="E2324" s="6" t="str">
        <f t="shared" si="114"/>
        <v>module=crst</v>
      </c>
      <c r="F2324" s="6" t="str">
        <f t="shared" si="115"/>
        <v>module=xcrst</v>
      </c>
    </row>
    <row r="2325" spans="1:6" ht="30" customHeight="1">
      <c r="A2325" s="3" t="s">
        <v>2</v>
      </c>
      <c r="B2325" s="3" t="s">
        <v>5065</v>
      </c>
      <c r="C2325" s="3" t="s">
        <v>7413</v>
      </c>
      <c r="D2325" s="12" t="s">
        <v>8685</v>
      </c>
      <c r="E2325" s="6" t="str">
        <f t="shared" si="114"/>
        <v>module=crst</v>
      </c>
      <c r="F2325" s="6" t="str">
        <f t="shared" si="115"/>
        <v>module=xcrst</v>
      </c>
    </row>
    <row r="2326" spans="1:6" ht="30" customHeight="1">
      <c r="A2326" s="3" t="s">
        <v>2</v>
      </c>
      <c r="B2326" s="3" t="s">
        <v>5066</v>
      </c>
      <c r="C2326" s="3" t="s">
        <v>7414</v>
      </c>
      <c r="D2326" s="12" t="s">
        <v>8686</v>
      </c>
      <c r="E2326" s="6" t="str">
        <f t="shared" si="114"/>
        <v>module=crst</v>
      </c>
      <c r="F2326" s="6" t="str">
        <f t="shared" si="115"/>
        <v>module=xcrst</v>
      </c>
    </row>
    <row r="2327" spans="1:6" ht="30" customHeight="1">
      <c r="A2327" s="3" t="s">
        <v>2</v>
      </c>
      <c r="B2327" s="3" t="s">
        <v>5067</v>
      </c>
      <c r="C2327" s="3" t="s">
        <v>7415</v>
      </c>
      <c r="D2327" s="12" t="s">
        <v>8687</v>
      </c>
      <c r="E2327" s="6" t="str">
        <f t="shared" si="114"/>
        <v>module=crst</v>
      </c>
      <c r="F2327" s="6" t="str">
        <f t="shared" si="115"/>
        <v>module=xcrst</v>
      </c>
    </row>
    <row r="2328" spans="1:6" ht="30" customHeight="1">
      <c r="A2328" s="3" t="s">
        <v>2</v>
      </c>
      <c r="B2328" s="3" t="s">
        <v>5068</v>
      </c>
      <c r="C2328" s="3" t="s">
        <v>7416</v>
      </c>
      <c r="D2328" s="12" t="s">
        <v>8688</v>
      </c>
      <c r="E2328" s="6" t="str">
        <f t="shared" si="114"/>
        <v>module=crst</v>
      </c>
      <c r="F2328" s="6" t="str">
        <f t="shared" si="115"/>
        <v>module=xcrst</v>
      </c>
    </row>
    <row r="2329" spans="1:6" ht="30" customHeight="1">
      <c r="A2329" s="3" t="s">
        <v>2</v>
      </c>
      <c r="B2329" s="3" t="s">
        <v>5069</v>
      </c>
      <c r="C2329" s="3" t="s">
        <v>7417</v>
      </c>
      <c r="D2329" s="12" t="s">
        <v>8689</v>
      </c>
      <c r="E2329" s="6" t="str">
        <f t="shared" si="114"/>
        <v>module=crst</v>
      </c>
      <c r="F2329" s="6" t="str">
        <f t="shared" si="115"/>
        <v>module=xcrst</v>
      </c>
    </row>
    <row r="2330" spans="1:6" ht="30" customHeight="1">
      <c r="A2330" s="3" t="s">
        <v>2</v>
      </c>
      <c r="B2330" s="3" t="s">
        <v>5070</v>
      </c>
      <c r="C2330" s="3" t="s">
        <v>7418</v>
      </c>
      <c r="D2330" s="12" t="s">
        <v>8690</v>
      </c>
      <c r="E2330" s="6" t="str">
        <f t="shared" si="114"/>
        <v>module=crst</v>
      </c>
      <c r="F2330" s="6" t="str">
        <f t="shared" si="115"/>
        <v>module=xcrst</v>
      </c>
    </row>
    <row r="2331" spans="1:6" ht="30" customHeight="1">
      <c r="A2331" s="3" t="s">
        <v>2</v>
      </c>
      <c r="B2331" s="3" t="s">
        <v>5071</v>
      </c>
      <c r="C2331" s="3" t="s">
        <v>7419</v>
      </c>
      <c r="D2331" s="12" t="s">
        <v>8691</v>
      </c>
      <c r="E2331" s="6" t="str">
        <f t="shared" si="114"/>
        <v>module=crst</v>
      </c>
      <c r="F2331" s="6" t="str">
        <f t="shared" si="115"/>
        <v>module=xcrst</v>
      </c>
    </row>
    <row r="2332" spans="1:6" ht="30" customHeight="1">
      <c r="A2332" s="3" t="s">
        <v>2</v>
      </c>
      <c r="B2332" s="3" t="s">
        <v>5072</v>
      </c>
      <c r="C2332" s="3" t="s">
        <v>7420</v>
      </c>
      <c r="D2332" s="12" t="s">
        <v>8692</v>
      </c>
      <c r="E2332" s="6" t="str">
        <f t="shared" si="114"/>
        <v>module=crst</v>
      </c>
      <c r="F2332" s="6" t="str">
        <f t="shared" si="115"/>
        <v>module=xcrst</v>
      </c>
    </row>
    <row r="2333" spans="1:6" ht="30" customHeight="1">
      <c r="A2333" s="3" t="s">
        <v>2</v>
      </c>
      <c r="B2333" s="3" t="s">
        <v>5073</v>
      </c>
      <c r="C2333" s="3" t="s">
        <v>7421</v>
      </c>
      <c r="D2333" s="12" t="s">
        <v>8693</v>
      </c>
      <c r="E2333" s="6" t="str">
        <f t="shared" si="114"/>
        <v>module=crst</v>
      </c>
      <c r="F2333" s="6" t="str">
        <f t="shared" si="115"/>
        <v>module=xcrst</v>
      </c>
    </row>
    <row r="2334" spans="1:6" ht="30" customHeight="1">
      <c r="A2334" s="3" t="s">
        <v>2</v>
      </c>
      <c r="B2334" s="3" t="s">
        <v>5074</v>
      </c>
      <c r="C2334" s="3" t="s">
        <v>7422</v>
      </c>
      <c r="D2334" s="12" t="s">
        <v>8694</v>
      </c>
      <c r="E2334" s="6" t="str">
        <f t="shared" si="114"/>
        <v>module=crst</v>
      </c>
      <c r="F2334" s="6" t="str">
        <f t="shared" si="115"/>
        <v>module=xcrst</v>
      </c>
    </row>
    <row r="2335" spans="1:6" ht="30" customHeight="1">
      <c r="A2335" s="3" t="s">
        <v>2</v>
      </c>
      <c r="B2335" s="3" t="s">
        <v>5075</v>
      </c>
      <c r="C2335" s="3" t="s">
        <v>7423</v>
      </c>
      <c r="D2335" s="12" t="s">
        <v>8695</v>
      </c>
      <c r="E2335" s="6" t="str">
        <f t="shared" si="114"/>
        <v>module=crst</v>
      </c>
      <c r="F2335" s="6" t="str">
        <f t="shared" si="115"/>
        <v>module=xcrst</v>
      </c>
    </row>
    <row r="2336" spans="1:6" ht="30" customHeight="1">
      <c r="A2336" s="3" t="s">
        <v>2</v>
      </c>
      <c r="B2336" s="3" t="s">
        <v>5076</v>
      </c>
      <c r="C2336" s="3" t="s">
        <v>7424</v>
      </c>
      <c r="D2336" s="12" t="s">
        <v>8696</v>
      </c>
      <c r="E2336" s="6" t="str">
        <f t="shared" si="114"/>
        <v>module=crst</v>
      </c>
      <c r="F2336" s="6" t="str">
        <f t="shared" si="115"/>
        <v>module=xcrst</v>
      </c>
    </row>
    <row r="2337" spans="1:6" ht="30" customHeight="1">
      <c r="A2337" s="3" t="s">
        <v>2</v>
      </c>
      <c r="B2337" s="3" t="s">
        <v>5077</v>
      </c>
      <c r="C2337" s="3" t="s">
        <v>7425</v>
      </c>
      <c r="D2337" s="12" t="s">
        <v>8697</v>
      </c>
      <c r="E2337" s="6" t="str">
        <f t="shared" si="114"/>
        <v>module=crst</v>
      </c>
      <c r="F2337" s="6" t="str">
        <f t="shared" si="115"/>
        <v>module=xcrst</v>
      </c>
    </row>
    <row r="2338" spans="1:6" ht="30" customHeight="1">
      <c r="A2338" s="3" t="s">
        <v>2</v>
      </c>
      <c r="B2338" s="3" t="s">
        <v>5078</v>
      </c>
      <c r="C2338" s="3" t="s">
        <v>7426</v>
      </c>
      <c r="D2338" s="12" t="s">
        <v>8698</v>
      </c>
      <c r="E2338" s="6" t="str">
        <f t="shared" si="114"/>
        <v>module=crst</v>
      </c>
      <c r="F2338" s="6" t="str">
        <f t="shared" si="115"/>
        <v>module=xcrst</v>
      </c>
    </row>
    <row r="2339" spans="1:6" ht="30" customHeight="1">
      <c r="A2339" s="3" t="s">
        <v>2</v>
      </c>
      <c r="B2339" s="3" t="s">
        <v>5079</v>
      </c>
      <c r="C2339" s="3" t="s">
        <v>7427</v>
      </c>
      <c r="D2339" s="12" t="s">
        <v>8699</v>
      </c>
      <c r="E2339" s="6" t="str">
        <f t="shared" si="114"/>
        <v>module=crst</v>
      </c>
      <c r="F2339" s="6" t="str">
        <f t="shared" si="115"/>
        <v>module=xcrst</v>
      </c>
    </row>
    <row r="2340" spans="1:6" ht="30" customHeight="1">
      <c r="A2340" s="3" t="s">
        <v>2</v>
      </c>
      <c r="B2340" s="3" t="s">
        <v>5080</v>
      </c>
      <c r="C2340" s="3" t="s">
        <v>7428</v>
      </c>
      <c r="D2340" s="12" t="s">
        <v>8700</v>
      </c>
      <c r="E2340" s="6" t="str">
        <f t="shared" si="114"/>
        <v>module=crst</v>
      </c>
      <c r="F2340" s="6" t="str">
        <f t="shared" si="115"/>
        <v>module=xcrst</v>
      </c>
    </row>
    <row r="2341" spans="1:6" ht="30" customHeight="1">
      <c r="A2341" s="3" t="s">
        <v>2</v>
      </c>
      <c r="B2341" s="3" t="s">
        <v>5081</v>
      </c>
      <c r="C2341" s="3" t="s">
        <v>7429</v>
      </c>
      <c r="D2341" s="12" t="s">
        <v>8701</v>
      </c>
      <c r="E2341" s="6" t="str">
        <f t="shared" si="114"/>
        <v>module=crst</v>
      </c>
      <c r="F2341" s="6" t="str">
        <f t="shared" si="115"/>
        <v>module=xcrst</v>
      </c>
    </row>
    <row r="2342" spans="1:6" ht="30" customHeight="1">
      <c r="A2342" s="3" t="s">
        <v>2</v>
      </c>
      <c r="B2342" s="3" t="s">
        <v>5082</v>
      </c>
      <c r="C2342" s="3" t="s">
        <v>7430</v>
      </c>
      <c r="D2342" s="12" t="s">
        <v>8702</v>
      </c>
      <c r="E2342" s="6" t="str">
        <f t="shared" si="114"/>
        <v>module=crst</v>
      </c>
      <c r="F2342" s="6" t="str">
        <f t="shared" si="115"/>
        <v>module=xcrst</v>
      </c>
    </row>
    <row r="2343" spans="1:6" ht="30" customHeight="1">
      <c r="A2343" s="3" t="s">
        <v>2</v>
      </c>
      <c r="B2343" s="3" t="s">
        <v>5083</v>
      </c>
      <c r="C2343" s="3" t="s">
        <v>7431</v>
      </c>
      <c r="D2343" s="12" t="s">
        <v>8703</v>
      </c>
      <c r="E2343" s="6" t="str">
        <f t="shared" si="114"/>
        <v>module=crst</v>
      </c>
      <c r="F2343" s="6" t="str">
        <f t="shared" si="115"/>
        <v>module=xcrst</v>
      </c>
    </row>
    <row r="2344" spans="1:6" ht="30" customHeight="1">
      <c r="A2344" s="3" t="s">
        <v>2</v>
      </c>
      <c r="B2344" s="3" t="s">
        <v>5084</v>
      </c>
      <c r="C2344" s="3" t="s">
        <v>7432</v>
      </c>
      <c r="D2344" s="12" t="s">
        <v>8704</v>
      </c>
      <c r="E2344" s="6" t="str">
        <f t="shared" si="114"/>
        <v>module=crst</v>
      </c>
      <c r="F2344" s="6" t="str">
        <f t="shared" si="115"/>
        <v>module=xcrst</v>
      </c>
    </row>
    <row r="2345" spans="1:6" ht="30" customHeight="1">
      <c r="A2345" s="3" t="s">
        <v>2</v>
      </c>
      <c r="B2345" s="3" t="s">
        <v>5085</v>
      </c>
      <c r="C2345" s="3" t="s">
        <v>7433</v>
      </c>
      <c r="D2345" s="12" t="s">
        <v>8705</v>
      </c>
      <c r="E2345" s="6" t="str">
        <f t="shared" ref="E2345:E2376" si="116">HYPERLINK("http://www.ssc.wisc.edu/wlsresearch/documentation/waves/?wave=wls92&amp;module=crst","module=crst")</f>
        <v>module=crst</v>
      </c>
      <c r="F2345" s="6" t="str">
        <f t="shared" ref="F2345:F2376" si="117">HYPERLINK("http://www.ssc.wisc.edu/wlsresearch/documentation/waves/?wave=wls94&amp;module=xcrst","module=xcrst")</f>
        <v>module=xcrst</v>
      </c>
    </row>
    <row r="2346" spans="1:6" ht="30" customHeight="1">
      <c r="A2346" s="3" t="s">
        <v>2</v>
      </c>
      <c r="B2346" s="3" t="s">
        <v>5086</v>
      </c>
      <c r="C2346" s="3" t="s">
        <v>7434</v>
      </c>
      <c r="D2346" s="12" t="s">
        <v>8706</v>
      </c>
      <c r="E2346" s="6" t="str">
        <f t="shared" si="116"/>
        <v>module=crst</v>
      </c>
      <c r="F2346" s="6" t="str">
        <f t="shared" si="117"/>
        <v>module=xcrst</v>
      </c>
    </row>
    <row r="2347" spans="1:6" ht="30" customHeight="1">
      <c r="A2347" s="3" t="s">
        <v>2</v>
      </c>
      <c r="B2347" s="3" t="s">
        <v>5087</v>
      </c>
      <c r="C2347" s="3" t="s">
        <v>7435</v>
      </c>
      <c r="D2347" s="12" t="s">
        <v>8707</v>
      </c>
      <c r="E2347" s="6" t="str">
        <f t="shared" si="116"/>
        <v>module=crst</v>
      </c>
      <c r="F2347" s="6" t="str">
        <f t="shared" si="117"/>
        <v>module=xcrst</v>
      </c>
    </row>
    <row r="2348" spans="1:6" ht="30" customHeight="1">
      <c r="A2348" s="3" t="s">
        <v>2</v>
      </c>
      <c r="B2348" s="3" t="s">
        <v>5088</v>
      </c>
      <c r="C2348" s="3" t="s">
        <v>7436</v>
      </c>
      <c r="D2348" s="12" t="s">
        <v>8708</v>
      </c>
      <c r="E2348" s="6" t="str">
        <f t="shared" si="116"/>
        <v>module=crst</v>
      </c>
      <c r="F2348" s="6" t="str">
        <f t="shared" si="117"/>
        <v>module=xcrst</v>
      </c>
    </row>
    <row r="2349" spans="1:6" ht="30" customHeight="1">
      <c r="A2349" s="3" t="s">
        <v>2</v>
      </c>
      <c r="B2349" s="3" t="s">
        <v>5089</v>
      </c>
      <c r="C2349" s="3" t="s">
        <v>7437</v>
      </c>
      <c r="D2349" s="12" t="s">
        <v>8709</v>
      </c>
      <c r="E2349" s="6" t="str">
        <f t="shared" si="116"/>
        <v>module=crst</v>
      </c>
      <c r="F2349" s="6" t="str">
        <f t="shared" si="117"/>
        <v>module=xcrst</v>
      </c>
    </row>
    <row r="2350" spans="1:6" ht="30" customHeight="1">
      <c r="A2350" s="3" t="s">
        <v>2</v>
      </c>
      <c r="B2350" s="3" t="s">
        <v>5090</v>
      </c>
      <c r="C2350" s="3" t="s">
        <v>7438</v>
      </c>
      <c r="D2350" s="12" t="s">
        <v>8710</v>
      </c>
      <c r="E2350" s="6" t="str">
        <f t="shared" si="116"/>
        <v>module=crst</v>
      </c>
      <c r="F2350" s="6" t="str">
        <f t="shared" si="117"/>
        <v>module=xcrst</v>
      </c>
    </row>
    <row r="2351" spans="1:6" ht="30" customHeight="1">
      <c r="A2351" s="3" t="s">
        <v>2</v>
      </c>
      <c r="B2351" s="3" t="s">
        <v>5091</v>
      </c>
      <c r="C2351" s="3" t="s">
        <v>7439</v>
      </c>
      <c r="D2351" s="12" t="s">
        <v>8711</v>
      </c>
      <c r="E2351" s="6" t="str">
        <f t="shared" si="116"/>
        <v>module=crst</v>
      </c>
      <c r="F2351" s="6" t="str">
        <f t="shared" si="117"/>
        <v>module=xcrst</v>
      </c>
    </row>
    <row r="2352" spans="1:6" ht="30" customHeight="1">
      <c r="A2352" s="3" t="s">
        <v>2</v>
      </c>
      <c r="B2352" s="3" t="s">
        <v>5092</v>
      </c>
      <c r="C2352" s="3" t="s">
        <v>7440</v>
      </c>
      <c r="D2352" s="12" t="s">
        <v>8712</v>
      </c>
      <c r="E2352" s="6" t="str">
        <f t="shared" si="116"/>
        <v>module=crst</v>
      </c>
      <c r="F2352" s="6" t="str">
        <f t="shared" si="117"/>
        <v>module=xcrst</v>
      </c>
    </row>
    <row r="2353" spans="1:6" ht="30" customHeight="1">
      <c r="A2353" s="3" t="s">
        <v>2</v>
      </c>
      <c r="B2353" s="3" t="s">
        <v>5093</v>
      </c>
      <c r="C2353" s="3" t="s">
        <v>7441</v>
      </c>
      <c r="D2353" s="12" t="s">
        <v>8713</v>
      </c>
      <c r="E2353" s="6" t="str">
        <f t="shared" si="116"/>
        <v>module=crst</v>
      </c>
      <c r="F2353" s="6" t="str">
        <f t="shared" si="117"/>
        <v>module=xcrst</v>
      </c>
    </row>
    <row r="2354" spans="1:6" ht="30" customHeight="1">
      <c r="A2354" s="3" t="s">
        <v>2</v>
      </c>
      <c r="B2354" s="3" t="s">
        <v>5094</v>
      </c>
      <c r="C2354" s="3" t="s">
        <v>7442</v>
      </c>
      <c r="D2354" s="12" t="s">
        <v>8714</v>
      </c>
      <c r="E2354" s="6" t="str">
        <f t="shared" si="116"/>
        <v>module=crst</v>
      </c>
      <c r="F2354" s="6" t="str">
        <f t="shared" si="117"/>
        <v>module=xcrst</v>
      </c>
    </row>
    <row r="2355" spans="1:6" ht="30" customHeight="1">
      <c r="A2355" s="3" t="s">
        <v>2</v>
      </c>
      <c r="B2355" s="3" t="s">
        <v>5095</v>
      </c>
      <c r="C2355" s="3" t="s">
        <v>7443</v>
      </c>
      <c r="D2355" s="12" t="s">
        <v>8715</v>
      </c>
      <c r="E2355" s="6" t="str">
        <f t="shared" si="116"/>
        <v>module=crst</v>
      </c>
      <c r="F2355" s="6" t="str">
        <f t="shared" si="117"/>
        <v>module=xcrst</v>
      </c>
    </row>
    <row r="2356" spans="1:6" ht="30" customHeight="1">
      <c r="A2356" s="3" t="s">
        <v>2</v>
      </c>
      <c r="B2356" s="3" t="s">
        <v>5096</v>
      </c>
      <c r="C2356" s="3" t="s">
        <v>7444</v>
      </c>
      <c r="D2356" s="12" t="s">
        <v>8716</v>
      </c>
      <c r="E2356" s="6" t="str">
        <f t="shared" si="116"/>
        <v>module=crst</v>
      </c>
      <c r="F2356" s="6" t="str">
        <f t="shared" si="117"/>
        <v>module=xcrst</v>
      </c>
    </row>
    <row r="2357" spans="1:6" ht="30" customHeight="1">
      <c r="A2357" s="3" t="s">
        <v>2</v>
      </c>
      <c r="B2357" s="3" t="s">
        <v>5097</v>
      </c>
      <c r="C2357" s="3" t="s">
        <v>7445</v>
      </c>
      <c r="D2357" s="12" t="s">
        <v>8717</v>
      </c>
      <c r="E2357" s="6" t="str">
        <f t="shared" si="116"/>
        <v>module=crst</v>
      </c>
      <c r="F2357" s="6" t="str">
        <f t="shared" si="117"/>
        <v>module=xcrst</v>
      </c>
    </row>
    <row r="2358" spans="1:6" ht="30" customHeight="1">
      <c r="A2358" s="3" t="s">
        <v>2</v>
      </c>
      <c r="B2358" s="3" t="s">
        <v>5098</v>
      </c>
      <c r="C2358" s="3" t="s">
        <v>7446</v>
      </c>
      <c r="D2358" s="12" t="s">
        <v>8718</v>
      </c>
      <c r="E2358" s="6" t="str">
        <f t="shared" si="116"/>
        <v>module=crst</v>
      </c>
      <c r="F2358" s="6" t="str">
        <f t="shared" si="117"/>
        <v>module=xcrst</v>
      </c>
    </row>
    <row r="2359" spans="1:6" ht="30" customHeight="1">
      <c r="A2359" s="3" t="s">
        <v>2</v>
      </c>
      <c r="B2359" s="3" t="s">
        <v>5099</v>
      </c>
      <c r="C2359" s="3" t="s">
        <v>7447</v>
      </c>
      <c r="D2359" s="12" t="s">
        <v>8719</v>
      </c>
      <c r="E2359" s="6" t="str">
        <f t="shared" si="116"/>
        <v>module=crst</v>
      </c>
      <c r="F2359" s="6" t="str">
        <f t="shared" si="117"/>
        <v>module=xcrst</v>
      </c>
    </row>
    <row r="2360" spans="1:6" ht="30" customHeight="1">
      <c r="A2360" s="3" t="s">
        <v>2</v>
      </c>
      <c r="B2360" s="3" t="s">
        <v>5100</v>
      </c>
      <c r="C2360" s="3" t="s">
        <v>7448</v>
      </c>
      <c r="D2360" s="12" t="s">
        <v>8720</v>
      </c>
      <c r="E2360" s="6" t="str">
        <f t="shared" si="116"/>
        <v>module=crst</v>
      </c>
      <c r="F2360" s="6" t="str">
        <f t="shared" si="117"/>
        <v>module=xcrst</v>
      </c>
    </row>
    <row r="2361" spans="1:6" ht="30" customHeight="1">
      <c r="A2361" s="3" t="s">
        <v>2</v>
      </c>
      <c r="B2361" s="3" t="s">
        <v>5101</v>
      </c>
      <c r="C2361" s="3" t="s">
        <v>7449</v>
      </c>
      <c r="D2361" s="12" t="s">
        <v>8721</v>
      </c>
      <c r="E2361" s="6" t="str">
        <f t="shared" si="116"/>
        <v>module=crst</v>
      </c>
      <c r="F2361" s="6" t="str">
        <f t="shared" si="117"/>
        <v>module=xcrst</v>
      </c>
    </row>
    <row r="2362" spans="1:6" ht="30" customHeight="1">
      <c r="A2362" s="3" t="s">
        <v>2</v>
      </c>
      <c r="B2362" s="3" t="s">
        <v>5102</v>
      </c>
      <c r="C2362" s="3" t="s">
        <v>7450</v>
      </c>
      <c r="D2362" s="12" t="s">
        <v>8722</v>
      </c>
      <c r="E2362" s="6" t="str">
        <f t="shared" si="116"/>
        <v>module=crst</v>
      </c>
      <c r="F2362" s="6" t="str">
        <f t="shared" si="117"/>
        <v>module=xcrst</v>
      </c>
    </row>
    <row r="2363" spans="1:6" ht="30" customHeight="1">
      <c r="A2363" s="3" t="s">
        <v>2</v>
      </c>
      <c r="B2363" s="3" t="s">
        <v>5103</v>
      </c>
      <c r="C2363" s="3" t="s">
        <v>7451</v>
      </c>
      <c r="D2363" s="12" t="s">
        <v>8723</v>
      </c>
      <c r="E2363" s="6" t="str">
        <f t="shared" si="116"/>
        <v>module=crst</v>
      </c>
      <c r="F2363" s="6" t="str">
        <f t="shared" si="117"/>
        <v>module=xcrst</v>
      </c>
    </row>
    <row r="2364" spans="1:6" ht="30" customHeight="1">
      <c r="A2364" s="3" t="s">
        <v>2</v>
      </c>
      <c r="B2364" s="3" t="s">
        <v>5104</v>
      </c>
      <c r="C2364" s="3" t="s">
        <v>7452</v>
      </c>
      <c r="D2364" s="12" t="s">
        <v>8724</v>
      </c>
      <c r="E2364" s="6" t="str">
        <f t="shared" si="116"/>
        <v>module=crst</v>
      </c>
      <c r="F2364" s="6" t="str">
        <f t="shared" si="117"/>
        <v>module=xcrst</v>
      </c>
    </row>
    <row r="2365" spans="1:6" ht="30" customHeight="1">
      <c r="A2365" s="3" t="s">
        <v>2</v>
      </c>
      <c r="B2365" s="3" t="s">
        <v>5105</v>
      </c>
      <c r="C2365" s="3" t="s">
        <v>7453</v>
      </c>
      <c r="D2365" s="12" t="s">
        <v>8725</v>
      </c>
      <c r="E2365" s="6" t="str">
        <f t="shared" si="116"/>
        <v>module=crst</v>
      </c>
      <c r="F2365" s="6" t="str">
        <f t="shared" si="117"/>
        <v>module=xcrst</v>
      </c>
    </row>
    <row r="2366" spans="1:6" ht="30" customHeight="1">
      <c r="A2366" s="3" t="s">
        <v>2</v>
      </c>
      <c r="B2366" s="3" t="s">
        <v>5106</v>
      </c>
      <c r="C2366" s="3" t="s">
        <v>7454</v>
      </c>
      <c r="D2366" s="12" t="s">
        <v>8726</v>
      </c>
      <c r="E2366" s="6" t="str">
        <f t="shared" si="116"/>
        <v>module=crst</v>
      </c>
      <c r="F2366" s="6" t="str">
        <f t="shared" si="117"/>
        <v>module=xcrst</v>
      </c>
    </row>
    <row r="2367" spans="1:6" ht="30" customHeight="1">
      <c r="A2367" s="3" t="s">
        <v>2</v>
      </c>
      <c r="B2367" s="3" t="s">
        <v>5107</v>
      </c>
      <c r="C2367" s="3" t="s">
        <v>7455</v>
      </c>
      <c r="D2367" s="12" t="s">
        <v>8727</v>
      </c>
      <c r="E2367" s="6" t="str">
        <f t="shared" si="116"/>
        <v>module=crst</v>
      </c>
      <c r="F2367" s="6" t="str">
        <f t="shared" si="117"/>
        <v>module=xcrst</v>
      </c>
    </row>
    <row r="2368" spans="1:6" ht="30" customHeight="1">
      <c r="A2368" s="3" t="s">
        <v>2</v>
      </c>
      <c r="B2368" s="3" t="s">
        <v>5108</v>
      </c>
      <c r="C2368" s="3" t="s">
        <v>7456</v>
      </c>
      <c r="D2368" s="12" t="s">
        <v>8728</v>
      </c>
      <c r="E2368" s="6" t="str">
        <f t="shared" si="116"/>
        <v>module=crst</v>
      </c>
      <c r="F2368" s="6" t="str">
        <f t="shared" si="117"/>
        <v>module=xcrst</v>
      </c>
    </row>
    <row r="2369" spans="1:6" ht="30" customHeight="1">
      <c r="A2369" s="3" t="s">
        <v>2</v>
      </c>
      <c r="B2369" s="3" t="s">
        <v>5109</v>
      </c>
      <c r="C2369" s="3" t="s">
        <v>7457</v>
      </c>
      <c r="D2369" s="12" t="s">
        <v>8729</v>
      </c>
      <c r="E2369" s="6" t="str">
        <f t="shared" si="116"/>
        <v>module=crst</v>
      </c>
      <c r="F2369" s="6" t="str">
        <f t="shared" si="117"/>
        <v>module=xcrst</v>
      </c>
    </row>
    <row r="2370" spans="1:6" ht="30" customHeight="1">
      <c r="A2370" s="3" t="s">
        <v>2</v>
      </c>
      <c r="B2370" s="3" t="s">
        <v>5110</v>
      </c>
      <c r="C2370" s="3" t="s">
        <v>7458</v>
      </c>
      <c r="D2370" s="12" t="s">
        <v>8730</v>
      </c>
      <c r="E2370" s="6" t="str">
        <f t="shared" si="116"/>
        <v>module=crst</v>
      </c>
      <c r="F2370" s="6" t="str">
        <f t="shared" si="117"/>
        <v>module=xcrst</v>
      </c>
    </row>
    <row r="2371" spans="1:6" ht="30" customHeight="1">
      <c r="A2371" s="3" t="s">
        <v>2</v>
      </c>
      <c r="B2371" s="3" t="s">
        <v>5111</v>
      </c>
      <c r="C2371" s="3" t="s">
        <v>7459</v>
      </c>
      <c r="D2371" s="12" t="s">
        <v>8731</v>
      </c>
      <c r="E2371" s="6" t="str">
        <f t="shared" si="116"/>
        <v>module=crst</v>
      </c>
      <c r="F2371" s="6" t="str">
        <f t="shared" si="117"/>
        <v>module=xcrst</v>
      </c>
    </row>
    <row r="2372" spans="1:6" ht="30" customHeight="1">
      <c r="A2372" s="3" t="s">
        <v>2</v>
      </c>
      <c r="B2372" s="3" t="s">
        <v>5112</v>
      </c>
      <c r="C2372" s="3" t="s">
        <v>7460</v>
      </c>
      <c r="D2372" s="12" t="s">
        <v>8732</v>
      </c>
      <c r="E2372" s="6" t="str">
        <f t="shared" si="116"/>
        <v>module=crst</v>
      </c>
      <c r="F2372" s="6" t="str">
        <f t="shared" si="117"/>
        <v>module=xcrst</v>
      </c>
    </row>
    <row r="2373" spans="1:6" ht="30" customHeight="1">
      <c r="A2373" s="3" t="s">
        <v>2</v>
      </c>
      <c r="B2373" s="3" t="s">
        <v>5113</v>
      </c>
      <c r="C2373" s="3" t="s">
        <v>7461</v>
      </c>
      <c r="D2373" s="12" t="s">
        <v>8733</v>
      </c>
      <c r="E2373" s="6" t="str">
        <f t="shared" si="116"/>
        <v>module=crst</v>
      </c>
      <c r="F2373" s="6" t="str">
        <f t="shared" si="117"/>
        <v>module=xcrst</v>
      </c>
    </row>
    <row r="2374" spans="1:6" ht="30" customHeight="1">
      <c r="A2374" s="3" t="s">
        <v>2</v>
      </c>
      <c r="B2374" s="3" t="s">
        <v>5114</v>
      </c>
      <c r="C2374" s="3" t="s">
        <v>7462</v>
      </c>
      <c r="D2374" s="12" t="s">
        <v>8734</v>
      </c>
      <c r="E2374" s="6" t="str">
        <f t="shared" si="116"/>
        <v>module=crst</v>
      </c>
      <c r="F2374" s="6" t="str">
        <f t="shared" si="117"/>
        <v>module=xcrst</v>
      </c>
    </row>
    <row r="2375" spans="1:6" ht="30" customHeight="1">
      <c r="A2375" s="3" t="s">
        <v>2</v>
      </c>
      <c r="B2375" s="3" t="s">
        <v>5115</v>
      </c>
      <c r="C2375" s="3" t="s">
        <v>7463</v>
      </c>
      <c r="D2375" s="12" t="s">
        <v>8735</v>
      </c>
      <c r="E2375" s="6" t="str">
        <f t="shared" si="116"/>
        <v>module=crst</v>
      </c>
      <c r="F2375" s="6" t="str">
        <f t="shared" si="117"/>
        <v>module=xcrst</v>
      </c>
    </row>
    <row r="2376" spans="1:6" ht="30" customHeight="1">
      <c r="A2376" s="3" t="s">
        <v>2</v>
      </c>
      <c r="B2376" s="3" t="s">
        <v>5116</v>
      </c>
      <c r="C2376" s="3" t="s">
        <v>7464</v>
      </c>
      <c r="D2376" s="12" t="s">
        <v>8736</v>
      </c>
      <c r="E2376" s="6" t="str">
        <f t="shared" si="116"/>
        <v>module=crst</v>
      </c>
      <c r="F2376" s="6" t="str">
        <f t="shared" si="117"/>
        <v>module=xcrst</v>
      </c>
    </row>
    <row r="2377" spans="1:6" ht="30" customHeight="1">
      <c r="A2377" s="3" t="s">
        <v>2</v>
      </c>
      <c r="B2377" s="3" t="s">
        <v>5117</v>
      </c>
      <c r="C2377" s="3" t="s">
        <v>7465</v>
      </c>
      <c r="D2377" s="12" t="s">
        <v>8737</v>
      </c>
      <c r="E2377" s="6" t="str">
        <f t="shared" ref="E2377:E2408" si="118">HYPERLINK("http://www.ssc.wisc.edu/wlsresearch/documentation/waves/?wave=wls92&amp;module=crst","module=crst")</f>
        <v>module=crst</v>
      </c>
      <c r="F2377" s="6" t="str">
        <f t="shared" ref="F2377:F2382" si="119">HYPERLINK("http://www.ssc.wisc.edu/wlsresearch/documentation/waves/?wave=wls94&amp;module=xcrst","module=xcrst")</f>
        <v>module=xcrst</v>
      </c>
    </row>
    <row r="2378" spans="1:6" ht="30" customHeight="1">
      <c r="A2378" s="3" t="s">
        <v>2</v>
      </c>
      <c r="B2378" s="3" t="s">
        <v>5118</v>
      </c>
      <c r="C2378" s="3" t="s">
        <v>7466</v>
      </c>
      <c r="D2378" s="12" t="s">
        <v>8738</v>
      </c>
      <c r="E2378" s="6" t="str">
        <f t="shared" si="118"/>
        <v>module=crst</v>
      </c>
      <c r="F2378" s="6" t="str">
        <f t="shared" si="119"/>
        <v>module=xcrst</v>
      </c>
    </row>
    <row r="2379" spans="1:6" ht="30" customHeight="1">
      <c r="A2379" s="3" t="s">
        <v>2</v>
      </c>
      <c r="B2379" s="3" t="s">
        <v>5119</v>
      </c>
      <c r="C2379" s="3" t="s">
        <v>7467</v>
      </c>
      <c r="D2379" s="12" t="s">
        <v>8739</v>
      </c>
      <c r="E2379" s="6" t="str">
        <f t="shared" si="118"/>
        <v>module=crst</v>
      </c>
      <c r="F2379" s="6" t="str">
        <f t="shared" si="119"/>
        <v>module=xcrst</v>
      </c>
    </row>
    <row r="2380" spans="1:6" ht="30" customHeight="1">
      <c r="A2380" s="3" t="s">
        <v>2</v>
      </c>
      <c r="B2380" s="3" t="s">
        <v>5120</v>
      </c>
      <c r="C2380" s="3" t="s">
        <v>7468</v>
      </c>
      <c r="D2380" s="12" t="s">
        <v>8740</v>
      </c>
      <c r="E2380" s="6" t="str">
        <f t="shared" si="118"/>
        <v>module=crst</v>
      </c>
      <c r="F2380" s="6" t="str">
        <f t="shared" si="119"/>
        <v>module=xcrst</v>
      </c>
    </row>
    <row r="2381" spans="1:6" ht="30" customHeight="1">
      <c r="A2381" s="3" t="s">
        <v>2</v>
      </c>
      <c r="B2381" s="3" t="s">
        <v>5121</v>
      </c>
      <c r="C2381" s="3" t="s">
        <v>7469</v>
      </c>
      <c r="D2381" s="12" t="s">
        <v>8741</v>
      </c>
      <c r="E2381" s="6" t="str">
        <f t="shared" si="118"/>
        <v>module=crst</v>
      </c>
      <c r="F2381" s="6" t="str">
        <f t="shared" si="119"/>
        <v>module=xcrst</v>
      </c>
    </row>
    <row r="2382" spans="1:6" ht="30" customHeight="1">
      <c r="A2382" s="3" t="s">
        <v>2</v>
      </c>
      <c r="B2382" s="3" t="s">
        <v>5122</v>
      </c>
      <c r="C2382" s="3" t="s">
        <v>7470</v>
      </c>
      <c r="D2382" s="12" t="s">
        <v>8742</v>
      </c>
      <c r="E2382" s="6" t="str">
        <f t="shared" si="118"/>
        <v>module=crst</v>
      </c>
      <c r="F2382" s="6" t="str">
        <f t="shared" si="119"/>
        <v>module=xcrst</v>
      </c>
    </row>
    <row r="2383" spans="1:6" ht="30" customHeight="1">
      <c r="A2383" s="3" t="s">
        <v>3</v>
      </c>
      <c r="B2383" s="3" t="s">
        <v>5123</v>
      </c>
      <c r="C2383" s="3" t="s">
        <v>5123</v>
      </c>
      <c r="D2383" s="12" t="s">
        <v>8743</v>
      </c>
      <c r="E2383" s="6" t="str">
        <f t="shared" si="118"/>
        <v>module=crst</v>
      </c>
      <c r="F2383" s="3" t="s">
        <v>114</v>
      </c>
    </row>
    <row r="2384" spans="1:6" ht="30" customHeight="1">
      <c r="A2384" s="3" t="s">
        <v>3</v>
      </c>
      <c r="B2384" s="3" t="s">
        <v>5124</v>
      </c>
      <c r="C2384" s="3" t="s">
        <v>5124</v>
      </c>
      <c r="D2384" s="12" t="s">
        <v>8744</v>
      </c>
      <c r="E2384" s="6" t="str">
        <f t="shared" si="118"/>
        <v>module=crst</v>
      </c>
      <c r="F2384" s="3" t="s">
        <v>114</v>
      </c>
    </row>
    <row r="2385" spans="1:6" ht="30" customHeight="1">
      <c r="A2385" s="3" t="s">
        <v>3</v>
      </c>
      <c r="B2385" s="3" t="s">
        <v>5125</v>
      </c>
      <c r="C2385" s="3" t="s">
        <v>5125</v>
      </c>
      <c r="D2385" s="12" t="s">
        <v>8745</v>
      </c>
      <c r="E2385" s="6" t="str">
        <f t="shared" si="118"/>
        <v>module=crst</v>
      </c>
      <c r="F2385" s="3" t="s">
        <v>114</v>
      </c>
    </row>
    <row r="2386" spans="1:6" ht="30" customHeight="1">
      <c r="A2386" s="3" t="s">
        <v>3</v>
      </c>
      <c r="B2386" s="3" t="s">
        <v>5126</v>
      </c>
      <c r="C2386" s="3" t="s">
        <v>5126</v>
      </c>
      <c r="D2386" s="12" t="s">
        <v>8746</v>
      </c>
      <c r="E2386" s="6" t="str">
        <f t="shared" si="118"/>
        <v>module=crst</v>
      </c>
      <c r="F2386" s="3" t="s">
        <v>114</v>
      </c>
    </row>
    <row r="2387" spans="1:6" ht="30" customHeight="1">
      <c r="A2387" s="3" t="s">
        <v>3</v>
      </c>
      <c r="B2387" s="3" t="s">
        <v>5127</v>
      </c>
      <c r="C2387" s="3" t="s">
        <v>5127</v>
      </c>
      <c r="D2387" s="12" t="s">
        <v>8747</v>
      </c>
      <c r="E2387" s="6" t="str">
        <f t="shared" si="118"/>
        <v>module=crst</v>
      </c>
      <c r="F2387" s="3" t="s">
        <v>114</v>
      </c>
    </row>
    <row r="2388" spans="1:6" ht="30" customHeight="1">
      <c r="A2388" s="3" t="s">
        <v>3</v>
      </c>
      <c r="B2388" s="3" t="s">
        <v>5128</v>
      </c>
      <c r="C2388" s="3" t="s">
        <v>5128</v>
      </c>
      <c r="D2388" s="12" t="s">
        <v>8748</v>
      </c>
      <c r="E2388" s="6" t="str">
        <f t="shared" si="118"/>
        <v>module=crst</v>
      </c>
      <c r="F2388" s="3" t="s">
        <v>114</v>
      </c>
    </row>
    <row r="2389" spans="1:6" ht="30" customHeight="1">
      <c r="A2389" s="3" t="s">
        <v>3</v>
      </c>
      <c r="B2389" s="3" t="s">
        <v>5129</v>
      </c>
      <c r="C2389" s="3" t="s">
        <v>5129</v>
      </c>
      <c r="D2389" s="12" t="s">
        <v>8749</v>
      </c>
      <c r="E2389" s="6" t="str">
        <f t="shared" si="118"/>
        <v>module=crst</v>
      </c>
      <c r="F2389" s="3" t="s">
        <v>114</v>
      </c>
    </row>
    <row r="2390" spans="1:6" ht="30" customHeight="1">
      <c r="A2390" s="3" t="s">
        <v>3</v>
      </c>
      <c r="B2390" s="3" t="s">
        <v>5130</v>
      </c>
      <c r="C2390" s="3" t="s">
        <v>5130</v>
      </c>
      <c r="D2390" s="12" t="s">
        <v>8750</v>
      </c>
      <c r="E2390" s="6" t="str">
        <f t="shared" si="118"/>
        <v>module=crst</v>
      </c>
      <c r="F2390" s="3" t="s">
        <v>114</v>
      </c>
    </row>
    <row r="2391" spans="1:6" ht="30" customHeight="1">
      <c r="A2391" s="3" t="s">
        <v>3</v>
      </c>
      <c r="B2391" s="3" t="s">
        <v>5131</v>
      </c>
      <c r="C2391" s="3" t="s">
        <v>5131</v>
      </c>
      <c r="D2391" s="12" t="s">
        <v>8751</v>
      </c>
      <c r="E2391" s="6" t="str">
        <f t="shared" si="118"/>
        <v>module=crst</v>
      </c>
      <c r="F2391" s="3" t="s">
        <v>114</v>
      </c>
    </row>
    <row r="2392" spans="1:6" ht="30" customHeight="1">
      <c r="A2392" s="3" t="s">
        <v>3</v>
      </c>
      <c r="B2392" s="3" t="s">
        <v>5132</v>
      </c>
      <c r="C2392" s="3" t="s">
        <v>5132</v>
      </c>
      <c r="D2392" s="12" t="s">
        <v>8752</v>
      </c>
      <c r="E2392" s="6" t="str">
        <f t="shared" si="118"/>
        <v>module=crst</v>
      </c>
      <c r="F2392" s="3" t="s">
        <v>114</v>
      </c>
    </row>
    <row r="2393" spans="1:6" ht="30" customHeight="1">
      <c r="A2393" s="3" t="s">
        <v>3</v>
      </c>
      <c r="B2393" s="3" t="s">
        <v>5133</v>
      </c>
      <c r="C2393" s="3" t="s">
        <v>5133</v>
      </c>
      <c r="D2393" s="12" t="s">
        <v>8753</v>
      </c>
      <c r="E2393" s="6" t="str">
        <f t="shared" si="118"/>
        <v>module=crst</v>
      </c>
      <c r="F2393" s="3" t="s">
        <v>114</v>
      </c>
    </row>
    <row r="2394" spans="1:6" ht="30" customHeight="1">
      <c r="A2394" s="3" t="s">
        <v>3</v>
      </c>
      <c r="B2394" s="3" t="s">
        <v>5134</v>
      </c>
      <c r="C2394" s="3" t="s">
        <v>5134</v>
      </c>
      <c r="D2394" s="12" t="s">
        <v>8754</v>
      </c>
      <c r="E2394" s="6" t="str">
        <f t="shared" si="118"/>
        <v>module=crst</v>
      </c>
      <c r="F2394" s="3" t="s">
        <v>114</v>
      </c>
    </row>
    <row r="2395" spans="1:6" ht="30" customHeight="1">
      <c r="A2395" s="3" t="s">
        <v>3</v>
      </c>
      <c r="B2395" s="3" t="s">
        <v>5135</v>
      </c>
      <c r="C2395" s="3" t="s">
        <v>5135</v>
      </c>
      <c r="D2395" s="12" t="s">
        <v>8755</v>
      </c>
      <c r="E2395" s="6" t="str">
        <f t="shared" si="118"/>
        <v>module=crst</v>
      </c>
      <c r="F2395" s="3" t="s">
        <v>114</v>
      </c>
    </row>
    <row r="2396" spans="1:6" ht="30" customHeight="1">
      <c r="A2396" s="3" t="s">
        <v>3</v>
      </c>
      <c r="B2396" s="3" t="s">
        <v>5136</v>
      </c>
      <c r="C2396" s="3" t="s">
        <v>5136</v>
      </c>
      <c r="D2396" s="12" t="s">
        <v>8756</v>
      </c>
      <c r="E2396" s="6" t="str">
        <f t="shared" si="118"/>
        <v>module=crst</v>
      </c>
      <c r="F2396" s="3" t="s">
        <v>114</v>
      </c>
    </row>
    <row r="2397" spans="1:6" ht="30" customHeight="1">
      <c r="A2397" s="3" t="s">
        <v>3</v>
      </c>
      <c r="B2397" s="3" t="s">
        <v>5137</v>
      </c>
      <c r="C2397" s="3" t="s">
        <v>5137</v>
      </c>
      <c r="D2397" s="12" t="s">
        <v>8757</v>
      </c>
      <c r="E2397" s="6" t="str">
        <f t="shared" si="118"/>
        <v>module=crst</v>
      </c>
      <c r="F2397" s="3" t="s">
        <v>114</v>
      </c>
    </row>
    <row r="2398" spans="1:6" ht="30" customHeight="1">
      <c r="A2398" s="3" t="s">
        <v>3</v>
      </c>
      <c r="B2398" s="3" t="s">
        <v>5138</v>
      </c>
      <c r="C2398" s="3" t="s">
        <v>5138</v>
      </c>
      <c r="D2398" s="12" t="s">
        <v>8758</v>
      </c>
      <c r="E2398" s="6" t="str">
        <f t="shared" si="118"/>
        <v>module=crst</v>
      </c>
      <c r="F2398" s="3" t="s">
        <v>114</v>
      </c>
    </row>
    <row r="2399" spans="1:6" ht="30" customHeight="1">
      <c r="A2399" s="3" t="s">
        <v>3</v>
      </c>
      <c r="B2399" s="3" t="s">
        <v>5139</v>
      </c>
      <c r="C2399" s="3" t="s">
        <v>5139</v>
      </c>
      <c r="D2399" s="12" t="s">
        <v>8759</v>
      </c>
      <c r="E2399" s="6" t="str">
        <f t="shared" si="118"/>
        <v>module=crst</v>
      </c>
      <c r="F2399" s="3" t="s">
        <v>114</v>
      </c>
    </row>
    <row r="2400" spans="1:6" ht="30" customHeight="1">
      <c r="A2400" s="3" t="s">
        <v>3</v>
      </c>
      <c r="B2400" s="3" t="s">
        <v>5140</v>
      </c>
      <c r="C2400" s="3" t="s">
        <v>5140</v>
      </c>
      <c r="D2400" s="12" t="s">
        <v>8760</v>
      </c>
      <c r="E2400" s="6" t="str">
        <f t="shared" si="118"/>
        <v>module=crst</v>
      </c>
      <c r="F2400" s="3" t="s">
        <v>114</v>
      </c>
    </row>
    <row r="2401" spans="1:6" ht="30" customHeight="1">
      <c r="A2401" s="3" t="s">
        <v>3</v>
      </c>
      <c r="B2401" s="3" t="s">
        <v>5141</v>
      </c>
      <c r="C2401" s="3" t="s">
        <v>5141</v>
      </c>
      <c r="D2401" s="12" t="s">
        <v>8761</v>
      </c>
      <c r="E2401" s="6" t="str">
        <f t="shared" si="118"/>
        <v>module=crst</v>
      </c>
      <c r="F2401" s="3" t="s">
        <v>114</v>
      </c>
    </row>
    <row r="2402" spans="1:6" ht="30" customHeight="1">
      <c r="A2402" s="3" t="s">
        <v>3</v>
      </c>
      <c r="B2402" s="3" t="s">
        <v>5142</v>
      </c>
      <c r="C2402" s="3" t="s">
        <v>5142</v>
      </c>
      <c r="D2402" s="12" t="s">
        <v>8762</v>
      </c>
      <c r="E2402" s="6" t="str">
        <f t="shared" si="118"/>
        <v>module=crst</v>
      </c>
      <c r="F2402" s="3" t="s">
        <v>114</v>
      </c>
    </row>
    <row r="2403" spans="1:6" ht="30" customHeight="1">
      <c r="A2403" s="3" t="s">
        <v>3</v>
      </c>
      <c r="B2403" s="3" t="s">
        <v>5143</v>
      </c>
      <c r="C2403" s="3" t="s">
        <v>5143</v>
      </c>
      <c r="D2403" s="12" t="s">
        <v>8763</v>
      </c>
      <c r="E2403" s="6" t="str">
        <f t="shared" si="118"/>
        <v>module=crst</v>
      </c>
      <c r="F2403" s="3" t="s">
        <v>114</v>
      </c>
    </row>
    <row r="2404" spans="1:6" ht="30" customHeight="1">
      <c r="A2404" s="3" t="s">
        <v>3</v>
      </c>
      <c r="B2404" s="3" t="s">
        <v>5144</v>
      </c>
      <c r="C2404" s="3" t="s">
        <v>5144</v>
      </c>
      <c r="D2404" s="12" t="s">
        <v>8764</v>
      </c>
      <c r="E2404" s="6" t="str">
        <f t="shared" si="118"/>
        <v>module=crst</v>
      </c>
      <c r="F2404" s="3" t="s">
        <v>114</v>
      </c>
    </row>
    <row r="2405" spans="1:6" ht="30" customHeight="1">
      <c r="A2405" s="3" t="s">
        <v>3</v>
      </c>
      <c r="B2405" s="3" t="s">
        <v>5145</v>
      </c>
      <c r="C2405" s="3" t="s">
        <v>5145</v>
      </c>
      <c r="D2405" s="12" t="s">
        <v>8765</v>
      </c>
      <c r="E2405" s="6" t="str">
        <f t="shared" si="118"/>
        <v>module=crst</v>
      </c>
      <c r="F2405" s="3" t="s">
        <v>114</v>
      </c>
    </row>
    <row r="2406" spans="1:6" ht="30" customHeight="1">
      <c r="A2406" s="3" t="s">
        <v>3</v>
      </c>
      <c r="B2406" s="3" t="s">
        <v>5146</v>
      </c>
      <c r="C2406" s="3" t="s">
        <v>5146</v>
      </c>
      <c r="D2406" s="12" t="s">
        <v>8766</v>
      </c>
      <c r="E2406" s="6" t="str">
        <f t="shared" si="118"/>
        <v>module=crst</v>
      </c>
      <c r="F2406" s="3" t="s">
        <v>114</v>
      </c>
    </row>
    <row r="2407" spans="1:6" ht="30" customHeight="1">
      <c r="A2407" s="3" t="s">
        <v>3</v>
      </c>
      <c r="B2407" s="3" t="s">
        <v>5147</v>
      </c>
      <c r="C2407" s="3" t="s">
        <v>5147</v>
      </c>
      <c r="D2407" s="12" t="s">
        <v>8767</v>
      </c>
      <c r="E2407" s="6" t="str">
        <f t="shared" si="118"/>
        <v>module=crst</v>
      </c>
      <c r="F2407" s="3" t="s">
        <v>114</v>
      </c>
    </row>
    <row r="2408" spans="1:6" ht="30" customHeight="1">
      <c r="A2408" s="3" t="s">
        <v>3</v>
      </c>
      <c r="B2408" s="3" t="s">
        <v>5148</v>
      </c>
      <c r="C2408" s="3" t="s">
        <v>5148</v>
      </c>
      <c r="D2408" s="12" t="s">
        <v>8768</v>
      </c>
      <c r="E2408" s="6" t="str">
        <f t="shared" si="118"/>
        <v>module=crst</v>
      </c>
      <c r="F2408" s="3" t="s">
        <v>114</v>
      </c>
    </row>
    <row r="2409" spans="1:6" ht="30" customHeight="1">
      <c r="A2409" s="3" t="s">
        <v>3</v>
      </c>
      <c r="B2409" s="3" t="s">
        <v>5149</v>
      </c>
      <c r="C2409" s="3" t="s">
        <v>5149</v>
      </c>
      <c r="D2409" s="12" t="s">
        <v>8769</v>
      </c>
      <c r="E2409" s="6" t="str">
        <f t="shared" ref="E2409:E2416" si="120">HYPERLINK("http://www.ssc.wisc.edu/wlsresearch/documentation/waves/?wave=wls92&amp;module=crst","module=crst")</f>
        <v>module=crst</v>
      </c>
      <c r="F2409" s="3" t="s">
        <v>114</v>
      </c>
    </row>
    <row r="2410" spans="1:6" ht="30" customHeight="1">
      <c r="A2410" s="3" t="s">
        <v>3</v>
      </c>
      <c r="B2410" s="3" t="s">
        <v>5150</v>
      </c>
      <c r="C2410" s="3" t="s">
        <v>5150</v>
      </c>
      <c r="D2410" s="12" t="s">
        <v>8770</v>
      </c>
      <c r="E2410" s="6" t="str">
        <f t="shared" si="120"/>
        <v>module=crst</v>
      </c>
      <c r="F2410" s="3" t="s">
        <v>114</v>
      </c>
    </row>
    <row r="2411" spans="1:6" ht="30" customHeight="1">
      <c r="A2411" s="3" t="s">
        <v>3</v>
      </c>
      <c r="B2411" s="3" t="s">
        <v>5151</v>
      </c>
      <c r="C2411" s="3" t="s">
        <v>5151</v>
      </c>
      <c r="D2411" s="12" t="s">
        <v>8771</v>
      </c>
      <c r="E2411" s="6" t="str">
        <f t="shared" si="120"/>
        <v>module=crst</v>
      </c>
      <c r="F2411" s="3" t="s">
        <v>114</v>
      </c>
    </row>
    <row r="2412" spans="1:6" ht="30" customHeight="1">
      <c r="A2412" s="3" t="s">
        <v>3</v>
      </c>
      <c r="B2412" s="3" t="s">
        <v>5152</v>
      </c>
      <c r="C2412" s="3" t="s">
        <v>5152</v>
      </c>
      <c r="D2412" s="12" t="s">
        <v>8772</v>
      </c>
      <c r="E2412" s="6" t="str">
        <f t="shared" si="120"/>
        <v>module=crst</v>
      </c>
      <c r="F2412" s="3" t="s">
        <v>114</v>
      </c>
    </row>
    <row r="2413" spans="1:6" ht="30" customHeight="1">
      <c r="A2413" s="3" t="s">
        <v>3</v>
      </c>
      <c r="B2413" s="3" t="s">
        <v>5153</v>
      </c>
      <c r="C2413" s="3" t="s">
        <v>5153</v>
      </c>
      <c r="D2413" s="12" t="s">
        <v>8773</v>
      </c>
      <c r="E2413" s="6" t="str">
        <f t="shared" si="120"/>
        <v>module=crst</v>
      </c>
      <c r="F2413" s="3" t="s">
        <v>114</v>
      </c>
    </row>
    <row r="2414" spans="1:6" ht="30" customHeight="1">
      <c r="A2414" s="3" t="s">
        <v>3</v>
      </c>
      <c r="B2414" s="3" t="s">
        <v>5154</v>
      </c>
      <c r="C2414" s="3" t="s">
        <v>5154</v>
      </c>
      <c r="D2414" s="12" t="s">
        <v>8774</v>
      </c>
      <c r="E2414" s="6" t="str">
        <f t="shared" si="120"/>
        <v>module=crst</v>
      </c>
      <c r="F2414" s="3" t="s">
        <v>114</v>
      </c>
    </row>
    <row r="2415" spans="1:6" ht="30" customHeight="1">
      <c r="A2415" s="3" t="s">
        <v>3</v>
      </c>
      <c r="B2415" s="3" t="s">
        <v>5155</v>
      </c>
      <c r="C2415" s="3" t="s">
        <v>5155</v>
      </c>
      <c r="D2415" s="12" t="s">
        <v>8775</v>
      </c>
      <c r="E2415" s="6" t="str">
        <f t="shared" si="120"/>
        <v>module=crst</v>
      </c>
      <c r="F2415" s="3" t="s">
        <v>114</v>
      </c>
    </row>
    <row r="2416" spans="1:6" ht="30" customHeight="1">
      <c r="A2416" s="3" t="s">
        <v>3</v>
      </c>
      <c r="B2416" s="3" t="s">
        <v>5156</v>
      </c>
      <c r="C2416" s="3" t="s">
        <v>5156</v>
      </c>
      <c r="D2416" s="12" t="s">
        <v>8776</v>
      </c>
      <c r="E2416" s="6" t="str">
        <f t="shared" si="120"/>
        <v>module=crst</v>
      </c>
      <c r="F2416" s="3" t="s">
        <v>114</v>
      </c>
    </row>
    <row r="2417" spans="1:6" ht="30" customHeight="1">
      <c r="A2417" s="3" t="s">
        <v>4</v>
      </c>
      <c r="B2417" s="3" t="s">
        <v>5157</v>
      </c>
      <c r="C2417" s="3" t="s">
        <v>5157</v>
      </c>
      <c r="D2417" s="12" t="s">
        <v>8743</v>
      </c>
      <c r="E2417" s="3" t="s">
        <v>114</v>
      </c>
      <c r="F2417" s="6" t="str">
        <f t="shared" ref="F2417:F2432" si="121">HYPERLINK("http://www.ssc.wisc.edu/wlsresearch/documentation/waves/?wave=wls94&amp;module=xcrst","module=xcrst")</f>
        <v>module=xcrst</v>
      </c>
    </row>
    <row r="2418" spans="1:6" ht="30" customHeight="1">
      <c r="A2418" s="3" t="s">
        <v>4</v>
      </c>
      <c r="B2418" s="3" t="s">
        <v>5158</v>
      </c>
      <c r="C2418" s="3" t="s">
        <v>5158</v>
      </c>
      <c r="D2418" s="12" t="s">
        <v>8744</v>
      </c>
      <c r="E2418" s="3" t="s">
        <v>114</v>
      </c>
      <c r="F2418" s="6" t="str">
        <f t="shared" si="121"/>
        <v>module=xcrst</v>
      </c>
    </row>
    <row r="2419" spans="1:6" ht="30" customHeight="1">
      <c r="A2419" s="3" t="s">
        <v>4</v>
      </c>
      <c r="B2419" s="3" t="s">
        <v>5159</v>
      </c>
      <c r="C2419" s="3" t="s">
        <v>5159</v>
      </c>
      <c r="D2419" s="12" t="s">
        <v>8745</v>
      </c>
      <c r="E2419" s="3" t="s">
        <v>114</v>
      </c>
      <c r="F2419" s="6" t="str">
        <f t="shared" si="121"/>
        <v>module=xcrst</v>
      </c>
    </row>
    <row r="2420" spans="1:6" ht="30" customHeight="1">
      <c r="A2420" s="3" t="s">
        <v>4</v>
      </c>
      <c r="B2420" s="3" t="s">
        <v>5160</v>
      </c>
      <c r="C2420" s="3" t="s">
        <v>5160</v>
      </c>
      <c r="D2420" s="12" t="s">
        <v>8777</v>
      </c>
      <c r="E2420" s="3" t="s">
        <v>114</v>
      </c>
      <c r="F2420" s="6" t="str">
        <f t="shared" si="121"/>
        <v>module=xcrst</v>
      </c>
    </row>
    <row r="2421" spans="1:6" ht="30" customHeight="1">
      <c r="A2421" s="3" t="s">
        <v>4</v>
      </c>
      <c r="B2421" s="3" t="s">
        <v>5161</v>
      </c>
      <c r="C2421" s="3" t="s">
        <v>5161</v>
      </c>
      <c r="D2421" s="12" t="s">
        <v>8778</v>
      </c>
      <c r="E2421" s="3" t="s">
        <v>114</v>
      </c>
      <c r="F2421" s="6" t="str">
        <f t="shared" si="121"/>
        <v>module=xcrst</v>
      </c>
    </row>
    <row r="2422" spans="1:6" ht="30" customHeight="1">
      <c r="A2422" s="3" t="s">
        <v>4</v>
      </c>
      <c r="B2422" s="3" t="s">
        <v>5162</v>
      </c>
      <c r="C2422" s="3" t="s">
        <v>5162</v>
      </c>
      <c r="D2422" s="12" t="s">
        <v>8748</v>
      </c>
      <c r="E2422" s="3" t="s">
        <v>114</v>
      </c>
      <c r="F2422" s="6" t="str">
        <f t="shared" si="121"/>
        <v>module=xcrst</v>
      </c>
    </row>
    <row r="2423" spans="1:6" ht="30" customHeight="1">
      <c r="A2423" s="3" t="s">
        <v>4</v>
      </c>
      <c r="B2423" s="3" t="s">
        <v>5163</v>
      </c>
      <c r="C2423" s="3" t="s">
        <v>5163</v>
      </c>
      <c r="D2423" s="12" t="s">
        <v>8749</v>
      </c>
      <c r="E2423" s="3" t="s">
        <v>114</v>
      </c>
      <c r="F2423" s="6" t="str">
        <f t="shared" si="121"/>
        <v>module=xcrst</v>
      </c>
    </row>
    <row r="2424" spans="1:6" ht="30" customHeight="1">
      <c r="A2424" s="3" t="s">
        <v>4</v>
      </c>
      <c r="B2424" s="3" t="s">
        <v>5164</v>
      </c>
      <c r="C2424" s="3" t="s">
        <v>5164</v>
      </c>
      <c r="D2424" s="12" t="s">
        <v>8779</v>
      </c>
      <c r="E2424" s="3" t="s">
        <v>114</v>
      </c>
      <c r="F2424" s="6" t="str">
        <f t="shared" si="121"/>
        <v>module=xcrst</v>
      </c>
    </row>
    <row r="2425" spans="1:6" ht="30" customHeight="1">
      <c r="A2425" s="3" t="s">
        <v>4</v>
      </c>
      <c r="B2425" s="3" t="s">
        <v>5165</v>
      </c>
      <c r="C2425" s="3" t="s">
        <v>5165</v>
      </c>
      <c r="D2425" s="12" t="s">
        <v>8751</v>
      </c>
      <c r="E2425" s="3" t="s">
        <v>114</v>
      </c>
      <c r="F2425" s="6" t="str">
        <f t="shared" si="121"/>
        <v>module=xcrst</v>
      </c>
    </row>
    <row r="2426" spans="1:6" ht="30" customHeight="1">
      <c r="A2426" s="3" t="s">
        <v>4</v>
      </c>
      <c r="B2426" s="3" t="s">
        <v>5166</v>
      </c>
      <c r="C2426" s="3" t="s">
        <v>5166</v>
      </c>
      <c r="D2426" s="12" t="s">
        <v>8752</v>
      </c>
      <c r="E2426" s="3" t="s">
        <v>114</v>
      </c>
      <c r="F2426" s="6" t="str">
        <f t="shared" si="121"/>
        <v>module=xcrst</v>
      </c>
    </row>
    <row r="2427" spans="1:6" ht="30" customHeight="1">
      <c r="A2427" s="3" t="s">
        <v>4</v>
      </c>
      <c r="B2427" s="3" t="s">
        <v>5167</v>
      </c>
      <c r="C2427" s="3" t="s">
        <v>5167</v>
      </c>
      <c r="D2427" s="12" t="s">
        <v>8780</v>
      </c>
      <c r="E2427" s="3" t="s">
        <v>114</v>
      </c>
      <c r="F2427" s="6" t="str">
        <f t="shared" si="121"/>
        <v>module=xcrst</v>
      </c>
    </row>
    <row r="2428" spans="1:6" ht="30" customHeight="1">
      <c r="A2428" s="3" t="s">
        <v>4</v>
      </c>
      <c r="B2428" s="3" t="s">
        <v>5168</v>
      </c>
      <c r="C2428" s="3" t="s">
        <v>5168</v>
      </c>
      <c r="D2428" s="12" t="s">
        <v>8781</v>
      </c>
      <c r="E2428" s="3" t="s">
        <v>114</v>
      </c>
      <c r="F2428" s="6" t="str">
        <f t="shared" si="121"/>
        <v>module=xcrst</v>
      </c>
    </row>
    <row r="2429" spans="1:6" ht="30" customHeight="1">
      <c r="A2429" s="3" t="s">
        <v>4</v>
      </c>
      <c r="B2429" s="3" t="s">
        <v>5169</v>
      </c>
      <c r="C2429" s="3" t="s">
        <v>5169</v>
      </c>
      <c r="D2429" s="12" t="s">
        <v>8782</v>
      </c>
      <c r="E2429" s="3" t="s">
        <v>114</v>
      </c>
      <c r="F2429" s="6" t="str">
        <f t="shared" si="121"/>
        <v>module=xcrst</v>
      </c>
    </row>
    <row r="2430" spans="1:6" ht="30" customHeight="1">
      <c r="A2430" s="3" t="s">
        <v>4</v>
      </c>
      <c r="B2430" s="3" t="s">
        <v>5170</v>
      </c>
      <c r="C2430" s="3" t="s">
        <v>5170</v>
      </c>
      <c r="D2430" s="12" t="s">
        <v>8783</v>
      </c>
      <c r="E2430" s="3" t="s">
        <v>114</v>
      </c>
      <c r="F2430" s="6" t="str">
        <f t="shared" si="121"/>
        <v>module=xcrst</v>
      </c>
    </row>
    <row r="2431" spans="1:6" ht="30" customHeight="1">
      <c r="A2431" s="3" t="s">
        <v>4</v>
      </c>
      <c r="B2431" s="3" t="s">
        <v>5171</v>
      </c>
      <c r="C2431" s="3" t="s">
        <v>5171</v>
      </c>
      <c r="D2431" s="12" t="s">
        <v>8784</v>
      </c>
      <c r="E2431" s="3" t="s">
        <v>114</v>
      </c>
      <c r="F2431" s="6" t="str">
        <f t="shared" si="121"/>
        <v>module=xcrst</v>
      </c>
    </row>
    <row r="2432" spans="1:6" ht="30" customHeight="1">
      <c r="A2432" s="3" t="s">
        <v>4</v>
      </c>
      <c r="B2432" s="3" t="s">
        <v>5172</v>
      </c>
      <c r="C2432" s="3" t="s">
        <v>5172</v>
      </c>
      <c r="D2432" s="12" t="s">
        <v>8785</v>
      </c>
      <c r="E2432" s="3" t="s">
        <v>114</v>
      </c>
      <c r="F2432" s="6" t="str">
        <f t="shared" si="121"/>
        <v>module=xcrst</v>
      </c>
    </row>
    <row r="2433" spans="1:6" ht="30" customHeight="1">
      <c r="A2433" s="3" t="s">
        <v>2</v>
      </c>
      <c r="B2433" s="3" t="s">
        <v>5173</v>
      </c>
      <c r="C2433" s="3" t="s">
        <v>7471</v>
      </c>
      <c r="D2433" s="12" t="s">
        <v>8786</v>
      </c>
      <c r="E2433" s="6" t="str">
        <f t="shared" ref="E2433:E2468" si="122">HYPERLINK("http://www.ssc.wisc.edu/wlsresearch/documentation/waves/?wave=wls92&amp;module=educ","module=educ")</f>
        <v>module=educ</v>
      </c>
      <c r="F2433" s="6" t="str">
        <f t="shared" ref="F2433:F2472" si="123">HYPERLINK("http://www.ssc.wisc.edu/wlsresearch/documentation/waves/?wave=wls94&amp;module=xeduc","module=xeduc")</f>
        <v>module=xeduc</v>
      </c>
    </row>
    <row r="2434" spans="1:6" ht="30" customHeight="1">
      <c r="A2434" s="3" t="s">
        <v>2</v>
      </c>
      <c r="B2434" s="3" t="s">
        <v>5174</v>
      </c>
      <c r="C2434" s="3" t="s">
        <v>7472</v>
      </c>
      <c r="D2434" s="12" t="s">
        <v>8787</v>
      </c>
      <c r="E2434" s="6" t="str">
        <f t="shared" si="122"/>
        <v>module=educ</v>
      </c>
      <c r="F2434" s="6" t="str">
        <f t="shared" si="123"/>
        <v>module=xeduc</v>
      </c>
    </row>
    <row r="2435" spans="1:6" ht="30" customHeight="1">
      <c r="A2435" s="3" t="s">
        <v>2</v>
      </c>
      <c r="B2435" s="3" t="s">
        <v>5175</v>
      </c>
      <c r="C2435" s="3" t="s">
        <v>7473</v>
      </c>
      <c r="D2435" s="12" t="s">
        <v>8788</v>
      </c>
      <c r="E2435" s="6" t="str">
        <f t="shared" si="122"/>
        <v>module=educ</v>
      </c>
      <c r="F2435" s="6" t="str">
        <f t="shared" si="123"/>
        <v>module=xeduc</v>
      </c>
    </row>
    <row r="2436" spans="1:6" ht="30" customHeight="1">
      <c r="A2436" s="3" t="s">
        <v>2</v>
      </c>
      <c r="B2436" s="3" t="s">
        <v>5176</v>
      </c>
      <c r="C2436" s="3" t="s">
        <v>7474</v>
      </c>
      <c r="D2436" s="12" t="s">
        <v>8789</v>
      </c>
      <c r="E2436" s="6" t="str">
        <f t="shared" si="122"/>
        <v>module=educ</v>
      </c>
      <c r="F2436" s="6" t="str">
        <f t="shared" si="123"/>
        <v>module=xeduc</v>
      </c>
    </row>
    <row r="2437" spans="1:6" ht="30" customHeight="1">
      <c r="A2437" s="3" t="s">
        <v>2</v>
      </c>
      <c r="B2437" s="3" t="s">
        <v>5177</v>
      </c>
      <c r="C2437" s="3" t="s">
        <v>7475</v>
      </c>
      <c r="D2437" s="12" t="s">
        <v>8790</v>
      </c>
      <c r="E2437" s="6" t="str">
        <f t="shared" si="122"/>
        <v>module=educ</v>
      </c>
      <c r="F2437" s="6" t="str">
        <f t="shared" si="123"/>
        <v>module=xeduc</v>
      </c>
    </row>
    <row r="2438" spans="1:6" ht="30" customHeight="1">
      <c r="A2438" s="3" t="s">
        <v>2</v>
      </c>
      <c r="B2438" s="3" t="s">
        <v>5178</v>
      </c>
      <c r="C2438" s="3" t="s">
        <v>7476</v>
      </c>
      <c r="D2438" s="12" t="s">
        <v>8791</v>
      </c>
      <c r="E2438" s="6" t="str">
        <f t="shared" si="122"/>
        <v>module=educ</v>
      </c>
      <c r="F2438" s="6" t="str">
        <f t="shared" si="123"/>
        <v>module=xeduc</v>
      </c>
    </row>
    <row r="2439" spans="1:6" ht="30" customHeight="1">
      <c r="A2439" s="3" t="s">
        <v>2</v>
      </c>
      <c r="B2439" s="3" t="s">
        <v>5179</v>
      </c>
      <c r="C2439" s="3" t="s">
        <v>7477</v>
      </c>
      <c r="D2439" s="12" t="s">
        <v>8792</v>
      </c>
      <c r="E2439" s="6" t="str">
        <f t="shared" si="122"/>
        <v>module=educ</v>
      </c>
      <c r="F2439" s="6" t="str">
        <f t="shared" si="123"/>
        <v>module=xeduc</v>
      </c>
    </row>
    <row r="2440" spans="1:6" ht="30" customHeight="1">
      <c r="A2440" s="3" t="s">
        <v>2</v>
      </c>
      <c r="B2440" s="3" t="s">
        <v>5180</v>
      </c>
      <c r="C2440" s="3" t="s">
        <v>7478</v>
      </c>
      <c r="D2440" s="12" t="s">
        <v>8793</v>
      </c>
      <c r="E2440" s="6" t="str">
        <f t="shared" si="122"/>
        <v>module=educ</v>
      </c>
      <c r="F2440" s="6" t="str">
        <f t="shared" si="123"/>
        <v>module=xeduc</v>
      </c>
    </row>
    <row r="2441" spans="1:6" ht="30" customHeight="1">
      <c r="A2441" s="3" t="s">
        <v>2</v>
      </c>
      <c r="B2441" s="3" t="s">
        <v>5181</v>
      </c>
      <c r="C2441" s="3" t="s">
        <v>7479</v>
      </c>
      <c r="D2441" s="12" t="s">
        <v>8794</v>
      </c>
      <c r="E2441" s="6" t="str">
        <f t="shared" si="122"/>
        <v>module=educ</v>
      </c>
      <c r="F2441" s="6" t="str">
        <f t="shared" si="123"/>
        <v>module=xeduc</v>
      </c>
    </row>
    <row r="2442" spans="1:6" ht="30" customHeight="1">
      <c r="A2442" s="3" t="s">
        <v>2</v>
      </c>
      <c r="B2442" s="3" t="s">
        <v>5182</v>
      </c>
      <c r="C2442" s="3" t="s">
        <v>7480</v>
      </c>
      <c r="D2442" s="12" t="s">
        <v>8795</v>
      </c>
      <c r="E2442" s="6" t="str">
        <f t="shared" si="122"/>
        <v>module=educ</v>
      </c>
      <c r="F2442" s="6" t="str">
        <f t="shared" si="123"/>
        <v>module=xeduc</v>
      </c>
    </row>
    <row r="2443" spans="1:6" ht="30" customHeight="1">
      <c r="A2443" s="3" t="s">
        <v>2</v>
      </c>
      <c r="B2443" s="3" t="s">
        <v>5183</v>
      </c>
      <c r="C2443" s="3" t="s">
        <v>7481</v>
      </c>
      <c r="D2443" s="12" t="s">
        <v>8796</v>
      </c>
      <c r="E2443" s="6" t="str">
        <f t="shared" si="122"/>
        <v>module=educ</v>
      </c>
      <c r="F2443" s="6" t="str">
        <f t="shared" si="123"/>
        <v>module=xeduc</v>
      </c>
    </row>
    <row r="2444" spans="1:6" ht="30" customHeight="1">
      <c r="A2444" s="3" t="s">
        <v>2</v>
      </c>
      <c r="B2444" s="3" t="s">
        <v>5184</v>
      </c>
      <c r="C2444" s="3" t="s">
        <v>7482</v>
      </c>
      <c r="D2444" s="12" t="s">
        <v>8797</v>
      </c>
      <c r="E2444" s="6" t="str">
        <f t="shared" si="122"/>
        <v>module=educ</v>
      </c>
      <c r="F2444" s="6" t="str">
        <f t="shared" si="123"/>
        <v>module=xeduc</v>
      </c>
    </row>
    <row r="2445" spans="1:6" ht="30" customHeight="1">
      <c r="A2445" s="3" t="s">
        <v>2</v>
      </c>
      <c r="B2445" s="3" t="s">
        <v>5185</v>
      </c>
      <c r="C2445" s="3" t="s">
        <v>7483</v>
      </c>
      <c r="D2445" s="12" t="s">
        <v>8798</v>
      </c>
      <c r="E2445" s="6" t="str">
        <f t="shared" si="122"/>
        <v>module=educ</v>
      </c>
      <c r="F2445" s="6" t="str">
        <f t="shared" si="123"/>
        <v>module=xeduc</v>
      </c>
    </row>
    <row r="2446" spans="1:6" ht="30" customHeight="1">
      <c r="A2446" s="3" t="s">
        <v>2</v>
      </c>
      <c r="B2446" s="3" t="s">
        <v>5186</v>
      </c>
      <c r="C2446" s="3" t="s">
        <v>7484</v>
      </c>
      <c r="D2446" s="12" t="s">
        <v>8799</v>
      </c>
      <c r="E2446" s="6" t="str">
        <f t="shared" si="122"/>
        <v>module=educ</v>
      </c>
      <c r="F2446" s="6" t="str">
        <f t="shared" si="123"/>
        <v>module=xeduc</v>
      </c>
    </row>
    <row r="2447" spans="1:6" ht="30" customHeight="1">
      <c r="A2447" s="3" t="s">
        <v>2</v>
      </c>
      <c r="B2447" s="3" t="s">
        <v>5187</v>
      </c>
      <c r="C2447" s="3" t="s">
        <v>7485</v>
      </c>
      <c r="D2447" s="12" t="s">
        <v>8800</v>
      </c>
      <c r="E2447" s="6" t="str">
        <f t="shared" si="122"/>
        <v>module=educ</v>
      </c>
      <c r="F2447" s="6" t="str">
        <f t="shared" si="123"/>
        <v>module=xeduc</v>
      </c>
    </row>
    <row r="2448" spans="1:6" ht="30" customHeight="1">
      <c r="A2448" s="3" t="s">
        <v>2</v>
      </c>
      <c r="B2448" s="3" t="s">
        <v>5188</v>
      </c>
      <c r="C2448" s="3" t="s">
        <v>7486</v>
      </c>
      <c r="D2448" s="12" t="s">
        <v>8801</v>
      </c>
      <c r="E2448" s="6" t="str">
        <f t="shared" si="122"/>
        <v>module=educ</v>
      </c>
      <c r="F2448" s="6" t="str">
        <f t="shared" si="123"/>
        <v>module=xeduc</v>
      </c>
    </row>
    <row r="2449" spans="1:6" ht="30" customHeight="1">
      <c r="A2449" s="3" t="s">
        <v>2</v>
      </c>
      <c r="B2449" s="3" t="s">
        <v>5189</v>
      </c>
      <c r="C2449" s="3" t="s">
        <v>7487</v>
      </c>
      <c r="D2449" s="12" t="s">
        <v>8802</v>
      </c>
      <c r="E2449" s="6" t="str">
        <f t="shared" si="122"/>
        <v>module=educ</v>
      </c>
      <c r="F2449" s="6" t="str">
        <f t="shared" si="123"/>
        <v>module=xeduc</v>
      </c>
    </row>
    <row r="2450" spans="1:6" ht="30" customHeight="1">
      <c r="A2450" s="3" t="s">
        <v>2</v>
      </c>
      <c r="B2450" s="3" t="s">
        <v>5190</v>
      </c>
      <c r="C2450" s="3" t="s">
        <v>7488</v>
      </c>
      <c r="D2450" s="12" t="s">
        <v>8803</v>
      </c>
      <c r="E2450" s="6" t="str">
        <f t="shared" si="122"/>
        <v>module=educ</v>
      </c>
      <c r="F2450" s="6" t="str">
        <f t="shared" si="123"/>
        <v>module=xeduc</v>
      </c>
    </row>
    <row r="2451" spans="1:6" ht="30" customHeight="1">
      <c r="A2451" s="3" t="s">
        <v>2</v>
      </c>
      <c r="B2451" s="3" t="s">
        <v>5191</v>
      </c>
      <c r="C2451" s="3" t="s">
        <v>7489</v>
      </c>
      <c r="D2451" s="12" t="s">
        <v>8804</v>
      </c>
      <c r="E2451" s="6" t="str">
        <f t="shared" si="122"/>
        <v>module=educ</v>
      </c>
      <c r="F2451" s="6" t="str">
        <f t="shared" si="123"/>
        <v>module=xeduc</v>
      </c>
    </row>
    <row r="2452" spans="1:6" ht="30" customHeight="1">
      <c r="A2452" s="3" t="s">
        <v>2</v>
      </c>
      <c r="B2452" s="3" t="s">
        <v>5192</v>
      </c>
      <c r="C2452" s="3" t="s">
        <v>7490</v>
      </c>
      <c r="D2452" s="12" t="s">
        <v>8805</v>
      </c>
      <c r="E2452" s="6" t="str">
        <f t="shared" si="122"/>
        <v>module=educ</v>
      </c>
      <c r="F2452" s="6" t="str">
        <f t="shared" si="123"/>
        <v>module=xeduc</v>
      </c>
    </row>
    <row r="2453" spans="1:6" ht="30" customHeight="1">
      <c r="A2453" s="3" t="s">
        <v>2</v>
      </c>
      <c r="B2453" s="3" t="s">
        <v>5193</v>
      </c>
      <c r="C2453" s="3" t="s">
        <v>7491</v>
      </c>
      <c r="D2453" s="12" t="s">
        <v>8806</v>
      </c>
      <c r="E2453" s="6" t="str">
        <f t="shared" si="122"/>
        <v>module=educ</v>
      </c>
      <c r="F2453" s="6" t="str">
        <f t="shared" si="123"/>
        <v>module=xeduc</v>
      </c>
    </row>
    <row r="2454" spans="1:6" ht="30" customHeight="1">
      <c r="A2454" s="3" t="s">
        <v>2</v>
      </c>
      <c r="B2454" s="3" t="s">
        <v>5194</v>
      </c>
      <c r="C2454" s="3" t="s">
        <v>7492</v>
      </c>
      <c r="D2454" s="12" t="s">
        <v>8807</v>
      </c>
      <c r="E2454" s="6" t="str">
        <f t="shared" si="122"/>
        <v>module=educ</v>
      </c>
      <c r="F2454" s="6" t="str">
        <f t="shared" si="123"/>
        <v>module=xeduc</v>
      </c>
    </row>
    <row r="2455" spans="1:6" ht="30" customHeight="1">
      <c r="A2455" s="3" t="s">
        <v>2</v>
      </c>
      <c r="B2455" s="3" t="s">
        <v>5195</v>
      </c>
      <c r="C2455" s="3" t="s">
        <v>7493</v>
      </c>
      <c r="D2455" s="12" t="s">
        <v>8808</v>
      </c>
      <c r="E2455" s="6" t="str">
        <f t="shared" si="122"/>
        <v>module=educ</v>
      </c>
      <c r="F2455" s="6" t="str">
        <f t="shared" si="123"/>
        <v>module=xeduc</v>
      </c>
    </row>
    <row r="2456" spans="1:6" ht="30" customHeight="1">
      <c r="A2456" s="3" t="s">
        <v>2</v>
      </c>
      <c r="B2456" s="3" t="s">
        <v>5196</v>
      </c>
      <c r="C2456" s="3" t="s">
        <v>7494</v>
      </c>
      <c r="D2456" s="12" t="s">
        <v>8809</v>
      </c>
      <c r="E2456" s="6" t="str">
        <f t="shared" si="122"/>
        <v>module=educ</v>
      </c>
      <c r="F2456" s="6" t="str">
        <f t="shared" si="123"/>
        <v>module=xeduc</v>
      </c>
    </row>
    <row r="2457" spans="1:6" ht="30" customHeight="1">
      <c r="A2457" s="3" t="s">
        <v>2</v>
      </c>
      <c r="B2457" s="3" t="s">
        <v>5197</v>
      </c>
      <c r="C2457" s="3" t="s">
        <v>7495</v>
      </c>
      <c r="D2457" s="12" t="s">
        <v>8810</v>
      </c>
      <c r="E2457" s="6" t="str">
        <f t="shared" si="122"/>
        <v>module=educ</v>
      </c>
      <c r="F2457" s="6" t="str">
        <f t="shared" si="123"/>
        <v>module=xeduc</v>
      </c>
    </row>
    <row r="2458" spans="1:6" ht="30" customHeight="1">
      <c r="A2458" s="3" t="s">
        <v>2</v>
      </c>
      <c r="B2458" s="3" t="s">
        <v>5198</v>
      </c>
      <c r="C2458" s="3" t="s">
        <v>7496</v>
      </c>
      <c r="D2458" s="12" t="s">
        <v>8811</v>
      </c>
      <c r="E2458" s="6" t="str">
        <f t="shared" si="122"/>
        <v>module=educ</v>
      </c>
      <c r="F2458" s="6" t="str">
        <f t="shared" si="123"/>
        <v>module=xeduc</v>
      </c>
    </row>
    <row r="2459" spans="1:6" ht="30" customHeight="1">
      <c r="A2459" s="3" t="s">
        <v>2</v>
      </c>
      <c r="B2459" s="3" t="s">
        <v>5199</v>
      </c>
      <c r="C2459" s="3" t="s">
        <v>7497</v>
      </c>
      <c r="D2459" s="12" t="s">
        <v>8812</v>
      </c>
      <c r="E2459" s="6" t="str">
        <f t="shared" si="122"/>
        <v>module=educ</v>
      </c>
      <c r="F2459" s="6" t="str">
        <f t="shared" si="123"/>
        <v>module=xeduc</v>
      </c>
    </row>
    <row r="2460" spans="1:6" ht="30" customHeight="1">
      <c r="A2460" s="3" t="s">
        <v>2</v>
      </c>
      <c r="B2460" s="3" t="s">
        <v>5200</v>
      </c>
      <c r="C2460" s="3" t="s">
        <v>7498</v>
      </c>
      <c r="D2460" s="12" t="s">
        <v>8813</v>
      </c>
      <c r="E2460" s="6" t="str">
        <f t="shared" si="122"/>
        <v>module=educ</v>
      </c>
      <c r="F2460" s="6" t="str">
        <f t="shared" si="123"/>
        <v>module=xeduc</v>
      </c>
    </row>
    <row r="2461" spans="1:6" ht="30" customHeight="1">
      <c r="A2461" s="3" t="s">
        <v>2</v>
      </c>
      <c r="B2461" s="3" t="s">
        <v>5201</v>
      </c>
      <c r="C2461" s="3" t="s">
        <v>7499</v>
      </c>
      <c r="D2461" s="12" t="s">
        <v>8814</v>
      </c>
      <c r="E2461" s="6" t="str">
        <f t="shared" si="122"/>
        <v>module=educ</v>
      </c>
      <c r="F2461" s="6" t="str">
        <f t="shared" si="123"/>
        <v>module=xeduc</v>
      </c>
    </row>
    <row r="2462" spans="1:6" ht="30" customHeight="1">
      <c r="A2462" s="3" t="s">
        <v>2</v>
      </c>
      <c r="B2462" s="3" t="s">
        <v>5202</v>
      </c>
      <c r="C2462" s="3" t="s">
        <v>7500</v>
      </c>
      <c r="D2462" s="12" t="s">
        <v>8815</v>
      </c>
      <c r="E2462" s="6" t="str">
        <f t="shared" si="122"/>
        <v>module=educ</v>
      </c>
      <c r="F2462" s="6" t="str">
        <f t="shared" si="123"/>
        <v>module=xeduc</v>
      </c>
    </row>
    <row r="2463" spans="1:6" ht="30" customHeight="1">
      <c r="A2463" s="3" t="s">
        <v>2</v>
      </c>
      <c r="B2463" s="3" t="s">
        <v>5203</v>
      </c>
      <c r="C2463" s="3" t="s">
        <v>7501</v>
      </c>
      <c r="D2463" s="12" t="s">
        <v>8816</v>
      </c>
      <c r="E2463" s="6" t="str">
        <f t="shared" si="122"/>
        <v>module=educ</v>
      </c>
      <c r="F2463" s="6" t="str">
        <f t="shared" si="123"/>
        <v>module=xeduc</v>
      </c>
    </row>
    <row r="2464" spans="1:6" ht="30" customHeight="1">
      <c r="A2464" s="3" t="s">
        <v>2</v>
      </c>
      <c r="B2464" s="3" t="s">
        <v>5204</v>
      </c>
      <c r="C2464" s="3" t="s">
        <v>7502</v>
      </c>
      <c r="D2464" s="12" t="s">
        <v>8817</v>
      </c>
      <c r="E2464" s="6" t="str">
        <f t="shared" si="122"/>
        <v>module=educ</v>
      </c>
      <c r="F2464" s="6" t="str">
        <f t="shared" si="123"/>
        <v>module=xeduc</v>
      </c>
    </row>
    <row r="2465" spans="1:6" ht="30" customHeight="1">
      <c r="A2465" s="3" t="s">
        <v>2</v>
      </c>
      <c r="B2465" s="3" t="s">
        <v>5205</v>
      </c>
      <c r="C2465" s="3" t="s">
        <v>7503</v>
      </c>
      <c r="D2465" s="12" t="s">
        <v>8818</v>
      </c>
      <c r="E2465" s="6" t="str">
        <f t="shared" si="122"/>
        <v>module=educ</v>
      </c>
      <c r="F2465" s="6" t="str">
        <f t="shared" si="123"/>
        <v>module=xeduc</v>
      </c>
    </row>
    <row r="2466" spans="1:6" ht="30" customHeight="1">
      <c r="A2466" s="3" t="s">
        <v>2</v>
      </c>
      <c r="B2466" s="3" t="s">
        <v>5206</v>
      </c>
      <c r="C2466" s="3" t="s">
        <v>7504</v>
      </c>
      <c r="D2466" s="12" t="s">
        <v>8819</v>
      </c>
      <c r="E2466" s="6" t="str">
        <f t="shared" si="122"/>
        <v>module=educ</v>
      </c>
      <c r="F2466" s="6" t="str">
        <f t="shared" si="123"/>
        <v>module=xeduc</v>
      </c>
    </row>
    <row r="2467" spans="1:6" ht="30" customHeight="1">
      <c r="A2467" s="3" t="s">
        <v>2</v>
      </c>
      <c r="B2467" s="3" t="s">
        <v>5207</v>
      </c>
      <c r="C2467" s="3" t="s">
        <v>7505</v>
      </c>
      <c r="D2467" s="12" t="s">
        <v>8820</v>
      </c>
      <c r="E2467" s="6" t="str">
        <f t="shared" si="122"/>
        <v>module=educ</v>
      </c>
      <c r="F2467" s="6" t="str">
        <f t="shared" si="123"/>
        <v>module=xeduc</v>
      </c>
    </row>
    <row r="2468" spans="1:6" ht="30" customHeight="1">
      <c r="A2468" s="3" t="s">
        <v>2</v>
      </c>
      <c r="B2468" s="3" t="s">
        <v>5208</v>
      </c>
      <c r="C2468" s="3" t="s">
        <v>7506</v>
      </c>
      <c r="D2468" s="12" t="s">
        <v>8821</v>
      </c>
      <c r="E2468" s="6" t="str">
        <f t="shared" si="122"/>
        <v>module=educ</v>
      </c>
      <c r="F2468" s="6" t="str">
        <f t="shared" si="123"/>
        <v>module=xeduc</v>
      </c>
    </row>
    <row r="2469" spans="1:6" ht="30" customHeight="1">
      <c r="A2469" s="3" t="s">
        <v>4</v>
      </c>
      <c r="B2469" s="3" t="s">
        <v>5209</v>
      </c>
      <c r="C2469" s="3" t="s">
        <v>5209</v>
      </c>
      <c r="D2469" s="12" t="s">
        <v>8822</v>
      </c>
      <c r="E2469" s="3" t="s">
        <v>114</v>
      </c>
      <c r="F2469" s="6" t="str">
        <f t="shared" si="123"/>
        <v>module=xeduc</v>
      </c>
    </row>
    <row r="2470" spans="1:6" ht="30" customHeight="1">
      <c r="A2470" s="3" t="s">
        <v>4</v>
      </c>
      <c r="B2470" s="3" t="s">
        <v>5210</v>
      </c>
      <c r="C2470" s="3" t="s">
        <v>5210</v>
      </c>
      <c r="D2470" s="12" t="s">
        <v>8823</v>
      </c>
      <c r="E2470" s="3" t="s">
        <v>114</v>
      </c>
      <c r="F2470" s="6" t="str">
        <f t="shared" si="123"/>
        <v>module=xeduc</v>
      </c>
    </row>
    <row r="2471" spans="1:6" ht="30" customHeight="1">
      <c r="A2471" s="3" t="s">
        <v>4</v>
      </c>
      <c r="B2471" s="3" t="s">
        <v>5211</v>
      </c>
      <c r="C2471" s="3" t="s">
        <v>5211</v>
      </c>
      <c r="D2471" s="12" t="s">
        <v>8824</v>
      </c>
      <c r="E2471" s="3" t="s">
        <v>114</v>
      </c>
      <c r="F2471" s="6" t="str">
        <f t="shared" si="123"/>
        <v>module=xeduc</v>
      </c>
    </row>
    <row r="2472" spans="1:6" ht="30" customHeight="1">
      <c r="A2472" s="3" t="s">
        <v>4</v>
      </c>
      <c r="B2472" s="3" t="s">
        <v>5212</v>
      </c>
      <c r="C2472" s="3" t="s">
        <v>5212</v>
      </c>
      <c r="D2472" s="12" t="s">
        <v>8825</v>
      </c>
      <c r="E2472" s="3" t="s">
        <v>114</v>
      </c>
      <c r="F2472" s="6" t="str">
        <f t="shared" si="123"/>
        <v>module=xeduc</v>
      </c>
    </row>
    <row r="2473" spans="1:6" ht="30" customHeight="1">
      <c r="A2473" s="3" t="s">
        <v>3</v>
      </c>
      <c r="B2473" s="3" t="s">
        <v>5213</v>
      </c>
      <c r="C2473" s="3" t="s">
        <v>5213</v>
      </c>
      <c r="D2473" s="12" t="s">
        <v>8826</v>
      </c>
      <c r="E2473" s="6" t="str">
        <f t="shared" ref="E2473:E2493" si="124">HYPERLINK("http://www.ssc.wisc.edu/wlsresearch/documentation/waves/?wave=wls92&amp;module=emja","module=emja")</f>
        <v>module=emja</v>
      </c>
      <c r="F2473" s="3" t="s">
        <v>114</v>
      </c>
    </row>
    <row r="2474" spans="1:6" ht="30" customHeight="1">
      <c r="A2474" s="3" t="s">
        <v>3</v>
      </c>
      <c r="B2474" s="3" t="s">
        <v>5214</v>
      </c>
      <c r="C2474" s="3" t="s">
        <v>5214</v>
      </c>
      <c r="D2474" s="12" t="s">
        <v>8827</v>
      </c>
      <c r="E2474" s="6" t="str">
        <f t="shared" si="124"/>
        <v>module=emja</v>
      </c>
      <c r="F2474" s="3" t="s">
        <v>114</v>
      </c>
    </row>
    <row r="2475" spans="1:6" ht="30" customHeight="1">
      <c r="A2475" s="3" t="s">
        <v>3</v>
      </c>
      <c r="B2475" s="3" t="s">
        <v>5215</v>
      </c>
      <c r="C2475" s="3" t="s">
        <v>5215</v>
      </c>
      <c r="D2475" s="12" t="s">
        <v>8828</v>
      </c>
      <c r="E2475" s="6" t="str">
        <f t="shared" si="124"/>
        <v>module=emja</v>
      </c>
      <c r="F2475" s="3" t="s">
        <v>114</v>
      </c>
    </row>
    <row r="2476" spans="1:6" ht="30" customHeight="1">
      <c r="A2476" s="3" t="s">
        <v>3</v>
      </c>
      <c r="B2476" s="3" t="s">
        <v>5216</v>
      </c>
      <c r="C2476" s="3" t="s">
        <v>5216</v>
      </c>
      <c r="D2476" s="12" t="s">
        <v>8829</v>
      </c>
      <c r="E2476" s="6" t="str">
        <f t="shared" si="124"/>
        <v>module=emja</v>
      </c>
      <c r="F2476" s="3" t="s">
        <v>114</v>
      </c>
    </row>
    <row r="2477" spans="1:6" ht="30" customHeight="1">
      <c r="A2477" s="3" t="s">
        <v>3</v>
      </c>
      <c r="B2477" s="3" t="s">
        <v>5217</v>
      </c>
      <c r="C2477" s="3" t="s">
        <v>5217</v>
      </c>
      <c r="D2477" s="12" t="s">
        <v>8830</v>
      </c>
      <c r="E2477" s="6" t="str">
        <f t="shared" si="124"/>
        <v>module=emja</v>
      </c>
      <c r="F2477" s="3" t="s">
        <v>114</v>
      </c>
    </row>
    <row r="2478" spans="1:6" ht="30" customHeight="1">
      <c r="A2478" s="3" t="s">
        <v>3</v>
      </c>
      <c r="B2478" s="3" t="s">
        <v>5218</v>
      </c>
      <c r="C2478" s="3" t="s">
        <v>5218</v>
      </c>
      <c r="D2478" s="12" t="s">
        <v>8831</v>
      </c>
      <c r="E2478" s="6" t="str">
        <f t="shared" si="124"/>
        <v>module=emja</v>
      </c>
      <c r="F2478" s="3" t="s">
        <v>114</v>
      </c>
    </row>
    <row r="2479" spans="1:6" ht="30" customHeight="1">
      <c r="A2479" s="3" t="s">
        <v>3</v>
      </c>
      <c r="B2479" s="3" t="s">
        <v>5219</v>
      </c>
      <c r="C2479" s="3" t="s">
        <v>5219</v>
      </c>
      <c r="D2479" s="12" t="s">
        <v>8832</v>
      </c>
      <c r="E2479" s="6" t="str">
        <f t="shared" si="124"/>
        <v>module=emja</v>
      </c>
      <c r="F2479" s="3" t="s">
        <v>114</v>
      </c>
    </row>
    <row r="2480" spans="1:6" ht="30" customHeight="1">
      <c r="A2480" s="3" t="s">
        <v>3</v>
      </c>
      <c r="B2480" s="3" t="s">
        <v>5220</v>
      </c>
      <c r="C2480" s="3" t="s">
        <v>5220</v>
      </c>
      <c r="D2480" s="12" t="s">
        <v>8833</v>
      </c>
      <c r="E2480" s="6" t="str">
        <f t="shared" si="124"/>
        <v>module=emja</v>
      </c>
      <c r="F2480" s="3" t="s">
        <v>114</v>
      </c>
    </row>
    <row r="2481" spans="1:6" ht="30" customHeight="1">
      <c r="A2481" s="3" t="s">
        <v>3</v>
      </c>
      <c r="B2481" s="3" t="s">
        <v>5221</v>
      </c>
      <c r="C2481" s="3" t="s">
        <v>5221</v>
      </c>
      <c r="D2481" s="12" t="s">
        <v>8834</v>
      </c>
      <c r="E2481" s="6" t="str">
        <f t="shared" si="124"/>
        <v>module=emja</v>
      </c>
      <c r="F2481" s="3" t="s">
        <v>114</v>
      </c>
    </row>
    <row r="2482" spans="1:6" ht="30" customHeight="1">
      <c r="A2482" s="3" t="s">
        <v>3</v>
      </c>
      <c r="B2482" s="3" t="s">
        <v>5222</v>
      </c>
      <c r="C2482" s="3" t="s">
        <v>5222</v>
      </c>
      <c r="D2482" s="12" t="s">
        <v>8835</v>
      </c>
      <c r="E2482" s="6" t="str">
        <f t="shared" si="124"/>
        <v>module=emja</v>
      </c>
      <c r="F2482" s="3" t="s">
        <v>114</v>
      </c>
    </row>
    <row r="2483" spans="1:6" ht="30" customHeight="1">
      <c r="A2483" s="3" t="s">
        <v>3</v>
      </c>
      <c r="B2483" s="3" t="s">
        <v>5223</v>
      </c>
      <c r="C2483" s="3" t="s">
        <v>5223</v>
      </c>
      <c r="D2483" s="12" t="s">
        <v>8836</v>
      </c>
      <c r="E2483" s="6" t="str">
        <f t="shared" si="124"/>
        <v>module=emja</v>
      </c>
      <c r="F2483" s="3" t="s">
        <v>114</v>
      </c>
    </row>
    <row r="2484" spans="1:6" ht="30" customHeight="1">
      <c r="A2484" s="3" t="s">
        <v>3</v>
      </c>
      <c r="B2484" s="3" t="s">
        <v>5224</v>
      </c>
      <c r="C2484" s="3" t="s">
        <v>5224</v>
      </c>
      <c r="D2484" s="12" t="s">
        <v>8837</v>
      </c>
      <c r="E2484" s="6" t="str">
        <f t="shared" si="124"/>
        <v>module=emja</v>
      </c>
      <c r="F2484" s="3" t="s">
        <v>114</v>
      </c>
    </row>
    <row r="2485" spans="1:6" ht="30" customHeight="1">
      <c r="A2485" s="3" t="s">
        <v>3</v>
      </c>
      <c r="B2485" s="3" t="s">
        <v>5225</v>
      </c>
      <c r="C2485" s="3" t="s">
        <v>5225</v>
      </c>
      <c r="D2485" s="12" t="s">
        <v>8838</v>
      </c>
      <c r="E2485" s="6" t="str">
        <f t="shared" si="124"/>
        <v>module=emja</v>
      </c>
      <c r="F2485" s="3" t="s">
        <v>114</v>
      </c>
    </row>
    <row r="2486" spans="1:6" ht="30" customHeight="1">
      <c r="A2486" s="3" t="s">
        <v>3</v>
      </c>
      <c r="B2486" s="3" t="s">
        <v>5226</v>
      </c>
      <c r="C2486" s="3" t="s">
        <v>5226</v>
      </c>
      <c r="D2486" s="12" t="s">
        <v>8839</v>
      </c>
      <c r="E2486" s="6" t="str">
        <f t="shared" si="124"/>
        <v>module=emja</v>
      </c>
      <c r="F2486" s="3" t="s">
        <v>114</v>
      </c>
    </row>
    <row r="2487" spans="1:6" ht="30" customHeight="1">
      <c r="A2487" s="3" t="s">
        <v>3</v>
      </c>
      <c r="B2487" s="3" t="s">
        <v>5227</v>
      </c>
      <c r="C2487" s="3" t="s">
        <v>5227</v>
      </c>
      <c r="D2487" s="12" t="s">
        <v>8840</v>
      </c>
      <c r="E2487" s="6" t="str">
        <f t="shared" si="124"/>
        <v>module=emja</v>
      </c>
      <c r="F2487" s="3" t="s">
        <v>114</v>
      </c>
    </row>
    <row r="2488" spans="1:6" ht="30" customHeight="1">
      <c r="A2488" s="3" t="s">
        <v>3</v>
      </c>
      <c r="B2488" s="3" t="s">
        <v>5228</v>
      </c>
      <c r="C2488" s="3" t="s">
        <v>5228</v>
      </c>
      <c r="D2488" s="12" t="s">
        <v>8841</v>
      </c>
      <c r="E2488" s="6" t="str">
        <f t="shared" si="124"/>
        <v>module=emja</v>
      </c>
      <c r="F2488" s="3" t="s">
        <v>114</v>
      </c>
    </row>
    <row r="2489" spans="1:6" ht="30" customHeight="1">
      <c r="A2489" s="3" t="s">
        <v>3</v>
      </c>
      <c r="B2489" s="3" t="s">
        <v>5229</v>
      </c>
      <c r="C2489" s="3" t="s">
        <v>5229</v>
      </c>
      <c r="D2489" s="12" t="s">
        <v>8842</v>
      </c>
      <c r="E2489" s="6" t="str">
        <f t="shared" si="124"/>
        <v>module=emja</v>
      </c>
      <c r="F2489" s="3" t="s">
        <v>114</v>
      </c>
    </row>
    <row r="2490" spans="1:6" ht="30" customHeight="1">
      <c r="A2490" s="3" t="s">
        <v>3</v>
      </c>
      <c r="B2490" s="3" t="s">
        <v>5230</v>
      </c>
      <c r="C2490" s="3" t="s">
        <v>5230</v>
      </c>
      <c r="D2490" s="12" t="s">
        <v>8843</v>
      </c>
      <c r="E2490" s="6" t="str">
        <f t="shared" si="124"/>
        <v>module=emja</v>
      </c>
      <c r="F2490" s="3" t="s">
        <v>114</v>
      </c>
    </row>
    <row r="2491" spans="1:6" ht="30" customHeight="1">
      <c r="A2491" s="3" t="s">
        <v>3</v>
      </c>
      <c r="B2491" s="3" t="s">
        <v>5231</v>
      </c>
      <c r="C2491" s="3" t="s">
        <v>5231</v>
      </c>
      <c r="D2491" s="12" t="s">
        <v>8844</v>
      </c>
      <c r="E2491" s="6" t="str">
        <f t="shared" si="124"/>
        <v>module=emja</v>
      </c>
      <c r="F2491" s="3" t="s">
        <v>114</v>
      </c>
    </row>
    <row r="2492" spans="1:6" ht="30" customHeight="1">
      <c r="A2492" s="3" t="s">
        <v>3</v>
      </c>
      <c r="B2492" s="3" t="s">
        <v>5232</v>
      </c>
      <c r="C2492" s="3" t="s">
        <v>5232</v>
      </c>
      <c r="D2492" s="12" t="s">
        <v>8845</v>
      </c>
      <c r="E2492" s="6" t="str">
        <f t="shared" si="124"/>
        <v>module=emja</v>
      </c>
      <c r="F2492" s="3" t="s">
        <v>114</v>
      </c>
    </row>
    <row r="2493" spans="1:6" ht="30" customHeight="1">
      <c r="A2493" s="3" t="s">
        <v>3</v>
      </c>
      <c r="B2493" s="3" t="s">
        <v>5233</v>
      </c>
      <c r="C2493" s="3" t="s">
        <v>5233</v>
      </c>
      <c r="D2493" s="12" t="s">
        <v>8846</v>
      </c>
      <c r="E2493" s="6" t="str">
        <f t="shared" si="124"/>
        <v>module=emja</v>
      </c>
      <c r="F2493" s="3" t="s">
        <v>114</v>
      </c>
    </row>
    <row r="2494" spans="1:6" ht="30" customHeight="1">
      <c r="A2494" s="3" t="s">
        <v>3</v>
      </c>
      <c r="B2494" s="3" t="s">
        <v>5234</v>
      </c>
      <c r="C2494" s="3" t="s">
        <v>5234</v>
      </c>
      <c r="D2494" s="12" t="s">
        <v>8847</v>
      </c>
      <c r="E2494" s="6" t="str">
        <f t="shared" ref="E2494:E2557" si="125">HYPERLINK("http://www.ssc.wisc.edu/wlsresearch/documentation/waves/?wave=wls92&amp;module=emjc","module=emjc")</f>
        <v>module=emjc</v>
      </c>
      <c r="F2494" s="3" t="s">
        <v>114</v>
      </c>
    </row>
    <row r="2495" spans="1:6" ht="30" customHeight="1">
      <c r="A2495" s="3" t="s">
        <v>3</v>
      </c>
      <c r="B2495" s="3" t="s">
        <v>5235</v>
      </c>
      <c r="C2495" s="3" t="s">
        <v>5235</v>
      </c>
      <c r="D2495" s="12" t="s">
        <v>8848</v>
      </c>
      <c r="E2495" s="6" t="str">
        <f t="shared" si="125"/>
        <v>module=emjc</v>
      </c>
      <c r="F2495" s="3" t="s">
        <v>114</v>
      </c>
    </row>
    <row r="2496" spans="1:6" ht="30" customHeight="1">
      <c r="A2496" s="3" t="s">
        <v>3</v>
      </c>
      <c r="B2496" s="3" t="s">
        <v>5236</v>
      </c>
      <c r="C2496" s="3" t="s">
        <v>5236</v>
      </c>
      <c r="D2496" s="12" t="s">
        <v>8849</v>
      </c>
      <c r="E2496" s="6" t="str">
        <f t="shared" si="125"/>
        <v>module=emjc</v>
      </c>
      <c r="F2496" s="3" t="s">
        <v>114</v>
      </c>
    </row>
    <row r="2497" spans="1:6" ht="30" customHeight="1">
      <c r="A2497" s="3" t="s">
        <v>3</v>
      </c>
      <c r="B2497" s="3" t="s">
        <v>5237</v>
      </c>
      <c r="C2497" s="3" t="s">
        <v>5237</v>
      </c>
      <c r="D2497" s="12" t="s">
        <v>8850</v>
      </c>
      <c r="E2497" s="6" t="str">
        <f t="shared" si="125"/>
        <v>module=emjc</v>
      </c>
      <c r="F2497" s="3" t="s">
        <v>114</v>
      </c>
    </row>
    <row r="2498" spans="1:6" ht="30" customHeight="1">
      <c r="A2498" s="3" t="s">
        <v>3</v>
      </c>
      <c r="B2498" s="3" t="s">
        <v>5238</v>
      </c>
      <c r="C2498" s="3" t="s">
        <v>5238</v>
      </c>
      <c r="D2498" s="12" t="s">
        <v>8851</v>
      </c>
      <c r="E2498" s="6" t="str">
        <f t="shared" si="125"/>
        <v>module=emjc</v>
      </c>
      <c r="F2498" s="3" t="s">
        <v>114</v>
      </c>
    </row>
    <row r="2499" spans="1:6" ht="30" customHeight="1">
      <c r="A2499" s="3" t="s">
        <v>3</v>
      </c>
      <c r="B2499" s="3" t="s">
        <v>5239</v>
      </c>
      <c r="C2499" s="3" t="s">
        <v>5239</v>
      </c>
      <c r="D2499" s="12" t="s">
        <v>8852</v>
      </c>
      <c r="E2499" s="6" t="str">
        <f t="shared" si="125"/>
        <v>module=emjc</v>
      </c>
      <c r="F2499" s="3" t="s">
        <v>114</v>
      </c>
    </row>
    <row r="2500" spans="1:6" ht="30" customHeight="1">
      <c r="A2500" s="3" t="s">
        <v>3</v>
      </c>
      <c r="B2500" s="3" t="s">
        <v>5240</v>
      </c>
      <c r="C2500" s="3" t="s">
        <v>5240</v>
      </c>
      <c r="D2500" s="12" t="s">
        <v>8853</v>
      </c>
      <c r="E2500" s="6" t="str">
        <f t="shared" si="125"/>
        <v>module=emjc</v>
      </c>
      <c r="F2500" s="3" t="s">
        <v>114</v>
      </c>
    </row>
    <row r="2501" spans="1:6" ht="30" customHeight="1">
      <c r="A2501" s="3" t="s">
        <v>3</v>
      </c>
      <c r="B2501" s="3" t="s">
        <v>5241</v>
      </c>
      <c r="C2501" s="3" t="s">
        <v>5241</v>
      </c>
      <c r="D2501" s="12" t="s">
        <v>8854</v>
      </c>
      <c r="E2501" s="6" t="str">
        <f t="shared" si="125"/>
        <v>module=emjc</v>
      </c>
      <c r="F2501" s="3" t="s">
        <v>114</v>
      </c>
    </row>
    <row r="2502" spans="1:6" ht="30" customHeight="1">
      <c r="A2502" s="3" t="s">
        <v>3</v>
      </c>
      <c r="B2502" s="3" t="s">
        <v>5242</v>
      </c>
      <c r="C2502" s="3" t="s">
        <v>5242</v>
      </c>
      <c r="D2502" s="12" t="s">
        <v>8855</v>
      </c>
      <c r="E2502" s="6" t="str">
        <f t="shared" si="125"/>
        <v>module=emjc</v>
      </c>
      <c r="F2502" s="3" t="s">
        <v>114</v>
      </c>
    </row>
    <row r="2503" spans="1:6" ht="30" customHeight="1">
      <c r="A2503" s="3" t="s">
        <v>3</v>
      </c>
      <c r="B2503" s="3" t="s">
        <v>5243</v>
      </c>
      <c r="C2503" s="3" t="s">
        <v>5243</v>
      </c>
      <c r="D2503" s="12" t="s">
        <v>8856</v>
      </c>
      <c r="E2503" s="6" t="str">
        <f t="shared" si="125"/>
        <v>module=emjc</v>
      </c>
      <c r="F2503" s="3" t="s">
        <v>114</v>
      </c>
    </row>
    <row r="2504" spans="1:6" ht="30" customHeight="1">
      <c r="A2504" s="3" t="s">
        <v>3</v>
      </c>
      <c r="B2504" s="3" t="s">
        <v>5244</v>
      </c>
      <c r="C2504" s="3" t="s">
        <v>5244</v>
      </c>
      <c r="D2504" s="12" t="s">
        <v>8857</v>
      </c>
      <c r="E2504" s="6" t="str">
        <f t="shared" si="125"/>
        <v>module=emjc</v>
      </c>
      <c r="F2504" s="3" t="s">
        <v>114</v>
      </c>
    </row>
    <row r="2505" spans="1:6" ht="30" customHeight="1">
      <c r="A2505" s="3" t="s">
        <v>3</v>
      </c>
      <c r="B2505" s="3" t="s">
        <v>5245</v>
      </c>
      <c r="C2505" s="3" t="s">
        <v>5245</v>
      </c>
      <c r="D2505" s="12" t="s">
        <v>8858</v>
      </c>
      <c r="E2505" s="6" t="str">
        <f t="shared" si="125"/>
        <v>module=emjc</v>
      </c>
      <c r="F2505" s="3" t="s">
        <v>114</v>
      </c>
    </row>
    <row r="2506" spans="1:6" ht="30" customHeight="1">
      <c r="A2506" s="3" t="s">
        <v>3</v>
      </c>
      <c r="B2506" s="3" t="s">
        <v>5246</v>
      </c>
      <c r="C2506" s="3" t="s">
        <v>5246</v>
      </c>
      <c r="D2506" s="12" t="s">
        <v>8859</v>
      </c>
      <c r="E2506" s="6" t="str">
        <f t="shared" si="125"/>
        <v>module=emjc</v>
      </c>
      <c r="F2506" s="3" t="s">
        <v>114</v>
      </c>
    </row>
    <row r="2507" spans="1:6" ht="30" customHeight="1">
      <c r="A2507" s="3" t="s">
        <v>3</v>
      </c>
      <c r="B2507" s="3" t="s">
        <v>5247</v>
      </c>
      <c r="C2507" s="3" t="s">
        <v>5247</v>
      </c>
      <c r="D2507" s="12" t="s">
        <v>8860</v>
      </c>
      <c r="E2507" s="6" t="str">
        <f t="shared" si="125"/>
        <v>module=emjc</v>
      </c>
      <c r="F2507" s="3" t="s">
        <v>114</v>
      </c>
    </row>
    <row r="2508" spans="1:6" ht="30" customHeight="1">
      <c r="A2508" s="3" t="s">
        <v>3</v>
      </c>
      <c r="B2508" s="3" t="s">
        <v>5248</v>
      </c>
      <c r="C2508" s="3" t="s">
        <v>5248</v>
      </c>
      <c r="D2508" s="12" t="s">
        <v>8861</v>
      </c>
      <c r="E2508" s="6" t="str">
        <f t="shared" si="125"/>
        <v>module=emjc</v>
      </c>
      <c r="F2508" s="3" t="s">
        <v>114</v>
      </c>
    </row>
    <row r="2509" spans="1:6" ht="30" customHeight="1">
      <c r="A2509" s="3" t="s">
        <v>3</v>
      </c>
      <c r="B2509" s="3" t="s">
        <v>5249</v>
      </c>
      <c r="C2509" s="3" t="s">
        <v>5249</v>
      </c>
      <c r="D2509" s="12" t="s">
        <v>8862</v>
      </c>
      <c r="E2509" s="6" t="str">
        <f t="shared" si="125"/>
        <v>module=emjc</v>
      </c>
      <c r="F2509" s="3" t="s">
        <v>114</v>
      </c>
    </row>
    <row r="2510" spans="1:6" ht="30" customHeight="1">
      <c r="A2510" s="3" t="s">
        <v>3</v>
      </c>
      <c r="B2510" s="3" t="s">
        <v>5250</v>
      </c>
      <c r="C2510" s="3" t="s">
        <v>5250</v>
      </c>
      <c r="D2510" s="12" t="s">
        <v>8863</v>
      </c>
      <c r="E2510" s="6" t="str">
        <f t="shared" si="125"/>
        <v>module=emjc</v>
      </c>
      <c r="F2510" s="3" t="s">
        <v>114</v>
      </c>
    </row>
    <row r="2511" spans="1:6" ht="30" customHeight="1">
      <c r="A2511" s="3" t="s">
        <v>3</v>
      </c>
      <c r="B2511" s="3" t="s">
        <v>5251</v>
      </c>
      <c r="C2511" s="3" t="s">
        <v>5251</v>
      </c>
      <c r="D2511" s="12" t="s">
        <v>8864</v>
      </c>
      <c r="E2511" s="6" t="str">
        <f t="shared" si="125"/>
        <v>module=emjc</v>
      </c>
      <c r="F2511" s="3" t="s">
        <v>114</v>
      </c>
    </row>
    <row r="2512" spans="1:6" ht="30" customHeight="1">
      <c r="A2512" s="3" t="s">
        <v>3</v>
      </c>
      <c r="B2512" s="3" t="s">
        <v>5252</v>
      </c>
      <c r="C2512" s="3" t="s">
        <v>5252</v>
      </c>
      <c r="D2512" s="12" t="s">
        <v>8865</v>
      </c>
      <c r="E2512" s="6" t="str">
        <f t="shared" si="125"/>
        <v>module=emjc</v>
      </c>
      <c r="F2512" s="3" t="s">
        <v>114</v>
      </c>
    </row>
    <row r="2513" spans="1:6" ht="30" customHeight="1">
      <c r="A2513" s="3" t="s">
        <v>3</v>
      </c>
      <c r="B2513" s="3" t="s">
        <v>5253</v>
      </c>
      <c r="C2513" s="3" t="s">
        <v>5253</v>
      </c>
      <c r="D2513" s="12" t="s">
        <v>8866</v>
      </c>
      <c r="E2513" s="6" t="str">
        <f t="shared" si="125"/>
        <v>module=emjc</v>
      </c>
      <c r="F2513" s="3" t="s">
        <v>114</v>
      </c>
    </row>
    <row r="2514" spans="1:6" ht="30" customHeight="1">
      <c r="A2514" s="3" t="s">
        <v>3</v>
      </c>
      <c r="B2514" s="3" t="s">
        <v>5254</v>
      </c>
      <c r="C2514" s="3" t="s">
        <v>5254</v>
      </c>
      <c r="D2514" s="12" t="s">
        <v>8867</v>
      </c>
      <c r="E2514" s="6" t="str">
        <f t="shared" si="125"/>
        <v>module=emjc</v>
      </c>
      <c r="F2514" s="3" t="s">
        <v>114</v>
      </c>
    </row>
    <row r="2515" spans="1:6" ht="30" customHeight="1">
      <c r="A2515" s="3" t="s">
        <v>3</v>
      </c>
      <c r="B2515" s="3" t="s">
        <v>5255</v>
      </c>
      <c r="C2515" s="3" t="s">
        <v>5255</v>
      </c>
      <c r="D2515" s="12" t="s">
        <v>8868</v>
      </c>
      <c r="E2515" s="6" t="str">
        <f t="shared" si="125"/>
        <v>module=emjc</v>
      </c>
      <c r="F2515" s="3" t="s">
        <v>114</v>
      </c>
    </row>
    <row r="2516" spans="1:6" ht="30" customHeight="1">
      <c r="A2516" s="3" t="s">
        <v>3</v>
      </c>
      <c r="B2516" s="3" t="s">
        <v>5256</v>
      </c>
      <c r="C2516" s="3" t="s">
        <v>5256</v>
      </c>
      <c r="D2516" s="12" t="s">
        <v>8869</v>
      </c>
      <c r="E2516" s="6" t="str">
        <f t="shared" si="125"/>
        <v>module=emjc</v>
      </c>
      <c r="F2516" s="3" t="s">
        <v>114</v>
      </c>
    </row>
    <row r="2517" spans="1:6" ht="30" customHeight="1">
      <c r="A2517" s="3" t="s">
        <v>3</v>
      </c>
      <c r="B2517" s="3" t="s">
        <v>5257</v>
      </c>
      <c r="C2517" s="3" t="s">
        <v>5257</v>
      </c>
      <c r="D2517" s="12" t="s">
        <v>8870</v>
      </c>
      <c r="E2517" s="6" t="str">
        <f t="shared" si="125"/>
        <v>module=emjc</v>
      </c>
      <c r="F2517" s="3" t="s">
        <v>114</v>
      </c>
    </row>
    <row r="2518" spans="1:6" ht="30" customHeight="1">
      <c r="A2518" s="3" t="s">
        <v>3</v>
      </c>
      <c r="B2518" s="3" t="s">
        <v>5258</v>
      </c>
      <c r="C2518" s="3" t="s">
        <v>5258</v>
      </c>
      <c r="D2518" s="12" t="s">
        <v>8871</v>
      </c>
      <c r="E2518" s="6" t="str">
        <f t="shared" si="125"/>
        <v>module=emjc</v>
      </c>
      <c r="F2518" s="3" t="s">
        <v>114</v>
      </c>
    </row>
    <row r="2519" spans="1:6" ht="30" customHeight="1">
      <c r="A2519" s="3" t="s">
        <v>3</v>
      </c>
      <c r="B2519" s="3" t="s">
        <v>5259</v>
      </c>
      <c r="C2519" s="3" t="s">
        <v>5259</v>
      </c>
      <c r="D2519" s="12" t="s">
        <v>8872</v>
      </c>
      <c r="E2519" s="6" t="str">
        <f t="shared" si="125"/>
        <v>module=emjc</v>
      </c>
      <c r="F2519" s="3" t="s">
        <v>114</v>
      </c>
    </row>
    <row r="2520" spans="1:6" ht="30" customHeight="1">
      <c r="A2520" s="3" t="s">
        <v>3</v>
      </c>
      <c r="B2520" s="3" t="s">
        <v>5260</v>
      </c>
      <c r="C2520" s="3" t="s">
        <v>5260</v>
      </c>
      <c r="D2520" s="12" t="s">
        <v>8873</v>
      </c>
      <c r="E2520" s="6" t="str">
        <f t="shared" si="125"/>
        <v>module=emjc</v>
      </c>
      <c r="F2520" s="3" t="s">
        <v>114</v>
      </c>
    </row>
    <row r="2521" spans="1:6" ht="30" customHeight="1">
      <c r="A2521" s="3" t="s">
        <v>3</v>
      </c>
      <c r="B2521" s="3" t="s">
        <v>5261</v>
      </c>
      <c r="C2521" s="3" t="s">
        <v>5261</v>
      </c>
      <c r="D2521" s="12" t="s">
        <v>8874</v>
      </c>
      <c r="E2521" s="6" t="str">
        <f t="shared" si="125"/>
        <v>module=emjc</v>
      </c>
      <c r="F2521" s="3" t="s">
        <v>114</v>
      </c>
    </row>
    <row r="2522" spans="1:6" ht="30" customHeight="1">
      <c r="A2522" s="3" t="s">
        <v>3</v>
      </c>
      <c r="B2522" s="3" t="s">
        <v>5262</v>
      </c>
      <c r="C2522" s="3" t="s">
        <v>5262</v>
      </c>
      <c r="D2522" s="12" t="s">
        <v>8875</v>
      </c>
      <c r="E2522" s="6" t="str">
        <f t="shared" si="125"/>
        <v>module=emjc</v>
      </c>
      <c r="F2522" s="3" t="s">
        <v>114</v>
      </c>
    </row>
    <row r="2523" spans="1:6" ht="30" customHeight="1">
      <c r="A2523" s="3" t="s">
        <v>3</v>
      </c>
      <c r="B2523" s="3" t="s">
        <v>5263</v>
      </c>
      <c r="C2523" s="3" t="s">
        <v>5263</v>
      </c>
      <c r="D2523" s="12" t="s">
        <v>8876</v>
      </c>
      <c r="E2523" s="6" t="str">
        <f t="shared" si="125"/>
        <v>module=emjc</v>
      </c>
      <c r="F2523" s="3" t="s">
        <v>114</v>
      </c>
    </row>
    <row r="2524" spans="1:6" ht="30" customHeight="1">
      <c r="A2524" s="3" t="s">
        <v>3</v>
      </c>
      <c r="B2524" s="3" t="s">
        <v>5264</v>
      </c>
      <c r="C2524" s="3" t="s">
        <v>5264</v>
      </c>
      <c r="D2524" s="12" t="s">
        <v>8877</v>
      </c>
      <c r="E2524" s="6" t="str">
        <f t="shared" si="125"/>
        <v>module=emjc</v>
      </c>
      <c r="F2524" s="3" t="s">
        <v>114</v>
      </c>
    </row>
    <row r="2525" spans="1:6" ht="30" customHeight="1">
      <c r="A2525" s="3" t="s">
        <v>3</v>
      </c>
      <c r="B2525" s="3" t="s">
        <v>5265</v>
      </c>
      <c r="C2525" s="3" t="s">
        <v>5265</v>
      </c>
      <c r="D2525" s="12" t="s">
        <v>8878</v>
      </c>
      <c r="E2525" s="6" t="str">
        <f t="shared" si="125"/>
        <v>module=emjc</v>
      </c>
      <c r="F2525" s="3" t="s">
        <v>114</v>
      </c>
    </row>
    <row r="2526" spans="1:6" ht="30" customHeight="1">
      <c r="A2526" s="3" t="s">
        <v>3</v>
      </c>
      <c r="B2526" s="3" t="s">
        <v>5266</v>
      </c>
      <c r="C2526" s="3" t="s">
        <v>5266</v>
      </c>
      <c r="D2526" s="12" t="s">
        <v>8879</v>
      </c>
      <c r="E2526" s="6" t="str">
        <f t="shared" si="125"/>
        <v>module=emjc</v>
      </c>
      <c r="F2526" s="3" t="s">
        <v>114</v>
      </c>
    </row>
    <row r="2527" spans="1:6" ht="30" customHeight="1">
      <c r="A2527" s="3" t="s">
        <v>3</v>
      </c>
      <c r="B2527" s="3" t="s">
        <v>5267</v>
      </c>
      <c r="C2527" s="3" t="s">
        <v>5267</v>
      </c>
      <c r="D2527" s="12" t="s">
        <v>8880</v>
      </c>
      <c r="E2527" s="6" t="str">
        <f t="shared" si="125"/>
        <v>module=emjc</v>
      </c>
      <c r="F2527" s="3" t="s">
        <v>114</v>
      </c>
    </row>
    <row r="2528" spans="1:6" ht="30" customHeight="1">
      <c r="A2528" s="3" t="s">
        <v>3</v>
      </c>
      <c r="B2528" s="3" t="s">
        <v>5268</v>
      </c>
      <c r="C2528" s="3" t="s">
        <v>5268</v>
      </c>
      <c r="D2528" s="12" t="s">
        <v>8881</v>
      </c>
      <c r="E2528" s="6" t="str">
        <f t="shared" si="125"/>
        <v>module=emjc</v>
      </c>
      <c r="F2528" s="3" t="s">
        <v>114</v>
      </c>
    </row>
    <row r="2529" spans="1:6" ht="30" customHeight="1">
      <c r="A2529" s="3" t="s">
        <v>3</v>
      </c>
      <c r="B2529" s="3" t="s">
        <v>5269</v>
      </c>
      <c r="C2529" s="3" t="s">
        <v>5269</v>
      </c>
      <c r="D2529" s="12" t="s">
        <v>8882</v>
      </c>
      <c r="E2529" s="6" t="str">
        <f t="shared" si="125"/>
        <v>module=emjc</v>
      </c>
      <c r="F2529" s="3" t="s">
        <v>114</v>
      </c>
    </row>
    <row r="2530" spans="1:6" ht="30" customHeight="1">
      <c r="A2530" s="3" t="s">
        <v>3</v>
      </c>
      <c r="B2530" s="3" t="s">
        <v>5270</v>
      </c>
      <c r="C2530" s="3" t="s">
        <v>5270</v>
      </c>
      <c r="D2530" s="12" t="s">
        <v>8883</v>
      </c>
      <c r="E2530" s="6" t="str">
        <f t="shared" si="125"/>
        <v>module=emjc</v>
      </c>
      <c r="F2530" s="3" t="s">
        <v>114</v>
      </c>
    </row>
    <row r="2531" spans="1:6" ht="30" customHeight="1">
      <c r="A2531" s="3" t="s">
        <v>3</v>
      </c>
      <c r="B2531" s="3" t="s">
        <v>5271</v>
      </c>
      <c r="C2531" s="3" t="s">
        <v>5271</v>
      </c>
      <c r="D2531" s="12" t="s">
        <v>8884</v>
      </c>
      <c r="E2531" s="6" t="str">
        <f t="shared" si="125"/>
        <v>module=emjc</v>
      </c>
      <c r="F2531" s="3" t="s">
        <v>114</v>
      </c>
    </row>
    <row r="2532" spans="1:6" ht="30" customHeight="1">
      <c r="A2532" s="3" t="s">
        <v>3</v>
      </c>
      <c r="B2532" s="3" t="s">
        <v>5272</v>
      </c>
      <c r="C2532" s="3" t="s">
        <v>5272</v>
      </c>
      <c r="D2532" s="12" t="s">
        <v>8885</v>
      </c>
      <c r="E2532" s="6" t="str">
        <f t="shared" si="125"/>
        <v>module=emjc</v>
      </c>
      <c r="F2532" s="3" t="s">
        <v>114</v>
      </c>
    </row>
    <row r="2533" spans="1:6" ht="30" customHeight="1">
      <c r="A2533" s="3" t="s">
        <v>3</v>
      </c>
      <c r="B2533" s="3" t="s">
        <v>5273</v>
      </c>
      <c r="C2533" s="3" t="s">
        <v>5273</v>
      </c>
      <c r="D2533" s="12" t="s">
        <v>8886</v>
      </c>
      <c r="E2533" s="6" t="str">
        <f t="shared" si="125"/>
        <v>module=emjc</v>
      </c>
      <c r="F2533" s="3" t="s">
        <v>114</v>
      </c>
    </row>
    <row r="2534" spans="1:6" ht="30" customHeight="1">
      <c r="A2534" s="3" t="s">
        <v>3</v>
      </c>
      <c r="B2534" s="3" t="s">
        <v>5274</v>
      </c>
      <c r="C2534" s="3" t="s">
        <v>5274</v>
      </c>
      <c r="D2534" s="12" t="s">
        <v>8887</v>
      </c>
      <c r="E2534" s="6" t="str">
        <f t="shared" si="125"/>
        <v>module=emjc</v>
      </c>
      <c r="F2534" s="3" t="s">
        <v>114</v>
      </c>
    </row>
    <row r="2535" spans="1:6" ht="30" customHeight="1">
      <c r="A2535" s="3" t="s">
        <v>3</v>
      </c>
      <c r="B2535" s="3" t="s">
        <v>5275</v>
      </c>
      <c r="C2535" s="3" t="s">
        <v>5275</v>
      </c>
      <c r="D2535" s="12" t="s">
        <v>8888</v>
      </c>
      <c r="E2535" s="6" t="str">
        <f t="shared" si="125"/>
        <v>module=emjc</v>
      </c>
      <c r="F2535" s="3" t="s">
        <v>114</v>
      </c>
    </row>
    <row r="2536" spans="1:6" ht="30" customHeight="1">
      <c r="A2536" s="3" t="s">
        <v>3</v>
      </c>
      <c r="B2536" s="3" t="s">
        <v>5276</v>
      </c>
      <c r="C2536" s="3" t="s">
        <v>5276</v>
      </c>
      <c r="D2536" s="12" t="s">
        <v>8889</v>
      </c>
      <c r="E2536" s="6" t="str">
        <f t="shared" si="125"/>
        <v>module=emjc</v>
      </c>
      <c r="F2536" s="3" t="s">
        <v>114</v>
      </c>
    </row>
    <row r="2537" spans="1:6" ht="30" customHeight="1">
      <c r="A2537" s="3" t="s">
        <v>3</v>
      </c>
      <c r="B2537" s="3" t="s">
        <v>5277</v>
      </c>
      <c r="C2537" s="3" t="s">
        <v>5277</v>
      </c>
      <c r="D2537" s="12" t="s">
        <v>8890</v>
      </c>
      <c r="E2537" s="6" t="str">
        <f t="shared" si="125"/>
        <v>module=emjc</v>
      </c>
      <c r="F2537" s="3" t="s">
        <v>114</v>
      </c>
    </row>
    <row r="2538" spans="1:6" ht="30" customHeight="1">
      <c r="A2538" s="3" t="s">
        <v>3</v>
      </c>
      <c r="B2538" s="3" t="s">
        <v>5278</v>
      </c>
      <c r="C2538" s="3" t="s">
        <v>5278</v>
      </c>
      <c r="D2538" s="12" t="s">
        <v>8891</v>
      </c>
      <c r="E2538" s="6" t="str">
        <f t="shared" si="125"/>
        <v>module=emjc</v>
      </c>
      <c r="F2538" s="3" t="s">
        <v>114</v>
      </c>
    </row>
    <row r="2539" spans="1:6" ht="30" customHeight="1">
      <c r="A2539" s="3" t="s">
        <v>3</v>
      </c>
      <c r="B2539" s="3" t="s">
        <v>5279</v>
      </c>
      <c r="C2539" s="3" t="s">
        <v>5279</v>
      </c>
      <c r="D2539" s="12" t="s">
        <v>8892</v>
      </c>
      <c r="E2539" s="6" t="str">
        <f t="shared" si="125"/>
        <v>module=emjc</v>
      </c>
      <c r="F2539" s="3" t="s">
        <v>114</v>
      </c>
    </row>
    <row r="2540" spans="1:6" ht="30" customHeight="1">
      <c r="A2540" s="3" t="s">
        <v>3</v>
      </c>
      <c r="B2540" s="3" t="s">
        <v>5280</v>
      </c>
      <c r="C2540" s="3" t="s">
        <v>5280</v>
      </c>
      <c r="D2540" s="12" t="s">
        <v>8893</v>
      </c>
      <c r="E2540" s="6" t="str">
        <f t="shared" si="125"/>
        <v>module=emjc</v>
      </c>
      <c r="F2540" s="3" t="s">
        <v>114</v>
      </c>
    </row>
    <row r="2541" spans="1:6" ht="30" customHeight="1">
      <c r="A2541" s="3" t="s">
        <v>3</v>
      </c>
      <c r="B2541" s="3" t="s">
        <v>5281</v>
      </c>
      <c r="C2541" s="3" t="s">
        <v>5281</v>
      </c>
      <c r="D2541" s="12" t="s">
        <v>8894</v>
      </c>
      <c r="E2541" s="6" t="str">
        <f t="shared" si="125"/>
        <v>module=emjc</v>
      </c>
      <c r="F2541" s="3" t="s">
        <v>114</v>
      </c>
    </row>
    <row r="2542" spans="1:6" ht="30" customHeight="1">
      <c r="A2542" s="3" t="s">
        <v>3</v>
      </c>
      <c r="B2542" s="3" t="s">
        <v>5282</v>
      </c>
      <c r="C2542" s="3" t="s">
        <v>5282</v>
      </c>
      <c r="D2542" s="12" t="s">
        <v>8895</v>
      </c>
      <c r="E2542" s="6" t="str">
        <f t="shared" si="125"/>
        <v>module=emjc</v>
      </c>
      <c r="F2542" s="3" t="s">
        <v>114</v>
      </c>
    </row>
    <row r="2543" spans="1:6" ht="30" customHeight="1">
      <c r="A2543" s="3" t="s">
        <v>3</v>
      </c>
      <c r="B2543" s="3" t="s">
        <v>5283</v>
      </c>
      <c r="C2543" s="3" t="s">
        <v>5283</v>
      </c>
      <c r="D2543" s="12" t="s">
        <v>8896</v>
      </c>
      <c r="E2543" s="6" t="str">
        <f t="shared" si="125"/>
        <v>module=emjc</v>
      </c>
      <c r="F2543" s="3" t="s">
        <v>114</v>
      </c>
    </row>
    <row r="2544" spans="1:6" ht="30" customHeight="1">
      <c r="A2544" s="3" t="s">
        <v>3</v>
      </c>
      <c r="B2544" s="3" t="s">
        <v>5284</v>
      </c>
      <c r="C2544" s="3" t="s">
        <v>5284</v>
      </c>
      <c r="D2544" s="12" t="s">
        <v>8897</v>
      </c>
      <c r="E2544" s="6" t="str">
        <f t="shared" si="125"/>
        <v>module=emjc</v>
      </c>
      <c r="F2544" s="3" t="s">
        <v>114</v>
      </c>
    </row>
    <row r="2545" spans="1:6" ht="30" customHeight="1">
      <c r="A2545" s="3" t="s">
        <v>3</v>
      </c>
      <c r="B2545" s="3" t="s">
        <v>5285</v>
      </c>
      <c r="C2545" s="3" t="s">
        <v>5285</v>
      </c>
      <c r="D2545" s="12" t="s">
        <v>8898</v>
      </c>
      <c r="E2545" s="6" t="str">
        <f t="shared" si="125"/>
        <v>module=emjc</v>
      </c>
      <c r="F2545" s="3" t="s">
        <v>114</v>
      </c>
    </row>
    <row r="2546" spans="1:6" ht="30" customHeight="1">
      <c r="A2546" s="3" t="s">
        <v>3</v>
      </c>
      <c r="B2546" s="3" t="s">
        <v>5286</v>
      </c>
      <c r="C2546" s="3" t="s">
        <v>5286</v>
      </c>
      <c r="D2546" s="12" t="s">
        <v>8899</v>
      </c>
      <c r="E2546" s="6" t="str">
        <f t="shared" si="125"/>
        <v>module=emjc</v>
      </c>
      <c r="F2546" s="3" t="s">
        <v>114</v>
      </c>
    </row>
    <row r="2547" spans="1:6" ht="30" customHeight="1">
      <c r="A2547" s="3" t="s">
        <v>3</v>
      </c>
      <c r="B2547" s="3" t="s">
        <v>5287</v>
      </c>
      <c r="C2547" s="3" t="s">
        <v>5287</v>
      </c>
      <c r="D2547" s="12" t="s">
        <v>8900</v>
      </c>
      <c r="E2547" s="6" t="str">
        <f t="shared" si="125"/>
        <v>module=emjc</v>
      </c>
      <c r="F2547" s="3" t="s">
        <v>114</v>
      </c>
    </row>
    <row r="2548" spans="1:6" ht="30" customHeight="1">
      <c r="A2548" s="3" t="s">
        <v>3</v>
      </c>
      <c r="B2548" s="3" t="s">
        <v>5288</v>
      </c>
      <c r="C2548" s="3" t="s">
        <v>5288</v>
      </c>
      <c r="D2548" s="12" t="s">
        <v>8901</v>
      </c>
      <c r="E2548" s="6" t="str">
        <f t="shared" si="125"/>
        <v>module=emjc</v>
      </c>
      <c r="F2548" s="3" t="s">
        <v>114</v>
      </c>
    </row>
    <row r="2549" spans="1:6" ht="30" customHeight="1">
      <c r="A2549" s="3" t="s">
        <v>3</v>
      </c>
      <c r="B2549" s="3" t="s">
        <v>5289</v>
      </c>
      <c r="C2549" s="3" t="s">
        <v>5289</v>
      </c>
      <c r="D2549" s="12" t="s">
        <v>8902</v>
      </c>
      <c r="E2549" s="6" t="str">
        <f t="shared" si="125"/>
        <v>module=emjc</v>
      </c>
      <c r="F2549" s="3" t="s">
        <v>114</v>
      </c>
    </row>
    <row r="2550" spans="1:6" ht="30" customHeight="1">
      <c r="A2550" s="3" t="s">
        <v>3</v>
      </c>
      <c r="B2550" s="3" t="s">
        <v>5290</v>
      </c>
      <c r="C2550" s="3" t="s">
        <v>5290</v>
      </c>
      <c r="D2550" s="12" t="s">
        <v>8903</v>
      </c>
      <c r="E2550" s="6" t="str">
        <f t="shared" si="125"/>
        <v>module=emjc</v>
      </c>
      <c r="F2550" s="3" t="s">
        <v>114</v>
      </c>
    </row>
    <row r="2551" spans="1:6" ht="30" customHeight="1">
      <c r="A2551" s="3" t="s">
        <v>3</v>
      </c>
      <c r="B2551" s="3" t="s">
        <v>5291</v>
      </c>
      <c r="C2551" s="3" t="s">
        <v>5291</v>
      </c>
      <c r="D2551" s="12" t="s">
        <v>8904</v>
      </c>
      <c r="E2551" s="6" t="str">
        <f t="shared" si="125"/>
        <v>module=emjc</v>
      </c>
      <c r="F2551" s="3" t="s">
        <v>114</v>
      </c>
    </row>
    <row r="2552" spans="1:6" ht="30" customHeight="1">
      <c r="A2552" s="3" t="s">
        <v>3</v>
      </c>
      <c r="B2552" s="3" t="s">
        <v>5292</v>
      </c>
      <c r="C2552" s="3" t="s">
        <v>5292</v>
      </c>
      <c r="D2552" s="12" t="s">
        <v>8905</v>
      </c>
      <c r="E2552" s="6" t="str">
        <f t="shared" si="125"/>
        <v>module=emjc</v>
      </c>
      <c r="F2552" s="3" t="s">
        <v>114</v>
      </c>
    </row>
    <row r="2553" spans="1:6" ht="30" customHeight="1">
      <c r="A2553" s="3" t="s">
        <v>3</v>
      </c>
      <c r="B2553" s="3" t="s">
        <v>5293</v>
      </c>
      <c r="C2553" s="3" t="s">
        <v>5293</v>
      </c>
      <c r="D2553" s="12" t="s">
        <v>8906</v>
      </c>
      <c r="E2553" s="6" t="str">
        <f t="shared" si="125"/>
        <v>module=emjc</v>
      </c>
      <c r="F2553" s="3" t="s">
        <v>114</v>
      </c>
    </row>
    <row r="2554" spans="1:6" ht="30" customHeight="1">
      <c r="A2554" s="3" t="s">
        <v>3</v>
      </c>
      <c r="B2554" s="3" t="s">
        <v>5294</v>
      </c>
      <c r="C2554" s="3" t="s">
        <v>5294</v>
      </c>
      <c r="D2554" s="12" t="s">
        <v>8907</v>
      </c>
      <c r="E2554" s="6" t="str">
        <f t="shared" si="125"/>
        <v>module=emjc</v>
      </c>
      <c r="F2554" s="3" t="s">
        <v>114</v>
      </c>
    </row>
    <row r="2555" spans="1:6" ht="30" customHeight="1">
      <c r="A2555" s="3" t="s">
        <v>3</v>
      </c>
      <c r="B2555" s="3" t="s">
        <v>5295</v>
      </c>
      <c r="C2555" s="3" t="s">
        <v>5295</v>
      </c>
      <c r="D2555" s="12" t="s">
        <v>8908</v>
      </c>
      <c r="E2555" s="6" t="str">
        <f t="shared" si="125"/>
        <v>module=emjc</v>
      </c>
      <c r="F2555" s="3" t="s">
        <v>114</v>
      </c>
    </row>
    <row r="2556" spans="1:6" ht="30" customHeight="1">
      <c r="A2556" s="3" t="s">
        <v>3</v>
      </c>
      <c r="B2556" s="3" t="s">
        <v>5296</v>
      </c>
      <c r="C2556" s="3" t="s">
        <v>5296</v>
      </c>
      <c r="D2556" s="12" t="s">
        <v>8909</v>
      </c>
      <c r="E2556" s="6" t="str">
        <f t="shared" si="125"/>
        <v>module=emjc</v>
      </c>
      <c r="F2556" s="3" t="s">
        <v>114</v>
      </c>
    </row>
    <row r="2557" spans="1:6" ht="30" customHeight="1">
      <c r="A2557" s="3" t="s">
        <v>3</v>
      </c>
      <c r="B2557" s="3" t="s">
        <v>5297</v>
      </c>
      <c r="C2557" s="3" t="s">
        <v>5297</v>
      </c>
      <c r="D2557" s="12" t="s">
        <v>8910</v>
      </c>
      <c r="E2557" s="6" t="str">
        <f t="shared" si="125"/>
        <v>module=emjc</v>
      </c>
      <c r="F2557" s="3" t="s">
        <v>114</v>
      </c>
    </row>
    <row r="2558" spans="1:6" ht="30" customHeight="1">
      <c r="A2558" s="3" t="s">
        <v>3</v>
      </c>
      <c r="B2558" s="3" t="s">
        <v>5298</v>
      </c>
      <c r="C2558" s="3" t="s">
        <v>5298</v>
      </c>
      <c r="D2558" s="12" t="s">
        <v>8911</v>
      </c>
      <c r="E2558" s="6" t="str">
        <f t="shared" ref="E2558:E2621" si="126">HYPERLINK("http://www.ssc.wisc.edu/wlsresearch/documentation/waves/?wave=wls92&amp;module=emjc","module=emjc")</f>
        <v>module=emjc</v>
      </c>
      <c r="F2558" s="3" t="s">
        <v>114</v>
      </c>
    </row>
    <row r="2559" spans="1:6" ht="30" customHeight="1">
      <c r="A2559" s="3" t="s">
        <v>3</v>
      </c>
      <c r="B2559" s="3" t="s">
        <v>5299</v>
      </c>
      <c r="C2559" s="3" t="s">
        <v>5299</v>
      </c>
      <c r="D2559" s="12" t="s">
        <v>8912</v>
      </c>
      <c r="E2559" s="6" t="str">
        <f t="shared" si="126"/>
        <v>module=emjc</v>
      </c>
      <c r="F2559" s="3" t="s">
        <v>114</v>
      </c>
    </row>
    <row r="2560" spans="1:6" ht="30" customHeight="1">
      <c r="A2560" s="3" t="s">
        <v>3</v>
      </c>
      <c r="B2560" s="3" t="s">
        <v>5300</v>
      </c>
      <c r="C2560" s="3" t="s">
        <v>5300</v>
      </c>
      <c r="D2560" s="12" t="s">
        <v>8913</v>
      </c>
      <c r="E2560" s="6" t="str">
        <f t="shared" si="126"/>
        <v>module=emjc</v>
      </c>
      <c r="F2560" s="3" t="s">
        <v>114</v>
      </c>
    </row>
    <row r="2561" spans="1:6" ht="30" customHeight="1">
      <c r="A2561" s="3" t="s">
        <v>3</v>
      </c>
      <c r="B2561" s="3" t="s">
        <v>5301</v>
      </c>
      <c r="C2561" s="3" t="s">
        <v>5301</v>
      </c>
      <c r="D2561" s="12" t="s">
        <v>8914</v>
      </c>
      <c r="E2561" s="6" t="str">
        <f t="shared" si="126"/>
        <v>module=emjc</v>
      </c>
      <c r="F2561" s="3" t="s">
        <v>114</v>
      </c>
    </row>
    <row r="2562" spans="1:6" ht="30" customHeight="1">
      <c r="A2562" s="3" t="s">
        <v>3</v>
      </c>
      <c r="B2562" s="3" t="s">
        <v>5302</v>
      </c>
      <c r="C2562" s="3" t="s">
        <v>5302</v>
      </c>
      <c r="D2562" s="12" t="s">
        <v>8915</v>
      </c>
      <c r="E2562" s="6" t="str">
        <f t="shared" si="126"/>
        <v>module=emjc</v>
      </c>
      <c r="F2562" s="3" t="s">
        <v>114</v>
      </c>
    </row>
    <row r="2563" spans="1:6" ht="30" customHeight="1">
      <c r="A2563" s="3" t="s">
        <v>3</v>
      </c>
      <c r="B2563" s="3" t="s">
        <v>5303</v>
      </c>
      <c r="C2563" s="3" t="s">
        <v>5303</v>
      </c>
      <c r="D2563" s="12" t="s">
        <v>8916</v>
      </c>
      <c r="E2563" s="6" t="str">
        <f t="shared" si="126"/>
        <v>module=emjc</v>
      </c>
      <c r="F2563" s="3" t="s">
        <v>114</v>
      </c>
    </row>
    <row r="2564" spans="1:6" ht="30" customHeight="1">
      <c r="A2564" s="3" t="s">
        <v>3</v>
      </c>
      <c r="B2564" s="3" t="s">
        <v>5304</v>
      </c>
      <c r="C2564" s="3" t="s">
        <v>5304</v>
      </c>
      <c r="D2564" s="12" t="s">
        <v>8917</v>
      </c>
      <c r="E2564" s="6" t="str">
        <f t="shared" si="126"/>
        <v>module=emjc</v>
      </c>
      <c r="F2564" s="3" t="s">
        <v>114</v>
      </c>
    </row>
    <row r="2565" spans="1:6" ht="30" customHeight="1">
      <c r="A2565" s="3" t="s">
        <v>3</v>
      </c>
      <c r="B2565" s="3" t="s">
        <v>5305</v>
      </c>
      <c r="C2565" s="3" t="s">
        <v>5305</v>
      </c>
      <c r="D2565" s="12" t="s">
        <v>8918</v>
      </c>
      <c r="E2565" s="6" t="str">
        <f t="shared" si="126"/>
        <v>module=emjc</v>
      </c>
      <c r="F2565" s="3" t="s">
        <v>114</v>
      </c>
    </row>
    <row r="2566" spans="1:6" ht="30" customHeight="1">
      <c r="A2566" s="3" t="s">
        <v>3</v>
      </c>
      <c r="B2566" s="3" t="s">
        <v>5306</v>
      </c>
      <c r="C2566" s="3" t="s">
        <v>5306</v>
      </c>
      <c r="D2566" s="12" t="s">
        <v>8919</v>
      </c>
      <c r="E2566" s="6" t="str">
        <f t="shared" si="126"/>
        <v>module=emjc</v>
      </c>
      <c r="F2566" s="3" t="s">
        <v>114</v>
      </c>
    </row>
    <row r="2567" spans="1:6" ht="30" customHeight="1">
      <c r="A2567" s="3" t="s">
        <v>3</v>
      </c>
      <c r="B2567" s="3" t="s">
        <v>5307</v>
      </c>
      <c r="C2567" s="3" t="s">
        <v>5307</v>
      </c>
      <c r="D2567" s="12" t="s">
        <v>8920</v>
      </c>
      <c r="E2567" s="6" t="str">
        <f t="shared" si="126"/>
        <v>module=emjc</v>
      </c>
      <c r="F2567" s="3" t="s">
        <v>114</v>
      </c>
    </row>
    <row r="2568" spans="1:6" ht="30" customHeight="1">
      <c r="A2568" s="3" t="s">
        <v>3</v>
      </c>
      <c r="B2568" s="3" t="s">
        <v>5308</v>
      </c>
      <c r="C2568" s="3" t="s">
        <v>5308</v>
      </c>
      <c r="D2568" s="12" t="s">
        <v>8921</v>
      </c>
      <c r="E2568" s="6" t="str">
        <f t="shared" si="126"/>
        <v>module=emjc</v>
      </c>
      <c r="F2568" s="3" t="s">
        <v>114</v>
      </c>
    </row>
    <row r="2569" spans="1:6" ht="30" customHeight="1">
      <c r="A2569" s="3" t="s">
        <v>3</v>
      </c>
      <c r="B2569" s="3" t="s">
        <v>5309</v>
      </c>
      <c r="C2569" s="3" t="s">
        <v>5309</v>
      </c>
      <c r="D2569" s="12" t="s">
        <v>8922</v>
      </c>
      <c r="E2569" s="6" t="str">
        <f t="shared" si="126"/>
        <v>module=emjc</v>
      </c>
      <c r="F2569" s="3" t="s">
        <v>114</v>
      </c>
    </row>
    <row r="2570" spans="1:6" ht="30" customHeight="1">
      <c r="A2570" s="3" t="s">
        <v>3</v>
      </c>
      <c r="B2570" s="3" t="s">
        <v>5310</v>
      </c>
      <c r="C2570" s="3" t="s">
        <v>5310</v>
      </c>
      <c r="D2570" s="12" t="s">
        <v>8923</v>
      </c>
      <c r="E2570" s="6" t="str">
        <f t="shared" si="126"/>
        <v>module=emjc</v>
      </c>
      <c r="F2570" s="3" t="s">
        <v>114</v>
      </c>
    </row>
    <row r="2571" spans="1:6" ht="30" customHeight="1">
      <c r="A2571" s="3" t="s">
        <v>3</v>
      </c>
      <c r="B2571" s="3" t="s">
        <v>5311</v>
      </c>
      <c r="C2571" s="3" t="s">
        <v>5311</v>
      </c>
      <c r="D2571" s="12" t="s">
        <v>8924</v>
      </c>
      <c r="E2571" s="6" t="str">
        <f t="shared" si="126"/>
        <v>module=emjc</v>
      </c>
      <c r="F2571" s="3" t="s">
        <v>114</v>
      </c>
    </row>
    <row r="2572" spans="1:6" ht="30" customHeight="1">
      <c r="A2572" s="3" t="s">
        <v>3</v>
      </c>
      <c r="B2572" s="3" t="s">
        <v>5312</v>
      </c>
      <c r="C2572" s="3" t="s">
        <v>5312</v>
      </c>
      <c r="D2572" s="12" t="s">
        <v>8925</v>
      </c>
      <c r="E2572" s="6" t="str">
        <f t="shared" si="126"/>
        <v>module=emjc</v>
      </c>
      <c r="F2572" s="3" t="s">
        <v>114</v>
      </c>
    </row>
    <row r="2573" spans="1:6" ht="30" customHeight="1">
      <c r="A2573" s="3" t="s">
        <v>3</v>
      </c>
      <c r="B2573" s="3" t="s">
        <v>5313</v>
      </c>
      <c r="C2573" s="3" t="s">
        <v>5313</v>
      </c>
      <c r="D2573" s="12" t="s">
        <v>8926</v>
      </c>
      <c r="E2573" s="6" t="str">
        <f t="shared" si="126"/>
        <v>module=emjc</v>
      </c>
      <c r="F2573" s="3" t="s">
        <v>114</v>
      </c>
    </row>
    <row r="2574" spans="1:6" ht="30" customHeight="1">
      <c r="A2574" s="3" t="s">
        <v>3</v>
      </c>
      <c r="B2574" s="3" t="s">
        <v>5314</v>
      </c>
      <c r="C2574" s="3" t="s">
        <v>5314</v>
      </c>
      <c r="D2574" s="12" t="s">
        <v>8927</v>
      </c>
      <c r="E2574" s="6" t="str">
        <f t="shared" si="126"/>
        <v>module=emjc</v>
      </c>
      <c r="F2574" s="3" t="s">
        <v>114</v>
      </c>
    </row>
    <row r="2575" spans="1:6" ht="30" customHeight="1">
      <c r="A2575" s="3" t="s">
        <v>3</v>
      </c>
      <c r="B2575" s="3" t="s">
        <v>5315</v>
      </c>
      <c r="C2575" s="3" t="s">
        <v>5315</v>
      </c>
      <c r="D2575" s="12" t="s">
        <v>8928</v>
      </c>
      <c r="E2575" s="6" t="str">
        <f t="shared" si="126"/>
        <v>module=emjc</v>
      </c>
      <c r="F2575" s="3" t="s">
        <v>114</v>
      </c>
    </row>
    <row r="2576" spans="1:6" ht="30" customHeight="1">
      <c r="A2576" s="3" t="s">
        <v>3</v>
      </c>
      <c r="B2576" s="3" t="s">
        <v>5316</v>
      </c>
      <c r="C2576" s="3" t="s">
        <v>5316</v>
      </c>
      <c r="D2576" s="12" t="s">
        <v>8929</v>
      </c>
      <c r="E2576" s="6" t="str">
        <f t="shared" si="126"/>
        <v>module=emjc</v>
      </c>
      <c r="F2576" s="3" t="s">
        <v>114</v>
      </c>
    </row>
    <row r="2577" spans="1:6" ht="30" customHeight="1">
      <c r="A2577" s="3" t="s">
        <v>3</v>
      </c>
      <c r="B2577" s="3" t="s">
        <v>5317</v>
      </c>
      <c r="C2577" s="3" t="s">
        <v>5317</v>
      </c>
      <c r="D2577" s="12" t="s">
        <v>8930</v>
      </c>
      <c r="E2577" s="6" t="str">
        <f t="shared" si="126"/>
        <v>module=emjc</v>
      </c>
      <c r="F2577" s="3" t="s">
        <v>114</v>
      </c>
    </row>
    <row r="2578" spans="1:6" ht="30" customHeight="1">
      <c r="A2578" s="3" t="s">
        <v>3</v>
      </c>
      <c r="B2578" s="3" t="s">
        <v>5318</v>
      </c>
      <c r="C2578" s="3" t="s">
        <v>5318</v>
      </c>
      <c r="D2578" s="12" t="s">
        <v>8931</v>
      </c>
      <c r="E2578" s="6" t="str">
        <f t="shared" si="126"/>
        <v>module=emjc</v>
      </c>
      <c r="F2578" s="3" t="s">
        <v>114</v>
      </c>
    </row>
    <row r="2579" spans="1:6" ht="30" customHeight="1">
      <c r="A2579" s="3" t="s">
        <v>3</v>
      </c>
      <c r="B2579" s="3" t="s">
        <v>5319</v>
      </c>
      <c r="C2579" s="3" t="s">
        <v>5319</v>
      </c>
      <c r="D2579" s="12" t="s">
        <v>8932</v>
      </c>
      <c r="E2579" s="6" t="str">
        <f t="shared" si="126"/>
        <v>module=emjc</v>
      </c>
      <c r="F2579" s="3" t="s">
        <v>114</v>
      </c>
    </row>
    <row r="2580" spans="1:6" ht="30" customHeight="1">
      <c r="A2580" s="3" t="s">
        <v>3</v>
      </c>
      <c r="B2580" s="3" t="s">
        <v>5320</v>
      </c>
      <c r="C2580" s="3" t="s">
        <v>5320</v>
      </c>
      <c r="D2580" s="12" t="s">
        <v>8933</v>
      </c>
      <c r="E2580" s="6" t="str">
        <f t="shared" si="126"/>
        <v>module=emjc</v>
      </c>
      <c r="F2580" s="3" t="s">
        <v>114</v>
      </c>
    </row>
    <row r="2581" spans="1:6" ht="30" customHeight="1">
      <c r="A2581" s="3" t="s">
        <v>3</v>
      </c>
      <c r="B2581" s="3" t="s">
        <v>5321</v>
      </c>
      <c r="C2581" s="3" t="s">
        <v>5321</v>
      </c>
      <c r="D2581" s="12" t="s">
        <v>8934</v>
      </c>
      <c r="E2581" s="6" t="str">
        <f t="shared" si="126"/>
        <v>module=emjc</v>
      </c>
      <c r="F2581" s="3" t="s">
        <v>114</v>
      </c>
    </row>
    <row r="2582" spans="1:6" ht="30" customHeight="1">
      <c r="A2582" s="3" t="s">
        <v>3</v>
      </c>
      <c r="B2582" s="3" t="s">
        <v>5322</v>
      </c>
      <c r="C2582" s="3" t="s">
        <v>5322</v>
      </c>
      <c r="D2582" s="12" t="s">
        <v>8935</v>
      </c>
      <c r="E2582" s="6" t="str">
        <f t="shared" si="126"/>
        <v>module=emjc</v>
      </c>
      <c r="F2582" s="3" t="s">
        <v>114</v>
      </c>
    </row>
    <row r="2583" spans="1:6" ht="30" customHeight="1">
      <c r="A2583" s="3" t="s">
        <v>3</v>
      </c>
      <c r="B2583" s="3" t="s">
        <v>5323</v>
      </c>
      <c r="C2583" s="3" t="s">
        <v>5323</v>
      </c>
      <c r="D2583" s="12" t="s">
        <v>8936</v>
      </c>
      <c r="E2583" s="6" t="str">
        <f t="shared" si="126"/>
        <v>module=emjc</v>
      </c>
      <c r="F2583" s="3" t="s">
        <v>114</v>
      </c>
    </row>
    <row r="2584" spans="1:6" ht="30" customHeight="1">
      <c r="A2584" s="3" t="s">
        <v>3</v>
      </c>
      <c r="B2584" s="3" t="s">
        <v>5324</v>
      </c>
      <c r="C2584" s="3" t="s">
        <v>5324</v>
      </c>
      <c r="D2584" s="12" t="s">
        <v>8937</v>
      </c>
      <c r="E2584" s="6" t="str">
        <f t="shared" si="126"/>
        <v>module=emjc</v>
      </c>
      <c r="F2584" s="3" t="s">
        <v>114</v>
      </c>
    </row>
    <row r="2585" spans="1:6" ht="30" customHeight="1">
      <c r="A2585" s="3" t="s">
        <v>3</v>
      </c>
      <c r="B2585" s="3" t="s">
        <v>5325</v>
      </c>
      <c r="C2585" s="3" t="s">
        <v>5325</v>
      </c>
      <c r="D2585" s="12" t="s">
        <v>8938</v>
      </c>
      <c r="E2585" s="6" t="str">
        <f t="shared" si="126"/>
        <v>module=emjc</v>
      </c>
      <c r="F2585" s="3" t="s">
        <v>114</v>
      </c>
    </row>
    <row r="2586" spans="1:6" ht="30" customHeight="1">
      <c r="A2586" s="3" t="s">
        <v>3</v>
      </c>
      <c r="B2586" s="3" t="s">
        <v>5326</v>
      </c>
      <c r="C2586" s="3" t="s">
        <v>5326</v>
      </c>
      <c r="D2586" s="12" t="s">
        <v>8939</v>
      </c>
      <c r="E2586" s="6" t="str">
        <f t="shared" si="126"/>
        <v>module=emjc</v>
      </c>
      <c r="F2586" s="3" t="s">
        <v>114</v>
      </c>
    </row>
    <row r="2587" spans="1:6" ht="30" customHeight="1">
      <c r="A2587" s="3" t="s">
        <v>3</v>
      </c>
      <c r="B2587" s="3" t="s">
        <v>5327</v>
      </c>
      <c r="C2587" s="3" t="s">
        <v>5327</v>
      </c>
      <c r="D2587" s="12" t="s">
        <v>8940</v>
      </c>
      <c r="E2587" s="6" t="str">
        <f t="shared" si="126"/>
        <v>module=emjc</v>
      </c>
      <c r="F2587" s="3" t="s">
        <v>114</v>
      </c>
    </row>
    <row r="2588" spans="1:6" ht="30" customHeight="1">
      <c r="A2588" s="3" t="s">
        <v>3</v>
      </c>
      <c r="B2588" s="3" t="s">
        <v>5328</v>
      </c>
      <c r="C2588" s="3" t="s">
        <v>5328</v>
      </c>
      <c r="D2588" s="12" t="s">
        <v>8941</v>
      </c>
      <c r="E2588" s="6" t="str">
        <f t="shared" si="126"/>
        <v>module=emjc</v>
      </c>
      <c r="F2588" s="3" t="s">
        <v>114</v>
      </c>
    </row>
    <row r="2589" spans="1:6" ht="30" customHeight="1">
      <c r="A2589" s="3" t="s">
        <v>3</v>
      </c>
      <c r="B2589" s="3" t="s">
        <v>5329</v>
      </c>
      <c r="C2589" s="3" t="s">
        <v>5329</v>
      </c>
      <c r="D2589" s="12" t="s">
        <v>8942</v>
      </c>
      <c r="E2589" s="6" t="str">
        <f t="shared" si="126"/>
        <v>module=emjc</v>
      </c>
      <c r="F2589" s="3" t="s">
        <v>114</v>
      </c>
    </row>
    <row r="2590" spans="1:6" ht="30" customHeight="1">
      <c r="A2590" s="3" t="s">
        <v>3</v>
      </c>
      <c r="B2590" s="3" t="s">
        <v>5330</v>
      </c>
      <c r="C2590" s="3" t="s">
        <v>5330</v>
      </c>
      <c r="D2590" s="12" t="s">
        <v>8943</v>
      </c>
      <c r="E2590" s="6" t="str">
        <f t="shared" si="126"/>
        <v>module=emjc</v>
      </c>
      <c r="F2590" s="3" t="s">
        <v>114</v>
      </c>
    </row>
    <row r="2591" spans="1:6" ht="30" customHeight="1">
      <c r="A2591" s="3" t="s">
        <v>3</v>
      </c>
      <c r="B2591" s="3" t="s">
        <v>5331</v>
      </c>
      <c r="C2591" s="3" t="s">
        <v>5331</v>
      </c>
      <c r="D2591" s="12" t="s">
        <v>8944</v>
      </c>
      <c r="E2591" s="6" t="str">
        <f t="shared" si="126"/>
        <v>module=emjc</v>
      </c>
      <c r="F2591" s="3" t="s">
        <v>114</v>
      </c>
    </row>
    <row r="2592" spans="1:6" ht="30" customHeight="1">
      <c r="A2592" s="3" t="s">
        <v>3</v>
      </c>
      <c r="B2592" s="3" t="s">
        <v>5332</v>
      </c>
      <c r="C2592" s="3" t="s">
        <v>5332</v>
      </c>
      <c r="D2592" s="12" t="s">
        <v>8945</v>
      </c>
      <c r="E2592" s="6" t="str">
        <f t="shared" si="126"/>
        <v>module=emjc</v>
      </c>
      <c r="F2592" s="3" t="s">
        <v>114</v>
      </c>
    </row>
    <row r="2593" spans="1:6" ht="30" customHeight="1">
      <c r="A2593" s="3" t="s">
        <v>3</v>
      </c>
      <c r="B2593" s="3" t="s">
        <v>5333</v>
      </c>
      <c r="C2593" s="3" t="s">
        <v>5333</v>
      </c>
      <c r="D2593" s="12" t="s">
        <v>8946</v>
      </c>
      <c r="E2593" s="6" t="str">
        <f t="shared" si="126"/>
        <v>module=emjc</v>
      </c>
      <c r="F2593" s="3" t="s">
        <v>114</v>
      </c>
    </row>
    <row r="2594" spans="1:6" ht="30" customHeight="1">
      <c r="A2594" s="3" t="s">
        <v>3</v>
      </c>
      <c r="B2594" s="3" t="s">
        <v>5334</v>
      </c>
      <c r="C2594" s="3" t="s">
        <v>5334</v>
      </c>
      <c r="D2594" s="12" t="s">
        <v>8947</v>
      </c>
      <c r="E2594" s="6" t="str">
        <f t="shared" si="126"/>
        <v>module=emjc</v>
      </c>
      <c r="F2594" s="3" t="s">
        <v>114</v>
      </c>
    </row>
    <row r="2595" spans="1:6" ht="30" customHeight="1">
      <c r="A2595" s="3" t="s">
        <v>3</v>
      </c>
      <c r="B2595" s="3" t="s">
        <v>5335</v>
      </c>
      <c r="C2595" s="3" t="s">
        <v>5335</v>
      </c>
      <c r="D2595" s="12" t="s">
        <v>8948</v>
      </c>
      <c r="E2595" s="6" t="str">
        <f t="shared" si="126"/>
        <v>module=emjc</v>
      </c>
      <c r="F2595" s="3" t="s">
        <v>114</v>
      </c>
    </row>
    <row r="2596" spans="1:6" ht="30" customHeight="1">
      <c r="A2596" s="3" t="s">
        <v>3</v>
      </c>
      <c r="B2596" s="3" t="s">
        <v>5336</v>
      </c>
      <c r="C2596" s="3" t="s">
        <v>5336</v>
      </c>
      <c r="D2596" s="12" t="s">
        <v>8949</v>
      </c>
      <c r="E2596" s="6" t="str">
        <f t="shared" si="126"/>
        <v>module=emjc</v>
      </c>
      <c r="F2596" s="3" t="s">
        <v>114</v>
      </c>
    </row>
    <row r="2597" spans="1:6" ht="30" customHeight="1">
      <c r="A2597" s="3" t="s">
        <v>3</v>
      </c>
      <c r="B2597" s="3" t="s">
        <v>5337</v>
      </c>
      <c r="C2597" s="3" t="s">
        <v>5337</v>
      </c>
      <c r="D2597" s="12" t="s">
        <v>8950</v>
      </c>
      <c r="E2597" s="6" t="str">
        <f t="shared" si="126"/>
        <v>module=emjc</v>
      </c>
      <c r="F2597" s="3" t="s">
        <v>114</v>
      </c>
    </row>
    <row r="2598" spans="1:6" ht="30" customHeight="1">
      <c r="A2598" s="3" t="s">
        <v>3</v>
      </c>
      <c r="B2598" s="3" t="s">
        <v>5338</v>
      </c>
      <c r="C2598" s="3" t="s">
        <v>5338</v>
      </c>
      <c r="D2598" s="12" t="s">
        <v>8951</v>
      </c>
      <c r="E2598" s="6" t="str">
        <f t="shared" si="126"/>
        <v>module=emjc</v>
      </c>
      <c r="F2598" s="3" t="s">
        <v>114</v>
      </c>
    </row>
    <row r="2599" spans="1:6" ht="30" customHeight="1">
      <c r="A2599" s="3" t="s">
        <v>3</v>
      </c>
      <c r="B2599" s="3" t="s">
        <v>5339</v>
      </c>
      <c r="C2599" s="3" t="s">
        <v>5339</v>
      </c>
      <c r="D2599" s="12" t="s">
        <v>8952</v>
      </c>
      <c r="E2599" s="6" t="str">
        <f t="shared" si="126"/>
        <v>module=emjc</v>
      </c>
      <c r="F2599" s="3" t="s">
        <v>114</v>
      </c>
    </row>
    <row r="2600" spans="1:6" ht="30" customHeight="1">
      <c r="A2600" s="3" t="s">
        <v>3</v>
      </c>
      <c r="B2600" s="3" t="s">
        <v>5340</v>
      </c>
      <c r="C2600" s="3" t="s">
        <v>5340</v>
      </c>
      <c r="D2600" s="12" t="s">
        <v>8953</v>
      </c>
      <c r="E2600" s="6" t="str">
        <f t="shared" si="126"/>
        <v>module=emjc</v>
      </c>
      <c r="F2600" s="3" t="s">
        <v>114</v>
      </c>
    </row>
    <row r="2601" spans="1:6" ht="30" customHeight="1">
      <c r="A2601" s="3" t="s">
        <v>3</v>
      </c>
      <c r="B2601" s="3" t="s">
        <v>5341</v>
      </c>
      <c r="C2601" s="3" t="s">
        <v>5341</v>
      </c>
      <c r="D2601" s="12" t="s">
        <v>8954</v>
      </c>
      <c r="E2601" s="6" t="str">
        <f t="shared" si="126"/>
        <v>module=emjc</v>
      </c>
      <c r="F2601" s="3" t="s">
        <v>114</v>
      </c>
    </row>
    <row r="2602" spans="1:6" ht="30" customHeight="1">
      <c r="A2602" s="3" t="s">
        <v>3</v>
      </c>
      <c r="B2602" s="3" t="s">
        <v>5342</v>
      </c>
      <c r="C2602" s="3" t="s">
        <v>5342</v>
      </c>
      <c r="D2602" s="12" t="s">
        <v>8955</v>
      </c>
      <c r="E2602" s="6" t="str">
        <f t="shared" si="126"/>
        <v>module=emjc</v>
      </c>
      <c r="F2602" s="3" t="s">
        <v>114</v>
      </c>
    </row>
    <row r="2603" spans="1:6" ht="30" customHeight="1">
      <c r="A2603" s="3" t="s">
        <v>3</v>
      </c>
      <c r="B2603" s="3" t="s">
        <v>5343</v>
      </c>
      <c r="C2603" s="3" t="s">
        <v>5343</v>
      </c>
      <c r="D2603" s="12" t="s">
        <v>8956</v>
      </c>
      <c r="E2603" s="6" t="str">
        <f t="shared" si="126"/>
        <v>module=emjc</v>
      </c>
      <c r="F2603" s="3" t="s">
        <v>114</v>
      </c>
    </row>
    <row r="2604" spans="1:6" ht="30" customHeight="1">
      <c r="A2604" s="3" t="s">
        <v>3</v>
      </c>
      <c r="B2604" s="3" t="s">
        <v>5344</v>
      </c>
      <c r="C2604" s="3" t="s">
        <v>5344</v>
      </c>
      <c r="D2604" s="12" t="s">
        <v>8957</v>
      </c>
      <c r="E2604" s="6" t="str">
        <f t="shared" si="126"/>
        <v>module=emjc</v>
      </c>
      <c r="F2604" s="3" t="s">
        <v>114</v>
      </c>
    </row>
    <row r="2605" spans="1:6" ht="30" customHeight="1">
      <c r="A2605" s="3" t="s">
        <v>3</v>
      </c>
      <c r="B2605" s="3" t="s">
        <v>5345</v>
      </c>
      <c r="C2605" s="3" t="s">
        <v>5345</v>
      </c>
      <c r="D2605" s="12" t="s">
        <v>8958</v>
      </c>
      <c r="E2605" s="6" t="str">
        <f t="shared" si="126"/>
        <v>module=emjc</v>
      </c>
      <c r="F2605" s="3" t="s">
        <v>114</v>
      </c>
    </row>
    <row r="2606" spans="1:6" ht="30" customHeight="1">
      <c r="A2606" s="3" t="s">
        <v>3</v>
      </c>
      <c r="B2606" s="3" t="s">
        <v>5346</v>
      </c>
      <c r="C2606" s="3" t="s">
        <v>5346</v>
      </c>
      <c r="D2606" s="12" t="s">
        <v>8959</v>
      </c>
      <c r="E2606" s="6" t="str">
        <f t="shared" si="126"/>
        <v>module=emjc</v>
      </c>
      <c r="F2606" s="3" t="s">
        <v>114</v>
      </c>
    </row>
    <row r="2607" spans="1:6" ht="30" customHeight="1">
      <c r="A2607" s="3" t="s">
        <v>3</v>
      </c>
      <c r="B2607" s="3" t="s">
        <v>5347</v>
      </c>
      <c r="C2607" s="3" t="s">
        <v>5347</v>
      </c>
      <c r="D2607" s="12" t="s">
        <v>8960</v>
      </c>
      <c r="E2607" s="6" t="str">
        <f t="shared" si="126"/>
        <v>module=emjc</v>
      </c>
      <c r="F2607" s="3" t="s">
        <v>114</v>
      </c>
    </row>
    <row r="2608" spans="1:6" ht="30" customHeight="1">
      <c r="A2608" s="3" t="s">
        <v>3</v>
      </c>
      <c r="B2608" s="3" t="s">
        <v>5348</v>
      </c>
      <c r="C2608" s="3" t="s">
        <v>5348</v>
      </c>
      <c r="D2608" s="12" t="s">
        <v>8961</v>
      </c>
      <c r="E2608" s="6" t="str">
        <f t="shared" si="126"/>
        <v>module=emjc</v>
      </c>
      <c r="F2608" s="3" t="s">
        <v>114</v>
      </c>
    </row>
    <row r="2609" spans="1:6" ht="30" customHeight="1">
      <c r="A2609" s="3" t="s">
        <v>3</v>
      </c>
      <c r="B2609" s="3" t="s">
        <v>5349</v>
      </c>
      <c r="C2609" s="3" t="s">
        <v>5349</v>
      </c>
      <c r="D2609" s="12" t="s">
        <v>8962</v>
      </c>
      <c r="E2609" s="6" t="str">
        <f t="shared" si="126"/>
        <v>module=emjc</v>
      </c>
      <c r="F2609" s="3" t="s">
        <v>114</v>
      </c>
    </row>
    <row r="2610" spans="1:6" ht="30" customHeight="1">
      <c r="A2610" s="3" t="s">
        <v>3</v>
      </c>
      <c r="B2610" s="3" t="s">
        <v>5350</v>
      </c>
      <c r="C2610" s="3" t="s">
        <v>5350</v>
      </c>
      <c r="D2610" s="12" t="s">
        <v>8963</v>
      </c>
      <c r="E2610" s="6" t="str">
        <f t="shared" si="126"/>
        <v>module=emjc</v>
      </c>
      <c r="F2610" s="3" t="s">
        <v>114</v>
      </c>
    </row>
    <row r="2611" spans="1:6" ht="30" customHeight="1">
      <c r="A2611" s="3" t="s">
        <v>3</v>
      </c>
      <c r="B2611" s="3" t="s">
        <v>5351</v>
      </c>
      <c r="C2611" s="3" t="s">
        <v>5351</v>
      </c>
      <c r="D2611" s="12" t="s">
        <v>8964</v>
      </c>
      <c r="E2611" s="6" t="str">
        <f t="shared" si="126"/>
        <v>module=emjc</v>
      </c>
      <c r="F2611" s="3" t="s">
        <v>114</v>
      </c>
    </row>
    <row r="2612" spans="1:6" ht="30" customHeight="1">
      <c r="A2612" s="3" t="s">
        <v>3</v>
      </c>
      <c r="B2612" s="3" t="s">
        <v>5352</v>
      </c>
      <c r="C2612" s="3" t="s">
        <v>5352</v>
      </c>
      <c r="D2612" s="12" t="s">
        <v>8965</v>
      </c>
      <c r="E2612" s="6" t="str">
        <f t="shared" si="126"/>
        <v>module=emjc</v>
      </c>
      <c r="F2612" s="3" t="s">
        <v>114</v>
      </c>
    </row>
    <row r="2613" spans="1:6" ht="30" customHeight="1">
      <c r="A2613" s="3" t="s">
        <v>3</v>
      </c>
      <c r="B2613" s="3" t="s">
        <v>5353</v>
      </c>
      <c r="C2613" s="3" t="s">
        <v>5353</v>
      </c>
      <c r="D2613" s="12" t="s">
        <v>8966</v>
      </c>
      <c r="E2613" s="6" t="str">
        <f t="shared" si="126"/>
        <v>module=emjc</v>
      </c>
      <c r="F2613" s="3" t="s">
        <v>114</v>
      </c>
    </row>
    <row r="2614" spans="1:6" ht="30" customHeight="1">
      <c r="A2614" s="3" t="s">
        <v>3</v>
      </c>
      <c r="B2614" s="3" t="s">
        <v>5354</v>
      </c>
      <c r="C2614" s="3" t="s">
        <v>5354</v>
      </c>
      <c r="D2614" s="12" t="s">
        <v>8967</v>
      </c>
      <c r="E2614" s="6" t="str">
        <f t="shared" si="126"/>
        <v>module=emjc</v>
      </c>
      <c r="F2614" s="3" t="s">
        <v>114</v>
      </c>
    </row>
    <row r="2615" spans="1:6" ht="30" customHeight="1">
      <c r="A2615" s="3" t="s">
        <v>3</v>
      </c>
      <c r="B2615" s="3" t="s">
        <v>5355</v>
      </c>
      <c r="C2615" s="3" t="s">
        <v>5355</v>
      </c>
      <c r="D2615" s="12" t="s">
        <v>8968</v>
      </c>
      <c r="E2615" s="6" t="str">
        <f t="shared" si="126"/>
        <v>module=emjc</v>
      </c>
      <c r="F2615" s="3" t="s">
        <v>114</v>
      </c>
    </row>
    <row r="2616" spans="1:6" ht="30" customHeight="1">
      <c r="A2616" s="3" t="s">
        <v>3</v>
      </c>
      <c r="B2616" s="3" t="s">
        <v>5356</v>
      </c>
      <c r="C2616" s="3" t="s">
        <v>5356</v>
      </c>
      <c r="D2616" s="12" t="s">
        <v>8969</v>
      </c>
      <c r="E2616" s="6" t="str">
        <f t="shared" si="126"/>
        <v>module=emjc</v>
      </c>
      <c r="F2616" s="3" t="s">
        <v>114</v>
      </c>
    </row>
    <row r="2617" spans="1:6" ht="30" customHeight="1">
      <c r="A2617" s="3" t="s">
        <v>3</v>
      </c>
      <c r="B2617" s="3" t="s">
        <v>5357</v>
      </c>
      <c r="C2617" s="3" t="s">
        <v>5357</v>
      </c>
      <c r="D2617" s="12" t="s">
        <v>8970</v>
      </c>
      <c r="E2617" s="6" t="str">
        <f t="shared" si="126"/>
        <v>module=emjc</v>
      </c>
      <c r="F2617" s="3" t="s">
        <v>114</v>
      </c>
    </row>
    <row r="2618" spans="1:6" ht="30" customHeight="1">
      <c r="A2618" s="3" t="s">
        <v>3</v>
      </c>
      <c r="B2618" s="3" t="s">
        <v>5358</v>
      </c>
      <c r="C2618" s="3" t="s">
        <v>5358</v>
      </c>
      <c r="D2618" s="12" t="s">
        <v>8971</v>
      </c>
      <c r="E2618" s="6" t="str">
        <f t="shared" si="126"/>
        <v>module=emjc</v>
      </c>
      <c r="F2618" s="3" t="s">
        <v>114</v>
      </c>
    </row>
    <row r="2619" spans="1:6" ht="30" customHeight="1">
      <c r="A2619" s="3" t="s">
        <v>3</v>
      </c>
      <c r="B2619" s="3" t="s">
        <v>5359</v>
      </c>
      <c r="C2619" s="3" t="s">
        <v>5359</v>
      </c>
      <c r="D2619" s="12" t="s">
        <v>8972</v>
      </c>
      <c r="E2619" s="6" t="str">
        <f t="shared" si="126"/>
        <v>module=emjc</v>
      </c>
      <c r="F2619" s="3" t="s">
        <v>114</v>
      </c>
    </row>
    <row r="2620" spans="1:6" ht="30" customHeight="1">
      <c r="A2620" s="3" t="s">
        <v>3</v>
      </c>
      <c r="B2620" s="3" t="s">
        <v>5360</v>
      </c>
      <c r="C2620" s="3" t="s">
        <v>5360</v>
      </c>
      <c r="D2620" s="12" t="s">
        <v>8973</v>
      </c>
      <c r="E2620" s="6" t="str">
        <f t="shared" si="126"/>
        <v>module=emjc</v>
      </c>
      <c r="F2620" s="3" t="s">
        <v>114</v>
      </c>
    </row>
    <row r="2621" spans="1:6" ht="30" customHeight="1">
      <c r="A2621" s="3" t="s">
        <v>3</v>
      </c>
      <c r="B2621" s="3" t="s">
        <v>5361</v>
      </c>
      <c r="C2621" s="3" t="s">
        <v>5361</v>
      </c>
      <c r="D2621" s="12" t="s">
        <v>8974</v>
      </c>
      <c r="E2621" s="6" t="str">
        <f t="shared" si="126"/>
        <v>module=emjc</v>
      </c>
      <c r="F2621" s="3" t="s">
        <v>114</v>
      </c>
    </row>
    <row r="2622" spans="1:6" ht="30" customHeight="1">
      <c r="A2622" s="3" t="s">
        <v>3</v>
      </c>
      <c r="B2622" s="3" t="s">
        <v>5362</v>
      </c>
      <c r="C2622" s="3" t="s">
        <v>5362</v>
      </c>
      <c r="D2622" s="12" t="s">
        <v>8975</v>
      </c>
      <c r="E2622" s="6" t="str">
        <f t="shared" ref="E2622:E2685" si="127">HYPERLINK("http://www.ssc.wisc.edu/wlsresearch/documentation/waves/?wave=wls92&amp;module=emjc","module=emjc")</f>
        <v>module=emjc</v>
      </c>
      <c r="F2622" s="3" t="s">
        <v>114</v>
      </c>
    </row>
    <row r="2623" spans="1:6" ht="30" customHeight="1">
      <c r="A2623" s="3" t="s">
        <v>3</v>
      </c>
      <c r="B2623" s="3" t="s">
        <v>5363</v>
      </c>
      <c r="C2623" s="3" t="s">
        <v>5363</v>
      </c>
      <c r="D2623" s="12" t="s">
        <v>8976</v>
      </c>
      <c r="E2623" s="6" t="str">
        <f t="shared" si="127"/>
        <v>module=emjc</v>
      </c>
      <c r="F2623" s="3" t="s">
        <v>114</v>
      </c>
    </row>
    <row r="2624" spans="1:6" ht="30" customHeight="1">
      <c r="A2624" s="3" t="s">
        <v>3</v>
      </c>
      <c r="B2624" s="3" t="s">
        <v>5364</v>
      </c>
      <c r="C2624" s="3" t="s">
        <v>5364</v>
      </c>
      <c r="D2624" s="12" t="s">
        <v>8977</v>
      </c>
      <c r="E2624" s="6" t="str">
        <f t="shared" si="127"/>
        <v>module=emjc</v>
      </c>
      <c r="F2624" s="3" t="s">
        <v>114</v>
      </c>
    </row>
    <row r="2625" spans="1:6" ht="30" customHeight="1">
      <c r="A2625" s="3" t="s">
        <v>3</v>
      </c>
      <c r="B2625" s="3" t="s">
        <v>5365</v>
      </c>
      <c r="C2625" s="3" t="s">
        <v>5365</v>
      </c>
      <c r="D2625" s="12" t="s">
        <v>8978</v>
      </c>
      <c r="E2625" s="6" t="str">
        <f t="shared" si="127"/>
        <v>module=emjc</v>
      </c>
      <c r="F2625" s="3" t="s">
        <v>114</v>
      </c>
    </row>
    <row r="2626" spans="1:6" ht="30" customHeight="1">
      <c r="A2626" s="3" t="s">
        <v>3</v>
      </c>
      <c r="B2626" s="3" t="s">
        <v>5366</v>
      </c>
      <c r="C2626" s="3" t="s">
        <v>5366</v>
      </c>
      <c r="D2626" s="12" t="s">
        <v>8979</v>
      </c>
      <c r="E2626" s="6" t="str">
        <f t="shared" si="127"/>
        <v>module=emjc</v>
      </c>
      <c r="F2626" s="3" t="s">
        <v>114</v>
      </c>
    </row>
    <row r="2627" spans="1:6" ht="30" customHeight="1">
      <c r="A2627" s="3" t="s">
        <v>3</v>
      </c>
      <c r="B2627" s="3" t="s">
        <v>5367</v>
      </c>
      <c r="C2627" s="3" t="s">
        <v>5367</v>
      </c>
      <c r="D2627" s="12" t="s">
        <v>8980</v>
      </c>
      <c r="E2627" s="6" t="str">
        <f t="shared" si="127"/>
        <v>module=emjc</v>
      </c>
      <c r="F2627" s="3" t="s">
        <v>114</v>
      </c>
    </row>
    <row r="2628" spans="1:6" ht="30" customHeight="1">
      <c r="A2628" s="3" t="s">
        <v>3</v>
      </c>
      <c r="B2628" s="3" t="s">
        <v>5368</v>
      </c>
      <c r="C2628" s="3" t="s">
        <v>5368</v>
      </c>
      <c r="D2628" s="12" t="s">
        <v>8981</v>
      </c>
      <c r="E2628" s="6" t="str">
        <f t="shared" si="127"/>
        <v>module=emjc</v>
      </c>
      <c r="F2628" s="3" t="s">
        <v>114</v>
      </c>
    </row>
    <row r="2629" spans="1:6" ht="30" customHeight="1">
      <c r="A2629" s="3" t="s">
        <v>3</v>
      </c>
      <c r="B2629" s="3" t="s">
        <v>5369</v>
      </c>
      <c r="C2629" s="3" t="s">
        <v>5369</v>
      </c>
      <c r="D2629" s="12" t="s">
        <v>8982</v>
      </c>
      <c r="E2629" s="6" t="str">
        <f t="shared" si="127"/>
        <v>module=emjc</v>
      </c>
      <c r="F2629" s="3" t="s">
        <v>114</v>
      </c>
    </row>
    <row r="2630" spans="1:6" ht="30" customHeight="1">
      <c r="A2630" s="3" t="s">
        <v>3</v>
      </c>
      <c r="B2630" s="3" t="s">
        <v>5370</v>
      </c>
      <c r="C2630" s="3" t="s">
        <v>5370</v>
      </c>
      <c r="D2630" s="12" t="s">
        <v>8983</v>
      </c>
      <c r="E2630" s="6" t="str">
        <f t="shared" si="127"/>
        <v>module=emjc</v>
      </c>
      <c r="F2630" s="3" t="s">
        <v>114</v>
      </c>
    </row>
    <row r="2631" spans="1:6" ht="30" customHeight="1">
      <c r="A2631" s="3" t="s">
        <v>3</v>
      </c>
      <c r="B2631" s="3" t="s">
        <v>5371</v>
      </c>
      <c r="C2631" s="3" t="s">
        <v>5371</v>
      </c>
      <c r="D2631" s="12" t="s">
        <v>8984</v>
      </c>
      <c r="E2631" s="6" t="str">
        <f t="shared" si="127"/>
        <v>module=emjc</v>
      </c>
      <c r="F2631" s="3" t="s">
        <v>114</v>
      </c>
    </row>
    <row r="2632" spans="1:6" ht="30" customHeight="1">
      <c r="A2632" s="3" t="s">
        <v>3</v>
      </c>
      <c r="B2632" s="3" t="s">
        <v>5372</v>
      </c>
      <c r="C2632" s="3" t="s">
        <v>5372</v>
      </c>
      <c r="D2632" s="12" t="s">
        <v>8985</v>
      </c>
      <c r="E2632" s="6" t="str">
        <f t="shared" si="127"/>
        <v>module=emjc</v>
      </c>
      <c r="F2632" s="3" t="s">
        <v>114</v>
      </c>
    </row>
    <row r="2633" spans="1:6" ht="30" customHeight="1">
      <c r="A2633" s="3" t="s">
        <v>3</v>
      </c>
      <c r="B2633" s="3" t="s">
        <v>5373</v>
      </c>
      <c r="C2633" s="3" t="s">
        <v>5373</v>
      </c>
      <c r="D2633" s="12" t="s">
        <v>8962</v>
      </c>
      <c r="E2633" s="6" t="str">
        <f t="shared" si="127"/>
        <v>module=emjc</v>
      </c>
      <c r="F2633" s="3" t="s">
        <v>114</v>
      </c>
    </row>
    <row r="2634" spans="1:6" ht="30" customHeight="1">
      <c r="A2634" s="3" t="s">
        <v>3</v>
      </c>
      <c r="B2634" s="3" t="s">
        <v>5374</v>
      </c>
      <c r="C2634" s="3" t="s">
        <v>5374</v>
      </c>
      <c r="D2634" s="12" t="s">
        <v>8986</v>
      </c>
      <c r="E2634" s="6" t="str">
        <f t="shared" si="127"/>
        <v>module=emjc</v>
      </c>
      <c r="F2634" s="3" t="s">
        <v>114</v>
      </c>
    </row>
    <row r="2635" spans="1:6" ht="30" customHeight="1">
      <c r="A2635" s="3" t="s">
        <v>3</v>
      </c>
      <c r="B2635" s="3" t="s">
        <v>5375</v>
      </c>
      <c r="C2635" s="3" t="s">
        <v>5375</v>
      </c>
      <c r="D2635" s="12" t="s">
        <v>8987</v>
      </c>
      <c r="E2635" s="6" t="str">
        <f t="shared" si="127"/>
        <v>module=emjc</v>
      </c>
      <c r="F2635" s="3" t="s">
        <v>114</v>
      </c>
    </row>
    <row r="2636" spans="1:6" ht="30" customHeight="1">
      <c r="A2636" s="3" t="s">
        <v>3</v>
      </c>
      <c r="B2636" s="3" t="s">
        <v>5376</v>
      </c>
      <c r="C2636" s="3" t="s">
        <v>5376</v>
      </c>
      <c r="D2636" s="12" t="s">
        <v>8988</v>
      </c>
      <c r="E2636" s="6" t="str">
        <f t="shared" si="127"/>
        <v>module=emjc</v>
      </c>
      <c r="F2636" s="3" t="s">
        <v>114</v>
      </c>
    </row>
    <row r="2637" spans="1:6" ht="30" customHeight="1">
      <c r="A2637" s="3" t="s">
        <v>3</v>
      </c>
      <c r="B2637" s="3" t="s">
        <v>5377</v>
      </c>
      <c r="C2637" s="3" t="s">
        <v>5377</v>
      </c>
      <c r="D2637" s="12" t="s">
        <v>8989</v>
      </c>
      <c r="E2637" s="6" t="str">
        <f t="shared" si="127"/>
        <v>module=emjc</v>
      </c>
      <c r="F2637" s="3" t="s">
        <v>114</v>
      </c>
    </row>
    <row r="2638" spans="1:6" ht="30" customHeight="1">
      <c r="A2638" s="3" t="s">
        <v>3</v>
      </c>
      <c r="B2638" s="3" t="s">
        <v>5378</v>
      </c>
      <c r="C2638" s="3" t="s">
        <v>5378</v>
      </c>
      <c r="D2638" s="12" t="s">
        <v>8990</v>
      </c>
      <c r="E2638" s="6" t="str">
        <f t="shared" si="127"/>
        <v>module=emjc</v>
      </c>
      <c r="F2638" s="3" t="s">
        <v>114</v>
      </c>
    </row>
    <row r="2639" spans="1:6" ht="30" customHeight="1">
      <c r="A2639" s="3" t="s">
        <v>3</v>
      </c>
      <c r="B2639" s="3" t="s">
        <v>5379</v>
      </c>
      <c r="C2639" s="3" t="s">
        <v>5379</v>
      </c>
      <c r="D2639" s="12" t="s">
        <v>8991</v>
      </c>
      <c r="E2639" s="6" t="str">
        <f t="shared" si="127"/>
        <v>module=emjc</v>
      </c>
      <c r="F2639" s="3" t="s">
        <v>114</v>
      </c>
    </row>
    <row r="2640" spans="1:6" ht="30" customHeight="1">
      <c r="A2640" s="3" t="s">
        <v>3</v>
      </c>
      <c r="B2640" s="3" t="s">
        <v>5380</v>
      </c>
      <c r="C2640" s="3" t="s">
        <v>5380</v>
      </c>
      <c r="D2640" s="12" t="s">
        <v>8992</v>
      </c>
      <c r="E2640" s="6" t="str">
        <f t="shared" si="127"/>
        <v>module=emjc</v>
      </c>
      <c r="F2640" s="3" t="s">
        <v>114</v>
      </c>
    </row>
    <row r="2641" spans="1:6" ht="30" customHeight="1">
      <c r="A2641" s="3" t="s">
        <v>3</v>
      </c>
      <c r="B2641" s="3" t="s">
        <v>5381</v>
      </c>
      <c r="C2641" s="3" t="s">
        <v>5381</v>
      </c>
      <c r="D2641" s="12" t="s">
        <v>8993</v>
      </c>
      <c r="E2641" s="6" t="str">
        <f t="shared" si="127"/>
        <v>module=emjc</v>
      </c>
      <c r="F2641" s="3" t="s">
        <v>114</v>
      </c>
    </row>
    <row r="2642" spans="1:6" ht="30" customHeight="1">
      <c r="A2642" s="3" t="s">
        <v>3</v>
      </c>
      <c r="B2642" s="3" t="s">
        <v>5382</v>
      </c>
      <c r="C2642" s="3" t="s">
        <v>5382</v>
      </c>
      <c r="D2642" s="12" t="s">
        <v>8994</v>
      </c>
      <c r="E2642" s="6" t="str">
        <f t="shared" si="127"/>
        <v>module=emjc</v>
      </c>
      <c r="F2642" s="3" t="s">
        <v>114</v>
      </c>
    </row>
    <row r="2643" spans="1:6" ht="30" customHeight="1">
      <c r="A2643" s="3" t="s">
        <v>3</v>
      </c>
      <c r="B2643" s="3" t="s">
        <v>5383</v>
      </c>
      <c r="C2643" s="3" t="s">
        <v>5383</v>
      </c>
      <c r="D2643" s="12" t="s">
        <v>8945</v>
      </c>
      <c r="E2643" s="6" t="str">
        <f t="shared" si="127"/>
        <v>module=emjc</v>
      </c>
      <c r="F2643" s="3" t="s">
        <v>114</v>
      </c>
    </row>
    <row r="2644" spans="1:6" ht="30" customHeight="1">
      <c r="A2644" s="3" t="s">
        <v>3</v>
      </c>
      <c r="B2644" s="3" t="s">
        <v>5384</v>
      </c>
      <c r="C2644" s="3" t="s">
        <v>5384</v>
      </c>
      <c r="D2644" s="12" t="s">
        <v>8946</v>
      </c>
      <c r="E2644" s="6" t="str">
        <f t="shared" si="127"/>
        <v>module=emjc</v>
      </c>
      <c r="F2644" s="3" t="s">
        <v>114</v>
      </c>
    </row>
    <row r="2645" spans="1:6" ht="30" customHeight="1">
      <c r="A2645" s="3" t="s">
        <v>3</v>
      </c>
      <c r="B2645" s="3" t="s">
        <v>5385</v>
      </c>
      <c r="C2645" s="3" t="s">
        <v>5385</v>
      </c>
      <c r="D2645" s="12" t="s">
        <v>8995</v>
      </c>
      <c r="E2645" s="6" t="str">
        <f t="shared" si="127"/>
        <v>module=emjc</v>
      </c>
      <c r="F2645" s="3" t="s">
        <v>114</v>
      </c>
    </row>
    <row r="2646" spans="1:6" ht="30" customHeight="1">
      <c r="A2646" s="3" t="s">
        <v>3</v>
      </c>
      <c r="B2646" s="3" t="s">
        <v>5386</v>
      </c>
      <c r="C2646" s="3" t="s">
        <v>5386</v>
      </c>
      <c r="D2646" s="12" t="s">
        <v>8996</v>
      </c>
      <c r="E2646" s="6" t="str">
        <f t="shared" si="127"/>
        <v>module=emjc</v>
      </c>
      <c r="F2646" s="3" t="s">
        <v>114</v>
      </c>
    </row>
    <row r="2647" spans="1:6" ht="30" customHeight="1">
      <c r="A2647" s="3" t="s">
        <v>3</v>
      </c>
      <c r="B2647" s="3" t="s">
        <v>5387</v>
      </c>
      <c r="C2647" s="3" t="s">
        <v>5387</v>
      </c>
      <c r="D2647" s="12" t="s">
        <v>8997</v>
      </c>
      <c r="E2647" s="6" t="str">
        <f t="shared" si="127"/>
        <v>module=emjc</v>
      </c>
      <c r="F2647" s="3" t="s">
        <v>114</v>
      </c>
    </row>
    <row r="2648" spans="1:6" ht="30" customHeight="1">
      <c r="A2648" s="3" t="s">
        <v>3</v>
      </c>
      <c r="B2648" s="3" t="s">
        <v>5388</v>
      </c>
      <c r="C2648" s="3" t="s">
        <v>5388</v>
      </c>
      <c r="D2648" s="12" t="s">
        <v>8998</v>
      </c>
      <c r="E2648" s="6" t="str">
        <f t="shared" si="127"/>
        <v>module=emjc</v>
      </c>
      <c r="F2648" s="3" t="s">
        <v>114</v>
      </c>
    </row>
    <row r="2649" spans="1:6" ht="30" customHeight="1">
      <c r="A2649" s="3" t="s">
        <v>3</v>
      </c>
      <c r="B2649" s="3" t="s">
        <v>5389</v>
      </c>
      <c r="C2649" s="3" t="s">
        <v>5389</v>
      </c>
      <c r="D2649" s="12" t="s">
        <v>8999</v>
      </c>
      <c r="E2649" s="6" t="str">
        <f t="shared" si="127"/>
        <v>module=emjc</v>
      </c>
      <c r="F2649" s="3" t="s">
        <v>114</v>
      </c>
    </row>
    <row r="2650" spans="1:6" ht="30" customHeight="1">
      <c r="A2650" s="3" t="s">
        <v>3</v>
      </c>
      <c r="B2650" s="3" t="s">
        <v>5390</v>
      </c>
      <c r="C2650" s="3" t="s">
        <v>5390</v>
      </c>
      <c r="D2650" s="12" t="s">
        <v>9000</v>
      </c>
      <c r="E2650" s="6" t="str">
        <f t="shared" si="127"/>
        <v>module=emjc</v>
      </c>
      <c r="F2650" s="3" t="s">
        <v>114</v>
      </c>
    </row>
    <row r="2651" spans="1:6" ht="30" customHeight="1">
      <c r="A2651" s="3" t="s">
        <v>3</v>
      </c>
      <c r="B2651" s="3" t="s">
        <v>5391</v>
      </c>
      <c r="C2651" s="3" t="s">
        <v>5391</v>
      </c>
      <c r="D2651" s="12" t="s">
        <v>9001</v>
      </c>
      <c r="E2651" s="6" t="str">
        <f t="shared" si="127"/>
        <v>module=emjc</v>
      </c>
      <c r="F2651" s="3" t="s">
        <v>114</v>
      </c>
    </row>
    <row r="2652" spans="1:6" ht="30" customHeight="1">
      <c r="A2652" s="3" t="s">
        <v>3</v>
      </c>
      <c r="B2652" s="3" t="s">
        <v>5392</v>
      </c>
      <c r="C2652" s="3" t="s">
        <v>5392</v>
      </c>
      <c r="D2652" s="12" t="s">
        <v>9002</v>
      </c>
      <c r="E2652" s="6" t="str">
        <f t="shared" si="127"/>
        <v>module=emjc</v>
      </c>
      <c r="F2652" s="3" t="s">
        <v>114</v>
      </c>
    </row>
    <row r="2653" spans="1:6" ht="30" customHeight="1">
      <c r="A2653" s="3" t="s">
        <v>3</v>
      </c>
      <c r="B2653" s="3" t="s">
        <v>5393</v>
      </c>
      <c r="C2653" s="3" t="s">
        <v>5393</v>
      </c>
      <c r="D2653" s="12" t="s">
        <v>9003</v>
      </c>
      <c r="E2653" s="6" t="str">
        <f t="shared" si="127"/>
        <v>module=emjc</v>
      </c>
      <c r="F2653" s="3" t="s">
        <v>114</v>
      </c>
    </row>
    <row r="2654" spans="1:6" ht="30" customHeight="1">
      <c r="A2654" s="3" t="s">
        <v>3</v>
      </c>
      <c r="B2654" s="3" t="s">
        <v>5394</v>
      </c>
      <c r="C2654" s="3" t="s">
        <v>5394</v>
      </c>
      <c r="D2654" s="12" t="s">
        <v>9004</v>
      </c>
      <c r="E2654" s="6" t="str">
        <f t="shared" si="127"/>
        <v>module=emjc</v>
      </c>
      <c r="F2654" s="3" t="s">
        <v>114</v>
      </c>
    </row>
    <row r="2655" spans="1:6" ht="30" customHeight="1">
      <c r="A2655" s="3" t="s">
        <v>3</v>
      </c>
      <c r="B2655" s="3" t="s">
        <v>5395</v>
      </c>
      <c r="C2655" s="3" t="s">
        <v>5395</v>
      </c>
      <c r="D2655" s="12" t="s">
        <v>9005</v>
      </c>
      <c r="E2655" s="6" t="str">
        <f t="shared" si="127"/>
        <v>module=emjc</v>
      </c>
      <c r="F2655" s="3" t="s">
        <v>114</v>
      </c>
    </row>
    <row r="2656" spans="1:6" ht="30" customHeight="1">
      <c r="A2656" s="3" t="s">
        <v>3</v>
      </c>
      <c r="B2656" s="3" t="s">
        <v>5396</v>
      </c>
      <c r="C2656" s="3" t="s">
        <v>5396</v>
      </c>
      <c r="D2656" s="12" t="s">
        <v>9006</v>
      </c>
      <c r="E2656" s="6" t="str">
        <f t="shared" si="127"/>
        <v>module=emjc</v>
      </c>
      <c r="F2656" s="3" t="s">
        <v>114</v>
      </c>
    </row>
    <row r="2657" spans="1:6" ht="30" customHeight="1">
      <c r="A2657" s="3" t="s">
        <v>3</v>
      </c>
      <c r="B2657" s="3" t="s">
        <v>5397</v>
      </c>
      <c r="C2657" s="3" t="s">
        <v>5397</v>
      </c>
      <c r="D2657" s="12" t="s">
        <v>9007</v>
      </c>
      <c r="E2657" s="6" t="str">
        <f t="shared" si="127"/>
        <v>module=emjc</v>
      </c>
      <c r="F2657" s="3" t="s">
        <v>114</v>
      </c>
    </row>
    <row r="2658" spans="1:6" ht="30" customHeight="1">
      <c r="A2658" s="3" t="s">
        <v>3</v>
      </c>
      <c r="B2658" s="3" t="s">
        <v>5398</v>
      </c>
      <c r="C2658" s="3" t="s">
        <v>5398</v>
      </c>
      <c r="D2658" s="12" t="s">
        <v>9008</v>
      </c>
      <c r="E2658" s="6" t="str">
        <f t="shared" si="127"/>
        <v>module=emjc</v>
      </c>
      <c r="F2658" s="3" t="s">
        <v>114</v>
      </c>
    </row>
    <row r="2659" spans="1:6" ht="30" customHeight="1">
      <c r="A2659" s="3" t="s">
        <v>3</v>
      </c>
      <c r="B2659" s="3" t="s">
        <v>5399</v>
      </c>
      <c r="C2659" s="3" t="s">
        <v>5399</v>
      </c>
      <c r="D2659" s="12" t="s">
        <v>9009</v>
      </c>
      <c r="E2659" s="6" t="str">
        <f t="shared" si="127"/>
        <v>module=emjc</v>
      </c>
      <c r="F2659" s="3" t="s">
        <v>114</v>
      </c>
    </row>
    <row r="2660" spans="1:6" ht="30" customHeight="1">
      <c r="A2660" s="3" t="s">
        <v>3</v>
      </c>
      <c r="B2660" s="3" t="s">
        <v>5400</v>
      </c>
      <c r="C2660" s="3" t="s">
        <v>5400</v>
      </c>
      <c r="D2660" s="12" t="s">
        <v>9010</v>
      </c>
      <c r="E2660" s="6" t="str">
        <f t="shared" si="127"/>
        <v>module=emjc</v>
      </c>
      <c r="F2660" s="3" t="s">
        <v>114</v>
      </c>
    </row>
    <row r="2661" spans="1:6" ht="30" customHeight="1">
      <c r="A2661" s="3" t="s">
        <v>3</v>
      </c>
      <c r="B2661" s="3" t="s">
        <v>5401</v>
      </c>
      <c r="C2661" s="3" t="s">
        <v>5401</v>
      </c>
      <c r="D2661" s="12" t="s">
        <v>9011</v>
      </c>
      <c r="E2661" s="6" t="str">
        <f t="shared" si="127"/>
        <v>module=emjc</v>
      </c>
      <c r="F2661" s="3" t="s">
        <v>114</v>
      </c>
    </row>
    <row r="2662" spans="1:6" ht="30" customHeight="1">
      <c r="A2662" s="3" t="s">
        <v>3</v>
      </c>
      <c r="B2662" s="3" t="s">
        <v>5402</v>
      </c>
      <c r="C2662" s="3" t="s">
        <v>5402</v>
      </c>
      <c r="D2662" s="12" t="s">
        <v>9012</v>
      </c>
      <c r="E2662" s="6" t="str">
        <f t="shared" si="127"/>
        <v>module=emjc</v>
      </c>
      <c r="F2662" s="3" t="s">
        <v>114</v>
      </c>
    </row>
    <row r="2663" spans="1:6" ht="30" customHeight="1">
      <c r="A2663" s="3" t="s">
        <v>3</v>
      </c>
      <c r="B2663" s="3" t="s">
        <v>5403</v>
      </c>
      <c r="C2663" s="3" t="s">
        <v>5403</v>
      </c>
      <c r="D2663" s="12" t="s">
        <v>9013</v>
      </c>
      <c r="E2663" s="6" t="str">
        <f t="shared" si="127"/>
        <v>module=emjc</v>
      </c>
      <c r="F2663" s="3" t="s">
        <v>114</v>
      </c>
    </row>
    <row r="2664" spans="1:6" ht="30" customHeight="1">
      <c r="A2664" s="3" t="s">
        <v>3</v>
      </c>
      <c r="B2664" s="3" t="s">
        <v>5404</v>
      </c>
      <c r="C2664" s="3" t="s">
        <v>5404</v>
      </c>
      <c r="D2664" s="12" t="s">
        <v>9014</v>
      </c>
      <c r="E2664" s="6" t="str">
        <f t="shared" si="127"/>
        <v>module=emjc</v>
      </c>
      <c r="F2664" s="3" t="s">
        <v>114</v>
      </c>
    </row>
    <row r="2665" spans="1:6" ht="30" customHeight="1">
      <c r="A2665" s="3" t="s">
        <v>3</v>
      </c>
      <c r="B2665" s="3" t="s">
        <v>5405</v>
      </c>
      <c r="C2665" s="3" t="s">
        <v>5405</v>
      </c>
      <c r="D2665" s="12" t="s">
        <v>9015</v>
      </c>
      <c r="E2665" s="6" t="str">
        <f t="shared" si="127"/>
        <v>module=emjc</v>
      </c>
      <c r="F2665" s="3" t="s">
        <v>114</v>
      </c>
    </row>
    <row r="2666" spans="1:6" ht="30" customHeight="1">
      <c r="A2666" s="3" t="s">
        <v>3</v>
      </c>
      <c r="B2666" s="3" t="s">
        <v>5406</v>
      </c>
      <c r="C2666" s="3" t="s">
        <v>5406</v>
      </c>
      <c r="D2666" s="12" t="s">
        <v>9016</v>
      </c>
      <c r="E2666" s="6" t="str">
        <f t="shared" si="127"/>
        <v>module=emjc</v>
      </c>
      <c r="F2666" s="3" t="s">
        <v>114</v>
      </c>
    </row>
    <row r="2667" spans="1:6" ht="30" customHeight="1">
      <c r="A2667" s="3" t="s">
        <v>3</v>
      </c>
      <c r="B2667" s="3" t="s">
        <v>5407</v>
      </c>
      <c r="C2667" s="3" t="s">
        <v>5407</v>
      </c>
      <c r="D2667" s="12" t="s">
        <v>9017</v>
      </c>
      <c r="E2667" s="6" t="str">
        <f t="shared" si="127"/>
        <v>module=emjc</v>
      </c>
      <c r="F2667" s="3" t="s">
        <v>114</v>
      </c>
    </row>
    <row r="2668" spans="1:6" ht="30" customHeight="1">
      <c r="A2668" s="3" t="s">
        <v>3</v>
      </c>
      <c r="B2668" s="3" t="s">
        <v>5408</v>
      </c>
      <c r="C2668" s="3" t="s">
        <v>5408</v>
      </c>
      <c r="D2668" s="12" t="s">
        <v>9018</v>
      </c>
      <c r="E2668" s="6" t="str">
        <f t="shared" si="127"/>
        <v>module=emjc</v>
      </c>
      <c r="F2668" s="3" t="s">
        <v>114</v>
      </c>
    </row>
    <row r="2669" spans="1:6" ht="30" customHeight="1">
      <c r="A2669" s="3" t="s">
        <v>3</v>
      </c>
      <c r="B2669" s="3" t="s">
        <v>5409</v>
      </c>
      <c r="C2669" s="3" t="s">
        <v>5409</v>
      </c>
      <c r="D2669" s="12" t="s">
        <v>9019</v>
      </c>
      <c r="E2669" s="6" t="str">
        <f t="shared" si="127"/>
        <v>module=emjc</v>
      </c>
      <c r="F2669" s="3" t="s">
        <v>114</v>
      </c>
    </row>
    <row r="2670" spans="1:6" ht="30" customHeight="1">
      <c r="A2670" s="3" t="s">
        <v>3</v>
      </c>
      <c r="B2670" s="3" t="s">
        <v>5410</v>
      </c>
      <c r="C2670" s="3" t="s">
        <v>5410</v>
      </c>
      <c r="D2670" s="12" t="s">
        <v>9020</v>
      </c>
      <c r="E2670" s="6" t="str">
        <f t="shared" si="127"/>
        <v>module=emjc</v>
      </c>
      <c r="F2670" s="3" t="s">
        <v>114</v>
      </c>
    </row>
    <row r="2671" spans="1:6" ht="30" customHeight="1">
      <c r="A2671" s="3" t="s">
        <v>3</v>
      </c>
      <c r="B2671" s="3" t="s">
        <v>5411</v>
      </c>
      <c r="C2671" s="3" t="s">
        <v>5411</v>
      </c>
      <c r="D2671" s="12" t="s">
        <v>9021</v>
      </c>
      <c r="E2671" s="6" t="str">
        <f t="shared" si="127"/>
        <v>module=emjc</v>
      </c>
      <c r="F2671" s="3" t="s">
        <v>114</v>
      </c>
    </row>
    <row r="2672" spans="1:6" ht="30" customHeight="1">
      <c r="A2672" s="3" t="s">
        <v>3</v>
      </c>
      <c r="B2672" s="3" t="s">
        <v>5412</v>
      </c>
      <c r="C2672" s="3" t="s">
        <v>5412</v>
      </c>
      <c r="D2672" s="12" t="s">
        <v>9022</v>
      </c>
      <c r="E2672" s="6" t="str">
        <f t="shared" si="127"/>
        <v>module=emjc</v>
      </c>
      <c r="F2672" s="3" t="s">
        <v>114</v>
      </c>
    </row>
    <row r="2673" spans="1:6" ht="30" customHeight="1">
      <c r="A2673" s="3" t="s">
        <v>3</v>
      </c>
      <c r="B2673" s="3" t="s">
        <v>5413</v>
      </c>
      <c r="C2673" s="3" t="s">
        <v>5413</v>
      </c>
      <c r="D2673" s="12" t="s">
        <v>9023</v>
      </c>
      <c r="E2673" s="6" t="str">
        <f t="shared" si="127"/>
        <v>module=emjc</v>
      </c>
      <c r="F2673" s="3" t="s">
        <v>114</v>
      </c>
    </row>
    <row r="2674" spans="1:6" ht="30" customHeight="1">
      <c r="A2674" s="3" t="s">
        <v>3</v>
      </c>
      <c r="B2674" s="3" t="s">
        <v>5414</v>
      </c>
      <c r="C2674" s="3" t="s">
        <v>5414</v>
      </c>
      <c r="D2674" s="12" t="s">
        <v>9024</v>
      </c>
      <c r="E2674" s="6" t="str">
        <f t="shared" si="127"/>
        <v>module=emjc</v>
      </c>
      <c r="F2674" s="3" t="s">
        <v>114</v>
      </c>
    </row>
    <row r="2675" spans="1:6" ht="30" customHeight="1">
      <c r="A2675" s="3" t="s">
        <v>3</v>
      </c>
      <c r="B2675" s="3" t="s">
        <v>5415</v>
      </c>
      <c r="C2675" s="3" t="s">
        <v>5415</v>
      </c>
      <c r="D2675" s="12" t="s">
        <v>9025</v>
      </c>
      <c r="E2675" s="6" t="str">
        <f t="shared" si="127"/>
        <v>module=emjc</v>
      </c>
      <c r="F2675" s="3" t="s">
        <v>114</v>
      </c>
    </row>
    <row r="2676" spans="1:6" ht="30" customHeight="1">
      <c r="A2676" s="3" t="s">
        <v>3</v>
      </c>
      <c r="B2676" s="3" t="s">
        <v>5416</v>
      </c>
      <c r="C2676" s="3" t="s">
        <v>5416</v>
      </c>
      <c r="D2676" s="12" t="s">
        <v>9026</v>
      </c>
      <c r="E2676" s="6" t="str">
        <f t="shared" si="127"/>
        <v>module=emjc</v>
      </c>
      <c r="F2676" s="3" t="s">
        <v>114</v>
      </c>
    </row>
    <row r="2677" spans="1:6" ht="30" customHeight="1">
      <c r="A2677" s="3" t="s">
        <v>3</v>
      </c>
      <c r="B2677" s="3" t="s">
        <v>5417</v>
      </c>
      <c r="C2677" s="3" t="s">
        <v>5417</v>
      </c>
      <c r="D2677" s="12" t="s">
        <v>9027</v>
      </c>
      <c r="E2677" s="6" t="str">
        <f t="shared" si="127"/>
        <v>module=emjc</v>
      </c>
      <c r="F2677" s="3" t="s">
        <v>114</v>
      </c>
    </row>
    <row r="2678" spans="1:6" ht="30" customHeight="1">
      <c r="A2678" s="3" t="s">
        <v>3</v>
      </c>
      <c r="B2678" s="3" t="s">
        <v>5418</v>
      </c>
      <c r="C2678" s="3" t="s">
        <v>5418</v>
      </c>
      <c r="D2678" s="12" t="s">
        <v>9028</v>
      </c>
      <c r="E2678" s="6" t="str">
        <f t="shared" si="127"/>
        <v>module=emjc</v>
      </c>
      <c r="F2678" s="3" t="s">
        <v>114</v>
      </c>
    </row>
    <row r="2679" spans="1:6" ht="30" customHeight="1">
      <c r="A2679" s="3" t="s">
        <v>3</v>
      </c>
      <c r="B2679" s="3" t="s">
        <v>5419</v>
      </c>
      <c r="C2679" s="3" t="s">
        <v>5419</v>
      </c>
      <c r="D2679" s="12" t="s">
        <v>9029</v>
      </c>
      <c r="E2679" s="6" t="str">
        <f t="shared" si="127"/>
        <v>module=emjc</v>
      </c>
      <c r="F2679" s="3" t="s">
        <v>114</v>
      </c>
    </row>
    <row r="2680" spans="1:6" ht="30" customHeight="1">
      <c r="A2680" s="3" t="s">
        <v>3</v>
      </c>
      <c r="B2680" s="3" t="s">
        <v>5420</v>
      </c>
      <c r="C2680" s="3" t="s">
        <v>5420</v>
      </c>
      <c r="D2680" s="12" t="s">
        <v>9030</v>
      </c>
      <c r="E2680" s="6" t="str">
        <f t="shared" si="127"/>
        <v>module=emjc</v>
      </c>
      <c r="F2680" s="3" t="s">
        <v>114</v>
      </c>
    </row>
    <row r="2681" spans="1:6" ht="30" customHeight="1">
      <c r="A2681" s="3" t="s">
        <v>3</v>
      </c>
      <c r="B2681" s="3" t="s">
        <v>5421</v>
      </c>
      <c r="C2681" s="3" t="s">
        <v>5421</v>
      </c>
      <c r="D2681" s="12" t="s">
        <v>9031</v>
      </c>
      <c r="E2681" s="6" t="str">
        <f t="shared" si="127"/>
        <v>module=emjc</v>
      </c>
      <c r="F2681" s="3" t="s">
        <v>114</v>
      </c>
    </row>
    <row r="2682" spans="1:6" ht="30" customHeight="1">
      <c r="A2682" s="3" t="s">
        <v>3</v>
      </c>
      <c r="B2682" s="3" t="s">
        <v>5422</v>
      </c>
      <c r="C2682" s="3" t="s">
        <v>5422</v>
      </c>
      <c r="D2682" s="12" t="s">
        <v>9032</v>
      </c>
      <c r="E2682" s="6" t="str">
        <f t="shared" si="127"/>
        <v>module=emjc</v>
      </c>
      <c r="F2682" s="3" t="s">
        <v>114</v>
      </c>
    </row>
    <row r="2683" spans="1:6" ht="30" customHeight="1">
      <c r="A2683" s="3" t="s">
        <v>3</v>
      </c>
      <c r="B2683" s="3" t="s">
        <v>5423</v>
      </c>
      <c r="C2683" s="3" t="s">
        <v>5423</v>
      </c>
      <c r="D2683" s="12" t="s">
        <v>9033</v>
      </c>
      <c r="E2683" s="6" t="str">
        <f t="shared" si="127"/>
        <v>module=emjc</v>
      </c>
      <c r="F2683" s="3" t="s">
        <v>114</v>
      </c>
    </row>
    <row r="2684" spans="1:6" ht="30" customHeight="1">
      <c r="A2684" s="3" t="s">
        <v>3</v>
      </c>
      <c r="B2684" s="3" t="s">
        <v>5424</v>
      </c>
      <c r="C2684" s="3" t="s">
        <v>5424</v>
      </c>
      <c r="D2684" s="12" t="s">
        <v>9034</v>
      </c>
      <c r="E2684" s="6" t="str">
        <f t="shared" si="127"/>
        <v>module=emjc</v>
      </c>
      <c r="F2684" s="3" t="s">
        <v>114</v>
      </c>
    </row>
    <row r="2685" spans="1:6" ht="30" customHeight="1">
      <c r="A2685" s="3" t="s">
        <v>3</v>
      </c>
      <c r="B2685" s="3" t="s">
        <v>5425</v>
      </c>
      <c r="C2685" s="3" t="s">
        <v>5425</v>
      </c>
      <c r="D2685" s="12" t="s">
        <v>9035</v>
      </c>
      <c r="E2685" s="6" t="str">
        <f t="shared" si="127"/>
        <v>module=emjc</v>
      </c>
      <c r="F2685" s="3" t="s">
        <v>114</v>
      </c>
    </row>
    <row r="2686" spans="1:6" ht="30" customHeight="1">
      <c r="A2686" s="3" t="s">
        <v>3</v>
      </c>
      <c r="B2686" s="3" t="s">
        <v>5426</v>
      </c>
      <c r="C2686" s="3" t="s">
        <v>5426</v>
      </c>
      <c r="D2686" s="12" t="s">
        <v>9036</v>
      </c>
      <c r="E2686" s="6" t="str">
        <f t="shared" ref="E2686:E2751" si="128">HYPERLINK("http://www.ssc.wisc.edu/wlsresearch/documentation/waves/?wave=wls92&amp;module=emjc","module=emjc")</f>
        <v>module=emjc</v>
      </c>
      <c r="F2686" s="3" t="s">
        <v>114</v>
      </c>
    </row>
    <row r="2687" spans="1:6" ht="30" customHeight="1">
      <c r="A2687" s="3" t="s">
        <v>3</v>
      </c>
      <c r="B2687" s="3" t="s">
        <v>5427</v>
      </c>
      <c r="C2687" s="3" t="s">
        <v>5427</v>
      </c>
      <c r="D2687" s="12" t="s">
        <v>9037</v>
      </c>
      <c r="E2687" s="6" t="str">
        <f t="shared" si="128"/>
        <v>module=emjc</v>
      </c>
      <c r="F2687" s="3" t="s">
        <v>114</v>
      </c>
    </row>
    <row r="2688" spans="1:6" ht="30" customHeight="1">
      <c r="A2688" s="3" t="s">
        <v>3</v>
      </c>
      <c r="B2688" s="3" t="s">
        <v>5428</v>
      </c>
      <c r="C2688" s="3" t="s">
        <v>5428</v>
      </c>
      <c r="D2688" s="12" t="s">
        <v>9038</v>
      </c>
      <c r="E2688" s="6" t="str">
        <f t="shared" si="128"/>
        <v>module=emjc</v>
      </c>
      <c r="F2688" s="3" t="s">
        <v>114</v>
      </c>
    </row>
    <row r="2689" spans="1:6" ht="30" customHeight="1">
      <c r="A2689" s="3" t="s">
        <v>3</v>
      </c>
      <c r="B2689" s="3" t="s">
        <v>5429</v>
      </c>
      <c r="C2689" s="3" t="s">
        <v>5429</v>
      </c>
      <c r="D2689" s="12" t="s">
        <v>9039</v>
      </c>
      <c r="E2689" s="6" t="str">
        <f t="shared" si="128"/>
        <v>module=emjc</v>
      </c>
      <c r="F2689" s="3" t="s">
        <v>114</v>
      </c>
    </row>
    <row r="2690" spans="1:6" ht="30" customHeight="1">
      <c r="A2690" s="3" t="s">
        <v>3</v>
      </c>
      <c r="B2690" s="3" t="s">
        <v>5430</v>
      </c>
      <c r="C2690" s="3" t="s">
        <v>5430</v>
      </c>
      <c r="D2690" s="12" t="s">
        <v>9040</v>
      </c>
      <c r="E2690" s="6" t="str">
        <f t="shared" si="128"/>
        <v>module=emjc</v>
      </c>
      <c r="F2690" s="3" t="s">
        <v>114</v>
      </c>
    </row>
    <row r="2691" spans="1:6" ht="30" customHeight="1">
      <c r="A2691" s="3" t="s">
        <v>3</v>
      </c>
      <c r="B2691" s="3" t="s">
        <v>5431</v>
      </c>
      <c r="C2691" s="3" t="s">
        <v>5431</v>
      </c>
      <c r="D2691" s="12" t="s">
        <v>9041</v>
      </c>
      <c r="E2691" s="6" t="str">
        <f t="shared" si="128"/>
        <v>module=emjc</v>
      </c>
      <c r="F2691" s="3" t="s">
        <v>114</v>
      </c>
    </row>
    <row r="2692" spans="1:6" ht="30" customHeight="1">
      <c r="A2692" s="3" t="s">
        <v>3</v>
      </c>
      <c r="B2692" s="3" t="s">
        <v>5432</v>
      </c>
      <c r="C2692" s="3" t="s">
        <v>5432</v>
      </c>
      <c r="D2692" s="12" t="s">
        <v>9042</v>
      </c>
      <c r="E2692" s="6" t="str">
        <f t="shared" si="128"/>
        <v>module=emjc</v>
      </c>
      <c r="F2692" s="3" t="s">
        <v>114</v>
      </c>
    </row>
    <row r="2693" spans="1:6" ht="30" customHeight="1">
      <c r="A2693" s="3" t="s">
        <v>3</v>
      </c>
      <c r="B2693" s="3" t="s">
        <v>5433</v>
      </c>
      <c r="C2693" s="3" t="s">
        <v>5433</v>
      </c>
      <c r="D2693" s="12" t="s">
        <v>9043</v>
      </c>
      <c r="E2693" s="6" t="str">
        <f t="shared" si="128"/>
        <v>module=emjc</v>
      </c>
      <c r="F2693" s="3" t="s">
        <v>114</v>
      </c>
    </row>
    <row r="2694" spans="1:6" ht="30" customHeight="1">
      <c r="A2694" s="3" t="s">
        <v>3</v>
      </c>
      <c r="B2694" s="3" t="s">
        <v>5434</v>
      </c>
      <c r="C2694" s="3" t="s">
        <v>5434</v>
      </c>
      <c r="D2694" s="12" t="s">
        <v>9044</v>
      </c>
      <c r="E2694" s="6" t="str">
        <f t="shared" si="128"/>
        <v>module=emjc</v>
      </c>
      <c r="F2694" s="3" t="s">
        <v>114</v>
      </c>
    </row>
    <row r="2695" spans="1:6" ht="30" customHeight="1">
      <c r="A2695" s="3" t="s">
        <v>3</v>
      </c>
      <c r="B2695" s="3" t="s">
        <v>5435</v>
      </c>
      <c r="C2695" s="3" t="s">
        <v>5435</v>
      </c>
      <c r="D2695" s="12" t="s">
        <v>9045</v>
      </c>
      <c r="E2695" s="6" t="str">
        <f t="shared" si="128"/>
        <v>module=emjc</v>
      </c>
      <c r="F2695" s="3" t="s">
        <v>114</v>
      </c>
    </row>
    <row r="2696" spans="1:6" ht="30" customHeight="1">
      <c r="A2696" s="3" t="s">
        <v>3</v>
      </c>
      <c r="B2696" s="3" t="s">
        <v>5436</v>
      </c>
      <c r="C2696" s="3" t="s">
        <v>5436</v>
      </c>
      <c r="D2696" s="12" t="s">
        <v>9046</v>
      </c>
      <c r="E2696" s="6" t="str">
        <f t="shared" si="128"/>
        <v>module=emjc</v>
      </c>
      <c r="F2696" s="3" t="s">
        <v>114</v>
      </c>
    </row>
    <row r="2697" spans="1:6" ht="30" customHeight="1">
      <c r="A2697" s="3" t="s">
        <v>3</v>
      </c>
      <c r="B2697" s="3" t="s">
        <v>5437</v>
      </c>
      <c r="C2697" s="3" t="s">
        <v>5437</v>
      </c>
      <c r="D2697" s="12" t="s">
        <v>9047</v>
      </c>
      <c r="E2697" s="6" t="str">
        <f t="shared" si="128"/>
        <v>module=emjc</v>
      </c>
      <c r="F2697" s="3" t="s">
        <v>114</v>
      </c>
    </row>
    <row r="2698" spans="1:6" ht="30" customHeight="1">
      <c r="A2698" s="3" t="s">
        <v>3</v>
      </c>
      <c r="B2698" s="3" t="s">
        <v>5438</v>
      </c>
      <c r="C2698" s="3" t="s">
        <v>5438</v>
      </c>
      <c r="D2698" s="12" t="s">
        <v>9048</v>
      </c>
      <c r="E2698" s="6" t="str">
        <f t="shared" si="128"/>
        <v>module=emjc</v>
      </c>
      <c r="F2698" s="3" t="s">
        <v>114</v>
      </c>
    </row>
    <row r="2699" spans="1:6" ht="30" customHeight="1">
      <c r="A2699" s="3" t="s">
        <v>3</v>
      </c>
      <c r="B2699" s="3" t="s">
        <v>5439</v>
      </c>
      <c r="C2699" s="3" t="s">
        <v>5439</v>
      </c>
      <c r="D2699" s="12" t="s">
        <v>9049</v>
      </c>
      <c r="E2699" s="6" t="str">
        <f t="shared" si="128"/>
        <v>module=emjc</v>
      </c>
      <c r="F2699" s="3" t="s">
        <v>114</v>
      </c>
    </row>
    <row r="2700" spans="1:6" ht="30" customHeight="1">
      <c r="A2700" s="3" t="s">
        <v>3</v>
      </c>
      <c r="B2700" s="3" t="s">
        <v>5440</v>
      </c>
      <c r="C2700" s="3" t="s">
        <v>5440</v>
      </c>
      <c r="D2700" s="12" t="s">
        <v>9050</v>
      </c>
      <c r="E2700" s="6" t="str">
        <f t="shared" si="128"/>
        <v>module=emjc</v>
      </c>
      <c r="F2700" s="3" t="s">
        <v>114</v>
      </c>
    </row>
    <row r="2701" spans="1:6" ht="30" customHeight="1">
      <c r="A2701" s="3" t="s">
        <v>3</v>
      </c>
      <c r="B2701" s="3" t="s">
        <v>5441</v>
      </c>
      <c r="C2701" s="3" t="s">
        <v>5441</v>
      </c>
      <c r="D2701" s="12" t="s">
        <v>9051</v>
      </c>
      <c r="E2701" s="6" t="str">
        <f t="shared" si="128"/>
        <v>module=emjc</v>
      </c>
      <c r="F2701" s="3" t="s">
        <v>114</v>
      </c>
    </row>
    <row r="2702" spans="1:6" ht="30" customHeight="1">
      <c r="A2702" s="3" t="s">
        <v>3</v>
      </c>
      <c r="B2702" s="3" t="s">
        <v>5442</v>
      </c>
      <c r="C2702" s="3" t="s">
        <v>5442</v>
      </c>
      <c r="D2702" s="12" t="s">
        <v>9052</v>
      </c>
      <c r="E2702" s="6" t="str">
        <f t="shared" si="128"/>
        <v>module=emjc</v>
      </c>
      <c r="F2702" s="3" t="s">
        <v>114</v>
      </c>
    </row>
    <row r="2703" spans="1:6" ht="30" customHeight="1">
      <c r="A2703" s="3" t="s">
        <v>3</v>
      </c>
      <c r="B2703" s="3" t="s">
        <v>5443</v>
      </c>
      <c r="C2703" s="3" t="s">
        <v>5443</v>
      </c>
      <c r="D2703" s="12" t="s">
        <v>9053</v>
      </c>
      <c r="E2703" s="6" t="str">
        <f t="shared" si="128"/>
        <v>module=emjc</v>
      </c>
      <c r="F2703" s="3" t="s">
        <v>114</v>
      </c>
    </row>
    <row r="2704" spans="1:6" ht="30" customHeight="1">
      <c r="A2704" s="3" t="s">
        <v>3</v>
      </c>
      <c r="B2704" s="3" t="s">
        <v>5444</v>
      </c>
      <c r="C2704" s="3" t="s">
        <v>5444</v>
      </c>
      <c r="D2704" s="12" t="s">
        <v>9054</v>
      </c>
      <c r="E2704" s="6" t="str">
        <f t="shared" si="128"/>
        <v>module=emjc</v>
      </c>
      <c r="F2704" s="3" t="s">
        <v>114</v>
      </c>
    </row>
    <row r="2705" spans="1:6" ht="30" customHeight="1">
      <c r="A2705" s="3" t="s">
        <v>3</v>
      </c>
      <c r="B2705" s="3" t="s">
        <v>5445</v>
      </c>
      <c r="C2705" s="3" t="s">
        <v>5445</v>
      </c>
      <c r="D2705" s="12" t="s">
        <v>9055</v>
      </c>
      <c r="E2705" s="6" t="str">
        <f t="shared" si="128"/>
        <v>module=emjc</v>
      </c>
      <c r="F2705" s="3" t="s">
        <v>114</v>
      </c>
    </row>
    <row r="2706" spans="1:6" ht="30" customHeight="1">
      <c r="A2706" s="3" t="s">
        <v>3</v>
      </c>
      <c r="B2706" s="3" t="s">
        <v>5446</v>
      </c>
      <c r="C2706" s="3" t="s">
        <v>5446</v>
      </c>
      <c r="D2706" s="12" t="s">
        <v>9056</v>
      </c>
      <c r="E2706" s="6" t="str">
        <f t="shared" si="128"/>
        <v>module=emjc</v>
      </c>
      <c r="F2706" s="3" t="s">
        <v>114</v>
      </c>
    </row>
    <row r="2707" spans="1:6" ht="30" customHeight="1">
      <c r="A2707" s="3" t="s">
        <v>3</v>
      </c>
      <c r="B2707" s="3" t="s">
        <v>5447</v>
      </c>
      <c r="C2707" s="3" t="s">
        <v>5447</v>
      </c>
      <c r="D2707" s="12" t="s">
        <v>9057</v>
      </c>
      <c r="E2707" s="6" t="str">
        <f t="shared" si="128"/>
        <v>module=emjc</v>
      </c>
      <c r="F2707" s="3" t="s">
        <v>114</v>
      </c>
    </row>
    <row r="2708" spans="1:6" ht="30" customHeight="1">
      <c r="A2708" s="3" t="s">
        <v>3</v>
      </c>
      <c r="B2708" s="3" t="s">
        <v>5448</v>
      </c>
      <c r="C2708" s="3" t="s">
        <v>5448</v>
      </c>
      <c r="D2708" s="12" t="s">
        <v>9058</v>
      </c>
      <c r="E2708" s="6" t="str">
        <f t="shared" si="128"/>
        <v>module=emjc</v>
      </c>
      <c r="F2708" s="3" t="s">
        <v>114</v>
      </c>
    </row>
    <row r="2709" spans="1:6" ht="30" customHeight="1">
      <c r="A2709" s="3" t="s">
        <v>3</v>
      </c>
      <c r="B2709" s="3" t="s">
        <v>5449</v>
      </c>
      <c r="C2709" s="3" t="s">
        <v>5449</v>
      </c>
      <c r="D2709" s="12" t="s">
        <v>9059</v>
      </c>
      <c r="E2709" s="6" t="str">
        <f t="shared" si="128"/>
        <v>module=emjc</v>
      </c>
      <c r="F2709" s="3" t="s">
        <v>114</v>
      </c>
    </row>
    <row r="2710" spans="1:6" ht="30" customHeight="1">
      <c r="A2710" s="3" t="s">
        <v>3</v>
      </c>
      <c r="B2710" s="3" t="s">
        <v>5450</v>
      </c>
      <c r="C2710" s="3" t="s">
        <v>5450</v>
      </c>
      <c r="D2710" s="12" t="s">
        <v>9060</v>
      </c>
      <c r="E2710" s="6" t="str">
        <f t="shared" si="128"/>
        <v>module=emjc</v>
      </c>
      <c r="F2710" s="3" t="s">
        <v>114</v>
      </c>
    </row>
    <row r="2711" spans="1:6" ht="30" customHeight="1">
      <c r="A2711" s="3" t="s">
        <v>3</v>
      </c>
      <c r="B2711" s="3" t="s">
        <v>5451</v>
      </c>
      <c r="C2711" s="3" t="s">
        <v>5451</v>
      </c>
      <c r="D2711" s="12" t="s">
        <v>9061</v>
      </c>
      <c r="E2711" s="6" t="str">
        <f t="shared" si="128"/>
        <v>module=emjc</v>
      </c>
      <c r="F2711" s="3" t="s">
        <v>114</v>
      </c>
    </row>
    <row r="2712" spans="1:6" ht="30" customHeight="1">
      <c r="A2712" s="3" t="s">
        <v>3</v>
      </c>
      <c r="B2712" s="3" t="s">
        <v>5452</v>
      </c>
      <c r="C2712" s="3" t="s">
        <v>5452</v>
      </c>
      <c r="D2712" s="12" t="s">
        <v>9062</v>
      </c>
      <c r="E2712" s="6" t="str">
        <f t="shared" si="128"/>
        <v>module=emjc</v>
      </c>
      <c r="F2712" s="3" t="s">
        <v>114</v>
      </c>
    </row>
    <row r="2713" spans="1:6" ht="30" customHeight="1">
      <c r="A2713" s="3" t="s">
        <v>3</v>
      </c>
      <c r="B2713" s="3" t="s">
        <v>5453</v>
      </c>
      <c r="C2713" s="3" t="s">
        <v>5453</v>
      </c>
      <c r="D2713" s="12" t="s">
        <v>9063</v>
      </c>
      <c r="E2713" s="6" t="str">
        <f t="shared" si="128"/>
        <v>module=emjc</v>
      </c>
      <c r="F2713" s="3" t="s">
        <v>114</v>
      </c>
    </row>
    <row r="2714" spans="1:6" ht="30" customHeight="1">
      <c r="A2714" s="3" t="s">
        <v>3</v>
      </c>
      <c r="B2714" s="3" t="s">
        <v>5454</v>
      </c>
      <c r="C2714" s="3" t="s">
        <v>5454</v>
      </c>
      <c r="D2714" s="12" t="s">
        <v>9064</v>
      </c>
      <c r="E2714" s="6" t="str">
        <f t="shared" si="128"/>
        <v>module=emjc</v>
      </c>
      <c r="F2714" s="3" t="s">
        <v>114</v>
      </c>
    </row>
    <row r="2715" spans="1:6" ht="30" customHeight="1">
      <c r="A2715" s="3" t="s">
        <v>3</v>
      </c>
      <c r="B2715" s="3" t="s">
        <v>5455</v>
      </c>
      <c r="C2715" s="3" t="s">
        <v>5455</v>
      </c>
      <c r="D2715" s="12" t="s">
        <v>9065</v>
      </c>
      <c r="E2715" s="6" t="str">
        <f t="shared" si="128"/>
        <v>module=emjc</v>
      </c>
      <c r="F2715" s="3" t="s">
        <v>114</v>
      </c>
    </row>
    <row r="2716" spans="1:6" ht="30" customHeight="1">
      <c r="A2716" s="3" t="s">
        <v>3</v>
      </c>
      <c r="B2716" s="3" t="s">
        <v>5456</v>
      </c>
      <c r="C2716" s="3" t="s">
        <v>5456</v>
      </c>
      <c r="D2716" s="12" t="s">
        <v>9066</v>
      </c>
      <c r="E2716" s="6" t="str">
        <f t="shared" si="128"/>
        <v>module=emjc</v>
      </c>
      <c r="F2716" s="3" t="s">
        <v>114</v>
      </c>
    </row>
    <row r="2717" spans="1:6" ht="30" customHeight="1">
      <c r="A2717" s="3" t="s">
        <v>3</v>
      </c>
      <c r="B2717" s="3" t="s">
        <v>5457</v>
      </c>
      <c r="C2717" s="3" t="s">
        <v>5457</v>
      </c>
      <c r="D2717" s="12" t="s">
        <v>9067</v>
      </c>
      <c r="E2717" s="6" t="str">
        <f t="shared" si="128"/>
        <v>module=emjc</v>
      </c>
      <c r="F2717" s="3" t="s">
        <v>114</v>
      </c>
    </row>
    <row r="2718" spans="1:6" ht="30" customHeight="1">
      <c r="A2718" s="3" t="s">
        <v>3</v>
      </c>
      <c r="B2718" s="3" t="s">
        <v>5458</v>
      </c>
      <c r="C2718" s="3" t="s">
        <v>5458</v>
      </c>
      <c r="D2718" s="12" t="s">
        <v>9068</v>
      </c>
      <c r="E2718" s="6" t="str">
        <f t="shared" si="128"/>
        <v>module=emjc</v>
      </c>
      <c r="F2718" s="3" t="s">
        <v>114</v>
      </c>
    </row>
    <row r="2719" spans="1:6" ht="30" customHeight="1">
      <c r="A2719" s="3" t="s">
        <v>3</v>
      </c>
      <c r="B2719" s="3" t="s">
        <v>5459</v>
      </c>
      <c r="C2719" s="3" t="s">
        <v>5459</v>
      </c>
      <c r="D2719" s="12" t="s">
        <v>9069</v>
      </c>
      <c r="E2719" s="6" t="str">
        <f t="shared" si="128"/>
        <v>module=emjc</v>
      </c>
      <c r="F2719" s="3" t="s">
        <v>114</v>
      </c>
    </row>
    <row r="2720" spans="1:6" ht="30" customHeight="1">
      <c r="A2720" s="3" t="s">
        <v>3</v>
      </c>
      <c r="B2720" s="3" t="s">
        <v>5460</v>
      </c>
      <c r="C2720" s="3" t="s">
        <v>5460</v>
      </c>
      <c r="D2720" s="12" t="s">
        <v>9070</v>
      </c>
      <c r="E2720" s="6" t="str">
        <f t="shared" si="128"/>
        <v>module=emjc</v>
      </c>
      <c r="F2720" s="3" t="s">
        <v>114</v>
      </c>
    </row>
    <row r="2721" spans="1:6" ht="30" customHeight="1">
      <c r="A2721" s="3" t="s">
        <v>3</v>
      </c>
      <c r="B2721" s="3" t="s">
        <v>5461</v>
      </c>
      <c r="C2721" s="3" t="s">
        <v>5461</v>
      </c>
      <c r="D2721" s="12" t="s">
        <v>9071</v>
      </c>
      <c r="E2721" s="6" t="str">
        <f t="shared" si="128"/>
        <v>module=emjc</v>
      </c>
      <c r="F2721" s="3" t="s">
        <v>114</v>
      </c>
    </row>
    <row r="2722" spans="1:6" ht="30" customHeight="1">
      <c r="A2722" s="3" t="s">
        <v>3</v>
      </c>
      <c r="B2722" s="3" t="s">
        <v>5462</v>
      </c>
      <c r="C2722" s="3" t="s">
        <v>5462</v>
      </c>
      <c r="D2722" s="12" t="s">
        <v>9072</v>
      </c>
      <c r="E2722" s="6" t="str">
        <f t="shared" si="128"/>
        <v>module=emjc</v>
      </c>
      <c r="F2722" s="3" t="s">
        <v>114</v>
      </c>
    </row>
    <row r="2723" spans="1:6" ht="30" customHeight="1">
      <c r="A2723" s="3" t="s">
        <v>3</v>
      </c>
      <c r="B2723" s="3" t="s">
        <v>5463</v>
      </c>
      <c r="C2723" s="3" t="s">
        <v>5463</v>
      </c>
      <c r="D2723" s="12" t="s">
        <v>9073</v>
      </c>
      <c r="E2723" s="6" t="str">
        <f t="shared" si="128"/>
        <v>module=emjc</v>
      </c>
      <c r="F2723" s="3" t="s">
        <v>114</v>
      </c>
    </row>
    <row r="2724" spans="1:6" ht="30" customHeight="1">
      <c r="A2724" s="3" t="s">
        <v>3</v>
      </c>
      <c r="B2724" s="3" t="s">
        <v>5464</v>
      </c>
      <c r="C2724" s="3" t="s">
        <v>5464</v>
      </c>
      <c r="D2724" s="12" t="s">
        <v>9074</v>
      </c>
      <c r="E2724" s="6" t="str">
        <f t="shared" si="128"/>
        <v>module=emjc</v>
      </c>
      <c r="F2724" s="3" t="s">
        <v>114</v>
      </c>
    </row>
    <row r="2725" spans="1:6" ht="30" customHeight="1">
      <c r="A2725" s="3" t="s">
        <v>3</v>
      </c>
      <c r="B2725" s="3" t="s">
        <v>5465</v>
      </c>
      <c r="C2725" s="3" t="s">
        <v>5465</v>
      </c>
      <c r="D2725" s="12" t="s">
        <v>9075</v>
      </c>
      <c r="E2725" s="6" t="str">
        <f t="shared" si="128"/>
        <v>module=emjc</v>
      </c>
      <c r="F2725" s="3" t="s">
        <v>114</v>
      </c>
    </row>
    <row r="2726" spans="1:6" ht="30" customHeight="1">
      <c r="A2726" s="3" t="s">
        <v>3</v>
      </c>
      <c r="B2726" s="3" t="s">
        <v>5466</v>
      </c>
      <c r="C2726" s="3" t="s">
        <v>5466</v>
      </c>
      <c r="D2726" s="12" t="s">
        <v>9076</v>
      </c>
      <c r="E2726" s="6" t="str">
        <f t="shared" si="128"/>
        <v>module=emjc</v>
      </c>
      <c r="F2726" s="3" t="s">
        <v>114</v>
      </c>
    </row>
    <row r="2727" spans="1:6" ht="30" customHeight="1">
      <c r="A2727" s="3" t="s">
        <v>3</v>
      </c>
      <c r="B2727" s="3" t="s">
        <v>5467</v>
      </c>
      <c r="C2727" s="3" t="s">
        <v>5467</v>
      </c>
      <c r="D2727" s="12" t="s">
        <v>9077</v>
      </c>
      <c r="E2727" s="6" t="str">
        <f t="shared" si="128"/>
        <v>module=emjc</v>
      </c>
      <c r="F2727" s="3" t="s">
        <v>114</v>
      </c>
    </row>
    <row r="2728" spans="1:6" ht="30" customHeight="1">
      <c r="A2728" s="3" t="s">
        <v>3</v>
      </c>
      <c r="B2728" s="3" t="s">
        <v>5468</v>
      </c>
      <c r="C2728" s="3" t="s">
        <v>5468</v>
      </c>
      <c r="D2728" s="12" t="s">
        <v>9078</v>
      </c>
      <c r="E2728" s="6" t="str">
        <f t="shared" si="128"/>
        <v>module=emjc</v>
      </c>
      <c r="F2728" s="3" t="s">
        <v>114</v>
      </c>
    </row>
    <row r="2729" spans="1:6" ht="30" customHeight="1">
      <c r="A2729" s="3" t="s">
        <v>3</v>
      </c>
      <c r="B2729" s="3" t="s">
        <v>5469</v>
      </c>
      <c r="C2729" s="3" t="s">
        <v>5469</v>
      </c>
      <c r="D2729" s="12" t="s">
        <v>9079</v>
      </c>
      <c r="E2729" s="6" t="str">
        <f t="shared" si="128"/>
        <v>module=emjc</v>
      </c>
      <c r="F2729" s="3" t="s">
        <v>114</v>
      </c>
    </row>
    <row r="2730" spans="1:6" ht="30" customHeight="1">
      <c r="A2730" s="3" t="s">
        <v>3</v>
      </c>
      <c r="B2730" s="3" t="s">
        <v>5470</v>
      </c>
      <c r="C2730" s="3" t="s">
        <v>5470</v>
      </c>
      <c r="D2730" s="12" t="s">
        <v>9080</v>
      </c>
      <c r="E2730" s="6" t="str">
        <f t="shared" si="128"/>
        <v>module=emjc</v>
      </c>
      <c r="F2730" s="3" t="s">
        <v>114</v>
      </c>
    </row>
    <row r="2731" spans="1:6" ht="30" customHeight="1">
      <c r="A2731" s="3" t="s">
        <v>3</v>
      </c>
      <c r="B2731" s="3" t="s">
        <v>5471</v>
      </c>
      <c r="C2731" s="3" t="s">
        <v>5471</v>
      </c>
      <c r="D2731" s="12" t="s">
        <v>9081</v>
      </c>
      <c r="E2731" s="6" t="str">
        <f t="shared" si="128"/>
        <v>module=emjc</v>
      </c>
      <c r="F2731" s="3" t="s">
        <v>114</v>
      </c>
    </row>
    <row r="2732" spans="1:6" ht="30" customHeight="1">
      <c r="A2732" s="3" t="s">
        <v>3</v>
      </c>
      <c r="B2732" s="3" t="s">
        <v>5472</v>
      </c>
      <c r="C2732" s="3" t="s">
        <v>5472</v>
      </c>
      <c r="D2732" s="12" t="s">
        <v>9082</v>
      </c>
      <c r="E2732" s="6" t="str">
        <f t="shared" si="128"/>
        <v>module=emjc</v>
      </c>
      <c r="F2732" s="3" t="s">
        <v>114</v>
      </c>
    </row>
    <row r="2733" spans="1:6" ht="30" customHeight="1">
      <c r="A2733" s="3" t="s">
        <v>3</v>
      </c>
      <c r="B2733" s="3" t="s">
        <v>5473</v>
      </c>
      <c r="C2733" s="3" t="s">
        <v>5473</v>
      </c>
      <c r="D2733" s="12" t="s">
        <v>9083</v>
      </c>
      <c r="E2733" s="6" t="str">
        <f t="shared" si="128"/>
        <v>module=emjc</v>
      </c>
      <c r="F2733" s="3" t="s">
        <v>114</v>
      </c>
    </row>
    <row r="2734" spans="1:6" ht="30" customHeight="1">
      <c r="A2734" s="3" t="s">
        <v>3</v>
      </c>
      <c r="B2734" s="3" t="s">
        <v>5474</v>
      </c>
      <c r="C2734" s="3" t="s">
        <v>5474</v>
      </c>
      <c r="D2734" s="12" t="s">
        <v>9084</v>
      </c>
      <c r="E2734" s="6" t="str">
        <f t="shared" si="128"/>
        <v>module=emjc</v>
      </c>
      <c r="F2734" s="3" t="s">
        <v>114</v>
      </c>
    </row>
    <row r="2735" spans="1:6" ht="30" customHeight="1">
      <c r="A2735" s="3" t="s">
        <v>3</v>
      </c>
      <c r="B2735" s="3" t="s">
        <v>5475</v>
      </c>
      <c r="C2735" s="3" t="s">
        <v>5475</v>
      </c>
      <c r="D2735" s="12" t="s">
        <v>9085</v>
      </c>
      <c r="E2735" s="6" t="str">
        <f t="shared" si="128"/>
        <v>module=emjc</v>
      </c>
      <c r="F2735" s="3" t="s">
        <v>114</v>
      </c>
    </row>
    <row r="2736" spans="1:6" ht="30" customHeight="1">
      <c r="A2736" s="3" t="s">
        <v>3</v>
      </c>
      <c r="B2736" s="3" t="s">
        <v>5476</v>
      </c>
      <c r="C2736" s="3" t="s">
        <v>5476</v>
      </c>
      <c r="D2736" s="12" t="s">
        <v>9086</v>
      </c>
      <c r="E2736" s="6" t="str">
        <f t="shared" si="128"/>
        <v>module=emjc</v>
      </c>
      <c r="F2736" s="3" t="s">
        <v>114</v>
      </c>
    </row>
    <row r="2737" spans="1:6" ht="30" customHeight="1">
      <c r="A2737" s="3" t="s">
        <v>3</v>
      </c>
      <c r="B2737" s="3" t="s">
        <v>5477</v>
      </c>
      <c r="C2737" s="3" t="s">
        <v>5477</v>
      </c>
      <c r="D2737" s="12" t="s">
        <v>9087</v>
      </c>
      <c r="E2737" s="6" t="str">
        <f t="shared" si="128"/>
        <v>module=emjc</v>
      </c>
      <c r="F2737" s="3" t="s">
        <v>114</v>
      </c>
    </row>
    <row r="2738" spans="1:6" ht="30" customHeight="1">
      <c r="A2738" s="3" t="s">
        <v>3</v>
      </c>
      <c r="B2738" s="3" t="s">
        <v>5478</v>
      </c>
      <c r="C2738" s="3" t="s">
        <v>5478</v>
      </c>
      <c r="D2738" s="12" t="s">
        <v>9088</v>
      </c>
      <c r="E2738" s="6" t="str">
        <f t="shared" si="128"/>
        <v>module=emjc</v>
      </c>
      <c r="F2738" s="3" t="s">
        <v>114</v>
      </c>
    </row>
    <row r="2739" spans="1:6" ht="30" customHeight="1">
      <c r="A2739" s="3" t="s">
        <v>3</v>
      </c>
      <c r="B2739" s="3" t="s">
        <v>5479</v>
      </c>
      <c r="C2739" s="3" t="s">
        <v>5479</v>
      </c>
      <c r="D2739" s="12" t="s">
        <v>9089</v>
      </c>
      <c r="E2739" s="6" t="str">
        <f t="shared" si="128"/>
        <v>module=emjc</v>
      </c>
      <c r="F2739" s="3" t="s">
        <v>114</v>
      </c>
    </row>
    <row r="2740" spans="1:6" ht="30" customHeight="1">
      <c r="A2740" s="3" t="s">
        <v>3</v>
      </c>
      <c r="B2740" s="3" t="s">
        <v>5480</v>
      </c>
      <c r="C2740" s="3" t="s">
        <v>5480</v>
      </c>
      <c r="D2740" s="12" t="s">
        <v>9090</v>
      </c>
      <c r="E2740" s="6" t="str">
        <f t="shared" si="128"/>
        <v>module=emjc</v>
      </c>
      <c r="F2740" s="3" t="s">
        <v>114</v>
      </c>
    </row>
    <row r="2741" spans="1:6" ht="30" customHeight="1">
      <c r="A2741" s="3" t="s">
        <v>3</v>
      </c>
      <c r="B2741" s="3" t="s">
        <v>5481</v>
      </c>
      <c r="C2741" s="3" t="s">
        <v>5481</v>
      </c>
      <c r="D2741" s="12" t="s">
        <v>9091</v>
      </c>
      <c r="E2741" s="6" t="str">
        <f t="shared" si="128"/>
        <v>module=emjc</v>
      </c>
      <c r="F2741" s="3" t="s">
        <v>114</v>
      </c>
    </row>
    <row r="2742" spans="1:6" ht="30" customHeight="1">
      <c r="A2742" s="3" t="s">
        <v>3</v>
      </c>
      <c r="B2742" s="3" t="s">
        <v>5482</v>
      </c>
      <c r="C2742" s="3" t="s">
        <v>5482</v>
      </c>
      <c r="D2742" s="12" t="s">
        <v>9092</v>
      </c>
      <c r="E2742" s="6" t="str">
        <f t="shared" si="128"/>
        <v>module=emjc</v>
      </c>
      <c r="F2742" s="3" t="s">
        <v>114</v>
      </c>
    </row>
    <row r="2743" spans="1:6" ht="30" customHeight="1">
      <c r="A2743" s="3" t="s">
        <v>3</v>
      </c>
      <c r="B2743" s="3" t="s">
        <v>5483</v>
      </c>
      <c r="C2743" s="3" t="s">
        <v>5483</v>
      </c>
      <c r="D2743" s="12" t="s">
        <v>9093</v>
      </c>
      <c r="E2743" s="6" t="str">
        <f t="shared" si="128"/>
        <v>module=emjc</v>
      </c>
      <c r="F2743" s="3" t="s">
        <v>114</v>
      </c>
    </row>
    <row r="2744" spans="1:6" ht="30" customHeight="1">
      <c r="A2744" s="3" t="s">
        <v>3</v>
      </c>
      <c r="B2744" s="3" t="s">
        <v>5484</v>
      </c>
      <c r="C2744" s="3" t="s">
        <v>5484</v>
      </c>
      <c r="D2744" s="12" t="s">
        <v>9094</v>
      </c>
      <c r="E2744" s="6" t="str">
        <f t="shared" si="128"/>
        <v>module=emjc</v>
      </c>
      <c r="F2744" s="3" t="s">
        <v>114</v>
      </c>
    </row>
    <row r="2745" spans="1:6" ht="30" customHeight="1">
      <c r="A2745" s="3" t="s">
        <v>3</v>
      </c>
      <c r="B2745" s="3" t="s">
        <v>5485</v>
      </c>
      <c r="C2745" s="3" t="s">
        <v>5485</v>
      </c>
      <c r="D2745" s="12" t="s">
        <v>9095</v>
      </c>
      <c r="E2745" s="6" t="str">
        <f t="shared" si="128"/>
        <v>module=emjc</v>
      </c>
      <c r="F2745" s="3" t="s">
        <v>114</v>
      </c>
    </row>
    <row r="2746" spans="1:6" ht="30" customHeight="1">
      <c r="A2746" s="3" t="s">
        <v>3</v>
      </c>
      <c r="B2746" s="3" t="s">
        <v>5486</v>
      </c>
      <c r="C2746" s="3" t="s">
        <v>5486</v>
      </c>
      <c r="D2746" s="12" t="s">
        <v>9096</v>
      </c>
      <c r="E2746" s="6" t="str">
        <f t="shared" si="128"/>
        <v>module=emjc</v>
      </c>
      <c r="F2746" s="3" t="s">
        <v>114</v>
      </c>
    </row>
    <row r="2747" spans="1:6" ht="30" customHeight="1">
      <c r="A2747" s="3" t="s">
        <v>3</v>
      </c>
      <c r="B2747" s="3" t="s">
        <v>5487</v>
      </c>
      <c r="C2747" s="3" t="s">
        <v>5487</v>
      </c>
      <c r="D2747" s="12" t="s">
        <v>9097</v>
      </c>
      <c r="E2747" s="6" t="str">
        <f t="shared" si="128"/>
        <v>module=emjc</v>
      </c>
      <c r="F2747" s="3" t="s">
        <v>114</v>
      </c>
    </row>
    <row r="2748" spans="1:6" ht="30" customHeight="1">
      <c r="A2748" s="3" t="s">
        <v>3</v>
      </c>
      <c r="B2748" s="3" t="s">
        <v>5488</v>
      </c>
      <c r="C2748" s="3" t="s">
        <v>5488</v>
      </c>
      <c r="D2748" s="12" t="s">
        <v>9098</v>
      </c>
      <c r="E2748" s="6" t="str">
        <f t="shared" si="128"/>
        <v>module=emjc</v>
      </c>
      <c r="F2748" s="3" t="s">
        <v>114</v>
      </c>
    </row>
    <row r="2749" spans="1:6" ht="30" customHeight="1">
      <c r="A2749" s="3" t="s">
        <v>3</v>
      </c>
      <c r="B2749" s="3" t="s">
        <v>5489</v>
      </c>
      <c r="C2749" s="3" t="s">
        <v>5489</v>
      </c>
      <c r="D2749" s="12" t="s">
        <v>9099</v>
      </c>
      <c r="E2749" s="6" t="str">
        <f t="shared" si="128"/>
        <v>module=emjc</v>
      </c>
      <c r="F2749" s="3" t="s">
        <v>114</v>
      </c>
    </row>
    <row r="2750" spans="1:6" ht="30" customHeight="1">
      <c r="A2750" s="3" t="s">
        <v>3</v>
      </c>
      <c r="B2750" s="3" t="s">
        <v>5490</v>
      </c>
      <c r="C2750" s="3" t="s">
        <v>5490</v>
      </c>
      <c r="D2750" s="12" t="s">
        <v>9100</v>
      </c>
      <c r="E2750" s="6" t="str">
        <f t="shared" si="128"/>
        <v>module=emjc</v>
      </c>
      <c r="F2750" s="3" t="s">
        <v>114</v>
      </c>
    </row>
    <row r="2751" spans="1:6" ht="30" customHeight="1">
      <c r="A2751" s="3" t="s">
        <v>3</v>
      </c>
      <c r="B2751" s="3" t="s">
        <v>5491</v>
      </c>
      <c r="C2751" s="3" t="s">
        <v>5491</v>
      </c>
      <c r="D2751" s="12" t="s">
        <v>9101</v>
      </c>
      <c r="E2751" s="6" t="str">
        <f t="shared" si="128"/>
        <v>module=emjc</v>
      </c>
      <c r="F2751" s="3" t="s">
        <v>114</v>
      </c>
    </row>
    <row r="2752" spans="1:6" ht="30" customHeight="1">
      <c r="A2752" s="3" t="s">
        <v>3</v>
      </c>
      <c r="B2752" s="3" t="s">
        <v>5492</v>
      </c>
      <c r="C2752" s="3" t="s">
        <v>5492</v>
      </c>
      <c r="D2752" s="12" t="s">
        <v>9102</v>
      </c>
      <c r="E2752" s="6" t="str">
        <f t="shared" ref="E2752:E2763" si="129">HYPERLINK("http://www.ssc.wisc.edu/wlsresearch/documentation/waves/?wave=wls92&amp;module=emjs","module=emjs")</f>
        <v>module=emjs</v>
      </c>
      <c r="F2752" s="3" t="s">
        <v>114</v>
      </c>
    </row>
    <row r="2753" spans="1:6" ht="30" customHeight="1">
      <c r="A2753" s="3" t="s">
        <v>3</v>
      </c>
      <c r="B2753" s="3" t="s">
        <v>5493</v>
      </c>
      <c r="C2753" s="3" t="s">
        <v>5493</v>
      </c>
      <c r="D2753" s="12" t="s">
        <v>9103</v>
      </c>
      <c r="E2753" s="6" t="str">
        <f t="shared" si="129"/>
        <v>module=emjs</v>
      </c>
      <c r="F2753" s="3" t="s">
        <v>114</v>
      </c>
    </row>
    <row r="2754" spans="1:6" ht="30" customHeight="1">
      <c r="A2754" s="3" t="s">
        <v>3</v>
      </c>
      <c r="B2754" s="3" t="s">
        <v>5494</v>
      </c>
      <c r="C2754" s="3" t="s">
        <v>5494</v>
      </c>
      <c r="D2754" s="12" t="s">
        <v>9104</v>
      </c>
      <c r="E2754" s="6" t="str">
        <f t="shared" si="129"/>
        <v>module=emjs</v>
      </c>
      <c r="F2754" s="3" t="s">
        <v>114</v>
      </c>
    </row>
    <row r="2755" spans="1:6" ht="30" customHeight="1">
      <c r="A2755" s="3" t="s">
        <v>3</v>
      </c>
      <c r="B2755" s="3" t="s">
        <v>5495</v>
      </c>
      <c r="C2755" s="3" t="s">
        <v>5495</v>
      </c>
      <c r="D2755" s="12" t="s">
        <v>9105</v>
      </c>
      <c r="E2755" s="6" t="str">
        <f t="shared" si="129"/>
        <v>module=emjs</v>
      </c>
      <c r="F2755" s="3" t="s">
        <v>114</v>
      </c>
    </row>
    <row r="2756" spans="1:6" ht="30" customHeight="1">
      <c r="A2756" s="3" t="s">
        <v>3</v>
      </c>
      <c r="B2756" s="3" t="s">
        <v>5496</v>
      </c>
      <c r="C2756" s="3" t="s">
        <v>5496</v>
      </c>
      <c r="D2756" s="12" t="s">
        <v>9106</v>
      </c>
      <c r="E2756" s="6" t="str">
        <f t="shared" si="129"/>
        <v>module=emjs</v>
      </c>
      <c r="F2756" s="3" t="s">
        <v>114</v>
      </c>
    </row>
    <row r="2757" spans="1:6" ht="30" customHeight="1">
      <c r="A2757" s="3" t="s">
        <v>3</v>
      </c>
      <c r="B2757" s="3" t="s">
        <v>5497</v>
      </c>
      <c r="C2757" s="3" t="s">
        <v>5497</v>
      </c>
      <c r="D2757" s="12" t="s">
        <v>9107</v>
      </c>
      <c r="E2757" s="6" t="str">
        <f t="shared" si="129"/>
        <v>module=emjs</v>
      </c>
      <c r="F2757" s="3" t="s">
        <v>114</v>
      </c>
    </row>
    <row r="2758" spans="1:6" ht="30" customHeight="1">
      <c r="A2758" s="3" t="s">
        <v>3</v>
      </c>
      <c r="B2758" s="3" t="s">
        <v>5498</v>
      </c>
      <c r="C2758" s="3" t="s">
        <v>5498</v>
      </c>
      <c r="D2758" s="12" t="s">
        <v>9108</v>
      </c>
      <c r="E2758" s="6" t="str">
        <f t="shared" si="129"/>
        <v>module=emjs</v>
      </c>
      <c r="F2758" s="3" t="s">
        <v>114</v>
      </c>
    </row>
    <row r="2759" spans="1:6" ht="30" customHeight="1">
      <c r="A2759" s="3" t="s">
        <v>3</v>
      </c>
      <c r="B2759" s="3" t="s">
        <v>5499</v>
      </c>
      <c r="C2759" s="3" t="s">
        <v>5499</v>
      </c>
      <c r="D2759" s="12" t="s">
        <v>9109</v>
      </c>
      <c r="E2759" s="6" t="str">
        <f t="shared" si="129"/>
        <v>module=emjs</v>
      </c>
      <c r="F2759" s="3" t="s">
        <v>114</v>
      </c>
    </row>
    <row r="2760" spans="1:6" ht="30" customHeight="1">
      <c r="A2760" s="3" t="s">
        <v>3</v>
      </c>
      <c r="B2760" s="3" t="s">
        <v>5500</v>
      </c>
      <c r="C2760" s="3" t="s">
        <v>5500</v>
      </c>
      <c r="D2760" s="12" t="s">
        <v>9110</v>
      </c>
      <c r="E2760" s="6" t="str">
        <f t="shared" si="129"/>
        <v>module=emjs</v>
      </c>
      <c r="F2760" s="3" t="s">
        <v>114</v>
      </c>
    </row>
    <row r="2761" spans="1:6" ht="30" customHeight="1">
      <c r="A2761" s="3" t="s">
        <v>3</v>
      </c>
      <c r="B2761" s="3" t="s">
        <v>5501</v>
      </c>
      <c r="C2761" s="3" t="s">
        <v>5501</v>
      </c>
      <c r="D2761" s="12" t="s">
        <v>9111</v>
      </c>
      <c r="E2761" s="6" t="str">
        <f t="shared" si="129"/>
        <v>module=emjs</v>
      </c>
      <c r="F2761" s="3" t="s">
        <v>114</v>
      </c>
    </row>
    <row r="2762" spans="1:6" ht="30" customHeight="1">
      <c r="A2762" s="3" t="s">
        <v>3</v>
      </c>
      <c r="B2762" s="3" t="s">
        <v>5502</v>
      </c>
      <c r="C2762" s="3" t="s">
        <v>5502</v>
      </c>
      <c r="D2762" s="12" t="s">
        <v>9112</v>
      </c>
      <c r="E2762" s="6" t="str">
        <f t="shared" si="129"/>
        <v>module=emjs</v>
      </c>
      <c r="F2762" s="3" t="s">
        <v>114</v>
      </c>
    </row>
    <row r="2763" spans="1:6" ht="30" customHeight="1">
      <c r="A2763" s="3" t="s">
        <v>3</v>
      </c>
      <c r="B2763" s="3" t="s">
        <v>5503</v>
      </c>
      <c r="C2763" s="3" t="s">
        <v>5503</v>
      </c>
      <c r="D2763" s="12" t="s">
        <v>9113</v>
      </c>
      <c r="E2763" s="6" t="str">
        <f t="shared" si="129"/>
        <v>module=emjs</v>
      </c>
      <c r="F2763" s="3" t="s">
        <v>114</v>
      </c>
    </row>
    <row r="2764" spans="1:6" ht="30" customHeight="1">
      <c r="A2764" s="3" t="s">
        <v>2</v>
      </c>
      <c r="B2764" s="3" t="s">
        <v>5504</v>
      </c>
      <c r="C2764" s="3" t="s">
        <v>7507</v>
      </c>
      <c r="D2764" s="12" t="s">
        <v>9114</v>
      </c>
      <c r="E2764" s="6" t="str">
        <f t="shared" ref="E2764:E2797" si="130">HYPERLINK("http://www.ssc.wisc.edu/wlsresearch/documentation/waves/?wave=wls92&amp;module=futr","module=futr")</f>
        <v>module=futr</v>
      </c>
      <c r="F2764" s="6" t="str">
        <f t="shared" ref="F2764:F2796" si="131">HYPERLINK("http://www.ssc.wisc.edu/wlsresearch/documentation/waves/?wave=wls94&amp;module=xfutr","module=xfutr")</f>
        <v>module=xfutr</v>
      </c>
    </row>
    <row r="2765" spans="1:6" ht="30" customHeight="1">
      <c r="A2765" s="3" t="s">
        <v>2</v>
      </c>
      <c r="B2765" s="3" t="s">
        <v>5505</v>
      </c>
      <c r="C2765" s="3" t="s">
        <v>7508</v>
      </c>
      <c r="D2765" s="12" t="s">
        <v>9115</v>
      </c>
      <c r="E2765" s="6" t="str">
        <f t="shared" si="130"/>
        <v>module=futr</v>
      </c>
      <c r="F2765" s="6" t="str">
        <f t="shared" si="131"/>
        <v>module=xfutr</v>
      </c>
    </row>
    <row r="2766" spans="1:6" ht="30" customHeight="1">
      <c r="A2766" s="3" t="s">
        <v>2</v>
      </c>
      <c r="B2766" s="3" t="s">
        <v>5506</v>
      </c>
      <c r="C2766" s="3" t="s">
        <v>7509</v>
      </c>
      <c r="D2766" s="12" t="s">
        <v>9116</v>
      </c>
      <c r="E2766" s="6" t="str">
        <f t="shared" si="130"/>
        <v>module=futr</v>
      </c>
      <c r="F2766" s="6" t="str">
        <f t="shared" si="131"/>
        <v>module=xfutr</v>
      </c>
    </row>
    <row r="2767" spans="1:6" ht="30" customHeight="1">
      <c r="A2767" s="3" t="s">
        <v>2</v>
      </c>
      <c r="B2767" s="3" t="s">
        <v>5507</v>
      </c>
      <c r="C2767" s="3" t="s">
        <v>7510</v>
      </c>
      <c r="D2767" s="12" t="s">
        <v>9117</v>
      </c>
      <c r="E2767" s="6" t="str">
        <f t="shared" si="130"/>
        <v>module=futr</v>
      </c>
      <c r="F2767" s="6" t="str">
        <f t="shared" si="131"/>
        <v>module=xfutr</v>
      </c>
    </row>
    <row r="2768" spans="1:6" ht="30" customHeight="1">
      <c r="A2768" s="3" t="s">
        <v>2</v>
      </c>
      <c r="B2768" s="3" t="s">
        <v>5508</v>
      </c>
      <c r="C2768" s="3" t="s">
        <v>7511</v>
      </c>
      <c r="D2768" s="12" t="s">
        <v>9118</v>
      </c>
      <c r="E2768" s="6" t="str">
        <f t="shared" si="130"/>
        <v>module=futr</v>
      </c>
      <c r="F2768" s="6" t="str">
        <f t="shared" si="131"/>
        <v>module=xfutr</v>
      </c>
    </row>
    <row r="2769" spans="1:6" ht="30" customHeight="1">
      <c r="A2769" s="3" t="s">
        <v>2</v>
      </c>
      <c r="B2769" s="3" t="s">
        <v>5509</v>
      </c>
      <c r="C2769" s="3" t="s">
        <v>7512</v>
      </c>
      <c r="D2769" s="12" t="s">
        <v>9119</v>
      </c>
      <c r="E2769" s="6" t="str">
        <f t="shared" si="130"/>
        <v>module=futr</v>
      </c>
      <c r="F2769" s="6" t="str">
        <f t="shared" si="131"/>
        <v>module=xfutr</v>
      </c>
    </row>
    <row r="2770" spans="1:6" ht="30" customHeight="1">
      <c r="A2770" s="3" t="s">
        <v>2</v>
      </c>
      <c r="B2770" s="3" t="s">
        <v>5510</v>
      </c>
      <c r="C2770" s="3" t="s">
        <v>7513</v>
      </c>
      <c r="D2770" s="12" t="s">
        <v>9120</v>
      </c>
      <c r="E2770" s="6" t="str">
        <f t="shared" si="130"/>
        <v>module=futr</v>
      </c>
      <c r="F2770" s="6" t="str">
        <f t="shared" si="131"/>
        <v>module=xfutr</v>
      </c>
    </row>
    <row r="2771" spans="1:6" ht="30" customHeight="1">
      <c r="A2771" s="3" t="s">
        <v>2</v>
      </c>
      <c r="B2771" s="3" t="s">
        <v>5511</v>
      </c>
      <c r="C2771" s="3" t="s">
        <v>7514</v>
      </c>
      <c r="D2771" s="12" t="s">
        <v>9121</v>
      </c>
      <c r="E2771" s="6" t="str">
        <f t="shared" si="130"/>
        <v>module=futr</v>
      </c>
      <c r="F2771" s="6" t="str">
        <f t="shared" si="131"/>
        <v>module=xfutr</v>
      </c>
    </row>
    <row r="2772" spans="1:6" ht="30" customHeight="1">
      <c r="A2772" s="3" t="s">
        <v>2</v>
      </c>
      <c r="B2772" s="3" t="s">
        <v>5512</v>
      </c>
      <c r="C2772" s="3" t="s">
        <v>7515</v>
      </c>
      <c r="D2772" s="12" t="s">
        <v>9122</v>
      </c>
      <c r="E2772" s="6" t="str">
        <f t="shared" si="130"/>
        <v>module=futr</v>
      </c>
      <c r="F2772" s="6" t="str">
        <f t="shared" si="131"/>
        <v>module=xfutr</v>
      </c>
    </row>
    <row r="2773" spans="1:6" ht="30" customHeight="1">
      <c r="A2773" s="3" t="s">
        <v>2</v>
      </c>
      <c r="B2773" s="3" t="s">
        <v>5513</v>
      </c>
      <c r="C2773" s="3" t="s">
        <v>7516</v>
      </c>
      <c r="D2773" s="12" t="s">
        <v>9123</v>
      </c>
      <c r="E2773" s="6" t="str">
        <f t="shared" si="130"/>
        <v>module=futr</v>
      </c>
      <c r="F2773" s="6" t="str">
        <f t="shared" si="131"/>
        <v>module=xfutr</v>
      </c>
    </row>
    <row r="2774" spans="1:6" ht="30" customHeight="1">
      <c r="A2774" s="3" t="s">
        <v>2</v>
      </c>
      <c r="B2774" s="3" t="s">
        <v>5514</v>
      </c>
      <c r="C2774" s="3" t="s">
        <v>7517</v>
      </c>
      <c r="D2774" s="12" t="s">
        <v>9124</v>
      </c>
      <c r="E2774" s="6" t="str">
        <f t="shared" si="130"/>
        <v>module=futr</v>
      </c>
      <c r="F2774" s="6" t="str">
        <f t="shared" si="131"/>
        <v>module=xfutr</v>
      </c>
    </row>
    <row r="2775" spans="1:6" ht="30" customHeight="1">
      <c r="A2775" s="3" t="s">
        <v>2</v>
      </c>
      <c r="B2775" s="3" t="s">
        <v>5515</v>
      </c>
      <c r="C2775" s="3" t="s">
        <v>7518</v>
      </c>
      <c r="D2775" s="12" t="s">
        <v>9125</v>
      </c>
      <c r="E2775" s="6" t="str">
        <f t="shared" si="130"/>
        <v>module=futr</v>
      </c>
      <c r="F2775" s="6" t="str">
        <f t="shared" si="131"/>
        <v>module=xfutr</v>
      </c>
    </row>
    <row r="2776" spans="1:6" ht="30" customHeight="1">
      <c r="A2776" s="3" t="s">
        <v>2</v>
      </c>
      <c r="B2776" s="3" t="s">
        <v>5516</v>
      </c>
      <c r="C2776" s="3" t="s">
        <v>7519</v>
      </c>
      <c r="D2776" s="12" t="s">
        <v>9126</v>
      </c>
      <c r="E2776" s="6" t="str">
        <f t="shared" si="130"/>
        <v>module=futr</v>
      </c>
      <c r="F2776" s="6" t="str">
        <f t="shared" si="131"/>
        <v>module=xfutr</v>
      </c>
    </row>
    <row r="2777" spans="1:6" ht="30" customHeight="1">
      <c r="A2777" s="3" t="s">
        <v>2</v>
      </c>
      <c r="B2777" s="3" t="s">
        <v>5517</v>
      </c>
      <c r="C2777" s="3" t="s">
        <v>7520</v>
      </c>
      <c r="D2777" s="12" t="s">
        <v>9127</v>
      </c>
      <c r="E2777" s="6" t="str">
        <f t="shared" si="130"/>
        <v>module=futr</v>
      </c>
      <c r="F2777" s="6" t="str">
        <f t="shared" si="131"/>
        <v>module=xfutr</v>
      </c>
    </row>
    <row r="2778" spans="1:6" ht="30" customHeight="1">
      <c r="A2778" s="3" t="s">
        <v>2</v>
      </c>
      <c r="B2778" s="3" t="s">
        <v>5518</v>
      </c>
      <c r="C2778" s="3" t="s">
        <v>7521</v>
      </c>
      <c r="D2778" s="12" t="s">
        <v>9128</v>
      </c>
      <c r="E2778" s="6" t="str">
        <f t="shared" si="130"/>
        <v>module=futr</v>
      </c>
      <c r="F2778" s="6" t="str">
        <f t="shared" si="131"/>
        <v>module=xfutr</v>
      </c>
    </row>
    <row r="2779" spans="1:6" ht="30" customHeight="1">
      <c r="A2779" s="3" t="s">
        <v>2</v>
      </c>
      <c r="B2779" s="3" t="s">
        <v>5519</v>
      </c>
      <c r="C2779" s="3" t="s">
        <v>7522</v>
      </c>
      <c r="D2779" s="12" t="s">
        <v>9129</v>
      </c>
      <c r="E2779" s="6" t="str">
        <f t="shared" si="130"/>
        <v>module=futr</v>
      </c>
      <c r="F2779" s="6" t="str">
        <f t="shared" si="131"/>
        <v>module=xfutr</v>
      </c>
    </row>
    <row r="2780" spans="1:6" ht="30" customHeight="1">
      <c r="A2780" s="3" t="s">
        <v>2</v>
      </c>
      <c r="B2780" s="3" t="s">
        <v>5520</v>
      </c>
      <c r="C2780" s="3" t="s">
        <v>7523</v>
      </c>
      <c r="D2780" s="12" t="s">
        <v>9130</v>
      </c>
      <c r="E2780" s="6" t="str">
        <f t="shared" si="130"/>
        <v>module=futr</v>
      </c>
      <c r="F2780" s="6" t="str">
        <f t="shared" si="131"/>
        <v>module=xfutr</v>
      </c>
    </row>
    <row r="2781" spans="1:6" ht="30" customHeight="1">
      <c r="A2781" s="3" t="s">
        <v>2</v>
      </c>
      <c r="B2781" s="3" t="s">
        <v>5521</v>
      </c>
      <c r="C2781" s="3" t="s">
        <v>7524</v>
      </c>
      <c r="D2781" s="12" t="s">
        <v>9131</v>
      </c>
      <c r="E2781" s="6" t="str">
        <f t="shared" si="130"/>
        <v>module=futr</v>
      </c>
      <c r="F2781" s="6" t="str">
        <f t="shared" si="131"/>
        <v>module=xfutr</v>
      </c>
    </row>
    <row r="2782" spans="1:6" ht="30" customHeight="1">
      <c r="A2782" s="3" t="s">
        <v>2</v>
      </c>
      <c r="B2782" s="3" t="s">
        <v>5522</v>
      </c>
      <c r="C2782" s="3" t="s">
        <v>7525</v>
      </c>
      <c r="D2782" s="12" t="s">
        <v>9132</v>
      </c>
      <c r="E2782" s="6" t="str">
        <f t="shared" si="130"/>
        <v>module=futr</v>
      </c>
      <c r="F2782" s="6" t="str">
        <f t="shared" si="131"/>
        <v>module=xfutr</v>
      </c>
    </row>
    <row r="2783" spans="1:6" ht="30" customHeight="1">
      <c r="A2783" s="3" t="s">
        <v>2</v>
      </c>
      <c r="B2783" s="3" t="s">
        <v>5523</v>
      </c>
      <c r="C2783" s="3" t="s">
        <v>7526</v>
      </c>
      <c r="D2783" s="12" t="s">
        <v>9133</v>
      </c>
      <c r="E2783" s="6" t="str">
        <f t="shared" si="130"/>
        <v>module=futr</v>
      </c>
      <c r="F2783" s="6" t="str">
        <f t="shared" si="131"/>
        <v>module=xfutr</v>
      </c>
    </row>
    <row r="2784" spans="1:6" ht="30" customHeight="1">
      <c r="A2784" s="3" t="s">
        <v>2</v>
      </c>
      <c r="B2784" s="3" t="s">
        <v>5524</v>
      </c>
      <c r="C2784" s="3" t="s">
        <v>7527</v>
      </c>
      <c r="D2784" s="12" t="s">
        <v>9134</v>
      </c>
      <c r="E2784" s="6" t="str">
        <f t="shared" si="130"/>
        <v>module=futr</v>
      </c>
      <c r="F2784" s="6" t="str">
        <f t="shared" si="131"/>
        <v>module=xfutr</v>
      </c>
    </row>
    <row r="2785" spans="1:6" ht="30" customHeight="1">
      <c r="A2785" s="3" t="s">
        <v>2</v>
      </c>
      <c r="B2785" s="3" t="s">
        <v>5525</v>
      </c>
      <c r="C2785" s="3" t="s">
        <v>7528</v>
      </c>
      <c r="D2785" s="12" t="s">
        <v>9135</v>
      </c>
      <c r="E2785" s="6" t="str">
        <f t="shared" si="130"/>
        <v>module=futr</v>
      </c>
      <c r="F2785" s="6" t="str">
        <f t="shared" si="131"/>
        <v>module=xfutr</v>
      </c>
    </row>
    <row r="2786" spans="1:6" ht="30" customHeight="1">
      <c r="A2786" s="3" t="s">
        <v>2</v>
      </c>
      <c r="B2786" s="3" t="s">
        <v>5526</v>
      </c>
      <c r="C2786" s="3" t="s">
        <v>7529</v>
      </c>
      <c r="D2786" s="12" t="s">
        <v>9136</v>
      </c>
      <c r="E2786" s="6" t="str">
        <f t="shared" si="130"/>
        <v>module=futr</v>
      </c>
      <c r="F2786" s="6" t="str">
        <f t="shared" si="131"/>
        <v>module=xfutr</v>
      </c>
    </row>
    <row r="2787" spans="1:6" ht="30" customHeight="1">
      <c r="A2787" s="3" t="s">
        <v>2</v>
      </c>
      <c r="B2787" s="3" t="s">
        <v>5527</v>
      </c>
      <c r="C2787" s="3" t="s">
        <v>7530</v>
      </c>
      <c r="D2787" s="12" t="s">
        <v>9137</v>
      </c>
      <c r="E2787" s="6" t="str">
        <f t="shared" si="130"/>
        <v>module=futr</v>
      </c>
      <c r="F2787" s="6" t="str">
        <f t="shared" si="131"/>
        <v>module=xfutr</v>
      </c>
    </row>
    <row r="2788" spans="1:6" ht="30" customHeight="1">
      <c r="A2788" s="3" t="s">
        <v>2</v>
      </c>
      <c r="B2788" s="3" t="s">
        <v>5528</v>
      </c>
      <c r="C2788" s="3" t="s">
        <v>7531</v>
      </c>
      <c r="D2788" s="12" t="s">
        <v>9138</v>
      </c>
      <c r="E2788" s="6" t="str">
        <f t="shared" si="130"/>
        <v>module=futr</v>
      </c>
      <c r="F2788" s="6" t="str">
        <f t="shared" si="131"/>
        <v>module=xfutr</v>
      </c>
    </row>
    <row r="2789" spans="1:6" ht="30" customHeight="1">
      <c r="A2789" s="3" t="s">
        <v>2</v>
      </c>
      <c r="B2789" s="3" t="s">
        <v>5529</v>
      </c>
      <c r="C2789" s="3" t="s">
        <v>7532</v>
      </c>
      <c r="D2789" s="12" t="s">
        <v>9139</v>
      </c>
      <c r="E2789" s="6" t="str">
        <f t="shared" si="130"/>
        <v>module=futr</v>
      </c>
      <c r="F2789" s="6" t="str">
        <f t="shared" si="131"/>
        <v>module=xfutr</v>
      </c>
    </row>
    <row r="2790" spans="1:6" ht="30" customHeight="1">
      <c r="A2790" s="3" t="s">
        <v>2</v>
      </c>
      <c r="B2790" s="3" t="s">
        <v>5530</v>
      </c>
      <c r="C2790" s="3" t="s">
        <v>7533</v>
      </c>
      <c r="D2790" s="12" t="s">
        <v>9140</v>
      </c>
      <c r="E2790" s="6" t="str">
        <f t="shared" si="130"/>
        <v>module=futr</v>
      </c>
      <c r="F2790" s="6" t="str">
        <f t="shared" si="131"/>
        <v>module=xfutr</v>
      </c>
    </row>
    <row r="2791" spans="1:6" ht="30" customHeight="1">
      <c r="A2791" s="3" t="s">
        <v>2</v>
      </c>
      <c r="B2791" s="3" t="s">
        <v>5531</v>
      </c>
      <c r="C2791" s="3" t="s">
        <v>7534</v>
      </c>
      <c r="D2791" s="12" t="s">
        <v>9141</v>
      </c>
      <c r="E2791" s="6" t="str">
        <f t="shared" si="130"/>
        <v>module=futr</v>
      </c>
      <c r="F2791" s="6" t="str">
        <f t="shared" si="131"/>
        <v>module=xfutr</v>
      </c>
    </row>
    <row r="2792" spans="1:6" ht="30" customHeight="1">
      <c r="A2792" s="3" t="s">
        <v>2</v>
      </c>
      <c r="B2792" s="3" t="s">
        <v>5532</v>
      </c>
      <c r="C2792" s="3" t="s">
        <v>7535</v>
      </c>
      <c r="D2792" s="12" t="s">
        <v>9142</v>
      </c>
      <c r="E2792" s="6" t="str">
        <f t="shared" si="130"/>
        <v>module=futr</v>
      </c>
      <c r="F2792" s="6" t="str">
        <f t="shared" si="131"/>
        <v>module=xfutr</v>
      </c>
    </row>
    <row r="2793" spans="1:6" ht="30" customHeight="1">
      <c r="A2793" s="3" t="s">
        <v>2</v>
      </c>
      <c r="B2793" s="3" t="s">
        <v>5533</v>
      </c>
      <c r="C2793" s="3" t="s">
        <v>7536</v>
      </c>
      <c r="D2793" s="12" t="s">
        <v>9143</v>
      </c>
      <c r="E2793" s="6" t="str">
        <f t="shared" si="130"/>
        <v>module=futr</v>
      </c>
      <c r="F2793" s="6" t="str">
        <f t="shared" si="131"/>
        <v>module=xfutr</v>
      </c>
    </row>
    <row r="2794" spans="1:6" ht="30" customHeight="1">
      <c r="A2794" s="3" t="s">
        <v>2</v>
      </c>
      <c r="B2794" s="3" t="s">
        <v>5534</v>
      </c>
      <c r="C2794" s="3" t="s">
        <v>7537</v>
      </c>
      <c r="D2794" s="12" t="s">
        <v>9144</v>
      </c>
      <c r="E2794" s="6" t="str">
        <f t="shared" si="130"/>
        <v>module=futr</v>
      </c>
      <c r="F2794" s="6" t="str">
        <f t="shared" si="131"/>
        <v>module=xfutr</v>
      </c>
    </row>
    <row r="2795" spans="1:6" ht="30" customHeight="1">
      <c r="A2795" s="3" t="s">
        <v>2</v>
      </c>
      <c r="B2795" s="3" t="s">
        <v>5535</v>
      </c>
      <c r="C2795" s="3" t="s">
        <v>7538</v>
      </c>
      <c r="D2795" s="12" t="s">
        <v>9145</v>
      </c>
      <c r="E2795" s="6" t="str">
        <f t="shared" si="130"/>
        <v>module=futr</v>
      </c>
      <c r="F2795" s="6" t="str">
        <f t="shared" si="131"/>
        <v>module=xfutr</v>
      </c>
    </row>
    <row r="2796" spans="1:6" ht="30" customHeight="1">
      <c r="A2796" s="3" t="s">
        <v>2</v>
      </c>
      <c r="B2796" s="3" t="s">
        <v>5536</v>
      </c>
      <c r="C2796" s="3" t="s">
        <v>7539</v>
      </c>
      <c r="D2796" s="12" t="s">
        <v>9146</v>
      </c>
      <c r="E2796" s="6" t="str">
        <f t="shared" si="130"/>
        <v>module=futr</v>
      </c>
      <c r="F2796" s="6" t="str">
        <f t="shared" si="131"/>
        <v>module=xfutr</v>
      </c>
    </row>
    <row r="2797" spans="1:6" ht="30" customHeight="1">
      <c r="A2797" s="3" t="s">
        <v>3</v>
      </c>
      <c r="B2797" s="3" t="s">
        <v>5537</v>
      </c>
      <c r="C2797" s="3" t="s">
        <v>5537</v>
      </c>
      <c r="D2797" s="12" t="s">
        <v>9147</v>
      </c>
      <c r="E2797" s="6" t="str">
        <f t="shared" si="130"/>
        <v>module=futr</v>
      </c>
      <c r="F2797" s="3" t="s">
        <v>114</v>
      </c>
    </row>
    <row r="2798" spans="1:6" ht="30" customHeight="1">
      <c r="A2798" s="3" t="s">
        <v>4</v>
      </c>
      <c r="B2798" s="3" t="s">
        <v>5538</v>
      </c>
      <c r="C2798" s="3" t="s">
        <v>5538</v>
      </c>
      <c r="D2798" s="12" t="s">
        <v>9147</v>
      </c>
      <c r="E2798" s="3" t="s">
        <v>114</v>
      </c>
      <c r="F2798" s="6" t="str">
        <f>HYPERLINK("http://www.ssc.wisc.edu/wlsresearch/documentation/waves/?wave=wls94&amp;module=xfutr","module=xfutr")</f>
        <v>module=xfutr</v>
      </c>
    </row>
    <row r="2799" spans="1:6" ht="30" customHeight="1">
      <c r="A2799" s="3" t="s">
        <v>2</v>
      </c>
      <c r="B2799" s="3" t="s">
        <v>5539</v>
      </c>
      <c r="C2799" s="3" t="s">
        <v>7540</v>
      </c>
      <c r="D2799" s="12" t="s">
        <v>9148</v>
      </c>
      <c r="E2799" s="6" t="str">
        <f t="shared" ref="E2799:E2804" si="132">HYPERLINK("http://www.ssc.wisc.edu/wlsresearch/documentation/waves/?wave=wls92&amp;module=hlin","module=hlin")</f>
        <v>module=hlin</v>
      </c>
      <c r="F2799" s="6" t="str">
        <f>HYPERLINK("http://www.ssc.wisc.edu/wlsresearch/documentation/waves/?wave=wls94&amp;module=xhlin","module=xhlin")</f>
        <v>module=xhlin</v>
      </c>
    </row>
    <row r="2800" spans="1:6" ht="30" customHeight="1">
      <c r="A2800" s="3" t="s">
        <v>2</v>
      </c>
      <c r="B2800" s="3" t="s">
        <v>5540</v>
      </c>
      <c r="C2800" s="3" t="s">
        <v>7541</v>
      </c>
      <c r="D2800" s="12" t="s">
        <v>9149</v>
      </c>
      <c r="E2800" s="6" t="str">
        <f t="shared" si="132"/>
        <v>module=hlin</v>
      </c>
      <c r="F2800" s="6" t="str">
        <f>HYPERLINK("http://www.ssc.wisc.edu/wlsresearch/documentation/waves/?wave=wls94&amp;module=xhlin","module=xhlin")</f>
        <v>module=xhlin</v>
      </c>
    </row>
    <row r="2801" spans="1:6" ht="30" customHeight="1">
      <c r="A2801" s="3" t="s">
        <v>2</v>
      </c>
      <c r="B2801" s="3" t="s">
        <v>5541</v>
      </c>
      <c r="C2801" s="3" t="s">
        <v>7542</v>
      </c>
      <c r="D2801" s="12" t="s">
        <v>9150</v>
      </c>
      <c r="E2801" s="6" t="str">
        <f t="shared" si="132"/>
        <v>module=hlin</v>
      </c>
      <c r="F2801" s="6" t="str">
        <f>HYPERLINK("http://www.ssc.wisc.edu/wlsresearch/documentation/waves/?wave=wls94&amp;module=xhlin","module=xhlin")</f>
        <v>module=xhlin</v>
      </c>
    </row>
    <row r="2802" spans="1:6" ht="30" customHeight="1">
      <c r="A2802" s="3" t="s">
        <v>2</v>
      </c>
      <c r="B2802" s="3" t="s">
        <v>5542</v>
      </c>
      <c r="C2802" s="3" t="s">
        <v>7543</v>
      </c>
      <c r="D2802" s="12" t="s">
        <v>9151</v>
      </c>
      <c r="E2802" s="6" t="str">
        <f t="shared" si="132"/>
        <v>module=hlin</v>
      </c>
      <c r="F2802" s="6" t="str">
        <f>HYPERLINK("http://www.ssc.wisc.edu/wlsresearch/documentation/waves/?wave=wls94&amp;module=xhlin","module=xhlin")</f>
        <v>module=xhlin</v>
      </c>
    </row>
    <row r="2803" spans="1:6" ht="30" customHeight="1">
      <c r="A2803" s="3" t="s">
        <v>2</v>
      </c>
      <c r="B2803" s="3" t="s">
        <v>5543</v>
      </c>
      <c r="C2803" s="3" t="s">
        <v>7544</v>
      </c>
      <c r="D2803" s="12" t="s">
        <v>9152</v>
      </c>
      <c r="E2803" s="6" t="str">
        <f t="shared" si="132"/>
        <v>module=hlin</v>
      </c>
      <c r="F2803" s="6" t="str">
        <f>HYPERLINK("http://www.ssc.wisc.edu/wlsresearch/documentation/waves/?wave=wls94&amp;module=xhlin","module=xhlin")</f>
        <v>module=xhlin</v>
      </c>
    </row>
    <row r="2804" spans="1:6" ht="30" customHeight="1">
      <c r="A2804" s="3" t="s">
        <v>3</v>
      </c>
      <c r="B2804" s="3" t="s">
        <v>5544</v>
      </c>
      <c r="C2804" s="3" t="s">
        <v>5544</v>
      </c>
      <c r="D2804" s="12" t="s">
        <v>9153</v>
      </c>
      <c r="E2804" s="6" t="str">
        <f t="shared" si="132"/>
        <v>module=hlin</v>
      </c>
      <c r="F2804" s="3" t="s">
        <v>114</v>
      </c>
    </row>
    <row r="2805" spans="1:6" ht="30" customHeight="1">
      <c r="A2805" s="3" t="s">
        <v>4</v>
      </c>
      <c r="B2805" s="3" t="s">
        <v>5545</v>
      </c>
      <c r="C2805" s="3" t="s">
        <v>5545</v>
      </c>
      <c r="D2805" s="12" t="s">
        <v>9154</v>
      </c>
      <c r="E2805" s="3" t="s">
        <v>114</v>
      </c>
      <c r="F2805" s="6" t="str">
        <f>HYPERLINK("http://www.ssc.wisc.edu/wlsresearch/documentation/waves/?wave=wls94&amp;module=xhlin","module=xhlin")</f>
        <v>module=xhlin</v>
      </c>
    </row>
    <row r="2806" spans="1:6" ht="30" customHeight="1">
      <c r="A2806" s="3" t="s">
        <v>4</v>
      </c>
      <c r="B2806" s="3" t="s">
        <v>5546</v>
      </c>
      <c r="C2806" s="3" t="s">
        <v>5546</v>
      </c>
      <c r="D2806" s="12" t="s">
        <v>9155</v>
      </c>
      <c r="E2806" s="3" t="s">
        <v>114</v>
      </c>
      <c r="F2806" s="6" t="str">
        <f>HYPERLINK("http://www.ssc.wisc.edu/wlsresearch/documentation/waves/?wave=wls94&amp;module=xhlin","module=xhlin")</f>
        <v>module=xhlin</v>
      </c>
    </row>
    <row r="2807" spans="1:6" ht="30" customHeight="1">
      <c r="A2807" s="3" t="s">
        <v>4</v>
      </c>
      <c r="B2807" s="3" t="s">
        <v>5547</v>
      </c>
      <c r="C2807" s="3" t="s">
        <v>5547</v>
      </c>
      <c r="D2807" s="12" t="s">
        <v>9156</v>
      </c>
      <c r="E2807" s="3" t="s">
        <v>114</v>
      </c>
      <c r="F2807" s="6" t="str">
        <f>HYPERLINK("http://www.ssc.wisc.edu/wlsresearch/documentation/waves/?wave=wls94&amp;module=xhlin","module=xhlin")</f>
        <v>module=xhlin</v>
      </c>
    </row>
    <row r="2808" spans="1:6" ht="30" customHeight="1">
      <c r="A2808" s="3" t="s">
        <v>4</v>
      </c>
      <c r="B2808" s="3" t="s">
        <v>5548</v>
      </c>
      <c r="C2808" s="3" t="s">
        <v>5548</v>
      </c>
      <c r="D2808" s="12" t="s">
        <v>9157</v>
      </c>
      <c r="E2808" s="3" t="s">
        <v>114</v>
      </c>
      <c r="F2808" s="6" t="str">
        <f>HYPERLINK("http://www.ssc.wisc.edu/wlsresearch/documentation/waves/?wave=wls94&amp;module=xhlin","module=xhlin")</f>
        <v>module=xhlin</v>
      </c>
    </row>
    <row r="2809" spans="1:6" ht="30" customHeight="1">
      <c r="A2809" s="3" t="s">
        <v>2</v>
      </c>
      <c r="B2809" s="3" t="s">
        <v>5549</v>
      </c>
      <c r="C2809" s="3" t="s">
        <v>7545</v>
      </c>
      <c r="D2809" s="12" t="s">
        <v>9158</v>
      </c>
      <c r="E2809" s="6" t="str">
        <f t="shared" ref="E2809:E2848" si="133">HYPERLINK("http://www.ssc.wisc.edu/wlsresearch/documentation/waves/?wave=wls92&amp;module=hper","module=hper")</f>
        <v>module=hper</v>
      </c>
      <c r="F2809" s="6" t="str">
        <f t="shared" ref="F2809:F2848" si="134">HYPERLINK("http://www.ssc.wisc.edu/wlsresearch/documentation/waves/?wave=wls94&amp;module=xhper","module=xhper")</f>
        <v>module=xhper</v>
      </c>
    </row>
    <row r="2810" spans="1:6" ht="30" customHeight="1">
      <c r="A2810" s="3" t="s">
        <v>2</v>
      </c>
      <c r="B2810" s="3" t="s">
        <v>5550</v>
      </c>
      <c r="C2810" s="3" t="s">
        <v>7546</v>
      </c>
      <c r="D2810" s="12" t="s">
        <v>9159</v>
      </c>
      <c r="E2810" s="6" t="str">
        <f t="shared" si="133"/>
        <v>module=hper</v>
      </c>
      <c r="F2810" s="6" t="str">
        <f t="shared" si="134"/>
        <v>module=xhper</v>
      </c>
    </row>
    <row r="2811" spans="1:6" ht="30" customHeight="1">
      <c r="A2811" s="3" t="s">
        <v>2</v>
      </c>
      <c r="B2811" s="3" t="s">
        <v>5551</v>
      </c>
      <c r="C2811" s="3" t="s">
        <v>7547</v>
      </c>
      <c r="D2811" s="12" t="s">
        <v>9160</v>
      </c>
      <c r="E2811" s="6" t="str">
        <f t="shared" si="133"/>
        <v>module=hper</v>
      </c>
      <c r="F2811" s="6" t="str">
        <f t="shared" si="134"/>
        <v>module=xhper</v>
      </c>
    </row>
    <row r="2812" spans="1:6" ht="30" customHeight="1">
      <c r="A2812" s="3" t="s">
        <v>2</v>
      </c>
      <c r="B2812" s="3" t="s">
        <v>5552</v>
      </c>
      <c r="C2812" s="3" t="s">
        <v>7548</v>
      </c>
      <c r="D2812" s="12" t="s">
        <v>9161</v>
      </c>
      <c r="E2812" s="6" t="str">
        <f t="shared" si="133"/>
        <v>module=hper</v>
      </c>
      <c r="F2812" s="6" t="str">
        <f t="shared" si="134"/>
        <v>module=xhper</v>
      </c>
    </row>
    <row r="2813" spans="1:6" ht="30" customHeight="1">
      <c r="A2813" s="3" t="s">
        <v>2</v>
      </c>
      <c r="B2813" s="3" t="s">
        <v>5553</v>
      </c>
      <c r="C2813" s="3" t="s">
        <v>7549</v>
      </c>
      <c r="D2813" s="12" t="s">
        <v>9162</v>
      </c>
      <c r="E2813" s="6" t="str">
        <f t="shared" si="133"/>
        <v>module=hper</v>
      </c>
      <c r="F2813" s="6" t="str">
        <f t="shared" si="134"/>
        <v>module=xhper</v>
      </c>
    </row>
    <row r="2814" spans="1:6" ht="30" customHeight="1">
      <c r="A2814" s="3" t="s">
        <v>2</v>
      </c>
      <c r="B2814" s="3" t="s">
        <v>5554</v>
      </c>
      <c r="C2814" s="3" t="s">
        <v>7550</v>
      </c>
      <c r="D2814" s="12" t="s">
        <v>9163</v>
      </c>
      <c r="E2814" s="6" t="str">
        <f t="shared" si="133"/>
        <v>module=hper</v>
      </c>
      <c r="F2814" s="6" t="str">
        <f t="shared" si="134"/>
        <v>module=xhper</v>
      </c>
    </row>
    <row r="2815" spans="1:6" ht="30" customHeight="1">
      <c r="A2815" s="3" t="s">
        <v>2</v>
      </c>
      <c r="B2815" s="3" t="s">
        <v>5555</v>
      </c>
      <c r="C2815" s="3" t="s">
        <v>7551</v>
      </c>
      <c r="D2815" s="12" t="s">
        <v>9164</v>
      </c>
      <c r="E2815" s="6" t="str">
        <f t="shared" si="133"/>
        <v>module=hper</v>
      </c>
      <c r="F2815" s="6" t="str">
        <f t="shared" si="134"/>
        <v>module=xhper</v>
      </c>
    </row>
    <row r="2816" spans="1:6" ht="30" customHeight="1">
      <c r="A2816" s="3" t="s">
        <v>2</v>
      </c>
      <c r="B2816" s="3" t="s">
        <v>5556</v>
      </c>
      <c r="C2816" s="3" t="s">
        <v>7552</v>
      </c>
      <c r="D2816" s="12" t="s">
        <v>9165</v>
      </c>
      <c r="E2816" s="6" t="str">
        <f t="shared" si="133"/>
        <v>module=hper</v>
      </c>
      <c r="F2816" s="6" t="str">
        <f t="shared" si="134"/>
        <v>module=xhper</v>
      </c>
    </row>
    <row r="2817" spans="1:6" ht="30" customHeight="1">
      <c r="A2817" s="3" t="s">
        <v>2</v>
      </c>
      <c r="B2817" s="3" t="s">
        <v>5557</v>
      </c>
      <c r="C2817" s="3" t="s">
        <v>7553</v>
      </c>
      <c r="D2817" s="12" t="s">
        <v>9166</v>
      </c>
      <c r="E2817" s="6" t="str">
        <f t="shared" si="133"/>
        <v>module=hper</v>
      </c>
      <c r="F2817" s="6" t="str">
        <f t="shared" si="134"/>
        <v>module=xhper</v>
      </c>
    </row>
    <row r="2818" spans="1:6" ht="30" customHeight="1">
      <c r="A2818" s="3" t="s">
        <v>2</v>
      </c>
      <c r="B2818" s="3" t="s">
        <v>5558</v>
      </c>
      <c r="C2818" s="3" t="s">
        <v>7554</v>
      </c>
      <c r="D2818" s="12" t="s">
        <v>9167</v>
      </c>
      <c r="E2818" s="6" t="str">
        <f t="shared" si="133"/>
        <v>module=hper</v>
      </c>
      <c r="F2818" s="6" t="str">
        <f t="shared" si="134"/>
        <v>module=xhper</v>
      </c>
    </row>
    <row r="2819" spans="1:6" ht="30" customHeight="1">
      <c r="A2819" s="3" t="s">
        <v>2</v>
      </c>
      <c r="B2819" s="3" t="s">
        <v>5559</v>
      </c>
      <c r="C2819" s="3" t="s">
        <v>7555</v>
      </c>
      <c r="D2819" s="12" t="s">
        <v>9168</v>
      </c>
      <c r="E2819" s="6" t="str">
        <f t="shared" si="133"/>
        <v>module=hper</v>
      </c>
      <c r="F2819" s="6" t="str">
        <f t="shared" si="134"/>
        <v>module=xhper</v>
      </c>
    </row>
    <row r="2820" spans="1:6" ht="30" customHeight="1">
      <c r="A2820" s="3" t="s">
        <v>2</v>
      </c>
      <c r="B2820" s="3" t="s">
        <v>5560</v>
      </c>
      <c r="C2820" s="3" t="s">
        <v>7556</v>
      </c>
      <c r="D2820" s="12" t="s">
        <v>9169</v>
      </c>
      <c r="E2820" s="6" t="str">
        <f t="shared" si="133"/>
        <v>module=hper</v>
      </c>
      <c r="F2820" s="6" t="str">
        <f t="shared" si="134"/>
        <v>module=xhper</v>
      </c>
    </row>
    <row r="2821" spans="1:6" ht="30" customHeight="1">
      <c r="A2821" s="3" t="s">
        <v>2</v>
      </c>
      <c r="B2821" s="3" t="s">
        <v>5561</v>
      </c>
      <c r="C2821" s="3" t="s">
        <v>7557</v>
      </c>
      <c r="D2821" s="12" t="s">
        <v>9170</v>
      </c>
      <c r="E2821" s="6" t="str">
        <f t="shared" si="133"/>
        <v>module=hper</v>
      </c>
      <c r="F2821" s="6" t="str">
        <f t="shared" si="134"/>
        <v>module=xhper</v>
      </c>
    </row>
    <row r="2822" spans="1:6" ht="30" customHeight="1">
      <c r="A2822" s="3" t="s">
        <v>2</v>
      </c>
      <c r="B2822" s="3" t="s">
        <v>5562</v>
      </c>
      <c r="C2822" s="3" t="s">
        <v>7558</v>
      </c>
      <c r="D2822" s="12" t="s">
        <v>9171</v>
      </c>
      <c r="E2822" s="6" t="str">
        <f t="shared" si="133"/>
        <v>module=hper</v>
      </c>
      <c r="F2822" s="6" t="str">
        <f t="shared" si="134"/>
        <v>module=xhper</v>
      </c>
    </row>
    <row r="2823" spans="1:6" ht="30" customHeight="1">
      <c r="A2823" s="3" t="s">
        <v>2</v>
      </c>
      <c r="B2823" s="3" t="s">
        <v>5563</v>
      </c>
      <c r="C2823" s="3" t="s">
        <v>7559</v>
      </c>
      <c r="D2823" s="12" t="s">
        <v>9172</v>
      </c>
      <c r="E2823" s="6" t="str">
        <f t="shared" si="133"/>
        <v>module=hper</v>
      </c>
      <c r="F2823" s="6" t="str">
        <f t="shared" si="134"/>
        <v>module=xhper</v>
      </c>
    </row>
    <row r="2824" spans="1:6" ht="30" customHeight="1">
      <c r="A2824" s="3" t="s">
        <v>2</v>
      </c>
      <c r="B2824" s="3" t="s">
        <v>5564</v>
      </c>
      <c r="C2824" s="3" t="s">
        <v>7560</v>
      </c>
      <c r="D2824" s="12" t="s">
        <v>9173</v>
      </c>
      <c r="E2824" s="6" t="str">
        <f t="shared" si="133"/>
        <v>module=hper</v>
      </c>
      <c r="F2824" s="6" t="str">
        <f t="shared" si="134"/>
        <v>module=xhper</v>
      </c>
    </row>
    <row r="2825" spans="1:6" ht="30" customHeight="1">
      <c r="A2825" s="3" t="s">
        <v>2</v>
      </c>
      <c r="B2825" s="3" t="s">
        <v>5565</v>
      </c>
      <c r="C2825" s="3" t="s">
        <v>7561</v>
      </c>
      <c r="D2825" s="12" t="s">
        <v>9174</v>
      </c>
      <c r="E2825" s="6" t="str">
        <f t="shared" si="133"/>
        <v>module=hper</v>
      </c>
      <c r="F2825" s="6" t="str">
        <f t="shared" si="134"/>
        <v>module=xhper</v>
      </c>
    </row>
    <row r="2826" spans="1:6" ht="30" customHeight="1">
      <c r="A2826" s="3" t="s">
        <v>2</v>
      </c>
      <c r="B2826" s="3" t="s">
        <v>5566</v>
      </c>
      <c r="C2826" s="3" t="s">
        <v>7562</v>
      </c>
      <c r="D2826" s="12" t="s">
        <v>9175</v>
      </c>
      <c r="E2826" s="6" t="str">
        <f t="shared" si="133"/>
        <v>module=hper</v>
      </c>
      <c r="F2826" s="6" t="str">
        <f t="shared" si="134"/>
        <v>module=xhper</v>
      </c>
    </row>
    <row r="2827" spans="1:6" ht="30" customHeight="1">
      <c r="A2827" s="3" t="s">
        <v>2</v>
      </c>
      <c r="B2827" s="3" t="s">
        <v>5567</v>
      </c>
      <c r="C2827" s="3" t="s">
        <v>7563</v>
      </c>
      <c r="D2827" s="12" t="s">
        <v>9176</v>
      </c>
      <c r="E2827" s="6" t="str">
        <f t="shared" si="133"/>
        <v>module=hper</v>
      </c>
      <c r="F2827" s="6" t="str">
        <f t="shared" si="134"/>
        <v>module=xhper</v>
      </c>
    </row>
    <row r="2828" spans="1:6" ht="30" customHeight="1">
      <c r="A2828" s="3" t="s">
        <v>2</v>
      </c>
      <c r="B2828" s="3" t="s">
        <v>5568</v>
      </c>
      <c r="C2828" s="3" t="s">
        <v>7564</v>
      </c>
      <c r="D2828" s="12" t="s">
        <v>9177</v>
      </c>
      <c r="E2828" s="6" t="str">
        <f t="shared" si="133"/>
        <v>module=hper</v>
      </c>
      <c r="F2828" s="6" t="str">
        <f t="shared" si="134"/>
        <v>module=xhper</v>
      </c>
    </row>
    <row r="2829" spans="1:6" ht="30" customHeight="1">
      <c r="A2829" s="3" t="s">
        <v>2</v>
      </c>
      <c r="B2829" s="3" t="s">
        <v>5569</v>
      </c>
      <c r="C2829" s="3" t="s">
        <v>7565</v>
      </c>
      <c r="D2829" s="12" t="s">
        <v>9178</v>
      </c>
      <c r="E2829" s="6" t="str">
        <f t="shared" si="133"/>
        <v>module=hper</v>
      </c>
      <c r="F2829" s="6" t="str">
        <f t="shared" si="134"/>
        <v>module=xhper</v>
      </c>
    </row>
    <row r="2830" spans="1:6" ht="30" customHeight="1">
      <c r="A2830" s="3" t="s">
        <v>2</v>
      </c>
      <c r="B2830" s="3" t="s">
        <v>5570</v>
      </c>
      <c r="C2830" s="3" t="s">
        <v>7566</v>
      </c>
      <c r="D2830" s="12" t="s">
        <v>9179</v>
      </c>
      <c r="E2830" s="6" t="str">
        <f t="shared" si="133"/>
        <v>module=hper</v>
      </c>
      <c r="F2830" s="6" t="str">
        <f t="shared" si="134"/>
        <v>module=xhper</v>
      </c>
    </row>
    <row r="2831" spans="1:6" ht="30" customHeight="1">
      <c r="A2831" s="3" t="s">
        <v>2</v>
      </c>
      <c r="B2831" s="3" t="s">
        <v>5571</v>
      </c>
      <c r="C2831" s="3" t="s">
        <v>7567</v>
      </c>
      <c r="D2831" s="12" t="s">
        <v>9180</v>
      </c>
      <c r="E2831" s="6" t="str">
        <f t="shared" si="133"/>
        <v>module=hper</v>
      </c>
      <c r="F2831" s="6" t="str">
        <f t="shared" si="134"/>
        <v>module=xhper</v>
      </c>
    </row>
    <row r="2832" spans="1:6" ht="30" customHeight="1">
      <c r="A2832" s="3" t="s">
        <v>2</v>
      </c>
      <c r="B2832" s="3" t="s">
        <v>5572</v>
      </c>
      <c r="C2832" s="3" t="s">
        <v>7568</v>
      </c>
      <c r="D2832" s="12" t="s">
        <v>9181</v>
      </c>
      <c r="E2832" s="6" t="str">
        <f t="shared" si="133"/>
        <v>module=hper</v>
      </c>
      <c r="F2832" s="6" t="str">
        <f t="shared" si="134"/>
        <v>module=xhper</v>
      </c>
    </row>
    <row r="2833" spans="1:6" ht="30" customHeight="1">
      <c r="A2833" s="3" t="s">
        <v>2</v>
      </c>
      <c r="B2833" s="3" t="s">
        <v>5573</v>
      </c>
      <c r="C2833" s="3" t="s">
        <v>7569</v>
      </c>
      <c r="D2833" s="12" t="s">
        <v>9182</v>
      </c>
      <c r="E2833" s="6" t="str">
        <f t="shared" si="133"/>
        <v>module=hper</v>
      </c>
      <c r="F2833" s="6" t="str">
        <f t="shared" si="134"/>
        <v>module=xhper</v>
      </c>
    </row>
    <row r="2834" spans="1:6" ht="30" customHeight="1">
      <c r="A2834" s="3" t="s">
        <v>2</v>
      </c>
      <c r="B2834" s="3" t="s">
        <v>5574</v>
      </c>
      <c r="C2834" s="3" t="s">
        <v>7570</v>
      </c>
      <c r="D2834" s="12" t="s">
        <v>9183</v>
      </c>
      <c r="E2834" s="6" t="str">
        <f t="shared" si="133"/>
        <v>module=hper</v>
      </c>
      <c r="F2834" s="6" t="str">
        <f t="shared" si="134"/>
        <v>module=xhper</v>
      </c>
    </row>
    <row r="2835" spans="1:6" ht="30" customHeight="1">
      <c r="A2835" s="3" t="s">
        <v>2</v>
      </c>
      <c r="B2835" s="3" t="s">
        <v>5575</v>
      </c>
      <c r="C2835" s="3" t="s">
        <v>7571</v>
      </c>
      <c r="D2835" s="12" t="s">
        <v>9184</v>
      </c>
      <c r="E2835" s="6" t="str">
        <f t="shared" si="133"/>
        <v>module=hper</v>
      </c>
      <c r="F2835" s="6" t="str">
        <f t="shared" si="134"/>
        <v>module=xhper</v>
      </c>
    </row>
    <row r="2836" spans="1:6" ht="30" customHeight="1">
      <c r="A2836" s="3" t="s">
        <v>2</v>
      </c>
      <c r="B2836" s="3" t="s">
        <v>5576</v>
      </c>
      <c r="C2836" s="3" t="s">
        <v>7572</v>
      </c>
      <c r="D2836" s="12" t="s">
        <v>9185</v>
      </c>
      <c r="E2836" s="6" t="str">
        <f t="shared" si="133"/>
        <v>module=hper</v>
      </c>
      <c r="F2836" s="6" t="str">
        <f t="shared" si="134"/>
        <v>module=xhper</v>
      </c>
    </row>
    <row r="2837" spans="1:6" ht="30" customHeight="1">
      <c r="A2837" s="3" t="s">
        <v>2</v>
      </c>
      <c r="B2837" s="3" t="s">
        <v>5577</v>
      </c>
      <c r="C2837" s="3" t="s">
        <v>7573</v>
      </c>
      <c r="D2837" s="12" t="s">
        <v>9186</v>
      </c>
      <c r="E2837" s="6" t="str">
        <f t="shared" si="133"/>
        <v>module=hper</v>
      </c>
      <c r="F2837" s="6" t="str">
        <f t="shared" si="134"/>
        <v>module=xhper</v>
      </c>
    </row>
    <row r="2838" spans="1:6" ht="30" customHeight="1">
      <c r="A2838" s="3" t="s">
        <v>2</v>
      </c>
      <c r="B2838" s="3" t="s">
        <v>5578</v>
      </c>
      <c r="C2838" s="3" t="s">
        <v>7574</v>
      </c>
      <c r="D2838" s="12" t="s">
        <v>9187</v>
      </c>
      <c r="E2838" s="6" t="str">
        <f t="shared" si="133"/>
        <v>module=hper</v>
      </c>
      <c r="F2838" s="6" t="str">
        <f t="shared" si="134"/>
        <v>module=xhper</v>
      </c>
    </row>
    <row r="2839" spans="1:6" ht="30" customHeight="1">
      <c r="A2839" s="3" t="s">
        <v>2</v>
      </c>
      <c r="B2839" s="3" t="s">
        <v>5579</v>
      </c>
      <c r="C2839" s="3" t="s">
        <v>7575</v>
      </c>
      <c r="D2839" s="12" t="s">
        <v>9188</v>
      </c>
      <c r="E2839" s="6" t="str">
        <f t="shared" si="133"/>
        <v>module=hper</v>
      </c>
      <c r="F2839" s="6" t="str">
        <f t="shared" si="134"/>
        <v>module=xhper</v>
      </c>
    </row>
    <row r="2840" spans="1:6" ht="30" customHeight="1">
      <c r="A2840" s="3" t="s">
        <v>2</v>
      </c>
      <c r="B2840" s="3" t="s">
        <v>5580</v>
      </c>
      <c r="C2840" s="3" t="s">
        <v>7576</v>
      </c>
      <c r="D2840" s="12" t="s">
        <v>9189</v>
      </c>
      <c r="E2840" s="6" t="str">
        <f t="shared" si="133"/>
        <v>module=hper</v>
      </c>
      <c r="F2840" s="6" t="str">
        <f t="shared" si="134"/>
        <v>module=xhper</v>
      </c>
    </row>
    <row r="2841" spans="1:6" ht="30" customHeight="1">
      <c r="A2841" s="3" t="s">
        <v>2</v>
      </c>
      <c r="B2841" s="3" t="s">
        <v>5581</v>
      </c>
      <c r="C2841" s="3" t="s">
        <v>7577</v>
      </c>
      <c r="D2841" s="12" t="s">
        <v>9190</v>
      </c>
      <c r="E2841" s="6" t="str">
        <f t="shared" si="133"/>
        <v>module=hper</v>
      </c>
      <c r="F2841" s="6" t="str">
        <f t="shared" si="134"/>
        <v>module=xhper</v>
      </c>
    </row>
    <row r="2842" spans="1:6" ht="30" customHeight="1">
      <c r="A2842" s="3" t="s">
        <v>2</v>
      </c>
      <c r="B2842" s="3" t="s">
        <v>5582</v>
      </c>
      <c r="C2842" s="3" t="s">
        <v>7578</v>
      </c>
      <c r="D2842" s="12" t="s">
        <v>9191</v>
      </c>
      <c r="E2842" s="6" t="str">
        <f t="shared" si="133"/>
        <v>module=hper</v>
      </c>
      <c r="F2842" s="6" t="str">
        <f t="shared" si="134"/>
        <v>module=xhper</v>
      </c>
    </row>
    <row r="2843" spans="1:6" ht="30" customHeight="1">
      <c r="A2843" s="3" t="s">
        <v>2</v>
      </c>
      <c r="B2843" s="3" t="s">
        <v>5583</v>
      </c>
      <c r="C2843" s="3" t="s">
        <v>7579</v>
      </c>
      <c r="D2843" s="12" t="s">
        <v>9192</v>
      </c>
      <c r="E2843" s="6" t="str">
        <f t="shared" si="133"/>
        <v>module=hper</v>
      </c>
      <c r="F2843" s="6" t="str">
        <f t="shared" si="134"/>
        <v>module=xhper</v>
      </c>
    </row>
    <row r="2844" spans="1:6" ht="30" customHeight="1">
      <c r="A2844" s="3" t="s">
        <v>2</v>
      </c>
      <c r="B2844" s="3" t="s">
        <v>5584</v>
      </c>
      <c r="C2844" s="3" t="s">
        <v>7580</v>
      </c>
      <c r="D2844" s="12" t="s">
        <v>9193</v>
      </c>
      <c r="E2844" s="6" t="str">
        <f t="shared" si="133"/>
        <v>module=hper</v>
      </c>
      <c r="F2844" s="6" t="str">
        <f t="shared" si="134"/>
        <v>module=xhper</v>
      </c>
    </row>
    <row r="2845" spans="1:6" ht="30" customHeight="1">
      <c r="A2845" s="3" t="s">
        <v>2</v>
      </c>
      <c r="B2845" s="3" t="s">
        <v>5585</v>
      </c>
      <c r="C2845" s="3" t="s">
        <v>7581</v>
      </c>
      <c r="D2845" s="12" t="s">
        <v>9194</v>
      </c>
      <c r="E2845" s="6" t="str">
        <f t="shared" si="133"/>
        <v>module=hper</v>
      </c>
      <c r="F2845" s="6" t="str">
        <f t="shared" si="134"/>
        <v>module=xhper</v>
      </c>
    </row>
    <row r="2846" spans="1:6" ht="30" customHeight="1">
      <c r="A2846" s="3" t="s">
        <v>2</v>
      </c>
      <c r="B2846" s="3" t="s">
        <v>5586</v>
      </c>
      <c r="C2846" s="3" t="s">
        <v>7582</v>
      </c>
      <c r="D2846" s="12" t="s">
        <v>9195</v>
      </c>
      <c r="E2846" s="6" t="str">
        <f t="shared" si="133"/>
        <v>module=hper</v>
      </c>
      <c r="F2846" s="6" t="str">
        <f t="shared" si="134"/>
        <v>module=xhper</v>
      </c>
    </row>
    <row r="2847" spans="1:6" ht="30" customHeight="1">
      <c r="A2847" s="3" t="s">
        <v>2</v>
      </c>
      <c r="B2847" s="3" t="s">
        <v>5587</v>
      </c>
      <c r="C2847" s="3" t="s">
        <v>7583</v>
      </c>
      <c r="D2847" s="12" t="s">
        <v>9196</v>
      </c>
      <c r="E2847" s="6" t="str">
        <f t="shared" si="133"/>
        <v>module=hper</v>
      </c>
      <c r="F2847" s="6" t="str">
        <f t="shared" si="134"/>
        <v>module=xhper</v>
      </c>
    </row>
    <row r="2848" spans="1:6" ht="30" customHeight="1">
      <c r="A2848" s="3" t="s">
        <v>2</v>
      </c>
      <c r="B2848" s="3" t="s">
        <v>5588</v>
      </c>
      <c r="C2848" s="3" t="s">
        <v>7584</v>
      </c>
      <c r="D2848" s="12" t="s">
        <v>9197</v>
      </c>
      <c r="E2848" s="6" t="str">
        <f t="shared" si="133"/>
        <v>module=hper</v>
      </c>
      <c r="F2848" s="6" t="str">
        <f t="shared" si="134"/>
        <v>module=xhper</v>
      </c>
    </row>
    <row r="2849" spans="1:6" ht="30" customHeight="1">
      <c r="A2849" s="3" t="s">
        <v>2</v>
      </c>
      <c r="B2849" s="3" t="s">
        <v>5589</v>
      </c>
      <c r="C2849" s="3" t="s">
        <v>7585</v>
      </c>
      <c r="D2849" s="12" t="s">
        <v>9198</v>
      </c>
      <c r="E2849" s="6" t="str">
        <f t="shared" ref="E2849:E2880" si="135">HYPERLINK("http://www.ssc.wisc.edu/wlsresearch/documentation/waves/?wave=wls92&amp;module=intr","module=intr")</f>
        <v>module=intr</v>
      </c>
      <c r="F2849" s="6" t="str">
        <f t="shared" ref="F2849:F2880" si="136">HYPERLINK("http://www.ssc.wisc.edu/wlsresearch/documentation/waves/?wave=wls94&amp;module=xintr","module=xintr")</f>
        <v>module=xintr</v>
      </c>
    </row>
    <row r="2850" spans="1:6" ht="30" customHeight="1">
      <c r="A2850" s="3" t="s">
        <v>2</v>
      </c>
      <c r="B2850" s="3" t="s">
        <v>5590</v>
      </c>
      <c r="C2850" s="3" t="s">
        <v>7586</v>
      </c>
      <c r="D2850" s="12" t="s">
        <v>9199</v>
      </c>
      <c r="E2850" s="6" t="str">
        <f t="shared" si="135"/>
        <v>module=intr</v>
      </c>
      <c r="F2850" s="6" t="str">
        <f t="shared" si="136"/>
        <v>module=xintr</v>
      </c>
    </row>
    <row r="2851" spans="1:6" ht="30" customHeight="1">
      <c r="A2851" s="3" t="s">
        <v>2</v>
      </c>
      <c r="B2851" s="3" t="s">
        <v>5591</v>
      </c>
      <c r="C2851" s="3" t="s">
        <v>7587</v>
      </c>
      <c r="D2851" s="12" t="s">
        <v>9200</v>
      </c>
      <c r="E2851" s="6" t="str">
        <f t="shared" si="135"/>
        <v>module=intr</v>
      </c>
      <c r="F2851" s="6" t="str">
        <f t="shared" si="136"/>
        <v>module=xintr</v>
      </c>
    </row>
    <row r="2852" spans="1:6" ht="30" customHeight="1">
      <c r="A2852" s="3" t="s">
        <v>2</v>
      </c>
      <c r="B2852" s="3" t="s">
        <v>5592</v>
      </c>
      <c r="C2852" s="3" t="s">
        <v>7588</v>
      </c>
      <c r="D2852" s="12" t="s">
        <v>9201</v>
      </c>
      <c r="E2852" s="6" t="str">
        <f t="shared" si="135"/>
        <v>module=intr</v>
      </c>
      <c r="F2852" s="6" t="str">
        <f t="shared" si="136"/>
        <v>module=xintr</v>
      </c>
    </row>
    <row r="2853" spans="1:6" ht="30" customHeight="1">
      <c r="A2853" s="3" t="s">
        <v>2</v>
      </c>
      <c r="B2853" s="3" t="s">
        <v>5593</v>
      </c>
      <c r="C2853" s="3" t="s">
        <v>7589</v>
      </c>
      <c r="D2853" s="12" t="s">
        <v>9202</v>
      </c>
      <c r="E2853" s="6" t="str">
        <f t="shared" si="135"/>
        <v>module=intr</v>
      </c>
      <c r="F2853" s="6" t="str">
        <f t="shared" si="136"/>
        <v>module=xintr</v>
      </c>
    </row>
    <row r="2854" spans="1:6" ht="30" customHeight="1">
      <c r="A2854" s="3" t="s">
        <v>2</v>
      </c>
      <c r="B2854" s="3" t="s">
        <v>5594</v>
      </c>
      <c r="C2854" s="3" t="s">
        <v>7590</v>
      </c>
      <c r="D2854" s="12" t="s">
        <v>9203</v>
      </c>
      <c r="E2854" s="6" t="str">
        <f t="shared" si="135"/>
        <v>module=intr</v>
      </c>
      <c r="F2854" s="6" t="str">
        <f t="shared" si="136"/>
        <v>module=xintr</v>
      </c>
    </row>
    <row r="2855" spans="1:6" ht="30" customHeight="1">
      <c r="A2855" s="3" t="s">
        <v>2</v>
      </c>
      <c r="B2855" s="3" t="s">
        <v>5595</v>
      </c>
      <c r="C2855" s="3" t="s">
        <v>7591</v>
      </c>
      <c r="D2855" s="12" t="s">
        <v>9204</v>
      </c>
      <c r="E2855" s="6" t="str">
        <f t="shared" si="135"/>
        <v>module=intr</v>
      </c>
      <c r="F2855" s="6" t="str">
        <f t="shared" si="136"/>
        <v>module=xintr</v>
      </c>
    </row>
    <row r="2856" spans="1:6" ht="30" customHeight="1">
      <c r="A2856" s="3" t="s">
        <v>2</v>
      </c>
      <c r="B2856" s="3" t="s">
        <v>5596</v>
      </c>
      <c r="C2856" s="3" t="s">
        <v>7592</v>
      </c>
      <c r="D2856" s="12" t="s">
        <v>9205</v>
      </c>
      <c r="E2856" s="6" t="str">
        <f t="shared" si="135"/>
        <v>module=intr</v>
      </c>
      <c r="F2856" s="6" t="str">
        <f t="shared" si="136"/>
        <v>module=xintr</v>
      </c>
    </row>
    <row r="2857" spans="1:6" ht="30" customHeight="1">
      <c r="A2857" s="3" t="s">
        <v>2</v>
      </c>
      <c r="B2857" s="3" t="s">
        <v>5597</v>
      </c>
      <c r="C2857" s="3" t="s">
        <v>7593</v>
      </c>
      <c r="D2857" s="12" t="s">
        <v>9206</v>
      </c>
      <c r="E2857" s="6" t="str">
        <f t="shared" si="135"/>
        <v>module=intr</v>
      </c>
      <c r="F2857" s="6" t="str">
        <f t="shared" si="136"/>
        <v>module=xintr</v>
      </c>
    </row>
    <row r="2858" spans="1:6" ht="30" customHeight="1">
      <c r="A2858" s="3" t="s">
        <v>2</v>
      </c>
      <c r="B2858" s="3" t="s">
        <v>5598</v>
      </c>
      <c r="C2858" s="3" t="s">
        <v>7594</v>
      </c>
      <c r="D2858" s="12" t="s">
        <v>9207</v>
      </c>
      <c r="E2858" s="6" t="str">
        <f t="shared" si="135"/>
        <v>module=intr</v>
      </c>
      <c r="F2858" s="6" t="str">
        <f t="shared" si="136"/>
        <v>module=xintr</v>
      </c>
    </row>
    <row r="2859" spans="1:6" ht="30" customHeight="1">
      <c r="A2859" s="3" t="s">
        <v>2</v>
      </c>
      <c r="B2859" s="3" t="s">
        <v>5599</v>
      </c>
      <c r="C2859" s="3" t="s">
        <v>7595</v>
      </c>
      <c r="D2859" s="12" t="s">
        <v>9208</v>
      </c>
      <c r="E2859" s="6" t="str">
        <f t="shared" si="135"/>
        <v>module=intr</v>
      </c>
      <c r="F2859" s="6" t="str">
        <f t="shared" si="136"/>
        <v>module=xintr</v>
      </c>
    </row>
    <row r="2860" spans="1:6" ht="30" customHeight="1">
      <c r="A2860" s="3" t="s">
        <v>2</v>
      </c>
      <c r="B2860" s="3" t="s">
        <v>5600</v>
      </c>
      <c r="C2860" s="3" t="s">
        <v>7596</v>
      </c>
      <c r="D2860" s="12" t="s">
        <v>9209</v>
      </c>
      <c r="E2860" s="6" t="str">
        <f t="shared" si="135"/>
        <v>module=intr</v>
      </c>
      <c r="F2860" s="6" t="str">
        <f t="shared" si="136"/>
        <v>module=xintr</v>
      </c>
    </row>
    <row r="2861" spans="1:6" ht="30" customHeight="1">
      <c r="A2861" s="3" t="s">
        <v>2</v>
      </c>
      <c r="B2861" s="3" t="s">
        <v>5601</v>
      </c>
      <c r="C2861" s="3" t="s">
        <v>7597</v>
      </c>
      <c r="D2861" s="12" t="s">
        <v>9210</v>
      </c>
      <c r="E2861" s="6" t="str">
        <f t="shared" si="135"/>
        <v>module=intr</v>
      </c>
      <c r="F2861" s="6" t="str">
        <f t="shared" si="136"/>
        <v>module=xintr</v>
      </c>
    </row>
    <row r="2862" spans="1:6" ht="30" customHeight="1">
      <c r="A2862" s="3" t="s">
        <v>2</v>
      </c>
      <c r="B2862" s="3" t="s">
        <v>5602</v>
      </c>
      <c r="C2862" s="3" t="s">
        <v>7598</v>
      </c>
      <c r="D2862" s="12" t="s">
        <v>9211</v>
      </c>
      <c r="E2862" s="6" t="str">
        <f t="shared" si="135"/>
        <v>module=intr</v>
      </c>
      <c r="F2862" s="6" t="str">
        <f t="shared" si="136"/>
        <v>module=xintr</v>
      </c>
    </row>
    <row r="2863" spans="1:6" ht="30" customHeight="1">
      <c r="A2863" s="3" t="s">
        <v>2</v>
      </c>
      <c r="B2863" s="3" t="s">
        <v>5603</v>
      </c>
      <c r="C2863" s="3" t="s">
        <v>7599</v>
      </c>
      <c r="D2863" s="12" t="s">
        <v>9212</v>
      </c>
      <c r="E2863" s="6" t="str">
        <f t="shared" si="135"/>
        <v>module=intr</v>
      </c>
      <c r="F2863" s="6" t="str">
        <f t="shared" si="136"/>
        <v>module=xintr</v>
      </c>
    </row>
    <row r="2864" spans="1:6" ht="30" customHeight="1">
      <c r="A2864" s="3" t="s">
        <v>2</v>
      </c>
      <c r="B2864" s="3" t="s">
        <v>5604</v>
      </c>
      <c r="C2864" s="3" t="s">
        <v>7600</v>
      </c>
      <c r="D2864" s="12" t="s">
        <v>9213</v>
      </c>
      <c r="E2864" s="6" t="str">
        <f t="shared" si="135"/>
        <v>module=intr</v>
      </c>
      <c r="F2864" s="6" t="str">
        <f t="shared" si="136"/>
        <v>module=xintr</v>
      </c>
    </row>
    <row r="2865" spans="1:6" ht="30" customHeight="1">
      <c r="A2865" s="3" t="s">
        <v>2</v>
      </c>
      <c r="B2865" s="3" t="s">
        <v>5605</v>
      </c>
      <c r="C2865" s="3" t="s">
        <v>7601</v>
      </c>
      <c r="D2865" s="12" t="s">
        <v>9214</v>
      </c>
      <c r="E2865" s="6" t="str">
        <f t="shared" si="135"/>
        <v>module=intr</v>
      </c>
      <c r="F2865" s="6" t="str">
        <f t="shared" si="136"/>
        <v>module=xintr</v>
      </c>
    </row>
    <row r="2866" spans="1:6" ht="30" customHeight="1">
      <c r="A2866" s="3" t="s">
        <v>2</v>
      </c>
      <c r="B2866" s="3" t="s">
        <v>5606</v>
      </c>
      <c r="C2866" s="3" t="s">
        <v>7602</v>
      </c>
      <c r="D2866" s="12" t="s">
        <v>9215</v>
      </c>
      <c r="E2866" s="6" t="str">
        <f t="shared" si="135"/>
        <v>module=intr</v>
      </c>
      <c r="F2866" s="6" t="str">
        <f t="shared" si="136"/>
        <v>module=xintr</v>
      </c>
    </row>
    <row r="2867" spans="1:6" ht="30" customHeight="1">
      <c r="A2867" s="3" t="s">
        <v>2</v>
      </c>
      <c r="B2867" s="3" t="s">
        <v>5607</v>
      </c>
      <c r="C2867" s="3" t="s">
        <v>7603</v>
      </c>
      <c r="D2867" s="12" t="s">
        <v>9216</v>
      </c>
      <c r="E2867" s="6" t="str">
        <f t="shared" si="135"/>
        <v>module=intr</v>
      </c>
      <c r="F2867" s="6" t="str">
        <f t="shared" si="136"/>
        <v>module=xintr</v>
      </c>
    </row>
    <row r="2868" spans="1:6" ht="30" customHeight="1">
      <c r="A2868" s="3" t="s">
        <v>2</v>
      </c>
      <c r="B2868" s="3" t="s">
        <v>5608</v>
      </c>
      <c r="C2868" s="3" t="s">
        <v>7604</v>
      </c>
      <c r="D2868" s="12" t="s">
        <v>9217</v>
      </c>
      <c r="E2868" s="6" t="str">
        <f t="shared" si="135"/>
        <v>module=intr</v>
      </c>
      <c r="F2868" s="6" t="str">
        <f t="shared" si="136"/>
        <v>module=xintr</v>
      </c>
    </row>
    <row r="2869" spans="1:6" ht="30" customHeight="1">
      <c r="A2869" s="3" t="s">
        <v>2</v>
      </c>
      <c r="B2869" s="3" t="s">
        <v>5609</v>
      </c>
      <c r="C2869" s="3" t="s">
        <v>7605</v>
      </c>
      <c r="D2869" s="12" t="s">
        <v>9218</v>
      </c>
      <c r="E2869" s="6" t="str">
        <f t="shared" si="135"/>
        <v>module=intr</v>
      </c>
      <c r="F2869" s="6" t="str">
        <f t="shared" si="136"/>
        <v>module=xintr</v>
      </c>
    </row>
    <row r="2870" spans="1:6" ht="30" customHeight="1">
      <c r="A2870" s="3" t="s">
        <v>2</v>
      </c>
      <c r="B2870" s="3" t="s">
        <v>5610</v>
      </c>
      <c r="C2870" s="3" t="s">
        <v>7606</v>
      </c>
      <c r="D2870" s="12" t="s">
        <v>9219</v>
      </c>
      <c r="E2870" s="6" t="str">
        <f t="shared" si="135"/>
        <v>module=intr</v>
      </c>
      <c r="F2870" s="6" t="str">
        <f t="shared" si="136"/>
        <v>module=xintr</v>
      </c>
    </row>
    <row r="2871" spans="1:6" ht="30" customHeight="1">
      <c r="A2871" s="3" t="s">
        <v>2</v>
      </c>
      <c r="B2871" s="3" t="s">
        <v>5611</v>
      </c>
      <c r="C2871" s="3" t="s">
        <v>7607</v>
      </c>
      <c r="D2871" s="12" t="s">
        <v>9220</v>
      </c>
      <c r="E2871" s="6" t="str">
        <f t="shared" si="135"/>
        <v>module=intr</v>
      </c>
      <c r="F2871" s="6" t="str">
        <f t="shared" si="136"/>
        <v>module=xintr</v>
      </c>
    </row>
    <row r="2872" spans="1:6" ht="30" customHeight="1">
      <c r="A2872" s="3" t="s">
        <v>2</v>
      </c>
      <c r="B2872" s="3" t="s">
        <v>5612</v>
      </c>
      <c r="C2872" s="3" t="s">
        <v>7608</v>
      </c>
      <c r="D2872" s="12" t="s">
        <v>9221</v>
      </c>
      <c r="E2872" s="6" t="str">
        <f t="shared" si="135"/>
        <v>module=intr</v>
      </c>
      <c r="F2872" s="6" t="str">
        <f t="shared" si="136"/>
        <v>module=xintr</v>
      </c>
    </row>
    <row r="2873" spans="1:6" ht="30" customHeight="1">
      <c r="A2873" s="3" t="s">
        <v>2</v>
      </c>
      <c r="B2873" s="3" t="s">
        <v>5613</v>
      </c>
      <c r="C2873" s="3" t="s">
        <v>7609</v>
      </c>
      <c r="D2873" s="12" t="s">
        <v>9222</v>
      </c>
      <c r="E2873" s="6" t="str">
        <f t="shared" si="135"/>
        <v>module=intr</v>
      </c>
      <c r="F2873" s="6" t="str">
        <f t="shared" si="136"/>
        <v>module=xintr</v>
      </c>
    </row>
    <row r="2874" spans="1:6" ht="30" customHeight="1">
      <c r="A2874" s="3" t="s">
        <v>2</v>
      </c>
      <c r="B2874" s="3" t="s">
        <v>5614</v>
      </c>
      <c r="C2874" s="3" t="s">
        <v>7610</v>
      </c>
      <c r="D2874" s="12" t="s">
        <v>9223</v>
      </c>
      <c r="E2874" s="6" t="str">
        <f t="shared" si="135"/>
        <v>module=intr</v>
      </c>
      <c r="F2874" s="6" t="str">
        <f t="shared" si="136"/>
        <v>module=xintr</v>
      </c>
    </row>
    <row r="2875" spans="1:6" ht="30" customHeight="1">
      <c r="A2875" s="3" t="s">
        <v>2</v>
      </c>
      <c r="B2875" s="3" t="s">
        <v>5615</v>
      </c>
      <c r="C2875" s="3" t="s">
        <v>7611</v>
      </c>
      <c r="D2875" s="12" t="s">
        <v>9224</v>
      </c>
      <c r="E2875" s="6" t="str">
        <f t="shared" si="135"/>
        <v>module=intr</v>
      </c>
      <c r="F2875" s="6" t="str">
        <f t="shared" si="136"/>
        <v>module=xintr</v>
      </c>
    </row>
    <row r="2876" spans="1:6" ht="30" customHeight="1">
      <c r="A2876" s="3" t="s">
        <v>2</v>
      </c>
      <c r="B2876" s="3" t="s">
        <v>5616</v>
      </c>
      <c r="C2876" s="3" t="s">
        <v>7612</v>
      </c>
      <c r="D2876" s="12" t="s">
        <v>9225</v>
      </c>
      <c r="E2876" s="6" t="str">
        <f t="shared" si="135"/>
        <v>module=intr</v>
      </c>
      <c r="F2876" s="6" t="str">
        <f t="shared" si="136"/>
        <v>module=xintr</v>
      </c>
    </row>
    <row r="2877" spans="1:6" ht="30" customHeight="1">
      <c r="A2877" s="3" t="s">
        <v>2</v>
      </c>
      <c r="B2877" s="3" t="s">
        <v>5617</v>
      </c>
      <c r="C2877" s="3" t="s">
        <v>7613</v>
      </c>
      <c r="D2877" s="12" t="s">
        <v>9226</v>
      </c>
      <c r="E2877" s="6" t="str">
        <f t="shared" si="135"/>
        <v>module=intr</v>
      </c>
      <c r="F2877" s="6" t="str">
        <f t="shared" si="136"/>
        <v>module=xintr</v>
      </c>
    </row>
    <row r="2878" spans="1:6" ht="30" customHeight="1">
      <c r="A2878" s="3" t="s">
        <v>2</v>
      </c>
      <c r="B2878" s="3" t="s">
        <v>5618</v>
      </c>
      <c r="C2878" s="3" t="s">
        <v>7614</v>
      </c>
      <c r="D2878" s="12" t="s">
        <v>9227</v>
      </c>
      <c r="E2878" s="6" t="str">
        <f t="shared" si="135"/>
        <v>module=intr</v>
      </c>
      <c r="F2878" s="6" t="str">
        <f t="shared" si="136"/>
        <v>module=xintr</v>
      </c>
    </row>
    <row r="2879" spans="1:6" ht="30" customHeight="1">
      <c r="A2879" s="3" t="s">
        <v>2</v>
      </c>
      <c r="B2879" s="3" t="s">
        <v>5619</v>
      </c>
      <c r="C2879" s="3" t="s">
        <v>7615</v>
      </c>
      <c r="D2879" s="12" t="s">
        <v>9228</v>
      </c>
      <c r="E2879" s="6" t="str">
        <f t="shared" si="135"/>
        <v>module=intr</v>
      </c>
      <c r="F2879" s="6" t="str">
        <f t="shared" si="136"/>
        <v>module=xintr</v>
      </c>
    </row>
    <row r="2880" spans="1:6" ht="30" customHeight="1">
      <c r="A2880" s="3" t="s">
        <v>2</v>
      </c>
      <c r="B2880" s="3" t="s">
        <v>5620</v>
      </c>
      <c r="C2880" s="3" t="s">
        <v>7616</v>
      </c>
      <c r="D2880" s="12" t="s">
        <v>9229</v>
      </c>
      <c r="E2880" s="6" t="str">
        <f t="shared" si="135"/>
        <v>module=intr</v>
      </c>
      <c r="F2880" s="6" t="str">
        <f t="shared" si="136"/>
        <v>module=xintr</v>
      </c>
    </row>
    <row r="2881" spans="1:6" ht="30" customHeight="1">
      <c r="A2881" s="3" t="s">
        <v>2</v>
      </c>
      <c r="B2881" s="3" t="s">
        <v>5621</v>
      </c>
      <c r="C2881" s="3" t="s">
        <v>7617</v>
      </c>
      <c r="D2881" s="12" t="s">
        <v>9230</v>
      </c>
      <c r="E2881" s="6" t="str">
        <f t="shared" ref="E2881:E2912" si="137">HYPERLINK("http://www.ssc.wisc.edu/wlsresearch/documentation/waves/?wave=wls92&amp;module=intr","module=intr")</f>
        <v>module=intr</v>
      </c>
      <c r="F2881" s="6" t="str">
        <f t="shared" ref="F2881:F2912" si="138">HYPERLINK("http://www.ssc.wisc.edu/wlsresearch/documentation/waves/?wave=wls94&amp;module=xintr","module=xintr")</f>
        <v>module=xintr</v>
      </c>
    </row>
    <row r="2882" spans="1:6" ht="30" customHeight="1">
      <c r="A2882" s="3" t="s">
        <v>2</v>
      </c>
      <c r="B2882" s="3" t="s">
        <v>5622</v>
      </c>
      <c r="C2882" s="3" t="s">
        <v>7618</v>
      </c>
      <c r="D2882" s="12" t="s">
        <v>9231</v>
      </c>
      <c r="E2882" s="6" t="str">
        <f t="shared" si="137"/>
        <v>module=intr</v>
      </c>
      <c r="F2882" s="6" t="str">
        <f t="shared" si="138"/>
        <v>module=xintr</v>
      </c>
    </row>
    <row r="2883" spans="1:6" ht="30" customHeight="1">
      <c r="A2883" s="3" t="s">
        <v>2</v>
      </c>
      <c r="B2883" s="3" t="s">
        <v>5623</v>
      </c>
      <c r="C2883" s="3" t="s">
        <v>7619</v>
      </c>
      <c r="D2883" s="12" t="s">
        <v>9232</v>
      </c>
      <c r="E2883" s="6" t="str">
        <f t="shared" si="137"/>
        <v>module=intr</v>
      </c>
      <c r="F2883" s="6" t="str">
        <f t="shared" si="138"/>
        <v>module=xintr</v>
      </c>
    </row>
    <row r="2884" spans="1:6" ht="30" customHeight="1">
      <c r="A2884" s="3" t="s">
        <v>2</v>
      </c>
      <c r="B2884" s="3" t="s">
        <v>5624</v>
      </c>
      <c r="C2884" s="3" t="s">
        <v>7620</v>
      </c>
      <c r="D2884" s="12" t="s">
        <v>9233</v>
      </c>
      <c r="E2884" s="6" t="str">
        <f t="shared" si="137"/>
        <v>module=intr</v>
      </c>
      <c r="F2884" s="6" t="str">
        <f t="shared" si="138"/>
        <v>module=xintr</v>
      </c>
    </row>
    <row r="2885" spans="1:6" ht="30" customHeight="1">
      <c r="A2885" s="3" t="s">
        <v>2</v>
      </c>
      <c r="B2885" s="3" t="s">
        <v>5625</v>
      </c>
      <c r="C2885" s="3" t="s">
        <v>7621</v>
      </c>
      <c r="D2885" s="12" t="s">
        <v>9230</v>
      </c>
      <c r="E2885" s="6" t="str">
        <f t="shared" si="137"/>
        <v>module=intr</v>
      </c>
      <c r="F2885" s="6" t="str">
        <f t="shared" si="138"/>
        <v>module=xintr</v>
      </c>
    </row>
    <row r="2886" spans="1:6" ht="30" customHeight="1">
      <c r="A2886" s="3" t="s">
        <v>2</v>
      </c>
      <c r="B2886" s="3" t="s">
        <v>5626</v>
      </c>
      <c r="C2886" s="3" t="s">
        <v>7622</v>
      </c>
      <c r="D2886" s="12" t="s">
        <v>9234</v>
      </c>
      <c r="E2886" s="6" t="str">
        <f t="shared" si="137"/>
        <v>module=intr</v>
      </c>
      <c r="F2886" s="6" t="str">
        <f t="shared" si="138"/>
        <v>module=xintr</v>
      </c>
    </row>
    <row r="2887" spans="1:6" ht="30" customHeight="1">
      <c r="A2887" s="3" t="s">
        <v>2</v>
      </c>
      <c r="B2887" s="3" t="s">
        <v>5627</v>
      </c>
      <c r="C2887" s="3" t="s">
        <v>7623</v>
      </c>
      <c r="D2887" s="12" t="s">
        <v>9235</v>
      </c>
      <c r="E2887" s="6" t="str">
        <f t="shared" si="137"/>
        <v>module=intr</v>
      </c>
      <c r="F2887" s="6" t="str">
        <f t="shared" si="138"/>
        <v>module=xintr</v>
      </c>
    </row>
    <row r="2888" spans="1:6" ht="30" customHeight="1">
      <c r="A2888" s="3" t="s">
        <v>2</v>
      </c>
      <c r="B2888" s="3" t="s">
        <v>5628</v>
      </c>
      <c r="C2888" s="3" t="s">
        <v>7624</v>
      </c>
      <c r="D2888" s="12" t="s">
        <v>9235</v>
      </c>
      <c r="E2888" s="6" t="str">
        <f t="shared" si="137"/>
        <v>module=intr</v>
      </c>
      <c r="F2888" s="6" t="str">
        <f t="shared" si="138"/>
        <v>module=xintr</v>
      </c>
    </row>
    <row r="2889" spans="1:6" ht="30" customHeight="1">
      <c r="A2889" s="3" t="s">
        <v>2</v>
      </c>
      <c r="B2889" s="3" t="s">
        <v>5629</v>
      </c>
      <c r="C2889" s="3" t="s">
        <v>7625</v>
      </c>
      <c r="D2889" s="12" t="s">
        <v>9236</v>
      </c>
      <c r="E2889" s="6" t="str">
        <f t="shared" si="137"/>
        <v>module=intr</v>
      </c>
      <c r="F2889" s="6" t="str">
        <f t="shared" si="138"/>
        <v>module=xintr</v>
      </c>
    </row>
    <row r="2890" spans="1:6" ht="30" customHeight="1">
      <c r="A2890" s="3" t="s">
        <v>2</v>
      </c>
      <c r="B2890" s="3" t="s">
        <v>5630</v>
      </c>
      <c r="C2890" s="3" t="s">
        <v>7626</v>
      </c>
      <c r="D2890" s="12" t="s">
        <v>9237</v>
      </c>
      <c r="E2890" s="6" t="str">
        <f t="shared" si="137"/>
        <v>module=intr</v>
      </c>
      <c r="F2890" s="6" t="str">
        <f t="shared" si="138"/>
        <v>module=xintr</v>
      </c>
    </row>
    <row r="2891" spans="1:6" ht="30" customHeight="1">
      <c r="A2891" s="3" t="s">
        <v>2</v>
      </c>
      <c r="B2891" s="3" t="s">
        <v>5631</v>
      </c>
      <c r="C2891" s="3" t="s">
        <v>7627</v>
      </c>
      <c r="D2891" s="12" t="s">
        <v>9238</v>
      </c>
      <c r="E2891" s="6" t="str">
        <f t="shared" si="137"/>
        <v>module=intr</v>
      </c>
      <c r="F2891" s="6" t="str">
        <f t="shared" si="138"/>
        <v>module=xintr</v>
      </c>
    </row>
    <row r="2892" spans="1:6" ht="30" customHeight="1">
      <c r="A2892" s="3" t="s">
        <v>2</v>
      </c>
      <c r="B2892" s="3" t="s">
        <v>5632</v>
      </c>
      <c r="C2892" s="3" t="s">
        <v>7628</v>
      </c>
      <c r="D2892" s="12" t="s">
        <v>9239</v>
      </c>
      <c r="E2892" s="6" t="str">
        <f t="shared" si="137"/>
        <v>module=intr</v>
      </c>
      <c r="F2892" s="6" t="str">
        <f t="shared" si="138"/>
        <v>module=xintr</v>
      </c>
    </row>
    <row r="2893" spans="1:6" ht="30" customHeight="1">
      <c r="A2893" s="3" t="s">
        <v>2</v>
      </c>
      <c r="B2893" s="3" t="s">
        <v>5633</v>
      </c>
      <c r="C2893" s="3" t="s">
        <v>7629</v>
      </c>
      <c r="D2893" s="12" t="s">
        <v>9240</v>
      </c>
      <c r="E2893" s="6" t="str">
        <f t="shared" si="137"/>
        <v>module=intr</v>
      </c>
      <c r="F2893" s="6" t="str">
        <f t="shared" si="138"/>
        <v>module=xintr</v>
      </c>
    </row>
    <row r="2894" spans="1:6" ht="30" customHeight="1">
      <c r="A2894" s="3" t="s">
        <v>2</v>
      </c>
      <c r="B2894" s="3" t="s">
        <v>5634</v>
      </c>
      <c r="C2894" s="3" t="s">
        <v>7630</v>
      </c>
      <c r="D2894" s="12" t="s">
        <v>9241</v>
      </c>
      <c r="E2894" s="6" t="str">
        <f t="shared" si="137"/>
        <v>module=intr</v>
      </c>
      <c r="F2894" s="6" t="str">
        <f t="shared" si="138"/>
        <v>module=xintr</v>
      </c>
    </row>
    <row r="2895" spans="1:6" ht="30" customHeight="1">
      <c r="A2895" s="3" t="s">
        <v>2</v>
      </c>
      <c r="B2895" s="3" t="s">
        <v>5635</v>
      </c>
      <c r="C2895" s="3" t="s">
        <v>7631</v>
      </c>
      <c r="D2895" s="12" t="s">
        <v>9242</v>
      </c>
      <c r="E2895" s="6" t="str">
        <f t="shared" si="137"/>
        <v>module=intr</v>
      </c>
      <c r="F2895" s="6" t="str">
        <f t="shared" si="138"/>
        <v>module=xintr</v>
      </c>
    </row>
    <row r="2896" spans="1:6" ht="30" customHeight="1">
      <c r="A2896" s="3" t="s">
        <v>2</v>
      </c>
      <c r="B2896" s="3" t="s">
        <v>5636</v>
      </c>
      <c r="C2896" s="3" t="s">
        <v>7632</v>
      </c>
      <c r="D2896" s="12" t="s">
        <v>9243</v>
      </c>
      <c r="E2896" s="6" t="str">
        <f t="shared" si="137"/>
        <v>module=intr</v>
      </c>
      <c r="F2896" s="6" t="str">
        <f t="shared" si="138"/>
        <v>module=xintr</v>
      </c>
    </row>
    <row r="2897" spans="1:6" ht="30" customHeight="1">
      <c r="A2897" s="3" t="s">
        <v>2</v>
      </c>
      <c r="B2897" s="3" t="s">
        <v>5637</v>
      </c>
      <c r="C2897" s="3" t="s">
        <v>7633</v>
      </c>
      <c r="D2897" s="12" t="s">
        <v>9244</v>
      </c>
      <c r="E2897" s="6" t="str">
        <f t="shared" si="137"/>
        <v>module=intr</v>
      </c>
      <c r="F2897" s="6" t="str">
        <f t="shared" si="138"/>
        <v>module=xintr</v>
      </c>
    </row>
    <row r="2898" spans="1:6" ht="30" customHeight="1">
      <c r="A2898" s="3" t="s">
        <v>2</v>
      </c>
      <c r="B2898" s="3" t="s">
        <v>5638</v>
      </c>
      <c r="C2898" s="3" t="s">
        <v>7634</v>
      </c>
      <c r="D2898" s="12" t="s">
        <v>9245</v>
      </c>
      <c r="E2898" s="6" t="str">
        <f t="shared" si="137"/>
        <v>module=intr</v>
      </c>
      <c r="F2898" s="6" t="str">
        <f t="shared" si="138"/>
        <v>module=xintr</v>
      </c>
    </row>
    <row r="2899" spans="1:6" ht="30" customHeight="1">
      <c r="A2899" s="3" t="s">
        <v>2</v>
      </c>
      <c r="B2899" s="3" t="s">
        <v>5639</v>
      </c>
      <c r="C2899" s="3" t="s">
        <v>7635</v>
      </c>
      <c r="D2899" s="12" t="s">
        <v>9246</v>
      </c>
      <c r="E2899" s="6" t="str">
        <f t="shared" si="137"/>
        <v>module=intr</v>
      </c>
      <c r="F2899" s="6" t="str">
        <f t="shared" si="138"/>
        <v>module=xintr</v>
      </c>
    </row>
    <row r="2900" spans="1:6" ht="30" customHeight="1">
      <c r="A2900" s="3" t="s">
        <v>2</v>
      </c>
      <c r="B2900" s="3" t="s">
        <v>5640</v>
      </c>
      <c r="C2900" s="3" t="s">
        <v>7636</v>
      </c>
      <c r="D2900" s="12" t="s">
        <v>9247</v>
      </c>
      <c r="E2900" s="6" t="str">
        <f t="shared" si="137"/>
        <v>module=intr</v>
      </c>
      <c r="F2900" s="6" t="str">
        <f t="shared" si="138"/>
        <v>module=xintr</v>
      </c>
    </row>
    <row r="2901" spans="1:6" ht="30" customHeight="1">
      <c r="A2901" s="3" t="s">
        <v>2</v>
      </c>
      <c r="B2901" s="3" t="s">
        <v>5641</v>
      </c>
      <c r="C2901" s="3" t="s">
        <v>7637</v>
      </c>
      <c r="D2901" s="12" t="s">
        <v>9248</v>
      </c>
      <c r="E2901" s="6" t="str">
        <f t="shared" si="137"/>
        <v>module=intr</v>
      </c>
      <c r="F2901" s="6" t="str">
        <f t="shared" si="138"/>
        <v>module=xintr</v>
      </c>
    </row>
    <row r="2902" spans="1:6" ht="30" customHeight="1">
      <c r="A2902" s="3" t="s">
        <v>2</v>
      </c>
      <c r="B2902" s="3" t="s">
        <v>5642</v>
      </c>
      <c r="C2902" s="3" t="s">
        <v>7638</v>
      </c>
      <c r="D2902" s="12" t="s">
        <v>9249</v>
      </c>
      <c r="E2902" s="6" t="str">
        <f t="shared" si="137"/>
        <v>module=intr</v>
      </c>
      <c r="F2902" s="6" t="str">
        <f t="shared" si="138"/>
        <v>module=xintr</v>
      </c>
    </row>
    <row r="2903" spans="1:6" ht="30" customHeight="1">
      <c r="A2903" s="3" t="s">
        <v>2</v>
      </c>
      <c r="B2903" s="3" t="s">
        <v>5643</v>
      </c>
      <c r="C2903" s="3" t="s">
        <v>7639</v>
      </c>
      <c r="D2903" s="12" t="s">
        <v>9250</v>
      </c>
      <c r="E2903" s="6" t="str">
        <f t="shared" si="137"/>
        <v>module=intr</v>
      </c>
      <c r="F2903" s="6" t="str">
        <f t="shared" si="138"/>
        <v>module=xintr</v>
      </c>
    </row>
    <row r="2904" spans="1:6" ht="30" customHeight="1">
      <c r="A2904" s="3" t="s">
        <v>2</v>
      </c>
      <c r="B2904" s="3" t="s">
        <v>5644</v>
      </c>
      <c r="C2904" s="3" t="s">
        <v>7640</v>
      </c>
      <c r="D2904" s="12" t="s">
        <v>9251</v>
      </c>
      <c r="E2904" s="6" t="str">
        <f t="shared" si="137"/>
        <v>module=intr</v>
      </c>
      <c r="F2904" s="6" t="str">
        <f t="shared" si="138"/>
        <v>module=xintr</v>
      </c>
    </row>
    <row r="2905" spans="1:6" ht="30" customHeight="1">
      <c r="A2905" s="3" t="s">
        <v>2</v>
      </c>
      <c r="B2905" s="3" t="s">
        <v>5645</v>
      </c>
      <c r="C2905" s="3" t="s">
        <v>7641</v>
      </c>
      <c r="D2905" s="12" t="s">
        <v>9252</v>
      </c>
      <c r="E2905" s="6" t="str">
        <f t="shared" si="137"/>
        <v>module=intr</v>
      </c>
      <c r="F2905" s="6" t="str">
        <f t="shared" si="138"/>
        <v>module=xintr</v>
      </c>
    </row>
    <row r="2906" spans="1:6" ht="30" customHeight="1">
      <c r="A2906" s="3" t="s">
        <v>2</v>
      </c>
      <c r="B2906" s="3" t="s">
        <v>5646</v>
      </c>
      <c r="C2906" s="3" t="s">
        <v>7642</v>
      </c>
      <c r="D2906" s="12" t="s">
        <v>9253</v>
      </c>
      <c r="E2906" s="6" t="str">
        <f t="shared" si="137"/>
        <v>module=intr</v>
      </c>
      <c r="F2906" s="6" t="str">
        <f t="shared" si="138"/>
        <v>module=xintr</v>
      </c>
    </row>
    <row r="2907" spans="1:6" ht="30" customHeight="1">
      <c r="A2907" s="3" t="s">
        <v>2</v>
      </c>
      <c r="B2907" s="3" t="s">
        <v>5647</v>
      </c>
      <c r="C2907" s="3" t="s">
        <v>7643</v>
      </c>
      <c r="D2907" s="12" t="s">
        <v>9254</v>
      </c>
      <c r="E2907" s="6" t="str">
        <f t="shared" si="137"/>
        <v>module=intr</v>
      </c>
      <c r="F2907" s="6" t="str">
        <f t="shared" si="138"/>
        <v>module=xintr</v>
      </c>
    </row>
    <row r="2908" spans="1:6" ht="30" customHeight="1">
      <c r="A2908" s="3" t="s">
        <v>2</v>
      </c>
      <c r="B2908" s="3" t="s">
        <v>5648</v>
      </c>
      <c r="C2908" s="3" t="s">
        <v>7644</v>
      </c>
      <c r="D2908" s="12" t="s">
        <v>9255</v>
      </c>
      <c r="E2908" s="6" t="str">
        <f t="shared" si="137"/>
        <v>module=intr</v>
      </c>
      <c r="F2908" s="6" t="str">
        <f t="shared" si="138"/>
        <v>module=xintr</v>
      </c>
    </row>
    <row r="2909" spans="1:6" ht="30" customHeight="1">
      <c r="A2909" s="3" t="s">
        <v>2</v>
      </c>
      <c r="B2909" s="3" t="s">
        <v>5649</v>
      </c>
      <c r="C2909" s="3" t="s">
        <v>7645</v>
      </c>
      <c r="D2909" s="12" t="s">
        <v>9250</v>
      </c>
      <c r="E2909" s="6" t="str">
        <f t="shared" si="137"/>
        <v>module=intr</v>
      </c>
      <c r="F2909" s="6" t="str">
        <f t="shared" si="138"/>
        <v>module=xintr</v>
      </c>
    </row>
    <row r="2910" spans="1:6" ht="30" customHeight="1">
      <c r="A2910" s="3" t="s">
        <v>2</v>
      </c>
      <c r="B2910" s="3" t="s">
        <v>5650</v>
      </c>
      <c r="C2910" s="3" t="s">
        <v>7646</v>
      </c>
      <c r="D2910" s="12" t="s">
        <v>9256</v>
      </c>
      <c r="E2910" s="6" t="str">
        <f t="shared" si="137"/>
        <v>module=intr</v>
      </c>
      <c r="F2910" s="6" t="str">
        <f t="shared" si="138"/>
        <v>module=xintr</v>
      </c>
    </row>
    <row r="2911" spans="1:6" ht="30" customHeight="1">
      <c r="A2911" s="3" t="s">
        <v>2</v>
      </c>
      <c r="B2911" s="3" t="s">
        <v>5651</v>
      </c>
      <c r="C2911" s="3" t="s">
        <v>7647</v>
      </c>
      <c r="D2911" s="12" t="s">
        <v>9257</v>
      </c>
      <c r="E2911" s="6" t="str">
        <f t="shared" si="137"/>
        <v>module=intr</v>
      </c>
      <c r="F2911" s="6" t="str">
        <f t="shared" si="138"/>
        <v>module=xintr</v>
      </c>
    </row>
    <row r="2912" spans="1:6" ht="30" customHeight="1">
      <c r="A2912" s="3" t="s">
        <v>2</v>
      </c>
      <c r="B2912" s="3" t="s">
        <v>5652</v>
      </c>
      <c r="C2912" s="3" t="s">
        <v>7648</v>
      </c>
      <c r="D2912" s="12" t="s">
        <v>9258</v>
      </c>
      <c r="E2912" s="6" t="str">
        <f t="shared" si="137"/>
        <v>module=intr</v>
      </c>
      <c r="F2912" s="6" t="str">
        <f t="shared" si="138"/>
        <v>module=xintr</v>
      </c>
    </row>
    <row r="2913" spans="1:6" ht="30" customHeight="1">
      <c r="A2913" s="3" t="s">
        <v>2</v>
      </c>
      <c r="B2913" s="3" t="s">
        <v>5653</v>
      </c>
      <c r="C2913" s="3" t="s">
        <v>7649</v>
      </c>
      <c r="D2913" s="12" t="s">
        <v>9259</v>
      </c>
      <c r="E2913" s="6" t="str">
        <f t="shared" ref="E2913:E2944" si="139">HYPERLINK("http://www.ssc.wisc.edu/wlsresearch/documentation/waves/?wave=wls92&amp;module=intr","module=intr")</f>
        <v>module=intr</v>
      </c>
      <c r="F2913" s="6" t="str">
        <f t="shared" ref="F2913:F2944" si="140">HYPERLINK("http://www.ssc.wisc.edu/wlsresearch/documentation/waves/?wave=wls94&amp;module=xintr","module=xintr")</f>
        <v>module=xintr</v>
      </c>
    </row>
    <row r="2914" spans="1:6" ht="30" customHeight="1">
      <c r="A2914" s="3" t="s">
        <v>2</v>
      </c>
      <c r="B2914" s="3" t="s">
        <v>5654</v>
      </c>
      <c r="C2914" s="3" t="s">
        <v>7650</v>
      </c>
      <c r="D2914" s="12" t="s">
        <v>9260</v>
      </c>
      <c r="E2914" s="6" t="str">
        <f t="shared" si="139"/>
        <v>module=intr</v>
      </c>
      <c r="F2914" s="6" t="str">
        <f t="shared" si="140"/>
        <v>module=xintr</v>
      </c>
    </row>
    <row r="2915" spans="1:6" ht="30" customHeight="1">
      <c r="A2915" s="3" t="s">
        <v>2</v>
      </c>
      <c r="B2915" s="3" t="s">
        <v>5655</v>
      </c>
      <c r="C2915" s="3" t="s">
        <v>7651</v>
      </c>
      <c r="D2915" s="12" t="s">
        <v>9261</v>
      </c>
      <c r="E2915" s="6" t="str">
        <f t="shared" si="139"/>
        <v>module=intr</v>
      </c>
      <c r="F2915" s="6" t="str">
        <f t="shared" si="140"/>
        <v>module=xintr</v>
      </c>
    </row>
    <row r="2916" spans="1:6" ht="30" customHeight="1">
      <c r="A2916" s="3" t="s">
        <v>2</v>
      </c>
      <c r="B2916" s="3" t="s">
        <v>5656</v>
      </c>
      <c r="C2916" s="3" t="s">
        <v>7652</v>
      </c>
      <c r="D2916" s="12" t="s">
        <v>9262</v>
      </c>
      <c r="E2916" s="6" t="str">
        <f t="shared" si="139"/>
        <v>module=intr</v>
      </c>
      <c r="F2916" s="6" t="str">
        <f t="shared" si="140"/>
        <v>module=xintr</v>
      </c>
    </row>
    <row r="2917" spans="1:6" ht="30" customHeight="1">
      <c r="A2917" s="3" t="s">
        <v>2</v>
      </c>
      <c r="B2917" s="3" t="s">
        <v>5657</v>
      </c>
      <c r="C2917" s="3" t="s">
        <v>7653</v>
      </c>
      <c r="D2917" s="12" t="s">
        <v>9263</v>
      </c>
      <c r="E2917" s="6" t="str">
        <f t="shared" si="139"/>
        <v>module=intr</v>
      </c>
      <c r="F2917" s="6" t="str">
        <f t="shared" si="140"/>
        <v>module=xintr</v>
      </c>
    </row>
    <row r="2918" spans="1:6" ht="30" customHeight="1">
      <c r="A2918" s="3" t="s">
        <v>2</v>
      </c>
      <c r="B2918" s="3" t="s">
        <v>5658</v>
      </c>
      <c r="C2918" s="3" t="s">
        <v>7654</v>
      </c>
      <c r="D2918" s="12" t="s">
        <v>9264</v>
      </c>
      <c r="E2918" s="6" t="str">
        <f t="shared" si="139"/>
        <v>module=intr</v>
      </c>
      <c r="F2918" s="6" t="str">
        <f t="shared" si="140"/>
        <v>module=xintr</v>
      </c>
    </row>
    <row r="2919" spans="1:6" ht="30" customHeight="1">
      <c r="A2919" s="3" t="s">
        <v>2</v>
      </c>
      <c r="B2919" s="3" t="s">
        <v>5659</v>
      </c>
      <c r="C2919" s="3" t="s">
        <v>7655</v>
      </c>
      <c r="D2919" s="12" t="s">
        <v>9265</v>
      </c>
      <c r="E2919" s="6" t="str">
        <f t="shared" si="139"/>
        <v>module=intr</v>
      </c>
      <c r="F2919" s="6" t="str">
        <f t="shared" si="140"/>
        <v>module=xintr</v>
      </c>
    </row>
    <row r="2920" spans="1:6" ht="30" customHeight="1">
      <c r="A2920" s="3" t="s">
        <v>2</v>
      </c>
      <c r="B2920" s="3" t="s">
        <v>5660</v>
      </c>
      <c r="C2920" s="3" t="s">
        <v>7656</v>
      </c>
      <c r="D2920" s="12" t="s">
        <v>9266</v>
      </c>
      <c r="E2920" s="6" t="str">
        <f t="shared" si="139"/>
        <v>module=intr</v>
      </c>
      <c r="F2920" s="6" t="str">
        <f t="shared" si="140"/>
        <v>module=xintr</v>
      </c>
    </row>
    <row r="2921" spans="1:6" ht="30" customHeight="1">
      <c r="A2921" s="3" t="s">
        <v>2</v>
      </c>
      <c r="B2921" s="3" t="s">
        <v>5661</v>
      </c>
      <c r="C2921" s="3" t="s">
        <v>7657</v>
      </c>
      <c r="D2921" s="12" t="s">
        <v>9267</v>
      </c>
      <c r="E2921" s="6" t="str">
        <f t="shared" si="139"/>
        <v>module=intr</v>
      </c>
      <c r="F2921" s="6" t="str">
        <f t="shared" si="140"/>
        <v>module=xintr</v>
      </c>
    </row>
    <row r="2922" spans="1:6" ht="30" customHeight="1">
      <c r="A2922" s="3" t="s">
        <v>2</v>
      </c>
      <c r="B2922" s="3" t="s">
        <v>5662</v>
      </c>
      <c r="C2922" s="3" t="s">
        <v>7658</v>
      </c>
      <c r="D2922" s="12" t="s">
        <v>9268</v>
      </c>
      <c r="E2922" s="6" t="str">
        <f t="shared" si="139"/>
        <v>module=intr</v>
      </c>
      <c r="F2922" s="6" t="str">
        <f t="shared" si="140"/>
        <v>module=xintr</v>
      </c>
    </row>
    <row r="2923" spans="1:6" ht="30" customHeight="1">
      <c r="A2923" s="3" t="s">
        <v>2</v>
      </c>
      <c r="B2923" s="3" t="s">
        <v>5663</v>
      </c>
      <c r="C2923" s="3" t="s">
        <v>7659</v>
      </c>
      <c r="D2923" s="12" t="s">
        <v>9269</v>
      </c>
      <c r="E2923" s="6" t="str">
        <f t="shared" si="139"/>
        <v>module=intr</v>
      </c>
      <c r="F2923" s="6" t="str">
        <f t="shared" si="140"/>
        <v>module=xintr</v>
      </c>
    </row>
    <row r="2924" spans="1:6" ht="30" customHeight="1">
      <c r="A2924" s="3" t="s">
        <v>2</v>
      </c>
      <c r="B2924" s="3" t="s">
        <v>5664</v>
      </c>
      <c r="C2924" s="3" t="s">
        <v>7660</v>
      </c>
      <c r="D2924" s="12" t="s">
        <v>9270</v>
      </c>
      <c r="E2924" s="6" t="str">
        <f t="shared" si="139"/>
        <v>module=intr</v>
      </c>
      <c r="F2924" s="6" t="str">
        <f t="shared" si="140"/>
        <v>module=xintr</v>
      </c>
    </row>
    <row r="2925" spans="1:6" ht="30" customHeight="1">
      <c r="A2925" s="3" t="s">
        <v>2</v>
      </c>
      <c r="B2925" s="3" t="s">
        <v>5665</v>
      </c>
      <c r="C2925" s="3" t="s">
        <v>7661</v>
      </c>
      <c r="D2925" s="12" t="s">
        <v>9271</v>
      </c>
      <c r="E2925" s="6" t="str">
        <f t="shared" si="139"/>
        <v>module=intr</v>
      </c>
      <c r="F2925" s="6" t="str">
        <f t="shared" si="140"/>
        <v>module=xintr</v>
      </c>
    </row>
    <row r="2926" spans="1:6" ht="30" customHeight="1">
      <c r="A2926" s="3" t="s">
        <v>2</v>
      </c>
      <c r="B2926" s="3" t="s">
        <v>5666</v>
      </c>
      <c r="C2926" s="3" t="s">
        <v>7662</v>
      </c>
      <c r="D2926" s="12" t="s">
        <v>9272</v>
      </c>
      <c r="E2926" s="6" t="str">
        <f t="shared" si="139"/>
        <v>module=intr</v>
      </c>
      <c r="F2926" s="6" t="str">
        <f t="shared" si="140"/>
        <v>module=xintr</v>
      </c>
    </row>
    <row r="2927" spans="1:6" ht="30" customHeight="1">
      <c r="A2927" s="3" t="s">
        <v>2</v>
      </c>
      <c r="B2927" s="3" t="s">
        <v>5667</v>
      </c>
      <c r="C2927" s="3" t="s">
        <v>7663</v>
      </c>
      <c r="D2927" s="12" t="s">
        <v>9273</v>
      </c>
      <c r="E2927" s="6" t="str">
        <f t="shared" si="139"/>
        <v>module=intr</v>
      </c>
      <c r="F2927" s="6" t="str">
        <f t="shared" si="140"/>
        <v>module=xintr</v>
      </c>
    </row>
    <row r="2928" spans="1:6" ht="30" customHeight="1">
      <c r="A2928" s="3" t="s">
        <v>2</v>
      </c>
      <c r="B2928" s="3" t="s">
        <v>5668</v>
      </c>
      <c r="C2928" s="3" t="s">
        <v>7664</v>
      </c>
      <c r="D2928" s="12" t="s">
        <v>9274</v>
      </c>
      <c r="E2928" s="6" t="str">
        <f t="shared" si="139"/>
        <v>module=intr</v>
      </c>
      <c r="F2928" s="6" t="str">
        <f t="shared" si="140"/>
        <v>module=xintr</v>
      </c>
    </row>
    <row r="2929" spans="1:6" ht="30" customHeight="1">
      <c r="A2929" s="3" t="s">
        <v>2</v>
      </c>
      <c r="B2929" s="3" t="s">
        <v>5669</v>
      </c>
      <c r="C2929" s="3" t="s">
        <v>7665</v>
      </c>
      <c r="D2929" s="12" t="s">
        <v>9275</v>
      </c>
      <c r="E2929" s="6" t="str">
        <f t="shared" si="139"/>
        <v>module=intr</v>
      </c>
      <c r="F2929" s="6" t="str">
        <f t="shared" si="140"/>
        <v>module=xintr</v>
      </c>
    </row>
    <row r="2930" spans="1:6" ht="30" customHeight="1">
      <c r="A2930" s="3" t="s">
        <v>2</v>
      </c>
      <c r="B2930" s="3" t="s">
        <v>5670</v>
      </c>
      <c r="C2930" s="3" t="s">
        <v>7666</v>
      </c>
      <c r="D2930" s="12" t="s">
        <v>9276</v>
      </c>
      <c r="E2930" s="6" t="str">
        <f t="shared" si="139"/>
        <v>module=intr</v>
      </c>
      <c r="F2930" s="6" t="str">
        <f t="shared" si="140"/>
        <v>module=xintr</v>
      </c>
    </row>
    <row r="2931" spans="1:6" ht="30" customHeight="1">
      <c r="A2931" s="3" t="s">
        <v>2</v>
      </c>
      <c r="B2931" s="3" t="s">
        <v>5671</v>
      </c>
      <c r="C2931" s="3" t="s">
        <v>7667</v>
      </c>
      <c r="D2931" s="12" t="s">
        <v>9277</v>
      </c>
      <c r="E2931" s="6" t="str">
        <f t="shared" si="139"/>
        <v>module=intr</v>
      </c>
      <c r="F2931" s="6" t="str">
        <f t="shared" si="140"/>
        <v>module=xintr</v>
      </c>
    </row>
    <row r="2932" spans="1:6" ht="30" customHeight="1">
      <c r="A2932" s="3" t="s">
        <v>2</v>
      </c>
      <c r="B2932" s="3" t="s">
        <v>5672</v>
      </c>
      <c r="C2932" s="3" t="s">
        <v>7668</v>
      </c>
      <c r="D2932" s="12" t="s">
        <v>9278</v>
      </c>
      <c r="E2932" s="6" t="str">
        <f t="shared" si="139"/>
        <v>module=intr</v>
      </c>
      <c r="F2932" s="6" t="str">
        <f t="shared" si="140"/>
        <v>module=xintr</v>
      </c>
    </row>
    <row r="2933" spans="1:6" ht="30" customHeight="1">
      <c r="A2933" s="3" t="s">
        <v>2</v>
      </c>
      <c r="B2933" s="3" t="s">
        <v>5673</v>
      </c>
      <c r="C2933" s="3" t="s">
        <v>7669</v>
      </c>
      <c r="D2933" s="12" t="s">
        <v>9279</v>
      </c>
      <c r="E2933" s="6" t="str">
        <f t="shared" si="139"/>
        <v>module=intr</v>
      </c>
      <c r="F2933" s="6" t="str">
        <f t="shared" si="140"/>
        <v>module=xintr</v>
      </c>
    </row>
    <row r="2934" spans="1:6" ht="30" customHeight="1">
      <c r="A2934" s="3" t="s">
        <v>2</v>
      </c>
      <c r="B2934" s="3" t="s">
        <v>5674</v>
      </c>
      <c r="C2934" s="3" t="s">
        <v>7670</v>
      </c>
      <c r="D2934" s="12" t="s">
        <v>9280</v>
      </c>
      <c r="E2934" s="6" t="str">
        <f t="shared" si="139"/>
        <v>module=intr</v>
      </c>
      <c r="F2934" s="6" t="str">
        <f t="shared" si="140"/>
        <v>module=xintr</v>
      </c>
    </row>
    <row r="2935" spans="1:6" ht="30" customHeight="1">
      <c r="A2935" s="3" t="s">
        <v>2</v>
      </c>
      <c r="B2935" s="3" t="s">
        <v>5675</v>
      </c>
      <c r="C2935" s="3" t="s">
        <v>7671</v>
      </c>
      <c r="D2935" s="12" t="s">
        <v>9281</v>
      </c>
      <c r="E2935" s="6" t="str">
        <f t="shared" si="139"/>
        <v>module=intr</v>
      </c>
      <c r="F2935" s="6" t="str">
        <f t="shared" si="140"/>
        <v>module=xintr</v>
      </c>
    </row>
    <row r="2936" spans="1:6" ht="30" customHeight="1">
      <c r="A2936" s="3" t="s">
        <v>2</v>
      </c>
      <c r="B2936" s="3" t="s">
        <v>5676</v>
      </c>
      <c r="C2936" s="3" t="s">
        <v>7672</v>
      </c>
      <c r="D2936" s="12" t="s">
        <v>9282</v>
      </c>
      <c r="E2936" s="6" t="str">
        <f t="shared" si="139"/>
        <v>module=intr</v>
      </c>
      <c r="F2936" s="6" t="str">
        <f t="shared" si="140"/>
        <v>module=xintr</v>
      </c>
    </row>
    <row r="2937" spans="1:6" ht="30" customHeight="1">
      <c r="A2937" s="3" t="s">
        <v>2</v>
      </c>
      <c r="B2937" s="3" t="s">
        <v>5677</v>
      </c>
      <c r="C2937" s="3" t="s">
        <v>7673</v>
      </c>
      <c r="D2937" s="12" t="s">
        <v>9283</v>
      </c>
      <c r="E2937" s="6" t="str">
        <f t="shared" si="139"/>
        <v>module=intr</v>
      </c>
      <c r="F2937" s="6" t="str">
        <f t="shared" si="140"/>
        <v>module=xintr</v>
      </c>
    </row>
    <row r="2938" spans="1:6" ht="30" customHeight="1">
      <c r="A2938" s="3" t="s">
        <v>2</v>
      </c>
      <c r="B2938" s="3" t="s">
        <v>5678</v>
      </c>
      <c r="C2938" s="3" t="s">
        <v>7674</v>
      </c>
      <c r="D2938" s="12" t="s">
        <v>9284</v>
      </c>
      <c r="E2938" s="6" t="str">
        <f t="shared" si="139"/>
        <v>module=intr</v>
      </c>
      <c r="F2938" s="6" t="str">
        <f t="shared" si="140"/>
        <v>module=xintr</v>
      </c>
    </row>
    <row r="2939" spans="1:6" ht="30" customHeight="1">
      <c r="A2939" s="3" t="s">
        <v>2</v>
      </c>
      <c r="B2939" s="3" t="s">
        <v>5679</v>
      </c>
      <c r="C2939" s="3" t="s">
        <v>7675</v>
      </c>
      <c r="D2939" s="12" t="s">
        <v>9279</v>
      </c>
      <c r="E2939" s="6" t="str">
        <f t="shared" si="139"/>
        <v>module=intr</v>
      </c>
      <c r="F2939" s="6" t="str">
        <f t="shared" si="140"/>
        <v>module=xintr</v>
      </c>
    </row>
    <row r="2940" spans="1:6" ht="30" customHeight="1">
      <c r="A2940" s="3" t="s">
        <v>2</v>
      </c>
      <c r="B2940" s="3" t="s">
        <v>5680</v>
      </c>
      <c r="C2940" s="3" t="s">
        <v>7676</v>
      </c>
      <c r="D2940" s="12" t="s">
        <v>9285</v>
      </c>
      <c r="E2940" s="6" t="str">
        <f t="shared" si="139"/>
        <v>module=intr</v>
      </c>
      <c r="F2940" s="6" t="str">
        <f t="shared" si="140"/>
        <v>module=xintr</v>
      </c>
    </row>
    <row r="2941" spans="1:6" ht="30" customHeight="1">
      <c r="A2941" s="3" t="s">
        <v>2</v>
      </c>
      <c r="B2941" s="3" t="s">
        <v>5681</v>
      </c>
      <c r="C2941" s="3" t="s">
        <v>7677</v>
      </c>
      <c r="D2941" s="12" t="s">
        <v>9286</v>
      </c>
      <c r="E2941" s="6" t="str">
        <f t="shared" si="139"/>
        <v>module=intr</v>
      </c>
      <c r="F2941" s="6" t="str">
        <f t="shared" si="140"/>
        <v>module=xintr</v>
      </c>
    </row>
    <row r="2942" spans="1:6" ht="30" customHeight="1">
      <c r="A2942" s="3" t="s">
        <v>2</v>
      </c>
      <c r="B2942" s="3" t="s">
        <v>5682</v>
      </c>
      <c r="C2942" s="3" t="s">
        <v>7678</v>
      </c>
      <c r="D2942" s="12" t="s">
        <v>9287</v>
      </c>
      <c r="E2942" s="6" t="str">
        <f t="shared" si="139"/>
        <v>module=intr</v>
      </c>
      <c r="F2942" s="6" t="str">
        <f t="shared" si="140"/>
        <v>module=xintr</v>
      </c>
    </row>
    <row r="2943" spans="1:6" ht="30" customHeight="1">
      <c r="A2943" s="3" t="s">
        <v>2</v>
      </c>
      <c r="B2943" s="3" t="s">
        <v>5683</v>
      </c>
      <c r="C2943" s="3" t="s">
        <v>7679</v>
      </c>
      <c r="D2943" s="12" t="s">
        <v>9288</v>
      </c>
      <c r="E2943" s="6" t="str">
        <f t="shared" si="139"/>
        <v>module=intr</v>
      </c>
      <c r="F2943" s="6" t="str">
        <f t="shared" si="140"/>
        <v>module=xintr</v>
      </c>
    </row>
    <row r="2944" spans="1:6" ht="30" customHeight="1">
      <c r="A2944" s="3" t="s">
        <v>2</v>
      </c>
      <c r="B2944" s="3" t="s">
        <v>5684</v>
      </c>
      <c r="C2944" s="3" t="s">
        <v>7680</v>
      </c>
      <c r="D2944" s="12" t="s">
        <v>9289</v>
      </c>
      <c r="E2944" s="6" t="str">
        <f t="shared" si="139"/>
        <v>module=intr</v>
      </c>
      <c r="F2944" s="6" t="str">
        <f t="shared" si="140"/>
        <v>module=xintr</v>
      </c>
    </row>
    <row r="2945" spans="1:6" ht="30" customHeight="1">
      <c r="A2945" s="3" t="s">
        <v>2</v>
      </c>
      <c r="B2945" s="3" t="s">
        <v>5685</v>
      </c>
      <c r="C2945" s="3" t="s">
        <v>7681</v>
      </c>
      <c r="D2945" s="12" t="s">
        <v>9290</v>
      </c>
      <c r="E2945" s="6" t="str">
        <f t="shared" ref="E2945:E2976" si="141">HYPERLINK("http://www.ssc.wisc.edu/wlsresearch/documentation/waves/?wave=wls92&amp;module=intr","module=intr")</f>
        <v>module=intr</v>
      </c>
      <c r="F2945" s="6" t="str">
        <f t="shared" ref="F2945:F2976" si="142">HYPERLINK("http://www.ssc.wisc.edu/wlsresearch/documentation/waves/?wave=wls94&amp;module=xintr","module=xintr")</f>
        <v>module=xintr</v>
      </c>
    </row>
    <row r="2946" spans="1:6" ht="30" customHeight="1">
      <c r="A2946" s="3" t="s">
        <v>2</v>
      </c>
      <c r="B2946" s="3" t="s">
        <v>5686</v>
      </c>
      <c r="C2946" s="3" t="s">
        <v>7682</v>
      </c>
      <c r="D2946" s="12" t="s">
        <v>9291</v>
      </c>
      <c r="E2946" s="6" t="str">
        <f t="shared" si="141"/>
        <v>module=intr</v>
      </c>
      <c r="F2946" s="6" t="str">
        <f t="shared" si="142"/>
        <v>module=xintr</v>
      </c>
    </row>
    <row r="2947" spans="1:6" ht="30" customHeight="1">
      <c r="A2947" s="3" t="s">
        <v>2</v>
      </c>
      <c r="B2947" s="3" t="s">
        <v>5687</v>
      </c>
      <c r="C2947" s="3" t="s">
        <v>7683</v>
      </c>
      <c r="D2947" s="12" t="s">
        <v>9292</v>
      </c>
      <c r="E2947" s="6" t="str">
        <f t="shared" si="141"/>
        <v>module=intr</v>
      </c>
      <c r="F2947" s="6" t="str">
        <f t="shared" si="142"/>
        <v>module=xintr</v>
      </c>
    </row>
    <row r="2948" spans="1:6" ht="30" customHeight="1">
      <c r="A2948" s="3" t="s">
        <v>2</v>
      </c>
      <c r="B2948" s="3" t="s">
        <v>5688</v>
      </c>
      <c r="C2948" s="3" t="s">
        <v>7684</v>
      </c>
      <c r="D2948" s="12" t="s">
        <v>9293</v>
      </c>
      <c r="E2948" s="6" t="str">
        <f t="shared" si="141"/>
        <v>module=intr</v>
      </c>
      <c r="F2948" s="6" t="str">
        <f t="shared" si="142"/>
        <v>module=xintr</v>
      </c>
    </row>
    <row r="2949" spans="1:6" ht="30" customHeight="1">
      <c r="A2949" s="3" t="s">
        <v>2</v>
      </c>
      <c r="B2949" s="3" t="s">
        <v>5689</v>
      </c>
      <c r="C2949" s="3" t="s">
        <v>7685</v>
      </c>
      <c r="D2949" s="12" t="s">
        <v>9294</v>
      </c>
      <c r="E2949" s="6" t="str">
        <f t="shared" si="141"/>
        <v>module=intr</v>
      </c>
      <c r="F2949" s="6" t="str">
        <f t="shared" si="142"/>
        <v>module=xintr</v>
      </c>
    </row>
    <row r="2950" spans="1:6" ht="30" customHeight="1">
      <c r="A2950" s="3" t="s">
        <v>2</v>
      </c>
      <c r="B2950" s="3" t="s">
        <v>5690</v>
      </c>
      <c r="C2950" s="3" t="s">
        <v>7686</v>
      </c>
      <c r="D2950" s="12" t="s">
        <v>9295</v>
      </c>
      <c r="E2950" s="6" t="str">
        <f t="shared" si="141"/>
        <v>module=intr</v>
      </c>
      <c r="F2950" s="6" t="str">
        <f t="shared" si="142"/>
        <v>module=xintr</v>
      </c>
    </row>
    <row r="2951" spans="1:6" ht="30" customHeight="1">
      <c r="A2951" s="3" t="s">
        <v>2</v>
      </c>
      <c r="B2951" s="3" t="s">
        <v>5691</v>
      </c>
      <c r="C2951" s="3" t="s">
        <v>7687</v>
      </c>
      <c r="D2951" s="12" t="s">
        <v>9296</v>
      </c>
      <c r="E2951" s="6" t="str">
        <f t="shared" si="141"/>
        <v>module=intr</v>
      </c>
      <c r="F2951" s="6" t="str">
        <f t="shared" si="142"/>
        <v>module=xintr</v>
      </c>
    </row>
    <row r="2952" spans="1:6" ht="30" customHeight="1">
      <c r="A2952" s="3" t="s">
        <v>2</v>
      </c>
      <c r="B2952" s="3" t="s">
        <v>5692</v>
      </c>
      <c r="C2952" s="3" t="s">
        <v>7688</v>
      </c>
      <c r="D2952" s="12" t="s">
        <v>9297</v>
      </c>
      <c r="E2952" s="6" t="str">
        <f t="shared" si="141"/>
        <v>module=intr</v>
      </c>
      <c r="F2952" s="6" t="str">
        <f t="shared" si="142"/>
        <v>module=xintr</v>
      </c>
    </row>
    <row r="2953" spans="1:6" ht="30" customHeight="1">
      <c r="A2953" s="3" t="s">
        <v>2</v>
      </c>
      <c r="B2953" s="3" t="s">
        <v>5693</v>
      </c>
      <c r="C2953" s="3" t="s">
        <v>7689</v>
      </c>
      <c r="D2953" s="12" t="s">
        <v>9298</v>
      </c>
      <c r="E2953" s="6" t="str">
        <f t="shared" si="141"/>
        <v>module=intr</v>
      </c>
      <c r="F2953" s="6" t="str">
        <f t="shared" si="142"/>
        <v>module=xintr</v>
      </c>
    </row>
    <row r="2954" spans="1:6" ht="30" customHeight="1">
      <c r="A2954" s="3" t="s">
        <v>2</v>
      </c>
      <c r="B2954" s="3" t="s">
        <v>5694</v>
      </c>
      <c r="C2954" s="3" t="s">
        <v>7690</v>
      </c>
      <c r="D2954" s="12" t="s">
        <v>9299</v>
      </c>
      <c r="E2954" s="6" t="str">
        <f t="shared" si="141"/>
        <v>module=intr</v>
      </c>
      <c r="F2954" s="6" t="str">
        <f t="shared" si="142"/>
        <v>module=xintr</v>
      </c>
    </row>
    <row r="2955" spans="1:6" ht="30" customHeight="1">
      <c r="A2955" s="3" t="s">
        <v>2</v>
      </c>
      <c r="B2955" s="3" t="s">
        <v>5695</v>
      </c>
      <c r="C2955" s="3" t="s">
        <v>7691</v>
      </c>
      <c r="D2955" s="12" t="s">
        <v>9300</v>
      </c>
      <c r="E2955" s="6" t="str">
        <f t="shared" si="141"/>
        <v>module=intr</v>
      </c>
      <c r="F2955" s="6" t="str">
        <f t="shared" si="142"/>
        <v>module=xintr</v>
      </c>
    </row>
    <row r="2956" spans="1:6" ht="30" customHeight="1">
      <c r="A2956" s="3" t="s">
        <v>2</v>
      </c>
      <c r="B2956" s="3" t="s">
        <v>5696</v>
      </c>
      <c r="C2956" s="3" t="s">
        <v>7692</v>
      </c>
      <c r="D2956" s="12" t="s">
        <v>9301</v>
      </c>
      <c r="E2956" s="6" t="str">
        <f t="shared" si="141"/>
        <v>module=intr</v>
      </c>
      <c r="F2956" s="6" t="str">
        <f t="shared" si="142"/>
        <v>module=xintr</v>
      </c>
    </row>
    <row r="2957" spans="1:6" ht="30" customHeight="1">
      <c r="A2957" s="3" t="s">
        <v>2</v>
      </c>
      <c r="B2957" s="3" t="s">
        <v>5697</v>
      </c>
      <c r="C2957" s="3" t="s">
        <v>7693</v>
      </c>
      <c r="D2957" s="12" t="s">
        <v>9302</v>
      </c>
      <c r="E2957" s="6" t="str">
        <f t="shared" si="141"/>
        <v>module=intr</v>
      </c>
      <c r="F2957" s="6" t="str">
        <f t="shared" si="142"/>
        <v>module=xintr</v>
      </c>
    </row>
    <row r="2958" spans="1:6" ht="30" customHeight="1">
      <c r="A2958" s="3" t="s">
        <v>2</v>
      </c>
      <c r="B2958" s="3" t="s">
        <v>5698</v>
      </c>
      <c r="C2958" s="3" t="s">
        <v>7694</v>
      </c>
      <c r="D2958" s="12" t="s">
        <v>9303</v>
      </c>
      <c r="E2958" s="6" t="str">
        <f t="shared" si="141"/>
        <v>module=intr</v>
      </c>
      <c r="F2958" s="6" t="str">
        <f t="shared" si="142"/>
        <v>module=xintr</v>
      </c>
    </row>
    <row r="2959" spans="1:6" ht="30" customHeight="1">
      <c r="A2959" s="3" t="s">
        <v>2</v>
      </c>
      <c r="B2959" s="3" t="s">
        <v>5699</v>
      </c>
      <c r="C2959" s="3" t="s">
        <v>7695</v>
      </c>
      <c r="D2959" s="12" t="s">
        <v>9304</v>
      </c>
      <c r="E2959" s="6" t="str">
        <f t="shared" si="141"/>
        <v>module=intr</v>
      </c>
      <c r="F2959" s="6" t="str">
        <f t="shared" si="142"/>
        <v>module=xintr</v>
      </c>
    </row>
    <row r="2960" spans="1:6" ht="30" customHeight="1">
      <c r="A2960" s="3" t="s">
        <v>2</v>
      </c>
      <c r="B2960" s="3" t="s">
        <v>5700</v>
      </c>
      <c r="C2960" s="3" t="s">
        <v>7696</v>
      </c>
      <c r="D2960" s="12" t="s">
        <v>9305</v>
      </c>
      <c r="E2960" s="6" t="str">
        <f t="shared" si="141"/>
        <v>module=intr</v>
      </c>
      <c r="F2960" s="6" t="str">
        <f t="shared" si="142"/>
        <v>module=xintr</v>
      </c>
    </row>
    <row r="2961" spans="1:6" ht="30" customHeight="1">
      <c r="A2961" s="3" t="s">
        <v>2</v>
      </c>
      <c r="B2961" s="3" t="s">
        <v>5701</v>
      </c>
      <c r="C2961" s="3" t="s">
        <v>7697</v>
      </c>
      <c r="D2961" s="12" t="s">
        <v>9306</v>
      </c>
      <c r="E2961" s="6" t="str">
        <f t="shared" si="141"/>
        <v>module=intr</v>
      </c>
      <c r="F2961" s="6" t="str">
        <f t="shared" si="142"/>
        <v>module=xintr</v>
      </c>
    </row>
    <row r="2962" spans="1:6" ht="30" customHeight="1">
      <c r="A2962" s="3" t="s">
        <v>2</v>
      </c>
      <c r="B2962" s="3" t="s">
        <v>5702</v>
      </c>
      <c r="C2962" s="3" t="s">
        <v>7698</v>
      </c>
      <c r="D2962" s="12" t="s">
        <v>9307</v>
      </c>
      <c r="E2962" s="6" t="str">
        <f t="shared" si="141"/>
        <v>module=intr</v>
      </c>
      <c r="F2962" s="6" t="str">
        <f t="shared" si="142"/>
        <v>module=xintr</v>
      </c>
    </row>
    <row r="2963" spans="1:6" ht="30" customHeight="1">
      <c r="A2963" s="3" t="s">
        <v>2</v>
      </c>
      <c r="B2963" s="3" t="s">
        <v>5703</v>
      </c>
      <c r="C2963" s="3" t="s">
        <v>7699</v>
      </c>
      <c r="D2963" s="12" t="s">
        <v>9308</v>
      </c>
      <c r="E2963" s="6" t="str">
        <f t="shared" si="141"/>
        <v>module=intr</v>
      </c>
      <c r="F2963" s="6" t="str">
        <f t="shared" si="142"/>
        <v>module=xintr</v>
      </c>
    </row>
    <row r="2964" spans="1:6" ht="30" customHeight="1">
      <c r="A2964" s="3" t="s">
        <v>2</v>
      </c>
      <c r="B2964" s="3" t="s">
        <v>5704</v>
      </c>
      <c r="C2964" s="3" t="s">
        <v>7700</v>
      </c>
      <c r="D2964" s="12" t="s">
        <v>9309</v>
      </c>
      <c r="E2964" s="6" t="str">
        <f t="shared" si="141"/>
        <v>module=intr</v>
      </c>
      <c r="F2964" s="6" t="str">
        <f t="shared" si="142"/>
        <v>module=xintr</v>
      </c>
    </row>
    <row r="2965" spans="1:6" ht="30" customHeight="1">
      <c r="A2965" s="3" t="s">
        <v>2</v>
      </c>
      <c r="B2965" s="3" t="s">
        <v>5705</v>
      </c>
      <c r="C2965" s="3" t="s">
        <v>7701</v>
      </c>
      <c r="D2965" s="12" t="s">
        <v>9310</v>
      </c>
      <c r="E2965" s="6" t="str">
        <f t="shared" si="141"/>
        <v>module=intr</v>
      </c>
      <c r="F2965" s="6" t="str">
        <f t="shared" si="142"/>
        <v>module=xintr</v>
      </c>
    </row>
    <row r="2966" spans="1:6" ht="30" customHeight="1">
      <c r="A2966" s="3" t="s">
        <v>2</v>
      </c>
      <c r="B2966" s="3" t="s">
        <v>5706</v>
      </c>
      <c r="C2966" s="3" t="s">
        <v>7702</v>
      </c>
      <c r="D2966" s="12" t="s">
        <v>9311</v>
      </c>
      <c r="E2966" s="6" t="str">
        <f t="shared" si="141"/>
        <v>module=intr</v>
      </c>
      <c r="F2966" s="6" t="str">
        <f t="shared" si="142"/>
        <v>module=xintr</v>
      </c>
    </row>
    <row r="2967" spans="1:6" ht="30" customHeight="1">
      <c r="A2967" s="3" t="s">
        <v>2</v>
      </c>
      <c r="B2967" s="3" t="s">
        <v>5707</v>
      </c>
      <c r="C2967" s="3" t="s">
        <v>7703</v>
      </c>
      <c r="D2967" s="12" t="s">
        <v>9312</v>
      </c>
      <c r="E2967" s="6" t="str">
        <f t="shared" si="141"/>
        <v>module=intr</v>
      </c>
      <c r="F2967" s="6" t="str">
        <f t="shared" si="142"/>
        <v>module=xintr</v>
      </c>
    </row>
    <row r="2968" spans="1:6" ht="30" customHeight="1">
      <c r="A2968" s="3" t="s">
        <v>2</v>
      </c>
      <c r="B2968" s="3" t="s">
        <v>5708</v>
      </c>
      <c r="C2968" s="3" t="s">
        <v>7704</v>
      </c>
      <c r="D2968" s="12" t="s">
        <v>9313</v>
      </c>
      <c r="E2968" s="6" t="str">
        <f t="shared" si="141"/>
        <v>module=intr</v>
      </c>
      <c r="F2968" s="6" t="str">
        <f t="shared" si="142"/>
        <v>module=xintr</v>
      </c>
    </row>
    <row r="2969" spans="1:6" ht="30" customHeight="1">
      <c r="A2969" s="3" t="s">
        <v>2</v>
      </c>
      <c r="B2969" s="3" t="s">
        <v>5709</v>
      </c>
      <c r="C2969" s="3" t="s">
        <v>7705</v>
      </c>
      <c r="D2969" s="12" t="s">
        <v>9314</v>
      </c>
      <c r="E2969" s="6" t="str">
        <f t="shared" si="141"/>
        <v>module=intr</v>
      </c>
      <c r="F2969" s="6" t="str">
        <f t="shared" si="142"/>
        <v>module=xintr</v>
      </c>
    </row>
    <row r="2970" spans="1:6" ht="30" customHeight="1">
      <c r="A2970" s="3" t="s">
        <v>2</v>
      </c>
      <c r="B2970" s="3" t="s">
        <v>5710</v>
      </c>
      <c r="C2970" s="3" t="s">
        <v>7706</v>
      </c>
      <c r="D2970" s="12" t="s">
        <v>9315</v>
      </c>
      <c r="E2970" s="6" t="str">
        <f t="shared" si="141"/>
        <v>module=intr</v>
      </c>
      <c r="F2970" s="6" t="str">
        <f t="shared" si="142"/>
        <v>module=xintr</v>
      </c>
    </row>
    <row r="2971" spans="1:6" ht="30" customHeight="1">
      <c r="A2971" s="3" t="s">
        <v>2</v>
      </c>
      <c r="B2971" s="3" t="s">
        <v>5711</v>
      </c>
      <c r="C2971" s="3" t="s">
        <v>7707</v>
      </c>
      <c r="D2971" s="12" t="s">
        <v>9316</v>
      </c>
      <c r="E2971" s="6" t="str">
        <f t="shared" si="141"/>
        <v>module=intr</v>
      </c>
      <c r="F2971" s="6" t="str">
        <f t="shared" si="142"/>
        <v>module=xintr</v>
      </c>
    </row>
    <row r="2972" spans="1:6" ht="30" customHeight="1">
      <c r="A2972" s="3" t="s">
        <v>2</v>
      </c>
      <c r="B2972" s="3" t="s">
        <v>5712</v>
      </c>
      <c r="C2972" s="3" t="s">
        <v>7708</v>
      </c>
      <c r="D2972" s="12" t="s">
        <v>9317</v>
      </c>
      <c r="E2972" s="6" t="str">
        <f t="shared" si="141"/>
        <v>module=intr</v>
      </c>
      <c r="F2972" s="6" t="str">
        <f t="shared" si="142"/>
        <v>module=xintr</v>
      </c>
    </row>
    <row r="2973" spans="1:6" ht="30" customHeight="1">
      <c r="A2973" s="3" t="s">
        <v>2</v>
      </c>
      <c r="B2973" s="3" t="s">
        <v>5713</v>
      </c>
      <c r="C2973" s="3" t="s">
        <v>7709</v>
      </c>
      <c r="D2973" s="12" t="s">
        <v>9318</v>
      </c>
      <c r="E2973" s="6" t="str">
        <f t="shared" si="141"/>
        <v>module=intr</v>
      </c>
      <c r="F2973" s="6" t="str">
        <f t="shared" si="142"/>
        <v>module=xintr</v>
      </c>
    </row>
    <row r="2974" spans="1:6" ht="30" customHeight="1">
      <c r="A2974" s="3" t="s">
        <v>2</v>
      </c>
      <c r="B2974" s="3" t="s">
        <v>5714</v>
      </c>
      <c r="C2974" s="3" t="s">
        <v>7710</v>
      </c>
      <c r="D2974" s="12" t="s">
        <v>9319</v>
      </c>
      <c r="E2974" s="6" t="str">
        <f t="shared" si="141"/>
        <v>module=intr</v>
      </c>
      <c r="F2974" s="6" t="str">
        <f t="shared" si="142"/>
        <v>module=xintr</v>
      </c>
    </row>
    <row r="2975" spans="1:6" ht="30" customHeight="1">
      <c r="A2975" s="3" t="s">
        <v>2</v>
      </c>
      <c r="B2975" s="3" t="s">
        <v>5715</v>
      </c>
      <c r="C2975" s="3" t="s">
        <v>7711</v>
      </c>
      <c r="D2975" s="12" t="s">
        <v>9320</v>
      </c>
      <c r="E2975" s="6" t="str">
        <f t="shared" si="141"/>
        <v>module=intr</v>
      </c>
      <c r="F2975" s="6" t="str">
        <f t="shared" si="142"/>
        <v>module=xintr</v>
      </c>
    </row>
    <row r="2976" spans="1:6" ht="30" customHeight="1">
      <c r="A2976" s="3" t="s">
        <v>2</v>
      </c>
      <c r="B2976" s="3" t="s">
        <v>5716</v>
      </c>
      <c r="C2976" s="3" t="s">
        <v>7712</v>
      </c>
      <c r="D2976" s="12" t="s">
        <v>9321</v>
      </c>
      <c r="E2976" s="6" t="str">
        <f t="shared" si="141"/>
        <v>module=intr</v>
      </c>
      <c r="F2976" s="6" t="str">
        <f t="shared" si="142"/>
        <v>module=xintr</v>
      </c>
    </row>
    <row r="2977" spans="1:6" ht="30" customHeight="1">
      <c r="A2977" s="3" t="s">
        <v>2</v>
      </c>
      <c r="B2977" s="3" t="s">
        <v>5717</v>
      </c>
      <c r="C2977" s="3" t="s">
        <v>7713</v>
      </c>
      <c r="D2977" s="12" t="s">
        <v>9322</v>
      </c>
      <c r="E2977" s="6" t="str">
        <f t="shared" ref="E2977:E3000" si="143">HYPERLINK("http://www.ssc.wisc.edu/wlsresearch/documentation/waves/?wave=wls92&amp;module=intr","module=intr")</f>
        <v>module=intr</v>
      </c>
      <c r="F2977" s="6" t="str">
        <f t="shared" ref="F2977:F3000" si="144">HYPERLINK("http://www.ssc.wisc.edu/wlsresearch/documentation/waves/?wave=wls94&amp;module=xintr","module=xintr")</f>
        <v>module=xintr</v>
      </c>
    </row>
    <row r="2978" spans="1:6" ht="30" customHeight="1">
      <c r="A2978" s="3" t="s">
        <v>2</v>
      </c>
      <c r="B2978" s="3" t="s">
        <v>5718</v>
      </c>
      <c r="C2978" s="3" t="s">
        <v>7714</v>
      </c>
      <c r="D2978" s="12" t="s">
        <v>9323</v>
      </c>
      <c r="E2978" s="6" t="str">
        <f t="shared" si="143"/>
        <v>module=intr</v>
      </c>
      <c r="F2978" s="6" t="str">
        <f t="shared" si="144"/>
        <v>module=xintr</v>
      </c>
    </row>
    <row r="2979" spans="1:6" ht="30" customHeight="1">
      <c r="A2979" s="3" t="s">
        <v>2</v>
      </c>
      <c r="B2979" s="3" t="s">
        <v>5719</v>
      </c>
      <c r="C2979" s="3" t="s">
        <v>7715</v>
      </c>
      <c r="D2979" s="12" t="s">
        <v>9324</v>
      </c>
      <c r="E2979" s="6" t="str">
        <f t="shared" si="143"/>
        <v>module=intr</v>
      </c>
      <c r="F2979" s="6" t="str">
        <f t="shared" si="144"/>
        <v>module=xintr</v>
      </c>
    </row>
    <row r="2980" spans="1:6" ht="30" customHeight="1">
      <c r="A2980" s="3" t="s">
        <v>2</v>
      </c>
      <c r="B2980" s="3" t="s">
        <v>5720</v>
      </c>
      <c r="C2980" s="3" t="s">
        <v>7716</v>
      </c>
      <c r="D2980" s="12" t="s">
        <v>9325</v>
      </c>
      <c r="E2980" s="6" t="str">
        <f t="shared" si="143"/>
        <v>module=intr</v>
      </c>
      <c r="F2980" s="6" t="str">
        <f t="shared" si="144"/>
        <v>module=xintr</v>
      </c>
    </row>
    <row r="2981" spans="1:6" ht="30" customHeight="1">
      <c r="A2981" s="3" t="s">
        <v>2</v>
      </c>
      <c r="B2981" s="3" t="s">
        <v>5721</v>
      </c>
      <c r="C2981" s="3" t="s">
        <v>7717</v>
      </c>
      <c r="D2981" s="12" t="s">
        <v>9326</v>
      </c>
      <c r="E2981" s="6" t="str">
        <f t="shared" si="143"/>
        <v>module=intr</v>
      </c>
      <c r="F2981" s="6" t="str">
        <f t="shared" si="144"/>
        <v>module=xintr</v>
      </c>
    </row>
    <row r="2982" spans="1:6" ht="30" customHeight="1">
      <c r="A2982" s="3" t="s">
        <v>2</v>
      </c>
      <c r="B2982" s="3" t="s">
        <v>5722</v>
      </c>
      <c r="C2982" s="3" t="s">
        <v>7718</v>
      </c>
      <c r="D2982" s="12" t="s">
        <v>9327</v>
      </c>
      <c r="E2982" s="6" t="str">
        <f t="shared" si="143"/>
        <v>module=intr</v>
      </c>
      <c r="F2982" s="6" t="str">
        <f t="shared" si="144"/>
        <v>module=xintr</v>
      </c>
    </row>
    <row r="2983" spans="1:6" ht="30" customHeight="1">
      <c r="A2983" s="3" t="s">
        <v>2</v>
      </c>
      <c r="B2983" s="3" t="s">
        <v>5723</v>
      </c>
      <c r="C2983" s="3" t="s">
        <v>7719</v>
      </c>
      <c r="D2983" s="12" t="s">
        <v>9328</v>
      </c>
      <c r="E2983" s="6" t="str">
        <f t="shared" si="143"/>
        <v>module=intr</v>
      </c>
      <c r="F2983" s="6" t="str">
        <f t="shared" si="144"/>
        <v>module=xintr</v>
      </c>
    </row>
    <row r="2984" spans="1:6" ht="30" customHeight="1">
      <c r="A2984" s="3" t="s">
        <v>2</v>
      </c>
      <c r="B2984" s="3" t="s">
        <v>5724</v>
      </c>
      <c r="C2984" s="3" t="s">
        <v>7720</v>
      </c>
      <c r="D2984" s="12" t="s">
        <v>9329</v>
      </c>
      <c r="E2984" s="6" t="str">
        <f t="shared" si="143"/>
        <v>module=intr</v>
      </c>
      <c r="F2984" s="6" t="str">
        <f t="shared" si="144"/>
        <v>module=xintr</v>
      </c>
    </row>
    <row r="2985" spans="1:6" ht="30" customHeight="1">
      <c r="A2985" s="3" t="s">
        <v>2</v>
      </c>
      <c r="B2985" s="3" t="s">
        <v>5725</v>
      </c>
      <c r="C2985" s="3" t="s">
        <v>7721</v>
      </c>
      <c r="D2985" s="12" t="s">
        <v>9330</v>
      </c>
      <c r="E2985" s="6" t="str">
        <f t="shared" si="143"/>
        <v>module=intr</v>
      </c>
      <c r="F2985" s="6" t="str">
        <f t="shared" si="144"/>
        <v>module=xintr</v>
      </c>
    </row>
    <row r="2986" spans="1:6" ht="30" customHeight="1">
      <c r="A2986" s="3" t="s">
        <v>2</v>
      </c>
      <c r="B2986" s="3" t="s">
        <v>5726</v>
      </c>
      <c r="C2986" s="3" t="s">
        <v>7722</v>
      </c>
      <c r="D2986" s="12" t="s">
        <v>9331</v>
      </c>
      <c r="E2986" s="6" t="str">
        <f t="shared" si="143"/>
        <v>module=intr</v>
      </c>
      <c r="F2986" s="6" t="str">
        <f t="shared" si="144"/>
        <v>module=xintr</v>
      </c>
    </row>
    <row r="2987" spans="1:6" ht="30" customHeight="1">
      <c r="A2987" s="3" t="s">
        <v>2</v>
      </c>
      <c r="B2987" s="3" t="s">
        <v>5727</v>
      </c>
      <c r="C2987" s="3" t="s">
        <v>7723</v>
      </c>
      <c r="D2987" s="12" t="s">
        <v>9332</v>
      </c>
      <c r="E2987" s="6" t="str">
        <f t="shared" si="143"/>
        <v>module=intr</v>
      </c>
      <c r="F2987" s="6" t="str">
        <f t="shared" si="144"/>
        <v>module=xintr</v>
      </c>
    </row>
    <row r="2988" spans="1:6" ht="30" customHeight="1">
      <c r="A2988" s="3" t="s">
        <v>2</v>
      </c>
      <c r="B2988" s="3" t="s">
        <v>5728</v>
      </c>
      <c r="C2988" s="3" t="s">
        <v>7724</v>
      </c>
      <c r="D2988" s="12" t="s">
        <v>9333</v>
      </c>
      <c r="E2988" s="6" t="str">
        <f t="shared" si="143"/>
        <v>module=intr</v>
      </c>
      <c r="F2988" s="6" t="str">
        <f t="shared" si="144"/>
        <v>module=xintr</v>
      </c>
    </row>
    <row r="2989" spans="1:6" ht="30" customHeight="1">
      <c r="A2989" s="3" t="s">
        <v>2</v>
      </c>
      <c r="B2989" s="3" t="s">
        <v>5729</v>
      </c>
      <c r="C2989" s="3" t="s">
        <v>7725</v>
      </c>
      <c r="D2989" s="12" t="s">
        <v>9334</v>
      </c>
      <c r="E2989" s="6" t="str">
        <f t="shared" si="143"/>
        <v>module=intr</v>
      </c>
      <c r="F2989" s="6" t="str">
        <f t="shared" si="144"/>
        <v>module=xintr</v>
      </c>
    </row>
    <row r="2990" spans="1:6" ht="30" customHeight="1">
      <c r="A2990" s="3" t="s">
        <v>2</v>
      </c>
      <c r="B2990" s="3" t="s">
        <v>5730</v>
      </c>
      <c r="C2990" s="3" t="s">
        <v>7726</v>
      </c>
      <c r="D2990" s="12" t="s">
        <v>9335</v>
      </c>
      <c r="E2990" s="6" t="str">
        <f t="shared" si="143"/>
        <v>module=intr</v>
      </c>
      <c r="F2990" s="6" t="str">
        <f t="shared" si="144"/>
        <v>module=xintr</v>
      </c>
    </row>
    <row r="2991" spans="1:6" ht="30" customHeight="1">
      <c r="A2991" s="3" t="s">
        <v>2</v>
      </c>
      <c r="B2991" s="3" t="s">
        <v>5731</v>
      </c>
      <c r="C2991" s="3" t="s">
        <v>7727</v>
      </c>
      <c r="D2991" s="12" t="s">
        <v>9336</v>
      </c>
      <c r="E2991" s="6" t="str">
        <f t="shared" si="143"/>
        <v>module=intr</v>
      </c>
      <c r="F2991" s="6" t="str">
        <f t="shared" si="144"/>
        <v>module=xintr</v>
      </c>
    </row>
    <row r="2992" spans="1:6" ht="30" customHeight="1">
      <c r="A2992" s="3" t="s">
        <v>2</v>
      </c>
      <c r="B2992" s="3" t="s">
        <v>5732</v>
      </c>
      <c r="C2992" s="3" t="s">
        <v>7728</v>
      </c>
      <c r="D2992" s="12" t="s">
        <v>9337</v>
      </c>
      <c r="E2992" s="6" t="str">
        <f t="shared" si="143"/>
        <v>module=intr</v>
      </c>
      <c r="F2992" s="6" t="str">
        <f t="shared" si="144"/>
        <v>module=xintr</v>
      </c>
    </row>
    <row r="2993" spans="1:6" ht="30" customHeight="1">
      <c r="A2993" s="3" t="s">
        <v>2</v>
      </c>
      <c r="B2993" s="3" t="s">
        <v>5733</v>
      </c>
      <c r="C2993" s="3" t="s">
        <v>7729</v>
      </c>
      <c r="D2993" s="12" t="s">
        <v>9338</v>
      </c>
      <c r="E2993" s="6" t="str">
        <f t="shared" si="143"/>
        <v>module=intr</v>
      </c>
      <c r="F2993" s="6" t="str">
        <f t="shared" si="144"/>
        <v>module=xintr</v>
      </c>
    </row>
    <row r="2994" spans="1:6" ht="30" customHeight="1">
      <c r="A2994" s="3" t="s">
        <v>2</v>
      </c>
      <c r="B2994" s="3" t="s">
        <v>5734</v>
      </c>
      <c r="C2994" s="3" t="s">
        <v>7730</v>
      </c>
      <c r="D2994" s="12" t="s">
        <v>9339</v>
      </c>
      <c r="E2994" s="6" t="str">
        <f t="shared" si="143"/>
        <v>module=intr</v>
      </c>
      <c r="F2994" s="6" t="str">
        <f t="shared" si="144"/>
        <v>module=xintr</v>
      </c>
    </row>
    <row r="2995" spans="1:6" ht="30" customHeight="1">
      <c r="A2995" s="3" t="s">
        <v>2</v>
      </c>
      <c r="B2995" s="3" t="s">
        <v>5735</v>
      </c>
      <c r="C2995" s="3" t="s">
        <v>7731</v>
      </c>
      <c r="D2995" s="12" t="s">
        <v>9340</v>
      </c>
      <c r="E2995" s="6" t="str">
        <f t="shared" si="143"/>
        <v>module=intr</v>
      </c>
      <c r="F2995" s="6" t="str">
        <f t="shared" si="144"/>
        <v>module=xintr</v>
      </c>
    </row>
    <row r="2996" spans="1:6" ht="30" customHeight="1">
      <c r="A2996" s="3" t="s">
        <v>2</v>
      </c>
      <c r="B2996" s="3" t="s">
        <v>5736</v>
      </c>
      <c r="C2996" s="3" t="s">
        <v>7732</v>
      </c>
      <c r="D2996" s="12" t="s">
        <v>9341</v>
      </c>
      <c r="E2996" s="6" t="str">
        <f t="shared" si="143"/>
        <v>module=intr</v>
      </c>
      <c r="F2996" s="6" t="str">
        <f t="shared" si="144"/>
        <v>module=xintr</v>
      </c>
    </row>
    <row r="2997" spans="1:6" ht="30" customHeight="1">
      <c r="A2997" s="3" t="s">
        <v>2</v>
      </c>
      <c r="B2997" s="3" t="s">
        <v>5737</v>
      </c>
      <c r="C2997" s="3" t="s">
        <v>7733</v>
      </c>
      <c r="D2997" s="12" t="s">
        <v>9342</v>
      </c>
      <c r="E2997" s="6" t="str">
        <f t="shared" si="143"/>
        <v>module=intr</v>
      </c>
      <c r="F2997" s="6" t="str">
        <f t="shared" si="144"/>
        <v>module=xintr</v>
      </c>
    </row>
    <row r="2998" spans="1:6" ht="30" customHeight="1">
      <c r="A2998" s="3" t="s">
        <v>2</v>
      </c>
      <c r="B2998" s="3" t="s">
        <v>5738</v>
      </c>
      <c r="C2998" s="3" t="s">
        <v>7734</v>
      </c>
      <c r="D2998" s="12" t="s">
        <v>9343</v>
      </c>
      <c r="E2998" s="6" t="str">
        <f t="shared" si="143"/>
        <v>module=intr</v>
      </c>
      <c r="F2998" s="6" t="str">
        <f t="shared" si="144"/>
        <v>module=xintr</v>
      </c>
    </row>
    <row r="2999" spans="1:6" ht="30" customHeight="1">
      <c r="A2999" s="3" t="s">
        <v>2</v>
      </c>
      <c r="B2999" s="3" t="s">
        <v>5739</v>
      </c>
      <c r="C2999" s="3" t="s">
        <v>7735</v>
      </c>
      <c r="D2999" s="12" t="s">
        <v>9344</v>
      </c>
      <c r="E2999" s="6" t="str">
        <f t="shared" si="143"/>
        <v>module=intr</v>
      </c>
      <c r="F2999" s="6" t="str">
        <f t="shared" si="144"/>
        <v>module=xintr</v>
      </c>
    </row>
    <row r="3000" spans="1:6" ht="30" customHeight="1">
      <c r="A3000" s="3" t="s">
        <v>2</v>
      </c>
      <c r="B3000" s="3" t="s">
        <v>5740</v>
      </c>
      <c r="C3000" s="3" t="s">
        <v>7736</v>
      </c>
      <c r="D3000" s="12" t="s">
        <v>9345</v>
      </c>
      <c r="E3000" s="6" t="str">
        <f t="shared" si="143"/>
        <v>module=intr</v>
      </c>
      <c r="F3000" s="6" t="str">
        <f t="shared" si="144"/>
        <v>module=xintr</v>
      </c>
    </row>
    <row r="3001" spans="1:6" ht="30" customHeight="1">
      <c r="A3001" s="3" t="s">
        <v>2</v>
      </c>
      <c r="B3001" s="3" t="s">
        <v>5741</v>
      </c>
      <c r="C3001" s="3" t="s">
        <v>7737</v>
      </c>
      <c r="D3001" s="12" t="s">
        <v>9346</v>
      </c>
      <c r="E3001" s="6" t="str">
        <f t="shared" ref="E3001:E3032" si="145">HYPERLINK("http://www.ssc.wisc.edu/wlsresearch/documentation/waves/?wave=wls92&amp;module=jobc","module=jobc")</f>
        <v>module=jobc</v>
      </c>
      <c r="F3001" s="6" t="str">
        <f t="shared" ref="F3001:F3032" si="146">HYPERLINK("http://www.ssc.wisc.edu/wlsresearch/documentation/waves/?wave=wls94&amp;module=xjobc","module=xjobc")</f>
        <v>module=xjobc</v>
      </c>
    </row>
    <row r="3002" spans="1:6" ht="30" customHeight="1">
      <c r="A3002" s="3" t="s">
        <v>2</v>
      </c>
      <c r="B3002" s="3" t="s">
        <v>5742</v>
      </c>
      <c r="C3002" s="3" t="s">
        <v>7738</v>
      </c>
      <c r="D3002" s="12" t="s">
        <v>9347</v>
      </c>
      <c r="E3002" s="6" t="str">
        <f t="shared" si="145"/>
        <v>module=jobc</v>
      </c>
      <c r="F3002" s="6" t="str">
        <f t="shared" si="146"/>
        <v>module=xjobc</v>
      </c>
    </row>
    <row r="3003" spans="1:6" ht="30" customHeight="1">
      <c r="A3003" s="3" t="s">
        <v>2</v>
      </c>
      <c r="B3003" s="3" t="s">
        <v>5743</v>
      </c>
      <c r="C3003" s="3" t="s">
        <v>7739</v>
      </c>
      <c r="D3003" s="12" t="s">
        <v>9348</v>
      </c>
      <c r="E3003" s="6" t="str">
        <f t="shared" si="145"/>
        <v>module=jobc</v>
      </c>
      <c r="F3003" s="6" t="str">
        <f t="shared" si="146"/>
        <v>module=xjobc</v>
      </c>
    </row>
    <row r="3004" spans="1:6" ht="30" customHeight="1">
      <c r="A3004" s="3" t="s">
        <v>2</v>
      </c>
      <c r="B3004" s="3" t="s">
        <v>5744</v>
      </c>
      <c r="C3004" s="3" t="s">
        <v>7740</v>
      </c>
      <c r="D3004" s="12" t="s">
        <v>9349</v>
      </c>
      <c r="E3004" s="6" t="str">
        <f t="shared" si="145"/>
        <v>module=jobc</v>
      </c>
      <c r="F3004" s="6" t="str">
        <f t="shared" si="146"/>
        <v>module=xjobc</v>
      </c>
    </row>
    <row r="3005" spans="1:6" ht="30" customHeight="1">
      <c r="A3005" s="3" t="s">
        <v>2</v>
      </c>
      <c r="B3005" s="3" t="s">
        <v>5745</v>
      </c>
      <c r="C3005" s="3" t="s">
        <v>7741</v>
      </c>
      <c r="D3005" s="12" t="s">
        <v>9350</v>
      </c>
      <c r="E3005" s="6" t="str">
        <f t="shared" si="145"/>
        <v>module=jobc</v>
      </c>
      <c r="F3005" s="6" t="str">
        <f t="shared" si="146"/>
        <v>module=xjobc</v>
      </c>
    </row>
    <row r="3006" spans="1:6" ht="30" customHeight="1">
      <c r="A3006" s="3" t="s">
        <v>2</v>
      </c>
      <c r="B3006" s="3" t="s">
        <v>5746</v>
      </c>
      <c r="C3006" s="3" t="s">
        <v>7742</v>
      </c>
      <c r="D3006" s="12" t="s">
        <v>9351</v>
      </c>
      <c r="E3006" s="6" t="str">
        <f t="shared" si="145"/>
        <v>module=jobc</v>
      </c>
      <c r="F3006" s="6" t="str">
        <f t="shared" si="146"/>
        <v>module=xjobc</v>
      </c>
    </row>
    <row r="3007" spans="1:6" ht="30" customHeight="1">
      <c r="A3007" s="3" t="s">
        <v>2</v>
      </c>
      <c r="B3007" s="3" t="s">
        <v>5747</v>
      </c>
      <c r="C3007" s="3" t="s">
        <v>7743</v>
      </c>
      <c r="D3007" s="12" t="s">
        <v>9352</v>
      </c>
      <c r="E3007" s="6" t="str">
        <f t="shared" si="145"/>
        <v>module=jobc</v>
      </c>
      <c r="F3007" s="6" t="str">
        <f t="shared" si="146"/>
        <v>module=xjobc</v>
      </c>
    </row>
    <row r="3008" spans="1:6" ht="30" customHeight="1">
      <c r="A3008" s="3" t="s">
        <v>2</v>
      </c>
      <c r="B3008" s="3" t="s">
        <v>5748</v>
      </c>
      <c r="C3008" s="3" t="s">
        <v>7744</v>
      </c>
      <c r="D3008" s="12" t="s">
        <v>9353</v>
      </c>
      <c r="E3008" s="6" t="str">
        <f t="shared" si="145"/>
        <v>module=jobc</v>
      </c>
      <c r="F3008" s="6" t="str">
        <f t="shared" si="146"/>
        <v>module=xjobc</v>
      </c>
    </row>
    <row r="3009" spans="1:6" ht="30" customHeight="1">
      <c r="A3009" s="3" t="s">
        <v>2</v>
      </c>
      <c r="B3009" s="3" t="s">
        <v>5749</v>
      </c>
      <c r="C3009" s="3" t="s">
        <v>7745</v>
      </c>
      <c r="D3009" s="12" t="s">
        <v>9354</v>
      </c>
      <c r="E3009" s="6" t="str">
        <f t="shared" si="145"/>
        <v>module=jobc</v>
      </c>
      <c r="F3009" s="6" t="str">
        <f t="shared" si="146"/>
        <v>module=xjobc</v>
      </c>
    </row>
    <row r="3010" spans="1:6" ht="30" customHeight="1">
      <c r="A3010" s="3" t="s">
        <v>2</v>
      </c>
      <c r="B3010" s="3" t="s">
        <v>5750</v>
      </c>
      <c r="C3010" s="3" t="s">
        <v>7746</v>
      </c>
      <c r="D3010" s="12" t="s">
        <v>9355</v>
      </c>
      <c r="E3010" s="6" t="str">
        <f t="shared" si="145"/>
        <v>module=jobc</v>
      </c>
      <c r="F3010" s="6" t="str">
        <f t="shared" si="146"/>
        <v>module=xjobc</v>
      </c>
    </row>
    <row r="3011" spans="1:6" ht="30" customHeight="1">
      <c r="A3011" s="3" t="s">
        <v>2</v>
      </c>
      <c r="B3011" s="3" t="s">
        <v>5751</v>
      </c>
      <c r="C3011" s="3" t="s">
        <v>7747</v>
      </c>
      <c r="D3011" s="12" t="s">
        <v>9356</v>
      </c>
      <c r="E3011" s="6" t="str">
        <f t="shared" si="145"/>
        <v>module=jobc</v>
      </c>
      <c r="F3011" s="6" t="str">
        <f t="shared" si="146"/>
        <v>module=xjobc</v>
      </c>
    </row>
    <row r="3012" spans="1:6" ht="30" customHeight="1">
      <c r="A3012" s="3" t="s">
        <v>2</v>
      </c>
      <c r="B3012" s="3" t="s">
        <v>5752</v>
      </c>
      <c r="C3012" s="3" t="s">
        <v>7748</v>
      </c>
      <c r="D3012" s="12" t="s">
        <v>9357</v>
      </c>
      <c r="E3012" s="6" t="str">
        <f t="shared" si="145"/>
        <v>module=jobc</v>
      </c>
      <c r="F3012" s="6" t="str">
        <f t="shared" si="146"/>
        <v>module=xjobc</v>
      </c>
    </row>
    <row r="3013" spans="1:6" ht="30" customHeight="1">
      <c r="A3013" s="3" t="s">
        <v>2</v>
      </c>
      <c r="B3013" s="3" t="s">
        <v>5753</v>
      </c>
      <c r="C3013" s="3" t="s">
        <v>7749</v>
      </c>
      <c r="D3013" s="12" t="s">
        <v>9358</v>
      </c>
      <c r="E3013" s="6" t="str">
        <f t="shared" si="145"/>
        <v>module=jobc</v>
      </c>
      <c r="F3013" s="6" t="str">
        <f t="shared" si="146"/>
        <v>module=xjobc</v>
      </c>
    </row>
    <row r="3014" spans="1:6" ht="30" customHeight="1">
      <c r="A3014" s="3" t="s">
        <v>2</v>
      </c>
      <c r="B3014" s="3" t="s">
        <v>5754</v>
      </c>
      <c r="C3014" s="3" t="s">
        <v>7750</v>
      </c>
      <c r="D3014" s="12" t="s">
        <v>9359</v>
      </c>
      <c r="E3014" s="6" t="str">
        <f t="shared" si="145"/>
        <v>module=jobc</v>
      </c>
      <c r="F3014" s="6" t="str">
        <f t="shared" si="146"/>
        <v>module=xjobc</v>
      </c>
    </row>
    <row r="3015" spans="1:6" ht="30" customHeight="1">
      <c r="A3015" s="3" t="s">
        <v>2</v>
      </c>
      <c r="B3015" s="3" t="s">
        <v>5755</v>
      </c>
      <c r="C3015" s="3" t="s">
        <v>7751</v>
      </c>
      <c r="D3015" s="12" t="s">
        <v>9360</v>
      </c>
      <c r="E3015" s="6" t="str">
        <f t="shared" si="145"/>
        <v>module=jobc</v>
      </c>
      <c r="F3015" s="6" t="str">
        <f t="shared" si="146"/>
        <v>module=xjobc</v>
      </c>
    </row>
    <row r="3016" spans="1:6" ht="30" customHeight="1">
      <c r="A3016" s="3" t="s">
        <v>2</v>
      </c>
      <c r="B3016" s="3" t="s">
        <v>5756</v>
      </c>
      <c r="C3016" s="3" t="s">
        <v>7752</v>
      </c>
      <c r="D3016" s="12" t="s">
        <v>9361</v>
      </c>
      <c r="E3016" s="6" t="str">
        <f t="shared" si="145"/>
        <v>module=jobc</v>
      </c>
      <c r="F3016" s="6" t="str">
        <f t="shared" si="146"/>
        <v>module=xjobc</v>
      </c>
    </row>
    <row r="3017" spans="1:6" ht="30" customHeight="1">
      <c r="A3017" s="3" t="s">
        <v>2</v>
      </c>
      <c r="B3017" s="3" t="s">
        <v>5757</v>
      </c>
      <c r="C3017" s="3" t="s">
        <v>7753</v>
      </c>
      <c r="D3017" s="12" t="s">
        <v>9362</v>
      </c>
      <c r="E3017" s="6" t="str">
        <f t="shared" si="145"/>
        <v>module=jobc</v>
      </c>
      <c r="F3017" s="6" t="str">
        <f t="shared" si="146"/>
        <v>module=xjobc</v>
      </c>
    </row>
    <row r="3018" spans="1:6" ht="30" customHeight="1">
      <c r="A3018" s="3" t="s">
        <v>2</v>
      </c>
      <c r="B3018" s="3" t="s">
        <v>5758</v>
      </c>
      <c r="C3018" s="3" t="s">
        <v>7754</v>
      </c>
      <c r="D3018" s="12" t="s">
        <v>9363</v>
      </c>
      <c r="E3018" s="6" t="str">
        <f t="shared" si="145"/>
        <v>module=jobc</v>
      </c>
      <c r="F3018" s="6" t="str">
        <f t="shared" si="146"/>
        <v>module=xjobc</v>
      </c>
    </row>
    <row r="3019" spans="1:6" ht="30" customHeight="1">
      <c r="A3019" s="3" t="s">
        <v>2</v>
      </c>
      <c r="B3019" s="3" t="s">
        <v>5759</v>
      </c>
      <c r="C3019" s="3" t="s">
        <v>7755</v>
      </c>
      <c r="D3019" s="12" t="s">
        <v>9364</v>
      </c>
      <c r="E3019" s="6" t="str">
        <f t="shared" si="145"/>
        <v>module=jobc</v>
      </c>
      <c r="F3019" s="6" t="str">
        <f t="shared" si="146"/>
        <v>module=xjobc</v>
      </c>
    </row>
    <row r="3020" spans="1:6" ht="30" customHeight="1">
      <c r="A3020" s="3" t="s">
        <v>2</v>
      </c>
      <c r="B3020" s="3" t="s">
        <v>5760</v>
      </c>
      <c r="C3020" s="3" t="s">
        <v>7756</v>
      </c>
      <c r="D3020" s="12" t="s">
        <v>9365</v>
      </c>
      <c r="E3020" s="6" t="str">
        <f t="shared" si="145"/>
        <v>module=jobc</v>
      </c>
      <c r="F3020" s="6" t="str">
        <f t="shared" si="146"/>
        <v>module=xjobc</v>
      </c>
    </row>
    <row r="3021" spans="1:6" ht="30" customHeight="1">
      <c r="A3021" s="3" t="s">
        <v>2</v>
      </c>
      <c r="B3021" s="3" t="s">
        <v>5761</v>
      </c>
      <c r="C3021" s="3" t="s">
        <v>7757</v>
      </c>
      <c r="D3021" s="12" t="s">
        <v>9366</v>
      </c>
      <c r="E3021" s="6" t="str">
        <f t="shared" si="145"/>
        <v>module=jobc</v>
      </c>
      <c r="F3021" s="6" t="str">
        <f t="shared" si="146"/>
        <v>module=xjobc</v>
      </c>
    </row>
    <row r="3022" spans="1:6" ht="30" customHeight="1">
      <c r="A3022" s="3" t="s">
        <v>2</v>
      </c>
      <c r="B3022" s="3" t="s">
        <v>5762</v>
      </c>
      <c r="C3022" s="3" t="s">
        <v>7758</v>
      </c>
      <c r="D3022" s="12" t="s">
        <v>9367</v>
      </c>
      <c r="E3022" s="6" t="str">
        <f t="shared" si="145"/>
        <v>module=jobc</v>
      </c>
      <c r="F3022" s="6" t="str">
        <f t="shared" si="146"/>
        <v>module=xjobc</v>
      </c>
    </row>
    <row r="3023" spans="1:6" ht="30" customHeight="1">
      <c r="A3023" s="3" t="s">
        <v>2</v>
      </c>
      <c r="B3023" s="3" t="s">
        <v>5763</v>
      </c>
      <c r="C3023" s="3" t="s">
        <v>7759</v>
      </c>
      <c r="D3023" s="12" t="s">
        <v>9368</v>
      </c>
      <c r="E3023" s="6" t="str">
        <f t="shared" si="145"/>
        <v>module=jobc</v>
      </c>
      <c r="F3023" s="6" t="str">
        <f t="shared" si="146"/>
        <v>module=xjobc</v>
      </c>
    </row>
    <row r="3024" spans="1:6" ht="30" customHeight="1">
      <c r="A3024" s="3" t="s">
        <v>2</v>
      </c>
      <c r="B3024" s="3" t="s">
        <v>5764</v>
      </c>
      <c r="C3024" s="3" t="s">
        <v>7760</v>
      </c>
      <c r="D3024" s="12" t="s">
        <v>9369</v>
      </c>
      <c r="E3024" s="6" t="str">
        <f t="shared" si="145"/>
        <v>module=jobc</v>
      </c>
      <c r="F3024" s="6" t="str">
        <f t="shared" si="146"/>
        <v>module=xjobc</v>
      </c>
    </row>
    <row r="3025" spans="1:6" ht="30" customHeight="1">
      <c r="A3025" s="3" t="s">
        <v>2</v>
      </c>
      <c r="B3025" s="3" t="s">
        <v>5765</v>
      </c>
      <c r="C3025" s="3" t="s">
        <v>7761</v>
      </c>
      <c r="D3025" s="12" t="s">
        <v>9370</v>
      </c>
      <c r="E3025" s="6" t="str">
        <f t="shared" si="145"/>
        <v>module=jobc</v>
      </c>
      <c r="F3025" s="6" t="str">
        <f t="shared" si="146"/>
        <v>module=xjobc</v>
      </c>
    </row>
    <row r="3026" spans="1:6" ht="30" customHeight="1">
      <c r="A3026" s="3" t="s">
        <v>2</v>
      </c>
      <c r="B3026" s="3" t="s">
        <v>5766</v>
      </c>
      <c r="C3026" s="3" t="s">
        <v>7762</v>
      </c>
      <c r="D3026" s="12" t="s">
        <v>9371</v>
      </c>
      <c r="E3026" s="6" t="str">
        <f t="shared" si="145"/>
        <v>module=jobc</v>
      </c>
      <c r="F3026" s="6" t="str">
        <f t="shared" si="146"/>
        <v>module=xjobc</v>
      </c>
    </row>
    <row r="3027" spans="1:6" ht="30" customHeight="1">
      <c r="A3027" s="3" t="s">
        <v>2</v>
      </c>
      <c r="B3027" s="3" t="s">
        <v>5767</v>
      </c>
      <c r="C3027" s="3" t="s">
        <v>7763</v>
      </c>
      <c r="D3027" s="12" t="s">
        <v>9372</v>
      </c>
      <c r="E3027" s="6" t="str">
        <f t="shared" si="145"/>
        <v>module=jobc</v>
      </c>
      <c r="F3027" s="6" t="str">
        <f t="shared" si="146"/>
        <v>module=xjobc</v>
      </c>
    </row>
    <row r="3028" spans="1:6" ht="30" customHeight="1">
      <c r="A3028" s="3" t="s">
        <v>2</v>
      </c>
      <c r="B3028" s="3" t="s">
        <v>5768</v>
      </c>
      <c r="C3028" s="3" t="s">
        <v>7764</v>
      </c>
      <c r="D3028" s="12" t="s">
        <v>9373</v>
      </c>
      <c r="E3028" s="6" t="str">
        <f t="shared" si="145"/>
        <v>module=jobc</v>
      </c>
      <c r="F3028" s="6" t="str">
        <f t="shared" si="146"/>
        <v>module=xjobc</v>
      </c>
    </row>
    <row r="3029" spans="1:6" ht="30" customHeight="1">
      <c r="A3029" s="3" t="s">
        <v>2</v>
      </c>
      <c r="B3029" s="3" t="s">
        <v>5769</v>
      </c>
      <c r="C3029" s="3" t="s">
        <v>7765</v>
      </c>
      <c r="D3029" s="12" t="s">
        <v>9374</v>
      </c>
      <c r="E3029" s="6" t="str">
        <f t="shared" si="145"/>
        <v>module=jobc</v>
      </c>
      <c r="F3029" s="6" t="str">
        <f t="shared" si="146"/>
        <v>module=xjobc</v>
      </c>
    </row>
    <row r="3030" spans="1:6" ht="30" customHeight="1">
      <c r="A3030" s="3" t="s">
        <v>2</v>
      </c>
      <c r="B3030" s="3" t="s">
        <v>5770</v>
      </c>
      <c r="C3030" s="3" t="s">
        <v>7766</v>
      </c>
      <c r="D3030" s="12" t="s">
        <v>9375</v>
      </c>
      <c r="E3030" s="6" t="str">
        <f t="shared" si="145"/>
        <v>module=jobc</v>
      </c>
      <c r="F3030" s="6" t="str">
        <f t="shared" si="146"/>
        <v>module=xjobc</v>
      </c>
    </row>
    <row r="3031" spans="1:6" ht="30" customHeight="1">
      <c r="A3031" s="3" t="s">
        <v>2</v>
      </c>
      <c r="B3031" s="3" t="s">
        <v>5771</v>
      </c>
      <c r="C3031" s="3" t="s">
        <v>7767</v>
      </c>
      <c r="D3031" s="12" t="s">
        <v>9376</v>
      </c>
      <c r="E3031" s="6" t="str">
        <f t="shared" si="145"/>
        <v>module=jobc</v>
      </c>
      <c r="F3031" s="6" t="str">
        <f t="shared" si="146"/>
        <v>module=xjobc</v>
      </c>
    </row>
    <row r="3032" spans="1:6" ht="30" customHeight="1">
      <c r="A3032" s="3" t="s">
        <v>2</v>
      </c>
      <c r="B3032" s="3" t="s">
        <v>5772</v>
      </c>
      <c r="C3032" s="3" t="s">
        <v>7768</v>
      </c>
      <c r="D3032" s="12" t="s">
        <v>9377</v>
      </c>
      <c r="E3032" s="6" t="str">
        <f t="shared" si="145"/>
        <v>module=jobc</v>
      </c>
      <c r="F3032" s="6" t="str">
        <f t="shared" si="146"/>
        <v>module=xjobc</v>
      </c>
    </row>
    <row r="3033" spans="1:6" ht="30" customHeight="1">
      <c r="A3033" s="3" t="s">
        <v>2</v>
      </c>
      <c r="B3033" s="3" t="s">
        <v>5773</v>
      </c>
      <c r="C3033" s="3" t="s">
        <v>7769</v>
      </c>
      <c r="D3033" s="12" t="s">
        <v>9378</v>
      </c>
      <c r="E3033" s="6" t="str">
        <f t="shared" ref="E3033:E3065" si="147">HYPERLINK("http://www.ssc.wisc.edu/wlsresearch/documentation/waves/?wave=wls92&amp;module=jobc","module=jobc")</f>
        <v>module=jobc</v>
      </c>
      <c r="F3033" s="6" t="str">
        <f t="shared" ref="F3033:F3064" si="148">HYPERLINK("http://www.ssc.wisc.edu/wlsresearch/documentation/waves/?wave=wls94&amp;module=xjobc","module=xjobc")</f>
        <v>module=xjobc</v>
      </c>
    </row>
    <row r="3034" spans="1:6" ht="30" customHeight="1">
      <c r="A3034" s="3" t="s">
        <v>2</v>
      </c>
      <c r="B3034" s="3" t="s">
        <v>5774</v>
      </c>
      <c r="C3034" s="3" t="s">
        <v>7770</v>
      </c>
      <c r="D3034" s="12" t="s">
        <v>9379</v>
      </c>
      <c r="E3034" s="6" t="str">
        <f t="shared" si="147"/>
        <v>module=jobc</v>
      </c>
      <c r="F3034" s="6" t="str">
        <f t="shared" si="148"/>
        <v>module=xjobc</v>
      </c>
    </row>
    <row r="3035" spans="1:6" ht="30" customHeight="1">
      <c r="A3035" s="3" t="s">
        <v>2</v>
      </c>
      <c r="B3035" s="3" t="s">
        <v>5775</v>
      </c>
      <c r="C3035" s="3" t="s">
        <v>7771</v>
      </c>
      <c r="D3035" s="12" t="s">
        <v>9380</v>
      </c>
      <c r="E3035" s="6" t="str">
        <f t="shared" si="147"/>
        <v>module=jobc</v>
      </c>
      <c r="F3035" s="6" t="str">
        <f t="shared" si="148"/>
        <v>module=xjobc</v>
      </c>
    </row>
    <row r="3036" spans="1:6" ht="30" customHeight="1">
      <c r="A3036" s="3" t="s">
        <v>2</v>
      </c>
      <c r="B3036" s="3" t="s">
        <v>5776</v>
      </c>
      <c r="C3036" s="3" t="s">
        <v>7772</v>
      </c>
      <c r="D3036" s="12" t="s">
        <v>9381</v>
      </c>
      <c r="E3036" s="6" t="str">
        <f t="shared" si="147"/>
        <v>module=jobc</v>
      </c>
      <c r="F3036" s="6" t="str">
        <f t="shared" si="148"/>
        <v>module=xjobc</v>
      </c>
    </row>
    <row r="3037" spans="1:6" ht="30" customHeight="1">
      <c r="A3037" s="3" t="s">
        <v>2</v>
      </c>
      <c r="B3037" s="3" t="s">
        <v>5777</v>
      </c>
      <c r="C3037" s="3" t="s">
        <v>7773</v>
      </c>
      <c r="D3037" s="12" t="s">
        <v>9382</v>
      </c>
      <c r="E3037" s="6" t="str">
        <f t="shared" si="147"/>
        <v>module=jobc</v>
      </c>
      <c r="F3037" s="6" t="str">
        <f t="shared" si="148"/>
        <v>module=xjobc</v>
      </c>
    </row>
    <row r="3038" spans="1:6" ht="30" customHeight="1">
      <c r="A3038" s="3" t="s">
        <v>2</v>
      </c>
      <c r="B3038" s="3" t="s">
        <v>5778</v>
      </c>
      <c r="C3038" s="3" t="s">
        <v>7774</v>
      </c>
      <c r="D3038" s="12" t="s">
        <v>9383</v>
      </c>
      <c r="E3038" s="6" t="str">
        <f t="shared" si="147"/>
        <v>module=jobc</v>
      </c>
      <c r="F3038" s="6" t="str">
        <f t="shared" si="148"/>
        <v>module=xjobc</v>
      </c>
    </row>
    <row r="3039" spans="1:6" ht="30" customHeight="1">
      <c r="A3039" s="3" t="s">
        <v>2</v>
      </c>
      <c r="B3039" s="3" t="s">
        <v>5779</v>
      </c>
      <c r="C3039" s="3" t="s">
        <v>7775</v>
      </c>
      <c r="D3039" s="12" t="s">
        <v>9384</v>
      </c>
      <c r="E3039" s="6" t="str">
        <f t="shared" si="147"/>
        <v>module=jobc</v>
      </c>
      <c r="F3039" s="6" t="str">
        <f t="shared" si="148"/>
        <v>module=xjobc</v>
      </c>
    </row>
    <row r="3040" spans="1:6" ht="30" customHeight="1">
      <c r="A3040" s="3" t="s">
        <v>2</v>
      </c>
      <c r="B3040" s="3" t="s">
        <v>5780</v>
      </c>
      <c r="C3040" s="3" t="s">
        <v>7776</v>
      </c>
      <c r="D3040" s="12" t="s">
        <v>9385</v>
      </c>
      <c r="E3040" s="6" t="str">
        <f t="shared" si="147"/>
        <v>module=jobc</v>
      </c>
      <c r="F3040" s="6" t="str">
        <f t="shared" si="148"/>
        <v>module=xjobc</v>
      </c>
    </row>
    <row r="3041" spans="1:6" ht="30" customHeight="1">
      <c r="A3041" s="3" t="s">
        <v>2</v>
      </c>
      <c r="B3041" s="3" t="s">
        <v>5781</v>
      </c>
      <c r="C3041" s="3" t="s">
        <v>7777</v>
      </c>
      <c r="D3041" s="12" t="s">
        <v>9386</v>
      </c>
      <c r="E3041" s="6" t="str">
        <f t="shared" si="147"/>
        <v>module=jobc</v>
      </c>
      <c r="F3041" s="6" t="str">
        <f t="shared" si="148"/>
        <v>module=xjobc</v>
      </c>
    </row>
    <row r="3042" spans="1:6" ht="30" customHeight="1">
      <c r="A3042" s="3" t="s">
        <v>2</v>
      </c>
      <c r="B3042" s="3" t="s">
        <v>5782</v>
      </c>
      <c r="C3042" s="3" t="s">
        <v>7778</v>
      </c>
      <c r="D3042" s="12" t="s">
        <v>9387</v>
      </c>
      <c r="E3042" s="6" t="str">
        <f t="shared" si="147"/>
        <v>module=jobc</v>
      </c>
      <c r="F3042" s="6" t="str">
        <f t="shared" si="148"/>
        <v>module=xjobc</v>
      </c>
    </row>
    <row r="3043" spans="1:6" ht="30" customHeight="1">
      <c r="A3043" s="3" t="s">
        <v>2</v>
      </c>
      <c r="B3043" s="3" t="s">
        <v>5783</v>
      </c>
      <c r="C3043" s="3" t="s">
        <v>7779</v>
      </c>
      <c r="D3043" s="12" t="s">
        <v>9388</v>
      </c>
      <c r="E3043" s="6" t="str">
        <f t="shared" si="147"/>
        <v>module=jobc</v>
      </c>
      <c r="F3043" s="6" t="str">
        <f t="shared" si="148"/>
        <v>module=xjobc</v>
      </c>
    </row>
    <row r="3044" spans="1:6" ht="30" customHeight="1">
      <c r="A3044" s="3" t="s">
        <v>2</v>
      </c>
      <c r="B3044" s="3" t="s">
        <v>5784</v>
      </c>
      <c r="C3044" s="3" t="s">
        <v>7780</v>
      </c>
      <c r="D3044" s="12" t="s">
        <v>9389</v>
      </c>
      <c r="E3044" s="6" t="str">
        <f t="shared" si="147"/>
        <v>module=jobc</v>
      </c>
      <c r="F3044" s="6" t="str">
        <f t="shared" si="148"/>
        <v>module=xjobc</v>
      </c>
    </row>
    <row r="3045" spans="1:6" ht="30" customHeight="1">
      <c r="A3045" s="3" t="s">
        <v>2</v>
      </c>
      <c r="B3045" s="3" t="s">
        <v>5785</v>
      </c>
      <c r="C3045" s="3" t="s">
        <v>7781</v>
      </c>
      <c r="D3045" s="12" t="s">
        <v>9390</v>
      </c>
      <c r="E3045" s="6" t="str">
        <f t="shared" si="147"/>
        <v>module=jobc</v>
      </c>
      <c r="F3045" s="6" t="str">
        <f t="shared" si="148"/>
        <v>module=xjobc</v>
      </c>
    </row>
    <row r="3046" spans="1:6" ht="30" customHeight="1">
      <c r="A3046" s="3" t="s">
        <v>2</v>
      </c>
      <c r="B3046" s="3" t="s">
        <v>5786</v>
      </c>
      <c r="C3046" s="3" t="s">
        <v>7782</v>
      </c>
      <c r="D3046" s="12" t="s">
        <v>9391</v>
      </c>
      <c r="E3046" s="6" t="str">
        <f t="shared" si="147"/>
        <v>module=jobc</v>
      </c>
      <c r="F3046" s="6" t="str">
        <f t="shared" si="148"/>
        <v>module=xjobc</v>
      </c>
    </row>
    <row r="3047" spans="1:6" ht="30" customHeight="1">
      <c r="A3047" s="3" t="s">
        <v>2</v>
      </c>
      <c r="B3047" s="3" t="s">
        <v>5787</v>
      </c>
      <c r="C3047" s="3" t="s">
        <v>7783</v>
      </c>
      <c r="D3047" s="12" t="s">
        <v>9392</v>
      </c>
      <c r="E3047" s="6" t="str">
        <f t="shared" si="147"/>
        <v>module=jobc</v>
      </c>
      <c r="F3047" s="6" t="str">
        <f t="shared" si="148"/>
        <v>module=xjobc</v>
      </c>
    </row>
    <row r="3048" spans="1:6" ht="30" customHeight="1">
      <c r="A3048" s="3" t="s">
        <v>2</v>
      </c>
      <c r="B3048" s="3" t="s">
        <v>5788</v>
      </c>
      <c r="C3048" s="3" t="s">
        <v>7784</v>
      </c>
      <c r="D3048" s="12" t="s">
        <v>9393</v>
      </c>
      <c r="E3048" s="6" t="str">
        <f t="shared" si="147"/>
        <v>module=jobc</v>
      </c>
      <c r="F3048" s="6" t="str">
        <f t="shared" si="148"/>
        <v>module=xjobc</v>
      </c>
    </row>
    <row r="3049" spans="1:6" ht="30" customHeight="1">
      <c r="A3049" s="3" t="s">
        <v>2</v>
      </c>
      <c r="B3049" s="3" t="s">
        <v>5789</v>
      </c>
      <c r="C3049" s="3" t="s">
        <v>7785</v>
      </c>
      <c r="D3049" s="12" t="s">
        <v>9394</v>
      </c>
      <c r="E3049" s="6" t="str">
        <f t="shared" si="147"/>
        <v>module=jobc</v>
      </c>
      <c r="F3049" s="6" t="str">
        <f t="shared" si="148"/>
        <v>module=xjobc</v>
      </c>
    </row>
    <row r="3050" spans="1:6" ht="30" customHeight="1">
      <c r="A3050" s="3" t="s">
        <v>2</v>
      </c>
      <c r="B3050" s="3" t="s">
        <v>5790</v>
      </c>
      <c r="C3050" s="3" t="s">
        <v>7786</v>
      </c>
      <c r="D3050" s="12" t="s">
        <v>9395</v>
      </c>
      <c r="E3050" s="6" t="str">
        <f t="shared" si="147"/>
        <v>module=jobc</v>
      </c>
      <c r="F3050" s="6" t="str">
        <f t="shared" si="148"/>
        <v>module=xjobc</v>
      </c>
    </row>
    <row r="3051" spans="1:6" ht="30" customHeight="1">
      <c r="A3051" s="3" t="s">
        <v>2</v>
      </c>
      <c r="B3051" s="3" t="s">
        <v>5791</v>
      </c>
      <c r="C3051" s="3" t="s">
        <v>7787</v>
      </c>
      <c r="D3051" s="12" t="s">
        <v>9396</v>
      </c>
      <c r="E3051" s="6" t="str">
        <f t="shared" si="147"/>
        <v>module=jobc</v>
      </c>
      <c r="F3051" s="6" t="str">
        <f t="shared" si="148"/>
        <v>module=xjobc</v>
      </c>
    </row>
    <row r="3052" spans="1:6" ht="30" customHeight="1">
      <c r="A3052" s="3" t="s">
        <v>2</v>
      </c>
      <c r="B3052" s="3" t="s">
        <v>5792</v>
      </c>
      <c r="C3052" s="3" t="s">
        <v>7788</v>
      </c>
      <c r="D3052" s="12" t="s">
        <v>9397</v>
      </c>
      <c r="E3052" s="6" t="str">
        <f t="shared" si="147"/>
        <v>module=jobc</v>
      </c>
      <c r="F3052" s="6" t="str">
        <f t="shared" si="148"/>
        <v>module=xjobc</v>
      </c>
    </row>
    <row r="3053" spans="1:6" ht="30" customHeight="1">
      <c r="A3053" s="3" t="s">
        <v>2</v>
      </c>
      <c r="B3053" s="3" t="s">
        <v>5793</v>
      </c>
      <c r="C3053" s="3" t="s">
        <v>7789</v>
      </c>
      <c r="D3053" s="12" t="s">
        <v>9398</v>
      </c>
      <c r="E3053" s="6" t="str">
        <f t="shared" si="147"/>
        <v>module=jobc</v>
      </c>
      <c r="F3053" s="6" t="str">
        <f t="shared" si="148"/>
        <v>module=xjobc</v>
      </c>
    </row>
    <row r="3054" spans="1:6" ht="30" customHeight="1">
      <c r="A3054" s="3" t="s">
        <v>2</v>
      </c>
      <c r="B3054" s="3" t="s">
        <v>5794</v>
      </c>
      <c r="C3054" s="3" t="s">
        <v>7790</v>
      </c>
      <c r="D3054" s="12" t="s">
        <v>9399</v>
      </c>
      <c r="E3054" s="6" t="str">
        <f t="shared" si="147"/>
        <v>module=jobc</v>
      </c>
      <c r="F3054" s="6" t="str">
        <f t="shared" si="148"/>
        <v>module=xjobc</v>
      </c>
    </row>
    <row r="3055" spans="1:6" ht="30" customHeight="1">
      <c r="A3055" s="3" t="s">
        <v>2</v>
      </c>
      <c r="B3055" s="3" t="s">
        <v>5795</v>
      </c>
      <c r="C3055" s="3" t="s">
        <v>7791</v>
      </c>
      <c r="D3055" s="12" t="s">
        <v>9400</v>
      </c>
      <c r="E3055" s="6" t="str">
        <f t="shared" si="147"/>
        <v>module=jobc</v>
      </c>
      <c r="F3055" s="6" t="str">
        <f t="shared" si="148"/>
        <v>module=xjobc</v>
      </c>
    </row>
    <row r="3056" spans="1:6" ht="30" customHeight="1">
      <c r="A3056" s="3" t="s">
        <v>2</v>
      </c>
      <c r="B3056" s="3" t="s">
        <v>5796</v>
      </c>
      <c r="C3056" s="3" t="s">
        <v>7792</v>
      </c>
      <c r="D3056" s="12" t="s">
        <v>9401</v>
      </c>
      <c r="E3056" s="6" t="str">
        <f t="shared" si="147"/>
        <v>module=jobc</v>
      </c>
      <c r="F3056" s="6" t="str">
        <f t="shared" si="148"/>
        <v>module=xjobc</v>
      </c>
    </row>
    <row r="3057" spans="1:6" ht="30" customHeight="1">
      <c r="A3057" s="3" t="s">
        <v>2</v>
      </c>
      <c r="B3057" s="3" t="s">
        <v>5797</v>
      </c>
      <c r="C3057" s="3" t="s">
        <v>7793</v>
      </c>
      <c r="D3057" s="12" t="s">
        <v>9402</v>
      </c>
      <c r="E3057" s="6" t="str">
        <f t="shared" si="147"/>
        <v>module=jobc</v>
      </c>
      <c r="F3057" s="6" t="str">
        <f t="shared" si="148"/>
        <v>module=xjobc</v>
      </c>
    </row>
    <row r="3058" spans="1:6" ht="30" customHeight="1">
      <c r="A3058" s="3" t="s">
        <v>2</v>
      </c>
      <c r="B3058" s="3" t="s">
        <v>5798</v>
      </c>
      <c r="C3058" s="3" t="s">
        <v>7794</v>
      </c>
      <c r="D3058" s="12" t="s">
        <v>9403</v>
      </c>
      <c r="E3058" s="6" t="str">
        <f t="shared" si="147"/>
        <v>module=jobc</v>
      </c>
      <c r="F3058" s="6" t="str">
        <f t="shared" si="148"/>
        <v>module=xjobc</v>
      </c>
    </row>
    <row r="3059" spans="1:6" ht="30" customHeight="1">
      <c r="A3059" s="3" t="s">
        <v>2</v>
      </c>
      <c r="B3059" s="3" t="s">
        <v>5799</v>
      </c>
      <c r="C3059" s="3" t="s">
        <v>7795</v>
      </c>
      <c r="D3059" s="12" t="s">
        <v>9404</v>
      </c>
      <c r="E3059" s="6" t="str">
        <f t="shared" si="147"/>
        <v>module=jobc</v>
      </c>
      <c r="F3059" s="6" t="str">
        <f t="shared" si="148"/>
        <v>module=xjobc</v>
      </c>
    </row>
    <row r="3060" spans="1:6" ht="30" customHeight="1">
      <c r="A3060" s="3" t="s">
        <v>2</v>
      </c>
      <c r="B3060" s="3" t="s">
        <v>5800</v>
      </c>
      <c r="C3060" s="3" t="s">
        <v>7796</v>
      </c>
      <c r="D3060" s="12" t="s">
        <v>9405</v>
      </c>
      <c r="E3060" s="6" t="str">
        <f t="shared" si="147"/>
        <v>module=jobc</v>
      </c>
      <c r="F3060" s="6" t="str">
        <f t="shared" si="148"/>
        <v>module=xjobc</v>
      </c>
    </row>
    <row r="3061" spans="1:6" ht="30" customHeight="1">
      <c r="A3061" s="3" t="s">
        <v>2</v>
      </c>
      <c r="B3061" s="3" t="s">
        <v>5801</v>
      </c>
      <c r="C3061" s="3" t="s">
        <v>7797</v>
      </c>
      <c r="D3061" s="12" t="s">
        <v>9406</v>
      </c>
      <c r="E3061" s="6" t="str">
        <f t="shared" si="147"/>
        <v>module=jobc</v>
      </c>
      <c r="F3061" s="6" t="str">
        <f t="shared" si="148"/>
        <v>module=xjobc</v>
      </c>
    </row>
    <row r="3062" spans="1:6" ht="30" customHeight="1">
      <c r="A3062" s="3" t="s">
        <v>2</v>
      </c>
      <c r="B3062" s="3" t="s">
        <v>5802</v>
      </c>
      <c r="C3062" s="3" t="s">
        <v>7798</v>
      </c>
      <c r="D3062" s="12" t="s">
        <v>9407</v>
      </c>
      <c r="E3062" s="6" t="str">
        <f t="shared" si="147"/>
        <v>module=jobc</v>
      </c>
      <c r="F3062" s="6" t="str">
        <f t="shared" si="148"/>
        <v>module=xjobc</v>
      </c>
    </row>
    <row r="3063" spans="1:6" ht="30" customHeight="1">
      <c r="A3063" s="3" t="s">
        <v>2</v>
      </c>
      <c r="B3063" s="3" t="s">
        <v>5803</v>
      </c>
      <c r="C3063" s="3" t="s">
        <v>7799</v>
      </c>
      <c r="D3063" s="12" t="s">
        <v>9408</v>
      </c>
      <c r="E3063" s="6" t="str">
        <f t="shared" si="147"/>
        <v>module=jobc</v>
      </c>
      <c r="F3063" s="6" t="str">
        <f t="shared" si="148"/>
        <v>module=xjobc</v>
      </c>
    </row>
    <row r="3064" spans="1:6" ht="30" customHeight="1">
      <c r="A3064" s="3" t="s">
        <v>2</v>
      </c>
      <c r="B3064" s="3" t="s">
        <v>5804</v>
      </c>
      <c r="C3064" s="3" t="s">
        <v>7800</v>
      </c>
      <c r="D3064" s="12" t="s">
        <v>9409</v>
      </c>
      <c r="E3064" s="6" t="str">
        <f t="shared" si="147"/>
        <v>module=jobc</v>
      </c>
      <c r="F3064" s="6" t="str">
        <f t="shared" si="148"/>
        <v>module=xjobc</v>
      </c>
    </row>
    <row r="3065" spans="1:6" ht="30" customHeight="1">
      <c r="A3065" s="3" t="s">
        <v>3</v>
      </c>
      <c r="B3065" s="3" t="s">
        <v>5805</v>
      </c>
      <c r="C3065" s="3" t="s">
        <v>5805</v>
      </c>
      <c r="D3065" s="12" t="s">
        <v>9410</v>
      </c>
      <c r="E3065" s="6" t="str">
        <f t="shared" si="147"/>
        <v>module=jobc</v>
      </c>
      <c r="F3065" s="3" t="s">
        <v>114</v>
      </c>
    </row>
    <row r="3066" spans="1:6" ht="30" customHeight="1">
      <c r="A3066" s="3" t="s">
        <v>4</v>
      </c>
      <c r="B3066" s="3" t="s">
        <v>5806</v>
      </c>
      <c r="C3066" s="3" t="s">
        <v>5806</v>
      </c>
      <c r="D3066" s="12" t="s">
        <v>9411</v>
      </c>
      <c r="E3066" s="3" t="s">
        <v>114</v>
      </c>
      <c r="F3066" s="6" t="str">
        <f t="shared" ref="F3066:F3087" si="149">HYPERLINK("http://www.ssc.wisc.edu/wlsresearch/documentation/waves/?wave=wls94&amp;module=xjobc","module=xjobc")</f>
        <v>module=xjobc</v>
      </c>
    </row>
    <row r="3067" spans="1:6" ht="30" customHeight="1">
      <c r="A3067" s="3" t="s">
        <v>4</v>
      </c>
      <c r="B3067" s="3" t="s">
        <v>5807</v>
      </c>
      <c r="C3067" s="3" t="s">
        <v>5807</v>
      </c>
      <c r="D3067" s="12" t="s">
        <v>9412</v>
      </c>
      <c r="E3067" s="3" t="s">
        <v>114</v>
      </c>
      <c r="F3067" s="6" t="str">
        <f t="shared" si="149"/>
        <v>module=xjobc</v>
      </c>
    </row>
    <row r="3068" spans="1:6" ht="30" customHeight="1">
      <c r="A3068" s="3" t="s">
        <v>4</v>
      </c>
      <c r="B3068" s="3" t="s">
        <v>5808</v>
      </c>
      <c r="C3068" s="3" t="s">
        <v>5808</v>
      </c>
      <c r="D3068" s="12" t="s">
        <v>9413</v>
      </c>
      <c r="E3068" s="3" t="s">
        <v>114</v>
      </c>
      <c r="F3068" s="6" t="str">
        <f t="shared" si="149"/>
        <v>module=xjobc</v>
      </c>
    </row>
    <row r="3069" spans="1:6" ht="30" customHeight="1">
      <c r="A3069" s="3" t="s">
        <v>4</v>
      </c>
      <c r="B3069" s="3" t="s">
        <v>5809</v>
      </c>
      <c r="C3069" s="3" t="s">
        <v>5809</v>
      </c>
      <c r="D3069" s="12" t="s">
        <v>9414</v>
      </c>
      <c r="E3069" s="3" t="s">
        <v>114</v>
      </c>
      <c r="F3069" s="6" t="str">
        <f t="shared" si="149"/>
        <v>module=xjobc</v>
      </c>
    </row>
    <row r="3070" spans="1:6" ht="30" customHeight="1">
      <c r="A3070" s="3" t="s">
        <v>4</v>
      </c>
      <c r="B3070" s="3" t="s">
        <v>5810</v>
      </c>
      <c r="C3070" s="3" t="s">
        <v>5810</v>
      </c>
      <c r="D3070" s="12" t="s">
        <v>9415</v>
      </c>
      <c r="E3070" s="3" t="s">
        <v>114</v>
      </c>
      <c r="F3070" s="6" t="str">
        <f t="shared" si="149"/>
        <v>module=xjobc</v>
      </c>
    </row>
    <row r="3071" spans="1:6" ht="30" customHeight="1">
      <c r="A3071" s="3" t="s">
        <v>4</v>
      </c>
      <c r="B3071" s="3" t="s">
        <v>5811</v>
      </c>
      <c r="C3071" s="3" t="s">
        <v>5811</v>
      </c>
      <c r="D3071" s="12" t="s">
        <v>9416</v>
      </c>
      <c r="E3071" s="3" t="s">
        <v>114</v>
      </c>
      <c r="F3071" s="6" t="str">
        <f t="shared" si="149"/>
        <v>module=xjobc</v>
      </c>
    </row>
    <row r="3072" spans="1:6" ht="30" customHeight="1">
      <c r="A3072" s="3" t="s">
        <v>4</v>
      </c>
      <c r="B3072" s="3" t="s">
        <v>5812</v>
      </c>
      <c r="C3072" s="3" t="s">
        <v>5812</v>
      </c>
      <c r="D3072" s="12" t="s">
        <v>9417</v>
      </c>
      <c r="E3072" s="3" t="s">
        <v>114</v>
      </c>
      <c r="F3072" s="6" t="str">
        <f t="shared" si="149"/>
        <v>module=xjobc</v>
      </c>
    </row>
    <row r="3073" spans="1:6" ht="30" customHeight="1">
      <c r="A3073" s="3" t="s">
        <v>4</v>
      </c>
      <c r="B3073" s="3" t="s">
        <v>5813</v>
      </c>
      <c r="C3073" s="3" t="s">
        <v>5813</v>
      </c>
      <c r="D3073" s="12" t="s">
        <v>9418</v>
      </c>
      <c r="E3073" s="3" t="s">
        <v>114</v>
      </c>
      <c r="F3073" s="6" t="str">
        <f t="shared" si="149"/>
        <v>module=xjobc</v>
      </c>
    </row>
    <row r="3074" spans="1:6" ht="30" customHeight="1">
      <c r="A3074" s="3" t="s">
        <v>4</v>
      </c>
      <c r="B3074" s="3" t="s">
        <v>5814</v>
      </c>
      <c r="C3074" s="3" t="s">
        <v>5814</v>
      </c>
      <c r="D3074" s="12" t="s">
        <v>9419</v>
      </c>
      <c r="E3074" s="3" t="s">
        <v>114</v>
      </c>
      <c r="F3074" s="6" t="str">
        <f t="shared" si="149"/>
        <v>module=xjobc</v>
      </c>
    </row>
    <row r="3075" spans="1:6" ht="30" customHeight="1">
      <c r="A3075" s="3" t="s">
        <v>4</v>
      </c>
      <c r="B3075" s="3" t="s">
        <v>5815</v>
      </c>
      <c r="C3075" s="3" t="s">
        <v>5815</v>
      </c>
      <c r="D3075" s="12" t="s">
        <v>9420</v>
      </c>
      <c r="E3075" s="3" t="s">
        <v>114</v>
      </c>
      <c r="F3075" s="6" t="str">
        <f t="shared" si="149"/>
        <v>module=xjobc</v>
      </c>
    </row>
    <row r="3076" spans="1:6" ht="30" customHeight="1">
      <c r="A3076" s="3" t="s">
        <v>4</v>
      </c>
      <c r="B3076" s="3" t="s">
        <v>5816</v>
      </c>
      <c r="C3076" s="3" t="s">
        <v>5816</v>
      </c>
      <c r="D3076" s="12" t="s">
        <v>9421</v>
      </c>
      <c r="E3076" s="3" t="s">
        <v>114</v>
      </c>
      <c r="F3076" s="6" t="str">
        <f t="shared" si="149"/>
        <v>module=xjobc</v>
      </c>
    </row>
    <row r="3077" spans="1:6" ht="30" customHeight="1">
      <c r="A3077" s="3" t="s">
        <v>4</v>
      </c>
      <c r="B3077" s="3" t="s">
        <v>5817</v>
      </c>
      <c r="C3077" s="3" t="s">
        <v>5817</v>
      </c>
      <c r="D3077" s="12" t="s">
        <v>9422</v>
      </c>
      <c r="E3077" s="3" t="s">
        <v>114</v>
      </c>
      <c r="F3077" s="6" t="str">
        <f t="shared" si="149"/>
        <v>module=xjobc</v>
      </c>
    </row>
    <row r="3078" spans="1:6" ht="30" customHeight="1">
      <c r="A3078" s="3" t="s">
        <v>4</v>
      </c>
      <c r="B3078" s="3" t="s">
        <v>5818</v>
      </c>
      <c r="C3078" s="3" t="s">
        <v>5818</v>
      </c>
      <c r="D3078" s="12" t="s">
        <v>9423</v>
      </c>
      <c r="E3078" s="3" t="s">
        <v>114</v>
      </c>
      <c r="F3078" s="6" t="str">
        <f t="shared" si="149"/>
        <v>module=xjobc</v>
      </c>
    </row>
    <row r="3079" spans="1:6" ht="30" customHeight="1">
      <c r="A3079" s="3" t="s">
        <v>4</v>
      </c>
      <c r="B3079" s="3" t="s">
        <v>5819</v>
      </c>
      <c r="C3079" s="3" t="s">
        <v>5819</v>
      </c>
      <c r="D3079" s="12" t="s">
        <v>9424</v>
      </c>
      <c r="E3079" s="3" t="s">
        <v>114</v>
      </c>
      <c r="F3079" s="6" t="str">
        <f t="shared" si="149"/>
        <v>module=xjobc</v>
      </c>
    </row>
    <row r="3080" spans="1:6" ht="30" customHeight="1">
      <c r="A3080" s="3" t="s">
        <v>4</v>
      </c>
      <c r="B3080" s="3" t="s">
        <v>5820</v>
      </c>
      <c r="C3080" s="3" t="s">
        <v>5820</v>
      </c>
      <c r="D3080" s="12" t="s">
        <v>9425</v>
      </c>
      <c r="E3080" s="3" t="s">
        <v>114</v>
      </c>
      <c r="F3080" s="6" t="str">
        <f t="shared" si="149"/>
        <v>module=xjobc</v>
      </c>
    </row>
    <row r="3081" spans="1:6" ht="30" customHeight="1">
      <c r="A3081" s="3" t="s">
        <v>4</v>
      </c>
      <c r="B3081" s="3" t="s">
        <v>5821</v>
      </c>
      <c r="C3081" s="3" t="s">
        <v>5821</v>
      </c>
      <c r="D3081" s="12" t="s">
        <v>9426</v>
      </c>
      <c r="E3081" s="3" t="s">
        <v>114</v>
      </c>
      <c r="F3081" s="6" t="str">
        <f t="shared" si="149"/>
        <v>module=xjobc</v>
      </c>
    </row>
    <row r="3082" spans="1:6" ht="30" customHeight="1">
      <c r="A3082" s="3" t="s">
        <v>4</v>
      </c>
      <c r="B3082" s="3" t="s">
        <v>5822</v>
      </c>
      <c r="C3082" s="3" t="s">
        <v>5822</v>
      </c>
      <c r="D3082" s="12" t="s">
        <v>9427</v>
      </c>
      <c r="E3082" s="3" t="s">
        <v>114</v>
      </c>
      <c r="F3082" s="6" t="str">
        <f t="shared" si="149"/>
        <v>module=xjobc</v>
      </c>
    </row>
    <row r="3083" spans="1:6" ht="30" customHeight="1">
      <c r="A3083" s="3" t="s">
        <v>4</v>
      </c>
      <c r="B3083" s="3" t="s">
        <v>5823</v>
      </c>
      <c r="C3083" s="3" t="s">
        <v>5823</v>
      </c>
      <c r="D3083" s="12" t="s">
        <v>9428</v>
      </c>
      <c r="E3083" s="3" t="s">
        <v>114</v>
      </c>
      <c r="F3083" s="6" t="str">
        <f t="shared" si="149"/>
        <v>module=xjobc</v>
      </c>
    </row>
    <row r="3084" spans="1:6" ht="30" customHeight="1">
      <c r="A3084" s="3" t="s">
        <v>4</v>
      </c>
      <c r="B3084" s="3" t="s">
        <v>5824</v>
      </c>
      <c r="C3084" s="3" t="s">
        <v>5824</v>
      </c>
      <c r="D3084" s="12" t="s">
        <v>9429</v>
      </c>
      <c r="E3084" s="3" t="s">
        <v>114</v>
      </c>
      <c r="F3084" s="6" t="str">
        <f t="shared" si="149"/>
        <v>module=xjobc</v>
      </c>
    </row>
    <row r="3085" spans="1:6" ht="30" customHeight="1">
      <c r="A3085" s="3" t="s">
        <v>4</v>
      </c>
      <c r="B3085" s="3" t="s">
        <v>5825</v>
      </c>
      <c r="C3085" s="3" t="s">
        <v>5825</v>
      </c>
      <c r="D3085" s="12" t="s">
        <v>9430</v>
      </c>
      <c r="E3085" s="3" t="s">
        <v>114</v>
      </c>
      <c r="F3085" s="6" t="str">
        <f t="shared" si="149"/>
        <v>module=xjobc</v>
      </c>
    </row>
    <row r="3086" spans="1:6" ht="30" customHeight="1">
      <c r="A3086" s="3" t="s">
        <v>4</v>
      </c>
      <c r="B3086" s="3" t="s">
        <v>5826</v>
      </c>
      <c r="C3086" s="3" t="s">
        <v>5826</v>
      </c>
      <c r="D3086" s="12" t="s">
        <v>9431</v>
      </c>
      <c r="E3086" s="3" t="s">
        <v>114</v>
      </c>
      <c r="F3086" s="6" t="str">
        <f t="shared" si="149"/>
        <v>module=xjobc</v>
      </c>
    </row>
    <row r="3087" spans="1:6" ht="30" customHeight="1">
      <c r="A3087" s="3" t="s">
        <v>4</v>
      </c>
      <c r="B3087" s="3" t="s">
        <v>5827</v>
      </c>
      <c r="C3087" s="3" t="s">
        <v>5827</v>
      </c>
      <c r="D3087" s="12" t="s">
        <v>9432</v>
      </c>
      <c r="E3087" s="3" t="s">
        <v>114</v>
      </c>
      <c r="F3087" s="6" t="str">
        <f t="shared" si="149"/>
        <v>module=xjobc</v>
      </c>
    </row>
    <row r="3088" spans="1:6" ht="30" customHeight="1">
      <c r="A3088" s="3" t="s">
        <v>2</v>
      </c>
      <c r="B3088" s="3" t="s">
        <v>5828</v>
      </c>
      <c r="C3088" s="3" t="s">
        <v>7801</v>
      </c>
      <c r="D3088" s="12" t="s">
        <v>9433</v>
      </c>
      <c r="E3088" s="6" t="str">
        <f t="shared" ref="E3088:E3151" si="150">HYPERLINK("http://www.ssc.wisc.edu/wlsresearch/documentation/waves/?wave=wls92&amp;module=kros","module=kros")</f>
        <v>module=kros</v>
      </c>
      <c r="F3088" s="6" t="str">
        <f t="shared" ref="F3088:F3119" si="151">HYPERLINK("http://www.ssc.wisc.edu/wlsresearch/documentation/waves/?wave=wls94&amp;module=xkros","module=xkros")</f>
        <v>module=xkros</v>
      </c>
    </row>
    <row r="3089" spans="1:6" ht="30" customHeight="1">
      <c r="A3089" s="3" t="s">
        <v>2</v>
      </c>
      <c r="B3089" s="3" t="s">
        <v>5829</v>
      </c>
      <c r="C3089" s="3" t="s">
        <v>7802</v>
      </c>
      <c r="D3089" s="12" t="s">
        <v>9434</v>
      </c>
      <c r="E3089" s="6" t="str">
        <f t="shared" si="150"/>
        <v>module=kros</v>
      </c>
      <c r="F3089" s="6" t="str">
        <f t="shared" si="151"/>
        <v>module=xkros</v>
      </c>
    </row>
    <row r="3090" spans="1:6" ht="30" customHeight="1">
      <c r="A3090" s="3" t="s">
        <v>2</v>
      </c>
      <c r="B3090" s="3" t="s">
        <v>5830</v>
      </c>
      <c r="C3090" s="3" t="s">
        <v>7803</v>
      </c>
      <c r="D3090" s="12" t="s">
        <v>9435</v>
      </c>
      <c r="E3090" s="6" t="str">
        <f t="shared" si="150"/>
        <v>module=kros</v>
      </c>
      <c r="F3090" s="6" t="str">
        <f t="shared" si="151"/>
        <v>module=xkros</v>
      </c>
    </row>
    <row r="3091" spans="1:6" ht="30" customHeight="1">
      <c r="A3091" s="3" t="s">
        <v>2</v>
      </c>
      <c r="B3091" s="3" t="s">
        <v>5831</v>
      </c>
      <c r="C3091" s="3" t="s">
        <v>7804</v>
      </c>
      <c r="D3091" s="12" t="s">
        <v>9436</v>
      </c>
      <c r="E3091" s="6" t="str">
        <f t="shared" si="150"/>
        <v>module=kros</v>
      </c>
      <c r="F3091" s="6" t="str">
        <f t="shared" si="151"/>
        <v>module=xkros</v>
      </c>
    </row>
    <row r="3092" spans="1:6" ht="30" customHeight="1">
      <c r="A3092" s="3" t="s">
        <v>2</v>
      </c>
      <c r="B3092" s="3" t="s">
        <v>5832</v>
      </c>
      <c r="C3092" s="3" t="s">
        <v>7805</v>
      </c>
      <c r="D3092" s="12" t="s">
        <v>9437</v>
      </c>
      <c r="E3092" s="6" t="str">
        <f t="shared" si="150"/>
        <v>module=kros</v>
      </c>
      <c r="F3092" s="6" t="str">
        <f t="shared" si="151"/>
        <v>module=xkros</v>
      </c>
    </row>
    <row r="3093" spans="1:6" ht="30" customHeight="1">
      <c r="A3093" s="3" t="s">
        <v>2</v>
      </c>
      <c r="B3093" s="3" t="s">
        <v>5833</v>
      </c>
      <c r="C3093" s="3" t="s">
        <v>7806</v>
      </c>
      <c r="D3093" s="12" t="s">
        <v>9438</v>
      </c>
      <c r="E3093" s="6" t="str">
        <f t="shared" si="150"/>
        <v>module=kros</v>
      </c>
      <c r="F3093" s="6" t="str">
        <f t="shared" si="151"/>
        <v>module=xkros</v>
      </c>
    </row>
    <row r="3094" spans="1:6" ht="30" customHeight="1">
      <c r="A3094" s="3" t="s">
        <v>2</v>
      </c>
      <c r="B3094" s="3" t="s">
        <v>5834</v>
      </c>
      <c r="C3094" s="3" t="s">
        <v>7807</v>
      </c>
      <c r="D3094" s="12" t="s">
        <v>9439</v>
      </c>
      <c r="E3094" s="6" t="str">
        <f t="shared" si="150"/>
        <v>module=kros</v>
      </c>
      <c r="F3094" s="6" t="str">
        <f t="shared" si="151"/>
        <v>module=xkros</v>
      </c>
    </row>
    <row r="3095" spans="1:6" ht="30" customHeight="1">
      <c r="A3095" s="3" t="s">
        <v>2</v>
      </c>
      <c r="B3095" s="3" t="s">
        <v>5835</v>
      </c>
      <c r="C3095" s="3" t="s">
        <v>7808</v>
      </c>
      <c r="D3095" s="12" t="s">
        <v>9440</v>
      </c>
      <c r="E3095" s="6" t="str">
        <f t="shared" si="150"/>
        <v>module=kros</v>
      </c>
      <c r="F3095" s="6" t="str">
        <f t="shared" si="151"/>
        <v>module=xkros</v>
      </c>
    </row>
    <row r="3096" spans="1:6" ht="30" customHeight="1">
      <c r="A3096" s="3" t="s">
        <v>2</v>
      </c>
      <c r="B3096" s="3" t="s">
        <v>5836</v>
      </c>
      <c r="C3096" s="3" t="s">
        <v>7809</v>
      </c>
      <c r="D3096" s="12" t="s">
        <v>9441</v>
      </c>
      <c r="E3096" s="6" t="str">
        <f t="shared" si="150"/>
        <v>module=kros</v>
      </c>
      <c r="F3096" s="6" t="str">
        <f t="shared" si="151"/>
        <v>module=xkros</v>
      </c>
    </row>
    <row r="3097" spans="1:6" ht="30" customHeight="1">
      <c r="A3097" s="3" t="s">
        <v>2</v>
      </c>
      <c r="B3097" s="3" t="s">
        <v>5837</v>
      </c>
      <c r="C3097" s="3" t="s">
        <v>7810</v>
      </c>
      <c r="D3097" s="12" t="s">
        <v>9442</v>
      </c>
      <c r="E3097" s="6" t="str">
        <f t="shared" si="150"/>
        <v>module=kros</v>
      </c>
      <c r="F3097" s="6" t="str">
        <f t="shared" si="151"/>
        <v>module=xkros</v>
      </c>
    </row>
    <row r="3098" spans="1:6" ht="30" customHeight="1">
      <c r="A3098" s="3" t="s">
        <v>2</v>
      </c>
      <c r="B3098" s="3" t="s">
        <v>5838</v>
      </c>
      <c r="C3098" s="3" t="s">
        <v>7811</v>
      </c>
      <c r="D3098" s="12" t="s">
        <v>9443</v>
      </c>
      <c r="E3098" s="6" t="str">
        <f t="shared" si="150"/>
        <v>module=kros</v>
      </c>
      <c r="F3098" s="6" t="str">
        <f t="shared" si="151"/>
        <v>module=xkros</v>
      </c>
    </row>
    <row r="3099" spans="1:6" ht="30" customHeight="1">
      <c r="A3099" s="3" t="s">
        <v>2</v>
      </c>
      <c r="B3099" s="3" t="s">
        <v>5839</v>
      </c>
      <c r="C3099" s="3" t="s">
        <v>7812</v>
      </c>
      <c r="D3099" s="12" t="s">
        <v>9444</v>
      </c>
      <c r="E3099" s="6" t="str">
        <f t="shared" si="150"/>
        <v>module=kros</v>
      </c>
      <c r="F3099" s="6" t="str">
        <f t="shared" si="151"/>
        <v>module=xkros</v>
      </c>
    </row>
    <row r="3100" spans="1:6" ht="30" customHeight="1">
      <c r="A3100" s="3" t="s">
        <v>2</v>
      </c>
      <c r="B3100" s="3" t="s">
        <v>5840</v>
      </c>
      <c r="C3100" s="3" t="s">
        <v>7813</v>
      </c>
      <c r="D3100" s="12" t="s">
        <v>9445</v>
      </c>
      <c r="E3100" s="6" t="str">
        <f t="shared" si="150"/>
        <v>module=kros</v>
      </c>
      <c r="F3100" s="6" t="str">
        <f t="shared" si="151"/>
        <v>module=xkros</v>
      </c>
    </row>
    <row r="3101" spans="1:6" ht="30" customHeight="1">
      <c r="A3101" s="3" t="s">
        <v>2</v>
      </c>
      <c r="B3101" s="3" t="s">
        <v>5841</v>
      </c>
      <c r="C3101" s="3" t="s">
        <v>7814</v>
      </c>
      <c r="D3101" s="12" t="s">
        <v>9446</v>
      </c>
      <c r="E3101" s="6" t="str">
        <f t="shared" si="150"/>
        <v>module=kros</v>
      </c>
      <c r="F3101" s="6" t="str">
        <f t="shared" si="151"/>
        <v>module=xkros</v>
      </c>
    </row>
    <row r="3102" spans="1:6" ht="30" customHeight="1">
      <c r="A3102" s="3" t="s">
        <v>2</v>
      </c>
      <c r="B3102" s="3" t="s">
        <v>5842</v>
      </c>
      <c r="C3102" s="3" t="s">
        <v>7815</v>
      </c>
      <c r="D3102" s="12" t="s">
        <v>9447</v>
      </c>
      <c r="E3102" s="6" t="str">
        <f t="shared" si="150"/>
        <v>module=kros</v>
      </c>
      <c r="F3102" s="6" t="str">
        <f t="shared" si="151"/>
        <v>module=xkros</v>
      </c>
    </row>
    <row r="3103" spans="1:6" ht="30" customHeight="1">
      <c r="A3103" s="3" t="s">
        <v>2</v>
      </c>
      <c r="B3103" s="3" t="s">
        <v>5843</v>
      </c>
      <c r="C3103" s="3" t="s">
        <v>7816</v>
      </c>
      <c r="D3103" s="12" t="s">
        <v>9448</v>
      </c>
      <c r="E3103" s="6" t="str">
        <f t="shared" si="150"/>
        <v>module=kros</v>
      </c>
      <c r="F3103" s="6" t="str">
        <f t="shared" si="151"/>
        <v>module=xkros</v>
      </c>
    </row>
    <row r="3104" spans="1:6" ht="30" customHeight="1">
      <c r="A3104" s="3" t="s">
        <v>2</v>
      </c>
      <c r="B3104" s="3" t="s">
        <v>5844</v>
      </c>
      <c r="C3104" s="3" t="s">
        <v>7817</v>
      </c>
      <c r="D3104" s="12" t="s">
        <v>9449</v>
      </c>
      <c r="E3104" s="6" t="str">
        <f t="shared" si="150"/>
        <v>module=kros</v>
      </c>
      <c r="F3104" s="6" t="str">
        <f t="shared" si="151"/>
        <v>module=xkros</v>
      </c>
    </row>
    <row r="3105" spans="1:6" ht="30" customHeight="1">
      <c r="A3105" s="3" t="s">
        <v>2</v>
      </c>
      <c r="B3105" s="3" t="s">
        <v>5845</v>
      </c>
      <c r="C3105" s="3" t="s">
        <v>7818</v>
      </c>
      <c r="D3105" s="12" t="s">
        <v>9450</v>
      </c>
      <c r="E3105" s="6" t="str">
        <f t="shared" si="150"/>
        <v>module=kros</v>
      </c>
      <c r="F3105" s="6" t="str">
        <f t="shared" si="151"/>
        <v>module=xkros</v>
      </c>
    </row>
    <row r="3106" spans="1:6" ht="30" customHeight="1">
      <c r="A3106" s="3" t="s">
        <v>2</v>
      </c>
      <c r="B3106" s="3" t="s">
        <v>5846</v>
      </c>
      <c r="C3106" s="3" t="s">
        <v>7819</v>
      </c>
      <c r="D3106" s="12" t="s">
        <v>9451</v>
      </c>
      <c r="E3106" s="6" t="str">
        <f t="shared" si="150"/>
        <v>module=kros</v>
      </c>
      <c r="F3106" s="6" t="str">
        <f t="shared" si="151"/>
        <v>module=xkros</v>
      </c>
    </row>
    <row r="3107" spans="1:6" ht="30" customHeight="1">
      <c r="A3107" s="3" t="s">
        <v>2</v>
      </c>
      <c r="B3107" s="3" t="s">
        <v>5847</v>
      </c>
      <c r="C3107" s="3" t="s">
        <v>7820</v>
      </c>
      <c r="D3107" s="12" t="s">
        <v>9452</v>
      </c>
      <c r="E3107" s="6" t="str">
        <f t="shared" si="150"/>
        <v>module=kros</v>
      </c>
      <c r="F3107" s="6" t="str">
        <f t="shared" si="151"/>
        <v>module=xkros</v>
      </c>
    </row>
    <row r="3108" spans="1:6" ht="30" customHeight="1">
      <c r="A3108" s="3" t="s">
        <v>2</v>
      </c>
      <c r="B3108" s="3" t="s">
        <v>5848</v>
      </c>
      <c r="C3108" s="3" t="s">
        <v>7821</v>
      </c>
      <c r="D3108" s="12" t="s">
        <v>9453</v>
      </c>
      <c r="E3108" s="6" t="str">
        <f t="shared" si="150"/>
        <v>module=kros</v>
      </c>
      <c r="F3108" s="6" t="str">
        <f t="shared" si="151"/>
        <v>module=xkros</v>
      </c>
    </row>
    <row r="3109" spans="1:6" ht="30" customHeight="1">
      <c r="A3109" s="3" t="s">
        <v>2</v>
      </c>
      <c r="B3109" s="3" t="s">
        <v>5849</v>
      </c>
      <c r="C3109" s="3" t="s">
        <v>7822</v>
      </c>
      <c r="D3109" s="12" t="s">
        <v>9454</v>
      </c>
      <c r="E3109" s="6" t="str">
        <f t="shared" si="150"/>
        <v>module=kros</v>
      </c>
      <c r="F3109" s="6" t="str">
        <f t="shared" si="151"/>
        <v>module=xkros</v>
      </c>
    </row>
    <row r="3110" spans="1:6" ht="30" customHeight="1">
      <c r="A3110" s="3" t="s">
        <v>2</v>
      </c>
      <c r="B3110" s="3" t="s">
        <v>5850</v>
      </c>
      <c r="C3110" s="3" t="s">
        <v>7823</v>
      </c>
      <c r="D3110" s="12" t="s">
        <v>9455</v>
      </c>
      <c r="E3110" s="6" t="str">
        <f t="shared" si="150"/>
        <v>module=kros</v>
      </c>
      <c r="F3110" s="6" t="str">
        <f t="shared" si="151"/>
        <v>module=xkros</v>
      </c>
    </row>
    <row r="3111" spans="1:6" ht="30" customHeight="1">
      <c r="A3111" s="3" t="s">
        <v>2</v>
      </c>
      <c r="B3111" s="3" t="s">
        <v>5851</v>
      </c>
      <c r="C3111" s="3" t="s">
        <v>7824</v>
      </c>
      <c r="D3111" s="12" t="s">
        <v>9456</v>
      </c>
      <c r="E3111" s="6" t="str">
        <f t="shared" si="150"/>
        <v>module=kros</v>
      </c>
      <c r="F3111" s="6" t="str">
        <f t="shared" si="151"/>
        <v>module=xkros</v>
      </c>
    </row>
    <row r="3112" spans="1:6" ht="30" customHeight="1">
      <c r="A3112" s="3" t="s">
        <v>2</v>
      </c>
      <c r="B3112" s="3" t="s">
        <v>5852</v>
      </c>
      <c r="C3112" s="3" t="s">
        <v>7825</v>
      </c>
      <c r="D3112" s="12" t="s">
        <v>9457</v>
      </c>
      <c r="E3112" s="6" t="str">
        <f t="shared" si="150"/>
        <v>module=kros</v>
      </c>
      <c r="F3112" s="6" t="str">
        <f t="shared" si="151"/>
        <v>module=xkros</v>
      </c>
    </row>
    <row r="3113" spans="1:6" ht="30" customHeight="1">
      <c r="A3113" s="3" t="s">
        <v>2</v>
      </c>
      <c r="B3113" s="3" t="s">
        <v>5853</v>
      </c>
      <c r="C3113" s="3" t="s">
        <v>7826</v>
      </c>
      <c r="D3113" s="12" t="s">
        <v>9458</v>
      </c>
      <c r="E3113" s="6" t="str">
        <f t="shared" si="150"/>
        <v>module=kros</v>
      </c>
      <c r="F3113" s="6" t="str">
        <f t="shared" si="151"/>
        <v>module=xkros</v>
      </c>
    </row>
    <row r="3114" spans="1:6" ht="30" customHeight="1">
      <c r="A3114" s="3" t="s">
        <v>2</v>
      </c>
      <c r="B3114" s="3" t="s">
        <v>5854</v>
      </c>
      <c r="C3114" s="3" t="s">
        <v>7827</v>
      </c>
      <c r="D3114" s="12" t="s">
        <v>9459</v>
      </c>
      <c r="E3114" s="6" t="str">
        <f t="shared" si="150"/>
        <v>module=kros</v>
      </c>
      <c r="F3114" s="6" t="str">
        <f t="shared" si="151"/>
        <v>module=xkros</v>
      </c>
    </row>
    <row r="3115" spans="1:6" ht="30" customHeight="1">
      <c r="A3115" s="3" t="s">
        <v>2</v>
      </c>
      <c r="B3115" s="3" t="s">
        <v>5855</v>
      </c>
      <c r="C3115" s="3" t="s">
        <v>7828</v>
      </c>
      <c r="D3115" s="12" t="s">
        <v>9460</v>
      </c>
      <c r="E3115" s="6" t="str">
        <f t="shared" si="150"/>
        <v>module=kros</v>
      </c>
      <c r="F3115" s="6" t="str">
        <f t="shared" si="151"/>
        <v>module=xkros</v>
      </c>
    </row>
    <row r="3116" spans="1:6" ht="30" customHeight="1">
      <c r="A3116" s="3" t="s">
        <v>2</v>
      </c>
      <c r="B3116" s="3" t="s">
        <v>5856</v>
      </c>
      <c r="C3116" s="3" t="s">
        <v>7829</v>
      </c>
      <c r="D3116" s="12" t="s">
        <v>9461</v>
      </c>
      <c r="E3116" s="6" t="str">
        <f t="shared" si="150"/>
        <v>module=kros</v>
      </c>
      <c r="F3116" s="6" t="str">
        <f t="shared" si="151"/>
        <v>module=xkros</v>
      </c>
    </row>
    <row r="3117" spans="1:6" ht="30" customHeight="1">
      <c r="A3117" s="3" t="s">
        <v>2</v>
      </c>
      <c r="B3117" s="3" t="s">
        <v>5857</v>
      </c>
      <c r="C3117" s="3" t="s">
        <v>7830</v>
      </c>
      <c r="D3117" s="12" t="s">
        <v>9462</v>
      </c>
      <c r="E3117" s="6" t="str">
        <f t="shared" si="150"/>
        <v>module=kros</v>
      </c>
      <c r="F3117" s="6" t="str">
        <f t="shared" si="151"/>
        <v>module=xkros</v>
      </c>
    </row>
    <row r="3118" spans="1:6" ht="30" customHeight="1">
      <c r="A3118" s="3" t="s">
        <v>2</v>
      </c>
      <c r="B3118" s="3" t="s">
        <v>5858</v>
      </c>
      <c r="C3118" s="3" t="s">
        <v>7831</v>
      </c>
      <c r="D3118" s="12" t="s">
        <v>9463</v>
      </c>
      <c r="E3118" s="6" t="str">
        <f t="shared" si="150"/>
        <v>module=kros</v>
      </c>
      <c r="F3118" s="6" t="str">
        <f t="shared" si="151"/>
        <v>module=xkros</v>
      </c>
    </row>
    <row r="3119" spans="1:6" ht="30" customHeight="1">
      <c r="A3119" s="3" t="s">
        <v>2</v>
      </c>
      <c r="B3119" s="3" t="s">
        <v>5859</v>
      </c>
      <c r="C3119" s="3" t="s">
        <v>7832</v>
      </c>
      <c r="D3119" s="12" t="s">
        <v>9464</v>
      </c>
      <c r="E3119" s="6" t="str">
        <f t="shared" si="150"/>
        <v>module=kros</v>
      </c>
      <c r="F3119" s="6" t="str">
        <f t="shared" si="151"/>
        <v>module=xkros</v>
      </c>
    </row>
    <row r="3120" spans="1:6" ht="30" customHeight="1">
      <c r="A3120" s="3" t="s">
        <v>2</v>
      </c>
      <c r="B3120" s="3" t="s">
        <v>5860</v>
      </c>
      <c r="C3120" s="3" t="s">
        <v>7833</v>
      </c>
      <c r="D3120" s="12" t="s">
        <v>9465</v>
      </c>
      <c r="E3120" s="6" t="str">
        <f t="shared" si="150"/>
        <v>module=kros</v>
      </c>
      <c r="F3120" s="6" t="str">
        <f t="shared" ref="F3120:F3151" si="152">HYPERLINK("http://www.ssc.wisc.edu/wlsresearch/documentation/waves/?wave=wls94&amp;module=xkros","module=xkros")</f>
        <v>module=xkros</v>
      </c>
    </row>
    <row r="3121" spans="1:6" ht="30" customHeight="1">
      <c r="A3121" s="3" t="s">
        <v>2</v>
      </c>
      <c r="B3121" s="3" t="s">
        <v>5861</v>
      </c>
      <c r="C3121" s="3" t="s">
        <v>7834</v>
      </c>
      <c r="D3121" s="12" t="s">
        <v>9466</v>
      </c>
      <c r="E3121" s="6" t="str">
        <f t="shared" si="150"/>
        <v>module=kros</v>
      </c>
      <c r="F3121" s="6" t="str">
        <f t="shared" si="152"/>
        <v>module=xkros</v>
      </c>
    </row>
    <row r="3122" spans="1:6" ht="30" customHeight="1">
      <c r="A3122" s="3" t="s">
        <v>2</v>
      </c>
      <c r="B3122" s="3" t="s">
        <v>5862</v>
      </c>
      <c r="C3122" s="3" t="s">
        <v>7835</v>
      </c>
      <c r="D3122" s="12" t="s">
        <v>9467</v>
      </c>
      <c r="E3122" s="6" t="str">
        <f t="shared" si="150"/>
        <v>module=kros</v>
      </c>
      <c r="F3122" s="6" t="str">
        <f t="shared" si="152"/>
        <v>module=xkros</v>
      </c>
    </row>
    <row r="3123" spans="1:6" ht="30" customHeight="1">
      <c r="A3123" s="3" t="s">
        <v>2</v>
      </c>
      <c r="B3123" s="3" t="s">
        <v>5863</v>
      </c>
      <c r="C3123" s="3" t="s">
        <v>7836</v>
      </c>
      <c r="D3123" s="12" t="s">
        <v>9468</v>
      </c>
      <c r="E3123" s="6" t="str">
        <f t="shared" si="150"/>
        <v>module=kros</v>
      </c>
      <c r="F3123" s="6" t="str">
        <f t="shared" si="152"/>
        <v>module=xkros</v>
      </c>
    </row>
    <row r="3124" spans="1:6" ht="30" customHeight="1">
      <c r="A3124" s="3" t="s">
        <v>2</v>
      </c>
      <c r="B3124" s="3" t="s">
        <v>5864</v>
      </c>
      <c r="C3124" s="3" t="s">
        <v>7837</v>
      </c>
      <c r="D3124" s="12" t="s">
        <v>9469</v>
      </c>
      <c r="E3124" s="6" t="str">
        <f t="shared" si="150"/>
        <v>module=kros</v>
      </c>
      <c r="F3124" s="6" t="str">
        <f t="shared" si="152"/>
        <v>module=xkros</v>
      </c>
    </row>
    <row r="3125" spans="1:6" ht="30" customHeight="1">
      <c r="A3125" s="3" t="s">
        <v>2</v>
      </c>
      <c r="B3125" s="3" t="s">
        <v>5865</v>
      </c>
      <c r="C3125" s="3" t="s">
        <v>7838</v>
      </c>
      <c r="D3125" s="12" t="s">
        <v>9470</v>
      </c>
      <c r="E3125" s="6" t="str">
        <f t="shared" si="150"/>
        <v>module=kros</v>
      </c>
      <c r="F3125" s="6" t="str">
        <f t="shared" si="152"/>
        <v>module=xkros</v>
      </c>
    </row>
    <row r="3126" spans="1:6" ht="30" customHeight="1">
      <c r="A3126" s="3" t="s">
        <v>2</v>
      </c>
      <c r="B3126" s="3" t="s">
        <v>5866</v>
      </c>
      <c r="C3126" s="3" t="s">
        <v>7839</v>
      </c>
      <c r="D3126" s="12" t="s">
        <v>9471</v>
      </c>
      <c r="E3126" s="6" t="str">
        <f t="shared" si="150"/>
        <v>module=kros</v>
      </c>
      <c r="F3126" s="6" t="str">
        <f t="shared" si="152"/>
        <v>module=xkros</v>
      </c>
    </row>
    <row r="3127" spans="1:6" ht="30" customHeight="1">
      <c r="A3127" s="3" t="s">
        <v>2</v>
      </c>
      <c r="B3127" s="3" t="s">
        <v>5867</v>
      </c>
      <c r="C3127" s="3" t="s">
        <v>7840</v>
      </c>
      <c r="D3127" s="12" t="s">
        <v>9472</v>
      </c>
      <c r="E3127" s="6" t="str">
        <f t="shared" si="150"/>
        <v>module=kros</v>
      </c>
      <c r="F3127" s="6" t="str">
        <f t="shared" si="152"/>
        <v>module=xkros</v>
      </c>
    </row>
    <row r="3128" spans="1:6" ht="30" customHeight="1">
      <c r="A3128" s="3" t="s">
        <v>2</v>
      </c>
      <c r="B3128" s="3" t="s">
        <v>5868</v>
      </c>
      <c r="C3128" s="3" t="s">
        <v>7841</v>
      </c>
      <c r="D3128" s="12" t="s">
        <v>9473</v>
      </c>
      <c r="E3128" s="6" t="str">
        <f t="shared" si="150"/>
        <v>module=kros</v>
      </c>
      <c r="F3128" s="6" t="str">
        <f t="shared" si="152"/>
        <v>module=xkros</v>
      </c>
    </row>
    <row r="3129" spans="1:6" ht="30" customHeight="1">
      <c r="A3129" s="3" t="s">
        <v>2</v>
      </c>
      <c r="B3129" s="3" t="s">
        <v>5869</v>
      </c>
      <c r="C3129" s="3" t="s">
        <v>7842</v>
      </c>
      <c r="D3129" s="12" t="s">
        <v>9474</v>
      </c>
      <c r="E3129" s="6" t="str">
        <f t="shared" si="150"/>
        <v>module=kros</v>
      </c>
      <c r="F3129" s="6" t="str">
        <f t="shared" si="152"/>
        <v>module=xkros</v>
      </c>
    </row>
    <row r="3130" spans="1:6" ht="30" customHeight="1">
      <c r="A3130" s="3" t="s">
        <v>2</v>
      </c>
      <c r="B3130" s="3" t="s">
        <v>5870</v>
      </c>
      <c r="C3130" s="3" t="s">
        <v>7843</v>
      </c>
      <c r="D3130" s="12" t="s">
        <v>9475</v>
      </c>
      <c r="E3130" s="6" t="str">
        <f t="shared" si="150"/>
        <v>module=kros</v>
      </c>
      <c r="F3130" s="6" t="str">
        <f t="shared" si="152"/>
        <v>module=xkros</v>
      </c>
    </row>
    <row r="3131" spans="1:6" ht="30" customHeight="1">
      <c r="A3131" s="3" t="s">
        <v>2</v>
      </c>
      <c r="B3131" s="3" t="s">
        <v>5871</v>
      </c>
      <c r="C3131" s="3" t="s">
        <v>7844</v>
      </c>
      <c r="D3131" s="12" t="s">
        <v>9476</v>
      </c>
      <c r="E3131" s="6" t="str">
        <f t="shared" si="150"/>
        <v>module=kros</v>
      </c>
      <c r="F3131" s="6" t="str">
        <f t="shared" si="152"/>
        <v>module=xkros</v>
      </c>
    </row>
    <row r="3132" spans="1:6" ht="30" customHeight="1">
      <c r="A3132" s="3" t="s">
        <v>2</v>
      </c>
      <c r="B3132" s="3" t="s">
        <v>5872</v>
      </c>
      <c r="C3132" s="3" t="s">
        <v>7845</v>
      </c>
      <c r="D3132" s="12" t="s">
        <v>9477</v>
      </c>
      <c r="E3132" s="6" t="str">
        <f t="shared" si="150"/>
        <v>module=kros</v>
      </c>
      <c r="F3132" s="6" t="str">
        <f t="shared" si="152"/>
        <v>module=xkros</v>
      </c>
    </row>
    <row r="3133" spans="1:6" ht="30" customHeight="1">
      <c r="A3133" s="3" t="s">
        <v>2</v>
      </c>
      <c r="B3133" s="3" t="s">
        <v>5873</v>
      </c>
      <c r="C3133" s="3" t="s">
        <v>7846</v>
      </c>
      <c r="D3133" s="12" t="s">
        <v>9478</v>
      </c>
      <c r="E3133" s="6" t="str">
        <f t="shared" si="150"/>
        <v>module=kros</v>
      </c>
      <c r="F3133" s="6" t="str">
        <f t="shared" si="152"/>
        <v>module=xkros</v>
      </c>
    </row>
    <row r="3134" spans="1:6" ht="30" customHeight="1">
      <c r="A3134" s="3" t="s">
        <v>2</v>
      </c>
      <c r="B3134" s="3" t="s">
        <v>5874</v>
      </c>
      <c r="C3134" s="3" t="s">
        <v>7847</v>
      </c>
      <c r="D3134" s="12" t="s">
        <v>9479</v>
      </c>
      <c r="E3134" s="6" t="str">
        <f t="shared" si="150"/>
        <v>module=kros</v>
      </c>
      <c r="F3134" s="6" t="str">
        <f t="shared" si="152"/>
        <v>module=xkros</v>
      </c>
    </row>
    <row r="3135" spans="1:6" ht="30" customHeight="1">
      <c r="A3135" s="3" t="s">
        <v>2</v>
      </c>
      <c r="B3135" s="3" t="s">
        <v>5875</v>
      </c>
      <c r="C3135" s="3" t="s">
        <v>7848</v>
      </c>
      <c r="D3135" s="12" t="s">
        <v>9480</v>
      </c>
      <c r="E3135" s="6" t="str">
        <f t="shared" si="150"/>
        <v>module=kros</v>
      </c>
      <c r="F3135" s="6" t="str">
        <f t="shared" si="152"/>
        <v>module=xkros</v>
      </c>
    </row>
    <row r="3136" spans="1:6" ht="30" customHeight="1">
      <c r="A3136" s="3" t="s">
        <v>2</v>
      </c>
      <c r="B3136" s="3" t="s">
        <v>5876</v>
      </c>
      <c r="C3136" s="3" t="s">
        <v>7849</v>
      </c>
      <c r="D3136" s="12" t="s">
        <v>9481</v>
      </c>
      <c r="E3136" s="6" t="str">
        <f t="shared" si="150"/>
        <v>module=kros</v>
      </c>
      <c r="F3136" s="6" t="str">
        <f t="shared" si="152"/>
        <v>module=xkros</v>
      </c>
    </row>
    <row r="3137" spans="1:6" ht="30" customHeight="1">
      <c r="A3137" s="3" t="s">
        <v>2</v>
      </c>
      <c r="B3137" s="3" t="s">
        <v>5877</v>
      </c>
      <c r="C3137" s="3" t="s">
        <v>7850</v>
      </c>
      <c r="D3137" s="12" t="s">
        <v>9482</v>
      </c>
      <c r="E3137" s="6" t="str">
        <f t="shared" si="150"/>
        <v>module=kros</v>
      </c>
      <c r="F3137" s="6" t="str">
        <f t="shared" si="152"/>
        <v>module=xkros</v>
      </c>
    </row>
    <row r="3138" spans="1:6" ht="30" customHeight="1">
      <c r="A3138" s="3" t="s">
        <v>2</v>
      </c>
      <c r="B3138" s="3" t="s">
        <v>5878</v>
      </c>
      <c r="C3138" s="3" t="s">
        <v>7851</v>
      </c>
      <c r="D3138" s="12" t="s">
        <v>9483</v>
      </c>
      <c r="E3138" s="6" t="str">
        <f t="shared" si="150"/>
        <v>module=kros</v>
      </c>
      <c r="F3138" s="6" t="str">
        <f t="shared" si="152"/>
        <v>module=xkros</v>
      </c>
    </row>
    <row r="3139" spans="1:6" ht="30" customHeight="1">
      <c r="A3139" s="3" t="s">
        <v>2</v>
      </c>
      <c r="B3139" s="3" t="s">
        <v>5879</v>
      </c>
      <c r="C3139" s="3" t="s">
        <v>7852</v>
      </c>
      <c r="D3139" s="12" t="s">
        <v>9484</v>
      </c>
      <c r="E3139" s="6" t="str">
        <f t="shared" si="150"/>
        <v>module=kros</v>
      </c>
      <c r="F3139" s="6" t="str">
        <f t="shared" si="152"/>
        <v>module=xkros</v>
      </c>
    </row>
    <row r="3140" spans="1:6" ht="30" customHeight="1">
      <c r="A3140" s="3" t="s">
        <v>2</v>
      </c>
      <c r="B3140" s="3" t="s">
        <v>5880</v>
      </c>
      <c r="C3140" s="3" t="s">
        <v>7853</v>
      </c>
      <c r="D3140" s="12" t="s">
        <v>9485</v>
      </c>
      <c r="E3140" s="6" t="str">
        <f t="shared" si="150"/>
        <v>module=kros</v>
      </c>
      <c r="F3140" s="6" t="str">
        <f t="shared" si="152"/>
        <v>module=xkros</v>
      </c>
    </row>
    <row r="3141" spans="1:6" ht="30" customHeight="1">
      <c r="A3141" s="3" t="s">
        <v>2</v>
      </c>
      <c r="B3141" s="3" t="s">
        <v>5881</v>
      </c>
      <c r="C3141" s="3" t="s">
        <v>7854</v>
      </c>
      <c r="D3141" s="12" t="s">
        <v>9486</v>
      </c>
      <c r="E3141" s="6" t="str">
        <f t="shared" si="150"/>
        <v>module=kros</v>
      </c>
      <c r="F3141" s="6" t="str">
        <f t="shared" si="152"/>
        <v>module=xkros</v>
      </c>
    </row>
    <row r="3142" spans="1:6" ht="30" customHeight="1">
      <c r="A3142" s="3" t="s">
        <v>2</v>
      </c>
      <c r="B3142" s="3" t="s">
        <v>5882</v>
      </c>
      <c r="C3142" s="3" t="s">
        <v>7855</v>
      </c>
      <c r="D3142" s="12" t="s">
        <v>9487</v>
      </c>
      <c r="E3142" s="6" t="str">
        <f t="shared" si="150"/>
        <v>module=kros</v>
      </c>
      <c r="F3142" s="6" t="str">
        <f t="shared" si="152"/>
        <v>module=xkros</v>
      </c>
    </row>
    <row r="3143" spans="1:6" ht="30" customHeight="1">
      <c r="A3143" s="3" t="s">
        <v>2</v>
      </c>
      <c r="B3143" s="3" t="s">
        <v>5883</v>
      </c>
      <c r="C3143" s="3" t="s">
        <v>7856</v>
      </c>
      <c r="D3143" s="12" t="s">
        <v>9488</v>
      </c>
      <c r="E3143" s="6" t="str">
        <f t="shared" si="150"/>
        <v>module=kros</v>
      </c>
      <c r="F3143" s="6" t="str">
        <f t="shared" si="152"/>
        <v>module=xkros</v>
      </c>
    </row>
    <row r="3144" spans="1:6" ht="30" customHeight="1">
      <c r="A3144" s="3" t="s">
        <v>2</v>
      </c>
      <c r="B3144" s="3" t="s">
        <v>5884</v>
      </c>
      <c r="C3144" s="3" t="s">
        <v>7857</v>
      </c>
      <c r="D3144" s="12" t="s">
        <v>9489</v>
      </c>
      <c r="E3144" s="6" t="str">
        <f t="shared" si="150"/>
        <v>module=kros</v>
      </c>
      <c r="F3144" s="6" t="str">
        <f t="shared" si="152"/>
        <v>module=xkros</v>
      </c>
    </row>
    <row r="3145" spans="1:6" ht="30" customHeight="1">
      <c r="A3145" s="3" t="s">
        <v>2</v>
      </c>
      <c r="B3145" s="3" t="s">
        <v>5885</v>
      </c>
      <c r="C3145" s="3" t="s">
        <v>7858</v>
      </c>
      <c r="D3145" s="12" t="s">
        <v>9490</v>
      </c>
      <c r="E3145" s="6" t="str">
        <f t="shared" si="150"/>
        <v>module=kros</v>
      </c>
      <c r="F3145" s="6" t="str">
        <f t="shared" si="152"/>
        <v>module=xkros</v>
      </c>
    </row>
    <row r="3146" spans="1:6" ht="30" customHeight="1">
      <c r="A3146" s="3" t="s">
        <v>2</v>
      </c>
      <c r="B3146" s="3" t="s">
        <v>5886</v>
      </c>
      <c r="C3146" s="3" t="s">
        <v>7859</v>
      </c>
      <c r="D3146" s="12" t="s">
        <v>9491</v>
      </c>
      <c r="E3146" s="6" t="str">
        <f t="shared" si="150"/>
        <v>module=kros</v>
      </c>
      <c r="F3146" s="6" t="str">
        <f t="shared" si="152"/>
        <v>module=xkros</v>
      </c>
    </row>
    <row r="3147" spans="1:6" ht="30" customHeight="1">
      <c r="A3147" s="3" t="s">
        <v>2</v>
      </c>
      <c r="B3147" s="3" t="s">
        <v>5887</v>
      </c>
      <c r="C3147" s="3" t="s">
        <v>7860</v>
      </c>
      <c r="D3147" s="12" t="s">
        <v>9492</v>
      </c>
      <c r="E3147" s="6" t="str">
        <f t="shared" si="150"/>
        <v>module=kros</v>
      </c>
      <c r="F3147" s="6" t="str">
        <f t="shared" si="152"/>
        <v>module=xkros</v>
      </c>
    </row>
    <row r="3148" spans="1:6" ht="30" customHeight="1">
      <c r="A3148" s="3" t="s">
        <v>2</v>
      </c>
      <c r="B3148" s="3" t="s">
        <v>5888</v>
      </c>
      <c r="C3148" s="3" t="s">
        <v>7861</v>
      </c>
      <c r="D3148" s="12" t="s">
        <v>9493</v>
      </c>
      <c r="E3148" s="6" t="str">
        <f t="shared" si="150"/>
        <v>module=kros</v>
      </c>
      <c r="F3148" s="6" t="str">
        <f t="shared" si="152"/>
        <v>module=xkros</v>
      </c>
    </row>
    <row r="3149" spans="1:6" ht="30" customHeight="1">
      <c r="A3149" s="3" t="s">
        <v>2</v>
      </c>
      <c r="B3149" s="3" t="s">
        <v>5889</v>
      </c>
      <c r="C3149" s="3" t="s">
        <v>7862</v>
      </c>
      <c r="D3149" s="12" t="s">
        <v>9494</v>
      </c>
      <c r="E3149" s="6" t="str">
        <f t="shared" si="150"/>
        <v>module=kros</v>
      </c>
      <c r="F3149" s="6" t="str">
        <f t="shared" si="152"/>
        <v>module=xkros</v>
      </c>
    </row>
    <row r="3150" spans="1:6" ht="30" customHeight="1">
      <c r="A3150" s="3" t="s">
        <v>2</v>
      </c>
      <c r="B3150" s="3" t="s">
        <v>5890</v>
      </c>
      <c r="C3150" s="3" t="s">
        <v>7863</v>
      </c>
      <c r="D3150" s="12" t="s">
        <v>9495</v>
      </c>
      <c r="E3150" s="6" t="str">
        <f t="shared" si="150"/>
        <v>module=kros</v>
      </c>
      <c r="F3150" s="6" t="str">
        <f t="shared" si="152"/>
        <v>module=xkros</v>
      </c>
    </row>
    <row r="3151" spans="1:6" ht="30" customHeight="1">
      <c r="A3151" s="3" t="s">
        <v>2</v>
      </c>
      <c r="B3151" s="3" t="s">
        <v>5891</v>
      </c>
      <c r="C3151" s="3" t="s">
        <v>7864</v>
      </c>
      <c r="D3151" s="12" t="s">
        <v>9496</v>
      </c>
      <c r="E3151" s="6" t="str">
        <f t="shared" si="150"/>
        <v>module=kros</v>
      </c>
      <c r="F3151" s="6" t="str">
        <f t="shared" si="152"/>
        <v>module=xkros</v>
      </c>
    </row>
    <row r="3152" spans="1:6" ht="30" customHeight="1">
      <c r="A3152" s="3" t="s">
        <v>2</v>
      </c>
      <c r="B3152" s="3" t="s">
        <v>5892</v>
      </c>
      <c r="C3152" s="3" t="s">
        <v>7865</v>
      </c>
      <c r="D3152" s="12" t="s">
        <v>9497</v>
      </c>
      <c r="E3152" s="6" t="str">
        <f t="shared" ref="E3152:E3215" si="153">HYPERLINK("http://www.ssc.wisc.edu/wlsresearch/documentation/waves/?wave=wls92&amp;module=kros","module=kros")</f>
        <v>module=kros</v>
      </c>
      <c r="F3152" s="6" t="str">
        <f t="shared" ref="F3152:F3183" si="154">HYPERLINK("http://www.ssc.wisc.edu/wlsresearch/documentation/waves/?wave=wls94&amp;module=xkros","module=xkros")</f>
        <v>module=xkros</v>
      </c>
    </row>
    <row r="3153" spans="1:6" ht="30" customHeight="1">
      <c r="A3153" s="3" t="s">
        <v>2</v>
      </c>
      <c r="B3153" s="3" t="s">
        <v>5893</v>
      </c>
      <c r="C3153" s="3" t="s">
        <v>7866</v>
      </c>
      <c r="D3153" s="12" t="s">
        <v>9498</v>
      </c>
      <c r="E3153" s="6" t="str">
        <f t="shared" si="153"/>
        <v>module=kros</v>
      </c>
      <c r="F3153" s="6" t="str">
        <f t="shared" si="154"/>
        <v>module=xkros</v>
      </c>
    </row>
    <row r="3154" spans="1:6" ht="30" customHeight="1">
      <c r="A3154" s="3" t="s">
        <v>2</v>
      </c>
      <c r="B3154" s="3" t="s">
        <v>5894</v>
      </c>
      <c r="C3154" s="3" t="s">
        <v>7867</v>
      </c>
      <c r="D3154" s="12" t="s">
        <v>9499</v>
      </c>
      <c r="E3154" s="6" t="str">
        <f t="shared" si="153"/>
        <v>module=kros</v>
      </c>
      <c r="F3154" s="6" t="str">
        <f t="shared" si="154"/>
        <v>module=xkros</v>
      </c>
    </row>
    <row r="3155" spans="1:6" ht="30" customHeight="1">
      <c r="A3155" s="3" t="s">
        <v>2</v>
      </c>
      <c r="B3155" s="3" t="s">
        <v>5895</v>
      </c>
      <c r="C3155" s="3" t="s">
        <v>7868</v>
      </c>
      <c r="D3155" s="12" t="s">
        <v>9500</v>
      </c>
      <c r="E3155" s="6" t="str">
        <f t="shared" si="153"/>
        <v>module=kros</v>
      </c>
      <c r="F3155" s="6" t="str">
        <f t="shared" si="154"/>
        <v>module=xkros</v>
      </c>
    </row>
    <row r="3156" spans="1:6" ht="30" customHeight="1">
      <c r="A3156" s="3" t="s">
        <v>2</v>
      </c>
      <c r="B3156" s="3" t="s">
        <v>5896</v>
      </c>
      <c r="C3156" s="3" t="s">
        <v>7869</v>
      </c>
      <c r="D3156" s="12" t="s">
        <v>9501</v>
      </c>
      <c r="E3156" s="6" t="str">
        <f t="shared" si="153"/>
        <v>module=kros</v>
      </c>
      <c r="F3156" s="6" t="str">
        <f t="shared" si="154"/>
        <v>module=xkros</v>
      </c>
    </row>
    <row r="3157" spans="1:6" ht="30" customHeight="1">
      <c r="A3157" s="3" t="s">
        <v>2</v>
      </c>
      <c r="B3157" s="3" t="s">
        <v>5897</v>
      </c>
      <c r="C3157" s="3" t="s">
        <v>7870</v>
      </c>
      <c r="D3157" s="12" t="s">
        <v>9502</v>
      </c>
      <c r="E3157" s="6" t="str">
        <f t="shared" si="153"/>
        <v>module=kros</v>
      </c>
      <c r="F3157" s="6" t="str">
        <f t="shared" si="154"/>
        <v>module=xkros</v>
      </c>
    </row>
    <row r="3158" spans="1:6" ht="30" customHeight="1">
      <c r="A3158" s="3" t="s">
        <v>2</v>
      </c>
      <c r="B3158" s="3" t="s">
        <v>5898</v>
      </c>
      <c r="C3158" s="3" t="s">
        <v>7871</v>
      </c>
      <c r="D3158" s="12" t="s">
        <v>9503</v>
      </c>
      <c r="E3158" s="6" t="str">
        <f t="shared" si="153"/>
        <v>module=kros</v>
      </c>
      <c r="F3158" s="6" t="str">
        <f t="shared" si="154"/>
        <v>module=xkros</v>
      </c>
    </row>
    <row r="3159" spans="1:6" ht="30" customHeight="1">
      <c r="A3159" s="3" t="s">
        <v>2</v>
      </c>
      <c r="B3159" s="3" t="s">
        <v>5899</v>
      </c>
      <c r="C3159" s="3" t="s">
        <v>7872</v>
      </c>
      <c r="D3159" s="12" t="s">
        <v>9504</v>
      </c>
      <c r="E3159" s="6" t="str">
        <f t="shared" si="153"/>
        <v>module=kros</v>
      </c>
      <c r="F3159" s="6" t="str">
        <f t="shared" si="154"/>
        <v>module=xkros</v>
      </c>
    </row>
    <row r="3160" spans="1:6" ht="30" customHeight="1">
      <c r="A3160" s="3" t="s">
        <v>2</v>
      </c>
      <c r="B3160" s="3" t="s">
        <v>5900</v>
      </c>
      <c r="C3160" s="3" t="s">
        <v>7873</v>
      </c>
      <c r="D3160" s="12" t="s">
        <v>9505</v>
      </c>
      <c r="E3160" s="6" t="str">
        <f t="shared" si="153"/>
        <v>module=kros</v>
      </c>
      <c r="F3160" s="6" t="str">
        <f t="shared" si="154"/>
        <v>module=xkros</v>
      </c>
    </row>
    <row r="3161" spans="1:6" ht="30" customHeight="1">
      <c r="A3161" s="3" t="s">
        <v>2</v>
      </c>
      <c r="B3161" s="3" t="s">
        <v>5901</v>
      </c>
      <c r="C3161" s="3" t="s">
        <v>7874</v>
      </c>
      <c r="D3161" s="12" t="s">
        <v>9506</v>
      </c>
      <c r="E3161" s="6" t="str">
        <f t="shared" si="153"/>
        <v>module=kros</v>
      </c>
      <c r="F3161" s="6" t="str">
        <f t="shared" si="154"/>
        <v>module=xkros</v>
      </c>
    </row>
    <row r="3162" spans="1:6" ht="30" customHeight="1">
      <c r="A3162" s="3" t="s">
        <v>2</v>
      </c>
      <c r="B3162" s="3" t="s">
        <v>5902</v>
      </c>
      <c r="C3162" s="3" t="s">
        <v>7875</v>
      </c>
      <c r="D3162" s="12" t="s">
        <v>9507</v>
      </c>
      <c r="E3162" s="6" t="str">
        <f t="shared" si="153"/>
        <v>module=kros</v>
      </c>
      <c r="F3162" s="6" t="str">
        <f t="shared" si="154"/>
        <v>module=xkros</v>
      </c>
    </row>
    <row r="3163" spans="1:6" ht="30" customHeight="1">
      <c r="A3163" s="3" t="s">
        <v>2</v>
      </c>
      <c r="B3163" s="3" t="s">
        <v>5903</v>
      </c>
      <c r="C3163" s="3" t="s">
        <v>7876</v>
      </c>
      <c r="D3163" s="12" t="s">
        <v>9508</v>
      </c>
      <c r="E3163" s="6" t="str">
        <f t="shared" si="153"/>
        <v>module=kros</v>
      </c>
      <c r="F3163" s="6" t="str">
        <f t="shared" si="154"/>
        <v>module=xkros</v>
      </c>
    </row>
    <row r="3164" spans="1:6" ht="30" customHeight="1">
      <c r="A3164" s="3" t="s">
        <v>2</v>
      </c>
      <c r="B3164" s="3" t="s">
        <v>5904</v>
      </c>
      <c r="C3164" s="3" t="s">
        <v>7877</v>
      </c>
      <c r="D3164" s="12" t="s">
        <v>9509</v>
      </c>
      <c r="E3164" s="6" t="str">
        <f t="shared" si="153"/>
        <v>module=kros</v>
      </c>
      <c r="F3164" s="6" t="str">
        <f t="shared" si="154"/>
        <v>module=xkros</v>
      </c>
    </row>
    <row r="3165" spans="1:6" ht="30" customHeight="1">
      <c r="A3165" s="3" t="s">
        <v>2</v>
      </c>
      <c r="B3165" s="3" t="s">
        <v>5905</v>
      </c>
      <c r="C3165" s="3" t="s">
        <v>7878</v>
      </c>
      <c r="D3165" s="12" t="s">
        <v>9510</v>
      </c>
      <c r="E3165" s="6" t="str">
        <f t="shared" si="153"/>
        <v>module=kros</v>
      </c>
      <c r="F3165" s="6" t="str">
        <f t="shared" si="154"/>
        <v>module=xkros</v>
      </c>
    </row>
    <row r="3166" spans="1:6" ht="30" customHeight="1">
      <c r="A3166" s="3" t="s">
        <v>2</v>
      </c>
      <c r="B3166" s="3" t="s">
        <v>5906</v>
      </c>
      <c r="C3166" s="3" t="s">
        <v>7879</v>
      </c>
      <c r="D3166" s="12" t="s">
        <v>9511</v>
      </c>
      <c r="E3166" s="6" t="str">
        <f t="shared" si="153"/>
        <v>module=kros</v>
      </c>
      <c r="F3166" s="6" t="str">
        <f t="shared" si="154"/>
        <v>module=xkros</v>
      </c>
    </row>
    <row r="3167" spans="1:6" ht="30" customHeight="1">
      <c r="A3167" s="3" t="s">
        <v>2</v>
      </c>
      <c r="B3167" s="3" t="s">
        <v>5907</v>
      </c>
      <c r="C3167" s="3" t="s">
        <v>7880</v>
      </c>
      <c r="D3167" s="12" t="s">
        <v>9512</v>
      </c>
      <c r="E3167" s="6" t="str">
        <f t="shared" si="153"/>
        <v>module=kros</v>
      </c>
      <c r="F3167" s="6" t="str">
        <f t="shared" si="154"/>
        <v>module=xkros</v>
      </c>
    </row>
    <row r="3168" spans="1:6" ht="30" customHeight="1">
      <c r="A3168" s="3" t="s">
        <v>2</v>
      </c>
      <c r="B3168" s="3" t="s">
        <v>5908</v>
      </c>
      <c r="C3168" s="3" t="s">
        <v>7881</v>
      </c>
      <c r="D3168" s="12" t="s">
        <v>9513</v>
      </c>
      <c r="E3168" s="6" t="str">
        <f t="shared" si="153"/>
        <v>module=kros</v>
      </c>
      <c r="F3168" s="6" t="str">
        <f t="shared" si="154"/>
        <v>module=xkros</v>
      </c>
    </row>
    <row r="3169" spans="1:6" ht="30" customHeight="1">
      <c r="A3169" s="3" t="s">
        <v>2</v>
      </c>
      <c r="B3169" s="3" t="s">
        <v>5909</v>
      </c>
      <c r="C3169" s="3" t="s">
        <v>7882</v>
      </c>
      <c r="D3169" s="12" t="s">
        <v>9514</v>
      </c>
      <c r="E3169" s="6" t="str">
        <f t="shared" si="153"/>
        <v>module=kros</v>
      </c>
      <c r="F3169" s="6" t="str">
        <f t="shared" si="154"/>
        <v>module=xkros</v>
      </c>
    </row>
    <row r="3170" spans="1:6" ht="30" customHeight="1">
      <c r="A3170" s="3" t="s">
        <v>2</v>
      </c>
      <c r="B3170" s="3" t="s">
        <v>5910</v>
      </c>
      <c r="C3170" s="3" t="s">
        <v>7883</v>
      </c>
      <c r="D3170" s="12" t="s">
        <v>9515</v>
      </c>
      <c r="E3170" s="6" t="str">
        <f t="shared" si="153"/>
        <v>module=kros</v>
      </c>
      <c r="F3170" s="6" t="str">
        <f t="shared" si="154"/>
        <v>module=xkros</v>
      </c>
    </row>
    <row r="3171" spans="1:6" ht="30" customHeight="1">
      <c r="A3171" s="3" t="s">
        <v>2</v>
      </c>
      <c r="B3171" s="3" t="s">
        <v>5911</v>
      </c>
      <c r="C3171" s="3" t="s">
        <v>7884</v>
      </c>
      <c r="D3171" s="12" t="s">
        <v>9516</v>
      </c>
      <c r="E3171" s="6" t="str">
        <f t="shared" si="153"/>
        <v>module=kros</v>
      </c>
      <c r="F3171" s="6" t="str">
        <f t="shared" si="154"/>
        <v>module=xkros</v>
      </c>
    </row>
    <row r="3172" spans="1:6" ht="30" customHeight="1">
      <c r="A3172" s="3" t="s">
        <v>2</v>
      </c>
      <c r="B3172" s="3" t="s">
        <v>5912</v>
      </c>
      <c r="C3172" s="3" t="s">
        <v>7885</v>
      </c>
      <c r="D3172" s="12" t="s">
        <v>9517</v>
      </c>
      <c r="E3172" s="6" t="str">
        <f t="shared" si="153"/>
        <v>module=kros</v>
      </c>
      <c r="F3172" s="6" t="str">
        <f t="shared" si="154"/>
        <v>module=xkros</v>
      </c>
    </row>
    <row r="3173" spans="1:6" ht="30" customHeight="1">
      <c r="A3173" s="3" t="s">
        <v>2</v>
      </c>
      <c r="B3173" s="3" t="s">
        <v>5913</v>
      </c>
      <c r="C3173" s="3" t="s">
        <v>7886</v>
      </c>
      <c r="D3173" s="12" t="s">
        <v>9518</v>
      </c>
      <c r="E3173" s="6" t="str">
        <f t="shared" si="153"/>
        <v>module=kros</v>
      </c>
      <c r="F3173" s="6" t="str">
        <f t="shared" si="154"/>
        <v>module=xkros</v>
      </c>
    </row>
    <row r="3174" spans="1:6" ht="30" customHeight="1">
      <c r="A3174" s="3" t="s">
        <v>2</v>
      </c>
      <c r="B3174" s="3" t="s">
        <v>5914</v>
      </c>
      <c r="C3174" s="3" t="s">
        <v>7887</v>
      </c>
      <c r="D3174" s="12" t="s">
        <v>9519</v>
      </c>
      <c r="E3174" s="6" t="str">
        <f t="shared" si="153"/>
        <v>module=kros</v>
      </c>
      <c r="F3174" s="6" t="str">
        <f t="shared" si="154"/>
        <v>module=xkros</v>
      </c>
    </row>
    <row r="3175" spans="1:6" ht="30" customHeight="1">
      <c r="A3175" s="3" t="s">
        <v>2</v>
      </c>
      <c r="B3175" s="3" t="s">
        <v>5915</v>
      </c>
      <c r="C3175" s="3" t="s">
        <v>7888</v>
      </c>
      <c r="D3175" s="12" t="s">
        <v>9520</v>
      </c>
      <c r="E3175" s="6" t="str">
        <f t="shared" si="153"/>
        <v>module=kros</v>
      </c>
      <c r="F3175" s="6" t="str">
        <f t="shared" si="154"/>
        <v>module=xkros</v>
      </c>
    </row>
    <row r="3176" spans="1:6" ht="30" customHeight="1">
      <c r="A3176" s="3" t="s">
        <v>2</v>
      </c>
      <c r="B3176" s="3" t="s">
        <v>5916</v>
      </c>
      <c r="C3176" s="3" t="s">
        <v>7889</v>
      </c>
      <c r="D3176" s="12" t="s">
        <v>9521</v>
      </c>
      <c r="E3176" s="6" t="str">
        <f t="shared" si="153"/>
        <v>module=kros</v>
      </c>
      <c r="F3176" s="6" t="str">
        <f t="shared" si="154"/>
        <v>module=xkros</v>
      </c>
    </row>
    <row r="3177" spans="1:6" ht="30" customHeight="1">
      <c r="A3177" s="3" t="s">
        <v>2</v>
      </c>
      <c r="B3177" s="3" t="s">
        <v>5917</v>
      </c>
      <c r="C3177" s="3" t="s">
        <v>7890</v>
      </c>
      <c r="D3177" s="12" t="s">
        <v>9522</v>
      </c>
      <c r="E3177" s="6" t="str">
        <f t="shared" si="153"/>
        <v>module=kros</v>
      </c>
      <c r="F3177" s="6" t="str">
        <f t="shared" si="154"/>
        <v>module=xkros</v>
      </c>
    </row>
    <row r="3178" spans="1:6" ht="30" customHeight="1">
      <c r="A3178" s="3" t="s">
        <v>2</v>
      </c>
      <c r="B3178" s="3" t="s">
        <v>5918</v>
      </c>
      <c r="C3178" s="3" t="s">
        <v>7891</v>
      </c>
      <c r="D3178" s="12" t="s">
        <v>9523</v>
      </c>
      <c r="E3178" s="6" t="str">
        <f t="shared" si="153"/>
        <v>module=kros</v>
      </c>
      <c r="F3178" s="6" t="str">
        <f t="shared" si="154"/>
        <v>module=xkros</v>
      </c>
    </row>
    <row r="3179" spans="1:6" ht="30" customHeight="1">
      <c r="A3179" s="3" t="s">
        <v>2</v>
      </c>
      <c r="B3179" s="3" t="s">
        <v>5919</v>
      </c>
      <c r="C3179" s="3" t="s">
        <v>7892</v>
      </c>
      <c r="D3179" s="12" t="s">
        <v>9524</v>
      </c>
      <c r="E3179" s="6" t="str">
        <f t="shared" si="153"/>
        <v>module=kros</v>
      </c>
      <c r="F3179" s="6" t="str">
        <f t="shared" si="154"/>
        <v>module=xkros</v>
      </c>
    </row>
    <row r="3180" spans="1:6" ht="30" customHeight="1">
      <c r="A3180" s="3" t="s">
        <v>2</v>
      </c>
      <c r="B3180" s="3" t="s">
        <v>5920</v>
      </c>
      <c r="C3180" s="3" t="s">
        <v>7893</v>
      </c>
      <c r="D3180" s="12" t="s">
        <v>9525</v>
      </c>
      <c r="E3180" s="6" t="str">
        <f t="shared" si="153"/>
        <v>module=kros</v>
      </c>
      <c r="F3180" s="6" t="str">
        <f t="shared" si="154"/>
        <v>module=xkros</v>
      </c>
    </row>
    <row r="3181" spans="1:6" ht="30" customHeight="1">
      <c r="A3181" s="3" t="s">
        <v>2</v>
      </c>
      <c r="B3181" s="3" t="s">
        <v>5921</v>
      </c>
      <c r="C3181" s="3" t="s">
        <v>7894</v>
      </c>
      <c r="D3181" s="12" t="s">
        <v>9526</v>
      </c>
      <c r="E3181" s="6" t="str">
        <f t="shared" si="153"/>
        <v>module=kros</v>
      </c>
      <c r="F3181" s="6" t="str">
        <f t="shared" si="154"/>
        <v>module=xkros</v>
      </c>
    </row>
    <row r="3182" spans="1:6" ht="30" customHeight="1">
      <c r="A3182" s="3" t="s">
        <v>2</v>
      </c>
      <c r="B3182" s="3" t="s">
        <v>5922</v>
      </c>
      <c r="C3182" s="3" t="s">
        <v>7895</v>
      </c>
      <c r="D3182" s="12" t="s">
        <v>9527</v>
      </c>
      <c r="E3182" s="6" t="str">
        <f t="shared" si="153"/>
        <v>module=kros</v>
      </c>
      <c r="F3182" s="6" t="str">
        <f t="shared" si="154"/>
        <v>module=xkros</v>
      </c>
    </row>
    <row r="3183" spans="1:6" ht="30" customHeight="1">
      <c r="A3183" s="3" t="s">
        <v>2</v>
      </c>
      <c r="B3183" s="3" t="s">
        <v>5923</v>
      </c>
      <c r="C3183" s="3" t="s">
        <v>7896</v>
      </c>
      <c r="D3183" s="12" t="s">
        <v>9528</v>
      </c>
      <c r="E3183" s="6" t="str">
        <f t="shared" si="153"/>
        <v>module=kros</v>
      </c>
      <c r="F3183" s="6" t="str">
        <f t="shared" si="154"/>
        <v>module=xkros</v>
      </c>
    </row>
    <row r="3184" spans="1:6" ht="30" customHeight="1">
      <c r="A3184" s="3" t="s">
        <v>2</v>
      </c>
      <c r="B3184" s="3" t="s">
        <v>5924</v>
      </c>
      <c r="C3184" s="3" t="s">
        <v>7897</v>
      </c>
      <c r="D3184" s="12" t="s">
        <v>9529</v>
      </c>
      <c r="E3184" s="6" t="str">
        <f t="shared" si="153"/>
        <v>module=kros</v>
      </c>
      <c r="F3184" s="6" t="str">
        <f t="shared" ref="F3184:F3215" si="155">HYPERLINK("http://www.ssc.wisc.edu/wlsresearch/documentation/waves/?wave=wls94&amp;module=xkros","module=xkros")</f>
        <v>module=xkros</v>
      </c>
    </row>
    <row r="3185" spans="1:6" ht="30" customHeight="1">
      <c r="A3185" s="3" t="s">
        <v>2</v>
      </c>
      <c r="B3185" s="3" t="s">
        <v>5925</v>
      </c>
      <c r="C3185" s="3" t="s">
        <v>7898</v>
      </c>
      <c r="D3185" s="12" t="s">
        <v>9530</v>
      </c>
      <c r="E3185" s="6" t="str">
        <f t="shared" si="153"/>
        <v>module=kros</v>
      </c>
      <c r="F3185" s="6" t="str">
        <f t="shared" si="155"/>
        <v>module=xkros</v>
      </c>
    </row>
    <row r="3186" spans="1:6" ht="30" customHeight="1">
      <c r="A3186" s="3" t="s">
        <v>2</v>
      </c>
      <c r="B3186" s="3" t="s">
        <v>5926</v>
      </c>
      <c r="C3186" s="3" t="s">
        <v>7899</v>
      </c>
      <c r="D3186" s="12" t="s">
        <v>9531</v>
      </c>
      <c r="E3186" s="6" t="str">
        <f t="shared" si="153"/>
        <v>module=kros</v>
      </c>
      <c r="F3186" s="6" t="str">
        <f t="shared" si="155"/>
        <v>module=xkros</v>
      </c>
    </row>
    <row r="3187" spans="1:6" ht="30" customHeight="1">
      <c r="A3187" s="3" t="s">
        <v>2</v>
      </c>
      <c r="B3187" s="3" t="s">
        <v>5927</v>
      </c>
      <c r="C3187" s="3" t="s">
        <v>7900</v>
      </c>
      <c r="D3187" s="12" t="s">
        <v>9532</v>
      </c>
      <c r="E3187" s="6" t="str">
        <f t="shared" si="153"/>
        <v>module=kros</v>
      </c>
      <c r="F3187" s="6" t="str">
        <f t="shared" si="155"/>
        <v>module=xkros</v>
      </c>
    </row>
    <row r="3188" spans="1:6" ht="30" customHeight="1">
      <c r="A3188" s="3" t="s">
        <v>2</v>
      </c>
      <c r="B3188" s="3" t="s">
        <v>5928</v>
      </c>
      <c r="C3188" s="3" t="s">
        <v>7901</v>
      </c>
      <c r="D3188" s="12" t="s">
        <v>9533</v>
      </c>
      <c r="E3188" s="6" t="str">
        <f t="shared" si="153"/>
        <v>module=kros</v>
      </c>
      <c r="F3188" s="6" t="str">
        <f t="shared" si="155"/>
        <v>module=xkros</v>
      </c>
    </row>
    <row r="3189" spans="1:6" ht="30" customHeight="1">
      <c r="A3189" s="3" t="s">
        <v>2</v>
      </c>
      <c r="B3189" s="3" t="s">
        <v>5929</v>
      </c>
      <c r="C3189" s="3" t="s">
        <v>7902</v>
      </c>
      <c r="D3189" s="12" t="s">
        <v>9534</v>
      </c>
      <c r="E3189" s="6" t="str">
        <f t="shared" si="153"/>
        <v>module=kros</v>
      </c>
      <c r="F3189" s="6" t="str">
        <f t="shared" si="155"/>
        <v>module=xkros</v>
      </c>
    </row>
    <row r="3190" spans="1:6" ht="30" customHeight="1">
      <c r="A3190" s="3" t="s">
        <v>2</v>
      </c>
      <c r="B3190" s="3" t="s">
        <v>5930</v>
      </c>
      <c r="C3190" s="3" t="s">
        <v>7903</v>
      </c>
      <c r="D3190" s="12" t="s">
        <v>9535</v>
      </c>
      <c r="E3190" s="6" t="str">
        <f t="shared" si="153"/>
        <v>module=kros</v>
      </c>
      <c r="F3190" s="6" t="str">
        <f t="shared" si="155"/>
        <v>module=xkros</v>
      </c>
    </row>
    <row r="3191" spans="1:6" ht="30" customHeight="1">
      <c r="A3191" s="3" t="s">
        <v>2</v>
      </c>
      <c r="B3191" s="3" t="s">
        <v>5931</v>
      </c>
      <c r="C3191" s="3" t="s">
        <v>7904</v>
      </c>
      <c r="D3191" s="12" t="s">
        <v>9536</v>
      </c>
      <c r="E3191" s="6" t="str">
        <f t="shared" si="153"/>
        <v>module=kros</v>
      </c>
      <c r="F3191" s="6" t="str">
        <f t="shared" si="155"/>
        <v>module=xkros</v>
      </c>
    </row>
    <row r="3192" spans="1:6" ht="30" customHeight="1">
      <c r="A3192" s="3" t="s">
        <v>2</v>
      </c>
      <c r="B3192" s="3" t="s">
        <v>5932</v>
      </c>
      <c r="C3192" s="3" t="s">
        <v>7905</v>
      </c>
      <c r="D3192" s="12" t="s">
        <v>9537</v>
      </c>
      <c r="E3192" s="6" t="str">
        <f t="shared" si="153"/>
        <v>module=kros</v>
      </c>
      <c r="F3192" s="6" t="str">
        <f t="shared" si="155"/>
        <v>module=xkros</v>
      </c>
    </row>
    <row r="3193" spans="1:6" ht="30" customHeight="1">
      <c r="A3193" s="3" t="s">
        <v>2</v>
      </c>
      <c r="B3193" s="3" t="s">
        <v>5933</v>
      </c>
      <c r="C3193" s="3" t="s">
        <v>7906</v>
      </c>
      <c r="D3193" s="12" t="s">
        <v>9538</v>
      </c>
      <c r="E3193" s="6" t="str">
        <f t="shared" si="153"/>
        <v>module=kros</v>
      </c>
      <c r="F3193" s="6" t="str">
        <f t="shared" si="155"/>
        <v>module=xkros</v>
      </c>
    </row>
    <row r="3194" spans="1:6" ht="30" customHeight="1">
      <c r="A3194" s="3" t="s">
        <v>2</v>
      </c>
      <c r="B3194" s="3" t="s">
        <v>5934</v>
      </c>
      <c r="C3194" s="3" t="s">
        <v>7907</v>
      </c>
      <c r="D3194" s="12" t="s">
        <v>9539</v>
      </c>
      <c r="E3194" s="6" t="str">
        <f t="shared" si="153"/>
        <v>module=kros</v>
      </c>
      <c r="F3194" s="6" t="str">
        <f t="shared" si="155"/>
        <v>module=xkros</v>
      </c>
    </row>
    <row r="3195" spans="1:6" ht="30" customHeight="1">
      <c r="A3195" s="3" t="s">
        <v>2</v>
      </c>
      <c r="B3195" s="3" t="s">
        <v>5935</v>
      </c>
      <c r="C3195" s="3" t="s">
        <v>7908</v>
      </c>
      <c r="D3195" s="12" t="s">
        <v>9540</v>
      </c>
      <c r="E3195" s="6" t="str">
        <f t="shared" si="153"/>
        <v>module=kros</v>
      </c>
      <c r="F3195" s="6" t="str">
        <f t="shared" si="155"/>
        <v>module=xkros</v>
      </c>
    </row>
    <row r="3196" spans="1:6" ht="30" customHeight="1">
      <c r="A3196" s="3" t="s">
        <v>2</v>
      </c>
      <c r="B3196" s="3" t="s">
        <v>5936</v>
      </c>
      <c r="C3196" s="3" t="s">
        <v>7909</v>
      </c>
      <c r="D3196" s="12" t="s">
        <v>9541</v>
      </c>
      <c r="E3196" s="6" t="str">
        <f t="shared" si="153"/>
        <v>module=kros</v>
      </c>
      <c r="F3196" s="6" t="str">
        <f t="shared" si="155"/>
        <v>module=xkros</v>
      </c>
    </row>
    <row r="3197" spans="1:6" ht="30" customHeight="1">
      <c r="A3197" s="3" t="s">
        <v>2</v>
      </c>
      <c r="B3197" s="3" t="s">
        <v>5937</v>
      </c>
      <c r="C3197" s="3" t="s">
        <v>7910</v>
      </c>
      <c r="D3197" s="12" t="s">
        <v>9542</v>
      </c>
      <c r="E3197" s="6" t="str">
        <f t="shared" si="153"/>
        <v>module=kros</v>
      </c>
      <c r="F3197" s="6" t="str">
        <f t="shared" si="155"/>
        <v>module=xkros</v>
      </c>
    </row>
    <row r="3198" spans="1:6" ht="30" customHeight="1">
      <c r="A3198" s="3" t="s">
        <v>2</v>
      </c>
      <c r="B3198" s="3" t="s">
        <v>5938</v>
      </c>
      <c r="C3198" s="3" t="s">
        <v>7911</v>
      </c>
      <c r="D3198" s="12" t="s">
        <v>9543</v>
      </c>
      <c r="E3198" s="6" t="str">
        <f t="shared" si="153"/>
        <v>module=kros</v>
      </c>
      <c r="F3198" s="6" t="str">
        <f t="shared" si="155"/>
        <v>module=xkros</v>
      </c>
    </row>
    <row r="3199" spans="1:6" ht="30" customHeight="1">
      <c r="A3199" s="3" t="s">
        <v>2</v>
      </c>
      <c r="B3199" s="3" t="s">
        <v>5939</v>
      </c>
      <c r="C3199" s="3" t="s">
        <v>7912</v>
      </c>
      <c r="D3199" s="12" t="s">
        <v>9544</v>
      </c>
      <c r="E3199" s="6" t="str">
        <f t="shared" si="153"/>
        <v>module=kros</v>
      </c>
      <c r="F3199" s="6" t="str">
        <f t="shared" si="155"/>
        <v>module=xkros</v>
      </c>
    </row>
    <row r="3200" spans="1:6" ht="30" customHeight="1">
      <c r="A3200" s="3" t="s">
        <v>2</v>
      </c>
      <c r="B3200" s="3" t="s">
        <v>5940</v>
      </c>
      <c r="C3200" s="3" t="s">
        <v>7913</v>
      </c>
      <c r="D3200" s="12" t="s">
        <v>9545</v>
      </c>
      <c r="E3200" s="6" t="str">
        <f t="shared" si="153"/>
        <v>module=kros</v>
      </c>
      <c r="F3200" s="6" t="str">
        <f t="shared" si="155"/>
        <v>module=xkros</v>
      </c>
    </row>
    <row r="3201" spans="1:6" ht="30" customHeight="1">
      <c r="A3201" s="3" t="s">
        <v>2</v>
      </c>
      <c r="B3201" s="3" t="s">
        <v>5941</v>
      </c>
      <c r="C3201" s="3" t="s">
        <v>7914</v>
      </c>
      <c r="D3201" s="12" t="s">
        <v>9546</v>
      </c>
      <c r="E3201" s="6" t="str">
        <f t="shared" si="153"/>
        <v>module=kros</v>
      </c>
      <c r="F3201" s="6" t="str">
        <f t="shared" si="155"/>
        <v>module=xkros</v>
      </c>
    </row>
    <row r="3202" spans="1:6" ht="30" customHeight="1">
      <c r="A3202" s="3" t="s">
        <v>2</v>
      </c>
      <c r="B3202" s="3" t="s">
        <v>5942</v>
      </c>
      <c r="C3202" s="3" t="s">
        <v>7915</v>
      </c>
      <c r="D3202" s="12" t="s">
        <v>9547</v>
      </c>
      <c r="E3202" s="6" t="str">
        <f t="shared" si="153"/>
        <v>module=kros</v>
      </c>
      <c r="F3202" s="6" t="str">
        <f t="shared" si="155"/>
        <v>module=xkros</v>
      </c>
    </row>
    <row r="3203" spans="1:6" ht="30" customHeight="1">
      <c r="A3203" s="3" t="s">
        <v>2</v>
      </c>
      <c r="B3203" s="3" t="s">
        <v>5943</v>
      </c>
      <c r="C3203" s="3" t="s">
        <v>7916</v>
      </c>
      <c r="D3203" s="12" t="s">
        <v>9548</v>
      </c>
      <c r="E3203" s="6" t="str">
        <f t="shared" si="153"/>
        <v>module=kros</v>
      </c>
      <c r="F3203" s="6" t="str">
        <f t="shared" si="155"/>
        <v>module=xkros</v>
      </c>
    </row>
    <row r="3204" spans="1:6" ht="30" customHeight="1">
      <c r="A3204" s="3" t="s">
        <v>2</v>
      </c>
      <c r="B3204" s="3" t="s">
        <v>5944</v>
      </c>
      <c r="C3204" s="3" t="s">
        <v>7917</v>
      </c>
      <c r="D3204" s="12" t="s">
        <v>9549</v>
      </c>
      <c r="E3204" s="6" t="str">
        <f t="shared" si="153"/>
        <v>module=kros</v>
      </c>
      <c r="F3204" s="6" t="str">
        <f t="shared" si="155"/>
        <v>module=xkros</v>
      </c>
    </row>
    <row r="3205" spans="1:6" ht="30" customHeight="1">
      <c r="A3205" s="3" t="s">
        <v>2</v>
      </c>
      <c r="B3205" s="3" t="s">
        <v>5945</v>
      </c>
      <c r="C3205" s="3" t="s">
        <v>7918</v>
      </c>
      <c r="D3205" s="12" t="s">
        <v>9550</v>
      </c>
      <c r="E3205" s="6" t="str">
        <f t="shared" si="153"/>
        <v>module=kros</v>
      </c>
      <c r="F3205" s="6" t="str">
        <f t="shared" si="155"/>
        <v>module=xkros</v>
      </c>
    </row>
    <row r="3206" spans="1:6" ht="30" customHeight="1">
      <c r="A3206" s="3" t="s">
        <v>2</v>
      </c>
      <c r="B3206" s="3" t="s">
        <v>5946</v>
      </c>
      <c r="C3206" s="3" t="s">
        <v>7919</v>
      </c>
      <c r="D3206" s="12" t="s">
        <v>9551</v>
      </c>
      <c r="E3206" s="6" t="str">
        <f t="shared" si="153"/>
        <v>module=kros</v>
      </c>
      <c r="F3206" s="6" t="str">
        <f t="shared" si="155"/>
        <v>module=xkros</v>
      </c>
    </row>
    <row r="3207" spans="1:6" ht="30" customHeight="1">
      <c r="A3207" s="3" t="s">
        <v>2</v>
      </c>
      <c r="B3207" s="3" t="s">
        <v>5947</v>
      </c>
      <c r="C3207" s="3" t="s">
        <v>7920</v>
      </c>
      <c r="D3207" s="12" t="s">
        <v>9552</v>
      </c>
      <c r="E3207" s="6" t="str">
        <f t="shared" si="153"/>
        <v>module=kros</v>
      </c>
      <c r="F3207" s="6" t="str">
        <f t="shared" si="155"/>
        <v>module=xkros</v>
      </c>
    </row>
    <row r="3208" spans="1:6" ht="30" customHeight="1">
      <c r="A3208" s="3" t="s">
        <v>2</v>
      </c>
      <c r="B3208" s="3" t="s">
        <v>5948</v>
      </c>
      <c r="C3208" s="3" t="s">
        <v>7921</v>
      </c>
      <c r="D3208" s="12" t="s">
        <v>9553</v>
      </c>
      <c r="E3208" s="6" t="str">
        <f t="shared" si="153"/>
        <v>module=kros</v>
      </c>
      <c r="F3208" s="6" t="str">
        <f t="shared" si="155"/>
        <v>module=xkros</v>
      </c>
    </row>
    <row r="3209" spans="1:6" ht="30" customHeight="1">
      <c r="A3209" s="3" t="s">
        <v>2</v>
      </c>
      <c r="B3209" s="3" t="s">
        <v>5949</v>
      </c>
      <c r="C3209" s="3" t="s">
        <v>7922</v>
      </c>
      <c r="D3209" s="12" t="s">
        <v>9554</v>
      </c>
      <c r="E3209" s="6" t="str">
        <f t="shared" si="153"/>
        <v>module=kros</v>
      </c>
      <c r="F3209" s="6" t="str">
        <f t="shared" si="155"/>
        <v>module=xkros</v>
      </c>
    </row>
    <row r="3210" spans="1:6" ht="30" customHeight="1">
      <c r="A3210" s="3" t="s">
        <v>2</v>
      </c>
      <c r="B3210" s="3" t="s">
        <v>5950</v>
      </c>
      <c r="C3210" s="3" t="s">
        <v>7923</v>
      </c>
      <c r="D3210" s="12" t="s">
        <v>9555</v>
      </c>
      <c r="E3210" s="6" t="str">
        <f t="shared" si="153"/>
        <v>module=kros</v>
      </c>
      <c r="F3210" s="6" t="str">
        <f t="shared" si="155"/>
        <v>module=xkros</v>
      </c>
    </row>
    <row r="3211" spans="1:6" ht="30" customHeight="1">
      <c r="A3211" s="3" t="s">
        <v>2</v>
      </c>
      <c r="B3211" s="3" t="s">
        <v>5951</v>
      </c>
      <c r="C3211" s="3" t="s">
        <v>7924</v>
      </c>
      <c r="D3211" s="12" t="s">
        <v>9556</v>
      </c>
      <c r="E3211" s="6" t="str">
        <f t="shared" si="153"/>
        <v>module=kros</v>
      </c>
      <c r="F3211" s="6" t="str">
        <f t="shared" si="155"/>
        <v>module=xkros</v>
      </c>
    </row>
    <row r="3212" spans="1:6" ht="30" customHeight="1">
      <c r="A3212" s="3" t="s">
        <v>2</v>
      </c>
      <c r="B3212" s="3" t="s">
        <v>5952</v>
      </c>
      <c r="C3212" s="3" t="s">
        <v>7925</v>
      </c>
      <c r="D3212" s="12" t="s">
        <v>9557</v>
      </c>
      <c r="E3212" s="6" t="str">
        <f t="shared" si="153"/>
        <v>module=kros</v>
      </c>
      <c r="F3212" s="6" t="str">
        <f t="shared" si="155"/>
        <v>module=xkros</v>
      </c>
    </row>
    <row r="3213" spans="1:6" ht="30" customHeight="1">
      <c r="A3213" s="3" t="s">
        <v>2</v>
      </c>
      <c r="B3213" s="3" t="s">
        <v>5953</v>
      </c>
      <c r="C3213" s="3" t="s">
        <v>7926</v>
      </c>
      <c r="D3213" s="12" t="s">
        <v>9558</v>
      </c>
      <c r="E3213" s="6" t="str">
        <f t="shared" si="153"/>
        <v>module=kros</v>
      </c>
      <c r="F3213" s="6" t="str">
        <f t="shared" si="155"/>
        <v>module=xkros</v>
      </c>
    </row>
    <row r="3214" spans="1:6" ht="30" customHeight="1">
      <c r="A3214" s="3" t="s">
        <v>2</v>
      </c>
      <c r="B3214" s="3" t="s">
        <v>5954</v>
      </c>
      <c r="C3214" s="3" t="s">
        <v>7927</v>
      </c>
      <c r="D3214" s="12" t="s">
        <v>9559</v>
      </c>
      <c r="E3214" s="6" t="str">
        <f t="shared" si="153"/>
        <v>module=kros</v>
      </c>
      <c r="F3214" s="6" t="str">
        <f t="shared" si="155"/>
        <v>module=xkros</v>
      </c>
    </row>
    <row r="3215" spans="1:6" ht="30" customHeight="1">
      <c r="A3215" s="3" t="s">
        <v>2</v>
      </c>
      <c r="B3215" s="3" t="s">
        <v>5955</v>
      </c>
      <c r="C3215" s="3" t="s">
        <v>7928</v>
      </c>
      <c r="D3215" s="12" t="s">
        <v>9560</v>
      </c>
      <c r="E3215" s="6" t="str">
        <f t="shared" si="153"/>
        <v>module=kros</v>
      </c>
      <c r="F3215" s="6" t="str">
        <f t="shared" si="155"/>
        <v>module=xkros</v>
      </c>
    </row>
    <row r="3216" spans="1:6" ht="30" customHeight="1">
      <c r="A3216" s="3" t="s">
        <v>2</v>
      </c>
      <c r="B3216" s="3" t="s">
        <v>5956</v>
      </c>
      <c r="C3216" s="3" t="s">
        <v>7929</v>
      </c>
      <c r="D3216" s="12" t="s">
        <v>9561</v>
      </c>
      <c r="E3216" s="6" t="str">
        <f t="shared" ref="E3216:E3279" si="156">HYPERLINK("http://www.ssc.wisc.edu/wlsresearch/documentation/waves/?wave=wls92&amp;module=kros","module=kros")</f>
        <v>module=kros</v>
      </c>
      <c r="F3216" s="6" t="str">
        <f t="shared" ref="F3216:F3235" si="157">HYPERLINK("http://www.ssc.wisc.edu/wlsresearch/documentation/waves/?wave=wls94&amp;module=xkros","module=xkros")</f>
        <v>module=xkros</v>
      </c>
    </row>
    <row r="3217" spans="1:6" ht="30" customHeight="1">
      <c r="A3217" s="3" t="s">
        <v>2</v>
      </c>
      <c r="B3217" s="3" t="s">
        <v>5957</v>
      </c>
      <c r="C3217" s="3" t="s">
        <v>7930</v>
      </c>
      <c r="D3217" s="12" t="s">
        <v>9562</v>
      </c>
      <c r="E3217" s="6" t="str">
        <f t="shared" si="156"/>
        <v>module=kros</v>
      </c>
      <c r="F3217" s="6" t="str">
        <f t="shared" si="157"/>
        <v>module=xkros</v>
      </c>
    </row>
    <row r="3218" spans="1:6" ht="30" customHeight="1">
      <c r="A3218" s="3" t="s">
        <v>2</v>
      </c>
      <c r="B3218" s="3" t="s">
        <v>5958</v>
      </c>
      <c r="C3218" s="3" t="s">
        <v>7931</v>
      </c>
      <c r="D3218" s="12" t="s">
        <v>9563</v>
      </c>
      <c r="E3218" s="6" t="str">
        <f t="shared" si="156"/>
        <v>module=kros</v>
      </c>
      <c r="F3218" s="6" t="str">
        <f t="shared" si="157"/>
        <v>module=xkros</v>
      </c>
    </row>
    <row r="3219" spans="1:6" ht="30" customHeight="1">
      <c r="A3219" s="3" t="s">
        <v>2</v>
      </c>
      <c r="B3219" s="3" t="s">
        <v>5959</v>
      </c>
      <c r="C3219" s="3" t="s">
        <v>7932</v>
      </c>
      <c r="D3219" s="12" t="s">
        <v>9564</v>
      </c>
      <c r="E3219" s="6" t="str">
        <f t="shared" si="156"/>
        <v>module=kros</v>
      </c>
      <c r="F3219" s="6" t="str">
        <f t="shared" si="157"/>
        <v>module=xkros</v>
      </c>
    </row>
    <row r="3220" spans="1:6" ht="30" customHeight="1">
      <c r="A3220" s="3" t="s">
        <v>2</v>
      </c>
      <c r="B3220" s="3" t="s">
        <v>5960</v>
      </c>
      <c r="C3220" s="3" t="s">
        <v>7933</v>
      </c>
      <c r="D3220" s="12" t="s">
        <v>9565</v>
      </c>
      <c r="E3220" s="6" t="str">
        <f t="shared" si="156"/>
        <v>module=kros</v>
      </c>
      <c r="F3220" s="6" t="str">
        <f t="shared" si="157"/>
        <v>module=xkros</v>
      </c>
    </row>
    <row r="3221" spans="1:6" ht="30" customHeight="1">
      <c r="A3221" s="3" t="s">
        <v>2</v>
      </c>
      <c r="B3221" s="3" t="s">
        <v>5961</v>
      </c>
      <c r="C3221" s="3" t="s">
        <v>7934</v>
      </c>
      <c r="D3221" s="12" t="s">
        <v>9566</v>
      </c>
      <c r="E3221" s="6" t="str">
        <f t="shared" si="156"/>
        <v>module=kros</v>
      </c>
      <c r="F3221" s="6" t="str">
        <f t="shared" si="157"/>
        <v>module=xkros</v>
      </c>
    </row>
    <row r="3222" spans="1:6" ht="30" customHeight="1">
      <c r="A3222" s="3" t="s">
        <v>2</v>
      </c>
      <c r="B3222" s="3" t="s">
        <v>5962</v>
      </c>
      <c r="C3222" s="3" t="s">
        <v>7935</v>
      </c>
      <c r="D3222" s="12" t="s">
        <v>9567</v>
      </c>
      <c r="E3222" s="6" t="str">
        <f t="shared" si="156"/>
        <v>module=kros</v>
      </c>
      <c r="F3222" s="6" t="str">
        <f t="shared" si="157"/>
        <v>module=xkros</v>
      </c>
    </row>
    <row r="3223" spans="1:6" ht="30" customHeight="1">
      <c r="A3223" s="3" t="s">
        <v>2</v>
      </c>
      <c r="B3223" s="3" t="s">
        <v>5963</v>
      </c>
      <c r="C3223" s="3" t="s">
        <v>7936</v>
      </c>
      <c r="D3223" s="12" t="s">
        <v>9568</v>
      </c>
      <c r="E3223" s="6" t="str">
        <f t="shared" si="156"/>
        <v>module=kros</v>
      </c>
      <c r="F3223" s="6" t="str">
        <f t="shared" si="157"/>
        <v>module=xkros</v>
      </c>
    </row>
    <row r="3224" spans="1:6" ht="30" customHeight="1">
      <c r="A3224" s="3" t="s">
        <v>2</v>
      </c>
      <c r="B3224" s="3" t="s">
        <v>5964</v>
      </c>
      <c r="C3224" s="3" t="s">
        <v>7937</v>
      </c>
      <c r="D3224" s="12" t="s">
        <v>9569</v>
      </c>
      <c r="E3224" s="6" t="str">
        <f t="shared" si="156"/>
        <v>module=kros</v>
      </c>
      <c r="F3224" s="6" t="str">
        <f t="shared" si="157"/>
        <v>module=xkros</v>
      </c>
    </row>
    <row r="3225" spans="1:6" ht="30" customHeight="1">
      <c r="A3225" s="3" t="s">
        <v>2</v>
      </c>
      <c r="B3225" s="3" t="s">
        <v>5965</v>
      </c>
      <c r="C3225" s="3" t="s">
        <v>7938</v>
      </c>
      <c r="D3225" s="12" t="s">
        <v>9570</v>
      </c>
      <c r="E3225" s="6" t="str">
        <f t="shared" si="156"/>
        <v>module=kros</v>
      </c>
      <c r="F3225" s="6" t="str">
        <f t="shared" si="157"/>
        <v>module=xkros</v>
      </c>
    </row>
    <row r="3226" spans="1:6" ht="30" customHeight="1">
      <c r="A3226" s="3" t="s">
        <v>2</v>
      </c>
      <c r="B3226" s="3" t="s">
        <v>5966</v>
      </c>
      <c r="C3226" s="3" t="s">
        <v>7939</v>
      </c>
      <c r="D3226" s="12" t="s">
        <v>9571</v>
      </c>
      <c r="E3226" s="6" t="str">
        <f t="shared" si="156"/>
        <v>module=kros</v>
      </c>
      <c r="F3226" s="6" t="str">
        <f t="shared" si="157"/>
        <v>module=xkros</v>
      </c>
    </row>
    <row r="3227" spans="1:6" ht="30" customHeight="1">
      <c r="A3227" s="3" t="s">
        <v>2</v>
      </c>
      <c r="B3227" s="3" t="s">
        <v>5967</v>
      </c>
      <c r="C3227" s="3" t="s">
        <v>7940</v>
      </c>
      <c r="D3227" s="12" t="s">
        <v>9572</v>
      </c>
      <c r="E3227" s="6" t="str">
        <f t="shared" si="156"/>
        <v>module=kros</v>
      </c>
      <c r="F3227" s="6" t="str">
        <f t="shared" si="157"/>
        <v>module=xkros</v>
      </c>
    </row>
    <row r="3228" spans="1:6" ht="30" customHeight="1">
      <c r="A3228" s="3" t="s">
        <v>2</v>
      </c>
      <c r="B3228" s="3" t="s">
        <v>5968</v>
      </c>
      <c r="C3228" s="3" t="s">
        <v>7941</v>
      </c>
      <c r="D3228" s="12" t="s">
        <v>9573</v>
      </c>
      <c r="E3228" s="6" t="str">
        <f t="shared" si="156"/>
        <v>module=kros</v>
      </c>
      <c r="F3228" s="6" t="str">
        <f t="shared" si="157"/>
        <v>module=xkros</v>
      </c>
    </row>
    <row r="3229" spans="1:6" ht="30" customHeight="1">
      <c r="A3229" s="3" t="s">
        <v>2</v>
      </c>
      <c r="B3229" s="3" t="s">
        <v>5969</v>
      </c>
      <c r="C3229" s="3" t="s">
        <v>7942</v>
      </c>
      <c r="D3229" s="12" t="s">
        <v>9574</v>
      </c>
      <c r="E3229" s="6" t="str">
        <f t="shared" si="156"/>
        <v>module=kros</v>
      </c>
      <c r="F3229" s="6" t="str">
        <f t="shared" si="157"/>
        <v>module=xkros</v>
      </c>
    </row>
    <row r="3230" spans="1:6" ht="30" customHeight="1">
      <c r="A3230" s="3" t="s">
        <v>2</v>
      </c>
      <c r="B3230" s="3" t="s">
        <v>5970</v>
      </c>
      <c r="C3230" s="3" t="s">
        <v>7943</v>
      </c>
      <c r="D3230" s="12" t="s">
        <v>9575</v>
      </c>
      <c r="E3230" s="6" t="str">
        <f t="shared" si="156"/>
        <v>module=kros</v>
      </c>
      <c r="F3230" s="6" t="str">
        <f t="shared" si="157"/>
        <v>module=xkros</v>
      </c>
    </row>
    <row r="3231" spans="1:6" ht="30" customHeight="1">
      <c r="A3231" s="3" t="s">
        <v>2</v>
      </c>
      <c r="B3231" s="3" t="s">
        <v>5971</v>
      </c>
      <c r="C3231" s="3" t="s">
        <v>7944</v>
      </c>
      <c r="D3231" s="12" t="s">
        <v>9576</v>
      </c>
      <c r="E3231" s="6" t="str">
        <f t="shared" si="156"/>
        <v>module=kros</v>
      </c>
      <c r="F3231" s="6" t="str">
        <f t="shared" si="157"/>
        <v>module=xkros</v>
      </c>
    </row>
    <row r="3232" spans="1:6" ht="30" customHeight="1">
      <c r="A3232" s="3" t="s">
        <v>2</v>
      </c>
      <c r="B3232" s="3" t="s">
        <v>5972</v>
      </c>
      <c r="C3232" s="3" t="s">
        <v>7945</v>
      </c>
      <c r="D3232" s="12" t="s">
        <v>9577</v>
      </c>
      <c r="E3232" s="6" t="str">
        <f t="shared" si="156"/>
        <v>module=kros</v>
      </c>
      <c r="F3232" s="6" t="str">
        <f t="shared" si="157"/>
        <v>module=xkros</v>
      </c>
    </row>
    <row r="3233" spans="1:6" ht="30" customHeight="1">
      <c r="A3233" s="3" t="s">
        <v>2</v>
      </c>
      <c r="B3233" s="3" t="s">
        <v>5973</v>
      </c>
      <c r="C3233" s="3" t="s">
        <v>7946</v>
      </c>
      <c r="D3233" s="12" t="s">
        <v>9578</v>
      </c>
      <c r="E3233" s="6" t="str">
        <f t="shared" si="156"/>
        <v>module=kros</v>
      </c>
      <c r="F3233" s="6" t="str">
        <f t="shared" si="157"/>
        <v>module=xkros</v>
      </c>
    </row>
    <row r="3234" spans="1:6" ht="30" customHeight="1">
      <c r="A3234" s="3" t="s">
        <v>2</v>
      </c>
      <c r="B3234" s="3" t="s">
        <v>5974</v>
      </c>
      <c r="C3234" s="3" t="s">
        <v>7947</v>
      </c>
      <c r="D3234" s="12" t="s">
        <v>9579</v>
      </c>
      <c r="E3234" s="6" t="str">
        <f t="shared" si="156"/>
        <v>module=kros</v>
      </c>
      <c r="F3234" s="6" t="str">
        <f t="shared" si="157"/>
        <v>module=xkros</v>
      </c>
    </row>
    <row r="3235" spans="1:6" ht="30" customHeight="1">
      <c r="A3235" s="3" t="s">
        <v>2</v>
      </c>
      <c r="B3235" s="3" t="s">
        <v>5975</v>
      </c>
      <c r="C3235" s="3" t="s">
        <v>7948</v>
      </c>
      <c r="D3235" s="12" t="s">
        <v>9580</v>
      </c>
      <c r="E3235" s="6" t="str">
        <f t="shared" si="156"/>
        <v>module=kros</v>
      </c>
      <c r="F3235" s="6" t="str">
        <f t="shared" si="157"/>
        <v>module=xkros</v>
      </c>
    </row>
    <row r="3236" spans="1:6" ht="30" customHeight="1">
      <c r="A3236" s="3" t="s">
        <v>2</v>
      </c>
      <c r="B3236" s="3" t="s">
        <v>5976</v>
      </c>
      <c r="C3236" s="3" t="s">
        <v>7949</v>
      </c>
      <c r="D3236" s="12" t="s">
        <v>9581</v>
      </c>
      <c r="E3236" s="6" t="str">
        <f t="shared" si="156"/>
        <v>module=kros</v>
      </c>
      <c r="F3236" s="6" t="str">
        <f>HYPERLINK("http://www.ssc.wisc.edu/wlsresearch/documentation/waves/?wave=wls94&amp;module=xskid","module=xskid")</f>
        <v>module=xskid</v>
      </c>
    </row>
    <row r="3237" spans="1:6" ht="30" customHeight="1">
      <c r="A3237" s="3" t="s">
        <v>2</v>
      </c>
      <c r="B3237" s="3" t="s">
        <v>5977</v>
      </c>
      <c r="C3237" s="3" t="s">
        <v>7950</v>
      </c>
      <c r="D3237" s="12" t="s">
        <v>9582</v>
      </c>
      <c r="E3237" s="6" t="str">
        <f t="shared" si="156"/>
        <v>module=kros</v>
      </c>
      <c r="F3237" s="6" t="str">
        <f>HYPERLINK("http://www.ssc.wisc.edu/wlsresearch/documentation/waves/?wave=wls94&amp;module=xskid","module=xskid")</f>
        <v>module=xskid</v>
      </c>
    </row>
    <row r="3238" spans="1:6" ht="30" customHeight="1">
      <c r="A3238" s="3" t="s">
        <v>2</v>
      </c>
      <c r="B3238" s="3" t="s">
        <v>5978</v>
      </c>
      <c r="C3238" s="3" t="s">
        <v>7951</v>
      </c>
      <c r="D3238" s="12" t="s">
        <v>9583</v>
      </c>
      <c r="E3238" s="6" t="str">
        <f t="shared" si="156"/>
        <v>module=kros</v>
      </c>
      <c r="F3238" s="6" t="str">
        <f>HYPERLINK("http://www.ssc.wisc.edu/wlsresearch/documentation/waves/?wave=wls94&amp;module=xskid","module=xskid")</f>
        <v>module=xskid</v>
      </c>
    </row>
    <row r="3239" spans="1:6" ht="30" customHeight="1">
      <c r="A3239" s="3" t="s">
        <v>2</v>
      </c>
      <c r="B3239" s="3" t="s">
        <v>5979</v>
      </c>
      <c r="C3239" s="3" t="s">
        <v>7952</v>
      </c>
      <c r="D3239" s="12" t="s">
        <v>9584</v>
      </c>
      <c r="E3239" s="6" t="str">
        <f t="shared" si="156"/>
        <v>module=kros</v>
      </c>
      <c r="F3239" s="6" t="str">
        <f>HYPERLINK("http://www.ssc.wisc.edu/wlsresearch/documentation/waves/?wave=wls94&amp;module=xskid","module=xskid")</f>
        <v>module=xskid</v>
      </c>
    </row>
    <row r="3240" spans="1:6" ht="30" customHeight="1">
      <c r="A3240" s="3" t="s">
        <v>2</v>
      </c>
      <c r="B3240" s="3" t="s">
        <v>5980</v>
      </c>
      <c r="C3240" s="3" t="s">
        <v>7953</v>
      </c>
      <c r="D3240" s="12" t="s">
        <v>9585</v>
      </c>
      <c r="E3240" s="6" t="str">
        <f t="shared" si="156"/>
        <v>module=kros</v>
      </c>
      <c r="F3240" s="6" t="str">
        <f>HYPERLINK("http://www.ssc.wisc.edu/wlsresearch/documentation/waves/?wave=wls94&amp;module=xkros","module=xkros")</f>
        <v>module=xkros</v>
      </c>
    </row>
    <row r="3241" spans="1:6" ht="30" customHeight="1">
      <c r="A3241" s="3" t="s">
        <v>2</v>
      </c>
      <c r="B3241" s="3" t="s">
        <v>5981</v>
      </c>
      <c r="C3241" s="3" t="s">
        <v>7954</v>
      </c>
      <c r="D3241" s="12" t="s">
        <v>9586</v>
      </c>
      <c r="E3241" s="6" t="str">
        <f t="shared" si="156"/>
        <v>module=kros</v>
      </c>
      <c r="F3241" s="6" t="str">
        <f>HYPERLINK("http://www.ssc.wisc.edu/wlsresearch/documentation/waves/?wave=wls94&amp;module=xkros","module=xkros")</f>
        <v>module=xkros</v>
      </c>
    </row>
    <row r="3242" spans="1:6" ht="30" customHeight="1">
      <c r="A3242" s="3" t="s">
        <v>3</v>
      </c>
      <c r="B3242" s="3" t="s">
        <v>5982</v>
      </c>
      <c r="C3242" s="3" t="s">
        <v>5982</v>
      </c>
      <c r="D3242" s="12" t="s">
        <v>9587</v>
      </c>
      <c r="E3242" s="6" t="str">
        <f t="shared" si="156"/>
        <v>module=kros</v>
      </c>
      <c r="F3242" s="3" t="s">
        <v>114</v>
      </c>
    </row>
    <row r="3243" spans="1:6" ht="30" customHeight="1">
      <c r="A3243" s="3" t="s">
        <v>3</v>
      </c>
      <c r="B3243" s="3" t="s">
        <v>5983</v>
      </c>
      <c r="C3243" s="3" t="s">
        <v>5983</v>
      </c>
      <c r="D3243" s="12" t="s">
        <v>9588</v>
      </c>
      <c r="E3243" s="6" t="str">
        <f t="shared" si="156"/>
        <v>module=kros</v>
      </c>
      <c r="F3243" s="3" t="s">
        <v>114</v>
      </c>
    </row>
    <row r="3244" spans="1:6" ht="30" customHeight="1">
      <c r="A3244" s="3" t="s">
        <v>3</v>
      </c>
      <c r="B3244" s="3" t="s">
        <v>5984</v>
      </c>
      <c r="C3244" s="3" t="s">
        <v>5984</v>
      </c>
      <c r="D3244" s="12" t="s">
        <v>9589</v>
      </c>
      <c r="E3244" s="6" t="str">
        <f t="shared" si="156"/>
        <v>module=kros</v>
      </c>
      <c r="F3244" s="3" t="s">
        <v>114</v>
      </c>
    </row>
    <row r="3245" spans="1:6" ht="30" customHeight="1">
      <c r="A3245" s="3" t="s">
        <v>3</v>
      </c>
      <c r="B3245" s="3" t="s">
        <v>5985</v>
      </c>
      <c r="C3245" s="3" t="s">
        <v>5985</v>
      </c>
      <c r="D3245" s="12" t="s">
        <v>9590</v>
      </c>
      <c r="E3245" s="6" t="str">
        <f t="shared" si="156"/>
        <v>module=kros</v>
      </c>
      <c r="F3245" s="3" t="s">
        <v>114</v>
      </c>
    </row>
    <row r="3246" spans="1:6" ht="30" customHeight="1">
      <c r="A3246" s="3" t="s">
        <v>3</v>
      </c>
      <c r="B3246" s="3" t="s">
        <v>5986</v>
      </c>
      <c r="C3246" s="3" t="s">
        <v>5986</v>
      </c>
      <c r="D3246" s="12" t="s">
        <v>9591</v>
      </c>
      <c r="E3246" s="6" t="str">
        <f t="shared" si="156"/>
        <v>module=kros</v>
      </c>
      <c r="F3246" s="3" t="s">
        <v>114</v>
      </c>
    </row>
    <row r="3247" spans="1:6" ht="30" customHeight="1">
      <c r="A3247" s="3" t="s">
        <v>3</v>
      </c>
      <c r="B3247" s="3" t="s">
        <v>5987</v>
      </c>
      <c r="C3247" s="3" t="s">
        <v>5987</v>
      </c>
      <c r="D3247" s="12" t="s">
        <v>9592</v>
      </c>
      <c r="E3247" s="6" t="str">
        <f t="shared" si="156"/>
        <v>module=kros</v>
      </c>
      <c r="F3247" s="3" t="s">
        <v>114</v>
      </c>
    </row>
    <row r="3248" spans="1:6" ht="30" customHeight="1">
      <c r="A3248" s="3" t="s">
        <v>3</v>
      </c>
      <c r="B3248" s="3" t="s">
        <v>5988</v>
      </c>
      <c r="C3248" s="3" t="s">
        <v>5988</v>
      </c>
      <c r="D3248" s="12" t="s">
        <v>9593</v>
      </c>
      <c r="E3248" s="6" t="str">
        <f t="shared" si="156"/>
        <v>module=kros</v>
      </c>
      <c r="F3248" s="3" t="s">
        <v>114</v>
      </c>
    </row>
    <row r="3249" spans="1:6" ht="30" customHeight="1">
      <c r="A3249" s="3" t="s">
        <v>3</v>
      </c>
      <c r="B3249" s="3" t="s">
        <v>5989</v>
      </c>
      <c r="C3249" s="3" t="s">
        <v>5989</v>
      </c>
      <c r="D3249" s="12" t="s">
        <v>9594</v>
      </c>
      <c r="E3249" s="6" t="str">
        <f t="shared" si="156"/>
        <v>module=kros</v>
      </c>
      <c r="F3249" s="3" t="s">
        <v>114</v>
      </c>
    </row>
    <row r="3250" spans="1:6" ht="30" customHeight="1">
      <c r="A3250" s="3" t="s">
        <v>3</v>
      </c>
      <c r="B3250" s="3" t="s">
        <v>5990</v>
      </c>
      <c r="C3250" s="3" t="s">
        <v>5990</v>
      </c>
      <c r="D3250" s="12" t="s">
        <v>9595</v>
      </c>
      <c r="E3250" s="6" t="str">
        <f t="shared" si="156"/>
        <v>module=kros</v>
      </c>
      <c r="F3250" s="3" t="s">
        <v>114</v>
      </c>
    </row>
    <row r="3251" spans="1:6" ht="30" customHeight="1">
      <c r="A3251" s="3" t="s">
        <v>3</v>
      </c>
      <c r="B3251" s="3" t="s">
        <v>5991</v>
      </c>
      <c r="C3251" s="3" t="s">
        <v>5991</v>
      </c>
      <c r="D3251" s="12" t="s">
        <v>9596</v>
      </c>
      <c r="E3251" s="6" t="str">
        <f t="shared" si="156"/>
        <v>module=kros</v>
      </c>
      <c r="F3251" s="3" t="s">
        <v>114</v>
      </c>
    </row>
    <row r="3252" spans="1:6" ht="30" customHeight="1">
      <c r="A3252" s="3" t="s">
        <v>3</v>
      </c>
      <c r="B3252" s="3" t="s">
        <v>5992</v>
      </c>
      <c r="C3252" s="3" t="s">
        <v>5992</v>
      </c>
      <c r="D3252" s="12" t="s">
        <v>9597</v>
      </c>
      <c r="E3252" s="6" t="str">
        <f t="shared" si="156"/>
        <v>module=kros</v>
      </c>
      <c r="F3252" s="3" t="s">
        <v>114</v>
      </c>
    </row>
    <row r="3253" spans="1:6" ht="30" customHeight="1">
      <c r="A3253" s="3" t="s">
        <v>3</v>
      </c>
      <c r="B3253" s="3" t="s">
        <v>5993</v>
      </c>
      <c r="C3253" s="3" t="s">
        <v>5993</v>
      </c>
      <c r="D3253" s="12" t="s">
        <v>9598</v>
      </c>
      <c r="E3253" s="6" t="str">
        <f t="shared" si="156"/>
        <v>module=kros</v>
      </c>
      <c r="F3253" s="3" t="s">
        <v>114</v>
      </c>
    </row>
    <row r="3254" spans="1:6" ht="30" customHeight="1">
      <c r="A3254" s="3" t="s">
        <v>3</v>
      </c>
      <c r="B3254" s="3" t="s">
        <v>5994</v>
      </c>
      <c r="C3254" s="3" t="s">
        <v>5994</v>
      </c>
      <c r="D3254" s="12" t="s">
        <v>9599</v>
      </c>
      <c r="E3254" s="6" t="str">
        <f t="shared" si="156"/>
        <v>module=kros</v>
      </c>
      <c r="F3254" s="3" t="s">
        <v>114</v>
      </c>
    </row>
    <row r="3255" spans="1:6" ht="30" customHeight="1">
      <c r="A3255" s="3" t="s">
        <v>3</v>
      </c>
      <c r="B3255" s="3" t="s">
        <v>5995</v>
      </c>
      <c r="C3255" s="3" t="s">
        <v>5995</v>
      </c>
      <c r="D3255" s="12" t="s">
        <v>9600</v>
      </c>
      <c r="E3255" s="6" t="str">
        <f t="shared" si="156"/>
        <v>module=kros</v>
      </c>
      <c r="F3255" s="3" t="s">
        <v>114</v>
      </c>
    </row>
    <row r="3256" spans="1:6" ht="30" customHeight="1">
      <c r="A3256" s="3" t="s">
        <v>3</v>
      </c>
      <c r="B3256" s="3" t="s">
        <v>5996</v>
      </c>
      <c r="C3256" s="3" t="s">
        <v>5996</v>
      </c>
      <c r="D3256" s="12" t="s">
        <v>9601</v>
      </c>
      <c r="E3256" s="6" t="str">
        <f t="shared" si="156"/>
        <v>module=kros</v>
      </c>
      <c r="F3256" s="3" t="s">
        <v>114</v>
      </c>
    </row>
    <row r="3257" spans="1:6" ht="30" customHeight="1">
      <c r="A3257" s="3" t="s">
        <v>3</v>
      </c>
      <c r="B3257" s="3" t="s">
        <v>5997</v>
      </c>
      <c r="C3257" s="3" t="s">
        <v>5997</v>
      </c>
      <c r="D3257" s="12" t="s">
        <v>9602</v>
      </c>
      <c r="E3257" s="6" t="str">
        <f t="shared" si="156"/>
        <v>module=kros</v>
      </c>
      <c r="F3257" s="3" t="s">
        <v>114</v>
      </c>
    </row>
    <row r="3258" spans="1:6" ht="30" customHeight="1">
      <c r="A3258" s="3" t="s">
        <v>3</v>
      </c>
      <c r="B3258" s="3" t="s">
        <v>5998</v>
      </c>
      <c r="C3258" s="3" t="s">
        <v>5998</v>
      </c>
      <c r="D3258" s="12" t="s">
        <v>9603</v>
      </c>
      <c r="E3258" s="6" t="str">
        <f t="shared" si="156"/>
        <v>module=kros</v>
      </c>
      <c r="F3258" s="3" t="s">
        <v>114</v>
      </c>
    </row>
    <row r="3259" spans="1:6" ht="30" customHeight="1">
      <c r="A3259" s="3" t="s">
        <v>3</v>
      </c>
      <c r="B3259" s="3" t="s">
        <v>5999</v>
      </c>
      <c r="C3259" s="3" t="s">
        <v>5999</v>
      </c>
      <c r="D3259" s="12" t="s">
        <v>9604</v>
      </c>
      <c r="E3259" s="6" t="str">
        <f t="shared" si="156"/>
        <v>module=kros</v>
      </c>
      <c r="F3259" s="3" t="s">
        <v>114</v>
      </c>
    </row>
    <row r="3260" spans="1:6" ht="30" customHeight="1">
      <c r="A3260" s="3" t="s">
        <v>3</v>
      </c>
      <c r="B3260" s="3" t="s">
        <v>6000</v>
      </c>
      <c r="C3260" s="3" t="s">
        <v>6000</v>
      </c>
      <c r="D3260" s="12" t="s">
        <v>9605</v>
      </c>
      <c r="E3260" s="6" t="str">
        <f t="shared" si="156"/>
        <v>module=kros</v>
      </c>
      <c r="F3260" s="3" t="s">
        <v>114</v>
      </c>
    </row>
    <row r="3261" spans="1:6" ht="30" customHeight="1">
      <c r="A3261" s="3" t="s">
        <v>3</v>
      </c>
      <c r="B3261" s="3" t="s">
        <v>6001</v>
      </c>
      <c r="C3261" s="3" t="s">
        <v>6001</v>
      </c>
      <c r="D3261" s="12" t="s">
        <v>9606</v>
      </c>
      <c r="E3261" s="6" t="str">
        <f t="shared" si="156"/>
        <v>module=kros</v>
      </c>
      <c r="F3261" s="3" t="s">
        <v>114</v>
      </c>
    </row>
    <row r="3262" spans="1:6" ht="30" customHeight="1">
      <c r="A3262" s="3" t="s">
        <v>3</v>
      </c>
      <c r="B3262" s="3" t="s">
        <v>6002</v>
      </c>
      <c r="C3262" s="3" t="s">
        <v>6002</v>
      </c>
      <c r="D3262" s="12" t="s">
        <v>9607</v>
      </c>
      <c r="E3262" s="6" t="str">
        <f t="shared" si="156"/>
        <v>module=kros</v>
      </c>
      <c r="F3262" s="3" t="s">
        <v>114</v>
      </c>
    </row>
    <row r="3263" spans="1:6" ht="30" customHeight="1">
      <c r="A3263" s="3" t="s">
        <v>3</v>
      </c>
      <c r="B3263" s="3" t="s">
        <v>6003</v>
      </c>
      <c r="C3263" s="3" t="s">
        <v>6003</v>
      </c>
      <c r="D3263" s="12" t="s">
        <v>9608</v>
      </c>
      <c r="E3263" s="6" t="str">
        <f t="shared" si="156"/>
        <v>module=kros</v>
      </c>
      <c r="F3263" s="3" t="s">
        <v>114</v>
      </c>
    </row>
    <row r="3264" spans="1:6" ht="30" customHeight="1">
      <c r="A3264" s="3" t="s">
        <v>3</v>
      </c>
      <c r="B3264" s="3" t="s">
        <v>6004</v>
      </c>
      <c r="C3264" s="3" t="s">
        <v>6004</v>
      </c>
      <c r="D3264" s="12" t="s">
        <v>9609</v>
      </c>
      <c r="E3264" s="6" t="str">
        <f t="shared" si="156"/>
        <v>module=kros</v>
      </c>
      <c r="F3264" s="3" t="s">
        <v>114</v>
      </c>
    </row>
    <row r="3265" spans="1:6" ht="30" customHeight="1">
      <c r="A3265" s="3" t="s">
        <v>3</v>
      </c>
      <c r="B3265" s="3" t="s">
        <v>6005</v>
      </c>
      <c r="C3265" s="3" t="s">
        <v>6005</v>
      </c>
      <c r="D3265" s="12" t="s">
        <v>9610</v>
      </c>
      <c r="E3265" s="6" t="str">
        <f t="shared" si="156"/>
        <v>module=kros</v>
      </c>
      <c r="F3265" s="3" t="s">
        <v>114</v>
      </c>
    </row>
    <row r="3266" spans="1:6" ht="30" customHeight="1">
      <c r="A3266" s="3" t="s">
        <v>3</v>
      </c>
      <c r="B3266" s="3" t="s">
        <v>6006</v>
      </c>
      <c r="C3266" s="3" t="s">
        <v>6006</v>
      </c>
      <c r="D3266" s="12" t="s">
        <v>9611</v>
      </c>
      <c r="E3266" s="6" t="str">
        <f t="shared" si="156"/>
        <v>module=kros</v>
      </c>
      <c r="F3266" s="3" t="s">
        <v>114</v>
      </c>
    </row>
    <row r="3267" spans="1:6" ht="30" customHeight="1">
      <c r="A3267" s="3" t="s">
        <v>3</v>
      </c>
      <c r="B3267" s="3" t="s">
        <v>6007</v>
      </c>
      <c r="C3267" s="3" t="s">
        <v>6007</v>
      </c>
      <c r="D3267" s="12" t="s">
        <v>9612</v>
      </c>
      <c r="E3267" s="6" t="str">
        <f t="shared" si="156"/>
        <v>module=kros</v>
      </c>
      <c r="F3267" s="3" t="s">
        <v>114</v>
      </c>
    </row>
    <row r="3268" spans="1:6" ht="30" customHeight="1">
      <c r="A3268" s="3" t="s">
        <v>3</v>
      </c>
      <c r="B3268" s="3" t="s">
        <v>6008</v>
      </c>
      <c r="C3268" s="3" t="s">
        <v>6008</v>
      </c>
      <c r="D3268" s="12" t="s">
        <v>9613</v>
      </c>
      <c r="E3268" s="6" t="str">
        <f t="shared" si="156"/>
        <v>module=kros</v>
      </c>
      <c r="F3268" s="3" t="s">
        <v>114</v>
      </c>
    </row>
    <row r="3269" spans="1:6" ht="30" customHeight="1">
      <c r="A3269" s="3" t="s">
        <v>3</v>
      </c>
      <c r="B3269" s="3" t="s">
        <v>6009</v>
      </c>
      <c r="C3269" s="3" t="s">
        <v>6009</v>
      </c>
      <c r="D3269" s="12" t="s">
        <v>9614</v>
      </c>
      <c r="E3269" s="6" t="str">
        <f t="shared" si="156"/>
        <v>module=kros</v>
      </c>
      <c r="F3269" s="3" t="s">
        <v>114</v>
      </c>
    </row>
    <row r="3270" spans="1:6" ht="30" customHeight="1">
      <c r="A3270" s="3" t="s">
        <v>3</v>
      </c>
      <c r="B3270" s="3" t="s">
        <v>6010</v>
      </c>
      <c r="C3270" s="3" t="s">
        <v>6010</v>
      </c>
      <c r="D3270" s="12" t="s">
        <v>9615</v>
      </c>
      <c r="E3270" s="6" t="str">
        <f t="shared" si="156"/>
        <v>module=kros</v>
      </c>
      <c r="F3270" s="3" t="s">
        <v>114</v>
      </c>
    </row>
    <row r="3271" spans="1:6" ht="30" customHeight="1">
      <c r="A3271" s="3" t="s">
        <v>3</v>
      </c>
      <c r="B3271" s="3" t="s">
        <v>6011</v>
      </c>
      <c r="C3271" s="3" t="s">
        <v>6011</v>
      </c>
      <c r="D3271" s="12" t="s">
        <v>9616</v>
      </c>
      <c r="E3271" s="6" t="str">
        <f t="shared" si="156"/>
        <v>module=kros</v>
      </c>
      <c r="F3271" s="3" t="s">
        <v>114</v>
      </c>
    </row>
    <row r="3272" spans="1:6" ht="30" customHeight="1">
      <c r="A3272" s="3" t="s">
        <v>3</v>
      </c>
      <c r="B3272" s="3" t="s">
        <v>6012</v>
      </c>
      <c r="C3272" s="3" t="s">
        <v>6012</v>
      </c>
      <c r="D3272" s="12" t="s">
        <v>9617</v>
      </c>
      <c r="E3272" s="6" t="str">
        <f t="shared" si="156"/>
        <v>module=kros</v>
      </c>
      <c r="F3272" s="3" t="s">
        <v>114</v>
      </c>
    </row>
    <row r="3273" spans="1:6" ht="30" customHeight="1">
      <c r="A3273" s="3" t="s">
        <v>3</v>
      </c>
      <c r="B3273" s="3" t="s">
        <v>6013</v>
      </c>
      <c r="C3273" s="3" t="s">
        <v>6013</v>
      </c>
      <c r="D3273" s="12" t="s">
        <v>9618</v>
      </c>
      <c r="E3273" s="6" t="str">
        <f t="shared" si="156"/>
        <v>module=kros</v>
      </c>
      <c r="F3273" s="3" t="s">
        <v>114</v>
      </c>
    </row>
    <row r="3274" spans="1:6" ht="30" customHeight="1">
      <c r="A3274" s="3" t="s">
        <v>3</v>
      </c>
      <c r="B3274" s="3" t="s">
        <v>6014</v>
      </c>
      <c r="C3274" s="3" t="s">
        <v>6014</v>
      </c>
      <c r="D3274" s="12" t="s">
        <v>9619</v>
      </c>
      <c r="E3274" s="6" t="str">
        <f t="shared" si="156"/>
        <v>module=kros</v>
      </c>
      <c r="F3274" s="3" t="s">
        <v>114</v>
      </c>
    </row>
    <row r="3275" spans="1:6" ht="30" customHeight="1">
      <c r="A3275" s="3" t="s">
        <v>3</v>
      </c>
      <c r="B3275" s="3" t="s">
        <v>6015</v>
      </c>
      <c r="C3275" s="3" t="s">
        <v>6015</v>
      </c>
      <c r="D3275" s="12" t="s">
        <v>9620</v>
      </c>
      <c r="E3275" s="6" t="str">
        <f t="shared" si="156"/>
        <v>module=kros</v>
      </c>
      <c r="F3275" s="3" t="s">
        <v>114</v>
      </c>
    </row>
    <row r="3276" spans="1:6" ht="30" customHeight="1">
      <c r="A3276" s="3" t="s">
        <v>3</v>
      </c>
      <c r="B3276" s="3" t="s">
        <v>6016</v>
      </c>
      <c r="C3276" s="3" t="s">
        <v>6016</v>
      </c>
      <c r="D3276" s="12" t="s">
        <v>9621</v>
      </c>
      <c r="E3276" s="6" t="str">
        <f t="shared" si="156"/>
        <v>module=kros</v>
      </c>
      <c r="F3276" s="3" t="s">
        <v>114</v>
      </c>
    </row>
    <row r="3277" spans="1:6" ht="30" customHeight="1">
      <c r="A3277" s="3" t="s">
        <v>3</v>
      </c>
      <c r="B3277" s="3" t="s">
        <v>6017</v>
      </c>
      <c r="C3277" s="3" t="s">
        <v>6017</v>
      </c>
      <c r="D3277" s="12" t="s">
        <v>9622</v>
      </c>
      <c r="E3277" s="6" t="str">
        <f t="shared" si="156"/>
        <v>module=kros</v>
      </c>
      <c r="F3277" s="3" t="s">
        <v>114</v>
      </c>
    </row>
    <row r="3278" spans="1:6" ht="30" customHeight="1">
      <c r="A3278" s="3" t="s">
        <v>3</v>
      </c>
      <c r="B3278" s="3" t="s">
        <v>6018</v>
      </c>
      <c r="C3278" s="3" t="s">
        <v>6018</v>
      </c>
      <c r="D3278" s="12" t="s">
        <v>9623</v>
      </c>
      <c r="E3278" s="6" t="str">
        <f t="shared" si="156"/>
        <v>module=kros</v>
      </c>
      <c r="F3278" s="3" t="s">
        <v>114</v>
      </c>
    </row>
    <row r="3279" spans="1:6" ht="30" customHeight="1">
      <c r="A3279" s="3" t="s">
        <v>3</v>
      </c>
      <c r="B3279" s="3" t="s">
        <v>6019</v>
      </c>
      <c r="C3279" s="3" t="s">
        <v>6019</v>
      </c>
      <c r="D3279" s="12" t="s">
        <v>9624</v>
      </c>
      <c r="E3279" s="6" t="str">
        <f t="shared" si="156"/>
        <v>module=kros</v>
      </c>
      <c r="F3279" s="3" t="s">
        <v>114</v>
      </c>
    </row>
    <row r="3280" spans="1:6" ht="30" customHeight="1">
      <c r="A3280" s="3" t="s">
        <v>3</v>
      </c>
      <c r="B3280" s="3" t="s">
        <v>6020</v>
      </c>
      <c r="C3280" s="3" t="s">
        <v>6020</v>
      </c>
      <c r="D3280" s="12" t="s">
        <v>9625</v>
      </c>
      <c r="E3280" s="6" t="str">
        <f t="shared" ref="E3280:E3318" si="158">HYPERLINK("http://www.ssc.wisc.edu/wlsresearch/documentation/waves/?wave=wls92&amp;module=kros","module=kros")</f>
        <v>module=kros</v>
      </c>
      <c r="F3280" s="3" t="s">
        <v>114</v>
      </c>
    </row>
    <row r="3281" spans="1:6" ht="30" customHeight="1">
      <c r="A3281" s="3" t="s">
        <v>3</v>
      </c>
      <c r="B3281" s="3" t="s">
        <v>6021</v>
      </c>
      <c r="C3281" s="3" t="s">
        <v>6021</v>
      </c>
      <c r="D3281" s="12" t="s">
        <v>9626</v>
      </c>
      <c r="E3281" s="6" t="str">
        <f t="shared" si="158"/>
        <v>module=kros</v>
      </c>
      <c r="F3281" s="3" t="s">
        <v>114</v>
      </c>
    </row>
    <row r="3282" spans="1:6" ht="30" customHeight="1">
      <c r="A3282" s="3" t="s">
        <v>3</v>
      </c>
      <c r="B3282" s="3" t="s">
        <v>6022</v>
      </c>
      <c r="C3282" s="3" t="s">
        <v>6022</v>
      </c>
      <c r="D3282" s="12" t="s">
        <v>9627</v>
      </c>
      <c r="E3282" s="6" t="str">
        <f t="shared" si="158"/>
        <v>module=kros</v>
      </c>
      <c r="F3282" s="3" t="s">
        <v>114</v>
      </c>
    </row>
    <row r="3283" spans="1:6" ht="30" customHeight="1">
      <c r="A3283" s="3" t="s">
        <v>3</v>
      </c>
      <c r="B3283" s="3" t="s">
        <v>6023</v>
      </c>
      <c r="C3283" s="3" t="s">
        <v>6023</v>
      </c>
      <c r="D3283" s="12" t="s">
        <v>9628</v>
      </c>
      <c r="E3283" s="6" t="str">
        <f t="shared" si="158"/>
        <v>module=kros</v>
      </c>
      <c r="F3283" s="3" t="s">
        <v>114</v>
      </c>
    </row>
    <row r="3284" spans="1:6" ht="30" customHeight="1">
      <c r="A3284" s="3" t="s">
        <v>3</v>
      </c>
      <c r="B3284" s="3" t="s">
        <v>6024</v>
      </c>
      <c r="C3284" s="3" t="s">
        <v>6024</v>
      </c>
      <c r="D3284" s="12" t="s">
        <v>9629</v>
      </c>
      <c r="E3284" s="6" t="str">
        <f t="shared" si="158"/>
        <v>module=kros</v>
      </c>
      <c r="F3284" s="3" t="s">
        <v>114</v>
      </c>
    </row>
    <row r="3285" spans="1:6" ht="30" customHeight="1">
      <c r="A3285" s="3" t="s">
        <v>3</v>
      </c>
      <c r="B3285" s="3" t="s">
        <v>6025</v>
      </c>
      <c r="C3285" s="3" t="s">
        <v>6025</v>
      </c>
      <c r="D3285" s="12" t="s">
        <v>9630</v>
      </c>
      <c r="E3285" s="6" t="str">
        <f t="shared" si="158"/>
        <v>module=kros</v>
      </c>
      <c r="F3285" s="3" t="s">
        <v>114</v>
      </c>
    </row>
    <row r="3286" spans="1:6" ht="30" customHeight="1">
      <c r="A3286" s="3" t="s">
        <v>3</v>
      </c>
      <c r="B3286" s="3" t="s">
        <v>6026</v>
      </c>
      <c r="C3286" s="3" t="s">
        <v>6026</v>
      </c>
      <c r="D3286" s="12" t="s">
        <v>9631</v>
      </c>
      <c r="E3286" s="6" t="str">
        <f t="shared" si="158"/>
        <v>module=kros</v>
      </c>
      <c r="F3286" s="3" t="s">
        <v>114</v>
      </c>
    </row>
    <row r="3287" spans="1:6" ht="30" customHeight="1">
      <c r="A3287" s="3" t="s">
        <v>3</v>
      </c>
      <c r="B3287" s="3" t="s">
        <v>6027</v>
      </c>
      <c r="C3287" s="3" t="s">
        <v>6027</v>
      </c>
      <c r="D3287" s="12" t="s">
        <v>9632</v>
      </c>
      <c r="E3287" s="6" t="str">
        <f t="shared" si="158"/>
        <v>module=kros</v>
      </c>
      <c r="F3287" s="3" t="s">
        <v>114</v>
      </c>
    </row>
    <row r="3288" spans="1:6" ht="30" customHeight="1">
      <c r="A3288" s="3" t="s">
        <v>3</v>
      </c>
      <c r="B3288" s="3" t="s">
        <v>6028</v>
      </c>
      <c r="C3288" s="3" t="s">
        <v>6028</v>
      </c>
      <c r="D3288" s="12" t="s">
        <v>9633</v>
      </c>
      <c r="E3288" s="6" t="str">
        <f t="shared" si="158"/>
        <v>module=kros</v>
      </c>
      <c r="F3288" s="3" t="s">
        <v>114</v>
      </c>
    </row>
    <row r="3289" spans="1:6" ht="30" customHeight="1">
      <c r="A3289" s="3" t="s">
        <v>3</v>
      </c>
      <c r="B3289" s="3" t="s">
        <v>6029</v>
      </c>
      <c r="C3289" s="3" t="s">
        <v>6029</v>
      </c>
      <c r="D3289" s="12" t="s">
        <v>9634</v>
      </c>
      <c r="E3289" s="6" t="str">
        <f t="shared" si="158"/>
        <v>module=kros</v>
      </c>
      <c r="F3289" s="3" t="s">
        <v>114</v>
      </c>
    </row>
    <row r="3290" spans="1:6" ht="30" customHeight="1">
      <c r="A3290" s="3" t="s">
        <v>3</v>
      </c>
      <c r="B3290" s="3" t="s">
        <v>6030</v>
      </c>
      <c r="C3290" s="3" t="s">
        <v>6030</v>
      </c>
      <c r="D3290" s="12" t="s">
        <v>9635</v>
      </c>
      <c r="E3290" s="6" t="str">
        <f t="shared" si="158"/>
        <v>module=kros</v>
      </c>
      <c r="F3290" s="3" t="s">
        <v>114</v>
      </c>
    </row>
    <row r="3291" spans="1:6" ht="30" customHeight="1">
      <c r="A3291" s="3" t="s">
        <v>3</v>
      </c>
      <c r="B3291" s="3" t="s">
        <v>6031</v>
      </c>
      <c r="C3291" s="3" t="s">
        <v>6031</v>
      </c>
      <c r="D3291" s="12" t="s">
        <v>9636</v>
      </c>
      <c r="E3291" s="6" t="str">
        <f t="shared" si="158"/>
        <v>module=kros</v>
      </c>
      <c r="F3291" s="3" t="s">
        <v>114</v>
      </c>
    </row>
    <row r="3292" spans="1:6" ht="30" customHeight="1">
      <c r="A3292" s="3" t="s">
        <v>3</v>
      </c>
      <c r="B3292" s="3" t="s">
        <v>6032</v>
      </c>
      <c r="C3292" s="3" t="s">
        <v>6032</v>
      </c>
      <c r="D3292" s="12" t="s">
        <v>9637</v>
      </c>
      <c r="E3292" s="6" t="str">
        <f t="shared" si="158"/>
        <v>module=kros</v>
      </c>
      <c r="F3292" s="3" t="s">
        <v>114</v>
      </c>
    </row>
    <row r="3293" spans="1:6" ht="30" customHeight="1">
      <c r="A3293" s="3" t="s">
        <v>3</v>
      </c>
      <c r="B3293" s="3" t="s">
        <v>6033</v>
      </c>
      <c r="C3293" s="3" t="s">
        <v>6033</v>
      </c>
      <c r="D3293" s="12" t="s">
        <v>9638</v>
      </c>
      <c r="E3293" s="6" t="str">
        <f t="shared" si="158"/>
        <v>module=kros</v>
      </c>
      <c r="F3293" s="3" t="s">
        <v>114</v>
      </c>
    </row>
    <row r="3294" spans="1:6" ht="30" customHeight="1">
      <c r="A3294" s="3" t="s">
        <v>3</v>
      </c>
      <c r="B3294" s="3" t="s">
        <v>6034</v>
      </c>
      <c r="C3294" s="3" t="s">
        <v>6034</v>
      </c>
      <c r="D3294" s="12" t="s">
        <v>9639</v>
      </c>
      <c r="E3294" s="6" t="str">
        <f t="shared" si="158"/>
        <v>module=kros</v>
      </c>
      <c r="F3294" s="3" t="s">
        <v>114</v>
      </c>
    </row>
    <row r="3295" spans="1:6" ht="30" customHeight="1">
      <c r="A3295" s="3" t="s">
        <v>3</v>
      </c>
      <c r="B3295" s="3" t="s">
        <v>6035</v>
      </c>
      <c r="C3295" s="3" t="s">
        <v>6035</v>
      </c>
      <c r="D3295" s="12" t="s">
        <v>9640</v>
      </c>
      <c r="E3295" s="6" t="str">
        <f t="shared" si="158"/>
        <v>module=kros</v>
      </c>
      <c r="F3295" s="3" t="s">
        <v>114</v>
      </c>
    </row>
    <row r="3296" spans="1:6" ht="30" customHeight="1">
      <c r="A3296" s="3" t="s">
        <v>3</v>
      </c>
      <c r="B3296" s="3" t="s">
        <v>6036</v>
      </c>
      <c r="C3296" s="3" t="s">
        <v>6036</v>
      </c>
      <c r="D3296" s="12" t="s">
        <v>9641</v>
      </c>
      <c r="E3296" s="6" t="str">
        <f t="shared" si="158"/>
        <v>module=kros</v>
      </c>
      <c r="F3296" s="3" t="s">
        <v>114</v>
      </c>
    </row>
    <row r="3297" spans="1:6" ht="30" customHeight="1">
      <c r="A3297" s="3" t="s">
        <v>3</v>
      </c>
      <c r="B3297" s="3" t="s">
        <v>6037</v>
      </c>
      <c r="C3297" s="3" t="s">
        <v>6037</v>
      </c>
      <c r="D3297" s="12" t="s">
        <v>9642</v>
      </c>
      <c r="E3297" s="6" t="str">
        <f t="shared" si="158"/>
        <v>module=kros</v>
      </c>
      <c r="F3297" s="3" t="s">
        <v>114</v>
      </c>
    </row>
    <row r="3298" spans="1:6" ht="30" customHeight="1">
      <c r="A3298" s="3" t="s">
        <v>3</v>
      </c>
      <c r="B3298" s="3" t="s">
        <v>6038</v>
      </c>
      <c r="C3298" s="3" t="s">
        <v>6038</v>
      </c>
      <c r="D3298" s="12" t="s">
        <v>9643</v>
      </c>
      <c r="E3298" s="6" t="str">
        <f t="shared" si="158"/>
        <v>module=kros</v>
      </c>
      <c r="F3298" s="3" t="s">
        <v>114</v>
      </c>
    </row>
    <row r="3299" spans="1:6" ht="30" customHeight="1">
      <c r="A3299" s="3" t="s">
        <v>3</v>
      </c>
      <c r="B3299" s="3" t="s">
        <v>6039</v>
      </c>
      <c r="C3299" s="3" t="s">
        <v>6039</v>
      </c>
      <c r="D3299" s="12" t="s">
        <v>9644</v>
      </c>
      <c r="E3299" s="6" t="str">
        <f t="shared" si="158"/>
        <v>module=kros</v>
      </c>
      <c r="F3299" s="3" t="s">
        <v>114</v>
      </c>
    </row>
    <row r="3300" spans="1:6" ht="30" customHeight="1">
      <c r="A3300" s="3" t="s">
        <v>3</v>
      </c>
      <c r="B3300" s="3" t="s">
        <v>6040</v>
      </c>
      <c r="C3300" s="3" t="s">
        <v>6040</v>
      </c>
      <c r="D3300" s="12" t="s">
        <v>9645</v>
      </c>
      <c r="E3300" s="6" t="str">
        <f t="shared" si="158"/>
        <v>module=kros</v>
      </c>
      <c r="F3300" s="3" t="s">
        <v>114</v>
      </c>
    </row>
    <row r="3301" spans="1:6" ht="30" customHeight="1">
      <c r="A3301" s="3" t="s">
        <v>3</v>
      </c>
      <c r="B3301" s="3" t="s">
        <v>6041</v>
      </c>
      <c r="C3301" s="3" t="s">
        <v>6041</v>
      </c>
      <c r="D3301" s="12" t="s">
        <v>9646</v>
      </c>
      <c r="E3301" s="6" t="str">
        <f t="shared" si="158"/>
        <v>module=kros</v>
      </c>
      <c r="F3301" s="3" t="s">
        <v>114</v>
      </c>
    </row>
    <row r="3302" spans="1:6" ht="30" customHeight="1">
      <c r="A3302" s="3" t="s">
        <v>3</v>
      </c>
      <c r="B3302" s="3" t="s">
        <v>6042</v>
      </c>
      <c r="C3302" s="3" t="s">
        <v>6042</v>
      </c>
      <c r="D3302" s="12" t="s">
        <v>9647</v>
      </c>
      <c r="E3302" s="6" t="str">
        <f t="shared" si="158"/>
        <v>module=kros</v>
      </c>
      <c r="F3302" s="3" t="s">
        <v>114</v>
      </c>
    </row>
    <row r="3303" spans="1:6" ht="30" customHeight="1">
      <c r="A3303" s="3" t="s">
        <v>3</v>
      </c>
      <c r="B3303" s="3" t="s">
        <v>6043</v>
      </c>
      <c r="C3303" s="3" t="s">
        <v>6043</v>
      </c>
      <c r="D3303" s="12" t="s">
        <v>9648</v>
      </c>
      <c r="E3303" s="6" t="str">
        <f t="shared" si="158"/>
        <v>module=kros</v>
      </c>
      <c r="F3303" s="3" t="s">
        <v>114</v>
      </c>
    </row>
    <row r="3304" spans="1:6" ht="30" customHeight="1">
      <c r="A3304" s="3" t="s">
        <v>3</v>
      </c>
      <c r="B3304" s="3" t="s">
        <v>6044</v>
      </c>
      <c r="C3304" s="3" t="s">
        <v>6044</v>
      </c>
      <c r="D3304" s="12" t="s">
        <v>9649</v>
      </c>
      <c r="E3304" s="6" t="str">
        <f t="shared" si="158"/>
        <v>module=kros</v>
      </c>
      <c r="F3304" s="3" t="s">
        <v>114</v>
      </c>
    </row>
    <row r="3305" spans="1:6" ht="30" customHeight="1">
      <c r="A3305" s="3" t="s">
        <v>3</v>
      </c>
      <c r="B3305" s="3" t="s">
        <v>6045</v>
      </c>
      <c r="C3305" s="3" t="s">
        <v>6045</v>
      </c>
      <c r="D3305" s="12" t="s">
        <v>9650</v>
      </c>
      <c r="E3305" s="6" t="str">
        <f t="shared" si="158"/>
        <v>module=kros</v>
      </c>
      <c r="F3305" s="3" t="s">
        <v>114</v>
      </c>
    </row>
    <row r="3306" spans="1:6" ht="30" customHeight="1">
      <c r="A3306" s="3" t="s">
        <v>3</v>
      </c>
      <c r="B3306" s="3" t="s">
        <v>6046</v>
      </c>
      <c r="C3306" s="3" t="s">
        <v>6046</v>
      </c>
      <c r="D3306" s="12" t="s">
        <v>9651</v>
      </c>
      <c r="E3306" s="6" t="str">
        <f t="shared" si="158"/>
        <v>module=kros</v>
      </c>
      <c r="F3306" s="3" t="s">
        <v>114</v>
      </c>
    </row>
    <row r="3307" spans="1:6" ht="30" customHeight="1">
      <c r="A3307" s="3" t="s">
        <v>3</v>
      </c>
      <c r="B3307" s="3" t="s">
        <v>6047</v>
      </c>
      <c r="C3307" s="3" t="s">
        <v>6047</v>
      </c>
      <c r="D3307" s="12" t="s">
        <v>9652</v>
      </c>
      <c r="E3307" s="6" t="str">
        <f t="shared" si="158"/>
        <v>module=kros</v>
      </c>
      <c r="F3307" s="3" t="s">
        <v>114</v>
      </c>
    </row>
    <row r="3308" spans="1:6" ht="30" customHeight="1">
      <c r="A3308" s="3" t="s">
        <v>3</v>
      </c>
      <c r="B3308" s="3" t="s">
        <v>6048</v>
      </c>
      <c r="C3308" s="3" t="s">
        <v>6048</v>
      </c>
      <c r="D3308" s="12" t="s">
        <v>9653</v>
      </c>
      <c r="E3308" s="6" t="str">
        <f t="shared" si="158"/>
        <v>module=kros</v>
      </c>
      <c r="F3308" s="3" t="s">
        <v>114</v>
      </c>
    </row>
    <row r="3309" spans="1:6" ht="30" customHeight="1">
      <c r="A3309" s="3" t="s">
        <v>3</v>
      </c>
      <c r="B3309" s="3" t="s">
        <v>6049</v>
      </c>
      <c r="C3309" s="3" t="s">
        <v>6049</v>
      </c>
      <c r="D3309" s="12" t="s">
        <v>9654</v>
      </c>
      <c r="E3309" s="6" t="str">
        <f t="shared" si="158"/>
        <v>module=kros</v>
      </c>
      <c r="F3309" s="3" t="s">
        <v>114</v>
      </c>
    </row>
    <row r="3310" spans="1:6" ht="30" customHeight="1">
      <c r="A3310" s="3" t="s">
        <v>3</v>
      </c>
      <c r="B3310" s="3" t="s">
        <v>6050</v>
      </c>
      <c r="C3310" s="3" t="s">
        <v>6050</v>
      </c>
      <c r="D3310" s="12" t="s">
        <v>9655</v>
      </c>
      <c r="E3310" s="6" t="str">
        <f t="shared" si="158"/>
        <v>module=kros</v>
      </c>
      <c r="F3310" s="3" t="s">
        <v>114</v>
      </c>
    </row>
    <row r="3311" spans="1:6" ht="30" customHeight="1">
      <c r="A3311" s="3" t="s">
        <v>3</v>
      </c>
      <c r="B3311" s="3" t="s">
        <v>6051</v>
      </c>
      <c r="C3311" s="3" t="s">
        <v>6051</v>
      </c>
      <c r="D3311" s="12" t="s">
        <v>9656</v>
      </c>
      <c r="E3311" s="6" t="str">
        <f t="shared" si="158"/>
        <v>module=kros</v>
      </c>
      <c r="F3311" s="3" t="s">
        <v>114</v>
      </c>
    </row>
    <row r="3312" spans="1:6" ht="30" customHeight="1">
      <c r="A3312" s="3" t="s">
        <v>3</v>
      </c>
      <c r="B3312" s="3" t="s">
        <v>6052</v>
      </c>
      <c r="C3312" s="3" t="s">
        <v>6052</v>
      </c>
      <c r="D3312" s="12" t="s">
        <v>9657</v>
      </c>
      <c r="E3312" s="6" t="str">
        <f t="shared" si="158"/>
        <v>module=kros</v>
      </c>
      <c r="F3312" s="3" t="s">
        <v>114</v>
      </c>
    </row>
    <row r="3313" spans="1:6" ht="30" customHeight="1">
      <c r="A3313" s="3" t="s">
        <v>3</v>
      </c>
      <c r="B3313" s="3" t="s">
        <v>6053</v>
      </c>
      <c r="C3313" s="3" t="s">
        <v>6053</v>
      </c>
      <c r="D3313" s="12" t="s">
        <v>9658</v>
      </c>
      <c r="E3313" s="6" t="str">
        <f t="shared" si="158"/>
        <v>module=kros</v>
      </c>
      <c r="F3313" s="3" t="s">
        <v>114</v>
      </c>
    </row>
    <row r="3314" spans="1:6" ht="30" customHeight="1">
      <c r="A3314" s="3" t="s">
        <v>3</v>
      </c>
      <c r="B3314" s="3" t="s">
        <v>6054</v>
      </c>
      <c r="C3314" s="3" t="s">
        <v>6054</v>
      </c>
      <c r="D3314" s="12" t="s">
        <v>9659</v>
      </c>
      <c r="E3314" s="6" t="str">
        <f t="shared" si="158"/>
        <v>module=kros</v>
      </c>
      <c r="F3314" s="3" t="s">
        <v>114</v>
      </c>
    </row>
    <row r="3315" spans="1:6" ht="30" customHeight="1">
      <c r="A3315" s="3" t="s">
        <v>3</v>
      </c>
      <c r="B3315" s="3" t="s">
        <v>6055</v>
      </c>
      <c r="C3315" s="3" t="s">
        <v>6055</v>
      </c>
      <c r="D3315" s="12" t="s">
        <v>9660</v>
      </c>
      <c r="E3315" s="6" t="str">
        <f t="shared" si="158"/>
        <v>module=kros</v>
      </c>
      <c r="F3315" s="3" t="s">
        <v>114</v>
      </c>
    </row>
    <row r="3316" spans="1:6" ht="30" customHeight="1">
      <c r="A3316" s="3" t="s">
        <v>3</v>
      </c>
      <c r="B3316" s="3" t="s">
        <v>6056</v>
      </c>
      <c r="C3316" s="3" t="s">
        <v>6056</v>
      </c>
      <c r="D3316" s="12" t="s">
        <v>9661</v>
      </c>
      <c r="E3316" s="6" t="str">
        <f t="shared" si="158"/>
        <v>module=kros</v>
      </c>
      <c r="F3316" s="3" t="s">
        <v>114</v>
      </c>
    </row>
    <row r="3317" spans="1:6" ht="30" customHeight="1">
      <c r="A3317" s="3" t="s">
        <v>3</v>
      </c>
      <c r="B3317" s="3" t="s">
        <v>6057</v>
      </c>
      <c r="C3317" s="3" t="s">
        <v>6057</v>
      </c>
      <c r="D3317" s="12" t="s">
        <v>9662</v>
      </c>
      <c r="E3317" s="6" t="str">
        <f t="shared" si="158"/>
        <v>module=kros</v>
      </c>
      <c r="F3317" s="3" t="s">
        <v>114</v>
      </c>
    </row>
    <row r="3318" spans="1:6" ht="30" customHeight="1">
      <c r="A3318" s="3" t="s">
        <v>3</v>
      </c>
      <c r="B3318" s="3" t="s">
        <v>6058</v>
      </c>
      <c r="C3318" s="3" t="s">
        <v>6058</v>
      </c>
      <c r="D3318" s="12" t="s">
        <v>9663</v>
      </c>
      <c r="E3318" s="6" t="str">
        <f t="shared" si="158"/>
        <v>module=kros</v>
      </c>
      <c r="F3318" s="3" t="s">
        <v>114</v>
      </c>
    </row>
    <row r="3319" spans="1:6" ht="30" customHeight="1">
      <c r="A3319" s="3" t="s">
        <v>4</v>
      </c>
      <c r="B3319" s="3" t="s">
        <v>6059</v>
      </c>
      <c r="C3319" s="3" t="s">
        <v>6059</v>
      </c>
      <c r="D3319" s="12" t="s">
        <v>9664</v>
      </c>
      <c r="E3319" s="3" t="s">
        <v>114</v>
      </c>
      <c r="F3319" s="6" t="str">
        <f>HYPERLINK("http://www.ssc.wisc.edu/wlsresearch/documentation/waves/?wave=wls94&amp;module=xskid","module=xskid")</f>
        <v>module=xskid</v>
      </c>
    </row>
    <row r="3320" spans="1:6" ht="30" customHeight="1">
      <c r="A3320" s="3" t="s">
        <v>4</v>
      </c>
      <c r="B3320" s="3" t="s">
        <v>6060</v>
      </c>
      <c r="C3320" s="3" t="s">
        <v>6060</v>
      </c>
      <c r="D3320" s="12" t="s">
        <v>9665</v>
      </c>
      <c r="E3320" s="3" t="s">
        <v>114</v>
      </c>
      <c r="F3320" s="6" t="str">
        <f>HYPERLINK("http://www.ssc.wisc.edu/wlsresearch/documentation/waves/?wave=wls94&amp;module=xskid","module=xskid")</f>
        <v>module=xskid</v>
      </c>
    </row>
    <row r="3321" spans="1:6" ht="30" customHeight="1">
      <c r="A3321" s="3" t="s">
        <v>2</v>
      </c>
      <c r="B3321" s="3" t="s">
        <v>6061</v>
      </c>
      <c r="C3321" s="3" t="s">
        <v>7955</v>
      </c>
      <c r="D3321" s="12" t="s">
        <v>9666</v>
      </c>
      <c r="E3321" s="6" t="str">
        <f t="shared" ref="E3321:E3352" si="159">HYPERLINK("http://www.ssc.wisc.edu/wlsresearch/documentation/waves/?wave=wls92&amp;module=marr","module=marr")</f>
        <v>module=marr</v>
      </c>
      <c r="F3321" s="6" t="str">
        <f t="shared" ref="F3321:F3352" si="160">HYPERLINK("http://www.ssc.wisc.edu/wlsresearch/documentation/waves/?wave=wls94&amp;module=xmarr","module=xmarr")</f>
        <v>module=xmarr</v>
      </c>
    </row>
    <row r="3322" spans="1:6" ht="30" customHeight="1">
      <c r="A3322" s="3" t="s">
        <v>2</v>
      </c>
      <c r="B3322" s="3" t="s">
        <v>6062</v>
      </c>
      <c r="C3322" s="3" t="s">
        <v>7956</v>
      </c>
      <c r="D3322" s="12" t="s">
        <v>9667</v>
      </c>
      <c r="E3322" s="6" t="str">
        <f t="shared" si="159"/>
        <v>module=marr</v>
      </c>
      <c r="F3322" s="6" t="str">
        <f t="shared" si="160"/>
        <v>module=xmarr</v>
      </c>
    </row>
    <row r="3323" spans="1:6" ht="30" customHeight="1">
      <c r="A3323" s="3" t="s">
        <v>2</v>
      </c>
      <c r="B3323" s="3" t="s">
        <v>6063</v>
      </c>
      <c r="C3323" s="3" t="s">
        <v>7957</v>
      </c>
      <c r="D3323" s="12" t="s">
        <v>9668</v>
      </c>
      <c r="E3323" s="6" t="str">
        <f t="shared" si="159"/>
        <v>module=marr</v>
      </c>
      <c r="F3323" s="6" t="str">
        <f t="shared" si="160"/>
        <v>module=xmarr</v>
      </c>
    </row>
    <row r="3324" spans="1:6" ht="30" customHeight="1">
      <c r="A3324" s="3" t="s">
        <v>2</v>
      </c>
      <c r="B3324" s="3" t="s">
        <v>6064</v>
      </c>
      <c r="C3324" s="3" t="s">
        <v>7958</v>
      </c>
      <c r="D3324" s="12" t="s">
        <v>9669</v>
      </c>
      <c r="E3324" s="6" t="str">
        <f t="shared" si="159"/>
        <v>module=marr</v>
      </c>
      <c r="F3324" s="6" t="str">
        <f t="shared" si="160"/>
        <v>module=xmarr</v>
      </c>
    </row>
    <row r="3325" spans="1:6" ht="30" customHeight="1">
      <c r="A3325" s="3" t="s">
        <v>2</v>
      </c>
      <c r="B3325" s="3" t="s">
        <v>6065</v>
      </c>
      <c r="C3325" s="3" t="s">
        <v>7959</v>
      </c>
      <c r="D3325" s="12" t="s">
        <v>9670</v>
      </c>
      <c r="E3325" s="6" t="str">
        <f t="shared" si="159"/>
        <v>module=marr</v>
      </c>
      <c r="F3325" s="6" t="str">
        <f t="shared" si="160"/>
        <v>module=xmarr</v>
      </c>
    </row>
    <row r="3326" spans="1:6" ht="30" customHeight="1">
      <c r="A3326" s="3" t="s">
        <v>2</v>
      </c>
      <c r="B3326" s="3" t="s">
        <v>6066</v>
      </c>
      <c r="C3326" s="3" t="s">
        <v>7960</v>
      </c>
      <c r="D3326" s="12" t="s">
        <v>9671</v>
      </c>
      <c r="E3326" s="6" t="str">
        <f t="shared" si="159"/>
        <v>module=marr</v>
      </c>
      <c r="F3326" s="6" t="str">
        <f t="shared" si="160"/>
        <v>module=xmarr</v>
      </c>
    </row>
    <row r="3327" spans="1:6" ht="30" customHeight="1">
      <c r="A3327" s="3" t="s">
        <v>2</v>
      </c>
      <c r="B3327" s="3" t="s">
        <v>6067</v>
      </c>
      <c r="C3327" s="3" t="s">
        <v>7961</v>
      </c>
      <c r="D3327" s="12" t="s">
        <v>9672</v>
      </c>
      <c r="E3327" s="6" t="str">
        <f t="shared" si="159"/>
        <v>module=marr</v>
      </c>
      <c r="F3327" s="6" t="str">
        <f t="shared" si="160"/>
        <v>module=xmarr</v>
      </c>
    </row>
    <row r="3328" spans="1:6" ht="30" customHeight="1">
      <c r="A3328" s="3" t="s">
        <v>2</v>
      </c>
      <c r="B3328" s="3" t="s">
        <v>6068</v>
      </c>
      <c r="C3328" s="3" t="s">
        <v>7962</v>
      </c>
      <c r="D3328" s="12" t="s">
        <v>9673</v>
      </c>
      <c r="E3328" s="6" t="str">
        <f t="shared" si="159"/>
        <v>module=marr</v>
      </c>
      <c r="F3328" s="6" t="str">
        <f t="shared" si="160"/>
        <v>module=xmarr</v>
      </c>
    </row>
    <row r="3329" spans="1:6" ht="30" customHeight="1">
      <c r="A3329" s="3" t="s">
        <v>2</v>
      </c>
      <c r="B3329" s="3" t="s">
        <v>6069</v>
      </c>
      <c r="C3329" s="3" t="s">
        <v>7963</v>
      </c>
      <c r="D3329" s="12" t="s">
        <v>9674</v>
      </c>
      <c r="E3329" s="6" t="str">
        <f t="shared" si="159"/>
        <v>module=marr</v>
      </c>
      <c r="F3329" s="6" t="str">
        <f t="shared" si="160"/>
        <v>module=xmarr</v>
      </c>
    </row>
    <row r="3330" spans="1:6" ht="30" customHeight="1">
      <c r="A3330" s="3" t="s">
        <v>2</v>
      </c>
      <c r="B3330" s="3" t="s">
        <v>6070</v>
      </c>
      <c r="C3330" s="3" t="s">
        <v>7964</v>
      </c>
      <c r="D3330" s="12" t="s">
        <v>9675</v>
      </c>
      <c r="E3330" s="6" t="str">
        <f t="shared" si="159"/>
        <v>module=marr</v>
      </c>
      <c r="F3330" s="6" t="str">
        <f t="shared" si="160"/>
        <v>module=xmarr</v>
      </c>
    </row>
    <row r="3331" spans="1:6" ht="30" customHeight="1">
      <c r="A3331" s="3" t="s">
        <v>2</v>
      </c>
      <c r="B3331" s="3" t="s">
        <v>6071</v>
      </c>
      <c r="C3331" s="3" t="s">
        <v>7965</v>
      </c>
      <c r="D3331" s="12" t="s">
        <v>9676</v>
      </c>
      <c r="E3331" s="6" t="str">
        <f t="shared" si="159"/>
        <v>module=marr</v>
      </c>
      <c r="F3331" s="6" t="str">
        <f t="shared" si="160"/>
        <v>module=xmarr</v>
      </c>
    </row>
    <row r="3332" spans="1:6" ht="30" customHeight="1">
      <c r="A3332" s="3" t="s">
        <v>2</v>
      </c>
      <c r="B3332" s="3" t="s">
        <v>6072</v>
      </c>
      <c r="C3332" s="3" t="s">
        <v>7966</v>
      </c>
      <c r="D3332" s="12" t="s">
        <v>9677</v>
      </c>
      <c r="E3332" s="6" t="str">
        <f t="shared" si="159"/>
        <v>module=marr</v>
      </c>
      <c r="F3332" s="6" t="str">
        <f t="shared" si="160"/>
        <v>module=xmarr</v>
      </c>
    </row>
    <row r="3333" spans="1:6" ht="30" customHeight="1">
      <c r="A3333" s="3" t="s">
        <v>2</v>
      </c>
      <c r="B3333" s="3" t="s">
        <v>6073</v>
      </c>
      <c r="C3333" s="3" t="s">
        <v>7967</v>
      </c>
      <c r="D3333" s="12" t="s">
        <v>9678</v>
      </c>
      <c r="E3333" s="6" t="str">
        <f t="shared" si="159"/>
        <v>module=marr</v>
      </c>
      <c r="F3333" s="6" t="str">
        <f t="shared" si="160"/>
        <v>module=xmarr</v>
      </c>
    </row>
    <row r="3334" spans="1:6" ht="30" customHeight="1">
      <c r="A3334" s="3" t="s">
        <v>2</v>
      </c>
      <c r="B3334" s="3" t="s">
        <v>6074</v>
      </c>
      <c r="C3334" s="3" t="s">
        <v>7968</v>
      </c>
      <c r="D3334" s="12" t="s">
        <v>9679</v>
      </c>
      <c r="E3334" s="6" t="str">
        <f t="shared" si="159"/>
        <v>module=marr</v>
      </c>
      <c r="F3334" s="6" t="str">
        <f t="shared" si="160"/>
        <v>module=xmarr</v>
      </c>
    </row>
    <row r="3335" spans="1:6" ht="30" customHeight="1">
      <c r="A3335" s="3" t="s">
        <v>2</v>
      </c>
      <c r="B3335" s="3" t="s">
        <v>6075</v>
      </c>
      <c r="C3335" s="3" t="s">
        <v>7969</v>
      </c>
      <c r="D3335" s="12" t="s">
        <v>9680</v>
      </c>
      <c r="E3335" s="6" t="str">
        <f t="shared" si="159"/>
        <v>module=marr</v>
      </c>
      <c r="F3335" s="6" t="str">
        <f t="shared" si="160"/>
        <v>module=xmarr</v>
      </c>
    </row>
    <row r="3336" spans="1:6" ht="30" customHeight="1">
      <c r="A3336" s="3" t="s">
        <v>2</v>
      </c>
      <c r="B3336" s="3" t="s">
        <v>6076</v>
      </c>
      <c r="C3336" s="3" t="s">
        <v>7970</v>
      </c>
      <c r="D3336" s="12" t="s">
        <v>9681</v>
      </c>
      <c r="E3336" s="6" t="str">
        <f t="shared" si="159"/>
        <v>module=marr</v>
      </c>
      <c r="F3336" s="6" t="str">
        <f t="shared" si="160"/>
        <v>module=xmarr</v>
      </c>
    </row>
    <row r="3337" spans="1:6" ht="30" customHeight="1">
      <c r="A3337" s="3" t="s">
        <v>2</v>
      </c>
      <c r="B3337" s="3" t="s">
        <v>6077</v>
      </c>
      <c r="C3337" s="3" t="s">
        <v>7971</v>
      </c>
      <c r="D3337" s="12" t="s">
        <v>9682</v>
      </c>
      <c r="E3337" s="6" t="str">
        <f t="shared" si="159"/>
        <v>module=marr</v>
      </c>
      <c r="F3337" s="6" t="str">
        <f t="shared" si="160"/>
        <v>module=xmarr</v>
      </c>
    </row>
    <row r="3338" spans="1:6" ht="30" customHeight="1">
      <c r="A3338" s="3" t="s">
        <v>2</v>
      </c>
      <c r="B3338" s="3" t="s">
        <v>6078</v>
      </c>
      <c r="C3338" s="3" t="s">
        <v>7972</v>
      </c>
      <c r="D3338" s="12" t="s">
        <v>9683</v>
      </c>
      <c r="E3338" s="6" t="str">
        <f t="shared" si="159"/>
        <v>module=marr</v>
      </c>
      <c r="F3338" s="6" t="str">
        <f t="shared" si="160"/>
        <v>module=xmarr</v>
      </c>
    </row>
    <row r="3339" spans="1:6" ht="30" customHeight="1">
      <c r="A3339" s="3" t="s">
        <v>2</v>
      </c>
      <c r="B3339" s="3" t="s">
        <v>6079</v>
      </c>
      <c r="C3339" s="3" t="s">
        <v>7973</v>
      </c>
      <c r="D3339" s="12" t="s">
        <v>9684</v>
      </c>
      <c r="E3339" s="6" t="str">
        <f t="shared" si="159"/>
        <v>module=marr</v>
      </c>
      <c r="F3339" s="6" t="str">
        <f t="shared" si="160"/>
        <v>module=xmarr</v>
      </c>
    </row>
    <row r="3340" spans="1:6" ht="30" customHeight="1">
      <c r="A3340" s="3" t="s">
        <v>2</v>
      </c>
      <c r="B3340" s="3" t="s">
        <v>6080</v>
      </c>
      <c r="C3340" s="3" t="s">
        <v>7974</v>
      </c>
      <c r="D3340" s="12" t="s">
        <v>9685</v>
      </c>
      <c r="E3340" s="6" t="str">
        <f t="shared" si="159"/>
        <v>module=marr</v>
      </c>
      <c r="F3340" s="6" t="str">
        <f t="shared" si="160"/>
        <v>module=xmarr</v>
      </c>
    </row>
    <row r="3341" spans="1:6" ht="30" customHeight="1">
      <c r="A3341" s="3" t="s">
        <v>2</v>
      </c>
      <c r="B3341" s="3" t="s">
        <v>6081</v>
      </c>
      <c r="C3341" s="3" t="s">
        <v>7975</v>
      </c>
      <c r="D3341" s="12" t="s">
        <v>9686</v>
      </c>
      <c r="E3341" s="6" t="str">
        <f t="shared" si="159"/>
        <v>module=marr</v>
      </c>
      <c r="F3341" s="6" t="str">
        <f t="shared" si="160"/>
        <v>module=xmarr</v>
      </c>
    </row>
    <row r="3342" spans="1:6" ht="30" customHeight="1">
      <c r="A3342" s="3" t="s">
        <v>2</v>
      </c>
      <c r="B3342" s="3" t="s">
        <v>6082</v>
      </c>
      <c r="C3342" s="3" t="s">
        <v>7976</v>
      </c>
      <c r="D3342" s="12" t="s">
        <v>9687</v>
      </c>
      <c r="E3342" s="6" t="str">
        <f t="shared" si="159"/>
        <v>module=marr</v>
      </c>
      <c r="F3342" s="6" t="str">
        <f t="shared" si="160"/>
        <v>module=xmarr</v>
      </c>
    </row>
    <row r="3343" spans="1:6" ht="30" customHeight="1">
      <c r="A3343" s="3" t="s">
        <v>2</v>
      </c>
      <c r="B3343" s="3" t="s">
        <v>6083</v>
      </c>
      <c r="C3343" s="3" t="s">
        <v>7977</v>
      </c>
      <c r="D3343" s="12" t="s">
        <v>9688</v>
      </c>
      <c r="E3343" s="6" t="str">
        <f t="shared" si="159"/>
        <v>module=marr</v>
      </c>
      <c r="F3343" s="6" t="str">
        <f t="shared" si="160"/>
        <v>module=xmarr</v>
      </c>
    </row>
    <row r="3344" spans="1:6" ht="30" customHeight="1">
      <c r="A3344" s="3" t="s">
        <v>2</v>
      </c>
      <c r="B3344" s="3" t="s">
        <v>6084</v>
      </c>
      <c r="C3344" s="3" t="s">
        <v>7978</v>
      </c>
      <c r="D3344" s="12" t="s">
        <v>9689</v>
      </c>
      <c r="E3344" s="6" t="str">
        <f t="shared" si="159"/>
        <v>module=marr</v>
      </c>
      <c r="F3344" s="6" t="str">
        <f t="shared" si="160"/>
        <v>module=xmarr</v>
      </c>
    </row>
    <row r="3345" spans="1:6" ht="30" customHeight="1">
      <c r="A3345" s="3" t="s">
        <v>2</v>
      </c>
      <c r="B3345" s="3" t="s">
        <v>6085</v>
      </c>
      <c r="C3345" s="3" t="s">
        <v>7979</v>
      </c>
      <c r="D3345" s="12" t="s">
        <v>9690</v>
      </c>
      <c r="E3345" s="6" t="str">
        <f t="shared" si="159"/>
        <v>module=marr</v>
      </c>
      <c r="F3345" s="6" t="str">
        <f t="shared" si="160"/>
        <v>module=xmarr</v>
      </c>
    </row>
    <row r="3346" spans="1:6" ht="30" customHeight="1">
      <c r="A3346" s="3" t="s">
        <v>2</v>
      </c>
      <c r="B3346" s="3" t="s">
        <v>6086</v>
      </c>
      <c r="C3346" s="3" t="s">
        <v>7980</v>
      </c>
      <c r="D3346" s="12" t="s">
        <v>9691</v>
      </c>
      <c r="E3346" s="6" t="str">
        <f t="shared" si="159"/>
        <v>module=marr</v>
      </c>
      <c r="F3346" s="6" t="str">
        <f t="shared" si="160"/>
        <v>module=xmarr</v>
      </c>
    </row>
    <row r="3347" spans="1:6" ht="30" customHeight="1">
      <c r="A3347" s="3" t="s">
        <v>2</v>
      </c>
      <c r="B3347" s="3" t="s">
        <v>6087</v>
      </c>
      <c r="C3347" s="3" t="s">
        <v>7981</v>
      </c>
      <c r="D3347" s="12" t="s">
        <v>9692</v>
      </c>
      <c r="E3347" s="6" t="str">
        <f t="shared" si="159"/>
        <v>module=marr</v>
      </c>
      <c r="F3347" s="6" t="str">
        <f t="shared" si="160"/>
        <v>module=xmarr</v>
      </c>
    </row>
    <row r="3348" spans="1:6" ht="30" customHeight="1">
      <c r="A3348" s="3" t="s">
        <v>2</v>
      </c>
      <c r="B3348" s="3" t="s">
        <v>6088</v>
      </c>
      <c r="C3348" s="3" t="s">
        <v>7982</v>
      </c>
      <c r="D3348" s="12" t="s">
        <v>9693</v>
      </c>
      <c r="E3348" s="6" t="str">
        <f t="shared" si="159"/>
        <v>module=marr</v>
      </c>
      <c r="F3348" s="6" t="str">
        <f t="shared" si="160"/>
        <v>module=xmarr</v>
      </c>
    </row>
    <row r="3349" spans="1:6" ht="30" customHeight="1">
      <c r="A3349" s="3" t="s">
        <v>2</v>
      </c>
      <c r="B3349" s="3" t="s">
        <v>6089</v>
      </c>
      <c r="C3349" s="3" t="s">
        <v>7983</v>
      </c>
      <c r="D3349" s="12" t="s">
        <v>9694</v>
      </c>
      <c r="E3349" s="6" t="str">
        <f t="shared" si="159"/>
        <v>module=marr</v>
      </c>
      <c r="F3349" s="6" t="str">
        <f t="shared" si="160"/>
        <v>module=xmarr</v>
      </c>
    </row>
    <row r="3350" spans="1:6" ht="30" customHeight="1">
      <c r="A3350" s="3" t="s">
        <v>2</v>
      </c>
      <c r="B3350" s="3" t="s">
        <v>6090</v>
      </c>
      <c r="C3350" s="3" t="s">
        <v>7984</v>
      </c>
      <c r="D3350" s="12" t="s">
        <v>9695</v>
      </c>
      <c r="E3350" s="6" t="str">
        <f t="shared" si="159"/>
        <v>module=marr</v>
      </c>
      <c r="F3350" s="6" t="str">
        <f t="shared" si="160"/>
        <v>module=xmarr</v>
      </c>
    </row>
    <row r="3351" spans="1:6" ht="30" customHeight="1">
      <c r="A3351" s="3" t="s">
        <v>2</v>
      </c>
      <c r="B3351" s="3" t="s">
        <v>6091</v>
      </c>
      <c r="C3351" s="3" t="s">
        <v>7985</v>
      </c>
      <c r="D3351" s="12" t="s">
        <v>9696</v>
      </c>
      <c r="E3351" s="6" t="str">
        <f t="shared" si="159"/>
        <v>module=marr</v>
      </c>
      <c r="F3351" s="6" t="str">
        <f t="shared" si="160"/>
        <v>module=xmarr</v>
      </c>
    </row>
    <row r="3352" spans="1:6" ht="30" customHeight="1">
      <c r="A3352" s="3" t="s">
        <v>2</v>
      </c>
      <c r="B3352" s="3" t="s">
        <v>6092</v>
      </c>
      <c r="C3352" s="3" t="s">
        <v>7986</v>
      </c>
      <c r="D3352" s="12" t="s">
        <v>9697</v>
      </c>
      <c r="E3352" s="6" t="str">
        <f t="shared" si="159"/>
        <v>module=marr</v>
      </c>
      <c r="F3352" s="6" t="str">
        <f t="shared" si="160"/>
        <v>module=xmarr</v>
      </c>
    </row>
    <row r="3353" spans="1:6" ht="30" customHeight="1">
      <c r="A3353" s="3" t="s">
        <v>2</v>
      </c>
      <c r="B3353" s="3" t="s">
        <v>6093</v>
      </c>
      <c r="C3353" s="3" t="s">
        <v>7987</v>
      </c>
      <c r="D3353" s="12" t="s">
        <v>9698</v>
      </c>
      <c r="E3353" s="6" t="str">
        <f t="shared" ref="E3353:E3384" si="161">HYPERLINK("http://www.ssc.wisc.edu/wlsresearch/documentation/waves/?wave=wls92&amp;module=marr","module=marr")</f>
        <v>module=marr</v>
      </c>
      <c r="F3353" s="6" t="str">
        <f t="shared" ref="F3353:F3384" si="162">HYPERLINK("http://www.ssc.wisc.edu/wlsresearch/documentation/waves/?wave=wls94&amp;module=xmarr","module=xmarr")</f>
        <v>module=xmarr</v>
      </c>
    </row>
    <row r="3354" spans="1:6" ht="30" customHeight="1">
      <c r="A3354" s="3" t="s">
        <v>2</v>
      </c>
      <c r="B3354" s="3" t="s">
        <v>6094</v>
      </c>
      <c r="C3354" s="3" t="s">
        <v>7988</v>
      </c>
      <c r="D3354" s="12" t="s">
        <v>9699</v>
      </c>
      <c r="E3354" s="6" t="str">
        <f t="shared" si="161"/>
        <v>module=marr</v>
      </c>
      <c r="F3354" s="6" t="str">
        <f t="shared" si="162"/>
        <v>module=xmarr</v>
      </c>
    </row>
    <row r="3355" spans="1:6" ht="30" customHeight="1">
      <c r="A3355" s="3" t="s">
        <v>2</v>
      </c>
      <c r="B3355" s="3" t="s">
        <v>6095</v>
      </c>
      <c r="C3355" s="3" t="s">
        <v>7989</v>
      </c>
      <c r="D3355" s="12" t="s">
        <v>9700</v>
      </c>
      <c r="E3355" s="6" t="str">
        <f t="shared" si="161"/>
        <v>module=marr</v>
      </c>
      <c r="F3355" s="6" t="str">
        <f t="shared" si="162"/>
        <v>module=xmarr</v>
      </c>
    </row>
    <row r="3356" spans="1:6" ht="30" customHeight="1">
      <c r="A3356" s="3" t="s">
        <v>2</v>
      </c>
      <c r="B3356" s="3" t="s">
        <v>6096</v>
      </c>
      <c r="C3356" s="3" t="s">
        <v>7990</v>
      </c>
      <c r="D3356" s="12" t="s">
        <v>9701</v>
      </c>
      <c r="E3356" s="6" t="str">
        <f t="shared" si="161"/>
        <v>module=marr</v>
      </c>
      <c r="F3356" s="6" t="str">
        <f t="shared" si="162"/>
        <v>module=xmarr</v>
      </c>
    </row>
    <row r="3357" spans="1:6" ht="30" customHeight="1">
      <c r="A3357" s="3" t="s">
        <v>2</v>
      </c>
      <c r="B3357" s="3" t="s">
        <v>6097</v>
      </c>
      <c r="C3357" s="3" t="s">
        <v>7991</v>
      </c>
      <c r="D3357" s="12" t="s">
        <v>9702</v>
      </c>
      <c r="E3357" s="6" t="str">
        <f t="shared" si="161"/>
        <v>module=marr</v>
      </c>
      <c r="F3357" s="6" t="str">
        <f t="shared" si="162"/>
        <v>module=xmarr</v>
      </c>
    </row>
    <row r="3358" spans="1:6" ht="30" customHeight="1">
      <c r="A3358" s="3" t="s">
        <v>2</v>
      </c>
      <c r="B3358" s="3" t="s">
        <v>6098</v>
      </c>
      <c r="C3358" s="3" t="s">
        <v>7992</v>
      </c>
      <c r="D3358" s="12" t="s">
        <v>9703</v>
      </c>
      <c r="E3358" s="6" t="str">
        <f t="shared" si="161"/>
        <v>module=marr</v>
      </c>
      <c r="F3358" s="6" t="str">
        <f t="shared" si="162"/>
        <v>module=xmarr</v>
      </c>
    </row>
    <row r="3359" spans="1:6" ht="30" customHeight="1">
      <c r="A3359" s="3" t="s">
        <v>2</v>
      </c>
      <c r="B3359" s="3" t="s">
        <v>6099</v>
      </c>
      <c r="C3359" s="3" t="s">
        <v>7993</v>
      </c>
      <c r="D3359" s="12" t="s">
        <v>9704</v>
      </c>
      <c r="E3359" s="6" t="str">
        <f t="shared" si="161"/>
        <v>module=marr</v>
      </c>
      <c r="F3359" s="6" t="str">
        <f t="shared" si="162"/>
        <v>module=xmarr</v>
      </c>
    </row>
    <row r="3360" spans="1:6" ht="30" customHeight="1">
      <c r="A3360" s="3" t="s">
        <v>2</v>
      </c>
      <c r="B3360" s="3" t="s">
        <v>6100</v>
      </c>
      <c r="C3360" s="3" t="s">
        <v>7994</v>
      </c>
      <c r="D3360" s="12" t="s">
        <v>9705</v>
      </c>
      <c r="E3360" s="6" t="str">
        <f t="shared" si="161"/>
        <v>module=marr</v>
      </c>
      <c r="F3360" s="6" t="str">
        <f t="shared" si="162"/>
        <v>module=xmarr</v>
      </c>
    </row>
    <row r="3361" spans="1:6" ht="30" customHeight="1">
      <c r="A3361" s="3" t="s">
        <v>2</v>
      </c>
      <c r="B3361" s="3" t="s">
        <v>6101</v>
      </c>
      <c r="C3361" s="3" t="s">
        <v>7995</v>
      </c>
      <c r="D3361" s="12" t="s">
        <v>9706</v>
      </c>
      <c r="E3361" s="6" t="str">
        <f t="shared" si="161"/>
        <v>module=marr</v>
      </c>
      <c r="F3361" s="6" t="str">
        <f t="shared" si="162"/>
        <v>module=xmarr</v>
      </c>
    </row>
    <row r="3362" spans="1:6" ht="30" customHeight="1">
      <c r="A3362" s="3" t="s">
        <v>2</v>
      </c>
      <c r="B3362" s="3" t="s">
        <v>6102</v>
      </c>
      <c r="C3362" s="3" t="s">
        <v>7996</v>
      </c>
      <c r="D3362" s="12" t="s">
        <v>9707</v>
      </c>
      <c r="E3362" s="6" t="str">
        <f t="shared" si="161"/>
        <v>module=marr</v>
      </c>
      <c r="F3362" s="6" t="str">
        <f t="shared" si="162"/>
        <v>module=xmarr</v>
      </c>
    </row>
    <row r="3363" spans="1:6" ht="30" customHeight="1">
      <c r="A3363" s="3" t="s">
        <v>2</v>
      </c>
      <c r="B3363" s="3" t="s">
        <v>6103</v>
      </c>
      <c r="C3363" s="3" t="s">
        <v>7997</v>
      </c>
      <c r="D3363" s="12" t="s">
        <v>9708</v>
      </c>
      <c r="E3363" s="6" t="str">
        <f t="shared" si="161"/>
        <v>module=marr</v>
      </c>
      <c r="F3363" s="6" t="str">
        <f t="shared" si="162"/>
        <v>module=xmarr</v>
      </c>
    </row>
    <row r="3364" spans="1:6" ht="30" customHeight="1">
      <c r="A3364" s="3" t="s">
        <v>2</v>
      </c>
      <c r="B3364" s="3" t="s">
        <v>6104</v>
      </c>
      <c r="C3364" s="3" t="s">
        <v>7998</v>
      </c>
      <c r="D3364" s="12" t="s">
        <v>9709</v>
      </c>
      <c r="E3364" s="6" t="str">
        <f t="shared" si="161"/>
        <v>module=marr</v>
      </c>
      <c r="F3364" s="6" t="str">
        <f t="shared" si="162"/>
        <v>module=xmarr</v>
      </c>
    </row>
    <row r="3365" spans="1:6" ht="30" customHeight="1">
      <c r="A3365" s="3" t="s">
        <v>2</v>
      </c>
      <c r="B3365" s="3" t="s">
        <v>6105</v>
      </c>
      <c r="C3365" s="3" t="s">
        <v>7999</v>
      </c>
      <c r="D3365" s="12" t="s">
        <v>9710</v>
      </c>
      <c r="E3365" s="6" t="str">
        <f t="shared" si="161"/>
        <v>module=marr</v>
      </c>
      <c r="F3365" s="6" t="str">
        <f t="shared" si="162"/>
        <v>module=xmarr</v>
      </c>
    </row>
    <row r="3366" spans="1:6" ht="30" customHeight="1">
      <c r="A3366" s="3" t="s">
        <v>2</v>
      </c>
      <c r="B3366" s="3" t="s">
        <v>6106</v>
      </c>
      <c r="C3366" s="3" t="s">
        <v>8000</v>
      </c>
      <c r="D3366" s="12" t="s">
        <v>9711</v>
      </c>
      <c r="E3366" s="6" t="str">
        <f t="shared" si="161"/>
        <v>module=marr</v>
      </c>
      <c r="F3366" s="6" t="str">
        <f t="shared" si="162"/>
        <v>module=xmarr</v>
      </c>
    </row>
    <row r="3367" spans="1:6" ht="30" customHeight="1">
      <c r="A3367" s="3" t="s">
        <v>2</v>
      </c>
      <c r="B3367" s="3" t="s">
        <v>6107</v>
      </c>
      <c r="C3367" s="3" t="s">
        <v>8001</v>
      </c>
      <c r="D3367" s="12" t="s">
        <v>9712</v>
      </c>
      <c r="E3367" s="6" t="str">
        <f t="shared" si="161"/>
        <v>module=marr</v>
      </c>
      <c r="F3367" s="6" t="str">
        <f t="shared" si="162"/>
        <v>module=xmarr</v>
      </c>
    </row>
    <row r="3368" spans="1:6" ht="30" customHeight="1">
      <c r="A3368" s="3" t="s">
        <v>2</v>
      </c>
      <c r="B3368" s="3" t="s">
        <v>6108</v>
      </c>
      <c r="C3368" s="3" t="s">
        <v>8002</v>
      </c>
      <c r="D3368" s="12" t="s">
        <v>9713</v>
      </c>
      <c r="E3368" s="6" t="str">
        <f t="shared" si="161"/>
        <v>module=marr</v>
      </c>
      <c r="F3368" s="6" t="str">
        <f t="shared" si="162"/>
        <v>module=xmarr</v>
      </c>
    </row>
    <row r="3369" spans="1:6" ht="30" customHeight="1">
      <c r="A3369" s="3" t="s">
        <v>2</v>
      </c>
      <c r="B3369" s="3" t="s">
        <v>6109</v>
      </c>
      <c r="C3369" s="3" t="s">
        <v>8003</v>
      </c>
      <c r="D3369" s="12" t="s">
        <v>9714</v>
      </c>
      <c r="E3369" s="6" t="str">
        <f t="shared" si="161"/>
        <v>module=marr</v>
      </c>
      <c r="F3369" s="6" t="str">
        <f t="shared" si="162"/>
        <v>module=xmarr</v>
      </c>
    </row>
    <row r="3370" spans="1:6" ht="30" customHeight="1">
      <c r="A3370" s="3" t="s">
        <v>2</v>
      </c>
      <c r="B3370" s="3" t="s">
        <v>6110</v>
      </c>
      <c r="C3370" s="3" t="s">
        <v>8004</v>
      </c>
      <c r="D3370" s="12" t="s">
        <v>9715</v>
      </c>
      <c r="E3370" s="6" t="str">
        <f t="shared" si="161"/>
        <v>module=marr</v>
      </c>
      <c r="F3370" s="6" t="str">
        <f t="shared" si="162"/>
        <v>module=xmarr</v>
      </c>
    </row>
    <row r="3371" spans="1:6" ht="30" customHeight="1">
      <c r="A3371" s="3" t="s">
        <v>2</v>
      </c>
      <c r="B3371" s="3" t="s">
        <v>6111</v>
      </c>
      <c r="C3371" s="3" t="s">
        <v>8005</v>
      </c>
      <c r="D3371" s="12" t="s">
        <v>9716</v>
      </c>
      <c r="E3371" s="6" t="str">
        <f t="shared" si="161"/>
        <v>module=marr</v>
      </c>
      <c r="F3371" s="6" t="str">
        <f t="shared" si="162"/>
        <v>module=xmarr</v>
      </c>
    </row>
    <row r="3372" spans="1:6" ht="30" customHeight="1">
      <c r="A3372" s="3" t="s">
        <v>2</v>
      </c>
      <c r="B3372" s="3" t="s">
        <v>6112</v>
      </c>
      <c r="C3372" s="3" t="s">
        <v>8006</v>
      </c>
      <c r="D3372" s="12" t="s">
        <v>9717</v>
      </c>
      <c r="E3372" s="6" t="str">
        <f t="shared" si="161"/>
        <v>module=marr</v>
      </c>
      <c r="F3372" s="6" t="str">
        <f t="shared" si="162"/>
        <v>module=xmarr</v>
      </c>
    </row>
    <row r="3373" spans="1:6" ht="30" customHeight="1">
      <c r="A3373" s="3" t="s">
        <v>2</v>
      </c>
      <c r="B3373" s="3" t="s">
        <v>6113</v>
      </c>
      <c r="C3373" s="3" t="s">
        <v>8007</v>
      </c>
      <c r="D3373" s="12" t="s">
        <v>9718</v>
      </c>
      <c r="E3373" s="6" t="str">
        <f t="shared" si="161"/>
        <v>module=marr</v>
      </c>
      <c r="F3373" s="6" t="str">
        <f t="shared" si="162"/>
        <v>module=xmarr</v>
      </c>
    </row>
    <row r="3374" spans="1:6" ht="30" customHeight="1">
      <c r="A3374" s="3" t="s">
        <v>2</v>
      </c>
      <c r="B3374" s="3" t="s">
        <v>6114</v>
      </c>
      <c r="C3374" s="3" t="s">
        <v>8008</v>
      </c>
      <c r="D3374" s="12" t="s">
        <v>9719</v>
      </c>
      <c r="E3374" s="6" t="str">
        <f t="shared" si="161"/>
        <v>module=marr</v>
      </c>
      <c r="F3374" s="6" t="str">
        <f t="shared" si="162"/>
        <v>module=xmarr</v>
      </c>
    </row>
    <row r="3375" spans="1:6" ht="30" customHeight="1">
      <c r="A3375" s="3" t="s">
        <v>2</v>
      </c>
      <c r="B3375" s="3" t="s">
        <v>6115</v>
      </c>
      <c r="C3375" s="3" t="s">
        <v>8009</v>
      </c>
      <c r="D3375" s="12" t="s">
        <v>9720</v>
      </c>
      <c r="E3375" s="6" t="str">
        <f t="shared" si="161"/>
        <v>module=marr</v>
      </c>
      <c r="F3375" s="6" t="str">
        <f t="shared" si="162"/>
        <v>module=xmarr</v>
      </c>
    </row>
    <row r="3376" spans="1:6" ht="30" customHeight="1">
      <c r="A3376" s="3" t="s">
        <v>2</v>
      </c>
      <c r="B3376" s="3" t="s">
        <v>6116</v>
      </c>
      <c r="C3376" s="3" t="s">
        <v>8010</v>
      </c>
      <c r="D3376" s="12" t="s">
        <v>9721</v>
      </c>
      <c r="E3376" s="6" t="str">
        <f t="shared" si="161"/>
        <v>module=marr</v>
      </c>
      <c r="F3376" s="6" t="str">
        <f t="shared" si="162"/>
        <v>module=xmarr</v>
      </c>
    </row>
    <row r="3377" spans="1:6" ht="30" customHeight="1">
      <c r="A3377" s="3" t="s">
        <v>2</v>
      </c>
      <c r="B3377" s="3" t="s">
        <v>6117</v>
      </c>
      <c r="C3377" s="3" t="s">
        <v>8011</v>
      </c>
      <c r="D3377" s="12" t="s">
        <v>9722</v>
      </c>
      <c r="E3377" s="6" t="str">
        <f t="shared" si="161"/>
        <v>module=marr</v>
      </c>
      <c r="F3377" s="6" t="str">
        <f t="shared" si="162"/>
        <v>module=xmarr</v>
      </c>
    </row>
    <row r="3378" spans="1:6" ht="30" customHeight="1">
      <c r="A3378" s="3" t="s">
        <v>2</v>
      </c>
      <c r="B3378" s="3" t="s">
        <v>6118</v>
      </c>
      <c r="C3378" s="3" t="s">
        <v>8012</v>
      </c>
      <c r="D3378" s="12" t="s">
        <v>9723</v>
      </c>
      <c r="E3378" s="6" t="str">
        <f t="shared" si="161"/>
        <v>module=marr</v>
      </c>
      <c r="F3378" s="6" t="str">
        <f t="shared" si="162"/>
        <v>module=xmarr</v>
      </c>
    </row>
    <row r="3379" spans="1:6" ht="30" customHeight="1">
      <c r="A3379" s="3" t="s">
        <v>2</v>
      </c>
      <c r="B3379" s="3" t="s">
        <v>6119</v>
      </c>
      <c r="C3379" s="3" t="s">
        <v>8013</v>
      </c>
      <c r="D3379" s="12" t="s">
        <v>9724</v>
      </c>
      <c r="E3379" s="6" t="str">
        <f t="shared" si="161"/>
        <v>module=marr</v>
      </c>
      <c r="F3379" s="6" t="str">
        <f t="shared" si="162"/>
        <v>module=xmarr</v>
      </c>
    </row>
    <row r="3380" spans="1:6" ht="30" customHeight="1">
      <c r="A3380" s="3" t="s">
        <v>2</v>
      </c>
      <c r="B3380" s="3" t="s">
        <v>6120</v>
      </c>
      <c r="C3380" s="3" t="s">
        <v>8014</v>
      </c>
      <c r="D3380" s="12" t="s">
        <v>9725</v>
      </c>
      <c r="E3380" s="6" t="str">
        <f t="shared" si="161"/>
        <v>module=marr</v>
      </c>
      <c r="F3380" s="6" t="str">
        <f t="shared" si="162"/>
        <v>module=xmarr</v>
      </c>
    </row>
    <row r="3381" spans="1:6" ht="30" customHeight="1">
      <c r="A3381" s="3" t="s">
        <v>2</v>
      </c>
      <c r="B3381" s="3" t="s">
        <v>6121</v>
      </c>
      <c r="C3381" s="3" t="s">
        <v>8015</v>
      </c>
      <c r="D3381" s="12" t="s">
        <v>9726</v>
      </c>
      <c r="E3381" s="6" t="str">
        <f t="shared" si="161"/>
        <v>module=marr</v>
      </c>
      <c r="F3381" s="6" t="str">
        <f t="shared" si="162"/>
        <v>module=xmarr</v>
      </c>
    </row>
    <row r="3382" spans="1:6" ht="30" customHeight="1">
      <c r="A3382" s="3" t="s">
        <v>2</v>
      </c>
      <c r="B3382" s="3" t="s">
        <v>6122</v>
      </c>
      <c r="C3382" s="3" t="s">
        <v>8016</v>
      </c>
      <c r="D3382" s="12" t="s">
        <v>9727</v>
      </c>
      <c r="E3382" s="6" t="str">
        <f t="shared" si="161"/>
        <v>module=marr</v>
      </c>
      <c r="F3382" s="6" t="str">
        <f t="shared" si="162"/>
        <v>module=xmarr</v>
      </c>
    </row>
    <row r="3383" spans="1:6" ht="30" customHeight="1">
      <c r="A3383" s="3" t="s">
        <v>2</v>
      </c>
      <c r="B3383" s="3" t="s">
        <v>6123</v>
      </c>
      <c r="C3383" s="3" t="s">
        <v>8017</v>
      </c>
      <c r="D3383" s="12" t="s">
        <v>9728</v>
      </c>
      <c r="E3383" s="6" t="str">
        <f t="shared" si="161"/>
        <v>module=marr</v>
      </c>
      <c r="F3383" s="6" t="str">
        <f t="shared" si="162"/>
        <v>module=xmarr</v>
      </c>
    </row>
    <row r="3384" spans="1:6" ht="30" customHeight="1">
      <c r="A3384" s="3" t="s">
        <v>2</v>
      </c>
      <c r="B3384" s="3" t="s">
        <v>6124</v>
      </c>
      <c r="C3384" s="3" t="s">
        <v>8018</v>
      </c>
      <c r="D3384" s="12" t="s">
        <v>9729</v>
      </c>
      <c r="E3384" s="6" t="str">
        <f t="shared" si="161"/>
        <v>module=marr</v>
      </c>
      <c r="F3384" s="6" t="str">
        <f t="shared" si="162"/>
        <v>module=xmarr</v>
      </c>
    </row>
    <row r="3385" spans="1:6" ht="30" customHeight="1">
      <c r="A3385" s="3" t="s">
        <v>2</v>
      </c>
      <c r="B3385" s="3" t="s">
        <v>6125</v>
      </c>
      <c r="C3385" s="3" t="s">
        <v>8019</v>
      </c>
      <c r="D3385" s="12" t="s">
        <v>9730</v>
      </c>
      <c r="E3385" s="6" t="str">
        <f t="shared" ref="E3385:E3404" si="163">HYPERLINK("http://www.ssc.wisc.edu/wlsresearch/documentation/waves/?wave=wls92&amp;module=marr","module=marr")</f>
        <v>module=marr</v>
      </c>
      <c r="F3385" s="6" t="str">
        <f t="shared" ref="F3385:F3403" si="164">HYPERLINK("http://www.ssc.wisc.edu/wlsresearch/documentation/waves/?wave=wls94&amp;module=xmarr","module=xmarr")</f>
        <v>module=xmarr</v>
      </c>
    </row>
    <row r="3386" spans="1:6" ht="30" customHeight="1">
      <c r="A3386" s="3" t="s">
        <v>2</v>
      </c>
      <c r="B3386" s="3" t="s">
        <v>6126</v>
      </c>
      <c r="C3386" s="3" t="s">
        <v>8020</v>
      </c>
      <c r="D3386" s="12" t="s">
        <v>9731</v>
      </c>
      <c r="E3386" s="6" t="str">
        <f t="shared" si="163"/>
        <v>module=marr</v>
      </c>
      <c r="F3386" s="6" t="str">
        <f t="shared" si="164"/>
        <v>module=xmarr</v>
      </c>
    </row>
    <row r="3387" spans="1:6" ht="30" customHeight="1">
      <c r="A3387" s="3" t="s">
        <v>2</v>
      </c>
      <c r="B3387" s="3" t="s">
        <v>6127</v>
      </c>
      <c r="C3387" s="3" t="s">
        <v>8021</v>
      </c>
      <c r="D3387" s="12" t="s">
        <v>9732</v>
      </c>
      <c r="E3387" s="6" t="str">
        <f t="shared" si="163"/>
        <v>module=marr</v>
      </c>
      <c r="F3387" s="6" t="str">
        <f t="shared" si="164"/>
        <v>module=xmarr</v>
      </c>
    </row>
    <row r="3388" spans="1:6" ht="30" customHeight="1">
      <c r="A3388" s="3" t="s">
        <v>2</v>
      </c>
      <c r="B3388" s="3" t="s">
        <v>6128</v>
      </c>
      <c r="C3388" s="3" t="s">
        <v>8022</v>
      </c>
      <c r="D3388" s="12" t="s">
        <v>9733</v>
      </c>
      <c r="E3388" s="6" t="str">
        <f t="shared" si="163"/>
        <v>module=marr</v>
      </c>
      <c r="F3388" s="6" t="str">
        <f t="shared" si="164"/>
        <v>module=xmarr</v>
      </c>
    </row>
    <row r="3389" spans="1:6" ht="30" customHeight="1">
      <c r="A3389" s="3" t="s">
        <v>2</v>
      </c>
      <c r="B3389" s="3" t="s">
        <v>6129</v>
      </c>
      <c r="C3389" s="3" t="s">
        <v>8023</v>
      </c>
      <c r="D3389" s="12" t="s">
        <v>9734</v>
      </c>
      <c r="E3389" s="6" t="str">
        <f t="shared" si="163"/>
        <v>module=marr</v>
      </c>
      <c r="F3389" s="6" t="str">
        <f t="shared" si="164"/>
        <v>module=xmarr</v>
      </c>
    </row>
    <row r="3390" spans="1:6" ht="30" customHeight="1">
      <c r="A3390" s="3" t="s">
        <v>2</v>
      </c>
      <c r="B3390" s="3" t="s">
        <v>6130</v>
      </c>
      <c r="C3390" s="3" t="s">
        <v>8024</v>
      </c>
      <c r="D3390" s="12" t="s">
        <v>9735</v>
      </c>
      <c r="E3390" s="6" t="str">
        <f t="shared" si="163"/>
        <v>module=marr</v>
      </c>
      <c r="F3390" s="6" t="str">
        <f t="shared" si="164"/>
        <v>module=xmarr</v>
      </c>
    </row>
    <row r="3391" spans="1:6" ht="30" customHeight="1">
      <c r="A3391" s="3" t="s">
        <v>2</v>
      </c>
      <c r="B3391" s="3" t="s">
        <v>6131</v>
      </c>
      <c r="C3391" s="3" t="s">
        <v>8025</v>
      </c>
      <c r="D3391" s="12" t="s">
        <v>9736</v>
      </c>
      <c r="E3391" s="6" t="str">
        <f t="shared" si="163"/>
        <v>module=marr</v>
      </c>
      <c r="F3391" s="6" t="str">
        <f t="shared" si="164"/>
        <v>module=xmarr</v>
      </c>
    </row>
    <row r="3392" spans="1:6" ht="30" customHeight="1">
      <c r="A3392" s="3" t="s">
        <v>2</v>
      </c>
      <c r="B3392" s="3" t="s">
        <v>6132</v>
      </c>
      <c r="C3392" s="3" t="s">
        <v>8026</v>
      </c>
      <c r="D3392" s="12" t="s">
        <v>9737</v>
      </c>
      <c r="E3392" s="6" t="str">
        <f t="shared" si="163"/>
        <v>module=marr</v>
      </c>
      <c r="F3392" s="6" t="str">
        <f t="shared" si="164"/>
        <v>module=xmarr</v>
      </c>
    </row>
    <row r="3393" spans="1:6" ht="30" customHeight="1">
      <c r="A3393" s="3" t="s">
        <v>2</v>
      </c>
      <c r="B3393" s="3" t="s">
        <v>6133</v>
      </c>
      <c r="C3393" s="3" t="s">
        <v>8027</v>
      </c>
      <c r="D3393" s="12" t="s">
        <v>9738</v>
      </c>
      <c r="E3393" s="6" t="str">
        <f t="shared" si="163"/>
        <v>module=marr</v>
      </c>
      <c r="F3393" s="6" t="str">
        <f t="shared" si="164"/>
        <v>module=xmarr</v>
      </c>
    </row>
    <row r="3394" spans="1:6" ht="30" customHeight="1">
      <c r="A3394" s="3" t="s">
        <v>2</v>
      </c>
      <c r="B3394" s="3" t="s">
        <v>6134</v>
      </c>
      <c r="C3394" s="3" t="s">
        <v>8028</v>
      </c>
      <c r="D3394" s="12" t="s">
        <v>9739</v>
      </c>
      <c r="E3394" s="6" t="str">
        <f t="shared" si="163"/>
        <v>module=marr</v>
      </c>
      <c r="F3394" s="6" t="str">
        <f t="shared" si="164"/>
        <v>module=xmarr</v>
      </c>
    </row>
    <row r="3395" spans="1:6" ht="30" customHeight="1">
      <c r="A3395" s="3" t="s">
        <v>2</v>
      </c>
      <c r="B3395" s="3" t="s">
        <v>6135</v>
      </c>
      <c r="C3395" s="3" t="s">
        <v>8029</v>
      </c>
      <c r="D3395" s="12" t="s">
        <v>9740</v>
      </c>
      <c r="E3395" s="6" t="str">
        <f t="shared" si="163"/>
        <v>module=marr</v>
      </c>
      <c r="F3395" s="6" t="str">
        <f t="shared" si="164"/>
        <v>module=xmarr</v>
      </c>
    </row>
    <row r="3396" spans="1:6" ht="30" customHeight="1">
      <c r="A3396" s="3" t="s">
        <v>2</v>
      </c>
      <c r="B3396" s="3" t="s">
        <v>6136</v>
      </c>
      <c r="C3396" s="3" t="s">
        <v>8030</v>
      </c>
      <c r="D3396" s="12" t="s">
        <v>9741</v>
      </c>
      <c r="E3396" s="6" t="str">
        <f t="shared" si="163"/>
        <v>module=marr</v>
      </c>
      <c r="F3396" s="6" t="str">
        <f t="shared" si="164"/>
        <v>module=xmarr</v>
      </c>
    </row>
    <row r="3397" spans="1:6" ht="30" customHeight="1">
      <c r="A3397" s="3" t="s">
        <v>2</v>
      </c>
      <c r="B3397" s="3" t="s">
        <v>6137</v>
      </c>
      <c r="C3397" s="3" t="s">
        <v>8031</v>
      </c>
      <c r="D3397" s="12" t="s">
        <v>9742</v>
      </c>
      <c r="E3397" s="6" t="str">
        <f t="shared" si="163"/>
        <v>module=marr</v>
      </c>
      <c r="F3397" s="6" t="str">
        <f t="shared" si="164"/>
        <v>module=xmarr</v>
      </c>
    </row>
    <row r="3398" spans="1:6" ht="30" customHeight="1">
      <c r="A3398" s="3" t="s">
        <v>2</v>
      </c>
      <c r="B3398" s="3" t="s">
        <v>6138</v>
      </c>
      <c r="C3398" s="3" t="s">
        <v>8032</v>
      </c>
      <c r="D3398" s="12" t="s">
        <v>9743</v>
      </c>
      <c r="E3398" s="6" t="str">
        <f t="shared" si="163"/>
        <v>module=marr</v>
      </c>
      <c r="F3398" s="6" t="str">
        <f t="shared" si="164"/>
        <v>module=xmarr</v>
      </c>
    </row>
    <row r="3399" spans="1:6" ht="30" customHeight="1">
      <c r="A3399" s="3" t="s">
        <v>2</v>
      </c>
      <c r="B3399" s="3" t="s">
        <v>6139</v>
      </c>
      <c r="C3399" s="3" t="s">
        <v>8033</v>
      </c>
      <c r="D3399" s="12" t="s">
        <v>9744</v>
      </c>
      <c r="E3399" s="6" t="str">
        <f t="shared" si="163"/>
        <v>module=marr</v>
      </c>
      <c r="F3399" s="6" t="str">
        <f t="shared" si="164"/>
        <v>module=xmarr</v>
      </c>
    </row>
    <row r="3400" spans="1:6" ht="30" customHeight="1">
      <c r="A3400" s="3" t="s">
        <v>2</v>
      </c>
      <c r="B3400" s="3" t="s">
        <v>6140</v>
      </c>
      <c r="C3400" s="3" t="s">
        <v>8034</v>
      </c>
      <c r="D3400" s="12" t="s">
        <v>9745</v>
      </c>
      <c r="E3400" s="6" t="str">
        <f t="shared" si="163"/>
        <v>module=marr</v>
      </c>
      <c r="F3400" s="6" t="str">
        <f t="shared" si="164"/>
        <v>module=xmarr</v>
      </c>
    </row>
    <row r="3401" spans="1:6" ht="30" customHeight="1">
      <c r="A3401" s="3" t="s">
        <v>2</v>
      </c>
      <c r="B3401" s="3" t="s">
        <v>6141</v>
      </c>
      <c r="C3401" s="3" t="s">
        <v>8035</v>
      </c>
      <c r="D3401" s="12" t="s">
        <v>9746</v>
      </c>
      <c r="E3401" s="6" t="str">
        <f t="shared" si="163"/>
        <v>module=marr</v>
      </c>
      <c r="F3401" s="6" t="str">
        <f t="shared" si="164"/>
        <v>module=xmarr</v>
      </c>
    </row>
    <row r="3402" spans="1:6" ht="30" customHeight="1">
      <c r="A3402" s="3" t="s">
        <v>2</v>
      </c>
      <c r="B3402" s="3" t="s">
        <v>6142</v>
      </c>
      <c r="C3402" s="3" t="s">
        <v>8036</v>
      </c>
      <c r="D3402" s="12" t="s">
        <v>9747</v>
      </c>
      <c r="E3402" s="6" t="str">
        <f t="shared" si="163"/>
        <v>module=marr</v>
      </c>
      <c r="F3402" s="6" t="str">
        <f t="shared" si="164"/>
        <v>module=xmarr</v>
      </c>
    </row>
    <row r="3403" spans="1:6" ht="30" customHeight="1">
      <c r="A3403" s="3" t="s">
        <v>2</v>
      </c>
      <c r="B3403" s="3" t="s">
        <v>6143</v>
      </c>
      <c r="C3403" s="3" t="s">
        <v>8037</v>
      </c>
      <c r="D3403" s="12" t="s">
        <v>9748</v>
      </c>
      <c r="E3403" s="6" t="str">
        <f t="shared" si="163"/>
        <v>module=marr</v>
      </c>
      <c r="F3403" s="6" t="str">
        <f t="shared" si="164"/>
        <v>module=xmarr</v>
      </c>
    </row>
    <row r="3404" spans="1:6" ht="30" customHeight="1">
      <c r="A3404" s="3" t="s">
        <v>3</v>
      </c>
      <c r="B3404" s="3" t="s">
        <v>6144</v>
      </c>
      <c r="C3404" s="3" t="s">
        <v>6144</v>
      </c>
      <c r="D3404" s="12" t="s">
        <v>9749</v>
      </c>
      <c r="E3404" s="6" t="str">
        <f t="shared" si="163"/>
        <v>module=marr</v>
      </c>
      <c r="F3404" s="3" t="s">
        <v>114</v>
      </c>
    </row>
    <row r="3405" spans="1:6" ht="30" customHeight="1">
      <c r="A3405" s="3" t="s">
        <v>4</v>
      </c>
      <c r="B3405" s="3" t="s">
        <v>6145</v>
      </c>
      <c r="C3405" s="3" t="s">
        <v>6145</v>
      </c>
      <c r="D3405" s="12" t="s">
        <v>9750</v>
      </c>
      <c r="E3405" s="3" t="s">
        <v>114</v>
      </c>
      <c r="F3405" s="6" t="str">
        <f>HYPERLINK("http://www.ssc.wisc.edu/wlsresearch/documentation/waves/?wave=wls94&amp;module=xmarr","module=xmarr")</f>
        <v>module=xmarr</v>
      </c>
    </row>
    <row r="3406" spans="1:6" ht="30" customHeight="1">
      <c r="A3406" s="3" t="s">
        <v>4</v>
      </c>
      <c r="B3406" s="3" t="s">
        <v>6146</v>
      </c>
      <c r="C3406" s="3" t="s">
        <v>6146</v>
      </c>
      <c r="D3406" s="12" t="s">
        <v>9751</v>
      </c>
      <c r="E3406" s="3" t="s">
        <v>114</v>
      </c>
      <c r="F3406" s="6" t="str">
        <f>HYPERLINK("http://www.ssc.wisc.edu/wlsresearch/documentation/waves/?wave=wls94&amp;module=xmarr","module=xmarr")</f>
        <v>module=xmarr</v>
      </c>
    </row>
    <row r="3407" spans="1:6" ht="30" customHeight="1">
      <c r="A3407" s="3" t="s">
        <v>2</v>
      </c>
      <c r="B3407" s="3" t="s">
        <v>6147</v>
      </c>
      <c r="C3407" s="3" t="s">
        <v>8038</v>
      </c>
      <c r="D3407" s="12" t="s">
        <v>9752</v>
      </c>
      <c r="E3407" s="6" t="str">
        <f t="shared" ref="E3407:E3438" si="165">HYPERLINK("http://www.ssc.wisc.edu/wlsresearch/documentation/waves/?wave=wls92&amp;module=oinc","module=oinc")</f>
        <v>module=oinc</v>
      </c>
      <c r="F3407" s="6" t="str">
        <f t="shared" ref="F3407:F3412" si="166">HYPERLINK("http://www.ssc.wisc.edu/wlsresearch/documentation/waves/?wave=wls94&amp;module=xoinc","module=xoinc")</f>
        <v>module=xoinc</v>
      </c>
    </row>
    <row r="3408" spans="1:6" ht="30" customHeight="1">
      <c r="A3408" s="3" t="s">
        <v>2</v>
      </c>
      <c r="B3408" s="3" t="s">
        <v>6148</v>
      </c>
      <c r="C3408" s="3" t="s">
        <v>8039</v>
      </c>
      <c r="D3408" s="12" t="s">
        <v>9753</v>
      </c>
      <c r="E3408" s="6" t="str">
        <f t="shared" si="165"/>
        <v>module=oinc</v>
      </c>
      <c r="F3408" s="6" t="str">
        <f t="shared" si="166"/>
        <v>module=xoinc</v>
      </c>
    </row>
    <row r="3409" spans="1:6" ht="30" customHeight="1">
      <c r="A3409" s="3" t="s">
        <v>2</v>
      </c>
      <c r="B3409" s="3" t="s">
        <v>6149</v>
      </c>
      <c r="C3409" s="3" t="s">
        <v>8040</v>
      </c>
      <c r="D3409" s="12" t="s">
        <v>9754</v>
      </c>
      <c r="E3409" s="6" t="str">
        <f t="shared" si="165"/>
        <v>module=oinc</v>
      </c>
      <c r="F3409" s="6" t="str">
        <f t="shared" si="166"/>
        <v>module=xoinc</v>
      </c>
    </row>
    <row r="3410" spans="1:6" ht="30" customHeight="1">
      <c r="A3410" s="3" t="s">
        <v>2</v>
      </c>
      <c r="B3410" s="3" t="s">
        <v>6150</v>
      </c>
      <c r="C3410" s="3" t="s">
        <v>8041</v>
      </c>
      <c r="D3410" s="12" t="s">
        <v>9755</v>
      </c>
      <c r="E3410" s="6" t="str">
        <f t="shared" si="165"/>
        <v>module=oinc</v>
      </c>
      <c r="F3410" s="6" t="str">
        <f t="shared" si="166"/>
        <v>module=xoinc</v>
      </c>
    </row>
    <row r="3411" spans="1:6" ht="30" customHeight="1">
      <c r="A3411" s="3" t="s">
        <v>2</v>
      </c>
      <c r="B3411" s="3" t="s">
        <v>6151</v>
      </c>
      <c r="C3411" s="3" t="s">
        <v>8042</v>
      </c>
      <c r="D3411" s="12" t="s">
        <v>9756</v>
      </c>
      <c r="E3411" s="6" t="str">
        <f t="shared" si="165"/>
        <v>module=oinc</v>
      </c>
      <c r="F3411" s="6" t="str">
        <f t="shared" si="166"/>
        <v>module=xoinc</v>
      </c>
    </row>
    <row r="3412" spans="1:6" ht="30" customHeight="1">
      <c r="A3412" s="3" t="s">
        <v>2</v>
      </c>
      <c r="B3412" s="3" t="s">
        <v>6152</v>
      </c>
      <c r="C3412" s="3" t="s">
        <v>8043</v>
      </c>
      <c r="D3412" s="12" t="s">
        <v>9757</v>
      </c>
      <c r="E3412" s="6" t="str">
        <f t="shared" si="165"/>
        <v>module=oinc</v>
      </c>
      <c r="F3412" s="6" t="str">
        <f t="shared" si="166"/>
        <v>module=xoinc</v>
      </c>
    </row>
    <row r="3413" spans="1:6" ht="30" customHeight="1">
      <c r="A3413" s="3" t="s">
        <v>3</v>
      </c>
      <c r="B3413" s="3" t="s">
        <v>6153</v>
      </c>
      <c r="C3413" s="3" t="s">
        <v>6153</v>
      </c>
      <c r="D3413" s="12" t="s">
        <v>9758</v>
      </c>
      <c r="E3413" s="6" t="str">
        <f t="shared" si="165"/>
        <v>module=oinc</v>
      </c>
      <c r="F3413" s="3" t="s">
        <v>114</v>
      </c>
    </row>
    <row r="3414" spans="1:6" ht="30" customHeight="1">
      <c r="A3414" s="3" t="s">
        <v>3</v>
      </c>
      <c r="B3414" s="3" t="s">
        <v>6154</v>
      </c>
      <c r="C3414" s="3" t="s">
        <v>6154</v>
      </c>
      <c r="D3414" s="12" t="s">
        <v>9759</v>
      </c>
      <c r="E3414" s="6" t="str">
        <f t="shared" si="165"/>
        <v>module=oinc</v>
      </c>
      <c r="F3414" s="3" t="s">
        <v>114</v>
      </c>
    </row>
    <row r="3415" spans="1:6" ht="30" customHeight="1">
      <c r="A3415" s="3" t="s">
        <v>3</v>
      </c>
      <c r="B3415" s="3" t="s">
        <v>6155</v>
      </c>
      <c r="C3415" s="3" t="s">
        <v>6155</v>
      </c>
      <c r="D3415" s="12" t="s">
        <v>9760</v>
      </c>
      <c r="E3415" s="6" t="str">
        <f t="shared" si="165"/>
        <v>module=oinc</v>
      </c>
      <c r="F3415" s="3" t="s">
        <v>114</v>
      </c>
    </row>
    <row r="3416" spans="1:6" ht="30" customHeight="1">
      <c r="A3416" s="3" t="s">
        <v>3</v>
      </c>
      <c r="B3416" s="3" t="s">
        <v>6156</v>
      </c>
      <c r="C3416" s="3" t="s">
        <v>6156</v>
      </c>
      <c r="D3416" s="12" t="s">
        <v>9761</v>
      </c>
      <c r="E3416" s="6" t="str">
        <f t="shared" si="165"/>
        <v>module=oinc</v>
      </c>
      <c r="F3416" s="3" t="s">
        <v>114</v>
      </c>
    </row>
    <row r="3417" spans="1:6" ht="30" customHeight="1">
      <c r="A3417" s="3" t="s">
        <v>3</v>
      </c>
      <c r="B3417" s="3" t="s">
        <v>6157</v>
      </c>
      <c r="C3417" s="3" t="s">
        <v>6157</v>
      </c>
      <c r="D3417" s="12" t="s">
        <v>9762</v>
      </c>
      <c r="E3417" s="6" t="str">
        <f t="shared" si="165"/>
        <v>module=oinc</v>
      </c>
      <c r="F3417" s="3" t="s">
        <v>114</v>
      </c>
    </row>
    <row r="3418" spans="1:6" ht="30" customHeight="1">
      <c r="A3418" s="3" t="s">
        <v>3</v>
      </c>
      <c r="B3418" s="3" t="s">
        <v>6158</v>
      </c>
      <c r="C3418" s="3" t="s">
        <v>6158</v>
      </c>
      <c r="D3418" s="12" t="s">
        <v>9763</v>
      </c>
      <c r="E3418" s="6" t="str">
        <f t="shared" si="165"/>
        <v>module=oinc</v>
      </c>
      <c r="F3418" s="3" t="s">
        <v>114</v>
      </c>
    </row>
    <row r="3419" spans="1:6" ht="30" customHeight="1">
      <c r="A3419" s="3" t="s">
        <v>3</v>
      </c>
      <c r="B3419" s="3" t="s">
        <v>6159</v>
      </c>
      <c r="C3419" s="3" t="s">
        <v>6159</v>
      </c>
      <c r="D3419" s="12" t="s">
        <v>9764</v>
      </c>
      <c r="E3419" s="6" t="str">
        <f t="shared" si="165"/>
        <v>module=oinc</v>
      </c>
      <c r="F3419" s="3" t="s">
        <v>114</v>
      </c>
    </row>
    <row r="3420" spans="1:6" ht="30" customHeight="1">
      <c r="A3420" s="3" t="s">
        <v>3</v>
      </c>
      <c r="B3420" s="3" t="s">
        <v>6160</v>
      </c>
      <c r="C3420" s="3" t="s">
        <v>6160</v>
      </c>
      <c r="D3420" s="12" t="s">
        <v>9765</v>
      </c>
      <c r="E3420" s="6" t="str">
        <f t="shared" si="165"/>
        <v>module=oinc</v>
      </c>
      <c r="F3420" s="3" t="s">
        <v>114</v>
      </c>
    </row>
    <row r="3421" spans="1:6" ht="30" customHeight="1">
      <c r="A3421" s="3" t="s">
        <v>3</v>
      </c>
      <c r="B3421" s="3" t="s">
        <v>6161</v>
      </c>
      <c r="C3421" s="3" t="s">
        <v>6161</v>
      </c>
      <c r="D3421" s="12" t="s">
        <v>9766</v>
      </c>
      <c r="E3421" s="6" t="str">
        <f t="shared" si="165"/>
        <v>module=oinc</v>
      </c>
      <c r="F3421" s="3" t="s">
        <v>114</v>
      </c>
    </row>
    <row r="3422" spans="1:6" ht="30" customHeight="1">
      <c r="A3422" s="3" t="s">
        <v>3</v>
      </c>
      <c r="B3422" s="3" t="s">
        <v>6162</v>
      </c>
      <c r="C3422" s="3" t="s">
        <v>6162</v>
      </c>
      <c r="D3422" s="12" t="s">
        <v>9767</v>
      </c>
      <c r="E3422" s="6" t="str">
        <f t="shared" si="165"/>
        <v>module=oinc</v>
      </c>
      <c r="F3422" s="3" t="s">
        <v>114</v>
      </c>
    </row>
    <row r="3423" spans="1:6" ht="30" customHeight="1">
      <c r="A3423" s="3" t="s">
        <v>3</v>
      </c>
      <c r="B3423" s="3" t="s">
        <v>6163</v>
      </c>
      <c r="C3423" s="3" t="s">
        <v>6163</v>
      </c>
      <c r="D3423" s="12" t="s">
        <v>9768</v>
      </c>
      <c r="E3423" s="6" t="str">
        <f t="shared" si="165"/>
        <v>module=oinc</v>
      </c>
      <c r="F3423" s="3" t="s">
        <v>114</v>
      </c>
    </row>
    <row r="3424" spans="1:6" ht="30" customHeight="1">
      <c r="A3424" s="3" t="s">
        <v>3</v>
      </c>
      <c r="B3424" s="3" t="s">
        <v>6164</v>
      </c>
      <c r="C3424" s="3" t="s">
        <v>6164</v>
      </c>
      <c r="D3424" s="12" t="s">
        <v>9769</v>
      </c>
      <c r="E3424" s="6" t="str">
        <f t="shared" si="165"/>
        <v>module=oinc</v>
      </c>
      <c r="F3424" s="3" t="s">
        <v>114</v>
      </c>
    </row>
    <row r="3425" spans="1:6" ht="30" customHeight="1">
      <c r="A3425" s="3" t="s">
        <v>3</v>
      </c>
      <c r="B3425" s="3" t="s">
        <v>6165</v>
      </c>
      <c r="C3425" s="3" t="s">
        <v>6165</v>
      </c>
      <c r="D3425" s="12" t="s">
        <v>9770</v>
      </c>
      <c r="E3425" s="6" t="str">
        <f t="shared" si="165"/>
        <v>module=oinc</v>
      </c>
      <c r="F3425" s="3" t="s">
        <v>114</v>
      </c>
    </row>
    <row r="3426" spans="1:6" ht="30" customHeight="1">
      <c r="A3426" s="3" t="s">
        <v>3</v>
      </c>
      <c r="B3426" s="3" t="s">
        <v>6166</v>
      </c>
      <c r="C3426" s="3" t="s">
        <v>6166</v>
      </c>
      <c r="D3426" s="12" t="s">
        <v>9771</v>
      </c>
      <c r="E3426" s="6" t="str">
        <f t="shared" si="165"/>
        <v>module=oinc</v>
      </c>
      <c r="F3426" s="3" t="s">
        <v>114</v>
      </c>
    </row>
    <row r="3427" spans="1:6" ht="30" customHeight="1">
      <c r="A3427" s="3" t="s">
        <v>3</v>
      </c>
      <c r="B3427" s="3" t="s">
        <v>6167</v>
      </c>
      <c r="C3427" s="3" t="s">
        <v>6167</v>
      </c>
      <c r="D3427" s="12" t="s">
        <v>9772</v>
      </c>
      <c r="E3427" s="6" t="str">
        <f t="shared" si="165"/>
        <v>module=oinc</v>
      </c>
      <c r="F3427" s="3" t="s">
        <v>114</v>
      </c>
    </row>
    <row r="3428" spans="1:6" ht="30" customHeight="1">
      <c r="A3428" s="3" t="s">
        <v>3</v>
      </c>
      <c r="B3428" s="3" t="s">
        <v>6168</v>
      </c>
      <c r="C3428" s="3" t="s">
        <v>6168</v>
      </c>
      <c r="D3428" s="12" t="s">
        <v>9773</v>
      </c>
      <c r="E3428" s="6" t="str">
        <f t="shared" si="165"/>
        <v>module=oinc</v>
      </c>
      <c r="F3428" s="3" t="s">
        <v>114</v>
      </c>
    </row>
    <row r="3429" spans="1:6" ht="30" customHeight="1">
      <c r="A3429" s="3" t="s">
        <v>3</v>
      </c>
      <c r="B3429" s="3" t="s">
        <v>6169</v>
      </c>
      <c r="C3429" s="3" t="s">
        <v>6169</v>
      </c>
      <c r="D3429" s="12" t="s">
        <v>9774</v>
      </c>
      <c r="E3429" s="6" t="str">
        <f t="shared" si="165"/>
        <v>module=oinc</v>
      </c>
      <c r="F3429" s="3" t="s">
        <v>114</v>
      </c>
    </row>
    <row r="3430" spans="1:6" ht="30" customHeight="1">
      <c r="A3430" s="3" t="s">
        <v>3</v>
      </c>
      <c r="B3430" s="3" t="s">
        <v>6170</v>
      </c>
      <c r="C3430" s="3" t="s">
        <v>6170</v>
      </c>
      <c r="D3430" s="12" t="s">
        <v>9775</v>
      </c>
      <c r="E3430" s="6" t="str">
        <f t="shared" si="165"/>
        <v>module=oinc</v>
      </c>
      <c r="F3430" s="3" t="s">
        <v>114</v>
      </c>
    </row>
    <row r="3431" spans="1:6" ht="30" customHeight="1">
      <c r="A3431" s="3" t="s">
        <v>3</v>
      </c>
      <c r="B3431" s="3" t="s">
        <v>6171</v>
      </c>
      <c r="C3431" s="3" t="s">
        <v>6171</v>
      </c>
      <c r="D3431" s="12" t="s">
        <v>9776</v>
      </c>
      <c r="E3431" s="6" t="str">
        <f t="shared" si="165"/>
        <v>module=oinc</v>
      </c>
      <c r="F3431" s="3" t="s">
        <v>114</v>
      </c>
    </row>
    <row r="3432" spans="1:6" ht="30" customHeight="1">
      <c r="A3432" s="3" t="s">
        <v>3</v>
      </c>
      <c r="B3432" s="3" t="s">
        <v>6172</v>
      </c>
      <c r="C3432" s="3" t="s">
        <v>6172</v>
      </c>
      <c r="D3432" s="12" t="s">
        <v>9777</v>
      </c>
      <c r="E3432" s="6" t="str">
        <f t="shared" si="165"/>
        <v>module=oinc</v>
      </c>
      <c r="F3432" s="3" t="s">
        <v>114</v>
      </c>
    </row>
    <row r="3433" spans="1:6" ht="30" customHeight="1">
      <c r="A3433" s="3" t="s">
        <v>3</v>
      </c>
      <c r="B3433" s="3" t="s">
        <v>6173</v>
      </c>
      <c r="C3433" s="3" t="s">
        <v>6173</v>
      </c>
      <c r="D3433" s="12" t="s">
        <v>9778</v>
      </c>
      <c r="E3433" s="6" t="str">
        <f t="shared" si="165"/>
        <v>module=oinc</v>
      </c>
      <c r="F3433" s="3" t="s">
        <v>114</v>
      </c>
    </row>
    <row r="3434" spans="1:6" ht="30" customHeight="1">
      <c r="A3434" s="3" t="s">
        <v>3</v>
      </c>
      <c r="B3434" s="3" t="s">
        <v>6174</v>
      </c>
      <c r="C3434" s="3" t="s">
        <v>6174</v>
      </c>
      <c r="D3434" s="12" t="s">
        <v>9779</v>
      </c>
      <c r="E3434" s="6" t="str">
        <f t="shared" si="165"/>
        <v>module=oinc</v>
      </c>
      <c r="F3434" s="3" t="s">
        <v>114</v>
      </c>
    </row>
    <row r="3435" spans="1:6" ht="30" customHeight="1">
      <c r="A3435" s="3" t="s">
        <v>3</v>
      </c>
      <c r="B3435" s="3" t="s">
        <v>6175</v>
      </c>
      <c r="C3435" s="3" t="s">
        <v>6175</v>
      </c>
      <c r="D3435" s="12" t="s">
        <v>9780</v>
      </c>
      <c r="E3435" s="6" t="str">
        <f t="shared" si="165"/>
        <v>module=oinc</v>
      </c>
      <c r="F3435" s="3" t="s">
        <v>114</v>
      </c>
    </row>
    <row r="3436" spans="1:6" ht="30" customHeight="1">
      <c r="A3436" s="3" t="s">
        <v>3</v>
      </c>
      <c r="B3436" s="3" t="s">
        <v>6176</v>
      </c>
      <c r="C3436" s="3" t="s">
        <v>6176</v>
      </c>
      <c r="D3436" s="12" t="s">
        <v>9781</v>
      </c>
      <c r="E3436" s="6" t="str">
        <f t="shared" si="165"/>
        <v>module=oinc</v>
      </c>
      <c r="F3436" s="3" t="s">
        <v>114</v>
      </c>
    </row>
    <row r="3437" spans="1:6" ht="30" customHeight="1">
      <c r="A3437" s="3" t="s">
        <v>3</v>
      </c>
      <c r="B3437" s="3" t="s">
        <v>6177</v>
      </c>
      <c r="C3437" s="3" t="s">
        <v>6177</v>
      </c>
      <c r="D3437" s="12" t="s">
        <v>9782</v>
      </c>
      <c r="E3437" s="6" t="str">
        <f t="shared" si="165"/>
        <v>module=oinc</v>
      </c>
      <c r="F3437" s="3" t="s">
        <v>114</v>
      </c>
    </row>
    <row r="3438" spans="1:6" ht="30" customHeight="1">
      <c r="A3438" s="3" t="s">
        <v>3</v>
      </c>
      <c r="B3438" s="3" t="s">
        <v>6178</v>
      </c>
      <c r="C3438" s="3" t="s">
        <v>6178</v>
      </c>
      <c r="D3438" s="12" t="s">
        <v>9783</v>
      </c>
      <c r="E3438" s="6" t="str">
        <f t="shared" si="165"/>
        <v>module=oinc</v>
      </c>
      <c r="F3438" s="3" t="s">
        <v>114</v>
      </c>
    </row>
    <row r="3439" spans="1:6" ht="30" customHeight="1">
      <c r="A3439" s="3" t="s">
        <v>3</v>
      </c>
      <c r="B3439" s="3" t="s">
        <v>6179</v>
      </c>
      <c r="C3439" s="3" t="s">
        <v>6179</v>
      </c>
      <c r="D3439" s="12" t="s">
        <v>9784</v>
      </c>
      <c r="E3439" s="6" t="str">
        <f t="shared" ref="E3439:E3470" si="167">HYPERLINK("http://www.ssc.wisc.edu/wlsresearch/documentation/waves/?wave=wls92&amp;module=oinc","module=oinc")</f>
        <v>module=oinc</v>
      </c>
      <c r="F3439" s="3" t="s">
        <v>114</v>
      </c>
    </row>
    <row r="3440" spans="1:6" ht="30" customHeight="1">
      <c r="A3440" s="3" t="s">
        <v>3</v>
      </c>
      <c r="B3440" s="3" t="s">
        <v>6180</v>
      </c>
      <c r="C3440" s="3" t="s">
        <v>6180</v>
      </c>
      <c r="D3440" s="12" t="s">
        <v>9785</v>
      </c>
      <c r="E3440" s="6" t="str">
        <f t="shared" si="167"/>
        <v>module=oinc</v>
      </c>
      <c r="F3440" s="3" t="s">
        <v>114</v>
      </c>
    </row>
    <row r="3441" spans="1:6" ht="30" customHeight="1">
      <c r="A3441" s="3" t="s">
        <v>3</v>
      </c>
      <c r="B3441" s="3" t="s">
        <v>6181</v>
      </c>
      <c r="C3441" s="3" t="s">
        <v>6181</v>
      </c>
      <c r="D3441" s="12" t="s">
        <v>9786</v>
      </c>
      <c r="E3441" s="6" t="str">
        <f t="shared" si="167"/>
        <v>module=oinc</v>
      </c>
      <c r="F3441" s="3" t="s">
        <v>114</v>
      </c>
    </row>
    <row r="3442" spans="1:6" ht="30" customHeight="1">
      <c r="A3442" s="3" t="s">
        <v>3</v>
      </c>
      <c r="B3442" s="3" t="s">
        <v>6182</v>
      </c>
      <c r="C3442" s="3" t="s">
        <v>6182</v>
      </c>
      <c r="D3442" s="12" t="s">
        <v>9787</v>
      </c>
      <c r="E3442" s="6" t="str">
        <f t="shared" si="167"/>
        <v>module=oinc</v>
      </c>
      <c r="F3442" s="3" t="s">
        <v>114</v>
      </c>
    </row>
    <row r="3443" spans="1:6" ht="30" customHeight="1">
      <c r="A3443" s="3" t="s">
        <v>3</v>
      </c>
      <c r="B3443" s="3" t="s">
        <v>6183</v>
      </c>
      <c r="C3443" s="3" t="s">
        <v>6183</v>
      </c>
      <c r="D3443" s="12" t="s">
        <v>9788</v>
      </c>
      <c r="E3443" s="6" t="str">
        <f t="shared" si="167"/>
        <v>module=oinc</v>
      </c>
      <c r="F3443" s="3" t="s">
        <v>114</v>
      </c>
    </row>
    <row r="3444" spans="1:6" ht="30" customHeight="1">
      <c r="A3444" s="3" t="s">
        <v>3</v>
      </c>
      <c r="B3444" s="3" t="s">
        <v>6184</v>
      </c>
      <c r="C3444" s="3" t="s">
        <v>6184</v>
      </c>
      <c r="D3444" s="12" t="s">
        <v>9789</v>
      </c>
      <c r="E3444" s="6" t="str">
        <f t="shared" si="167"/>
        <v>module=oinc</v>
      </c>
      <c r="F3444" s="3" t="s">
        <v>114</v>
      </c>
    </row>
    <row r="3445" spans="1:6" ht="30" customHeight="1">
      <c r="A3445" s="3" t="s">
        <v>3</v>
      </c>
      <c r="B3445" s="3" t="s">
        <v>6185</v>
      </c>
      <c r="C3445" s="3" t="s">
        <v>6185</v>
      </c>
      <c r="D3445" s="12" t="s">
        <v>9790</v>
      </c>
      <c r="E3445" s="6" t="str">
        <f t="shared" si="167"/>
        <v>module=oinc</v>
      </c>
      <c r="F3445" s="3" t="s">
        <v>114</v>
      </c>
    </row>
    <row r="3446" spans="1:6" ht="30" customHeight="1">
      <c r="A3446" s="3" t="s">
        <v>3</v>
      </c>
      <c r="B3446" s="3" t="s">
        <v>6186</v>
      </c>
      <c r="C3446" s="3" t="s">
        <v>6186</v>
      </c>
      <c r="D3446" s="12" t="s">
        <v>9791</v>
      </c>
      <c r="E3446" s="6" t="str">
        <f t="shared" si="167"/>
        <v>module=oinc</v>
      </c>
      <c r="F3446" s="3" t="s">
        <v>114</v>
      </c>
    </row>
    <row r="3447" spans="1:6" ht="30" customHeight="1">
      <c r="A3447" s="3" t="s">
        <v>3</v>
      </c>
      <c r="B3447" s="3" t="s">
        <v>6187</v>
      </c>
      <c r="C3447" s="3" t="s">
        <v>6187</v>
      </c>
      <c r="D3447" s="12" t="s">
        <v>9792</v>
      </c>
      <c r="E3447" s="6" t="str">
        <f t="shared" si="167"/>
        <v>module=oinc</v>
      </c>
      <c r="F3447" s="3" t="s">
        <v>114</v>
      </c>
    </row>
    <row r="3448" spans="1:6" ht="30" customHeight="1">
      <c r="A3448" s="3" t="s">
        <v>3</v>
      </c>
      <c r="B3448" s="3" t="s">
        <v>6188</v>
      </c>
      <c r="C3448" s="3" t="s">
        <v>6188</v>
      </c>
      <c r="D3448" s="12" t="s">
        <v>9793</v>
      </c>
      <c r="E3448" s="6" t="str">
        <f t="shared" si="167"/>
        <v>module=oinc</v>
      </c>
      <c r="F3448" s="3" t="s">
        <v>114</v>
      </c>
    </row>
    <row r="3449" spans="1:6" ht="30" customHeight="1">
      <c r="A3449" s="3" t="s">
        <v>3</v>
      </c>
      <c r="B3449" s="3" t="s">
        <v>6189</v>
      </c>
      <c r="C3449" s="3" t="s">
        <v>6189</v>
      </c>
      <c r="D3449" s="12" t="s">
        <v>9794</v>
      </c>
      <c r="E3449" s="6" t="str">
        <f t="shared" si="167"/>
        <v>module=oinc</v>
      </c>
      <c r="F3449" s="3" t="s">
        <v>114</v>
      </c>
    </row>
    <row r="3450" spans="1:6" ht="30" customHeight="1">
      <c r="A3450" s="3" t="s">
        <v>3</v>
      </c>
      <c r="B3450" s="3" t="s">
        <v>6190</v>
      </c>
      <c r="C3450" s="3" t="s">
        <v>6190</v>
      </c>
      <c r="D3450" s="12" t="s">
        <v>9795</v>
      </c>
      <c r="E3450" s="6" t="str">
        <f t="shared" si="167"/>
        <v>module=oinc</v>
      </c>
      <c r="F3450" s="3" t="s">
        <v>114</v>
      </c>
    </row>
    <row r="3451" spans="1:6" ht="30" customHeight="1">
      <c r="A3451" s="3" t="s">
        <v>3</v>
      </c>
      <c r="B3451" s="3" t="s">
        <v>6191</v>
      </c>
      <c r="C3451" s="3" t="s">
        <v>6191</v>
      </c>
      <c r="D3451" s="12" t="s">
        <v>9796</v>
      </c>
      <c r="E3451" s="6" t="str">
        <f t="shared" si="167"/>
        <v>module=oinc</v>
      </c>
      <c r="F3451" s="3" t="s">
        <v>114</v>
      </c>
    </row>
    <row r="3452" spans="1:6" ht="30" customHeight="1">
      <c r="A3452" s="3" t="s">
        <v>3</v>
      </c>
      <c r="B3452" s="3" t="s">
        <v>6192</v>
      </c>
      <c r="C3452" s="3" t="s">
        <v>6192</v>
      </c>
      <c r="D3452" s="12" t="s">
        <v>9797</v>
      </c>
      <c r="E3452" s="6" t="str">
        <f t="shared" si="167"/>
        <v>module=oinc</v>
      </c>
      <c r="F3452" s="3" t="s">
        <v>114</v>
      </c>
    </row>
    <row r="3453" spans="1:6" ht="30" customHeight="1">
      <c r="A3453" s="3" t="s">
        <v>3</v>
      </c>
      <c r="B3453" s="3" t="s">
        <v>6193</v>
      </c>
      <c r="C3453" s="3" t="s">
        <v>6193</v>
      </c>
      <c r="D3453" s="12" t="s">
        <v>9798</v>
      </c>
      <c r="E3453" s="6" t="str">
        <f t="shared" si="167"/>
        <v>module=oinc</v>
      </c>
      <c r="F3453" s="3" t="s">
        <v>114</v>
      </c>
    </row>
    <row r="3454" spans="1:6" ht="30" customHeight="1">
      <c r="A3454" s="3" t="s">
        <v>3</v>
      </c>
      <c r="B3454" s="3" t="s">
        <v>6194</v>
      </c>
      <c r="C3454" s="3" t="s">
        <v>6194</v>
      </c>
      <c r="D3454" s="12" t="s">
        <v>9799</v>
      </c>
      <c r="E3454" s="6" t="str">
        <f t="shared" si="167"/>
        <v>module=oinc</v>
      </c>
      <c r="F3454" s="3" t="s">
        <v>114</v>
      </c>
    </row>
    <row r="3455" spans="1:6" ht="30" customHeight="1">
      <c r="A3455" s="3" t="s">
        <v>3</v>
      </c>
      <c r="B3455" s="3" t="s">
        <v>6195</v>
      </c>
      <c r="C3455" s="3" t="s">
        <v>6195</v>
      </c>
      <c r="D3455" s="12" t="s">
        <v>9800</v>
      </c>
      <c r="E3455" s="6" t="str">
        <f t="shared" si="167"/>
        <v>module=oinc</v>
      </c>
      <c r="F3455" s="3" t="s">
        <v>114</v>
      </c>
    </row>
    <row r="3456" spans="1:6" ht="30" customHeight="1">
      <c r="A3456" s="3" t="s">
        <v>3</v>
      </c>
      <c r="B3456" s="3" t="s">
        <v>6196</v>
      </c>
      <c r="C3456" s="3" t="s">
        <v>6196</v>
      </c>
      <c r="D3456" s="12" t="s">
        <v>9801</v>
      </c>
      <c r="E3456" s="6" t="str">
        <f t="shared" si="167"/>
        <v>module=oinc</v>
      </c>
      <c r="F3456" s="3" t="s">
        <v>114</v>
      </c>
    </row>
    <row r="3457" spans="1:6" ht="30" customHeight="1">
      <c r="A3457" s="3" t="s">
        <v>3</v>
      </c>
      <c r="B3457" s="3" t="s">
        <v>6197</v>
      </c>
      <c r="C3457" s="3" t="s">
        <v>6197</v>
      </c>
      <c r="D3457" s="12" t="s">
        <v>9802</v>
      </c>
      <c r="E3457" s="6" t="str">
        <f t="shared" si="167"/>
        <v>module=oinc</v>
      </c>
      <c r="F3457" s="3" t="s">
        <v>114</v>
      </c>
    </row>
    <row r="3458" spans="1:6" ht="30" customHeight="1">
      <c r="A3458" s="3" t="s">
        <v>3</v>
      </c>
      <c r="B3458" s="3" t="s">
        <v>6198</v>
      </c>
      <c r="C3458" s="3" t="s">
        <v>6198</v>
      </c>
      <c r="D3458" s="12" t="s">
        <v>9803</v>
      </c>
      <c r="E3458" s="6" t="str">
        <f t="shared" si="167"/>
        <v>module=oinc</v>
      </c>
      <c r="F3458" s="3" t="s">
        <v>114</v>
      </c>
    </row>
    <row r="3459" spans="1:6" ht="30" customHeight="1">
      <c r="A3459" s="3" t="s">
        <v>3</v>
      </c>
      <c r="B3459" s="3" t="s">
        <v>6199</v>
      </c>
      <c r="C3459" s="3" t="s">
        <v>6199</v>
      </c>
      <c r="D3459" s="12" t="s">
        <v>9804</v>
      </c>
      <c r="E3459" s="6" t="str">
        <f t="shared" si="167"/>
        <v>module=oinc</v>
      </c>
      <c r="F3459" s="3" t="s">
        <v>114</v>
      </c>
    </row>
    <row r="3460" spans="1:6" ht="30" customHeight="1">
      <c r="A3460" s="3" t="s">
        <v>3</v>
      </c>
      <c r="B3460" s="3" t="s">
        <v>6200</v>
      </c>
      <c r="C3460" s="3" t="s">
        <v>6200</v>
      </c>
      <c r="D3460" s="12" t="s">
        <v>9805</v>
      </c>
      <c r="E3460" s="6" t="str">
        <f t="shared" si="167"/>
        <v>module=oinc</v>
      </c>
      <c r="F3460" s="3" t="s">
        <v>114</v>
      </c>
    </row>
    <row r="3461" spans="1:6" ht="30" customHeight="1">
      <c r="A3461" s="3" t="s">
        <v>3</v>
      </c>
      <c r="B3461" s="3" t="s">
        <v>6201</v>
      </c>
      <c r="C3461" s="3" t="s">
        <v>6201</v>
      </c>
      <c r="D3461" s="12" t="s">
        <v>9806</v>
      </c>
      <c r="E3461" s="6" t="str">
        <f t="shared" si="167"/>
        <v>module=oinc</v>
      </c>
      <c r="F3461" s="3" t="s">
        <v>114</v>
      </c>
    </row>
    <row r="3462" spans="1:6" ht="30" customHeight="1">
      <c r="A3462" s="3" t="s">
        <v>3</v>
      </c>
      <c r="B3462" s="3" t="s">
        <v>6202</v>
      </c>
      <c r="C3462" s="3" t="s">
        <v>6202</v>
      </c>
      <c r="D3462" s="12" t="s">
        <v>9807</v>
      </c>
      <c r="E3462" s="6" t="str">
        <f t="shared" si="167"/>
        <v>module=oinc</v>
      </c>
      <c r="F3462" s="3" t="s">
        <v>114</v>
      </c>
    </row>
    <row r="3463" spans="1:6" ht="30" customHeight="1">
      <c r="A3463" s="3" t="s">
        <v>3</v>
      </c>
      <c r="B3463" s="3" t="s">
        <v>6203</v>
      </c>
      <c r="C3463" s="3" t="s">
        <v>6203</v>
      </c>
      <c r="D3463" s="12" t="s">
        <v>9808</v>
      </c>
      <c r="E3463" s="6" t="str">
        <f t="shared" si="167"/>
        <v>module=oinc</v>
      </c>
      <c r="F3463" s="3" t="s">
        <v>114</v>
      </c>
    </row>
    <row r="3464" spans="1:6" ht="30" customHeight="1">
      <c r="A3464" s="3" t="s">
        <v>3</v>
      </c>
      <c r="B3464" s="3" t="s">
        <v>6204</v>
      </c>
      <c r="C3464" s="3" t="s">
        <v>6204</v>
      </c>
      <c r="D3464" s="12" t="s">
        <v>9809</v>
      </c>
      <c r="E3464" s="6" t="str">
        <f t="shared" si="167"/>
        <v>module=oinc</v>
      </c>
      <c r="F3464" s="3" t="s">
        <v>114</v>
      </c>
    </row>
    <row r="3465" spans="1:6" ht="30" customHeight="1">
      <c r="A3465" s="3" t="s">
        <v>3</v>
      </c>
      <c r="B3465" s="3" t="s">
        <v>6205</v>
      </c>
      <c r="C3465" s="3" t="s">
        <v>6205</v>
      </c>
      <c r="D3465" s="12" t="s">
        <v>9810</v>
      </c>
      <c r="E3465" s="6" t="str">
        <f t="shared" si="167"/>
        <v>module=oinc</v>
      </c>
      <c r="F3465" s="3" t="s">
        <v>114</v>
      </c>
    </row>
    <row r="3466" spans="1:6" ht="30" customHeight="1">
      <c r="A3466" s="3" t="s">
        <v>3</v>
      </c>
      <c r="B3466" s="3" t="s">
        <v>6206</v>
      </c>
      <c r="C3466" s="3" t="s">
        <v>6206</v>
      </c>
      <c r="D3466" s="12" t="s">
        <v>9811</v>
      </c>
      <c r="E3466" s="6" t="str">
        <f t="shared" si="167"/>
        <v>module=oinc</v>
      </c>
      <c r="F3466" s="3" t="s">
        <v>114</v>
      </c>
    </row>
    <row r="3467" spans="1:6" ht="30" customHeight="1">
      <c r="A3467" s="3" t="s">
        <v>3</v>
      </c>
      <c r="B3467" s="3" t="s">
        <v>6207</v>
      </c>
      <c r="C3467" s="3" t="s">
        <v>6207</v>
      </c>
      <c r="D3467" s="12" t="s">
        <v>9812</v>
      </c>
      <c r="E3467" s="6" t="str">
        <f t="shared" si="167"/>
        <v>module=oinc</v>
      </c>
      <c r="F3467" s="3" t="s">
        <v>114</v>
      </c>
    </row>
    <row r="3468" spans="1:6" ht="30" customHeight="1">
      <c r="A3468" s="3" t="s">
        <v>3</v>
      </c>
      <c r="B3468" s="3" t="s">
        <v>6208</v>
      </c>
      <c r="C3468" s="3" t="s">
        <v>6208</v>
      </c>
      <c r="D3468" s="12" t="s">
        <v>9813</v>
      </c>
      <c r="E3468" s="6" t="str">
        <f t="shared" si="167"/>
        <v>module=oinc</v>
      </c>
      <c r="F3468" s="3" t="s">
        <v>114</v>
      </c>
    </row>
    <row r="3469" spans="1:6" ht="30" customHeight="1">
      <c r="A3469" s="3" t="s">
        <v>3</v>
      </c>
      <c r="B3469" s="3" t="s">
        <v>6209</v>
      </c>
      <c r="C3469" s="3" t="s">
        <v>6209</v>
      </c>
      <c r="D3469" s="12" t="s">
        <v>9814</v>
      </c>
      <c r="E3469" s="6" t="str">
        <f t="shared" si="167"/>
        <v>module=oinc</v>
      </c>
      <c r="F3469" s="3" t="s">
        <v>114</v>
      </c>
    </row>
    <row r="3470" spans="1:6" ht="30" customHeight="1">
      <c r="A3470" s="3" t="s">
        <v>3</v>
      </c>
      <c r="B3470" s="3" t="s">
        <v>6210</v>
      </c>
      <c r="C3470" s="3" t="s">
        <v>6210</v>
      </c>
      <c r="D3470" s="12" t="s">
        <v>9815</v>
      </c>
      <c r="E3470" s="6" t="str">
        <f t="shared" si="167"/>
        <v>module=oinc</v>
      </c>
      <c r="F3470" s="3" t="s">
        <v>114</v>
      </c>
    </row>
    <row r="3471" spans="1:6" ht="30" customHeight="1">
      <c r="A3471" s="3" t="s">
        <v>3</v>
      </c>
      <c r="B3471" s="3" t="s">
        <v>6211</v>
      </c>
      <c r="C3471" s="3" t="s">
        <v>6211</v>
      </c>
      <c r="D3471" s="12" t="s">
        <v>9816</v>
      </c>
      <c r="E3471" s="6" t="str">
        <f t="shared" ref="E3471:E3502" si="168">HYPERLINK("http://www.ssc.wisc.edu/wlsresearch/documentation/waves/?wave=wls92&amp;module=oinc","module=oinc")</f>
        <v>module=oinc</v>
      </c>
      <c r="F3471" s="3" t="s">
        <v>114</v>
      </c>
    </row>
    <row r="3472" spans="1:6" ht="30" customHeight="1">
      <c r="A3472" s="3" t="s">
        <v>3</v>
      </c>
      <c r="B3472" s="3" t="s">
        <v>6212</v>
      </c>
      <c r="C3472" s="3" t="s">
        <v>6212</v>
      </c>
      <c r="D3472" s="12" t="s">
        <v>9817</v>
      </c>
      <c r="E3472" s="6" t="str">
        <f t="shared" si="168"/>
        <v>module=oinc</v>
      </c>
      <c r="F3472" s="3" t="s">
        <v>114</v>
      </c>
    </row>
    <row r="3473" spans="1:6" ht="30" customHeight="1">
      <c r="A3473" s="3" t="s">
        <v>3</v>
      </c>
      <c r="B3473" s="3" t="s">
        <v>6213</v>
      </c>
      <c r="C3473" s="3" t="s">
        <v>6213</v>
      </c>
      <c r="D3473" s="12" t="s">
        <v>9818</v>
      </c>
      <c r="E3473" s="6" t="str">
        <f t="shared" si="168"/>
        <v>module=oinc</v>
      </c>
      <c r="F3473" s="3" t="s">
        <v>114</v>
      </c>
    </row>
    <row r="3474" spans="1:6" ht="30" customHeight="1">
      <c r="A3474" s="3" t="s">
        <v>3</v>
      </c>
      <c r="B3474" s="3" t="s">
        <v>6214</v>
      </c>
      <c r="C3474" s="3" t="s">
        <v>6214</v>
      </c>
      <c r="D3474" s="12" t="s">
        <v>9819</v>
      </c>
      <c r="E3474" s="6" t="str">
        <f t="shared" si="168"/>
        <v>module=oinc</v>
      </c>
      <c r="F3474" s="3" t="s">
        <v>114</v>
      </c>
    </row>
    <row r="3475" spans="1:6" ht="30" customHeight="1">
      <c r="A3475" s="3" t="s">
        <v>3</v>
      </c>
      <c r="B3475" s="3" t="s">
        <v>6215</v>
      </c>
      <c r="C3475" s="3" t="s">
        <v>6215</v>
      </c>
      <c r="D3475" s="12" t="s">
        <v>9820</v>
      </c>
      <c r="E3475" s="6" t="str">
        <f t="shared" si="168"/>
        <v>module=oinc</v>
      </c>
      <c r="F3475" s="3" t="s">
        <v>114</v>
      </c>
    </row>
    <row r="3476" spans="1:6" ht="30" customHeight="1">
      <c r="A3476" s="3" t="s">
        <v>3</v>
      </c>
      <c r="B3476" s="3" t="s">
        <v>6216</v>
      </c>
      <c r="C3476" s="3" t="s">
        <v>6216</v>
      </c>
      <c r="D3476" s="12" t="s">
        <v>9821</v>
      </c>
      <c r="E3476" s="6" t="str">
        <f t="shared" si="168"/>
        <v>module=oinc</v>
      </c>
      <c r="F3476" s="3" t="s">
        <v>114</v>
      </c>
    </row>
    <row r="3477" spans="1:6" ht="30" customHeight="1">
      <c r="A3477" s="3" t="s">
        <v>3</v>
      </c>
      <c r="B3477" s="3" t="s">
        <v>6217</v>
      </c>
      <c r="C3477" s="3" t="s">
        <v>6217</v>
      </c>
      <c r="D3477" s="12" t="s">
        <v>9822</v>
      </c>
      <c r="E3477" s="6" t="str">
        <f t="shared" si="168"/>
        <v>module=oinc</v>
      </c>
      <c r="F3477" s="3" t="s">
        <v>114</v>
      </c>
    </row>
    <row r="3478" spans="1:6" ht="30" customHeight="1">
      <c r="A3478" s="3" t="s">
        <v>3</v>
      </c>
      <c r="B3478" s="3" t="s">
        <v>6218</v>
      </c>
      <c r="C3478" s="3" t="s">
        <v>6218</v>
      </c>
      <c r="D3478" s="12" t="s">
        <v>9823</v>
      </c>
      <c r="E3478" s="6" t="str">
        <f t="shared" si="168"/>
        <v>module=oinc</v>
      </c>
      <c r="F3478" s="3" t="s">
        <v>114</v>
      </c>
    </row>
    <row r="3479" spans="1:6" ht="30" customHeight="1">
      <c r="A3479" s="3" t="s">
        <v>3</v>
      </c>
      <c r="B3479" s="3" t="s">
        <v>6219</v>
      </c>
      <c r="C3479" s="3" t="s">
        <v>6219</v>
      </c>
      <c r="D3479" s="12" t="s">
        <v>9824</v>
      </c>
      <c r="E3479" s="6" t="str">
        <f t="shared" si="168"/>
        <v>module=oinc</v>
      </c>
      <c r="F3479" s="3" t="s">
        <v>114</v>
      </c>
    </row>
    <row r="3480" spans="1:6" ht="30" customHeight="1">
      <c r="A3480" s="3" t="s">
        <v>3</v>
      </c>
      <c r="B3480" s="3" t="s">
        <v>6220</v>
      </c>
      <c r="C3480" s="3" t="s">
        <v>6220</v>
      </c>
      <c r="D3480" s="12" t="s">
        <v>9825</v>
      </c>
      <c r="E3480" s="6" t="str">
        <f t="shared" si="168"/>
        <v>module=oinc</v>
      </c>
      <c r="F3480" s="3" t="s">
        <v>114</v>
      </c>
    </row>
    <row r="3481" spans="1:6" ht="30" customHeight="1">
      <c r="A3481" s="3" t="s">
        <v>3</v>
      </c>
      <c r="B3481" s="3" t="s">
        <v>6221</v>
      </c>
      <c r="C3481" s="3" t="s">
        <v>6221</v>
      </c>
      <c r="D3481" s="12" t="s">
        <v>9826</v>
      </c>
      <c r="E3481" s="6" t="str">
        <f t="shared" si="168"/>
        <v>module=oinc</v>
      </c>
      <c r="F3481" s="3" t="s">
        <v>114</v>
      </c>
    </row>
    <row r="3482" spans="1:6" ht="30" customHeight="1">
      <c r="A3482" s="3" t="s">
        <v>3</v>
      </c>
      <c r="B3482" s="3" t="s">
        <v>6222</v>
      </c>
      <c r="C3482" s="3" t="s">
        <v>6222</v>
      </c>
      <c r="D3482" s="12" t="s">
        <v>9827</v>
      </c>
      <c r="E3482" s="6" t="str">
        <f t="shared" si="168"/>
        <v>module=oinc</v>
      </c>
      <c r="F3482" s="3" t="s">
        <v>114</v>
      </c>
    </row>
    <row r="3483" spans="1:6" ht="30" customHeight="1">
      <c r="A3483" s="3" t="s">
        <v>3</v>
      </c>
      <c r="B3483" s="3" t="s">
        <v>6223</v>
      </c>
      <c r="C3483" s="3" t="s">
        <v>6223</v>
      </c>
      <c r="D3483" s="12" t="s">
        <v>9828</v>
      </c>
      <c r="E3483" s="6" t="str">
        <f t="shared" si="168"/>
        <v>module=oinc</v>
      </c>
      <c r="F3483" s="3" t="s">
        <v>114</v>
      </c>
    </row>
    <row r="3484" spans="1:6" ht="30" customHeight="1">
      <c r="A3484" s="3" t="s">
        <v>3</v>
      </c>
      <c r="B3484" s="3" t="s">
        <v>6224</v>
      </c>
      <c r="C3484" s="3" t="s">
        <v>6224</v>
      </c>
      <c r="D3484" s="12" t="s">
        <v>9829</v>
      </c>
      <c r="E3484" s="6" t="str">
        <f t="shared" si="168"/>
        <v>module=oinc</v>
      </c>
      <c r="F3484" s="3" t="s">
        <v>114</v>
      </c>
    </row>
    <row r="3485" spans="1:6" ht="30" customHeight="1">
      <c r="A3485" s="3" t="s">
        <v>3</v>
      </c>
      <c r="B3485" s="3" t="s">
        <v>6225</v>
      </c>
      <c r="C3485" s="3" t="s">
        <v>6225</v>
      </c>
      <c r="D3485" s="12" t="s">
        <v>9830</v>
      </c>
      <c r="E3485" s="6" t="str">
        <f t="shared" si="168"/>
        <v>module=oinc</v>
      </c>
      <c r="F3485" s="3" t="s">
        <v>114</v>
      </c>
    </row>
    <row r="3486" spans="1:6" ht="30" customHeight="1">
      <c r="A3486" s="3" t="s">
        <v>3</v>
      </c>
      <c r="B3486" s="3" t="s">
        <v>6226</v>
      </c>
      <c r="C3486" s="3" t="s">
        <v>6226</v>
      </c>
      <c r="D3486" s="12" t="s">
        <v>9831</v>
      </c>
      <c r="E3486" s="6" t="str">
        <f t="shared" si="168"/>
        <v>module=oinc</v>
      </c>
      <c r="F3486" s="3" t="s">
        <v>114</v>
      </c>
    </row>
    <row r="3487" spans="1:6" ht="30" customHeight="1">
      <c r="A3487" s="3" t="s">
        <v>3</v>
      </c>
      <c r="B3487" s="3" t="s">
        <v>6227</v>
      </c>
      <c r="C3487" s="3" t="s">
        <v>6227</v>
      </c>
      <c r="D3487" s="12" t="s">
        <v>9832</v>
      </c>
      <c r="E3487" s="6" t="str">
        <f t="shared" si="168"/>
        <v>module=oinc</v>
      </c>
      <c r="F3487" s="3" t="s">
        <v>114</v>
      </c>
    </row>
    <row r="3488" spans="1:6" ht="30" customHeight="1">
      <c r="A3488" s="3" t="s">
        <v>3</v>
      </c>
      <c r="B3488" s="3" t="s">
        <v>6228</v>
      </c>
      <c r="C3488" s="3" t="s">
        <v>6228</v>
      </c>
      <c r="D3488" s="12" t="s">
        <v>9833</v>
      </c>
      <c r="E3488" s="6" t="str">
        <f t="shared" si="168"/>
        <v>module=oinc</v>
      </c>
      <c r="F3488" s="3" t="s">
        <v>114</v>
      </c>
    </row>
    <row r="3489" spans="1:6" ht="30" customHeight="1">
      <c r="A3489" s="3" t="s">
        <v>3</v>
      </c>
      <c r="B3489" s="3" t="s">
        <v>6229</v>
      </c>
      <c r="C3489" s="3" t="s">
        <v>6229</v>
      </c>
      <c r="D3489" s="12" t="s">
        <v>9834</v>
      </c>
      <c r="E3489" s="6" t="str">
        <f t="shared" si="168"/>
        <v>module=oinc</v>
      </c>
      <c r="F3489" s="3" t="s">
        <v>114</v>
      </c>
    </row>
    <row r="3490" spans="1:6" ht="30" customHeight="1">
      <c r="A3490" s="3" t="s">
        <v>3</v>
      </c>
      <c r="B3490" s="3" t="s">
        <v>6230</v>
      </c>
      <c r="C3490" s="3" t="s">
        <v>6230</v>
      </c>
      <c r="D3490" s="12" t="s">
        <v>9835</v>
      </c>
      <c r="E3490" s="6" t="str">
        <f t="shared" si="168"/>
        <v>module=oinc</v>
      </c>
      <c r="F3490" s="3" t="s">
        <v>114</v>
      </c>
    </row>
    <row r="3491" spans="1:6" ht="30" customHeight="1">
      <c r="A3491" s="3" t="s">
        <v>3</v>
      </c>
      <c r="B3491" s="3" t="s">
        <v>6231</v>
      </c>
      <c r="C3491" s="3" t="s">
        <v>6231</v>
      </c>
      <c r="D3491" s="12" t="s">
        <v>9836</v>
      </c>
      <c r="E3491" s="6" t="str">
        <f t="shared" si="168"/>
        <v>module=oinc</v>
      </c>
      <c r="F3491" s="3" t="s">
        <v>114</v>
      </c>
    </row>
    <row r="3492" spans="1:6" ht="30" customHeight="1">
      <c r="A3492" s="3" t="s">
        <v>3</v>
      </c>
      <c r="B3492" s="3" t="s">
        <v>6232</v>
      </c>
      <c r="C3492" s="3" t="s">
        <v>6232</v>
      </c>
      <c r="D3492" s="12" t="s">
        <v>9837</v>
      </c>
      <c r="E3492" s="6" t="str">
        <f t="shared" si="168"/>
        <v>module=oinc</v>
      </c>
      <c r="F3492" s="3" t="s">
        <v>114</v>
      </c>
    </row>
    <row r="3493" spans="1:6" ht="30" customHeight="1">
      <c r="A3493" s="3" t="s">
        <v>3</v>
      </c>
      <c r="B3493" s="3" t="s">
        <v>6233</v>
      </c>
      <c r="C3493" s="3" t="s">
        <v>6233</v>
      </c>
      <c r="D3493" s="12" t="s">
        <v>9838</v>
      </c>
      <c r="E3493" s="6" t="str">
        <f t="shared" si="168"/>
        <v>module=oinc</v>
      </c>
      <c r="F3493" s="3" t="s">
        <v>114</v>
      </c>
    </row>
    <row r="3494" spans="1:6" ht="30" customHeight="1">
      <c r="A3494" s="3" t="s">
        <v>3</v>
      </c>
      <c r="B3494" s="3" t="s">
        <v>6234</v>
      </c>
      <c r="C3494" s="3" t="s">
        <v>6234</v>
      </c>
      <c r="D3494" s="12" t="s">
        <v>9839</v>
      </c>
      <c r="E3494" s="6" t="str">
        <f t="shared" si="168"/>
        <v>module=oinc</v>
      </c>
      <c r="F3494" s="3" t="s">
        <v>114</v>
      </c>
    </row>
    <row r="3495" spans="1:6" ht="30" customHeight="1">
      <c r="A3495" s="3" t="s">
        <v>3</v>
      </c>
      <c r="B3495" s="3" t="s">
        <v>6235</v>
      </c>
      <c r="C3495" s="3" t="s">
        <v>6235</v>
      </c>
      <c r="D3495" s="12" t="s">
        <v>9840</v>
      </c>
      <c r="E3495" s="6" t="str">
        <f t="shared" si="168"/>
        <v>module=oinc</v>
      </c>
      <c r="F3495" s="3" t="s">
        <v>114</v>
      </c>
    </row>
    <row r="3496" spans="1:6" ht="30" customHeight="1">
      <c r="A3496" s="3" t="s">
        <v>3</v>
      </c>
      <c r="B3496" s="3" t="s">
        <v>6236</v>
      </c>
      <c r="C3496" s="3" t="s">
        <v>6236</v>
      </c>
      <c r="D3496" s="12" t="s">
        <v>9841</v>
      </c>
      <c r="E3496" s="6" t="str">
        <f t="shared" si="168"/>
        <v>module=oinc</v>
      </c>
      <c r="F3496" s="3" t="s">
        <v>114</v>
      </c>
    </row>
    <row r="3497" spans="1:6" ht="30" customHeight="1">
      <c r="A3497" s="3" t="s">
        <v>3</v>
      </c>
      <c r="B3497" s="3" t="s">
        <v>6237</v>
      </c>
      <c r="C3497" s="3" t="s">
        <v>6237</v>
      </c>
      <c r="D3497" s="12" t="s">
        <v>9842</v>
      </c>
      <c r="E3497" s="6" t="str">
        <f t="shared" si="168"/>
        <v>module=oinc</v>
      </c>
      <c r="F3497" s="3" t="s">
        <v>114</v>
      </c>
    </row>
    <row r="3498" spans="1:6" ht="30" customHeight="1">
      <c r="A3498" s="3" t="s">
        <v>3</v>
      </c>
      <c r="B3498" s="3" t="s">
        <v>6238</v>
      </c>
      <c r="C3498" s="3" t="s">
        <v>6238</v>
      </c>
      <c r="D3498" s="12" t="s">
        <v>9843</v>
      </c>
      <c r="E3498" s="6" t="str">
        <f t="shared" si="168"/>
        <v>module=oinc</v>
      </c>
      <c r="F3498" s="3" t="s">
        <v>114</v>
      </c>
    </row>
    <row r="3499" spans="1:6" ht="30" customHeight="1">
      <c r="A3499" s="3" t="s">
        <v>3</v>
      </c>
      <c r="B3499" s="3" t="s">
        <v>6239</v>
      </c>
      <c r="C3499" s="3" t="s">
        <v>6239</v>
      </c>
      <c r="D3499" s="12" t="s">
        <v>9844</v>
      </c>
      <c r="E3499" s="6" t="str">
        <f t="shared" si="168"/>
        <v>module=oinc</v>
      </c>
      <c r="F3499" s="3" t="s">
        <v>114</v>
      </c>
    </row>
    <row r="3500" spans="1:6" ht="30" customHeight="1">
      <c r="A3500" s="3" t="s">
        <v>3</v>
      </c>
      <c r="B3500" s="3" t="s">
        <v>6240</v>
      </c>
      <c r="C3500" s="3" t="s">
        <v>6240</v>
      </c>
      <c r="D3500" s="12" t="s">
        <v>9845</v>
      </c>
      <c r="E3500" s="6" t="str">
        <f t="shared" si="168"/>
        <v>module=oinc</v>
      </c>
      <c r="F3500" s="3" t="s">
        <v>114</v>
      </c>
    </row>
    <row r="3501" spans="1:6" ht="30" customHeight="1">
      <c r="A3501" s="3" t="s">
        <v>3</v>
      </c>
      <c r="B3501" s="3" t="s">
        <v>6241</v>
      </c>
      <c r="C3501" s="3" t="s">
        <v>6241</v>
      </c>
      <c r="D3501" s="12" t="s">
        <v>9846</v>
      </c>
      <c r="E3501" s="6" t="str">
        <f t="shared" si="168"/>
        <v>module=oinc</v>
      </c>
      <c r="F3501" s="3" t="s">
        <v>114</v>
      </c>
    </row>
    <row r="3502" spans="1:6" ht="30" customHeight="1">
      <c r="A3502" s="3" t="s">
        <v>3</v>
      </c>
      <c r="B3502" s="3" t="s">
        <v>6242</v>
      </c>
      <c r="C3502" s="3" t="s">
        <v>6242</v>
      </c>
      <c r="D3502" s="12" t="s">
        <v>9847</v>
      </c>
      <c r="E3502" s="6" t="str">
        <f t="shared" si="168"/>
        <v>module=oinc</v>
      </c>
      <c r="F3502" s="3" t="s">
        <v>114</v>
      </c>
    </row>
    <row r="3503" spans="1:6" ht="30" customHeight="1">
      <c r="A3503" s="3" t="s">
        <v>3</v>
      </c>
      <c r="B3503" s="3" t="s">
        <v>6243</v>
      </c>
      <c r="C3503" s="3" t="s">
        <v>6243</v>
      </c>
      <c r="D3503" s="12" t="s">
        <v>9848</v>
      </c>
      <c r="E3503" s="6" t="str">
        <f t="shared" ref="E3503:E3526" si="169">HYPERLINK("http://www.ssc.wisc.edu/wlsresearch/documentation/waves/?wave=wls92&amp;module=oinc","module=oinc")</f>
        <v>module=oinc</v>
      </c>
      <c r="F3503" s="3" t="s">
        <v>114</v>
      </c>
    </row>
    <row r="3504" spans="1:6" ht="30" customHeight="1">
      <c r="A3504" s="3" t="s">
        <v>3</v>
      </c>
      <c r="B3504" s="3" t="s">
        <v>6244</v>
      </c>
      <c r="C3504" s="3" t="s">
        <v>6244</v>
      </c>
      <c r="D3504" s="12" t="s">
        <v>9849</v>
      </c>
      <c r="E3504" s="6" t="str">
        <f t="shared" si="169"/>
        <v>module=oinc</v>
      </c>
      <c r="F3504" s="3" t="s">
        <v>114</v>
      </c>
    </row>
    <row r="3505" spans="1:6" ht="30" customHeight="1">
      <c r="A3505" s="3" t="s">
        <v>3</v>
      </c>
      <c r="B3505" s="3" t="s">
        <v>6245</v>
      </c>
      <c r="C3505" s="3" t="s">
        <v>6245</v>
      </c>
      <c r="D3505" s="12" t="s">
        <v>9850</v>
      </c>
      <c r="E3505" s="6" t="str">
        <f t="shared" si="169"/>
        <v>module=oinc</v>
      </c>
      <c r="F3505" s="3" t="s">
        <v>114</v>
      </c>
    </row>
    <row r="3506" spans="1:6" ht="30" customHeight="1">
      <c r="A3506" s="3" t="s">
        <v>3</v>
      </c>
      <c r="B3506" s="3" t="s">
        <v>6246</v>
      </c>
      <c r="C3506" s="3" t="s">
        <v>6246</v>
      </c>
      <c r="D3506" s="12" t="s">
        <v>9851</v>
      </c>
      <c r="E3506" s="6" t="str">
        <f t="shared" si="169"/>
        <v>module=oinc</v>
      </c>
      <c r="F3506" s="3" t="s">
        <v>114</v>
      </c>
    </row>
    <row r="3507" spans="1:6" ht="30" customHeight="1">
      <c r="A3507" s="3" t="s">
        <v>3</v>
      </c>
      <c r="B3507" s="3" t="s">
        <v>6247</v>
      </c>
      <c r="C3507" s="3" t="s">
        <v>6247</v>
      </c>
      <c r="D3507" s="12" t="s">
        <v>9852</v>
      </c>
      <c r="E3507" s="6" t="str">
        <f t="shared" si="169"/>
        <v>module=oinc</v>
      </c>
      <c r="F3507" s="3" t="s">
        <v>114</v>
      </c>
    </row>
    <row r="3508" spans="1:6" ht="30" customHeight="1">
      <c r="A3508" s="3" t="s">
        <v>3</v>
      </c>
      <c r="B3508" s="3" t="s">
        <v>6248</v>
      </c>
      <c r="C3508" s="3" t="s">
        <v>6248</v>
      </c>
      <c r="D3508" s="12" t="s">
        <v>9853</v>
      </c>
      <c r="E3508" s="6" t="str">
        <f t="shared" si="169"/>
        <v>module=oinc</v>
      </c>
      <c r="F3508" s="3" t="s">
        <v>114</v>
      </c>
    </row>
    <row r="3509" spans="1:6" ht="30" customHeight="1">
      <c r="A3509" s="3" t="s">
        <v>3</v>
      </c>
      <c r="B3509" s="3" t="s">
        <v>6249</v>
      </c>
      <c r="C3509" s="3" t="s">
        <v>6249</v>
      </c>
      <c r="D3509" s="12" t="s">
        <v>9854</v>
      </c>
      <c r="E3509" s="6" t="str">
        <f t="shared" si="169"/>
        <v>module=oinc</v>
      </c>
      <c r="F3509" s="3" t="s">
        <v>114</v>
      </c>
    </row>
    <row r="3510" spans="1:6" ht="30" customHeight="1">
      <c r="A3510" s="3" t="s">
        <v>3</v>
      </c>
      <c r="B3510" s="3" t="s">
        <v>6250</v>
      </c>
      <c r="C3510" s="3" t="s">
        <v>6250</v>
      </c>
      <c r="D3510" s="12" t="s">
        <v>9855</v>
      </c>
      <c r="E3510" s="6" t="str">
        <f t="shared" si="169"/>
        <v>module=oinc</v>
      </c>
      <c r="F3510" s="3" t="s">
        <v>114</v>
      </c>
    </row>
    <row r="3511" spans="1:6" ht="30" customHeight="1">
      <c r="A3511" s="3" t="s">
        <v>3</v>
      </c>
      <c r="B3511" s="3" t="s">
        <v>6251</v>
      </c>
      <c r="C3511" s="3" t="s">
        <v>6251</v>
      </c>
      <c r="D3511" s="12" t="s">
        <v>9856</v>
      </c>
      <c r="E3511" s="6" t="str">
        <f t="shared" si="169"/>
        <v>module=oinc</v>
      </c>
      <c r="F3511" s="3" t="s">
        <v>114</v>
      </c>
    </row>
    <row r="3512" spans="1:6" ht="30" customHeight="1">
      <c r="A3512" s="3" t="s">
        <v>3</v>
      </c>
      <c r="B3512" s="3" t="s">
        <v>6252</v>
      </c>
      <c r="C3512" s="3" t="s">
        <v>6252</v>
      </c>
      <c r="D3512" s="12" t="s">
        <v>9857</v>
      </c>
      <c r="E3512" s="6" t="str">
        <f t="shared" si="169"/>
        <v>module=oinc</v>
      </c>
      <c r="F3512" s="3" t="s">
        <v>114</v>
      </c>
    </row>
    <row r="3513" spans="1:6" ht="30" customHeight="1">
      <c r="A3513" s="3" t="s">
        <v>3</v>
      </c>
      <c r="B3513" s="3" t="s">
        <v>6253</v>
      </c>
      <c r="C3513" s="3" t="s">
        <v>6253</v>
      </c>
      <c r="D3513" s="12" t="s">
        <v>9858</v>
      </c>
      <c r="E3513" s="6" t="str">
        <f t="shared" si="169"/>
        <v>module=oinc</v>
      </c>
      <c r="F3513" s="3" t="s">
        <v>114</v>
      </c>
    </row>
    <row r="3514" spans="1:6" ht="30" customHeight="1">
      <c r="A3514" s="3" t="s">
        <v>3</v>
      </c>
      <c r="B3514" s="3" t="s">
        <v>6254</v>
      </c>
      <c r="C3514" s="3" t="s">
        <v>6254</v>
      </c>
      <c r="D3514" s="12" t="s">
        <v>9859</v>
      </c>
      <c r="E3514" s="6" t="str">
        <f t="shared" si="169"/>
        <v>module=oinc</v>
      </c>
      <c r="F3514" s="3" t="s">
        <v>114</v>
      </c>
    </row>
    <row r="3515" spans="1:6" ht="30" customHeight="1">
      <c r="A3515" s="3" t="s">
        <v>3</v>
      </c>
      <c r="B3515" s="3" t="s">
        <v>6255</v>
      </c>
      <c r="C3515" s="3" t="s">
        <v>6255</v>
      </c>
      <c r="D3515" s="12" t="s">
        <v>9860</v>
      </c>
      <c r="E3515" s="6" t="str">
        <f t="shared" si="169"/>
        <v>module=oinc</v>
      </c>
      <c r="F3515" s="3" t="s">
        <v>114</v>
      </c>
    </row>
    <row r="3516" spans="1:6" ht="30" customHeight="1">
      <c r="A3516" s="3" t="s">
        <v>3</v>
      </c>
      <c r="B3516" s="3" t="s">
        <v>6256</v>
      </c>
      <c r="C3516" s="3" t="s">
        <v>6256</v>
      </c>
      <c r="D3516" s="12" t="s">
        <v>9861</v>
      </c>
      <c r="E3516" s="6" t="str">
        <f t="shared" si="169"/>
        <v>module=oinc</v>
      </c>
      <c r="F3516" s="3" t="s">
        <v>114</v>
      </c>
    </row>
    <row r="3517" spans="1:6" ht="30" customHeight="1">
      <c r="A3517" s="3" t="s">
        <v>3</v>
      </c>
      <c r="B3517" s="3" t="s">
        <v>6257</v>
      </c>
      <c r="C3517" s="3" t="s">
        <v>6257</v>
      </c>
      <c r="D3517" s="12" t="s">
        <v>9862</v>
      </c>
      <c r="E3517" s="6" t="str">
        <f t="shared" si="169"/>
        <v>module=oinc</v>
      </c>
      <c r="F3517" s="3" t="s">
        <v>114</v>
      </c>
    </row>
    <row r="3518" spans="1:6" ht="30" customHeight="1">
      <c r="A3518" s="3" t="s">
        <v>3</v>
      </c>
      <c r="B3518" s="3" t="s">
        <v>6258</v>
      </c>
      <c r="C3518" s="3" t="s">
        <v>6258</v>
      </c>
      <c r="D3518" s="12" t="s">
        <v>9863</v>
      </c>
      <c r="E3518" s="6" t="str">
        <f t="shared" si="169"/>
        <v>module=oinc</v>
      </c>
      <c r="F3518" s="3" t="s">
        <v>114</v>
      </c>
    </row>
    <row r="3519" spans="1:6" ht="30" customHeight="1">
      <c r="A3519" s="3" t="s">
        <v>3</v>
      </c>
      <c r="B3519" s="3" t="s">
        <v>6259</v>
      </c>
      <c r="C3519" s="3" t="s">
        <v>6259</v>
      </c>
      <c r="D3519" s="12" t="s">
        <v>9864</v>
      </c>
      <c r="E3519" s="6" t="str">
        <f t="shared" si="169"/>
        <v>module=oinc</v>
      </c>
      <c r="F3519" s="3" t="s">
        <v>114</v>
      </c>
    </row>
    <row r="3520" spans="1:6" ht="30" customHeight="1">
      <c r="A3520" s="3" t="s">
        <v>3</v>
      </c>
      <c r="B3520" s="3" t="s">
        <v>6260</v>
      </c>
      <c r="C3520" s="3" t="s">
        <v>6260</v>
      </c>
      <c r="D3520" s="12" t="s">
        <v>9865</v>
      </c>
      <c r="E3520" s="6" t="str">
        <f t="shared" si="169"/>
        <v>module=oinc</v>
      </c>
      <c r="F3520" s="3" t="s">
        <v>114</v>
      </c>
    </row>
    <row r="3521" spans="1:6" ht="30" customHeight="1">
      <c r="A3521" s="3" t="s">
        <v>3</v>
      </c>
      <c r="B3521" s="3" t="s">
        <v>6261</v>
      </c>
      <c r="C3521" s="3" t="s">
        <v>6261</v>
      </c>
      <c r="D3521" s="12" t="s">
        <v>9866</v>
      </c>
      <c r="E3521" s="6" t="str">
        <f t="shared" si="169"/>
        <v>module=oinc</v>
      </c>
      <c r="F3521" s="3" t="s">
        <v>114</v>
      </c>
    </row>
    <row r="3522" spans="1:6" ht="30" customHeight="1">
      <c r="A3522" s="3" t="s">
        <v>3</v>
      </c>
      <c r="B3522" s="3" t="s">
        <v>6262</v>
      </c>
      <c r="C3522" s="3" t="s">
        <v>6262</v>
      </c>
      <c r="D3522" s="12" t="s">
        <v>9867</v>
      </c>
      <c r="E3522" s="6" t="str">
        <f t="shared" si="169"/>
        <v>module=oinc</v>
      </c>
      <c r="F3522" s="3" t="s">
        <v>114</v>
      </c>
    </row>
    <row r="3523" spans="1:6" ht="30" customHeight="1">
      <c r="A3523" s="3" t="s">
        <v>3</v>
      </c>
      <c r="B3523" s="3" t="s">
        <v>6263</v>
      </c>
      <c r="C3523" s="3" t="s">
        <v>6263</v>
      </c>
      <c r="D3523" s="12" t="s">
        <v>9868</v>
      </c>
      <c r="E3523" s="6" t="str">
        <f t="shared" si="169"/>
        <v>module=oinc</v>
      </c>
      <c r="F3523" s="3" t="s">
        <v>114</v>
      </c>
    </row>
    <row r="3524" spans="1:6" ht="30" customHeight="1">
      <c r="A3524" s="3" t="s">
        <v>3</v>
      </c>
      <c r="B3524" s="3" t="s">
        <v>6264</v>
      </c>
      <c r="C3524" s="3" t="s">
        <v>6264</v>
      </c>
      <c r="D3524" s="12" t="s">
        <v>9869</v>
      </c>
      <c r="E3524" s="6" t="str">
        <f t="shared" si="169"/>
        <v>module=oinc</v>
      </c>
      <c r="F3524" s="3" t="s">
        <v>114</v>
      </c>
    </row>
    <row r="3525" spans="1:6" ht="30" customHeight="1">
      <c r="A3525" s="3" t="s">
        <v>3</v>
      </c>
      <c r="B3525" s="3" t="s">
        <v>6265</v>
      </c>
      <c r="C3525" s="3" t="s">
        <v>6265</v>
      </c>
      <c r="D3525" s="12" t="s">
        <v>9870</v>
      </c>
      <c r="E3525" s="6" t="str">
        <f t="shared" si="169"/>
        <v>module=oinc</v>
      </c>
      <c r="F3525" s="3" t="s">
        <v>114</v>
      </c>
    </row>
    <row r="3526" spans="1:6" ht="30" customHeight="1">
      <c r="A3526" s="3" t="s">
        <v>3</v>
      </c>
      <c r="B3526" s="3" t="s">
        <v>6266</v>
      </c>
      <c r="C3526" s="3" t="s">
        <v>6266</v>
      </c>
      <c r="D3526" s="12" t="s">
        <v>9871</v>
      </c>
      <c r="E3526" s="6" t="str">
        <f t="shared" si="169"/>
        <v>module=oinc</v>
      </c>
      <c r="F3526" s="3" t="s">
        <v>114</v>
      </c>
    </row>
    <row r="3527" spans="1:6" ht="30" customHeight="1">
      <c r="A3527" s="3" t="s">
        <v>4</v>
      </c>
      <c r="B3527" s="3" t="s">
        <v>6267</v>
      </c>
      <c r="C3527" s="3" t="s">
        <v>6267</v>
      </c>
      <c r="D3527" s="12" t="s">
        <v>9872</v>
      </c>
      <c r="E3527" s="3" t="s">
        <v>114</v>
      </c>
      <c r="F3527" s="6" t="str">
        <f t="shared" ref="F3527:F3564" si="170">HYPERLINK("http://www.ssc.wisc.edu/wlsresearch/documentation/waves/?wave=wls94&amp;module=xoinc","module=xoinc")</f>
        <v>module=xoinc</v>
      </c>
    </row>
    <row r="3528" spans="1:6" ht="30" customHeight="1">
      <c r="A3528" s="3" t="s">
        <v>4</v>
      </c>
      <c r="B3528" s="3" t="s">
        <v>6268</v>
      </c>
      <c r="C3528" s="3" t="s">
        <v>6268</v>
      </c>
      <c r="D3528" s="12" t="s">
        <v>9873</v>
      </c>
      <c r="E3528" s="3" t="s">
        <v>114</v>
      </c>
      <c r="F3528" s="6" t="str">
        <f t="shared" si="170"/>
        <v>module=xoinc</v>
      </c>
    </row>
    <row r="3529" spans="1:6" ht="30" customHeight="1">
      <c r="A3529" s="3" t="s">
        <v>4</v>
      </c>
      <c r="B3529" s="3" t="s">
        <v>6269</v>
      </c>
      <c r="C3529" s="3" t="s">
        <v>6269</v>
      </c>
      <c r="D3529" s="12" t="s">
        <v>9874</v>
      </c>
      <c r="E3529" s="3" t="s">
        <v>114</v>
      </c>
      <c r="F3529" s="6" t="str">
        <f t="shared" si="170"/>
        <v>module=xoinc</v>
      </c>
    </row>
    <row r="3530" spans="1:6" ht="30" customHeight="1">
      <c r="A3530" s="3" t="s">
        <v>4</v>
      </c>
      <c r="B3530" s="3" t="s">
        <v>6270</v>
      </c>
      <c r="C3530" s="3" t="s">
        <v>6270</v>
      </c>
      <c r="D3530" s="12" t="s">
        <v>9875</v>
      </c>
      <c r="E3530" s="3" t="s">
        <v>114</v>
      </c>
      <c r="F3530" s="6" t="str">
        <f t="shared" si="170"/>
        <v>module=xoinc</v>
      </c>
    </row>
    <row r="3531" spans="1:6" ht="30" customHeight="1">
      <c r="A3531" s="3" t="s">
        <v>4</v>
      </c>
      <c r="B3531" s="3" t="s">
        <v>6271</v>
      </c>
      <c r="C3531" s="3" t="s">
        <v>6271</v>
      </c>
      <c r="D3531" s="12" t="s">
        <v>9876</v>
      </c>
      <c r="E3531" s="3" t="s">
        <v>114</v>
      </c>
      <c r="F3531" s="6" t="str">
        <f t="shared" si="170"/>
        <v>module=xoinc</v>
      </c>
    </row>
    <row r="3532" spans="1:6" ht="30" customHeight="1">
      <c r="A3532" s="3" t="s">
        <v>4</v>
      </c>
      <c r="B3532" s="3" t="s">
        <v>6272</v>
      </c>
      <c r="C3532" s="3" t="s">
        <v>6272</v>
      </c>
      <c r="D3532" s="12" t="s">
        <v>9877</v>
      </c>
      <c r="E3532" s="3" t="s">
        <v>114</v>
      </c>
      <c r="F3532" s="6" t="str">
        <f t="shared" si="170"/>
        <v>module=xoinc</v>
      </c>
    </row>
    <row r="3533" spans="1:6" ht="30" customHeight="1">
      <c r="A3533" s="3" t="s">
        <v>4</v>
      </c>
      <c r="B3533" s="3" t="s">
        <v>6273</v>
      </c>
      <c r="C3533" s="3" t="s">
        <v>6273</v>
      </c>
      <c r="D3533" s="12" t="s">
        <v>9878</v>
      </c>
      <c r="E3533" s="3" t="s">
        <v>114</v>
      </c>
      <c r="F3533" s="6" t="str">
        <f t="shared" si="170"/>
        <v>module=xoinc</v>
      </c>
    </row>
    <row r="3534" spans="1:6" ht="30" customHeight="1">
      <c r="A3534" s="3" t="s">
        <v>4</v>
      </c>
      <c r="B3534" s="3" t="s">
        <v>6274</v>
      </c>
      <c r="C3534" s="3" t="s">
        <v>6274</v>
      </c>
      <c r="D3534" s="12" t="s">
        <v>9879</v>
      </c>
      <c r="E3534" s="3" t="s">
        <v>114</v>
      </c>
      <c r="F3534" s="6" t="str">
        <f t="shared" si="170"/>
        <v>module=xoinc</v>
      </c>
    </row>
    <row r="3535" spans="1:6" ht="30" customHeight="1">
      <c r="A3535" s="3" t="s">
        <v>4</v>
      </c>
      <c r="B3535" s="3" t="s">
        <v>6275</v>
      </c>
      <c r="C3535" s="3" t="s">
        <v>6275</v>
      </c>
      <c r="D3535" s="12" t="s">
        <v>9880</v>
      </c>
      <c r="E3535" s="3" t="s">
        <v>114</v>
      </c>
      <c r="F3535" s="6" t="str">
        <f t="shared" si="170"/>
        <v>module=xoinc</v>
      </c>
    </row>
    <row r="3536" spans="1:6" ht="30" customHeight="1">
      <c r="A3536" s="3" t="s">
        <v>4</v>
      </c>
      <c r="B3536" s="3" t="s">
        <v>6276</v>
      </c>
      <c r="C3536" s="3" t="s">
        <v>6276</v>
      </c>
      <c r="D3536" s="12" t="s">
        <v>9881</v>
      </c>
      <c r="E3536" s="3" t="s">
        <v>114</v>
      </c>
      <c r="F3536" s="6" t="str">
        <f t="shared" si="170"/>
        <v>module=xoinc</v>
      </c>
    </row>
    <row r="3537" spans="1:6" ht="30" customHeight="1">
      <c r="A3537" s="3" t="s">
        <v>4</v>
      </c>
      <c r="B3537" s="3" t="s">
        <v>6277</v>
      </c>
      <c r="C3537" s="3" t="s">
        <v>6277</v>
      </c>
      <c r="D3537" s="12" t="s">
        <v>9882</v>
      </c>
      <c r="E3537" s="3" t="s">
        <v>114</v>
      </c>
      <c r="F3537" s="6" t="str">
        <f t="shared" si="170"/>
        <v>module=xoinc</v>
      </c>
    </row>
    <row r="3538" spans="1:6" ht="30" customHeight="1">
      <c r="A3538" s="3" t="s">
        <v>4</v>
      </c>
      <c r="B3538" s="3" t="s">
        <v>6278</v>
      </c>
      <c r="C3538" s="3" t="s">
        <v>6278</v>
      </c>
      <c r="D3538" s="12" t="s">
        <v>9883</v>
      </c>
      <c r="E3538" s="3" t="s">
        <v>114</v>
      </c>
      <c r="F3538" s="6" t="str">
        <f t="shared" si="170"/>
        <v>module=xoinc</v>
      </c>
    </row>
    <row r="3539" spans="1:6" ht="30" customHeight="1">
      <c r="A3539" s="3" t="s">
        <v>4</v>
      </c>
      <c r="B3539" s="3" t="s">
        <v>6279</v>
      </c>
      <c r="C3539" s="3" t="s">
        <v>6279</v>
      </c>
      <c r="D3539" s="12" t="s">
        <v>9884</v>
      </c>
      <c r="E3539" s="3" t="s">
        <v>114</v>
      </c>
      <c r="F3539" s="6" t="str">
        <f t="shared" si="170"/>
        <v>module=xoinc</v>
      </c>
    </row>
    <row r="3540" spans="1:6" ht="30" customHeight="1">
      <c r="A3540" s="3" t="s">
        <v>4</v>
      </c>
      <c r="B3540" s="3" t="s">
        <v>6280</v>
      </c>
      <c r="C3540" s="3" t="s">
        <v>6280</v>
      </c>
      <c r="D3540" s="12" t="s">
        <v>9885</v>
      </c>
      <c r="E3540" s="3" t="s">
        <v>114</v>
      </c>
      <c r="F3540" s="6" t="str">
        <f t="shared" si="170"/>
        <v>module=xoinc</v>
      </c>
    </row>
    <row r="3541" spans="1:6" ht="30" customHeight="1">
      <c r="A3541" s="3" t="s">
        <v>4</v>
      </c>
      <c r="B3541" s="3" t="s">
        <v>6281</v>
      </c>
      <c r="C3541" s="3" t="s">
        <v>6281</v>
      </c>
      <c r="D3541" s="12" t="s">
        <v>9886</v>
      </c>
      <c r="E3541" s="3" t="s">
        <v>114</v>
      </c>
      <c r="F3541" s="6" t="str">
        <f t="shared" si="170"/>
        <v>module=xoinc</v>
      </c>
    </row>
    <row r="3542" spans="1:6" ht="30" customHeight="1">
      <c r="A3542" s="3" t="s">
        <v>4</v>
      </c>
      <c r="B3542" s="3" t="s">
        <v>6282</v>
      </c>
      <c r="C3542" s="3" t="s">
        <v>6282</v>
      </c>
      <c r="D3542" s="12" t="s">
        <v>9887</v>
      </c>
      <c r="E3542" s="3" t="s">
        <v>114</v>
      </c>
      <c r="F3542" s="6" t="str">
        <f t="shared" si="170"/>
        <v>module=xoinc</v>
      </c>
    </row>
    <row r="3543" spans="1:6" ht="30" customHeight="1">
      <c r="A3543" s="3" t="s">
        <v>4</v>
      </c>
      <c r="B3543" s="3" t="s">
        <v>6283</v>
      </c>
      <c r="C3543" s="3" t="s">
        <v>6283</v>
      </c>
      <c r="D3543" s="12" t="s">
        <v>9888</v>
      </c>
      <c r="E3543" s="3" t="s">
        <v>114</v>
      </c>
      <c r="F3543" s="6" t="str">
        <f t="shared" si="170"/>
        <v>module=xoinc</v>
      </c>
    </row>
    <row r="3544" spans="1:6" ht="30" customHeight="1">
      <c r="A3544" s="3" t="s">
        <v>4</v>
      </c>
      <c r="B3544" s="3" t="s">
        <v>6284</v>
      </c>
      <c r="C3544" s="3" t="s">
        <v>6284</v>
      </c>
      <c r="D3544" s="12" t="s">
        <v>9889</v>
      </c>
      <c r="E3544" s="3" t="s">
        <v>114</v>
      </c>
      <c r="F3544" s="6" t="str">
        <f t="shared" si="170"/>
        <v>module=xoinc</v>
      </c>
    </row>
    <row r="3545" spans="1:6" ht="30" customHeight="1">
      <c r="A3545" s="3" t="s">
        <v>4</v>
      </c>
      <c r="B3545" s="3" t="s">
        <v>6285</v>
      </c>
      <c r="C3545" s="3" t="s">
        <v>6285</v>
      </c>
      <c r="D3545" s="12" t="s">
        <v>9890</v>
      </c>
      <c r="E3545" s="3" t="s">
        <v>114</v>
      </c>
      <c r="F3545" s="6" t="str">
        <f t="shared" si="170"/>
        <v>module=xoinc</v>
      </c>
    </row>
    <row r="3546" spans="1:6" ht="30" customHeight="1">
      <c r="A3546" s="3" t="s">
        <v>4</v>
      </c>
      <c r="B3546" s="3" t="s">
        <v>6286</v>
      </c>
      <c r="C3546" s="3" t="s">
        <v>6286</v>
      </c>
      <c r="D3546" s="12" t="s">
        <v>9891</v>
      </c>
      <c r="E3546" s="3" t="s">
        <v>114</v>
      </c>
      <c r="F3546" s="6" t="str">
        <f t="shared" si="170"/>
        <v>module=xoinc</v>
      </c>
    </row>
    <row r="3547" spans="1:6" ht="30" customHeight="1">
      <c r="A3547" s="3" t="s">
        <v>4</v>
      </c>
      <c r="B3547" s="3" t="s">
        <v>6287</v>
      </c>
      <c r="C3547" s="3" t="s">
        <v>6287</v>
      </c>
      <c r="D3547" s="12" t="s">
        <v>9892</v>
      </c>
      <c r="E3547" s="3" t="s">
        <v>114</v>
      </c>
      <c r="F3547" s="6" t="str">
        <f t="shared" si="170"/>
        <v>module=xoinc</v>
      </c>
    </row>
    <row r="3548" spans="1:6" ht="30" customHeight="1">
      <c r="A3548" s="3" t="s">
        <v>4</v>
      </c>
      <c r="B3548" s="3" t="s">
        <v>6288</v>
      </c>
      <c r="C3548" s="3" t="s">
        <v>6288</v>
      </c>
      <c r="D3548" s="12" t="s">
        <v>9893</v>
      </c>
      <c r="E3548" s="3" t="s">
        <v>114</v>
      </c>
      <c r="F3548" s="6" t="str">
        <f t="shared" si="170"/>
        <v>module=xoinc</v>
      </c>
    </row>
    <row r="3549" spans="1:6" ht="30" customHeight="1">
      <c r="A3549" s="3" t="s">
        <v>4</v>
      </c>
      <c r="B3549" s="3" t="s">
        <v>6289</v>
      </c>
      <c r="C3549" s="3" t="s">
        <v>6289</v>
      </c>
      <c r="D3549" s="12" t="s">
        <v>9894</v>
      </c>
      <c r="E3549" s="3" t="s">
        <v>114</v>
      </c>
      <c r="F3549" s="6" t="str">
        <f t="shared" si="170"/>
        <v>module=xoinc</v>
      </c>
    </row>
    <row r="3550" spans="1:6" ht="30" customHeight="1">
      <c r="A3550" s="3" t="s">
        <v>4</v>
      </c>
      <c r="B3550" s="3" t="s">
        <v>6290</v>
      </c>
      <c r="C3550" s="3" t="s">
        <v>6290</v>
      </c>
      <c r="D3550" s="12" t="s">
        <v>9796</v>
      </c>
      <c r="E3550" s="3" t="s">
        <v>114</v>
      </c>
      <c r="F3550" s="6" t="str">
        <f t="shared" si="170"/>
        <v>module=xoinc</v>
      </c>
    </row>
    <row r="3551" spans="1:6" ht="30" customHeight="1">
      <c r="A3551" s="3" t="s">
        <v>4</v>
      </c>
      <c r="B3551" s="3" t="s">
        <v>6291</v>
      </c>
      <c r="C3551" s="3" t="s">
        <v>6291</v>
      </c>
      <c r="D3551" s="12" t="s">
        <v>9797</v>
      </c>
      <c r="E3551" s="3" t="s">
        <v>114</v>
      </c>
      <c r="F3551" s="6" t="str">
        <f t="shared" si="170"/>
        <v>module=xoinc</v>
      </c>
    </row>
    <row r="3552" spans="1:6" ht="30" customHeight="1">
      <c r="A3552" s="3" t="s">
        <v>4</v>
      </c>
      <c r="B3552" s="3" t="s">
        <v>6292</v>
      </c>
      <c r="C3552" s="3" t="s">
        <v>6292</v>
      </c>
      <c r="D3552" s="12" t="s">
        <v>9895</v>
      </c>
      <c r="E3552" s="3" t="s">
        <v>114</v>
      </c>
      <c r="F3552" s="6" t="str">
        <f t="shared" si="170"/>
        <v>module=xoinc</v>
      </c>
    </row>
    <row r="3553" spans="1:6" ht="30" customHeight="1">
      <c r="A3553" s="3" t="s">
        <v>4</v>
      </c>
      <c r="B3553" s="3" t="s">
        <v>6293</v>
      </c>
      <c r="C3553" s="3" t="s">
        <v>6293</v>
      </c>
      <c r="D3553" s="12" t="s">
        <v>9896</v>
      </c>
      <c r="E3553" s="3" t="s">
        <v>114</v>
      </c>
      <c r="F3553" s="6" t="str">
        <f t="shared" si="170"/>
        <v>module=xoinc</v>
      </c>
    </row>
    <row r="3554" spans="1:6" ht="30" customHeight="1">
      <c r="A3554" s="3" t="s">
        <v>4</v>
      </c>
      <c r="B3554" s="3" t="s">
        <v>6294</v>
      </c>
      <c r="C3554" s="3" t="s">
        <v>6294</v>
      </c>
      <c r="D3554" s="12" t="s">
        <v>9798</v>
      </c>
      <c r="E3554" s="3" t="s">
        <v>114</v>
      </c>
      <c r="F3554" s="6" t="str">
        <f t="shared" si="170"/>
        <v>module=xoinc</v>
      </c>
    </row>
    <row r="3555" spans="1:6" ht="30" customHeight="1">
      <c r="A3555" s="3" t="s">
        <v>4</v>
      </c>
      <c r="B3555" s="3" t="s">
        <v>6295</v>
      </c>
      <c r="C3555" s="3" t="s">
        <v>6295</v>
      </c>
      <c r="D3555" s="12" t="s">
        <v>9799</v>
      </c>
      <c r="E3555" s="3" t="s">
        <v>114</v>
      </c>
      <c r="F3555" s="6" t="str">
        <f t="shared" si="170"/>
        <v>module=xoinc</v>
      </c>
    </row>
    <row r="3556" spans="1:6" ht="30" customHeight="1">
      <c r="A3556" s="3" t="s">
        <v>4</v>
      </c>
      <c r="B3556" s="3" t="s">
        <v>6296</v>
      </c>
      <c r="C3556" s="3" t="s">
        <v>6296</v>
      </c>
      <c r="D3556" s="12" t="s">
        <v>9897</v>
      </c>
      <c r="E3556" s="3" t="s">
        <v>114</v>
      </c>
      <c r="F3556" s="6" t="str">
        <f t="shared" si="170"/>
        <v>module=xoinc</v>
      </c>
    </row>
    <row r="3557" spans="1:6" ht="30" customHeight="1">
      <c r="A3557" s="3" t="s">
        <v>4</v>
      </c>
      <c r="B3557" s="3" t="s">
        <v>6297</v>
      </c>
      <c r="C3557" s="3" t="s">
        <v>6297</v>
      </c>
      <c r="D3557" s="12" t="s">
        <v>9896</v>
      </c>
      <c r="E3557" s="3" t="s">
        <v>114</v>
      </c>
      <c r="F3557" s="6" t="str">
        <f t="shared" si="170"/>
        <v>module=xoinc</v>
      </c>
    </row>
    <row r="3558" spans="1:6" ht="30" customHeight="1">
      <c r="A3558" s="3" t="s">
        <v>4</v>
      </c>
      <c r="B3558" s="3" t="s">
        <v>6298</v>
      </c>
      <c r="C3558" s="3" t="s">
        <v>6298</v>
      </c>
      <c r="D3558" s="12" t="s">
        <v>9800</v>
      </c>
      <c r="E3558" s="3" t="s">
        <v>114</v>
      </c>
      <c r="F3558" s="6" t="str">
        <f t="shared" si="170"/>
        <v>module=xoinc</v>
      </c>
    </row>
    <row r="3559" spans="1:6" ht="30" customHeight="1">
      <c r="A3559" s="3" t="s">
        <v>4</v>
      </c>
      <c r="B3559" s="3" t="s">
        <v>6299</v>
      </c>
      <c r="C3559" s="3" t="s">
        <v>6299</v>
      </c>
      <c r="D3559" s="12" t="s">
        <v>9801</v>
      </c>
      <c r="E3559" s="3" t="s">
        <v>114</v>
      </c>
      <c r="F3559" s="6" t="str">
        <f t="shared" si="170"/>
        <v>module=xoinc</v>
      </c>
    </row>
    <row r="3560" spans="1:6" ht="30" customHeight="1">
      <c r="A3560" s="3" t="s">
        <v>4</v>
      </c>
      <c r="B3560" s="3" t="s">
        <v>6300</v>
      </c>
      <c r="C3560" s="3" t="s">
        <v>6300</v>
      </c>
      <c r="D3560" s="12" t="s">
        <v>9898</v>
      </c>
      <c r="E3560" s="3" t="s">
        <v>114</v>
      </c>
      <c r="F3560" s="6" t="str">
        <f t="shared" si="170"/>
        <v>module=xoinc</v>
      </c>
    </row>
    <row r="3561" spans="1:6" ht="30" customHeight="1">
      <c r="A3561" s="3" t="s">
        <v>4</v>
      </c>
      <c r="B3561" s="3" t="s">
        <v>6301</v>
      </c>
      <c r="C3561" s="3" t="s">
        <v>6301</v>
      </c>
      <c r="D3561" s="12" t="s">
        <v>9802</v>
      </c>
      <c r="E3561" s="3" t="s">
        <v>114</v>
      </c>
      <c r="F3561" s="6" t="str">
        <f t="shared" si="170"/>
        <v>module=xoinc</v>
      </c>
    </row>
    <row r="3562" spans="1:6" ht="30" customHeight="1">
      <c r="A3562" s="3" t="s">
        <v>4</v>
      </c>
      <c r="B3562" s="3" t="s">
        <v>6302</v>
      </c>
      <c r="C3562" s="3" t="s">
        <v>6302</v>
      </c>
      <c r="D3562" s="12" t="s">
        <v>9803</v>
      </c>
      <c r="E3562" s="3" t="s">
        <v>114</v>
      </c>
      <c r="F3562" s="6" t="str">
        <f t="shared" si="170"/>
        <v>module=xoinc</v>
      </c>
    </row>
    <row r="3563" spans="1:6" ht="30" customHeight="1">
      <c r="A3563" s="3" t="s">
        <v>4</v>
      </c>
      <c r="B3563" s="3" t="s">
        <v>6303</v>
      </c>
      <c r="C3563" s="3" t="s">
        <v>6303</v>
      </c>
      <c r="D3563" s="12" t="s">
        <v>9899</v>
      </c>
      <c r="E3563" s="3" t="s">
        <v>114</v>
      </c>
      <c r="F3563" s="6" t="str">
        <f t="shared" si="170"/>
        <v>module=xoinc</v>
      </c>
    </row>
    <row r="3564" spans="1:6" ht="30" customHeight="1">
      <c r="A3564" s="3" t="s">
        <v>4</v>
      </c>
      <c r="B3564" s="3" t="s">
        <v>6304</v>
      </c>
      <c r="C3564" s="3" t="s">
        <v>6304</v>
      </c>
      <c r="D3564" s="12" t="s">
        <v>9804</v>
      </c>
      <c r="E3564" s="3" t="s">
        <v>114</v>
      </c>
      <c r="F3564" s="6" t="str">
        <f t="shared" si="170"/>
        <v>module=xoinc</v>
      </c>
    </row>
    <row r="3565" spans="1:6" ht="30" customHeight="1">
      <c r="A3565" s="3" t="s">
        <v>2</v>
      </c>
      <c r="B3565" s="3" t="s">
        <v>6305</v>
      </c>
      <c r="C3565" s="3" t="s">
        <v>8044</v>
      </c>
      <c r="D3565" s="12" t="s">
        <v>9900</v>
      </c>
      <c r="E3565" s="6" t="str">
        <f t="shared" ref="E3565:E3570" si="171">HYPERLINK("http://www.ssc.wisc.edu/wlsresearch/documentation/waves/?wave=wls92&amp;module=pens","module=pens")</f>
        <v>module=pens</v>
      </c>
      <c r="F3565" s="6" t="str">
        <f t="shared" ref="F3565:F3571" si="172">HYPERLINK("http://www.ssc.wisc.edu/wlsresearch/documentation/waves/?wave=wls94&amp;module=xpens","module=xpens")</f>
        <v>module=xpens</v>
      </c>
    </row>
    <row r="3566" spans="1:6" ht="30" customHeight="1">
      <c r="A3566" s="3" t="s">
        <v>2</v>
      </c>
      <c r="B3566" s="3" t="s">
        <v>6306</v>
      </c>
      <c r="C3566" s="3" t="s">
        <v>8045</v>
      </c>
      <c r="D3566" s="12" t="s">
        <v>9901</v>
      </c>
      <c r="E3566" s="6" t="str">
        <f t="shared" si="171"/>
        <v>module=pens</v>
      </c>
      <c r="F3566" s="6" t="str">
        <f t="shared" si="172"/>
        <v>module=xpens</v>
      </c>
    </row>
    <row r="3567" spans="1:6" ht="30" customHeight="1">
      <c r="A3567" s="3" t="s">
        <v>2</v>
      </c>
      <c r="B3567" s="3" t="s">
        <v>6307</v>
      </c>
      <c r="C3567" s="3" t="s">
        <v>8046</v>
      </c>
      <c r="D3567" s="12" t="s">
        <v>9902</v>
      </c>
      <c r="E3567" s="6" t="str">
        <f t="shared" si="171"/>
        <v>module=pens</v>
      </c>
      <c r="F3567" s="6" t="str">
        <f t="shared" si="172"/>
        <v>module=xpens</v>
      </c>
    </row>
    <row r="3568" spans="1:6" ht="30" customHeight="1">
      <c r="A3568" s="3" t="s">
        <v>2</v>
      </c>
      <c r="B3568" s="3" t="s">
        <v>6308</v>
      </c>
      <c r="C3568" s="3" t="s">
        <v>8047</v>
      </c>
      <c r="D3568" s="12" t="s">
        <v>9903</v>
      </c>
      <c r="E3568" s="6" t="str">
        <f t="shared" si="171"/>
        <v>module=pens</v>
      </c>
      <c r="F3568" s="6" t="str">
        <f t="shared" si="172"/>
        <v>module=xpens</v>
      </c>
    </row>
    <row r="3569" spans="1:6" ht="30" customHeight="1">
      <c r="A3569" s="3" t="s">
        <v>2</v>
      </c>
      <c r="B3569" s="3" t="s">
        <v>6309</v>
      </c>
      <c r="C3569" s="3" t="s">
        <v>8048</v>
      </c>
      <c r="D3569" s="12" t="s">
        <v>9904</v>
      </c>
      <c r="E3569" s="6" t="str">
        <f t="shared" si="171"/>
        <v>module=pens</v>
      </c>
      <c r="F3569" s="6" t="str">
        <f t="shared" si="172"/>
        <v>module=xpens</v>
      </c>
    </row>
    <row r="3570" spans="1:6" ht="30" customHeight="1">
      <c r="A3570" s="3" t="s">
        <v>2</v>
      </c>
      <c r="B3570" s="3" t="s">
        <v>6310</v>
      </c>
      <c r="C3570" s="3" t="s">
        <v>8049</v>
      </c>
      <c r="D3570" s="12" t="s">
        <v>9905</v>
      </c>
      <c r="E3570" s="6" t="str">
        <f t="shared" si="171"/>
        <v>module=pens</v>
      </c>
      <c r="F3570" s="6" t="str">
        <f t="shared" si="172"/>
        <v>module=xpens</v>
      </c>
    </row>
    <row r="3571" spans="1:6" ht="30" customHeight="1">
      <c r="A3571" s="3" t="s">
        <v>4</v>
      </c>
      <c r="B3571" s="3" t="s">
        <v>6311</v>
      </c>
      <c r="C3571" s="3" t="s">
        <v>6311</v>
      </c>
      <c r="D3571" s="12" t="s">
        <v>9906</v>
      </c>
      <c r="E3571" s="3" t="s">
        <v>114</v>
      </c>
      <c r="F3571" s="6" t="str">
        <f t="shared" si="172"/>
        <v>module=xpens</v>
      </c>
    </row>
    <row r="3572" spans="1:6" ht="30" customHeight="1">
      <c r="A3572" s="3" t="s">
        <v>2</v>
      </c>
      <c r="B3572" s="3" t="s">
        <v>6312</v>
      </c>
      <c r="C3572" s="3" t="s">
        <v>8050</v>
      </c>
      <c r="D3572" s="12" t="s">
        <v>9907</v>
      </c>
      <c r="E3572" s="6" t="str">
        <f t="shared" ref="E3572:E3591" si="173">HYPERLINK("http://www.ssc.wisc.edu/wlsresearch/documentation/waves/?wave=wls92&amp;module=pers","module=pers")</f>
        <v>module=pers</v>
      </c>
      <c r="F3572" s="6" t="str">
        <f t="shared" ref="F3572:F3591" si="174">HYPERLINK("http://www.ssc.wisc.edu/wlsresearch/documentation/waves/?wave=wls94&amp;module=xpers","module=xpers")</f>
        <v>module=xpers</v>
      </c>
    </row>
    <row r="3573" spans="1:6" ht="30" customHeight="1">
      <c r="A3573" s="3" t="s">
        <v>2</v>
      </c>
      <c r="B3573" s="3" t="s">
        <v>6313</v>
      </c>
      <c r="C3573" s="3" t="s">
        <v>8051</v>
      </c>
      <c r="D3573" s="12" t="s">
        <v>9908</v>
      </c>
      <c r="E3573" s="6" t="str">
        <f t="shared" si="173"/>
        <v>module=pers</v>
      </c>
      <c r="F3573" s="6" t="str">
        <f t="shared" si="174"/>
        <v>module=xpers</v>
      </c>
    </row>
    <row r="3574" spans="1:6" ht="30" customHeight="1">
      <c r="A3574" s="3" t="s">
        <v>2</v>
      </c>
      <c r="B3574" s="3" t="s">
        <v>6314</v>
      </c>
      <c r="C3574" s="3" t="s">
        <v>8052</v>
      </c>
      <c r="D3574" s="12" t="s">
        <v>9909</v>
      </c>
      <c r="E3574" s="6" t="str">
        <f t="shared" si="173"/>
        <v>module=pers</v>
      </c>
      <c r="F3574" s="6" t="str">
        <f t="shared" si="174"/>
        <v>module=xpers</v>
      </c>
    </row>
    <row r="3575" spans="1:6" ht="30" customHeight="1">
      <c r="A3575" s="3" t="s">
        <v>2</v>
      </c>
      <c r="B3575" s="3" t="s">
        <v>6315</v>
      </c>
      <c r="C3575" s="3" t="s">
        <v>8053</v>
      </c>
      <c r="D3575" s="12" t="s">
        <v>9910</v>
      </c>
      <c r="E3575" s="6" t="str">
        <f t="shared" si="173"/>
        <v>module=pers</v>
      </c>
      <c r="F3575" s="6" t="str">
        <f t="shared" si="174"/>
        <v>module=xpers</v>
      </c>
    </row>
    <row r="3576" spans="1:6" ht="30" customHeight="1">
      <c r="A3576" s="3" t="s">
        <v>2</v>
      </c>
      <c r="B3576" s="3" t="s">
        <v>6316</v>
      </c>
      <c r="C3576" s="3" t="s">
        <v>8054</v>
      </c>
      <c r="D3576" s="12" t="s">
        <v>9911</v>
      </c>
      <c r="E3576" s="6" t="str">
        <f t="shared" si="173"/>
        <v>module=pers</v>
      </c>
      <c r="F3576" s="6" t="str">
        <f t="shared" si="174"/>
        <v>module=xpers</v>
      </c>
    </row>
    <row r="3577" spans="1:6" ht="30" customHeight="1">
      <c r="A3577" s="3" t="s">
        <v>2</v>
      </c>
      <c r="B3577" s="3" t="s">
        <v>6317</v>
      </c>
      <c r="C3577" s="3" t="s">
        <v>8055</v>
      </c>
      <c r="D3577" s="12" t="s">
        <v>9912</v>
      </c>
      <c r="E3577" s="6" t="str">
        <f t="shared" si="173"/>
        <v>module=pers</v>
      </c>
      <c r="F3577" s="6" t="str">
        <f t="shared" si="174"/>
        <v>module=xpers</v>
      </c>
    </row>
    <row r="3578" spans="1:6" ht="30" customHeight="1">
      <c r="A3578" s="3" t="s">
        <v>2</v>
      </c>
      <c r="B3578" s="3" t="s">
        <v>6318</v>
      </c>
      <c r="C3578" s="3" t="s">
        <v>8056</v>
      </c>
      <c r="D3578" s="12" t="s">
        <v>9913</v>
      </c>
      <c r="E3578" s="6" t="str">
        <f t="shared" si="173"/>
        <v>module=pers</v>
      </c>
      <c r="F3578" s="6" t="str">
        <f t="shared" si="174"/>
        <v>module=xpers</v>
      </c>
    </row>
    <row r="3579" spans="1:6" ht="30" customHeight="1">
      <c r="A3579" s="3" t="s">
        <v>2</v>
      </c>
      <c r="B3579" s="3" t="s">
        <v>6319</v>
      </c>
      <c r="C3579" s="3" t="s">
        <v>8057</v>
      </c>
      <c r="D3579" s="12" t="s">
        <v>9914</v>
      </c>
      <c r="E3579" s="6" t="str">
        <f t="shared" si="173"/>
        <v>module=pers</v>
      </c>
      <c r="F3579" s="6" t="str">
        <f t="shared" si="174"/>
        <v>module=xpers</v>
      </c>
    </row>
    <row r="3580" spans="1:6" ht="30" customHeight="1">
      <c r="A3580" s="3" t="s">
        <v>2</v>
      </c>
      <c r="B3580" s="3" t="s">
        <v>6320</v>
      </c>
      <c r="C3580" s="3" t="s">
        <v>8058</v>
      </c>
      <c r="D3580" s="12" t="s">
        <v>9915</v>
      </c>
      <c r="E3580" s="6" t="str">
        <f t="shared" si="173"/>
        <v>module=pers</v>
      </c>
      <c r="F3580" s="6" t="str">
        <f t="shared" si="174"/>
        <v>module=xpers</v>
      </c>
    </row>
    <row r="3581" spans="1:6" ht="30" customHeight="1">
      <c r="A3581" s="3" t="s">
        <v>2</v>
      </c>
      <c r="B3581" s="3" t="s">
        <v>6321</v>
      </c>
      <c r="C3581" s="3" t="s">
        <v>8059</v>
      </c>
      <c r="D3581" s="12" t="s">
        <v>9916</v>
      </c>
      <c r="E3581" s="6" t="str">
        <f t="shared" si="173"/>
        <v>module=pers</v>
      </c>
      <c r="F3581" s="6" t="str">
        <f t="shared" si="174"/>
        <v>module=xpers</v>
      </c>
    </row>
    <row r="3582" spans="1:6" ht="30" customHeight="1">
      <c r="A3582" s="3" t="s">
        <v>2</v>
      </c>
      <c r="B3582" s="3" t="s">
        <v>6322</v>
      </c>
      <c r="C3582" s="3" t="s">
        <v>8060</v>
      </c>
      <c r="D3582" s="12" t="s">
        <v>9917</v>
      </c>
      <c r="E3582" s="6" t="str">
        <f t="shared" si="173"/>
        <v>module=pers</v>
      </c>
      <c r="F3582" s="6" t="str">
        <f t="shared" si="174"/>
        <v>module=xpers</v>
      </c>
    </row>
    <row r="3583" spans="1:6" ht="30" customHeight="1">
      <c r="A3583" s="3" t="s">
        <v>2</v>
      </c>
      <c r="B3583" s="3" t="s">
        <v>6323</v>
      </c>
      <c r="C3583" s="3" t="s">
        <v>8061</v>
      </c>
      <c r="D3583" s="12" t="s">
        <v>9918</v>
      </c>
      <c r="E3583" s="6" t="str">
        <f t="shared" si="173"/>
        <v>module=pers</v>
      </c>
      <c r="F3583" s="6" t="str">
        <f t="shared" si="174"/>
        <v>module=xpers</v>
      </c>
    </row>
    <row r="3584" spans="1:6" ht="30" customHeight="1">
      <c r="A3584" s="3" t="s">
        <v>2</v>
      </c>
      <c r="B3584" s="3" t="s">
        <v>6324</v>
      </c>
      <c r="C3584" s="3" t="s">
        <v>8062</v>
      </c>
      <c r="D3584" s="12" t="s">
        <v>9919</v>
      </c>
      <c r="E3584" s="6" t="str">
        <f t="shared" si="173"/>
        <v>module=pers</v>
      </c>
      <c r="F3584" s="6" t="str">
        <f t="shared" si="174"/>
        <v>module=xpers</v>
      </c>
    </row>
    <row r="3585" spans="1:6" ht="30" customHeight="1">
      <c r="A3585" s="3" t="s">
        <v>2</v>
      </c>
      <c r="B3585" s="3" t="s">
        <v>6325</v>
      </c>
      <c r="C3585" s="3" t="s">
        <v>8063</v>
      </c>
      <c r="D3585" s="12" t="s">
        <v>9920</v>
      </c>
      <c r="E3585" s="6" t="str">
        <f t="shared" si="173"/>
        <v>module=pers</v>
      </c>
      <c r="F3585" s="6" t="str">
        <f t="shared" si="174"/>
        <v>module=xpers</v>
      </c>
    </row>
    <row r="3586" spans="1:6" ht="30" customHeight="1">
      <c r="A3586" s="3" t="s">
        <v>2</v>
      </c>
      <c r="B3586" s="3" t="s">
        <v>6326</v>
      </c>
      <c r="C3586" s="3" t="s">
        <v>8064</v>
      </c>
      <c r="D3586" s="12" t="s">
        <v>9921</v>
      </c>
      <c r="E3586" s="6" t="str">
        <f t="shared" si="173"/>
        <v>module=pers</v>
      </c>
      <c r="F3586" s="6" t="str">
        <f t="shared" si="174"/>
        <v>module=xpers</v>
      </c>
    </row>
    <row r="3587" spans="1:6" ht="30" customHeight="1">
      <c r="A3587" s="3" t="s">
        <v>2</v>
      </c>
      <c r="B3587" s="3" t="s">
        <v>6327</v>
      </c>
      <c r="C3587" s="3" t="s">
        <v>8065</v>
      </c>
      <c r="D3587" s="12" t="s">
        <v>9922</v>
      </c>
      <c r="E3587" s="6" t="str">
        <f t="shared" si="173"/>
        <v>module=pers</v>
      </c>
      <c r="F3587" s="6" t="str">
        <f t="shared" si="174"/>
        <v>module=xpers</v>
      </c>
    </row>
    <row r="3588" spans="1:6" ht="30" customHeight="1">
      <c r="A3588" s="3" t="s">
        <v>2</v>
      </c>
      <c r="B3588" s="3" t="s">
        <v>6328</v>
      </c>
      <c r="C3588" s="3" t="s">
        <v>8066</v>
      </c>
      <c r="D3588" s="12" t="s">
        <v>9923</v>
      </c>
      <c r="E3588" s="6" t="str">
        <f t="shared" si="173"/>
        <v>module=pers</v>
      </c>
      <c r="F3588" s="6" t="str">
        <f t="shared" si="174"/>
        <v>module=xpers</v>
      </c>
    </row>
    <row r="3589" spans="1:6" ht="30" customHeight="1">
      <c r="A3589" s="3" t="s">
        <v>2</v>
      </c>
      <c r="B3589" s="3" t="s">
        <v>6329</v>
      </c>
      <c r="C3589" s="3" t="s">
        <v>8067</v>
      </c>
      <c r="D3589" s="12" t="s">
        <v>9924</v>
      </c>
      <c r="E3589" s="6" t="str">
        <f t="shared" si="173"/>
        <v>module=pers</v>
      </c>
      <c r="F3589" s="6" t="str">
        <f t="shared" si="174"/>
        <v>module=xpers</v>
      </c>
    </row>
    <row r="3590" spans="1:6" ht="30" customHeight="1">
      <c r="A3590" s="3" t="s">
        <v>2</v>
      </c>
      <c r="B3590" s="3" t="s">
        <v>6330</v>
      </c>
      <c r="C3590" s="3" t="s">
        <v>8068</v>
      </c>
      <c r="D3590" s="12" t="s">
        <v>9925</v>
      </c>
      <c r="E3590" s="6" t="str">
        <f t="shared" si="173"/>
        <v>module=pers</v>
      </c>
      <c r="F3590" s="6" t="str">
        <f t="shared" si="174"/>
        <v>module=xpers</v>
      </c>
    </row>
    <row r="3591" spans="1:6" ht="30" customHeight="1">
      <c r="A3591" s="3" t="s">
        <v>2</v>
      </c>
      <c r="B3591" s="3" t="s">
        <v>6331</v>
      </c>
      <c r="C3591" s="3" t="s">
        <v>8069</v>
      </c>
      <c r="D3591" s="12" t="s">
        <v>9926</v>
      </c>
      <c r="E3591" s="6" t="str">
        <f t="shared" si="173"/>
        <v>module=pers</v>
      </c>
      <c r="F3591" s="6" t="str">
        <f t="shared" si="174"/>
        <v>module=xpers</v>
      </c>
    </row>
    <row r="3592" spans="1:6" ht="30" customHeight="1">
      <c r="A3592" s="3" t="s">
        <v>2</v>
      </c>
      <c r="B3592" s="3" t="s">
        <v>6332</v>
      </c>
      <c r="C3592" s="3" t="s">
        <v>8070</v>
      </c>
      <c r="D3592" s="12" t="s">
        <v>9927</v>
      </c>
      <c r="E3592" s="6" t="str">
        <f t="shared" ref="E3592:E3625" si="175">HYPERLINK("http://www.ssc.wisc.edu/wlsresearch/documentation/waves/?wave=wls92&amp;module=pinc","module=pinc")</f>
        <v>module=pinc</v>
      </c>
      <c r="F3592" s="6" t="str">
        <f t="shared" ref="F3592:F3608" si="176">HYPERLINK("http://www.ssc.wisc.edu/wlsresearch/documentation/waves/?wave=wls94&amp;module=xpinc","module=xpinc")</f>
        <v>module=xpinc</v>
      </c>
    </row>
    <row r="3593" spans="1:6" ht="30" customHeight="1">
      <c r="A3593" s="3" t="s">
        <v>2</v>
      </c>
      <c r="B3593" s="3" t="s">
        <v>6333</v>
      </c>
      <c r="C3593" s="3" t="s">
        <v>8071</v>
      </c>
      <c r="D3593" s="12" t="s">
        <v>9928</v>
      </c>
      <c r="E3593" s="6" t="str">
        <f t="shared" si="175"/>
        <v>module=pinc</v>
      </c>
      <c r="F3593" s="6" t="str">
        <f t="shared" si="176"/>
        <v>module=xpinc</v>
      </c>
    </row>
    <row r="3594" spans="1:6" ht="30" customHeight="1">
      <c r="A3594" s="3" t="s">
        <v>2</v>
      </c>
      <c r="B3594" s="3" t="s">
        <v>6334</v>
      </c>
      <c r="C3594" s="3" t="s">
        <v>8072</v>
      </c>
      <c r="D3594" s="12" t="s">
        <v>9929</v>
      </c>
      <c r="E3594" s="6" t="str">
        <f t="shared" si="175"/>
        <v>module=pinc</v>
      </c>
      <c r="F3594" s="6" t="str">
        <f t="shared" si="176"/>
        <v>module=xpinc</v>
      </c>
    </row>
    <row r="3595" spans="1:6" ht="30" customHeight="1">
      <c r="A3595" s="3" t="s">
        <v>2</v>
      </c>
      <c r="B3595" s="3" t="s">
        <v>6335</v>
      </c>
      <c r="C3595" s="3" t="s">
        <v>8073</v>
      </c>
      <c r="D3595" s="12" t="s">
        <v>9930</v>
      </c>
      <c r="E3595" s="6" t="str">
        <f t="shared" si="175"/>
        <v>module=pinc</v>
      </c>
      <c r="F3595" s="6" t="str">
        <f t="shared" si="176"/>
        <v>module=xpinc</v>
      </c>
    </row>
    <row r="3596" spans="1:6" ht="30" customHeight="1">
      <c r="A3596" s="3" t="s">
        <v>2</v>
      </c>
      <c r="B3596" s="3" t="s">
        <v>6336</v>
      </c>
      <c r="C3596" s="3" t="s">
        <v>8074</v>
      </c>
      <c r="D3596" s="12" t="s">
        <v>9931</v>
      </c>
      <c r="E3596" s="6" t="str">
        <f t="shared" si="175"/>
        <v>module=pinc</v>
      </c>
      <c r="F3596" s="6" t="str">
        <f t="shared" si="176"/>
        <v>module=xpinc</v>
      </c>
    </row>
    <row r="3597" spans="1:6" ht="30" customHeight="1">
      <c r="A3597" s="3" t="s">
        <v>2</v>
      </c>
      <c r="B3597" s="3" t="s">
        <v>6337</v>
      </c>
      <c r="C3597" s="3" t="s">
        <v>8075</v>
      </c>
      <c r="D3597" s="12" t="s">
        <v>9932</v>
      </c>
      <c r="E3597" s="6" t="str">
        <f t="shared" si="175"/>
        <v>module=pinc</v>
      </c>
      <c r="F3597" s="6" t="str">
        <f t="shared" si="176"/>
        <v>module=xpinc</v>
      </c>
    </row>
    <row r="3598" spans="1:6" ht="30" customHeight="1">
      <c r="A3598" s="3" t="s">
        <v>2</v>
      </c>
      <c r="B3598" s="3" t="s">
        <v>6338</v>
      </c>
      <c r="C3598" s="3" t="s">
        <v>8076</v>
      </c>
      <c r="D3598" s="12" t="s">
        <v>9933</v>
      </c>
      <c r="E3598" s="6" t="str">
        <f t="shared" si="175"/>
        <v>module=pinc</v>
      </c>
      <c r="F3598" s="6" t="str">
        <f t="shared" si="176"/>
        <v>module=xpinc</v>
      </c>
    </row>
    <row r="3599" spans="1:6" ht="30" customHeight="1">
      <c r="A3599" s="3" t="s">
        <v>2</v>
      </c>
      <c r="B3599" s="3" t="s">
        <v>6339</v>
      </c>
      <c r="C3599" s="3" t="s">
        <v>8077</v>
      </c>
      <c r="D3599" s="12" t="s">
        <v>9934</v>
      </c>
      <c r="E3599" s="6" t="str">
        <f t="shared" si="175"/>
        <v>module=pinc</v>
      </c>
      <c r="F3599" s="6" t="str">
        <f t="shared" si="176"/>
        <v>module=xpinc</v>
      </c>
    </row>
    <row r="3600" spans="1:6" ht="30" customHeight="1">
      <c r="A3600" s="3" t="s">
        <v>2</v>
      </c>
      <c r="B3600" s="3" t="s">
        <v>6340</v>
      </c>
      <c r="C3600" s="3" t="s">
        <v>8078</v>
      </c>
      <c r="D3600" s="12" t="s">
        <v>9935</v>
      </c>
      <c r="E3600" s="6" t="str">
        <f t="shared" si="175"/>
        <v>module=pinc</v>
      </c>
      <c r="F3600" s="6" t="str">
        <f t="shared" si="176"/>
        <v>module=xpinc</v>
      </c>
    </row>
    <row r="3601" spans="1:6" ht="30" customHeight="1">
      <c r="A3601" s="3" t="s">
        <v>2</v>
      </c>
      <c r="B3601" s="3" t="s">
        <v>6341</v>
      </c>
      <c r="C3601" s="3" t="s">
        <v>8079</v>
      </c>
      <c r="D3601" s="12" t="s">
        <v>9936</v>
      </c>
      <c r="E3601" s="6" t="str">
        <f t="shared" si="175"/>
        <v>module=pinc</v>
      </c>
      <c r="F3601" s="6" t="str">
        <f t="shared" si="176"/>
        <v>module=xpinc</v>
      </c>
    </row>
    <row r="3602" spans="1:6" ht="30" customHeight="1">
      <c r="A3602" s="3" t="s">
        <v>2</v>
      </c>
      <c r="B3602" s="3" t="s">
        <v>6342</v>
      </c>
      <c r="C3602" s="3" t="s">
        <v>8080</v>
      </c>
      <c r="D3602" s="12" t="s">
        <v>9937</v>
      </c>
      <c r="E3602" s="6" t="str">
        <f t="shared" si="175"/>
        <v>module=pinc</v>
      </c>
      <c r="F3602" s="6" t="str">
        <f t="shared" si="176"/>
        <v>module=xpinc</v>
      </c>
    </row>
    <row r="3603" spans="1:6" ht="30" customHeight="1">
      <c r="A3603" s="3" t="s">
        <v>2</v>
      </c>
      <c r="B3603" s="3" t="s">
        <v>6343</v>
      </c>
      <c r="C3603" s="3" t="s">
        <v>8081</v>
      </c>
      <c r="D3603" s="12" t="s">
        <v>9938</v>
      </c>
      <c r="E3603" s="6" t="str">
        <f t="shared" si="175"/>
        <v>module=pinc</v>
      </c>
      <c r="F3603" s="6" t="str">
        <f t="shared" si="176"/>
        <v>module=xpinc</v>
      </c>
    </row>
    <row r="3604" spans="1:6" ht="30" customHeight="1">
      <c r="A3604" s="3" t="s">
        <v>2</v>
      </c>
      <c r="B3604" s="3" t="s">
        <v>6344</v>
      </c>
      <c r="C3604" s="3" t="s">
        <v>8082</v>
      </c>
      <c r="D3604" s="12" t="s">
        <v>9939</v>
      </c>
      <c r="E3604" s="6" t="str">
        <f t="shared" si="175"/>
        <v>module=pinc</v>
      </c>
      <c r="F3604" s="6" t="str">
        <f t="shared" si="176"/>
        <v>module=xpinc</v>
      </c>
    </row>
    <row r="3605" spans="1:6" ht="30" customHeight="1">
      <c r="A3605" s="3" t="s">
        <v>2</v>
      </c>
      <c r="B3605" s="3" t="s">
        <v>6345</v>
      </c>
      <c r="C3605" s="3" t="s">
        <v>8083</v>
      </c>
      <c r="D3605" s="12" t="s">
        <v>9940</v>
      </c>
      <c r="E3605" s="6" t="str">
        <f t="shared" si="175"/>
        <v>module=pinc</v>
      </c>
      <c r="F3605" s="6" t="str">
        <f t="shared" si="176"/>
        <v>module=xpinc</v>
      </c>
    </row>
    <row r="3606" spans="1:6" ht="30" customHeight="1">
      <c r="A3606" s="3" t="s">
        <v>2</v>
      </c>
      <c r="B3606" s="3" t="s">
        <v>6346</v>
      </c>
      <c r="C3606" s="3" t="s">
        <v>8084</v>
      </c>
      <c r="D3606" s="12" t="s">
        <v>9941</v>
      </c>
      <c r="E3606" s="6" t="str">
        <f t="shared" si="175"/>
        <v>module=pinc</v>
      </c>
      <c r="F3606" s="6" t="str">
        <f t="shared" si="176"/>
        <v>module=xpinc</v>
      </c>
    </row>
    <row r="3607" spans="1:6" ht="30" customHeight="1">
      <c r="A3607" s="3" t="s">
        <v>2</v>
      </c>
      <c r="B3607" s="3" t="s">
        <v>6347</v>
      </c>
      <c r="C3607" s="3" t="s">
        <v>8085</v>
      </c>
      <c r="D3607" s="12" t="s">
        <v>9942</v>
      </c>
      <c r="E3607" s="6" t="str">
        <f t="shared" si="175"/>
        <v>module=pinc</v>
      </c>
      <c r="F3607" s="6" t="str">
        <f t="shared" si="176"/>
        <v>module=xpinc</v>
      </c>
    </row>
    <row r="3608" spans="1:6" ht="30" customHeight="1">
      <c r="A3608" s="3" t="s">
        <v>2</v>
      </c>
      <c r="B3608" s="3" t="s">
        <v>6348</v>
      </c>
      <c r="C3608" s="3" t="s">
        <v>8086</v>
      </c>
      <c r="D3608" s="12" t="s">
        <v>9943</v>
      </c>
      <c r="E3608" s="6" t="str">
        <f t="shared" si="175"/>
        <v>module=pinc</v>
      </c>
      <c r="F3608" s="6" t="str">
        <f t="shared" si="176"/>
        <v>module=xpinc</v>
      </c>
    </row>
    <row r="3609" spans="1:6" ht="30" customHeight="1">
      <c r="A3609" s="3" t="s">
        <v>3</v>
      </c>
      <c r="B3609" s="3" t="s">
        <v>6349</v>
      </c>
      <c r="C3609" s="3" t="s">
        <v>6349</v>
      </c>
      <c r="D3609" s="12" t="s">
        <v>9928</v>
      </c>
      <c r="E3609" s="6" t="str">
        <f t="shared" si="175"/>
        <v>module=pinc</v>
      </c>
      <c r="F3609" s="3" t="s">
        <v>114</v>
      </c>
    </row>
    <row r="3610" spans="1:6" ht="30" customHeight="1">
      <c r="A3610" s="3" t="s">
        <v>3</v>
      </c>
      <c r="B3610" s="3" t="s">
        <v>6350</v>
      </c>
      <c r="C3610" s="3" t="s">
        <v>6350</v>
      </c>
      <c r="D3610" s="12" t="s">
        <v>9944</v>
      </c>
      <c r="E3610" s="6" t="str">
        <f t="shared" si="175"/>
        <v>module=pinc</v>
      </c>
      <c r="F3610" s="3" t="s">
        <v>114</v>
      </c>
    </row>
    <row r="3611" spans="1:6" ht="30" customHeight="1">
      <c r="A3611" s="3" t="s">
        <v>3</v>
      </c>
      <c r="B3611" s="3" t="s">
        <v>6351</v>
      </c>
      <c r="C3611" s="3" t="s">
        <v>6351</v>
      </c>
      <c r="D3611" s="12" t="s">
        <v>9945</v>
      </c>
      <c r="E3611" s="6" t="str">
        <f t="shared" si="175"/>
        <v>module=pinc</v>
      </c>
      <c r="F3611" s="3" t="s">
        <v>114</v>
      </c>
    </row>
    <row r="3612" spans="1:6" ht="30" customHeight="1">
      <c r="A3612" s="3" t="s">
        <v>3</v>
      </c>
      <c r="B3612" s="3" t="s">
        <v>6352</v>
      </c>
      <c r="C3612" s="3" t="s">
        <v>6352</v>
      </c>
      <c r="D3612" s="12" t="s">
        <v>9946</v>
      </c>
      <c r="E3612" s="6" t="str">
        <f t="shared" si="175"/>
        <v>module=pinc</v>
      </c>
      <c r="F3612" s="3" t="s">
        <v>114</v>
      </c>
    </row>
    <row r="3613" spans="1:6" ht="30" customHeight="1">
      <c r="A3613" s="3" t="s">
        <v>3</v>
      </c>
      <c r="B3613" s="3" t="s">
        <v>6353</v>
      </c>
      <c r="C3613" s="3" t="s">
        <v>6353</v>
      </c>
      <c r="D3613" s="12" t="s">
        <v>9947</v>
      </c>
      <c r="E3613" s="6" t="str">
        <f t="shared" si="175"/>
        <v>module=pinc</v>
      </c>
      <c r="F3613" s="3" t="s">
        <v>114</v>
      </c>
    </row>
    <row r="3614" spans="1:6" ht="30" customHeight="1">
      <c r="A3614" s="3" t="s">
        <v>3</v>
      </c>
      <c r="B3614" s="3" t="s">
        <v>6354</v>
      </c>
      <c r="C3614" s="3" t="s">
        <v>6354</v>
      </c>
      <c r="D3614" s="12" t="s">
        <v>9948</v>
      </c>
      <c r="E3614" s="6" t="str">
        <f t="shared" si="175"/>
        <v>module=pinc</v>
      </c>
      <c r="F3614" s="3" t="s">
        <v>114</v>
      </c>
    </row>
    <row r="3615" spans="1:6" ht="30" customHeight="1">
      <c r="A3615" s="3" t="s">
        <v>3</v>
      </c>
      <c r="B3615" s="3" t="s">
        <v>6355</v>
      </c>
      <c r="C3615" s="3" t="s">
        <v>6355</v>
      </c>
      <c r="D3615" s="12" t="s">
        <v>9949</v>
      </c>
      <c r="E3615" s="6" t="str">
        <f t="shared" si="175"/>
        <v>module=pinc</v>
      </c>
      <c r="F3615" s="3" t="s">
        <v>114</v>
      </c>
    </row>
    <row r="3616" spans="1:6" ht="30" customHeight="1">
      <c r="A3616" s="3" t="s">
        <v>3</v>
      </c>
      <c r="B3616" s="3" t="s">
        <v>6356</v>
      </c>
      <c r="C3616" s="3" t="s">
        <v>6356</v>
      </c>
      <c r="D3616" s="12" t="s">
        <v>9950</v>
      </c>
      <c r="E3616" s="6" t="str">
        <f t="shared" si="175"/>
        <v>module=pinc</v>
      </c>
      <c r="F3616" s="3" t="s">
        <v>114</v>
      </c>
    </row>
    <row r="3617" spans="1:6" ht="30" customHeight="1">
      <c r="A3617" s="3" t="s">
        <v>3</v>
      </c>
      <c r="B3617" s="3" t="s">
        <v>6357</v>
      </c>
      <c r="C3617" s="3" t="s">
        <v>6357</v>
      </c>
      <c r="D3617" s="12" t="s">
        <v>9951</v>
      </c>
      <c r="E3617" s="6" t="str">
        <f t="shared" si="175"/>
        <v>module=pinc</v>
      </c>
      <c r="F3617" s="3" t="s">
        <v>114</v>
      </c>
    </row>
    <row r="3618" spans="1:6" ht="30" customHeight="1">
      <c r="A3618" s="3" t="s">
        <v>3</v>
      </c>
      <c r="B3618" s="3" t="s">
        <v>6358</v>
      </c>
      <c r="C3618" s="3" t="s">
        <v>6358</v>
      </c>
      <c r="D3618" s="12" t="s">
        <v>9952</v>
      </c>
      <c r="E3618" s="6" t="str">
        <f t="shared" si="175"/>
        <v>module=pinc</v>
      </c>
      <c r="F3618" s="3" t="s">
        <v>114</v>
      </c>
    </row>
    <row r="3619" spans="1:6" ht="30" customHeight="1">
      <c r="A3619" s="3" t="s">
        <v>3</v>
      </c>
      <c r="B3619" s="3" t="s">
        <v>6359</v>
      </c>
      <c r="C3619" s="3" t="s">
        <v>6359</v>
      </c>
      <c r="D3619" s="12" t="s">
        <v>9953</v>
      </c>
      <c r="E3619" s="6" t="str">
        <f t="shared" si="175"/>
        <v>module=pinc</v>
      </c>
      <c r="F3619" s="3" t="s">
        <v>114</v>
      </c>
    </row>
    <row r="3620" spans="1:6" ht="30" customHeight="1">
      <c r="A3620" s="3" t="s">
        <v>3</v>
      </c>
      <c r="B3620" s="3" t="s">
        <v>6360</v>
      </c>
      <c r="C3620" s="3" t="s">
        <v>6360</v>
      </c>
      <c r="D3620" s="12" t="s">
        <v>9954</v>
      </c>
      <c r="E3620" s="6" t="str">
        <f t="shared" si="175"/>
        <v>module=pinc</v>
      </c>
      <c r="F3620" s="3" t="s">
        <v>114</v>
      </c>
    </row>
    <row r="3621" spans="1:6" ht="30" customHeight="1">
      <c r="A3621" s="3" t="s">
        <v>3</v>
      </c>
      <c r="B3621" s="3" t="s">
        <v>6361</v>
      </c>
      <c r="C3621" s="3" t="s">
        <v>6361</v>
      </c>
      <c r="D3621" s="12" t="s">
        <v>9955</v>
      </c>
      <c r="E3621" s="6" t="str">
        <f t="shared" si="175"/>
        <v>module=pinc</v>
      </c>
      <c r="F3621" s="3" t="s">
        <v>114</v>
      </c>
    </row>
    <row r="3622" spans="1:6" ht="30" customHeight="1">
      <c r="A3622" s="3" t="s">
        <v>3</v>
      </c>
      <c r="B3622" s="3" t="s">
        <v>6362</v>
      </c>
      <c r="C3622" s="3" t="s">
        <v>6362</v>
      </c>
      <c r="D3622" s="12" t="s">
        <v>9956</v>
      </c>
      <c r="E3622" s="6" t="str">
        <f t="shared" si="175"/>
        <v>module=pinc</v>
      </c>
      <c r="F3622" s="3" t="s">
        <v>114</v>
      </c>
    </row>
    <row r="3623" spans="1:6" ht="30" customHeight="1">
      <c r="A3623" s="3" t="s">
        <v>3</v>
      </c>
      <c r="B3623" s="3" t="s">
        <v>6363</v>
      </c>
      <c r="C3623" s="3" t="s">
        <v>6363</v>
      </c>
      <c r="D3623" s="12" t="s">
        <v>9957</v>
      </c>
      <c r="E3623" s="6" t="str">
        <f t="shared" si="175"/>
        <v>module=pinc</v>
      </c>
      <c r="F3623" s="3" t="s">
        <v>114</v>
      </c>
    </row>
    <row r="3624" spans="1:6" ht="30" customHeight="1">
      <c r="A3624" s="3" t="s">
        <v>3</v>
      </c>
      <c r="B3624" s="3" t="s">
        <v>6364</v>
      </c>
      <c r="C3624" s="3" t="s">
        <v>6364</v>
      </c>
      <c r="D3624" s="12" t="s">
        <v>9958</v>
      </c>
      <c r="E3624" s="6" t="str">
        <f t="shared" si="175"/>
        <v>module=pinc</v>
      </c>
      <c r="F3624" s="3" t="s">
        <v>114</v>
      </c>
    </row>
    <row r="3625" spans="1:6" ht="30" customHeight="1">
      <c r="A3625" s="3" t="s">
        <v>3</v>
      </c>
      <c r="B3625" s="3" t="s">
        <v>6365</v>
      </c>
      <c r="C3625" s="3" t="s">
        <v>6365</v>
      </c>
      <c r="D3625" s="12" t="s">
        <v>9959</v>
      </c>
      <c r="E3625" s="6" t="str">
        <f t="shared" si="175"/>
        <v>module=pinc</v>
      </c>
      <c r="F3625" s="3" t="s">
        <v>114</v>
      </c>
    </row>
    <row r="3626" spans="1:6" ht="30" customHeight="1">
      <c r="A3626" s="3" t="s">
        <v>2</v>
      </c>
      <c r="B3626" s="3" t="s">
        <v>6366</v>
      </c>
      <c r="C3626" s="3" t="s">
        <v>8087</v>
      </c>
      <c r="D3626" s="12" t="s">
        <v>9960</v>
      </c>
      <c r="E3626" s="6" t="str">
        <f t="shared" ref="E3626:E3653" si="177">HYPERLINK("http://www.ssc.wisc.edu/wlsresearch/documentation/waves/?wave=wls92&amp;module=psyb","module=psyb")</f>
        <v>module=psyb</v>
      </c>
      <c r="F3626" s="6" t="str">
        <f t="shared" ref="F3626:F3653" si="178">HYPERLINK("http://www.ssc.wisc.edu/wlsresearch/documentation/waves/?wave=wls94&amp;module=xpsyb","module=xpsyb")</f>
        <v>module=xpsyb</v>
      </c>
    </row>
    <row r="3627" spans="1:6" ht="30" customHeight="1">
      <c r="A3627" s="3" t="s">
        <v>2</v>
      </c>
      <c r="B3627" s="3" t="s">
        <v>6367</v>
      </c>
      <c r="C3627" s="3" t="s">
        <v>8088</v>
      </c>
      <c r="D3627" s="12" t="s">
        <v>9961</v>
      </c>
      <c r="E3627" s="6" t="str">
        <f t="shared" si="177"/>
        <v>module=psyb</v>
      </c>
      <c r="F3627" s="6" t="str">
        <f t="shared" si="178"/>
        <v>module=xpsyb</v>
      </c>
    </row>
    <row r="3628" spans="1:6" ht="30" customHeight="1">
      <c r="A3628" s="3" t="s">
        <v>2</v>
      </c>
      <c r="B3628" s="3" t="s">
        <v>6368</v>
      </c>
      <c r="C3628" s="3" t="s">
        <v>8089</v>
      </c>
      <c r="D3628" s="12" t="s">
        <v>9962</v>
      </c>
      <c r="E3628" s="6" t="str">
        <f t="shared" si="177"/>
        <v>module=psyb</v>
      </c>
      <c r="F3628" s="6" t="str">
        <f t="shared" si="178"/>
        <v>module=xpsyb</v>
      </c>
    </row>
    <row r="3629" spans="1:6" ht="30" customHeight="1">
      <c r="A3629" s="3" t="s">
        <v>2</v>
      </c>
      <c r="B3629" s="3" t="s">
        <v>6369</v>
      </c>
      <c r="C3629" s="3" t="s">
        <v>8090</v>
      </c>
      <c r="D3629" s="12" t="s">
        <v>9963</v>
      </c>
      <c r="E3629" s="6" t="str">
        <f t="shared" si="177"/>
        <v>module=psyb</v>
      </c>
      <c r="F3629" s="6" t="str">
        <f t="shared" si="178"/>
        <v>module=xpsyb</v>
      </c>
    </row>
    <row r="3630" spans="1:6" ht="30" customHeight="1">
      <c r="A3630" s="3" t="s">
        <v>2</v>
      </c>
      <c r="B3630" s="3" t="s">
        <v>6370</v>
      </c>
      <c r="C3630" s="3" t="s">
        <v>8091</v>
      </c>
      <c r="D3630" s="12" t="s">
        <v>9964</v>
      </c>
      <c r="E3630" s="6" t="str">
        <f t="shared" si="177"/>
        <v>module=psyb</v>
      </c>
      <c r="F3630" s="6" t="str">
        <f t="shared" si="178"/>
        <v>module=xpsyb</v>
      </c>
    </row>
    <row r="3631" spans="1:6" ht="30" customHeight="1">
      <c r="A3631" s="3" t="s">
        <v>2</v>
      </c>
      <c r="B3631" s="3" t="s">
        <v>6371</v>
      </c>
      <c r="C3631" s="3" t="s">
        <v>8092</v>
      </c>
      <c r="D3631" s="12" t="s">
        <v>9965</v>
      </c>
      <c r="E3631" s="6" t="str">
        <f t="shared" si="177"/>
        <v>module=psyb</v>
      </c>
      <c r="F3631" s="6" t="str">
        <f t="shared" si="178"/>
        <v>module=xpsyb</v>
      </c>
    </row>
    <row r="3632" spans="1:6" ht="30" customHeight="1">
      <c r="A3632" s="3" t="s">
        <v>2</v>
      </c>
      <c r="B3632" s="3" t="s">
        <v>6372</v>
      </c>
      <c r="C3632" s="3" t="s">
        <v>8093</v>
      </c>
      <c r="D3632" s="12" t="s">
        <v>9966</v>
      </c>
      <c r="E3632" s="6" t="str">
        <f t="shared" si="177"/>
        <v>module=psyb</v>
      </c>
      <c r="F3632" s="6" t="str">
        <f t="shared" si="178"/>
        <v>module=xpsyb</v>
      </c>
    </row>
    <row r="3633" spans="1:6" ht="30" customHeight="1">
      <c r="A3633" s="3" t="s">
        <v>2</v>
      </c>
      <c r="B3633" s="3" t="s">
        <v>6373</v>
      </c>
      <c r="C3633" s="3" t="s">
        <v>8094</v>
      </c>
      <c r="D3633" s="12" t="s">
        <v>9967</v>
      </c>
      <c r="E3633" s="6" t="str">
        <f t="shared" si="177"/>
        <v>module=psyb</v>
      </c>
      <c r="F3633" s="6" t="str">
        <f t="shared" si="178"/>
        <v>module=xpsyb</v>
      </c>
    </row>
    <row r="3634" spans="1:6" ht="30" customHeight="1">
      <c r="A3634" s="3" t="s">
        <v>2</v>
      </c>
      <c r="B3634" s="3" t="s">
        <v>6374</v>
      </c>
      <c r="C3634" s="3" t="s">
        <v>8095</v>
      </c>
      <c r="D3634" s="12" t="s">
        <v>9968</v>
      </c>
      <c r="E3634" s="6" t="str">
        <f t="shared" si="177"/>
        <v>module=psyb</v>
      </c>
      <c r="F3634" s="6" t="str">
        <f t="shared" si="178"/>
        <v>module=xpsyb</v>
      </c>
    </row>
    <row r="3635" spans="1:6" ht="30" customHeight="1">
      <c r="A3635" s="3" t="s">
        <v>2</v>
      </c>
      <c r="B3635" s="3" t="s">
        <v>6375</v>
      </c>
      <c r="C3635" s="3" t="s">
        <v>8096</v>
      </c>
      <c r="D3635" s="12" t="s">
        <v>9969</v>
      </c>
      <c r="E3635" s="6" t="str">
        <f t="shared" si="177"/>
        <v>module=psyb</v>
      </c>
      <c r="F3635" s="6" t="str">
        <f t="shared" si="178"/>
        <v>module=xpsyb</v>
      </c>
    </row>
    <row r="3636" spans="1:6" ht="30" customHeight="1">
      <c r="A3636" s="3" t="s">
        <v>2</v>
      </c>
      <c r="B3636" s="3" t="s">
        <v>6376</v>
      </c>
      <c r="C3636" s="3" t="s">
        <v>8097</v>
      </c>
      <c r="D3636" s="12" t="s">
        <v>9970</v>
      </c>
      <c r="E3636" s="6" t="str">
        <f t="shared" si="177"/>
        <v>module=psyb</v>
      </c>
      <c r="F3636" s="6" t="str">
        <f t="shared" si="178"/>
        <v>module=xpsyb</v>
      </c>
    </row>
    <row r="3637" spans="1:6" ht="30" customHeight="1">
      <c r="A3637" s="3" t="s">
        <v>2</v>
      </c>
      <c r="B3637" s="3" t="s">
        <v>6377</v>
      </c>
      <c r="C3637" s="3" t="s">
        <v>8098</v>
      </c>
      <c r="D3637" s="12" t="s">
        <v>9971</v>
      </c>
      <c r="E3637" s="6" t="str">
        <f t="shared" si="177"/>
        <v>module=psyb</v>
      </c>
      <c r="F3637" s="6" t="str">
        <f t="shared" si="178"/>
        <v>module=xpsyb</v>
      </c>
    </row>
    <row r="3638" spans="1:6" ht="30" customHeight="1">
      <c r="A3638" s="3" t="s">
        <v>2</v>
      </c>
      <c r="B3638" s="3" t="s">
        <v>6378</v>
      </c>
      <c r="C3638" s="3" t="s">
        <v>8099</v>
      </c>
      <c r="D3638" s="12" t="s">
        <v>9972</v>
      </c>
      <c r="E3638" s="6" t="str">
        <f t="shared" si="177"/>
        <v>module=psyb</v>
      </c>
      <c r="F3638" s="6" t="str">
        <f t="shared" si="178"/>
        <v>module=xpsyb</v>
      </c>
    </row>
    <row r="3639" spans="1:6" ht="30" customHeight="1">
      <c r="A3639" s="3" t="s">
        <v>2</v>
      </c>
      <c r="B3639" s="3" t="s">
        <v>6379</v>
      </c>
      <c r="C3639" s="3" t="s">
        <v>8100</v>
      </c>
      <c r="D3639" s="12" t="s">
        <v>9973</v>
      </c>
      <c r="E3639" s="6" t="str">
        <f t="shared" si="177"/>
        <v>module=psyb</v>
      </c>
      <c r="F3639" s="6" t="str">
        <f t="shared" si="178"/>
        <v>module=xpsyb</v>
      </c>
    </row>
    <row r="3640" spans="1:6" ht="30" customHeight="1">
      <c r="A3640" s="3" t="s">
        <v>2</v>
      </c>
      <c r="B3640" s="3" t="s">
        <v>6380</v>
      </c>
      <c r="C3640" s="3" t="s">
        <v>8101</v>
      </c>
      <c r="D3640" s="12" t="s">
        <v>9974</v>
      </c>
      <c r="E3640" s="6" t="str">
        <f t="shared" si="177"/>
        <v>module=psyb</v>
      </c>
      <c r="F3640" s="6" t="str">
        <f t="shared" si="178"/>
        <v>module=xpsyb</v>
      </c>
    </row>
    <row r="3641" spans="1:6" ht="30" customHeight="1">
      <c r="A3641" s="3" t="s">
        <v>2</v>
      </c>
      <c r="B3641" s="3" t="s">
        <v>6381</v>
      </c>
      <c r="C3641" s="3" t="s">
        <v>8102</v>
      </c>
      <c r="D3641" s="12" t="s">
        <v>9975</v>
      </c>
      <c r="E3641" s="6" t="str">
        <f t="shared" si="177"/>
        <v>module=psyb</v>
      </c>
      <c r="F3641" s="6" t="str">
        <f t="shared" si="178"/>
        <v>module=xpsyb</v>
      </c>
    </row>
    <row r="3642" spans="1:6" ht="30" customHeight="1">
      <c r="A3642" s="3" t="s">
        <v>2</v>
      </c>
      <c r="B3642" s="3" t="s">
        <v>6382</v>
      </c>
      <c r="C3642" s="3" t="s">
        <v>8103</v>
      </c>
      <c r="D3642" s="12" t="s">
        <v>9976</v>
      </c>
      <c r="E3642" s="6" t="str">
        <f t="shared" si="177"/>
        <v>module=psyb</v>
      </c>
      <c r="F3642" s="6" t="str">
        <f t="shared" si="178"/>
        <v>module=xpsyb</v>
      </c>
    </row>
    <row r="3643" spans="1:6" ht="30" customHeight="1">
      <c r="A3643" s="3" t="s">
        <v>2</v>
      </c>
      <c r="B3643" s="3" t="s">
        <v>6383</v>
      </c>
      <c r="C3643" s="3" t="s">
        <v>8104</v>
      </c>
      <c r="D3643" s="12" t="s">
        <v>9977</v>
      </c>
      <c r="E3643" s="6" t="str">
        <f t="shared" si="177"/>
        <v>module=psyb</v>
      </c>
      <c r="F3643" s="6" t="str">
        <f t="shared" si="178"/>
        <v>module=xpsyb</v>
      </c>
    </row>
    <row r="3644" spans="1:6" ht="30" customHeight="1">
      <c r="A3644" s="3" t="s">
        <v>2</v>
      </c>
      <c r="B3644" s="3" t="s">
        <v>6384</v>
      </c>
      <c r="C3644" s="3" t="s">
        <v>8105</v>
      </c>
      <c r="D3644" s="12" t="s">
        <v>9978</v>
      </c>
      <c r="E3644" s="6" t="str">
        <f t="shared" si="177"/>
        <v>module=psyb</v>
      </c>
      <c r="F3644" s="6" t="str">
        <f t="shared" si="178"/>
        <v>module=xpsyb</v>
      </c>
    </row>
    <row r="3645" spans="1:6" ht="30" customHeight="1">
      <c r="A3645" s="3" t="s">
        <v>2</v>
      </c>
      <c r="B3645" s="3" t="s">
        <v>6385</v>
      </c>
      <c r="C3645" s="3" t="s">
        <v>8106</v>
      </c>
      <c r="D3645" s="12" t="s">
        <v>9979</v>
      </c>
      <c r="E3645" s="6" t="str">
        <f t="shared" si="177"/>
        <v>module=psyb</v>
      </c>
      <c r="F3645" s="6" t="str">
        <f t="shared" si="178"/>
        <v>module=xpsyb</v>
      </c>
    </row>
    <row r="3646" spans="1:6" ht="30" customHeight="1">
      <c r="A3646" s="3" t="s">
        <v>2</v>
      </c>
      <c r="B3646" s="3" t="s">
        <v>6386</v>
      </c>
      <c r="C3646" s="3" t="s">
        <v>8107</v>
      </c>
      <c r="D3646" s="12" t="s">
        <v>9980</v>
      </c>
      <c r="E3646" s="6" t="str">
        <f t="shared" si="177"/>
        <v>module=psyb</v>
      </c>
      <c r="F3646" s="6" t="str">
        <f t="shared" si="178"/>
        <v>module=xpsyb</v>
      </c>
    </row>
    <row r="3647" spans="1:6" ht="30" customHeight="1">
      <c r="A3647" s="3" t="s">
        <v>2</v>
      </c>
      <c r="B3647" s="3" t="s">
        <v>6387</v>
      </c>
      <c r="C3647" s="3" t="s">
        <v>8108</v>
      </c>
      <c r="D3647" s="12" t="s">
        <v>9981</v>
      </c>
      <c r="E3647" s="6" t="str">
        <f t="shared" si="177"/>
        <v>module=psyb</v>
      </c>
      <c r="F3647" s="6" t="str">
        <f t="shared" si="178"/>
        <v>module=xpsyb</v>
      </c>
    </row>
    <row r="3648" spans="1:6" ht="30" customHeight="1">
      <c r="A3648" s="3" t="s">
        <v>2</v>
      </c>
      <c r="B3648" s="3" t="s">
        <v>6388</v>
      </c>
      <c r="C3648" s="3" t="s">
        <v>8109</v>
      </c>
      <c r="D3648" s="12" t="s">
        <v>9982</v>
      </c>
      <c r="E3648" s="6" t="str">
        <f t="shared" si="177"/>
        <v>module=psyb</v>
      </c>
      <c r="F3648" s="6" t="str">
        <f t="shared" si="178"/>
        <v>module=xpsyb</v>
      </c>
    </row>
    <row r="3649" spans="1:6" ht="30" customHeight="1">
      <c r="A3649" s="3" t="s">
        <v>2</v>
      </c>
      <c r="B3649" s="3" t="s">
        <v>6389</v>
      </c>
      <c r="C3649" s="3" t="s">
        <v>8110</v>
      </c>
      <c r="D3649" s="12" t="s">
        <v>9983</v>
      </c>
      <c r="E3649" s="6" t="str">
        <f t="shared" si="177"/>
        <v>module=psyb</v>
      </c>
      <c r="F3649" s="6" t="str">
        <f t="shared" si="178"/>
        <v>module=xpsyb</v>
      </c>
    </row>
    <row r="3650" spans="1:6" ht="30" customHeight="1">
      <c r="A3650" s="3" t="s">
        <v>2</v>
      </c>
      <c r="B3650" s="3" t="s">
        <v>6390</v>
      </c>
      <c r="C3650" s="3" t="s">
        <v>8111</v>
      </c>
      <c r="D3650" s="12" t="s">
        <v>9984</v>
      </c>
      <c r="E3650" s="6" t="str">
        <f t="shared" si="177"/>
        <v>module=psyb</v>
      </c>
      <c r="F3650" s="6" t="str">
        <f t="shared" si="178"/>
        <v>module=xpsyb</v>
      </c>
    </row>
    <row r="3651" spans="1:6" ht="30" customHeight="1">
      <c r="A3651" s="3" t="s">
        <v>2</v>
      </c>
      <c r="B3651" s="3" t="s">
        <v>6391</v>
      </c>
      <c r="C3651" s="3" t="s">
        <v>8112</v>
      </c>
      <c r="D3651" s="12" t="s">
        <v>9985</v>
      </c>
      <c r="E3651" s="6" t="str">
        <f t="shared" si="177"/>
        <v>module=psyb</v>
      </c>
      <c r="F3651" s="6" t="str">
        <f t="shared" si="178"/>
        <v>module=xpsyb</v>
      </c>
    </row>
    <row r="3652" spans="1:6" ht="30" customHeight="1">
      <c r="A3652" s="3" t="s">
        <v>2</v>
      </c>
      <c r="B3652" s="3" t="s">
        <v>6392</v>
      </c>
      <c r="C3652" s="3" t="s">
        <v>8113</v>
      </c>
      <c r="D3652" s="12" t="s">
        <v>9986</v>
      </c>
      <c r="E3652" s="6" t="str">
        <f t="shared" si="177"/>
        <v>module=psyb</v>
      </c>
      <c r="F3652" s="6" t="str">
        <f t="shared" si="178"/>
        <v>module=xpsyb</v>
      </c>
    </row>
    <row r="3653" spans="1:6" ht="30" customHeight="1">
      <c r="A3653" s="3" t="s">
        <v>2</v>
      </c>
      <c r="B3653" s="3" t="s">
        <v>6393</v>
      </c>
      <c r="C3653" s="3" t="s">
        <v>8114</v>
      </c>
      <c r="D3653" s="12" t="s">
        <v>9987</v>
      </c>
      <c r="E3653" s="6" t="str">
        <f t="shared" si="177"/>
        <v>module=psyb</v>
      </c>
      <c r="F3653" s="6" t="str">
        <f t="shared" si="178"/>
        <v>module=xpsyb</v>
      </c>
    </row>
    <row r="3654" spans="1:6" ht="30" customHeight="1">
      <c r="A3654" s="3" t="s">
        <v>2</v>
      </c>
      <c r="B3654" s="3" t="s">
        <v>6394</v>
      </c>
      <c r="C3654" s="3" t="s">
        <v>8115</v>
      </c>
      <c r="D3654" s="12" t="s">
        <v>9988</v>
      </c>
      <c r="E3654" s="6" t="str">
        <f t="shared" ref="E3654:E3661" si="179">HYPERLINK("http://www.ssc.wisc.edu/wlsresearch/documentation/waves/?wave=wls92&amp;module=reli","module=reli")</f>
        <v>module=reli</v>
      </c>
      <c r="F3654" s="6" t="str">
        <f>HYPERLINK("http://www.ssc.wisc.edu/wlsresearch/documentation/waves/?wave=wls94&amp;module=xreli","module=xreli")</f>
        <v>module=xreli</v>
      </c>
    </row>
    <row r="3655" spans="1:6" ht="30" customHeight="1">
      <c r="A3655" s="3" t="s">
        <v>2</v>
      </c>
      <c r="B3655" s="3" t="s">
        <v>6395</v>
      </c>
      <c r="C3655" s="3" t="s">
        <v>8116</v>
      </c>
      <c r="D3655" s="12" t="s">
        <v>9989</v>
      </c>
      <c r="E3655" s="6" t="str">
        <f t="shared" si="179"/>
        <v>module=reli</v>
      </c>
      <c r="F3655" s="6" t="str">
        <f>HYPERLINK("http://www.ssc.wisc.edu/wlsresearch/documentation/waves/?wave=wls94&amp;module=xreli","module=xreli")</f>
        <v>module=xreli</v>
      </c>
    </row>
    <row r="3656" spans="1:6" ht="30" customHeight="1">
      <c r="A3656" s="3" t="s">
        <v>2</v>
      </c>
      <c r="B3656" s="3" t="s">
        <v>6396</v>
      </c>
      <c r="C3656" s="3" t="s">
        <v>8117</v>
      </c>
      <c r="D3656" s="12" t="s">
        <v>9990</v>
      </c>
      <c r="E3656" s="6" t="str">
        <f t="shared" si="179"/>
        <v>module=reli</v>
      </c>
      <c r="F3656" s="6" t="str">
        <f>HYPERLINK("http://www.ssc.wisc.edu/wlsresearch/documentation/waves/?wave=wls94&amp;module=xreli","module=xreli")</f>
        <v>module=xreli</v>
      </c>
    </row>
    <row r="3657" spans="1:6" ht="30" customHeight="1">
      <c r="A3657" s="3" t="s">
        <v>2</v>
      </c>
      <c r="B3657" s="3" t="s">
        <v>6397</v>
      </c>
      <c r="C3657" s="3" t="s">
        <v>8118</v>
      </c>
      <c r="D3657" s="12" t="s">
        <v>9991</v>
      </c>
      <c r="E3657" s="6" t="str">
        <f t="shared" si="179"/>
        <v>module=reli</v>
      </c>
      <c r="F3657" s="6" t="str">
        <f>HYPERLINK("http://www.ssc.wisc.edu/wlsresearch/documentation/waves/?wave=wls94&amp;module=xreli","module=xreli")</f>
        <v>module=xreli</v>
      </c>
    </row>
    <row r="3658" spans="1:6" ht="30" customHeight="1">
      <c r="A3658" s="3" t="s">
        <v>3</v>
      </c>
      <c r="B3658" s="3" t="s">
        <v>6398</v>
      </c>
      <c r="C3658" s="3" t="s">
        <v>6398</v>
      </c>
      <c r="D3658" s="12" t="s">
        <v>9992</v>
      </c>
      <c r="E3658" s="6" t="str">
        <f t="shared" si="179"/>
        <v>module=reli</v>
      </c>
      <c r="F3658" s="3" t="s">
        <v>114</v>
      </c>
    </row>
    <row r="3659" spans="1:6" ht="30" customHeight="1">
      <c r="A3659" s="3" t="s">
        <v>3</v>
      </c>
      <c r="B3659" s="3" t="s">
        <v>6399</v>
      </c>
      <c r="C3659" s="3" t="s">
        <v>6399</v>
      </c>
      <c r="D3659" s="12" t="s">
        <v>9993</v>
      </c>
      <c r="E3659" s="6" t="str">
        <f t="shared" si="179"/>
        <v>module=reli</v>
      </c>
      <c r="F3659" s="3" t="s">
        <v>114</v>
      </c>
    </row>
    <row r="3660" spans="1:6" ht="30" customHeight="1">
      <c r="A3660" s="3" t="s">
        <v>3</v>
      </c>
      <c r="B3660" s="3" t="s">
        <v>6400</v>
      </c>
      <c r="C3660" s="3" t="s">
        <v>6400</v>
      </c>
      <c r="D3660" s="12" t="s">
        <v>9994</v>
      </c>
      <c r="E3660" s="6" t="str">
        <f t="shared" si="179"/>
        <v>module=reli</v>
      </c>
      <c r="F3660" s="3" t="s">
        <v>114</v>
      </c>
    </row>
    <row r="3661" spans="1:6" ht="30" customHeight="1">
      <c r="A3661" s="3" t="s">
        <v>3</v>
      </c>
      <c r="B3661" s="3" t="s">
        <v>6401</v>
      </c>
      <c r="C3661" s="3" t="s">
        <v>6401</v>
      </c>
      <c r="D3661" s="12" t="s">
        <v>9995</v>
      </c>
      <c r="E3661" s="6" t="str">
        <f t="shared" si="179"/>
        <v>module=reli</v>
      </c>
      <c r="F3661" s="3" t="s">
        <v>114</v>
      </c>
    </row>
    <row r="3662" spans="1:6" ht="30" customHeight="1">
      <c r="A3662" s="3" t="s">
        <v>3</v>
      </c>
      <c r="B3662" s="3" t="s">
        <v>6402</v>
      </c>
      <c r="C3662" s="3" t="s">
        <v>6402</v>
      </c>
      <c r="D3662" s="12" t="s">
        <v>9996</v>
      </c>
      <c r="E3662" s="6" t="str">
        <f t="shared" ref="E3662:E3693" si="180">HYPERLINK("http://www.ssc.wisc.edu/wlsresearch/documentation/waves/?wave=wls92&amp;module=rskid","module=rskid")</f>
        <v>module=rskid</v>
      </c>
      <c r="F3662" s="3" t="s">
        <v>114</v>
      </c>
    </row>
    <row r="3663" spans="1:6" ht="30" customHeight="1">
      <c r="A3663" s="3" t="s">
        <v>3</v>
      </c>
      <c r="B3663" s="3" t="s">
        <v>6403</v>
      </c>
      <c r="C3663" s="3" t="s">
        <v>6403</v>
      </c>
      <c r="D3663" s="12" t="s">
        <v>9997</v>
      </c>
      <c r="E3663" s="6" t="str">
        <f t="shared" si="180"/>
        <v>module=rskid</v>
      </c>
      <c r="F3663" s="3" t="s">
        <v>114</v>
      </c>
    </row>
    <row r="3664" spans="1:6" ht="30" customHeight="1">
      <c r="A3664" s="3" t="s">
        <v>3</v>
      </c>
      <c r="B3664" s="3" t="s">
        <v>6404</v>
      </c>
      <c r="C3664" s="3" t="s">
        <v>6404</v>
      </c>
      <c r="D3664" s="12" t="s">
        <v>9998</v>
      </c>
      <c r="E3664" s="6" t="str">
        <f t="shared" si="180"/>
        <v>module=rskid</v>
      </c>
      <c r="F3664" s="3" t="s">
        <v>114</v>
      </c>
    </row>
    <row r="3665" spans="1:6" ht="30" customHeight="1">
      <c r="A3665" s="3" t="s">
        <v>3</v>
      </c>
      <c r="B3665" s="3" t="s">
        <v>6405</v>
      </c>
      <c r="C3665" s="3" t="s">
        <v>6405</v>
      </c>
      <c r="D3665" s="12" t="s">
        <v>9999</v>
      </c>
      <c r="E3665" s="6" t="str">
        <f t="shared" si="180"/>
        <v>module=rskid</v>
      </c>
      <c r="F3665" s="3" t="s">
        <v>114</v>
      </c>
    </row>
    <row r="3666" spans="1:6" ht="30" customHeight="1">
      <c r="A3666" s="3" t="s">
        <v>3</v>
      </c>
      <c r="B3666" s="3" t="s">
        <v>6406</v>
      </c>
      <c r="C3666" s="3" t="s">
        <v>6406</v>
      </c>
      <c r="D3666" s="12" t="s">
        <v>10000</v>
      </c>
      <c r="E3666" s="6" t="str">
        <f t="shared" si="180"/>
        <v>module=rskid</v>
      </c>
      <c r="F3666" s="3" t="s">
        <v>114</v>
      </c>
    </row>
    <row r="3667" spans="1:6" ht="30" customHeight="1">
      <c r="A3667" s="3" t="s">
        <v>3</v>
      </c>
      <c r="B3667" s="3" t="s">
        <v>6407</v>
      </c>
      <c r="C3667" s="3" t="s">
        <v>6407</v>
      </c>
      <c r="D3667" s="12" t="s">
        <v>10001</v>
      </c>
      <c r="E3667" s="6" t="str">
        <f t="shared" si="180"/>
        <v>module=rskid</v>
      </c>
      <c r="F3667" s="3" t="s">
        <v>114</v>
      </c>
    </row>
    <row r="3668" spans="1:6" ht="30" customHeight="1">
      <c r="A3668" s="3" t="s">
        <v>3</v>
      </c>
      <c r="B3668" s="3" t="s">
        <v>6408</v>
      </c>
      <c r="C3668" s="3" t="s">
        <v>6408</v>
      </c>
      <c r="D3668" s="12" t="s">
        <v>10002</v>
      </c>
      <c r="E3668" s="6" t="str">
        <f t="shared" si="180"/>
        <v>module=rskid</v>
      </c>
      <c r="F3668" s="3" t="s">
        <v>114</v>
      </c>
    </row>
    <row r="3669" spans="1:6" ht="30" customHeight="1">
      <c r="A3669" s="3" t="s">
        <v>3</v>
      </c>
      <c r="B3669" s="3" t="s">
        <v>6409</v>
      </c>
      <c r="C3669" s="3" t="s">
        <v>6409</v>
      </c>
      <c r="D3669" s="12" t="s">
        <v>10003</v>
      </c>
      <c r="E3669" s="6" t="str">
        <f t="shared" si="180"/>
        <v>module=rskid</v>
      </c>
      <c r="F3669" s="3" t="s">
        <v>114</v>
      </c>
    </row>
    <row r="3670" spans="1:6" ht="30" customHeight="1">
      <c r="A3670" s="3" t="s">
        <v>3</v>
      </c>
      <c r="B3670" s="3" t="s">
        <v>6410</v>
      </c>
      <c r="C3670" s="3" t="s">
        <v>6410</v>
      </c>
      <c r="D3670" s="12" t="s">
        <v>10004</v>
      </c>
      <c r="E3670" s="6" t="str">
        <f t="shared" si="180"/>
        <v>module=rskid</v>
      </c>
      <c r="F3670" s="3" t="s">
        <v>114</v>
      </c>
    </row>
    <row r="3671" spans="1:6" ht="30" customHeight="1">
      <c r="A3671" s="3" t="s">
        <v>3</v>
      </c>
      <c r="B3671" s="3" t="s">
        <v>6411</v>
      </c>
      <c r="C3671" s="3" t="s">
        <v>6411</v>
      </c>
      <c r="D3671" s="12" t="s">
        <v>10005</v>
      </c>
      <c r="E3671" s="6" t="str">
        <f t="shared" si="180"/>
        <v>module=rskid</v>
      </c>
      <c r="F3671" s="3" t="s">
        <v>114</v>
      </c>
    </row>
    <row r="3672" spans="1:6" ht="30" customHeight="1">
      <c r="A3672" s="3" t="s">
        <v>3</v>
      </c>
      <c r="B3672" s="3" t="s">
        <v>6412</v>
      </c>
      <c r="C3672" s="3" t="s">
        <v>6412</v>
      </c>
      <c r="D3672" s="12" t="s">
        <v>10006</v>
      </c>
      <c r="E3672" s="6" t="str">
        <f t="shared" si="180"/>
        <v>module=rskid</v>
      </c>
      <c r="F3672" s="3" t="s">
        <v>114</v>
      </c>
    </row>
    <row r="3673" spans="1:6" ht="30" customHeight="1">
      <c r="A3673" s="3" t="s">
        <v>3</v>
      </c>
      <c r="B3673" s="3" t="s">
        <v>6413</v>
      </c>
      <c r="C3673" s="3" t="s">
        <v>6413</v>
      </c>
      <c r="D3673" s="12" t="s">
        <v>10007</v>
      </c>
      <c r="E3673" s="6" t="str">
        <f t="shared" si="180"/>
        <v>module=rskid</v>
      </c>
      <c r="F3673" s="3" t="s">
        <v>114</v>
      </c>
    </row>
    <row r="3674" spans="1:6" ht="30" customHeight="1">
      <c r="A3674" s="3" t="s">
        <v>3</v>
      </c>
      <c r="B3674" s="3" t="s">
        <v>6414</v>
      </c>
      <c r="C3674" s="3" t="s">
        <v>6414</v>
      </c>
      <c r="D3674" s="12" t="s">
        <v>10008</v>
      </c>
      <c r="E3674" s="6" t="str">
        <f t="shared" si="180"/>
        <v>module=rskid</v>
      </c>
      <c r="F3674" s="3" t="s">
        <v>114</v>
      </c>
    </row>
    <row r="3675" spans="1:6" ht="30" customHeight="1">
      <c r="A3675" s="3" t="s">
        <v>3</v>
      </c>
      <c r="B3675" s="3" t="s">
        <v>6415</v>
      </c>
      <c r="C3675" s="3" t="s">
        <v>6415</v>
      </c>
      <c r="D3675" s="12" t="s">
        <v>10009</v>
      </c>
      <c r="E3675" s="6" t="str">
        <f t="shared" si="180"/>
        <v>module=rskid</v>
      </c>
      <c r="F3675" s="3" t="s">
        <v>114</v>
      </c>
    </row>
    <row r="3676" spans="1:6" ht="30" customHeight="1">
      <c r="A3676" s="3" t="s">
        <v>3</v>
      </c>
      <c r="B3676" s="3" t="s">
        <v>6416</v>
      </c>
      <c r="C3676" s="3" t="s">
        <v>6416</v>
      </c>
      <c r="D3676" s="12" t="s">
        <v>10010</v>
      </c>
      <c r="E3676" s="6" t="str">
        <f t="shared" si="180"/>
        <v>module=rskid</v>
      </c>
      <c r="F3676" s="3" t="s">
        <v>114</v>
      </c>
    </row>
    <row r="3677" spans="1:6" ht="30" customHeight="1">
      <c r="A3677" s="3" t="s">
        <v>3</v>
      </c>
      <c r="B3677" s="3" t="s">
        <v>6417</v>
      </c>
      <c r="C3677" s="3" t="s">
        <v>6417</v>
      </c>
      <c r="D3677" s="12" t="s">
        <v>10011</v>
      </c>
      <c r="E3677" s="6" t="str">
        <f t="shared" si="180"/>
        <v>module=rskid</v>
      </c>
      <c r="F3677" s="3" t="s">
        <v>114</v>
      </c>
    </row>
    <row r="3678" spans="1:6" ht="30" customHeight="1">
      <c r="A3678" s="3" t="s">
        <v>3</v>
      </c>
      <c r="B3678" s="3" t="s">
        <v>6418</v>
      </c>
      <c r="C3678" s="3" t="s">
        <v>6418</v>
      </c>
      <c r="D3678" s="12" t="s">
        <v>10012</v>
      </c>
      <c r="E3678" s="6" t="str">
        <f t="shared" si="180"/>
        <v>module=rskid</v>
      </c>
      <c r="F3678" s="3" t="s">
        <v>114</v>
      </c>
    </row>
    <row r="3679" spans="1:6" ht="30" customHeight="1">
      <c r="A3679" s="3" t="s">
        <v>3</v>
      </c>
      <c r="B3679" s="3" t="s">
        <v>6419</v>
      </c>
      <c r="C3679" s="3" t="s">
        <v>6419</v>
      </c>
      <c r="D3679" s="12" t="s">
        <v>10013</v>
      </c>
      <c r="E3679" s="6" t="str">
        <f t="shared" si="180"/>
        <v>module=rskid</v>
      </c>
      <c r="F3679" s="3" t="s">
        <v>114</v>
      </c>
    </row>
    <row r="3680" spans="1:6" ht="30" customHeight="1">
      <c r="A3680" s="3" t="s">
        <v>3</v>
      </c>
      <c r="B3680" s="3" t="s">
        <v>6420</v>
      </c>
      <c r="C3680" s="3" t="s">
        <v>6420</v>
      </c>
      <c r="D3680" s="12" t="s">
        <v>10014</v>
      </c>
      <c r="E3680" s="6" t="str">
        <f t="shared" si="180"/>
        <v>module=rskid</v>
      </c>
      <c r="F3680" s="3" t="s">
        <v>114</v>
      </c>
    </row>
    <row r="3681" spans="1:6" ht="30" customHeight="1">
      <c r="A3681" s="3" t="s">
        <v>3</v>
      </c>
      <c r="B3681" s="3" t="s">
        <v>6421</v>
      </c>
      <c r="C3681" s="3" t="s">
        <v>6421</v>
      </c>
      <c r="D3681" s="12" t="s">
        <v>10015</v>
      </c>
      <c r="E3681" s="6" t="str">
        <f t="shared" si="180"/>
        <v>module=rskid</v>
      </c>
      <c r="F3681" s="3" t="s">
        <v>114</v>
      </c>
    </row>
    <row r="3682" spans="1:6" ht="30" customHeight="1">
      <c r="A3682" s="3" t="s">
        <v>3</v>
      </c>
      <c r="B3682" s="3" t="s">
        <v>6422</v>
      </c>
      <c r="C3682" s="3" t="s">
        <v>6422</v>
      </c>
      <c r="D3682" s="12" t="s">
        <v>10016</v>
      </c>
      <c r="E3682" s="6" t="str">
        <f t="shared" si="180"/>
        <v>module=rskid</v>
      </c>
      <c r="F3682" s="3" t="s">
        <v>114</v>
      </c>
    </row>
    <row r="3683" spans="1:6" ht="30" customHeight="1">
      <c r="A3683" s="3" t="s">
        <v>3</v>
      </c>
      <c r="B3683" s="3" t="s">
        <v>6423</v>
      </c>
      <c r="C3683" s="3" t="s">
        <v>6423</v>
      </c>
      <c r="D3683" s="12" t="s">
        <v>10017</v>
      </c>
      <c r="E3683" s="6" t="str">
        <f t="shared" si="180"/>
        <v>module=rskid</v>
      </c>
      <c r="F3683" s="3" t="s">
        <v>114</v>
      </c>
    </row>
    <row r="3684" spans="1:6" ht="30" customHeight="1">
      <c r="A3684" s="3" t="s">
        <v>3</v>
      </c>
      <c r="B3684" s="3" t="s">
        <v>6424</v>
      </c>
      <c r="C3684" s="3" t="s">
        <v>6424</v>
      </c>
      <c r="D3684" s="12" t="s">
        <v>10018</v>
      </c>
      <c r="E3684" s="6" t="str">
        <f t="shared" si="180"/>
        <v>module=rskid</v>
      </c>
      <c r="F3684" s="3" t="s">
        <v>114</v>
      </c>
    </row>
    <row r="3685" spans="1:6" ht="30" customHeight="1">
      <c r="A3685" s="3" t="s">
        <v>3</v>
      </c>
      <c r="B3685" s="3" t="s">
        <v>6425</v>
      </c>
      <c r="C3685" s="3" t="s">
        <v>6425</v>
      </c>
      <c r="D3685" s="12" t="s">
        <v>10019</v>
      </c>
      <c r="E3685" s="6" t="str">
        <f t="shared" si="180"/>
        <v>module=rskid</v>
      </c>
      <c r="F3685" s="3" t="s">
        <v>114</v>
      </c>
    </row>
    <row r="3686" spans="1:6" ht="30" customHeight="1">
      <c r="A3686" s="3" t="s">
        <v>3</v>
      </c>
      <c r="B3686" s="3" t="s">
        <v>6426</v>
      </c>
      <c r="C3686" s="3" t="s">
        <v>6426</v>
      </c>
      <c r="D3686" s="12" t="s">
        <v>10020</v>
      </c>
      <c r="E3686" s="6" t="str">
        <f t="shared" si="180"/>
        <v>module=rskid</v>
      </c>
      <c r="F3686" s="3" t="s">
        <v>114</v>
      </c>
    </row>
    <row r="3687" spans="1:6" ht="30" customHeight="1">
      <c r="A3687" s="3" t="s">
        <v>3</v>
      </c>
      <c r="B3687" s="3" t="s">
        <v>6427</v>
      </c>
      <c r="C3687" s="3" t="s">
        <v>6427</v>
      </c>
      <c r="D3687" s="12" t="s">
        <v>10021</v>
      </c>
      <c r="E3687" s="6" t="str">
        <f t="shared" si="180"/>
        <v>module=rskid</v>
      </c>
      <c r="F3687" s="3" t="s">
        <v>114</v>
      </c>
    </row>
    <row r="3688" spans="1:6" ht="30" customHeight="1">
      <c r="A3688" s="3" t="s">
        <v>3</v>
      </c>
      <c r="B3688" s="3" t="s">
        <v>6428</v>
      </c>
      <c r="C3688" s="3" t="s">
        <v>6428</v>
      </c>
      <c r="D3688" s="12" t="s">
        <v>10022</v>
      </c>
      <c r="E3688" s="6" t="str">
        <f t="shared" si="180"/>
        <v>module=rskid</v>
      </c>
      <c r="F3688" s="3" t="s">
        <v>114</v>
      </c>
    </row>
    <row r="3689" spans="1:6" ht="30" customHeight="1">
      <c r="A3689" s="3" t="s">
        <v>3</v>
      </c>
      <c r="B3689" s="3" t="s">
        <v>6429</v>
      </c>
      <c r="C3689" s="3" t="s">
        <v>6429</v>
      </c>
      <c r="D3689" s="12" t="s">
        <v>10023</v>
      </c>
      <c r="E3689" s="6" t="str">
        <f t="shared" si="180"/>
        <v>module=rskid</v>
      </c>
      <c r="F3689" s="3" t="s">
        <v>114</v>
      </c>
    </row>
    <row r="3690" spans="1:6" ht="30" customHeight="1">
      <c r="A3690" s="3" t="s">
        <v>3</v>
      </c>
      <c r="B3690" s="3" t="s">
        <v>6430</v>
      </c>
      <c r="C3690" s="3" t="s">
        <v>6430</v>
      </c>
      <c r="D3690" s="12" t="s">
        <v>10024</v>
      </c>
      <c r="E3690" s="6" t="str">
        <f t="shared" si="180"/>
        <v>module=rskid</v>
      </c>
      <c r="F3690" s="3" t="s">
        <v>114</v>
      </c>
    </row>
    <row r="3691" spans="1:6" ht="30" customHeight="1">
      <c r="A3691" s="3" t="s">
        <v>3</v>
      </c>
      <c r="B3691" s="3" t="s">
        <v>6431</v>
      </c>
      <c r="C3691" s="3" t="s">
        <v>6431</v>
      </c>
      <c r="D3691" s="12" t="s">
        <v>10025</v>
      </c>
      <c r="E3691" s="6" t="str">
        <f t="shared" si="180"/>
        <v>module=rskid</v>
      </c>
      <c r="F3691" s="3" t="s">
        <v>114</v>
      </c>
    </row>
    <row r="3692" spans="1:6" ht="30" customHeight="1">
      <c r="A3692" s="3" t="s">
        <v>3</v>
      </c>
      <c r="B3692" s="3" t="s">
        <v>6432</v>
      </c>
      <c r="C3692" s="3" t="s">
        <v>6432</v>
      </c>
      <c r="D3692" s="12" t="s">
        <v>10026</v>
      </c>
      <c r="E3692" s="6" t="str">
        <f t="shared" si="180"/>
        <v>module=rskid</v>
      </c>
      <c r="F3692" s="3" t="s">
        <v>114</v>
      </c>
    </row>
    <row r="3693" spans="1:6" ht="30" customHeight="1">
      <c r="A3693" s="3" t="s">
        <v>3</v>
      </c>
      <c r="B3693" s="3" t="s">
        <v>6433</v>
      </c>
      <c r="C3693" s="3" t="s">
        <v>6433</v>
      </c>
      <c r="D3693" s="12" t="s">
        <v>10027</v>
      </c>
      <c r="E3693" s="6" t="str">
        <f t="shared" si="180"/>
        <v>module=rskid</v>
      </c>
      <c r="F3693" s="3" t="s">
        <v>114</v>
      </c>
    </row>
    <row r="3694" spans="1:6" ht="30" customHeight="1">
      <c r="A3694" s="3" t="s">
        <v>3</v>
      </c>
      <c r="B3694" s="3" t="s">
        <v>6434</v>
      </c>
      <c r="C3694" s="3" t="s">
        <v>6434</v>
      </c>
      <c r="D3694" s="12" t="s">
        <v>10028</v>
      </c>
      <c r="E3694" s="6" t="str">
        <f t="shared" ref="E3694:E3713" si="181">HYPERLINK("http://www.ssc.wisc.edu/wlsresearch/documentation/waves/?wave=wls92&amp;module=rskid","module=rskid")</f>
        <v>module=rskid</v>
      </c>
      <c r="F3694" s="3" t="s">
        <v>114</v>
      </c>
    </row>
    <row r="3695" spans="1:6" ht="30" customHeight="1">
      <c r="A3695" s="3" t="s">
        <v>3</v>
      </c>
      <c r="B3695" s="3" t="s">
        <v>6435</v>
      </c>
      <c r="C3695" s="3" t="s">
        <v>6435</v>
      </c>
      <c r="D3695" s="12" t="s">
        <v>10029</v>
      </c>
      <c r="E3695" s="6" t="str">
        <f t="shared" si="181"/>
        <v>module=rskid</v>
      </c>
      <c r="F3695" s="3" t="s">
        <v>114</v>
      </c>
    </row>
    <row r="3696" spans="1:6" ht="30" customHeight="1">
      <c r="A3696" s="3" t="s">
        <v>3</v>
      </c>
      <c r="B3696" s="3" t="s">
        <v>6436</v>
      </c>
      <c r="C3696" s="3" t="s">
        <v>6436</v>
      </c>
      <c r="D3696" s="12" t="s">
        <v>10030</v>
      </c>
      <c r="E3696" s="6" t="str">
        <f t="shared" si="181"/>
        <v>module=rskid</v>
      </c>
      <c r="F3696" s="3" t="s">
        <v>114</v>
      </c>
    </row>
    <row r="3697" spans="1:6" ht="30" customHeight="1">
      <c r="A3697" s="3" t="s">
        <v>3</v>
      </c>
      <c r="B3697" s="3" t="s">
        <v>6437</v>
      </c>
      <c r="C3697" s="3" t="s">
        <v>6437</v>
      </c>
      <c r="D3697" s="12" t="s">
        <v>10031</v>
      </c>
      <c r="E3697" s="6" t="str">
        <f t="shared" si="181"/>
        <v>module=rskid</v>
      </c>
      <c r="F3697" s="3" t="s">
        <v>114</v>
      </c>
    </row>
    <row r="3698" spans="1:6" ht="30" customHeight="1">
      <c r="A3698" s="3" t="s">
        <v>3</v>
      </c>
      <c r="B3698" s="3" t="s">
        <v>6438</v>
      </c>
      <c r="C3698" s="3" t="s">
        <v>6438</v>
      </c>
      <c r="D3698" s="12" t="s">
        <v>10032</v>
      </c>
      <c r="E3698" s="6" t="str">
        <f t="shared" si="181"/>
        <v>module=rskid</v>
      </c>
      <c r="F3698" s="3" t="s">
        <v>114</v>
      </c>
    </row>
    <row r="3699" spans="1:6" ht="30" customHeight="1">
      <c r="A3699" s="3" t="s">
        <v>3</v>
      </c>
      <c r="B3699" s="3" t="s">
        <v>6439</v>
      </c>
      <c r="C3699" s="3" t="s">
        <v>6439</v>
      </c>
      <c r="D3699" s="12" t="s">
        <v>10033</v>
      </c>
      <c r="E3699" s="6" t="str">
        <f t="shared" si="181"/>
        <v>module=rskid</v>
      </c>
      <c r="F3699" s="3" t="s">
        <v>114</v>
      </c>
    </row>
    <row r="3700" spans="1:6" ht="30" customHeight="1">
      <c r="A3700" s="3" t="s">
        <v>3</v>
      </c>
      <c r="B3700" s="3" t="s">
        <v>6440</v>
      </c>
      <c r="C3700" s="3" t="s">
        <v>6440</v>
      </c>
      <c r="D3700" s="12" t="s">
        <v>10034</v>
      </c>
      <c r="E3700" s="6" t="str">
        <f t="shared" si="181"/>
        <v>module=rskid</v>
      </c>
      <c r="F3700" s="3" t="s">
        <v>114</v>
      </c>
    </row>
    <row r="3701" spans="1:6" ht="30" customHeight="1">
      <c r="A3701" s="3" t="s">
        <v>3</v>
      </c>
      <c r="B3701" s="3" t="s">
        <v>6441</v>
      </c>
      <c r="C3701" s="3" t="s">
        <v>6441</v>
      </c>
      <c r="D3701" s="12" t="s">
        <v>10035</v>
      </c>
      <c r="E3701" s="6" t="str">
        <f t="shared" si="181"/>
        <v>module=rskid</v>
      </c>
      <c r="F3701" s="3" t="s">
        <v>114</v>
      </c>
    </row>
    <row r="3702" spans="1:6" ht="30" customHeight="1">
      <c r="A3702" s="3" t="s">
        <v>3</v>
      </c>
      <c r="B3702" s="3" t="s">
        <v>6442</v>
      </c>
      <c r="C3702" s="3" t="s">
        <v>6442</v>
      </c>
      <c r="D3702" s="12" t="s">
        <v>10036</v>
      </c>
      <c r="E3702" s="6" t="str">
        <f t="shared" si="181"/>
        <v>module=rskid</v>
      </c>
      <c r="F3702" s="3" t="s">
        <v>114</v>
      </c>
    </row>
    <row r="3703" spans="1:6" ht="30" customHeight="1">
      <c r="A3703" s="3" t="s">
        <v>3</v>
      </c>
      <c r="B3703" s="3" t="s">
        <v>6443</v>
      </c>
      <c r="C3703" s="3" t="s">
        <v>6443</v>
      </c>
      <c r="D3703" s="12" t="s">
        <v>10037</v>
      </c>
      <c r="E3703" s="6" t="str">
        <f t="shared" si="181"/>
        <v>module=rskid</v>
      </c>
      <c r="F3703" s="3" t="s">
        <v>114</v>
      </c>
    </row>
    <row r="3704" spans="1:6" ht="30" customHeight="1">
      <c r="A3704" s="3" t="s">
        <v>3</v>
      </c>
      <c r="B3704" s="3" t="s">
        <v>6444</v>
      </c>
      <c r="C3704" s="3" t="s">
        <v>6444</v>
      </c>
      <c r="D3704" s="12" t="s">
        <v>10038</v>
      </c>
      <c r="E3704" s="6" t="str">
        <f t="shared" si="181"/>
        <v>module=rskid</v>
      </c>
      <c r="F3704" s="3" t="s">
        <v>114</v>
      </c>
    </row>
    <row r="3705" spans="1:6" ht="30" customHeight="1">
      <c r="A3705" s="3" t="s">
        <v>3</v>
      </c>
      <c r="B3705" s="3" t="s">
        <v>6445</v>
      </c>
      <c r="C3705" s="3" t="s">
        <v>6445</v>
      </c>
      <c r="D3705" s="12" t="s">
        <v>10039</v>
      </c>
      <c r="E3705" s="6" t="str">
        <f t="shared" si="181"/>
        <v>module=rskid</v>
      </c>
      <c r="F3705" s="3" t="s">
        <v>114</v>
      </c>
    </row>
    <row r="3706" spans="1:6" ht="30" customHeight="1">
      <c r="A3706" s="3" t="s">
        <v>3</v>
      </c>
      <c r="B3706" s="3" t="s">
        <v>6446</v>
      </c>
      <c r="C3706" s="3" t="s">
        <v>6446</v>
      </c>
      <c r="D3706" s="12" t="s">
        <v>10040</v>
      </c>
      <c r="E3706" s="6" t="str">
        <f t="shared" si="181"/>
        <v>module=rskid</v>
      </c>
      <c r="F3706" s="3" t="s">
        <v>114</v>
      </c>
    </row>
    <row r="3707" spans="1:6" ht="30" customHeight="1">
      <c r="A3707" s="3" t="s">
        <v>3</v>
      </c>
      <c r="B3707" s="3" t="s">
        <v>6447</v>
      </c>
      <c r="C3707" s="3" t="s">
        <v>6447</v>
      </c>
      <c r="D3707" s="12" t="s">
        <v>10041</v>
      </c>
      <c r="E3707" s="6" t="str">
        <f t="shared" si="181"/>
        <v>module=rskid</v>
      </c>
      <c r="F3707" s="3" t="s">
        <v>114</v>
      </c>
    </row>
    <row r="3708" spans="1:6" ht="30" customHeight="1">
      <c r="A3708" s="3" t="s">
        <v>3</v>
      </c>
      <c r="B3708" s="3" t="s">
        <v>6448</v>
      </c>
      <c r="C3708" s="3" t="s">
        <v>6448</v>
      </c>
      <c r="D3708" s="12" t="s">
        <v>10042</v>
      </c>
      <c r="E3708" s="6" t="str">
        <f t="shared" si="181"/>
        <v>module=rskid</v>
      </c>
      <c r="F3708" s="3" t="s">
        <v>114</v>
      </c>
    </row>
    <row r="3709" spans="1:6" ht="30" customHeight="1">
      <c r="A3709" s="3" t="s">
        <v>3</v>
      </c>
      <c r="B3709" s="3" t="s">
        <v>6449</v>
      </c>
      <c r="C3709" s="3" t="s">
        <v>6449</v>
      </c>
      <c r="D3709" s="12" t="s">
        <v>10043</v>
      </c>
      <c r="E3709" s="6" t="str">
        <f t="shared" si="181"/>
        <v>module=rskid</v>
      </c>
      <c r="F3709" s="3" t="s">
        <v>114</v>
      </c>
    </row>
    <row r="3710" spans="1:6" ht="30" customHeight="1">
      <c r="A3710" s="3" t="s">
        <v>3</v>
      </c>
      <c r="B3710" s="3" t="s">
        <v>6450</v>
      </c>
      <c r="C3710" s="3" t="s">
        <v>6450</v>
      </c>
      <c r="D3710" s="12" t="s">
        <v>10044</v>
      </c>
      <c r="E3710" s="6" t="str">
        <f t="shared" si="181"/>
        <v>module=rskid</v>
      </c>
      <c r="F3710" s="3" t="s">
        <v>114</v>
      </c>
    </row>
    <row r="3711" spans="1:6" ht="30" customHeight="1">
      <c r="A3711" s="3" t="s">
        <v>3</v>
      </c>
      <c r="B3711" s="3" t="s">
        <v>6451</v>
      </c>
      <c r="C3711" s="3" t="s">
        <v>6451</v>
      </c>
      <c r="D3711" s="12" t="s">
        <v>10045</v>
      </c>
      <c r="E3711" s="6" t="str">
        <f t="shared" si="181"/>
        <v>module=rskid</v>
      </c>
      <c r="F3711" s="3" t="s">
        <v>114</v>
      </c>
    </row>
    <row r="3712" spans="1:6" ht="30" customHeight="1">
      <c r="A3712" s="3" t="s">
        <v>3</v>
      </c>
      <c r="B3712" s="3" t="s">
        <v>6452</v>
      </c>
      <c r="C3712" s="3" t="s">
        <v>6452</v>
      </c>
      <c r="D3712" s="12" t="s">
        <v>10046</v>
      </c>
      <c r="E3712" s="6" t="str">
        <f t="shared" si="181"/>
        <v>module=rskid</v>
      </c>
      <c r="F3712" s="3" t="s">
        <v>114</v>
      </c>
    </row>
    <row r="3713" spans="1:6" ht="30" customHeight="1">
      <c r="A3713" s="3" t="s">
        <v>3</v>
      </c>
      <c r="B3713" s="3" t="s">
        <v>6453</v>
      </c>
      <c r="C3713" s="3" t="s">
        <v>6453</v>
      </c>
      <c r="D3713" s="12" t="s">
        <v>10047</v>
      </c>
      <c r="E3713" s="6" t="str">
        <f t="shared" si="181"/>
        <v>module=rskid</v>
      </c>
      <c r="F3713" s="3" t="s">
        <v>114</v>
      </c>
    </row>
    <row r="3714" spans="1:6" ht="30" customHeight="1">
      <c r="A3714" s="3" t="s">
        <v>2</v>
      </c>
      <c r="B3714" s="3" t="s">
        <v>6454</v>
      </c>
      <c r="C3714" s="3" t="s">
        <v>8119</v>
      </c>
      <c r="D3714" s="12" t="s">
        <v>10048</v>
      </c>
      <c r="E3714" s="6" t="str">
        <f t="shared" ref="E3714:E3745" si="182">HYPERLINK("http://www.ssc.wisc.edu/wlsresearch/documentation/waves/?wave=wls92&amp;module=rssib","module=rssib")</f>
        <v>module=rssib</v>
      </c>
      <c r="F3714" s="6" t="str">
        <f t="shared" ref="F3714:F3745" si="183">HYPERLINK("http://www.ssc.wisc.edu/wlsresearch/documentation/waves/?wave=wls94&amp;module=xssib","module=xssib")</f>
        <v>module=xssib</v>
      </c>
    </row>
    <row r="3715" spans="1:6" ht="30" customHeight="1">
      <c r="A3715" s="3" t="s">
        <v>2</v>
      </c>
      <c r="B3715" s="3" t="s">
        <v>6455</v>
      </c>
      <c r="C3715" s="3" t="s">
        <v>8120</v>
      </c>
      <c r="D3715" s="12" t="s">
        <v>10049</v>
      </c>
      <c r="E3715" s="6" t="str">
        <f t="shared" si="182"/>
        <v>module=rssib</v>
      </c>
      <c r="F3715" s="6" t="str">
        <f t="shared" si="183"/>
        <v>module=xssib</v>
      </c>
    </row>
    <row r="3716" spans="1:6" ht="30" customHeight="1">
      <c r="A3716" s="3" t="s">
        <v>2</v>
      </c>
      <c r="B3716" s="3" t="s">
        <v>6456</v>
      </c>
      <c r="C3716" s="3" t="s">
        <v>8121</v>
      </c>
      <c r="D3716" s="12" t="s">
        <v>10050</v>
      </c>
      <c r="E3716" s="6" t="str">
        <f t="shared" si="182"/>
        <v>module=rssib</v>
      </c>
      <c r="F3716" s="6" t="str">
        <f t="shared" si="183"/>
        <v>module=xssib</v>
      </c>
    </row>
    <row r="3717" spans="1:6" ht="30" customHeight="1">
      <c r="A3717" s="3" t="s">
        <v>2</v>
      </c>
      <c r="B3717" s="3" t="s">
        <v>6457</v>
      </c>
      <c r="C3717" s="3" t="s">
        <v>8122</v>
      </c>
      <c r="D3717" s="12" t="s">
        <v>10051</v>
      </c>
      <c r="E3717" s="6" t="str">
        <f t="shared" si="182"/>
        <v>module=rssib</v>
      </c>
      <c r="F3717" s="6" t="str">
        <f t="shared" si="183"/>
        <v>module=xssib</v>
      </c>
    </row>
    <row r="3718" spans="1:6" ht="30" customHeight="1">
      <c r="A3718" s="3" t="s">
        <v>2</v>
      </c>
      <c r="B3718" s="3" t="s">
        <v>6458</v>
      </c>
      <c r="C3718" s="3" t="s">
        <v>8123</v>
      </c>
      <c r="D3718" s="12" t="s">
        <v>10052</v>
      </c>
      <c r="E3718" s="6" t="str">
        <f t="shared" si="182"/>
        <v>module=rssib</v>
      </c>
      <c r="F3718" s="6" t="str">
        <f t="shared" si="183"/>
        <v>module=xssib</v>
      </c>
    </row>
    <row r="3719" spans="1:6" ht="30" customHeight="1">
      <c r="A3719" s="3" t="s">
        <v>2</v>
      </c>
      <c r="B3719" s="3" t="s">
        <v>6459</v>
      </c>
      <c r="C3719" s="3" t="s">
        <v>8124</v>
      </c>
      <c r="D3719" s="12" t="s">
        <v>10053</v>
      </c>
      <c r="E3719" s="6" t="str">
        <f t="shared" si="182"/>
        <v>module=rssib</v>
      </c>
      <c r="F3719" s="6" t="str">
        <f t="shared" si="183"/>
        <v>module=xssib</v>
      </c>
    </row>
    <row r="3720" spans="1:6" ht="30" customHeight="1">
      <c r="A3720" s="3" t="s">
        <v>2</v>
      </c>
      <c r="B3720" s="3" t="s">
        <v>6460</v>
      </c>
      <c r="C3720" s="3" t="s">
        <v>8125</v>
      </c>
      <c r="D3720" s="12" t="s">
        <v>10054</v>
      </c>
      <c r="E3720" s="6" t="str">
        <f t="shared" si="182"/>
        <v>module=rssib</v>
      </c>
      <c r="F3720" s="6" t="str">
        <f t="shared" si="183"/>
        <v>module=xssib</v>
      </c>
    </row>
    <row r="3721" spans="1:6" ht="30" customHeight="1">
      <c r="A3721" s="3" t="s">
        <v>2</v>
      </c>
      <c r="B3721" s="3" t="s">
        <v>6461</v>
      </c>
      <c r="C3721" s="3" t="s">
        <v>8126</v>
      </c>
      <c r="D3721" s="12" t="s">
        <v>10055</v>
      </c>
      <c r="E3721" s="6" t="str">
        <f t="shared" si="182"/>
        <v>module=rssib</v>
      </c>
      <c r="F3721" s="6" t="str">
        <f t="shared" si="183"/>
        <v>module=xssib</v>
      </c>
    </row>
    <row r="3722" spans="1:6" ht="30" customHeight="1">
      <c r="A3722" s="3" t="s">
        <v>2</v>
      </c>
      <c r="B3722" s="3" t="s">
        <v>6462</v>
      </c>
      <c r="C3722" s="3" t="s">
        <v>8127</v>
      </c>
      <c r="D3722" s="12" t="s">
        <v>10056</v>
      </c>
      <c r="E3722" s="6" t="str">
        <f t="shared" si="182"/>
        <v>module=rssib</v>
      </c>
      <c r="F3722" s="6" t="str">
        <f t="shared" si="183"/>
        <v>module=xssib</v>
      </c>
    </row>
    <row r="3723" spans="1:6" ht="30" customHeight="1">
      <c r="A3723" s="3" t="s">
        <v>2</v>
      </c>
      <c r="B3723" s="3" t="s">
        <v>6463</v>
      </c>
      <c r="C3723" s="3" t="s">
        <v>8128</v>
      </c>
      <c r="D3723" s="12" t="s">
        <v>10057</v>
      </c>
      <c r="E3723" s="6" t="str">
        <f t="shared" si="182"/>
        <v>module=rssib</v>
      </c>
      <c r="F3723" s="6" t="str">
        <f t="shared" si="183"/>
        <v>module=xssib</v>
      </c>
    </row>
    <row r="3724" spans="1:6" ht="30" customHeight="1">
      <c r="A3724" s="3" t="s">
        <v>2</v>
      </c>
      <c r="B3724" s="3" t="s">
        <v>6464</v>
      </c>
      <c r="C3724" s="3" t="s">
        <v>8129</v>
      </c>
      <c r="D3724" s="12" t="s">
        <v>10058</v>
      </c>
      <c r="E3724" s="6" t="str">
        <f t="shared" si="182"/>
        <v>module=rssib</v>
      </c>
      <c r="F3724" s="6" t="str">
        <f t="shared" si="183"/>
        <v>module=xssib</v>
      </c>
    </row>
    <row r="3725" spans="1:6" ht="30" customHeight="1">
      <c r="A3725" s="3" t="s">
        <v>2</v>
      </c>
      <c r="B3725" s="3" t="s">
        <v>6465</v>
      </c>
      <c r="C3725" s="3" t="s">
        <v>8130</v>
      </c>
      <c r="D3725" s="12" t="s">
        <v>10059</v>
      </c>
      <c r="E3725" s="6" t="str">
        <f t="shared" si="182"/>
        <v>module=rssib</v>
      </c>
      <c r="F3725" s="6" t="str">
        <f t="shared" si="183"/>
        <v>module=xssib</v>
      </c>
    </row>
    <row r="3726" spans="1:6" ht="30" customHeight="1">
      <c r="A3726" s="3" t="s">
        <v>2</v>
      </c>
      <c r="B3726" s="3" t="s">
        <v>6466</v>
      </c>
      <c r="C3726" s="3" t="s">
        <v>8131</v>
      </c>
      <c r="D3726" s="12" t="s">
        <v>10060</v>
      </c>
      <c r="E3726" s="6" t="str">
        <f t="shared" si="182"/>
        <v>module=rssib</v>
      </c>
      <c r="F3726" s="6" t="str">
        <f t="shared" si="183"/>
        <v>module=xssib</v>
      </c>
    </row>
    <row r="3727" spans="1:6" ht="30" customHeight="1">
      <c r="A3727" s="3" t="s">
        <v>2</v>
      </c>
      <c r="B3727" s="3" t="s">
        <v>6467</v>
      </c>
      <c r="C3727" s="3" t="s">
        <v>8132</v>
      </c>
      <c r="D3727" s="12" t="s">
        <v>10061</v>
      </c>
      <c r="E3727" s="6" t="str">
        <f t="shared" si="182"/>
        <v>module=rssib</v>
      </c>
      <c r="F3727" s="6" t="str">
        <f t="shared" si="183"/>
        <v>module=xssib</v>
      </c>
    </row>
    <row r="3728" spans="1:6" ht="30" customHeight="1">
      <c r="A3728" s="3" t="s">
        <v>2</v>
      </c>
      <c r="B3728" s="3" t="s">
        <v>6468</v>
      </c>
      <c r="C3728" s="3" t="s">
        <v>8133</v>
      </c>
      <c r="D3728" s="12" t="s">
        <v>10062</v>
      </c>
      <c r="E3728" s="6" t="str">
        <f t="shared" si="182"/>
        <v>module=rssib</v>
      </c>
      <c r="F3728" s="6" t="str">
        <f t="shared" si="183"/>
        <v>module=xssib</v>
      </c>
    </row>
    <row r="3729" spans="1:6" ht="30" customHeight="1">
      <c r="A3729" s="3" t="s">
        <v>2</v>
      </c>
      <c r="B3729" s="3" t="s">
        <v>6469</v>
      </c>
      <c r="C3729" s="3" t="s">
        <v>8134</v>
      </c>
      <c r="D3729" s="12" t="s">
        <v>10063</v>
      </c>
      <c r="E3729" s="6" t="str">
        <f t="shared" si="182"/>
        <v>module=rssib</v>
      </c>
      <c r="F3729" s="6" t="str">
        <f t="shared" si="183"/>
        <v>module=xssib</v>
      </c>
    </row>
    <row r="3730" spans="1:6" ht="30" customHeight="1">
      <c r="A3730" s="3" t="s">
        <v>2</v>
      </c>
      <c r="B3730" s="3" t="s">
        <v>6470</v>
      </c>
      <c r="C3730" s="3" t="s">
        <v>8135</v>
      </c>
      <c r="D3730" s="12" t="s">
        <v>10064</v>
      </c>
      <c r="E3730" s="6" t="str">
        <f t="shared" si="182"/>
        <v>module=rssib</v>
      </c>
      <c r="F3730" s="6" t="str">
        <f t="shared" si="183"/>
        <v>module=xssib</v>
      </c>
    </row>
    <row r="3731" spans="1:6" ht="30" customHeight="1">
      <c r="A3731" s="3" t="s">
        <v>2</v>
      </c>
      <c r="B3731" s="3" t="s">
        <v>6471</v>
      </c>
      <c r="C3731" s="3" t="s">
        <v>8136</v>
      </c>
      <c r="D3731" s="12" t="s">
        <v>10065</v>
      </c>
      <c r="E3731" s="6" t="str">
        <f t="shared" si="182"/>
        <v>module=rssib</v>
      </c>
      <c r="F3731" s="6" t="str">
        <f t="shared" si="183"/>
        <v>module=xssib</v>
      </c>
    </row>
    <row r="3732" spans="1:6" ht="30" customHeight="1">
      <c r="A3732" s="3" t="s">
        <v>2</v>
      </c>
      <c r="B3732" s="3" t="s">
        <v>6472</v>
      </c>
      <c r="C3732" s="3" t="s">
        <v>8137</v>
      </c>
      <c r="D3732" s="12" t="s">
        <v>10066</v>
      </c>
      <c r="E3732" s="6" t="str">
        <f t="shared" si="182"/>
        <v>module=rssib</v>
      </c>
      <c r="F3732" s="6" t="str">
        <f t="shared" si="183"/>
        <v>module=xssib</v>
      </c>
    </row>
    <row r="3733" spans="1:6" ht="30" customHeight="1">
      <c r="A3733" s="3" t="s">
        <v>2</v>
      </c>
      <c r="B3733" s="3" t="s">
        <v>6473</v>
      </c>
      <c r="C3733" s="3" t="s">
        <v>8138</v>
      </c>
      <c r="D3733" s="12" t="s">
        <v>10067</v>
      </c>
      <c r="E3733" s="6" t="str">
        <f t="shared" si="182"/>
        <v>module=rssib</v>
      </c>
      <c r="F3733" s="6" t="str">
        <f t="shared" si="183"/>
        <v>module=xssib</v>
      </c>
    </row>
    <row r="3734" spans="1:6" ht="30" customHeight="1">
      <c r="A3734" s="3" t="s">
        <v>2</v>
      </c>
      <c r="B3734" s="3" t="s">
        <v>6474</v>
      </c>
      <c r="C3734" s="3" t="s">
        <v>8139</v>
      </c>
      <c r="D3734" s="12" t="s">
        <v>10068</v>
      </c>
      <c r="E3734" s="6" t="str">
        <f t="shared" si="182"/>
        <v>module=rssib</v>
      </c>
      <c r="F3734" s="6" t="str">
        <f t="shared" si="183"/>
        <v>module=xssib</v>
      </c>
    </row>
    <row r="3735" spans="1:6" ht="30" customHeight="1">
      <c r="A3735" s="3" t="s">
        <v>2</v>
      </c>
      <c r="B3735" s="3" t="s">
        <v>6475</v>
      </c>
      <c r="C3735" s="3" t="s">
        <v>8140</v>
      </c>
      <c r="D3735" s="12" t="s">
        <v>10069</v>
      </c>
      <c r="E3735" s="6" t="str">
        <f t="shared" si="182"/>
        <v>module=rssib</v>
      </c>
      <c r="F3735" s="6" t="str">
        <f t="shared" si="183"/>
        <v>module=xssib</v>
      </c>
    </row>
    <row r="3736" spans="1:6" ht="30" customHeight="1">
      <c r="A3736" s="3" t="s">
        <v>2</v>
      </c>
      <c r="B3736" s="3" t="s">
        <v>6476</v>
      </c>
      <c r="C3736" s="3" t="s">
        <v>8141</v>
      </c>
      <c r="D3736" s="12" t="s">
        <v>10070</v>
      </c>
      <c r="E3736" s="6" t="str">
        <f t="shared" si="182"/>
        <v>module=rssib</v>
      </c>
      <c r="F3736" s="6" t="str">
        <f t="shared" si="183"/>
        <v>module=xssib</v>
      </c>
    </row>
    <row r="3737" spans="1:6" ht="30" customHeight="1">
      <c r="A3737" s="3" t="s">
        <v>2</v>
      </c>
      <c r="B3737" s="3" t="s">
        <v>6477</v>
      </c>
      <c r="C3737" s="3" t="s">
        <v>8142</v>
      </c>
      <c r="D3737" s="12" t="s">
        <v>10071</v>
      </c>
      <c r="E3737" s="6" t="str">
        <f t="shared" si="182"/>
        <v>module=rssib</v>
      </c>
      <c r="F3737" s="6" t="str">
        <f t="shared" si="183"/>
        <v>module=xssib</v>
      </c>
    </row>
    <row r="3738" spans="1:6" ht="30" customHeight="1">
      <c r="A3738" s="3" t="s">
        <v>2</v>
      </c>
      <c r="B3738" s="3" t="s">
        <v>6478</v>
      </c>
      <c r="C3738" s="3" t="s">
        <v>8143</v>
      </c>
      <c r="D3738" s="12" t="s">
        <v>10072</v>
      </c>
      <c r="E3738" s="6" t="str">
        <f t="shared" si="182"/>
        <v>module=rssib</v>
      </c>
      <c r="F3738" s="6" t="str">
        <f t="shared" si="183"/>
        <v>module=xssib</v>
      </c>
    </row>
    <row r="3739" spans="1:6" ht="30" customHeight="1">
      <c r="A3739" s="3" t="s">
        <v>2</v>
      </c>
      <c r="B3739" s="3" t="s">
        <v>6479</v>
      </c>
      <c r="C3739" s="3" t="s">
        <v>8144</v>
      </c>
      <c r="D3739" s="12" t="s">
        <v>10073</v>
      </c>
      <c r="E3739" s="6" t="str">
        <f t="shared" si="182"/>
        <v>module=rssib</v>
      </c>
      <c r="F3739" s="6" t="str">
        <f t="shared" si="183"/>
        <v>module=xssib</v>
      </c>
    </row>
    <row r="3740" spans="1:6" ht="30" customHeight="1">
      <c r="A3740" s="3" t="s">
        <v>2</v>
      </c>
      <c r="B3740" s="3" t="s">
        <v>6480</v>
      </c>
      <c r="C3740" s="3" t="s">
        <v>8145</v>
      </c>
      <c r="D3740" s="12" t="s">
        <v>10074</v>
      </c>
      <c r="E3740" s="6" t="str">
        <f t="shared" si="182"/>
        <v>module=rssib</v>
      </c>
      <c r="F3740" s="6" t="str">
        <f t="shared" si="183"/>
        <v>module=xssib</v>
      </c>
    </row>
    <row r="3741" spans="1:6" ht="30" customHeight="1">
      <c r="A3741" s="3" t="s">
        <v>2</v>
      </c>
      <c r="B3741" s="3" t="s">
        <v>6481</v>
      </c>
      <c r="C3741" s="3" t="s">
        <v>8146</v>
      </c>
      <c r="D3741" s="12" t="s">
        <v>10075</v>
      </c>
      <c r="E3741" s="6" t="str">
        <f t="shared" si="182"/>
        <v>module=rssib</v>
      </c>
      <c r="F3741" s="6" t="str">
        <f t="shared" si="183"/>
        <v>module=xssib</v>
      </c>
    </row>
    <row r="3742" spans="1:6" ht="30" customHeight="1">
      <c r="A3742" s="3" t="s">
        <v>2</v>
      </c>
      <c r="B3742" s="3" t="s">
        <v>6482</v>
      </c>
      <c r="C3742" s="3" t="s">
        <v>8147</v>
      </c>
      <c r="D3742" s="12" t="s">
        <v>10076</v>
      </c>
      <c r="E3742" s="6" t="str">
        <f t="shared" si="182"/>
        <v>module=rssib</v>
      </c>
      <c r="F3742" s="6" t="str">
        <f t="shared" si="183"/>
        <v>module=xssib</v>
      </c>
    </row>
    <row r="3743" spans="1:6" ht="30" customHeight="1">
      <c r="A3743" s="3" t="s">
        <v>2</v>
      </c>
      <c r="B3743" s="3" t="s">
        <v>6483</v>
      </c>
      <c r="C3743" s="3" t="s">
        <v>8148</v>
      </c>
      <c r="D3743" s="12" t="s">
        <v>10077</v>
      </c>
      <c r="E3743" s="6" t="str">
        <f t="shared" si="182"/>
        <v>module=rssib</v>
      </c>
      <c r="F3743" s="6" t="str">
        <f t="shared" si="183"/>
        <v>module=xssib</v>
      </c>
    </row>
    <row r="3744" spans="1:6" ht="30" customHeight="1">
      <c r="A3744" s="3" t="s">
        <v>2</v>
      </c>
      <c r="B3744" s="3" t="s">
        <v>6484</v>
      </c>
      <c r="C3744" s="3" t="s">
        <v>8149</v>
      </c>
      <c r="D3744" s="12" t="s">
        <v>10078</v>
      </c>
      <c r="E3744" s="6" t="str">
        <f t="shared" si="182"/>
        <v>module=rssib</v>
      </c>
      <c r="F3744" s="6" t="str">
        <f t="shared" si="183"/>
        <v>module=xssib</v>
      </c>
    </row>
    <row r="3745" spans="1:6" ht="30" customHeight="1">
      <c r="A3745" s="3" t="s">
        <v>2</v>
      </c>
      <c r="B3745" s="3" t="s">
        <v>6485</v>
      </c>
      <c r="C3745" s="3" t="s">
        <v>8150</v>
      </c>
      <c r="D3745" s="12" t="s">
        <v>10079</v>
      </c>
      <c r="E3745" s="6" t="str">
        <f t="shared" si="182"/>
        <v>module=rssib</v>
      </c>
      <c r="F3745" s="6" t="str">
        <f t="shared" si="183"/>
        <v>module=xssib</v>
      </c>
    </row>
    <row r="3746" spans="1:6" ht="30" customHeight="1">
      <c r="A3746" s="3" t="s">
        <v>2</v>
      </c>
      <c r="B3746" s="3" t="s">
        <v>6486</v>
      </c>
      <c r="C3746" s="3" t="s">
        <v>8151</v>
      </c>
      <c r="D3746" s="12" t="s">
        <v>10080</v>
      </c>
      <c r="E3746" s="6" t="str">
        <f t="shared" ref="E3746:E3778" si="184">HYPERLINK("http://www.ssc.wisc.edu/wlsresearch/documentation/waves/?wave=wls92&amp;module=rssib","module=rssib")</f>
        <v>module=rssib</v>
      </c>
      <c r="F3746" s="6" t="str">
        <f t="shared" ref="F3746:F3768" si="185">HYPERLINK("http://www.ssc.wisc.edu/wlsresearch/documentation/waves/?wave=wls94&amp;module=xssib","module=xssib")</f>
        <v>module=xssib</v>
      </c>
    </row>
    <row r="3747" spans="1:6" ht="30" customHeight="1">
      <c r="A3747" s="3" t="s">
        <v>2</v>
      </c>
      <c r="B3747" s="3" t="s">
        <v>6487</v>
      </c>
      <c r="C3747" s="3" t="s">
        <v>8152</v>
      </c>
      <c r="D3747" s="12" t="s">
        <v>10081</v>
      </c>
      <c r="E3747" s="6" t="str">
        <f t="shared" si="184"/>
        <v>module=rssib</v>
      </c>
      <c r="F3747" s="6" t="str">
        <f t="shared" si="185"/>
        <v>module=xssib</v>
      </c>
    </row>
    <row r="3748" spans="1:6" ht="30" customHeight="1">
      <c r="A3748" s="3" t="s">
        <v>2</v>
      </c>
      <c r="B3748" s="3" t="s">
        <v>6488</v>
      </c>
      <c r="C3748" s="3" t="s">
        <v>8153</v>
      </c>
      <c r="D3748" s="12" t="s">
        <v>10082</v>
      </c>
      <c r="E3748" s="6" t="str">
        <f t="shared" si="184"/>
        <v>module=rssib</v>
      </c>
      <c r="F3748" s="6" t="str">
        <f t="shared" si="185"/>
        <v>module=xssib</v>
      </c>
    </row>
    <row r="3749" spans="1:6" ht="30" customHeight="1">
      <c r="A3749" s="3" t="s">
        <v>2</v>
      </c>
      <c r="B3749" s="3" t="s">
        <v>6489</v>
      </c>
      <c r="C3749" s="3" t="s">
        <v>8154</v>
      </c>
      <c r="D3749" s="12" t="s">
        <v>10083</v>
      </c>
      <c r="E3749" s="6" t="str">
        <f t="shared" si="184"/>
        <v>module=rssib</v>
      </c>
      <c r="F3749" s="6" t="str">
        <f t="shared" si="185"/>
        <v>module=xssib</v>
      </c>
    </row>
    <row r="3750" spans="1:6" ht="30" customHeight="1">
      <c r="A3750" s="3" t="s">
        <v>2</v>
      </c>
      <c r="B3750" s="3" t="s">
        <v>6490</v>
      </c>
      <c r="C3750" s="3" t="s">
        <v>8155</v>
      </c>
      <c r="D3750" s="12" t="s">
        <v>10084</v>
      </c>
      <c r="E3750" s="6" t="str">
        <f t="shared" si="184"/>
        <v>module=rssib</v>
      </c>
      <c r="F3750" s="6" t="str">
        <f t="shared" si="185"/>
        <v>module=xssib</v>
      </c>
    </row>
    <row r="3751" spans="1:6" ht="30" customHeight="1">
      <c r="A3751" s="3" t="s">
        <v>2</v>
      </c>
      <c r="B3751" s="3" t="s">
        <v>6491</v>
      </c>
      <c r="C3751" s="3" t="s">
        <v>8156</v>
      </c>
      <c r="D3751" s="12" t="s">
        <v>10085</v>
      </c>
      <c r="E3751" s="6" t="str">
        <f t="shared" si="184"/>
        <v>module=rssib</v>
      </c>
      <c r="F3751" s="6" t="str">
        <f t="shared" si="185"/>
        <v>module=xssib</v>
      </c>
    </row>
    <row r="3752" spans="1:6" ht="30" customHeight="1">
      <c r="A3752" s="3" t="s">
        <v>2</v>
      </c>
      <c r="B3752" s="3" t="s">
        <v>6492</v>
      </c>
      <c r="C3752" s="3" t="s">
        <v>8157</v>
      </c>
      <c r="D3752" s="12" t="s">
        <v>10086</v>
      </c>
      <c r="E3752" s="6" t="str">
        <f t="shared" si="184"/>
        <v>module=rssib</v>
      </c>
      <c r="F3752" s="6" t="str">
        <f t="shared" si="185"/>
        <v>module=xssib</v>
      </c>
    </row>
    <row r="3753" spans="1:6" ht="30" customHeight="1">
      <c r="A3753" s="3" t="s">
        <v>2</v>
      </c>
      <c r="B3753" s="3" t="s">
        <v>6493</v>
      </c>
      <c r="C3753" s="3" t="s">
        <v>8158</v>
      </c>
      <c r="D3753" s="12" t="s">
        <v>10087</v>
      </c>
      <c r="E3753" s="6" t="str">
        <f t="shared" si="184"/>
        <v>module=rssib</v>
      </c>
      <c r="F3753" s="6" t="str">
        <f t="shared" si="185"/>
        <v>module=xssib</v>
      </c>
    </row>
    <row r="3754" spans="1:6" ht="30" customHeight="1">
      <c r="A3754" s="3" t="s">
        <v>2</v>
      </c>
      <c r="B3754" s="3" t="s">
        <v>6494</v>
      </c>
      <c r="C3754" s="3" t="s">
        <v>8159</v>
      </c>
      <c r="D3754" s="12" t="s">
        <v>10088</v>
      </c>
      <c r="E3754" s="6" t="str">
        <f t="shared" si="184"/>
        <v>module=rssib</v>
      </c>
      <c r="F3754" s="6" t="str">
        <f t="shared" si="185"/>
        <v>module=xssib</v>
      </c>
    </row>
    <row r="3755" spans="1:6" ht="30" customHeight="1">
      <c r="A3755" s="3" t="s">
        <v>2</v>
      </c>
      <c r="B3755" s="3" t="s">
        <v>6495</v>
      </c>
      <c r="C3755" s="3" t="s">
        <v>8160</v>
      </c>
      <c r="D3755" s="12" t="s">
        <v>10089</v>
      </c>
      <c r="E3755" s="6" t="str">
        <f t="shared" si="184"/>
        <v>module=rssib</v>
      </c>
      <c r="F3755" s="6" t="str">
        <f t="shared" si="185"/>
        <v>module=xssib</v>
      </c>
    </row>
    <row r="3756" spans="1:6" ht="30" customHeight="1">
      <c r="A3756" s="3" t="s">
        <v>2</v>
      </c>
      <c r="B3756" s="3" t="s">
        <v>6496</v>
      </c>
      <c r="C3756" s="3" t="s">
        <v>8161</v>
      </c>
      <c r="D3756" s="12" t="s">
        <v>10090</v>
      </c>
      <c r="E3756" s="6" t="str">
        <f t="shared" si="184"/>
        <v>module=rssib</v>
      </c>
      <c r="F3756" s="6" t="str">
        <f t="shared" si="185"/>
        <v>module=xssib</v>
      </c>
    </row>
    <row r="3757" spans="1:6" ht="30" customHeight="1">
      <c r="A3757" s="3" t="s">
        <v>2</v>
      </c>
      <c r="B3757" s="3" t="s">
        <v>6497</v>
      </c>
      <c r="C3757" s="3" t="s">
        <v>8162</v>
      </c>
      <c r="D3757" s="12" t="s">
        <v>10091</v>
      </c>
      <c r="E3757" s="6" t="str">
        <f t="shared" si="184"/>
        <v>module=rssib</v>
      </c>
      <c r="F3757" s="6" t="str">
        <f t="shared" si="185"/>
        <v>module=xssib</v>
      </c>
    </row>
    <row r="3758" spans="1:6" ht="30" customHeight="1">
      <c r="A3758" s="3" t="s">
        <v>2</v>
      </c>
      <c r="B3758" s="3" t="s">
        <v>6498</v>
      </c>
      <c r="C3758" s="3" t="s">
        <v>8163</v>
      </c>
      <c r="D3758" s="12" t="s">
        <v>10092</v>
      </c>
      <c r="E3758" s="6" t="str">
        <f t="shared" si="184"/>
        <v>module=rssib</v>
      </c>
      <c r="F3758" s="6" t="str">
        <f t="shared" si="185"/>
        <v>module=xssib</v>
      </c>
    </row>
    <row r="3759" spans="1:6" ht="30" customHeight="1">
      <c r="A3759" s="3" t="s">
        <v>2</v>
      </c>
      <c r="B3759" s="3" t="s">
        <v>6499</v>
      </c>
      <c r="C3759" s="3" t="s">
        <v>8164</v>
      </c>
      <c r="D3759" s="12" t="s">
        <v>10093</v>
      </c>
      <c r="E3759" s="6" t="str">
        <f t="shared" si="184"/>
        <v>module=rssib</v>
      </c>
      <c r="F3759" s="6" t="str">
        <f t="shared" si="185"/>
        <v>module=xssib</v>
      </c>
    </row>
    <row r="3760" spans="1:6" ht="30" customHeight="1">
      <c r="A3760" s="3" t="s">
        <v>2</v>
      </c>
      <c r="B3760" s="3" t="s">
        <v>6500</v>
      </c>
      <c r="C3760" s="3" t="s">
        <v>8165</v>
      </c>
      <c r="D3760" s="12" t="s">
        <v>10094</v>
      </c>
      <c r="E3760" s="6" t="str">
        <f t="shared" si="184"/>
        <v>module=rssib</v>
      </c>
      <c r="F3760" s="6" t="str">
        <f t="shared" si="185"/>
        <v>module=xssib</v>
      </c>
    </row>
    <row r="3761" spans="1:6" ht="30" customHeight="1">
      <c r="A3761" s="3" t="s">
        <v>2</v>
      </c>
      <c r="B3761" s="3" t="s">
        <v>6501</v>
      </c>
      <c r="C3761" s="3" t="s">
        <v>8166</v>
      </c>
      <c r="D3761" s="12" t="s">
        <v>10095</v>
      </c>
      <c r="E3761" s="6" t="str">
        <f t="shared" si="184"/>
        <v>module=rssib</v>
      </c>
      <c r="F3761" s="6" t="str">
        <f t="shared" si="185"/>
        <v>module=xssib</v>
      </c>
    </row>
    <row r="3762" spans="1:6" ht="30" customHeight="1">
      <c r="A3762" s="3" t="s">
        <v>2</v>
      </c>
      <c r="B3762" s="3" t="s">
        <v>6502</v>
      </c>
      <c r="C3762" s="3" t="s">
        <v>8167</v>
      </c>
      <c r="D3762" s="12" t="s">
        <v>10096</v>
      </c>
      <c r="E3762" s="6" t="str">
        <f t="shared" si="184"/>
        <v>module=rssib</v>
      </c>
      <c r="F3762" s="6" t="str">
        <f t="shared" si="185"/>
        <v>module=xssib</v>
      </c>
    </row>
    <row r="3763" spans="1:6" ht="30" customHeight="1">
      <c r="A3763" s="3" t="s">
        <v>2</v>
      </c>
      <c r="B3763" s="3" t="s">
        <v>6503</v>
      </c>
      <c r="C3763" s="3" t="s">
        <v>8168</v>
      </c>
      <c r="D3763" s="12" t="s">
        <v>10097</v>
      </c>
      <c r="E3763" s="6" t="str">
        <f t="shared" si="184"/>
        <v>module=rssib</v>
      </c>
      <c r="F3763" s="6" t="str">
        <f t="shared" si="185"/>
        <v>module=xssib</v>
      </c>
    </row>
    <row r="3764" spans="1:6" ht="30" customHeight="1">
      <c r="A3764" s="3" t="s">
        <v>2</v>
      </c>
      <c r="B3764" s="3" t="s">
        <v>6504</v>
      </c>
      <c r="C3764" s="3" t="s">
        <v>8169</v>
      </c>
      <c r="D3764" s="12" t="s">
        <v>10098</v>
      </c>
      <c r="E3764" s="6" t="str">
        <f t="shared" si="184"/>
        <v>module=rssib</v>
      </c>
      <c r="F3764" s="6" t="str">
        <f t="shared" si="185"/>
        <v>module=xssib</v>
      </c>
    </row>
    <row r="3765" spans="1:6" ht="30" customHeight="1">
      <c r="A3765" s="3" t="s">
        <v>2</v>
      </c>
      <c r="B3765" s="3" t="s">
        <v>6505</v>
      </c>
      <c r="C3765" s="3" t="s">
        <v>8170</v>
      </c>
      <c r="D3765" s="12" t="s">
        <v>10099</v>
      </c>
      <c r="E3765" s="6" t="str">
        <f t="shared" si="184"/>
        <v>module=rssib</v>
      </c>
      <c r="F3765" s="6" t="str">
        <f t="shared" si="185"/>
        <v>module=xssib</v>
      </c>
    </row>
    <row r="3766" spans="1:6" ht="30" customHeight="1">
      <c r="A3766" s="3" t="s">
        <v>2</v>
      </c>
      <c r="B3766" s="3" t="s">
        <v>6506</v>
      </c>
      <c r="C3766" s="3" t="s">
        <v>8171</v>
      </c>
      <c r="D3766" s="12" t="s">
        <v>10100</v>
      </c>
      <c r="E3766" s="6" t="str">
        <f t="shared" si="184"/>
        <v>module=rssib</v>
      </c>
      <c r="F3766" s="6" t="str">
        <f t="shared" si="185"/>
        <v>module=xssib</v>
      </c>
    </row>
    <row r="3767" spans="1:6" ht="30" customHeight="1">
      <c r="A3767" s="3" t="s">
        <v>2</v>
      </c>
      <c r="B3767" s="3" t="s">
        <v>6507</v>
      </c>
      <c r="C3767" s="3" t="s">
        <v>8172</v>
      </c>
      <c r="D3767" s="12" t="s">
        <v>10101</v>
      </c>
      <c r="E3767" s="6" t="str">
        <f t="shared" si="184"/>
        <v>module=rssib</v>
      </c>
      <c r="F3767" s="6" t="str">
        <f t="shared" si="185"/>
        <v>module=xssib</v>
      </c>
    </row>
    <row r="3768" spans="1:6" ht="30" customHeight="1">
      <c r="A3768" s="3" t="s">
        <v>2</v>
      </c>
      <c r="B3768" s="3" t="s">
        <v>6508</v>
      </c>
      <c r="C3768" s="3" t="s">
        <v>8173</v>
      </c>
      <c r="D3768" s="12" t="s">
        <v>10102</v>
      </c>
      <c r="E3768" s="6" t="str">
        <f t="shared" si="184"/>
        <v>module=rssib</v>
      </c>
      <c r="F3768" s="6" t="str">
        <f t="shared" si="185"/>
        <v>module=xssib</v>
      </c>
    </row>
    <row r="3769" spans="1:6" ht="30" customHeight="1">
      <c r="A3769" s="3" t="s">
        <v>3</v>
      </c>
      <c r="B3769" s="3" t="s">
        <v>6509</v>
      </c>
      <c r="C3769" s="3" t="s">
        <v>6509</v>
      </c>
      <c r="D3769" s="12" t="s">
        <v>10103</v>
      </c>
      <c r="E3769" s="6" t="str">
        <f t="shared" si="184"/>
        <v>module=rssib</v>
      </c>
      <c r="F3769" s="3" t="s">
        <v>114</v>
      </c>
    </row>
    <row r="3770" spans="1:6" ht="30" customHeight="1">
      <c r="A3770" s="3" t="s">
        <v>3</v>
      </c>
      <c r="B3770" s="3" t="s">
        <v>6510</v>
      </c>
      <c r="C3770" s="3" t="s">
        <v>6510</v>
      </c>
      <c r="D3770" s="12" t="s">
        <v>10104</v>
      </c>
      <c r="E3770" s="6" t="str">
        <f t="shared" si="184"/>
        <v>module=rssib</v>
      </c>
      <c r="F3770" s="3" t="s">
        <v>114</v>
      </c>
    </row>
    <row r="3771" spans="1:6" ht="30" customHeight="1">
      <c r="A3771" s="3" t="s">
        <v>3</v>
      </c>
      <c r="B3771" s="3" t="s">
        <v>6511</v>
      </c>
      <c r="C3771" s="3" t="s">
        <v>6511</v>
      </c>
      <c r="D3771" s="12" t="s">
        <v>10105</v>
      </c>
      <c r="E3771" s="6" t="str">
        <f t="shared" si="184"/>
        <v>module=rssib</v>
      </c>
      <c r="F3771" s="3" t="s">
        <v>114</v>
      </c>
    </row>
    <row r="3772" spans="1:6" ht="30" customHeight="1">
      <c r="A3772" s="3" t="s">
        <v>3</v>
      </c>
      <c r="B3772" s="3" t="s">
        <v>6512</v>
      </c>
      <c r="C3772" s="3" t="s">
        <v>6512</v>
      </c>
      <c r="D3772" s="12" t="s">
        <v>10106</v>
      </c>
      <c r="E3772" s="6" t="str">
        <f t="shared" si="184"/>
        <v>module=rssib</v>
      </c>
      <c r="F3772" s="3" t="s">
        <v>114</v>
      </c>
    </row>
    <row r="3773" spans="1:6" ht="30" customHeight="1">
      <c r="A3773" s="3" t="s">
        <v>3</v>
      </c>
      <c r="B3773" s="3" t="s">
        <v>6513</v>
      </c>
      <c r="C3773" s="3" t="s">
        <v>6513</v>
      </c>
      <c r="D3773" s="12" t="s">
        <v>10107</v>
      </c>
      <c r="E3773" s="6" t="str">
        <f t="shared" si="184"/>
        <v>module=rssib</v>
      </c>
      <c r="F3773" s="3" t="s">
        <v>114</v>
      </c>
    </row>
    <row r="3774" spans="1:6" ht="30" customHeight="1">
      <c r="A3774" s="3" t="s">
        <v>3</v>
      </c>
      <c r="B3774" s="3" t="s">
        <v>6514</v>
      </c>
      <c r="C3774" s="3" t="s">
        <v>6514</v>
      </c>
      <c r="D3774" s="12" t="s">
        <v>10108</v>
      </c>
      <c r="E3774" s="6" t="str">
        <f t="shared" si="184"/>
        <v>module=rssib</v>
      </c>
      <c r="F3774" s="3" t="s">
        <v>114</v>
      </c>
    </row>
    <row r="3775" spans="1:6" ht="30" customHeight="1">
      <c r="A3775" s="3" t="s">
        <v>3</v>
      </c>
      <c r="B3775" s="3" t="s">
        <v>6515</v>
      </c>
      <c r="C3775" s="3" t="s">
        <v>6515</v>
      </c>
      <c r="D3775" s="12" t="s">
        <v>10109</v>
      </c>
      <c r="E3775" s="6" t="str">
        <f t="shared" si="184"/>
        <v>module=rssib</v>
      </c>
      <c r="F3775" s="3" t="s">
        <v>114</v>
      </c>
    </row>
    <row r="3776" spans="1:6" ht="30" customHeight="1">
      <c r="A3776" s="3" t="s">
        <v>3</v>
      </c>
      <c r="B3776" s="3" t="s">
        <v>6516</v>
      </c>
      <c r="C3776" s="3" t="s">
        <v>6516</v>
      </c>
      <c r="D3776" s="12" t="s">
        <v>10110</v>
      </c>
      <c r="E3776" s="6" t="str">
        <f t="shared" si="184"/>
        <v>module=rssib</v>
      </c>
      <c r="F3776" s="3" t="s">
        <v>114</v>
      </c>
    </row>
    <row r="3777" spans="1:6" ht="30" customHeight="1">
      <c r="A3777" s="3" t="s">
        <v>3</v>
      </c>
      <c r="B3777" s="3" t="s">
        <v>6517</v>
      </c>
      <c r="C3777" s="3" t="s">
        <v>6517</v>
      </c>
      <c r="D3777" s="12" t="s">
        <v>10111</v>
      </c>
      <c r="E3777" s="6" t="str">
        <f t="shared" si="184"/>
        <v>module=rssib</v>
      </c>
      <c r="F3777" s="3" t="s">
        <v>114</v>
      </c>
    </row>
    <row r="3778" spans="1:6" ht="30" customHeight="1">
      <c r="A3778" s="3" t="s">
        <v>3</v>
      </c>
      <c r="B3778" s="3" t="s">
        <v>6518</v>
      </c>
      <c r="C3778" s="3" t="s">
        <v>6518</v>
      </c>
      <c r="D3778" s="12" t="s">
        <v>10112</v>
      </c>
      <c r="E3778" s="6" t="str">
        <f t="shared" si="184"/>
        <v>module=rssib</v>
      </c>
      <c r="F3778" s="3" t="s">
        <v>114</v>
      </c>
    </row>
    <row r="3779" spans="1:6" ht="30" customHeight="1">
      <c r="A3779" s="3" t="s">
        <v>4</v>
      </c>
      <c r="B3779" s="3" t="s">
        <v>6519</v>
      </c>
      <c r="C3779" s="3" t="s">
        <v>6519</v>
      </c>
      <c r="D3779" s="12" t="s">
        <v>10113</v>
      </c>
      <c r="E3779" s="3" t="s">
        <v>114</v>
      </c>
      <c r="F3779" s="6" t="str">
        <f>HYPERLINK("http://www.ssc.wisc.edu/wlsresearch/documentation/waves/?wave=wls94&amp;module=xssib","module=xssib")</f>
        <v>module=xssib</v>
      </c>
    </row>
    <row r="3780" spans="1:6" ht="30" customHeight="1">
      <c r="A3780" s="3" t="s">
        <v>4</v>
      </c>
      <c r="B3780" s="3" t="s">
        <v>6520</v>
      </c>
      <c r="C3780" s="3" t="s">
        <v>6520</v>
      </c>
      <c r="D3780" s="12" t="s">
        <v>10114</v>
      </c>
      <c r="E3780" s="3" t="s">
        <v>114</v>
      </c>
      <c r="F3780" s="6" t="str">
        <f>HYPERLINK("http://www.ssc.wisc.edu/wlsresearch/documentation/waves/?wave=wls94&amp;module=xssib","module=xssib")</f>
        <v>module=xssib</v>
      </c>
    </row>
    <row r="3781" spans="1:6" ht="30" customHeight="1">
      <c r="A3781" s="3" t="s">
        <v>2</v>
      </c>
      <c r="B3781" s="3" t="s">
        <v>6521</v>
      </c>
      <c r="C3781" s="3" t="s">
        <v>8174</v>
      </c>
      <c r="D3781" s="12" t="s">
        <v>10115</v>
      </c>
      <c r="E3781" s="6" t="str">
        <f t="shared" ref="E3781:E3812" si="186">HYPERLINK("http://www.ssc.wisc.edu/wlsresearch/documentation/waves/?wave=wls92&amp;module=mhlth","module=mhlth")</f>
        <v>module=mhlth</v>
      </c>
      <c r="F3781" s="6" t="str">
        <f t="shared" ref="F3781:F3812" si="187">HYPERLINK("http://www.ssc.wisc.edu/wlsresearch/documentation/waves/?wave=wls94&amp;module=xmhlth","module=xmhlth")</f>
        <v>module=xmhlth</v>
      </c>
    </row>
    <row r="3782" spans="1:6" ht="30" customHeight="1">
      <c r="A3782" s="3" t="s">
        <v>2</v>
      </c>
      <c r="B3782" s="3" t="s">
        <v>6522</v>
      </c>
      <c r="C3782" s="3" t="s">
        <v>8175</v>
      </c>
      <c r="D3782" s="12" t="s">
        <v>10116</v>
      </c>
      <c r="E3782" s="6" t="str">
        <f t="shared" si="186"/>
        <v>module=mhlth</v>
      </c>
      <c r="F3782" s="6" t="str">
        <f t="shared" si="187"/>
        <v>module=xmhlth</v>
      </c>
    </row>
    <row r="3783" spans="1:6" ht="30" customHeight="1">
      <c r="A3783" s="3" t="s">
        <v>2</v>
      </c>
      <c r="B3783" s="3" t="s">
        <v>6523</v>
      </c>
      <c r="C3783" s="3" t="s">
        <v>8176</v>
      </c>
      <c r="D3783" s="12" t="s">
        <v>10117</v>
      </c>
      <c r="E3783" s="6" t="str">
        <f t="shared" si="186"/>
        <v>module=mhlth</v>
      </c>
      <c r="F3783" s="6" t="str">
        <f t="shared" si="187"/>
        <v>module=xmhlth</v>
      </c>
    </row>
    <row r="3784" spans="1:6" ht="30" customHeight="1">
      <c r="A3784" s="3" t="s">
        <v>2</v>
      </c>
      <c r="B3784" s="3" t="s">
        <v>6524</v>
      </c>
      <c r="C3784" s="3" t="s">
        <v>8177</v>
      </c>
      <c r="D3784" s="12" t="s">
        <v>10118</v>
      </c>
      <c r="E3784" s="6" t="str">
        <f t="shared" si="186"/>
        <v>module=mhlth</v>
      </c>
      <c r="F3784" s="6" t="str">
        <f t="shared" si="187"/>
        <v>module=xmhlth</v>
      </c>
    </row>
    <row r="3785" spans="1:6" ht="30" customHeight="1">
      <c r="A3785" s="3" t="s">
        <v>2</v>
      </c>
      <c r="B3785" s="3" t="s">
        <v>6525</v>
      </c>
      <c r="C3785" s="3" t="s">
        <v>8178</v>
      </c>
      <c r="D3785" s="12" t="s">
        <v>10119</v>
      </c>
      <c r="E3785" s="6" t="str">
        <f t="shared" si="186"/>
        <v>module=mhlth</v>
      </c>
      <c r="F3785" s="6" t="str">
        <f t="shared" si="187"/>
        <v>module=xmhlth</v>
      </c>
    </row>
    <row r="3786" spans="1:6" ht="30" customHeight="1">
      <c r="A3786" s="3" t="s">
        <v>2</v>
      </c>
      <c r="B3786" s="3" t="s">
        <v>6526</v>
      </c>
      <c r="C3786" s="3" t="s">
        <v>8179</v>
      </c>
      <c r="D3786" s="12" t="s">
        <v>10120</v>
      </c>
      <c r="E3786" s="6" t="str">
        <f t="shared" si="186"/>
        <v>module=mhlth</v>
      </c>
      <c r="F3786" s="6" t="str">
        <f t="shared" si="187"/>
        <v>module=xmhlth</v>
      </c>
    </row>
    <row r="3787" spans="1:6" ht="30" customHeight="1">
      <c r="A3787" s="3" t="s">
        <v>2</v>
      </c>
      <c r="B3787" s="3" t="s">
        <v>6527</v>
      </c>
      <c r="C3787" s="3" t="s">
        <v>8180</v>
      </c>
      <c r="D3787" s="12" t="s">
        <v>10121</v>
      </c>
      <c r="E3787" s="6" t="str">
        <f t="shared" si="186"/>
        <v>module=mhlth</v>
      </c>
      <c r="F3787" s="6" t="str">
        <f t="shared" si="187"/>
        <v>module=xmhlth</v>
      </c>
    </row>
    <row r="3788" spans="1:6" ht="30" customHeight="1">
      <c r="A3788" s="3" t="s">
        <v>2</v>
      </c>
      <c r="B3788" s="3" t="s">
        <v>6528</v>
      </c>
      <c r="C3788" s="3" t="s">
        <v>8181</v>
      </c>
      <c r="D3788" s="12" t="s">
        <v>10122</v>
      </c>
      <c r="E3788" s="6" t="str">
        <f t="shared" si="186"/>
        <v>module=mhlth</v>
      </c>
      <c r="F3788" s="6" t="str">
        <f t="shared" si="187"/>
        <v>module=xmhlth</v>
      </c>
    </row>
    <row r="3789" spans="1:6" ht="30" customHeight="1">
      <c r="A3789" s="3" t="s">
        <v>2</v>
      </c>
      <c r="B3789" s="3" t="s">
        <v>6529</v>
      </c>
      <c r="C3789" s="3" t="s">
        <v>8182</v>
      </c>
      <c r="D3789" s="12" t="s">
        <v>10123</v>
      </c>
      <c r="E3789" s="6" t="str">
        <f t="shared" si="186"/>
        <v>module=mhlth</v>
      </c>
      <c r="F3789" s="6" t="str">
        <f t="shared" si="187"/>
        <v>module=xmhlth</v>
      </c>
    </row>
    <row r="3790" spans="1:6" ht="30" customHeight="1">
      <c r="A3790" s="3" t="s">
        <v>2</v>
      </c>
      <c r="B3790" s="3" t="s">
        <v>6530</v>
      </c>
      <c r="C3790" s="3" t="s">
        <v>8183</v>
      </c>
      <c r="D3790" s="12" t="s">
        <v>10124</v>
      </c>
      <c r="E3790" s="6" t="str">
        <f t="shared" si="186"/>
        <v>module=mhlth</v>
      </c>
      <c r="F3790" s="6" t="str">
        <f t="shared" si="187"/>
        <v>module=xmhlth</v>
      </c>
    </row>
    <row r="3791" spans="1:6" ht="30" customHeight="1">
      <c r="A3791" s="3" t="s">
        <v>2</v>
      </c>
      <c r="B3791" s="3" t="s">
        <v>6531</v>
      </c>
      <c r="C3791" s="3" t="s">
        <v>8184</v>
      </c>
      <c r="D3791" s="12" t="s">
        <v>10125</v>
      </c>
      <c r="E3791" s="6" t="str">
        <f t="shared" si="186"/>
        <v>module=mhlth</v>
      </c>
      <c r="F3791" s="6" t="str">
        <f t="shared" si="187"/>
        <v>module=xmhlth</v>
      </c>
    </row>
    <row r="3792" spans="1:6" ht="30" customHeight="1">
      <c r="A3792" s="3" t="s">
        <v>2</v>
      </c>
      <c r="B3792" s="3" t="s">
        <v>6532</v>
      </c>
      <c r="C3792" s="3" t="s">
        <v>8185</v>
      </c>
      <c r="D3792" s="12" t="s">
        <v>10126</v>
      </c>
      <c r="E3792" s="6" t="str">
        <f t="shared" si="186"/>
        <v>module=mhlth</v>
      </c>
      <c r="F3792" s="6" t="str">
        <f t="shared" si="187"/>
        <v>module=xmhlth</v>
      </c>
    </row>
    <row r="3793" spans="1:6" ht="30" customHeight="1">
      <c r="A3793" s="3" t="s">
        <v>2</v>
      </c>
      <c r="B3793" s="3" t="s">
        <v>6533</v>
      </c>
      <c r="C3793" s="3" t="s">
        <v>8186</v>
      </c>
      <c r="D3793" s="12" t="s">
        <v>10127</v>
      </c>
      <c r="E3793" s="6" t="str">
        <f t="shared" si="186"/>
        <v>module=mhlth</v>
      </c>
      <c r="F3793" s="6" t="str">
        <f t="shared" si="187"/>
        <v>module=xmhlth</v>
      </c>
    </row>
    <row r="3794" spans="1:6" ht="30" customHeight="1">
      <c r="A3794" s="3" t="s">
        <v>2</v>
      </c>
      <c r="B3794" s="3" t="s">
        <v>6534</v>
      </c>
      <c r="C3794" s="3" t="s">
        <v>8187</v>
      </c>
      <c r="D3794" s="12" t="s">
        <v>10128</v>
      </c>
      <c r="E3794" s="6" t="str">
        <f t="shared" si="186"/>
        <v>module=mhlth</v>
      </c>
      <c r="F3794" s="6" t="str">
        <f t="shared" si="187"/>
        <v>module=xmhlth</v>
      </c>
    </row>
    <row r="3795" spans="1:6" ht="30" customHeight="1">
      <c r="A3795" s="3" t="s">
        <v>2</v>
      </c>
      <c r="B3795" s="3" t="s">
        <v>6535</v>
      </c>
      <c r="C3795" s="3" t="s">
        <v>8188</v>
      </c>
      <c r="D3795" s="12" t="s">
        <v>10129</v>
      </c>
      <c r="E3795" s="6" t="str">
        <f t="shared" si="186"/>
        <v>module=mhlth</v>
      </c>
      <c r="F3795" s="6" t="str">
        <f t="shared" si="187"/>
        <v>module=xmhlth</v>
      </c>
    </row>
    <row r="3796" spans="1:6" ht="30" customHeight="1">
      <c r="A3796" s="3" t="s">
        <v>2</v>
      </c>
      <c r="B3796" s="3" t="s">
        <v>6536</v>
      </c>
      <c r="C3796" s="3" t="s">
        <v>8189</v>
      </c>
      <c r="D3796" s="12" t="s">
        <v>10130</v>
      </c>
      <c r="E3796" s="6" t="str">
        <f t="shared" si="186"/>
        <v>module=mhlth</v>
      </c>
      <c r="F3796" s="6" t="str">
        <f t="shared" si="187"/>
        <v>module=xmhlth</v>
      </c>
    </row>
    <row r="3797" spans="1:6" ht="30" customHeight="1">
      <c r="A3797" s="3" t="s">
        <v>2</v>
      </c>
      <c r="B3797" s="3" t="s">
        <v>6537</v>
      </c>
      <c r="C3797" s="3" t="s">
        <v>8190</v>
      </c>
      <c r="D3797" s="12" t="s">
        <v>10131</v>
      </c>
      <c r="E3797" s="6" t="str">
        <f t="shared" si="186"/>
        <v>module=mhlth</v>
      </c>
      <c r="F3797" s="6" t="str">
        <f t="shared" si="187"/>
        <v>module=xmhlth</v>
      </c>
    </row>
    <row r="3798" spans="1:6" ht="30" customHeight="1">
      <c r="A3798" s="3" t="s">
        <v>2</v>
      </c>
      <c r="B3798" s="3" t="s">
        <v>6538</v>
      </c>
      <c r="C3798" s="3" t="s">
        <v>8191</v>
      </c>
      <c r="D3798" s="12" t="s">
        <v>10132</v>
      </c>
      <c r="E3798" s="6" t="str">
        <f t="shared" si="186"/>
        <v>module=mhlth</v>
      </c>
      <c r="F3798" s="6" t="str">
        <f t="shared" si="187"/>
        <v>module=xmhlth</v>
      </c>
    </row>
    <row r="3799" spans="1:6" ht="30" customHeight="1">
      <c r="A3799" s="3" t="s">
        <v>2</v>
      </c>
      <c r="B3799" s="3" t="s">
        <v>6539</v>
      </c>
      <c r="C3799" s="3" t="s">
        <v>8192</v>
      </c>
      <c r="D3799" s="12" t="s">
        <v>10133</v>
      </c>
      <c r="E3799" s="6" t="str">
        <f t="shared" si="186"/>
        <v>module=mhlth</v>
      </c>
      <c r="F3799" s="6" t="str">
        <f t="shared" si="187"/>
        <v>module=xmhlth</v>
      </c>
    </row>
    <row r="3800" spans="1:6" ht="30" customHeight="1">
      <c r="A3800" s="3" t="s">
        <v>2</v>
      </c>
      <c r="B3800" s="3" t="s">
        <v>6540</v>
      </c>
      <c r="C3800" s="3" t="s">
        <v>8193</v>
      </c>
      <c r="D3800" s="12" t="s">
        <v>10134</v>
      </c>
      <c r="E3800" s="6" t="str">
        <f t="shared" si="186"/>
        <v>module=mhlth</v>
      </c>
      <c r="F3800" s="6" t="str">
        <f t="shared" si="187"/>
        <v>module=xmhlth</v>
      </c>
    </row>
    <row r="3801" spans="1:6" ht="30" customHeight="1">
      <c r="A3801" s="3" t="s">
        <v>2</v>
      </c>
      <c r="B3801" s="3" t="s">
        <v>6541</v>
      </c>
      <c r="C3801" s="3" t="s">
        <v>8194</v>
      </c>
      <c r="D3801" s="12" t="s">
        <v>10135</v>
      </c>
      <c r="E3801" s="6" t="str">
        <f t="shared" si="186"/>
        <v>module=mhlth</v>
      </c>
      <c r="F3801" s="6" t="str">
        <f t="shared" si="187"/>
        <v>module=xmhlth</v>
      </c>
    </row>
    <row r="3802" spans="1:6" ht="30" customHeight="1">
      <c r="A3802" s="3" t="s">
        <v>2</v>
      </c>
      <c r="B3802" s="3" t="s">
        <v>6542</v>
      </c>
      <c r="C3802" s="3" t="s">
        <v>8195</v>
      </c>
      <c r="D3802" s="12" t="s">
        <v>10136</v>
      </c>
      <c r="E3802" s="6" t="str">
        <f t="shared" si="186"/>
        <v>module=mhlth</v>
      </c>
      <c r="F3802" s="6" t="str">
        <f t="shared" si="187"/>
        <v>module=xmhlth</v>
      </c>
    </row>
    <row r="3803" spans="1:6" ht="30" customHeight="1">
      <c r="A3803" s="3" t="s">
        <v>2</v>
      </c>
      <c r="B3803" s="3" t="s">
        <v>6543</v>
      </c>
      <c r="C3803" s="3" t="s">
        <v>8196</v>
      </c>
      <c r="D3803" s="12" t="s">
        <v>10137</v>
      </c>
      <c r="E3803" s="6" t="str">
        <f t="shared" si="186"/>
        <v>module=mhlth</v>
      </c>
      <c r="F3803" s="6" t="str">
        <f t="shared" si="187"/>
        <v>module=xmhlth</v>
      </c>
    </row>
    <row r="3804" spans="1:6" ht="30" customHeight="1">
      <c r="A3804" s="3" t="s">
        <v>2</v>
      </c>
      <c r="B3804" s="3" t="s">
        <v>6544</v>
      </c>
      <c r="C3804" s="3" t="s">
        <v>8197</v>
      </c>
      <c r="D3804" s="12" t="s">
        <v>10138</v>
      </c>
      <c r="E3804" s="6" t="str">
        <f t="shared" si="186"/>
        <v>module=mhlth</v>
      </c>
      <c r="F3804" s="6" t="str">
        <f t="shared" si="187"/>
        <v>module=xmhlth</v>
      </c>
    </row>
    <row r="3805" spans="1:6" ht="30" customHeight="1">
      <c r="A3805" s="3" t="s">
        <v>2</v>
      </c>
      <c r="B3805" s="3" t="s">
        <v>6545</v>
      </c>
      <c r="C3805" s="3" t="s">
        <v>8198</v>
      </c>
      <c r="D3805" s="12" t="s">
        <v>10139</v>
      </c>
      <c r="E3805" s="6" t="str">
        <f t="shared" si="186"/>
        <v>module=mhlth</v>
      </c>
      <c r="F3805" s="6" t="str">
        <f t="shared" si="187"/>
        <v>module=xmhlth</v>
      </c>
    </row>
    <row r="3806" spans="1:6" ht="30" customHeight="1">
      <c r="A3806" s="3" t="s">
        <v>2</v>
      </c>
      <c r="B3806" s="3" t="s">
        <v>6546</v>
      </c>
      <c r="C3806" s="3" t="s">
        <v>8199</v>
      </c>
      <c r="D3806" s="12" t="s">
        <v>10140</v>
      </c>
      <c r="E3806" s="6" t="str">
        <f t="shared" si="186"/>
        <v>module=mhlth</v>
      </c>
      <c r="F3806" s="6" t="str">
        <f t="shared" si="187"/>
        <v>module=xmhlth</v>
      </c>
    </row>
    <row r="3807" spans="1:6" ht="30" customHeight="1">
      <c r="A3807" s="3" t="s">
        <v>2</v>
      </c>
      <c r="B3807" s="3" t="s">
        <v>6547</v>
      </c>
      <c r="C3807" s="3" t="s">
        <v>8200</v>
      </c>
      <c r="D3807" s="12" t="s">
        <v>10141</v>
      </c>
      <c r="E3807" s="6" t="str">
        <f t="shared" si="186"/>
        <v>module=mhlth</v>
      </c>
      <c r="F3807" s="6" t="str">
        <f t="shared" si="187"/>
        <v>module=xmhlth</v>
      </c>
    </row>
    <row r="3808" spans="1:6" ht="30" customHeight="1">
      <c r="A3808" s="3" t="s">
        <v>2</v>
      </c>
      <c r="B3808" s="3" t="s">
        <v>6548</v>
      </c>
      <c r="C3808" s="3" t="s">
        <v>8201</v>
      </c>
      <c r="D3808" s="12" t="s">
        <v>10142</v>
      </c>
      <c r="E3808" s="6" t="str">
        <f t="shared" si="186"/>
        <v>module=mhlth</v>
      </c>
      <c r="F3808" s="6" t="str">
        <f t="shared" si="187"/>
        <v>module=xmhlth</v>
      </c>
    </row>
    <row r="3809" spans="1:6" ht="30" customHeight="1">
      <c r="A3809" s="3" t="s">
        <v>2</v>
      </c>
      <c r="B3809" s="3" t="s">
        <v>6549</v>
      </c>
      <c r="C3809" s="3" t="s">
        <v>8202</v>
      </c>
      <c r="D3809" s="12" t="s">
        <v>10143</v>
      </c>
      <c r="E3809" s="6" t="str">
        <f t="shared" si="186"/>
        <v>module=mhlth</v>
      </c>
      <c r="F3809" s="6" t="str">
        <f t="shared" si="187"/>
        <v>module=xmhlth</v>
      </c>
    </row>
    <row r="3810" spans="1:6" ht="30" customHeight="1">
      <c r="A3810" s="3" t="s">
        <v>2</v>
      </c>
      <c r="B3810" s="3" t="s">
        <v>6550</v>
      </c>
      <c r="C3810" s="3" t="s">
        <v>8203</v>
      </c>
      <c r="D3810" s="12" t="s">
        <v>10144</v>
      </c>
      <c r="E3810" s="6" t="str">
        <f t="shared" si="186"/>
        <v>module=mhlth</v>
      </c>
      <c r="F3810" s="6" t="str">
        <f t="shared" si="187"/>
        <v>module=xmhlth</v>
      </c>
    </row>
    <row r="3811" spans="1:6" ht="30" customHeight="1">
      <c r="A3811" s="3" t="s">
        <v>2</v>
      </c>
      <c r="B3811" s="3" t="s">
        <v>6551</v>
      </c>
      <c r="C3811" s="3" t="s">
        <v>8204</v>
      </c>
      <c r="D3811" s="12" t="s">
        <v>10145</v>
      </c>
      <c r="E3811" s="6" t="str">
        <f t="shared" si="186"/>
        <v>module=mhlth</v>
      </c>
      <c r="F3811" s="6" t="str">
        <f t="shared" si="187"/>
        <v>module=xmhlth</v>
      </c>
    </row>
    <row r="3812" spans="1:6" ht="30" customHeight="1">
      <c r="A3812" s="3" t="s">
        <v>2</v>
      </c>
      <c r="B3812" s="3" t="s">
        <v>6552</v>
      </c>
      <c r="C3812" s="3" t="s">
        <v>8205</v>
      </c>
      <c r="D3812" s="12" t="s">
        <v>10146</v>
      </c>
      <c r="E3812" s="6" t="str">
        <f t="shared" si="186"/>
        <v>module=mhlth</v>
      </c>
      <c r="F3812" s="6" t="str">
        <f t="shared" si="187"/>
        <v>module=xmhlth</v>
      </c>
    </row>
    <row r="3813" spans="1:6" ht="30" customHeight="1">
      <c r="A3813" s="3" t="s">
        <v>2</v>
      </c>
      <c r="B3813" s="3" t="s">
        <v>6553</v>
      </c>
      <c r="C3813" s="3" t="s">
        <v>8206</v>
      </c>
      <c r="D3813" s="12" t="s">
        <v>10147</v>
      </c>
      <c r="E3813" s="6" t="str">
        <f t="shared" ref="E3813:E3844" si="188">HYPERLINK("http://www.ssc.wisc.edu/wlsresearch/documentation/waves/?wave=wls92&amp;module=mhlth","module=mhlth")</f>
        <v>module=mhlth</v>
      </c>
      <c r="F3813" s="6" t="str">
        <f t="shared" ref="F3813:F3844" si="189">HYPERLINK("http://www.ssc.wisc.edu/wlsresearch/documentation/waves/?wave=wls94&amp;module=xmhlth","module=xmhlth")</f>
        <v>module=xmhlth</v>
      </c>
    </row>
    <row r="3814" spans="1:6" ht="30" customHeight="1">
      <c r="A3814" s="3" t="s">
        <v>2</v>
      </c>
      <c r="B3814" s="3" t="s">
        <v>6554</v>
      </c>
      <c r="C3814" s="3" t="s">
        <v>8207</v>
      </c>
      <c r="D3814" s="12" t="s">
        <v>10148</v>
      </c>
      <c r="E3814" s="6" t="str">
        <f t="shared" si="188"/>
        <v>module=mhlth</v>
      </c>
      <c r="F3814" s="6" t="str">
        <f t="shared" si="189"/>
        <v>module=xmhlth</v>
      </c>
    </row>
    <row r="3815" spans="1:6" ht="30" customHeight="1">
      <c r="A3815" s="3" t="s">
        <v>2</v>
      </c>
      <c r="B3815" s="3" t="s">
        <v>6555</v>
      </c>
      <c r="C3815" s="3" t="s">
        <v>8208</v>
      </c>
      <c r="D3815" s="12" t="s">
        <v>10149</v>
      </c>
      <c r="E3815" s="6" t="str">
        <f t="shared" si="188"/>
        <v>module=mhlth</v>
      </c>
      <c r="F3815" s="6" t="str">
        <f t="shared" si="189"/>
        <v>module=xmhlth</v>
      </c>
    </row>
    <row r="3816" spans="1:6" ht="30" customHeight="1">
      <c r="A3816" s="3" t="s">
        <v>2</v>
      </c>
      <c r="B3816" s="3" t="s">
        <v>6556</v>
      </c>
      <c r="C3816" s="3" t="s">
        <v>8209</v>
      </c>
      <c r="D3816" s="12" t="s">
        <v>10150</v>
      </c>
      <c r="E3816" s="6" t="str">
        <f t="shared" si="188"/>
        <v>module=mhlth</v>
      </c>
      <c r="F3816" s="6" t="str">
        <f t="shared" si="189"/>
        <v>module=xmhlth</v>
      </c>
    </row>
    <row r="3817" spans="1:6" ht="30" customHeight="1">
      <c r="A3817" s="3" t="s">
        <v>2</v>
      </c>
      <c r="B3817" s="3" t="s">
        <v>6557</v>
      </c>
      <c r="C3817" s="3" t="s">
        <v>8210</v>
      </c>
      <c r="D3817" s="12" t="s">
        <v>10151</v>
      </c>
      <c r="E3817" s="6" t="str">
        <f t="shared" si="188"/>
        <v>module=mhlth</v>
      </c>
      <c r="F3817" s="6" t="str">
        <f t="shared" si="189"/>
        <v>module=xmhlth</v>
      </c>
    </row>
    <row r="3818" spans="1:6" ht="30" customHeight="1">
      <c r="A3818" s="3" t="s">
        <v>2</v>
      </c>
      <c r="B3818" s="3" t="s">
        <v>6558</v>
      </c>
      <c r="C3818" s="3" t="s">
        <v>8211</v>
      </c>
      <c r="D3818" s="12" t="s">
        <v>10152</v>
      </c>
      <c r="E3818" s="6" t="str">
        <f t="shared" si="188"/>
        <v>module=mhlth</v>
      </c>
      <c r="F3818" s="6" t="str">
        <f t="shared" si="189"/>
        <v>module=xmhlth</v>
      </c>
    </row>
    <row r="3819" spans="1:6" ht="30" customHeight="1">
      <c r="A3819" s="3" t="s">
        <v>2</v>
      </c>
      <c r="B3819" s="3" t="s">
        <v>6559</v>
      </c>
      <c r="C3819" s="3" t="s">
        <v>8212</v>
      </c>
      <c r="D3819" s="12" t="s">
        <v>10153</v>
      </c>
      <c r="E3819" s="6" t="str">
        <f t="shared" si="188"/>
        <v>module=mhlth</v>
      </c>
      <c r="F3819" s="6" t="str">
        <f t="shared" si="189"/>
        <v>module=xmhlth</v>
      </c>
    </row>
    <row r="3820" spans="1:6" ht="30" customHeight="1">
      <c r="A3820" s="3" t="s">
        <v>2</v>
      </c>
      <c r="B3820" s="3" t="s">
        <v>6560</v>
      </c>
      <c r="C3820" s="3" t="s">
        <v>8213</v>
      </c>
      <c r="D3820" s="12" t="s">
        <v>10154</v>
      </c>
      <c r="E3820" s="6" t="str">
        <f t="shared" si="188"/>
        <v>module=mhlth</v>
      </c>
      <c r="F3820" s="6" t="str">
        <f t="shared" si="189"/>
        <v>module=xmhlth</v>
      </c>
    </row>
    <row r="3821" spans="1:6" ht="30" customHeight="1">
      <c r="A3821" s="3" t="s">
        <v>2</v>
      </c>
      <c r="B3821" s="3" t="s">
        <v>6561</v>
      </c>
      <c r="C3821" s="3" t="s">
        <v>8214</v>
      </c>
      <c r="D3821" s="12" t="s">
        <v>10155</v>
      </c>
      <c r="E3821" s="6" t="str">
        <f t="shared" si="188"/>
        <v>module=mhlth</v>
      </c>
      <c r="F3821" s="6" t="str">
        <f t="shared" si="189"/>
        <v>module=xmhlth</v>
      </c>
    </row>
    <row r="3822" spans="1:6" ht="30" customHeight="1">
      <c r="A3822" s="3" t="s">
        <v>2</v>
      </c>
      <c r="B3822" s="3" t="s">
        <v>6562</v>
      </c>
      <c r="C3822" s="3" t="s">
        <v>8215</v>
      </c>
      <c r="D3822" s="12" t="s">
        <v>10156</v>
      </c>
      <c r="E3822" s="6" t="str">
        <f t="shared" si="188"/>
        <v>module=mhlth</v>
      </c>
      <c r="F3822" s="6" t="str">
        <f t="shared" si="189"/>
        <v>module=xmhlth</v>
      </c>
    </row>
    <row r="3823" spans="1:6" ht="30" customHeight="1">
      <c r="A3823" s="3" t="s">
        <v>2</v>
      </c>
      <c r="B3823" s="3" t="s">
        <v>6563</v>
      </c>
      <c r="C3823" s="3" t="s">
        <v>8216</v>
      </c>
      <c r="D3823" s="12" t="s">
        <v>10157</v>
      </c>
      <c r="E3823" s="6" t="str">
        <f t="shared" si="188"/>
        <v>module=mhlth</v>
      </c>
      <c r="F3823" s="6" t="str">
        <f t="shared" si="189"/>
        <v>module=xmhlth</v>
      </c>
    </row>
    <row r="3824" spans="1:6" ht="30" customHeight="1">
      <c r="A3824" s="3" t="s">
        <v>2</v>
      </c>
      <c r="B3824" s="3" t="s">
        <v>6564</v>
      </c>
      <c r="C3824" s="3" t="s">
        <v>8217</v>
      </c>
      <c r="D3824" s="12" t="s">
        <v>10158</v>
      </c>
      <c r="E3824" s="6" t="str">
        <f t="shared" si="188"/>
        <v>module=mhlth</v>
      </c>
      <c r="F3824" s="6" t="str">
        <f t="shared" si="189"/>
        <v>module=xmhlth</v>
      </c>
    </row>
    <row r="3825" spans="1:6" ht="30" customHeight="1">
      <c r="A3825" s="3" t="s">
        <v>2</v>
      </c>
      <c r="B3825" s="3" t="s">
        <v>6565</v>
      </c>
      <c r="C3825" s="3" t="s">
        <v>8218</v>
      </c>
      <c r="D3825" s="12" t="s">
        <v>10159</v>
      </c>
      <c r="E3825" s="6" t="str">
        <f t="shared" si="188"/>
        <v>module=mhlth</v>
      </c>
      <c r="F3825" s="6" t="str">
        <f t="shared" si="189"/>
        <v>module=xmhlth</v>
      </c>
    </row>
    <row r="3826" spans="1:6" ht="30" customHeight="1">
      <c r="A3826" s="3" t="s">
        <v>2</v>
      </c>
      <c r="B3826" s="3" t="s">
        <v>6566</v>
      </c>
      <c r="C3826" s="3" t="s">
        <v>8219</v>
      </c>
      <c r="D3826" s="12" t="s">
        <v>10160</v>
      </c>
      <c r="E3826" s="6" t="str">
        <f t="shared" si="188"/>
        <v>module=mhlth</v>
      </c>
      <c r="F3826" s="6" t="str">
        <f t="shared" si="189"/>
        <v>module=xmhlth</v>
      </c>
    </row>
    <row r="3827" spans="1:6" ht="30" customHeight="1">
      <c r="A3827" s="3" t="s">
        <v>2</v>
      </c>
      <c r="B3827" s="3" t="s">
        <v>6567</v>
      </c>
      <c r="C3827" s="3" t="s">
        <v>8220</v>
      </c>
      <c r="D3827" s="12" t="s">
        <v>10161</v>
      </c>
      <c r="E3827" s="6" t="str">
        <f t="shared" si="188"/>
        <v>module=mhlth</v>
      </c>
      <c r="F3827" s="6" t="str">
        <f t="shared" si="189"/>
        <v>module=xmhlth</v>
      </c>
    </row>
    <row r="3828" spans="1:6" ht="30" customHeight="1">
      <c r="A3828" s="3" t="s">
        <v>2</v>
      </c>
      <c r="B3828" s="3" t="s">
        <v>6568</v>
      </c>
      <c r="C3828" s="3" t="s">
        <v>8221</v>
      </c>
      <c r="D3828" s="12" t="s">
        <v>10162</v>
      </c>
      <c r="E3828" s="6" t="str">
        <f t="shared" si="188"/>
        <v>module=mhlth</v>
      </c>
      <c r="F3828" s="6" t="str">
        <f t="shared" si="189"/>
        <v>module=xmhlth</v>
      </c>
    </row>
    <row r="3829" spans="1:6" ht="30" customHeight="1">
      <c r="A3829" s="3" t="s">
        <v>2</v>
      </c>
      <c r="B3829" s="3" t="s">
        <v>6569</v>
      </c>
      <c r="C3829" s="3" t="s">
        <v>8222</v>
      </c>
      <c r="D3829" s="12" t="s">
        <v>10163</v>
      </c>
      <c r="E3829" s="6" t="str">
        <f t="shared" si="188"/>
        <v>module=mhlth</v>
      </c>
      <c r="F3829" s="6" t="str">
        <f t="shared" si="189"/>
        <v>module=xmhlth</v>
      </c>
    </row>
    <row r="3830" spans="1:6" ht="30" customHeight="1">
      <c r="A3830" s="3" t="s">
        <v>2</v>
      </c>
      <c r="B3830" s="3" t="s">
        <v>6570</v>
      </c>
      <c r="C3830" s="3" t="s">
        <v>8223</v>
      </c>
      <c r="D3830" s="12" t="s">
        <v>10164</v>
      </c>
      <c r="E3830" s="6" t="str">
        <f t="shared" si="188"/>
        <v>module=mhlth</v>
      </c>
      <c r="F3830" s="6" t="str">
        <f t="shared" si="189"/>
        <v>module=xmhlth</v>
      </c>
    </row>
    <row r="3831" spans="1:6" ht="30" customHeight="1">
      <c r="A3831" s="3" t="s">
        <v>2</v>
      </c>
      <c r="B3831" s="3" t="s">
        <v>6571</v>
      </c>
      <c r="C3831" s="3" t="s">
        <v>8224</v>
      </c>
      <c r="D3831" s="12" t="s">
        <v>10165</v>
      </c>
      <c r="E3831" s="6" t="str">
        <f t="shared" si="188"/>
        <v>module=mhlth</v>
      </c>
      <c r="F3831" s="6" t="str">
        <f t="shared" si="189"/>
        <v>module=xmhlth</v>
      </c>
    </row>
    <row r="3832" spans="1:6" ht="30" customHeight="1">
      <c r="A3832" s="3" t="s">
        <v>2</v>
      </c>
      <c r="B3832" s="3" t="s">
        <v>6572</v>
      </c>
      <c r="C3832" s="3" t="s">
        <v>8225</v>
      </c>
      <c r="D3832" s="12" t="s">
        <v>10166</v>
      </c>
      <c r="E3832" s="6" t="str">
        <f t="shared" si="188"/>
        <v>module=mhlth</v>
      </c>
      <c r="F3832" s="6" t="str">
        <f t="shared" si="189"/>
        <v>module=xmhlth</v>
      </c>
    </row>
    <row r="3833" spans="1:6" ht="30" customHeight="1">
      <c r="A3833" s="3" t="s">
        <v>2</v>
      </c>
      <c r="B3833" s="3" t="s">
        <v>6573</v>
      </c>
      <c r="C3833" s="3" t="s">
        <v>8226</v>
      </c>
      <c r="D3833" s="12" t="s">
        <v>10167</v>
      </c>
      <c r="E3833" s="6" t="str">
        <f t="shared" si="188"/>
        <v>module=mhlth</v>
      </c>
      <c r="F3833" s="6" t="str">
        <f t="shared" si="189"/>
        <v>module=xmhlth</v>
      </c>
    </row>
    <row r="3834" spans="1:6" ht="30" customHeight="1">
      <c r="A3834" s="3" t="s">
        <v>2</v>
      </c>
      <c r="B3834" s="3" t="s">
        <v>6574</v>
      </c>
      <c r="C3834" s="3" t="s">
        <v>8227</v>
      </c>
      <c r="D3834" s="12" t="s">
        <v>10168</v>
      </c>
      <c r="E3834" s="6" t="str">
        <f t="shared" si="188"/>
        <v>module=mhlth</v>
      </c>
      <c r="F3834" s="6" t="str">
        <f t="shared" si="189"/>
        <v>module=xmhlth</v>
      </c>
    </row>
    <row r="3835" spans="1:6" ht="30" customHeight="1">
      <c r="A3835" s="3" t="s">
        <v>2</v>
      </c>
      <c r="B3835" s="3" t="s">
        <v>6575</v>
      </c>
      <c r="C3835" s="3" t="s">
        <v>8228</v>
      </c>
      <c r="D3835" s="12" t="s">
        <v>10169</v>
      </c>
      <c r="E3835" s="6" t="str">
        <f t="shared" si="188"/>
        <v>module=mhlth</v>
      </c>
      <c r="F3835" s="6" t="str">
        <f t="shared" si="189"/>
        <v>module=xmhlth</v>
      </c>
    </row>
    <row r="3836" spans="1:6" ht="30" customHeight="1">
      <c r="A3836" s="3" t="s">
        <v>2</v>
      </c>
      <c r="B3836" s="3" t="s">
        <v>6576</v>
      </c>
      <c r="C3836" s="3" t="s">
        <v>8229</v>
      </c>
      <c r="D3836" s="12" t="s">
        <v>10170</v>
      </c>
      <c r="E3836" s="6" t="str">
        <f t="shared" si="188"/>
        <v>module=mhlth</v>
      </c>
      <c r="F3836" s="6" t="str">
        <f t="shared" si="189"/>
        <v>module=xmhlth</v>
      </c>
    </row>
    <row r="3837" spans="1:6" ht="30" customHeight="1">
      <c r="A3837" s="3" t="s">
        <v>2</v>
      </c>
      <c r="B3837" s="3" t="s">
        <v>6577</v>
      </c>
      <c r="C3837" s="3" t="s">
        <v>8230</v>
      </c>
      <c r="D3837" s="12" t="s">
        <v>10171</v>
      </c>
      <c r="E3837" s="6" t="str">
        <f t="shared" si="188"/>
        <v>module=mhlth</v>
      </c>
      <c r="F3837" s="6" t="str">
        <f t="shared" si="189"/>
        <v>module=xmhlth</v>
      </c>
    </row>
    <row r="3838" spans="1:6" ht="30" customHeight="1">
      <c r="A3838" s="3" t="s">
        <v>2</v>
      </c>
      <c r="B3838" s="3" t="s">
        <v>6578</v>
      </c>
      <c r="C3838" s="3" t="s">
        <v>8231</v>
      </c>
      <c r="D3838" s="12" t="s">
        <v>10172</v>
      </c>
      <c r="E3838" s="6" t="str">
        <f t="shared" si="188"/>
        <v>module=mhlth</v>
      </c>
      <c r="F3838" s="6" t="str">
        <f t="shared" si="189"/>
        <v>module=xmhlth</v>
      </c>
    </row>
    <row r="3839" spans="1:6" ht="30" customHeight="1">
      <c r="A3839" s="3" t="s">
        <v>2</v>
      </c>
      <c r="B3839" s="3" t="s">
        <v>6579</v>
      </c>
      <c r="C3839" s="3" t="s">
        <v>8232</v>
      </c>
      <c r="D3839" s="12" t="s">
        <v>10173</v>
      </c>
      <c r="E3839" s="6" t="str">
        <f t="shared" si="188"/>
        <v>module=mhlth</v>
      </c>
      <c r="F3839" s="6" t="str">
        <f t="shared" si="189"/>
        <v>module=xmhlth</v>
      </c>
    </row>
    <row r="3840" spans="1:6" ht="30" customHeight="1">
      <c r="A3840" s="3" t="s">
        <v>2</v>
      </c>
      <c r="B3840" s="3" t="s">
        <v>6580</v>
      </c>
      <c r="C3840" s="3" t="s">
        <v>8233</v>
      </c>
      <c r="D3840" s="12" t="s">
        <v>10174</v>
      </c>
      <c r="E3840" s="6" t="str">
        <f t="shared" si="188"/>
        <v>module=mhlth</v>
      </c>
      <c r="F3840" s="6" t="str">
        <f t="shared" si="189"/>
        <v>module=xmhlth</v>
      </c>
    </row>
    <row r="3841" spans="1:6" ht="30" customHeight="1">
      <c r="A3841" s="3" t="s">
        <v>2</v>
      </c>
      <c r="B3841" s="3" t="s">
        <v>6581</v>
      </c>
      <c r="C3841" s="3" t="s">
        <v>8234</v>
      </c>
      <c r="D3841" s="12" t="s">
        <v>10175</v>
      </c>
      <c r="E3841" s="6" t="str">
        <f t="shared" si="188"/>
        <v>module=mhlth</v>
      </c>
      <c r="F3841" s="6" t="str">
        <f t="shared" si="189"/>
        <v>module=xmhlth</v>
      </c>
    </row>
    <row r="3842" spans="1:6" ht="30" customHeight="1">
      <c r="A3842" s="3" t="s">
        <v>2</v>
      </c>
      <c r="B3842" s="3" t="s">
        <v>6582</v>
      </c>
      <c r="C3842" s="3" t="s">
        <v>8235</v>
      </c>
      <c r="D3842" s="12" t="s">
        <v>10176</v>
      </c>
      <c r="E3842" s="6" t="str">
        <f t="shared" si="188"/>
        <v>module=mhlth</v>
      </c>
      <c r="F3842" s="6" t="str">
        <f t="shared" si="189"/>
        <v>module=xmhlth</v>
      </c>
    </row>
    <row r="3843" spans="1:6" ht="30" customHeight="1">
      <c r="A3843" s="3" t="s">
        <v>2</v>
      </c>
      <c r="B3843" s="3" t="s">
        <v>6583</v>
      </c>
      <c r="C3843" s="3" t="s">
        <v>8236</v>
      </c>
      <c r="D3843" s="12" t="s">
        <v>10177</v>
      </c>
      <c r="E3843" s="6" t="str">
        <f t="shared" si="188"/>
        <v>module=mhlth</v>
      </c>
      <c r="F3843" s="6" t="str">
        <f t="shared" si="189"/>
        <v>module=xmhlth</v>
      </c>
    </row>
    <row r="3844" spans="1:6" ht="30" customHeight="1">
      <c r="A3844" s="3" t="s">
        <v>2</v>
      </c>
      <c r="B3844" s="3" t="s">
        <v>6584</v>
      </c>
      <c r="C3844" s="3" t="s">
        <v>8237</v>
      </c>
      <c r="D3844" s="12" t="s">
        <v>10178</v>
      </c>
      <c r="E3844" s="6" t="str">
        <f t="shared" si="188"/>
        <v>module=mhlth</v>
      </c>
      <c r="F3844" s="6" t="str">
        <f t="shared" si="189"/>
        <v>module=xmhlth</v>
      </c>
    </row>
    <row r="3845" spans="1:6" ht="30" customHeight="1">
      <c r="A3845" s="3" t="s">
        <v>2</v>
      </c>
      <c r="B3845" s="3" t="s">
        <v>6585</v>
      </c>
      <c r="C3845" s="3" t="s">
        <v>8238</v>
      </c>
      <c r="D3845" s="12" t="s">
        <v>10179</v>
      </c>
      <c r="E3845" s="6" t="str">
        <f t="shared" ref="E3845:E3876" si="190">HYPERLINK("http://www.ssc.wisc.edu/wlsresearch/documentation/waves/?wave=wls92&amp;module=mhlth","module=mhlth")</f>
        <v>module=mhlth</v>
      </c>
      <c r="F3845" s="6" t="str">
        <f t="shared" ref="F3845:F3853" si="191">HYPERLINK("http://www.ssc.wisc.edu/wlsresearch/documentation/waves/?wave=wls94&amp;module=xmhlth","module=xmhlth")</f>
        <v>module=xmhlth</v>
      </c>
    </row>
    <row r="3846" spans="1:6" ht="30" customHeight="1">
      <c r="A3846" s="3" t="s">
        <v>2</v>
      </c>
      <c r="B3846" s="3" t="s">
        <v>6586</v>
      </c>
      <c r="C3846" s="3" t="s">
        <v>8239</v>
      </c>
      <c r="D3846" s="12" t="s">
        <v>10180</v>
      </c>
      <c r="E3846" s="6" t="str">
        <f t="shared" si="190"/>
        <v>module=mhlth</v>
      </c>
      <c r="F3846" s="6" t="str">
        <f t="shared" si="191"/>
        <v>module=xmhlth</v>
      </c>
    </row>
    <row r="3847" spans="1:6" ht="30" customHeight="1">
      <c r="A3847" s="3" t="s">
        <v>2</v>
      </c>
      <c r="B3847" s="3" t="s">
        <v>6587</v>
      </c>
      <c r="C3847" s="3" t="s">
        <v>8240</v>
      </c>
      <c r="D3847" s="12" t="s">
        <v>10181</v>
      </c>
      <c r="E3847" s="6" t="str">
        <f t="shared" si="190"/>
        <v>module=mhlth</v>
      </c>
      <c r="F3847" s="6" t="str">
        <f t="shared" si="191"/>
        <v>module=xmhlth</v>
      </c>
    </row>
    <row r="3848" spans="1:6" ht="30" customHeight="1">
      <c r="A3848" s="3" t="s">
        <v>2</v>
      </c>
      <c r="B3848" s="3" t="s">
        <v>6588</v>
      </c>
      <c r="C3848" s="3" t="s">
        <v>8241</v>
      </c>
      <c r="D3848" s="12" t="s">
        <v>10182</v>
      </c>
      <c r="E3848" s="6" t="str">
        <f t="shared" si="190"/>
        <v>module=mhlth</v>
      </c>
      <c r="F3848" s="6" t="str">
        <f t="shared" si="191"/>
        <v>module=xmhlth</v>
      </c>
    </row>
    <row r="3849" spans="1:6" ht="30" customHeight="1">
      <c r="A3849" s="3" t="s">
        <v>2</v>
      </c>
      <c r="B3849" s="3" t="s">
        <v>6589</v>
      </c>
      <c r="C3849" s="3" t="s">
        <v>8242</v>
      </c>
      <c r="D3849" s="12" t="s">
        <v>10183</v>
      </c>
      <c r="E3849" s="6" t="str">
        <f t="shared" si="190"/>
        <v>module=mhlth</v>
      </c>
      <c r="F3849" s="6" t="str">
        <f t="shared" si="191"/>
        <v>module=xmhlth</v>
      </c>
    </row>
    <row r="3850" spans="1:6" ht="30" customHeight="1">
      <c r="A3850" s="3" t="s">
        <v>2</v>
      </c>
      <c r="B3850" s="3" t="s">
        <v>6590</v>
      </c>
      <c r="C3850" s="3" t="s">
        <v>8243</v>
      </c>
      <c r="D3850" s="12" t="s">
        <v>10184</v>
      </c>
      <c r="E3850" s="6" t="str">
        <f t="shared" si="190"/>
        <v>module=mhlth</v>
      </c>
      <c r="F3850" s="6" t="str">
        <f t="shared" si="191"/>
        <v>module=xmhlth</v>
      </c>
    </row>
    <row r="3851" spans="1:6" ht="30" customHeight="1">
      <c r="A3851" s="3" t="s">
        <v>2</v>
      </c>
      <c r="B3851" s="3" t="s">
        <v>6591</v>
      </c>
      <c r="C3851" s="3" t="s">
        <v>8244</v>
      </c>
      <c r="D3851" s="12" t="s">
        <v>10185</v>
      </c>
      <c r="E3851" s="6" t="str">
        <f t="shared" si="190"/>
        <v>module=mhlth</v>
      </c>
      <c r="F3851" s="6" t="str">
        <f t="shared" si="191"/>
        <v>module=xmhlth</v>
      </c>
    </row>
    <row r="3852" spans="1:6" ht="30" customHeight="1">
      <c r="A3852" s="3" t="s">
        <v>2</v>
      </c>
      <c r="B3852" s="3" t="s">
        <v>6592</v>
      </c>
      <c r="C3852" s="3" t="s">
        <v>8245</v>
      </c>
      <c r="D3852" s="12" t="s">
        <v>10186</v>
      </c>
      <c r="E3852" s="6" t="str">
        <f t="shared" si="190"/>
        <v>module=mhlth</v>
      </c>
      <c r="F3852" s="6" t="str">
        <f t="shared" si="191"/>
        <v>module=xmhlth</v>
      </c>
    </row>
    <row r="3853" spans="1:6" ht="30" customHeight="1">
      <c r="A3853" s="3" t="s">
        <v>2</v>
      </c>
      <c r="B3853" s="3" t="s">
        <v>6593</v>
      </c>
      <c r="C3853" s="3" t="s">
        <v>8246</v>
      </c>
      <c r="D3853" s="12" t="s">
        <v>10187</v>
      </c>
      <c r="E3853" s="6" t="str">
        <f t="shared" si="190"/>
        <v>module=mhlth</v>
      </c>
      <c r="F3853" s="6" t="str">
        <f t="shared" si="191"/>
        <v>module=xmhlth</v>
      </c>
    </row>
    <row r="3854" spans="1:6" ht="30" customHeight="1">
      <c r="A3854" s="3" t="s">
        <v>3</v>
      </c>
      <c r="B3854" s="3" t="s">
        <v>6594</v>
      </c>
      <c r="C3854" s="3" t="s">
        <v>6594</v>
      </c>
      <c r="D3854" s="12" t="s">
        <v>10188</v>
      </c>
      <c r="E3854" s="6" t="str">
        <f t="shared" si="190"/>
        <v>module=mhlth</v>
      </c>
      <c r="F3854" s="3" t="s">
        <v>114</v>
      </c>
    </row>
    <row r="3855" spans="1:6" ht="30" customHeight="1">
      <c r="A3855" s="3" t="s">
        <v>3</v>
      </c>
      <c r="B3855" s="3" t="s">
        <v>6595</v>
      </c>
      <c r="C3855" s="3" t="s">
        <v>6595</v>
      </c>
      <c r="D3855" s="12" t="s">
        <v>10189</v>
      </c>
      <c r="E3855" s="6" t="str">
        <f t="shared" si="190"/>
        <v>module=mhlth</v>
      </c>
      <c r="F3855" s="3" t="s">
        <v>114</v>
      </c>
    </row>
    <row r="3856" spans="1:6" ht="30" customHeight="1">
      <c r="A3856" s="3" t="s">
        <v>3</v>
      </c>
      <c r="B3856" s="3" t="s">
        <v>6596</v>
      </c>
      <c r="C3856" s="3" t="s">
        <v>6596</v>
      </c>
      <c r="D3856" s="12" t="s">
        <v>10190</v>
      </c>
      <c r="E3856" s="6" t="str">
        <f t="shared" si="190"/>
        <v>module=mhlth</v>
      </c>
      <c r="F3856" s="3" t="s">
        <v>114</v>
      </c>
    </row>
    <row r="3857" spans="1:6" ht="30" customHeight="1">
      <c r="A3857" s="3" t="s">
        <v>3</v>
      </c>
      <c r="B3857" s="3" t="s">
        <v>6597</v>
      </c>
      <c r="C3857" s="3" t="s">
        <v>6597</v>
      </c>
      <c r="D3857" s="12" t="s">
        <v>10191</v>
      </c>
      <c r="E3857" s="6" t="str">
        <f t="shared" si="190"/>
        <v>module=mhlth</v>
      </c>
      <c r="F3857" s="3" t="s">
        <v>114</v>
      </c>
    </row>
    <row r="3858" spans="1:6" ht="30" customHeight="1">
      <c r="A3858" s="3" t="s">
        <v>3</v>
      </c>
      <c r="B3858" s="3" t="s">
        <v>6598</v>
      </c>
      <c r="C3858" s="3" t="s">
        <v>6598</v>
      </c>
      <c r="D3858" s="12" t="s">
        <v>10192</v>
      </c>
      <c r="E3858" s="6" t="str">
        <f t="shared" si="190"/>
        <v>module=mhlth</v>
      </c>
      <c r="F3858" s="3" t="s">
        <v>114</v>
      </c>
    </row>
    <row r="3859" spans="1:6" ht="30" customHeight="1">
      <c r="A3859" s="3" t="s">
        <v>3</v>
      </c>
      <c r="B3859" s="3" t="s">
        <v>6599</v>
      </c>
      <c r="C3859" s="3" t="s">
        <v>6599</v>
      </c>
      <c r="D3859" s="12" t="s">
        <v>10193</v>
      </c>
      <c r="E3859" s="6" t="str">
        <f t="shared" si="190"/>
        <v>module=mhlth</v>
      </c>
      <c r="F3859" s="3" t="s">
        <v>114</v>
      </c>
    </row>
    <row r="3860" spans="1:6" ht="30" customHeight="1">
      <c r="A3860" s="3" t="s">
        <v>3</v>
      </c>
      <c r="B3860" s="3" t="s">
        <v>6600</v>
      </c>
      <c r="C3860" s="3" t="s">
        <v>6600</v>
      </c>
      <c r="D3860" s="12" t="s">
        <v>10194</v>
      </c>
      <c r="E3860" s="6" t="str">
        <f t="shared" si="190"/>
        <v>module=mhlth</v>
      </c>
      <c r="F3860" s="3" t="s">
        <v>114</v>
      </c>
    </row>
    <row r="3861" spans="1:6" ht="30" customHeight="1">
      <c r="A3861" s="3" t="s">
        <v>3</v>
      </c>
      <c r="B3861" s="3" t="s">
        <v>6601</v>
      </c>
      <c r="C3861" s="3" t="s">
        <v>6601</v>
      </c>
      <c r="D3861" s="12" t="s">
        <v>10195</v>
      </c>
      <c r="E3861" s="6" t="str">
        <f t="shared" si="190"/>
        <v>module=mhlth</v>
      </c>
      <c r="F3861" s="3" t="s">
        <v>114</v>
      </c>
    </row>
    <row r="3862" spans="1:6" ht="30" customHeight="1">
      <c r="A3862" s="3" t="s">
        <v>3</v>
      </c>
      <c r="B3862" s="3" t="s">
        <v>6602</v>
      </c>
      <c r="C3862" s="3" t="s">
        <v>6602</v>
      </c>
      <c r="D3862" s="12" t="s">
        <v>10196</v>
      </c>
      <c r="E3862" s="6" t="str">
        <f t="shared" si="190"/>
        <v>module=mhlth</v>
      </c>
      <c r="F3862" s="3" t="s">
        <v>114</v>
      </c>
    </row>
    <row r="3863" spans="1:6" ht="30" customHeight="1">
      <c r="A3863" s="3" t="s">
        <v>3</v>
      </c>
      <c r="B3863" s="3" t="s">
        <v>6603</v>
      </c>
      <c r="C3863" s="3" t="s">
        <v>6603</v>
      </c>
      <c r="D3863" s="12" t="s">
        <v>10197</v>
      </c>
      <c r="E3863" s="6" t="str">
        <f t="shared" si="190"/>
        <v>module=mhlth</v>
      </c>
      <c r="F3863" s="3" t="s">
        <v>114</v>
      </c>
    </row>
    <row r="3864" spans="1:6" ht="30" customHeight="1">
      <c r="A3864" s="3" t="s">
        <v>3</v>
      </c>
      <c r="B3864" s="3" t="s">
        <v>6604</v>
      </c>
      <c r="C3864" s="3" t="s">
        <v>6604</v>
      </c>
      <c r="D3864" s="12" t="s">
        <v>10198</v>
      </c>
      <c r="E3864" s="6" t="str">
        <f t="shared" si="190"/>
        <v>module=mhlth</v>
      </c>
      <c r="F3864" s="3" t="s">
        <v>114</v>
      </c>
    </row>
    <row r="3865" spans="1:6" ht="30" customHeight="1">
      <c r="A3865" s="3" t="s">
        <v>3</v>
      </c>
      <c r="B3865" s="3" t="s">
        <v>6605</v>
      </c>
      <c r="C3865" s="3" t="s">
        <v>6605</v>
      </c>
      <c r="D3865" s="12" t="s">
        <v>10199</v>
      </c>
      <c r="E3865" s="6" t="str">
        <f t="shared" si="190"/>
        <v>module=mhlth</v>
      </c>
      <c r="F3865" s="3" t="s">
        <v>114</v>
      </c>
    </row>
    <row r="3866" spans="1:6" ht="30" customHeight="1">
      <c r="A3866" s="3" t="s">
        <v>3</v>
      </c>
      <c r="B3866" s="3" t="s">
        <v>6606</v>
      </c>
      <c r="C3866" s="3" t="s">
        <v>6606</v>
      </c>
      <c r="D3866" s="12" t="s">
        <v>10200</v>
      </c>
      <c r="E3866" s="6" t="str">
        <f t="shared" si="190"/>
        <v>module=mhlth</v>
      </c>
      <c r="F3866" s="3" t="s">
        <v>114</v>
      </c>
    </row>
    <row r="3867" spans="1:6" ht="30" customHeight="1">
      <c r="A3867" s="3" t="s">
        <v>3</v>
      </c>
      <c r="B3867" s="3" t="s">
        <v>6607</v>
      </c>
      <c r="C3867" s="3" t="s">
        <v>6607</v>
      </c>
      <c r="D3867" s="12" t="s">
        <v>10201</v>
      </c>
      <c r="E3867" s="6" t="str">
        <f t="shared" si="190"/>
        <v>module=mhlth</v>
      </c>
      <c r="F3867" s="3" t="s">
        <v>114</v>
      </c>
    </row>
    <row r="3868" spans="1:6" ht="30" customHeight="1">
      <c r="A3868" s="3" t="s">
        <v>3</v>
      </c>
      <c r="B3868" s="3" t="s">
        <v>6608</v>
      </c>
      <c r="C3868" s="3" t="s">
        <v>6608</v>
      </c>
      <c r="D3868" s="12" t="s">
        <v>10202</v>
      </c>
      <c r="E3868" s="6" t="str">
        <f t="shared" si="190"/>
        <v>module=mhlth</v>
      </c>
      <c r="F3868" s="3" t="s">
        <v>114</v>
      </c>
    </row>
    <row r="3869" spans="1:6" ht="30" customHeight="1">
      <c r="A3869" s="3" t="s">
        <v>3</v>
      </c>
      <c r="B3869" s="3" t="s">
        <v>6609</v>
      </c>
      <c r="C3869" s="3" t="s">
        <v>6609</v>
      </c>
      <c r="D3869" s="12" t="s">
        <v>10203</v>
      </c>
      <c r="E3869" s="6" t="str">
        <f t="shared" si="190"/>
        <v>module=mhlth</v>
      </c>
      <c r="F3869" s="3" t="s">
        <v>114</v>
      </c>
    </row>
    <row r="3870" spans="1:6" ht="30" customHeight="1">
      <c r="A3870" s="3" t="s">
        <v>3</v>
      </c>
      <c r="B3870" s="3" t="s">
        <v>6610</v>
      </c>
      <c r="C3870" s="3" t="s">
        <v>6610</v>
      </c>
      <c r="D3870" s="12" t="s">
        <v>10204</v>
      </c>
      <c r="E3870" s="6" t="str">
        <f t="shared" si="190"/>
        <v>module=mhlth</v>
      </c>
      <c r="F3870" s="3" t="s">
        <v>114</v>
      </c>
    </row>
    <row r="3871" spans="1:6" ht="30" customHeight="1">
      <c r="A3871" s="3" t="s">
        <v>3</v>
      </c>
      <c r="B3871" s="3" t="s">
        <v>6611</v>
      </c>
      <c r="C3871" s="3" t="s">
        <v>6611</v>
      </c>
      <c r="D3871" s="12" t="s">
        <v>10205</v>
      </c>
      <c r="E3871" s="6" t="str">
        <f t="shared" si="190"/>
        <v>module=mhlth</v>
      </c>
      <c r="F3871" s="3" t="s">
        <v>114</v>
      </c>
    </row>
    <row r="3872" spans="1:6" ht="30" customHeight="1">
      <c r="A3872" s="3" t="s">
        <v>3</v>
      </c>
      <c r="B3872" s="3" t="s">
        <v>6612</v>
      </c>
      <c r="C3872" s="3" t="s">
        <v>6612</v>
      </c>
      <c r="D3872" s="12" t="s">
        <v>10206</v>
      </c>
      <c r="E3872" s="6" t="str">
        <f t="shared" si="190"/>
        <v>module=mhlth</v>
      </c>
      <c r="F3872" s="3" t="s">
        <v>114</v>
      </c>
    </row>
    <row r="3873" spans="1:6" ht="30" customHeight="1">
      <c r="A3873" s="3" t="s">
        <v>3</v>
      </c>
      <c r="B3873" s="3" t="s">
        <v>6613</v>
      </c>
      <c r="C3873" s="3" t="s">
        <v>6613</v>
      </c>
      <c r="D3873" s="12" t="s">
        <v>10207</v>
      </c>
      <c r="E3873" s="6" t="str">
        <f t="shared" si="190"/>
        <v>module=mhlth</v>
      </c>
      <c r="F3873" s="3" t="s">
        <v>114</v>
      </c>
    </row>
    <row r="3874" spans="1:6" ht="30" customHeight="1">
      <c r="A3874" s="3" t="s">
        <v>3</v>
      </c>
      <c r="B3874" s="3" t="s">
        <v>6614</v>
      </c>
      <c r="C3874" s="3" t="s">
        <v>6614</v>
      </c>
      <c r="D3874" s="12" t="s">
        <v>10208</v>
      </c>
      <c r="E3874" s="6" t="str">
        <f t="shared" si="190"/>
        <v>module=mhlth</v>
      </c>
      <c r="F3874" s="3" t="s">
        <v>114</v>
      </c>
    </row>
    <row r="3875" spans="1:6" ht="30" customHeight="1">
      <c r="A3875" s="3" t="s">
        <v>3</v>
      </c>
      <c r="B3875" s="3" t="s">
        <v>6615</v>
      </c>
      <c r="C3875" s="3" t="s">
        <v>6615</v>
      </c>
      <c r="D3875" s="12" t="s">
        <v>10209</v>
      </c>
      <c r="E3875" s="6" t="str">
        <f t="shared" si="190"/>
        <v>module=mhlth</v>
      </c>
      <c r="F3875" s="3" t="s">
        <v>114</v>
      </c>
    </row>
    <row r="3876" spans="1:6" ht="30" customHeight="1">
      <c r="A3876" s="3" t="s">
        <v>3</v>
      </c>
      <c r="B3876" s="3" t="s">
        <v>6616</v>
      </c>
      <c r="C3876" s="3" t="s">
        <v>6616</v>
      </c>
      <c r="D3876" s="12" t="s">
        <v>10210</v>
      </c>
      <c r="E3876" s="6" t="str">
        <f t="shared" si="190"/>
        <v>module=mhlth</v>
      </c>
      <c r="F3876" s="3" t="s">
        <v>114</v>
      </c>
    </row>
    <row r="3877" spans="1:6" ht="30" customHeight="1">
      <c r="A3877" s="3" t="s">
        <v>3</v>
      </c>
      <c r="B3877" s="3" t="s">
        <v>6617</v>
      </c>
      <c r="C3877" s="3" t="s">
        <v>6617</v>
      </c>
      <c r="D3877" s="12" t="s">
        <v>10211</v>
      </c>
      <c r="E3877" s="6" t="str">
        <f t="shared" ref="E3877:E3900" si="192">HYPERLINK("http://www.ssc.wisc.edu/wlsresearch/documentation/waves/?wave=wls92&amp;module=mhlth","module=mhlth")</f>
        <v>module=mhlth</v>
      </c>
      <c r="F3877" s="3" t="s">
        <v>114</v>
      </c>
    </row>
    <row r="3878" spans="1:6" ht="30" customHeight="1">
      <c r="A3878" s="3" t="s">
        <v>3</v>
      </c>
      <c r="B3878" s="3" t="s">
        <v>6618</v>
      </c>
      <c r="C3878" s="3" t="s">
        <v>6618</v>
      </c>
      <c r="D3878" s="12" t="s">
        <v>10212</v>
      </c>
      <c r="E3878" s="6" t="str">
        <f t="shared" si="192"/>
        <v>module=mhlth</v>
      </c>
      <c r="F3878" s="3" t="s">
        <v>114</v>
      </c>
    </row>
    <row r="3879" spans="1:6" ht="30" customHeight="1">
      <c r="A3879" s="3" t="s">
        <v>3</v>
      </c>
      <c r="B3879" s="3" t="s">
        <v>6619</v>
      </c>
      <c r="C3879" s="3" t="s">
        <v>6619</v>
      </c>
      <c r="D3879" s="12" t="s">
        <v>10213</v>
      </c>
      <c r="E3879" s="6" t="str">
        <f t="shared" si="192"/>
        <v>module=mhlth</v>
      </c>
      <c r="F3879" s="3" t="s">
        <v>114</v>
      </c>
    </row>
    <row r="3880" spans="1:6" ht="30" customHeight="1">
      <c r="A3880" s="3" t="s">
        <v>3</v>
      </c>
      <c r="B3880" s="3" t="s">
        <v>6620</v>
      </c>
      <c r="C3880" s="3" t="s">
        <v>6620</v>
      </c>
      <c r="D3880" s="12" t="s">
        <v>10214</v>
      </c>
      <c r="E3880" s="6" t="str">
        <f t="shared" si="192"/>
        <v>module=mhlth</v>
      </c>
      <c r="F3880" s="3" t="s">
        <v>114</v>
      </c>
    </row>
    <row r="3881" spans="1:6" ht="30" customHeight="1">
      <c r="A3881" s="3" t="s">
        <v>3</v>
      </c>
      <c r="B3881" s="3" t="s">
        <v>6621</v>
      </c>
      <c r="C3881" s="3" t="s">
        <v>6621</v>
      </c>
      <c r="D3881" s="12" t="s">
        <v>10215</v>
      </c>
      <c r="E3881" s="6" t="str">
        <f t="shared" si="192"/>
        <v>module=mhlth</v>
      </c>
      <c r="F3881" s="3" t="s">
        <v>114</v>
      </c>
    </row>
    <row r="3882" spans="1:6" ht="30" customHeight="1">
      <c r="A3882" s="3" t="s">
        <v>3</v>
      </c>
      <c r="B3882" s="3" t="s">
        <v>6622</v>
      </c>
      <c r="C3882" s="3" t="s">
        <v>6622</v>
      </c>
      <c r="D3882" s="12" t="s">
        <v>10216</v>
      </c>
      <c r="E3882" s="6" t="str">
        <f t="shared" si="192"/>
        <v>module=mhlth</v>
      </c>
      <c r="F3882" s="3" t="s">
        <v>114</v>
      </c>
    </row>
    <row r="3883" spans="1:6" ht="30" customHeight="1">
      <c r="A3883" s="3" t="s">
        <v>3</v>
      </c>
      <c r="B3883" s="3" t="s">
        <v>6623</v>
      </c>
      <c r="C3883" s="3" t="s">
        <v>6623</v>
      </c>
      <c r="D3883" s="12" t="s">
        <v>10217</v>
      </c>
      <c r="E3883" s="6" t="str">
        <f t="shared" si="192"/>
        <v>module=mhlth</v>
      </c>
      <c r="F3883" s="3" t="s">
        <v>114</v>
      </c>
    </row>
    <row r="3884" spans="1:6" ht="30" customHeight="1">
      <c r="A3884" s="3" t="s">
        <v>3</v>
      </c>
      <c r="B3884" s="3" t="s">
        <v>6624</v>
      </c>
      <c r="C3884" s="3" t="s">
        <v>6624</v>
      </c>
      <c r="D3884" s="12" t="s">
        <v>10218</v>
      </c>
      <c r="E3884" s="6" t="str">
        <f t="shared" si="192"/>
        <v>module=mhlth</v>
      </c>
      <c r="F3884" s="3" t="s">
        <v>114</v>
      </c>
    </row>
    <row r="3885" spans="1:6" ht="30" customHeight="1">
      <c r="A3885" s="3" t="s">
        <v>3</v>
      </c>
      <c r="B3885" s="3" t="s">
        <v>6625</v>
      </c>
      <c r="C3885" s="3" t="s">
        <v>6625</v>
      </c>
      <c r="D3885" s="12" t="s">
        <v>10219</v>
      </c>
      <c r="E3885" s="6" t="str">
        <f t="shared" si="192"/>
        <v>module=mhlth</v>
      </c>
      <c r="F3885" s="3" t="s">
        <v>114</v>
      </c>
    </row>
    <row r="3886" spans="1:6" ht="30" customHeight="1">
      <c r="A3886" s="3" t="s">
        <v>3</v>
      </c>
      <c r="B3886" s="3" t="s">
        <v>6626</v>
      </c>
      <c r="C3886" s="3" t="s">
        <v>6626</v>
      </c>
      <c r="D3886" s="12" t="s">
        <v>10220</v>
      </c>
      <c r="E3886" s="6" t="str">
        <f t="shared" si="192"/>
        <v>module=mhlth</v>
      </c>
      <c r="F3886" s="3" t="s">
        <v>114</v>
      </c>
    </row>
    <row r="3887" spans="1:6" ht="30" customHeight="1">
      <c r="A3887" s="3" t="s">
        <v>3</v>
      </c>
      <c r="B3887" s="3" t="s">
        <v>6627</v>
      </c>
      <c r="C3887" s="3" t="s">
        <v>6627</v>
      </c>
      <c r="D3887" s="12" t="s">
        <v>10221</v>
      </c>
      <c r="E3887" s="6" t="str">
        <f t="shared" si="192"/>
        <v>module=mhlth</v>
      </c>
      <c r="F3887" s="3" t="s">
        <v>114</v>
      </c>
    </row>
    <row r="3888" spans="1:6" ht="30" customHeight="1">
      <c r="A3888" s="3" t="s">
        <v>3</v>
      </c>
      <c r="B3888" s="3" t="s">
        <v>6628</v>
      </c>
      <c r="C3888" s="3" t="s">
        <v>6628</v>
      </c>
      <c r="D3888" s="12" t="s">
        <v>10222</v>
      </c>
      <c r="E3888" s="6" t="str">
        <f t="shared" si="192"/>
        <v>module=mhlth</v>
      </c>
      <c r="F3888" s="3" t="s">
        <v>114</v>
      </c>
    </row>
    <row r="3889" spans="1:6" ht="30" customHeight="1">
      <c r="A3889" s="3" t="s">
        <v>3</v>
      </c>
      <c r="B3889" s="3" t="s">
        <v>6629</v>
      </c>
      <c r="C3889" s="3" t="s">
        <v>6629</v>
      </c>
      <c r="D3889" s="12" t="s">
        <v>10223</v>
      </c>
      <c r="E3889" s="6" t="str">
        <f t="shared" si="192"/>
        <v>module=mhlth</v>
      </c>
      <c r="F3889" s="3" t="s">
        <v>114</v>
      </c>
    </row>
    <row r="3890" spans="1:6" ht="30" customHeight="1">
      <c r="A3890" s="3" t="s">
        <v>3</v>
      </c>
      <c r="B3890" s="3" t="s">
        <v>6630</v>
      </c>
      <c r="C3890" s="3" t="s">
        <v>6630</v>
      </c>
      <c r="D3890" s="12" t="s">
        <v>10224</v>
      </c>
      <c r="E3890" s="6" t="str">
        <f t="shared" si="192"/>
        <v>module=mhlth</v>
      </c>
      <c r="F3890" s="3" t="s">
        <v>114</v>
      </c>
    </row>
    <row r="3891" spans="1:6" ht="30" customHeight="1">
      <c r="A3891" s="3" t="s">
        <v>3</v>
      </c>
      <c r="B3891" s="3" t="s">
        <v>6631</v>
      </c>
      <c r="C3891" s="3" t="s">
        <v>6631</v>
      </c>
      <c r="D3891" s="12" t="s">
        <v>10225</v>
      </c>
      <c r="E3891" s="6" t="str">
        <f t="shared" si="192"/>
        <v>module=mhlth</v>
      </c>
      <c r="F3891" s="3" t="s">
        <v>114</v>
      </c>
    </row>
    <row r="3892" spans="1:6" ht="30" customHeight="1">
      <c r="A3892" s="3" t="s">
        <v>3</v>
      </c>
      <c r="B3892" s="3" t="s">
        <v>6632</v>
      </c>
      <c r="C3892" s="3" t="s">
        <v>6632</v>
      </c>
      <c r="D3892" s="12" t="s">
        <v>10226</v>
      </c>
      <c r="E3892" s="6" t="str">
        <f t="shared" si="192"/>
        <v>module=mhlth</v>
      </c>
      <c r="F3892" s="3" t="s">
        <v>114</v>
      </c>
    </row>
    <row r="3893" spans="1:6" ht="30" customHeight="1">
      <c r="A3893" s="3" t="s">
        <v>3</v>
      </c>
      <c r="B3893" s="3" t="s">
        <v>6633</v>
      </c>
      <c r="C3893" s="3" t="s">
        <v>6633</v>
      </c>
      <c r="D3893" s="12" t="s">
        <v>10227</v>
      </c>
      <c r="E3893" s="6" t="str">
        <f t="shared" si="192"/>
        <v>module=mhlth</v>
      </c>
      <c r="F3893" s="3" t="s">
        <v>114</v>
      </c>
    </row>
    <row r="3894" spans="1:6" ht="30" customHeight="1">
      <c r="A3894" s="3" t="s">
        <v>3</v>
      </c>
      <c r="B3894" s="3" t="s">
        <v>6634</v>
      </c>
      <c r="C3894" s="3" t="s">
        <v>6634</v>
      </c>
      <c r="D3894" s="12" t="s">
        <v>10228</v>
      </c>
      <c r="E3894" s="6" t="str">
        <f t="shared" si="192"/>
        <v>module=mhlth</v>
      </c>
      <c r="F3894" s="3" t="s">
        <v>114</v>
      </c>
    </row>
    <row r="3895" spans="1:6" ht="30" customHeight="1">
      <c r="A3895" s="3" t="s">
        <v>3</v>
      </c>
      <c r="B3895" s="3" t="s">
        <v>6635</v>
      </c>
      <c r="C3895" s="3" t="s">
        <v>6635</v>
      </c>
      <c r="D3895" s="12" t="s">
        <v>10229</v>
      </c>
      <c r="E3895" s="6" t="str">
        <f t="shared" si="192"/>
        <v>module=mhlth</v>
      </c>
      <c r="F3895" s="3" t="s">
        <v>114</v>
      </c>
    </row>
    <row r="3896" spans="1:6" ht="30" customHeight="1">
      <c r="A3896" s="3" t="s">
        <v>3</v>
      </c>
      <c r="B3896" s="3" t="s">
        <v>6636</v>
      </c>
      <c r="C3896" s="3" t="s">
        <v>6636</v>
      </c>
      <c r="D3896" s="12" t="s">
        <v>10230</v>
      </c>
      <c r="E3896" s="6" t="str">
        <f t="shared" si="192"/>
        <v>module=mhlth</v>
      </c>
      <c r="F3896" s="3" t="s">
        <v>114</v>
      </c>
    </row>
    <row r="3897" spans="1:6" ht="30" customHeight="1">
      <c r="A3897" s="3" t="s">
        <v>3</v>
      </c>
      <c r="B3897" s="3" t="s">
        <v>6637</v>
      </c>
      <c r="C3897" s="3" t="s">
        <v>6637</v>
      </c>
      <c r="D3897" s="12" t="s">
        <v>10231</v>
      </c>
      <c r="E3897" s="6" t="str">
        <f t="shared" si="192"/>
        <v>module=mhlth</v>
      </c>
      <c r="F3897" s="3" t="s">
        <v>114</v>
      </c>
    </row>
    <row r="3898" spans="1:6" ht="30" customHeight="1">
      <c r="A3898" s="3" t="s">
        <v>3</v>
      </c>
      <c r="B3898" s="3" t="s">
        <v>6638</v>
      </c>
      <c r="C3898" s="3" t="s">
        <v>6638</v>
      </c>
      <c r="D3898" s="12" t="s">
        <v>10232</v>
      </c>
      <c r="E3898" s="6" t="str">
        <f t="shared" si="192"/>
        <v>module=mhlth</v>
      </c>
      <c r="F3898" s="3" t="s">
        <v>114</v>
      </c>
    </row>
    <row r="3899" spans="1:6" ht="30" customHeight="1">
      <c r="A3899" s="3" t="s">
        <v>3</v>
      </c>
      <c r="B3899" s="3" t="s">
        <v>6639</v>
      </c>
      <c r="C3899" s="3" t="s">
        <v>6639</v>
      </c>
      <c r="D3899" s="12" t="s">
        <v>10233</v>
      </c>
      <c r="E3899" s="6" t="str">
        <f t="shared" si="192"/>
        <v>module=mhlth</v>
      </c>
      <c r="F3899" s="3" t="s">
        <v>114</v>
      </c>
    </row>
    <row r="3900" spans="1:6" ht="30" customHeight="1">
      <c r="A3900" s="3" t="s">
        <v>3</v>
      </c>
      <c r="B3900" s="3" t="s">
        <v>6640</v>
      </c>
      <c r="C3900" s="3" t="s">
        <v>6640</v>
      </c>
      <c r="D3900" s="12" t="s">
        <v>10234</v>
      </c>
      <c r="E3900" s="6" t="str">
        <f t="shared" si="192"/>
        <v>module=mhlth</v>
      </c>
      <c r="F3900" s="3" t="s">
        <v>114</v>
      </c>
    </row>
    <row r="3901" spans="1:6" ht="30" customHeight="1">
      <c r="A3901" s="3" t="s">
        <v>4</v>
      </c>
      <c r="B3901" s="3" t="s">
        <v>6641</v>
      </c>
      <c r="C3901" s="3" t="s">
        <v>6641</v>
      </c>
      <c r="D3901" s="12" t="s">
        <v>10235</v>
      </c>
      <c r="E3901" s="3" t="s">
        <v>114</v>
      </c>
      <c r="F3901" s="6" t="str">
        <f t="shared" ref="F3901:F3932" si="193">HYPERLINK("http://www.ssc.wisc.edu/wlsresearch/documentation/waves/?wave=wls94&amp;module=xmhlth","module=xmhlth")</f>
        <v>module=xmhlth</v>
      </c>
    </row>
    <row r="3902" spans="1:6" ht="30" customHeight="1">
      <c r="A3902" s="3" t="s">
        <v>4</v>
      </c>
      <c r="B3902" s="3" t="s">
        <v>6642</v>
      </c>
      <c r="C3902" s="3" t="s">
        <v>6642</v>
      </c>
      <c r="D3902" s="12" t="s">
        <v>10236</v>
      </c>
      <c r="E3902" s="3" t="s">
        <v>114</v>
      </c>
      <c r="F3902" s="6" t="str">
        <f t="shared" si="193"/>
        <v>module=xmhlth</v>
      </c>
    </row>
    <row r="3903" spans="1:6" ht="30" customHeight="1">
      <c r="A3903" s="3" t="s">
        <v>4</v>
      </c>
      <c r="B3903" s="3" t="s">
        <v>6643</v>
      </c>
      <c r="C3903" s="3" t="s">
        <v>6643</v>
      </c>
      <c r="D3903" s="12" t="s">
        <v>10237</v>
      </c>
      <c r="E3903" s="3" t="s">
        <v>114</v>
      </c>
      <c r="F3903" s="6" t="str">
        <f t="shared" si="193"/>
        <v>module=xmhlth</v>
      </c>
    </row>
    <row r="3904" spans="1:6" ht="30" customHeight="1">
      <c r="A3904" s="3" t="s">
        <v>4</v>
      </c>
      <c r="B3904" s="3" t="s">
        <v>6644</v>
      </c>
      <c r="C3904" s="3" t="s">
        <v>6644</v>
      </c>
      <c r="D3904" s="12" t="s">
        <v>10238</v>
      </c>
      <c r="E3904" s="3" t="s">
        <v>114</v>
      </c>
      <c r="F3904" s="6" t="str">
        <f t="shared" si="193"/>
        <v>module=xmhlth</v>
      </c>
    </row>
    <row r="3905" spans="1:6" ht="30" customHeight="1">
      <c r="A3905" s="3" t="s">
        <v>4</v>
      </c>
      <c r="B3905" s="3" t="s">
        <v>6645</v>
      </c>
      <c r="C3905" s="3" t="s">
        <v>6645</v>
      </c>
      <c r="D3905" s="12" t="s">
        <v>10239</v>
      </c>
      <c r="E3905" s="3" t="s">
        <v>114</v>
      </c>
      <c r="F3905" s="6" t="str">
        <f t="shared" si="193"/>
        <v>module=xmhlth</v>
      </c>
    </row>
    <row r="3906" spans="1:6" ht="30" customHeight="1">
      <c r="A3906" s="3" t="s">
        <v>4</v>
      </c>
      <c r="B3906" s="3" t="s">
        <v>6646</v>
      </c>
      <c r="C3906" s="3" t="s">
        <v>6646</v>
      </c>
      <c r="D3906" s="12" t="s">
        <v>10240</v>
      </c>
      <c r="E3906" s="3" t="s">
        <v>114</v>
      </c>
      <c r="F3906" s="6" t="str">
        <f t="shared" si="193"/>
        <v>module=xmhlth</v>
      </c>
    </row>
    <row r="3907" spans="1:6" ht="30" customHeight="1">
      <c r="A3907" s="3" t="s">
        <v>4</v>
      </c>
      <c r="B3907" s="3" t="s">
        <v>6647</v>
      </c>
      <c r="C3907" s="3" t="s">
        <v>6647</v>
      </c>
      <c r="D3907" s="12" t="s">
        <v>10241</v>
      </c>
      <c r="E3907" s="3" t="s">
        <v>114</v>
      </c>
      <c r="F3907" s="6" t="str">
        <f t="shared" si="193"/>
        <v>module=xmhlth</v>
      </c>
    </row>
    <row r="3908" spans="1:6" ht="30" customHeight="1">
      <c r="A3908" s="3" t="s">
        <v>4</v>
      </c>
      <c r="B3908" s="3" t="s">
        <v>6648</v>
      </c>
      <c r="C3908" s="3" t="s">
        <v>6648</v>
      </c>
      <c r="D3908" s="12" t="s">
        <v>10242</v>
      </c>
      <c r="E3908" s="3" t="s">
        <v>114</v>
      </c>
      <c r="F3908" s="6" t="str">
        <f t="shared" si="193"/>
        <v>module=xmhlth</v>
      </c>
    </row>
    <row r="3909" spans="1:6" ht="30" customHeight="1">
      <c r="A3909" s="3" t="s">
        <v>4</v>
      </c>
      <c r="B3909" s="3" t="s">
        <v>6649</v>
      </c>
      <c r="C3909" s="3" t="s">
        <v>6649</v>
      </c>
      <c r="D3909" s="12" t="s">
        <v>10243</v>
      </c>
      <c r="E3909" s="3" t="s">
        <v>114</v>
      </c>
      <c r="F3909" s="6" t="str">
        <f t="shared" si="193"/>
        <v>module=xmhlth</v>
      </c>
    </row>
    <row r="3910" spans="1:6" ht="30" customHeight="1">
      <c r="A3910" s="3" t="s">
        <v>4</v>
      </c>
      <c r="B3910" s="3" t="s">
        <v>6650</v>
      </c>
      <c r="C3910" s="3" t="s">
        <v>6650</v>
      </c>
      <c r="D3910" s="12" t="s">
        <v>10244</v>
      </c>
      <c r="E3910" s="3" t="s">
        <v>114</v>
      </c>
      <c r="F3910" s="6" t="str">
        <f t="shared" si="193"/>
        <v>module=xmhlth</v>
      </c>
    </row>
    <row r="3911" spans="1:6" ht="30" customHeight="1">
      <c r="A3911" s="3" t="s">
        <v>4</v>
      </c>
      <c r="B3911" s="3" t="s">
        <v>6651</v>
      </c>
      <c r="C3911" s="3" t="s">
        <v>6651</v>
      </c>
      <c r="D3911" s="12" t="s">
        <v>10245</v>
      </c>
      <c r="E3911" s="3" t="s">
        <v>114</v>
      </c>
      <c r="F3911" s="6" t="str">
        <f t="shared" si="193"/>
        <v>module=xmhlth</v>
      </c>
    </row>
    <row r="3912" spans="1:6" ht="30" customHeight="1">
      <c r="A3912" s="3" t="s">
        <v>4</v>
      </c>
      <c r="B3912" s="3" t="s">
        <v>6652</v>
      </c>
      <c r="C3912" s="3" t="s">
        <v>6652</v>
      </c>
      <c r="D3912" s="12" t="s">
        <v>10246</v>
      </c>
      <c r="E3912" s="3" t="s">
        <v>114</v>
      </c>
      <c r="F3912" s="6" t="str">
        <f t="shared" si="193"/>
        <v>module=xmhlth</v>
      </c>
    </row>
    <row r="3913" spans="1:6" ht="30" customHeight="1">
      <c r="A3913" s="3" t="s">
        <v>4</v>
      </c>
      <c r="B3913" s="3" t="s">
        <v>6653</v>
      </c>
      <c r="C3913" s="3" t="s">
        <v>6653</v>
      </c>
      <c r="D3913" s="12" t="s">
        <v>10247</v>
      </c>
      <c r="E3913" s="3" t="s">
        <v>114</v>
      </c>
      <c r="F3913" s="6" t="str">
        <f t="shared" si="193"/>
        <v>module=xmhlth</v>
      </c>
    </row>
    <row r="3914" spans="1:6" ht="30" customHeight="1">
      <c r="A3914" s="3" t="s">
        <v>4</v>
      </c>
      <c r="B3914" s="3" t="s">
        <v>6654</v>
      </c>
      <c r="C3914" s="3" t="s">
        <v>6654</v>
      </c>
      <c r="D3914" s="12" t="s">
        <v>10248</v>
      </c>
      <c r="E3914" s="3" t="s">
        <v>114</v>
      </c>
      <c r="F3914" s="6" t="str">
        <f t="shared" si="193"/>
        <v>module=xmhlth</v>
      </c>
    </row>
    <row r="3915" spans="1:6" ht="30" customHeight="1">
      <c r="A3915" s="3" t="s">
        <v>4</v>
      </c>
      <c r="B3915" s="3" t="s">
        <v>6655</v>
      </c>
      <c r="C3915" s="3" t="s">
        <v>6655</v>
      </c>
      <c r="D3915" s="12" t="s">
        <v>10249</v>
      </c>
      <c r="E3915" s="3" t="s">
        <v>114</v>
      </c>
      <c r="F3915" s="6" t="str">
        <f t="shared" si="193"/>
        <v>module=xmhlth</v>
      </c>
    </row>
    <row r="3916" spans="1:6" ht="30" customHeight="1">
      <c r="A3916" s="3" t="s">
        <v>4</v>
      </c>
      <c r="B3916" s="3" t="s">
        <v>6656</v>
      </c>
      <c r="C3916" s="3" t="s">
        <v>6656</v>
      </c>
      <c r="D3916" s="12" t="s">
        <v>10250</v>
      </c>
      <c r="E3916" s="3" t="s">
        <v>114</v>
      </c>
      <c r="F3916" s="6" t="str">
        <f t="shared" si="193"/>
        <v>module=xmhlth</v>
      </c>
    </row>
    <row r="3917" spans="1:6" ht="30" customHeight="1">
      <c r="A3917" s="3" t="s">
        <v>4</v>
      </c>
      <c r="B3917" s="3" t="s">
        <v>6657</v>
      </c>
      <c r="C3917" s="3" t="s">
        <v>6657</v>
      </c>
      <c r="D3917" s="12" t="s">
        <v>10251</v>
      </c>
      <c r="E3917" s="3" t="s">
        <v>114</v>
      </c>
      <c r="F3917" s="6" t="str">
        <f t="shared" si="193"/>
        <v>module=xmhlth</v>
      </c>
    </row>
    <row r="3918" spans="1:6" ht="30" customHeight="1">
      <c r="A3918" s="3" t="s">
        <v>4</v>
      </c>
      <c r="B3918" s="3" t="s">
        <v>6658</v>
      </c>
      <c r="C3918" s="3" t="s">
        <v>6658</v>
      </c>
      <c r="D3918" s="12" t="s">
        <v>10252</v>
      </c>
      <c r="E3918" s="3" t="s">
        <v>114</v>
      </c>
      <c r="F3918" s="6" t="str">
        <f t="shared" si="193"/>
        <v>module=xmhlth</v>
      </c>
    </row>
    <row r="3919" spans="1:6" ht="30" customHeight="1">
      <c r="A3919" s="3" t="s">
        <v>4</v>
      </c>
      <c r="B3919" s="3" t="s">
        <v>6659</v>
      </c>
      <c r="C3919" s="3" t="s">
        <v>6659</v>
      </c>
      <c r="D3919" s="12" t="s">
        <v>10253</v>
      </c>
      <c r="E3919" s="3" t="s">
        <v>114</v>
      </c>
      <c r="F3919" s="6" t="str">
        <f t="shared" si="193"/>
        <v>module=xmhlth</v>
      </c>
    </row>
    <row r="3920" spans="1:6" ht="30" customHeight="1">
      <c r="A3920" s="3" t="s">
        <v>4</v>
      </c>
      <c r="B3920" s="3" t="s">
        <v>6660</v>
      </c>
      <c r="C3920" s="3" t="s">
        <v>6660</v>
      </c>
      <c r="D3920" s="12" t="s">
        <v>10254</v>
      </c>
      <c r="E3920" s="3" t="s">
        <v>114</v>
      </c>
      <c r="F3920" s="6" t="str">
        <f t="shared" si="193"/>
        <v>module=xmhlth</v>
      </c>
    </row>
    <row r="3921" spans="1:6" ht="30" customHeight="1">
      <c r="A3921" s="3" t="s">
        <v>4</v>
      </c>
      <c r="B3921" s="3" t="s">
        <v>6661</v>
      </c>
      <c r="C3921" s="3" t="s">
        <v>6661</v>
      </c>
      <c r="D3921" s="12" t="s">
        <v>10255</v>
      </c>
      <c r="E3921" s="3" t="s">
        <v>114</v>
      </c>
      <c r="F3921" s="6" t="str">
        <f t="shared" si="193"/>
        <v>module=xmhlth</v>
      </c>
    </row>
    <row r="3922" spans="1:6" ht="30" customHeight="1">
      <c r="A3922" s="3" t="s">
        <v>4</v>
      </c>
      <c r="B3922" s="3" t="s">
        <v>6662</v>
      </c>
      <c r="C3922" s="3" t="s">
        <v>6662</v>
      </c>
      <c r="D3922" s="12" t="s">
        <v>10256</v>
      </c>
      <c r="E3922" s="3" t="s">
        <v>114</v>
      </c>
      <c r="F3922" s="6" t="str">
        <f t="shared" si="193"/>
        <v>module=xmhlth</v>
      </c>
    </row>
    <row r="3923" spans="1:6" ht="30" customHeight="1">
      <c r="A3923" s="3" t="s">
        <v>4</v>
      </c>
      <c r="B3923" s="3" t="s">
        <v>6663</v>
      </c>
      <c r="C3923" s="3" t="s">
        <v>6663</v>
      </c>
      <c r="D3923" s="12" t="s">
        <v>10257</v>
      </c>
      <c r="E3923" s="3" t="s">
        <v>114</v>
      </c>
      <c r="F3923" s="6" t="str">
        <f t="shared" si="193"/>
        <v>module=xmhlth</v>
      </c>
    </row>
    <row r="3924" spans="1:6" ht="30" customHeight="1">
      <c r="A3924" s="3" t="s">
        <v>4</v>
      </c>
      <c r="B3924" s="3" t="s">
        <v>6664</v>
      </c>
      <c r="C3924" s="3" t="s">
        <v>6664</v>
      </c>
      <c r="D3924" s="12" t="s">
        <v>10258</v>
      </c>
      <c r="E3924" s="3" t="s">
        <v>114</v>
      </c>
      <c r="F3924" s="6" t="str">
        <f t="shared" si="193"/>
        <v>module=xmhlth</v>
      </c>
    </row>
    <row r="3925" spans="1:6" ht="30" customHeight="1">
      <c r="A3925" s="3" t="s">
        <v>4</v>
      </c>
      <c r="B3925" s="3" t="s">
        <v>6665</v>
      </c>
      <c r="C3925" s="3" t="s">
        <v>6665</v>
      </c>
      <c r="D3925" s="12" t="s">
        <v>10259</v>
      </c>
      <c r="E3925" s="3" t="s">
        <v>114</v>
      </c>
      <c r="F3925" s="6" t="str">
        <f t="shared" si="193"/>
        <v>module=xmhlth</v>
      </c>
    </row>
    <row r="3926" spans="1:6" ht="30" customHeight="1">
      <c r="A3926" s="3" t="s">
        <v>4</v>
      </c>
      <c r="B3926" s="3" t="s">
        <v>6666</v>
      </c>
      <c r="C3926" s="3" t="s">
        <v>6666</v>
      </c>
      <c r="D3926" s="12" t="s">
        <v>10260</v>
      </c>
      <c r="E3926" s="3" t="s">
        <v>114</v>
      </c>
      <c r="F3926" s="6" t="str">
        <f t="shared" si="193"/>
        <v>module=xmhlth</v>
      </c>
    </row>
    <row r="3927" spans="1:6" ht="30" customHeight="1">
      <c r="A3927" s="3" t="s">
        <v>4</v>
      </c>
      <c r="B3927" s="3" t="s">
        <v>6667</v>
      </c>
      <c r="C3927" s="3" t="s">
        <v>6667</v>
      </c>
      <c r="D3927" s="12" t="s">
        <v>10188</v>
      </c>
      <c r="E3927" s="3" t="s">
        <v>114</v>
      </c>
      <c r="F3927" s="6" t="str">
        <f t="shared" si="193"/>
        <v>module=xmhlth</v>
      </c>
    </row>
    <row r="3928" spans="1:6" ht="30" customHeight="1">
      <c r="A3928" s="3" t="s">
        <v>4</v>
      </c>
      <c r="B3928" s="3" t="s">
        <v>6668</v>
      </c>
      <c r="C3928" s="3" t="s">
        <v>6668</v>
      </c>
      <c r="D3928" s="12" t="s">
        <v>10189</v>
      </c>
      <c r="E3928" s="3" t="s">
        <v>114</v>
      </c>
      <c r="F3928" s="6" t="str">
        <f t="shared" si="193"/>
        <v>module=xmhlth</v>
      </c>
    </row>
    <row r="3929" spans="1:6" ht="30" customHeight="1">
      <c r="A3929" s="3" t="s">
        <v>4</v>
      </c>
      <c r="B3929" s="3" t="s">
        <v>6669</v>
      </c>
      <c r="C3929" s="3" t="s">
        <v>6669</v>
      </c>
      <c r="D3929" s="12" t="s">
        <v>10261</v>
      </c>
      <c r="E3929" s="3" t="s">
        <v>114</v>
      </c>
      <c r="F3929" s="6" t="str">
        <f t="shared" si="193"/>
        <v>module=xmhlth</v>
      </c>
    </row>
    <row r="3930" spans="1:6" ht="30" customHeight="1">
      <c r="A3930" s="3" t="s">
        <v>4</v>
      </c>
      <c r="B3930" s="3" t="s">
        <v>6670</v>
      </c>
      <c r="C3930" s="3" t="s">
        <v>6670</v>
      </c>
      <c r="D3930" s="12" t="s">
        <v>10262</v>
      </c>
      <c r="E3930" s="3" t="s">
        <v>114</v>
      </c>
      <c r="F3930" s="6" t="str">
        <f t="shared" si="193"/>
        <v>module=xmhlth</v>
      </c>
    </row>
    <row r="3931" spans="1:6" ht="30" customHeight="1">
      <c r="A3931" s="3" t="s">
        <v>4</v>
      </c>
      <c r="B3931" s="3" t="s">
        <v>6671</v>
      </c>
      <c r="C3931" s="3" t="s">
        <v>6671</v>
      </c>
      <c r="D3931" s="12" t="s">
        <v>10263</v>
      </c>
      <c r="E3931" s="3" t="s">
        <v>114</v>
      </c>
      <c r="F3931" s="6" t="str">
        <f t="shared" si="193"/>
        <v>module=xmhlth</v>
      </c>
    </row>
    <row r="3932" spans="1:6" ht="30" customHeight="1">
      <c r="A3932" s="3" t="s">
        <v>4</v>
      </c>
      <c r="B3932" s="3" t="s">
        <v>6672</v>
      </c>
      <c r="C3932" s="3" t="s">
        <v>6672</v>
      </c>
      <c r="D3932" s="12" t="s">
        <v>10190</v>
      </c>
      <c r="E3932" s="3" t="s">
        <v>114</v>
      </c>
      <c r="F3932" s="6" t="str">
        <f t="shared" si="193"/>
        <v>module=xmhlth</v>
      </c>
    </row>
    <row r="3933" spans="1:6" ht="30" customHeight="1">
      <c r="A3933" s="3" t="s">
        <v>4</v>
      </c>
      <c r="B3933" s="3" t="s">
        <v>6673</v>
      </c>
      <c r="C3933" s="3" t="s">
        <v>6673</v>
      </c>
      <c r="D3933" s="12" t="s">
        <v>10192</v>
      </c>
      <c r="E3933" s="3" t="s">
        <v>114</v>
      </c>
      <c r="F3933" s="6" t="str">
        <f t="shared" ref="F3933:F3964" si="194">HYPERLINK("http://www.ssc.wisc.edu/wlsresearch/documentation/waves/?wave=wls94&amp;module=xmhlth","module=xmhlth")</f>
        <v>module=xmhlth</v>
      </c>
    </row>
    <row r="3934" spans="1:6" ht="30" customHeight="1">
      <c r="A3934" s="3" t="s">
        <v>4</v>
      </c>
      <c r="B3934" s="3" t="s">
        <v>6674</v>
      </c>
      <c r="C3934" s="3" t="s">
        <v>6674</v>
      </c>
      <c r="D3934" s="12" t="s">
        <v>10264</v>
      </c>
      <c r="E3934" s="3" t="s">
        <v>114</v>
      </c>
      <c r="F3934" s="6" t="str">
        <f t="shared" si="194"/>
        <v>module=xmhlth</v>
      </c>
    </row>
    <row r="3935" spans="1:6" ht="30" customHeight="1">
      <c r="A3935" s="3" t="s">
        <v>4</v>
      </c>
      <c r="B3935" s="3" t="s">
        <v>6675</v>
      </c>
      <c r="C3935" s="3" t="s">
        <v>6675</v>
      </c>
      <c r="D3935" s="12" t="s">
        <v>10265</v>
      </c>
      <c r="E3935" s="3" t="s">
        <v>114</v>
      </c>
      <c r="F3935" s="6" t="str">
        <f t="shared" si="194"/>
        <v>module=xmhlth</v>
      </c>
    </row>
    <row r="3936" spans="1:6" ht="30" customHeight="1">
      <c r="A3936" s="3" t="s">
        <v>4</v>
      </c>
      <c r="B3936" s="3" t="s">
        <v>6676</v>
      </c>
      <c r="C3936" s="3" t="s">
        <v>6676</v>
      </c>
      <c r="D3936" s="12" t="s">
        <v>10266</v>
      </c>
      <c r="E3936" s="3" t="s">
        <v>114</v>
      </c>
      <c r="F3936" s="6" t="str">
        <f t="shared" si="194"/>
        <v>module=xmhlth</v>
      </c>
    </row>
    <row r="3937" spans="1:6" ht="30" customHeight="1">
      <c r="A3937" s="3" t="s">
        <v>4</v>
      </c>
      <c r="B3937" s="3" t="s">
        <v>6677</v>
      </c>
      <c r="C3937" s="3" t="s">
        <v>6677</v>
      </c>
      <c r="D3937" s="12" t="s">
        <v>10267</v>
      </c>
      <c r="E3937" s="3" t="s">
        <v>114</v>
      </c>
      <c r="F3937" s="6" t="str">
        <f t="shared" si="194"/>
        <v>module=xmhlth</v>
      </c>
    </row>
    <row r="3938" spans="1:6" ht="30" customHeight="1">
      <c r="A3938" s="3" t="s">
        <v>4</v>
      </c>
      <c r="B3938" s="3" t="s">
        <v>6678</v>
      </c>
      <c r="C3938" s="3" t="s">
        <v>6678</v>
      </c>
      <c r="D3938" s="12" t="s">
        <v>10268</v>
      </c>
      <c r="E3938" s="3" t="s">
        <v>114</v>
      </c>
      <c r="F3938" s="6" t="str">
        <f t="shared" si="194"/>
        <v>module=xmhlth</v>
      </c>
    </row>
    <row r="3939" spans="1:6" ht="30" customHeight="1">
      <c r="A3939" s="3" t="s">
        <v>4</v>
      </c>
      <c r="B3939" s="3" t="s">
        <v>6679</v>
      </c>
      <c r="C3939" s="3" t="s">
        <v>6679</v>
      </c>
      <c r="D3939" s="12" t="s">
        <v>10269</v>
      </c>
      <c r="E3939" s="3" t="s">
        <v>114</v>
      </c>
      <c r="F3939" s="6" t="str">
        <f t="shared" si="194"/>
        <v>module=xmhlth</v>
      </c>
    </row>
    <row r="3940" spans="1:6" ht="30" customHeight="1">
      <c r="A3940" s="3" t="s">
        <v>4</v>
      </c>
      <c r="B3940" s="3" t="s">
        <v>6680</v>
      </c>
      <c r="C3940" s="3" t="s">
        <v>6680</v>
      </c>
      <c r="D3940" s="12" t="s">
        <v>10270</v>
      </c>
      <c r="E3940" s="3" t="s">
        <v>114</v>
      </c>
      <c r="F3940" s="6" t="str">
        <f t="shared" si="194"/>
        <v>module=xmhlth</v>
      </c>
    </row>
    <row r="3941" spans="1:6" ht="30" customHeight="1">
      <c r="A3941" s="3" t="s">
        <v>4</v>
      </c>
      <c r="B3941" s="3" t="s">
        <v>6681</v>
      </c>
      <c r="C3941" s="3" t="s">
        <v>6681</v>
      </c>
      <c r="D3941" s="12" t="s">
        <v>10271</v>
      </c>
      <c r="E3941" s="3" t="s">
        <v>114</v>
      </c>
      <c r="F3941" s="6" t="str">
        <f t="shared" si="194"/>
        <v>module=xmhlth</v>
      </c>
    </row>
    <row r="3942" spans="1:6" ht="30" customHeight="1">
      <c r="A3942" s="3" t="s">
        <v>4</v>
      </c>
      <c r="B3942" s="3" t="s">
        <v>6682</v>
      </c>
      <c r="C3942" s="3" t="s">
        <v>6682</v>
      </c>
      <c r="D3942" s="12" t="s">
        <v>10272</v>
      </c>
      <c r="E3942" s="3" t="s">
        <v>114</v>
      </c>
      <c r="F3942" s="6" t="str">
        <f t="shared" si="194"/>
        <v>module=xmhlth</v>
      </c>
    </row>
    <row r="3943" spans="1:6" ht="30" customHeight="1">
      <c r="A3943" s="3" t="s">
        <v>4</v>
      </c>
      <c r="B3943" s="3" t="s">
        <v>6683</v>
      </c>
      <c r="C3943" s="3" t="s">
        <v>6683</v>
      </c>
      <c r="D3943" s="12" t="s">
        <v>10273</v>
      </c>
      <c r="E3943" s="3" t="s">
        <v>114</v>
      </c>
      <c r="F3943" s="6" t="str">
        <f t="shared" si="194"/>
        <v>module=xmhlth</v>
      </c>
    </row>
    <row r="3944" spans="1:6" ht="30" customHeight="1">
      <c r="A3944" s="3" t="s">
        <v>4</v>
      </c>
      <c r="B3944" s="3" t="s">
        <v>6684</v>
      </c>
      <c r="C3944" s="3" t="s">
        <v>6684</v>
      </c>
      <c r="D3944" s="12" t="s">
        <v>10274</v>
      </c>
      <c r="E3944" s="3" t="s">
        <v>114</v>
      </c>
      <c r="F3944" s="6" t="str">
        <f t="shared" si="194"/>
        <v>module=xmhlth</v>
      </c>
    </row>
    <row r="3945" spans="1:6" ht="30" customHeight="1">
      <c r="A3945" s="3" t="s">
        <v>4</v>
      </c>
      <c r="B3945" s="3" t="s">
        <v>6685</v>
      </c>
      <c r="C3945" s="3" t="s">
        <v>6685</v>
      </c>
      <c r="D3945" s="12" t="s">
        <v>10275</v>
      </c>
      <c r="E3945" s="3" t="s">
        <v>114</v>
      </c>
      <c r="F3945" s="6" t="str">
        <f t="shared" si="194"/>
        <v>module=xmhlth</v>
      </c>
    </row>
    <row r="3946" spans="1:6" ht="30" customHeight="1">
      <c r="A3946" s="3" t="s">
        <v>4</v>
      </c>
      <c r="B3946" s="3" t="s">
        <v>6686</v>
      </c>
      <c r="C3946" s="3" t="s">
        <v>6686</v>
      </c>
      <c r="D3946" s="12" t="s">
        <v>10276</v>
      </c>
      <c r="E3946" s="3" t="s">
        <v>114</v>
      </c>
      <c r="F3946" s="6" t="str">
        <f t="shared" si="194"/>
        <v>module=xmhlth</v>
      </c>
    </row>
    <row r="3947" spans="1:6" ht="30" customHeight="1">
      <c r="A3947" s="3" t="s">
        <v>4</v>
      </c>
      <c r="B3947" s="3" t="s">
        <v>6687</v>
      </c>
      <c r="C3947" s="3" t="s">
        <v>6687</v>
      </c>
      <c r="D3947" s="12" t="s">
        <v>10277</v>
      </c>
      <c r="E3947" s="3" t="s">
        <v>114</v>
      </c>
      <c r="F3947" s="6" t="str">
        <f t="shared" si="194"/>
        <v>module=xmhlth</v>
      </c>
    </row>
    <row r="3948" spans="1:6" ht="30" customHeight="1">
      <c r="A3948" s="3" t="s">
        <v>4</v>
      </c>
      <c r="B3948" s="3" t="s">
        <v>6688</v>
      </c>
      <c r="C3948" s="3" t="s">
        <v>6688</v>
      </c>
      <c r="D3948" s="12" t="s">
        <v>10278</v>
      </c>
      <c r="E3948" s="3" t="s">
        <v>114</v>
      </c>
      <c r="F3948" s="6" t="str">
        <f t="shared" si="194"/>
        <v>module=xmhlth</v>
      </c>
    </row>
    <row r="3949" spans="1:6" ht="30" customHeight="1">
      <c r="A3949" s="3" t="s">
        <v>4</v>
      </c>
      <c r="B3949" s="3" t="s">
        <v>6689</v>
      </c>
      <c r="C3949" s="3" t="s">
        <v>6689</v>
      </c>
      <c r="D3949" s="12" t="s">
        <v>10279</v>
      </c>
      <c r="E3949" s="3" t="s">
        <v>114</v>
      </c>
      <c r="F3949" s="6" t="str">
        <f t="shared" si="194"/>
        <v>module=xmhlth</v>
      </c>
    </row>
    <row r="3950" spans="1:6" ht="30" customHeight="1">
      <c r="A3950" s="3" t="s">
        <v>4</v>
      </c>
      <c r="B3950" s="3" t="s">
        <v>6690</v>
      </c>
      <c r="C3950" s="3" t="s">
        <v>6690</v>
      </c>
      <c r="D3950" s="12" t="s">
        <v>10280</v>
      </c>
      <c r="E3950" s="3" t="s">
        <v>114</v>
      </c>
      <c r="F3950" s="6" t="str">
        <f t="shared" si="194"/>
        <v>module=xmhlth</v>
      </c>
    </row>
    <row r="3951" spans="1:6" ht="30" customHeight="1">
      <c r="A3951" s="3" t="s">
        <v>4</v>
      </c>
      <c r="B3951" s="3" t="s">
        <v>6691</v>
      </c>
      <c r="C3951" s="3" t="s">
        <v>6691</v>
      </c>
      <c r="D3951" s="12" t="s">
        <v>10281</v>
      </c>
      <c r="E3951" s="3" t="s">
        <v>114</v>
      </c>
      <c r="F3951" s="6" t="str">
        <f t="shared" si="194"/>
        <v>module=xmhlth</v>
      </c>
    </row>
    <row r="3952" spans="1:6" ht="30" customHeight="1">
      <c r="A3952" s="3" t="s">
        <v>4</v>
      </c>
      <c r="B3952" s="3" t="s">
        <v>6692</v>
      </c>
      <c r="C3952" s="3" t="s">
        <v>6692</v>
      </c>
      <c r="D3952" s="12" t="s">
        <v>10282</v>
      </c>
      <c r="E3952" s="3" t="s">
        <v>114</v>
      </c>
      <c r="F3952" s="6" t="str">
        <f t="shared" si="194"/>
        <v>module=xmhlth</v>
      </c>
    </row>
    <row r="3953" spans="1:6" ht="30" customHeight="1">
      <c r="A3953" s="3" t="s">
        <v>4</v>
      </c>
      <c r="B3953" s="3" t="s">
        <v>6693</v>
      </c>
      <c r="C3953" s="3" t="s">
        <v>6693</v>
      </c>
      <c r="D3953" s="12" t="s">
        <v>10283</v>
      </c>
      <c r="E3953" s="3" t="s">
        <v>114</v>
      </c>
      <c r="F3953" s="6" t="str">
        <f t="shared" si="194"/>
        <v>module=xmhlth</v>
      </c>
    </row>
    <row r="3954" spans="1:6" ht="30" customHeight="1">
      <c r="A3954" s="3" t="s">
        <v>4</v>
      </c>
      <c r="B3954" s="3" t="s">
        <v>6694</v>
      </c>
      <c r="C3954" s="3" t="s">
        <v>6694</v>
      </c>
      <c r="D3954" s="12" t="s">
        <v>10284</v>
      </c>
      <c r="E3954" s="3" t="s">
        <v>114</v>
      </c>
      <c r="F3954" s="6" t="str">
        <f t="shared" si="194"/>
        <v>module=xmhlth</v>
      </c>
    </row>
    <row r="3955" spans="1:6" ht="30" customHeight="1">
      <c r="A3955" s="3" t="s">
        <v>4</v>
      </c>
      <c r="B3955" s="3" t="s">
        <v>6695</v>
      </c>
      <c r="C3955" s="3" t="s">
        <v>6695</v>
      </c>
      <c r="D3955" s="12" t="s">
        <v>10285</v>
      </c>
      <c r="E3955" s="3" t="s">
        <v>114</v>
      </c>
      <c r="F3955" s="6" t="str">
        <f t="shared" si="194"/>
        <v>module=xmhlth</v>
      </c>
    </row>
    <row r="3956" spans="1:6" ht="30" customHeight="1">
      <c r="A3956" s="3" t="s">
        <v>4</v>
      </c>
      <c r="B3956" s="3" t="s">
        <v>6696</v>
      </c>
      <c r="C3956" s="3" t="s">
        <v>6696</v>
      </c>
      <c r="D3956" s="12" t="s">
        <v>10286</v>
      </c>
      <c r="E3956" s="3" t="s">
        <v>114</v>
      </c>
      <c r="F3956" s="6" t="str">
        <f t="shared" si="194"/>
        <v>module=xmhlth</v>
      </c>
    </row>
    <row r="3957" spans="1:6" ht="30" customHeight="1">
      <c r="A3957" s="3" t="s">
        <v>4</v>
      </c>
      <c r="B3957" s="3" t="s">
        <v>6697</v>
      </c>
      <c r="C3957" s="3" t="s">
        <v>6697</v>
      </c>
      <c r="D3957" s="12" t="s">
        <v>10287</v>
      </c>
      <c r="E3957" s="3" t="s">
        <v>114</v>
      </c>
      <c r="F3957" s="6" t="str">
        <f t="shared" si="194"/>
        <v>module=xmhlth</v>
      </c>
    </row>
    <row r="3958" spans="1:6" ht="30" customHeight="1">
      <c r="A3958" s="3" t="s">
        <v>4</v>
      </c>
      <c r="B3958" s="3" t="s">
        <v>6698</v>
      </c>
      <c r="C3958" s="3" t="s">
        <v>6698</v>
      </c>
      <c r="D3958" s="12" t="s">
        <v>10288</v>
      </c>
      <c r="E3958" s="3" t="s">
        <v>114</v>
      </c>
      <c r="F3958" s="6" t="str">
        <f t="shared" si="194"/>
        <v>module=xmhlth</v>
      </c>
    </row>
    <row r="3959" spans="1:6" ht="30" customHeight="1">
      <c r="A3959" s="3" t="s">
        <v>4</v>
      </c>
      <c r="B3959" s="3" t="s">
        <v>6699</v>
      </c>
      <c r="C3959" s="3" t="s">
        <v>6699</v>
      </c>
      <c r="D3959" s="12" t="s">
        <v>10289</v>
      </c>
      <c r="E3959" s="3" t="s">
        <v>114</v>
      </c>
      <c r="F3959" s="6" t="str">
        <f t="shared" si="194"/>
        <v>module=xmhlth</v>
      </c>
    </row>
    <row r="3960" spans="1:6" ht="30" customHeight="1">
      <c r="A3960" s="3" t="s">
        <v>4</v>
      </c>
      <c r="B3960" s="3" t="s">
        <v>6700</v>
      </c>
      <c r="C3960" s="3" t="s">
        <v>6700</v>
      </c>
      <c r="D3960" s="12" t="s">
        <v>10290</v>
      </c>
      <c r="E3960" s="3" t="s">
        <v>114</v>
      </c>
      <c r="F3960" s="6" t="str">
        <f t="shared" si="194"/>
        <v>module=xmhlth</v>
      </c>
    </row>
    <row r="3961" spans="1:6" ht="30" customHeight="1">
      <c r="A3961" s="3" t="s">
        <v>4</v>
      </c>
      <c r="B3961" s="3" t="s">
        <v>6701</v>
      </c>
      <c r="C3961" s="3" t="s">
        <v>6701</v>
      </c>
      <c r="D3961" s="12" t="s">
        <v>10291</v>
      </c>
      <c r="E3961" s="3" t="s">
        <v>114</v>
      </c>
      <c r="F3961" s="6" t="str">
        <f t="shared" si="194"/>
        <v>module=xmhlth</v>
      </c>
    </row>
    <row r="3962" spans="1:6" ht="30" customHeight="1">
      <c r="A3962" s="3" t="s">
        <v>4</v>
      </c>
      <c r="B3962" s="3" t="s">
        <v>6702</v>
      </c>
      <c r="C3962" s="3" t="s">
        <v>6702</v>
      </c>
      <c r="D3962" s="12" t="s">
        <v>10292</v>
      </c>
      <c r="E3962" s="3" t="s">
        <v>114</v>
      </c>
      <c r="F3962" s="6" t="str">
        <f t="shared" si="194"/>
        <v>module=xmhlth</v>
      </c>
    </row>
    <row r="3963" spans="1:6" ht="30" customHeight="1">
      <c r="A3963" s="3" t="s">
        <v>4</v>
      </c>
      <c r="B3963" s="3" t="s">
        <v>6703</v>
      </c>
      <c r="C3963" s="3" t="s">
        <v>6703</v>
      </c>
      <c r="D3963" s="12" t="s">
        <v>10293</v>
      </c>
      <c r="E3963" s="3" t="s">
        <v>114</v>
      </c>
      <c r="F3963" s="6" t="str">
        <f t="shared" si="194"/>
        <v>module=xmhlth</v>
      </c>
    </row>
    <row r="3964" spans="1:6" ht="30" customHeight="1">
      <c r="A3964" s="3" t="s">
        <v>4</v>
      </c>
      <c r="B3964" s="3" t="s">
        <v>6704</v>
      </c>
      <c r="C3964" s="3" t="s">
        <v>6704</v>
      </c>
      <c r="D3964" s="12" t="s">
        <v>10294</v>
      </c>
      <c r="E3964" s="3" t="s">
        <v>114</v>
      </c>
      <c r="F3964" s="6" t="str">
        <f t="shared" si="194"/>
        <v>module=xmhlth</v>
      </c>
    </row>
    <row r="3965" spans="1:6" ht="30" customHeight="1">
      <c r="A3965" s="3" t="s">
        <v>4</v>
      </c>
      <c r="B3965" s="3" t="s">
        <v>6705</v>
      </c>
      <c r="C3965" s="3" t="s">
        <v>6705</v>
      </c>
      <c r="D3965" s="12" t="s">
        <v>10295</v>
      </c>
      <c r="E3965" s="3" t="s">
        <v>114</v>
      </c>
      <c r="F3965" s="6" t="str">
        <f t="shared" ref="F3965:F3970" si="195">HYPERLINK("http://www.ssc.wisc.edu/wlsresearch/documentation/waves/?wave=wls94&amp;module=xmhlth","module=xmhlth")</f>
        <v>module=xmhlth</v>
      </c>
    </row>
    <row r="3966" spans="1:6" ht="30" customHeight="1">
      <c r="A3966" s="3" t="s">
        <v>4</v>
      </c>
      <c r="B3966" s="3" t="s">
        <v>6706</v>
      </c>
      <c r="C3966" s="3" t="s">
        <v>6706</v>
      </c>
      <c r="D3966" s="12" t="s">
        <v>10296</v>
      </c>
      <c r="E3966" s="3" t="s">
        <v>114</v>
      </c>
      <c r="F3966" s="6" t="str">
        <f t="shared" si="195"/>
        <v>module=xmhlth</v>
      </c>
    </row>
    <row r="3967" spans="1:6" ht="30" customHeight="1">
      <c r="A3967" s="3" t="s">
        <v>4</v>
      </c>
      <c r="B3967" s="3" t="s">
        <v>6707</v>
      </c>
      <c r="C3967" s="3" t="s">
        <v>6707</v>
      </c>
      <c r="D3967" s="12" t="s">
        <v>10297</v>
      </c>
      <c r="E3967" s="3" t="s">
        <v>114</v>
      </c>
      <c r="F3967" s="6" t="str">
        <f t="shared" si="195"/>
        <v>module=xmhlth</v>
      </c>
    </row>
    <row r="3968" spans="1:6" ht="30" customHeight="1">
      <c r="A3968" s="3" t="s">
        <v>4</v>
      </c>
      <c r="B3968" s="3" t="s">
        <v>6708</v>
      </c>
      <c r="C3968" s="3" t="s">
        <v>6708</v>
      </c>
      <c r="D3968" s="12" t="s">
        <v>10298</v>
      </c>
      <c r="E3968" s="3" t="s">
        <v>114</v>
      </c>
      <c r="F3968" s="6" t="str">
        <f t="shared" si="195"/>
        <v>module=xmhlth</v>
      </c>
    </row>
    <row r="3969" spans="1:6" ht="30" customHeight="1">
      <c r="A3969" s="3" t="s">
        <v>4</v>
      </c>
      <c r="B3969" s="3" t="s">
        <v>6709</v>
      </c>
      <c r="C3969" s="3" t="s">
        <v>6709</v>
      </c>
      <c r="D3969" s="12" t="s">
        <v>10299</v>
      </c>
      <c r="E3969" s="3" t="s">
        <v>114</v>
      </c>
      <c r="F3969" s="6" t="str">
        <f t="shared" si="195"/>
        <v>module=xmhlth</v>
      </c>
    </row>
    <row r="3970" spans="1:6" ht="30" customHeight="1">
      <c r="A3970" s="3" t="s">
        <v>4</v>
      </c>
      <c r="B3970" s="3" t="s">
        <v>6710</v>
      </c>
      <c r="C3970" s="3" t="s">
        <v>6710</v>
      </c>
      <c r="D3970" s="12" t="s">
        <v>10300</v>
      </c>
      <c r="E3970" s="3" t="s">
        <v>114</v>
      </c>
      <c r="F3970" s="6" t="str">
        <f t="shared" si="195"/>
        <v>module=xmhlth</v>
      </c>
    </row>
    <row r="3971" spans="1:6" ht="30" customHeight="1">
      <c r="A3971" s="3" t="s">
        <v>2</v>
      </c>
      <c r="B3971" s="3" t="s">
        <v>6711</v>
      </c>
      <c r="C3971" s="3" t="s">
        <v>8247</v>
      </c>
      <c r="D3971" s="12" t="s">
        <v>10301</v>
      </c>
      <c r="E3971" s="6" t="str">
        <f t="shared" ref="E3971:E4002" si="196">HYPERLINK("http://www.ssc.wisc.edu/wlsresearch/documentation/waves/?wave=wls92&amp;module=mmeno","module=mmeno")</f>
        <v>module=mmeno</v>
      </c>
      <c r="F3971" s="6" t="str">
        <f t="shared" ref="F3971:F3997" si="197">HYPERLINK("http://www.ssc.wisc.edu/wlsresearch/documentation/waves/?wave=wls94&amp;module=xmmeno","module=xmmeno")</f>
        <v>module=xmmeno</v>
      </c>
    </row>
    <row r="3972" spans="1:6" ht="30" customHeight="1">
      <c r="A3972" s="3" t="s">
        <v>2</v>
      </c>
      <c r="B3972" s="3" t="s">
        <v>6712</v>
      </c>
      <c r="C3972" s="3" t="s">
        <v>8248</v>
      </c>
      <c r="D3972" s="12" t="s">
        <v>10302</v>
      </c>
      <c r="E3972" s="6" t="str">
        <f t="shared" si="196"/>
        <v>module=mmeno</v>
      </c>
      <c r="F3972" s="6" t="str">
        <f t="shared" si="197"/>
        <v>module=xmmeno</v>
      </c>
    </row>
    <row r="3973" spans="1:6" ht="30" customHeight="1">
      <c r="A3973" s="3" t="s">
        <v>2</v>
      </c>
      <c r="B3973" s="3" t="s">
        <v>6713</v>
      </c>
      <c r="C3973" s="3" t="s">
        <v>8249</v>
      </c>
      <c r="D3973" s="12" t="s">
        <v>10303</v>
      </c>
      <c r="E3973" s="6" t="str">
        <f t="shared" si="196"/>
        <v>module=mmeno</v>
      </c>
      <c r="F3973" s="6" t="str">
        <f t="shared" si="197"/>
        <v>module=xmmeno</v>
      </c>
    </row>
    <row r="3974" spans="1:6" ht="30" customHeight="1">
      <c r="A3974" s="3" t="s">
        <v>2</v>
      </c>
      <c r="B3974" s="3" t="s">
        <v>6714</v>
      </c>
      <c r="C3974" s="3" t="s">
        <v>8250</v>
      </c>
      <c r="D3974" s="12" t="s">
        <v>10304</v>
      </c>
      <c r="E3974" s="6" t="str">
        <f t="shared" si="196"/>
        <v>module=mmeno</v>
      </c>
      <c r="F3974" s="6" t="str">
        <f t="shared" si="197"/>
        <v>module=xmmeno</v>
      </c>
    </row>
    <row r="3975" spans="1:6" ht="30" customHeight="1">
      <c r="A3975" s="3" t="s">
        <v>2</v>
      </c>
      <c r="B3975" s="3" t="s">
        <v>6715</v>
      </c>
      <c r="C3975" s="3" t="s">
        <v>8251</v>
      </c>
      <c r="D3975" s="12" t="s">
        <v>10305</v>
      </c>
      <c r="E3975" s="6" t="str">
        <f t="shared" si="196"/>
        <v>module=mmeno</v>
      </c>
      <c r="F3975" s="6" t="str">
        <f t="shared" si="197"/>
        <v>module=xmmeno</v>
      </c>
    </row>
    <row r="3976" spans="1:6" ht="30" customHeight="1">
      <c r="A3976" s="3" t="s">
        <v>2</v>
      </c>
      <c r="B3976" s="3" t="s">
        <v>6716</v>
      </c>
      <c r="C3976" s="3" t="s">
        <v>8252</v>
      </c>
      <c r="D3976" s="12" t="s">
        <v>10306</v>
      </c>
      <c r="E3976" s="6" t="str">
        <f t="shared" si="196"/>
        <v>module=mmeno</v>
      </c>
      <c r="F3976" s="6" t="str">
        <f t="shared" si="197"/>
        <v>module=xmmeno</v>
      </c>
    </row>
    <row r="3977" spans="1:6" ht="30" customHeight="1">
      <c r="A3977" s="3" t="s">
        <v>2</v>
      </c>
      <c r="B3977" s="3" t="s">
        <v>6717</v>
      </c>
      <c r="C3977" s="3" t="s">
        <v>8253</v>
      </c>
      <c r="D3977" s="12" t="s">
        <v>10307</v>
      </c>
      <c r="E3977" s="6" t="str">
        <f t="shared" si="196"/>
        <v>module=mmeno</v>
      </c>
      <c r="F3977" s="6" t="str">
        <f t="shared" si="197"/>
        <v>module=xmmeno</v>
      </c>
    </row>
    <row r="3978" spans="1:6" ht="30" customHeight="1">
      <c r="A3978" s="3" t="s">
        <v>2</v>
      </c>
      <c r="B3978" s="3" t="s">
        <v>6718</v>
      </c>
      <c r="C3978" s="3" t="s">
        <v>8254</v>
      </c>
      <c r="D3978" s="12" t="s">
        <v>10308</v>
      </c>
      <c r="E3978" s="6" t="str">
        <f t="shared" si="196"/>
        <v>module=mmeno</v>
      </c>
      <c r="F3978" s="6" t="str">
        <f t="shared" si="197"/>
        <v>module=xmmeno</v>
      </c>
    </row>
    <row r="3979" spans="1:6" ht="30" customHeight="1">
      <c r="A3979" s="3" t="s">
        <v>2</v>
      </c>
      <c r="B3979" s="3" t="s">
        <v>6719</v>
      </c>
      <c r="C3979" s="3" t="s">
        <v>8255</v>
      </c>
      <c r="D3979" s="12" t="s">
        <v>10309</v>
      </c>
      <c r="E3979" s="6" t="str">
        <f t="shared" si="196"/>
        <v>module=mmeno</v>
      </c>
      <c r="F3979" s="6" t="str">
        <f t="shared" si="197"/>
        <v>module=xmmeno</v>
      </c>
    </row>
    <row r="3980" spans="1:6" ht="30" customHeight="1">
      <c r="A3980" s="3" t="s">
        <v>2</v>
      </c>
      <c r="B3980" s="3" t="s">
        <v>6720</v>
      </c>
      <c r="C3980" s="3" t="s">
        <v>8256</v>
      </c>
      <c r="D3980" s="12" t="s">
        <v>10310</v>
      </c>
      <c r="E3980" s="6" t="str">
        <f t="shared" si="196"/>
        <v>module=mmeno</v>
      </c>
      <c r="F3980" s="6" t="str">
        <f t="shared" si="197"/>
        <v>module=xmmeno</v>
      </c>
    </row>
    <row r="3981" spans="1:6" ht="30" customHeight="1">
      <c r="A3981" s="3" t="s">
        <v>2</v>
      </c>
      <c r="B3981" s="3" t="s">
        <v>6721</v>
      </c>
      <c r="C3981" s="3" t="s">
        <v>8257</v>
      </c>
      <c r="D3981" s="12" t="s">
        <v>10311</v>
      </c>
      <c r="E3981" s="6" t="str">
        <f t="shared" si="196"/>
        <v>module=mmeno</v>
      </c>
      <c r="F3981" s="6" t="str">
        <f t="shared" si="197"/>
        <v>module=xmmeno</v>
      </c>
    </row>
    <row r="3982" spans="1:6" ht="30" customHeight="1">
      <c r="A3982" s="3" t="s">
        <v>2</v>
      </c>
      <c r="B3982" s="3" t="s">
        <v>6722</v>
      </c>
      <c r="C3982" s="3" t="s">
        <v>8258</v>
      </c>
      <c r="D3982" s="12" t="s">
        <v>10312</v>
      </c>
      <c r="E3982" s="6" t="str">
        <f t="shared" si="196"/>
        <v>module=mmeno</v>
      </c>
      <c r="F3982" s="6" t="str">
        <f t="shared" si="197"/>
        <v>module=xmmeno</v>
      </c>
    </row>
    <row r="3983" spans="1:6" ht="30" customHeight="1">
      <c r="A3983" s="3" t="s">
        <v>2</v>
      </c>
      <c r="B3983" s="3" t="s">
        <v>6723</v>
      </c>
      <c r="C3983" s="3" t="s">
        <v>8259</v>
      </c>
      <c r="D3983" s="12" t="s">
        <v>10313</v>
      </c>
      <c r="E3983" s="6" t="str">
        <f t="shared" si="196"/>
        <v>module=mmeno</v>
      </c>
      <c r="F3983" s="6" t="str">
        <f t="shared" si="197"/>
        <v>module=xmmeno</v>
      </c>
    </row>
    <row r="3984" spans="1:6" ht="30" customHeight="1">
      <c r="A3984" s="3" t="s">
        <v>2</v>
      </c>
      <c r="B3984" s="3" t="s">
        <v>6724</v>
      </c>
      <c r="C3984" s="3" t="s">
        <v>8260</v>
      </c>
      <c r="D3984" s="12" t="s">
        <v>10314</v>
      </c>
      <c r="E3984" s="6" t="str">
        <f t="shared" si="196"/>
        <v>module=mmeno</v>
      </c>
      <c r="F3984" s="6" t="str">
        <f t="shared" si="197"/>
        <v>module=xmmeno</v>
      </c>
    </row>
    <row r="3985" spans="1:6" ht="30" customHeight="1">
      <c r="A3985" s="3" t="s">
        <v>2</v>
      </c>
      <c r="B3985" s="3" t="s">
        <v>6725</v>
      </c>
      <c r="C3985" s="3" t="s">
        <v>8261</v>
      </c>
      <c r="D3985" s="12" t="s">
        <v>10315</v>
      </c>
      <c r="E3985" s="6" t="str">
        <f t="shared" si="196"/>
        <v>module=mmeno</v>
      </c>
      <c r="F3985" s="6" t="str">
        <f t="shared" si="197"/>
        <v>module=xmmeno</v>
      </c>
    </row>
    <row r="3986" spans="1:6" ht="30" customHeight="1">
      <c r="A3986" s="3" t="s">
        <v>2</v>
      </c>
      <c r="B3986" s="3" t="s">
        <v>6726</v>
      </c>
      <c r="C3986" s="3" t="s">
        <v>8262</v>
      </c>
      <c r="D3986" s="12" t="s">
        <v>10316</v>
      </c>
      <c r="E3986" s="6" t="str">
        <f t="shared" si="196"/>
        <v>module=mmeno</v>
      </c>
      <c r="F3986" s="6" t="str">
        <f t="shared" si="197"/>
        <v>module=xmmeno</v>
      </c>
    </row>
    <row r="3987" spans="1:6" ht="30" customHeight="1">
      <c r="A3987" s="3" t="s">
        <v>2</v>
      </c>
      <c r="B3987" s="3" t="s">
        <v>6727</v>
      </c>
      <c r="C3987" s="3" t="s">
        <v>8263</v>
      </c>
      <c r="D3987" s="12" t="s">
        <v>10317</v>
      </c>
      <c r="E3987" s="6" t="str">
        <f t="shared" si="196"/>
        <v>module=mmeno</v>
      </c>
      <c r="F3987" s="6" t="str">
        <f t="shared" si="197"/>
        <v>module=xmmeno</v>
      </c>
    </row>
    <row r="3988" spans="1:6" ht="30" customHeight="1">
      <c r="A3988" s="3" t="s">
        <v>2</v>
      </c>
      <c r="B3988" s="3" t="s">
        <v>6728</v>
      </c>
      <c r="C3988" s="3" t="s">
        <v>8264</v>
      </c>
      <c r="D3988" s="12" t="s">
        <v>10318</v>
      </c>
      <c r="E3988" s="6" t="str">
        <f t="shared" si="196"/>
        <v>module=mmeno</v>
      </c>
      <c r="F3988" s="6" t="str">
        <f t="shared" si="197"/>
        <v>module=xmmeno</v>
      </c>
    </row>
    <row r="3989" spans="1:6" ht="30" customHeight="1">
      <c r="A3989" s="3" t="s">
        <v>2</v>
      </c>
      <c r="B3989" s="3" t="s">
        <v>6729</v>
      </c>
      <c r="C3989" s="3" t="s">
        <v>8265</v>
      </c>
      <c r="D3989" s="12" t="s">
        <v>10319</v>
      </c>
      <c r="E3989" s="6" t="str">
        <f t="shared" si="196"/>
        <v>module=mmeno</v>
      </c>
      <c r="F3989" s="6" t="str">
        <f t="shared" si="197"/>
        <v>module=xmmeno</v>
      </c>
    </row>
    <row r="3990" spans="1:6" ht="30" customHeight="1">
      <c r="A3990" s="3" t="s">
        <v>2</v>
      </c>
      <c r="B3990" s="3" t="s">
        <v>6730</v>
      </c>
      <c r="C3990" s="3" t="s">
        <v>8266</v>
      </c>
      <c r="D3990" s="12" t="s">
        <v>10320</v>
      </c>
      <c r="E3990" s="6" t="str">
        <f t="shared" si="196"/>
        <v>module=mmeno</v>
      </c>
      <c r="F3990" s="6" t="str">
        <f t="shared" si="197"/>
        <v>module=xmmeno</v>
      </c>
    </row>
    <row r="3991" spans="1:6" ht="30" customHeight="1">
      <c r="A3991" s="3" t="s">
        <v>2</v>
      </c>
      <c r="B3991" s="3" t="s">
        <v>6731</v>
      </c>
      <c r="C3991" s="3" t="s">
        <v>8267</v>
      </c>
      <c r="D3991" s="12" t="s">
        <v>10321</v>
      </c>
      <c r="E3991" s="6" t="str">
        <f t="shared" si="196"/>
        <v>module=mmeno</v>
      </c>
      <c r="F3991" s="6" t="str">
        <f t="shared" si="197"/>
        <v>module=xmmeno</v>
      </c>
    </row>
    <row r="3992" spans="1:6" ht="30" customHeight="1">
      <c r="A3992" s="3" t="s">
        <v>2</v>
      </c>
      <c r="B3992" s="3" t="s">
        <v>6732</v>
      </c>
      <c r="C3992" s="3" t="s">
        <v>8268</v>
      </c>
      <c r="D3992" s="12" t="s">
        <v>10322</v>
      </c>
      <c r="E3992" s="6" t="str">
        <f t="shared" si="196"/>
        <v>module=mmeno</v>
      </c>
      <c r="F3992" s="6" t="str">
        <f t="shared" si="197"/>
        <v>module=xmmeno</v>
      </c>
    </row>
    <row r="3993" spans="1:6" ht="30" customHeight="1">
      <c r="A3993" s="3" t="s">
        <v>2</v>
      </c>
      <c r="B3993" s="3" t="s">
        <v>6733</v>
      </c>
      <c r="C3993" s="3" t="s">
        <v>8269</v>
      </c>
      <c r="D3993" s="12" t="s">
        <v>10323</v>
      </c>
      <c r="E3993" s="6" t="str">
        <f t="shared" si="196"/>
        <v>module=mmeno</v>
      </c>
      <c r="F3993" s="6" t="str">
        <f t="shared" si="197"/>
        <v>module=xmmeno</v>
      </c>
    </row>
    <row r="3994" spans="1:6" ht="30" customHeight="1">
      <c r="A3994" s="3" t="s">
        <v>2</v>
      </c>
      <c r="B3994" s="3" t="s">
        <v>6734</v>
      </c>
      <c r="C3994" s="3" t="s">
        <v>8270</v>
      </c>
      <c r="D3994" s="12" t="s">
        <v>10324</v>
      </c>
      <c r="E3994" s="6" t="str">
        <f t="shared" si="196"/>
        <v>module=mmeno</v>
      </c>
      <c r="F3994" s="6" t="str">
        <f t="shared" si="197"/>
        <v>module=xmmeno</v>
      </c>
    </row>
    <row r="3995" spans="1:6" ht="30" customHeight="1">
      <c r="A3995" s="3" t="s">
        <v>2</v>
      </c>
      <c r="B3995" s="3" t="s">
        <v>6735</v>
      </c>
      <c r="C3995" s="3" t="s">
        <v>8271</v>
      </c>
      <c r="D3995" s="12" t="s">
        <v>10325</v>
      </c>
      <c r="E3995" s="6" t="str">
        <f t="shared" si="196"/>
        <v>module=mmeno</v>
      </c>
      <c r="F3995" s="6" t="str">
        <f t="shared" si="197"/>
        <v>module=xmmeno</v>
      </c>
    </row>
    <row r="3996" spans="1:6" ht="30" customHeight="1">
      <c r="A3996" s="3" t="s">
        <v>2</v>
      </c>
      <c r="B3996" s="3" t="s">
        <v>6736</v>
      </c>
      <c r="C3996" s="3" t="s">
        <v>8272</v>
      </c>
      <c r="D3996" s="12" t="s">
        <v>10326</v>
      </c>
      <c r="E3996" s="6" t="str">
        <f t="shared" si="196"/>
        <v>module=mmeno</v>
      </c>
      <c r="F3996" s="6" t="str">
        <f t="shared" si="197"/>
        <v>module=xmmeno</v>
      </c>
    </row>
    <row r="3997" spans="1:6" ht="30" customHeight="1">
      <c r="A3997" s="3" t="s">
        <v>2</v>
      </c>
      <c r="B3997" s="3" t="s">
        <v>6737</v>
      </c>
      <c r="C3997" s="3" t="s">
        <v>8273</v>
      </c>
      <c r="D3997" s="12" t="s">
        <v>10327</v>
      </c>
      <c r="E3997" s="6" t="str">
        <f t="shared" si="196"/>
        <v>module=mmeno</v>
      </c>
      <c r="F3997" s="6" t="str">
        <f t="shared" si="197"/>
        <v>module=xmmeno</v>
      </c>
    </row>
    <row r="3998" spans="1:6" ht="30" customHeight="1">
      <c r="A3998" s="3" t="s">
        <v>3</v>
      </c>
      <c r="B3998" s="3" t="s">
        <v>6738</v>
      </c>
      <c r="C3998" s="3" t="s">
        <v>6738</v>
      </c>
      <c r="D3998" s="12" t="s">
        <v>10328</v>
      </c>
      <c r="E3998" s="6" t="str">
        <f t="shared" si="196"/>
        <v>module=mmeno</v>
      </c>
      <c r="F3998" s="3" t="s">
        <v>114</v>
      </c>
    </row>
    <row r="3999" spans="1:6" ht="30" customHeight="1">
      <c r="A3999" s="3" t="s">
        <v>3</v>
      </c>
      <c r="B3999" s="3" t="s">
        <v>6739</v>
      </c>
      <c r="C3999" s="3" t="s">
        <v>6739</v>
      </c>
      <c r="D3999" s="12" t="s">
        <v>10329</v>
      </c>
      <c r="E3999" s="6" t="str">
        <f t="shared" si="196"/>
        <v>module=mmeno</v>
      </c>
      <c r="F3999" s="3" t="s">
        <v>114</v>
      </c>
    </row>
    <row r="4000" spans="1:6" ht="30" customHeight="1">
      <c r="A4000" s="3" t="s">
        <v>3</v>
      </c>
      <c r="B4000" s="3" t="s">
        <v>6740</v>
      </c>
      <c r="C4000" s="3" t="s">
        <v>6740</v>
      </c>
      <c r="D4000" s="12" t="s">
        <v>10330</v>
      </c>
      <c r="E4000" s="6" t="str">
        <f t="shared" si="196"/>
        <v>module=mmeno</v>
      </c>
      <c r="F4000" s="3" t="s">
        <v>114</v>
      </c>
    </row>
    <row r="4001" spans="1:6" ht="30" customHeight="1">
      <c r="A4001" s="3" t="s">
        <v>3</v>
      </c>
      <c r="B4001" s="3" t="s">
        <v>6741</v>
      </c>
      <c r="C4001" s="3" t="s">
        <v>6741</v>
      </c>
      <c r="D4001" s="12" t="s">
        <v>10331</v>
      </c>
      <c r="E4001" s="6" t="str">
        <f t="shared" si="196"/>
        <v>module=mmeno</v>
      </c>
      <c r="F4001" s="3" t="s">
        <v>114</v>
      </c>
    </row>
    <row r="4002" spans="1:6" ht="30" customHeight="1">
      <c r="A4002" s="3" t="s">
        <v>3</v>
      </c>
      <c r="B4002" s="3" t="s">
        <v>6742</v>
      </c>
      <c r="C4002" s="3" t="s">
        <v>6742</v>
      </c>
      <c r="D4002" s="12" t="s">
        <v>10332</v>
      </c>
      <c r="E4002" s="6" t="str">
        <f t="shared" si="196"/>
        <v>module=mmeno</v>
      </c>
      <c r="F4002" s="3" t="s">
        <v>114</v>
      </c>
    </row>
    <row r="4003" spans="1:6" ht="30" customHeight="1">
      <c r="A4003" s="3" t="s">
        <v>3</v>
      </c>
      <c r="B4003" s="3" t="s">
        <v>6743</v>
      </c>
      <c r="C4003" s="3" t="s">
        <v>6743</v>
      </c>
      <c r="D4003" s="12" t="s">
        <v>10333</v>
      </c>
      <c r="E4003" s="6" t="str">
        <f t="shared" ref="E4003:E4033" si="198">HYPERLINK("http://www.ssc.wisc.edu/wlsresearch/documentation/waves/?wave=wls92&amp;module=mmeno","module=mmeno")</f>
        <v>module=mmeno</v>
      </c>
      <c r="F4003" s="3" t="s">
        <v>114</v>
      </c>
    </row>
    <row r="4004" spans="1:6" ht="30" customHeight="1">
      <c r="A4004" s="3" t="s">
        <v>3</v>
      </c>
      <c r="B4004" s="3" t="s">
        <v>6744</v>
      </c>
      <c r="C4004" s="3" t="s">
        <v>6744</v>
      </c>
      <c r="D4004" s="12" t="s">
        <v>10334</v>
      </c>
      <c r="E4004" s="6" t="str">
        <f t="shared" si="198"/>
        <v>module=mmeno</v>
      </c>
      <c r="F4004" s="3" t="s">
        <v>114</v>
      </c>
    </row>
    <row r="4005" spans="1:6" ht="30" customHeight="1">
      <c r="A4005" s="3" t="s">
        <v>3</v>
      </c>
      <c r="B4005" s="3" t="s">
        <v>6745</v>
      </c>
      <c r="C4005" s="3" t="s">
        <v>6745</v>
      </c>
      <c r="D4005" s="12" t="s">
        <v>10335</v>
      </c>
      <c r="E4005" s="6" t="str">
        <f t="shared" si="198"/>
        <v>module=mmeno</v>
      </c>
      <c r="F4005" s="3" t="s">
        <v>114</v>
      </c>
    </row>
    <row r="4006" spans="1:6" ht="30" customHeight="1">
      <c r="A4006" s="3" t="s">
        <v>3</v>
      </c>
      <c r="B4006" s="3" t="s">
        <v>6746</v>
      </c>
      <c r="C4006" s="3" t="s">
        <v>6746</v>
      </c>
      <c r="D4006" s="12" t="s">
        <v>10336</v>
      </c>
      <c r="E4006" s="6" t="str">
        <f t="shared" si="198"/>
        <v>module=mmeno</v>
      </c>
      <c r="F4006" s="3" t="s">
        <v>114</v>
      </c>
    </row>
    <row r="4007" spans="1:6" ht="30" customHeight="1">
      <c r="A4007" s="3" t="s">
        <v>3</v>
      </c>
      <c r="B4007" s="3" t="s">
        <v>6747</v>
      </c>
      <c r="C4007" s="3" t="s">
        <v>6747</v>
      </c>
      <c r="D4007" s="12" t="s">
        <v>10337</v>
      </c>
      <c r="E4007" s="6" t="str">
        <f t="shared" si="198"/>
        <v>module=mmeno</v>
      </c>
      <c r="F4007" s="3" t="s">
        <v>114</v>
      </c>
    </row>
    <row r="4008" spans="1:6" ht="30" customHeight="1">
      <c r="A4008" s="3" t="s">
        <v>3</v>
      </c>
      <c r="B4008" s="3" t="s">
        <v>6748</v>
      </c>
      <c r="C4008" s="3" t="s">
        <v>6748</v>
      </c>
      <c r="D4008" s="12" t="s">
        <v>10338</v>
      </c>
      <c r="E4008" s="6" t="str">
        <f t="shared" si="198"/>
        <v>module=mmeno</v>
      </c>
      <c r="F4008" s="3" t="s">
        <v>114</v>
      </c>
    </row>
    <row r="4009" spans="1:6" ht="30" customHeight="1">
      <c r="A4009" s="3" t="s">
        <v>3</v>
      </c>
      <c r="B4009" s="3" t="s">
        <v>6749</v>
      </c>
      <c r="C4009" s="3" t="s">
        <v>6749</v>
      </c>
      <c r="D4009" s="12" t="s">
        <v>10339</v>
      </c>
      <c r="E4009" s="6" t="str">
        <f t="shared" si="198"/>
        <v>module=mmeno</v>
      </c>
      <c r="F4009" s="3" t="s">
        <v>114</v>
      </c>
    </row>
    <row r="4010" spans="1:6" ht="30" customHeight="1">
      <c r="A4010" s="3" t="s">
        <v>3</v>
      </c>
      <c r="B4010" s="3" t="s">
        <v>6750</v>
      </c>
      <c r="C4010" s="3" t="s">
        <v>6750</v>
      </c>
      <c r="D4010" s="12" t="s">
        <v>10340</v>
      </c>
      <c r="E4010" s="6" t="str">
        <f t="shared" si="198"/>
        <v>module=mmeno</v>
      </c>
      <c r="F4010" s="3" t="s">
        <v>114</v>
      </c>
    </row>
    <row r="4011" spans="1:6" ht="30" customHeight="1">
      <c r="A4011" s="3" t="s">
        <v>3</v>
      </c>
      <c r="B4011" s="3" t="s">
        <v>6751</v>
      </c>
      <c r="C4011" s="3" t="s">
        <v>6751</v>
      </c>
      <c r="D4011" s="12" t="s">
        <v>10341</v>
      </c>
      <c r="E4011" s="6" t="str">
        <f t="shared" si="198"/>
        <v>module=mmeno</v>
      </c>
      <c r="F4011" s="3" t="s">
        <v>114</v>
      </c>
    </row>
    <row r="4012" spans="1:6" ht="30" customHeight="1">
      <c r="A4012" s="3" t="s">
        <v>3</v>
      </c>
      <c r="B4012" s="3" t="s">
        <v>6752</v>
      </c>
      <c r="C4012" s="3" t="s">
        <v>6752</v>
      </c>
      <c r="D4012" s="12" t="s">
        <v>10342</v>
      </c>
      <c r="E4012" s="6" t="str">
        <f t="shared" si="198"/>
        <v>module=mmeno</v>
      </c>
      <c r="F4012" s="3" t="s">
        <v>114</v>
      </c>
    </row>
    <row r="4013" spans="1:6" ht="30" customHeight="1">
      <c r="A4013" s="3" t="s">
        <v>3</v>
      </c>
      <c r="B4013" s="3" t="s">
        <v>6753</v>
      </c>
      <c r="C4013" s="3" t="s">
        <v>6753</v>
      </c>
      <c r="D4013" s="12" t="s">
        <v>10343</v>
      </c>
      <c r="E4013" s="6" t="str">
        <f t="shared" si="198"/>
        <v>module=mmeno</v>
      </c>
      <c r="F4013" s="3" t="s">
        <v>114</v>
      </c>
    </row>
    <row r="4014" spans="1:6" ht="30" customHeight="1">
      <c r="A4014" s="3" t="s">
        <v>3</v>
      </c>
      <c r="B4014" s="3" t="s">
        <v>6754</v>
      </c>
      <c r="C4014" s="3" t="s">
        <v>6754</v>
      </c>
      <c r="D4014" s="12" t="s">
        <v>10344</v>
      </c>
      <c r="E4014" s="6" t="str">
        <f t="shared" si="198"/>
        <v>module=mmeno</v>
      </c>
      <c r="F4014" s="3" t="s">
        <v>114</v>
      </c>
    </row>
    <row r="4015" spans="1:6" ht="30" customHeight="1">
      <c r="A4015" s="3" t="s">
        <v>3</v>
      </c>
      <c r="B4015" s="3" t="s">
        <v>6755</v>
      </c>
      <c r="C4015" s="3" t="s">
        <v>6755</v>
      </c>
      <c r="D4015" s="12" t="s">
        <v>10345</v>
      </c>
      <c r="E4015" s="6" t="str">
        <f t="shared" si="198"/>
        <v>module=mmeno</v>
      </c>
      <c r="F4015" s="3" t="s">
        <v>114</v>
      </c>
    </row>
    <row r="4016" spans="1:6" ht="30" customHeight="1">
      <c r="A4016" s="3" t="s">
        <v>3</v>
      </c>
      <c r="B4016" s="3" t="s">
        <v>6756</v>
      </c>
      <c r="C4016" s="3" t="s">
        <v>6756</v>
      </c>
      <c r="D4016" s="12" t="s">
        <v>10346</v>
      </c>
      <c r="E4016" s="6" t="str">
        <f t="shared" si="198"/>
        <v>module=mmeno</v>
      </c>
      <c r="F4016" s="3" t="s">
        <v>114</v>
      </c>
    </row>
    <row r="4017" spans="1:6" ht="30" customHeight="1">
      <c r="A4017" s="3" t="s">
        <v>3</v>
      </c>
      <c r="B4017" s="3" t="s">
        <v>6757</v>
      </c>
      <c r="C4017" s="3" t="s">
        <v>6757</v>
      </c>
      <c r="D4017" s="12" t="s">
        <v>10347</v>
      </c>
      <c r="E4017" s="6" t="str">
        <f t="shared" si="198"/>
        <v>module=mmeno</v>
      </c>
      <c r="F4017" s="3" t="s">
        <v>114</v>
      </c>
    </row>
    <row r="4018" spans="1:6" ht="30" customHeight="1">
      <c r="A4018" s="3" t="s">
        <v>3</v>
      </c>
      <c r="B4018" s="3" t="s">
        <v>6758</v>
      </c>
      <c r="C4018" s="3" t="s">
        <v>6758</v>
      </c>
      <c r="D4018" s="12" t="s">
        <v>10348</v>
      </c>
      <c r="E4018" s="6" t="str">
        <f t="shared" si="198"/>
        <v>module=mmeno</v>
      </c>
      <c r="F4018" s="3" t="s">
        <v>114</v>
      </c>
    </row>
    <row r="4019" spans="1:6" ht="30" customHeight="1">
      <c r="A4019" s="3" t="s">
        <v>3</v>
      </c>
      <c r="B4019" s="3" t="s">
        <v>6759</v>
      </c>
      <c r="C4019" s="3" t="s">
        <v>6759</v>
      </c>
      <c r="D4019" s="12" t="s">
        <v>10349</v>
      </c>
      <c r="E4019" s="6" t="str">
        <f t="shared" si="198"/>
        <v>module=mmeno</v>
      </c>
      <c r="F4019" s="3" t="s">
        <v>114</v>
      </c>
    </row>
    <row r="4020" spans="1:6" ht="30" customHeight="1">
      <c r="A4020" s="3" t="s">
        <v>3</v>
      </c>
      <c r="B4020" s="3" t="s">
        <v>6760</v>
      </c>
      <c r="C4020" s="3" t="s">
        <v>6760</v>
      </c>
      <c r="D4020" s="12" t="s">
        <v>10350</v>
      </c>
      <c r="E4020" s="6" t="str">
        <f t="shared" si="198"/>
        <v>module=mmeno</v>
      </c>
      <c r="F4020" s="3" t="s">
        <v>114</v>
      </c>
    </row>
    <row r="4021" spans="1:6" ht="30" customHeight="1">
      <c r="A4021" s="3" t="s">
        <v>3</v>
      </c>
      <c r="B4021" s="3" t="s">
        <v>6761</v>
      </c>
      <c r="C4021" s="3" t="s">
        <v>6761</v>
      </c>
      <c r="D4021" s="12" t="s">
        <v>10351</v>
      </c>
      <c r="E4021" s="6" t="str">
        <f t="shared" si="198"/>
        <v>module=mmeno</v>
      </c>
      <c r="F4021" s="3" t="s">
        <v>114</v>
      </c>
    </row>
    <row r="4022" spans="1:6" ht="30" customHeight="1">
      <c r="A4022" s="3" t="s">
        <v>3</v>
      </c>
      <c r="B4022" s="3" t="s">
        <v>6762</v>
      </c>
      <c r="C4022" s="3" t="s">
        <v>6762</v>
      </c>
      <c r="D4022" s="12" t="s">
        <v>10352</v>
      </c>
      <c r="E4022" s="6" t="str">
        <f t="shared" si="198"/>
        <v>module=mmeno</v>
      </c>
      <c r="F4022" s="3" t="s">
        <v>114</v>
      </c>
    </row>
    <row r="4023" spans="1:6" ht="30" customHeight="1">
      <c r="A4023" s="3" t="s">
        <v>3</v>
      </c>
      <c r="B4023" s="3" t="s">
        <v>6763</v>
      </c>
      <c r="C4023" s="3" t="s">
        <v>6763</v>
      </c>
      <c r="D4023" s="12" t="s">
        <v>10353</v>
      </c>
      <c r="E4023" s="6" t="str">
        <f t="shared" si="198"/>
        <v>module=mmeno</v>
      </c>
      <c r="F4023" s="3" t="s">
        <v>114</v>
      </c>
    </row>
    <row r="4024" spans="1:6" ht="30" customHeight="1">
      <c r="A4024" s="3" t="s">
        <v>3</v>
      </c>
      <c r="B4024" s="3" t="s">
        <v>6764</v>
      </c>
      <c r="C4024" s="3" t="s">
        <v>6764</v>
      </c>
      <c r="D4024" s="12" t="s">
        <v>10354</v>
      </c>
      <c r="E4024" s="6" t="str">
        <f t="shared" si="198"/>
        <v>module=mmeno</v>
      </c>
      <c r="F4024" s="3" t="s">
        <v>114</v>
      </c>
    </row>
    <row r="4025" spans="1:6" ht="30" customHeight="1">
      <c r="A4025" s="3" t="s">
        <v>3</v>
      </c>
      <c r="B4025" s="3" t="s">
        <v>6765</v>
      </c>
      <c r="C4025" s="3" t="s">
        <v>6765</v>
      </c>
      <c r="D4025" s="12" t="s">
        <v>10355</v>
      </c>
      <c r="E4025" s="6" t="str">
        <f t="shared" si="198"/>
        <v>module=mmeno</v>
      </c>
      <c r="F4025" s="3" t="s">
        <v>114</v>
      </c>
    </row>
    <row r="4026" spans="1:6" ht="30" customHeight="1">
      <c r="A4026" s="3" t="s">
        <v>3</v>
      </c>
      <c r="B4026" s="3" t="s">
        <v>6766</v>
      </c>
      <c r="C4026" s="3" t="s">
        <v>6766</v>
      </c>
      <c r="D4026" s="12" t="s">
        <v>10356</v>
      </c>
      <c r="E4026" s="6" t="str">
        <f t="shared" si="198"/>
        <v>module=mmeno</v>
      </c>
      <c r="F4026" s="3" t="s">
        <v>114</v>
      </c>
    </row>
    <row r="4027" spans="1:6" ht="30" customHeight="1">
      <c r="A4027" s="3" t="s">
        <v>3</v>
      </c>
      <c r="B4027" s="3" t="s">
        <v>6767</v>
      </c>
      <c r="C4027" s="3" t="s">
        <v>6767</v>
      </c>
      <c r="D4027" s="12" t="s">
        <v>10357</v>
      </c>
      <c r="E4027" s="6" t="str">
        <f t="shared" si="198"/>
        <v>module=mmeno</v>
      </c>
      <c r="F4027" s="3" t="s">
        <v>114</v>
      </c>
    </row>
    <row r="4028" spans="1:6" ht="30" customHeight="1">
      <c r="A4028" s="3" t="s">
        <v>3</v>
      </c>
      <c r="B4028" s="3" t="s">
        <v>6768</v>
      </c>
      <c r="C4028" s="3" t="s">
        <v>6768</v>
      </c>
      <c r="D4028" s="12" t="s">
        <v>10358</v>
      </c>
      <c r="E4028" s="6" t="str">
        <f t="shared" si="198"/>
        <v>module=mmeno</v>
      </c>
      <c r="F4028" s="3" t="s">
        <v>114</v>
      </c>
    </row>
    <row r="4029" spans="1:6" ht="30" customHeight="1">
      <c r="A4029" s="3" t="s">
        <v>3</v>
      </c>
      <c r="B4029" s="3" t="s">
        <v>6769</v>
      </c>
      <c r="C4029" s="3" t="s">
        <v>6769</v>
      </c>
      <c r="D4029" s="12" t="s">
        <v>10359</v>
      </c>
      <c r="E4029" s="6" t="str">
        <f t="shared" si="198"/>
        <v>module=mmeno</v>
      </c>
      <c r="F4029" s="3" t="s">
        <v>114</v>
      </c>
    </row>
    <row r="4030" spans="1:6" ht="30" customHeight="1">
      <c r="A4030" s="3" t="s">
        <v>3</v>
      </c>
      <c r="B4030" s="3" t="s">
        <v>6770</v>
      </c>
      <c r="C4030" s="3" t="s">
        <v>6770</v>
      </c>
      <c r="D4030" s="12" t="s">
        <v>10360</v>
      </c>
      <c r="E4030" s="6" t="str">
        <f t="shared" si="198"/>
        <v>module=mmeno</v>
      </c>
      <c r="F4030" s="3" t="s">
        <v>114</v>
      </c>
    </row>
    <row r="4031" spans="1:6" ht="30" customHeight="1">
      <c r="A4031" s="3" t="s">
        <v>3</v>
      </c>
      <c r="B4031" s="3" t="s">
        <v>6771</v>
      </c>
      <c r="C4031" s="3" t="s">
        <v>6771</v>
      </c>
      <c r="D4031" s="12" t="s">
        <v>10361</v>
      </c>
      <c r="E4031" s="6" t="str">
        <f t="shared" si="198"/>
        <v>module=mmeno</v>
      </c>
      <c r="F4031" s="3" t="s">
        <v>114</v>
      </c>
    </row>
    <row r="4032" spans="1:6" ht="30" customHeight="1">
      <c r="A4032" s="3" t="s">
        <v>3</v>
      </c>
      <c r="B4032" s="3" t="s">
        <v>6772</v>
      </c>
      <c r="C4032" s="3" t="s">
        <v>6772</v>
      </c>
      <c r="D4032" s="12" t="s">
        <v>10362</v>
      </c>
      <c r="E4032" s="6" t="str">
        <f t="shared" si="198"/>
        <v>module=mmeno</v>
      </c>
      <c r="F4032" s="3" t="s">
        <v>114</v>
      </c>
    </row>
    <row r="4033" spans="1:6" ht="30" customHeight="1">
      <c r="A4033" s="3" t="s">
        <v>3</v>
      </c>
      <c r="B4033" s="3" t="s">
        <v>6773</v>
      </c>
      <c r="C4033" s="3" t="s">
        <v>6773</v>
      </c>
      <c r="D4033" s="12" t="s">
        <v>10363</v>
      </c>
      <c r="E4033" s="6" t="str">
        <f t="shared" si="198"/>
        <v>module=mmeno</v>
      </c>
      <c r="F4033" s="3" t="s">
        <v>114</v>
      </c>
    </row>
    <row r="4034" spans="1:6" ht="30" customHeight="1">
      <c r="A4034" s="3" t="s">
        <v>4</v>
      </c>
      <c r="B4034" s="3" t="s">
        <v>6774</v>
      </c>
      <c r="C4034" s="3" t="s">
        <v>6774</v>
      </c>
      <c r="D4034" s="12" t="s">
        <v>10364</v>
      </c>
      <c r="E4034" s="3" t="s">
        <v>114</v>
      </c>
      <c r="F4034" s="6" t="str">
        <f t="shared" ref="F4034:F4065" si="199">HYPERLINK("http://www.ssc.wisc.edu/wlsresearch/documentation/waves/?wave=wls94&amp;module=xmmeno","module=xmmeno")</f>
        <v>module=xmmeno</v>
      </c>
    </row>
    <row r="4035" spans="1:6" ht="30" customHeight="1">
      <c r="A4035" s="3" t="s">
        <v>4</v>
      </c>
      <c r="B4035" s="3" t="s">
        <v>6775</v>
      </c>
      <c r="C4035" s="3" t="s">
        <v>6775</v>
      </c>
      <c r="D4035" s="12" t="s">
        <v>10365</v>
      </c>
      <c r="E4035" s="3" t="s">
        <v>114</v>
      </c>
      <c r="F4035" s="6" t="str">
        <f t="shared" si="199"/>
        <v>module=xmmeno</v>
      </c>
    </row>
    <row r="4036" spans="1:6" ht="30" customHeight="1">
      <c r="A4036" s="3" t="s">
        <v>4</v>
      </c>
      <c r="B4036" s="3" t="s">
        <v>6776</v>
      </c>
      <c r="C4036" s="3" t="s">
        <v>6776</v>
      </c>
      <c r="D4036" s="12" t="s">
        <v>10366</v>
      </c>
      <c r="E4036" s="3" t="s">
        <v>114</v>
      </c>
      <c r="F4036" s="6" t="str">
        <f t="shared" si="199"/>
        <v>module=xmmeno</v>
      </c>
    </row>
    <row r="4037" spans="1:6" ht="30" customHeight="1">
      <c r="A4037" s="3" t="s">
        <v>4</v>
      </c>
      <c r="B4037" s="3" t="s">
        <v>6777</v>
      </c>
      <c r="C4037" s="3" t="s">
        <v>6777</v>
      </c>
      <c r="D4037" s="12" t="s">
        <v>10367</v>
      </c>
      <c r="E4037" s="3" t="s">
        <v>114</v>
      </c>
      <c r="F4037" s="6" t="str">
        <f t="shared" si="199"/>
        <v>module=xmmeno</v>
      </c>
    </row>
    <row r="4038" spans="1:6" ht="30" customHeight="1">
      <c r="A4038" s="3" t="s">
        <v>4</v>
      </c>
      <c r="B4038" s="3" t="s">
        <v>6778</v>
      </c>
      <c r="C4038" s="3" t="s">
        <v>6778</v>
      </c>
      <c r="D4038" s="12" t="s">
        <v>10368</v>
      </c>
      <c r="E4038" s="3" t="s">
        <v>114</v>
      </c>
      <c r="F4038" s="6" t="str">
        <f t="shared" si="199"/>
        <v>module=xmmeno</v>
      </c>
    </row>
    <row r="4039" spans="1:6" ht="30" customHeight="1">
      <c r="A4039" s="3" t="s">
        <v>4</v>
      </c>
      <c r="B4039" s="3" t="s">
        <v>6779</v>
      </c>
      <c r="C4039" s="3" t="s">
        <v>6779</v>
      </c>
      <c r="D4039" s="12" t="s">
        <v>10369</v>
      </c>
      <c r="E4039" s="3" t="s">
        <v>114</v>
      </c>
      <c r="F4039" s="6" t="str">
        <f t="shared" si="199"/>
        <v>module=xmmeno</v>
      </c>
    </row>
    <row r="4040" spans="1:6" ht="30" customHeight="1">
      <c r="A4040" s="3" t="s">
        <v>4</v>
      </c>
      <c r="B4040" s="3" t="s">
        <v>6780</v>
      </c>
      <c r="C4040" s="3" t="s">
        <v>6780</v>
      </c>
      <c r="D4040" s="12" t="s">
        <v>10370</v>
      </c>
      <c r="E4040" s="3" t="s">
        <v>114</v>
      </c>
      <c r="F4040" s="6" t="str">
        <f t="shared" si="199"/>
        <v>module=xmmeno</v>
      </c>
    </row>
    <row r="4041" spans="1:6" ht="30" customHeight="1">
      <c r="A4041" s="3" t="s">
        <v>4</v>
      </c>
      <c r="B4041" s="3" t="s">
        <v>6781</v>
      </c>
      <c r="C4041" s="3" t="s">
        <v>6781</v>
      </c>
      <c r="D4041" s="12" t="s">
        <v>10371</v>
      </c>
      <c r="E4041" s="3" t="s">
        <v>114</v>
      </c>
      <c r="F4041" s="6" t="str">
        <f t="shared" si="199"/>
        <v>module=xmmeno</v>
      </c>
    </row>
    <row r="4042" spans="1:6" ht="30" customHeight="1">
      <c r="A4042" s="3" t="s">
        <v>4</v>
      </c>
      <c r="B4042" s="3" t="s">
        <v>6782</v>
      </c>
      <c r="C4042" s="3" t="s">
        <v>6782</v>
      </c>
      <c r="D4042" s="12" t="s">
        <v>10372</v>
      </c>
      <c r="E4042" s="3" t="s">
        <v>114</v>
      </c>
      <c r="F4042" s="6" t="str">
        <f t="shared" si="199"/>
        <v>module=xmmeno</v>
      </c>
    </row>
    <row r="4043" spans="1:6" ht="30" customHeight="1">
      <c r="A4043" s="3" t="s">
        <v>4</v>
      </c>
      <c r="B4043" s="3" t="s">
        <v>6783</v>
      </c>
      <c r="C4043" s="3" t="s">
        <v>6783</v>
      </c>
      <c r="D4043" s="12" t="s">
        <v>10373</v>
      </c>
      <c r="E4043" s="3" t="s">
        <v>114</v>
      </c>
      <c r="F4043" s="6" t="str">
        <f t="shared" si="199"/>
        <v>module=xmmeno</v>
      </c>
    </row>
    <row r="4044" spans="1:6" ht="30" customHeight="1">
      <c r="A4044" s="3" t="s">
        <v>4</v>
      </c>
      <c r="B4044" s="3" t="s">
        <v>6784</v>
      </c>
      <c r="C4044" s="3" t="s">
        <v>6784</v>
      </c>
      <c r="D4044" s="12" t="s">
        <v>10374</v>
      </c>
      <c r="E4044" s="3" t="s">
        <v>114</v>
      </c>
      <c r="F4044" s="6" t="str">
        <f t="shared" si="199"/>
        <v>module=xmmeno</v>
      </c>
    </row>
    <row r="4045" spans="1:6" ht="30" customHeight="1">
      <c r="A4045" s="3" t="s">
        <v>4</v>
      </c>
      <c r="B4045" s="3" t="s">
        <v>6785</v>
      </c>
      <c r="C4045" s="3" t="s">
        <v>6785</v>
      </c>
      <c r="D4045" s="12" t="s">
        <v>10375</v>
      </c>
      <c r="E4045" s="3" t="s">
        <v>114</v>
      </c>
      <c r="F4045" s="6" t="str">
        <f t="shared" si="199"/>
        <v>module=xmmeno</v>
      </c>
    </row>
    <row r="4046" spans="1:6" ht="30" customHeight="1">
      <c r="A4046" s="3" t="s">
        <v>4</v>
      </c>
      <c r="B4046" s="3" t="s">
        <v>6786</v>
      </c>
      <c r="C4046" s="3" t="s">
        <v>6786</v>
      </c>
      <c r="D4046" s="12" t="s">
        <v>10376</v>
      </c>
      <c r="E4046" s="3" t="s">
        <v>114</v>
      </c>
      <c r="F4046" s="6" t="str">
        <f t="shared" si="199"/>
        <v>module=xmmeno</v>
      </c>
    </row>
    <row r="4047" spans="1:6" ht="30" customHeight="1">
      <c r="A4047" s="3" t="s">
        <v>4</v>
      </c>
      <c r="B4047" s="3" t="s">
        <v>6787</v>
      </c>
      <c r="C4047" s="3" t="s">
        <v>6787</v>
      </c>
      <c r="D4047" s="12" t="s">
        <v>10377</v>
      </c>
      <c r="E4047" s="3" t="s">
        <v>114</v>
      </c>
      <c r="F4047" s="6" t="str">
        <f t="shared" si="199"/>
        <v>module=xmmeno</v>
      </c>
    </row>
    <row r="4048" spans="1:6" ht="30" customHeight="1">
      <c r="A4048" s="3" t="s">
        <v>4</v>
      </c>
      <c r="B4048" s="3" t="s">
        <v>6788</v>
      </c>
      <c r="C4048" s="3" t="s">
        <v>6788</v>
      </c>
      <c r="D4048" s="12" t="s">
        <v>10378</v>
      </c>
      <c r="E4048" s="3" t="s">
        <v>114</v>
      </c>
      <c r="F4048" s="6" t="str">
        <f t="shared" si="199"/>
        <v>module=xmmeno</v>
      </c>
    </row>
    <row r="4049" spans="1:6" ht="30" customHeight="1">
      <c r="A4049" s="3" t="s">
        <v>4</v>
      </c>
      <c r="B4049" s="3" t="s">
        <v>6789</v>
      </c>
      <c r="C4049" s="3" t="s">
        <v>6789</v>
      </c>
      <c r="D4049" s="12" t="s">
        <v>10379</v>
      </c>
      <c r="E4049" s="3" t="s">
        <v>114</v>
      </c>
      <c r="F4049" s="6" t="str">
        <f t="shared" si="199"/>
        <v>module=xmmeno</v>
      </c>
    </row>
    <row r="4050" spans="1:6" ht="30" customHeight="1">
      <c r="A4050" s="3" t="s">
        <v>4</v>
      </c>
      <c r="B4050" s="3" t="s">
        <v>6790</v>
      </c>
      <c r="C4050" s="3" t="s">
        <v>6790</v>
      </c>
      <c r="D4050" s="12" t="s">
        <v>10380</v>
      </c>
      <c r="E4050" s="3" t="s">
        <v>114</v>
      </c>
      <c r="F4050" s="6" t="str">
        <f t="shared" si="199"/>
        <v>module=xmmeno</v>
      </c>
    </row>
    <row r="4051" spans="1:6" ht="30" customHeight="1">
      <c r="A4051" s="3" t="s">
        <v>4</v>
      </c>
      <c r="B4051" s="3" t="s">
        <v>6791</v>
      </c>
      <c r="C4051" s="3" t="s">
        <v>6791</v>
      </c>
      <c r="D4051" s="12" t="s">
        <v>10381</v>
      </c>
      <c r="E4051" s="3" t="s">
        <v>114</v>
      </c>
      <c r="F4051" s="6" t="str">
        <f t="shared" si="199"/>
        <v>module=xmmeno</v>
      </c>
    </row>
    <row r="4052" spans="1:6" ht="30" customHeight="1">
      <c r="A4052" s="3" t="s">
        <v>4</v>
      </c>
      <c r="B4052" s="3" t="s">
        <v>6792</v>
      </c>
      <c r="C4052" s="3" t="s">
        <v>6792</v>
      </c>
      <c r="D4052" s="12" t="s">
        <v>10382</v>
      </c>
      <c r="E4052" s="3" t="s">
        <v>114</v>
      </c>
      <c r="F4052" s="6" t="str">
        <f t="shared" si="199"/>
        <v>module=xmmeno</v>
      </c>
    </row>
    <row r="4053" spans="1:6" ht="30" customHeight="1">
      <c r="A4053" s="3" t="s">
        <v>4</v>
      </c>
      <c r="B4053" s="3" t="s">
        <v>6793</v>
      </c>
      <c r="C4053" s="3" t="s">
        <v>6793</v>
      </c>
      <c r="D4053" s="12" t="s">
        <v>10383</v>
      </c>
      <c r="E4053" s="3" t="s">
        <v>114</v>
      </c>
      <c r="F4053" s="6" t="str">
        <f t="shared" si="199"/>
        <v>module=xmmeno</v>
      </c>
    </row>
    <row r="4054" spans="1:6" ht="30" customHeight="1">
      <c r="A4054" s="3" t="s">
        <v>4</v>
      </c>
      <c r="B4054" s="3" t="s">
        <v>6794</v>
      </c>
      <c r="C4054" s="3" t="s">
        <v>6794</v>
      </c>
      <c r="D4054" s="12" t="s">
        <v>10384</v>
      </c>
      <c r="E4054" s="3" t="s">
        <v>114</v>
      </c>
      <c r="F4054" s="6" t="str">
        <f t="shared" si="199"/>
        <v>module=xmmeno</v>
      </c>
    </row>
    <row r="4055" spans="1:6" ht="30" customHeight="1">
      <c r="A4055" s="3" t="s">
        <v>4</v>
      </c>
      <c r="B4055" s="3" t="s">
        <v>6795</v>
      </c>
      <c r="C4055" s="3" t="s">
        <v>6795</v>
      </c>
      <c r="D4055" s="12" t="s">
        <v>10385</v>
      </c>
      <c r="E4055" s="3" t="s">
        <v>114</v>
      </c>
      <c r="F4055" s="6" t="str">
        <f t="shared" si="199"/>
        <v>module=xmmeno</v>
      </c>
    </row>
    <row r="4056" spans="1:6" ht="30" customHeight="1">
      <c r="A4056" s="3" t="s">
        <v>4</v>
      </c>
      <c r="B4056" s="3" t="s">
        <v>6796</v>
      </c>
      <c r="C4056" s="3" t="s">
        <v>6796</v>
      </c>
      <c r="D4056" s="12" t="s">
        <v>10386</v>
      </c>
      <c r="E4056" s="3" t="s">
        <v>114</v>
      </c>
      <c r="F4056" s="6" t="str">
        <f t="shared" si="199"/>
        <v>module=xmmeno</v>
      </c>
    </row>
    <row r="4057" spans="1:6" ht="30" customHeight="1">
      <c r="A4057" s="3" t="s">
        <v>4</v>
      </c>
      <c r="B4057" s="3" t="s">
        <v>6797</v>
      </c>
      <c r="C4057" s="3" t="s">
        <v>6797</v>
      </c>
      <c r="D4057" s="12" t="s">
        <v>10387</v>
      </c>
      <c r="E4057" s="3" t="s">
        <v>114</v>
      </c>
      <c r="F4057" s="6" t="str">
        <f t="shared" si="199"/>
        <v>module=xmmeno</v>
      </c>
    </row>
    <row r="4058" spans="1:6" ht="30" customHeight="1">
      <c r="A4058" s="3" t="s">
        <v>4</v>
      </c>
      <c r="B4058" s="3" t="s">
        <v>6798</v>
      </c>
      <c r="C4058" s="3" t="s">
        <v>6798</v>
      </c>
      <c r="D4058" s="12" t="s">
        <v>10388</v>
      </c>
      <c r="E4058" s="3" t="s">
        <v>114</v>
      </c>
      <c r="F4058" s="6" t="str">
        <f t="shared" si="199"/>
        <v>module=xmmeno</v>
      </c>
    </row>
    <row r="4059" spans="1:6" ht="30" customHeight="1">
      <c r="A4059" s="3" t="s">
        <v>4</v>
      </c>
      <c r="B4059" s="3" t="s">
        <v>6799</v>
      </c>
      <c r="C4059" s="3" t="s">
        <v>6799</v>
      </c>
      <c r="D4059" s="12" t="s">
        <v>10389</v>
      </c>
      <c r="E4059" s="3" t="s">
        <v>114</v>
      </c>
      <c r="F4059" s="6" t="str">
        <f t="shared" si="199"/>
        <v>module=xmmeno</v>
      </c>
    </row>
    <row r="4060" spans="1:6" ht="30" customHeight="1">
      <c r="A4060" s="3" t="s">
        <v>4</v>
      </c>
      <c r="B4060" s="3" t="s">
        <v>6800</v>
      </c>
      <c r="C4060" s="3" t="s">
        <v>6800</v>
      </c>
      <c r="D4060" s="12" t="s">
        <v>10390</v>
      </c>
      <c r="E4060" s="3" t="s">
        <v>114</v>
      </c>
      <c r="F4060" s="6" t="str">
        <f t="shared" si="199"/>
        <v>module=xmmeno</v>
      </c>
    </row>
    <row r="4061" spans="1:6" ht="30" customHeight="1">
      <c r="A4061" s="3" t="s">
        <v>4</v>
      </c>
      <c r="B4061" s="3" t="s">
        <v>6801</v>
      </c>
      <c r="C4061" s="3" t="s">
        <v>6801</v>
      </c>
      <c r="D4061" s="12" t="s">
        <v>10391</v>
      </c>
      <c r="E4061" s="3" t="s">
        <v>114</v>
      </c>
      <c r="F4061" s="6" t="str">
        <f t="shared" si="199"/>
        <v>module=xmmeno</v>
      </c>
    </row>
    <row r="4062" spans="1:6" ht="30" customHeight="1">
      <c r="A4062" s="3" t="s">
        <v>4</v>
      </c>
      <c r="B4062" s="3" t="s">
        <v>6802</v>
      </c>
      <c r="C4062" s="3" t="s">
        <v>6802</v>
      </c>
      <c r="D4062" s="12" t="s">
        <v>10392</v>
      </c>
      <c r="E4062" s="3" t="s">
        <v>114</v>
      </c>
      <c r="F4062" s="6" t="str">
        <f t="shared" si="199"/>
        <v>module=xmmeno</v>
      </c>
    </row>
    <row r="4063" spans="1:6" ht="30" customHeight="1">
      <c r="A4063" s="3" t="s">
        <v>4</v>
      </c>
      <c r="B4063" s="3" t="s">
        <v>6803</v>
      </c>
      <c r="C4063" s="3" t="s">
        <v>6803</v>
      </c>
      <c r="D4063" s="12" t="s">
        <v>10393</v>
      </c>
      <c r="E4063" s="3" t="s">
        <v>114</v>
      </c>
      <c r="F4063" s="6" t="str">
        <f t="shared" si="199"/>
        <v>module=xmmeno</v>
      </c>
    </row>
    <row r="4064" spans="1:6" ht="30" customHeight="1">
      <c r="A4064" s="3" t="s">
        <v>4</v>
      </c>
      <c r="B4064" s="3" t="s">
        <v>6804</v>
      </c>
      <c r="C4064" s="3" t="s">
        <v>6804</v>
      </c>
      <c r="D4064" s="12" t="s">
        <v>10394</v>
      </c>
      <c r="E4064" s="3" t="s">
        <v>114</v>
      </c>
      <c r="F4064" s="6" t="str">
        <f t="shared" si="199"/>
        <v>module=xmmeno</v>
      </c>
    </row>
    <row r="4065" spans="1:6" ht="30" customHeight="1">
      <c r="A4065" s="3" t="s">
        <v>4</v>
      </c>
      <c r="B4065" s="3" t="s">
        <v>6805</v>
      </c>
      <c r="C4065" s="3" t="s">
        <v>6805</v>
      </c>
      <c r="D4065" s="12" t="s">
        <v>10395</v>
      </c>
      <c r="E4065" s="3" t="s">
        <v>114</v>
      </c>
      <c r="F4065" s="6" t="str">
        <f t="shared" si="199"/>
        <v>module=xmmeno</v>
      </c>
    </row>
    <row r="4066" spans="1:6" ht="30" customHeight="1">
      <c r="A4066" s="3" t="s">
        <v>4</v>
      </c>
      <c r="B4066" s="3" t="s">
        <v>6806</v>
      </c>
      <c r="C4066" s="3" t="s">
        <v>6806</v>
      </c>
      <c r="D4066" s="12" t="s">
        <v>10396</v>
      </c>
      <c r="E4066" s="3" t="s">
        <v>114</v>
      </c>
      <c r="F4066" s="6" t="str">
        <f t="shared" ref="F4066:F4097" si="200">HYPERLINK("http://www.ssc.wisc.edu/wlsresearch/documentation/waves/?wave=wls94&amp;module=xmmeno","module=xmmeno")</f>
        <v>module=xmmeno</v>
      </c>
    </row>
    <row r="4067" spans="1:6" ht="30" customHeight="1">
      <c r="A4067" s="3" t="s">
        <v>4</v>
      </c>
      <c r="B4067" s="3" t="s">
        <v>6807</v>
      </c>
      <c r="C4067" s="3" t="s">
        <v>6807</v>
      </c>
      <c r="D4067" s="12" t="s">
        <v>10397</v>
      </c>
      <c r="E4067" s="3" t="s">
        <v>114</v>
      </c>
      <c r="F4067" s="6" t="str">
        <f t="shared" si="200"/>
        <v>module=xmmeno</v>
      </c>
    </row>
    <row r="4068" spans="1:6" ht="30" customHeight="1">
      <c r="A4068" s="3" t="s">
        <v>4</v>
      </c>
      <c r="B4068" s="3" t="s">
        <v>6808</v>
      </c>
      <c r="C4068" s="3" t="s">
        <v>6808</v>
      </c>
      <c r="D4068" s="12" t="s">
        <v>10398</v>
      </c>
      <c r="E4068" s="3" t="s">
        <v>114</v>
      </c>
      <c r="F4068" s="6" t="str">
        <f t="shared" si="200"/>
        <v>module=xmmeno</v>
      </c>
    </row>
    <row r="4069" spans="1:6" ht="30" customHeight="1">
      <c r="A4069" s="3" t="s">
        <v>4</v>
      </c>
      <c r="B4069" s="3" t="s">
        <v>6809</v>
      </c>
      <c r="C4069" s="3" t="s">
        <v>6809</v>
      </c>
      <c r="D4069" s="12" t="s">
        <v>10399</v>
      </c>
      <c r="E4069" s="3" t="s">
        <v>114</v>
      </c>
      <c r="F4069" s="6" t="str">
        <f t="shared" si="200"/>
        <v>module=xmmeno</v>
      </c>
    </row>
    <row r="4070" spans="1:6" ht="30" customHeight="1">
      <c r="A4070" s="3" t="s">
        <v>4</v>
      </c>
      <c r="B4070" s="3" t="s">
        <v>6810</v>
      </c>
      <c r="C4070" s="3" t="s">
        <v>6810</v>
      </c>
      <c r="D4070" s="12" t="s">
        <v>10400</v>
      </c>
      <c r="E4070" s="3" t="s">
        <v>114</v>
      </c>
      <c r="F4070" s="6" t="str">
        <f t="shared" si="200"/>
        <v>module=xmmeno</v>
      </c>
    </row>
    <row r="4071" spans="1:6" ht="30" customHeight="1">
      <c r="A4071" s="3" t="s">
        <v>4</v>
      </c>
      <c r="B4071" s="3" t="s">
        <v>6811</v>
      </c>
      <c r="C4071" s="3" t="s">
        <v>6811</v>
      </c>
      <c r="D4071" s="12" t="s">
        <v>10401</v>
      </c>
      <c r="E4071" s="3" t="s">
        <v>114</v>
      </c>
      <c r="F4071" s="6" t="str">
        <f t="shared" si="200"/>
        <v>module=xmmeno</v>
      </c>
    </row>
    <row r="4072" spans="1:6" ht="30" customHeight="1">
      <c r="A4072" s="3" t="s">
        <v>4</v>
      </c>
      <c r="B4072" s="3" t="s">
        <v>6812</v>
      </c>
      <c r="C4072" s="3" t="s">
        <v>6812</v>
      </c>
      <c r="D4072" s="12" t="s">
        <v>10402</v>
      </c>
      <c r="E4072" s="3" t="s">
        <v>114</v>
      </c>
      <c r="F4072" s="6" t="str">
        <f t="shared" si="200"/>
        <v>module=xmmeno</v>
      </c>
    </row>
    <row r="4073" spans="1:6" ht="30" customHeight="1">
      <c r="A4073" s="3" t="s">
        <v>4</v>
      </c>
      <c r="B4073" s="3" t="s">
        <v>6813</v>
      </c>
      <c r="C4073" s="3" t="s">
        <v>6813</v>
      </c>
      <c r="D4073" s="12" t="s">
        <v>10403</v>
      </c>
      <c r="E4073" s="3" t="s">
        <v>114</v>
      </c>
      <c r="F4073" s="6" t="str">
        <f t="shared" si="200"/>
        <v>module=xmmeno</v>
      </c>
    </row>
    <row r="4074" spans="1:6" ht="30" customHeight="1">
      <c r="A4074" s="3" t="s">
        <v>4</v>
      </c>
      <c r="B4074" s="3" t="s">
        <v>6814</v>
      </c>
      <c r="C4074" s="3" t="s">
        <v>6814</v>
      </c>
      <c r="D4074" s="12" t="s">
        <v>10404</v>
      </c>
      <c r="E4074" s="3" t="s">
        <v>114</v>
      </c>
      <c r="F4074" s="6" t="str">
        <f t="shared" si="200"/>
        <v>module=xmmeno</v>
      </c>
    </row>
    <row r="4075" spans="1:6" ht="30" customHeight="1">
      <c r="A4075" s="3" t="s">
        <v>4</v>
      </c>
      <c r="B4075" s="3" t="s">
        <v>6815</v>
      </c>
      <c r="C4075" s="3" t="s">
        <v>6815</v>
      </c>
      <c r="D4075" s="12" t="s">
        <v>10405</v>
      </c>
      <c r="E4075" s="3" t="s">
        <v>114</v>
      </c>
      <c r="F4075" s="6" t="str">
        <f t="shared" si="200"/>
        <v>module=xmmeno</v>
      </c>
    </row>
    <row r="4076" spans="1:6" ht="30" customHeight="1">
      <c r="A4076" s="3" t="s">
        <v>4</v>
      </c>
      <c r="B4076" s="3" t="s">
        <v>6816</v>
      </c>
      <c r="C4076" s="3" t="s">
        <v>6816</v>
      </c>
      <c r="D4076" s="12" t="s">
        <v>10350</v>
      </c>
      <c r="E4076" s="3" t="s">
        <v>114</v>
      </c>
      <c r="F4076" s="6" t="str">
        <f t="shared" si="200"/>
        <v>module=xmmeno</v>
      </c>
    </row>
    <row r="4077" spans="1:6" ht="30" customHeight="1">
      <c r="A4077" s="3" t="s">
        <v>4</v>
      </c>
      <c r="B4077" s="3" t="s">
        <v>6817</v>
      </c>
      <c r="C4077" s="3" t="s">
        <v>6817</v>
      </c>
      <c r="D4077" s="12" t="s">
        <v>10352</v>
      </c>
      <c r="E4077" s="3" t="s">
        <v>114</v>
      </c>
      <c r="F4077" s="6" t="str">
        <f t="shared" si="200"/>
        <v>module=xmmeno</v>
      </c>
    </row>
    <row r="4078" spans="1:6" ht="30" customHeight="1">
      <c r="A4078" s="3" t="s">
        <v>4</v>
      </c>
      <c r="B4078" s="3" t="s">
        <v>6818</v>
      </c>
      <c r="C4078" s="3" t="s">
        <v>6818</v>
      </c>
      <c r="D4078" s="12" t="s">
        <v>10406</v>
      </c>
      <c r="E4078" s="3" t="s">
        <v>114</v>
      </c>
      <c r="F4078" s="6" t="str">
        <f t="shared" si="200"/>
        <v>module=xmmeno</v>
      </c>
    </row>
    <row r="4079" spans="1:6" ht="30" customHeight="1">
      <c r="A4079" s="3" t="s">
        <v>4</v>
      </c>
      <c r="B4079" s="3" t="s">
        <v>6819</v>
      </c>
      <c r="C4079" s="3" t="s">
        <v>6819</v>
      </c>
      <c r="D4079" s="12" t="s">
        <v>10354</v>
      </c>
      <c r="E4079" s="3" t="s">
        <v>114</v>
      </c>
      <c r="F4079" s="6" t="str">
        <f t="shared" si="200"/>
        <v>module=xmmeno</v>
      </c>
    </row>
    <row r="4080" spans="1:6" ht="30" customHeight="1">
      <c r="A4080" s="3" t="s">
        <v>4</v>
      </c>
      <c r="B4080" s="3" t="s">
        <v>6820</v>
      </c>
      <c r="C4080" s="3" t="s">
        <v>6820</v>
      </c>
      <c r="D4080" s="12" t="s">
        <v>10407</v>
      </c>
      <c r="E4080" s="3" t="s">
        <v>114</v>
      </c>
      <c r="F4080" s="6" t="str">
        <f t="shared" si="200"/>
        <v>module=xmmeno</v>
      </c>
    </row>
    <row r="4081" spans="1:6" ht="30" customHeight="1">
      <c r="A4081" s="3" t="s">
        <v>4</v>
      </c>
      <c r="B4081" s="3" t="s">
        <v>6821</v>
      </c>
      <c r="C4081" s="3" t="s">
        <v>6821</v>
      </c>
      <c r="D4081" s="12" t="s">
        <v>10408</v>
      </c>
      <c r="E4081" s="3" t="s">
        <v>114</v>
      </c>
      <c r="F4081" s="6" t="str">
        <f t="shared" si="200"/>
        <v>module=xmmeno</v>
      </c>
    </row>
    <row r="4082" spans="1:6" ht="30" customHeight="1">
      <c r="A4082" s="3" t="s">
        <v>4</v>
      </c>
      <c r="B4082" s="3" t="s">
        <v>6822</v>
      </c>
      <c r="C4082" s="3" t="s">
        <v>6822</v>
      </c>
      <c r="D4082" s="12" t="s">
        <v>10409</v>
      </c>
      <c r="E4082" s="3" t="s">
        <v>114</v>
      </c>
      <c r="F4082" s="6" t="str">
        <f t="shared" si="200"/>
        <v>module=xmmeno</v>
      </c>
    </row>
    <row r="4083" spans="1:6" ht="30" customHeight="1">
      <c r="A4083" s="3" t="s">
        <v>4</v>
      </c>
      <c r="B4083" s="3" t="s">
        <v>6823</v>
      </c>
      <c r="C4083" s="3" t="s">
        <v>6823</v>
      </c>
      <c r="D4083" s="12" t="s">
        <v>10410</v>
      </c>
      <c r="E4083" s="3" t="s">
        <v>114</v>
      </c>
      <c r="F4083" s="6" t="str">
        <f t="shared" si="200"/>
        <v>module=xmmeno</v>
      </c>
    </row>
    <row r="4084" spans="1:6" ht="30" customHeight="1">
      <c r="A4084" s="3" t="s">
        <v>4</v>
      </c>
      <c r="B4084" s="3" t="s">
        <v>6824</v>
      </c>
      <c r="C4084" s="3" t="s">
        <v>6824</v>
      </c>
      <c r="D4084" s="12" t="s">
        <v>10411</v>
      </c>
      <c r="E4084" s="3" t="s">
        <v>114</v>
      </c>
      <c r="F4084" s="6" t="str">
        <f t="shared" si="200"/>
        <v>module=xmmeno</v>
      </c>
    </row>
    <row r="4085" spans="1:6" ht="30" customHeight="1">
      <c r="A4085" s="3" t="s">
        <v>4</v>
      </c>
      <c r="B4085" s="3" t="s">
        <v>6825</v>
      </c>
      <c r="C4085" s="3" t="s">
        <v>6825</v>
      </c>
      <c r="D4085" s="12" t="s">
        <v>10412</v>
      </c>
      <c r="E4085" s="3" t="s">
        <v>114</v>
      </c>
      <c r="F4085" s="6" t="str">
        <f t="shared" si="200"/>
        <v>module=xmmeno</v>
      </c>
    </row>
    <row r="4086" spans="1:6" ht="30" customHeight="1">
      <c r="A4086" s="3" t="s">
        <v>4</v>
      </c>
      <c r="B4086" s="3" t="s">
        <v>6826</v>
      </c>
      <c r="C4086" s="3" t="s">
        <v>6826</v>
      </c>
      <c r="D4086" s="12" t="s">
        <v>10413</v>
      </c>
      <c r="E4086" s="3" t="s">
        <v>114</v>
      </c>
      <c r="F4086" s="6" t="str">
        <f t="shared" si="200"/>
        <v>module=xmmeno</v>
      </c>
    </row>
    <row r="4087" spans="1:6" ht="30" customHeight="1">
      <c r="A4087" s="3" t="s">
        <v>4</v>
      </c>
      <c r="B4087" s="3" t="s">
        <v>6827</v>
      </c>
      <c r="C4087" s="3" t="s">
        <v>6827</v>
      </c>
      <c r="D4087" s="12" t="s">
        <v>10414</v>
      </c>
      <c r="E4087" s="3" t="s">
        <v>114</v>
      </c>
      <c r="F4087" s="6" t="str">
        <f t="shared" si="200"/>
        <v>module=xmmeno</v>
      </c>
    </row>
    <row r="4088" spans="1:6" ht="30" customHeight="1">
      <c r="A4088" s="3" t="s">
        <v>4</v>
      </c>
      <c r="B4088" s="3" t="s">
        <v>6828</v>
      </c>
      <c r="C4088" s="3" t="s">
        <v>6828</v>
      </c>
      <c r="D4088" s="12" t="s">
        <v>10415</v>
      </c>
      <c r="E4088" s="3" t="s">
        <v>114</v>
      </c>
      <c r="F4088" s="6" t="str">
        <f t="shared" si="200"/>
        <v>module=xmmeno</v>
      </c>
    </row>
    <row r="4089" spans="1:6" ht="30" customHeight="1">
      <c r="A4089" s="3" t="s">
        <v>4</v>
      </c>
      <c r="B4089" s="3" t="s">
        <v>6829</v>
      </c>
      <c r="C4089" s="3" t="s">
        <v>6829</v>
      </c>
      <c r="D4089" s="12" t="s">
        <v>10416</v>
      </c>
      <c r="E4089" s="3" t="s">
        <v>114</v>
      </c>
      <c r="F4089" s="6" t="str">
        <f t="shared" si="200"/>
        <v>module=xmmeno</v>
      </c>
    </row>
    <row r="4090" spans="1:6" ht="30" customHeight="1">
      <c r="A4090" s="3" t="s">
        <v>4</v>
      </c>
      <c r="B4090" s="3" t="s">
        <v>6830</v>
      </c>
      <c r="C4090" s="3" t="s">
        <v>6830</v>
      </c>
      <c r="D4090" s="12" t="s">
        <v>10417</v>
      </c>
      <c r="E4090" s="3" t="s">
        <v>114</v>
      </c>
      <c r="F4090" s="6" t="str">
        <f t="shared" si="200"/>
        <v>module=xmmeno</v>
      </c>
    </row>
    <row r="4091" spans="1:6" ht="30" customHeight="1">
      <c r="A4091" s="3" t="s">
        <v>4</v>
      </c>
      <c r="B4091" s="3" t="s">
        <v>6831</v>
      </c>
      <c r="C4091" s="3" t="s">
        <v>6831</v>
      </c>
      <c r="D4091" s="12" t="s">
        <v>10418</v>
      </c>
      <c r="E4091" s="3" t="s">
        <v>114</v>
      </c>
      <c r="F4091" s="6" t="str">
        <f t="shared" si="200"/>
        <v>module=xmmeno</v>
      </c>
    </row>
    <row r="4092" spans="1:6" ht="30" customHeight="1">
      <c r="A4092" s="3" t="s">
        <v>4</v>
      </c>
      <c r="B4092" s="3" t="s">
        <v>6832</v>
      </c>
      <c r="C4092" s="3" t="s">
        <v>6832</v>
      </c>
      <c r="D4092" s="12" t="s">
        <v>10419</v>
      </c>
      <c r="E4092" s="3" t="s">
        <v>114</v>
      </c>
      <c r="F4092" s="6" t="str">
        <f t="shared" si="200"/>
        <v>module=xmmeno</v>
      </c>
    </row>
    <row r="4093" spans="1:6" ht="30" customHeight="1">
      <c r="A4093" s="3" t="s">
        <v>4</v>
      </c>
      <c r="B4093" s="3" t="s">
        <v>6833</v>
      </c>
      <c r="C4093" s="3" t="s">
        <v>6833</v>
      </c>
      <c r="D4093" s="12" t="s">
        <v>10420</v>
      </c>
      <c r="E4093" s="3" t="s">
        <v>114</v>
      </c>
      <c r="F4093" s="6" t="str">
        <f t="shared" si="200"/>
        <v>module=xmmeno</v>
      </c>
    </row>
    <row r="4094" spans="1:6" ht="30" customHeight="1">
      <c r="A4094" s="3" t="s">
        <v>4</v>
      </c>
      <c r="B4094" s="3" t="s">
        <v>6834</v>
      </c>
      <c r="C4094" s="3" t="s">
        <v>6834</v>
      </c>
      <c r="D4094" s="12" t="s">
        <v>10421</v>
      </c>
      <c r="E4094" s="3" t="s">
        <v>114</v>
      </c>
      <c r="F4094" s="6" t="str">
        <f t="shared" si="200"/>
        <v>module=xmmeno</v>
      </c>
    </row>
    <row r="4095" spans="1:6" ht="30" customHeight="1">
      <c r="A4095" s="3" t="s">
        <v>4</v>
      </c>
      <c r="B4095" s="3" t="s">
        <v>6835</v>
      </c>
      <c r="C4095" s="3" t="s">
        <v>6835</v>
      </c>
      <c r="D4095" s="12" t="s">
        <v>10422</v>
      </c>
      <c r="E4095" s="3" t="s">
        <v>114</v>
      </c>
      <c r="F4095" s="6" t="str">
        <f t="shared" si="200"/>
        <v>module=xmmeno</v>
      </c>
    </row>
    <row r="4096" spans="1:6" ht="30" customHeight="1">
      <c r="A4096" s="3" t="s">
        <v>4</v>
      </c>
      <c r="B4096" s="3" t="s">
        <v>6836</v>
      </c>
      <c r="C4096" s="3" t="s">
        <v>6836</v>
      </c>
      <c r="D4096" s="12" t="s">
        <v>10423</v>
      </c>
      <c r="E4096" s="3" t="s">
        <v>114</v>
      </c>
      <c r="F4096" s="6" t="str">
        <f t="shared" si="200"/>
        <v>module=xmmeno</v>
      </c>
    </row>
    <row r="4097" spans="1:6" ht="30" customHeight="1">
      <c r="A4097" s="3" t="s">
        <v>4</v>
      </c>
      <c r="B4097" s="3" t="s">
        <v>6837</v>
      </c>
      <c r="C4097" s="3" t="s">
        <v>6837</v>
      </c>
      <c r="D4097" s="12" t="s">
        <v>10424</v>
      </c>
      <c r="E4097" s="3" t="s">
        <v>114</v>
      </c>
      <c r="F4097" s="6" t="str">
        <f t="shared" si="200"/>
        <v>module=xmmeno</v>
      </c>
    </row>
    <row r="4098" spans="1:6" ht="30" customHeight="1">
      <c r="A4098" s="3" t="s">
        <v>4</v>
      </c>
      <c r="B4098" s="3" t="s">
        <v>6838</v>
      </c>
      <c r="C4098" s="3" t="s">
        <v>6838</v>
      </c>
      <c r="D4098" s="12" t="s">
        <v>10425</v>
      </c>
      <c r="E4098" s="3" t="s">
        <v>114</v>
      </c>
      <c r="F4098" s="6" t="str">
        <f t="shared" ref="F4098:F4119" si="201">HYPERLINK("http://www.ssc.wisc.edu/wlsresearch/documentation/waves/?wave=wls94&amp;module=xmmeno","module=xmmeno")</f>
        <v>module=xmmeno</v>
      </c>
    </row>
    <row r="4099" spans="1:6" ht="30" customHeight="1">
      <c r="A4099" s="3" t="s">
        <v>4</v>
      </c>
      <c r="B4099" s="3" t="s">
        <v>6839</v>
      </c>
      <c r="C4099" s="3" t="s">
        <v>6839</v>
      </c>
      <c r="D4099" s="12" t="s">
        <v>10426</v>
      </c>
      <c r="E4099" s="3" t="s">
        <v>114</v>
      </c>
      <c r="F4099" s="6" t="str">
        <f t="shared" si="201"/>
        <v>module=xmmeno</v>
      </c>
    </row>
    <row r="4100" spans="1:6" ht="30" customHeight="1">
      <c r="A4100" s="3" t="s">
        <v>4</v>
      </c>
      <c r="B4100" s="3" t="s">
        <v>6840</v>
      </c>
      <c r="C4100" s="3" t="s">
        <v>6840</v>
      </c>
      <c r="D4100" s="12" t="s">
        <v>10427</v>
      </c>
      <c r="E4100" s="3" t="s">
        <v>114</v>
      </c>
      <c r="F4100" s="6" t="str">
        <f t="shared" si="201"/>
        <v>module=xmmeno</v>
      </c>
    </row>
    <row r="4101" spans="1:6" ht="30" customHeight="1">
      <c r="A4101" s="3" t="s">
        <v>4</v>
      </c>
      <c r="B4101" s="3" t="s">
        <v>6841</v>
      </c>
      <c r="C4101" s="3" t="s">
        <v>6841</v>
      </c>
      <c r="D4101" s="12" t="s">
        <v>10428</v>
      </c>
      <c r="E4101" s="3" t="s">
        <v>114</v>
      </c>
      <c r="F4101" s="6" t="str">
        <f t="shared" si="201"/>
        <v>module=xmmeno</v>
      </c>
    </row>
    <row r="4102" spans="1:6" ht="30" customHeight="1">
      <c r="A4102" s="3" t="s">
        <v>4</v>
      </c>
      <c r="B4102" s="3" t="s">
        <v>6842</v>
      </c>
      <c r="C4102" s="3" t="s">
        <v>6842</v>
      </c>
      <c r="D4102" s="12" t="s">
        <v>10429</v>
      </c>
      <c r="E4102" s="3" t="s">
        <v>114</v>
      </c>
      <c r="F4102" s="6" t="str">
        <f t="shared" si="201"/>
        <v>module=xmmeno</v>
      </c>
    </row>
    <row r="4103" spans="1:6" ht="30" customHeight="1">
      <c r="A4103" s="3" t="s">
        <v>4</v>
      </c>
      <c r="B4103" s="3" t="s">
        <v>6843</v>
      </c>
      <c r="C4103" s="3" t="s">
        <v>6843</v>
      </c>
      <c r="D4103" s="12" t="s">
        <v>10430</v>
      </c>
      <c r="E4103" s="3" t="s">
        <v>114</v>
      </c>
      <c r="F4103" s="6" t="str">
        <f t="shared" si="201"/>
        <v>module=xmmeno</v>
      </c>
    </row>
    <row r="4104" spans="1:6" ht="30" customHeight="1">
      <c r="A4104" s="3" t="s">
        <v>4</v>
      </c>
      <c r="B4104" s="3" t="s">
        <v>6844</v>
      </c>
      <c r="C4104" s="3" t="s">
        <v>6844</v>
      </c>
      <c r="D4104" s="12" t="s">
        <v>10431</v>
      </c>
      <c r="E4104" s="3" t="s">
        <v>114</v>
      </c>
      <c r="F4104" s="6" t="str">
        <f t="shared" si="201"/>
        <v>module=xmmeno</v>
      </c>
    </row>
    <row r="4105" spans="1:6" ht="30" customHeight="1">
      <c r="A4105" s="3" t="s">
        <v>4</v>
      </c>
      <c r="B4105" s="3" t="s">
        <v>6845</v>
      </c>
      <c r="C4105" s="3" t="s">
        <v>6845</v>
      </c>
      <c r="D4105" s="12" t="s">
        <v>10432</v>
      </c>
      <c r="E4105" s="3" t="s">
        <v>114</v>
      </c>
      <c r="F4105" s="6" t="str">
        <f t="shared" si="201"/>
        <v>module=xmmeno</v>
      </c>
    </row>
    <row r="4106" spans="1:6" ht="30" customHeight="1">
      <c r="A4106" s="3" t="s">
        <v>4</v>
      </c>
      <c r="B4106" s="3" t="s">
        <v>6846</v>
      </c>
      <c r="C4106" s="3" t="s">
        <v>6846</v>
      </c>
      <c r="D4106" s="12" t="s">
        <v>10433</v>
      </c>
      <c r="E4106" s="3" t="s">
        <v>114</v>
      </c>
      <c r="F4106" s="6" t="str">
        <f t="shared" si="201"/>
        <v>module=xmmeno</v>
      </c>
    </row>
    <row r="4107" spans="1:6" ht="30" customHeight="1">
      <c r="A4107" s="3" t="s">
        <v>4</v>
      </c>
      <c r="B4107" s="3" t="s">
        <v>6847</v>
      </c>
      <c r="C4107" s="3" t="s">
        <v>6847</v>
      </c>
      <c r="D4107" s="12" t="s">
        <v>10434</v>
      </c>
      <c r="E4107" s="3" t="s">
        <v>114</v>
      </c>
      <c r="F4107" s="6" t="str">
        <f t="shared" si="201"/>
        <v>module=xmmeno</v>
      </c>
    </row>
    <row r="4108" spans="1:6" ht="30" customHeight="1">
      <c r="A4108" s="3" t="s">
        <v>4</v>
      </c>
      <c r="B4108" s="3" t="s">
        <v>6848</v>
      </c>
      <c r="C4108" s="3" t="s">
        <v>6848</v>
      </c>
      <c r="D4108" s="12" t="s">
        <v>10435</v>
      </c>
      <c r="E4108" s="3" t="s">
        <v>114</v>
      </c>
      <c r="F4108" s="6" t="str">
        <f t="shared" si="201"/>
        <v>module=xmmeno</v>
      </c>
    </row>
    <row r="4109" spans="1:6" ht="30" customHeight="1">
      <c r="A4109" s="3" t="s">
        <v>4</v>
      </c>
      <c r="B4109" s="3" t="s">
        <v>6849</v>
      </c>
      <c r="C4109" s="3" t="s">
        <v>6849</v>
      </c>
      <c r="D4109" s="12" t="s">
        <v>10436</v>
      </c>
      <c r="E4109" s="3" t="s">
        <v>114</v>
      </c>
      <c r="F4109" s="6" t="str">
        <f t="shared" si="201"/>
        <v>module=xmmeno</v>
      </c>
    </row>
    <row r="4110" spans="1:6" ht="30" customHeight="1">
      <c r="A4110" s="3" t="s">
        <v>4</v>
      </c>
      <c r="B4110" s="3" t="s">
        <v>6850</v>
      </c>
      <c r="C4110" s="3" t="s">
        <v>6850</v>
      </c>
      <c r="D4110" s="12" t="s">
        <v>10437</v>
      </c>
      <c r="E4110" s="3" t="s">
        <v>114</v>
      </c>
      <c r="F4110" s="6" t="str">
        <f t="shared" si="201"/>
        <v>module=xmmeno</v>
      </c>
    </row>
    <row r="4111" spans="1:6" ht="30" customHeight="1">
      <c r="A4111" s="3" t="s">
        <v>4</v>
      </c>
      <c r="B4111" s="3" t="s">
        <v>6851</v>
      </c>
      <c r="C4111" s="3" t="s">
        <v>6851</v>
      </c>
      <c r="D4111" s="12" t="s">
        <v>10438</v>
      </c>
      <c r="E4111" s="3" t="s">
        <v>114</v>
      </c>
      <c r="F4111" s="6" t="str">
        <f t="shared" si="201"/>
        <v>module=xmmeno</v>
      </c>
    </row>
    <row r="4112" spans="1:6" ht="30" customHeight="1">
      <c r="A4112" s="3" t="s">
        <v>4</v>
      </c>
      <c r="B4112" s="3" t="s">
        <v>6852</v>
      </c>
      <c r="C4112" s="3" t="s">
        <v>6852</v>
      </c>
      <c r="D4112" s="12" t="s">
        <v>10439</v>
      </c>
      <c r="E4112" s="3" t="s">
        <v>114</v>
      </c>
      <c r="F4112" s="6" t="str">
        <f t="shared" si="201"/>
        <v>module=xmmeno</v>
      </c>
    </row>
    <row r="4113" spans="1:6" ht="30" customHeight="1">
      <c r="A4113" s="3" t="s">
        <v>4</v>
      </c>
      <c r="B4113" s="3" t="s">
        <v>6853</v>
      </c>
      <c r="C4113" s="3" t="s">
        <v>6853</v>
      </c>
      <c r="D4113" s="12" t="s">
        <v>10440</v>
      </c>
      <c r="E4113" s="3" t="s">
        <v>114</v>
      </c>
      <c r="F4113" s="6" t="str">
        <f t="shared" si="201"/>
        <v>module=xmmeno</v>
      </c>
    </row>
    <row r="4114" spans="1:6" ht="30" customHeight="1">
      <c r="A4114" s="3" t="s">
        <v>4</v>
      </c>
      <c r="B4114" s="3" t="s">
        <v>6854</v>
      </c>
      <c r="C4114" s="3" t="s">
        <v>6854</v>
      </c>
      <c r="D4114" s="12" t="s">
        <v>10441</v>
      </c>
      <c r="E4114" s="3" t="s">
        <v>114</v>
      </c>
      <c r="F4114" s="6" t="str">
        <f t="shared" si="201"/>
        <v>module=xmmeno</v>
      </c>
    </row>
    <row r="4115" spans="1:6" ht="30" customHeight="1">
      <c r="A4115" s="3" t="s">
        <v>4</v>
      </c>
      <c r="B4115" s="3" t="s">
        <v>6855</v>
      </c>
      <c r="C4115" s="3" t="s">
        <v>6855</v>
      </c>
      <c r="D4115" s="12" t="s">
        <v>10442</v>
      </c>
      <c r="E4115" s="3" t="s">
        <v>114</v>
      </c>
      <c r="F4115" s="6" t="str">
        <f t="shared" si="201"/>
        <v>module=xmmeno</v>
      </c>
    </row>
    <row r="4116" spans="1:6" ht="30" customHeight="1">
      <c r="A4116" s="3" t="s">
        <v>4</v>
      </c>
      <c r="B4116" s="3" t="s">
        <v>6856</v>
      </c>
      <c r="C4116" s="3" t="s">
        <v>6856</v>
      </c>
      <c r="D4116" s="12" t="s">
        <v>10443</v>
      </c>
      <c r="E4116" s="3" t="s">
        <v>114</v>
      </c>
      <c r="F4116" s="6" t="str">
        <f t="shared" si="201"/>
        <v>module=xmmeno</v>
      </c>
    </row>
    <row r="4117" spans="1:6" ht="30" customHeight="1">
      <c r="A4117" s="3" t="s">
        <v>4</v>
      </c>
      <c r="B4117" s="3" t="s">
        <v>6857</v>
      </c>
      <c r="C4117" s="3" t="s">
        <v>6857</v>
      </c>
      <c r="D4117" s="12" t="s">
        <v>10444</v>
      </c>
      <c r="E4117" s="3" t="s">
        <v>114</v>
      </c>
      <c r="F4117" s="6" t="str">
        <f t="shared" si="201"/>
        <v>module=xmmeno</v>
      </c>
    </row>
    <row r="4118" spans="1:6" ht="30" customHeight="1">
      <c r="A4118" s="3" t="s">
        <v>4</v>
      </c>
      <c r="B4118" s="3" t="s">
        <v>6858</v>
      </c>
      <c r="C4118" s="3" t="s">
        <v>6858</v>
      </c>
      <c r="D4118" s="12" t="s">
        <v>10445</v>
      </c>
      <c r="E4118" s="3" t="s">
        <v>114</v>
      </c>
      <c r="F4118" s="6" t="str">
        <f t="shared" si="201"/>
        <v>module=xmmeno</v>
      </c>
    </row>
    <row r="4119" spans="1:6" ht="30" customHeight="1">
      <c r="A4119" s="3" t="s">
        <v>4</v>
      </c>
      <c r="B4119" s="3" t="s">
        <v>6859</v>
      </c>
      <c r="C4119" s="3" t="s">
        <v>6859</v>
      </c>
      <c r="D4119" s="12" t="s">
        <v>10329</v>
      </c>
      <c r="E4119" s="3" t="s">
        <v>114</v>
      </c>
      <c r="F4119" s="6" t="str">
        <f t="shared" si="201"/>
        <v>module=xmmeno</v>
      </c>
    </row>
    <row r="4120" spans="1:6" ht="30" customHeight="1">
      <c r="A4120" s="3" t="s">
        <v>2</v>
      </c>
      <c r="B4120" s="3" t="s">
        <v>6860</v>
      </c>
      <c r="C4120" s="3" t="s">
        <v>8274</v>
      </c>
      <c r="D4120" s="12" t="s">
        <v>10446</v>
      </c>
      <c r="E4120" s="6" t="str">
        <f t="shared" ref="E4120:E4163" si="202">HYPERLINK("http://www.ssc.wisc.edu/wlsresearch/documentation/waves/?wave=wls92&amp;module=mpers","module=mpers")</f>
        <v>module=mpers</v>
      </c>
      <c r="F4120" s="6" t="str">
        <f t="shared" ref="F4120:F4163" si="203">HYPERLINK("http://www.ssc.wisc.edu/wlsresearch/documentation/waves/?wave=wls94&amp;module=xmpers","module=xmpers")</f>
        <v>module=xmpers</v>
      </c>
    </row>
    <row r="4121" spans="1:6" ht="30" customHeight="1">
      <c r="A4121" s="3" t="s">
        <v>2</v>
      </c>
      <c r="B4121" s="3" t="s">
        <v>6861</v>
      </c>
      <c r="C4121" s="3" t="s">
        <v>8275</v>
      </c>
      <c r="D4121" s="12" t="s">
        <v>10447</v>
      </c>
      <c r="E4121" s="6" t="str">
        <f t="shared" si="202"/>
        <v>module=mpers</v>
      </c>
      <c r="F4121" s="6" t="str">
        <f t="shared" si="203"/>
        <v>module=xmpers</v>
      </c>
    </row>
    <row r="4122" spans="1:6" ht="30" customHeight="1">
      <c r="A4122" s="3" t="s">
        <v>2</v>
      </c>
      <c r="B4122" s="3" t="s">
        <v>6862</v>
      </c>
      <c r="C4122" s="3" t="s">
        <v>8276</v>
      </c>
      <c r="D4122" s="12" t="s">
        <v>10448</v>
      </c>
      <c r="E4122" s="6" t="str">
        <f t="shared" si="202"/>
        <v>module=mpers</v>
      </c>
      <c r="F4122" s="6" t="str">
        <f t="shared" si="203"/>
        <v>module=xmpers</v>
      </c>
    </row>
    <row r="4123" spans="1:6" ht="30" customHeight="1">
      <c r="A4123" s="3" t="s">
        <v>2</v>
      </c>
      <c r="B4123" s="3" t="s">
        <v>6863</v>
      </c>
      <c r="C4123" s="3" t="s">
        <v>8277</v>
      </c>
      <c r="D4123" s="12" t="s">
        <v>10449</v>
      </c>
      <c r="E4123" s="6" t="str">
        <f t="shared" si="202"/>
        <v>module=mpers</v>
      </c>
      <c r="F4123" s="6" t="str">
        <f t="shared" si="203"/>
        <v>module=xmpers</v>
      </c>
    </row>
    <row r="4124" spans="1:6" ht="30" customHeight="1">
      <c r="A4124" s="3" t="s">
        <v>2</v>
      </c>
      <c r="B4124" s="3" t="s">
        <v>6864</v>
      </c>
      <c r="C4124" s="3" t="s">
        <v>8278</v>
      </c>
      <c r="D4124" s="12" t="s">
        <v>10450</v>
      </c>
      <c r="E4124" s="6" t="str">
        <f t="shared" si="202"/>
        <v>module=mpers</v>
      </c>
      <c r="F4124" s="6" t="str">
        <f t="shared" si="203"/>
        <v>module=xmpers</v>
      </c>
    </row>
    <row r="4125" spans="1:6" ht="30" customHeight="1">
      <c r="A4125" s="3" t="s">
        <v>2</v>
      </c>
      <c r="B4125" s="3" t="s">
        <v>6865</v>
      </c>
      <c r="C4125" s="3" t="s">
        <v>8279</v>
      </c>
      <c r="D4125" s="12" t="s">
        <v>10451</v>
      </c>
      <c r="E4125" s="6" t="str">
        <f t="shared" si="202"/>
        <v>module=mpers</v>
      </c>
      <c r="F4125" s="6" t="str">
        <f t="shared" si="203"/>
        <v>module=xmpers</v>
      </c>
    </row>
    <row r="4126" spans="1:6" ht="30" customHeight="1">
      <c r="A4126" s="3" t="s">
        <v>2</v>
      </c>
      <c r="B4126" s="3" t="s">
        <v>6866</v>
      </c>
      <c r="C4126" s="3" t="s">
        <v>8280</v>
      </c>
      <c r="D4126" s="12" t="s">
        <v>9922</v>
      </c>
      <c r="E4126" s="6" t="str">
        <f t="shared" si="202"/>
        <v>module=mpers</v>
      </c>
      <c r="F4126" s="6" t="str">
        <f t="shared" si="203"/>
        <v>module=xmpers</v>
      </c>
    </row>
    <row r="4127" spans="1:6" ht="30" customHeight="1">
      <c r="A4127" s="3" t="s">
        <v>2</v>
      </c>
      <c r="B4127" s="3" t="s">
        <v>6867</v>
      </c>
      <c r="C4127" s="3" t="s">
        <v>8281</v>
      </c>
      <c r="D4127" s="12" t="s">
        <v>10452</v>
      </c>
      <c r="E4127" s="6" t="str">
        <f t="shared" si="202"/>
        <v>module=mpers</v>
      </c>
      <c r="F4127" s="6" t="str">
        <f t="shared" si="203"/>
        <v>module=xmpers</v>
      </c>
    </row>
    <row r="4128" spans="1:6" ht="30" customHeight="1">
      <c r="A4128" s="3" t="s">
        <v>2</v>
      </c>
      <c r="B4128" s="3" t="s">
        <v>6868</v>
      </c>
      <c r="C4128" s="3" t="s">
        <v>8282</v>
      </c>
      <c r="D4128" s="12" t="s">
        <v>10453</v>
      </c>
      <c r="E4128" s="6" t="str">
        <f t="shared" si="202"/>
        <v>module=mpers</v>
      </c>
      <c r="F4128" s="6" t="str">
        <f t="shared" si="203"/>
        <v>module=xmpers</v>
      </c>
    </row>
    <row r="4129" spans="1:6" ht="30" customHeight="1">
      <c r="A4129" s="3" t="s">
        <v>2</v>
      </c>
      <c r="B4129" s="3" t="s">
        <v>6869</v>
      </c>
      <c r="C4129" s="3" t="s">
        <v>8283</v>
      </c>
      <c r="D4129" s="12" t="s">
        <v>10454</v>
      </c>
      <c r="E4129" s="6" t="str">
        <f t="shared" si="202"/>
        <v>module=mpers</v>
      </c>
      <c r="F4129" s="6" t="str">
        <f t="shared" si="203"/>
        <v>module=xmpers</v>
      </c>
    </row>
    <row r="4130" spans="1:6" ht="30" customHeight="1">
      <c r="A4130" s="3" t="s">
        <v>2</v>
      </c>
      <c r="B4130" s="3" t="s">
        <v>6870</v>
      </c>
      <c r="C4130" s="3" t="s">
        <v>8284</v>
      </c>
      <c r="D4130" s="12" t="s">
        <v>10455</v>
      </c>
      <c r="E4130" s="6" t="str">
        <f t="shared" si="202"/>
        <v>module=mpers</v>
      </c>
      <c r="F4130" s="6" t="str">
        <f t="shared" si="203"/>
        <v>module=xmpers</v>
      </c>
    </row>
    <row r="4131" spans="1:6" ht="30" customHeight="1">
      <c r="A4131" s="3" t="s">
        <v>2</v>
      </c>
      <c r="B4131" s="3" t="s">
        <v>6871</v>
      </c>
      <c r="C4131" s="3" t="s">
        <v>8285</v>
      </c>
      <c r="D4131" s="12" t="s">
        <v>10456</v>
      </c>
      <c r="E4131" s="6" t="str">
        <f t="shared" si="202"/>
        <v>module=mpers</v>
      </c>
      <c r="F4131" s="6" t="str">
        <f t="shared" si="203"/>
        <v>module=xmpers</v>
      </c>
    </row>
    <row r="4132" spans="1:6" ht="30" customHeight="1">
      <c r="A4132" s="3" t="s">
        <v>2</v>
      </c>
      <c r="B4132" s="3" t="s">
        <v>6872</v>
      </c>
      <c r="C4132" s="3" t="s">
        <v>8286</v>
      </c>
      <c r="D4132" s="12" t="s">
        <v>9924</v>
      </c>
      <c r="E4132" s="6" t="str">
        <f t="shared" si="202"/>
        <v>module=mpers</v>
      </c>
      <c r="F4132" s="6" t="str">
        <f t="shared" si="203"/>
        <v>module=xmpers</v>
      </c>
    </row>
    <row r="4133" spans="1:6" ht="30" customHeight="1">
      <c r="A4133" s="3" t="s">
        <v>2</v>
      </c>
      <c r="B4133" s="3" t="s">
        <v>6873</v>
      </c>
      <c r="C4133" s="3" t="s">
        <v>8287</v>
      </c>
      <c r="D4133" s="12" t="s">
        <v>10457</v>
      </c>
      <c r="E4133" s="6" t="str">
        <f t="shared" si="202"/>
        <v>module=mpers</v>
      </c>
      <c r="F4133" s="6" t="str">
        <f t="shared" si="203"/>
        <v>module=xmpers</v>
      </c>
    </row>
    <row r="4134" spans="1:6" ht="30" customHeight="1">
      <c r="A4134" s="3" t="s">
        <v>2</v>
      </c>
      <c r="B4134" s="3" t="s">
        <v>6874</v>
      </c>
      <c r="C4134" s="3" t="s">
        <v>8288</v>
      </c>
      <c r="D4134" s="12" t="s">
        <v>10458</v>
      </c>
      <c r="E4134" s="6" t="str">
        <f t="shared" si="202"/>
        <v>module=mpers</v>
      </c>
      <c r="F4134" s="6" t="str">
        <f t="shared" si="203"/>
        <v>module=xmpers</v>
      </c>
    </row>
    <row r="4135" spans="1:6" ht="30" customHeight="1">
      <c r="A4135" s="3" t="s">
        <v>2</v>
      </c>
      <c r="B4135" s="3" t="s">
        <v>6875</v>
      </c>
      <c r="C4135" s="3" t="s">
        <v>8289</v>
      </c>
      <c r="D4135" s="12" t="s">
        <v>10459</v>
      </c>
      <c r="E4135" s="6" t="str">
        <f t="shared" si="202"/>
        <v>module=mpers</v>
      </c>
      <c r="F4135" s="6" t="str">
        <f t="shared" si="203"/>
        <v>module=xmpers</v>
      </c>
    </row>
    <row r="4136" spans="1:6" ht="30" customHeight="1">
      <c r="A4136" s="3" t="s">
        <v>2</v>
      </c>
      <c r="B4136" s="3" t="s">
        <v>6876</v>
      </c>
      <c r="C4136" s="3" t="s">
        <v>8290</v>
      </c>
      <c r="D4136" s="12" t="s">
        <v>10460</v>
      </c>
      <c r="E4136" s="6" t="str">
        <f t="shared" si="202"/>
        <v>module=mpers</v>
      </c>
      <c r="F4136" s="6" t="str">
        <f t="shared" si="203"/>
        <v>module=xmpers</v>
      </c>
    </row>
    <row r="4137" spans="1:6" ht="30" customHeight="1">
      <c r="A4137" s="3" t="s">
        <v>2</v>
      </c>
      <c r="B4137" s="3" t="s">
        <v>6877</v>
      </c>
      <c r="C4137" s="3" t="s">
        <v>8291</v>
      </c>
      <c r="D4137" s="12" t="s">
        <v>10461</v>
      </c>
      <c r="E4137" s="6" t="str">
        <f t="shared" si="202"/>
        <v>module=mpers</v>
      </c>
      <c r="F4137" s="6" t="str">
        <f t="shared" si="203"/>
        <v>module=xmpers</v>
      </c>
    </row>
    <row r="4138" spans="1:6" ht="30" customHeight="1">
      <c r="A4138" s="3" t="s">
        <v>2</v>
      </c>
      <c r="B4138" s="3" t="s">
        <v>6878</v>
      </c>
      <c r="C4138" s="3" t="s">
        <v>8292</v>
      </c>
      <c r="D4138" s="12" t="s">
        <v>10462</v>
      </c>
      <c r="E4138" s="6" t="str">
        <f t="shared" si="202"/>
        <v>module=mpers</v>
      </c>
      <c r="F4138" s="6" t="str">
        <f t="shared" si="203"/>
        <v>module=xmpers</v>
      </c>
    </row>
    <row r="4139" spans="1:6" ht="30" customHeight="1">
      <c r="A4139" s="3" t="s">
        <v>2</v>
      </c>
      <c r="B4139" s="3" t="s">
        <v>6879</v>
      </c>
      <c r="C4139" s="3" t="s">
        <v>8293</v>
      </c>
      <c r="D4139" s="12" t="s">
        <v>10463</v>
      </c>
      <c r="E4139" s="6" t="str">
        <f t="shared" si="202"/>
        <v>module=mpers</v>
      </c>
      <c r="F4139" s="6" t="str">
        <f t="shared" si="203"/>
        <v>module=xmpers</v>
      </c>
    </row>
    <row r="4140" spans="1:6" ht="30" customHeight="1">
      <c r="A4140" s="3" t="s">
        <v>2</v>
      </c>
      <c r="B4140" s="3" t="s">
        <v>6880</v>
      </c>
      <c r="C4140" s="3" t="s">
        <v>8294</v>
      </c>
      <c r="D4140" s="12" t="s">
        <v>10464</v>
      </c>
      <c r="E4140" s="6" t="str">
        <f t="shared" si="202"/>
        <v>module=mpers</v>
      </c>
      <c r="F4140" s="6" t="str">
        <f t="shared" si="203"/>
        <v>module=xmpers</v>
      </c>
    </row>
    <row r="4141" spans="1:6" ht="30" customHeight="1">
      <c r="A4141" s="3" t="s">
        <v>2</v>
      </c>
      <c r="B4141" s="3" t="s">
        <v>6881</v>
      </c>
      <c r="C4141" s="3" t="s">
        <v>8295</v>
      </c>
      <c r="D4141" s="12" t="s">
        <v>10465</v>
      </c>
      <c r="E4141" s="6" t="str">
        <f t="shared" si="202"/>
        <v>module=mpers</v>
      </c>
      <c r="F4141" s="6" t="str">
        <f t="shared" si="203"/>
        <v>module=xmpers</v>
      </c>
    </row>
    <row r="4142" spans="1:6" ht="30" customHeight="1">
      <c r="A4142" s="3" t="s">
        <v>2</v>
      </c>
      <c r="B4142" s="3" t="s">
        <v>6882</v>
      </c>
      <c r="C4142" s="3" t="s">
        <v>8296</v>
      </c>
      <c r="D4142" s="12" t="s">
        <v>10466</v>
      </c>
      <c r="E4142" s="6" t="str">
        <f t="shared" si="202"/>
        <v>module=mpers</v>
      </c>
      <c r="F4142" s="6" t="str">
        <f t="shared" si="203"/>
        <v>module=xmpers</v>
      </c>
    </row>
    <row r="4143" spans="1:6" ht="30" customHeight="1">
      <c r="A4143" s="3" t="s">
        <v>2</v>
      </c>
      <c r="B4143" s="3" t="s">
        <v>6883</v>
      </c>
      <c r="C4143" s="3" t="s">
        <v>8297</v>
      </c>
      <c r="D4143" s="12" t="s">
        <v>10467</v>
      </c>
      <c r="E4143" s="6" t="str">
        <f t="shared" si="202"/>
        <v>module=mpers</v>
      </c>
      <c r="F4143" s="6" t="str">
        <f t="shared" si="203"/>
        <v>module=xmpers</v>
      </c>
    </row>
    <row r="4144" spans="1:6" ht="30" customHeight="1">
      <c r="A4144" s="3" t="s">
        <v>2</v>
      </c>
      <c r="B4144" s="3" t="s">
        <v>6884</v>
      </c>
      <c r="C4144" s="3" t="s">
        <v>8298</v>
      </c>
      <c r="D4144" s="12" t="s">
        <v>10468</v>
      </c>
      <c r="E4144" s="6" t="str">
        <f t="shared" si="202"/>
        <v>module=mpers</v>
      </c>
      <c r="F4144" s="6" t="str">
        <f t="shared" si="203"/>
        <v>module=xmpers</v>
      </c>
    </row>
    <row r="4145" spans="1:6" ht="30" customHeight="1">
      <c r="A4145" s="3" t="s">
        <v>2</v>
      </c>
      <c r="B4145" s="3" t="s">
        <v>6885</v>
      </c>
      <c r="C4145" s="3" t="s">
        <v>8299</v>
      </c>
      <c r="D4145" s="12" t="s">
        <v>10469</v>
      </c>
      <c r="E4145" s="6" t="str">
        <f t="shared" si="202"/>
        <v>module=mpers</v>
      </c>
      <c r="F4145" s="6" t="str">
        <f t="shared" si="203"/>
        <v>module=xmpers</v>
      </c>
    </row>
    <row r="4146" spans="1:6" ht="30" customHeight="1">
      <c r="A4146" s="3" t="s">
        <v>2</v>
      </c>
      <c r="B4146" s="3" t="s">
        <v>6886</v>
      </c>
      <c r="C4146" s="3" t="s">
        <v>8300</v>
      </c>
      <c r="D4146" s="12" t="s">
        <v>9925</v>
      </c>
      <c r="E4146" s="6" t="str">
        <f t="shared" si="202"/>
        <v>module=mpers</v>
      </c>
      <c r="F4146" s="6" t="str">
        <f t="shared" si="203"/>
        <v>module=xmpers</v>
      </c>
    </row>
    <row r="4147" spans="1:6" ht="30" customHeight="1">
      <c r="A4147" s="3" t="s">
        <v>2</v>
      </c>
      <c r="B4147" s="3" t="s">
        <v>6887</v>
      </c>
      <c r="C4147" s="3" t="s">
        <v>8301</v>
      </c>
      <c r="D4147" s="12" t="s">
        <v>10470</v>
      </c>
      <c r="E4147" s="6" t="str">
        <f t="shared" si="202"/>
        <v>module=mpers</v>
      </c>
      <c r="F4147" s="6" t="str">
        <f t="shared" si="203"/>
        <v>module=xmpers</v>
      </c>
    </row>
    <row r="4148" spans="1:6" ht="30" customHeight="1">
      <c r="A4148" s="3" t="s">
        <v>2</v>
      </c>
      <c r="B4148" s="3" t="s">
        <v>6888</v>
      </c>
      <c r="C4148" s="3" t="s">
        <v>8302</v>
      </c>
      <c r="D4148" s="12" t="s">
        <v>10471</v>
      </c>
      <c r="E4148" s="6" t="str">
        <f t="shared" si="202"/>
        <v>module=mpers</v>
      </c>
      <c r="F4148" s="6" t="str">
        <f t="shared" si="203"/>
        <v>module=xmpers</v>
      </c>
    </row>
    <row r="4149" spans="1:6" ht="30" customHeight="1">
      <c r="A4149" s="3" t="s">
        <v>2</v>
      </c>
      <c r="B4149" s="3" t="s">
        <v>6889</v>
      </c>
      <c r="C4149" s="3" t="s">
        <v>8303</v>
      </c>
      <c r="D4149" s="12" t="s">
        <v>10472</v>
      </c>
      <c r="E4149" s="6" t="str">
        <f t="shared" si="202"/>
        <v>module=mpers</v>
      </c>
      <c r="F4149" s="6" t="str">
        <f t="shared" si="203"/>
        <v>module=xmpers</v>
      </c>
    </row>
    <row r="4150" spans="1:6" ht="30" customHeight="1">
      <c r="A4150" s="3" t="s">
        <v>2</v>
      </c>
      <c r="B4150" s="3" t="s">
        <v>6890</v>
      </c>
      <c r="C4150" s="3" t="s">
        <v>8304</v>
      </c>
      <c r="D4150" s="12" t="s">
        <v>10473</v>
      </c>
      <c r="E4150" s="6" t="str">
        <f t="shared" si="202"/>
        <v>module=mpers</v>
      </c>
      <c r="F4150" s="6" t="str">
        <f t="shared" si="203"/>
        <v>module=xmpers</v>
      </c>
    </row>
    <row r="4151" spans="1:6" ht="30" customHeight="1">
      <c r="A4151" s="3" t="s">
        <v>2</v>
      </c>
      <c r="B4151" s="3" t="s">
        <v>6891</v>
      </c>
      <c r="C4151" s="3" t="s">
        <v>8305</v>
      </c>
      <c r="D4151" s="12" t="s">
        <v>10474</v>
      </c>
      <c r="E4151" s="6" t="str">
        <f t="shared" si="202"/>
        <v>module=mpers</v>
      </c>
      <c r="F4151" s="6" t="str">
        <f t="shared" si="203"/>
        <v>module=xmpers</v>
      </c>
    </row>
    <row r="4152" spans="1:6" ht="30" customHeight="1">
      <c r="A4152" s="3" t="s">
        <v>2</v>
      </c>
      <c r="B4152" s="3" t="s">
        <v>6892</v>
      </c>
      <c r="C4152" s="3" t="s">
        <v>8306</v>
      </c>
      <c r="D4152" s="12" t="s">
        <v>9919</v>
      </c>
      <c r="E4152" s="6" t="str">
        <f t="shared" si="202"/>
        <v>module=mpers</v>
      </c>
      <c r="F4152" s="6" t="str">
        <f t="shared" si="203"/>
        <v>module=xmpers</v>
      </c>
    </row>
    <row r="4153" spans="1:6" ht="30" customHeight="1">
      <c r="A4153" s="3" t="s">
        <v>2</v>
      </c>
      <c r="B4153" s="3" t="s">
        <v>6893</v>
      </c>
      <c r="C4153" s="3" t="s">
        <v>8307</v>
      </c>
      <c r="D4153" s="12" t="s">
        <v>10475</v>
      </c>
      <c r="E4153" s="6" t="str">
        <f t="shared" si="202"/>
        <v>module=mpers</v>
      </c>
      <c r="F4153" s="6" t="str">
        <f t="shared" si="203"/>
        <v>module=xmpers</v>
      </c>
    </row>
    <row r="4154" spans="1:6" ht="30" customHeight="1">
      <c r="A4154" s="3" t="s">
        <v>2</v>
      </c>
      <c r="B4154" s="3" t="s">
        <v>6894</v>
      </c>
      <c r="C4154" s="3" t="s">
        <v>8308</v>
      </c>
      <c r="D4154" s="12" t="s">
        <v>10476</v>
      </c>
      <c r="E4154" s="6" t="str">
        <f t="shared" si="202"/>
        <v>module=mpers</v>
      </c>
      <c r="F4154" s="6" t="str">
        <f t="shared" si="203"/>
        <v>module=xmpers</v>
      </c>
    </row>
    <row r="4155" spans="1:6" ht="30" customHeight="1">
      <c r="A4155" s="3" t="s">
        <v>2</v>
      </c>
      <c r="B4155" s="3" t="s">
        <v>6895</v>
      </c>
      <c r="C4155" s="3" t="s">
        <v>8309</v>
      </c>
      <c r="D4155" s="12" t="s">
        <v>10477</v>
      </c>
      <c r="E4155" s="6" t="str">
        <f t="shared" si="202"/>
        <v>module=mpers</v>
      </c>
      <c r="F4155" s="6" t="str">
        <f t="shared" si="203"/>
        <v>module=xmpers</v>
      </c>
    </row>
    <row r="4156" spans="1:6" ht="30" customHeight="1">
      <c r="A4156" s="3" t="s">
        <v>2</v>
      </c>
      <c r="B4156" s="3" t="s">
        <v>6896</v>
      </c>
      <c r="C4156" s="3" t="s">
        <v>8310</v>
      </c>
      <c r="D4156" s="12" t="s">
        <v>10478</v>
      </c>
      <c r="E4156" s="6" t="str">
        <f t="shared" si="202"/>
        <v>module=mpers</v>
      </c>
      <c r="F4156" s="6" t="str">
        <f t="shared" si="203"/>
        <v>module=xmpers</v>
      </c>
    </row>
    <row r="4157" spans="1:6" ht="30" customHeight="1">
      <c r="A4157" s="3" t="s">
        <v>2</v>
      </c>
      <c r="B4157" s="3" t="s">
        <v>6897</v>
      </c>
      <c r="C4157" s="3" t="s">
        <v>8311</v>
      </c>
      <c r="D4157" s="12" t="s">
        <v>10479</v>
      </c>
      <c r="E4157" s="6" t="str">
        <f t="shared" si="202"/>
        <v>module=mpers</v>
      </c>
      <c r="F4157" s="6" t="str">
        <f t="shared" si="203"/>
        <v>module=xmpers</v>
      </c>
    </row>
    <row r="4158" spans="1:6" ht="30" customHeight="1">
      <c r="A4158" s="3" t="s">
        <v>2</v>
      </c>
      <c r="B4158" s="3" t="s">
        <v>6898</v>
      </c>
      <c r="C4158" s="3" t="s">
        <v>8312</v>
      </c>
      <c r="D4158" s="12" t="s">
        <v>10480</v>
      </c>
      <c r="E4158" s="6" t="str">
        <f t="shared" si="202"/>
        <v>module=mpers</v>
      </c>
      <c r="F4158" s="6" t="str">
        <f t="shared" si="203"/>
        <v>module=xmpers</v>
      </c>
    </row>
    <row r="4159" spans="1:6" ht="30" customHeight="1">
      <c r="A4159" s="3" t="s">
        <v>2</v>
      </c>
      <c r="B4159" s="3" t="s">
        <v>6899</v>
      </c>
      <c r="C4159" s="3" t="s">
        <v>8313</v>
      </c>
      <c r="D4159" s="12" t="s">
        <v>9923</v>
      </c>
      <c r="E4159" s="6" t="str">
        <f t="shared" si="202"/>
        <v>module=mpers</v>
      </c>
      <c r="F4159" s="6" t="str">
        <f t="shared" si="203"/>
        <v>module=xmpers</v>
      </c>
    </row>
    <row r="4160" spans="1:6" ht="30" customHeight="1">
      <c r="A4160" s="3" t="s">
        <v>2</v>
      </c>
      <c r="B4160" s="3" t="s">
        <v>6900</v>
      </c>
      <c r="C4160" s="3" t="s">
        <v>8314</v>
      </c>
      <c r="D4160" s="12" t="s">
        <v>10481</v>
      </c>
      <c r="E4160" s="6" t="str">
        <f t="shared" si="202"/>
        <v>module=mpers</v>
      </c>
      <c r="F4160" s="6" t="str">
        <f t="shared" si="203"/>
        <v>module=xmpers</v>
      </c>
    </row>
    <row r="4161" spans="1:6" ht="30" customHeight="1">
      <c r="A4161" s="3" t="s">
        <v>2</v>
      </c>
      <c r="B4161" s="3" t="s">
        <v>6901</v>
      </c>
      <c r="C4161" s="3" t="s">
        <v>8315</v>
      </c>
      <c r="D4161" s="12" t="s">
        <v>10482</v>
      </c>
      <c r="E4161" s="6" t="str">
        <f t="shared" si="202"/>
        <v>module=mpers</v>
      </c>
      <c r="F4161" s="6" t="str">
        <f t="shared" si="203"/>
        <v>module=xmpers</v>
      </c>
    </row>
    <row r="4162" spans="1:6" ht="30" customHeight="1">
      <c r="A4162" s="3" t="s">
        <v>2</v>
      </c>
      <c r="B4162" s="3" t="s">
        <v>6902</v>
      </c>
      <c r="C4162" s="3" t="s">
        <v>8316</v>
      </c>
      <c r="D4162" s="12" t="s">
        <v>10483</v>
      </c>
      <c r="E4162" s="6" t="str">
        <f t="shared" si="202"/>
        <v>module=mpers</v>
      </c>
      <c r="F4162" s="6" t="str">
        <f t="shared" si="203"/>
        <v>module=xmpers</v>
      </c>
    </row>
    <row r="4163" spans="1:6" ht="30" customHeight="1">
      <c r="A4163" s="3" t="s">
        <v>2</v>
      </c>
      <c r="B4163" s="3" t="s">
        <v>6903</v>
      </c>
      <c r="C4163" s="3" t="s">
        <v>8317</v>
      </c>
      <c r="D4163" s="12" t="s">
        <v>10484</v>
      </c>
      <c r="E4163" s="6" t="str">
        <f t="shared" si="202"/>
        <v>module=mpers</v>
      </c>
      <c r="F4163" s="6" t="str">
        <f t="shared" si="203"/>
        <v>module=xmpers</v>
      </c>
    </row>
    <row r="4164" spans="1:6" ht="30" customHeight="1">
      <c r="A4164" s="3" t="s">
        <v>2</v>
      </c>
      <c r="B4164" s="3" t="s">
        <v>6904</v>
      </c>
      <c r="C4164" s="3" t="s">
        <v>8318</v>
      </c>
      <c r="D4164" s="12" t="s">
        <v>10485</v>
      </c>
      <c r="E4164" s="6" t="str">
        <f t="shared" ref="E4164:E4190" si="204">HYPERLINK("http://www.ssc.wisc.edu/wlsresearch/documentation/waves/?wave=wls92&amp;module=mdepr","module=mdepr")</f>
        <v>module=mdepr</v>
      </c>
      <c r="F4164" s="6" t="str">
        <f t="shared" ref="F4164:F4185" si="205">HYPERLINK("http://www.ssc.wisc.edu/wlsresearch/documentation/waves/?wave=wls94&amp;module=xmdepr","module=xmdepr")</f>
        <v>module=xmdepr</v>
      </c>
    </row>
    <row r="4165" spans="1:6" ht="30" customHeight="1">
      <c r="A4165" s="3" t="s">
        <v>2</v>
      </c>
      <c r="B4165" s="3" t="s">
        <v>6905</v>
      </c>
      <c r="C4165" s="3" t="s">
        <v>8319</v>
      </c>
      <c r="D4165" s="12" t="s">
        <v>10486</v>
      </c>
      <c r="E4165" s="6" t="str">
        <f t="shared" si="204"/>
        <v>module=mdepr</v>
      </c>
      <c r="F4165" s="6" t="str">
        <f t="shared" si="205"/>
        <v>module=xmdepr</v>
      </c>
    </row>
    <row r="4166" spans="1:6" ht="30" customHeight="1">
      <c r="A4166" s="3" t="s">
        <v>2</v>
      </c>
      <c r="B4166" s="3" t="s">
        <v>6906</v>
      </c>
      <c r="C4166" s="3" t="s">
        <v>8320</v>
      </c>
      <c r="D4166" s="12" t="s">
        <v>10487</v>
      </c>
      <c r="E4166" s="6" t="str">
        <f t="shared" si="204"/>
        <v>module=mdepr</v>
      </c>
      <c r="F4166" s="6" t="str">
        <f t="shared" si="205"/>
        <v>module=xmdepr</v>
      </c>
    </row>
    <row r="4167" spans="1:6" ht="30" customHeight="1">
      <c r="A4167" s="3" t="s">
        <v>2</v>
      </c>
      <c r="B4167" s="3" t="s">
        <v>6907</v>
      </c>
      <c r="C4167" s="3" t="s">
        <v>8321</v>
      </c>
      <c r="D4167" s="12" t="s">
        <v>10488</v>
      </c>
      <c r="E4167" s="6" t="str">
        <f t="shared" si="204"/>
        <v>module=mdepr</v>
      </c>
      <c r="F4167" s="6" t="str">
        <f t="shared" si="205"/>
        <v>module=xmdepr</v>
      </c>
    </row>
    <row r="4168" spans="1:6" ht="30" customHeight="1">
      <c r="A4168" s="3" t="s">
        <v>2</v>
      </c>
      <c r="B4168" s="3" t="s">
        <v>6908</v>
      </c>
      <c r="C4168" s="3" t="s">
        <v>8322</v>
      </c>
      <c r="D4168" s="12" t="s">
        <v>10489</v>
      </c>
      <c r="E4168" s="6" t="str">
        <f t="shared" si="204"/>
        <v>module=mdepr</v>
      </c>
      <c r="F4168" s="6" t="str">
        <f t="shared" si="205"/>
        <v>module=xmdepr</v>
      </c>
    </row>
    <row r="4169" spans="1:6" ht="30" customHeight="1">
      <c r="A4169" s="3" t="s">
        <v>2</v>
      </c>
      <c r="B4169" s="3" t="s">
        <v>6909</v>
      </c>
      <c r="C4169" s="3" t="s">
        <v>8323</v>
      </c>
      <c r="D4169" s="12" t="s">
        <v>10490</v>
      </c>
      <c r="E4169" s="6" t="str">
        <f t="shared" si="204"/>
        <v>module=mdepr</v>
      </c>
      <c r="F4169" s="6" t="str">
        <f t="shared" si="205"/>
        <v>module=xmdepr</v>
      </c>
    </row>
    <row r="4170" spans="1:6" ht="30" customHeight="1">
      <c r="A4170" s="3" t="s">
        <v>2</v>
      </c>
      <c r="B4170" s="3" t="s">
        <v>6910</v>
      </c>
      <c r="C4170" s="3" t="s">
        <v>8324</v>
      </c>
      <c r="D4170" s="12" t="s">
        <v>10491</v>
      </c>
      <c r="E4170" s="6" t="str">
        <f t="shared" si="204"/>
        <v>module=mdepr</v>
      </c>
      <c r="F4170" s="6" t="str">
        <f t="shared" si="205"/>
        <v>module=xmdepr</v>
      </c>
    </row>
    <row r="4171" spans="1:6" ht="30" customHeight="1">
      <c r="A4171" s="3" t="s">
        <v>2</v>
      </c>
      <c r="B4171" s="3" t="s">
        <v>6911</v>
      </c>
      <c r="C4171" s="3" t="s">
        <v>8325</v>
      </c>
      <c r="D4171" s="12" t="s">
        <v>10492</v>
      </c>
      <c r="E4171" s="6" t="str">
        <f t="shared" si="204"/>
        <v>module=mdepr</v>
      </c>
      <c r="F4171" s="6" t="str">
        <f t="shared" si="205"/>
        <v>module=xmdepr</v>
      </c>
    </row>
    <row r="4172" spans="1:6" ht="30" customHeight="1">
      <c r="A4172" s="3" t="s">
        <v>2</v>
      </c>
      <c r="B4172" s="3" t="s">
        <v>6912</v>
      </c>
      <c r="C4172" s="3" t="s">
        <v>8326</v>
      </c>
      <c r="D4172" s="12" t="s">
        <v>10493</v>
      </c>
      <c r="E4172" s="6" t="str">
        <f t="shared" si="204"/>
        <v>module=mdepr</v>
      </c>
      <c r="F4172" s="6" t="str">
        <f t="shared" si="205"/>
        <v>module=xmdepr</v>
      </c>
    </row>
    <row r="4173" spans="1:6" ht="30" customHeight="1">
      <c r="A4173" s="3" t="s">
        <v>2</v>
      </c>
      <c r="B4173" s="3" t="s">
        <v>6913</v>
      </c>
      <c r="C4173" s="3" t="s">
        <v>8327</v>
      </c>
      <c r="D4173" s="12" t="s">
        <v>10494</v>
      </c>
      <c r="E4173" s="6" t="str">
        <f t="shared" si="204"/>
        <v>module=mdepr</v>
      </c>
      <c r="F4173" s="6" t="str">
        <f t="shared" si="205"/>
        <v>module=xmdepr</v>
      </c>
    </row>
    <row r="4174" spans="1:6" ht="30" customHeight="1">
      <c r="A4174" s="3" t="s">
        <v>2</v>
      </c>
      <c r="B4174" s="3" t="s">
        <v>6914</v>
      </c>
      <c r="C4174" s="3" t="s">
        <v>8328</v>
      </c>
      <c r="D4174" s="12" t="s">
        <v>10495</v>
      </c>
      <c r="E4174" s="6" t="str">
        <f t="shared" si="204"/>
        <v>module=mdepr</v>
      </c>
      <c r="F4174" s="6" t="str">
        <f t="shared" si="205"/>
        <v>module=xmdepr</v>
      </c>
    </row>
    <row r="4175" spans="1:6" ht="30" customHeight="1">
      <c r="A4175" s="3" t="s">
        <v>2</v>
      </c>
      <c r="B4175" s="3" t="s">
        <v>6915</v>
      </c>
      <c r="C4175" s="3" t="s">
        <v>8329</v>
      </c>
      <c r="D4175" s="12" t="s">
        <v>10496</v>
      </c>
      <c r="E4175" s="6" t="str">
        <f t="shared" si="204"/>
        <v>module=mdepr</v>
      </c>
      <c r="F4175" s="6" t="str">
        <f t="shared" si="205"/>
        <v>module=xmdepr</v>
      </c>
    </row>
    <row r="4176" spans="1:6" ht="30" customHeight="1">
      <c r="A4176" s="3" t="s">
        <v>2</v>
      </c>
      <c r="B4176" s="3" t="s">
        <v>6916</v>
      </c>
      <c r="C4176" s="3" t="s">
        <v>8330</v>
      </c>
      <c r="D4176" s="12" t="s">
        <v>10497</v>
      </c>
      <c r="E4176" s="6" t="str">
        <f t="shared" si="204"/>
        <v>module=mdepr</v>
      </c>
      <c r="F4176" s="6" t="str">
        <f t="shared" si="205"/>
        <v>module=xmdepr</v>
      </c>
    </row>
    <row r="4177" spans="1:6" ht="30" customHeight="1">
      <c r="A4177" s="3" t="s">
        <v>2</v>
      </c>
      <c r="B4177" s="3" t="s">
        <v>6917</v>
      </c>
      <c r="C4177" s="3" t="s">
        <v>8331</v>
      </c>
      <c r="D4177" s="12" t="s">
        <v>10498</v>
      </c>
      <c r="E4177" s="6" t="str">
        <f t="shared" si="204"/>
        <v>module=mdepr</v>
      </c>
      <c r="F4177" s="6" t="str">
        <f t="shared" si="205"/>
        <v>module=xmdepr</v>
      </c>
    </row>
    <row r="4178" spans="1:6" ht="30" customHeight="1">
      <c r="A4178" s="3" t="s">
        <v>2</v>
      </c>
      <c r="B4178" s="3" t="s">
        <v>6918</v>
      </c>
      <c r="C4178" s="3" t="s">
        <v>8332</v>
      </c>
      <c r="D4178" s="12" t="s">
        <v>10499</v>
      </c>
      <c r="E4178" s="6" t="str">
        <f t="shared" si="204"/>
        <v>module=mdepr</v>
      </c>
      <c r="F4178" s="6" t="str">
        <f t="shared" si="205"/>
        <v>module=xmdepr</v>
      </c>
    </row>
    <row r="4179" spans="1:6" ht="30" customHeight="1">
      <c r="A4179" s="3" t="s">
        <v>2</v>
      </c>
      <c r="B4179" s="3" t="s">
        <v>6919</v>
      </c>
      <c r="C4179" s="3" t="s">
        <v>8333</v>
      </c>
      <c r="D4179" s="12" t="s">
        <v>10500</v>
      </c>
      <c r="E4179" s="6" t="str">
        <f t="shared" si="204"/>
        <v>module=mdepr</v>
      </c>
      <c r="F4179" s="6" t="str">
        <f t="shared" si="205"/>
        <v>module=xmdepr</v>
      </c>
    </row>
    <row r="4180" spans="1:6" ht="30" customHeight="1">
      <c r="A4180" s="3" t="s">
        <v>2</v>
      </c>
      <c r="B4180" s="3" t="s">
        <v>6920</v>
      </c>
      <c r="C4180" s="3" t="s">
        <v>8334</v>
      </c>
      <c r="D4180" s="12" t="s">
        <v>10501</v>
      </c>
      <c r="E4180" s="6" t="str">
        <f t="shared" si="204"/>
        <v>module=mdepr</v>
      </c>
      <c r="F4180" s="6" t="str">
        <f t="shared" si="205"/>
        <v>module=xmdepr</v>
      </c>
    </row>
    <row r="4181" spans="1:6" ht="30" customHeight="1">
      <c r="A4181" s="3" t="s">
        <v>2</v>
      </c>
      <c r="B4181" s="3" t="s">
        <v>6921</v>
      </c>
      <c r="C4181" s="3" t="s">
        <v>8335</v>
      </c>
      <c r="D4181" s="12" t="s">
        <v>10502</v>
      </c>
      <c r="E4181" s="6" t="str">
        <f t="shared" si="204"/>
        <v>module=mdepr</v>
      </c>
      <c r="F4181" s="6" t="str">
        <f t="shared" si="205"/>
        <v>module=xmdepr</v>
      </c>
    </row>
    <row r="4182" spans="1:6" ht="30" customHeight="1">
      <c r="A4182" s="3" t="s">
        <v>2</v>
      </c>
      <c r="B4182" s="3" t="s">
        <v>6922</v>
      </c>
      <c r="C4182" s="3" t="s">
        <v>8336</v>
      </c>
      <c r="D4182" s="12" t="s">
        <v>10503</v>
      </c>
      <c r="E4182" s="6" t="str">
        <f t="shared" si="204"/>
        <v>module=mdepr</v>
      </c>
      <c r="F4182" s="6" t="str">
        <f t="shared" si="205"/>
        <v>module=xmdepr</v>
      </c>
    </row>
    <row r="4183" spans="1:6" ht="30" customHeight="1">
      <c r="A4183" s="3" t="s">
        <v>2</v>
      </c>
      <c r="B4183" s="3" t="s">
        <v>6923</v>
      </c>
      <c r="C4183" s="3" t="s">
        <v>8337</v>
      </c>
      <c r="D4183" s="12" t="s">
        <v>10504</v>
      </c>
      <c r="E4183" s="6" t="str">
        <f t="shared" si="204"/>
        <v>module=mdepr</v>
      </c>
      <c r="F4183" s="6" t="str">
        <f t="shared" si="205"/>
        <v>module=xmdepr</v>
      </c>
    </row>
    <row r="4184" spans="1:6" ht="30" customHeight="1">
      <c r="A4184" s="3" t="s">
        <v>2</v>
      </c>
      <c r="B4184" s="3" t="s">
        <v>6924</v>
      </c>
      <c r="C4184" s="3" t="s">
        <v>8338</v>
      </c>
      <c r="D4184" s="12" t="s">
        <v>10505</v>
      </c>
      <c r="E4184" s="6" t="str">
        <f t="shared" si="204"/>
        <v>module=mdepr</v>
      </c>
      <c r="F4184" s="6" t="str">
        <f t="shared" si="205"/>
        <v>module=xmdepr</v>
      </c>
    </row>
    <row r="4185" spans="1:6" ht="30" customHeight="1">
      <c r="A4185" s="3" t="s">
        <v>2</v>
      </c>
      <c r="B4185" s="3" t="s">
        <v>6925</v>
      </c>
      <c r="C4185" s="3" t="s">
        <v>8339</v>
      </c>
      <c r="D4185" s="12" t="s">
        <v>10506</v>
      </c>
      <c r="E4185" s="6" t="str">
        <f t="shared" si="204"/>
        <v>module=mdepr</v>
      </c>
      <c r="F4185" s="6" t="str">
        <f t="shared" si="205"/>
        <v>module=xmdepr</v>
      </c>
    </row>
    <row r="4186" spans="1:6" ht="30" customHeight="1">
      <c r="A4186" s="3" t="s">
        <v>3</v>
      </c>
      <c r="B4186" s="3" t="s">
        <v>6926</v>
      </c>
      <c r="C4186" s="3" t="s">
        <v>6926</v>
      </c>
      <c r="D4186" s="12" t="s">
        <v>10507</v>
      </c>
      <c r="E4186" s="6" t="str">
        <f t="shared" si="204"/>
        <v>module=mdepr</v>
      </c>
      <c r="F4186" s="3" t="s">
        <v>114</v>
      </c>
    </row>
    <row r="4187" spans="1:6" ht="30" customHeight="1">
      <c r="A4187" s="3" t="s">
        <v>3</v>
      </c>
      <c r="B4187" s="3" t="s">
        <v>6927</v>
      </c>
      <c r="C4187" s="3" t="s">
        <v>6927</v>
      </c>
      <c r="D4187" s="12" t="s">
        <v>10508</v>
      </c>
      <c r="E4187" s="6" t="str">
        <f t="shared" si="204"/>
        <v>module=mdepr</v>
      </c>
      <c r="F4187" s="3" t="s">
        <v>114</v>
      </c>
    </row>
    <row r="4188" spans="1:6" ht="30" customHeight="1">
      <c r="A4188" s="3" t="s">
        <v>3</v>
      </c>
      <c r="B4188" s="3" t="s">
        <v>6928</v>
      </c>
      <c r="C4188" s="3" t="s">
        <v>6928</v>
      </c>
      <c r="D4188" s="12" t="s">
        <v>10509</v>
      </c>
      <c r="E4188" s="6" t="str">
        <f t="shared" si="204"/>
        <v>module=mdepr</v>
      </c>
      <c r="F4188" s="3" t="s">
        <v>114</v>
      </c>
    </row>
    <row r="4189" spans="1:6" ht="30" customHeight="1">
      <c r="A4189" s="3" t="s">
        <v>3</v>
      </c>
      <c r="B4189" s="3" t="s">
        <v>6929</v>
      </c>
      <c r="C4189" s="3" t="s">
        <v>6929</v>
      </c>
      <c r="D4189" s="12" t="s">
        <v>10510</v>
      </c>
      <c r="E4189" s="6" t="str">
        <f t="shared" si="204"/>
        <v>module=mdepr</v>
      </c>
      <c r="F4189" s="3" t="s">
        <v>114</v>
      </c>
    </row>
    <row r="4190" spans="1:6" ht="30" customHeight="1">
      <c r="A4190" s="3" t="s">
        <v>3</v>
      </c>
      <c r="B4190" s="3" t="s">
        <v>6930</v>
      </c>
      <c r="C4190" s="3" t="s">
        <v>6930</v>
      </c>
      <c r="D4190" s="12" t="s">
        <v>10511</v>
      </c>
      <c r="E4190" s="6" t="str">
        <f t="shared" si="204"/>
        <v>module=mdepr</v>
      </c>
      <c r="F4190" s="3" t="s">
        <v>114</v>
      </c>
    </row>
    <row r="4191" spans="1:6" ht="30" customHeight="1">
      <c r="A4191" s="3" t="s">
        <v>4</v>
      </c>
      <c r="B4191" s="3" t="s">
        <v>6931</v>
      </c>
      <c r="C4191" s="3" t="s">
        <v>6931</v>
      </c>
      <c r="D4191" s="12" t="s">
        <v>10512</v>
      </c>
      <c r="E4191" s="3" t="s">
        <v>114</v>
      </c>
      <c r="F4191" s="6" t="str">
        <f t="shared" ref="F4191:F4224" si="206">HYPERLINK("http://www.ssc.wisc.edu/wlsresearch/documentation/waves/?wave=wls94&amp;module=xmdepr","module=xmdepr")</f>
        <v>module=xmdepr</v>
      </c>
    </row>
    <row r="4192" spans="1:6" ht="30" customHeight="1">
      <c r="A4192" s="3" t="s">
        <v>4</v>
      </c>
      <c r="B4192" s="3" t="s">
        <v>6932</v>
      </c>
      <c r="C4192" s="3" t="s">
        <v>6932</v>
      </c>
      <c r="D4192" s="12" t="s">
        <v>10513</v>
      </c>
      <c r="E4192" s="3" t="s">
        <v>114</v>
      </c>
      <c r="F4192" s="6" t="str">
        <f t="shared" si="206"/>
        <v>module=xmdepr</v>
      </c>
    </row>
    <row r="4193" spans="1:6" ht="30" customHeight="1">
      <c r="A4193" s="3" t="s">
        <v>4</v>
      </c>
      <c r="B4193" s="3" t="s">
        <v>6933</v>
      </c>
      <c r="C4193" s="3" t="s">
        <v>6933</v>
      </c>
      <c r="D4193" s="12" t="s">
        <v>10514</v>
      </c>
      <c r="E4193" s="3" t="s">
        <v>114</v>
      </c>
      <c r="F4193" s="6" t="str">
        <f t="shared" si="206"/>
        <v>module=xmdepr</v>
      </c>
    </row>
    <row r="4194" spans="1:6" ht="30" customHeight="1">
      <c r="A4194" s="3" t="s">
        <v>4</v>
      </c>
      <c r="B4194" s="3" t="s">
        <v>6934</v>
      </c>
      <c r="C4194" s="3" t="s">
        <v>6934</v>
      </c>
      <c r="D4194" s="12" t="s">
        <v>10515</v>
      </c>
      <c r="E4194" s="3" t="s">
        <v>114</v>
      </c>
      <c r="F4194" s="6" t="str">
        <f t="shared" si="206"/>
        <v>module=xmdepr</v>
      </c>
    </row>
    <row r="4195" spans="1:6" ht="30" customHeight="1">
      <c r="A4195" s="3" t="s">
        <v>4</v>
      </c>
      <c r="B4195" s="3" t="s">
        <v>6935</v>
      </c>
      <c r="C4195" s="3" t="s">
        <v>6935</v>
      </c>
      <c r="D4195" s="12" t="s">
        <v>10516</v>
      </c>
      <c r="E4195" s="3" t="s">
        <v>114</v>
      </c>
      <c r="F4195" s="6" t="str">
        <f t="shared" si="206"/>
        <v>module=xmdepr</v>
      </c>
    </row>
    <row r="4196" spans="1:6" ht="30" customHeight="1">
      <c r="A4196" s="3" t="s">
        <v>4</v>
      </c>
      <c r="B4196" s="3" t="s">
        <v>6936</v>
      </c>
      <c r="C4196" s="3" t="s">
        <v>6936</v>
      </c>
      <c r="D4196" s="12" t="s">
        <v>10517</v>
      </c>
      <c r="E4196" s="3" t="s">
        <v>114</v>
      </c>
      <c r="F4196" s="6" t="str">
        <f t="shared" si="206"/>
        <v>module=xmdepr</v>
      </c>
    </row>
    <row r="4197" spans="1:6" ht="30" customHeight="1">
      <c r="A4197" s="3" t="s">
        <v>4</v>
      </c>
      <c r="B4197" s="3" t="s">
        <v>6937</v>
      </c>
      <c r="C4197" s="3" t="s">
        <v>6937</v>
      </c>
      <c r="D4197" s="12" t="s">
        <v>10518</v>
      </c>
      <c r="E4197" s="3" t="s">
        <v>114</v>
      </c>
      <c r="F4197" s="6" t="str">
        <f t="shared" si="206"/>
        <v>module=xmdepr</v>
      </c>
    </row>
    <row r="4198" spans="1:6" ht="30" customHeight="1">
      <c r="A4198" s="3" t="s">
        <v>4</v>
      </c>
      <c r="B4198" s="3" t="s">
        <v>6938</v>
      </c>
      <c r="C4198" s="3" t="s">
        <v>6938</v>
      </c>
      <c r="D4198" s="12" t="s">
        <v>10519</v>
      </c>
      <c r="E4198" s="3" t="s">
        <v>114</v>
      </c>
      <c r="F4198" s="6" t="str">
        <f t="shared" si="206"/>
        <v>module=xmdepr</v>
      </c>
    </row>
    <row r="4199" spans="1:6" ht="30" customHeight="1">
      <c r="A4199" s="3" t="s">
        <v>4</v>
      </c>
      <c r="B4199" s="3" t="s">
        <v>6939</v>
      </c>
      <c r="C4199" s="3" t="s">
        <v>6939</v>
      </c>
      <c r="D4199" s="12" t="s">
        <v>10520</v>
      </c>
      <c r="E4199" s="3" t="s">
        <v>114</v>
      </c>
      <c r="F4199" s="6" t="str">
        <f t="shared" si="206"/>
        <v>module=xmdepr</v>
      </c>
    </row>
    <row r="4200" spans="1:6" ht="30" customHeight="1">
      <c r="A4200" s="3" t="s">
        <v>4</v>
      </c>
      <c r="B4200" s="3" t="s">
        <v>6940</v>
      </c>
      <c r="C4200" s="3" t="s">
        <v>6940</v>
      </c>
      <c r="D4200" s="12" t="s">
        <v>10521</v>
      </c>
      <c r="E4200" s="3" t="s">
        <v>114</v>
      </c>
      <c r="F4200" s="6" t="str">
        <f t="shared" si="206"/>
        <v>module=xmdepr</v>
      </c>
    </row>
    <row r="4201" spans="1:6" ht="30" customHeight="1">
      <c r="A4201" s="3" t="s">
        <v>4</v>
      </c>
      <c r="B4201" s="3" t="s">
        <v>6941</v>
      </c>
      <c r="C4201" s="3" t="s">
        <v>6941</v>
      </c>
      <c r="D4201" s="12" t="s">
        <v>10522</v>
      </c>
      <c r="E4201" s="3" t="s">
        <v>114</v>
      </c>
      <c r="F4201" s="6" t="str">
        <f t="shared" si="206"/>
        <v>module=xmdepr</v>
      </c>
    </row>
    <row r="4202" spans="1:6" ht="30" customHeight="1">
      <c r="A4202" s="3" t="s">
        <v>4</v>
      </c>
      <c r="B4202" s="3" t="s">
        <v>6942</v>
      </c>
      <c r="C4202" s="3" t="s">
        <v>6942</v>
      </c>
      <c r="D4202" s="12" t="s">
        <v>10523</v>
      </c>
      <c r="E4202" s="3" t="s">
        <v>114</v>
      </c>
      <c r="F4202" s="6" t="str">
        <f t="shared" si="206"/>
        <v>module=xmdepr</v>
      </c>
    </row>
    <row r="4203" spans="1:6" ht="30" customHeight="1">
      <c r="A4203" s="3" t="s">
        <v>4</v>
      </c>
      <c r="B4203" s="3" t="s">
        <v>6943</v>
      </c>
      <c r="C4203" s="3" t="s">
        <v>6943</v>
      </c>
      <c r="D4203" s="12" t="s">
        <v>10524</v>
      </c>
      <c r="E4203" s="3" t="s">
        <v>114</v>
      </c>
      <c r="F4203" s="6" t="str">
        <f t="shared" si="206"/>
        <v>module=xmdepr</v>
      </c>
    </row>
    <row r="4204" spans="1:6" ht="30" customHeight="1">
      <c r="A4204" s="3" t="s">
        <v>4</v>
      </c>
      <c r="B4204" s="3" t="s">
        <v>6944</v>
      </c>
      <c r="C4204" s="3" t="s">
        <v>6944</v>
      </c>
      <c r="D4204" s="12" t="s">
        <v>10525</v>
      </c>
      <c r="E4204" s="3" t="s">
        <v>114</v>
      </c>
      <c r="F4204" s="6" t="str">
        <f t="shared" si="206"/>
        <v>module=xmdepr</v>
      </c>
    </row>
    <row r="4205" spans="1:6" ht="30" customHeight="1">
      <c r="A4205" s="3" t="s">
        <v>4</v>
      </c>
      <c r="B4205" s="3" t="s">
        <v>6945</v>
      </c>
      <c r="C4205" s="3" t="s">
        <v>6945</v>
      </c>
      <c r="D4205" s="12" t="s">
        <v>10526</v>
      </c>
      <c r="E4205" s="3" t="s">
        <v>114</v>
      </c>
      <c r="F4205" s="6" t="str">
        <f t="shared" si="206"/>
        <v>module=xmdepr</v>
      </c>
    </row>
    <row r="4206" spans="1:6" ht="30" customHeight="1">
      <c r="A4206" s="3" t="s">
        <v>4</v>
      </c>
      <c r="B4206" s="3" t="s">
        <v>6946</v>
      </c>
      <c r="C4206" s="3" t="s">
        <v>6946</v>
      </c>
      <c r="D4206" s="12" t="s">
        <v>10527</v>
      </c>
      <c r="E4206" s="3" t="s">
        <v>114</v>
      </c>
      <c r="F4206" s="6" t="str">
        <f t="shared" si="206"/>
        <v>module=xmdepr</v>
      </c>
    </row>
    <row r="4207" spans="1:6" ht="30" customHeight="1">
      <c r="A4207" s="3" t="s">
        <v>4</v>
      </c>
      <c r="B4207" s="3" t="s">
        <v>6947</v>
      </c>
      <c r="C4207" s="3" t="s">
        <v>6947</v>
      </c>
      <c r="D4207" s="12" t="s">
        <v>10528</v>
      </c>
      <c r="E4207" s="3" t="s">
        <v>114</v>
      </c>
      <c r="F4207" s="6" t="str">
        <f t="shared" si="206"/>
        <v>module=xmdepr</v>
      </c>
    </row>
    <row r="4208" spans="1:6" ht="30" customHeight="1">
      <c r="A4208" s="3" t="s">
        <v>4</v>
      </c>
      <c r="B4208" s="3" t="s">
        <v>6948</v>
      </c>
      <c r="C4208" s="3" t="s">
        <v>6948</v>
      </c>
      <c r="D4208" s="12" t="s">
        <v>10529</v>
      </c>
      <c r="E4208" s="3" t="s">
        <v>114</v>
      </c>
      <c r="F4208" s="6" t="str">
        <f t="shared" si="206"/>
        <v>module=xmdepr</v>
      </c>
    </row>
    <row r="4209" spans="1:6" ht="30" customHeight="1">
      <c r="A4209" s="3" t="s">
        <v>4</v>
      </c>
      <c r="B4209" s="3" t="s">
        <v>6949</v>
      </c>
      <c r="C4209" s="3" t="s">
        <v>6949</v>
      </c>
      <c r="D4209" s="12" t="s">
        <v>10530</v>
      </c>
      <c r="E4209" s="3" t="s">
        <v>114</v>
      </c>
      <c r="F4209" s="6" t="str">
        <f t="shared" si="206"/>
        <v>module=xmdepr</v>
      </c>
    </row>
    <row r="4210" spans="1:6" ht="30" customHeight="1">
      <c r="A4210" s="3" t="s">
        <v>4</v>
      </c>
      <c r="B4210" s="3" t="s">
        <v>6950</v>
      </c>
      <c r="C4210" s="3" t="s">
        <v>6950</v>
      </c>
      <c r="D4210" s="12" t="s">
        <v>10531</v>
      </c>
      <c r="E4210" s="3" t="s">
        <v>114</v>
      </c>
      <c r="F4210" s="6" t="str">
        <f t="shared" si="206"/>
        <v>module=xmdepr</v>
      </c>
    </row>
    <row r="4211" spans="1:6" ht="30" customHeight="1">
      <c r="A4211" s="3" t="s">
        <v>4</v>
      </c>
      <c r="B4211" s="3" t="s">
        <v>6951</v>
      </c>
      <c r="C4211" s="3" t="s">
        <v>6951</v>
      </c>
      <c r="D4211" s="12" t="s">
        <v>10532</v>
      </c>
      <c r="E4211" s="3" t="s">
        <v>114</v>
      </c>
      <c r="F4211" s="6" t="str">
        <f t="shared" si="206"/>
        <v>module=xmdepr</v>
      </c>
    </row>
    <row r="4212" spans="1:6" ht="30" customHeight="1">
      <c r="A4212" s="3" t="s">
        <v>4</v>
      </c>
      <c r="B4212" s="3" t="s">
        <v>6952</v>
      </c>
      <c r="C4212" s="3" t="s">
        <v>6952</v>
      </c>
      <c r="D4212" s="12" t="s">
        <v>10533</v>
      </c>
      <c r="E4212" s="3" t="s">
        <v>114</v>
      </c>
      <c r="F4212" s="6" t="str">
        <f t="shared" si="206"/>
        <v>module=xmdepr</v>
      </c>
    </row>
    <row r="4213" spans="1:6" ht="30" customHeight="1">
      <c r="A4213" s="3" t="s">
        <v>4</v>
      </c>
      <c r="B4213" s="3" t="s">
        <v>6953</v>
      </c>
      <c r="C4213" s="3" t="s">
        <v>6953</v>
      </c>
      <c r="D4213" s="12" t="s">
        <v>10534</v>
      </c>
      <c r="E4213" s="3" t="s">
        <v>114</v>
      </c>
      <c r="F4213" s="6" t="str">
        <f t="shared" si="206"/>
        <v>module=xmdepr</v>
      </c>
    </row>
    <row r="4214" spans="1:6" ht="30" customHeight="1">
      <c r="A4214" s="3" t="s">
        <v>4</v>
      </c>
      <c r="B4214" s="3" t="s">
        <v>6954</v>
      </c>
      <c r="C4214" s="3" t="s">
        <v>6954</v>
      </c>
      <c r="D4214" s="12" t="s">
        <v>10535</v>
      </c>
      <c r="E4214" s="3" t="s">
        <v>114</v>
      </c>
      <c r="F4214" s="6" t="str">
        <f t="shared" si="206"/>
        <v>module=xmdepr</v>
      </c>
    </row>
    <row r="4215" spans="1:6" ht="30" customHeight="1">
      <c r="A4215" s="3" t="s">
        <v>4</v>
      </c>
      <c r="B4215" s="3" t="s">
        <v>6955</v>
      </c>
      <c r="C4215" s="3" t="s">
        <v>6955</v>
      </c>
      <c r="D4215" s="12" t="s">
        <v>10536</v>
      </c>
      <c r="E4215" s="3" t="s">
        <v>114</v>
      </c>
      <c r="F4215" s="6" t="str">
        <f t="shared" si="206"/>
        <v>module=xmdepr</v>
      </c>
    </row>
    <row r="4216" spans="1:6" ht="30" customHeight="1">
      <c r="A4216" s="3" t="s">
        <v>4</v>
      </c>
      <c r="B4216" s="3" t="s">
        <v>6956</v>
      </c>
      <c r="C4216" s="3" t="s">
        <v>6956</v>
      </c>
      <c r="D4216" s="12" t="s">
        <v>10537</v>
      </c>
      <c r="E4216" s="3" t="s">
        <v>114</v>
      </c>
      <c r="F4216" s="6" t="str">
        <f t="shared" si="206"/>
        <v>module=xmdepr</v>
      </c>
    </row>
    <row r="4217" spans="1:6" ht="30" customHeight="1">
      <c r="A4217" s="3" t="s">
        <v>4</v>
      </c>
      <c r="B4217" s="3" t="s">
        <v>6957</v>
      </c>
      <c r="C4217" s="3" t="s">
        <v>6957</v>
      </c>
      <c r="D4217" s="12" t="s">
        <v>10538</v>
      </c>
      <c r="E4217" s="3" t="s">
        <v>114</v>
      </c>
      <c r="F4217" s="6" t="str">
        <f t="shared" si="206"/>
        <v>module=xmdepr</v>
      </c>
    </row>
    <row r="4218" spans="1:6" ht="30" customHeight="1">
      <c r="A4218" s="3" t="s">
        <v>4</v>
      </c>
      <c r="B4218" s="3" t="s">
        <v>6958</v>
      </c>
      <c r="C4218" s="3" t="s">
        <v>6958</v>
      </c>
      <c r="D4218" s="12" t="s">
        <v>10539</v>
      </c>
      <c r="E4218" s="3" t="s">
        <v>114</v>
      </c>
      <c r="F4218" s="6" t="str">
        <f t="shared" si="206"/>
        <v>module=xmdepr</v>
      </c>
    </row>
    <row r="4219" spans="1:6" ht="30" customHeight="1">
      <c r="A4219" s="3" t="s">
        <v>4</v>
      </c>
      <c r="B4219" s="3" t="s">
        <v>6959</v>
      </c>
      <c r="C4219" s="3" t="s">
        <v>6959</v>
      </c>
      <c r="D4219" s="12" t="s">
        <v>10540</v>
      </c>
      <c r="E4219" s="3" t="s">
        <v>114</v>
      </c>
      <c r="F4219" s="6" t="str">
        <f t="shared" si="206"/>
        <v>module=xmdepr</v>
      </c>
    </row>
    <row r="4220" spans="1:6" ht="30" customHeight="1">
      <c r="A4220" s="3" t="s">
        <v>4</v>
      </c>
      <c r="B4220" s="3" t="s">
        <v>6960</v>
      </c>
      <c r="C4220" s="3" t="s">
        <v>6960</v>
      </c>
      <c r="D4220" s="12" t="s">
        <v>10541</v>
      </c>
      <c r="E4220" s="3" t="s">
        <v>114</v>
      </c>
      <c r="F4220" s="6" t="str">
        <f t="shared" si="206"/>
        <v>module=xmdepr</v>
      </c>
    </row>
    <row r="4221" spans="1:6" ht="30" customHeight="1">
      <c r="A4221" s="3" t="s">
        <v>4</v>
      </c>
      <c r="B4221" s="3" t="s">
        <v>6961</v>
      </c>
      <c r="C4221" s="3" t="s">
        <v>6961</v>
      </c>
      <c r="D4221" s="12" t="s">
        <v>10542</v>
      </c>
      <c r="E4221" s="3" t="s">
        <v>114</v>
      </c>
      <c r="F4221" s="6" t="str">
        <f t="shared" si="206"/>
        <v>module=xmdepr</v>
      </c>
    </row>
    <row r="4222" spans="1:6" ht="30" customHeight="1">
      <c r="A4222" s="3" t="s">
        <v>4</v>
      </c>
      <c r="B4222" s="3" t="s">
        <v>6962</v>
      </c>
      <c r="C4222" s="3" t="s">
        <v>6962</v>
      </c>
      <c r="D4222" s="12" t="s">
        <v>10543</v>
      </c>
      <c r="E4222" s="3" t="s">
        <v>114</v>
      </c>
      <c r="F4222" s="6" t="str">
        <f t="shared" si="206"/>
        <v>module=xmdepr</v>
      </c>
    </row>
    <row r="4223" spans="1:6" ht="30" customHeight="1">
      <c r="A4223" s="3" t="s">
        <v>4</v>
      </c>
      <c r="B4223" s="3" t="s">
        <v>6963</v>
      </c>
      <c r="C4223" s="3" t="s">
        <v>6963</v>
      </c>
      <c r="D4223" s="12" t="s">
        <v>10544</v>
      </c>
      <c r="E4223" s="3" t="s">
        <v>114</v>
      </c>
      <c r="F4223" s="6" t="str">
        <f t="shared" si="206"/>
        <v>module=xmdepr</v>
      </c>
    </row>
    <row r="4224" spans="1:6" ht="30" customHeight="1">
      <c r="A4224" s="3" t="s">
        <v>4</v>
      </c>
      <c r="B4224" s="3" t="s">
        <v>6964</v>
      </c>
      <c r="C4224" s="3" t="s">
        <v>6964</v>
      </c>
      <c r="D4224" s="12" t="s">
        <v>10545</v>
      </c>
      <c r="E4224" s="3" t="s">
        <v>114</v>
      </c>
      <c r="F4224" s="6" t="str">
        <f t="shared" si="206"/>
        <v>module=xmdepr</v>
      </c>
    </row>
    <row r="4225" spans="1:6" ht="30" customHeight="1">
      <c r="A4225" s="3" t="s">
        <v>2</v>
      </c>
      <c r="B4225" s="3" t="s">
        <v>6965</v>
      </c>
      <c r="C4225" s="3" t="s">
        <v>8340</v>
      </c>
      <c r="D4225" s="12" t="s">
        <v>10546</v>
      </c>
      <c r="E4225" s="6" t="str">
        <f t="shared" ref="E4225:E4256" si="207">HYPERLINK("http://www.ssc.wisc.edu/wlsresearch/documentation/waves/?wave=wls92&amp;module=mpsyc","module=mpsyc")</f>
        <v>module=mpsyc</v>
      </c>
      <c r="F4225" s="6" t="str">
        <f t="shared" ref="F4225:F4256" si="208">HYPERLINK("http://www.ssc.wisc.edu/wlsresearch/documentation/waves/?wave=wls94&amp;module=xmpsyc","module=xmpsyc")</f>
        <v>module=xmpsyc</v>
      </c>
    </row>
    <row r="4226" spans="1:6" ht="30" customHeight="1">
      <c r="A4226" s="3" t="s">
        <v>2</v>
      </c>
      <c r="B4226" s="3" t="s">
        <v>6966</v>
      </c>
      <c r="C4226" s="3" t="s">
        <v>8341</v>
      </c>
      <c r="D4226" s="12" t="s">
        <v>10547</v>
      </c>
      <c r="E4226" s="6" t="str">
        <f t="shared" si="207"/>
        <v>module=mpsyc</v>
      </c>
      <c r="F4226" s="6" t="str">
        <f t="shared" si="208"/>
        <v>module=xmpsyc</v>
      </c>
    </row>
    <row r="4227" spans="1:6" ht="30" customHeight="1">
      <c r="A4227" s="3" t="s">
        <v>2</v>
      </c>
      <c r="B4227" s="3" t="s">
        <v>6967</v>
      </c>
      <c r="C4227" s="3" t="s">
        <v>8342</v>
      </c>
      <c r="D4227" s="12" t="s">
        <v>10548</v>
      </c>
      <c r="E4227" s="6" t="str">
        <f t="shared" si="207"/>
        <v>module=mpsyc</v>
      </c>
      <c r="F4227" s="6" t="str">
        <f t="shared" si="208"/>
        <v>module=xmpsyc</v>
      </c>
    </row>
    <row r="4228" spans="1:6" ht="30" customHeight="1">
      <c r="A4228" s="3" t="s">
        <v>2</v>
      </c>
      <c r="B4228" s="3" t="s">
        <v>6968</v>
      </c>
      <c r="C4228" s="3" t="s">
        <v>8343</v>
      </c>
      <c r="D4228" s="12" t="s">
        <v>10549</v>
      </c>
      <c r="E4228" s="6" t="str">
        <f t="shared" si="207"/>
        <v>module=mpsyc</v>
      </c>
      <c r="F4228" s="6" t="str">
        <f t="shared" si="208"/>
        <v>module=xmpsyc</v>
      </c>
    </row>
    <row r="4229" spans="1:6" ht="30" customHeight="1">
      <c r="A4229" s="3" t="s">
        <v>2</v>
      </c>
      <c r="B4229" s="3" t="s">
        <v>6969</v>
      </c>
      <c r="C4229" s="3" t="s">
        <v>8344</v>
      </c>
      <c r="D4229" s="12" t="s">
        <v>10550</v>
      </c>
      <c r="E4229" s="6" t="str">
        <f t="shared" si="207"/>
        <v>module=mpsyc</v>
      </c>
      <c r="F4229" s="6" t="str">
        <f t="shared" si="208"/>
        <v>module=xmpsyc</v>
      </c>
    </row>
    <row r="4230" spans="1:6" ht="30" customHeight="1">
      <c r="A4230" s="3" t="s">
        <v>2</v>
      </c>
      <c r="B4230" s="3" t="s">
        <v>6970</v>
      </c>
      <c r="C4230" s="3" t="s">
        <v>8345</v>
      </c>
      <c r="D4230" s="12" t="s">
        <v>10551</v>
      </c>
      <c r="E4230" s="6" t="str">
        <f t="shared" si="207"/>
        <v>module=mpsyc</v>
      </c>
      <c r="F4230" s="6" t="str">
        <f t="shared" si="208"/>
        <v>module=xmpsyc</v>
      </c>
    </row>
    <row r="4231" spans="1:6" ht="30" customHeight="1">
      <c r="A4231" s="3" t="s">
        <v>2</v>
      </c>
      <c r="B4231" s="3" t="s">
        <v>6971</v>
      </c>
      <c r="C4231" s="3" t="s">
        <v>8346</v>
      </c>
      <c r="D4231" s="12" t="s">
        <v>10552</v>
      </c>
      <c r="E4231" s="6" t="str">
        <f t="shared" si="207"/>
        <v>module=mpsyc</v>
      </c>
      <c r="F4231" s="6" t="str">
        <f t="shared" si="208"/>
        <v>module=xmpsyc</v>
      </c>
    </row>
    <row r="4232" spans="1:6" ht="30" customHeight="1">
      <c r="A4232" s="3" t="s">
        <v>2</v>
      </c>
      <c r="B4232" s="3" t="s">
        <v>6972</v>
      </c>
      <c r="C4232" s="3" t="s">
        <v>8347</v>
      </c>
      <c r="D4232" s="12" t="s">
        <v>10553</v>
      </c>
      <c r="E4232" s="6" t="str">
        <f t="shared" si="207"/>
        <v>module=mpsyc</v>
      </c>
      <c r="F4232" s="6" t="str">
        <f t="shared" si="208"/>
        <v>module=xmpsyc</v>
      </c>
    </row>
    <row r="4233" spans="1:6" ht="30" customHeight="1">
      <c r="A4233" s="3" t="s">
        <v>2</v>
      </c>
      <c r="B4233" s="3" t="s">
        <v>6973</v>
      </c>
      <c r="C4233" s="3" t="s">
        <v>8348</v>
      </c>
      <c r="D4233" s="12" t="s">
        <v>10554</v>
      </c>
      <c r="E4233" s="6" t="str">
        <f t="shared" si="207"/>
        <v>module=mpsyc</v>
      </c>
      <c r="F4233" s="6" t="str">
        <f t="shared" si="208"/>
        <v>module=xmpsyc</v>
      </c>
    </row>
    <row r="4234" spans="1:6" ht="30" customHeight="1">
      <c r="A4234" s="3" t="s">
        <v>2</v>
      </c>
      <c r="B4234" s="3" t="s">
        <v>6974</v>
      </c>
      <c r="C4234" s="3" t="s">
        <v>8349</v>
      </c>
      <c r="D4234" s="12" t="s">
        <v>10555</v>
      </c>
      <c r="E4234" s="6" t="str">
        <f t="shared" si="207"/>
        <v>module=mpsyc</v>
      </c>
      <c r="F4234" s="6" t="str">
        <f t="shared" si="208"/>
        <v>module=xmpsyc</v>
      </c>
    </row>
    <row r="4235" spans="1:6" ht="30" customHeight="1">
      <c r="A4235" s="3" t="s">
        <v>2</v>
      </c>
      <c r="B4235" s="3" t="s">
        <v>6975</v>
      </c>
      <c r="C4235" s="3" t="s">
        <v>8350</v>
      </c>
      <c r="D4235" s="12" t="s">
        <v>10556</v>
      </c>
      <c r="E4235" s="6" t="str">
        <f t="shared" si="207"/>
        <v>module=mpsyc</v>
      </c>
      <c r="F4235" s="6" t="str">
        <f t="shared" si="208"/>
        <v>module=xmpsyc</v>
      </c>
    </row>
    <row r="4236" spans="1:6" ht="30" customHeight="1">
      <c r="A4236" s="3" t="s">
        <v>2</v>
      </c>
      <c r="B4236" s="3" t="s">
        <v>6976</v>
      </c>
      <c r="C4236" s="3" t="s">
        <v>8351</v>
      </c>
      <c r="D4236" s="12" t="s">
        <v>10557</v>
      </c>
      <c r="E4236" s="6" t="str">
        <f t="shared" si="207"/>
        <v>module=mpsyc</v>
      </c>
      <c r="F4236" s="6" t="str">
        <f t="shared" si="208"/>
        <v>module=xmpsyc</v>
      </c>
    </row>
    <row r="4237" spans="1:6" ht="30" customHeight="1">
      <c r="A4237" s="3" t="s">
        <v>2</v>
      </c>
      <c r="B4237" s="3" t="s">
        <v>6977</v>
      </c>
      <c r="C4237" s="3" t="s">
        <v>8352</v>
      </c>
      <c r="D4237" s="12" t="s">
        <v>10558</v>
      </c>
      <c r="E4237" s="6" t="str">
        <f t="shared" si="207"/>
        <v>module=mpsyc</v>
      </c>
      <c r="F4237" s="6" t="str">
        <f t="shared" si="208"/>
        <v>module=xmpsyc</v>
      </c>
    </row>
    <row r="4238" spans="1:6" ht="30" customHeight="1">
      <c r="A4238" s="3" t="s">
        <v>2</v>
      </c>
      <c r="B4238" s="3" t="s">
        <v>6978</v>
      </c>
      <c r="C4238" s="3" t="s">
        <v>8353</v>
      </c>
      <c r="D4238" s="12" t="s">
        <v>10559</v>
      </c>
      <c r="E4238" s="6" t="str">
        <f t="shared" si="207"/>
        <v>module=mpsyc</v>
      </c>
      <c r="F4238" s="6" t="str">
        <f t="shared" si="208"/>
        <v>module=xmpsyc</v>
      </c>
    </row>
    <row r="4239" spans="1:6" ht="30" customHeight="1">
      <c r="A4239" s="3" t="s">
        <v>2</v>
      </c>
      <c r="B4239" s="3" t="s">
        <v>6979</v>
      </c>
      <c r="C4239" s="3" t="s">
        <v>8354</v>
      </c>
      <c r="D4239" s="12" t="s">
        <v>10560</v>
      </c>
      <c r="E4239" s="6" t="str">
        <f t="shared" si="207"/>
        <v>module=mpsyc</v>
      </c>
      <c r="F4239" s="6" t="str">
        <f t="shared" si="208"/>
        <v>module=xmpsyc</v>
      </c>
    </row>
    <row r="4240" spans="1:6" ht="30" customHeight="1">
      <c r="A4240" s="3" t="s">
        <v>2</v>
      </c>
      <c r="B4240" s="3" t="s">
        <v>6980</v>
      </c>
      <c r="C4240" s="3" t="s">
        <v>8355</v>
      </c>
      <c r="D4240" s="12" t="s">
        <v>10561</v>
      </c>
      <c r="E4240" s="6" t="str">
        <f t="shared" si="207"/>
        <v>module=mpsyc</v>
      </c>
      <c r="F4240" s="6" t="str">
        <f t="shared" si="208"/>
        <v>module=xmpsyc</v>
      </c>
    </row>
    <row r="4241" spans="1:6" ht="30" customHeight="1">
      <c r="A4241" s="3" t="s">
        <v>2</v>
      </c>
      <c r="B4241" s="3" t="s">
        <v>6981</v>
      </c>
      <c r="C4241" s="3" t="s">
        <v>8356</v>
      </c>
      <c r="D4241" s="12" t="s">
        <v>10562</v>
      </c>
      <c r="E4241" s="6" t="str">
        <f t="shared" si="207"/>
        <v>module=mpsyc</v>
      </c>
      <c r="F4241" s="6" t="str">
        <f t="shared" si="208"/>
        <v>module=xmpsyc</v>
      </c>
    </row>
    <row r="4242" spans="1:6" ht="30" customHeight="1">
      <c r="A4242" s="3" t="s">
        <v>2</v>
      </c>
      <c r="B4242" s="3" t="s">
        <v>6982</v>
      </c>
      <c r="C4242" s="3" t="s">
        <v>8357</v>
      </c>
      <c r="D4242" s="12" t="s">
        <v>10563</v>
      </c>
      <c r="E4242" s="6" t="str">
        <f t="shared" si="207"/>
        <v>module=mpsyc</v>
      </c>
      <c r="F4242" s="6" t="str">
        <f t="shared" si="208"/>
        <v>module=xmpsyc</v>
      </c>
    </row>
    <row r="4243" spans="1:6" ht="30" customHeight="1">
      <c r="A4243" s="3" t="s">
        <v>2</v>
      </c>
      <c r="B4243" s="3" t="s">
        <v>6983</v>
      </c>
      <c r="C4243" s="3" t="s">
        <v>8358</v>
      </c>
      <c r="D4243" s="12" t="s">
        <v>10564</v>
      </c>
      <c r="E4243" s="6" t="str">
        <f t="shared" si="207"/>
        <v>module=mpsyc</v>
      </c>
      <c r="F4243" s="6" t="str">
        <f t="shared" si="208"/>
        <v>module=xmpsyc</v>
      </c>
    </row>
    <row r="4244" spans="1:6" ht="30" customHeight="1">
      <c r="A4244" s="3" t="s">
        <v>2</v>
      </c>
      <c r="B4244" s="3" t="s">
        <v>6984</v>
      </c>
      <c r="C4244" s="3" t="s">
        <v>8359</v>
      </c>
      <c r="D4244" s="12" t="s">
        <v>10565</v>
      </c>
      <c r="E4244" s="6" t="str">
        <f t="shared" si="207"/>
        <v>module=mpsyc</v>
      </c>
      <c r="F4244" s="6" t="str">
        <f t="shared" si="208"/>
        <v>module=xmpsyc</v>
      </c>
    </row>
    <row r="4245" spans="1:6" ht="30" customHeight="1">
      <c r="A4245" s="3" t="s">
        <v>2</v>
      </c>
      <c r="B4245" s="3" t="s">
        <v>6985</v>
      </c>
      <c r="C4245" s="3" t="s">
        <v>8360</v>
      </c>
      <c r="D4245" s="12" t="s">
        <v>10566</v>
      </c>
      <c r="E4245" s="6" t="str">
        <f t="shared" si="207"/>
        <v>module=mpsyc</v>
      </c>
      <c r="F4245" s="6" t="str">
        <f t="shared" si="208"/>
        <v>module=xmpsyc</v>
      </c>
    </row>
    <row r="4246" spans="1:6" ht="30" customHeight="1">
      <c r="A4246" s="3" t="s">
        <v>2</v>
      </c>
      <c r="B4246" s="3" t="s">
        <v>6986</v>
      </c>
      <c r="C4246" s="3" t="s">
        <v>8361</v>
      </c>
      <c r="D4246" s="12" t="s">
        <v>10567</v>
      </c>
      <c r="E4246" s="6" t="str">
        <f t="shared" si="207"/>
        <v>module=mpsyc</v>
      </c>
      <c r="F4246" s="6" t="str">
        <f t="shared" si="208"/>
        <v>module=xmpsyc</v>
      </c>
    </row>
    <row r="4247" spans="1:6" ht="30" customHeight="1">
      <c r="A4247" s="3" t="s">
        <v>2</v>
      </c>
      <c r="B4247" s="3" t="s">
        <v>6987</v>
      </c>
      <c r="C4247" s="3" t="s">
        <v>8362</v>
      </c>
      <c r="D4247" s="12" t="s">
        <v>10568</v>
      </c>
      <c r="E4247" s="6" t="str">
        <f t="shared" si="207"/>
        <v>module=mpsyc</v>
      </c>
      <c r="F4247" s="6" t="str">
        <f t="shared" si="208"/>
        <v>module=xmpsyc</v>
      </c>
    </row>
    <row r="4248" spans="1:6" ht="30" customHeight="1">
      <c r="A4248" s="3" t="s">
        <v>2</v>
      </c>
      <c r="B4248" s="3" t="s">
        <v>6988</v>
      </c>
      <c r="C4248" s="3" t="s">
        <v>8363</v>
      </c>
      <c r="D4248" s="12" t="s">
        <v>10569</v>
      </c>
      <c r="E4248" s="6" t="str">
        <f t="shared" si="207"/>
        <v>module=mpsyc</v>
      </c>
      <c r="F4248" s="6" t="str">
        <f t="shared" si="208"/>
        <v>module=xmpsyc</v>
      </c>
    </row>
    <row r="4249" spans="1:6" ht="30" customHeight="1">
      <c r="A4249" s="3" t="s">
        <v>2</v>
      </c>
      <c r="B4249" s="3" t="s">
        <v>6989</v>
      </c>
      <c r="C4249" s="3" t="s">
        <v>8364</v>
      </c>
      <c r="D4249" s="12" t="s">
        <v>10570</v>
      </c>
      <c r="E4249" s="6" t="str">
        <f t="shared" si="207"/>
        <v>module=mpsyc</v>
      </c>
      <c r="F4249" s="6" t="str">
        <f t="shared" si="208"/>
        <v>module=xmpsyc</v>
      </c>
    </row>
    <row r="4250" spans="1:6" ht="30" customHeight="1">
      <c r="A4250" s="3" t="s">
        <v>2</v>
      </c>
      <c r="B4250" s="3" t="s">
        <v>6990</v>
      </c>
      <c r="C4250" s="3" t="s">
        <v>8365</v>
      </c>
      <c r="D4250" s="12" t="s">
        <v>10571</v>
      </c>
      <c r="E4250" s="6" t="str">
        <f t="shared" si="207"/>
        <v>module=mpsyc</v>
      </c>
      <c r="F4250" s="6" t="str">
        <f t="shared" si="208"/>
        <v>module=xmpsyc</v>
      </c>
    </row>
    <row r="4251" spans="1:6" ht="30" customHeight="1">
      <c r="A4251" s="3" t="s">
        <v>2</v>
      </c>
      <c r="B4251" s="3" t="s">
        <v>6991</v>
      </c>
      <c r="C4251" s="3" t="s">
        <v>8366</v>
      </c>
      <c r="D4251" s="12" t="s">
        <v>10572</v>
      </c>
      <c r="E4251" s="6" t="str">
        <f t="shared" si="207"/>
        <v>module=mpsyc</v>
      </c>
      <c r="F4251" s="6" t="str">
        <f t="shared" si="208"/>
        <v>module=xmpsyc</v>
      </c>
    </row>
    <row r="4252" spans="1:6" ht="30" customHeight="1">
      <c r="A4252" s="3" t="s">
        <v>2</v>
      </c>
      <c r="B4252" s="3" t="s">
        <v>6992</v>
      </c>
      <c r="C4252" s="3" t="s">
        <v>8367</v>
      </c>
      <c r="D4252" s="12" t="s">
        <v>10573</v>
      </c>
      <c r="E4252" s="6" t="str">
        <f t="shared" si="207"/>
        <v>module=mpsyc</v>
      </c>
      <c r="F4252" s="6" t="str">
        <f t="shared" si="208"/>
        <v>module=xmpsyc</v>
      </c>
    </row>
    <row r="4253" spans="1:6" ht="30" customHeight="1">
      <c r="A4253" s="3" t="s">
        <v>2</v>
      </c>
      <c r="B4253" s="3" t="s">
        <v>6993</v>
      </c>
      <c r="C4253" s="3" t="s">
        <v>8368</v>
      </c>
      <c r="D4253" s="12" t="s">
        <v>10574</v>
      </c>
      <c r="E4253" s="6" t="str">
        <f t="shared" si="207"/>
        <v>module=mpsyc</v>
      </c>
      <c r="F4253" s="6" t="str">
        <f t="shared" si="208"/>
        <v>module=xmpsyc</v>
      </c>
    </row>
    <row r="4254" spans="1:6" ht="30" customHeight="1">
      <c r="A4254" s="3" t="s">
        <v>2</v>
      </c>
      <c r="B4254" s="3" t="s">
        <v>6994</v>
      </c>
      <c r="C4254" s="3" t="s">
        <v>8369</v>
      </c>
      <c r="D4254" s="12" t="s">
        <v>10575</v>
      </c>
      <c r="E4254" s="6" t="str">
        <f t="shared" si="207"/>
        <v>module=mpsyc</v>
      </c>
      <c r="F4254" s="6" t="str">
        <f t="shared" si="208"/>
        <v>module=xmpsyc</v>
      </c>
    </row>
    <row r="4255" spans="1:6" ht="30" customHeight="1">
      <c r="A4255" s="3" t="s">
        <v>2</v>
      </c>
      <c r="B4255" s="3" t="s">
        <v>6995</v>
      </c>
      <c r="C4255" s="3" t="s">
        <v>8370</v>
      </c>
      <c r="D4255" s="12" t="s">
        <v>10576</v>
      </c>
      <c r="E4255" s="6" t="str">
        <f t="shared" si="207"/>
        <v>module=mpsyc</v>
      </c>
      <c r="F4255" s="6" t="str">
        <f t="shared" si="208"/>
        <v>module=xmpsyc</v>
      </c>
    </row>
    <row r="4256" spans="1:6" ht="30" customHeight="1">
      <c r="A4256" s="3" t="s">
        <v>2</v>
      </c>
      <c r="B4256" s="3" t="s">
        <v>6996</v>
      </c>
      <c r="C4256" s="3" t="s">
        <v>8371</v>
      </c>
      <c r="D4256" s="12" t="s">
        <v>10577</v>
      </c>
      <c r="E4256" s="6" t="str">
        <f t="shared" si="207"/>
        <v>module=mpsyc</v>
      </c>
      <c r="F4256" s="6" t="str">
        <f t="shared" si="208"/>
        <v>module=xmpsyc</v>
      </c>
    </row>
    <row r="4257" spans="1:6" ht="30" customHeight="1">
      <c r="A4257" s="3" t="s">
        <v>2</v>
      </c>
      <c r="B4257" s="3" t="s">
        <v>6997</v>
      </c>
      <c r="C4257" s="3" t="s">
        <v>8372</v>
      </c>
      <c r="D4257" s="12" t="s">
        <v>10578</v>
      </c>
      <c r="E4257" s="6" t="str">
        <f t="shared" ref="E4257:E4288" si="209">HYPERLINK("http://www.ssc.wisc.edu/wlsresearch/documentation/waves/?wave=wls92&amp;module=mpsyc","module=mpsyc")</f>
        <v>module=mpsyc</v>
      </c>
      <c r="F4257" s="6" t="str">
        <f t="shared" ref="F4257:F4288" si="210">HYPERLINK("http://www.ssc.wisc.edu/wlsresearch/documentation/waves/?wave=wls94&amp;module=xmpsyc","module=xmpsyc")</f>
        <v>module=xmpsyc</v>
      </c>
    </row>
    <row r="4258" spans="1:6" ht="30" customHeight="1">
      <c r="A4258" s="3" t="s">
        <v>2</v>
      </c>
      <c r="B4258" s="3" t="s">
        <v>6998</v>
      </c>
      <c r="C4258" s="3" t="s">
        <v>8373</v>
      </c>
      <c r="D4258" s="12" t="s">
        <v>10579</v>
      </c>
      <c r="E4258" s="6" t="str">
        <f t="shared" si="209"/>
        <v>module=mpsyc</v>
      </c>
      <c r="F4258" s="6" t="str">
        <f t="shared" si="210"/>
        <v>module=xmpsyc</v>
      </c>
    </row>
    <row r="4259" spans="1:6" ht="30" customHeight="1">
      <c r="A4259" s="3" t="s">
        <v>2</v>
      </c>
      <c r="B4259" s="3" t="s">
        <v>6999</v>
      </c>
      <c r="C4259" s="3" t="s">
        <v>8374</v>
      </c>
      <c r="D4259" s="12" t="s">
        <v>10580</v>
      </c>
      <c r="E4259" s="6" t="str">
        <f t="shared" si="209"/>
        <v>module=mpsyc</v>
      </c>
      <c r="F4259" s="6" t="str">
        <f t="shared" si="210"/>
        <v>module=xmpsyc</v>
      </c>
    </row>
    <row r="4260" spans="1:6" ht="30" customHeight="1">
      <c r="A4260" s="3" t="s">
        <v>2</v>
      </c>
      <c r="B4260" s="3" t="s">
        <v>7000</v>
      </c>
      <c r="C4260" s="3" t="s">
        <v>8375</v>
      </c>
      <c r="D4260" s="12" t="s">
        <v>10581</v>
      </c>
      <c r="E4260" s="6" t="str">
        <f t="shared" si="209"/>
        <v>module=mpsyc</v>
      </c>
      <c r="F4260" s="6" t="str">
        <f t="shared" si="210"/>
        <v>module=xmpsyc</v>
      </c>
    </row>
    <row r="4261" spans="1:6" ht="30" customHeight="1">
      <c r="A4261" s="3" t="s">
        <v>2</v>
      </c>
      <c r="B4261" s="3" t="s">
        <v>7001</v>
      </c>
      <c r="C4261" s="3" t="s">
        <v>8376</v>
      </c>
      <c r="D4261" s="12" t="s">
        <v>10582</v>
      </c>
      <c r="E4261" s="6" t="str">
        <f t="shared" si="209"/>
        <v>module=mpsyc</v>
      </c>
      <c r="F4261" s="6" t="str">
        <f t="shared" si="210"/>
        <v>module=xmpsyc</v>
      </c>
    </row>
    <row r="4262" spans="1:6" ht="30" customHeight="1">
      <c r="A4262" s="3" t="s">
        <v>2</v>
      </c>
      <c r="B4262" s="3" t="s">
        <v>7002</v>
      </c>
      <c r="C4262" s="3" t="s">
        <v>8377</v>
      </c>
      <c r="D4262" s="12" t="s">
        <v>10583</v>
      </c>
      <c r="E4262" s="6" t="str">
        <f t="shared" si="209"/>
        <v>module=mpsyc</v>
      </c>
      <c r="F4262" s="6" t="str">
        <f t="shared" si="210"/>
        <v>module=xmpsyc</v>
      </c>
    </row>
    <row r="4263" spans="1:6" ht="30" customHeight="1">
      <c r="A4263" s="3" t="s">
        <v>2</v>
      </c>
      <c r="B4263" s="3" t="s">
        <v>7003</v>
      </c>
      <c r="C4263" s="3" t="s">
        <v>8378</v>
      </c>
      <c r="D4263" s="12" t="s">
        <v>10584</v>
      </c>
      <c r="E4263" s="6" t="str">
        <f t="shared" si="209"/>
        <v>module=mpsyc</v>
      </c>
      <c r="F4263" s="6" t="str">
        <f t="shared" si="210"/>
        <v>module=xmpsyc</v>
      </c>
    </row>
    <row r="4264" spans="1:6" ht="30" customHeight="1">
      <c r="A4264" s="3" t="s">
        <v>2</v>
      </c>
      <c r="B4264" s="3" t="s">
        <v>7004</v>
      </c>
      <c r="C4264" s="3" t="s">
        <v>8379</v>
      </c>
      <c r="D4264" s="12" t="s">
        <v>10585</v>
      </c>
      <c r="E4264" s="6" t="str">
        <f t="shared" si="209"/>
        <v>module=mpsyc</v>
      </c>
      <c r="F4264" s="6" t="str">
        <f t="shared" si="210"/>
        <v>module=xmpsyc</v>
      </c>
    </row>
    <row r="4265" spans="1:6" ht="30" customHeight="1">
      <c r="A4265" s="3" t="s">
        <v>2</v>
      </c>
      <c r="B4265" s="3" t="s">
        <v>7005</v>
      </c>
      <c r="C4265" s="3" t="s">
        <v>8380</v>
      </c>
      <c r="D4265" s="12" t="s">
        <v>10586</v>
      </c>
      <c r="E4265" s="6" t="str">
        <f t="shared" si="209"/>
        <v>module=mpsyc</v>
      </c>
      <c r="F4265" s="6" t="str">
        <f t="shared" si="210"/>
        <v>module=xmpsyc</v>
      </c>
    </row>
    <row r="4266" spans="1:6" ht="30" customHeight="1">
      <c r="A4266" s="3" t="s">
        <v>2</v>
      </c>
      <c r="B4266" s="3" t="s">
        <v>7006</v>
      </c>
      <c r="C4266" s="3" t="s">
        <v>8381</v>
      </c>
      <c r="D4266" s="12" t="s">
        <v>10587</v>
      </c>
      <c r="E4266" s="6" t="str">
        <f t="shared" si="209"/>
        <v>module=mpsyc</v>
      </c>
      <c r="F4266" s="6" t="str">
        <f t="shared" si="210"/>
        <v>module=xmpsyc</v>
      </c>
    </row>
    <row r="4267" spans="1:6" ht="30" customHeight="1">
      <c r="A4267" s="3" t="s">
        <v>2</v>
      </c>
      <c r="B4267" s="3" t="s">
        <v>7007</v>
      </c>
      <c r="C4267" s="3" t="s">
        <v>8382</v>
      </c>
      <c r="D4267" s="12" t="s">
        <v>10588</v>
      </c>
      <c r="E4267" s="6" t="str">
        <f t="shared" si="209"/>
        <v>module=mpsyc</v>
      </c>
      <c r="F4267" s="6" t="str">
        <f t="shared" si="210"/>
        <v>module=xmpsyc</v>
      </c>
    </row>
    <row r="4268" spans="1:6" ht="30" customHeight="1">
      <c r="A4268" s="3" t="s">
        <v>2</v>
      </c>
      <c r="B4268" s="3" t="s">
        <v>7008</v>
      </c>
      <c r="C4268" s="3" t="s">
        <v>8383</v>
      </c>
      <c r="D4268" s="12" t="s">
        <v>10589</v>
      </c>
      <c r="E4268" s="6" t="str">
        <f t="shared" si="209"/>
        <v>module=mpsyc</v>
      </c>
      <c r="F4268" s="6" t="str">
        <f t="shared" si="210"/>
        <v>module=xmpsyc</v>
      </c>
    </row>
    <row r="4269" spans="1:6" ht="30" customHeight="1">
      <c r="A4269" s="3" t="s">
        <v>2</v>
      </c>
      <c r="B4269" s="3" t="s">
        <v>7009</v>
      </c>
      <c r="C4269" s="3" t="s">
        <v>8384</v>
      </c>
      <c r="D4269" s="12" t="s">
        <v>10590</v>
      </c>
      <c r="E4269" s="6" t="str">
        <f t="shared" si="209"/>
        <v>module=mpsyc</v>
      </c>
      <c r="F4269" s="6" t="str">
        <f t="shared" si="210"/>
        <v>module=xmpsyc</v>
      </c>
    </row>
    <row r="4270" spans="1:6" ht="30" customHeight="1">
      <c r="A4270" s="3" t="s">
        <v>2</v>
      </c>
      <c r="B4270" s="3" t="s">
        <v>7010</v>
      </c>
      <c r="C4270" s="3" t="s">
        <v>8385</v>
      </c>
      <c r="D4270" s="12" t="s">
        <v>10591</v>
      </c>
      <c r="E4270" s="6" t="str">
        <f t="shared" si="209"/>
        <v>module=mpsyc</v>
      </c>
      <c r="F4270" s="6" t="str">
        <f t="shared" si="210"/>
        <v>module=xmpsyc</v>
      </c>
    </row>
    <row r="4271" spans="1:6" ht="30" customHeight="1">
      <c r="A4271" s="3" t="s">
        <v>2</v>
      </c>
      <c r="B4271" s="3" t="s">
        <v>7011</v>
      </c>
      <c r="C4271" s="3" t="s">
        <v>8386</v>
      </c>
      <c r="D4271" s="12" t="s">
        <v>10592</v>
      </c>
      <c r="E4271" s="6" t="str">
        <f t="shared" si="209"/>
        <v>module=mpsyc</v>
      </c>
      <c r="F4271" s="6" t="str">
        <f t="shared" si="210"/>
        <v>module=xmpsyc</v>
      </c>
    </row>
    <row r="4272" spans="1:6" ht="30" customHeight="1">
      <c r="A4272" s="3" t="s">
        <v>2</v>
      </c>
      <c r="B4272" s="3" t="s">
        <v>7012</v>
      </c>
      <c r="C4272" s="3" t="s">
        <v>8387</v>
      </c>
      <c r="D4272" s="12" t="s">
        <v>10593</v>
      </c>
      <c r="E4272" s="6" t="str">
        <f t="shared" si="209"/>
        <v>module=mpsyc</v>
      </c>
      <c r="F4272" s="6" t="str">
        <f t="shared" si="210"/>
        <v>module=xmpsyc</v>
      </c>
    </row>
    <row r="4273" spans="1:6" ht="30" customHeight="1">
      <c r="A4273" s="3" t="s">
        <v>2</v>
      </c>
      <c r="B4273" s="3" t="s">
        <v>7013</v>
      </c>
      <c r="C4273" s="3" t="s">
        <v>8388</v>
      </c>
      <c r="D4273" s="12" t="s">
        <v>10594</v>
      </c>
      <c r="E4273" s="6" t="str">
        <f t="shared" si="209"/>
        <v>module=mpsyc</v>
      </c>
      <c r="F4273" s="6" t="str">
        <f t="shared" si="210"/>
        <v>module=xmpsyc</v>
      </c>
    </row>
    <row r="4274" spans="1:6" ht="30" customHeight="1">
      <c r="A4274" s="3" t="s">
        <v>2</v>
      </c>
      <c r="B4274" s="3" t="s">
        <v>7014</v>
      </c>
      <c r="C4274" s="3" t="s">
        <v>8389</v>
      </c>
      <c r="D4274" s="12" t="s">
        <v>10595</v>
      </c>
      <c r="E4274" s="6" t="str">
        <f t="shared" si="209"/>
        <v>module=mpsyc</v>
      </c>
      <c r="F4274" s="6" t="str">
        <f t="shared" si="210"/>
        <v>module=xmpsyc</v>
      </c>
    </row>
    <row r="4275" spans="1:6" ht="30" customHeight="1">
      <c r="A4275" s="3" t="s">
        <v>2</v>
      </c>
      <c r="B4275" s="3" t="s">
        <v>7015</v>
      </c>
      <c r="C4275" s="3" t="s">
        <v>8390</v>
      </c>
      <c r="D4275" s="12" t="s">
        <v>10596</v>
      </c>
      <c r="E4275" s="6" t="str">
        <f t="shared" si="209"/>
        <v>module=mpsyc</v>
      </c>
      <c r="F4275" s="6" t="str">
        <f t="shared" si="210"/>
        <v>module=xmpsyc</v>
      </c>
    </row>
    <row r="4276" spans="1:6" ht="30" customHeight="1">
      <c r="A4276" s="3" t="s">
        <v>2</v>
      </c>
      <c r="B4276" s="3" t="s">
        <v>7016</v>
      </c>
      <c r="C4276" s="3" t="s">
        <v>8391</v>
      </c>
      <c r="D4276" s="12" t="s">
        <v>10597</v>
      </c>
      <c r="E4276" s="6" t="str">
        <f t="shared" si="209"/>
        <v>module=mpsyc</v>
      </c>
      <c r="F4276" s="6" t="str">
        <f t="shared" si="210"/>
        <v>module=xmpsyc</v>
      </c>
    </row>
    <row r="4277" spans="1:6" ht="30" customHeight="1">
      <c r="A4277" s="3" t="s">
        <v>2</v>
      </c>
      <c r="B4277" s="3" t="s">
        <v>7017</v>
      </c>
      <c r="C4277" s="3" t="s">
        <v>8392</v>
      </c>
      <c r="D4277" s="12" t="s">
        <v>10598</v>
      </c>
      <c r="E4277" s="6" t="str">
        <f t="shared" si="209"/>
        <v>module=mpsyc</v>
      </c>
      <c r="F4277" s="6" t="str">
        <f t="shared" si="210"/>
        <v>module=xmpsyc</v>
      </c>
    </row>
    <row r="4278" spans="1:6" ht="30" customHeight="1">
      <c r="A4278" s="3" t="s">
        <v>2</v>
      </c>
      <c r="B4278" s="3" t="s">
        <v>7018</v>
      </c>
      <c r="C4278" s="3" t="s">
        <v>8393</v>
      </c>
      <c r="D4278" s="12" t="s">
        <v>10599</v>
      </c>
      <c r="E4278" s="6" t="str">
        <f t="shared" si="209"/>
        <v>module=mpsyc</v>
      </c>
      <c r="F4278" s="6" t="str">
        <f t="shared" si="210"/>
        <v>module=xmpsyc</v>
      </c>
    </row>
    <row r="4279" spans="1:6" ht="30" customHeight="1">
      <c r="A4279" s="3" t="s">
        <v>2</v>
      </c>
      <c r="B4279" s="3" t="s">
        <v>7019</v>
      </c>
      <c r="C4279" s="3" t="s">
        <v>8394</v>
      </c>
      <c r="D4279" s="12" t="s">
        <v>10600</v>
      </c>
      <c r="E4279" s="6" t="str">
        <f t="shared" si="209"/>
        <v>module=mpsyc</v>
      </c>
      <c r="F4279" s="6" t="str">
        <f t="shared" si="210"/>
        <v>module=xmpsyc</v>
      </c>
    </row>
    <row r="4280" spans="1:6" ht="30" customHeight="1">
      <c r="A4280" s="3" t="s">
        <v>2</v>
      </c>
      <c r="B4280" s="3" t="s">
        <v>7020</v>
      </c>
      <c r="C4280" s="3" t="s">
        <v>8395</v>
      </c>
      <c r="D4280" s="12" t="s">
        <v>10601</v>
      </c>
      <c r="E4280" s="6" t="str">
        <f t="shared" si="209"/>
        <v>module=mpsyc</v>
      </c>
      <c r="F4280" s="6" t="str">
        <f t="shared" si="210"/>
        <v>module=xmpsyc</v>
      </c>
    </row>
    <row r="4281" spans="1:6" ht="30" customHeight="1">
      <c r="A4281" s="3" t="s">
        <v>2</v>
      </c>
      <c r="B4281" s="3" t="s">
        <v>7021</v>
      </c>
      <c r="C4281" s="3" t="s">
        <v>8396</v>
      </c>
      <c r="D4281" s="12" t="s">
        <v>10602</v>
      </c>
      <c r="E4281" s="6" t="str">
        <f t="shared" si="209"/>
        <v>module=mpsyc</v>
      </c>
      <c r="F4281" s="6" t="str">
        <f t="shared" si="210"/>
        <v>module=xmpsyc</v>
      </c>
    </row>
    <row r="4282" spans="1:6" ht="30" customHeight="1">
      <c r="A4282" s="3" t="s">
        <v>2</v>
      </c>
      <c r="B4282" s="3" t="s">
        <v>7022</v>
      </c>
      <c r="C4282" s="3" t="s">
        <v>8397</v>
      </c>
      <c r="D4282" s="12" t="s">
        <v>10603</v>
      </c>
      <c r="E4282" s="6" t="str">
        <f t="shared" si="209"/>
        <v>module=mpsyc</v>
      </c>
      <c r="F4282" s="6" t="str">
        <f t="shared" si="210"/>
        <v>module=xmpsyc</v>
      </c>
    </row>
    <row r="4283" spans="1:6" ht="30" customHeight="1">
      <c r="A4283" s="3" t="s">
        <v>2</v>
      </c>
      <c r="B4283" s="3" t="s">
        <v>7023</v>
      </c>
      <c r="C4283" s="3" t="s">
        <v>8398</v>
      </c>
      <c r="D4283" s="12" t="s">
        <v>10604</v>
      </c>
      <c r="E4283" s="6" t="str">
        <f t="shared" si="209"/>
        <v>module=mpsyc</v>
      </c>
      <c r="F4283" s="6" t="str">
        <f t="shared" si="210"/>
        <v>module=xmpsyc</v>
      </c>
    </row>
    <row r="4284" spans="1:6" ht="30" customHeight="1">
      <c r="A4284" s="3" t="s">
        <v>2</v>
      </c>
      <c r="B4284" s="3" t="s">
        <v>7024</v>
      </c>
      <c r="C4284" s="3" t="s">
        <v>8399</v>
      </c>
      <c r="D4284" s="12" t="s">
        <v>10605</v>
      </c>
      <c r="E4284" s="6" t="str">
        <f t="shared" si="209"/>
        <v>module=mpsyc</v>
      </c>
      <c r="F4284" s="6" t="str">
        <f t="shared" si="210"/>
        <v>module=xmpsyc</v>
      </c>
    </row>
    <row r="4285" spans="1:6" ht="30" customHeight="1">
      <c r="A4285" s="3" t="s">
        <v>2</v>
      </c>
      <c r="B4285" s="3" t="s">
        <v>7025</v>
      </c>
      <c r="C4285" s="3" t="s">
        <v>8400</v>
      </c>
      <c r="D4285" s="12" t="s">
        <v>10606</v>
      </c>
      <c r="E4285" s="6" t="str">
        <f t="shared" si="209"/>
        <v>module=mpsyc</v>
      </c>
      <c r="F4285" s="6" t="str">
        <f t="shared" si="210"/>
        <v>module=xmpsyc</v>
      </c>
    </row>
    <row r="4286" spans="1:6" ht="30" customHeight="1">
      <c r="A4286" s="3" t="s">
        <v>2</v>
      </c>
      <c r="B4286" s="3" t="s">
        <v>7026</v>
      </c>
      <c r="C4286" s="3" t="s">
        <v>8401</v>
      </c>
      <c r="D4286" s="12" t="s">
        <v>10607</v>
      </c>
      <c r="E4286" s="6" t="str">
        <f t="shared" si="209"/>
        <v>module=mpsyc</v>
      </c>
      <c r="F4286" s="6" t="str">
        <f t="shared" si="210"/>
        <v>module=xmpsyc</v>
      </c>
    </row>
    <row r="4287" spans="1:6" ht="30" customHeight="1">
      <c r="A4287" s="3" t="s">
        <v>2</v>
      </c>
      <c r="B4287" s="3" t="s">
        <v>7027</v>
      </c>
      <c r="C4287" s="3" t="s">
        <v>8402</v>
      </c>
      <c r="D4287" s="12" t="s">
        <v>10608</v>
      </c>
      <c r="E4287" s="6" t="str">
        <f t="shared" si="209"/>
        <v>module=mpsyc</v>
      </c>
      <c r="F4287" s="6" t="str">
        <f t="shared" si="210"/>
        <v>module=xmpsyc</v>
      </c>
    </row>
    <row r="4288" spans="1:6" ht="30" customHeight="1">
      <c r="A4288" s="3" t="s">
        <v>2</v>
      </c>
      <c r="B4288" s="3" t="s">
        <v>7028</v>
      </c>
      <c r="C4288" s="3" t="s">
        <v>8403</v>
      </c>
      <c r="D4288" s="12" t="s">
        <v>10609</v>
      </c>
      <c r="E4288" s="6" t="str">
        <f t="shared" si="209"/>
        <v>module=mpsyc</v>
      </c>
      <c r="F4288" s="6" t="str">
        <f t="shared" si="210"/>
        <v>module=xmpsyc</v>
      </c>
    </row>
    <row r="4289" spans="1:6" ht="30" customHeight="1">
      <c r="A4289" s="3" t="s">
        <v>2</v>
      </c>
      <c r="B4289" s="3" t="s">
        <v>7029</v>
      </c>
      <c r="C4289" s="3" t="s">
        <v>8404</v>
      </c>
      <c r="D4289" s="12" t="s">
        <v>10610</v>
      </c>
      <c r="E4289" s="6" t="str">
        <f t="shared" ref="E4289:E4300" si="211">HYPERLINK("http://www.ssc.wisc.edu/wlsresearch/documentation/waves/?wave=wls92&amp;module=mpsyc","module=mpsyc")</f>
        <v>module=mpsyc</v>
      </c>
      <c r="F4289" s="6" t="str">
        <f t="shared" ref="F4289:F4300" si="212">HYPERLINK("http://www.ssc.wisc.edu/wlsresearch/documentation/waves/?wave=wls94&amp;module=xmpsyc","module=xmpsyc")</f>
        <v>module=xmpsyc</v>
      </c>
    </row>
    <row r="4290" spans="1:6" ht="30" customHeight="1">
      <c r="A4290" s="3" t="s">
        <v>2</v>
      </c>
      <c r="B4290" s="3" t="s">
        <v>7030</v>
      </c>
      <c r="C4290" s="3" t="s">
        <v>8405</v>
      </c>
      <c r="D4290" s="12" t="s">
        <v>10611</v>
      </c>
      <c r="E4290" s="6" t="str">
        <f t="shared" si="211"/>
        <v>module=mpsyc</v>
      </c>
      <c r="F4290" s="6" t="str">
        <f t="shared" si="212"/>
        <v>module=xmpsyc</v>
      </c>
    </row>
    <row r="4291" spans="1:6" ht="30" customHeight="1">
      <c r="A4291" s="3" t="s">
        <v>2</v>
      </c>
      <c r="B4291" s="3" t="s">
        <v>7031</v>
      </c>
      <c r="C4291" s="3" t="s">
        <v>8406</v>
      </c>
      <c r="D4291" s="12" t="s">
        <v>10612</v>
      </c>
      <c r="E4291" s="6" t="str">
        <f t="shared" si="211"/>
        <v>module=mpsyc</v>
      </c>
      <c r="F4291" s="6" t="str">
        <f t="shared" si="212"/>
        <v>module=xmpsyc</v>
      </c>
    </row>
    <row r="4292" spans="1:6" ht="30" customHeight="1">
      <c r="A4292" s="3" t="s">
        <v>2</v>
      </c>
      <c r="B4292" s="3" t="s">
        <v>7032</v>
      </c>
      <c r="C4292" s="3" t="s">
        <v>8407</v>
      </c>
      <c r="D4292" s="12" t="s">
        <v>10613</v>
      </c>
      <c r="E4292" s="6" t="str">
        <f t="shared" si="211"/>
        <v>module=mpsyc</v>
      </c>
      <c r="F4292" s="6" t="str">
        <f t="shared" si="212"/>
        <v>module=xmpsyc</v>
      </c>
    </row>
    <row r="4293" spans="1:6" ht="30" customHeight="1">
      <c r="A4293" s="3" t="s">
        <v>2</v>
      </c>
      <c r="B4293" s="3" t="s">
        <v>7033</v>
      </c>
      <c r="C4293" s="3" t="s">
        <v>8408</v>
      </c>
      <c r="D4293" s="12" t="s">
        <v>10614</v>
      </c>
      <c r="E4293" s="6" t="str">
        <f t="shared" si="211"/>
        <v>module=mpsyc</v>
      </c>
      <c r="F4293" s="6" t="str">
        <f t="shared" si="212"/>
        <v>module=xmpsyc</v>
      </c>
    </row>
    <row r="4294" spans="1:6" ht="30" customHeight="1">
      <c r="A4294" s="3" t="s">
        <v>2</v>
      </c>
      <c r="B4294" s="3" t="s">
        <v>7034</v>
      </c>
      <c r="C4294" s="3" t="s">
        <v>8409</v>
      </c>
      <c r="D4294" s="12" t="s">
        <v>10615</v>
      </c>
      <c r="E4294" s="6" t="str">
        <f t="shared" si="211"/>
        <v>module=mpsyc</v>
      </c>
      <c r="F4294" s="6" t="str">
        <f t="shared" si="212"/>
        <v>module=xmpsyc</v>
      </c>
    </row>
    <row r="4295" spans="1:6" ht="30" customHeight="1">
      <c r="A4295" s="3" t="s">
        <v>2</v>
      </c>
      <c r="B4295" s="3" t="s">
        <v>7035</v>
      </c>
      <c r="C4295" s="3" t="s">
        <v>8410</v>
      </c>
      <c r="D4295" s="12" t="s">
        <v>10616</v>
      </c>
      <c r="E4295" s="6" t="str">
        <f t="shared" si="211"/>
        <v>module=mpsyc</v>
      </c>
      <c r="F4295" s="6" t="str">
        <f t="shared" si="212"/>
        <v>module=xmpsyc</v>
      </c>
    </row>
    <row r="4296" spans="1:6" ht="30" customHeight="1">
      <c r="A4296" s="3" t="s">
        <v>2</v>
      </c>
      <c r="B4296" s="3" t="s">
        <v>7036</v>
      </c>
      <c r="C4296" s="3" t="s">
        <v>8411</v>
      </c>
      <c r="D4296" s="12" t="s">
        <v>10617</v>
      </c>
      <c r="E4296" s="6" t="str">
        <f t="shared" si="211"/>
        <v>module=mpsyc</v>
      </c>
      <c r="F4296" s="6" t="str">
        <f t="shared" si="212"/>
        <v>module=xmpsyc</v>
      </c>
    </row>
    <row r="4297" spans="1:6" ht="30" customHeight="1">
      <c r="A4297" s="3" t="s">
        <v>2</v>
      </c>
      <c r="B4297" s="3" t="s">
        <v>7037</v>
      </c>
      <c r="C4297" s="3" t="s">
        <v>8412</v>
      </c>
      <c r="D4297" s="12" t="s">
        <v>10618</v>
      </c>
      <c r="E4297" s="6" t="str">
        <f t="shared" si="211"/>
        <v>module=mpsyc</v>
      </c>
      <c r="F4297" s="6" t="str">
        <f t="shared" si="212"/>
        <v>module=xmpsyc</v>
      </c>
    </row>
    <row r="4298" spans="1:6" ht="30" customHeight="1">
      <c r="A4298" s="3" t="s">
        <v>2</v>
      </c>
      <c r="B4298" s="3" t="s">
        <v>7038</v>
      </c>
      <c r="C4298" s="3" t="s">
        <v>8413</v>
      </c>
      <c r="D4298" s="12" t="s">
        <v>10619</v>
      </c>
      <c r="E4298" s="6" t="str">
        <f t="shared" si="211"/>
        <v>module=mpsyc</v>
      </c>
      <c r="F4298" s="6" t="str">
        <f t="shared" si="212"/>
        <v>module=xmpsyc</v>
      </c>
    </row>
    <row r="4299" spans="1:6" ht="30" customHeight="1">
      <c r="A4299" s="3" t="s">
        <v>2</v>
      </c>
      <c r="B4299" s="3" t="s">
        <v>7039</v>
      </c>
      <c r="C4299" s="3" t="s">
        <v>8414</v>
      </c>
      <c r="D4299" s="12" t="s">
        <v>10620</v>
      </c>
      <c r="E4299" s="6" t="str">
        <f t="shared" si="211"/>
        <v>module=mpsyc</v>
      </c>
      <c r="F4299" s="6" t="str">
        <f t="shared" si="212"/>
        <v>module=xmpsyc</v>
      </c>
    </row>
    <row r="4300" spans="1:6" ht="30" customHeight="1">
      <c r="A4300" s="3" t="s">
        <v>2</v>
      </c>
      <c r="B4300" s="3" t="s">
        <v>7040</v>
      </c>
      <c r="C4300" s="3" t="s">
        <v>8415</v>
      </c>
      <c r="D4300" s="12" t="s">
        <v>10621</v>
      </c>
      <c r="E4300" s="6" t="str">
        <f t="shared" si="211"/>
        <v>module=mpsyc</v>
      </c>
      <c r="F4300" s="6" t="str">
        <f t="shared" si="212"/>
        <v>module=xmpsyc</v>
      </c>
    </row>
    <row r="4301" spans="1:6" ht="30" customHeight="1">
      <c r="A4301" s="3" t="s">
        <v>2</v>
      </c>
      <c r="B4301" s="3" t="s">
        <v>7041</v>
      </c>
      <c r="C4301" s="3" t="s">
        <v>8416</v>
      </c>
      <c r="D4301" s="12" t="s">
        <v>10622</v>
      </c>
      <c r="E4301" s="6" t="str">
        <f t="shared" ref="E4301:E4321" si="213">HYPERLINK("http://www.ssc.wisc.edu/wlsresearch/documentation/waves/?wave=wls92&amp;module=mwfam","module=mwfam")</f>
        <v>module=mwfam</v>
      </c>
      <c r="F4301" s="6" t="str">
        <f t="shared" ref="F4301:F4321" si="214">HYPERLINK("http://www.ssc.wisc.edu/wlsresearch/documentation/waves/?wave=wls94&amp;module=xmwfam","module=xmwfam")</f>
        <v>module=xmwfam</v>
      </c>
    </row>
    <row r="4302" spans="1:6" ht="30" customHeight="1">
      <c r="A4302" s="3" t="s">
        <v>2</v>
      </c>
      <c r="B4302" s="3" t="s">
        <v>7042</v>
      </c>
      <c r="C4302" s="3" t="s">
        <v>8417</v>
      </c>
      <c r="D4302" s="12" t="s">
        <v>10623</v>
      </c>
      <c r="E4302" s="6" t="str">
        <f t="shared" si="213"/>
        <v>module=mwfam</v>
      </c>
      <c r="F4302" s="6" t="str">
        <f t="shared" si="214"/>
        <v>module=xmwfam</v>
      </c>
    </row>
    <row r="4303" spans="1:6" ht="30" customHeight="1">
      <c r="A4303" s="3" t="s">
        <v>2</v>
      </c>
      <c r="B4303" s="3" t="s">
        <v>7043</v>
      </c>
      <c r="C4303" s="3" t="s">
        <v>8418</v>
      </c>
      <c r="D4303" s="12" t="s">
        <v>10624</v>
      </c>
      <c r="E4303" s="6" t="str">
        <f t="shared" si="213"/>
        <v>module=mwfam</v>
      </c>
      <c r="F4303" s="6" t="str">
        <f t="shared" si="214"/>
        <v>module=xmwfam</v>
      </c>
    </row>
    <row r="4304" spans="1:6" ht="30" customHeight="1">
      <c r="A4304" s="3" t="s">
        <v>2</v>
      </c>
      <c r="B4304" s="3" t="s">
        <v>7044</v>
      </c>
      <c r="C4304" s="3" t="s">
        <v>8419</v>
      </c>
      <c r="D4304" s="12" t="s">
        <v>10625</v>
      </c>
      <c r="E4304" s="6" t="str">
        <f t="shared" si="213"/>
        <v>module=mwfam</v>
      </c>
      <c r="F4304" s="6" t="str">
        <f t="shared" si="214"/>
        <v>module=xmwfam</v>
      </c>
    </row>
    <row r="4305" spans="1:6" ht="30" customHeight="1">
      <c r="A4305" s="3" t="s">
        <v>2</v>
      </c>
      <c r="B4305" s="3" t="s">
        <v>7045</v>
      </c>
      <c r="C4305" s="3" t="s">
        <v>8420</v>
      </c>
      <c r="D4305" s="12" t="s">
        <v>10626</v>
      </c>
      <c r="E4305" s="6" t="str">
        <f t="shared" si="213"/>
        <v>module=mwfam</v>
      </c>
      <c r="F4305" s="6" t="str">
        <f t="shared" si="214"/>
        <v>module=xmwfam</v>
      </c>
    </row>
    <row r="4306" spans="1:6" ht="30" customHeight="1">
      <c r="A4306" s="3" t="s">
        <v>2</v>
      </c>
      <c r="B4306" s="3" t="s">
        <v>7046</v>
      </c>
      <c r="C4306" s="3" t="s">
        <v>8421</v>
      </c>
      <c r="D4306" s="12" t="s">
        <v>10627</v>
      </c>
      <c r="E4306" s="6" t="str">
        <f t="shared" si="213"/>
        <v>module=mwfam</v>
      </c>
      <c r="F4306" s="6" t="str">
        <f t="shared" si="214"/>
        <v>module=xmwfam</v>
      </c>
    </row>
    <row r="4307" spans="1:6" ht="30" customHeight="1">
      <c r="A4307" s="3" t="s">
        <v>2</v>
      </c>
      <c r="B4307" s="3" t="s">
        <v>7047</v>
      </c>
      <c r="C4307" s="3" t="s">
        <v>8422</v>
      </c>
      <c r="D4307" s="12" t="s">
        <v>10628</v>
      </c>
      <c r="E4307" s="6" t="str">
        <f t="shared" si="213"/>
        <v>module=mwfam</v>
      </c>
      <c r="F4307" s="6" t="str">
        <f t="shared" si="214"/>
        <v>module=xmwfam</v>
      </c>
    </row>
    <row r="4308" spans="1:6" ht="30" customHeight="1">
      <c r="A4308" s="3" t="s">
        <v>2</v>
      </c>
      <c r="B4308" s="3" t="s">
        <v>7048</v>
      </c>
      <c r="C4308" s="3" t="s">
        <v>8423</v>
      </c>
      <c r="D4308" s="12" t="s">
        <v>10629</v>
      </c>
      <c r="E4308" s="6" t="str">
        <f t="shared" si="213"/>
        <v>module=mwfam</v>
      </c>
      <c r="F4308" s="6" t="str">
        <f t="shared" si="214"/>
        <v>module=xmwfam</v>
      </c>
    </row>
    <row r="4309" spans="1:6" ht="30" customHeight="1">
      <c r="A4309" s="3" t="s">
        <v>2</v>
      </c>
      <c r="B4309" s="3" t="s">
        <v>7049</v>
      </c>
      <c r="C4309" s="3" t="s">
        <v>8424</v>
      </c>
      <c r="D4309" s="12" t="s">
        <v>10630</v>
      </c>
      <c r="E4309" s="6" t="str">
        <f t="shared" si="213"/>
        <v>module=mwfam</v>
      </c>
      <c r="F4309" s="6" t="str">
        <f t="shared" si="214"/>
        <v>module=xmwfam</v>
      </c>
    </row>
    <row r="4310" spans="1:6" ht="30" customHeight="1">
      <c r="A4310" s="3" t="s">
        <v>2</v>
      </c>
      <c r="B4310" s="3" t="s">
        <v>7050</v>
      </c>
      <c r="C4310" s="3" t="s">
        <v>8425</v>
      </c>
      <c r="D4310" s="12" t="s">
        <v>10631</v>
      </c>
      <c r="E4310" s="6" t="str">
        <f t="shared" si="213"/>
        <v>module=mwfam</v>
      </c>
      <c r="F4310" s="6" t="str">
        <f t="shared" si="214"/>
        <v>module=xmwfam</v>
      </c>
    </row>
    <row r="4311" spans="1:6" ht="30" customHeight="1">
      <c r="A4311" s="3" t="s">
        <v>2</v>
      </c>
      <c r="B4311" s="3" t="s">
        <v>7051</v>
      </c>
      <c r="C4311" s="3" t="s">
        <v>8426</v>
      </c>
      <c r="D4311" s="12" t="s">
        <v>10632</v>
      </c>
      <c r="E4311" s="6" t="str">
        <f t="shared" si="213"/>
        <v>module=mwfam</v>
      </c>
      <c r="F4311" s="6" t="str">
        <f t="shared" si="214"/>
        <v>module=xmwfam</v>
      </c>
    </row>
    <row r="4312" spans="1:6" ht="30" customHeight="1">
      <c r="A4312" s="3" t="s">
        <v>2</v>
      </c>
      <c r="B4312" s="3" t="s">
        <v>7052</v>
      </c>
      <c r="C4312" s="3" t="s">
        <v>8427</v>
      </c>
      <c r="D4312" s="12" t="s">
        <v>10633</v>
      </c>
      <c r="E4312" s="6" t="str">
        <f t="shared" si="213"/>
        <v>module=mwfam</v>
      </c>
      <c r="F4312" s="6" t="str">
        <f t="shared" si="214"/>
        <v>module=xmwfam</v>
      </c>
    </row>
    <row r="4313" spans="1:6" ht="30" customHeight="1">
      <c r="A4313" s="3" t="s">
        <v>2</v>
      </c>
      <c r="B4313" s="3" t="s">
        <v>7053</v>
      </c>
      <c r="C4313" s="3" t="s">
        <v>8428</v>
      </c>
      <c r="D4313" s="12" t="s">
        <v>10634</v>
      </c>
      <c r="E4313" s="6" t="str">
        <f t="shared" si="213"/>
        <v>module=mwfam</v>
      </c>
      <c r="F4313" s="6" t="str">
        <f t="shared" si="214"/>
        <v>module=xmwfam</v>
      </c>
    </row>
    <row r="4314" spans="1:6" ht="30" customHeight="1">
      <c r="A4314" s="3" t="s">
        <v>2</v>
      </c>
      <c r="B4314" s="3" t="s">
        <v>7054</v>
      </c>
      <c r="C4314" s="3" t="s">
        <v>8429</v>
      </c>
      <c r="D4314" s="12" t="s">
        <v>10635</v>
      </c>
      <c r="E4314" s="6" t="str">
        <f t="shared" si="213"/>
        <v>module=mwfam</v>
      </c>
      <c r="F4314" s="6" t="str">
        <f t="shared" si="214"/>
        <v>module=xmwfam</v>
      </c>
    </row>
    <row r="4315" spans="1:6" ht="30" customHeight="1">
      <c r="A4315" s="3" t="s">
        <v>2</v>
      </c>
      <c r="B4315" s="3" t="s">
        <v>7055</v>
      </c>
      <c r="C4315" s="3" t="s">
        <v>8430</v>
      </c>
      <c r="D4315" s="12" t="s">
        <v>10636</v>
      </c>
      <c r="E4315" s="6" t="str">
        <f t="shared" si="213"/>
        <v>module=mwfam</v>
      </c>
      <c r="F4315" s="6" t="str">
        <f t="shared" si="214"/>
        <v>module=xmwfam</v>
      </c>
    </row>
    <row r="4316" spans="1:6" ht="30" customHeight="1">
      <c r="A4316" s="3" t="s">
        <v>2</v>
      </c>
      <c r="B4316" s="3" t="s">
        <v>7056</v>
      </c>
      <c r="C4316" s="3" t="s">
        <v>8431</v>
      </c>
      <c r="D4316" s="12" t="s">
        <v>10637</v>
      </c>
      <c r="E4316" s="6" t="str">
        <f t="shared" si="213"/>
        <v>module=mwfam</v>
      </c>
      <c r="F4316" s="6" t="str">
        <f t="shared" si="214"/>
        <v>module=xmwfam</v>
      </c>
    </row>
    <row r="4317" spans="1:6" ht="30" customHeight="1">
      <c r="A4317" s="3" t="s">
        <v>2</v>
      </c>
      <c r="B4317" s="3" t="s">
        <v>7057</v>
      </c>
      <c r="C4317" s="3" t="s">
        <v>8432</v>
      </c>
      <c r="D4317" s="12" t="s">
        <v>10638</v>
      </c>
      <c r="E4317" s="6" t="str">
        <f t="shared" si="213"/>
        <v>module=mwfam</v>
      </c>
      <c r="F4317" s="6" t="str">
        <f t="shared" si="214"/>
        <v>module=xmwfam</v>
      </c>
    </row>
    <row r="4318" spans="1:6" ht="30" customHeight="1">
      <c r="A4318" s="3" t="s">
        <v>2</v>
      </c>
      <c r="B4318" s="3" t="s">
        <v>7058</v>
      </c>
      <c r="C4318" s="3" t="s">
        <v>8433</v>
      </c>
      <c r="D4318" s="12" t="s">
        <v>10639</v>
      </c>
      <c r="E4318" s="6" t="str">
        <f t="shared" si="213"/>
        <v>module=mwfam</v>
      </c>
      <c r="F4318" s="6" t="str">
        <f t="shared" si="214"/>
        <v>module=xmwfam</v>
      </c>
    </row>
    <row r="4319" spans="1:6" ht="30" customHeight="1">
      <c r="A4319" s="3" t="s">
        <v>2</v>
      </c>
      <c r="B4319" s="3" t="s">
        <v>7059</v>
      </c>
      <c r="C4319" s="3" t="s">
        <v>8434</v>
      </c>
      <c r="D4319" s="12" t="s">
        <v>10640</v>
      </c>
      <c r="E4319" s="6" t="str">
        <f t="shared" si="213"/>
        <v>module=mwfam</v>
      </c>
      <c r="F4319" s="6" t="str">
        <f t="shared" si="214"/>
        <v>module=xmwfam</v>
      </c>
    </row>
    <row r="4320" spans="1:6" ht="30" customHeight="1">
      <c r="A4320" s="3" t="s">
        <v>2</v>
      </c>
      <c r="B4320" s="3" t="s">
        <v>7060</v>
      </c>
      <c r="C4320" s="3" t="s">
        <v>8435</v>
      </c>
      <c r="D4320" s="12" t="s">
        <v>10641</v>
      </c>
      <c r="E4320" s="6" t="str">
        <f t="shared" si="213"/>
        <v>module=mwfam</v>
      </c>
      <c r="F4320" s="6" t="str">
        <f t="shared" si="214"/>
        <v>module=xmwfam</v>
      </c>
    </row>
    <row r="4321" spans="1:6" ht="30" customHeight="1">
      <c r="A4321" s="3" t="s">
        <v>2</v>
      </c>
      <c r="B4321" s="3" t="s">
        <v>7061</v>
      </c>
      <c r="C4321" s="3" t="s">
        <v>8436</v>
      </c>
      <c r="D4321" s="12" t="s">
        <v>10642</v>
      </c>
      <c r="E4321" s="6" t="str">
        <f t="shared" si="213"/>
        <v>module=mwfam</v>
      </c>
      <c r="F4321" s="6" t="str">
        <f t="shared" si="214"/>
        <v>module=xmwfam</v>
      </c>
    </row>
    <row r="4322" spans="1:6" ht="30" customHeight="1">
      <c r="A4322" s="3" t="s">
        <v>2</v>
      </c>
      <c r="B4322" s="3" t="s">
        <v>7062</v>
      </c>
      <c r="C4322" s="3" t="s">
        <v>8437</v>
      </c>
      <c r="D4322" s="12" t="s">
        <v>10643</v>
      </c>
      <c r="E4322" s="6" t="str">
        <f t="shared" ref="E4322:E4331" si="215">HYPERLINK("http://www.ssc.wisc.edu/wlsresearch/documentation/waves/?wave=wls92&amp;module=mjobc","module=mjobc")</f>
        <v>module=mjobc</v>
      </c>
      <c r="F4322" s="6" t="str">
        <f t="shared" ref="F4322:F4331" si="216">HYPERLINK("http://www.ssc.wisc.edu/wlsresearch/documentation/waves/?wave=wls94&amp;module=xmjobc","module=xmjobc")</f>
        <v>module=xmjobc</v>
      </c>
    </row>
    <row r="4323" spans="1:6" ht="30" customHeight="1">
      <c r="A4323" s="3" t="s">
        <v>2</v>
      </c>
      <c r="B4323" s="3" t="s">
        <v>7063</v>
      </c>
      <c r="C4323" s="3" t="s">
        <v>8438</v>
      </c>
      <c r="D4323" s="12" t="s">
        <v>10644</v>
      </c>
      <c r="E4323" s="6" t="str">
        <f t="shared" si="215"/>
        <v>module=mjobc</v>
      </c>
      <c r="F4323" s="6" t="str">
        <f t="shared" si="216"/>
        <v>module=xmjobc</v>
      </c>
    </row>
    <row r="4324" spans="1:6" ht="30" customHeight="1">
      <c r="A4324" s="3" t="s">
        <v>2</v>
      </c>
      <c r="B4324" s="3" t="s">
        <v>7064</v>
      </c>
      <c r="C4324" s="3" t="s">
        <v>8439</v>
      </c>
      <c r="D4324" s="12" t="s">
        <v>10645</v>
      </c>
      <c r="E4324" s="6" t="str">
        <f t="shared" si="215"/>
        <v>module=mjobc</v>
      </c>
      <c r="F4324" s="6" t="str">
        <f t="shared" si="216"/>
        <v>module=xmjobc</v>
      </c>
    </row>
    <row r="4325" spans="1:6" ht="30" customHeight="1">
      <c r="A4325" s="3" t="s">
        <v>2</v>
      </c>
      <c r="B4325" s="3" t="s">
        <v>7065</v>
      </c>
      <c r="C4325" s="3" t="s">
        <v>8440</v>
      </c>
      <c r="D4325" s="12" t="s">
        <v>10645</v>
      </c>
      <c r="E4325" s="6" t="str">
        <f t="shared" si="215"/>
        <v>module=mjobc</v>
      </c>
      <c r="F4325" s="6" t="str">
        <f t="shared" si="216"/>
        <v>module=xmjobc</v>
      </c>
    </row>
    <row r="4326" spans="1:6" ht="30" customHeight="1">
      <c r="A4326" s="3" t="s">
        <v>2</v>
      </c>
      <c r="B4326" s="3" t="s">
        <v>7066</v>
      </c>
      <c r="C4326" s="3" t="s">
        <v>8441</v>
      </c>
      <c r="D4326" s="12" t="s">
        <v>10646</v>
      </c>
      <c r="E4326" s="6" t="str">
        <f t="shared" si="215"/>
        <v>module=mjobc</v>
      </c>
      <c r="F4326" s="6" t="str">
        <f t="shared" si="216"/>
        <v>module=xmjobc</v>
      </c>
    </row>
    <row r="4327" spans="1:6" ht="30" customHeight="1">
      <c r="A4327" s="3" t="s">
        <v>2</v>
      </c>
      <c r="B4327" s="3" t="s">
        <v>7067</v>
      </c>
      <c r="C4327" s="3" t="s">
        <v>8442</v>
      </c>
      <c r="D4327" s="12" t="s">
        <v>10647</v>
      </c>
      <c r="E4327" s="6" t="str">
        <f t="shared" si="215"/>
        <v>module=mjobc</v>
      </c>
      <c r="F4327" s="6" t="str">
        <f t="shared" si="216"/>
        <v>module=xmjobc</v>
      </c>
    </row>
    <row r="4328" spans="1:6" ht="30" customHeight="1">
      <c r="A4328" s="3" t="s">
        <v>2</v>
      </c>
      <c r="B4328" s="3" t="s">
        <v>7068</v>
      </c>
      <c r="C4328" s="3" t="s">
        <v>8443</v>
      </c>
      <c r="D4328" s="12" t="s">
        <v>10648</v>
      </c>
      <c r="E4328" s="6" t="str">
        <f t="shared" si="215"/>
        <v>module=mjobc</v>
      </c>
      <c r="F4328" s="6" t="str">
        <f t="shared" si="216"/>
        <v>module=xmjobc</v>
      </c>
    </row>
    <row r="4329" spans="1:6" ht="30" customHeight="1">
      <c r="A4329" s="3" t="s">
        <v>2</v>
      </c>
      <c r="B4329" s="3" t="s">
        <v>7069</v>
      </c>
      <c r="C4329" s="3" t="s">
        <v>8444</v>
      </c>
      <c r="D4329" s="12" t="s">
        <v>10649</v>
      </c>
      <c r="E4329" s="6" t="str">
        <f t="shared" si="215"/>
        <v>module=mjobc</v>
      </c>
      <c r="F4329" s="6" t="str">
        <f t="shared" si="216"/>
        <v>module=xmjobc</v>
      </c>
    </row>
    <row r="4330" spans="1:6" ht="30" customHeight="1">
      <c r="A4330" s="3" t="s">
        <v>2</v>
      </c>
      <c r="B4330" s="3" t="s">
        <v>7070</v>
      </c>
      <c r="C4330" s="3" t="s">
        <v>8445</v>
      </c>
      <c r="D4330" s="12" t="s">
        <v>10650</v>
      </c>
      <c r="E4330" s="6" t="str">
        <f t="shared" si="215"/>
        <v>module=mjobc</v>
      </c>
      <c r="F4330" s="6" t="str">
        <f t="shared" si="216"/>
        <v>module=xmjobc</v>
      </c>
    </row>
    <row r="4331" spans="1:6" ht="30" customHeight="1">
      <c r="A4331" s="3" t="s">
        <v>2</v>
      </c>
      <c r="B4331" s="3" t="s">
        <v>7071</v>
      </c>
      <c r="C4331" s="3" t="s">
        <v>8446</v>
      </c>
      <c r="D4331" s="12" t="s">
        <v>10651</v>
      </c>
      <c r="E4331" s="6" t="str">
        <f t="shared" si="215"/>
        <v>module=mjobc</v>
      </c>
      <c r="F4331" s="6" t="str">
        <f t="shared" si="216"/>
        <v>module=xmjobc</v>
      </c>
    </row>
    <row r="4332" spans="1:6" ht="30" customHeight="1">
      <c r="A4332" s="3" t="s">
        <v>2</v>
      </c>
      <c r="B4332" s="3" t="s">
        <v>7072</v>
      </c>
      <c r="C4332" s="3" t="s">
        <v>8447</v>
      </c>
      <c r="D4332" s="12" t="s">
        <v>10652</v>
      </c>
      <c r="E4332" s="6" t="str">
        <f t="shared" ref="E4332:E4363" si="217">HYPERLINK("http://www.ssc.wisc.edu/wlsresearch/documentation/waves/?wave=wls92&amp;module=mcare","module=mcare")</f>
        <v>module=mcare</v>
      </c>
      <c r="F4332" s="6" t="str">
        <f t="shared" ref="F4332:F4363" si="218">HYPERLINK("http://www.ssc.wisc.edu/wlsresearch/documentation/waves/?wave=wls94&amp;module=xmcare","module=xmcare")</f>
        <v>module=xmcare</v>
      </c>
    </row>
    <row r="4333" spans="1:6" ht="30" customHeight="1">
      <c r="A4333" s="3" t="s">
        <v>2</v>
      </c>
      <c r="B4333" s="3" t="s">
        <v>7073</v>
      </c>
      <c r="C4333" s="3" t="s">
        <v>8448</v>
      </c>
      <c r="D4333" s="12" t="s">
        <v>10653</v>
      </c>
      <c r="E4333" s="6" t="str">
        <f t="shared" si="217"/>
        <v>module=mcare</v>
      </c>
      <c r="F4333" s="6" t="str">
        <f t="shared" si="218"/>
        <v>module=xmcare</v>
      </c>
    </row>
    <row r="4334" spans="1:6" ht="30" customHeight="1">
      <c r="A4334" s="3" t="s">
        <v>2</v>
      </c>
      <c r="B4334" s="3" t="s">
        <v>7074</v>
      </c>
      <c r="C4334" s="3" t="s">
        <v>8449</v>
      </c>
      <c r="D4334" s="12" t="s">
        <v>10654</v>
      </c>
      <c r="E4334" s="6" t="str">
        <f t="shared" si="217"/>
        <v>module=mcare</v>
      </c>
      <c r="F4334" s="6" t="str">
        <f t="shared" si="218"/>
        <v>module=xmcare</v>
      </c>
    </row>
    <row r="4335" spans="1:6" ht="30" customHeight="1">
      <c r="A4335" s="3" t="s">
        <v>2</v>
      </c>
      <c r="B4335" s="3" t="s">
        <v>7075</v>
      </c>
      <c r="C4335" s="3" t="s">
        <v>8450</v>
      </c>
      <c r="D4335" s="12" t="s">
        <v>10655</v>
      </c>
      <c r="E4335" s="6" t="str">
        <f t="shared" si="217"/>
        <v>module=mcare</v>
      </c>
      <c r="F4335" s="6" t="str">
        <f t="shared" si="218"/>
        <v>module=xmcare</v>
      </c>
    </row>
    <row r="4336" spans="1:6" ht="30" customHeight="1">
      <c r="A4336" s="3" t="s">
        <v>2</v>
      </c>
      <c r="B4336" s="3" t="s">
        <v>7076</v>
      </c>
      <c r="C4336" s="3" t="s">
        <v>8451</v>
      </c>
      <c r="D4336" s="12" t="s">
        <v>10656</v>
      </c>
      <c r="E4336" s="6" t="str">
        <f t="shared" si="217"/>
        <v>module=mcare</v>
      </c>
      <c r="F4336" s="6" t="str">
        <f t="shared" si="218"/>
        <v>module=xmcare</v>
      </c>
    </row>
    <row r="4337" spans="1:6" ht="30" customHeight="1">
      <c r="A4337" s="3" t="s">
        <v>2</v>
      </c>
      <c r="B4337" s="3" t="s">
        <v>7077</v>
      </c>
      <c r="C4337" s="3" t="s">
        <v>8452</v>
      </c>
      <c r="D4337" s="12" t="s">
        <v>10657</v>
      </c>
      <c r="E4337" s="6" t="str">
        <f t="shared" si="217"/>
        <v>module=mcare</v>
      </c>
      <c r="F4337" s="6" t="str">
        <f t="shared" si="218"/>
        <v>module=xmcare</v>
      </c>
    </row>
    <row r="4338" spans="1:6" ht="30" customHeight="1">
      <c r="A4338" s="3" t="s">
        <v>2</v>
      </c>
      <c r="B4338" s="3" t="s">
        <v>7078</v>
      </c>
      <c r="C4338" s="3" t="s">
        <v>8453</v>
      </c>
      <c r="D4338" s="12" t="s">
        <v>10658</v>
      </c>
      <c r="E4338" s="6" t="str">
        <f t="shared" si="217"/>
        <v>module=mcare</v>
      </c>
      <c r="F4338" s="6" t="str">
        <f t="shared" si="218"/>
        <v>module=xmcare</v>
      </c>
    </row>
    <row r="4339" spans="1:6" ht="30" customHeight="1">
      <c r="A4339" s="3" t="s">
        <v>2</v>
      </c>
      <c r="B4339" s="3" t="s">
        <v>7079</v>
      </c>
      <c r="C4339" s="3" t="s">
        <v>8454</v>
      </c>
      <c r="D4339" s="12" t="s">
        <v>10659</v>
      </c>
      <c r="E4339" s="6" t="str">
        <f t="shared" si="217"/>
        <v>module=mcare</v>
      </c>
      <c r="F4339" s="6" t="str">
        <f t="shared" si="218"/>
        <v>module=xmcare</v>
      </c>
    </row>
    <row r="4340" spans="1:6" ht="30" customHeight="1">
      <c r="A4340" s="3" t="s">
        <v>2</v>
      </c>
      <c r="B4340" s="3" t="s">
        <v>7080</v>
      </c>
      <c r="C4340" s="3" t="s">
        <v>8455</v>
      </c>
      <c r="D4340" s="12" t="s">
        <v>10660</v>
      </c>
      <c r="E4340" s="6" t="str">
        <f t="shared" si="217"/>
        <v>module=mcare</v>
      </c>
      <c r="F4340" s="6" t="str">
        <f t="shared" si="218"/>
        <v>module=xmcare</v>
      </c>
    </row>
    <row r="4341" spans="1:6" ht="30" customHeight="1">
      <c r="A4341" s="3" t="s">
        <v>2</v>
      </c>
      <c r="B4341" s="3" t="s">
        <v>7081</v>
      </c>
      <c r="C4341" s="3" t="s">
        <v>8456</v>
      </c>
      <c r="D4341" s="12" t="s">
        <v>10661</v>
      </c>
      <c r="E4341" s="6" t="str">
        <f t="shared" si="217"/>
        <v>module=mcare</v>
      </c>
      <c r="F4341" s="6" t="str">
        <f t="shared" si="218"/>
        <v>module=xmcare</v>
      </c>
    </row>
    <row r="4342" spans="1:6" ht="30" customHeight="1">
      <c r="A4342" s="3" t="s">
        <v>2</v>
      </c>
      <c r="B4342" s="3" t="s">
        <v>7082</v>
      </c>
      <c r="C4342" s="3" t="s">
        <v>8457</v>
      </c>
      <c r="D4342" s="12" t="s">
        <v>10662</v>
      </c>
      <c r="E4342" s="6" t="str">
        <f t="shared" si="217"/>
        <v>module=mcare</v>
      </c>
      <c r="F4342" s="6" t="str">
        <f t="shared" si="218"/>
        <v>module=xmcare</v>
      </c>
    </row>
    <row r="4343" spans="1:6" ht="30" customHeight="1">
      <c r="A4343" s="3" t="s">
        <v>2</v>
      </c>
      <c r="B4343" s="3" t="s">
        <v>7083</v>
      </c>
      <c r="C4343" s="3" t="s">
        <v>8458</v>
      </c>
      <c r="D4343" s="12" t="s">
        <v>10663</v>
      </c>
      <c r="E4343" s="6" t="str">
        <f t="shared" si="217"/>
        <v>module=mcare</v>
      </c>
      <c r="F4343" s="6" t="str">
        <f t="shared" si="218"/>
        <v>module=xmcare</v>
      </c>
    </row>
    <row r="4344" spans="1:6" ht="30" customHeight="1">
      <c r="A4344" s="3" t="s">
        <v>2</v>
      </c>
      <c r="B4344" s="3" t="s">
        <v>7084</v>
      </c>
      <c r="C4344" s="3" t="s">
        <v>8459</v>
      </c>
      <c r="D4344" s="12" t="s">
        <v>10664</v>
      </c>
      <c r="E4344" s="6" t="str">
        <f t="shared" si="217"/>
        <v>module=mcare</v>
      </c>
      <c r="F4344" s="6" t="str">
        <f t="shared" si="218"/>
        <v>module=xmcare</v>
      </c>
    </row>
    <row r="4345" spans="1:6" ht="30" customHeight="1">
      <c r="A4345" s="3" t="s">
        <v>2</v>
      </c>
      <c r="B4345" s="3" t="s">
        <v>7085</v>
      </c>
      <c r="C4345" s="3" t="s">
        <v>8460</v>
      </c>
      <c r="D4345" s="12" t="s">
        <v>10665</v>
      </c>
      <c r="E4345" s="6" t="str">
        <f t="shared" si="217"/>
        <v>module=mcare</v>
      </c>
      <c r="F4345" s="6" t="str">
        <f t="shared" si="218"/>
        <v>module=xmcare</v>
      </c>
    </row>
    <row r="4346" spans="1:6" ht="30" customHeight="1">
      <c r="A4346" s="3" t="s">
        <v>2</v>
      </c>
      <c r="B4346" s="3" t="s">
        <v>7086</v>
      </c>
      <c r="C4346" s="3" t="s">
        <v>8461</v>
      </c>
      <c r="D4346" s="12" t="s">
        <v>10666</v>
      </c>
      <c r="E4346" s="6" t="str">
        <f t="shared" si="217"/>
        <v>module=mcare</v>
      </c>
      <c r="F4346" s="6" t="str">
        <f t="shared" si="218"/>
        <v>module=xmcare</v>
      </c>
    </row>
    <row r="4347" spans="1:6" ht="30" customHeight="1">
      <c r="A4347" s="3" t="s">
        <v>2</v>
      </c>
      <c r="B4347" s="3" t="s">
        <v>7087</v>
      </c>
      <c r="C4347" s="3" t="s">
        <v>8462</v>
      </c>
      <c r="D4347" s="12" t="s">
        <v>10667</v>
      </c>
      <c r="E4347" s="6" t="str">
        <f t="shared" si="217"/>
        <v>module=mcare</v>
      </c>
      <c r="F4347" s="6" t="str">
        <f t="shared" si="218"/>
        <v>module=xmcare</v>
      </c>
    </row>
    <row r="4348" spans="1:6" ht="30" customHeight="1">
      <c r="A4348" s="3" t="s">
        <v>2</v>
      </c>
      <c r="B4348" s="3" t="s">
        <v>7088</v>
      </c>
      <c r="C4348" s="3" t="s">
        <v>8463</v>
      </c>
      <c r="D4348" s="12" t="s">
        <v>10668</v>
      </c>
      <c r="E4348" s="6" t="str">
        <f t="shared" si="217"/>
        <v>module=mcare</v>
      </c>
      <c r="F4348" s="6" t="str">
        <f t="shared" si="218"/>
        <v>module=xmcare</v>
      </c>
    </row>
    <row r="4349" spans="1:6" ht="30" customHeight="1">
      <c r="A4349" s="3" t="s">
        <v>2</v>
      </c>
      <c r="B4349" s="3" t="s">
        <v>7089</v>
      </c>
      <c r="C4349" s="3" t="s">
        <v>8464</v>
      </c>
      <c r="D4349" s="12" t="s">
        <v>10669</v>
      </c>
      <c r="E4349" s="6" t="str">
        <f t="shared" si="217"/>
        <v>module=mcare</v>
      </c>
      <c r="F4349" s="6" t="str">
        <f t="shared" si="218"/>
        <v>module=xmcare</v>
      </c>
    </row>
    <row r="4350" spans="1:6" ht="30" customHeight="1">
      <c r="A4350" s="3" t="s">
        <v>2</v>
      </c>
      <c r="B4350" s="3" t="s">
        <v>7090</v>
      </c>
      <c r="C4350" s="3" t="s">
        <v>8465</v>
      </c>
      <c r="D4350" s="12" t="s">
        <v>10670</v>
      </c>
      <c r="E4350" s="6" t="str">
        <f t="shared" si="217"/>
        <v>module=mcare</v>
      </c>
      <c r="F4350" s="6" t="str">
        <f t="shared" si="218"/>
        <v>module=xmcare</v>
      </c>
    </row>
    <row r="4351" spans="1:6" ht="30" customHeight="1">
      <c r="A4351" s="3" t="s">
        <v>2</v>
      </c>
      <c r="B4351" s="3" t="s">
        <v>7091</v>
      </c>
      <c r="C4351" s="3" t="s">
        <v>8466</v>
      </c>
      <c r="D4351" s="12" t="s">
        <v>10671</v>
      </c>
      <c r="E4351" s="6" t="str">
        <f t="shared" si="217"/>
        <v>module=mcare</v>
      </c>
      <c r="F4351" s="6" t="str">
        <f t="shared" si="218"/>
        <v>module=xmcare</v>
      </c>
    </row>
    <row r="4352" spans="1:6" ht="30" customHeight="1">
      <c r="A4352" s="3" t="s">
        <v>2</v>
      </c>
      <c r="B4352" s="3" t="s">
        <v>7092</v>
      </c>
      <c r="C4352" s="3" t="s">
        <v>8467</v>
      </c>
      <c r="D4352" s="12" t="s">
        <v>10672</v>
      </c>
      <c r="E4352" s="6" t="str">
        <f t="shared" si="217"/>
        <v>module=mcare</v>
      </c>
      <c r="F4352" s="6" t="str">
        <f t="shared" si="218"/>
        <v>module=xmcare</v>
      </c>
    </row>
    <row r="4353" spans="1:6" ht="30" customHeight="1">
      <c r="A4353" s="3" t="s">
        <v>2</v>
      </c>
      <c r="B4353" s="3" t="s">
        <v>7093</v>
      </c>
      <c r="C4353" s="3" t="s">
        <v>8468</v>
      </c>
      <c r="D4353" s="12" t="s">
        <v>10673</v>
      </c>
      <c r="E4353" s="6" t="str">
        <f t="shared" si="217"/>
        <v>module=mcare</v>
      </c>
      <c r="F4353" s="6" t="str">
        <f t="shared" si="218"/>
        <v>module=xmcare</v>
      </c>
    </row>
    <row r="4354" spans="1:6" ht="30" customHeight="1">
      <c r="A4354" s="3" t="s">
        <v>2</v>
      </c>
      <c r="B4354" s="3" t="s">
        <v>7094</v>
      </c>
      <c r="C4354" s="3" t="s">
        <v>8469</v>
      </c>
      <c r="D4354" s="12" t="s">
        <v>10674</v>
      </c>
      <c r="E4354" s="6" t="str">
        <f t="shared" si="217"/>
        <v>module=mcare</v>
      </c>
      <c r="F4354" s="6" t="str">
        <f t="shared" si="218"/>
        <v>module=xmcare</v>
      </c>
    </row>
    <row r="4355" spans="1:6" ht="30" customHeight="1">
      <c r="A4355" s="3" t="s">
        <v>2</v>
      </c>
      <c r="B4355" s="3" t="s">
        <v>7095</v>
      </c>
      <c r="C4355" s="3" t="s">
        <v>8470</v>
      </c>
      <c r="D4355" s="12" t="s">
        <v>10675</v>
      </c>
      <c r="E4355" s="6" t="str">
        <f t="shared" si="217"/>
        <v>module=mcare</v>
      </c>
      <c r="F4355" s="6" t="str">
        <f t="shared" si="218"/>
        <v>module=xmcare</v>
      </c>
    </row>
    <row r="4356" spans="1:6" ht="30" customHeight="1">
      <c r="A4356" s="3" t="s">
        <v>2</v>
      </c>
      <c r="B4356" s="3" t="s">
        <v>7096</v>
      </c>
      <c r="C4356" s="3" t="s">
        <v>8471</v>
      </c>
      <c r="D4356" s="12" t="s">
        <v>10676</v>
      </c>
      <c r="E4356" s="6" t="str">
        <f t="shared" si="217"/>
        <v>module=mcare</v>
      </c>
      <c r="F4356" s="6" t="str">
        <f t="shared" si="218"/>
        <v>module=xmcare</v>
      </c>
    </row>
    <row r="4357" spans="1:6" ht="30" customHeight="1">
      <c r="A4357" s="3" t="s">
        <v>2</v>
      </c>
      <c r="B4357" s="3" t="s">
        <v>7097</v>
      </c>
      <c r="C4357" s="3" t="s">
        <v>8472</v>
      </c>
      <c r="D4357" s="12" t="s">
        <v>10677</v>
      </c>
      <c r="E4357" s="6" t="str">
        <f t="shared" si="217"/>
        <v>module=mcare</v>
      </c>
      <c r="F4357" s="6" t="str">
        <f t="shared" si="218"/>
        <v>module=xmcare</v>
      </c>
    </row>
    <row r="4358" spans="1:6" ht="30" customHeight="1">
      <c r="A4358" s="3" t="s">
        <v>2</v>
      </c>
      <c r="B4358" s="3" t="s">
        <v>7098</v>
      </c>
      <c r="C4358" s="3" t="s">
        <v>8473</v>
      </c>
      <c r="D4358" s="12" t="s">
        <v>10678</v>
      </c>
      <c r="E4358" s="6" t="str">
        <f t="shared" si="217"/>
        <v>module=mcare</v>
      </c>
      <c r="F4358" s="6" t="str">
        <f t="shared" si="218"/>
        <v>module=xmcare</v>
      </c>
    </row>
    <row r="4359" spans="1:6" ht="30" customHeight="1">
      <c r="A4359" s="3" t="s">
        <v>2</v>
      </c>
      <c r="B4359" s="3" t="s">
        <v>7099</v>
      </c>
      <c r="C4359" s="3" t="s">
        <v>8474</v>
      </c>
      <c r="D4359" s="12" t="s">
        <v>10679</v>
      </c>
      <c r="E4359" s="6" t="str">
        <f t="shared" si="217"/>
        <v>module=mcare</v>
      </c>
      <c r="F4359" s="6" t="str">
        <f t="shared" si="218"/>
        <v>module=xmcare</v>
      </c>
    </row>
    <row r="4360" spans="1:6" ht="30" customHeight="1">
      <c r="A4360" s="3" t="s">
        <v>2</v>
      </c>
      <c r="B4360" s="3" t="s">
        <v>7100</v>
      </c>
      <c r="C4360" s="3" t="s">
        <v>8475</v>
      </c>
      <c r="D4360" s="12" t="s">
        <v>10680</v>
      </c>
      <c r="E4360" s="6" t="str">
        <f t="shared" si="217"/>
        <v>module=mcare</v>
      </c>
      <c r="F4360" s="6" t="str">
        <f t="shared" si="218"/>
        <v>module=xmcare</v>
      </c>
    </row>
    <row r="4361" spans="1:6" ht="30" customHeight="1">
      <c r="A4361" s="3" t="s">
        <v>2</v>
      </c>
      <c r="B4361" s="3" t="s">
        <v>7101</v>
      </c>
      <c r="C4361" s="3" t="s">
        <v>8476</v>
      </c>
      <c r="D4361" s="12" t="s">
        <v>10681</v>
      </c>
      <c r="E4361" s="6" t="str">
        <f t="shared" si="217"/>
        <v>module=mcare</v>
      </c>
      <c r="F4361" s="6" t="str">
        <f t="shared" si="218"/>
        <v>module=xmcare</v>
      </c>
    </row>
    <row r="4362" spans="1:6" ht="30" customHeight="1">
      <c r="A4362" s="3" t="s">
        <v>2</v>
      </c>
      <c r="B4362" s="3" t="s">
        <v>7102</v>
      </c>
      <c r="C4362" s="3" t="s">
        <v>8477</v>
      </c>
      <c r="D4362" s="12" t="s">
        <v>10682</v>
      </c>
      <c r="E4362" s="6" t="str">
        <f t="shared" si="217"/>
        <v>module=mcare</v>
      </c>
      <c r="F4362" s="6" t="str">
        <f t="shared" si="218"/>
        <v>module=xmcare</v>
      </c>
    </row>
    <row r="4363" spans="1:6" ht="30" customHeight="1">
      <c r="A4363" s="3" t="s">
        <v>2</v>
      </c>
      <c r="B4363" s="3" t="s">
        <v>7103</v>
      </c>
      <c r="C4363" s="3" t="s">
        <v>8478</v>
      </c>
      <c r="D4363" s="12" t="s">
        <v>10683</v>
      </c>
      <c r="E4363" s="6" t="str">
        <f t="shared" si="217"/>
        <v>module=mcare</v>
      </c>
      <c r="F4363" s="6" t="str">
        <f t="shared" si="218"/>
        <v>module=xmcare</v>
      </c>
    </row>
    <row r="4364" spans="1:6" ht="30" customHeight="1">
      <c r="A4364" s="3" t="s">
        <v>2</v>
      </c>
      <c r="B4364" s="3" t="s">
        <v>7104</v>
      </c>
      <c r="C4364" s="3" t="s">
        <v>8479</v>
      </c>
      <c r="D4364" s="12" t="s">
        <v>10684</v>
      </c>
      <c r="E4364" s="6" t="str">
        <f t="shared" ref="E4364:E4395" si="219">HYPERLINK("http://www.ssc.wisc.edu/wlsresearch/documentation/waves/?wave=wls92&amp;module=mcare","module=mcare")</f>
        <v>module=mcare</v>
      </c>
      <c r="F4364" s="6" t="str">
        <f t="shared" ref="F4364:F4399" si="220">HYPERLINK("http://www.ssc.wisc.edu/wlsresearch/documentation/waves/?wave=wls94&amp;module=xmcare","module=xmcare")</f>
        <v>module=xmcare</v>
      </c>
    </row>
    <row r="4365" spans="1:6" ht="30" customHeight="1">
      <c r="A4365" s="3" t="s">
        <v>2</v>
      </c>
      <c r="B4365" s="3" t="s">
        <v>7105</v>
      </c>
      <c r="C4365" s="3" t="s">
        <v>8480</v>
      </c>
      <c r="D4365" s="12" t="s">
        <v>10685</v>
      </c>
      <c r="E4365" s="6" t="str">
        <f t="shared" si="219"/>
        <v>module=mcare</v>
      </c>
      <c r="F4365" s="6" t="str">
        <f t="shared" si="220"/>
        <v>module=xmcare</v>
      </c>
    </row>
    <row r="4366" spans="1:6" ht="30" customHeight="1">
      <c r="A4366" s="3" t="s">
        <v>2</v>
      </c>
      <c r="B4366" s="3" t="s">
        <v>7106</v>
      </c>
      <c r="C4366" s="3" t="s">
        <v>8481</v>
      </c>
      <c r="D4366" s="12" t="s">
        <v>10686</v>
      </c>
      <c r="E4366" s="6" t="str">
        <f t="shared" si="219"/>
        <v>module=mcare</v>
      </c>
      <c r="F4366" s="6" t="str">
        <f t="shared" si="220"/>
        <v>module=xmcare</v>
      </c>
    </row>
    <row r="4367" spans="1:6" ht="30" customHeight="1">
      <c r="A4367" s="3" t="s">
        <v>2</v>
      </c>
      <c r="B4367" s="3" t="s">
        <v>7107</v>
      </c>
      <c r="C4367" s="3" t="s">
        <v>8482</v>
      </c>
      <c r="D4367" s="12" t="s">
        <v>10687</v>
      </c>
      <c r="E4367" s="6" t="str">
        <f t="shared" si="219"/>
        <v>module=mcare</v>
      </c>
      <c r="F4367" s="6" t="str">
        <f t="shared" si="220"/>
        <v>module=xmcare</v>
      </c>
    </row>
    <row r="4368" spans="1:6" ht="30" customHeight="1">
      <c r="A4368" s="3" t="s">
        <v>2</v>
      </c>
      <c r="B4368" s="3" t="s">
        <v>7108</v>
      </c>
      <c r="C4368" s="3" t="s">
        <v>8483</v>
      </c>
      <c r="D4368" s="12" t="s">
        <v>10688</v>
      </c>
      <c r="E4368" s="6" t="str">
        <f t="shared" si="219"/>
        <v>module=mcare</v>
      </c>
      <c r="F4368" s="6" t="str">
        <f t="shared" si="220"/>
        <v>module=xmcare</v>
      </c>
    </row>
    <row r="4369" spans="1:6" ht="30" customHeight="1">
      <c r="A4369" s="3" t="s">
        <v>2</v>
      </c>
      <c r="B4369" s="3" t="s">
        <v>7109</v>
      </c>
      <c r="C4369" s="3" t="s">
        <v>8484</v>
      </c>
      <c r="D4369" s="12" t="s">
        <v>10689</v>
      </c>
      <c r="E4369" s="6" t="str">
        <f t="shared" si="219"/>
        <v>module=mcare</v>
      </c>
      <c r="F4369" s="6" t="str">
        <f t="shared" si="220"/>
        <v>module=xmcare</v>
      </c>
    </row>
    <row r="4370" spans="1:6" ht="30" customHeight="1">
      <c r="A4370" s="3" t="s">
        <v>2</v>
      </c>
      <c r="B4370" s="3" t="s">
        <v>7110</v>
      </c>
      <c r="C4370" s="3" t="s">
        <v>8485</v>
      </c>
      <c r="D4370" s="12" t="s">
        <v>10690</v>
      </c>
      <c r="E4370" s="6" t="str">
        <f t="shared" si="219"/>
        <v>module=mcare</v>
      </c>
      <c r="F4370" s="6" t="str">
        <f t="shared" si="220"/>
        <v>module=xmcare</v>
      </c>
    </row>
    <row r="4371" spans="1:6" ht="30" customHeight="1">
      <c r="A4371" s="3" t="s">
        <v>2</v>
      </c>
      <c r="B4371" s="3" t="s">
        <v>7111</v>
      </c>
      <c r="C4371" s="3" t="s">
        <v>8486</v>
      </c>
      <c r="D4371" s="12" t="s">
        <v>10691</v>
      </c>
      <c r="E4371" s="6" t="str">
        <f t="shared" si="219"/>
        <v>module=mcare</v>
      </c>
      <c r="F4371" s="6" t="str">
        <f t="shared" si="220"/>
        <v>module=xmcare</v>
      </c>
    </row>
    <row r="4372" spans="1:6" ht="30" customHeight="1">
      <c r="A4372" s="3" t="s">
        <v>2</v>
      </c>
      <c r="B4372" s="3" t="s">
        <v>7112</v>
      </c>
      <c r="C4372" s="3" t="s">
        <v>8487</v>
      </c>
      <c r="D4372" s="12" t="s">
        <v>10692</v>
      </c>
      <c r="E4372" s="6" t="str">
        <f t="shared" si="219"/>
        <v>module=mcare</v>
      </c>
      <c r="F4372" s="6" t="str">
        <f t="shared" si="220"/>
        <v>module=xmcare</v>
      </c>
    </row>
    <row r="4373" spans="1:6" ht="30" customHeight="1">
      <c r="A4373" s="3" t="s">
        <v>2</v>
      </c>
      <c r="B4373" s="3" t="s">
        <v>7113</v>
      </c>
      <c r="C4373" s="3" t="s">
        <v>8488</v>
      </c>
      <c r="D4373" s="12" t="s">
        <v>10693</v>
      </c>
      <c r="E4373" s="6" t="str">
        <f t="shared" si="219"/>
        <v>module=mcare</v>
      </c>
      <c r="F4373" s="6" t="str">
        <f t="shared" si="220"/>
        <v>module=xmcare</v>
      </c>
    </row>
    <row r="4374" spans="1:6" ht="30" customHeight="1">
      <c r="A4374" s="3" t="s">
        <v>2</v>
      </c>
      <c r="B4374" s="3" t="s">
        <v>7114</v>
      </c>
      <c r="C4374" s="3" t="s">
        <v>8489</v>
      </c>
      <c r="D4374" s="12" t="s">
        <v>10694</v>
      </c>
      <c r="E4374" s="6" t="str">
        <f t="shared" si="219"/>
        <v>module=mcare</v>
      </c>
      <c r="F4374" s="6" t="str">
        <f t="shared" si="220"/>
        <v>module=xmcare</v>
      </c>
    </row>
    <row r="4375" spans="1:6" ht="30" customHeight="1">
      <c r="A4375" s="3" t="s">
        <v>2</v>
      </c>
      <c r="B4375" s="3" t="s">
        <v>7115</v>
      </c>
      <c r="C4375" s="3" t="s">
        <v>8490</v>
      </c>
      <c r="D4375" s="12" t="s">
        <v>10695</v>
      </c>
      <c r="E4375" s="6" t="str">
        <f t="shared" si="219"/>
        <v>module=mcare</v>
      </c>
      <c r="F4375" s="6" t="str">
        <f t="shared" si="220"/>
        <v>module=xmcare</v>
      </c>
    </row>
    <row r="4376" spans="1:6" ht="30" customHeight="1">
      <c r="A4376" s="3" t="s">
        <v>2</v>
      </c>
      <c r="B4376" s="3" t="s">
        <v>7116</v>
      </c>
      <c r="C4376" s="3" t="s">
        <v>8491</v>
      </c>
      <c r="D4376" s="12" t="s">
        <v>10696</v>
      </c>
      <c r="E4376" s="6" t="str">
        <f t="shared" si="219"/>
        <v>module=mcare</v>
      </c>
      <c r="F4376" s="6" t="str">
        <f t="shared" si="220"/>
        <v>module=xmcare</v>
      </c>
    </row>
    <row r="4377" spans="1:6" ht="30" customHeight="1">
      <c r="A4377" s="3" t="s">
        <v>2</v>
      </c>
      <c r="B4377" s="3" t="s">
        <v>7117</v>
      </c>
      <c r="C4377" s="3" t="s">
        <v>8492</v>
      </c>
      <c r="D4377" s="12" t="s">
        <v>10697</v>
      </c>
      <c r="E4377" s="6" t="str">
        <f t="shared" si="219"/>
        <v>module=mcare</v>
      </c>
      <c r="F4377" s="6" t="str">
        <f t="shared" si="220"/>
        <v>module=xmcare</v>
      </c>
    </row>
    <row r="4378" spans="1:6" ht="30" customHeight="1">
      <c r="A4378" s="3" t="s">
        <v>2</v>
      </c>
      <c r="B4378" s="3" t="s">
        <v>7118</v>
      </c>
      <c r="C4378" s="3" t="s">
        <v>8493</v>
      </c>
      <c r="D4378" s="12" t="s">
        <v>10698</v>
      </c>
      <c r="E4378" s="6" t="str">
        <f t="shared" si="219"/>
        <v>module=mcare</v>
      </c>
      <c r="F4378" s="6" t="str">
        <f t="shared" si="220"/>
        <v>module=xmcare</v>
      </c>
    </row>
    <row r="4379" spans="1:6" ht="30" customHeight="1">
      <c r="A4379" s="3" t="s">
        <v>2</v>
      </c>
      <c r="B4379" s="3" t="s">
        <v>7119</v>
      </c>
      <c r="C4379" s="3" t="s">
        <v>8494</v>
      </c>
      <c r="D4379" s="12" t="s">
        <v>10699</v>
      </c>
      <c r="E4379" s="6" t="str">
        <f t="shared" si="219"/>
        <v>module=mcare</v>
      </c>
      <c r="F4379" s="6" t="str">
        <f t="shared" si="220"/>
        <v>module=xmcare</v>
      </c>
    </row>
    <row r="4380" spans="1:6" ht="30" customHeight="1">
      <c r="A4380" s="3" t="s">
        <v>2</v>
      </c>
      <c r="B4380" s="3" t="s">
        <v>7120</v>
      </c>
      <c r="C4380" s="3" t="s">
        <v>8495</v>
      </c>
      <c r="D4380" s="12" t="s">
        <v>10700</v>
      </c>
      <c r="E4380" s="6" t="str">
        <f t="shared" si="219"/>
        <v>module=mcare</v>
      </c>
      <c r="F4380" s="6" t="str">
        <f t="shared" si="220"/>
        <v>module=xmcare</v>
      </c>
    </row>
    <row r="4381" spans="1:6" ht="30" customHeight="1">
      <c r="A4381" s="3" t="s">
        <v>2</v>
      </c>
      <c r="B4381" s="3" t="s">
        <v>7121</v>
      </c>
      <c r="C4381" s="3" t="s">
        <v>8496</v>
      </c>
      <c r="D4381" s="12" t="s">
        <v>10701</v>
      </c>
      <c r="E4381" s="6" t="str">
        <f t="shared" si="219"/>
        <v>module=mcare</v>
      </c>
      <c r="F4381" s="6" t="str">
        <f t="shared" si="220"/>
        <v>module=xmcare</v>
      </c>
    </row>
    <row r="4382" spans="1:6" ht="30" customHeight="1">
      <c r="A4382" s="3" t="s">
        <v>2</v>
      </c>
      <c r="B4382" s="3" t="s">
        <v>7122</v>
      </c>
      <c r="C4382" s="3" t="s">
        <v>8497</v>
      </c>
      <c r="D4382" s="12" t="s">
        <v>10702</v>
      </c>
      <c r="E4382" s="6" t="str">
        <f t="shared" si="219"/>
        <v>module=mcare</v>
      </c>
      <c r="F4382" s="6" t="str">
        <f t="shared" si="220"/>
        <v>module=xmcare</v>
      </c>
    </row>
    <row r="4383" spans="1:6" ht="30" customHeight="1">
      <c r="A4383" s="3" t="s">
        <v>2</v>
      </c>
      <c r="B4383" s="3" t="s">
        <v>7123</v>
      </c>
      <c r="C4383" s="3" t="s">
        <v>8498</v>
      </c>
      <c r="D4383" s="12" t="s">
        <v>10703</v>
      </c>
      <c r="E4383" s="6" t="str">
        <f t="shared" si="219"/>
        <v>module=mcare</v>
      </c>
      <c r="F4383" s="6" t="str">
        <f t="shared" si="220"/>
        <v>module=xmcare</v>
      </c>
    </row>
    <row r="4384" spans="1:6" ht="30" customHeight="1">
      <c r="A4384" s="3" t="s">
        <v>2</v>
      </c>
      <c r="B4384" s="3" t="s">
        <v>7124</v>
      </c>
      <c r="C4384" s="3" t="s">
        <v>8499</v>
      </c>
      <c r="D4384" s="12" t="s">
        <v>10704</v>
      </c>
      <c r="E4384" s="6" t="str">
        <f t="shared" si="219"/>
        <v>module=mcare</v>
      </c>
      <c r="F4384" s="6" t="str">
        <f t="shared" si="220"/>
        <v>module=xmcare</v>
      </c>
    </row>
    <row r="4385" spans="1:6" ht="30" customHeight="1">
      <c r="A4385" s="3" t="s">
        <v>2</v>
      </c>
      <c r="B4385" s="3" t="s">
        <v>7125</v>
      </c>
      <c r="C4385" s="3" t="s">
        <v>8500</v>
      </c>
      <c r="D4385" s="12" t="s">
        <v>10705</v>
      </c>
      <c r="E4385" s="6" t="str">
        <f t="shared" si="219"/>
        <v>module=mcare</v>
      </c>
      <c r="F4385" s="6" t="str">
        <f t="shared" si="220"/>
        <v>module=xmcare</v>
      </c>
    </row>
    <row r="4386" spans="1:6" ht="30" customHeight="1">
      <c r="A4386" s="3" t="s">
        <v>2</v>
      </c>
      <c r="B4386" s="3" t="s">
        <v>7126</v>
      </c>
      <c r="C4386" s="3" t="s">
        <v>8501</v>
      </c>
      <c r="D4386" s="12" t="s">
        <v>10706</v>
      </c>
      <c r="E4386" s="6" t="str">
        <f t="shared" si="219"/>
        <v>module=mcare</v>
      </c>
      <c r="F4386" s="6" t="str">
        <f t="shared" si="220"/>
        <v>module=xmcare</v>
      </c>
    </row>
    <row r="4387" spans="1:6" ht="30" customHeight="1">
      <c r="A4387" s="3" t="s">
        <v>2</v>
      </c>
      <c r="B4387" s="3" t="s">
        <v>7127</v>
      </c>
      <c r="C4387" s="3" t="s">
        <v>8502</v>
      </c>
      <c r="D4387" s="12" t="s">
        <v>10707</v>
      </c>
      <c r="E4387" s="6" t="str">
        <f t="shared" si="219"/>
        <v>module=mcare</v>
      </c>
      <c r="F4387" s="6" t="str">
        <f t="shared" si="220"/>
        <v>module=xmcare</v>
      </c>
    </row>
    <row r="4388" spans="1:6" ht="30" customHeight="1">
      <c r="A4388" s="3" t="s">
        <v>2</v>
      </c>
      <c r="B4388" s="3" t="s">
        <v>7128</v>
      </c>
      <c r="C4388" s="3" t="s">
        <v>8503</v>
      </c>
      <c r="D4388" s="12" t="s">
        <v>10708</v>
      </c>
      <c r="E4388" s="6" t="str">
        <f t="shared" si="219"/>
        <v>module=mcare</v>
      </c>
      <c r="F4388" s="6" t="str">
        <f t="shared" si="220"/>
        <v>module=xmcare</v>
      </c>
    </row>
    <row r="4389" spans="1:6" ht="30" customHeight="1">
      <c r="A4389" s="3" t="s">
        <v>2</v>
      </c>
      <c r="B4389" s="3" t="s">
        <v>7129</v>
      </c>
      <c r="C4389" s="3" t="s">
        <v>8504</v>
      </c>
      <c r="D4389" s="12" t="s">
        <v>10709</v>
      </c>
      <c r="E4389" s="6" t="str">
        <f t="shared" si="219"/>
        <v>module=mcare</v>
      </c>
      <c r="F4389" s="6" t="str">
        <f t="shared" si="220"/>
        <v>module=xmcare</v>
      </c>
    </row>
    <row r="4390" spans="1:6" ht="30" customHeight="1">
      <c r="A4390" s="3" t="s">
        <v>2</v>
      </c>
      <c r="B4390" s="3" t="s">
        <v>7130</v>
      </c>
      <c r="C4390" s="3" t="s">
        <v>8505</v>
      </c>
      <c r="D4390" s="12" t="s">
        <v>10710</v>
      </c>
      <c r="E4390" s="6" t="str">
        <f t="shared" si="219"/>
        <v>module=mcare</v>
      </c>
      <c r="F4390" s="6" t="str">
        <f t="shared" si="220"/>
        <v>module=xmcare</v>
      </c>
    </row>
    <row r="4391" spans="1:6" ht="30" customHeight="1">
      <c r="A4391" s="3" t="s">
        <v>2</v>
      </c>
      <c r="B4391" s="3" t="s">
        <v>7131</v>
      </c>
      <c r="C4391" s="3" t="s">
        <v>8506</v>
      </c>
      <c r="D4391" s="12" t="s">
        <v>10711</v>
      </c>
      <c r="E4391" s="6" t="str">
        <f t="shared" si="219"/>
        <v>module=mcare</v>
      </c>
      <c r="F4391" s="6" t="str">
        <f t="shared" si="220"/>
        <v>module=xmcare</v>
      </c>
    </row>
    <row r="4392" spans="1:6" ht="30" customHeight="1">
      <c r="A4392" s="3" t="s">
        <v>2</v>
      </c>
      <c r="B4392" s="3" t="s">
        <v>7132</v>
      </c>
      <c r="C4392" s="3" t="s">
        <v>8507</v>
      </c>
      <c r="D4392" s="12" t="s">
        <v>10712</v>
      </c>
      <c r="E4392" s="6" t="str">
        <f t="shared" si="219"/>
        <v>module=mcare</v>
      </c>
      <c r="F4392" s="6" t="str">
        <f t="shared" si="220"/>
        <v>module=xmcare</v>
      </c>
    </row>
    <row r="4393" spans="1:6" ht="30" customHeight="1">
      <c r="A4393" s="3" t="s">
        <v>2</v>
      </c>
      <c r="B4393" s="3" t="s">
        <v>7133</v>
      </c>
      <c r="C4393" s="3" t="s">
        <v>8508</v>
      </c>
      <c r="D4393" s="12" t="s">
        <v>10713</v>
      </c>
      <c r="E4393" s="6" t="str">
        <f t="shared" si="219"/>
        <v>module=mcare</v>
      </c>
      <c r="F4393" s="6" t="str">
        <f t="shared" si="220"/>
        <v>module=xmcare</v>
      </c>
    </row>
    <row r="4394" spans="1:6" ht="30" customHeight="1">
      <c r="A4394" s="3" t="s">
        <v>2</v>
      </c>
      <c r="B4394" s="3" t="s">
        <v>7134</v>
      </c>
      <c r="C4394" s="3" t="s">
        <v>8509</v>
      </c>
      <c r="D4394" s="12" t="s">
        <v>10714</v>
      </c>
      <c r="E4394" s="6" t="str">
        <f t="shared" si="219"/>
        <v>module=mcare</v>
      </c>
      <c r="F4394" s="6" t="str">
        <f t="shared" si="220"/>
        <v>module=xmcare</v>
      </c>
    </row>
    <row r="4395" spans="1:6" ht="30" customHeight="1">
      <c r="A4395" s="3" t="s">
        <v>2</v>
      </c>
      <c r="B4395" s="3" t="s">
        <v>7135</v>
      </c>
      <c r="C4395" s="3" t="s">
        <v>8510</v>
      </c>
      <c r="D4395" s="12" t="s">
        <v>10715</v>
      </c>
      <c r="E4395" s="6" t="str">
        <f t="shared" si="219"/>
        <v>module=mcare</v>
      </c>
      <c r="F4395" s="6" t="str">
        <f t="shared" si="220"/>
        <v>module=xmcare</v>
      </c>
    </row>
    <row r="4396" spans="1:6" ht="30" customHeight="1">
      <c r="A4396" s="3" t="s">
        <v>2</v>
      </c>
      <c r="B4396" s="3" t="s">
        <v>7136</v>
      </c>
      <c r="C4396" s="3" t="s">
        <v>8511</v>
      </c>
      <c r="D4396" s="12" t="s">
        <v>10716</v>
      </c>
      <c r="E4396" s="6" t="str">
        <f t="shared" ref="E4396:E4403" si="221">HYPERLINK("http://www.ssc.wisc.edu/wlsresearch/documentation/waves/?wave=wls92&amp;module=mcare","module=mcare")</f>
        <v>module=mcare</v>
      </c>
      <c r="F4396" s="6" t="str">
        <f t="shared" si="220"/>
        <v>module=xmcare</v>
      </c>
    </row>
    <row r="4397" spans="1:6" ht="30" customHeight="1">
      <c r="A4397" s="3" t="s">
        <v>2</v>
      </c>
      <c r="B4397" s="3" t="s">
        <v>7137</v>
      </c>
      <c r="C4397" s="3" t="s">
        <v>8512</v>
      </c>
      <c r="D4397" s="12" t="s">
        <v>10717</v>
      </c>
      <c r="E4397" s="6" t="str">
        <f t="shared" si="221"/>
        <v>module=mcare</v>
      </c>
      <c r="F4397" s="6" t="str">
        <f t="shared" si="220"/>
        <v>module=xmcare</v>
      </c>
    </row>
    <row r="4398" spans="1:6" ht="30" customHeight="1">
      <c r="A4398" s="3" t="s">
        <v>2</v>
      </c>
      <c r="B4398" s="3" t="s">
        <v>7138</v>
      </c>
      <c r="C4398" s="3" t="s">
        <v>8513</v>
      </c>
      <c r="D4398" s="12" t="s">
        <v>10718</v>
      </c>
      <c r="E4398" s="6" t="str">
        <f t="shared" si="221"/>
        <v>module=mcare</v>
      </c>
      <c r="F4398" s="6" t="str">
        <f t="shared" si="220"/>
        <v>module=xmcare</v>
      </c>
    </row>
    <row r="4399" spans="1:6" ht="30" customHeight="1">
      <c r="A4399" s="3" t="s">
        <v>2</v>
      </c>
      <c r="B4399" s="3" t="s">
        <v>7139</v>
      </c>
      <c r="C4399" s="3" t="s">
        <v>8514</v>
      </c>
      <c r="D4399" s="12" t="s">
        <v>10719</v>
      </c>
      <c r="E4399" s="6" t="str">
        <f t="shared" si="221"/>
        <v>module=mcare</v>
      </c>
      <c r="F4399" s="6" t="str">
        <f t="shared" si="220"/>
        <v>module=xmcare</v>
      </c>
    </row>
    <row r="4400" spans="1:6" ht="30" customHeight="1">
      <c r="A4400" s="3" t="s">
        <v>3</v>
      </c>
      <c r="B4400" s="3" t="s">
        <v>7140</v>
      </c>
      <c r="C4400" s="3" t="s">
        <v>7140</v>
      </c>
      <c r="D4400" s="12" t="s">
        <v>10720</v>
      </c>
      <c r="E4400" s="6" t="str">
        <f t="shared" si="221"/>
        <v>module=mcare</v>
      </c>
      <c r="F4400" s="3" t="s">
        <v>114</v>
      </c>
    </row>
    <row r="4401" spans="1:6" ht="30" customHeight="1">
      <c r="A4401" s="3" t="s">
        <v>3</v>
      </c>
      <c r="B4401" s="3" t="s">
        <v>7141</v>
      </c>
      <c r="C4401" s="3" t="s">
        <v>7141</v>
      </c>
      <c r="D4401" s="12" t="s">
        <v>10721</v>
      </c>
      <c r="E4401" s="6" t="str">
        <f t="shared" si="221"/>
        <v>module=mcare</v>
      </c>
      <c r="F4401" s="3" t="s">
        <v>114</v>
      </c>
    </row>
    <row r="4402" spans="1:6" ht="30" customHeight="1">
      <c r="A4402" s="3" t="s">
        <v>3</v>
      </c>
      <c r="B4402" s="3" t="s">
        <v>7142</v>
      </c>
      <c r="C4402" s="3" t="s">
        <v>7142</v>
      </c>
      <c r="D4402" s="12" t="s">
        <v>10722</v>
      </c>
      <c r="E4402" s="6" t="str">
        <f t="shared" si="221"/>
        <v>module=mcare</v>
      </c>
      <c r="F4402" s="3" t="s">
        <v>114</v>
      </c>
    </row>
    <row r="4403" spans="1:6" ht="30" customHeight="1">
      <c r="A4403" s="3" t="s">
        <v>3</v>
      </c>
      <c r="B4403" s="3" t="s">
        <v>7143</v>
      </c>
      <c r="C4403" s="3" t="s">
        <v>7143</v>
      </c>
      <c r="D4403" s="12" t="s">
        <v>10723</v>
      </c>
      <c r="E4403" s="6" t="str">
        <f t="shared" si="221"/>
        <v>module=mcare</v>
      </c>
      <c r="F4403" s="3" t="s">
        <v>114</v>
      </c>
    </row>
    <row r="4404" spans="1:6" ht="30" customHeight="1">
      <c r="A4404" s="3" t="s">
        <v>2</v>
      </c>
      <c r="B4404" s="3" t="s">
        <v>7144</v>
      </c>
      <c r="C4404" s="3" t="s">
        <v>8515</v>
      </c>
      <c r="D4404" s="12" t="s">
        <v>10724</v>
      </c>
      <c r="E4404" s="6" t="str">
        <f t="shared" ref="E4404:E4427" si="222">HYPERLINK("http://www.ssc.wisc.edu/wlsresearch/documentation/waves/?wave=wls92&amp;module=msocp","module=msocp")</f>
        <v>module=msocp</v>
      </c>
      <c r="F4404" s="6" t="str">
        <f t="shared" ref="F4404:F4427" si="223">HYPERLINK("http://www.ssc.wisc.edu/wlsresearch/documentation/waves/?wave=wls94&amp;module=xmsocp","module=xmsocp")</f>
        <v>module=xmsocp</v>
      </c>
    </row>
    <row r="4405" spans="1:6" ht="30" customHeight="1">
      <c r="A4405" s="3" t="s">
        <v>2</v>
      </c>
      <c r="B4405" s="3" t="s">
        <v>7145</v>
      </c>
      <c r="C4405" s="3" t="s">
        <v>8516</v>
      </c>
      <c r="D4405" s="12" t="s">
        <v>10725</v>
      </c>
      <c r="E4405" s="6" t="str">
        <f t="shared" si="222"/>
        <v>module=msocp</v>
      </c>
      <c r="F4405" s="6" t="str">
        <f t="shared" si="223"/>
        <v>module=xmsocp</v>
      </c>
    </row>
    <row r="4406" spans="1:6" ht="30" customHeight="1">
      <c r="A4406" s="3" t="s">
        <v>2</v>
      </c>
      <c r="B4406" s="3" t="s">
        <v>7146</v>
      </c>
      <c r="C4406" s="3" t="s">
        <v>8517</v>
      </c>
      <c r="D4406" s="12" t="s">
        <v>10726</v>
      </c>
      <c r="E4406" s="6" t="str">
        <f t="shared" si="222"/>
        <v>module=msocp</v>
      </c>
      <c r="F4406" s="6" t="str">
        <f t="shared" si="223"/>
        <v>module=xmsocp</v>
      </c>
    </row>
    <row r="4407" spans="1:6" ht="30" customHeight="1">
      <c r="A4407" s="3" t="s">
        <v>2</v>
      </c>
      <c r="B4407" s="3" t="s">
        <v>7147</v>
      </c>
      <c r="C4407" s="3" t="s">
        <v>8518</v>
      </c>
      <c r="D4407" s="12" t="s">
        <v>10727</v>
      </c>
      <c r="E4407" s="6" t="str">
        <f t="shared" si="222"/>
        <v>module=msocp</v>
      </c>
      <c r="F4407" s="6" t="str">
        <f t="shared" si="223"/>
        <v>module=xmsocp</v>
      </c>
    </row>
    <row r="4408" spans="1:6" ht="30" customHeight="1">
      <c r="A4408" s="3" t="s">
        <v>2</v>
      </c>
      <c r="B4408" s="3" t="s">
        <v>7148</v>
      </c>
      <c r="C4408" s="3" t="s">
        <v>8519</v>
      </c>
      <c r="D4408" s="12" t="s">
        <v>10728</v>
      </c>
      <c r="E4408" s="6" t="str">
        <f t="shared" si="222"/>
        <v>module=msocp</v>
      </c>
      <c r="F4408" s="6" t="str">
        <f t="shared" si="223"/>
        <v>module=xmsocp</v>
      </c>
    </row>
    <row r="4409" spans="1:6" ht="30" customHeight="1">
      <c r="A4409" s="3" t="s">
        <v>2</v>
      </c>
      <c r="B4409" s="3" t="s">
        <v>7149</v>
      </c>
      <c r="C4409" s="3" t="s">
        <v>8520</v>
      </c>
      <c r="D4409" s="12" t="s">
        <v>10729</v>
      </c>
      <c r="E4409" s="6" t="str">
        <f t="shared" si="222"/>
        <v>module=msocp</v>
      </c>
      <c r="F4409" s="6" t="str">
        <f t="shared" si="223"/>
        <v>module=xmsocp</v>
      </c>
    </row>
    <row r="4410" spans="1:6" ht="30" customHeight="1">
      <c r="A4410" s="3" t="s">
        <v>2</v>
      </c>
      <c r="B4410" s="3" t="s">
        <v>7150</v>
      </c>
      <c r="C4410" s="3" t="s">
        <v>8521</v>
      </c>
      <c r="D4410" s="12" t="s">
        <v>10730</v>
      </c>
      <c r="E4410" s="6" t="str">
        <f t="shared" si="222"/>
        <v>module=msocp</v>
      </c>
      <c r="F4410" s="6" t="str">
        <f t="shared" si="223"/>
        <v>module=xmsocp</v>
      </c>
    </row>
    <row r="4411" spans="1:6" ht="30" customHeight="1">
      <c r="A4411" s="3" t="s">
        <v>2</v>
      </c>
      <c r="B4411" s="3" t="s">
        <v>7151</v>
      </c>
      <c r="C4411" s="3" t="s">
        <v>8522</v>
      </c>
      <c r="D4411" s="12" t="s">
        <v>10731</v>
      </c>
      <c r="E4411" s="6" t="str">
        <f t="shared" si="222"/>
        <v>module=msocp</v>
      </c>
      <c r="F4411" s="6" t="str">
        <f t="shared" si="223"/>
        <v>module=xmsocp</v>
      </c>
    </row>
    <row r="4412" spans="1:6" ht="30" customHeight="1">
      <c r="A4412" s="3" t="s">
        <v>2</v>
      </c>
      <c r="B4412" s="3" t="s">
        <v>7152</v>
      </c>
      <c r="C4412" s="3" t="s">
        <v>8523</v>
      </c>
      <c r="D4412" s="12" t="s">
        <v>10732</v>
      </c>
      <c r="E4412" s="6" t="str">
        <f t="shared" si="222"/>
        <v>module=msocp</v>
      </c>
      <c r="F4412" s="6" t="str">
        <f t="shared" si="223"/>
        <v>module=xmsocp</v>
      </c>
    </row>
    <row r="4413" spans="1:6" ht="30" customHeight="1">
      <c r="A4413" s="3" t="s">
        <v>2</v>
      </c>
      <c r="B4413" s="3" t="s">
        <v>7153</v>
      </c>
      <c r="C4413" s="3" t="s">
        <v>8524</v>
      </c>
      <c r="D4413" s="12" t="s">
        <v>10733</v>
      </c>
      <c r="E4413" s="6" t="str">
        <f t="shared" si="222"/>
        <v>module=msocp</v>
      </c>
      <c r="F4413" s="6" t="str">
        <f t="shared" si="223"/>
        <v>module=xmsocp</v>
      </c>
    </row>
    <row r="4414" spans="1:6" ht="30" customHeight="1">
      <c r="A4414" s="3" t="s">
        <v>2</v>
      </c>
      <c r="B4414" s="3" t="s">
        <v>7154</v>
      </c>
      <c r="C4414" s="3" t="s">
        <v>8525</v>
      </c>
      <c r="D4414" s="12" t="s">
        <v>10734</v>
      </c>
      <c r="E4414" s="6" t="str">
        <f t="shared" si="222"/>
        <v>module=msocp</v>
      </c>
      <c r="F4414" s="6" t="str">
        <f t="shared" si="223"/>
        <v>module=xmsocp</v>
      </c>
    </row>
    <row r="4415" spans="1:6" ht="30" customHeight="1">
      <c r="A4415" s="3" t="s">
        <v>2</v>
      </c>
      <c r="B4415" s="3" t="s">
        <v>7155</v>
      </c>
      <c r="C4415" s="3" t="s">
        <v>8526</v>
      </c>
      <c r="D4415" s="12" t="s">
        <v>10735</v>
      </c>
      <c r="E4415" s="6" t="str">
        <f t="shared" si="222"/>
        <v>module=msocp</v>
      </c>
      <c r="F4415" s="6" t="str">
        <f t="shared" si="223"/>
        <v>module=xmsocp</v>
      </c>
    </row>
    <row r="4416" spans="1:6" ht="30" customHeight="1">
      <c r="A4416" s="3" t="s">
        <v>2</v>
      </c>
      <c r="B4416" s="3" t="s">
        <v>7156</v>
      </c>
      <c r="C4416" s="3" t="s">
        <v>8527</v>
      </c>
      <c r="D4416" s="12" t="s">
        <v>10736</v>
      </c>
      <c r="E4416" s="6" t="str">
        <f t="shared" si="222"/>
        <v>module=msocp</v>
      </c>
      <c r="F4416" s="6" t="str">
        <f t="shared" si="223"/>
        <v>module=xmsocp</v>
      </c>
    </row>
    <row r="4417" spans="1:6" ht="30" customHeight="1">
      <c r="A4417" s="3" t="s">
        <v>2</v>
      </c>
      <c r="B4417" s="3" t="s">
        <v>7157</v>
      </c>
      <c r="C4417" s="3" t="s">
        <v>8528</v>
      </c>
      <c r="D4417" s="12" t="s">
        <v>10737</v>
      </c>
      <c r="E4417" s="6" t="str">
        <f t="shared" si="222"/>
        <v>module=msocp</v>
      </c>
      <c r="F4417" s="6" t="str">
        <f t="shared" si="223"/>
        <v>module=xmsocp</v>
      </c>
    </row>
    <row r="4418" spans="1:6" ht="30" customHeight="1">
      <c r="A4418" s="3" t="s">
        <v>2</v>
      </c>
      <c r="B4418" s="3" t="s">
        <v>7158</v>
      </c>
      <c r="C4418" s="3" t="s">
        <v>8529</v>
      </c>
      <c r="D4418" s="12" t="s">
        <v>10738</v>
      </c>
      <c r="E4418" s="6" t="str">
        <f t="shared" si="222"/>
        <v>module=msocp</v>
      </c>
      <c r="F4418" s="6" t="str">
        <f t="shared" si="223"/>
        <v>module=xmsocp</v>
      </c>
    </row>
    <row r="4419" spans="1:6" ht="30" customHeight="1">
      <c r="A4419" s="3" t="s">
        <v>2</v>
      </c>
      <c r="B4419" s="3" t="s">
        <v>7159</v>
      </c>
      <c r="C4419" s="3" t="s">
        <v>8530</v>
      </c>
      <c r="D4419" s="12" t="s">
        <v>10739</v>
      </c>
      <c r="E4419" s="6" t="str">
        <f t="shared" si="222"/>
        <v>module=msocp</v>
      </c>
      <c r="F4419" s="6" t="str">
        <f t="shared" si="223"/>
        <v>module=xmsocp</v>
      </c>
    </row>
    <row r="4420" spans="1:6" ht="30" customHeight="1">
      <c r="A4420" s="3" t="s">
        <v>2</v>
      </c>
      <c r="B4420" s="3" t="s">
        <v>7160</v>
      </c>
      <c r="C4420" s="3" t="s">
        <v>8531</v>
      </c>
      <c r="D4420" s="12" t="s">
        <v>10740</v>
      </c>
      <c r="E4420" s="6" t="str">
        <f t="shared" si="222"/>
        <v>module=msocp</v>
      </c>
      <c r="F4420" s="6" t="str">
        <f t="shared" si="223"/>
        <v>module=xmsocp</v>
      </c>
    </row>
    <row r="4421" spans="1:6" ht="30" customHeight="1">
      <c r="A4421" s="3" t="s">
        <v>2</v>
      </c>
      <c r="B4421" s="3" t="s">
        <v>7161</v>
      </c>
      <c r="C4421" s="3" t="s">
        <v>8532</v>
      </c>
      <c r="D4421" s="12" t="s">
        <v>10741</v>
      </c>
      <c r="E4421" s="6" t="str">
        <f t="shared" si="222"/>
        <v>module=msocp</v>
      </c>
      <c r="F4421" s="6" t="str">
        <f t="shared" si="223"/>
        <v>module=xmsocp</v>
      </c>
    </row>
    <row r="4422" spans="1:6" ht="30" customHeight="1">
      <c r="A4422" s="3" t="s">
        <v>2</v>
      </c>
      <c r="B4422" s="3" t="s">
        <v>7162</v>
      </c>
      <c r="C4422" s="3" t="s">
        <v>8533</v>
      </c>
      <c r="D4422" s="12" t="s">
        <v>10742</v>
      </c>
      <c r="E4422" s="6" t="str">
        <f t="shared" si="222"/>
        <v>module=msocp</v>
      </c>
      <c r="F4422" s="6" t="str">
        <f t="shared" si="223"/>
        <v>module=xmsocp</v>
      </c>
    </row>
    <row r="4423" spans="1:6" ht="30" customHeight="1">
      <c r="A4423" s="3" t="s">
        <v>2</v>
      </c>
      <c r="B4423" s="3" t="s">
        <v>7163</v>
      </c>
      <c r="C4423" s="3" t="s">
        <v>8534</v>
      </c>
      <c r="D4423" s="12" t="s">
        <v>10743</v>
      </c>
      <c r="E4423" s="6" t="str">
        <f t="shared" si="222"/>
        <v>module=msocp</v>
      </c>
      <c r="F4423" s="6" t="str">
        <f t="shared" si="223"/>
        <v>module=xmsocp</v>
      </c>
    </row>
    <row r="4424" spans="1:6" ht="30" customHeight="1">
      <c r="A4424" s="3" t="s">
        <v>2</v>
      </c>
      <c r="B4424" s="3" t="s">
        <v>7164</v>
      </c>
      <c r="C4424" s="3" t="s">
        <v>8535</v>
      </c>
      <c r="D4424" s="12" t="s">
        <v>10744</v>
      </c>
      <c r="E4424" s="6" t="str">
        <f t="shared" si="222"/>
        <v>module=msocp</v>
      </c>
      <c r="F4424" s="6" t="str">
        <f t="shared" si="223"/>
        <v>module=xmsocp</v>
      </c>
    </row>
    <row r="4425" spans="1:6" ht="30" customHeight="1">
      <c r="A4425" s="3" t="s">
        <v>2</v>
      </c>
      <c r="B4425" s="3" t="s">
        <v>7165</v>
      </c>
      <c r="C4425" s="3" t="s">
        <v>8536</v>
      </c>
      <c r="D4425" s="12" t="s">
        <v>10745</v>
      </c>
      <c r="E4425" s="6" t="str">
        <f t="shared" si="222"/>
        <v>module=msocp</v>
      </c>
      <c r="F4425" s="6" t="str">
        <f t="shared" si="223"/>
        <v>module=xmsocp</v>
      </c>
    </row>
    <row r="4426" spans="1:6" ht="30" customHeight="1">
      <c r="A4426" s="3" t="s">
        <v>2</v>
      </c>
      <c r="B4426" s="3" t="s">
        <v>7166</v>
      </c>
      <c r="C4426" s="3" t="s">
        <v>8537</v>
      </c>
      <c r="D4426" s="12" t="s">
        <v>10746</v>
      </c>
      <c r="E4426" s="6" t="str">
        <f t="shared" si="222"/>
        <v>module=msocp</v>
      </c>
      <c r="F4426" s="6" t="str">
        <f t="shared" si="223"/>
        <v>module=xmsocp</v>
      </c>
    </row>
    <row r="4427" spans="1:6" ht="30" customHeight="1">
      <c r="A4427" s="3" t="s">
        <v>2</v>
      </c>
      <c r="B4427" s="3" t="s">
        <v>7167</v>
      </c>
      <c r="C4427" s="3" t="s">
        <v>8538</v>
      </c>
      <c r="D4427" s="12" t="s">
        <v>10747</v>
      </c>
      <c r="E4427" s="6" t="str">
        <f t="shared" si="222"/>
        <v>module=msocp</v>
      </c>
      <c r="F4427" s="6" t="str">
        <f t="shared" si="223"/>
        <v>module=xmsocp</v>
      </c>
    </row>
    <row r="4428" spans="1:6" ht="30" customHeight="1">
      <c r="A4428" s="3" t="s">
        <v>2</v>
      </c>
      <c r="B4428" s="3" t="s">
        <v>7168</v>
      </c>
      <c r="C4428" s="3" t="s">
        <v>8539</v>
      </c>
      <c r="D4428" s="12" t="s">
        <v>10748</v>
      </c>
      <c r="E4428" s="6" t="str">
        <f>HYPERLINK("http://www.ssc.wisc.edu/wlsresearch/documentation/waves/?wave=wls92&amp;module=minfo","module=minfo")</f>
        <v>module=minfo</v>
      </c>
      <c r="F4428" s="6" t="str">
        <f>HYPERLINK("http://www.ssc.wisc.edu/wlsresearch/documentation/waves/?wave=wls94&amp;module=xminfo","module=xminfo")</f>
        <v>module=xminfo</v>
      </c>
    </row>
    <row r="4429" spans="1:6" ht="30" customHeight="1">
      <c r="A4429" s="3" t="s">
        <v>2</v>
      </c>
      <c r="B4429" s="3" t="s">
        <v>7169</v>
      </c>
      <c r="C4429" s="3" t="s">
        <v>8540</v>
      </c>
      <c r="D4429" s="12" t="s">
        <v>10749</v>
      </c>
      <c r="E4429" s="6" t="str">
        <f>HYPERLINK("http://www.ssc.wisc.edu/wlsresearch/documentation/waves/?wave=wls92&amp;module=minfo","module=minfo")</f>
        <v>module=minfo</v>
      </c>
      <c r="F4429" s="6" t="str">
        <f>HYPERLINK("http://www.ssc.wisc.edu/wlsresearch/documentation/waves/?wave=wls94&amp;module=xminfo","module=xminfo")</f>
        <v>module=xminfo</v>
      </c>
    </row>
    <row r="4430" spans="1:6" ht="30" customHeight="1">
      <c r="A4430" s="3" t="s">
        <v>4</v>
      </c>
      <c r="B4430" s="3" t="s">
        <v>7170</v>
      </c>
      <c r="C4430" s="3" t="s">
        <v>7170</v>
      </c>
      <c r="D4430" s="12" t="s">
        <v>9105</v>
      </c>
      <c r="E4430" s="3" t="s">
        <v>114</v>
      </c>
      <c r="F4430" s="6" t="str">
        <f t="shared" ref="F4430:F4461" si="224">HYPERLINK("http://www.ssc.wisc.edu/wlsresearch/documentation/waves/?wave=wls94&amp;module=xempl","module=xempl")</f>
        <v>module=xempl</v>
      </c>
    </row>
    <row r="4431" spans="1:6" ht="30" customHeight="1">
      <c r="A4431" s="3" t="s">
        <v>4</v>
      </c>
      <c r="B4431" s="3" t="s">
        <v>7171</v>
      </c>
      <c r="C4431" s="3" t="s">
        <v>7171</v>
      </c>
      <c r="D4431" s="12" t="s">
        <v>10750</v>
      </c>
      <c r="E4431" s="3" t="s">
        <v>114</v>
      </c>
      <c r="F4431" s="6" t="str">
        <f t="shared" si="224"/>
        <v>module=xempl</v>
      </c>
    </row>
    <row r="4432" spans="1:6" ht="30" customHeight="1">
      <c r="A4432" s="3" t="s">
        <v>4</v>
      </c>
      <c r="B4432" s="3" t="s">
        <v>7172</v>
      </c>
      <c r="C4432" s="3" t="s">
        <v>7172</v>
      </c>
      <c r="D4432" s="12" t="s">
        <v>10751</v>
      </c>
      <c r="E4432" s="3" t="s">
        <v>114</v>
      </c>
      <c r="F4432" s="6" t="str">
        <f t="shared" si="224"/>
        <v>module=xempl</v>
      </c>
    </row>
    <row r="4433" spans="1:6" ht="30" customHeight="1">
      <c r="A4433" s="3" t="s">
        <v>4</v>
      </c>
      <c r="B4433" s="3" t="s">
        <v>7173</v>
      </c>
      <c r="C4433" s="3" t="s">
        <v>7173</v>
      </c>
      <c r="D4433" s="12" t="s">
        <v>10752</v>
      </c>
      <c r="E4433" s="3" t="s">
        <v>114</v>
      </c>
      <c r="F4433" s="6" t="str">
        <f t="shared" si="224"/>
        <v>module=xempl</v>
      </c>
    </row>
    <row r="4434" spans="1:6" ht="30" customHeight="1">
      <c r="A4434" s="3" t="s">
        <v>4</v>
      </c>
      <c r="B4434" s="3" t="s">
        <v>7174</v>
      </c>
      <c r="C4434" s="3" t="s">
        <v>7174</v>
      </c>
      <c r="D4434" s="12" t="s">
        <v>10753</v>
      </c>
      <c r="E4434" s="3" t="s">
        <v>114</v>
      </c>
      <c r="F4434" s="6" t="str">
        <f t="shared" si="224"/>
        <v>module=xempl</v>
      </c>
    </row>
    <row r="4435" spans="1:6" ht="30" customHeight="1">
      <c r="A4435" s="3" t="s">
        <v>4</v>
      </c>
      <c r="B4435" s="3" t="s">
        <v>7175</v>
      </c>
      <c r="C4435" s="3" t="s">
        <v>7175</v>
      </c>
      <c r="D4435" s="12" t="s">
        <v>10754</v>
      </c>
      <c r="E4435" s="3" t="s">
        <v>114</v>
      </c>
      <c r="F4435" s="6" t="str">
        <f t="shared" si="224"/>
        <v>module=xempl</v>
      </c>
    </row>
    <row r="4436" spans="1:6" ht="30" customHeight="1">
      <c r="A4436" s="3" t="s">
        <v>4</v>
      </c>
      <c r="B4436" s="3" t="s">
        <v>7176</v>
      </c>
      <c r="C4436" s="3" t="s">
        <v>7176</v>
      </c>
      <c r="D4436" s="12" t="s">
        <v>10755</v>
      </c>
      <c r="E4436" s="3" t="s">
        <v>114</v>
      </c>
      <c r="F4436" s="6" t="str">
        <f t="shared" si="224"/>
        <v>module=xempl</v>
      </c>
    </row>
    <row r="4437" spans="1:6" ht="30" customHeight="1">
      <c r="A4437" s="3" t="s">
        <v>4</v>
      </c>
      <c r="B4437" s="3" t="s">
        <v>7177</v>
      </c>
      <c r="C4437" s="3" t="s">
        <v>7177</v>
      </c>
      <c r="D4437" s="12" t="s">
        <v>10756</v>
      </c>
      <c r="E4437" s="3" t="s">
        <v>114</v>
      </c>
      <c r="F4437" s="6" t="str">
        <f t="shared" si="224"/>
        <v>module=xempl</v>
      </c>
    </row>
    <row r="4438" spans="1:6" ht="30" customHeight="1">
      <c r="A4438" s="3" t="s">
        <v>4</v>
      </c>
      <c r="B4438" s="3" t="s">
        <v>7178</v>
      </c>
      <c r="C4438" s="3" t="s">
        <v>7178</v>
      </c>
      <c r="D4438" s="12" t="s">
        <v>10757</v>
      </c>
      <c r="E4438" s="3" t="s">
        <v>114</v>
      </c>
      <c r="F4438" s="6" t="str">
        <f t="shared" si="224"/>
        <v>module=xempl</v>
      </c>
    </row>
    <row r="4439" spans="1:6" ht="30" customHeight="1">
      <c r="A4439" s="3" t="s">
        <v>4</v>
      </c>
      <c r="B4439" s="3" t="s">
        <v>7179</v>
      </c>
      <c r="C4439" s="3" t="s">
        <v>7179</v>
      </c>
      <c r="D4439" s="12" t="s">
        <v>10758</v>
      </c>
      <c r="E4439" s="3" t="s">
        <v>114</v>
      </c>
      <c r="F4439" s="6" t="str">
        <f t="shared" si="224"/>
        <v>module=xempl</v>
      </c>
    </row>
    <row r="4440" spans="1:6" ht="30" customHeight="1">
      <c r="A4440" s="3" t="s">
        <v>4</v>
      </c>
      <c r="B4440" s="3" t="s">
        <v>7180</v>
      </c>
      <c r="C4440" s="3" t="s">
        <v>7180</v>
      </c>
      <c r="D4440" s="12" t="s">
        <v>10759</v>
      </c>
      <c r="E4440" s="3" t="s">
        <v>114</v>
      </c>
      <c r="F4440" s="6" t="str">
        <f t="shared" si="224"/>
        <v>module=xempl</v>
      </c>
    </row>
    <row r="4441" spans="1:6" ht="30" customHeight="1">
      <c r="A4441" s="3" t="s">
        <v>4</v>
      </c>
      <c r="B4441" s="3" t="s">
        <v>7181</v>
      </c>
      <c r="C4441" s="3" t="s">
        <v>7181</v>
      </c>
      <c r="D4441" s="12" t="s">
        <v>10760</v>
      </c>
      <c r="E4441" s="3" t="s">
        <v>114</v>
      </c>
      <c r="F4441" s="6" t="str">
        <f t="shared" si="224"/>
        <v>module=xempl</v>
      </c>
    </row>
    <row r="4442" spans="1:6" ht="30" customHeight="1">
      <c r="A4442" s="3" t="s">
        <v>4</v>
      </c>
      <c r="B4442" s="3" t="s">
        <v>7182</v>
      </c>
      <c r="C4442" s="3" t="s">
        <v>7182</v>
      </c>
      <c r="D4442" s="12" t="s">
        <v>10761</v>
      </c>
      <c r="E4442" s="3" t="s">
        <v>114</v>
      </c>
      <c r="F4442" s="6" t="str">
        <f t="shared" si="224"/>
        <v>module=xempl</v>
      </c>
    </row>
    <row r="4443" spans="1:6" ht="30" customHeight="1">
      <c r="A4443" s="3" t="s">
        <v>4</v>
      </c>
      <c r="B4443" s="3" t="s">
        <v>7183</v>
      </c>
      <c r="C4443" s="3" t="s">
        <v>7183</v>
      </c>
      <c r="D4443" s="12" t="s">
        <v>10762</v>
      </c>
      <c r="E4443" s="3" t="s">
        <v>114</v>
      </c>
      <c r="F4443" s="6" t="str">
        <f t="shared" si="224"/>
        <v>module=xempl</v>
      </c>
    </row>
    <row r="4444" spans="1:6" ht="30" customHeight="1">
      <c r="A4444" s="3" t="s">
        <v>4</v>
      </c>
      <c r="B4444" s="3" t="s">
        <v>7184</v>
      </c>
      <c r="C4444" s="3" t="s">
        <v>7184</v>
      </c>
      <c r="D4444" s="12" t="s">
        <v>10763</v>
      </c>
      <c r="E4444" s="3" t="s">
        <v>114</v>
      </c>
      <c r="F4444" s="6" t="str">
        <f t="shared" si="224"/>
        <v>module=xempl</v>
      </c>
    </row>
    <row r="4445" spans="1:6" ht="30" customHeight="1">
      <c r="A4445" s="3" t="s">
        <v>4</v>
      </c>
      <c r="B4445" s="3" t="s">
        <v>7185</v>
      </c>
      <c r="C4445" s="3" t="s">
        <v>7185</v>
      </c>
      <c r="D4445" s="12" t="s">
        <v>10764</v>
      </c>
      <c r="E4445" s="3" t="s">
        <v>114</v>
      </c>
      <c r="F4445" s="6" t="str">
        <f t="shared" si="224"/>
        <v>module=xempl</v>
      </c>
    </row>
    <row r="4446" spans="1:6" ht="30" customHeight="1">
      <c r="A4446" s="3" t="s">
        <v>4</v>
      </c>
      <c r="B4446" s="3" t="s">
        <v>7186</v>
      </c>
      <c r="C4446" s="3" t="s">
        <v>7186</v>
      </c>
      <c r="D4446" s="12" t="s">
        <v>10765</v>
      </c>
      <c r="E4446" s="3" t="s">
        <v>114</v>
      </c>
      <c r="F4446" s="6" t="str">
        <f t="shared" si="224"/>
        <v>module=xempl</v>
      </c>
    </row>
    <row r="4447" spans="1:6" ht="30" customHeight="1">
      <c r="A4447" s="3" t="s">
        <v>4</v>
      </c>
      <c r="B4447" s="3" t="s">
        <v>7187</v>
      </c>
      <c r="C4447" s="3" t="s">
        <v>7187</v>
      </c>
      <c r="D4447" s="12" t="s">
        <v>10766</v>
      </c>
      <c r="E4447" s="3" t="s">
        <v>114</v>
      </c>
      <c r="F4447" s="6" t="str">
        <f t="shared" si="224"/>
        <v>module=xempl</v>
      </c>
    </row>
    <row r="4448" spans="1:6" ht="30" customHeight="1">
      <c r="A4448" s="3" t="s">
        <v>4</v>
      </c>
      <c r="B4448" s="3" t="s">
        <v>7188</v>
      </c>
      <c r="C4448" s="3" t="s">
        <v>7188</v>
      </c>
      <c r="D4448" s="12" t="s">
        <v>10767</v>
      </c>
      <c r="E4448" s="3" t="s">
        <v>114</v>
      </c>
      <c r="F4448" s="6" t="str">
        <f t="shared" si="224"/>
        <v>module=xempl</v>
      </c>
    </row>
    <row r="4449" spans="1:6" ht="30" customHeight="1">
      <c r="A4449" s="3" t="s">
        <v>4</v>
      </c>
      <c r="B4449" s="3" t="s">
        <v>7189</v>
      </c>
      <c r="C4449" s="3" t="s">
        <v>7189</v>
      </c>
      <c r="D4449" s="12" t="s">
        <v>10768</v>
      </c>
      <c r="E4449" s="3" t="s">
        <v>114</v>
      </c>
      <c r="F4449" s="6" t="str">
        <f t="shared" si="224"/>
        <v>module=xempl</v>
      </c>
    </row>
    <row r="4450" spans="1:6" ht="30" customHeight="1">
      <c r="A4450" s="3" t="s">
        <v>4</v>
      </c>
      <c r="B4450" s="3" t="s">
        <v>7190</v>
      </c>
      <c r="C4450" s="3" t="s">
        <v>7190</v>
      </c>
      <c r="D4450" s="12" t="s">
        <v>10769</v>
      </c>
      <c r="E4450" s="3" t="s">
        <v>114</v>
      </c>
      <c r="F4450" s="6" t="str">
        <f t="shared" si="224"/>
        <v>module=xempl</v>
      </c>
    </row>
    <row r="4451" spans="1:6" ht="30" customHeight="1">
      <c r="A4451" s="3" t="s">
        <v>4</v>
      </c>
      <c r="B4451" s="3" t="s">
        <v>7191</v>
      </c>
      <c r="C4451" s="3" t="s">
        <v>7191</v>
      </c>
      <c r="D4451" s="12" t="s">
        <v>10770</v>
      </c>
      <c r="E4451" s="3" t="s">
        <v>114</v>
      </c>
      <c r="F4451" s="6" t="str">
        <f t="shared" si="224"/>
        <v>module=xempl</v>
      </c>
    </row>
    <row r="4452" spans="1:6" ht="30" customHeight="1">
      <c r="A4452" s="3" t="s">
        <v>4</v>
      </c>
      <c r="B4452" s="3" t="s">
        <v>7192</v>
      </c>
      <c r="C4452" s="3" t="s">
        <v>7192</v>
      </c>
      <c r="D4452" s="12" t="s">
        <v>10771</v>
      </c>
      <c r="E4452" s="3" t="s">
        <v>114</v>
      </c>
      <c r="F4452" s="6" t="str">
        <f t="shared" si="224"/>
        <v>module=xempl</v>
      </c>
    </row>
    <row r="4453" spans="1:6" ht="30" customHeight="1">
      <c r="A4453" s="3" t="s">
        <v>4</v>
      </c>
      <c r="B4453" s="3" t="s">
        <v>7193</v>
      </c>
      <c r="C4453" s="3" t="s">
        <v>7193</v>
      </c>
      <c r="D4453" s="12" t="s">
        <v>10772</v>
      </c>
      <c r="E4453" s="3" t="s">
        <v>114</v>
      </c>
      <c r="F4453" s="6" t="str">
        <f t="shared" si="224"/>
        <v>module=xempl</v>
      </c>
    </row>
    <row r="4454" spans="1:6" ht="30" customHeight="1">
      <c r="A4454" s="3" t="s">
        <v>4</v>
      </c>
      <c r="B4454" s="3" t="s">
        <v>7194</v>
      </c>
      <c r="C4454" s="3" t="s">
        <v>7194</v>
      </c>
      <c r="D4454" s="12" t="s">
        <v>10773</v>
      </c>
      <c r="E4454" s="3" t="s">
        <v>114</v>
      </c>
      <c r="F4454" s="6" t="str">
        <f t="shared" si="224"/>
        <v>module=xempl</v>
      </c>
    </row>
    <row r="4455" spans="1:6" ht="30" customHeight="1">
      <c r="A4455" s="3" t="s">
        <v>4</v>
      </c>
      <c r="B4455" s="3" t="s">
        <v>7195</v>
      </c>
      <c r="C4455" s="3" t="s">
        <v>7195</v>
      </c>
      <c r="D4455" s="12" t="s">
        <v>10774</v>
      </c>
      <c r="E4455" s="3" t="s">
        <v>114</v>
      </c>
      <c r="F4455" s="6" t="str">
        <f t="shared" si="224"/>
        <v>module=xempl</v>
      </c>
    </row>
    <row r="4456" spans="1:6" ht="30" customHeight="1">
      <c r="A4456" s="3" t="s">
        <v>4</v>
      </c>
      <c r="B4456" s="3" t="s">
        <v>7196</v>
      </c>
      <c r="C4456" s="3" t="s">
        <v>7196</v>
      </c>
      <c r="D4456" s="12" t="s">
        <v>10775</v>
      </c>
      <c r="E4456" s="3" t="s">
        <v>114</v>
      </c>
      <c r="F4456" s="6" t="str">
        <f t="shared" si="224"/>
        <v>module=xempl</v>
      </c>
    </row>
    <row r="4457" spans="1:6" ht="30" customHeight="1">
      <c r="A4457" s="3" t="s">
        <v>4</v>
      </c>
      <c r="B4457" s="3" t="s">
        <v>7197</v>
      </c>
      <c r="C4457" s="3" t="s">
        <v>7197</v>
      </c>
      <c r="D4457" s="12" t="s">
        <v>10776</v>
      </c>
      <c r="E4457" s="3" t="s">
        <v>114</v>
      </c>
      <c r="F4457" s="6" t="str">
        <f t="shared" si="224"/>
        <v>module=xempl</v>
      </c>
    </row>
    <row r="4458" spans="1:6" ht="30" customHeight="1">
      <c r="A4458" s="3" t="s">
        <v>4</v>
      </c>
      <c r="B4458" s="3" t="s">
        <v>7198</v>
      </c>
      <c r="C4458" s="3" t="s">
        <v>7198</v>
      </c>
      <c r="D4458" s="12" t="s">
        <v>10777</v>
      </c>
      <c r="E4458" s="3" t="s">
        <v>114</v>
      </c>
      <c r="F4458" s="6" t="str">
        <f t="shared" si="224"/>
        <v>module=xempl</v>
      </c>
    </row>
    <row r="4459" spans="1:6" ht="30" customHeight="1">
      <c r="A4459" s="3" t="s">
        <v>4</v>
      </c>
      <c r="B4459" s="3" t="s">
        <v>7199</v>
      </c>
      <c r="C4459" s="3" t="s">
        <v>7199</v>
      </c>
      <c r="D4459" s="12" t="s">
        <v>10778</v>
      </c>
      <c r="E4459" s="3" t="s">
        <v>114</v>
      </c>
      <c r="F4459" s="6" t="str">
        <f t="shared" si="224"/>
        <v>module=xempl</v>
      </c>
    </row>
    <row r="4460" spans="1:6" ht="30" customHeight="1">
      <c r="A4460" s="3" t="s">
        <v>4</v>
      </c>
      <c r="B4460" s="3" t="s">
        <v>7200</v>
      </c>
      <c r="C4460" s="3" t="s">
        <v>7200</v>
      </c>
      <c r="D4460" s="12" t="s">
        <v>10779</v>
      </c>
      <c r="E4460" s="3" t="s">
        <v>114</v>
      </c>
      <c r="F4460" s="6" t="str">
        <f t="shared" si="224"/>
        <v>module=xempl</v>
      </c>
    </row>
    <row r="4461" spans="1:6" ht="30" customHeight="1">
      <c r="A4461" s="3" t="s">
        <v>4</v>
      </c>
      <c r="B4461" s="3" t="s">
        <v>7201</v>
      </c>
      <c r="C4461" s="3" t="s">
        <v>7201</v>
      </c>
      <c r="D4461" s="12" t="s">
        <v>10780</v>
      </c>
      <c r="E4461" s="3" t="s">
        <v>114</v>
      </c>
      <c r="F4461" s="6" t="str">
        <f t="shared" si="224"/>
        <v>module=xempl</v>
      </c>
    </row>
    <row r="4462" spans="1:6" ht="30" customHeight="1">
      <c r="A4462" s="3" t="s">
        <v>4</v>
      </c>
      <c r="B4462" s="3" t="s">
        <v>7202</v>
      </c>
      <c r="C4462" s="3" t="s">
        <v>7202</v>
      </c>
      <c r="D4462" s="12" t="s">
        <v>10781</v>
      </c>
      <c r="E4462" s="3" t="s">
        <v>114</v>
      </c>
      <c r="F4462" s="6" t="str">
        <f t="shared" ref="F4462:F4493" si="225">HYPERLINK("http://www.ssc.wisc.edu/wlsresearch/documentation/waves/?wave=wls94&amp;module=xempl","module=xempl")</f>
        <v>module=xempl</v>
      </c>
    </row>
    <row r="4463" spans="1:6" ht="30" customHeight="1">
      <c r="A4463" s="3" t="s">
        <v>4</v>
      </c>
      <c r="B4463" s="3" t="s">
        <v>7203</v>
      </c>
      <c r="C4463" s="3" t="s">
        <v>7203</v>
      </c>
      <c r="D4463" s="12" t="s">
        <v>10782</v>
      </c>
      <c r="E4463" s="3" t="s">
        <v>114</v>
      </c>
      <c r="F4463" s="6" t="str">
        <f t="shared" si="225"/>
        <v>module=xempl</v>
      </c>
    </row>
    <row r="4464" spans="1:6" ht="30" customHeight="1">
      <c r="A4464" s="3" t="s">
        <v>4</v>
      </c>
      <c r="B4464" s="3" t="s">
        <v>7204</v>
      </c>
      <c r="C4464" s="3" t="s">
        <v>7204</v>
      </c>
      <c r="D4464" s="12" t="s">
        <v>10783</v>
      </c>
      <c r="E4464" s="3" t="s">
        <v>114</v>
      </c>
      <c r="F4464" s="6" t="str">
        <f t="shared" si="225"/>
        <v>module=xempl</v>
      </c>
    </row>
    <row r="4465" spans="1:6" ht="30" customHeight="1">
      <c r="A4465" s="3" t="s">
        <v>4</v>
      </c>
      <c r="B4465" s="3" t="s">
        <v>7205</v>
      </c>
      <c r="C4465" s="3" t="s">
        <v>7205</v>
      </c>
      <c r="D4465" s="12" t="s">
        <v>10784</v>
      </c>
      <c r="E4465" s="3" t="s">
        <v>114</v>
      </c>
      <c r="F4465" s="6" t="str">
        <f t="shared" si="225"/>
        <v>module=xempl</v>
      </c>
    </row>
    <row r="4466" spans="1:6" ht="30" customHeight="1">
      <c r="A4466" s="3" t="s">
        <v>4</v>
      </c>
      <c r="B4466" s="3" t="s">
        <v>7206</v>
      </c>
      <c r="C4466" s="3" t="s">
        <v>7206</v>
      </c>
      <c r="D4466" s="12" t="s">
        <v>10785</v>
      </c>
      <c r="E4466" s="3" t="s">
        <v>114</v>
      </c>
      <c r="F4466" s="6" t="str">
        <f t="shared" si="225"/>
        <v>module=xempl</v>
      </c>
    </row>
    <row r="4467" spans="1:6" ht="30" customHeight="1">
      <c r="A4467" s="3" t="s">
        <v>4</v>
      </c>
      <c r="B4467" s="3" t="s">
        <v>7207</v>
      </c>
      <c r="C4467" s="3" t="s">
        <v>7207</v>
      </c>
      <c r="D4467" s="12" t="s">
        <v>10786</v>
      </c>
      <c r="E4467" s="3" t="s">
        <v>114</v>
      </c>
      <c r="F4467" s="6" t="str">
        <f t="shared" si="225"/>
        <v>module=xempl</v>
      </c>
    </row>
    <row r="4468" spans="1:6" ht="30" customHeight="1">
      <c r="A4468" s="3" t="s">
        <v>4</v>
      </c>
      <c r="B4468" s="3" t="s">
        <v>7208</v>
      </c>
      <c r="C4468" s="3" t="s">
        <v>7208</v>
      </c>
      <c r="D4468" s="12" t="s">
        <v>10787</v>
      </c>
      <c r="E4468" s="3" t="s">
        <v>114</v>
      </c>
      <c r="F4468" s="6" t="str">
        <f t="shared" si="225"/>
        <v>module=xempl</v>
      </c>
    </row>
    <row r="4469" spans="1:6" ht="30" customHeight="1">
      <c r="A4469" s="3" t="s">
        <v>4</v>
      </c>
      <c r="B4469" s="3" t="s">
        <v>7209</v>
      </c>
      <c r="C4469" s="3" t="s">
        <v>7209</v>
      </c>
      <c r="D4469" s="12" t="s">
        <v>10788</v>
      </c>
      <c r="E4469" s="3" t="s">
        <v>114</v>
      </c>
      <c r="F4469" s="6" t="str">
        <f t="shared" si="225"/>
        <v>module=xempl</v>
      </c>
    </row>
    <row r="4470" spans="1:6" ht="30" customHeight="1">
      <c r="A4470" s="3" t="s">
        <v>4</v>
      </c>
      <c r="B4470" s="3" t="s">
        <v>7210</v>
      </c>
      <c r="C4470" s="3" t="s">
        <v>7210</v>
      </c>
      <c r="D4470" s="12" t="s">
        <v>10789</v>
      </c>
      <c r="E4470" s="3" t="s">
        <v>114</v>
      </c>
      <c r="F4470" s="6" t="str">
        <f t="shared" si="225"/>
        <v>module=xempl</v>
      </c>
    </row>
    <row r="4471" spans="1:6" ht="30" customHeight="1">
      <c r="A4471" s="3" t="s">
        <v>4</v>
      </c>
      <c r="B4471" s="3" t="s">
        <v>7211</v>
      </c>
      <c r="C4471" s="3" t="s">
        <v>7211</v>
      </c>
      <c r="D4471" s="12" t="s">
        <v>10790</v>
      </c>
      <c r="E4471" s="3" t="s">
        <v>114</v>
      </c>
      <c r="F4471" s="6" t="str">
        <f t="shared" si="225"/>
        <v>module=xempl</v>
      </c>
    </row>
    <row r="4472" spans="1:6" ht="30" customHeight="1">
      <c r="A4472" s="3" t="s">
        <v>4</v>
      </c>
      <c r="B4472" s="3" t="s">
        <v>7212</v>
      </c>
      <c r="C4472" s="3" t="s">
        <v>7212</v>
      </c>
      <c r="D4472" s="12" t="s">
        <v>10791</v>
      </c>
      <c r="E4472" s="3" t="s">
        <v>114</v>
      </c>
      <c r="F4472" s="6" t="str">
        <f t="shared" si="225"/>
        <v>module=xempl</v>
      </c>
    </row>
    <row r="4473" spans="1:6" ht="30" customHeight="1">
      <c r="A4473" s="3" t="s">
        <v>4</v>
      </c>
      <c r="B4473" s="3" t="s">
        <v>7213</v>
      </c>
      <c r="C4473" s="3" t="s">
        <v>7213</v>
      </c>
      <c r="D4473" s="12" t="s">
        <v>10792</v>
      </c>
      <c r="E4473" s="3" t="s">
        <v>114</v>
      </c>
      <c r="F4473" s="6" t="str">
        <f t="shared" si="225"/>
        <v>module=xempl</v>
      </c>
    </row>
    <row r="4474" spans="1:6" ht="30" customHeight="1">
      <c r="A4474" s="3" t="s">
        <v>4</v>
      </c>
      <c r="B4474" s="3" t="s">
        <v>7214</v>
      </c>
      <c r="C4474" s="3" t="s">
        <v>7214</v>
      </c>
      <c r="D4474" s="12" t="s">
        <v>10793</v>
      </c>
      <c r="E4474" s="3" t="s">
        <v>114</v>
      </c>
      <c r="F4474" s="6" t="str">
        <f t="shared" si="225"/>
        <v>module=xempl</v>
      </c>
    </row>
    <row r="4475" spans="1:6" ht="30" customHeight="1">
      <c r="A4475" s="3" t="s">
        <v>4</v>
      </c>
      <c r="B4475" s="3" t="s">
        <v>7215</v>
      </c>
      <c r="C4475" s="3" t="s">
        <v>7215</v>
      </c>
      <c r="D4475" s="12" t="s">
        <v>10794</v>
      </c>
      <c r="E4475" s="3" t="s">
        <v>114</v>
      </c>
      <c r="F4475" s="6" t="str">
        <f t="shared" si="225"/>
        <v>module=xempl</v>
      </c>
    </row>
    <row r="4476" spans="1:6" ht="30" customHeight="1">
      <c r="A4476" s="3" t="s">
        <v>4</v>
      </c>
      <c r="B4476" s="3" t="s">
        <v>7216</v>
      </c>
      <c r="C4476" s="3" t="s">
        <v>7216</v>
      </c>
      <c r="D4476" s="12" t="s">
        <v>10795</v>
      </c>
      <c r="E4476" s="3" t="s">
        <v>114</v>
      </c>
      <c r="F4476" s="6" t="str">
        <f t="shared" si="225"/>
        <v>module=xempl</v>
      </c>
    </row>
    <row r="4477" spans="1:6" ht="30" customHeight="1">
      <c r="A4477" s="3" t="s">
        <v>4</v>
      </c>
      <c r="B4477" s="3" t="s">
        <v>7217</v>
      </c>
      <c r="C4477" s="3" t="s">
        <v>7217</v>
      </c>
      <c r="D4477" s="12" t="s">
        <v>10796</v>
      </c>
      <c r="E4477" s="3" t="s">
        <v>114</v>
      </c>
      <c r="F4477" s="6" t="str">
        <f t="shared" si="225"/>
        <v>module=xempl</v>
      </c>
    </row>
    <row r="4478" spans="1:6" ht="30" customHeight="1">
      <c r="A4478" s="3" t="s">
        <v>4</v>
      </c>
      <c r="B4478" s="3" t="s">
        <v>7218</v>
      </c>
      <c r="C4478" s="3" t="s">
        <v>7218</v>
      </c>
      <c r="D4478" s="12" t="s">
        <v>10797</v>
      </c>
      <c r="E4478" s="3" t="s">
        <v>114</v>
      </c>
      <c r="F4478" s="6" t="str">
        <f t="shared" si="225"/>
        <v>module=xempl</v>
      </c>
    </row>
    <row r="4479" spans="1:6" ht="30" customHeight="1">
      <c r="A4479" s="3" t="s">
        <v>4</v>
      </c>
      <c r="B4479" s="3" t="s">
        <v>7219</v>
      </c>
      <c r="C4479" s="3" t="s">
        <v>7219</v>
      </c>
      <c r="D4479" s="12" t="s">
        <v>10798</v>
      </c>
      <c r="E4479" s="3" t="s">
        <v>114</v>
      </c>
      <c r="F4479" s="6" t="str">
        <f t="shared" si="225"/>
        <v>module=xempl</v>
      </c>
    </row>
    <row r="4480" spans="1:6" ht="30" customHeight="1">
      <c r="A4480" s="3" t="s">
        <v>4</v>
      </c>
      <c r="B4480" s="3" t="s">
        <v>7220</v>
      </c>
      <c r="C4480" s="3" t="s">
        <v>7220</v>
      </c>
      <c r="D4480" s="12" t="s">
        <v>10799</v>
      </c>
      <c r="E4480" s="3" t="s">
        <v>114</v>
      </c>
      <c r="F4480" s="6" t="str">
        <f t="shared" si="225"/>
        <v>module=xempl</v>
      </c>
    </row>
    <row r="4481" spans="1:6" ht="30" customHeight="1">
      <c r="A4481" s="3" t="s">
        <v>4</v>
      </c>
      <c r="B4481" s="3" t="s">
        <v>7221</v>
      </c>
      <c r="C4481" s="3" t="s">
        <v>7221</v>
      </c>
      <c r="D4481" s="12" t="s">
        <v>10800</v>
      </c>
      <c r="E4481" s="3" t="s">
        <v>114</v>
      </c>
      <c r="F4481" s="6" t="str">
        <f t="shared" si="225"/>
        <v>module=xempl</v>
      </c>
    </row>
    <row r="4482" spans="1:6" ht="30" customHeight="1">
      <c r="A4482" s="3" t="s">
        <v>4</v>
      </c>
      <c r="B4482" s="3" t="s">
        <v>7222</v>
      </c>
      <c r="C4482" s="3" t="s">
        <v>7222</v>
      </c>
      <c r="D4482" s="12" t="s">
        <v>10801</v>
      </c>
      <c r="E4482" s="3" t="s">
        <v>114</v>
      </c>
      <c r="F4482" s="6" t="str">
        <f t="shared" si="225"/>
        <v>module=xempl</v>
      </c>
    </row>
    <row r="4483" spans="1:6" ht="30" customHeight="1">
      <c r="A4483" s="3" t="s">
        <v>4</v>
      </c>
      <c r="B4483" s="3" t="s">
        <v>7223</v>
      </c>
      <c r="C4483" s="3" t="s">
        <v>7223</v>
      </c>
      <c r="D4483" s="12" t="s">
        <v>9056</v>
      </c>
      <c r="E4483" s="3" t="s">
        <v>114</v>
      </c>
      <c r="F4483" s="6" t="str">
        <f t="shared" si="225"/>
        <v>module=xempl</v>
      </c>
    </row>
    <row r="4484" spans="1:6" ht="30" customHeight="1">
      <c r="A4484" s="3" t="s">
        <v>4</v>
      </c>
      <c r="B4484" s="3" t="s">
        <v>7224</v>
      </c>
      <c r="C4484" s="3" t="s">
        <v>7224</v>
      </c>
      <c r="D4484" s="12" t="s">
        <v>10802</v>
      </c>
      <c r="E4484" s="3" t="s">
        <v>114</v>
      </c>
      <c r="F4484" s="6" t="str">
        <f t="shared" si="225"/>
        <v>module=xempl</v>
      </c>
    </row>
    <row r="4485" spans="1:6" ht="30" customHeight="1">
      <c r="A4485" s="3" t="s">
        <v>4</v>
      </c>
      <c r="B4485" s="3" t="s">
        <v>7225</v>
      </c>
      <c r="C4485" s="3" t="s">
        <v>7225</v>
      </c>
      <c r="D4485" s="12" t="s">
        <v>10803</v>
      </c>
      <c r="E4485" s="3" t="s">
        <v>114</v>
      </c>
      <c r="F4485" s="6" t="str">
        <f t="shared" si="225"/>
        <v>module=xempl</v>
      </c>
    </row>
    <row r="4486" spans="1:6" ht="30" customHeight="1">
      <c r="A4486" s="3" t="s">
        <v>4</v>
      </c>
      <c r="B4486" s="3" t="s">
        <v>7226</v>
      </c>
      <c r="C4486" s="3" t="s">
        <v>7226</v>
      </c>
      <c r="D4486" s="12" t="s">
        <v>10804</v>
      </c>
      <c r="E4486" s="3" t="s">
        <v>114</v>
      </c>
      <c r="F4486" s="6" t="str">
        <f t="shared" si="225"/>
        <v>module=xempl</v>
      </c>
    </row>
    <row r="4487" spans="1:6" ht="30" customHeight="1">
      <c r="A4487" s="3" t="s">
        <v>4</v>
      </c>
      <c r="B4487" s="3" t="s">
        <v>7227</v>
      </c>
      <c r="C4487" s="3" t="s">
        <v>7227</v>
      </c>
      <c r="D4487" s="12" t="s">
        <v>10805</v>
      </c>
      <c r="E4487" s="3" t="s">
        <v>114</v>
      </c>
      <c r="F4487" s="6" t="str">
        <f t="shared" si="225"/>
        <v>module=xempl</v>
      </c>
    </row>
    <row r="4488" spans="1:6" ht="30" customHeight="1">
      <c r="A4488" s="3" t="s">
        <v>4</v>
      </c>
      <c r="B4488" s="3" t="s">
        <v>7228</v>
      </c>
      <c r="C4488" s="3" t="s">
        <v>7228</v>
      </c>
      <c r="D4488" s="12" t="s">
        <v>10806</v>
      </c>
      <c r="E4488" s="3" t="s">
        <v>114</v>
      </c>
      <c r="F4488" s="6" t="str">
        <f t="shared" si="225"/>
        <v>module=xempl</v>
      </c>
    </row>
    <row r="4489" spans="1:6" ht="30" customHeight="1">
      <c r="A4489" s="3" t="s">
        <v>4</v>
      </c>
      <c r="B4489" s="3" t="s">
        <v>7229</v>
      </c>
      <c r="C4489" s="3" t="s">
        <v>7229</v>
      </c>
      <c r="D4489" s="12" t="s">
        <v>10807</v>
      </c>
      <c r="E4489" s="3" t="s">
        <v>114</v>
      </c>
      <c r="F4489" s="6" t="str">
        <f t="shared" si="225"/>
        <v>module=xempl</v>
      </c>
    </row>
    <row r="4490" spans="1:6" ht="30" customHeight="1">
      <c r="A4490" s="3" t="s">
        <v>4</v>
      </c>
      <c r="B4490" s="3" t="s">
        <v>7230</v>
      </c>
      <c r="C4490" s="3" t="s">
        <v>7230</v>
      </c>
      <c r="D4490" s="12" t="s">
        <v>10808</v>
      </c>
      <c r="E4490" s="3" t="s">
        <v>114</v>
      </c>
      <c r="F4490" s="6" t="str">
        <f t="shared" si="225"/>
        <v>module=xempl</v>
      </c>
    </row>
    <row r="4491" spans="1:6" ht="30" customHeight="1">
      <c r="A4491" s="3" t="s">
        <v>4</v>
      </c>
      <c r="B4491" s="3" t="s">
        <v>7231</v>
      </c>
      <c r="C4491" s="3" t="s">
        <v>7231</v>
      </c>
      <c r="D4491" s="12" t="s">
        <v>10809</v>
      </c>
      <c r="E4491" s="3" t="s">
        <v>114</v>
      </c>
      <c r="F4491" s="6" t="str">
        <f t="shared" si="225"/>
        <v>module=xempl</v>
      </c>
    </row>
    <row r="4492" spans="1:6" ht="30" customHeight="1">
      <c r="A4492" s="3" t="s">
        <v>4</v>
      </c>
      <c r="B4492" s="3" t="s">
        <v>7232</v>
      </c>
      <c r="C4492" s="3" t="s">
        <v>7232</v>
      </c>
      <c r="D4492" s="12" t="s">
        <v>10810</v>
      </c>
      <c r="E4492" s="3" t="s">
        <v>114</v>
      </c>
      <c r="F4492" s="6" t="str">
        <f t="shared" si="225"/>
        <v>module=xempl</v>
      </c>
    </row>
    <row r="4493" spans="1:6" ht="30" customHeight="1">
      <c r="A4493" s="3" t="s">
        <v>4</v>
      </c>
      <c r="B4493" s="3" t="s">
        <v>7233</v>
      </c>
      <c r="C4493" s="3" t="s">
        <v>7233</v>
      </c>
      <c r="D4493" s="12" t="s">
        <v>10811</v>
      </c>
      <c r="E4493" s="3" t="s">
        <v>114</v>
      </c>
      <c r="F4493" s="6" t="str">
        <f t="shared" si="225"/>
        <v>module=xempl</v>
      </c>
    </row>
    <row r="4494" spans="1:6" ht="30" customHeight="1">
      <c r="A4494" s="3" t="s">
        <v>4</v>
      </c>
      <c r="B4494" s="3" t="s">
        <v>7234</v>
      </c>
      <c r="C4494" s="3" t="s">
        <v>7234</v>
      </c>
      <c r="D4494" s="12" t="s">
        <v>10812</v>
      </c>
      <c r="E4494" s="3" t="s">
        <v>114</v>
      </c>
      <c r="F4494" s="6" t="str">
        <f t="shared" ref="F4494:F4502" si="226">HYPERLINK("http://www.ssc.wisc.edu/wlsresearch/documentation/waves/?wave=wls94&amp;module=xempl","module=xempl")</f>
        <v>module=xempl</v>
      </c>
    </row>
    <row r="4495" spans="1:6" ht="30" customHeight="1">
      <c r="A4495" s="3" t="s">
        <v>4</v>
      </c>
      <c r="B4495" s="3" t="s">
        <v>7235</v>
      </c>
      <c r="C4495" s="3" t="s">
        <v>7235</v>
      </c>
      <c r="D4495" s="12" t="s">
        <v>10813</v>
      </c>
      <c r="E4495" s="3" t="s">
        <v>114</v>
      </c>
      <c r="F4495" s="6" t="str">
        <f t="shared" si="226"/>
        <v>module=xempl</v>
      </c>
    </row>
    <row r="4496" spans="1:6" ht="30" customHeight="1">
      <c r="A4496" s="3" t="s">
        <v>4</v>
      </c>
      <c r="B4496" s="3" t="s">
        <v>7236</v>
      </c>
      <c r="C4496" s="3" t="s">
        <v>7236</v>
      </c>
      <c r="D4496" s="12" t="s">
        <v>10814</v>
      </c>
      <c r="E4496" s="3" t="s">
        <v>114</v>
      </c>
      <c r="F4496" s="6" t="str">
        <f t="shared" si="226"/>
        <v>module=xempl</v>
      </c>
    </row>
    <row r="4497" spans="1:6" ht="30" customHeight="1">
      <c r="A4497" s="3" t="s">
        <v>4</v>
      </c>
      <c r="B4497" s="3" t="s">
        <v>7237</v>
      </c>
      <c r="C4497" s="3" t="s">
        <v>7237</v>
      </c>
      <c r="D4497" s="12" t="s">
        <v>10815</v>
      </c>
      <c r="E4497" s="3" t="s">
        <v>114</v>
      </c>
      <c r="F4497" s="6" t="str">
        <f t="shared" si="226"/>
        <v>module=xempl</v>
      </c>
    </row>
    <row r="4498" spans="1:6" ht="30" customHeight="1">
      <c r="A4498" s="3" t="s">
        <v>4</v>
      </c>
      <c r="B4498" s="3" t="s">
        <v>7238</v>
      </c>
      <c r="C4498" s="3" t="s">
        <v>7238</v>
      </c>
      <c r="D4498" s="12" t="s">
        <v>10816</v>
      </c>
      <c r="E4498" s="3" t="s">
        <v>114</v>
      </c>
      <c r="F4498" s="6" t="str">
        <f t="shared" si="226"/>
        <v>module=xempl</v>
      </c>
    </row>
    <row r="4499" spans="1:6" ht="30" customHeight="1">
      <c r="A4499" s="3" t="s">
        <v>4</v>
      </c>
      <c r="B4499" s="3" t="s">
        <v>7239</v>
      </c>
      <c r="C4499" s="3" t="s">
        <v>7239</v>
      </c>
      <c r="D4499" s="12" t="s">
        <v>10817</v>
      </c>
      <c r="E4499" s="3" t="s">
        <v>114</v>
      </c>
      <c r="F4499" s="6" t="str">
        <f t="shared" si="226"/>
        <v>module=xempl</v>
      </c>
    </row>
    <row r="4500" spans="1:6" ht="30" customHeight="1">
      <c r="A4500" s="3" t="s">
        <v>4</v>
      </c>
      <c r="B4500" s="3" t="s">
        <v>7240</v>
      </c>
      <c r="C4500" s="3" t="s">
        <v>7240</v>
      </c>
      <c r="D4500" s="12" t="s">
        <v>10818</v>
      </c>
      <c r="E4500" s="3" t="s">
        <v>114</v>
      </c>
      <c r="F4500" s="6" t="str">
        <f t="shared" si="226"/>
        <v>module=xempl</v>
      </c>
    </row>
    <row r="4501" spans="1:6" ht="30" customHeight="1">
      <c r="A4501" s="3" t="s">
        <v>4</v>
      </c>
      <c r="B4501" s="3" t="s">
        <v>7241</v>
      </c>
      <c r="C4501" s="3" t="s">
        <v>7241</v>
      </c>
      <c r="D4501" s="12" t="s">
        <v>10819</v>
      </c>
      <c r="E4501" s="3" t="s">
        <v>114</v>
      </c>
      <c r="F4501" s="6" t="str">
        <f t="shared" si="226"/>
        <v>module=xempl</v>
      </c>
    </row>
    <row r="4502" spans="1:6" ht="30" customHeight="1">
      <c r="A4502" s="3" t="s">
        <v>4</v>
      </c>
      <c r="B4502" s="3" t="s">
        <v>7242</v>
      </c>
      <c r="C4502" s="3" t="s">
        <v>7242</v>
      </c>
      <c r="D4502" s="12" t="s">
        <v>10820</v>
      </c>
      <c r="E4502" s="3" t="s">
        <v>114</v>
      </c>
      <c r="F4502" s="6" t="str">
        <f t="shared" si="226"/>
        <v>module=xempl</v>
      </c>
    </row>
    <row r="4503" spans="1:6" ht="30" customHeight="1">
      <c r="A4503" s="3" t="s">
        <v>4</v>
      </c>
      <c r="B4503" s="3" t="s">
        <v>7243</v>
      </c>
      <c r="C4503" s="3" t="s">
        <v>7243</v>
      </c>
      <c r="D4503" s="12" t="s">
        <v>10821</v>
      </c>
      <c r="E4503" s="3" t="s">
        <v>114</v>
      </c>
      <c r="F4503" s="6" t="str">
        <f>HYPERLINK("http://www.ssc.wisc.edu/wlsresearch/documentation/waves/?wave=wls94&amp;module=xmsumm","module=xmsumm")</f>
        <v>module=xmsumm</v>
      </c>
    </row>
    <row r="4504" spans="1:6" ht="30" customHeight="1">
      <c r="A4504" s="3" t="s">
        <v>4</v>
      </c>
      <c r="B4504" s="3" t="s">
        <v>7244</v>
      </c>
      <c r="C4504" s="3" t="s">
        <v>7244</v>
      </c>
      <c r="D4504" s="12" t="s">
        <v>10822</v>
      </c>
      <c r="E4504" s="3" t="s">
        <v>114</v>
      </c>
      <c r="F4504" s="6" t="str">
        <f>HYPERLINK("http://www.ssc.wisc.edu/wlsresearch/documentation/waves/?wave=wls94&amp;module=xmsumm","module=xmsumm")</f>
        <v>module=xmsumm</v>
      </c>
    </row>
    <row r="4505" spans="1:6" ht="30" customHeight="1">
      <c r="A4505" s="3" t="s">
        <v>4</v>
      </c>
      <c r="B4505" s="3" t="s">
        <v>7245</v>
      </c>
      <c r="C4505" s="3" t="s">
        <v>7245</v>
      </c>
      <c r="D4505" s="12" t="s">
        <v>10823</v>
      </c>
      <c r="E4505" s="3" t="s">
        <v>114</v>
      </c>
      <c r="F4505" s="6" t="str">
        <f t="shared" ref="F4505:F4536" si="227">HYPERLINK("http://www.ssc.wisc.edu/wlsresearch/documentation/waves/?wave=wls94&amp;module=xmfamo","module=xmfamo")</f>
        <v>module=xmfamo</v>
      </c>
    </row>
    <row r="4506" spans="1:6" ht="30" customHeight="1">
      <c r="A4506" s="3" t="s">
        <v>4</v>
      </c>
      <c r="B4506" s="3" t="s">
        <v>7246</v>
      </c>
      <c r="C4506" s="3" t="s">
        <v>7246</v>
      </c>
      <c r="D4506" s="12" t="s">
        <v>10824</v>
      </c>
      <c r="E4506" s="3" t="s">
        <v>114</v>
      </c>
      <c r="F4506" s="6" t="str">
        <f t="shared" si="227"/>
        <v>module=xmfamo</v>
      </c>
    </row>
    <row r="4507" spans="1:6" ht="30" customHeight="1">
      <c r="A4507" s="3" t="s">
        <v>4</v>
      </c>
      <c r="B4507" s="3" t="s">
        <v>7247</v>
      </c>
      <c r="C4507" s="3" t="s">
        <v>7247</v>
      </c>
      <c r="D4507" s="12" t="s">
        <v>10825</v>
      </c>
      <c r="E4507" s="3" t="s">
        <v>114</v>
      </c>
      <c r="F4507" s="6" t="str">
        <f t="shared" si="227"/>
        <v>module=xmfamo</v>
      </c>
    </row>
    <row r="4508" spans="1:6" ht="30" customHeight="1">
      <c r="A4508" s="3" t="s">
        <v>4</v>
      </c>
      <c r="B4508" s="3" t="s">
        <v>7248</v>
      </c>
      <c r="C4508" s="3" t="s">
        <v>7248</v>
      </c>
      <c r="D4508" s="12" t="s">
        <v>10826</v>
      </c>
      <c r="E4508" s="3" t="s">
        <v>114</v>
      </c>
      <c r="F4508" s="6" t="str">
        <f t="shared" si="227"/>
        <v>module=xmfamo</v>
      </c>
    </row>
    <row r="4509" spans="1:6" ht="30" customHeight="1">
      <c r="A4509" s="3" t="s">
        <v>4</v>
      </c>
      <c r="B4509" s="3" t="s">
        <v>7249</v>
      </c>
      <c r="C4509" s="3" t="s">
        <v>7249</v>
      </c>
      <c r="D4509" s="12" t="s">
        <v>10827</v>
      </c>
      <c r="E4509" s="3" t="s">
        <v>114</v>
      </c>
      <c r="F4509" s="6" t="str">
        <f t="shared" si="227"/>
        <v>module=xmfamo</v>
      </c>
    </row>
    <row r="4510" spans="1:6" ht="30" customHeight="1">
      <c r="A4510" s="3" t="s">
        <v>4</v>
      </c>
      <c r="B4510" s="3" t="s">
        <v>7250</v>
      </c>
      <c r="C4510" s="3" t="s">
        <v>7250</v>
      </c>
      <c r="D4510" s="12" t="s">
        <v>10828</v>
      </c>
      <c r="E4510" s="3" t="s">
        <v>114</v>
      </c>
      <c r="F4510" s="6" t="str">
        <f t="shared" si="227"/>
        <v>module=xmfamo</v>
      </c>
    </row>
    <row r="4511" spans="1:6" ht="30" customHeight="1">
      <c r="A4511" s="3" t="s">
        <v>4</v>
      </c>
      <c r="B4511" s="3" t="s">
        <v>7251</v>
      </c>
      <c r="C4511" s="3" t="s">
        <v>7251</v>
      </c>
      <c r="D4511" s="12" t="s">
        <v>10829</v>
      </c>
      <c r="E4511" s="3" t="s">
        <v>114</v>
      </c>
      <c r="F4511" s="6" t="str">
        <f t="shared" si="227"/>
        <v>module=xmfamo</v>
      </c>
    </row>
    <row r="4512" spans="1:6" ht="30" customHeight="1">
      <c r="A4512" s="3" t="s">
        <v>4</v>
      </c>
      <c r="B4512" s="3" t="s">
        <v>7252</v>
      </c>
      <c r="C4512" s="3" t="s">
        <v>7252</v>
      </c>
      <c r="D4512" s="12" t="s">
        <v>10830</v>
      </c>
      <c r="E4512" s="3" t="s">
        <v>114</v>
      </c>
      <c r="F4512" s="6" t="str">
        <f t="shared" si="227"/>
        <v>module=xmfamo</v>
      </c>
    </row>
    <row r="4513" spans="1:6" ht="30" customHeight="1">
      <c r="A4513" s="3" t="s">
        <v>4</v>
      </c>
      <c r="B4513" s="3" t="s">
        <v>7253</v>
      </c>
      <c r="C4513" s="3" t="s">
        <v>7253</v>
      </c>
      <c r="D4513" s="12" t="s">
        <v>10831</v>
      </c>
      <c r="E4513" s="3" t="s">
        <v>114</v>
      </c>
      <c r="F4513" s="6" t="str">
        <f t="shared" si="227"/>
        <v>module=xmfamo</v>
      </c>
    </row>
    <row r="4514" spans="1:6" ht="30" customHeight="1">
      <c r="A4514" s="3" t="s">
        <v>4</v>
      </c>
      <c r="B4514" s="3" t="s">
        <v>7254</v>
      </c>
      <c r="C4514" s="3" t="s">
        <v>7254</v>
      </c>
      <c r="D4514" s="12" t="s">
        <v>10832</v>
      </c>
      <c r="E4514" s="3" t="s">
        <v>114</v>
      </c>
      <c r="F4514" s="6" t="str">
        <f t="shared" si="227"/>
        <v>module=xmfamo</v>
      </c>
    </row>
    <row r="4515" spans="1:6" ht="30" customHeight="1">
      <c r="A4515" s="3" t="s">
        <v>4</v>
      </c>
      <c r="B4515" s="3" t="s">
        <v>7255</v>
      </c>
      <c r="C4515" s="3" t="s">
        <v>7255</v>
      </c>
      <c r="D4515" s="12" t="s">
        <v>10833</v>
      </c>
      <c r="E4515" s="3" t="s">
        <v>114</v>
      </c>
      <c r="F4515" s="6" t="str">
        <f t="shared" si="227"/>
        <v>module=xmfamo</v>
      </c>
    </row>
    <row r="4516" spans="1:6" ht="30" customHeight="1">
      <c r="A4516" s="3" t="s">
        <v>4</v>
      </c>
      <c r="B4516" s="3" t="s">
        <v>7256</v>
      </c>
      <c r="C4516" s="3" t="s">
        <v>7256</v>
      </c>
      <c r="D4516" s="12" t="s">
        <v>10834</v>
      </c>
      <c r="E4516" s="3" t="s">
        <v>114</v>
      </c>
      <c r="F4516" s="6" t="str">
        <f t="shared" si="227"/>
        <v>module=xmfamo</v>
      </c>
    </row>
    <row r="4517" spans="1:6" ht="30" customHeight="1">
      <c r="A4517" s="3" t="s">
        <v>4</v>
      </c>
      <c r="B4517" s="3" t="s">
        <v>7257</v>
      </c>
      <c r="C4517" s="3" t="s">
        <v>7257</v>
      </c>
      <c r="D4517" s="12" t="s">
        <v>10835</v>
      </c>
      <c r="E4517" s="3" t="s">
        <v>114</v>
      </c>
      <c r="F4517" s="6" t="str">
        <f t="shared" si="227"/>
        <v>module=xmfamo</v>
      </c>
    </row>
    <row r="4518" spans="1:6" ht="30" customHeight="1">
      <c r="A4518" s="3" t="s">
        <v>4</v>
      </c>
      <c r="B4518" s="3" t="s">
        <v>7258</v>
      </c>
      <c r="C4518" s="3" t="s">
        <v>7258</v>
      </c>
      <c r="D4518" s="12" t="s">
        <v>10836</v>
      </c>
      <c r="E4518" s="3" t="s">
        <v>114</v>
      </c>
      <c r="F4518" s="6" t="str">
        <f t="shared" si="227"/>
        <v>module=xmfamo</v>
      </c>
    </row>
    <row r="4519" spans="1:6" ht="30" customHeight="1">
      <c r="A4519" s="3" t="s">
        <v>4</v>
      </c>
      <c r="B4519" s="3" t="s">
        <v>7259</v>
      </c>
      <c r="C4519" s="3" t="s">
        <v>7259</v>
      </c>
      <c r="D4519" s="12" t="s">
        <v>10837</v>
      </c>
      <c r="E4519" s="3" t="s">
        <v>114</v>
      </c>
      <c r="F4519" s="6" t="str">
        <f t="shared" si="227"/>
        <v>module=xmfamo</v>
      </c>
    </row>
    <row r="4520" spans="1:6" ht="30" customHeight="1">
      <c r="A4520" s="3" t="s">
        <v>4</v>
      </c>
      <c r="B4520" s="3" t="s">
        <v>7260</v>
      </c>
      <c r="C4520" s="3" t="s">
        <v>7260</v>
      </c>
      <c r="D4520" s="12" t="s">
        <v>10838</v>
      </c>
      <c r="E4520" s="3" t="s">
        <v>114</v>
      </c>
      <c r="F4520" s="6" t="str">
        <f t="shared" si="227"/>
        <v>module=xmfamo</v>
      </c>
    </row>
    <row r="4521" spans="1:6" ht="30" customHeight="1">
      <c r="A4521" s="3" t="s">
        <v>4</v>
      </c>
      <c r="B4521" s="3" t="s">
        <v>7261</v>
      </c>
      <c r="C4521" s="3" t="s">
        <v>7261</v>
      </c>
      <c r="D4521" s="12" t="s">
        <v>10839</v>
      </c>
      <c r="E4521" s="3" t="s">
        <v>114</v>
      </c>
      <c r="F4521" s="6" t="str">
        <f t="shared" si="227"/>
        <v>module=xmfamo</v>
      </c>
    </row>
    <row r="4522" spans="1:6" ht="30" customHeight="1">
      <c r="A4522" s="3" t="s">
        <v>4</v>
      </c>
      <c r="B4522" s="3" t="s">
        <v>7262</v>
      </c>
      <c r="C4522" s="3" t="s">
        <v>7262</v>
      </c>
      <c r="D4522" s="12" t="s">
        <v>10840</v>
      </c>
      <c r="E4522" s="3" t="s">
        <v>114</v>
      </c>
      <c r="F4522" s="6" t="str">
        <f t="shared" si="227"/>
        <v>module=xmfamo</v>
      </c>
    </row>
    <row r="4523" spans="1:6" ht="30" customHeight="1">
      <c r="A4523" s="3" t="s">
        <v>4</v>
      </c>
      <c r="B4523" s="3" t="s">
        <v>7263</v>
      </c>
      <c r="C4523" s="3" t="s">
        <v>7263</v>
      </c>
      <c r="D4523" s="12" t="s">
        <v>10841</v>
      </c>
      <c r="E4523" s="3" t="s">
        <v>114</v>
      </c>
      <c r="F4523" s="6" t="str">
        <f t="shared" si="227"/>
        <v>module=xmfamo</v>
      </c>
    </row>
    <row r="4524" spans="1:6" ht="30" customHeight="1">
      <c r="A4524" s="3" t="s">
        <v>4</v>
      </c>
      <c r="B4524" s="3" t="s">
        <v>7264</v>
      </c>
      <c r="C4524" s="3" t="s">
        <v>7264</v>
      </c>
      <c r="D4524" s="12" t="s">
        <v>10842</v>
      </c>
      <c r="E4524" s="3" t="s">
        <v>114</v>
      </c>
      <c r="F4524" s="6" t="str">
        <f t="shared" si="227"/>
        <v>module=xmfamo</v>
      </c>
    </row>
    <row r="4525" spans="1:6" ht="30" customHeight="1">
      <c r="A4525" s="3" t="s">
        <v>4</v>
      </c>
      <c r="B4525" s="3" t="s">
        <v>7265</v>
      </c>
      <c r="C4525" s="3" t="s">
        <v>7265</v>
      </c>
      <c r="D4525" s="12" t="s">
        <v>10843</v>
      </c>
      <c r="E4525" s="3" t="s">
        <v>114</v>
      </c>
      <c r="F4525" s="6" t="str">
        <f t="shared" si="227"/>
        <v>module=xmfamo</v>
      </c>
    </row>
    <row r="4526" spans="1:6" ht="30" customHeight="1">
      <c r="A4526" s="3" t="s">
        <v>4</v>
      </c>
      <c r="B4526" s="3" t="s">
        <v>7266</v>
      </c>
      <c r="C4526" s="3" t="s">
        <v>7266</v>
      </c>
      <c r="D4526" s="12" t="s">
        <v>10844</v>
      </c>
      <c r="E4526" s="3" t="s">
        <v>114</v>
      </c>
      <c r="F4526" s="6" t="str">
        <f t="shared" si="227"/>
        <v>module=xmfamo</v>
      </c>
    </row>
    <row r="4527" spans="1:6" ht="30" customHeight="1">
      <c r="A4527" s="3" t="s">
        <v>4</v>
      </c>
      <c r="B4527" s="3" t="s">
        <v>7267</v>
      </c>
      <c r="C4527" s="3" t="s">
        <v>7267</v>
      </c>
      <c r="D4527" s="12" t="s">
        <v>10845</v>
      </c>
      <c r="E4527" s="3" t="s">
        <v>114</v>
      </c>
      <c r="F4527" s="6" t="str">
        <f t="shared" si="227"/>
        <v>module=xmfamo</v>
      </c>
    </row>
    <row r="4528" spans="1:6" ht="30" customHeight="1">
      <c r="A4528" s="3" t="s">
        <v>4</v>
      </c>
      <c r="B4528" s="3" t="s">
        <v>7268</v>
      </c>
      <c r="C4528" s="3" t="s">
        <v>7268</v>
      </c>
      <c r="D4528" s="12" t="s">
        <v>10846</v>
      </c>
      <c r="E4528" s="3" t="s">
        <v>114</v>
      </c>
      <c r="F4528" s="6" t="str">
        <f t="shared" si="227"/>
        <v>module=xmfamo</v>
      </c>
    </row>
    <row r="4529" spans="1:6" ht="30" customHeight="1">
      <c r="A4529" s="3" t="s">
        <v>4</v>
      </c>
      <c r="B4529" s="3" t="s">
        <v>7269</v>
      </c>
      <c r="C4529" s="3" t="s">
        <v>7269</v>
      </c>
      <c r="D4529" s="12" t="s">
        <v>10847</v>
      </c>
      <c r="E4529" s="3" t="s">
        <v>114</v>
      </c>
      <c r="F4529" s="6" t="str">
        <f t="shared" si="227"/>
        <v>module=xmfamo</v>
      </c>
    </row>
    <row r="4530" spans="1:6" ht="30" customHeight="1">
      <c r="A4530" s="3" t="s">
        <v>4</v>
      </c>
      <c r="B4530" s="3" t="s">
        <v>7270</v>
      </c>
      <c r="C4530" s="3" t="s">
        <v>7270</v>
      </c>
      <c r="D4530" s="12" t="s">
        <v>10848</v>
      </c>
      <c r="E4530" s="3" t="s">
        <v>114</v>
      </c>
      <c r="F4530" s="6" t="str">
        <f t="shared" si="227"/>
        <v>module=xmfamo</v>
      </c>
    </row>
    <row r="4531" spans="1:6" ht="30" customHeight="1">
      <c r="A4531" s="3" t="s">
        <v>4</v>
      </c>
      <c r="B4531" s="3" t="s">
        <v>7271</v>
      </c>
      <c r="C4531" s="3" t="s">
        <v>7271</v>
      </c>
      <c r="D4531" s="12" t="s">
        <v>10849</v>
      </c>
      <c r="E4531" s="3" t="s">
        <v>114</v>
      </c>
      <c r="F4531" s="6" t="str">
        <f t="shared" si="227"/>
        <v>module=xmfamo</v>
      </c>
    </row>
    <row r="4532" spans="1:6" ht="30" customHeight="1">
      <c r="A4532" s="3" t="s">
        <v>4</v>
      </c>
      <c r="B4532" s="3" t="s">
        <v>7272</v>
      </c>
      <c r="C4532" s="3" t="s">
        <v>7272</v>
      </c>
      <c r="D4532" s="12" t="s">
        <v>10850</v>
      </c>
      <c r="E4532" s="3" t="s">
        <v>114</v>
      </c>
      <c r="F4532" s="6" t="str">
        <f t="shared" si="227"/>
        <v>module=xmfamo</v>
      </c>
    </row>
    <row r="4533" spans="1:6" ht="30" customHeight="1">
      <c r="A4533" s="3" t="s">
        <v>4</v>
      </c>
      <c r="B4533" s="3" t="s">
        <v>7273</v>
      </c>
      <c r="C4533" s="3" t="s">
        <v>7273</v>
      </c>
      <c r="D4533" s="12" t="s">
        <v>10851</v>
      </c>
      <c r="E4533" s="3" t="s">
        <v>114</v>
      </c>
      <c r="F4533" s="6" t="str">
        <f t="shared" si="227"/>
        <v>module=xmfamo</v>
      </c>
    </row>
    <row r="4534" spans="1:6" ht="30" customHeight="1">
      <c r="A4534" s="3" t="s">
        <v>4</v>
      </c>
      <c r="B4534" s="3" t="s">
        <v>7274</v>
      </c>
      <c r="C4534" s="3" t="s">
        <v>7274</v>
      </c>
      <c r="D4534" s="12" t="s">
        <v>10852</v>
      </c>
      <c r="E4534" s="3" t="s">
        <v>114</v>
      </c>
      <c r="F4534" s="6" t="str">
        <f t="shared" si="227"/>
        <v>module=xmfamo</v>
      </c>
    </row>
    <row r="4535" spans="1:6" ht="30" customHeight="1">
      <c r="A4535" s="3" t="s">
        <v>4</v>
      </c>
      <c r="B4535" s="3" t="s">
        <v>7275</v>
      </c>
      <c r="C4535" s="3" t="s">
        <v>7275</v>
      </c>
      <c r="D4535" s="12" t="s">
        <v>10853</v>
      </c>
      <c r="E4535" s="3" t="s">
        <v>114</v>
      </c>
      <c r="F4535" s="6" t="str">
        <f t="shared" si="227"/>
        <v>module=xmfamo</v>
      </c>
    </row>
    <row r="4536" spans="1:6" ht="30" customHeight="1">
      <c r="A4536" s="3" t="s">
        <v>4</v>
      </c>
      <c r="B4536" s="3" t="s">
        <v>7276</v>
      </c>
      <c r="C4536" s="3" t="s">
        <v>7276</v>
      </c>
      <c r="D4536" s="12" t="s">
        <v>10854</v>
      </c>
      <c r="E4536" s="3" t="s">
        <v>114</v>
      </c>
      <c r="F4536" s="6" t="str">
        <f t="shared" si="227"/>
        <v>module=xmfamo</v>
      </c>
    </row>
    <row r="4537" spans="1:6" ht="30" customHeight="1">
      <c r="A4537" s="3" t="s">
        <v>4</v>
      </c>
      <c r="B4537" s="3" t="s">
        <v>7277</v>
      </c>
      <c r="C4537" s="3" t="s">
        <v>7277</v>
      </c>
      <c r="D4537" s="12" t="s">
        <v>10855</v>
      </c>
      <c r="E4537" s="3" t="s">
        <v>114</v>
      </c>
      <c r="F4537" s="6" t="str">
        <f t="shared" ref="F4537:F4558" si="228">HYPERLINK("http://www.ssc.wisc.edu/wlsresearch/documentation/waves/?wave=wls94&amp;module=xmfamo","module=xmfamo")</f>
        <v>module=xmfamo</v>
      </c>
    </row>
    <row r="4538" spans="1:6" ht="30" customHeight="1">
      <c r="A4538" s="3" t="s">
        <v>4</v>
      </c>
      <c r="B4538" s="3" t="s">
        <v>7278</v>
      </c>
      <c r="C4538" s="3" t="s">
        <v>7278</v>
      </c>
      <c r="D4538" s="12" t="s">
        <v>10856</v>
      </c>
      <c r="E4538" s="3" t="s">
        <v>114</v>
      </c>
      <c r="F4538" s="6" t="str">
        <f t="shared" si="228"/>
        <v>module=xmfamo</v>
      </c>
    </row>
    <row r="4539" spans="1:6" ht="30" customHeight="1">
      <c r="A4539" s="3" t="s">
        <v>4</v>
      </c>
      <c r="B4539" s="3" t="s">
        <v>7279</v>
      </c>
      <c r="C4539" s="3" t="s">
        <v>7279</v>
      </c>
      <c r="D4539" s="12" t="s">
        <v>10857</v>
      </c>
      <c r="E4539" s="3" t="s">
        <v>114</v>
      </c>
      <c r="F4539" s="6" t="str">
        <f t="shared" si="228"/>
        <v>module=xmfamo</v>
      </c>
    </row>
    <row r="4540" spans="1:6" ht="30" customHeight="1">
      <c r="A4540" s="3" t="s">
        <v>4</v>
      </c>
      <c r="B4540" s="3" t="s">
        <v>7280</v>
      </c>
      <c r="C4540" s="3" t="s">
        <v>7280</v>
      </c>
      <c r="D4540" s="12" t="s">
        <v>10858</v>
      </c>
      <c r="E4540" s="3" t="s">
        <v>114</v>
      </c>
      <c r="F4540" s="6" t="str">
        <f t="shared" si="228"/>
        <v>module=xmfamo</v>
      </c>
    </row>
    <row r="4541" spans="1:6" ht="30" customHeight="1">
      <c r="A4541" s="3" t="s">
        <v>4</v>
      </c>
      <c r="B4541" s="3" t="s">
        <v>7281</v>
      </c>
      <c r="C4541" s="3" t="s">
        <v>7281</v>
      </c>
      <c r="D4541" s="12" t="s">
        <v>10859</v>
      </c>
      <c r="E4541" s="3" t="s">
        <v>114</v>
      </c>
      <c r="F4541" s="6" t="str">
        <f t="shared" si="228"/>
        <v>module=xmfamo</v>
      </c>
    </row>
    <row r="4542" spans="1:6" ht="30" customHeight="1">
      <c r="A4542" s="3" t="s">
        <v>4</v>
      </c>
      <c r="B4542" s="3" t="s">
        <v>7282</v>
      </c>
      <c r="C4542" s="3" t="s">
        <v>7282</v>
      </c>
      <c r="D4542" s="12" t="s">
        <v>10860</v>
      </c>
      <c r="E4542" s="3" t="s">
        <v>114</v>
      </c>
      <c r="F4542" s="6" t="str">
        <f t="shared" si="228"/>
        <v>module=xmfamo</v>
      </c>
    </row>
    <row r="4543" spans="1:6" ht="30" customHeight="1">
      <c r="A4543" s="3" t="s">
        <v>4</v>
      </c>
      <c r="B4543" s="3" t="s">
        <v>7283</v>
      </c>
      <c r="C4543" s="3" t="s">
        <v>7283</v>
      </c>
      <c r="D4543" s="12" t="s">
        <v>10861</v>
      </c>
      <c r="E4543" s="3" t="s">
        <v>114</v>
      </c>
      <c r="F4543" s="6" t="str">
        <f t="shared" si="228"/>
        <v>module=xmfamo</v>
      </c>
    </row>
    <row r="4544" spans="1:6" ht="30" customHeight="1">
      <c r="A4544" s="3" t="s">
        <v>4</v>
      </c>
      <c r="B4544" s="3" t="s">
        <v>7284</v>
      </c>
      <c r="C4544" s="3" t="s">
        <v>7284</v>
      </c>
      <c r="D4544" s="12" t="s">
        <v>10862</v>
      </c>
      <c r="E4544" s="3" t="s">
        <v>114</v>
      </c>
      <c r="F4544" s="6" t="str">
        <f t="shared" si="228"/>
        <v>module=xmfamo</v>
      </c>
    </row>
    <row r="4545" spans="1:6" ht="30" customHeight="1">
      <c r="A4545" s="3" t="s">
        <v>4</v>
      </c>
      <c r="B4545" s="3" t="s">
        <v>7285</v>
      </c>
      <c r="C4545" s="3" t="s">
        <v>7285</v>
      </c>
      <c r="D4545" s="12" t="s">
        <v>10863</v>
      </c>
      <c r="E4545" s="3" t="s">
        <v>114</v>
      </c>
      <c r="F4545" s="6" t="str">
        <f t="shared" si="228"/>
        <v>module=xmfamo</v>
      </c>
    </row>
    <row r="4546" spans="1:6" ht="30" customHeight="1">
      <c r="A4546" s="3" t="s">
        <v>4</v>
      </c>
      <c r="B4546" s="3" t="s">
        <v>7286</v>
      </c>
      <c r="C4546" s="3" t="s">
        <v>7286</v>
      </c>
      <c r="D4546" s="12" t="s">
        <v>10864</v>
      </c>
      <c r="E4546" s="3" t="s">
        <v>114</v>
      </c>
      <c r="F4546" s="6" t="str">
        <f t="shared" si="228"/>
        <v>module=xmfamo</v>
      </c>
    </row>
    <row r="4547" spans="1:6" ht="30" customHeight="1">
      <c r="A4547" s="3" t="s">
        <v>4</v>
      </c>
      <c r="B4547" s="3" t="s">
        <v>7287</v>
      </c>
      <c r="C4547" s="3" t="s">
        <v>7287</v>
      </c>
      <c r="D4547" s="12" t="s">
        <v>10865</v>
      </c>
      <c r="E4547" s="3" t="s">
        <v>114</v>
      </c>
      <c r="F4547" s="6" t="str">
        <f t="shared" si="228"/>
        <v>module=xmfamo</v>
      </c>
    </row>
    <row r="4548" spans="1:6" ht="30" customHeight="1">
      <c r="A4548" s="3" t="s">
        <v>4</v>
      </c>
      <c r="B4548" s="3" t="s">
        <v>7288</v>
      </c>
      <c r="C4548" s="3" t="s">
        <v>7288</v>
      </c>
      <c r="D4548" s="12" t="s">
        <v>10866</v>
      </c>
      <c r="E4548" s="3" t="s">
        <v>114</v>
      </c>
      <c r="F4548" s="6" t="str">
        <f t="shared" si="228"/>
        <v>module=xmfamo</v>
      </c>
    </row>
    <row r="4549" spans="1:6" ht="30" customHeight="1">
      <c r="A4549" s="3" t="s">
        <v>4</v>
      </c>
      <c r="B4549" s="3" t="s">
        <v>7289</v>
      </c>
      <c r="C4549" s="3" t="s">
        <v>7289</v>
      </c>
      <c r="D4549" s="12" t="s">
        <v>10867</v>
      </c>
      <c r="E4549" s="3" t="s">
        <v>114</v>
      </c>
      <c r="F4549" s="6" t="str">
        <f t="shared" si="228"/>
        <v>module=xmfamo</v>
      </c>
    </row>
    <row r="4550" spans="1:6" ht="30" customHeight="1">
      <c r="A4550" s="3" t="s">
        <v>4</v>
      </c>
      <c r="B4550" s="3" t="s">
        <v>7290</v>
      </c>
      <c r="C4550" s="3" t="s">
        <v>7290</v>
      </c>
      <c r="D4550" s="12" t="s">
        <v>10868</v>
      </c>
      <c r="E4550" s="3" t="s">
        <v>114</v>
      </c>
      <c r="F4550" s="6" t="str">
        <f t="shared" si="228"/>
        <v>module=xmfamo</v>
      </c>
    </row>
    <row r="4551" spans="1:6" ht="30" customHeight="1">
      <c r="A4551" s="3" t="s">
        <v>4</v>
      </c>
      <c r="B4551" s="3" t="s">
        <v>7291</v>
      </c>
      <c r="C4551" s="3" t="s">
        <v>7291</v>
      </c>
      <c r="D4551" s="12" t="s">
        <v>10869</v>
      </c>
      <c r="E4551" s="3" t="s">
        <v>114</v>
      </c>
      <c r="F4551" s="6" t="str">
        <f t="shared" si="228"/>
        <v>module=xmfamo</v>
      </c>
    </row>
    <row r="4552" spans="1:6" ht="30" customHeight="1">
      <c r="A4552" s="3" t="s">
        <v>4</v>
      </c>
      <c r="B4552" s="3" t="s">
        <v>7292</v>
      </c>
      <c r="C4552" s="3" t="s">
        <v>7292</v>
      </c>
      <c r="D4552" s="12" t="s">
        <v>10870</v>
      </c>
      <c r="E4552" s="3" t="s">
        <v>114</v>
      </c>
      <c r="F4552" s="6" t="str">
        <f t="shared" si="228"/>
        <v>module=xmfamo</v>
      </c>
    </row>
    <row r="4553" spans="1:6" ht="30" customHeight="1">
      <c r="A4553" s="3" t="s">
        <v>4</v>
      </c>
      <c r="B4553" s="3" t="s">
        <v>7293</v>
      </c>
      <c r="C4553" s="3" t="s">
        <v>7293</v>
      </c>
      <c r="D4553" s="12" t="s">
        <v>10871</v>
      </c>
      <c r="E4553" s="3" t="s">
        <v>114</v>
      </c>
      <c r="F4553" s="6" t="str">
        <f t="shared" si="228"/>
        <v>module=xmfamo</v>
      </c>
    </row>
    <row r="4554" spans="1:6" ht="30" customHeight="1">
      <c r="A4554" s="3" t="s">
        <v>4</v>
      </c>
      <c r="B4554" s="3" t="s">
        <v>7294</v>
      </c>
      <c r="C4554" s="3" t="s">
        <v>7294</v>
      </c>
      <c r="D4554" s="12" t="s">
        <v>10872</v>
      </c>
      <c r="E4554" s="3" t="s">
        <v>114</v>
      </c>
      <c r="F4554" s="6" t="str">
        <f t="shared" si="228"/>
        <v>module=xmfamo</v>
      </c>
    </row>
    <row r="4555" spans="1:6" ht="30" customHeight="1">
      <c r="A4555" s="3" t="s">
        <v>4</v>
      </c>
      <c r="B4555" s="3" t="s">
        <v>7295</v>
      </c>
      <c r="C4555" s="3" t="s">
        <v>7295</v>
      </c>
      <c r="D4555" s="12" t="s">
        <v>10873</v>
      </c>
      <c r="E4555" s="3" t="s">
        <v>114</v>
      </c>
      <c r="F4555" s="6" t="str">
        <f t="shared" si="228"/>
        <v>module=xmfamo</v>
      </c>
    </row>
    <row r="4556" spans="1:6" ht="30" customHeight="1">
      <c r="A4556" s="3" t="s">
        <v>4</v>
      </c>
      <c r="B4556" s="3" t="s">
        <v>7296</v>
      </c>
      <c r="C4556" s="3" t="s">
        <v>7296</v>
      </c>
      <c r="D4556" s="12" t="s">
        <v>10874</v>
      </c>
      <c r="E4556" s="3" t="s">
        <v>114</v>
      </c>
      <c r="F4556" s="6" t="str">
        <f t="shared" si="228"/>
        <v>module=xmfamo</v>
      </c>
    </row>
    <row r="4557" spans="1:6" ht="30" customHeight="1">
      <c r="A4557" s="3" t="s">
        <v>4</v>
      </c>
      <c r="B4557" s="3" t="s">
        <v>7297</v>
      </c>
      <c r="C4557" s="3" t="s">
        <v>7297</v>
      </c>
      <c r="D4557" s="12" t="s">
        <v>10875</v>
      </c>
      <c r="E4557" s="3" t="s">
        <v>114</v>
      </c>
      <c r="F4557" s="6" t="str">
        <f t="shared" si="228"/>
        <v>module=xmfamo</v>
      </c>
    </row>
    <row r="4558" spans="1:6" ht="30" customHeight="1">
      <c r="A4558" s="3" t="s">
        <v>4</v>
      </c>
      <c r="B4558" s="3" t="s">
        <v>7298</v>
      </c>
      <c r="C4558" s="3" t="s">
        <v>7298</v>
      </c>
      <c r="D4558" s="12" t="s">
        <v>10876</v>
      </c>
      <c r="E4558" s="3" t="s">
        <v>114</v>
      </c>
      <c r="F4558" s="6" t="str">
        <f t="shared" si="228"/>
        <v>module=xmfamo</v>
      </c>
    </row>
    <row r="4559" spans="1:6" ht="30" customHeight="1">
      <c r="A4559" s="3" t="s">
        <v>2</v>
      </c>
      <c r="B4559" s="3" t="s">
        <v>10918</v>
      </c>
      <c r="C4559" s="3" t="s">
        <v>15247</v>
      </c>
      <c r="D4559" s="12" t="s">
        <v>18475</v>
      </c>
      <c r="E4559" s="6" t="str">
        <f t="shared" ref="E4559:E4582" si="229">HYPERLINK("http://www.ssc.wisc.edu/wlsresearch/documentation/waves/?wave=grad2k&amp;module=gbeg1","module=gbeg1")</f>
        <v>module=gbeg1</v>
      </c>
      <c r="F4559" s="6" t="str">
        <f t="shared" ref="F4559:F4576" si="230">HYPERLINK("http://www.ssc.wisc.edu/wlsresearch/documentation/waves/?wave=sib2k&amp;module=sbeg","module=sbeg")</f>
        <v>module=sbeg</v>
      </c>
    </row>
    <row r="4560" spans="1:6" ht="30" customHeight="1">
      <c r="A4560" s="3" t="s">
        <v>2</v>
      </c>
      <c r="B4560" s="3" t="s">
        <v>10919</v>
      </c>
      <c r="C4560" s="3" t="s">
        <v>15248</v>
      </c>
      <c r="D4560" s="12" t="s">
        <v>18476</v>
      </c>
      <c r="E4560" s="6" t="str">
        <f t="shared" si="229"/>
        <v>module=gbeg1</v>
      </c>
      <c r="F4560" s="6" t="str">
        <f t="shared" si="230"/>
        <v>module=sbeg</v>
      </c>
    </row>
    <row r="4561" spans="1:6" ht="30" customHeight="1">
      <c r="A4561" s="3" t="s">
        <v>2</v>
      </c>
      <c r="B4561" s="3" t="s">
        <v>10920</v>
      </c>
      <c r="C4561" s="3" t="s">
        <v>15249</v>
      </c>
      <c r="D4561" s="12" t="s">
        <v>18477</v>
      </c>
      <c r="E4561" s="6" t="str">
        <f t="shared" si="229"/>
        <v>module=gbeg1</v>
      </c>
      <c r="F4561" s="6" t="str">
        <f t="shared" si="230"/>
        <v>module=sbeg</v>
      </c>
    </row>
    <row r="4562" spans="1:6" ht="30" customHeight="1">
      <c r="A4562" s="3" t="s">
        <v>2</v>
      </c>
      <c r="B4562" s="3" t="s">
        <v>10921</v>
      </c>
      <c r="C4562" s="3" t="s">
        <v>15250</v>
      </c>
      <c r="D4562" s="12" t="s">
        <v>18478</v>
      </c>
      <c r="E4562" s="6" t="str">
        <f t="shared" si="229"/>
        <v>module=gbeg1</v>
      </c>
      <c r="F4562" s="6" t="str">
        <f t="shared" si="230"/>
        <v>module=sbeg</v>
      </c>
    </row>
    <row r="4563" spans="1:6" ht="30" customHeight="1">
      <c r="A4563" s="3" t="s">
        <v>2</v>
      </c>
      <c r="B4563" s="3" t="s">
        <v>10922</v>
      </c>
      <c r="C4563" s="3" t="s">
        <v>15251</v>
      </c>
      <c r="D4563" s="12" t="s">
        <v>18479</v>
      </c>
      <c r="E4563" s="6" t="str">
        <f t="shared" si="229"/>
        <v>module=gbeg1</v>
      </c>
      <c r="F4563" s="6" t="str">
        <f t="shared" si="230"/>
        <v>module=sbeg</v>
      </c>
    </row>
    <row r="4564" spans="1:6" ht="30" customHeight="1">
      <c r="A4564" s="3" t="s">
        <v>2</v>
      </c>
      <c r="B4564" s="3" t="s">
        <v>10923</v>
      </c>
      <c r="C4564" s="3" t="s">
        <v>15252</v>
      </c>
      <c r="D4564" s="12" t="s">
        <v>18480</v>
      </c>
      <c r="E4564" s="6" t="str">
        <f t="shared" si="229"/>
        <v>module=gbeg1</v>
      </c>
      <c r="F4564" s="6" t="str">
        <f t="shared" si="230"/>
        <v>module=sbeg</v>
      </c>
    </row>
    <row r="4565" spans="1:6" ht="30" customHeight="1">
      <c r="A4565" s="3" t="s">
        <v>2</v>
      </c>
      <c r="B4565" s="3" t="s">
        <v>10924</v>
      </c>
      <c r="C4565" s="3" t="s">
        <v>15253</v>
      </c>
      <c r="D4565" s="12" t="s">
        <v>18481</v>
      </c>
      <c r="E4565" s="6" t="str">
        <f t="shared" si="229"/>
        <v>module=gbeg1</v>
      </c>
      <c r="F4565" s="6" t="str">
        <f t="shared" si="230"/>
        <v>module=sbeg</v>
      </c>
    </row>
    <row r="4566" spans="1:6" ht="30" customHeight="1">
      <c r="A4566" s="3" t="s">
        <v>2</v>
      </c>
      <c r="B4566" s="3" t="s">
        <v>10925</v>
      </c>
      <c r="C4566" s="3" t="s">
        <v>15254</v>
      </c>
      <c r="D4566" s="12" t="s">
        <v>18482</v>
      </c>
      <c r="E4566" s="6" t="str">
        <f t="shared" si="229"/>
        <v>module=gbeg1</v>
      </c>
      <c r="F4566" s="6" t="str">
        <f t="shared" si="230"/>
        <v>module=sbeg</v>
      </c>
    </row>
    <row r="4567" spans="1:6" ht="30" customHeight="1">
      <c r="A4567" s="3" t="s">
        <v>2</v>
      </c>
      <c r="B4567" s="3" t="s">
        <v>10926</v>
      </c>
      <c r="C4567" s="3" t="s">
        <v>15255</v>
      </c>
      <c r="D4567" s="12" t="s">
        <v>18483</v>
      </c>
      <c r="E4567" s="6" t="str">
        <f t="shared" si="229"/>
        <v>module=gbeg1</v>
      </c>
      <c r="F4567" s="6" t="str">
        <f t="shared" si="230"/>
        <v>module=sbeg</v>
      </c>
    </row>
    <row r="4568" spans="1:6" ht="30" customHeight="1">
      <c r="A4568" s="3" t="s">
        <v>2</v>
      </c>
      <c r="B4568" s="3" t="s">
        <v>10927</v>
      </c>
      <c r="C4568" s="3" t="s">
        <v>15256</v>
      </c>
      <c r="D4568" s="12" t="s">
        <v>18484</v>
      </c>
      <c r="E4568" s="6" t="str">
        <f t="shared" si="229"/>
        <v>module=gbeg1</v>
      </c>
      <c r="F4568" s="6" t="str">
        <f t="shared" si="230"/>
        <v>module=sbeg</v>
      </c>
    </row>
    <row r="4569" spans="1:6" ht="30" customHeight="1">
      <c r="A4569" s="3" t="s">
        <v>2</v>
      </c>
      <c r="B4569" s="3" t="s">
        <v>10928</v>
      </c>
      <c r="C4569" s="3" t="s">
        <v>15257</v>
      </c>
      <c r="D4569" s="12" t="s">
        <v>18485</v>
      </c>
      <c r="E4569" s="6" t="str">
        <f t="shared" si="229"/>
        <v>module=gbeg1</v>
      </c>
      <c r="F4569" s="6" t="str">
        <f t="shared" si="230"/>
        <v>module=sbeg</v>
      </c>
    </row>
    <row r="4570" spans="1:6" ht="30" customHeight="1">
      <c r="A4570" s="3" t="s">
        <v>2</v>
      </c>
      <c r="B4570" s="3" t="s">
        <v>10929</v>
      </c>
      <c r="C4570" s="3" t="s">
        <v>15258</v>
      </c>
      <c r="D4570" s="12" t="s">
        <v>18486</v>
      </c>
      <c r="E4570" s="6" t="str">
        <f t="shared" si="229"/>
        <v>module=gbeg1</v>
      </c>
      <c r="F4570" s="6" t="str">
        <f t="shared" si="230"/>
        <v>module=sbeg</v>
      </c>
    </row>
    <row r="4571" spans="1:6" ht="30" customHeight="1">
      <c r="A4571" s="3" t="s">
        <v>2</v>
      </c>
      <c r="B4571" s="3" t="s">
        <v>10930</v>
      </c>
      <c r="C4571" s="3" t="s">
        <v>15259</v>
      </c>
      <c r="D4571" s="12" t="s">
        <v>18487</v>
      </c>
      <c r="E4571" s="6" t="str">
        <f t="shared" si="229"/>
        <v>module=gbeg1</v>
      </c>
      <c r="F4571" s="6" t="str">
        <f t="shared" si="230"/>
        <v>module=sbeg</v>
      </c>
    </row>
    <row r="4572" spans="1:6" ht="30" customHeight="1">
      <c r="A4572" s="3" t="s">
        <v>2</v>
      </c>
      <c r="B4572" s="3" t="s">
        <v>10931</v>
      </c>
      <c r="C4572" s="3" t="s">
        <v>15260</v>
      </c>
      <c r="D4572" s="12" t="s">
        <v>18488</v>
      </c>
      <c r="E4572" s="6" t="str">
        <f t="shared" si="229"/>
        <v>module=gbeg1</v>
      </c>
      <c r="F4572" s="6" t="str">
        <f t="shared" si="230"/>
        <v>module=sbeg</v>
      </c>
    </row>
    <row r="4573" spans="1:6" ht="30" customHeight="1">
      <c r="A4573" s="3" t="s">
        <v>2</v>
      </c>
      <c r="B4573" s="3" t="s">
        <v>10932</v>
      </c>
      <c r="C4573" s="3" t="s">
        <v>15261</v>
      </c>
      <c r="D4573" s="12" t="s">
        <v>18489</v>
      </c>
      <c r="E4573" s="6" t="str">
        <f t="shared" si="229"/>
        <v>module=gbeg1</v>
      </c>
      <c r="F4573" s="6" t="str">
        <f t="shared" si="230"/>
        <v>module=sbeg</v>
      </c>
    </row>
    <row r="4574" spans="1:6" ht="30" customHeight="1">
      <c r="A4574" s="3" t="s">
        <v>2</v>
      </c>
      <c r="B4574" s="3" t="s">
        <v>10933</v>
      </c>
      <c r="C4574" s="3" t="s">
        <v>15262</v>
      </c>
      <c r="D4574" s="12" t="s">
        <v>18490</v>
      </c>
      <c r="E4574" s="6" t="str">
        <f t="shared" si="229"/>
        <v>module=gbeg1</v>
      </c>
      <c r="F4574" s="6" t="str">
        <f t="shared" si="230"/>
        <v>module=sbeg</v>
      </c>
    </row>
    <row r="4575" spans="1:6" ht="30" customHeight="1">
      <c r="A4575" s="3" t="s">
        <v>2</v>
      </c>
      <c r="B4575" s="3" t="s">
        <v>10934</v>
      </c>
      <c r="C4575" s="3" t="s">
        <v>15263</v>
      </c>
      <c r="D4575" s="12" t="s">
        <v>18491</v>
      </c>
      <c r="E4575" s="6" t="str">
        <f t="shared" si="229"/>
        <v>module=gbeg1</v>
      </c>
      <c r="F4575" s="6" t="str">
        <f t="shared" si="230"/>
        <v>module=sbeg</v>
      </c>
    </row>
    <row r="4576" spans="1:6" ht="30" customHeight="1">
      <c r="A4576" s="3" t="s">
        <v>2</v>
      </c>
      <c r="B4576" s="3" t="s">
        <v>10935</v>
      </c>
      <c r="C4576" s="3" t="s">
        <v>15264</v>
      </c>
      <c r="D4576" s="12" t="s">
        <v>18492</v>
      </c>
      <c r="E4576" s="6" t="str">
        <f t="shared" si="229"/>
        <v>module=gbeg1</v>
      </c>
      <c r="F4576" s="6" t="str">
        <f t="shared" si="230"/>
        <v>module=sbeg</v>
      </c>
    </row>
    <row r="4577" spans="1:6" ht="30" customHeight="1">
      <c r="A4577" s="3" t="s">
        <v>3</v>
      </c>
      <c r="B4577" s="3" t="s">
        <v>10936</v>
      </c>
      <c r="C4577" s="3" t="s">
        <v>10936</v>
      </c>
      <c r="D4577" s="12" t="s">
        <v>18493</v>
      </c>
      <c r="E4577" s="6" t="str">
        <f t="shared" si="229"/>
        <v>module=gbeg1</v>
      </c>
      <c r="F4577" s="3" t="s">
        <v>114</v>
      </c>
    </row>
    <row r="4578" spans="1:6" ht="30" customHeight="1">
      <c r="A4578" s="3" t="s">
        <v>3</v>
      </c>
      <c r="B4578" s="3" t="s">
        <v>10937</v>
      </c>
      <c r="C4578" s="3" t="s">
        <v>10937</v>
      </c>
      <c r="D4578" s="12" t="s">
        <v>18494</v>
      </c>
      <c r="E4578" s="6" t="str">
        <f t="shared" si="229"/>
        <v>module=gbeg1</v>
      </c>
      <c r="F4578" s="3" t="s">
        <v>114</v>
      </c>
    </row>
    <row r="4579" spans="1:6" ht="30" customHeight="1">
      <c r="A4579" s="3" t="s">
        <v>3</v>
      </c>
      <c r="B4579" s="3" t="s">
        <v>10938</v>
      </c>
      <c r="C4579" s="3" t="s">
        <v>10938</v>
      </c>
      <c r="D4579" s="12" t="s">
        <v>18495</v>
      </c>
      <c r="E4579" s="6" t="str">
        <f t="shared" si="229"/>
        <v>module=gbeg1</v>
      </c>
      <c r="F4579" s="3" t="s">
        <v>114</v>
      </c>
    </row>
    <row r="4580" spans="1:6" ht="30" customHeight="1">
      <c r="A4580" s="3" t="s">
        <v>3</v>
      </c>
      <c r="B4580" s="3" t="s">
        <v>10939</v>
      </c>
      <c r="C4580" s="3" t="s">
        <v>10939</v>
      </c>
      <c r="D4580" s="12" t="s">
        <v>18496</v>
      </c>
      <c r="E4580" s="6" t="str">
        <f t="shared" si="229"/>
        <v>module=gbeg1</v>
      </c>
      <c r="F4580" s="3" t="s">
        <v>114</v>
      </c>
    </row>
    <row r="4581" spans="1:6" ht="30" customHeight="1">
      <c r="A4581" s="3" t="s">
        <v>3</v>
      </c>
      <c r="B4581" s="3" t="s">
        <v>10940</v>
      </c>
      <c r="C4581" s="3" t="s">
        <v>10940</v>
      </c>
      <c r="D4581" s="12" t="s">
        <v>18497</v>
      </c>
      <c r="E4581" s="6" t="str">
        <f t="shared" si="229"/>
        <v>module=gbeg1</v>
      </c>
      <c r="F4581" s="3" t="s">
        <v>114</v>
      </c>
    </row>
    <row r="4582" spans="1:6" ht="30" customHeight="1">
      <c r="A4582" s="3" t="s">
        <v>3</v>
      </c>
      <c r="B4582" s="3" t="s">
        <v>10941</v>
      </c>
      <c r="C4582" s="3" t="s">
        <v>10941</v>
      </c>
      <c r="D4582" s="12" t="s">
        <v>18498</v>
      </c>
      <c r="E4582" s="6" t="str">
        <f t="shared" si="229"/>
        <v>module=gbeg1</v>
      </c>
      <c r="F4582" s="3" t="s">
        <v>114</v>
      </c>
    </row>
    <row r="4583" spans="1:6" ht="30" customHeight="1">
      <c r="A4583" s="3" t="s">
        <v>4</v>
      </c>
      <c r="B4583" s="3" t="s">
        <v>10942</v>
      </c>
      <c r="C4583" s="3" t="s">
        <v>10942</v>
      </c>
      <c r="D4583" s="12" t="s">
        <v>18499</v>
      </c>
      <c r="E4583" s="3" t="s">
        <v>114</v>
      </c>
      <c r="F4583" s="6" t="str">
        <f>HYPERLINK("http://www.ssc.wisc.edu/wlsresearch/documentation/waves/?wave=sib2k&amp;module=sbeg","module=sbeg")</f>
        <v>module=sbeg</v>
      </c>
    </row>
    <row r="4584" spans="1:6" ht="30" customHeight="1">
      <c r="A4584" s="3" t="s">
        <v>4</v>
      </c>
      <c r="B4584" s="3" t="s">
        <v>10943</v>
      </c>
      <c r="C4584" s="3" t="s">
        <v>10943</v>
      </c>
      <c r="D4584" s="12" t="s">
        <v>18494</v>
      </c>
      <c r="E4584" s="3" t="s">
        <v>114</v>
      </c>
      <c r="F4584" s="6" t="str">
        <f>HYPERLINK("http://www.ssc.wisc.edu/wlsresearch/documentation/waves/?wave=sib2k&amp;module=sbeg","module=sbeg")</f>
        <v>module=sbeg</v>
      </c>
    </row>
    <row r="4585" spans="1:6" ht="30" customHeight="1">
      <c r="A4585" s="3" t="s">
        <v>4</v>
      </c>
      <c r="B4585" s="3" t="s">
        <v>10944</v>
      </c>
      <c r="C4585" s="3" t="s">
        <v>10944</v>
      </c>
      <c r="D4585" s="12" t="s">
        <v>18500</v>
      </c>
      <c r="E4585" s="3" t="s">
        <v>114</v>
      </c>
      <c r="F4585" s="6" t="str">
        <f>HYPERLINK("http://www.ssc.wisc.edu/wlsresearch/documentation/waves/?wave=sib2k&amp;module=sbeg","module=sbeg")</f>
        <v>module=sbeg</v>
      </c>
    </row>
    <row r="4586" spans="1:6" ht="30" customHeight="1">
      <c r="A4586" s="3" t="s">
        <v>3</v>
      </c>
      <c r="B4586" s="3" t="s">
        <v>10945</v>
      </c>
      <c r="C4586" s="3" t="s">
        <v>10945</v>
      </c>
      <c r="D4586" s="12" t="s">
        <v>18501</v>
      </c>
      <c r="E4586" s="6" t="str">
        <f t="shared" ref="E4586:E4594" si="231">HYPERLINK("http://www.ssc.wisc.edu/wlsresearch/documentation/waves/?wave=grad2k&amp;module=gbeg2","module=gbeg2")</f>
        <v>module=gbeg2</v>
      </c>
      <c r="F4586" s="3" t="s">
        <v>114</v>
      </c>
    </row>
    <row r="4587" spans="1:6" ht="30" customHeight="1">
      <c r="A4587" s="3" t="s">
        <v>3</v>
      </c>
      <c r="B4587" s="3" t="s">
        <v>10946</v>
      </c>
      <c r="C4587" s="3" t="s">
        <v>10946</v>
      </c>
      <c r="D4587" s="12" t="s">
        <v>18502</v>
      </c>
      <c r="E4587" s="6" t="str">
        <f t="shared" si="231"/>
        <v>module=gbeg2</v>
      </c>
      <c r="F4587" s="3" t="s">
        <v>114</v>
      </c>
    </row>
    <row r="4588" spans="1:6" ht="30" customHeight="1">
      <c r="A4588" s="3" t="s">
        <v>3</v>
      </c>
      <c r="B4588" s="3" t="s">
        <v>10947</v>
      </c>
      <c r="C4588" s="3" t="s">
        <v>10947</v>
      </c>
      <c r="D4588" s="12" t="s">
        <v>18503</v>
      </c>
      <c r="E4588" s="6" t="str">
        <f t="shared" si="231"/>
        <v>module=gbeg2</v>
      </c>
      <c r="F4588" s="3" t="s">
        <v>114</v>
      </c>
    </row>
    <row r="4589" spans="1:6" ht="30" customHeight="1">
      <c r="A4589" s="3" t="s">
        <v>3</v>
      </c>
      <c r="B4589" s="3" t="s">
        <v>10948</v>
      </c>
      <c r="C4589" s="3" t="s">
        <v>10948</v>
      </c>
      <c r="D4589" s="12" t="s">
        <v>18504</v>
      </c>
      <c r="E4589" s="6" t="str">
        <f t="shared" si="231"/>
        <v>module=gbeg2</v>
      </c>
      <c r="F4589" s="3" t="s">
        <v>114</v>
      </c>
    </row>
    <row r="4590" spans="1:6" ht="30" customHeight="1">
      <c r="A4590" s="3" t="s">
        <v>3</v>
      </c>
      <c r="B4590" s="3" t="s">
        <v>10949</v>
      </c>
      <c r="C4590" s="3" t="s">
        <v>10949</v>
      </c>
      <c r="D4590" s="12" t="s">
        <v>18505</v>
      </c>
      <c r="E4590" s="6" t="str">
        <f t="shared" si="231"/>
        <v>module=gbeg2</v>
      </c>
      <c r="F4590" s="3" t="s">
        <v>114</v>
      </c>
    </row>
    <row r="4591" spans="1:6" ht="30" customHeight="1">
      <c r="A4591" s="3" t="s">
        <v>3</v>
      </c>
      <c r="B4591" s="3" t="s">
        <v>10950</v>
      </c>
      <c r="C4591" s="3" t="s">
        <v>10950</v>
      </c>
      <c r="D4591" s="12" t="s">
        <v>18506</v>
      </c>
      <c r="E4591" s="6" t="str">
        <f t="shared" si="231"/>
        <v>module=gbeg2</v>
      </c>
      <c r="F4591" s="3" t="s">
        <v>114</v>
      </c>
    </row>
    <row r="4592" spans="1:6" ht="30" customHeight="1">
      <c r="A4592" s="3" t="s">
        <v>3</v>
      </c>
      <c r="B4592" s="3" t="s">
        <v>10951</v>
      </c>
      <c r="C4592" s="3" t="s">
        <v>10951</v>
      </c>
      <c r="D4592" s="12" t="s">
        <v>18507</v>
      </c>
      <c r="E4592" s="6" t="str">
        <f t="shared" si="231"/>
        <v>module=gbeg2</v>
      </c>
      <c r="F4592" s="3" t="s">
        <v>114</v>
      </c>
    </row>
    <row r="4593" spans="1:6" ht="30" customHeight="1">
      <c r="A4593" s="3" t="s">
        <v>3</v>
      </c>
      <c r="B4593" s="3" t="s">
        <v>10952</v>
      </c>
      <c r="C4593" s="3" t="s">
        <v>10952</v>
      </c>
      <c r="D4593" s="12" t="s">
        <v>18508</v>
      </c>
      <c r="E4593" s="6" t="str">
        <f t="shared" si="231"/>
        <v>module=gbeg2</v>
      </c>
      <c r="F4593" s="3" t="s">
        <v>114</v>
      </c>
    </row>
    <row r="4594" spans="1:6" ht="30" customHeight="1">
      <c r="A4594" s="3" t="s">
        <v>3</v>
      </c>
      <c r="B4594" s="3" t="s">
        <v>10953</v>
      </c>
      <c r="C4594" s="3" t="s">
        <v>10953</v>
      </c>
      <c r="D4594" s="12" t="s">
        <v>18509</v>
      </c>
      <c r="E4594" s="6" t="str">
        <f t="shared" si="231"/>
        <v>module=gbeg2</v>
      </c>
      <c r="F4594" s="3" t="s">
        <v>114</v>
      </c>
    </row>
    <row r="4595" spans="1:6" ht="30" customHeight="1">
      <c r="A4595" s="3" t="s">
        <v>2</v>
      </c>
      <c r="B4595" s="3" t="s">
        <v>10954</v>
      </c>
      <c r="C4595" s="3" t="s">
        <v>15265</v>
      </c>
      <c r="D4595" s="12" t="s">
        <v>18510</v>
      </c>
      <c r="E4595" s="6" t="str">
        <f t="shared" ref="E4595:E4613" si="232">HYPERLINK("http://www.ssc.wisc.edu/wlsresearch/documentation/waves/?wave=grad2k&amp;module=geduc","module=geduc")</f>
        <v>module=geduc</v>
      </c>
      <c r="F4595" s="6" t="str">
        <f t="shared" ref="F4595:F4617" si="233">HYPERLINK("http://www.ssc.wisc.edu/wlsresearch/documentation/waves/?wave=sib2k&amp;module=seduc","module=seduc")</f>
        <v>module=seduc</v>
      </c>
    </row>
    <row r="4596" spans="1:6" ht="30" customHeight="1">
      <c r="A4596" s="3" t="s">
        <v>2</v>
      </c>
      <c r="B4596" s="3" t="s">
        <v>10955</v>
      </c>
      <c r="C4596" s="3" t="s">
        <v>15266</v>
      </c>
      <c r="D4596" s="12" t="s">
        <v>18511</v>
      </c>
      <c r="E4596" s="6" t="str">
        <f t="shared" si="232"/>
        <v>module=geduc</v>
      </c>
      <c r="F4596" s="6" t="str">
        <f t="shared" si="233"/>
        <v>module=seduc</v>
      </c>
    </row>
    <row r="4597" spans="1:6" ht="30" customHeight="1">
      <c r="A4597" s="3" t="s">
        <v>2</v>
      </c>
      <c r="B4597" s="3" t="s">
        <v>10956</v>
      </c>
      <c r="C4597" s="3" t="s">
        <v>15267</v>
      </c>
      <c r="D4597" s="12" t="s">
        <v>18512</v>
      </c>
      <c r="E4597" s="6" t="str">
        <f t="shared" si="232"/>
        <v>module=geduc</v>
      </c>
      <c r="F4597" s="6" t="str">
        <f t="shared" si="233"/>
        <v>module=seduc</v>
      </c>
    </row>
    <row r="4598" spans="1:6" ht="30" customHeight="1">
      <c r="A4598" s="3" t="s">
        <v>2</v>
      </c>
      <c r="B4598" s="3" t="s">
        <v>10957</v>
      </c>
      <c r="C4598" s="3" t="s">
        <v>15268</v>
      </c>
      <c r="D4598" s="12" t="s">
        <v>18513</v>
      </c>
      <c r="E4598" s="6" t="str">
        <f t="shared" si="232"/>
        <v>module=geduc</v>
      </c>
      <c r="F4598" s="6" t="str">
        <f t="shared" si="233"/>
        <v>module=seduc</v>
      </c>
    </row>
    <row r="4599" spans="1:6" ht="30" customHeight="1">
      <c r="A4599" s="3" t="s">
        <v>2</v>
      </c>
      <c r="B4599" s="3" t="s">
        <v>10958</v>
      </c>
      <c r="C4599" s="3" t="s">
        <v>15269</v>
      </c>
      <c r="D4599" s="12" t="s">
        <v>18514</v>
      </c>
      <c r="E4599" s="6" t="str">
        <f t="shared" si="232"/>
        <v>module=geduc</v>
      </c>
      <c r="F4599" s="6" t="str">
        <f t="shared" si="233"/>
        <v>module=seduc</v>
      </c>
    </row>
    <row r="4600" spans="1:6" ht="30" customHeight="1">
      <c r="A4600" s="3" t="s">
        <v>2</v>
      </c>
      <c r="B4600" s="3" t="s">
        <v>10959</v>
      </c>
      <c r="C4600" s="3" t="s">
        <v>15270</v>
      </c>
      <c r="D4600" s="12" t="s">
        <v>18515</v>
      </c>
      <c r="E4600" s="6" t="str">
        <f t="shared" si="232"/>
        <v>module=geduc</v>
      </c>
      <c r="F4600" s="6" t="str">
        <f t="shared" si="233"/>
        <v>module=seduc</v>
      </c>
    </row>
    <row r="4601" spans="1:6" ht="30" customHeight="1">
      <c r="A4601" s="3" t="s">
        <v>2</v>
      </c>
      <c r="B4601" s="3" t="s">
        <v>10960</v>
      </c>
      <c r="C4601" s="3" t="s">
        <v>15271</v>
      </c>
      <c r="D4601" s="12" t="s">
        <v>18516</v>
      </c>
      <c r="E4601" s="6" t="str">
        <f t="shared" si="232"/>
        <v>module=geduc</v>
      </c>
      <c r="F4601" s="6" t="str">
        <f t="shared" si="233"/>
        <v>module=seduc</v>
      </c>
    </row>
    <row r="4602" spans="1:6" ht="30" customHeight="1">
      <c r="A4602" s="3" t="s">
        <v>2</v>
      </c>
      <c r="B4602" s="3" t="s">
        <v>10961</v>
      </c>
      <c r="C4602" s="3" t="s">
        <v>15272</v>
      </c>
      <c r="D4602" s="12" t="s">
        <v>18517</v>
      </c>
      <c r="E4602" s="6" t="str">
        <f t="shared" si="232"/>
        <v>module=geduc</v>
      </c>
      <c r="F4602" s="6" t="str">
        <f t="shared" si="233"/>
        <v>module=seduc</v>
      </c>
    </row>
    <row r="4603" spans="1:6" ht="30" customHeight="1">
      <c r="A4603" s="3" t="s">
        <v>2</v>
      </c>
      <c r="B4603" s="3" t="s">
        <v>10962</v>
      </c>
      <c r="C4603" s="3" t="s">
        <v>15273</v>
      </c>
      <c r="D4603" s="12" t="s">
        <v>18518</v>
      </c>
      <c r="E4603" s="6" t="str">
        <f t="shared" si="232"/>
        <v>module=geduc</v>
      </c>
      <c r="F4603" s="6" t="str">
        <f t="shared" si="233"/>
        <v>module=seduc</v>
      </c>
    </row>
    <row r="4604" spans="1:6" ht="30" customHeight="1">
      <c r="A4604" s="3" t="s">
        <v>2</v>
      </c>
      <c r="B4604" s="3" t="s">
        <v>10963</v>
      </c>
      <c r="C4604" s="3" t="s">
        <v>15274</v>
      </c>
      <c r="D4604" s="12" t="s">
        <v>18519</v>
      </c>
      <c r="E4604" s="6" t="str">
        <f t="shared" si="232"/>
        <v>module=geduc</v>
      </c>
      <c r="F4604" s="6" t="str">
        <f t="shared" si="233"/>
        <v>module=seduc</v>
      </c>
    </row>
    <row r="4605" spans="1:6" ht="30" customHeight="1">
      <c r="A4605" s="3" t="s">
        <v>2</v>
      </c>
      <c r="B4605" s="3" t="s">
        <v>10964</v>
      </c>
      <c r="C4605" s="3" t="s">
        <v>15275</v>
      </c>
      <c r="D4605" s="12" t="s">
        <v>18520</v>
      </c>
      <c r="E4605" s="6" t="str">
        <f t="shared" si="232"/>
        <v>module=geduc</v>
      </c>
      <c r="F4605" s="6" t="str">
        <f t="shared" si="233"/>
        <v>module=seduc</v>
      </c>
    </row>
    <row r="4606" spans="1:6" ht="30" customHeight="1">
      <c r="A4606" s="3" t="s">
        <v>2</v>
      </c>
      <c r="B4606" s="3" t="s">
        <v>10965</v>
      </c>
      <c r="C4606" s="3" t="s">
        <v>15276</v>
      </c>
      <c r="D4606" s="12" t="s">
        <v>18521</v>
      </c>
      <c r="E4606" s="6" t="str">
        <f t="shared" si="232"/>
        <v>module=geduc</v>
      </c>
      <c r="F4606" s="6" t="str">
        <f t="shared" si="233"/>
        <v>module=seduc</v>
      </c>
    </row>
    <row r="4607" spans="1:6" ht="30" customHeight="1">
      <c r="A4607" s="3" t="s">
        <v>2</v>
      </c>
      <c r="B4607" s="3" t="s">
        <v>10966</v>
      </c>
      <c r="C4607" s="3" t="s">
        <v>15277</v>
      </c>
      <c r="D4607" s="12" t="s">
        <v>18522</v>
      </c>
      <c r="E4607" s="6" t="str">
        <f t="shared" si="232"/>
        <v>module=geduc</v>
      </c>
      <c r="F4607" s="6" t="str">
        <f t="shared" si="233"/>
        <v>module=seduc</v>
      </c>
    </row>
    <row r="4608" spans="1:6" ht="30" customHeight="1">
      <c r="A4608" s="3" t="s">
        <v>2</v>
      </c>
      <c r="B4608" s="3" t="s">
        <v>10967</v>
      </c>
      <c r="C4608" s="3" t="s">
        <v>15278</v>
      </c>
      <c r="D4608" s="12" t="s">
        <v>18523</v>
      </c>
      <c r="E4608" s="6" t="str">
        <f t="shared" si="232"/>
        <v>module=geduc</v>
      </c>
      <c r="F4608" s="6" t="str">
        <f t="shared" si="233"/>
        <v>module=seduc</v>
      </c>
    </row>
    <row r="4609" spans="1:6" ht="30" customHeight="1">
      <c r="A4609" s="3" t="s">
        <v>2</v>
      </c>
      <c r="B4609" s="3" t="s">
        <v>10968</v>
      </c>
      <c r="C4609" s="3" t="s">
        <v>15279</v>
      </c>
      <c r="D4609" s="12" t="s">
        <v>18524</v>
      </c>
      <c r="E4609" s="6" t="str">
        <f t="shared" si="232"/>
        <v>module=geduc</v>
      </c>
      <c r="F4609" s="6" t="str">
        <f t="shared" si="233"/>
        <v>module=seduc</v>
      </c>
    </row>
    <row r="4610" spans="1:6" ht="30" customHeight="1">
      <c r="A4610" s="3" t="s">
        <v>2</v>
      </c>
      <c r="B4610" s="3" t="s">
        <v>10969</v>
      </c>
      <c r="C4610" s="3" t="s">
        <v>15280</v>
      </c>
      <c r="D4610" s="12" t="s">
        <v>18525</v>
      </c>
      <c r="E4610" s="6" t="str">
        <f t="shared" si="232"/>
        <v>module=geduc</v>
      </c>
      <c r="F4610" s="6" t="str">
        <f t="shared" si="233"/>
        <v>module=seduc</v>
      </c>
    </row>
    <row r="4611" spans="1:6" ht="30" customHeight="1">
      <c r="A4611" s="3" t="s">
        <v>2</v>
      </c>
      <c r="B4611" s="3" t="s">
        <v>10970</v>
      </c>
      <c r="C4611" s="3" t="s">
        <v>15281</v>
      </c>
      <c r="D4611" s="12" t="s">
        <v>18526</v>
      </c>
      <c r="E4611" s="6" t="str">
        <f t="shared" si="232"/>
        <v>module=geduc</v>
      </c>
      <c r="F4611" s="6" t="str">
        <f t="shared" si="233"/>
        <v>module=seduc</v>
      </c>
    </row>
    <row r="4612" spans="1:6" ht="30" customHeight="1">
      <c r="A4612" s="3" t="s">
        <v>2</v>
      </c>
      <c r="B4612" s="3" t="s">
        <v>10971</v>
      </c>
      <c r="C4612" s="3" t="s">
        <v>15282</v>
      </c>
      <c r="D4612" s="12" t="s">
        <v>18527</v>
      </c>
      <c r="E4612" s="6" t="str">
        <f t="shared" si="232"/>
        <v>module=geduc</v>
      </c>
      <c r="F4612" s="6" t="str">
        <f t="shared" si="233"/>
        <v>module=seduc</v>
      </c>
    </row>
    <row r="4613" spans="1:6" ht="30" customHeight="1">
      <c r="A4613" s="3" t="s">
        <v>2</v>
      </c>
      <c r="B4613" s="3" t="s">
        <v>10972</v>
      </c>
      <c r="C4613" s="3" t="s">
        <v>15283</v>
      </c>
      <c r="D4613" s="12" t="s">
        <v>18528</v>
      </c>
      <c r="E4613" s="6" t="str">
        <f t="shared" si="232"/>
        <v>module=geduc</v>
      </c>
      <c r="F4613" s="6" t="str">
        <f t="shared" si="233"/>
        <v>module=seduc</v>
      </c>
    </row>
    <row r="4614" spans="1:6" ht="30" customHeight="1">
      <c r="A4614" s="3" t="s">
        <v>4</v>
      </c>
      <c r="B4614" s="3" t="s">
        <v>10973</v>
      </c>
      <c r="C4614" s="3" t="s">
        <v>10973</v>
      </c>
      <c r="D4614" s="12" t="s">
        <v>18529</v>
      </c>
      <c r="E4614" s="3" t="s">
        <v>114</v>
      </c>
      <c r="F4614" s="6" t="str">
        <f t="shared" si="233"/>
        <v>module=seduc</v>
      </c>
    </row>
    <row r="4615" spans="1:6" ht="30" customHeight="1">
      <c r="A4615" s="3" t="s">
        <v>4</v>
      </c>
      <c r="B4615" s="3" t="s">
        <v>10974</v>
      </c>
      <c r="C4615" s="3" t="s">
        <v>10974</v>
      </c>
      <c r="D4615" s="12" t="s">
        <v>18530</v>
      </c>
      <c r="E4615" s="3" t="s">
        <v>114</v>
      </c>
      <c r="F4615" s="6" t="str">
        <f t="shared" si="233"/>
        <v>module=seduc</v>
      </c>
    </row>
    <row r="4616" spans="1:6" ht="30" customHeight="1">
      <c r="A4616" s="3" t="s">
        <v>4</v>
      </c>
      <c r="B4616" s="3" t="s">
        <v>10975</v>
      </c>
      <c r="C4616" s="3" t="s">
        <v>10975</v>
      </c>
      <c r="D4616" s="12" t="s">
        <v>18531</v>
      </c>
      <c r="E4616" s="3" t="s">
        <v>114</v>
      </c>
      <c r="F4616" s="6" t="str">
        <f t="shared" si="233"/>
        <v>module=seduc</v>
      </c>
    </row>
    <row r="4617" spans="1:6" ht="30" customHeight="1">
      <c r="A4617" s="3" t="s">
        <v>4</v>
      </c>
      <c r="B4617" s="3" t="s">
        <v>10976</v>
      </c>
      <c r="C4617" s="3" t="s">
        <v>10976</v>
      </c>
      <c r="D4617" s="12" t="s">
        <v>18532</v>
      </c>
      <c r="E4617" s="3" t="s">
        <v>114</v>
      </c>
      <c r="F4617" s="6" t="str">
        <f t="shared" si="233"/>
        <v>module=seduc</v>
      </c>
    </row>
    <row r="4618" spans="1:6" ht="30" customHeight="1">
      <c r="A4618" s="3" t="s">
        <v>2</v>
      </c>
      <c r="B4618" s="3" t="s">
        <v>10977</v>
      </c>
      <c r="C4618" s="3" t="s">
        <v>15284</v>
      </c>
      <c r="D4618" s="12" t="s">
        <v>18533</v>
      </c>
      <c r="E4618" s="6" t="str">
        <f t="shared" ref="E4618:E4649" si="234">HYPERLINK("http://www.ssc.wisc.edu/wlsresearch/documentation/waves/?wave=grad2k&amp;module=gmarr","module=gmarr")</f>
        <v>module=gmarr</v>
      </c>
      <c r="F4618" s="6" t="str">
        <f t="shared" ref="F4618:F4624" si="235">HYPERLINK("http://www.ssc.wisc.edu/wlsresearch/documentation/waves/?wave=sib2k&amp;module=smarr","module=smarr")</f>
        <v>module=smarr</v>
      </c>
    </row>
    <row r="4619" spans="1:6" ht="30" customHeight="1">
      <c r="A4619" s="3" t="s">
        <v>2</v>
      </c>
      <c r="B4619" s="3" t="s">
        <v>10978</v>
      </c>
      <c r="C4619" s="3" t="s">
        <v>15285</v>
      </c>
      <c r="D4619" s="12" t="s">
        <v>18534</v>
      </c>
      <c r="E4619" s="6" t="str">
        <f t="shared" si="234"/>
        <v>module=gmarr</v>
      </c>
      <c r="F4619" s="6" t="str">
        <f t="shared" si="235"/>
        <v>module=smarr</v>
      </c>
    </row>
    <row r="4620" spans="1:6" ht="30" customHeight="1">
      <c r="A4620" s="3" t="s">
        <v>2</v>
      </c>
      <c r="B4620" s="3" t="s">
        <v>10979</v>
      </c>
      <c r="C4620" s="3" t="s">
        <v>15286</v>
      </c>
      <c r="D4620" s="12" t="s">
        <v>18535</v>
      </c>
      <c r="E4620" s="6" t="str">
        <f t="shared" si="234"/>
        <v>module=gmarr</v>
      </c>
      <c r="F4620" s="6" t="str">
        <f t="shared" si="235"/>
        <v>module=smarr</v>
      </c>
    </row>
    <row r="4621" spans="1:6" ht="30" customHeight="1">
      <c r="A4621" s="3" t="s">
        <v>2</v>
      </c>
      <c r="B4621" s="3" t="s">
        <v>10980</v>
      </c>
      <c r="C4621" s="3" t="s">
        <v>15287</v>
      </c>
      <c r="D4621" s="12" t="s">
        <v>18536</v>
      </c>
      <c r="E4621" s="6" t="str">
        <f t="shared" si="234"/>
        <v>module=gmarr</v>
      </c>
      <c r="F4621" s="6" t="str">
        <f t="shared" si="235"/>
        <v>module=smarr</v>
      </c>
    </row>
    <row r="4622" spans="1:6" ht="30" customHeight="1">
      <c r="A4622" s="3" t="s">
        <v>2</v>
      </c>
      <c r="B4622" s="3" t="s">
        <v>10981</v>
      </c>
      <c r="C4622" s="3" t="s">
        <v>15288</v>
      </c>
      <c r="D4622" s="12" t="s">
        <v>18537</v>
      </c>
      <c r="E4622" s="6" t="str">
        <f t="shared" si="234"/>
        <v>module=gmarr</v>
      </c>
      <c r="F4622" s="6" t="str">
        <f t="shared" si="235"/>
        <v>module=smarr</v>
      </c>
    </row>
    <row r="4623" spans="1:6" ht="30" customHeight="1">
      <c r="A4623" s="3" t="s">
        <v>2</v>
      </c>
      <c r="B4623" s="3" t="s">
        <v>10982</v>
      </c>
      <c r="C4623" s="3" t="s">
        <v>15289</v>
      </c>
      <c r="D4623" s="12" t="s">
        <v>18538</v>
      </c>
      <c r="E4623" s="6" t="str">
        <f t="shared" si="234"/>
        <v>module=gmarr</v>
      </c>
      <c r="F4623" s="6" t="str">
        <f t="shared" si="235"/>
        <v>module=smarr</v>
      </c>
    </row>
    <row r="4624" spans="1:6" ht="30" customHeight="1">
      <c r="A4624" s="3" t="s">
        <v>2</v>
      </c>
      <c r="B4624" s="3" t="s">
        <v>10983</v>
      </c>
      <c r="C4624" s="3" t="s">
        <v>15290</v>
      </c>
      <c r="D4624" s="12" t="s">
        <v>18539</v>
      </c>
      <c r="E4624" s="6" t="str">
        <f t="shared" si="234"/>
        <v>module=gmarr</v>
      </c>
      <c r="F4624" s="6" t="str">
        <f t="shared" si="235"/>
        <v>module=smarr</v>
      </c>
    </row>
    <row r="4625" spans="1:6" ht="30" customHeight="1">
      <c r="A4625" s="3" t="s">
        <v>2</v>
      </c>
      <c r="B4625" s="3" t="s">
        <v>10984</v>
      </c>
      <c r="C4625" s="3" t="s">
        <v>15291</v>
      </c>
      <c r="D4625" s="12" t="s">
        <v>18540</v>
      </c>
      <c r="E4625" s="6" t="str">
        <f t="shared" si="234"/>
        <v>module=gmarr</v>
      </c>
      <c r="F4625" s="6" t="str">
        <f>HYPERLINK("http://www.ssc.wisc.edu/wlsresearch/documentation/waves/?wave=grad2k&amp;module=gmarr","module=gmarr")</f>
        <v>module=gmarr</v>
      </c>
    </row>
    <row r="4626" spans="1:6" ht="30" customHeight="1">
      <c r="A4626" s="3" t="s">
        <v>2</v>
      </c>
      <c r="B4626" s="3" t="s">
        <v>10985</v>
      </c>
      <c r="C4626" s="3" t="s">
        <v>15292</v>
      </c>
      <c r="D4626" s="12" t="s">
        <v>18541</v>
      </c>
      <c r="E4626" s="6" t="str">
        <f t="shared" si="234"/>
        <v>module=gmarr</v>
      </c>
      <c r="F4626" s="6" t="str">
        <f t="shared" ref="F4626:F4657" si="236">HYPERLINK("http://www.ssc.wisc.edu/wlsresearch/documentation/waves/?wave=sib2k&amp;module=smarr","module=smarr")</f>
        <v>module=smarr</v>
      </c>
    </row>
    <row r="4627" spans="1:6" ht="30" customHeight="1">
      <c r="A4627" s="3" t="s">
        <v>2</v>
      </c>
      <c r="B4627" s="3" t="s">
        <v>10986</v>
      </c>
      <c r="C4627" s="3" t="s">
        <v>15293</v>
      </c>
      <c r="D4627" s="12" t="s">
        <v>18542</v>
      </c>
      <c r="E4627" s="6" t="str">
        <f t="shared" si="234"/>
        <v>module=gmarr</v>
      </c>
      <c r="F4627" s="6" t="str">
        <f t="shared" si="236"/>
        <v>module=smarr</v>
      </c>
    </row>
    <row r="4628" spans="1:6" ht="30" customHeight="1">
      <c r="A4628" s="3" t="s">
        <v>2</v>
      </c>
      <c r="B4628" s="3" t="s">
        <v>10987</v>
      </c>
      <c r="C4628" s="3" t="s">
        <v>15294</v>
      </c>
      <c r="D4628" s="12" t="s">
        <v>18543</v>
      </c>
      <c r="E4628" s="6" t="str">
        <f t="shared" si="234"/>
        <v>module=gmarr</v>
      </c>
      <c r="F4628" s="6" t="str">
        <f t="shared" si="236"/>
        <v>module=smarr</v>
      </c>
    </row>
    <row r="4629" spans="1:6" ht="30" customHeight="1">
      <c r="A4629" s="3" t="s">
        <v>2</v>
      </c>
      <c r="B4629" s="3" t="s">
        <v>10988</v>
      </c>
      <c r="C4629" s="3" t="s">
        <v>15295</v>
      </c>
      <c r="D4629" s="12" t="s">
        <v>18544</v>
      </c>
      <c r="E4629" s="6" t="str">
        <f t="shared" si="234"/>
        <v>module=gmarr</v>
      </c>
      <c r="F4629" s="6" t="str">
        <f t="shared" si="236"/>
        <v>module=smarr</v>
      </c>
    </row>
    <row r="4630" spans="1:6" ht="30" customHeight="1">
      <c r="A4630" s="3" t="s">
        <v>2</v>
      </c>
      <c r="B4630" s="3" t="s">
        <v>10989</v>
      </c>
      <c r="C4630" s="3" t="s">
        <v>15296</v>
      </c>
      <c r="D4630" s="12" t="s">
        <v>18545</v>
      </c>
      <c r="E4630" s="6" t="str">
        <f t="shared" si="234"/>
        <v>module=gmarr</v>
      </c>
      <c r="F4630" s="6" t="str">
        <f t="shared" si="236"/>
        <v>module=smarr</v>
      </c>
    </row>
    <row r="4631" spans="1:6" ht="30" customHeight="1">
      <c r="A4631" s="3" t="s">
        <v>2</v>
      </c>
      <c r="B4631" s="3" t="s">
        <v>10990</v>
      </c>
      <c r="C4631" s="3" t="s">
        <v>15297</v>
      </c>
      <c r="D4631" s="12" t="s">
        <v>18546</v>
      </c>
      <c r="E4631" s="6" t="str">
        <f t="shared" si="234"/>
        <v>module=gmarr</v>
      </c>
      <c r="F4631" s="6" t="str">
        <f t="shared" si="236"/>
        <v>module=smarr</v>
      </c>
    </row>
    <row r="4632" spans="1:6" ht="30" customHeight="1">
      <c r="A4632" s="3" t="s">
        <v>2</v>
      </c>
      <c r="B4632" s="3" t="s">
        <v>10991</v>
      </c>
      <c r="C4632" s="3" t="s">
        <v>15298</v>
      </c>
      <c r="D4632" s="12" t="s">
        <v>18547</v>
      </c>
      <c r="E4632" s="6" t="str">
        <f t="shared" si="234"/>
        <v>module=gmarr</v>
      </c>
      <c r="F4632" s="6" t="str">
        <f t="shared" si="236"/>
        <v>module=smarr</v>
      </c>
    </row>
    <row r="4633" spans="1:6" ht="30" customHeight="1">
      <c r="A4633" s="3" t="s">
        <v>2</v>
      </c>
      <c r="B4633" s="3" t="s">
        <v>10992</v>
      </c>
      <c r="C4633" s="3" t="s">
        <v>15299</v>
      </c>
      <c r="D4633" s="12" t="s">
        <v>18548</v>
      </c>
      <c r="E4633" s="6" t="str">
        <f t="shared" si="234"/>
        <v>module=gmarr</v>
      </c>
      <c r="F4633" s="6" t="str">
        <f t="shared" si="236"/>
        <v>module=smarr</v>
      </c>
    </row>
    <row r="4634" spans="1:6" ht="30" customHeight="1">
      <c r="A4634" s="3" t="s">
        <v>2</v>
      </c>
      <c r="B4634" s="3" t="s">
        <v>10993</v>
      </c>
      <c r="C4634" s="3" t="s">
        <v>15300</v>
      </c>
      <c r="D4634" s="12" t="s">
        <v>18549</v>
      </c>
      <c r="E4634" s="6" t="str">
        <f t="shared" si="234"/>
        <v>module=gmarr</v>
      </c>
      <c r="F4634" s="6" t="str">
        <f t="shared" si="236"/>
        <v>module=smarr</v>
      </c>
    </row>
    <row r="4635" spans="1:6" ht="30" customHeight="1">
      <c r="A4635" s="3" t="s">
        <v>2</v>
      </c>
      <c r="B4635" s="3" t="s">
        <v>10994</v>
      </c>
      <c r="C4635" s="3" t="s">
        <v>15301</v>
      </c>
      <c r="D4635" s="12" t="s">
        <v>18550</v>
      </c>
      <c r="E4635" s="6" t="str">
        <f t="shared" si="234"/>
        <v>module=gmarr</v>
      </c>
      <c r="F4635" s="6" t="str">
        <f t="shared" si="236"/>
        <v>module=smarr</v>
      </c>
    </row>
    <row r="4636" spans="1:6" ht="30" customHeight="1">
      <c r="A4636" s="3" t="s">
        <v>2</v>
      </c>
      <c r="B4636" s="3" t="s">
        <v>10995</v>
      </c>
      <c r="C4636" s="3" t="s">
        <v>15302</v>
      </c>
      <c r="D4636" s="12" t="s">
        <v>18551</v>
      </c>
      <c r="E4636" s="6" t="str">
        <f t="shared" si="234"/>
        <v>module=gmarr</v>
      </c>
      <c r="F4636" s="6" t="str">
        <f t="shared" si="236"/>
        <v>module=smarr</v>
      </c>
    </row>
    <row r="4637" spans="1:6" ht="30" customHeight="1">
      <c r="A4637" s="3" t="s">
        <v>2</v>
      </c>
      <c r="B4637" s="3" t="s">
        <v>10996</v>
      </c>
      <c r="C4637" s="3" t="s">
        <v>15303</v>
      </c>
      <c r="D4637" s="12" t="s">
        <v>18552</v>
      </c>
      <c r="E4637" s="6" t="str">
        <f t="shared" si="234"/>
        <v>module=gmarr</v>
      </c>
      <c r="F4637" s="6" t="str">
        <f t="shared" si="236"/>
        <v>module=smarr</v>
      </c>
    </row>
    <row r="4638" spans="1:6" ht="30" customHeight="1">
      <c r="A4638" s="3" t="s">
        <v>2</v>
      </c>
      <c r="B4638" s="3" t="s">
        <v>10997</v>
      </c>
      <c r="C4638" s="3" t="s">
        <v>15304</v>
      </c>
      <c r="D4638" s="12" t="s">
        <v>18553</v>
      </c>
      <c r="E4638" s="6" t="str">
        <f t="shared" si="234"/>
        <v>module=gmarr</v>
      </c>
      <c r="F4638" s="6" t="str">
        <f t="shared" si="236"/>
        <v>module=smarr</v>
      </c>
    </row>
    <row r="4639" spans="1:6" ht="30" customHeight="1">
      <c r="A4639" s="3" t="s">
        <v>2</v>
      </c>
      <c r="B4639" s="3" t="s">
        <v>10998</v>
      </c>
      <c r="C4639" s="3" t="s">
        <v>15305</v>
      </c>
      <c r="D4639" s="12" t="s">
        <v>18554</v>
      </c>
      <c r="E4639" s="6" t="str">
        <f t="shared" si="234"/>
        <v>module=gmarr</v>
      </c>
      <c r="F4639" s="6" t="str">
        <f t="shared" si="236"/>
        <v>module=smarr</v>
      </c>
    </row>
    <row r="4640" spans="1:6" ht="30" customHeight="1">
      <c r="A4640" s="3" t="s">
        <v>2</v>
      </c>
      <c r="B4640" s="3" t="s">
        <v>10999</v>
      </c>
      <c r="C4640" s="3" t="s">
        <v>15306</v>
      </c>
      <c r="D4640" s="12" t="s">
        <v>18555</v>
      </c>
      <c r="E4640" s="6" t="str">
        <f t="shared" si="234"/>
        <v>module=gmarr</v>
      </c>
      <c r="F4640" s="6" t="str">
        <f t="shared" si="236"/>
        <v>module=smarr</v>
      </c>
    </row>
    <row r="4641" spans="1:6" ht="30" customHeight="1">
      <c r="A4641" s="3" t="s">
        <v>2</v>
      </c>
      <c r="B4641" s="3" t="s">
        <v>11000</v>
      </c>
      <c r="C4641" s="3" t="s">
        <v>15307</v>
      </c>
      <c r="D4641" s="12" t="s">
        <v>18556</v>
      </c>
      <c r="E4641" s="6" t="str">
        <f t="shared" si="234"/>
        <v>module=gmarr</v>
      </c>
      <c r="F4641" s="6" t="str">
        <f t="shared" si="236"/>
        <v>module=smarr</v>
      </c>
    </row>
    <row r="4642" spans="1:6" ht="30" customHeight="1">
      <c r="A4642" s="3" t="s">
        <v>2</v>
      </c>
      <c r="B4642" s="3" t="s">
        <v>11001</v>
      </c>
      <c r="C4642" s="3" t="s">
        <v>15308</v>
      </c>
      <c r="D4642" s="12" t="s">
        <v>18557</v>
      </c>
      <c r="E4642" s="6" t="str">
        <f t="shared" si="234"/>
        <v>module=gmarr</v>
      </c>
      <c r="F4642" s="6" t="str">
        <f t="shared" si="236"/>
        <v>module=smarr</v>
      </c>
    </row>
    <row r="4643" spans="1:6" ht="30" customHeight="1">
      <c r="A4643" s="3" t="s">
        <v>2</v>
      </c>
      <c r="B4643" s="3" t="s">
        <v>11002</v>
      </c>
      <c r="C4643" s="3" t="s">
        <v>15309</v>
      </c>
      <c r="D4643" s="12" t="s">
        <v>18558</v>
      </c>
      <c r="E4643" s="6" t="str">
        <f t="shared" si="234"/>
        <v>module=gmarr</v>
      </c>
      <c r="F4643" s="6" t="str">
        <f t="shared" si="236"/>
        <v>module=smarr</v>
      </c>
    </row>
    <row r="4644" spans="1:6" ht="30" customHeight="1">
      <c r="A4644" s="3" t="s">
        <v>2</v>
      </c>
      <c r="B4644" s="3" t="s">
        <v>11003</v>
      </c>
      <c r="C4644" s="3" t="s">
        <v>15310</v>
      </c>
      <c r="D4644" s="12" t="s">
        <v>18559</v>
      </c>
      <c r="E4644" s="6" t="str">
        <f t="shared" si="234"/>
        <v>module=gmarr</v>
      </c>
      <c r="F4644" s="6" t="str">
        <f t="shared" si="236"/>
        <v>module=smarr</v>
      </c>
    </row>
    <row r="4645" spans="1:6" ht="30" customHeight="1">
      <c r="A4645" s="3" t="s">
        <v>2</v>
      </c>
      <c r="B4645" s="3" t="s">
        <v>11004</v>
      </c>
      <c r="C4645" s="3" t="s">
        <v>15311</v>
      </c>
      <c r="D4645" s="12" t="s">
        <v>18560</v>
      </c>
      <c r="E4645" s="6" t="str">
        <f t="shared" si="234"/>
        <v>module=gmarr</v>
      </c>
      <c r="F4645" s="6" t="str">
        <f t="shared" si="236"/>
        <v>module=smarr</v>
      </c>
    </row>
    <row r="4646" spans="1:6" ht="30" customHeight="1">
      <c r="A4646" s="3" t="s">
        <v>2</v>
      </c>
      <c r="B4646" s="3" t="s">
        <v>11005</v>
      </c>
      <c r="C4646" s="3" t="s">
        <v>15312</v>
      </c>
      <c r="D4646" s="12" t="s">
        <v>18561</v>
      </c>
      <c r="E4646" s="6" t="str">
        <f t="shared" si="234"/>
        <v>module=gmarr</v>
      </c>
      <c r="F4646" s="6" t="str">
        <f t="shared" si="236"/>
        <v>module=smarr</v>
      </c>
    </row>
    <row r="4647" spans="1:6" ht="30" customHeight="1">
      <c r="A4647" s="3" t="s">
        <v>2</v>
      </c>
      <c r="B4647" s="3" t="s">
        <v>11006</v>
      </c>
      <c r="C4647" s="3" t="s">
        <v>15313</v>
      </c>
      <c r="D4647" s="12" t="s">
        <v>18562</v>
      </c>
      <c r="E4647" s="6" t="str">
        <f t="shared" si="234"/>
        <v>module=gmarr</v>
      </c>
      <c r="F4647" s="6" t="str">
        <f t="shared" si="236"/>
        <v>module=smarr</v>
      </c>
    </row>
    <row r="4648" spans="1:6" ht="30" customHeight="1">
      <c r="A4648" s="3" t="s">
        <v>2</v>
      </c>
      <c r="B4648" s="3" t="s">
        <v>11007</v>
      </c>
      <c r="C4648" s="3" t="s">
        <v>15314</v>
      </c>
      <c r="D4648" s="12" t="s">
        <v>18563</v>
      </c>
      <c r="E4648" s="6" t="str">
        <f t="shared" si="234"/>
        <v>module=gmarr</v>
      </c>
      <c r="F4648" s="6" t="str">
        <f t="shared" si="236"/>
        <v>module=smarr</v>
      </c>
    </row>
    <row r="4649" spans="1:6" ht="30" customHeight="1">
      <c r="A4649" s="3" t="s">
        <v>2</v>
      </c>
      <c r="B4649" s="3" t="s">
        <v>11008</v>
      </c>
      <c r="C4649" s="3" t="s">
        <v>15315</v>
      </c>
      <c r="D4649" s="12" t="s">
        <v>18564</v>
      </c>
      <c r="E4649" s="6" t="str">
        <f t="shared" si="234"/>
        <v>module=gmarr</v>
      </c>
      <c r="F4649" s="6" t="str">
        <f t="shared" si="236"/>
        <v>module=smarr</v>
      </c>
    </row>
    <row r="4650" spans="1:6" ht="30" customHeight="1">
      <c r="A4650" s="3" t="s">
        <v>2</v>
      </c>
      <c r="B4650" s="3" t="s">
        <v>11009</v>
      </c>
      <c r="C4650" s="3" t="s">
        <v>15316</v>
      </c>
      <c r="D4650" s="12" t="s">
        <v>18565</v>
      </c>
      <c r="E4650" s="6" t="str">
        <f t="shared" ref="E4650:E4681" si="237">HYPERLINK("http://www.ssc.wisc.edu/wlsresearch/documentation/waves/?wave=grad2k&amp;module=gmarr","module=gmarr")</f>
        <v>module=gmarr</v>
      </c>
      <c r="F4650" s="6" t="str">
        <f t="shared" si="236"/>
        <v>module=smarr</v>
      </c>
    </row>
    <row r="4651" spans="1:6" ht="30" customHeight="1">
      <c r="A4651" s="3" t="s">
        <v>2</v>
      </c>
      <c r="B4651" s="3" t="s">
        <v>11010</v>
      </c>
      <c r="C4651" s="3" t="s">
        <v>15317</v>
      </c>
      <c r="D4651" s="12" t="s">
        <v>18566</v>
      </c>
      <c r="E4651" s="6" t="str">
        <f t="shared" si="237"/>
        <v>module=gmarr</v>
      </c>
      <c r="F4651" s="6" t="str">
        <f t="shared" si="236"/>
        <v>module=smarr</v>
      </c>
    </row>
    <row r="4652" spans="1:6" ht="30" customHeight="1">
      <c r="A4652" s="3" t="s">
        <v>2</v>
      </c>
      <c r="B4652" s="3" t="s">
        <v>11011</v>
      </c>
      <c r="C4652" s="3" t="s">
        <v>15318</v>
      </c>
      <c r="D4652" s="12" t="s">
        <v>18567</v>
      </c>
      <c r="E4652" s="6" t="str">
        <f t="shared" si="237"/>
        <v>module=gmarr</v>
      </c>
      <c r="F4652" s="6" t="str">
        <f t="shared" si="236"/>
        <v>module=smarr</v>
      </c>
    </row>
    <row r="4653" spans="1:6" ht="30" customHeight="1">
      <c r="A4653" s="3" t="s">
        <v>2</v>
      </c>
      <c r="B4653" s="3" t="s">
        <v>11012</v>
      </c>
      <c r="C4653" s="3" t="s">
        <v>15319</v>
      </c>
      <c r="D4653" s="12" t="s">
        <v>18568</v>
      </c>
      <c r="E4653" s="6" t="str">
        <f t="shared" si="237"/>
        <v>module=gmarr</v>
      </c>
      <c r="F4653" s="6" t="str">
        <f t="shared" si="236"/>
        <v>module=smarr</v>
      </c>
    </row>
    <row r="4654" spans="1:6" ht="30" customHeight="1">
      <c r="A4654" s="3" t="s">
        <v>2</v>
      </c>
      <c r="B4654" s="3" t="s">
        <v>11013</v>
      </c>
      <c r="C4654" s="3" t="s">
        <v>15320</v>
      </c>
      <c r="D4654" s="12" t="s">
        <v>18569</v>
      </c>
      <c r="E4654" s="6" t="str">
        <f t="shared" si="237"/>
        <v>module=gmarr</v>
      </c>
      <c r="F4654" s="6" t="str">
        <f t="shared" si="236"/>
        <v>module=smarr</v>
      </c>
    </row>
    <row r="4655" spans="1:6" ht="30" customHeight="1">
      <c r="A4655" s="3" t="s">
        <v>2</v>
      </c>
      <c r="B4655" s="3" t="s">
        <v>11014</v>
      </c>
      <c r="C4655" s="3" t="s">
        <v>15321</v>
      </c>
      <c r="D4655" s="12" t="s">
        <v>18570</v>
      </c>
      <c r="E4655" s="6" t="str">
        <f t="shared" si="237"/>
        <v>module=gmarr</v>
      </c>
      <c r="F4655" s="6" t="str">
        <f t="shared" si="236"/>
        <v>module=smarr</v>
      </c>
    </row>
    <row r="4656" spans="1:6" ht="30" customHeight="1">
      <c r="A4656" s="3" t="s">
        <v>2</v>
      </c>
      <c r="B4656" s="3" t="s">
        <v>11015</v>
      </c>
      <c r="C4656" s="3" t="s">
        <v>15322</v>
      </c>
      <c r="D4656" s="12" t="s">
        <v>18571</v>
      </c>
      <c r="E4656" s="6" t="str">
        <f t="shared" si="237"/>
        <v>module=gmarr</v>
      </c>
      <c r="F4656" s="6" t="str">
        <f t="shared" si="236"/>
        <v>module=smarr</v>
      </c>
    </row>
    <row r="4657" spans="1:6" ht="30" customHeight="1">
      <c r="A4657" s="3" t="s">
        <v>2</v>
      </c>
      <c r="B4657" s="3" t="s">
        <v>11016</v>
      </c>
      <c r="C4657" s="3" t="s">
        <v>15323</v>
      </c>
      <c r="D4657" s="12" t="s">
        <v>18572</v>
      </c>
      <c r="E4657" s="6" t="str">
        <f t="shared" si="237"/>
        <v>module=gmarr</v>
      </c>
      <c r="F4657" s="6" t="str">
        <f t="shared" si="236"/>
        <v>module=smarr</v>
      </c>
    </row>
    <row r="4658" spans="1:6" ht="30" customHeight="1">
      <c r="A4658" s="3" t="s">
        <v>2</v>
      </c>
      <c r="B4658" s="3" t="s">
        <v>11017</v>
      </c>
      <c r="C4658" s="3" t="s">
        <v>15324</v>
      </c>
      <c r="D4658" s="12" t="s">
        <v>18573</v>
      </c>
      <c r="E4658" s="6" t="str">
        <f t="shared" si="237"/>
        <v>module=gmarr</v>
      </c>
      <c r="F4658" s="6" t="str">
        <f t="shared" ref="F4658:F4689" si="238">HYPERLINK("http://www.ssc.wisc.edu/wlsresearch/documentation/waves/?wave=sib2k&amp;module=smarr","module=smarr")</f>
        <v>module=smarr</v>
      </c>
    </row>
    <row r="4659" spans="1:6" ht="30" customHeight="1">
      <c r="A4659" s="3" t="s">
        <v>2</v>
      </c>
      <c r="B4659" s="3" t="s">
        <v>11018</v>
      </c>
      <c r="C4659" s="3" t="s">
        <v>15325</v>
      </c>
      <c r="D4659" s="12" t="s">
        <v>18574</v>
      </c>
      <c r="E4659" s="6" t="str">
        <f t="shared" si="237"/>
        <v>module=gmarr</v>
      </c>
      <c r="F4659" s="6" t="str">
        <f t="shared" si="238"/>
        <v>module=smarr</v>
      </c>
    </row>
    <row r="4660" spans="1:6" ht="30" customHeight="1">
      <c r="A4660" s="3" t="s">
        <v>2</v>
      </c>
      <c r="B4660" s="3" t="s">
        <v>11019</v>
      </c>
      <c r="C4660" s="3" t="s">
        <v>15326</v>
      </c>
      <c r="D4660" s="12" t="s">
        <v>18575</v>
      </c>
      <c r="E4660" s="6" t="str">
        <f t="shared" si="237"/>
        <v>module=gmarr</v>
      </c>
      <c r="F4660" s="6" t="str">
        <f t="shared" si="238"/>
        <v>module=smarr</v>
      </c>
    </row>
    <row r="4661" spans="1:6" ht="30" customHeight="1">
      <c r="A4661" s="3" t="s">
        <v>2</v>
      </c>
      <c r="B4661" s="3" t="s">
        <v>11020</v>
      </c>
      <c r="C4661" s="3" t="s">
        <v>15327</v>
      </c>
      <c r="D4661" s="12" t="s">
        <v>18576</v>
      </c>
      <c r="E4661" s="6" t="str">
        <f t="shared" si="237"/>
        <v>module=gmarr</v>
      </c>
      <c r="F4661" s="6" t="str">
        <f t="shared" si="238"/>
        <v>module=smarr</v>
      </c>
    </row>
    <row r="4662" spans="1:6" ht="30" customHeight="1">
      <c r="A4662" s="3" t="s">
        <v>2</v>
      </c>
      <c r="B4662" s="3" t="s">
        <v>11021</v>
      </c>
      <c r="C4662" s="3" t="s">
        <v>15328</v>
      </c>
      <c r="D4662" s="12" t="s">
        <v>18577</v>
      </c>
      <c r="E4662" s="6" t="str">
        <f t="shared" si="237"/>
        <v>module=gmarr</v>
      </c>
      <c r="F4662" s="6" t="str">
        <f t="shared" si="238"/>
        <v>module=smarr</v>
      </c>
    </row>
    <row r="4663" spans="1:6" ht="30" customHeight="1">
      <c r="A4663" s="3" t="s">
        <v>2</v>
      </c>
      <c r="B4663" s="3" t="s">
        <v>11022</v>
      </c>
      <c r="C4663" s="3" t="s">
        <v>15329</v>
      </c>
      <c r="D4663" s="12" t="s">
        <v>18578</v>
      </c>
      <c r="E4663" s="6" t="str">
        <f t="shared" si="237"/>
        <v>module=gmarr</v>
      </c>
      <c r="F4663" s="6" t="str">
        <f t="shared" si="238"/>
        <v>module=smarr</v>
      </c>
    </row>
    <row r="4664" spans="1:6" ht="30" customHeight="1">
      <c r="A4664" s="3" t="s">
        <v>2</v>
      </c>
      <c r="B4664" s="3" t="s">
        <v>11023</v>
      </c>
      <c r="C4664" s="3" t="s">
        <v>15330</v>
      </c>
      <c r="D4664" s="12" t="s">
        <v>18579</v>
      </c>
      <c r="E4664" s="6" t="str">
        <f t="shared" si="237"/>
        <v>module=gmarr</v>
      </c>
      <c r="F4664" s="6" t="str">
        <f t="shared" si="238"/>
        <v>module=smarr</v>
      </c>
    </row>
    <row r="4665" spans="1:6" ht="30" customHeight="1">
      <c r="A4665" s="3" t="s">
        <v>2</v>
      </c>
      <c r="B4665" s="3" t="s">
        <v>11024</v>
      </c>
      <c r="C4665" s="3" t="s">
        <v>15331</v>
      </c>
      <c r="D4665" s="12" t="s">
        <v>18580</v>
      </c>
      <c r="E4665" s="6" t="str">
        <f t="shared" si="237"/>
        <v>module=gmarr</v>
      </c>
      <c r="F4665" s="6" t="str">
        <f t="shared" si="238"/>
        <v>module=smarr</v>
      </c>
    </row>
    <row r="4666" spans="1:6" ht="30" customHeight="1">
      <c r="A4666" s="3" t="s">
        <v>2</v>
      </c>
      <c r="B4666" s="3" t="s">
        <v>11025</v>
      </c>
      <c r="C4666" s="3" t="s">
        <v>15332</v>
      </c>
      <c r="D4666" s="12" t="s">
        <v>18581</v>
      </c>
      <c r="E4666" s="6" t="str">
        <f t="shared" si="237"/>
        <v>module=gmarr</v>
      </c>
      <c r="F4666" s="6" t="str">
        <f t="shared" si="238"/>
        <v>module=smarr</v>
      </c>
    </row>
    <row r="4667" spans="1:6" ht="30" customHeight="1">
      <c r="A4667" s="3" t="s">
        <v>2</v>
      </c>
      <c r="B4667" s="3" t="s">
        <v>11026</v>
      </c>
      <c r="C4667" s="3" t="s">
        <v>15333</v>
      </c>
      <c r="D4667" s="12" t="s">
        <v>18582</v>
      </c>
      <c r="E4667" s="6" t="str">
        <f t="shared" si="237"/>
        <v>module=gmarr</v>
      </c>
      <c r="F4667" s="6" t="str">
        <f t="shared" si="238"/>
        <v>module=smarr</v>
      </c>
    </row>
    <row r="4668" spans="1:6" ht="30" customHeight="1">
      <c r="A4668" s="3" t="s">
        <v>2</v>
      </c>
      <c r="B4668" s="3" t="s">
        <v>11027</v>
      </c>
      <c r="C4668" s="3" t="s">
        <v>15334</v>
      </c>
      <c r="D4668" s="12" t="s">
        <v>18583</v>
      </c>
      <c r="E4668" s="6" t="str">
        <f t="shared" si="237"/>
        <v>module=gmarr</v>
      </c>
      <c r="F4668" s="6" t="str">
        <f t="shared" si="238"/>
        <v>module=smarr</v>
      </c>
    </row>
    <row r="4669" spans="1:6" ht="30" customHeight="1">
      <c r="A4669" s="3" t="s">
        <v>2</v>
      </c>
      <c r="B4669" s="3" t="s">
        <v>11028</v>
      </c>
      <c r="C4669" s="3" t="s">
        <v>15335</v>
      </c>
      <c r="D4669" s="12" t="s">
        <v>18584</v>
      </c>
      <c r="E4669" s="6" t="str">
        <f t="shared" si="237"/>
        <v>module=gmarr</v>
      </c>
      <c r="F4669" s="6" t="str">
        <f t="shared" si="238"/>
        <v>module=smarr</v>
      </c>
    </row>
    <row r="4670" spans="1:6" ht="30" customHeight="1">
      <c r="A4670" s="3" t="s">
        <v>2</v>
      </c>
      <c r="B4670" s="3" t="s">
        <v>11029</v>
      </c>
      <c r="C4670" s="3" t="s">
        <v>15336</v>
      </c>
      <c r="D4670" s="12" t="s">
        <v>18585</v>
      </c>
      <c r="E4670" s="6" t="str">
        <f t="shared" si="237"/>
        <v>module=gmarr</v>
      </c>
      <c r="F4670" s="6" t="str">
        <f t="shared" si="238"/>
        <v>module=smarr</v>
      </c>
    </row>
    <row r="4671" spans="1:6" ht="30" customHeight="1">
      <c r="A4671" s="3" t="s">
        <v>2</v>
      </c>
      <c r="B4671" s="3" t="s">
        <v>11030</v>
      </c>
      <c r="C4671" s="3" t="s">
        <v>15337</v>
      </c>
      <c r="D4671" s="12" t="s">
        <v>18586</v>
      </c>
      <c r="E4671" s="6" t="str">
        <f t="shared" si="237"/>
        <v>module=gmarr</v>
      </c>
      <c r="F4671" s="6" t="str">
        <f t="shared" si="238"/>
        <v>module=smarr</v>
      </c>
    </row>
    <row r="4672" spans="1:6" ht="30" customHeight="1">
      <c r="A4672" s="3" t="s">
        <v>2</v>
      </c>
      <c r="B4672" s="3" t="s">
        <v>11031</v>
      </c>
      <c r="C4672" s="3" t="s">
        <v>15338</v>
      </c>
      <c r="D4672" s="12" t="s">
        <v>18587</v>
      </c>
      <c r="E4672" s="6" t="str">
        <f t="shared" si="237"/>
        <v>module=gmarr</v>
      </c>
      <c r="F4672" s="6" t="str">
        <f t="shared" si="238"/>
        <v>module=smarr</v>
      </c>
    </row>
    <row r="4673" spans="1:6" ht="30" customHeight="1">
      <c r="A4673" s="3" t="s">
        <v>2</v>
      </c>
      <c r="B4673" s="3" t="s">
        <v>11032</v>
      </c>
      <c r="C4673" s="3" t="s">
        <v>15339</v>
      </c>
      <c r="D4673" s="12" t="s">
        <v>18588</v>
      </c>
      <c r="E4673" s="6" t="str">
        <f t="shared" si="237"/>
        <v>module=gmarr</v>
      </c>
      <c r="F4673" s="6" t="str">
        <f t="shared" si="238"/>
        <v>module=smarr</v>
      </c>
    </row>
    <row r="4674" spans="1:6" ht="30" customHeight="1">
      <c r="A4674" s="3" t="s">
        <v>2</v>
      </c>
      <c r="B4674" s="3" t="s">
        <v>11033</v>
      </c>
      <c r="C4674" s="3" t="s">
        <v>15340</v>
      </c>
      <c r="D4674" s="12" t="s">
        <v>18589</v>
      </c>
      <c r="E4674" s="6" t="str">
        <f t="shared" si="237"/>
        <v>module=gmarr</v>
      </c>
      <c r="F4674" s="6" t="str">
        <f t="shared" si="238"/>
        <v>module=smarr</v>
      </c>
    </row>
    <row r="4675" spans="1:6" ht="30" customHeight="1">
      <c r="A4675" s="3" t="s">
        <v>2</v>
      </c>
      <c r="B4675" s="3" t="s">
        <v>11034</v>
      </c>
      <c r="C4675" s="3" t="s">
        <v>15341</v>
      </c>
      <c r="D4675" s="12" t="s">
        <v>18590</v>
      </c>
      <c r="E4675" s="6" t="str">
        <f t="shared" si="237"/>
        <v>module=gmarr</v>
      </c>
      <c r="F4675" s="6" t="str">
        <f t="shared" si="238"/>
        <v>module=smarr</v>
      </c>
    </row>
    <row r="4676" spans="1:6" ht="30" customHeight="1">
      <c r="A4676" s="3" t="s">
        <v>2</v>
      </c>
      <c r="B4676" s="3" t="s">
        <v>11035</v>
      </c>
      <c r="C4676" s="3" t="s">
        <v>15342</v>
      </c>
      <c r="D4676" s="12" t="s">
        <v>18591</v>
      </c>
      <c r="E4676" s="6" t="str">
        <f t="shared" si="237"/>
        <v>module=gmarr</v>
      </c>
      <c r="F4676" s="6" t="str">
        <f t="shared" si="238"/>
        <v>module=smarr</v>
      </c>
    </row>
    <row r="4677" spans="1:6" ht="30" customHeight="1">
      <c r="A4677" s="3" t="s">
        <v>2</v>
      </c>
      <c r="B4677" s="3" t="s">
        <v>11036</v>
      </c>
      <c r="C4677" s="3" t="s">
        <v>15343</v>
      </c>
      <c r="D4677" s="12" t="s">
        <v>18592</v>
      </c>
      <c r="E4677" s="6" t="str">
        <f t="shared" si="237"/>
        <v>module=gmarr</v>
      </c>
      <c r="F4677" s="6" t="str">
        <f t="shared" si="238"/>
        <v>module=smarr</v>
      </c>
    </row>
    <row r="4678" spans="1:6" ht="30" customHeight="1">
      <c r="A4678" s="3" t="s">
        <v>2</v>
      </c>
      <c r="B4678" s="3" t="s">
        <v>11037</v>
      </c>
      <c r="C4678" s="3" t="s">
        <v>15344</v>
      </c>
      <c r="D4678" s="12" t="s">
        <v>18593</v>
      </c>
      <c r="E4678" s="6" t="str">
        <f t="shared" si="237"/>
        <v>module=gmarr</v>
      </c>
      <c r="F4678" s="6" t="str">
        <f t="shared" si="238"/>
        <v>module=smarr</v>
      </c>
    </row>
    <row r="4679" spans="1:6" ht="30" customHeight="1">
      <c r="A4679" s="3" t="s">
        <v>2</v>
      </c>
      <c r="B4679" s="3" t="s">
        <v>11038</v>
      </c>
      <c r="C4679" s="3" t="s">
        <v>15345</v>
      </c>
      <c r="D4679" s="12" t="s">
        <v>18594</v>
      </c>
      <c r="E4679" s="6" t="str">
        <f t="shared" si="237"/>
        <v>module=gmarr</v>
      </c>
      <c r="F4679" s="6" t="str">
        <f t="shared" si="238"/>
        <v>module=smarr</v>
      </c>
    </row>
    <row r="4680" spans="1:6" ht="30" customHeight="1">
      <c r="A4680" s="3" t="s">
        <v>2</v>
      </c>
      <c r="B4680" s="3" t="s">
        <v>11039</v>
      </c>
      <c r="C4680" s="3" t="s">
        <v>15346</v>
      </c>
      <c r="D4680" s="12" t="s">
        <v>18595</v>
      </c>
      <c r="E4680" s="6" t="str">
        <f t="shared" si="237"/>
        <v>module=gmarr</v>
      </c>
      <c r="F4680" s="6" t="str">
        <f t="shared" si="238"/>
        <v>module=smarr</v>
      </c>
    </row>
    <row r="4681" spans="1:6" ht="30" customHeight="1">
      <c r="A4681" s="3" t="s">
        <v>2</v>
      </c>
      <c r="B4681" s="3" t="s">
        <v>11040</v>
      </c>
      <c r="C4681" s="3" t="s">
        <v>15347</v>
      </c>
      <c r="D4681" s="12" t="s">
        <v>18596</v>
      </c>
      <c r="E4681" s="6" t="str">
        <f t="shared" si="237"/>
        <v>module=gmarr</v>
      </c>
      <c r="F4681" s="6" t="str">
        <f t="shared" si="238"/>
        <v>module=smarr</v>
      </c>
    </row>
    <row r="4682" spans="1:6" ht="30" customHeight="1">
      <c r="A4682" s="3" t="s">
        <v>2</v>
      </c>
      <c r="B4682" s="3" t="s">
        <v>11041</v>
      </c>
      <c r="C4682" s="3" t="s">
        <v>15348</v>
      </c>
      <c r="D4682" s="12" t="s">
        <v>18597</v>
      </c>
      <c r="E4682" s="6" t="str">
        <f t="shared" ref="E4682:E4713" si="239">HYPERLINK("http://www.ssc.wisc.edu/wlsresearch/documentation/waves/?wave=grad2k&amp;module=gmarr","module=gmarr")</f>
        <v>module=gmarr</v>
      </c>
      <c r="F4682" s="6" t="str">
        <f t="shared" si="238"/>
        <v>module=smarr</v>
      </c>
    </row>
    <row r="4683" spans="1:6" ht="30" customHeight="1">
      <c r="A4683" s="3" t="s">
        <v>2</v>
      </c>
      <c r="B4683" s="3" t="s">
        <v>11042</v>
      </c>
      <c r="C4683" s="3" t="s">
        <v>15349</v>
      </c>
      <c r="D4683" s="12" t="s">
        <v>18598</v>
      </c>
      <c r="E4683" s="6" t="str">
        <f t="shared" si="239"/>
        <v>module=gmarr</v>
      </c>
      <c r="F4683" s="6" t="str">
        <f t="shared" si="238"/>
        <v>module=smarr</v>
      </c>
    </row>
    <row r="4684" spans="1:6" ht="30" customHeight="1">
      <c r="A4684" s="3" t="s">
        <v>2</v>
      </c>
      <c r="B4684" s="3" t="s">
        <v>11043</v>
      </c>
      <c r="C4684" s="3" t="s">
        <v>15350</v>
      </c>
      <c r="D4684" s="12" t="s">
        <v>18599</v>
      </c>
      <c r="E4684" s="6" t="str">
        <f t="shared" si="239"/>
        <v>module=gmarr</v>
      </c>
      <c r="F4684" s="6" t="str">
        <f t="shared" si="238"/>
        <v>module=smarr</v>
      </c>
    </row>
    <row r="4685" spans="1:6" ht="30" customHeight="1">
      <c r="A4685" s="3" t="s">
        <v>2</v>
      </c>
      <c r="B4685" s="3" t="s">
        <v>11044</v>
      </c>
      <c r="C4685" s="3" t="s">
        <v>15351</v>
      </c>
      <c r="D4685" s="12" t="s">
        <v>18600</v>
      </c>
      <c r="E4685" s="6" t="str">
        <f t="shared" si="239"/>
        <v>module=gmarr</v>
      </c>
      <c r="F4685" s="6" t="str">
        <f t="shared" si="238"/>
        <v>module=smarr</v>
      </c>
    </row>
    <row r="4686" spans="1:6" ht="30" customHeight="1">
      <c r="A4686" s="3" t="s">
        <v>2</v>
      </c>
      <c r="B4686" s="3" t="s">
        <v>11045</v>
      </c>
      <c r="C4686" s="3" t="s">
        <v>15352</v>
      </c>
      <c r="D4686" s="12" t="s">
        <v>18601</v>
      </c>
      <c r="E4686" s="6" t="str">
        <f t="shared" si="239"/>
        <v>module=gmarr</v>
      </c>
      <c r="F4686" s="6" t="str">
        <f t="shared" si="238"/>
        <v>module=smarr</v>
      </c>
    </row>
    <row r="4687" spans="1:6" ht="30" customHeight="1">
      <c r="A4687" s="3" t="s">
        <v>2</v>
      </c>
      <c r="B4687" s="3" t="s">
        <v>11046</v>
      </c>
      <c r="C4687" s="3" t="s">
        <v>15353</v>
      </c>
      <c r="D4687" s="12" t="s">
        <v>18602</v>
      </c>
      <c r="E4687" s="6" t="str">
        <f t="shared" si="239"/>
        <v>module=gmarr</v>
      </c>
      <c r="F4687" s="6" t="str">
        <f t="shared" si="238"/>
        <v>module=smarr</v>
      </c>
    </row>
    <row r="4688" spans="1:6" ht="30" customHeight="1">
      <c r="A4688" s="3" t="s">
        <v>2</v>
      </c>
      <c r="B4688" s="3" t="s">
        <v>11047</v>
      </c>
      <c r="C4688" s="3" t="s">
        <v>15354</v>
      </c>
      <c r="D4688" s="12" t="s">
        <v>18603</v>
      </c>
      <c r="E4688" s="6" t="str">
        <f t="shared" si="239"/>
        <v>module=gmarr</v>
      </c>
      <c r="F4688" s="6" t="str">
        <f t="shared" si="238"/>
        <v>module=smarr</v>
      </c>
    </row>
    <row r="4689" spans="1:6" ht="30" customHeight="1">
      <c r="A4689" s="3" t="s">
        <v>2</v>
      </c>
      <c r="B4689" s="3" t="s">
        <v>11048</v>
      </c>
      <c r="C4689" s="3" t="s">
        <v>15355</v>
      </c>
      <c r="D4689" s="12" t="s">
        <v>18604</v>
      </c>
      <c r="E4689" s="6" t="str">
        <f t="shared" si="239"/>
        <v>module=gmarr</v>
      </c>
      <c r="F4689" s="6" t="str">
        <f t="shared" si="238"/>
        <v>module=smarr</v>
      </c>
    </row>
    <row r="4690" spans="1:6" ht="30" customHeight="1">
      <c r="A4690" s="3" t="s">
        <v>2</v>
      </c>
      <c r="B4690" s="3" t="s">
        <v>11049</v>
      </c>
      <c r="C4690" s="3" t="s">
        <v>15356</v>
      </c>
      <c r="D4690" s="12" t="s">
        <v>18605</v>
      </c>
      <c r="E4690" s="6" t="str">
        <f t="shared" si="239"/>
        <v>module=gmarr</v>
      </c>
      <c r="F4690" s="6" t="str">
        <f t="shared" ref="F4690:F4721" si="240">HYPERLINK("http://www.ssc.wisc.edu/wlsresearch/documentation/waves/?wave=sib2k&amp;module=smarr","module=smarr")</f>
        <v>module=smarr</v>
      </c>
    </row>
    <row r="4691" spans="1:6" ht="30" customHeight="1">
      <c r="A4691" s="3" t="s">
        <v>2</v>
      </c>
      <c r="B4691" s="3" t="s">
        <v>11050</v>
      </c>
      <c r="C4691" s="3" t="s">
        <v>15357</v>
      </c>
      <c r="D4691" s="12" t="s">
        <v>18606</v>
      </c>
      <c r="E4691" s="6" t="str">
        <f t="shared" si="239"/>
        <v>module=gmarr</v>
      </c>
      <c r="F4691" s="6" t="str">
        <f t="shared" si="240"/>
        <v>module=smarr</v>
      </c>
    </row>
    <row r="4692" spans="1:6" ht="30" customHeight="1">
      <c r="A4692" s="3" t="s">
        <v>2</v>
      </c>
      <c r="B4692" s="3" t="s">
        <v>11051</v>
      </c>
      <c r="C4692" s="3" t="s">
        <v>15358</v>
      </c>
      <c r="D4692" s="12" t="s">
        <v>18607</v>
      </c>
      <c r="E4692" s="6" t="str">
        <f t="shared" si="239"/>
        <v>module=gmarr</v>
      </c>
      <c r="F4692" s="6" t="str">
        <f t="shared" si="240"/>
        <v>module=smarr</v>
      </c>
    </row>
    <row r="4693" spans="1:6" ht="30" customHeight="1">
      <c r="A4693" s="3" t="s">
        <v>2</v>
      </c>
      <c r="B4693" s="3" t="s">
        <v>11052</v>
      </c>
      <c r="C4693" s="3" t="s">
        <v>15359</v>
      </c>
      <c r="D4693" s="12" t="s">
        <v>18608</v>
      </c>
      <c r="E4693" s="6" t="str">
        <f t="shared" si="239"/>
        <v>module=gmarr</v>
      </c>
      <c r="F4693" s="6" t="str">
        <f t="shared" si="240"/>
        <v>module=smarr</v>
      </c>
    </row>
    <row r="4694" spans="1:6" ht="30" customHeight="1">
      <c r="A4694" s="3" t="s">
        <v>2</v>
      </c>
      <c r="B4694" s="3" t="s">
        <v>11053</v>
      </c>
      <c r="C4694" s="3" t="s">
        <v>15360</v>
      </c>
      <c r="D4694" s="12" t="s">
        <v>18609</v>
      </c>
      <c r="E4694" s="6" t="str">
        <f t="shared" si="239"/>
        <v>module=gmarr</v>
      </c>
      <c r="F4694" s="6" t="str">
        <f t="shared" si="240"/>
        <v>module=smarr</v>
      </c>
    </row>
    <row r="4695" spans="1:6" ht="30" customHeight="1">
      <c r="A4695" s="3" t="s">
        <v>2</v>
      </c>
      <c r="B4695" s="3" t="s">
        <v>11054</v>
      </c>
      <c r="C4695" s="3" t="s">
        <v>15361</v>
      </c>
      <c r="D4695" s="12" t="s">
        <v>18610</v>
      </c>
      <c r="E4695" s="6" t="str">
        <f t="shared" si="239"/>
        <v>module=gmarr</v>
      </c>
      <c r="F4695" s="6" t="str">
        <f t="shared" si="240"/>
        <v>module=smarr</v>
      </c>
    </row>
    <row r="4696" spans="1:6" ht="30" customHeight="1">
      <c r="A4696" s="3" t="s">
        <v>2</v>
      </c>
      <c r="B4696" s="3" t="s">
        <v>11055</v>
      </c>
      <c r="C4696" s="3" t="s">
        <v>15362</v>
      </c>
      <c r="D4696" s="12" t="s">
        <v>18611</v>
      </c>
      <c r="E4696" s="6" t="str">
        <f t="shared" si="239"/>
        <v>module=gmarr</v>
      </c>
      <c r="F4696" s="6" t="str">
        <f t="shared" si="240"/>
        <v>module=smarr</v>
      </c>
    </row>
    <row r="4697" spans="1:6" ht="30" customHeight="1">
      <c r="A4697" s="3" t="s">
        <v>2</v>
      </c>
      <c r="B4697" s="3" t="s">
        <v>11056</v>
      </c>
      <c r="C4697" s="3" t="s">
        <v>15363</v>
      </c>
      <c r="D4697" s="12" t="s">
        <v>18612</v>
      </c>
      <c r="E4697" s="6" t="str">
        <f t="shared" si="239"/>
        <v>module=gmarr</v>
      </c>
      <c r="F4697" s="6" t="str">
        <f t="shared" si="240"/>
        <v>module=smarr</v>
      </c>
    </row>
    <row r="4698" spans="1:6" ht="30" customHeight="1">
      <c r="A4698" s="3" t="s">
        <v>2</v>
      </c>
      <c r="B4698" s="3" t="s">
        <v>11057</v>
      </c>
      <c r="C4698" s="3" t="s">
        <v>15364</v>
      </c>
      <c r="D4698" s="12" t="s">
        <v>18613</v>
      </c>
      <c r="E4698" s="6" t="str">
        <f t="shared" si="239"/>
        <v>module=gmarr</v>
      </c>
      <c r="F4698" s="6" t="str">
        <f t="shared" si="240"/>
        <v>module=smarr</v>
      </c>
    </row>
    <row r="4699" spans="1:6" ht="30" customHeight="1">
      <c r="A4699" s="3" t="s">
        <v>2</v>
      </c>
      <c r="B4699" s="3" t="s">
        <v>11058</v>
      </c>
      <c r="C4699" s="3" t="s">
        <v>15365</v>
      </c>
      <c r="D4699" s="12" t="s">
        <v>18614</v>
      </c>
      <c r="E4699" s="6" t="str">
        <f t="shared" si="239"/>
        <v>module=gmarr</v>
      </c>
      <c r="F4699" s="6" t="str">
        <f t="shared" si="240"/>
        <v>module=smarr</v>
      </c>
    </row>
    <row r="4700" spans="1:6" ht="30" customHeight="1">
      <c r="A4700" s="3" t="s">
        <v>2</v>
      </c>
      <c r="B4700" s="3" t="s">
        <v>11059</v>
      </c>
      <c r="C4700" s="3" t="s">
        <v>15366</v>
      </c>
      <c r="D4700" s="12" t="s">
        <v>18615</v>
      </c>
      <c r="E4700" s="6" t="str">
        <f t="shared" si="239"/>
        <v>module=gmarr</v>
      </c>
      <c r="F4700" s="6" t="str">
        <f t="shared" si="240"/>
        <v>module=smarr</v>
      </c>
    </row>
    <row r="4701" spans="1:6" ht="30" customHeight="1">
      <c r="A4701" s="3" t="s">
        <v>2</v>
      </c>
      <c r="B4701" s="3" t="s">
        <v>11060</v>
      </c>
      <c r="C4701" s="3" t="s">
        <v>15367</v>
      </c>
      <c r="D4701" s="12" t="s">
        <v>18616</v>
      </c>
      <c r="E4701" s="6" t="str">
        <f t="shared" si="239"/>
        <v>module=gmarr</v>
      </c>
      <c r="F4701" s="6" t="str">
        <f t="shared" si="240"/>
        <v>module=smarr</v>
      </c>
    </row>
    <row r="4702" spans="1:6" ht="30" customHeight="1">
      <c r="A4702" s="3" t="s">
        <v>2</v>
      </c>
      <c r="B4702" s="3" t="s">
        <v>11061</v>
      </c>
      <c r="C4702" s="3" t="s">
        <v>15368</v>
      </c>
      <c r="D4702" s="12" t="s">
        <v>18617</v>
      </c>
      <c r="E4702" s="6" t="str">
        <f t="shared" si="239"/>
        <v>module=gmarr</v>
      </c>
      <c r="F4702" s="6" t="str">
        <f t="shared" si="240"/>
        <v>module=smarr</v>
      </c>
    </row>
    <row r="4703" spans="1:6" ht="30" customHeight="1">
      <c r="A4703" s="3" t="s">
        <v>2</v>
      </c>
      <c r="B4703" s="3" t="s">
        <v>11062</v>
      </c>
      <c r="C4703" s="3" t="s">
        <v>15369</v>
      </c>
      <c r="D4703" s="12" t="s">
        <v>18618</v>
      </c>
      <c r="E4703" s="6" t="str">
        <f t="shared" si="239"/>
        <v>module=gmarr</v>
      </c>
      <c r="F4703" s="6" t="str">
        <f t="shared" si="240"/>
        <v>module=smarr</v>
      </c>
    </row>
    <row r="4704" spans="1:6" ht="30" customHeight="1">
      <c r="A4704" s="3" t="s">
        <v>2</v>
      </c>
      <c r="B4704" s="3" t="s">
        <v>11063</v>
      </c>
      <c r="C4704" s="3" t="s">
        <v>15370</v>
      </c>
      <c r="D4704" s="12" t="s">
        <v>18619</v>
      </c>
      <c r="E4704" s="6" t="str">
        <f t="shared" si="239"/>
        <v>module=gmarr</v>
      </c>
      <c r="F4704" s="6" t="str">
        <f t="shared" si="240"/>
        <v>module=smarr</v>
      </c>
    </row>
    <row r="4705" spans="1:6" ht="30" customHeight="1">
      <c r="A4705" s="3" t="s">
        <v>2</v>
      </c>
      <c r="B4705" s="3" t="s">
        <v>11064</v>
      </c>
      <c r="C4705" s="3" t="s">
        <v>15371</v>
      </c>
      <c r="D4705" s="12" t="s">
        <v>18620</v>
      </c>
      <c r="E4705" s="6" t="str">
        <f t="shared" si="239"/>
        <v>module=gmarr</v>
      </c>
      <c r="F4705" s="6" t="str">
        <f t="shared" si="240"/>
        <v>module=smarr</v>
      </c>
    </row>
    <row r="4706" spans="1:6" ht="30" customHeight="1">
      <c r="A4706" s="3" t="s">
        <v>2</v>
      </c>
      <c r="B4706" s="3" t="s">
        <v>11065</v>
      </c>
      <c r="C4706" s="3" t="s">
        <v>15372</v>
      </c>
      <c r="D4706" s="12" t="s">
        <v>18621</v>
      </c>
      <c r="E4706" s="6" t="str">
        <f t="shared" si="239"/>
        <v>module=gmarr</v>
      </c>
      <c r="F4706" s="6" t="str">
        <f t="shared" si="240"/>
        <v>module=smarr</v>
      </c>
    </row>
    <row r="4707" spans="1:6" ht="30" customHeight="1">
      <c r="A4707" s="3" t="s">
        <v>2</v>
      </c>
      <c r="B4707" s="3" t="s">
        <v>11066</v>
      </c>
      <c r="C4707" s="3" t="s">
        <v>15373</v>
      </c>
      <c r="D4707" s="12" t="s">
        <v>18622</v>
      </c>
      <c r="E4707" s="6" t="str">
        <f t="shared" si="239"/>
        <v>module=gmarr</v>
      </c>
      <c r="F4707" s="6" t="str">
        <f t="shared" si="240"/>
        <v>module=smarr</v>
      </c>
    </row>
    <row r="4708" spans="1:6" ht="30" customHeight="1">
      <c r="A4708" s="3" t="s">
        <v>2</v>
      </c>
      <c r="B4708" s="3" t="s">
        <v>11067</v>
      </c>
      <c r="C4708" s="3" t="s">
        <v>15374</v>
      </c>
      <c r="D4708" s="12" t="s">
        <v>18623</v>
      </c>
      <c r="E4708" s="6" t="str">
        <f t="shared" si="239"/>
        <v>module=gmarr</v>
      </c>
      <c r="F4708" s="6" t="str">
        <f t="shared" si="240"/>
        <v>module=smarr</v>
      </c>
    </row>
    <row r="4709" spans="1:6" ht="30" customHeight="1">
      <c r="A4709" s="3" t="s">
        <v>2</v>
      </c>
      <c r="B4709" s="3" t="s">
        <v>11068</v>
      </c>
      <c r="C4709" s="3" t="s">
        <v>15375</v>
      </c>
      <c r="D4709" s="12" t="s">
        <v>18624</v>
      </c>
      <c r="E4709" s="6" t="str">
        <f t="shared" si="239"/>
        <v>module=gmarr</v>
      </c>
      <c r="F4709" s="6" t="str">
        <f t="shared" si="240"/>
        <v>module=smarr</v>
      </c>
    </row>
    <row r="4710" spans="1:6" ht="30" customHeight="1">
      <c r="A4710" s="3" t="s">
        <v>2</v>
      </c>
      <c r="B4710" s="3" t="s">
        <v>11069</v>
      </c>
      <c r="C4710" s="3" t="s">
        <v>15376</v>
      </c>
      <c r="D4710" s="12" t="s">
        <v>18625</v>
      </c>
      <c r="E4710" s="6" t="str">
        <f t="shared" si="239"/>
        <v>module=gmarr</v>
      </c>
      <c r="F4710" s="6" t="str">
        <f t="shared" si="240"/>
        <v>module=smarr</v>
      </c>
    </row>
    <row r="4711" spans="1:6" ht="30" customHeight="1">
      <c r="A4711" s="3" t="s">
        <v>2</v>
      </c>
      <c r="B4711" s="3" t="s">
        <v>11070</v>
      </c>
      <c r="C4711" s="3" t="s">
        <v>15377</v>
      </c>
      <c r="D4711" s="12" t="s">
        <v>18626</v>
      </c>
      <c r="E4711" s="6" t="str">
        <f t="shared" si="239"/>
        <v>module=gmarr</v>
      </c>
      <c r="F4711" s="6" t="str">
        <f t="shared" si="240"/>
        <v>module=smarr</v>
      </c>
    </row>
    <row r="4712" spans="1:6" ht="30" customHeight="1">
      <c r="A4712" s="3" t="s">
        <v>2</v>
      </c>
      <c r="B4712" s="3" t="s">
        <v>11071</v>
      </c>
      <c r="C4712" s="3" t="s">
        <v>15378</v>
      </c>
      <c r="D4712" s="12" t="s">
        <v>18627</v>
      </c>
      <c r="E4712" s="6" t="str">
        <f t="shared" si="239"/>
        <v>module=gmarr</v>
      </c>
      <c r="F4712" s="6" t="str">
        <f t="shared" si="240"/>
        <v>module=smarr</v>
      </c>
    </row>
    <row r="4713" spans="1:6" ht="30" customHeight="1">
      <c r="A4713" s="3" t="s">
        <v>2</v>
      </c>
      <c r="B4713" s="3" t="s">
        <v>11072</v>
      </c>
      <c r="C4713" s="3" t="s">
        <v>15379</v>
      </c>
      <c r="D4713" s="12" t="s">
        <v>18628</v>
      </c>
      <c r="E4713" s="6" t="str">
        <f t="shared" si="239"/>
        <v>module=gmarr</v>
      </c>
      <c r="F4713" s="6" t="str">
        <f t="shared" si="240"/>
        <v>module=smarr</v>
      </c>
    </row>
    <row r="4714" spans="1:6" ht="30" customHeight="1">
      <c r="A4714" s="3" t="s">
        <v>2</v>
      </c>
      <c r="B4714" s="3" t="s">
        <v>11073</v>
      </c>
      <c r="C4714" s="3" t="s">
        <v>15380</v>
      </c>
      <c r="D4714" s="12" t="s">
        <v>18629</v>
      </c>
      <c r="E4714" s="6" t="str">
        <f t="shared" ref="E4714:E4733" si="241">HYPERLINK("http://www.ssc.wisc.edu/wlsresearch/documentation/waves/?wave=grad2k&amp;module=gmarr","module=gmarr")</f>
        <v>module=gmarr</v>
      </c>
      <c r="F4714" s="6" t="str">
        <f t="shared" si="240"/>
        <v>module=smarr</v>
      </c>
    </row>
    <row r="4715" spans="1:6" ht="30" customHeight="1">
      <c r="A4715" s="3" t="s">
        <v>2</v>
      </c>
      <c r="B4715" s="3" t="s">
        <v>11074</v>
      </c>
      <c r="C4715" s="3" t="s">
        <v>15381</v>
      </c>
      <c r="D4715" s="12" t="s">
        <v>18630</v>
      </c>
      <c r="E4715" s="6" t="str">
        <f t="shared" si="241"/>
        <v>module=gmarr</v>
      </c>
      <c r="F4715" s="6" t="str">
        <f t="shared" si="240"/>
        <v>module=smarr</v>
      </c>
    </row>
    <row r="4716" spans="1:6" ht="30" customHeight="1">
      <c r="A4716" s="3" t="s">
        <v>2</v>
      </c>
      <c r="B4716" s="3" t="s">
        <v>11075</v>
      </c>
      <c r="C4716" s="3" t="s">
        <v>15382</v>
      </c>
      <c r="D4716" s="12" t="s">
        <v>18631</v>
      </c>
      <c r="E4716" s="6" t="str">
        <f t="shared" si="241"/>
        <v>module=gmarr</v>
      </c>
      <c r="F4716" s="6" t="str">
        <f t="shared" si="240"/>
        <v>module=smarr</v>
      </c>
    </row>
    <row r="4717" spans="1:6" ht="30" customHeight="1">
      <c r="A4717" s="3" t="s">
        <v>2</v>
      </c>
      <c r="B4717" s="3" t="s">
        <v>11076</v>
      </c>
      <c r="C4717" s="3" t="s">
        <v>15383</v>
      </c>
      <c r="D4717" s="12" t="s">
        <v>18632</v>
      </c>
      <c r="E4717" s="6" t="str">
        <f t="shared" si="241"/>
        <v>module=gmarr</v>
      </c>
      <c r="F4717" s="6" t="str">
        <f t="shared" si="240"/>
        <v>module=smarr</v>
      </c>
    </row>
    <row r="4718" spans="1:6" ht="30" customHeight="1">
      <c r="A4718" s="3" t="s">
        <v>2</v>
      </c>
      <c r="B4718" s="3" t="s">
        <v>11077</v>
      </c>
      <c r="C4718" s="3" t="s">
        <v>15384</v>
      </c>
      <c r="D4718" s="12" t="s">
        <v>18633</v>
      </c>
      <c r="E4718" s="6" t="str">
        <f t="shared" si="241"/>
        <v>module=gmarr</v>
      </c>
      <c r="F4718" s="6" t="str">
        <f t="shared" si="240"/>
        <v>module=smarr</v>
      </c>
    </row>
    <row r="4719" spans="1:6" ht="30" customHeight="1">
      <c r="A4719" s="3" t="s">
        <v>2</v>
      </c>
      <c r="B4719" s="3" t="s">
        <v>11078</v>
      </c>
      <c r="C4719" s="3" t="s">
        <v>15385</v>
      </c>
      <c r="D4719" s="12" t="s">
        <v>18634</v>
      </c>
      <c r="E4719" s="6" t="str">
        <f t="shared" si="241"/>
        <v>module=gmarr</v>
      </c>
      <c r="F4719" s="6" t="str">
        <f t="shared" si="240"/>
        <v>module=smarr</v>
      </c>
    </row>
    <row r="4720" spans="1:6" ht="30" customHeight="1">
      <c r="A4720" s="3" t="s">
        <v>2</v>
      </c>
      <c r="B4720" s="3" t="s">
        <v>11079</v>
      </c>
      <c r="C4720" s="3" t="s">
        <v>15386</v>
      </c>
      <c r="D4720" s="12" t="s">
        <v>18635</v>
      </c>
      <c r="E4720" s="6" t="str">
        <f t="shared" si="241"/>
        <v>module=gmarr</v>
      </c>
      <c r="F4720" s="6" t="str">
        <f t="shared" si="240"/>
        <v>module=smarr</v>
      </c>
    </row>
    <row r="4721" spans="1:6" ht="30" customHeight="1">
      <c r="A4721" s="3" t="s">
        <v>2</v>
      </c>
      <c r="B4721" s="3" t="s">
        <v>11080</v>
      </c>
      <c r="C4721" s="3" t="s">
        <v>15387</v>
      </c>
      <c r="D4721" s="12" t="s">
        <v>18636</v>
      </c>
      <c r="E4721" s="6" t="str">
        <f t="shared" si="241"/>
        <v>module=gmarr</v>
      </c>
      <c r="F4721" s="6" t="str">
        <f t="shared" si="240"/>
        <v>module=smarr</v>
      </c>
    </row>
    <row r="4722" spans="1:6" ht="30" customHeight="1">
      <c r="A4722" s="3" t="s">
        <v>2</v>
      </c>
      <c r="B4722" s="3" t="s">
        <v>11081</v>
      </c>
      <c r="C4722" s="3" t="s">
        <v>15388</v>
      </c>
      <c r="D4722" s="12" t="s">
        <v>18637</v>
      </c>
      <c r="E4722" s="6" t="str">
        <f t="shared" si="241"/>
        <v>module=gmarr</v>
      </c>
      <c r="F4722" s="6" t="str">
        <f t="shared" ref="F4722:F4734" si="242">HYPERLINK("http://www.ssc.wisc.edu/wlsresearch/documentation/waves/?wave=sib2k&amp;module=smarr","module=smarr")</f>
        <v>module=smarr</v>
      </c>
    </row>
    <row r="4723" spans="1:6" ht="30" customHeight="1">
      <c r="A4723" s="3" t="s">
        <v>2</v>
      </c>
      <c r="B4723" s="3" t="s">
        <v>11082</v>
      </c>
      <c r="C4723" s="3" t="s">
        <v>15389</v>
      </c>
      <c r="D4723" s="12" t="s">
        <v>18638</v>
      </c>
      <c r="E4723" s="6" t="str">
        <f t="shared" si="241"/>
        <v>module=gmarr</v>
      </c>
      <c r="F4723" s="6" t="str">
        <f t="shared" si="242"/>
        <v>module=smarr</v>
      </c>
    </row>
    <row r="4724" spans="1:6" ht="30" customHeight="1">
      <c r="A4724" s="3" t="s">
        <v>2</v>
      </c>
      <c r="B4724" s="3" t="s">
        <v>11083</v>
      </c>
      <c r="C4724" s="3" t="s">
        <v>15390</v>
      </c>
      <c r="D4724" s="12" t="s">
        <v>18639</v>
      </c>
      <c r="E4724" s="6" t="str">
        <f t="shared" si="241"/>
        <v>module=gmarr</v>
      </c>
      <c r="F4724" s="6" t="str">
        <f t="shared" si="242"/>
        <v>module=smarr</v>
      </c>
    </row>
    <row r="4725" spans="1:6" ht="30" customHeight="1">
      <c r="A4725" s="3" t="s">
        <v>2</v>
      </c>
      <c r="B4725" s="3" t="s">
        <v>11084</v>
      </c>
      <c r="C4725" s="3" t="s">
        <v>15391</v>
      </c>
      <c r="D4725" s="12" t="s">
        <v>18640</v>
      </c>
      <c r="E4725" s="6" t="str">
        <f t="shared" si="241"/>
        <v>module=gmarr</v>
      </c>
      <c r="F4725" s="6" t="str">
        <f t="shared" si="242"/>
        <v>module=smarr</v>
      </c>
    </row>
    <row r="4726" spans="1:6" ht="30" customHeight="1">
      <c r="A4726" s="3" t="s">
        <v>2</v>
      </c>
      <c r="B4726" s="3" t="s">
        <v>11085</v>
      </c>
      <c r="C4726" s="3" t="s">
        <v>15392</v>
      </c>
      <c r="D4726" s="12" t="s">
        <v>18641</v>
      </c>
      <c r="E4726" s="6" t="str">
        <f t="shared" si="241"/>
        <v>module=gmarr</v>
      </c>
      <c r="F4726" s="6" t="str">
        <f t="shared" si="242"/>
        <v>module=smarr</v>
      </c>
    </row>
    <row r="4727" spans="1:6" ht="30" customHeight="1">
      <c r="A4727" s="3" t="s">
        <v>2</v>
      </c>
      <c r="B4727" s="3" t="s">
        <v>11086</v>
      </c>
      <c r="C4727" s="3" t="s">
        <v>15393</v>
      </c>
      <c r="D4727" s="12" t="s">
        <v>18642</v>
      </c>
      <c r="E4727" s="6" t="str">
        <f t="shared" si="241"/>
        <v>module=gmarr</v>
      </c>
      <c r="F4727" s="6" t="str">
        <f t="shared" si="242"/>
        <v>module=smarr</v>
      </c>
    </row>
    <row r="4728" spans="1:6" ht="30" customHeight="1">
      <c r="A4728" s="3" t="s">
        <v>2</v>
      </c>
      <c r="B4728" s="3" t="s">
        <v>11087</v>
      </c>
      <c r="C4728" s="3" t="s">
        <v>15394</v>
      </c>
      <c r="D4728" s="12" t="s">
        <v>18643</v>
      </c>
      <c r="E4728" s="6" t="str">
        <f t="shared" si="241"/>
        <v>module=gmarr</v>
      </c>
      <c r="F4728" s="6" t="str">
        <f t="shared" si="242"/>
        <v>module=smarr</v>
      </c>
    </row>
    <row r="4729" spans="1:6" ht="30" customHeight="1">
      <c r="A4729" s="3" t="s">
        <v>2</v>
      </c>
      <c r="B4729" s="3" t="s">
        <v>11088</v>
      </c>
      <c r="C4729" s="3" t="s">
        <v>15395</v>
      </c>
      <c r="D4729" s="12" t="s">
        <v>18644</v>
      </c>
      <c r="E4729" s="6" t="str">
        <f t="shared" si="241"/>
        <v>module=gmarr</v>
      </c>
      <c r="F4729" s="6" t="str">
        <f t="shared" si="242"/>
        <v>module=smarr</v>
      </c>
    </row>
    <row r="4730" spans="1:6" ht="30" customHeight="1">
      <c r="A4730" s="3" t="s">
        <v>2</v>
      </c>
      <c r="B4730" s="3" t="s">
        <v>11089</v>
      </c>
      <c r="C4730" s="3" t="s">
        <v>15396</v>
      </c>
      <c r="D4730" s="12" t="s">
        <v>18645</v>
      </c>
      <c r="E4730" s="6" t="str">
        <f t="shared" si="241"/>
        <v>module=gmarr</v>
      </c>
      <c r="F4730" s="6" t="str">
        <f t="shared" si="242"/>
        <v>module=smarr</v>
      </c>
    </row>
    <row r="4731" spans="1:6" ht="30" customHeight="1">
      <c r="A4731" s="3" t="s">
        <v>2</v>
      </c>
      <c r="B4731" s="3" t="s">
        <v>11090</v>
      </c>
      <c r="C4731" s="3" t="s">
        <v>15397</v>
      </c>
      <c r="D4731" s="12" t="s">
        <v>18646</v>
      </c>
      <c r="E4731" s="6" t="str">
        <f t="shared" si="241"/>
        <v>module=gmarr</v>
      </c>
      <c r="F4731" s="6" t="str">
        <f t="shared" si="242"/>
        <v>module=smarr</v>
      </c>
    </row>
    <row r="4732" spans="1:6" ht="30" customHeight="1">
      <c r="A4732" s="3" t="s">
        <v>2</v>
      </c>
      <c r="B4732" s="3" t="s">
        <v>11091</v>
      </c>
      <c r="C4732" s="3" t="s">
        <v>15398</v>
      </c>
      <c r="D4732" s="12" t="s">
        <v>18647</v>
      </c>
      <c r="E4732" s="6" t="str">
        <f t="shared" si="241"/>
        <v>module=gmarr</v>
      </c>
      <c r="F4732" s="6" t="str">
        <f t="shared" si="242"/>
        <v>module=smarr</v>
      </c>
    </row>
    <row r="4733" spans="1:6" ht="30" customHeight="1">
      <c r="A4733" s="3" t="s">
        <v>2</v>
      </c>
      <c r="B4733" s="3" t="s">
        <v>11092</v>
      </c>
      <c r="C4733" s="3" t="s">
        <v>15399</v>
      </c>
      <c r="D4733" s="12" t="s">
        <v>18648</v>
      </c>
      <c r="E4733" s="6" t="str">
        <f t="shared" si="241"/>
        <v>module=gmarr</v>
      </c>
      <c r="F4733" s="6" t="str">
        <f t="shared" si="242"/>
        <v>module=smarr</v>
      </c>
    </row>
    <row r="4734" spans="1:6" ht="30" customHeight="1">
      <c r="A4734" s="3" t="s">
        <v>4</v>
      </c>
      <c r="B4734" s="3" t="s">
        <v>11093</v>
      </c>
      <c r="C4734" s="3" t="s">
        <v>11093</v>
      </c>
      <c r="D4734" s="12" t="s">
        <v>18649</v>
      </c>
      <c r="E4734" s="3" t="s">
        <v>114</v>
      </c>
      <c r="F4734" s="6" t="str">
        <f t="shared" si="242"/>
        <v>module=smarr</v>
      </c>
    </row>
    <row r="4735" spans="1:6" ht="30" customHeight="1">
      <c r="A4735" s="3" t="s">
        <v>2</v>
      </c>
      <c r="B4735" s="3" t="s">
        <v>11094</v>
      </c>
      <c r="C4735" s="3" t="s">
        <v>15400</v>
      </c>
      <c r="D4735" s="12" t="s">
        <v>18650</v>
      </c>
      <c r="E4735" s="6" t="str">
        <f t="shared" ref="E4735:E4798" si="243">HYPERLINK("http://www.ssc.wisc.edu/wlsresearch/documentation/waves/?wave=grad2k&amp;module=gkid","module=gkid")</f>
        <v>module=gkid</v>
      </c>
      <c r="F4735" s="6" t="str">
        <f t="shared" ref="F4735:F4798" si="244">HYPERLINK("http://www.ssc.wisc.edu/wlsresearch/documentation/waves/?wave=sib2k&amp;module=skid","module=skid")</f>
        <v>module=skid</v>
      </c>
    </row>
    <row r="4736" spans="1:6" ht="30" customHeight="1">
      <c r="A4736" s="3" t="s">
        <v>2</v>
      </c>
      <c r="B4736" s="3" t="s">
        <v>11095</v>
      </c>
      <c r="C4736" s="3" t="s">
        <v>15401</v>
      </c>
      <c r="D4736" s="12" t="s">
        <v>18651</v>
      </c>
      <c r="E4736" s="6" t="str">
        <f t="shared" si="243"/>
        <v>module=gkid</v>
      </c>
      <c r="F4736" s="6" t="str">
        <f t="shared" si="244"/>
        <v>module=skid</v>
      </c>
    </row>
    <row r="4737" spans="1:6" ht="30" customHeight="1">
      <c r="A4737" s="3" t="s">
        <v>2</v>
      </c>
      <c r="B4737" s="3" t="s">
        <v>11096</v>
      </c>
      <c r="C4737" s="3" t="s">
        <v>15402</v>
      </c>
      <c r="D4737" s="12" t="s">
        <v>18652</v>
      </c>
      <c r="E4737" s="6" t="str">
        <f t="shared" si="243"/>
        <v>module=gkid</v>
      </c>
      <c r="F4737" s="6" t="str">
        <f t="shared" si="244"/>
        <v>module=skid</v>
      </c>
    </row>
    <row r="4738" spans="1:6" ht="30" customHeight="1">
      <c r="A4738" s="3" t="s">
        <v>2</v>
      </c>
      <c r="B4738" s="3" t="s">
        <v>11097</v>
      </c>
      <c r="C4738" s="3" t="s">
        <v>15403</v>
      </c>
      <c r="D4738" s="12" t="s">
        <v>18653</v>
      </c>
      <c r="E4738" s="6" t="str">
        <f t="shared" si="243"/>
        <v>module=gkid</v>
      </c>
      <c r="F4738" s="6" t="str">
        <f t="shared" si="244"/>
        <v>module=skid</v>
      </c>
    </row>
    <row r="4739" spans="1:6" ht="30" customHeight="1">
      <c r="A4739" s="3" t="s">
        <v>2</v>
      </c>
      <c r="B4739" s="3" t="s">
        <v>11098</v>
      </c>
      <c r="C4739" s="3" t="s">
        <v>15404</v>
      </c>
      <c r="D4739" s="12" t="s">
        <v>18654</v>
      </c>
      <c r="E4739" s="6" t="str">
        <f t="shared" si="243"/>
        <v>module=gkid</v>
      </c>
      <c r="F4739" s="6" t="str">
        <f t="shared" si="244"/>
        <v>module=skid</v>
      </c>
    </row>
    <row r="4740" spans="1:6" ht="30" customHeight="1">
      <c r="A4740" s="3" t="s">
        <v>2</v>
      </c>
      <c r="B4740" s="3" t="s">
        <v>11099</v>
      </c>
      <c r="C4740" s="3" t="s">
        <v>15405</v>
      </c>
      <c r="D4740" s="12" t="s">
        <v>18655</v>
      </c>
      <c r="E4740" s="6" t="str">
        <f t="shared" si="243"/>
        <v>module=gkid</v>
      </c>
      <c r="F4740" s="6" t="str">
        <f t="shared" si="244"/>
        <v>module=skid</v>
      </c>
    </row>
    <row r="4741" spans="1:6" ht="30" customHeight="1">
      <c r="A4741" s="3" t="s">
        <v>2</v>
      </c>
      <c r="B4741" s="3" t="s">
        <v>11100</v>
      </c>
      <c r="C4741" s="3" t="s">
        <v>15406</v>
      </c>
      <c r="D4741" s="12" t="s">
        <v>18656</v>
      </c>
      <c r="E4741" s="6" t="str">
        <f t="shared" si="243"/>
        <v>module=gkid</v>
      </c>
      <c r="F4741" s="6" t="str">
        <f t="shared" si="244"/>
        <v>module=skid</v>
      </c>
    </row>
    <row r="4742" spans="1:6" ht="30" customHeight="1">
      <c r="A4742" s="3" t="s">
        <v>2</v>
      </c>
      <c r="B4742" s="3" t="s">
        <v>11101</v>
      </c>
      <c r="C4742" s="3" t="s">
        <v>15407</v>
      </c>
      <c r="D4742" s="12" t="s">
        <v>18657</v>
      </c>
      <c r="E4742" s="6" t="str">
        <f t="shared" si="243"/>
        <v>module=gkid</v>
      </c>
      <c r="F4742" s="6" t="str">
        <f t="shared" si="244"/>
        <v>module=skid</v>
      </c>
    </row>
    <row r="4743" spans="1:6" ht="30" customHeight="1">
      <c r="A4743" s="3" t="s">
        <v>2</v>
      </c>
      <c r="B4743" s="3" t="s">
        <v>11102</v>
      </c>
      <c r="C4743" s="3" t="s">
        <v>15408</v>
      </c>
      <c r="D4743" s="12" t="s">
        <v>18658</v>
      </c>
      <c r="E4743" s="6" t="str">
        <f t="shared" si="243"/>
        <v>module=gkid</v>
      </c>
      <c r="F4743" s="6" t="str">
        <f t="shared" si="244"/>
        <v>module=skid</v>
      </c>
    </row>
    <row r="4744" spans="1:6" ht="30" customHeight="1">
      <c r="A4744" s="3" t="s">
        <v>2</v>
      </c>
      <c r="B4744" s="3" t="s">
        <v>11103</v>
      </c>
      <c r="C4744" s="3" t="s">
        <v>15409</v>
      </c>
      <c r="D4744" s="12" t="s">
        <v>18659</v>
      </c>
      <c r="E4744" s="6" t="str">
        <f t="shared" si="243"/>
        <v>module=gkid</v>
      </c>
      <c r="F4744" s="6" t="str">
        <f t="shared" si="244"/>
        <v>module=skid</v>
      </c>
    </row>
    <row r="4745" spans="1:6" ht="30" customHeight="1">
      <c r="A4745" s="3" t="s">
        <v>2</v>
      </c>
      <c r="B4745" s="3" t="s">
        <v>11104</v>
      </c>
      <c r="C4745" s="3" t="s">
        <v>15410</v>
      </c>
      <c r="D4745" s="12" t="s">
        <v>18660</v>
      </c>
      <c r="E4745" s="6" t="str">
        <f t="shared" si="243"/>
        <v>module=gkid</v>
      </c>
      <c r="F4745" s="6" t="str">
        <f t="shared" si="244"/>
        <v>module=skid</v>
      </c>
    </row>
    <row r="4746" spans="1:6" ht="30" customHeight="1">
      <c r="A4746" s="3" t="s">
        <v>2</v>
      </c>
      <c r="B4746" s="3" t="s">
        <v>11105</v>
      </c>
      <c r="C4746" s="3" t="s">
        <v>15411</v>
      </c>
      <c r="D4746" s="12" t="s">
        <v>18661</v>
      </c>
      <c r="E4746" s="6" t="str">
        <f t="shared" si="243"/>
        <v>module=gkid</v>
      </c>
      <c r="F4746" s="6" t="str">
        <f t="shared" si="244"/>
        <v>module=skid</v>
      </c>
    </row>
    <row r="4747" spans="1:6" ht="30" customHeight="1">
      <c r="A4747" s="3" t="s">
        <v>2</v>
      </c>
      <c r="B4747" s="3" t="s">
        <v>11106</v>
      </c>
      <c r="C4747" s="3" t="s">
        <v>15412</v>
      </c>
      <c r="D4747" s="12" t="s">
        <v>18662</v>
      </c>
      <c r="E4747" s="6" t="str">
        <f t="shared" si="243"/>
        <v>module=gkid</v>
      </c>
      <c r="F4747" s="6" t="str">
        <f t="shared" si="244"/>
        <v>module=skid</v>
      </c>
    </row>
    <row r="4748" spans="1:6" ht="30" customHeight="1">
      <c r="A4748" s="3" t="s">
        <v>2</v>
      </c>
      <c r="B4748" s="3" t="s">
        <v>11107</v>
      </c>
      <c r="C4748" s="3" t="s">
        <v>15413</v>
      </c>
      <c r="D4748" s="12" t="s">
        <v>18663</v>
      </c>
      <c r="E4748" s="6" t="str">
        <f t="shared" si="243"/>
        <v>module=gkid</v>
      </c>
      <c r="F4748" s="6" t="str">
        <f t="shared" si="244"/>
        <v>module=skid</v>
      </c>
    </row>
    <row r="4749" spans="1:6" ht="30" customHeight="1">
      <c r="A4749" s="3" t="s">
        <v>2</v>
      </c>
      <c r="B4749" s="3" t="s">
        <v>11108</v>
      </c>
      <c r="C4749" s="3" t="s">
        <v>15414</v>
      </c>
      <c r="D4749" s="12" t="s">
        <v>18664</v>
      </c>
      <c r="E4749" s="6" t="str">
        <f t="shared" si="243"/>
        <v>module=gkid</v>
      </c>
      <c r="F4749" s="6" t="str">
        <f t="shared" si="244"/>
        <v>module=skid</v>
      </c>
    </row>
    <row r="4750" spans="1:6" ht="30" customHeight="1">
      <c r="A4750" s="3" t="s">
        <v>2</v>
      </c>
      <c r="B4750" s="3" t="s">
        <v>11109</v>
      </c>
      <c r="C4750" s="3" t="s">
        <v>15415</v>
      </c>
      <c r="D4750" s="12" t="s">
        <v>18665</v>
      </c>
      <c r="E4750" s="6" t="str">
        <f t="shared" si="243"/>
        <v>module=gkid</v>
      </c>
      <c r="F4750" s="6" t="str">
        <f t="shared" si="244"/>
        <v>module=skid</v>
      </c>
    </row>
    <row r="4751" spans="1:6" ht="30" customHeight="1">
      <c r="A4751" s="3" t="s">
        <v>2</v>
      </c>
      <c r="B4751" s="3" t="s">
        <v>11110</v>
      </c>
      <c r="C4751" s="3" t="s">
        <v>15416</v>
      </c>
      <c r="D4751" s="12" t="s">
        <v>18666</v>
      </c>
      <c r="E4751" s="6" t="str">
        <f t="shared" si="243"/>
        <v>module=gkid</v>
      </c>
      <c r="F4751" s="6" t="str">
        <f t="shared" si="244"/>
        <v>module=skid</v>
      </c>
    </row>
    <row r="4752" spans="1:6" ht="30" customHeight="1">
      <c r="A4752" s="3" t="s">
        <v>2</v>
      </c>
      <c r="B4752" s="3" t="s">
        <v>11111</v>
      </c>
      <c r="C4752" s="3" t="s">
        <v>15417</v>
      </c>
      <c r="D4752" s="12" t="s">
        <v>18667</v>
      </c>
      <c r="E4752" s="6" t="str">
        <f t="shared" si="243"/>
        <v>module=gkid</v>
      </c>
      <c r="F4752" s="6" t="str">
        <f t="shared" si="244"/>
        <v>module=skid</v>
      </c>
    </row>
    <row r="4753" spans="1:6" ht="30" customHeight="1">
      <c r="A4753" s="3" t="s">
        <v>2</v>
      </c>
      <c r="B4753" s="3" t="s">
        <v>11112</v>
      </c>
      <c r="C4753" s="3" t="s">
        <v>15418</v>
      </c>
      <c r="D4753" s="12" t="s">
        <v>18668</v>
      </c>
      <c r="E4753" s="6" t="str">
        <f t="shared" si="243"/>
        <v>module=gkid</v>
      </c>
      <c r="F4753" s="6" t="str">
        <f t="shared" si="244"/>
        <v>module=skid</v>
      </c>
    </row>
    <row r="4754" spans="1:6" ht="30" customHeight="1">
      <c r="A4754" s="3" t="s">
        <v>2</v>
      </c>
      <c r="B4754" s="3" t="s">
        <v>11113</v>
      </c>
      <c r="C4754" s="3" t="s">
        <v>15419</v>
      </c>
      <c r="D4754" s="12" t="s">
        <v>18669</v>
      </c>
      <c r="E4754" s="6" t="str">
        <f t="shared" si="243"/>
        <v>module=gkid</v>
      </c>
      <c r="F4754" s="6" t="str">
        <f t="shared" si="244"/>
        <v>module=skid</v>
      </c>
    </row>
    <row r="4755" spans="1:6" ht="30" customHeight="1">
      <c r="A4755" s="3" t="s">
        <v>2</v>
      </c>
      <c r="B4755" s="3" t="s">
        <v>11114</v>
      </c>
      <c r="C4755" s="3" t="s">
        <v>15420</v>
      </c>
      <c r="D4755" s="12" t="s">
        <v>18670</v>
      </c>
      <c r="E4755" s="6" t="str">
        <f t="shared" si="243"/>
        <v>module=gkid</v>
      </c>
      <c r="F4755" s="6" t="str">
        <f t="shared" si="244"/>
        <v>module=skid</v>
      </c>
    </row>
    <row r="4756" spans="1:6" ht="30" customHeight="1">
      <c r="A4756" s="3" t="s">
        <v>2</v>
      </c>
      <c r="B4756" s="3" t="s">
        <v>11115</v>
      </c>
      <c r="C4756" s="3" t="s">
        <v>15421</v>
      </c>
      <c r="D4756" s="12" t="s">
        <v>18671</v>
      </c>
      <c r="E4756" s="6" t="str">
        <f t="shared" si="243"/>
        <v>module=gkid</v>
      </c>
      <c r="F4756" s="6" t="str">
        <f t="shared" si="244"/>
        <v>module=skid</v>
      </c>
    </row>
    <row r="4757" spans="1:6" ht="30" customHeight="1">
      <c r="A4757" s="3" t="s">
        <v>2</v>
      </c>
      <c r="B4757" s="3" t="s">
        <v>11116</v>
      </c>
      <c r="C4757" s="3" t="s">
        <v>15422</v>
      </c>
      <c r="D4757" s="12" t="s">
        <v>18672</v>
      </c>
      <c r="E4757" s="6" t="str">
        <f t="shared" si="243"/>
        <v>module=gkid</v>
      </c>
      <c r="F4757" s="6" t="str">
        <f t="shared" si="244"/>
        <v>module=skid</v>
      </c>
    </row>
    <row r="4758" spans="1:6" ht="30" customHeight="1">
      <c r="A4758" s="3" t="s">
        <v>2</v>
      </c>
      <c r="B4758" s="3" t="s">
        <v>11117</v>
      </c>
      <c r="C4758" s="3" t="s">
        <v>15423</v>
      </c>
      <c r="D4758" s="12" t="s">
        <v>18673</v>
      </c>
      <c r="E4758" s="6" t="str">
        <f t="shared" si="243"/>
        <v>module=gkid</v>
      </c>
      <c r="F4758" s="6" t="str">
        <f t="shared" si="244"/>
        <v>module=skid</v>
      </c>
    </row>
    <row r="4759" spans="1:6" ht="30" customHeight="1">
      <c r="A4759" s="3" t="s">
        <v>2</v>
      </c>
      <c r="B4759" s="3" t="s">
        <v>11118</v>
      </c>
      <c r="C4759" s="3" t="s">
        <v>15424</v>
      </c>
      <c r="D4759" s="12" t="s">
        <v>18674</v>
      </c>
      <c r="E4759" s="6" t="str">
        <f t="shared" si="243"/>
        <v>module=gkid</v>
      </c>
      <c r="F4759" s="6" t="str">
        <f t="shared" si="244"/>
        <v>module=skid</v>
      </c>
    </row>
    <row r="4760" spans="1:6" ht="30" customHeight="1">
      <c r="A4760" s="3" t="s">
        <v>2</v>
      </c>
      <c r="B4760" s="3" t="s">
        <v>11119</v>
      </c>
      <c r="C4760" s="3" t="s">
        <v>15425</v>
      </c>
      <c r="D4760" s="12" t="s">
        <v>18675</v>
      </c>
      <c r="E4760" s="6" t="str">
        <f t="shared" si="243"/>
        <v>module=gkid</v>
      </c>
      <c r="F4760" s="6" t="str">
        <f t="shared" si="244"/>
        <v>module=skid</v>
      </c>
    </row>
    <row r="4761" spans="1:6" ht="30" customHeight="1">
      <c r="A4761" s="3" t="s">
        <v>2</v>
      </c>
      <c r="B4761" s="3" t="s">
        <v>11120</v>
      </c>
      <c r="C4761" s="3" t="s">
        <v>15426</v>
      </c>
      <c r="D4761" s="12" t="s">
        <v>18676</v>
      </c>
      <c r="E4761" s="6" t="str">
        <f t="shared" si="243"/>
        <v>module=gkid</v>
      </c>
      <c r="F4761" s="6" t="str">
        <f t="shared" si="244"/>
        <v>module=skid</v>
      </c>
    </row>
    <row r="4762" spans="1:6" ht="30" customHeight="1">
      <c r="A4762" s="3" t="s">
        <v>2</v>
      </c>
      <c r="B4762" s="3" t="s">
        <v>11121</v>
      </c>
      <c r="C4762" s="3" t="s">
        <v>15427</v>
      </c>
      <c r="D4762" s="12" t="s">
        <v>18677</v>
      </c>
      <c r="E4762" s="6" t="str">
        <f t="shared" si="243"/>
        <v>module=gkid</v>
      </c>
      <c r="F4762" s="6" t="str">
        <f t="shared" si="244"/>
        <v>module=skid</v>
      </c>
    </row>
    <row r="4763" spans="1:6" ht="30" customHeight="1">
      <c r="A4763" s="3" t="s">
        <v>2</v>
      </c>
      <c r="B4763" s="3" t="s">
        <v>11122</v>
      </c>
      <c r="C4763" s="3" t="s">
        <v>15428</v>
      </c>
      <c r="D4763" s="12" t="s">
        <v>18678</v>
      </c>
      <c r="E4763" s="6" t="str">
        <f t="shared" si="243"/>
        <v>module=gkid</v>
      </c>
      <c r="F4763" s="6" t="str">
        <f t="shared" si="244"/>
        <v>module=skid</v>
      </c>
    </row>
    <row r="4764" spans="1:6" ht="30" customHeight="1">
      <c r="A4764" s="3" t="s">
        <v>2</v>
      </c>
      <c r="B4764" s="3" t="s">
        <v>11123</v>
      </c>
      <c r="C4764" s="3" t="s">
        <v>15429</v>
      </c>
      <c r="D4764" s="12" t="s">
        <v>18679</v>
      </c>
      <c r="E4764" s="6" t="str">
        <f t="shared" si="243"/>
        <v>module=gkid</v>
      </c>
      <c r="F4764" s="6" t="str">
        <f t="shared" si="244"/>
        <v>module=skid</v>
      </c>
    </row>
    <row r="4765" spans="1:6" ht="30" customHeight="1">
      <c r="A4765" s="3" t="s">
        <v>2</v>
      </c>
      <c r="B4765" s="3" t="s">
        <v>11124</v>
      </c>
      <c r="C4765" s="3" t="s">
        <v>15430</v>
      </c>
      <c r="D4765" s="12" t="s">
        <v>18680</v>
      </c>
      <c r="E4765" s="6" t="str">
        <f t="shared" si="243"/>
        <v>module=gkid</v>
      </c>
      <c r="F4765" s="6" t="str">
        <f t="shared" si="244"/>
        <v>module=skid</v>
      </c>
    </row>
    <row r="4766" spans="1:6" ht="30" customHeight="1">
      <c r="A4766" s="3" t="s">
        <v>2</v>
      </c>
      <c r="B4766" s="3" t="s">
        <v>11125</v>
      </c>
      <c r="C4766" s="3" t="s">
        <v>15431</v>
      </c>
      <c r="D4766" s="12" t="s">
        <v>18681</v>
      </c>
      <c r="E4766" s="6" t="str">
        <f t="shared" si="243"/>
        <v>module=gkid</v>
      </c>
      <c r="F4766" s="6" t="str">
        <f t="shared" si="244"/>
        <v>module=skid</v>
      </c>
    </row>
    <row r="4767" spans="1:6" ht="30" customHeight="1">
      <c r="A4767" s="3" t="s">
        <v>2</v>
      </c>
      <c r="B4767" s="3" t="s">
        <v>11126</v>
      </c>
      <c r="C4767" s="3" t="s">
        <v>15432</v>
      </c>
      <c r="D4767" s="12" t="s">
        <v>18682</v>
      </c>
      <c r="E4767" s="6" t="str">
        <f t="shared" si="243"/>
        <v>module=gkid</v>
      </c>
      <c r="F4767" s="6" t="str">
        <f t="shared" si="244"/>
        <v>module=skid</v>
      </c>
    </row>
    <row r="4768" spans="1:6" ht="30" customHeight="1">
      <c r="A4768" s="3" t="s">
        <v>2</v>
      </c>
      <c r="B4768" s="3" t="s">
        <v>11127</v>
      </c>
      <c r="C4768" s="3" t="s">
        <v>15433</v>
      </c>
      <c r="D4768" s="12" t="s">
        <v>18683</v>
      </c>
      <c r="E4768" s="6" t="str">
        <f t="shared" si="243"/>
        <v>module=gkid</v>
      </c>
      <c r="F4768" s="6" t="str">
        <f t="shared" si="244"/>
        <v>module=skid</v>
      </c>
    </row>
    <row r="4769" spans="1:6" ht="30" customHeight="1">
      <c r="A4769" s="3" t="s">
        <v>2</v>
      </c>
      <c r="B4769" s="3" t="s">
        <v>11128</v>
      </c>
      <c r="C4769" s="3" t="s">
        <v>15434</v>
      </c>
      <c r="D4769" s="12" t="s">
        <v>18684</v>
      </c>
      <c r="E4769" s="6" t="str">
        <f t="shared" si="243"/>
        <v>module=gkid</v>
      </c>
      <c r="F4769" s="6" t="str">
        <f t="shared" si="244"/>
        <v>module=skid</v>
      </c>
    </row>
    <row r="4770" spans="1:6" ht="30" customHeight="1">
      <c r="A4770" s="3" t="s">
        <v>2</v>
      </c>
      <c r="B4770" s="3" t="s">
        <v>11129</v>
      </c>
      <c r="C4770" s="3" t="s">
        <v>15435</v>
      </c>
      <c r="D4770" s="12" t="s">
        <v>18685</v>
      </c>
      <c r="E4770" s="6" t="str">
        <f t="shared" si="243"/>
        <v>module=gkid</v>
      </c>
      <c r="F4770" s="6" t="str">
        <f t="shared" si="244"/>
        <v>module=skid</v>
      </c>
    </row>
    <row r="4771" spans="1:6" ht="30" customHeight="1">
      <c r="A4771" s="3" t="s">
        <v>2</v>
      </c>
      <c r="B4771" s="3" t="s">
        <v>11130</v>
      </c>
      <c r="C4771" s="3" t="s">
        <v>15436</v>
      </c>
      <c r="D4771" s="12" t="s">
        <v>18686</v>
      </c>
      <c r="E4771" s="6" t="str">
        <f t="shared" si="243"/>
        <v>module=gkid</v>
      </c>
      <c r="F4771" s="6" t="str">
        <f t="shared" si="244"/>
        <v>module=skid</v>
      </c>
    </row>
    <row r="4772" spans="1:6" ht="30" customHeight="1">
      <c r="A4772" s="3" t="s">
        <v>2</v>
      </c>
      <c r="B4772" s="3" t="s">
        <v>11131</v>
      </c>
      <c r="C4772" s="3" t="s">
        <v>15437</v>
      </c>
      <c r="D4772" s="12" t="s">
        <v>18687</v>
      </c>
      <c r="E4772" s="6" t="str">
        <f t="shared" si="243"/>
        <v>module=gkid</v>
      </c>
      <c r="F4772" s="6" t="str">
        <f t="shared" si="244"/>
        <v>module=skid</v>
      </c>
    </row>
    <row r="4773" spans="1:6" ht="30" customHeight="1">
      <c r="A4773" s="3" t="s">
        <v>2</v>
      </c>
      <c r="B4773" s="3" t="s">
        <v>11132</v>
      </c>
      <c r="C4773" s="3" t="s">
        <v>15438</v>
      </c>
      <c r="D4773" s="12" t="s">
        <v>18688</v>
      </c>
      <c r="E4773" s="6" t="str">
        <f t="shared" si="243"/>
        <v>module=gkid</v>
      </c>
      <c r="F4773" s="6" t="str">
        <f t="shared" si="244"/>
        <v>module=skid</v>
      </c>
    </row>
    <row r="4774" spans="1:6" ht="30" customHeight="1">
      <c r="A4774" s="3" t="s">
        <v>2</v>
      </c>
      <c r="B4774" s="3" t="s">
        <v>11133</v>
      </c>
      <c r="C4774" s="3" t="s">
        <v>15439</v>
      </c>
      <c r="D4774" s="12" t="s">
        <v>18689</v>
      </c>
      <c r="E4774" s="6" t="str">
        <f t="shared" si="243"/>
        <v>module=gkid</v>
      </c>
      <c r="F4774" s="6" t="str">
        <f t="shared" si="244"/>
        <v>module=skid</v>
      </c>
    </row>
    <row r="4775" spans="1:6" ht="30" customHeight="1">
      <c r="A4775" s="3" t="s">
        <v>2</v>
      </c>
      <c r="B4775" s="3" t="s">
        <v>11134</v>
      </c>
      <c r="C4775" s="3" t="s">
        <v>15440</v>
      </c>
      <c r="D4775" s="12" t="s">
        <v>18690</v>
      </c>
      <c r="E4775" s="6" t="str">
        <f t="shared" si="243"/>
        <v>module=gkid</v>
      </c>
      <c r="F4775" s="6" t="str">
        <f t="shared" si="244"/>
        <v>module=skid</v>
      </c>
    </row>
    <row r="4776" spans="1:6" ht="30" customHeight="1">
      <c r="A4776" s="3" t="s">
        <v>2</v>
      </c>
      <c r="B4776" s="3" t="s">
        <v>11135</v>
      </c>
      <c r="C4776" s="3" t="s">
        <v>15441</v>
      </c>
      <c r="D4776" s="12" t="s">
        <v>18691</v>
      </c>
      <c r="E4776" s="6" t="str">
        <f t="shared" si="243"/>
        <v>module=gkid</v>
      </c>
      <c r="F4776" s="6" t="str">
        <f t="shared" si="244"/>
        <v>module=skid</v>
      </c>
    </row>
    <row r="4777" spans="1:6" ht="30" customHeight="1">
      <c r="A4777" s="3" t="s">
        <v>2</v>
      </c>
      <c r="B4777" s="3" t="s">
        <v>11136</v>
      </c>
      <c r="C4777" s="3" t="s">
        <v>15442</v>
      </c>
      <c r="D4777" s="12" t="s">
        <v>18692</v>
      </c>
      <c r="E4777" s="6" t="str">
        <f t="shared" si="243"/>
        <v>module=gkid</v>
      </c>
      <c r="F4777" s="6" t="str">
        <f t="shared" si="244"/>
        <v>module=skid</v>
      </c>
    </row>
    <row r="4778" spans="1:6" ht="30" customHeight="1">
      <c r="A4778" s="3" t="s">
        <v>2</v>
      </c>
      <c r="B4778" s="3" t="s">
        <v>11137</v>
      </c>
      <c r="C4778" s="3" t="s">
        <v>15443</v>
      </c>
      <c r="D4778" s="12" t="s">
        <v>18693</v>
      </c>
      <c r="E4778" s="6" t="str">
        <f t="shared" si="243"/>
        <v>module=gkid</v>
      </c>
      <c r="F4778" s="6" t="str">
        <f t="shared" si="244"/>
        <v>module=skid</v>
      </c>
    </row>
    <row r="4779" spans="1:6" ht="30" customHeight="1">
      <c r="A4779" s="3" t="s">
        <v>2</v>
      </c>
      <c r="B4779" s="3" t="s">
        <v>11138</v>
      </c>
      <c r="C4779" s="3" t="s">
        <v>15444</v>
      </c>
      <c r="D4779" s="12" t="s">
        <v>18694</v>
      </c>
      <c r="E4779" s="6" t="str">
        <f t="shared" si="243"/>
        <v>module=gkid</v>
      </c>
      <c r="F4779" s="6" t="str">
        <f t="shared" si="244"/>
        <v>module=skid</v>
      </c>
    </row>
    <row r="4780" spans="1:6" ht="30" customHeight="1">
      <c r="A4780" s="3" t="s">
        <v>2</v>
      </c>
      <c r="B4780" s="3" t="s">
        <v>11139</v>
      </c>
      <c r="C4780" s="3" t="s">
        <v>15445</v>
      </c>
      <c r="D4780" s="12" t="s">
        <v>18695</v>
      </c>
      <c r="E4780" s="6" t="str">
        <f t="shared" si="243"/>
        <v>module=gkid</v>
      </c>
      <c r="F4780" s="6" t="str">
        <f t="shared" si="244"/>
        <v>module=skid</v>
      </c>
    </row>
    <row r="4781" spans="1:6" ht="30" customHeight="1">
      <c r="A4781" s="3" t="s">
        <v>2</v>
      </c>
      <c r="B4781" s="3" t="s">
        <v>11140</v>
      </c>
      <c r="C4781" s="3" t="s">
        <v>15446</v>
      </c>
      <c r="D4781" s="12" t="s">
        <v>18696</v>
      </c>
      <c r="E4781" s="6" t="str">
        <f t="shared" si="243"/>
        <v>module=gkid</v>
      </c>
      <c r="F4781" s="6" t="str">
        <f t="shared" si="244"/>
        <v>module=skid</v>
      </c>
    </row>
    <row r="4782" spans="1:6" ht="30" customHeight="1">
      <c r="A4782" s="3" t="s">
        <v>2</v>
      </c>
      <c r="B4782" s="3" t="s">
        <v>11141</v>
      </c>
      <c r="C4782" s="3" t="s">
        <v>15447</v>
      </c>
      <c r="D4782" s="12" t="s">
        <v>18697</v>
      </c>
      <c r="E4782" s="6" t="str">
        <f t="shared" si="243"/>
        <v>module=gkid</v>
      </c>
      <c r="F4782" s="6" t="str">
        <f t="shared" si="244"/>
        <v>module=skid</v>
      </c>
    </row>
    <row r="4783" spans="1:6" ht="30" customHeight="1">
      <c r="A4783" s="3" t="s">
        <v>2</v>
      </c>
      <c r="B4783" s="3" t="s">
        <v>11142</v>
      </c>
      <c r="C4783" s="3" t="s">
        <v>15448</v>
      </c>
      <c r="D4783" s="12" t="s">
        <v>18698</v>
      </c>
      <c r="E4783" s="6" t="str">
        <f t="shared" si="243"/>
        <v>module=gkid</v>
      </c>
      <c r="F4783" s="6" t="str">
        <f t="shared" si="244"/>
        <v>module=skid</v>
      </c>
    </row>
    <row r="4784" spans="1:6" ht="30" customHeight="1">
      <c r="A4784" s="3" t="s">
        <v>2</v>
      </c>
      <c r="B4784" s="3" t="s">
        <v>11143</v>
      </c>
      <c r="C4784" s="3" t="s">
        <v>15449</v>
      </c>
      <c r="D4784" s="12" t="s">
        <v>18699</v>
      </c>
      <c r="E4784" s="6" t="str">
        <f t="shared" si="243"/>
        <v>module=gkid</v>
      </c>
      <c r="F4784" s="6" t="str">
        <f t="shared" si="244"/>
        <v>module=skid</v>
      </c>
    </row>
    <row r="4785" spans="1:6" ht="30" customHeight="1">
      <c r="A4785" s="3" t="s">
        <v>2</v>
      </c>
      <c r="B4785" s="3" t="s">
        <v>11144</v>
      </c>
      <c r="C4785" s="3" t="s">
        <v>15450</v>
      </c>
      <c r="D4785" s="12" t="s">
        <v>18700</v>
      </c>
      <c r="E4785" s="6" t="str">
        <f t="shared" si="243"/>
        <v>module=gkid</v>
      </c>
      <c r="F4785" s="6" t="str">
        <f t="shared" si="244"/>
        <v>module=skid</v>
      </c>
    </row>
    <row r="4786" spans="1:6" ht="30" customHeight="1">
      <c r="A4786" s="3" t="s">
        <v>2</v>
      </c>
      <c r="B4786" s="3" t="s">
        <v>11145</v>
      </c>
      <c r="C4786" s="3" t="s">
        <v>15451</v>
      </c>
      <c r="D4786" s="12" t="s">
        <v>18701</v>
      </c>
      <c r="E4786" s="6" t="str">
        <f t="shared" si="243"/>
        <v>module=gkid</v>
      </c>
      <c r="F4786" s="6" t="str">
        <f t="shared" si="244"/>
        <v>module=skid</v>
      </c>
    </row>
    <row r="4787" spans="1:6" ht="30" customHeight="1">
      <c r="A4787" s="3" t="s">
        <v>2</v>
      </c>
      <c r="B4787" s="3" t="s">
        <v>11146</v>
      </c>
      <c r="C4787" s="3" t="s">
        <v>15452</v>
      </c>
      <c r="D4787" s="12" t="s">
        <v>18702</v>
      </c>
      <c r="E4787" s="6" t="str">
        <f t="shared" si="243"/>
        <v>module=gkid</v>
      </c>
      <c r="F4787" s="6" t="str">
        <f t="shared" si="244"/>
        <v>module=skid</v>
      </c>
    </row>
    <row r="4788" spans="1:6" ht="30" customHeight="1">
      <c r="A4788" s="3" t="s">
        <v>2</v>
      </c>
      <c r="B4788" s="3" t="s">
        <v>11147</v>
      </c>
      <c r="C4788" s="3" t="s">
        <v>15453</v>
      </c>
      <c r="D4788" s="12" t="s">
        <v>18703</v>
      </c>
      <c r="E4788" s="6" t="str">
        <f t="shared" si="243"/>
        <v>module=gkid</v>
      </c>
      <c r="F4788" s="6" t="str">
        <f t="shared" si="244"/>
        <v>module=skid</v>
      </c>
    </row>
    <row r="4789" spans="1:6" ht="30" customHeight="1">
      <c r="A4789" s="3" t="s">
        <v>2</v>
      </c>
      <c r="B4789" s="3" t="s">
        <v>11148</v>
      </c>
      <c r="C4789" s="3" t="s">
        <v>15454</v>
      </c>
      <c r="D4789" s="12" t="s">
        <v>18704</v>
      </c>
      <c r="E4789" s="6" t="str">
        <f t="shared" si="243"/>
        <v>module=gkid</v>
      </c>
      <c r="F4789" s="6" t="str">
        <f t="shared" si="244"/>
        <v>module=skid</v>
      </c>
    </row>
    <row r="4790" spans="1:6" ht="30" customHeight="1">
      <c r="A4790" s="3" t="s">
        <v>2</v>
      </c>
      <c r="B4790" s="3" t="s">
        <v>11149</v>
      </c>
      <c r="C4790" s="3" t="s">
        <v>15455</v>
      </c>
      <c r="D4790" s="12" t="s">
        <v>18705</v>
      </c>
      <c r="E4790" s="6" t="str">
        <f t="shared" si="243"/>
        <v>module=gkid</v>
      </c>
      <c r="F4790" s="6" t="str">
        <f t="shared" si="244"/>
        <v>module=skid</v>
      </c>
    </row>
    <row r="4791" spans="1:6" ht="30" customHeight="1">
      <c r="A4791" s="3" t="s">
        <v>2</v>
      </c>
      <c r="B4791" s="3" t="s">
        <v>11150</v>
      </c>
      <c r="C4791" s="3" t="s">
        <v>15456</v>
      </c>
      <c r="D4791" s="12" t="s">
        <v>18706</v>
      </c>
      <c r="E4791" s="6" t="str">
        <f t="shared" si="243"/>
        <v>module=gkid</v>
      </c>
      <c r="F4791" s="6" t="str">
        <f t="shared" si="244"/>
        <v>module=skid</v>
      </c>
    </row>
    <row r="4792" spans="1:6" ht="30" customHeight="1">
      <c r="A4792" s="3" t="s">
        <v>2</v>
      </c>
      <c r="B4792" s="3" t="s">
        <v>11151</v>
      </c>
      <c r="C4792" s="3" t="s">
        <v>15457</v>
      </c>
      <c r="D4792" s="12" t="s">
        <v>18707</v>
      </c>
      <c r="E4792" s="6" t="str">
        <f t="shared" si="243"/>
        <v>module=gkid</v>
      </c>
      <c r="F4792" s="6" t="str">
        <f t="shared" si="244"/>
        <v>module=skid</v>
      </c>
    </row>
    <row r="4793" spans="1:6" ht="30" customHeight="1">
      <c r="A4793" s="3" t="s">
        <v>2</v>
      </c>
      <c r="B4793" s="3" t="s">
        <v>11152</v>
      </c>
      <c r="C4793" s="3" t="s">
        <v>15458</v>
      </c>
      <c r="D4793" s="12" t="s">
        <v>18708</v>
      </c>
      <c r="E4793" s="6" t="str">
        <f t="shared" si="243"/>
        <v>module=gkid</v>
      </c>
      <c r="F4793" s="6" t="str">
        <f t="shared" si="244"/>
        <v>module=skid</v>
      </c>
    </row>
    <row r="4794" spans="1:6" ht="30" customHeight="1">
      <c r="A4794" s="3" t="s">
        <v>2</v>
      </c>
      <c r="B4794" s="3" t="s">
        <v>11153</v>
      </c>
      <c r="C4794" s="3" t="s">
        <v>15459</v>
      </c>
      <c r="D4794" s="12" t="s">
        <v>18709</v>
      </c>
      <c r="E4794" s="6" t="str">
        <f t="shared" si="243"/>
        <v>module=gkid</v>
      </c>
      <c r="F4794" s="6" t="str">
        <f t="shared" si="244"/>
        <v>module=skid</v>
      </c>
    </row>
    <row r="4795" spans="1:6" ht="30" customHeight="1">
      <c r="A4795" s="3" t="s">
        <v>2</v>
      </c>
      <c r="B4795" s="3" t="s">
        <v>11154</v>
      </c>
      <c r="C4795" s="3" t="s">
        <v>15460</v>
      </c>
      <c r="D4795" s="12" t="s">
        <v>18710</v>
      </c>
      <c r="E4795" s="6" t="str">
        <f t="shared" si="243"/>
        <v>module=gkid</v>
      </c>
      <c r="F4795" s="6" t="str">
        <f t="shared" si="244"/>
        <v>module=skid</v>
      </c>
    </row>
    <row r="4796" spans="1:6" ht="30" customHeight="1">
      <c r="A4796" s="3" t="s">
        <v>2</v>
      </c>
      <c r="B4796" s="3" t="s">
        <v>11155</v>
      </c>
      <c r="C4796" s="3" t="s">
        <v>15461</v>
      </c>
      <c r="D4796" s="12" t="s">
        <v>18711</v>
      </c>
      <c r="E4796" s="6" t="str">
        <f t="shared" si="243"/>
        <v>module=gkid</v>
      </c>
      <c r="F4796" s="6" t="str">
        <f t="shared" si="244"/>
        <v>module=skid</v>
      </c>
    </row>
    <row r="4797" spans="1:6" ht="30" customHeight="1">
      <c r="A4797" s="3" t="s">
        <v>2</v>
      </c>
      <c r="B4797" s="3" t="s">
        <v>11156</v>
      </c>
      <c r="C4797" s="3" t="s">
        <v>15462</v>
      </c>
      <c r="D4797" s="12" t="s">
        <v>18712</v>
      </c>
      <c r="E4797" s="6" t="str">
        <f t="shared" si="243"/>
        <v>module=gkid</v>
      </c>
      <c r="F4797" s="6" t="str">
        <f t="shared" si="244"/>
        <v>module=skid</v>
      </c>
    </row>
    <row r="4798" spans="1:6" ht="30" customHeight="1">
      <c r="A4798" s="3" t="s">
        <v>2</v>
      </c>
      <c r="B4798" s="3" t="s">
        <v>11157</v>
      </c>
      <c r="C4798" s="3" t="s">
        <v>15463</v>
      </c>
      <c r="D4798" s="12" t="s">
        <v>18713</v>
      </c>
      <c r="E4798" s="6" t="str">
        <f t="shared" si="243"/>
        <v>module=gkid</v>
      </c>
      <c r="F4798" s="6" t="str">
        <f t="shared" si="244"/>
        <v>module=skid</v>
      </c>
    </row>
    <row r="4799" spans="1:6" ht="30" customHeight="1">
      <c r="A4799" s="3" t="s">
        <v>2</v>
      </c>
      <c r="B4799" s="3" t="s">
        <v>11158</v>
      </c>
      <c r="C4799" s="3" t="s">
        <v>15464</v>
      </c>
      <c r="D4799" s="12" t="s">
        <v>18714</v>
      </c>
      <c r="E4799" s="6" t="str">
        <f t="shared" ref="E4799:E4862" si="245">HYPERLINK("http://www.ssc.wisc.edu/wlsresearch/documentation/waves/?wave=grad2k&amp;module=gkid","module=gkid")</f>
        <v>module=gkid</v>
      </c>
      <c r="F4799" s="6" t="str">
        <f t="shared" ref="F4799:F4862" si="246">HYPERLINK("http://www.ssc.wisc.edu/wlsresearch/documentation/waves/?wave=sib2k&amp;module=skid","module=skid")</f>
        <v>module=skid</v>
      </c>
    </row>
    <row r="4800" spans="1:6" ht="30" customHeight="1">
      <c r="A4800" s="3" t="s">
        <v>2</v>
      </c>
      <c r="B4800" s="3" t="s">
        <v>11159</v>
      </c>
      <c r="C4800" s="3" t="s">
        <v>15465</v>
      </c>
      <c r="D4800" s="12" t="s">
        <v>18715</v>
      </c>
      <c r="E4800" s="6" t="str">
        <f t="shared" si="245"/>
        <v>module=gkid</v>
      </c>
      <c r="F4800" s="6" t="str">
        <f t="shared" si="246"/>
        <v>module=skid</v>
      </c>
    </row>
    <row r="4801" spans="1:6" ht="30" customHeight="1">
      <c r="A4801" s="3" t="s">
        <v>2</v>
      </c>
      <c r="B4801" s="3" t="s">
        <v>11160</v>
      </c>
      <c r="C4801" s="3" t="s">
        <v>15466</v>
      </c>
      <c r="D4801" s="12" t="s">
        <v>18716</v>
      </c>
      <c r="E4801" s="6" t="str">
        <f t="shared" si="245"/>
        <v>module=gkid</v>
      </c>
      <c r="F4801" s="6" t="str">
        <f t="shared" si="246"/>
        <v>module=skid</v>
      </c>
    </row>
    <row r="4802" spans="1:6" ht="30" customHeight="1">
      <c r="A4802" s="3" t="s">
        <v>2</v>
      </c>
      <c r="B4802" s="3" t="s">
        <v>11161</v>
      </c>
      <c r="C4802" s="3" t="s">
        <v>15467</v>
      </c>
      <c r="D4802" s="12" t="s">
        <v>18717</v>
      </c>
      <c r="E4802" s="6" t="str">
        <f t="shared" si="245"/>
        <v>module=gkid</v>
      </c>
      <c r="F4802" s="6" t="str">
        <f t="shared" si="246"/>
        <v>module=skid</v>
      </c>
    </row>
    <row r="4803" spans="1:6" ht="30" customHeight="1">
      <c r="A4803" s="3" t="s">
        <v>2</v>
      </c>
      <c r="B4803" s="3" t="s">
        <v>11162</v>
      </c>
      <c r="C4803" s="3" t="s">
        <v>15468</v>
      </c>
      <c r="D4803" s="12" t="s">
        <v>18718</v>
      </c>
      <c r="E4803" s="6" t="str">
        <f t="shared" si="245"/>
        <v>module=gkid</v>
      </c>
      <c r="F4803" s="6" t="str">
        <f t="shared" si="246"/>
        <v>module=skid</v>
      </c>
    </row>
    <row r="4804" spans="1:6" ht="30" customHeight="1">
      <c r="A4804" s="3" t="s">
        <v>2</v>
      </c>
      <c r="B4804" s="3" t="s">
        <v>11163</v>
      </c>
      <c r="C4804" s="3" t="s">
        <v>15469</v>
      </c>
      <c r="D4804" s="12" t="s">
        <v>18719</v>
      </c>
      <c r="E4804" s="6" t="str">
        <f t="shared" si="245"/>
        <v>module=gkid</v>
      </c>
      <c r="F4804" s="6" t="str">
        <f t="shared" si="246"/>
        <v>module=skid</v>
      </c>
    </row>
    <row r="4805" spans="1:6" ht="30" customHeight="1">
      <c r="A4805" s="3" t="s">
        <v>2</v>
      </c>
      <c r="B4805" s="3" t="s">
        <v>11164</v>
      </c>
      <c r="C4805" s="3" t="s">
        <v>15470</v>
      </c>
      <c r="D4805" s="12" t="s">
        <v>18720</v>
      </c>
      <c r="E4805" s="6" t="str">
        <f t="shared" si="245"/>
        <v>module=gkid</v>
      </c>
      <c r="F4805" s="6" t="str">
        <f t="shared" si="246"/>
        <v>module=skid</v>
      </c>
    </row>
    <row r="4806" spans="1:6" ht="30" customHeight="1">
      <c r="A4806" s="3" t="s">
        <v>2</v>
      </c>
      <c r="B4806" s="3" t="s">
        <v>11165</v>
      </c>
      <c r="C4806" s="3" t="s">
        <v>15471</v>
      </c>
      <c r="D4806" s="12" t="s">
        <v>18721</v>
      </c>
      <c r="E4806" s="6" t="str">
        <f t="shared" si="245"/>
        <v>module=gkid</v>
      </c>
      <c r="F4806" s="6" t="str">
        <f t="shared" si="246"/>
        <v>module=skid</v>
      </c>
    </row>
    <row r="4807" spans="1:6" ht="30" customHeight="1">
      <c r="A4807" s="3" t="s">
        <v>2</v>
      </c>
      <c r="B4807" s="3" t="s">
        <v>11166</v>
      </c>
      <c r="C4807" s="3" t="s">
        <v>15472</v>
      </c>
      <c r="D4807" s="12" t="s">
        <v>18722</v>
      </c>
      <c r="E4807" s="6" t="str">
        <f t="shared" si="245"/>
        <v>module=gkid</v>
      </c>
      <c r="F4807" s="6" t="str">
        <f t="shared" si="246"/>
        <v>module=skid</v>
      </c>
    </row>
    <row r="4808" spans="1:6" ht="30" customHeight="1">
      <c r="A4808" s="3" t="s">
        <v>2</v>
      </c>
      <c r="B4808" s="3" t="s">
        <v>11167</v>
      </c>
      <c r="C4808" s="3" t="s">
        <v>15473</v>
      </c>
      <c r="D4808" s="12" t="s">
        <v>18723</v>
      </c>
      <c r="E4808" s="6" t="str">
        <f t="shared" si="245"/>
        <v>module=gkid</v>
      </c>
      <c r="F4808" s="6" t="str">
        <f t="shared" si="246"/>
        <v>module=skid</v>
      </c>
    </row>
    <row r="4809" spans="1:6" ht="30" customHeight="1">
      <c r="A4809" s="3" t="s">
        <v>2</v>
      </c>
      <c r="B4809" s="3" t="s">
        <v>11168</v>
      </c>
      <c r="C4809" s="3" t="s">
        <v>15474</v>
      </c>
      <c r="D4809" s="12" t="s">
        <v>18724</v>
      </c>
      <c r="E4809" s="6" t="str">
        <f t="shared" si="245"/>
        <v>module=gkid</v>
      </c>
      <c r="F4809" s="6" t="str">
        <f t="shared" si="246"/>
        <v>module=skid</v>
      </c>
    </row>
    <row r="4810" spans="1:6" ht="30" customHeight="1">
      <c r="A4810" s="3" t="s">
        <v>2</v>
      </c>
      <c r="B4810" s="3" t="s">
        <v>11169</v>
      </c>
      <c r="C4810" s="3" t="s">
        <v>15475</v>
      </c>
      <c r="D4810" s="12" t="s">
        <v>18725</v>
      </c>
      <c r="E4810" s="6" t="str">
        <f t="shared" si="245"/>
        <v>module=gkid</v>
      </c>
      <c r="F4810" s="6" t="str">
        <f t="shared" si="246"/>
        <v>module=skid</v>
      </c>
    </row>
    <row r="4811" spans="1:6" ht="30" customHeight="1">
      <c r="A4811" s="3" t="s">
        <v>2</v>
      </c>
      <c r="B4811" s="3" t="s">
        <v>11170</v>
      </c>
      <c r="C4811" s="3" t="s">
        <v>15476</v>
      </c>
      <c r="D4811" s="12" t="s">
        <v>18726</v>
      </c>
      <c r="E4811" s="6" t="str">
        <f t="shared" si="245"/>
        <v>module=gkid</v>
      </c>
      <c r="F4811" s="6" t="str">
        <f t="shared" si="246"/>
        <v>module=skid</v>
      </c>
    </row>
    <row r="4812" spans="1:6" ht="30" customHeight="1">
      <c r="A4812" s="3" t="s">
        <v>2</v>
      </c>
      <c r="B4812" s="3" t="s">
        <v>11171</v>
      </c>
      <c r="C4812" s="3" t="s">
        <v>15477</v>
      </c>
      <c r="D4812" s="12" t="s">
        <v>18727</v>
      </c>
      <c r="E4812" s="6" t="str">
        <f t="shared" si="245"/>
        <v>module=gkid</v>
      </c>
      <c r="F4812" s="6" t="str">
        <f t="shared" si="246"/>
        <v>module=skid</v>
      </c>
    </row>
    <row r="4813" spans="1:6" ht="30" customHeight="1">
      <c r="A4813" s="3" t="s">
        <v>2</v>
      </c>
      <c r="B4813" s="3" t="s">
        <v>11172</v>
      </c>
      <c r="C4813" s="3" t="s">
        <v>15478</v>
      </c>
      <c r="D4813" s="12" t="s">
        <v>18728</v>
      </c>
      <c r="E4813" s="6" t="str">
        <f t="shared" si="245"/>
        <v>module=gkid</v>
      </c>
      <c r="F4813" s="6" t="str">
        <f t="shared" si="246"/>
        <v>module=skid</v>
      </c>
    </row>
    <row r="4814" spans="1:6" ht="30" customHeight="1">
      <c r="A4814" s="3" t="s">
        <v>2</v>
      </c>
      <c r="B4814" s="3" t="s">
        <v>11173</v>
      </c>
      <c r="C4814" s="3" t="s">
        <v>15479</v>
      </c>
      <c r="D4814" s="12" t="s">
        <v>18729</v>
      </c>
      <c r="E4814" s="6" t="str">
        <f t="shared" si="245"/>
        <v>module=gkid</v>
      </c>
      <c r="F4814" s="6" t="str">
        <f t="shared" si="246"/>
        <v>module=skid</v>
      </c>
    </row>
    <row r="4815" spans="1:6" ht="30" customHeight="1">
      <c r="A4815" s="3" t="s">
        <v>2</v>
      </c>
      <c r="B4815" s="3" t="s">
        <v>11174</v>
      </c>
      <c r="C4815" s="3" t="s">
        <v>15480</v>
      </c>
      <c r="D4815" s="12" t="s">
        <v>18730</v>
      </c>
      <c r="E4815" s="6" t="str">
        <f t="shared" si="245"/>
        <v>module=gkid</v>
      </c>
      <c r="F4815" s="6" t="str">
        <f t="shared" si="246"/>
        <v>module=skid</v>
      </c>
    </row>
    <row r="4816" spans="1:6" ht="30" customHeight="1">
      <c r="A4816" s="3" t="s">
        <v>2</v>
      </c>
      <c r="B4816" s="3" t="s">
        <v>11175</v>
      </c>
      <c r="C4816" s="3" t="s">
        <v>15481</v>
      </c>
      <c r="D4816" s="12" t="s">
        <v>18731</v>
      </c>
      <c r="E4816" s="6" t="str">
        <f t="shared" si="245"/>
        <v>module=gkid</v>
      </c>
      <c r="F4816" s="6" t="str">
        <f t="shared" si="246"/>
        <v>module=skid</v>
      </c>
    </row>
    <row r="4817" spans="1:6" ht="30" customHeight="1">
      <c r="A4817" s="3" t="s">
        <v>2</v>
      </c>
      <c r="B4817" s="3" t="s">
        <v>11176</v>
      </c>
      <c r="C4817" s="3" t="s">
        <v>15482</v>
      </c>
      <c r="D4817" s="12" t="s">
        <v>18732</v>
      </c>
      <c r="E4817" s="6" t="str">
        <f t="shared" si="245"/>
        <v>module=gkid</v>
      </c>
      <c r="F4817" s="6" t="str">
        <f t="shared" si="246"/>
        <v>module=skid</v>
      </c>
    </row>
    <row r="4818" spans="1:6" ht="30" customHeight="1">
      <c r="A4818" s="3" t="s">
        <v>2</v>
      </c>
      <c r="B4818" s="3" t="s">
        <v>11177</v>
      </c>
      <c r="C4818" s="3" t="s">
        <v>15483</v>
      </c>
      <c r="D4818" s="12" t="s">
        <v>18733</v>
      </c>
      <c r="E4818" s="6" t="str">
        <f t="shared" si="245"/>
        <v>module=gkid</v>
      </c>
      <c r="F4818" s="6" t="str">
        <f t="shared" si="246"/>
        <v>module=skid</v>
      </c>
    </row>
    <row r="4819" spans="1:6" ht="30" customHeight="1">
      <c r="A4819" s="3" t="s">
        <v>2</v>
      </c>
      <c r="B4819" s="3" t="s">
        <v>11178</v>
      </c>
      <c r="C4819" s="3" t="s">
        <v>15484</v>
      </c>
      <c r="D4819" s="12" t="s">
        <v>18734</v>
      </c>
      <c r="E4819" s="6" t="str">
        <f t="shared" si="245"/>
        <v>module=gkid</v>
      </c>
      <c r="F4819" s="6" t="str">
        <f t="shared" si="246"/>
        <v>module=skid</v>
      </c>
    </row>
    <row r="4820" spans="1:6" ht="30" customHeight="1">
      <c r="A4820" s="3" t="s">
        <v>2</v>
      </c>
      <c r="B4820" s="3" t="s">
        <v>11179</v>
      </c>
      <c r="C4820" s="3" t="s">
        <v>15485</v>
      </c>
      <c r="D4820" s="12" t="s">
        <v>18735</v>
      </c>
      <c r="E4820" s="6" t="str">
        <f t="shared" si="245"/>
        <v>module=gkid</v>
      </c>
      <c r="F4820" s="6" t="str">
        <f t="shared" si="246"/>
        <v>module=skid</v>
      </c>
    </row>
    <row r="4821" spans="1:6" ht="30" customHeight="1">
      <c r="A4821" s="3" t="s">
        <v>2</v>
      </c>
      <c r="B4821" s="3" t="s">
        <v>11180</v>
      </c>
      <c r="C4821" s="3" t="s">
        <v>15486</v>
      </c>
      <c r="D4821" s="12" t="s">
        <v>18736</v>
      </c>
      <c r="E4821" s="6" t="str">
        <f t="shared" si="245"/>
        <v>module=gkid</v>
      </c>
      <c r="F4821" s="6" t="str">
        <f t="shared" si="246"/>
        <v>module=skid</v>
      </c>
    </row>
    <row r="4822" spans="1:6" ht="30" customHeight="1">
      <c r="A4822" s="3" t="s">
        <v>2</v>
      </c>
      <c r="B4822" s="3" t="s">
        <v>11181</v>
      </c>
      <c r="C4822" s="3" t="s">
        <v>15487</v>
      </c>
      <c r="D4822" s="12" t="s">
        <v>18737</v>
      </c>
      <c r="E4822" s="6" t="str">
        <f t="shared" si="245"/>
        <v>module=gkid</v>
      </c>
      <c r="F4822" s="6" t="str">
        <f t="shared" si="246"/>
        <v>module=skid</v>
      </c>
    </row>
    <row r="4823" spans="1:6" ht="30" customHeight="1">
      <c r="A4823" s="3" t="s">
        <v>2</v>
      </c>
      <c r="B4823" s="3" t="s">
        <v>11182</v>
      </c>
      <c r="C4823" s="3" t="s">
        <v>15488</v>
      </c>
      <c r="D4823" s="12" t="s">
        <v>18738</v>
      </c>
      <c r="E4823" s="6" t="str">
        <f t="shared" si="245"/>
        <v>module=gkid</v>
      </c>
      <c r="F4823" s="6" t="str">
        <f t="shared" si="246"/>
        <v>module=skid</v>
      </c>
    </row>
    <row r="4824" spans="1:6" ht="30" customHeight="1">
      <c r="A4824" s="3" t="s">
        <v>2</v>
      </c>
      <c r="B4824" s="3" t="s">
        <v>11183</v>
      </c>
      <c r="C4824" s="3" t="s">
        <v>15489</v>
      </c>
      <c r="D4824" s="12" t="s">
        <v>18739</v>
      </c>
      <c r="E4824" s="6" t="str">
        <f t="shared" si="245"/>
        <v>module=gkid</v>
      </c>
      <c r="F4824" s="6" t="str">
        <f t="shared" si="246"/>
        <v>module=skid</v>
      </c>
    </row>
    <row r="4825" spans="1:6" ht="30" customHeight="1">
      <c r="A4825" s="3" t="s">
        <v>2</v>
      </c>
      <c r="B4825" s="3" t="s">
        <v>11184</v>
      </c>
      <c r="C4825" s="3" t="s">
        <v>15490</v>
      </c>
      <c r="D4825" s="12" t="s">
        <v>18740</v>
      </c>
      <c r="E4825" s="6" t="str">
        <f t="shared" si="245"/>
        <v>module=gkid</v>
      </c>
      <c r="F4825" s="6" t="str">
        <f t="shared" si="246"/>
        <v>module=skid</v>
      </c>
    </row>
    <row r="4826" spans="1:6" ht="30" customHeight="1">
      <c r="A4826" s="3" t="s">
        <v>2</v>
      </c>
      <c r="B4826" s="3" t="s">
        <v>11185</v>
      </c>
      <c r="C4826" s="3" t="s">
        <v>15491</v>
      </c>
      <c r="D4826" s="12" t="s">
        <v>18741</v>
      </c>
      <c r="E4826" s="6" t="str">
        <f t="shared" si="245"/>
        <v>module=gkid</v>
      </c>
      <c r="F4826" s="6" t="str">
        <f t="shared" si="246"/>
        <v>module=skid</v>
      </c>
    </row>
    <row r="4827" spans="1:6" ht="30" customHeight="1">
      <c r="A4827" s="3" t="s">
        <v>2</v>
      </c>
      <c r="B4827" s="3" t="s">
        <v>11186</v>
      </c>
      <c r="C4827" s="3" t="s">
        <v>15492</v>
      </c>
      <c r="D4827" s="12" t="s">
        <v>18742</v>
      </c>
      <c r="E4827" s="6" t="str">
        <f t="shared" si="245"/>
        <v>module=gkid</v>
      </c>
      <c r="F4827" s="6" t="str">
        <f t="shared" si="246"/>
        <v>module=skid</v>
      </c>
    </row>
    <row r="4828" spans="1:6" ht="30" customHeight="1">
      <c r="A4828" s="3" t="s">
        <v>2</v>
      </c>
      <c r="B4828" s="3" t="s">
        <v>11187</v>
      </c>
      <c r="C4828" s="3" t="s">
        <v>15493</v>
      </c>
      <c r="D4828" s="12" t="s">
        <v>18743</v>
      </c>
      <c r="E4828" s="6" t="str">
        <f t="shared" si="245"/>
        <v>module=gkid</v>
      </c>
      <c r="F4828" s="6" t="str">
        <f t="shared" si="246"/>
        <v>module=skid</v>
      </c>
    </row>
    <row r="4829" spans="1:6" ht="30" customHeight="1">
      <c r="A4829" s="3" t="s">
        <v>2</v>
      </c>
      <c r="B4829" s="3" t="s">
        <v>11188</v>
      </c>
      <c r="C4829" s="3" t="s">
        <v>15494</v>
      </c>
      <c r="D4829" s="12" t="s">
        <v>18744</v>
      </c>
      <c r="E4829" s="6" t="str">
        <f t="shared" si="245"/>
        <v>module=gkid</v>
      </c>
      <c r="F4829" s="6" t="str">
        <f t="shared" si="246"/>
        <v>module=skid</v>
      </c>
    </row>
    <row r="4830" spans="1:6" ht="30" customHeight="1">
      <c r="A4830" s="3" t="s">
        <v>2</v>
      </c>
      <c r="B4830" s="3" t="s">
        <v>11189</v>
      </c>
      <c r="C4830" s="3" t="s">
        <v>15495</v>
      </c>
      <c r="D4830" s="12" t="s">
        <v>18745</v>
      </c>
      <c r="E4830" s="6" t="str">
        <f t="shared" si="245"/>
        <v>module=gkid</v>
      </c>
      <c r="F4830" s="6" t="str">
        <f t="shared" si="246"/>
        <v>module=skid</v>
      </c>
    </row>
    <row r="4831" spans="1:6" ht="30" customHeight="1">
      <c r="A4831" s="3" t="s">
        <v>2</v>
      </c>
      <c r="B4831" s="3" t="s">
        <v>11190</v>
      </c>
      <c r="C4831" s="3" t="s">
        <v>15496</v>
      </c>
      <c r="D4831" s="12" t="s">
        <v>18746</v>
      </c>
      <c r="E4831" s="6" t="str">
        <f t="shared" si="245"/>
        <v>module=gkid</v>
      </c>
      <c r="F4831" s="6" t="str">
        <f t="shared" si="246"/>
        <v>module=skid</v>
      </c>
    </row>
    <row r="4832" spans="1:6" ht="30" customHeight="1">
      <c r="A4832" s="3" t="s">
        <v>2</v>
      </c>
      <c r="B4832" s="3" t="s">
        <v>11191</v>
      </c>
      <c r="C4832" s="3" t="s">
        <v>15497</v>
      </c>
      <c r="D4832" s="12" t="s">
        <v>18747</v>
      </c>
      <c r="E4832" s="6" t="str">
        <f t="shared" si="245"/>
        <v>module=gkid</v>
      </c>
      <c r="F4832" s="6" t="str">
        <f t="shared" si="246"/>
        <v>module=skid</v>
      </c>
    </row>
    <row r="4833" spans="1:6" ht="30" customHeight="1">
      <c r="A4833" s="3" t="s">
        <v>2</v>
      </c>
      <c r="B4833" s="3" t="s">
        <v>11192</v>
      </c>
      <c r="C4833" s="3" t="s">
        <v>15498</v>
      </c>
      <c r="D4833" s="12" t="s">
        <v>18748</v>
      </c>
      <c r="E4833" s="6" t="str">
        <f t="shared" si="245"/>
        <v>module=gkid</v>
      </c>
      <c r="F4833" s="6" t="str">
        <f t="shared" si="246"/>
        <v>module=skid</v>
      </c>
    </row>
    <row r="4834" spans="1:6" ht="30" customHeight="1">
      <c r="A4834" s="3" t="s">
        <v>2</v>
      </c>
      <c r="B4834" s="3" t="s">
        <v>11193</v>
      </c>
      <c r="C4834" s="3" t="s">
        <v>15499</v>
      </c>
      <c r="D4834" s="12" t="s">
        <v>18749</v>
      </c>
      <c r="E4834" s="6" t="str">
        <f t="shared" si="245"/>
        <v>module=gkid</v>
      </c>
      <c r="F4834" s="6" t="str">
        <f t="shared" si="246"/>
        <v>module=skid</v>
      </c>
    </row>
    <row r="4835" spans="1:6" ht="30" customHeight="1">
      <c r="A4835" s="3" t="s">
        <v>2</v>
      </c>
      <c r="B4835" s="3" t="s">
        <v>11194</v>
      </c>
      <c r="C4835" s="3" t="s">
        <v>15500</v>
      </c>
      <c r="D4835" s="12" t="s">
        <v>18750</v>
      </c>
      <c r="E4835" s="6" t="str">
        <f t="shared" si="245"/>
        <v>module=gkid</v>
      </c>
      <c r="F4835" s="6" t="str">
        <f t="shared" si="246"/>
        <v>module=skid</v>
      </c>
    </row>
    <row r="4836" spans="1:6" ht="30" customHeight="1">
      <c r="A4836" s="3" t="s">
        <v>2</v>
      </c>
      <c r="B4836" s="3" t="s">
        <v>11195</v>
      </c>
      <c r="C4836" s="3" t="s">
        <v>15501</v>
      </c>
      <c r="D4836" s="12" t="s">
        <v>18751</v>
      </c>
      <c r="E4836" s="6" t="str">
        <f t="shared" si="245"/>
        <v>module=gkid</v>
      </c>
      <c r="F4836" s="6" t="str">
        <f t="shared" si="246"/>
        <v>module=skid</v>
      </c>
    </row>
    <row r="4837" spans="1:6" ht="30" customHeight="1">
      <c r="A4837" s="3" t="s">
        <v>2</v>
      </c>
      <c r="B4837" s="3" t="s">
        <v>11196</v>
      </c>
      <c r="C4837" s="3" t="s">
        <v>15502</v>
      </c>
      <c r="D4837" s="12" t="s">
        <v>18752</v>
      </c>
      <c r="E4837" s="6" t="str">
        <f t="shared" si="245"/>
        <v>module=gkid</v>
      </c>
      <c r="F4837" s="6" t="str">
        <f t="shared" si="246"/>
        <v>module=skid</v>
      </c>
    </row>
    <row r="4838" spans="1:6" ht="30" customHeight="1">
      <c r="A4838" s="3" t="s">
        <v>2</v>
      </c>
      <c r="B4838" s="3" t="s">
        <v>11197</v>
      </c>
      <c r="C4838" s="3" t="s">
        <v>15503</v>
      </c>
      <c r="D4838" s="12" t="s">
        <v>18753</v>
      </c>
      <c r="E4838" s="6" t="str">
        <f t="shared" si="245"/>
        <v>module=gkid</v>
      </c>
      <c r="F4838" s="6" t="str">
        <f t="shared" si="246"/>
        <v>module=skid</v>
      </c>
    </row>
    <row r="4839" spans="1:6" ht="30" customHeight="1">
      <c r="A4839" s="3" t="s">
        <v>2</v>
      </c>
      <c r="B4839" s="3" t="s">
        <v>11198</v>
      </c>
      <c r="C4839" s="3" t="s">
        <v>15504</v>
      </c>
      <c r="D4839" s="12" t="s">
        <v>18754</v>
      </c>
      <c r="E4839" s="6" t="str">
        <f t="shared" si="245"/>
        <v>module=gkid</v>
      </c>
      <c r="F4839" s="6" t="str">
        <f t="shared" si="246"/>
        <v>module=skid</v>
      </c>
    </row>
    <row r="4840" spans="1:6" ht="30" customHeight="1">
      <c r="A4840" s="3" t="s">
        <v>2</v>
      </c>
      <c r="B4840" s="3" t="s">
        <v>11199</v>
      </c>
      <c r="C4840" s="3" t="s">
        <v>15505</v>
      </c>
      <c r="D4840" s="12" t="s">
        <v>18755</v>
      </c>
      <c r="E4840" s="6" t="str">
        <f t="shared" si="245"/>
        <v>module=gkid</v>
      </c>
      <c r="F4840" s="6" t="str">
        <f t="shared" si="246"/>
        <v>module=skid</v>
      </c>
    </row>
    <row r="4841" spans="1:6" ht="30" customHeight="1">
      <c r="A4841" s="3" t="s">
        <v>2</v>
      </c>
      <c r="B4841" s="3" t="s">
        <v>11200</v>
      </c>
      <c r="C4841" s="3" t="s">
        <v>15506</v>
      </c>
      <c r="D4841" s="12" t="s">
        <v>18756</v>
      </c>
      <c r="E4841" s="6" t="str">
        <f t="shared" si="245"/>
        <v>module=gkid</v>
      </c>
      <c r="F4841" s="6" t="str">
        <f t="shared" si="246"/>
        <v>module=skid</v>
      </c>
    </row>
    <row r="4842" spans="1:6" ht="30" customHeight="1">
      <c r="A4842" s="3" t="s">
        <v>2</v>
      </c>
      <c r="B4842" s="3" t="s">
        <v>11201</v>
      </c>
      <c r="C4842" s="3" t="s">
        <v>15507</v>
      </c>
      <c r="D4842" s="12" t="s">
        <v>18757</v>
      </c>
      <c r="E4842" s="6" t="str">
        <f t="shared" si="245"/>
        <v>module=gkid</v>
      </c>
      <c r="F4842" s="6" t="str">
        <f t="shared" si="246"/>
        <v>module=skid</v>
      </c>
    </row>
    <row r="4843" spans="1:6" ht="30" customHeight="1">
      <c r="A4843" s="3" t="s">
        <v>2</v>
      </c>
      <c r="B4843" s="3" t="s">
        <v>11202</v>
      </c>
      <c r="C4843" s="3" t="s">
        <v>15508</v>
      </c>
      <c r="D4843" s="12" t="s">
        <v>18758</v>
      </c>
      <c r="E4843" s="6" t="str">
        <f t="shared" si="245"/>
        <v>module=gkid</v>
      </c>
      <c r="F4843" s="6" t="str">
        <f t="shared" si="246"/>
        <v>module=skid</v>
      </c>
    </row>
    <row r="4844" spans="1:6" ht="30" customHeight="1">
      <c r="A4844" s="3" t="s">
        <v>2</v>
      </c>
      <c r="B4844" s="3" t="s">
        <v>11203</v>
      </c>
      <c r="C4844" s="3" t="s">
        <v>15509</v>
      </c>
      <c r="D4844" s="12" t="s">
        <v>18759</v>
      </c>
      <c r="E4844" s="6" t="str">
        <f t="shared" si="245"/>
        <v>module=gkid</v>
      </c>
      <c r="F4844" s="6" t="str">
        <f t="shared" si="246"/>
        <v>module=skid</v>
      </c>
    </row>
    <row r="4845" spans="1:6" ht="30" customHeight="1">
      <c r="A4845" s="3" t="s">
        <v>2</v>
      </c>
      <c r="B4845" s="3" t="s">
        <v>11204</v>
      </c>
      <c r="C4845" s="3" t="s">
        <v>15510</v>
      </c>
      <c r="D4845" s="12" t="s">
        <v>18760</v>
      </c>
      <c r="E4845" s="6" t="str">
        <f t="shared" si="245"/>
        <v>module=gkid</v>
      </c>
      <c r="F4845" s="6" t="str">
        <f t="shared" si="246"/>
        <v>module=skid</v>
      </c>
    </row>
    <row r="4846" spans="1:6" ht="30" customHeight="1">
      <c r="A4846" s="3" t="s">
        <v>2</v>
      </c>
      <c r="B4846" s="3" t="s">
        <v>11205</v>
      </c>
      <c r="C4846" s="3" t="s">
        <v>15511</v>
      </c>
      <c r="D4846" s="12" t="s">
        <v>18761</v>
      </c>
      <c r="E4846" s="6" t="str">
        <f t="shared" si="245"/>
        <v>module=gkid</v>
      </c>
      <c r="F4846" s="6" t="str">
        <f t="shared" si="246"/>
        <v>module=skid</v>
      </c>
    </row>
    <row r="4847" spans="1:6" ht="30" customHeight="1">
      <c r="A4847" s="3" t="s">
        <v>2</v>
      </c>
      <c r="B4847" s="3" t="s">
        <v>11206</v>
      </c>
      <c r="C4847" s="3" t="s">
        <v>15512</v>
      </c>
      <c r="D4847" s="12" t="s">
        <v>18762</v>
      </c>
      <c r="E4847" s="6" t="str">
        <f t="shared" si="245"/>
        <v>module=gkid</v>
      </c>
      <c r="F4847" s="6" t="str">
        <f t="shared" si="246"/>
        <v>module=skid</v>
      </c>
    </row>
    <row r="4848" spans="1:6" ht="30" customHeight="1">
      <c r="A4848" s="3" t="s">
        <v>2</v>
      </c>
      <c r="B4848" s="3" t="s">
        <v>11207</v>
      </c>
      <c r="C4848" s="3" t="s">
        <v>15513</v>
      </c>
      <c r="D4848" s="12" t="s">
        <v>18763</v>
      </c>
      <c r="E4848" s="6" t="str">
        <f t="shared" si="245"/>
        <v>module=gkid</v>
      </c>
      <c r="F4848" s="6" t="str">
        <f t="shared" si="246"/>
        <v>module=skid</v>
      </c>
    </row>
    <row r="4849" spans="1:6" ht="30" customHeight="1">
      <c r="A4849" s="3" t="s">
        <v>2</v>
      </c>
      <c r="B4849" s="3" t="s">
        <v>11208</v>
      </c>
      <c r="C4849" s="3" t="s">
        <v>15514</v>
      </c>
      <c r="D4849" s="12" t="s">
        <v>18764</v>
      </c>
      <c r="E4849" s="6" t="str">
        <f t="shared" si="245"/>
        <v>module=gkid</v>
      </c>
      <c r="F4849" s="6" t="str">
        <f t="shared" si="246"/>
        <v>module=skid</v>
      </c>
    </row>
    <row r="4850" spans="1:6" ht="30" customHeight="1">
      <c r="A4850" s="3" t="s">
        <v>2</v>
      </c>
      <c r="B4850" s="3" t="s">
        <v>11209</v>
      </c>
      <c r="C4850" s="3" t="s">
        <v>15515</v>
      </c>
      <c r="D4850" s="12" t="s">
        <v>18765</v>
      </c>
      <c r="E4850" s="6" t="str">
        <f t="shared" si="245"/>
        <v>module=gkid</v>
      </c>
      <c r="F4850" s="6" t="str">
        <f t="shared" si="246"/>
        <v>module=skid</v>
      </c>
    </row>
    <row r="4851" spans="1:6" ht="30" customHeight="1">
      <c r="A4851" s="3" t="s">
        <v>2</v>
      </c>
      <c r="B4851" s="3" t="s">
        <v>11210</v>
      </c>
      <c r="C4851" s="3" t="s">
        <v>15516</v>
      </c>
      <c r="D4851" s="12" t="s">
        <v>18766</v>
      </c>
      <c r="E4851" s="6" t="str">
        <f t="shared" si="245"/>
        <v>module=gkid</v>
      </c>
      <c r="F4851" s="6" t="str">
        <f t="shared" si="246"/>
        <v>module=skid</v>
      </c>
    </row>
    <row r="4852" spans="1:6" ht="30" customHeight="1">
      <c r="A4852" s="3" t="s">
        <v>2</v>
      </c>
      <c r="B4852" s="3" t="s">
        <v>11211</v>
      </c>
      <c r="C4852" s="3" t="s">
        <v>15517</v>
      </c>
      <c r="D4852" s="12" t="s">
        <v>18767</v>
      </c>
      <c r="E4852" s="6" t="str">
        <f t="shared" si="245"/>
        <v>module=gkid</v>
      </c>
      <c r="F4852" s="6" t="str">
        <f t="shared" si="246"/>
        <v>module=skid</v>
      </c>
    </row>
    <row r="4853" spans="1:6" ht="30" customHeight="1">
      <c r="A4853" s="3" t="s">
        <v>2</v>
      </c>
      <c r="B4853" s="3" t="s">
        <v>11212</v>
      </c>
      <c r="C4853" s="3" t="s">
        <v>15518</v>
      </c>
      <c r="D4853" s="12" t="s">
        <v>18768</v>
      </c>
      <c r="E4853" s="6" t="str">
        <f t="shared" si="245"/>
        <v>module=gkid</v>
      </c>
      <c r="F4853" s="6" t="str">
        <f t="shared" si="246"/>
        <v>module=skid</v>
      </c>
    </row>
    <row r="4854" spans="1:6" ht="30" customHeight="1">
      <c r="A4854" s="3" t="s">
        <v>2</v>
      </c>
      <c r="B4854" s="3" t="s">
        <v>11213</v>
      </c>
      <c r="C4854" s="3" t="s">
        <v>15519</v>
      </c>
      <c r="D4854" s="12" t="s">
        <v>18769</v>
      </c>
      <c r="E4854" s="6" t="str">
        <f t="shared" si="245"/>
        <v>module=gkid</v>
      </c>
      <c r="F4854" s="6" t="str">
        <f t="shared" si="246"/>
        <v>module=skid</v>
      </c>
    </row>
    <row r="4855" spans="1:6" ht="30" customHeight="1">
      <c r="A4855" s="3" t="s">
        <v>2</v>
      </c>
      <c r="B4855" s="3" t="s">
        <v>11214</v>
      </c>
      <c r="C4855" s="3" t="s">
        <v>15520</v>
      </c>
      <c r="D4855" s="12" t="s">
        <v>18770</v>
      </c>
      <c r="E4855" s="6" t="str">
        <f t="shared" si="245"/>
        <v>module=gkid</v>
      </c>
      <c r="F4855" s="6" t="str">
        <f t="shared" si="246"/>
        <v>module=skid</v>
      </c>
    </row>
    <row r="4856" spans="1:6" ht="30" customHeight="1">
      <c r="A4856" s="3" t="s">
        <v>2</v>
      </c>
      <c r="B4856" s="3" t="s">
        <v>11215</v>
      </c>
      <c r="C4856" s="3" t="s">
        <v>15521</v>
      </c>
      <c r="D4856" s="12" t="s">
        <v>18771</v>
      </c>
      <c r="E4856" s="6" t="str">
        <f t="shared" si="245"/>
        <v>module=gkid</v>
      </c>
      <c r="F4856" s="6" t="str">
        <f t="shared" si="246"/>
        <v>module=skid</v>
      </c>
    </row>
    <row r="4857" spans="1:6" ht="30" customHeight="1">
      <c r="A4857" s="3" t="s">
        <v>2</v>
      </c>
      <c r="B4857" s="3" t="s">
        <v>11216</v>
      </c>
      <c r="C4857" s="3" t="s">
        <v>15522</v>
      </c>
      <c r="D4857" s="12" t="s">
        <v>18772</v>
      </c>
      <c r="E4857" s="6" t="str">
        <f t="shared" si="245"/>
        <v>module=gkid</v>
      </c>
      <c r="F4857" s="6" t="str">
        <f t="shared" si="246"/>
        <v>module=skid</v>
      </c>
    </row>
    <row r="4858" spans="1:6" ht="30" customHeight="1">
      <c r="A4858" s="3" t="s">
        <v>2</v>
      </c>
      <c r="B4858" s="3" t="s">
        <v>11217</v>
      </c>
      <c r="C4858" s="3" t="s">
        <v>15523</v>
      </c>
      <c r="D4858" s="12" t="s">
        <v>18773</v>
      </c>
      <c r="E4858" s="6" t="str">
        <f t="shared" si="245"/>
        <v>module=gkid</v>
      </c>
      <c r="F4858" s="6" t="str">
        <f t="shared" si="246"/>
        <v>module=skid</v>
      </c>
    </row>
    <row r="4859" spans="1:6" ht="30" customHeight="1">
      <c r="A4859" s="3" t="s">
        <v>2</v>
      </c>
      <c r="B4859" s="3" t="s">
        <v>11218</v>
      </c>
      <c r="C4859" s="3" t="s">
        <v>15524</v>
      </c>
      <c r="D4859" s="12" t="s">
        <v>18774</v>
      </c>
      <c r="E4859" s="6" t="str">
        <f t="shared" si="245"/>
        <v>module=gkid</v>
      </c>
      <c r="F4859" s="6" t="str">
        <f t="shared" si="246"/>
        <v>module=skid</v>
      </c>
    </row>
    <row r="4860" spans="1:6" ht="30" customHeight="1">
      <c r="A4860" s="3" t="s">
        <v>2</v>
      </c>
      <c r="B4860" s="3" t="s">
        <v>11219</v>
      </c>
      <c r="C4860" s="3" t="s">
        <v>15525</v>
      </c>
      <c r="D4860" s="12" t="s">
        <v>18775</v>
      </c>
      <c r="E4860" s="6" t="str">
        <f t="shared" si="245"/>
        <v>module=gkid</v>
      </c>
      <c r="F4860" s="6" t="str">
        <f t="shared" si="246"/>
        <v>module=skid</v>
      </c>
    </row>
    <row r="4861" spans="1:6" ht="30" customHeight="1">
      <c r="A4861" s="3" t="s">
        <v>2</v>
      </c>
      <c r="B4861" s="3" t="s">
        <v>11220</v>
      </c>
      <c r="C4861" s="3" t="s">
        <v>15526</v>
      </c>
      <c r="D4861" s="12" t="s">
        <v>18776</v>
      </c>
      <c r="E4861" s="6" t="str">
        <f t="shared" si="245"/>
        <v>module=gkid</v>
      </c>
      <c r="F4861" s="6" t="str">
        <f t="shared" si="246"/>
        <v>module=skid</v>
      </c>
    </row>
    <row r="4862" spans="1:6" ht="30" customHeight="1">
      <c r="A4862" s="3" t="s">
        <v>2</v>
      </c>
      <c r="B4862" s="3" t="s">
        <v>11221</v>
      </c>
      <c r="C4862" s="3" t="s">
        <v>15527</v>
      </c>
      <c r="D4862" s="12" t="s">
        <v>18777</v>
      </c>
      <c r="E4862" s="6" t="str">
        <f t="shared" si="245"/>
        <v>module=gkid</v>
      </c>
      <c r="F4862" s="6" t="str">
        <f t="shared" si="246"/>
        <v>module=skid</v>
      </c>
    </row>
    <row r="4863" spans="1:6" ht="30" customHeight="1">
      <c r="A4863" s="3" t="s">
        <v>2</v>
      </c>
      <c r="B4863" s="3" t="s">
        <v>11222</v>
      </c>
      <c r="C4863" s="3" t="s">
        <v>15528</v>
      </c>
      <c r="D4863" s="12" t="s">
        <v>18778</v>
      </c>
      <c r="E4863" s="6" t="str">
        <f t="shared" ref="E4863:E4926" si="247">HYPERLINK("http://www.ssc.wisc.edu/wlsresearch/documentation/waves/?wave=grad2k&amp;module=gkid","module=gkid")</f>
        <v>module=gkid</v>
      </c>
      <c r="F4863" s="6" t="str">
        <f t="shared" ref="F4863:F4926" si="248">HYPERLINK("http://www.ssc.wisc.edu/wlsresearch/documentation/waves/?wave=sib2k&amp;module=skid","module=skid")</f>
        <v>module=skid</v>
      </c>
    </row>
    <row r="4864" spans="1:6" ht="30" customHeight="1">
      <c r="A4864" s="3" t="s">
        <v>2</v>
      </c>
      <c r="B4864" s="3" t="s">
        <v>11223</v>
      </c>
      <c r="C4864" s="3" t="s">
        <v>15529</v>
      </c>
      <c r="D4864" s="12" t="s">
        <v>18779</v>
      </c>
      <c r="E4864" s="6" t="str">
        <f t="shared" si="247"/>
        <v>module=gkid</v>
      </c>
      <c r="F4864" s="6" t="str">
        <f t="shared" si="248"/>
        <v>module=skid</v>
      </c>
    </row>
    <row r="4865" spans="1:6" ht="30" customHeight="1">
      <c r="A4865" s="3" t="s">
        <v>2</v>
      </c>
      <c r="B4865" s="3" t="s">
        <v>11224</v>
      </c>
      <c r="C4865" s="3" t="s">
        <v>15530</v>
      </c>
      <c r="D4865" s="12" t="s">
        <v>18780</v>
      </c>
      <c r="E4865" s="6" t="str">
        <f t="shared" si="247"/>
        <v>module=gkid</v>
      </c>
      <c r="F4865" s="6" t="str">
        <f t="shared" si="248"/>
        <v>module=skid</v>
      </c>
    </row>
    <row r="4866" spans="1:6" ht="30" customHeight="1">
      <c r="A4866" s="3" t="s">
        <v>2</v>
      </c>
      <c r="B4866" s="3" t="s">
        <v>11225</v>
      </c>
      <c r="C4866" s="3" t="s">
        <v>15531</v>
      </c>
      <c r="D4866" s="12" t="s">
        <v>18781</v>
      </c>
      <c r="E4866" s="6" t="str">
        <f t="shared" si="247"/>
        <v>module=gkid</v>
      </c>
      <c r="F4866" s="6" t="str">
        <f t="shared" si="248"/>
        <v>module=skid</v>
      </c>
    </row>
    <row r="4867" spans="1:6" ht="30" customHeight="1">
      <c r="A4867" s="3" t="s">
        <v>2</v>
      </c>
      <c r="B4867" s="3" t="s">
        <v>11226</v>
      </c>
      <c r="C4867" s="3" t="s">
        <v>15532</v>
      </c>
      <c r="D4867" s="12" t="s">
        <v>18782</v>
      </c>
      <c r="E4867" s="6" t="str">
        <f t="shared" si="247"/>
        <v>module=gkid</v>
      </c>
      <c r="F4867" s="6" t="str">
        <f t="shared" si="248"/>
        <v>module=skid</v>
      </c>
    </row>
    <row r="4868" spans="1:6" ht="30" customHeight="1">
      <c r="A4868" s="3" t="s">
        <v>2</v>
      </c>
      <c r="B4868" s="3" t="s">
        <v>11227</v>
      </c>
      <c r="C4868" s="3" t="s">
        <v>15533</v>
      </c>
      <c r="D4868" s="12" t="s">
        <v>18783</v>
      </c>
      <c r="E4868" s="6" t="str">
        <f t="shared" si="247"/>
        <v>module=gkid</v>
      </c>
      <c r="F4868" s="6" t="str">
        <f t="shared" si="248"/>
        <v>module=skid</v>
      </c>
    </row>
    <row r="4869" spans="1:6" ht="30" customHeight="1">
      <c r="A4869" s="3" t="s">
        <v>2</v>
      </c>
      <c r="B4869" s="3" t="s">
        <v>11228</v>
      </c>
      <c r="C4869" s="3" t="s">
        <v>15534</v>
      </c>
      <c r="D4869" s="12" t="s">
        <v>18784</v>
      </c>
      <c r="E4869" s="6" t="str">
        <f t="shared" si="247"/>
        <v>module=gkid</v>
      </c>
      <c r="F4869" s="6" t="str">
        <f t="shared" si="248"/>
        <v>module=skid</v>
      </c>
    </row>
    <row r="4870" spans="1:6" ht="30" customHeight="1">
      <c r="A4870" s="3" t="s">
        <v>2</v>
      </c>
      <c r="B4870" s="3" t="s">
        <v>11229</v>
      </c>
      <c r="C4870" s="3" t="s">
        <v>15535</v>
      </c>
      <c r="D4870" s="12" t="s">
        <v>18785</v>
      </c>
      <c r="E4870" s="6" t="str">
        <f t="shared" si="247"/>
        <v>module=gkid</v>
      </c>
      <c r="F4870" s="6" t="str">
        <f t="shared" si="248"/>
        <v>module=skid</v>
      </c>
    </row>
    <row r="4871" spans="1:6" ht="30" customHeight="1">
      <c r="A4871" s="3" t="s">
        <v>2</v>
      </c>
      <c r="B4871" s="3" t="s">
        <v>11230</v>
      </c>
      <c r="C4871" s="3" t="s">
        <v>15536</v>
      </c>
      <c r="D4871" s="12" t="s">
        <v>18786</v>
      </c>
      <c r="E4871" s="6" t="str">
        <f t="shared" si="247"/>
        <v>module=gkid</v>
      </c>
      <c r="F4871" s="6" t="str">
        <f t="shared" si="248"/>
        <v>module=skid</v>
      </c>
    </row>
    <row r="4872" spans="1:6" ht="30" customHeight="1">
      <c r="A4872" s="3" t="s">
        <v>2</v>
      </c>
      <c r="B4872" s="3" t="s">
        <v>11231</v>
      </c>
      <c r="C4872" s="3" t="s">
        <v>15537</v>
      </c>
      <c r="D4872" s="12" t="s">
        <v>18787</v>
      </c>
      <c r="E4872" s="6" t="str">
        <f t="shared" si="247"/>
        <v>module=gkid</v>
      </c>
      <c r="F4872" s="6" t="str">
        <f t="shared" si="248"/>
        <v>module=skid</v>
      </c>
    </row>
    <row r="4873" spans="1:6" ht="30" customHeight="1">
      <c r="A4873" s="3" t="s">
        <v>2</v>
      </c>
      <c r="B4873" s="3" t="s">
        <v>11232</v>
      </c>
      <c r="C4873" s="3" t="s">
        <v>15538</v>
      </c>
      <c r="D4873" s="12" t="s">
        <v>18788</v>
      </c>
      <c r="E4873" s="6" t="str">
        <f t="shared" si="247"/>
        <v>module=gkid</v>
      </c>
      <c r="F4873" s="6" t="str">
        <f t="shared" si="248"/>
        <v>module=skid</v>
      </c>
    </row>
    <row r="4874" spans="1:6" ht="30" customHeight="1">
      <c r="A4874" s="3" t="s">
        <v>2</v>
      </c>
      <c r="B4874" s="3" t="s">
        <v>11233</v>
      </c>
      <c r="C4874" s="3" t="s">
        <v>15539</v>
      </c>
      <c r="D4874" s="12" t="s">
        <v>18789</v>
      </c>
      <c r="E4874" s="6" t="str">
        <f t="shared" si="247"/>
        <v>module=gkid</v>
      </c>
      <c r="F4874" s="6" t="str">
        <f t="shared" si="248"/>
        <v>module=skid</v>
      </c>
    </row>
    <row r="4875" spans="1:6" ht="30" customHeight="1">
      <c r="A4875" s="3" t="s">
        <v>2</v>
      </c>
      <c r="B4875" s="3" t="s">
        <v>11234</v>
      </c>
      <c r="C4875" s="3" t="s">
        <v>15540</v>
      </c>
      <c r="D4875" s="12" t="s">
        <v>18790</v>
      </c>
      <c r="E4875" s="6" t="str">
        <f t="shared" si="247"/>
        <v>module=gkid</v>
      </c>
      <c r="F4875" s="6" t="str">
        <f t="shared" si="248"/>
        <v>module=skid</v>
      </c>
    </row>
    <row r="4876" spans="1:6" ht="30" customHeight="1">
      <c r="A4876" s="3" t="s">
        <v>2</v>
      </c>
      <c r="B4876" s="3" t="s">
        <v>11235</v>
      </c>
      <c r="C4876" s="3" t="s">
        <v>15541</v>
      </c>
      <c r="D4876" s="12" t="s">
        <v>18791</v>
      </c>
      <c r="E4876" s="6" t="str">
        <f t="shared" si="247"/>
        <v>module=gkid</v>
      </c>
      <c r="F4876" s="6" t="str">
        <f t="shared" si="248"/>
        <v>module=skid</v>
      </c>
    </row>
    <row r="4877" spans="1:6" ht="30" customHeight="1">
      <c r="A4877" s="3" t="s">
        <v>2</v>
      </c>
      <c r="B4877" s="3" t="s">
        <v>11236</v>
      </c>
      <c r="C4877" s="3" t="s">
        <v>15542</v>
      </c>
      <c r="D4877" s="12" t="s">
        <v>18792</v>
      </c>
      <c r="E4877" s="6" t="str">
        <f t="shared" si="247"/>
        <v>module=gkid</v>
      </c>
      <c r="F4877" s="6" t="str">
        <f t="shared" si="248"/>
        <v>module=skid</v>
      </c>
    </row>
    <row r="4878" spans="1:6" ht="30" customHeight="1">
      <c r="A4878" s="3" t="s">
        <v>2</v>
      </c>
      <c r="B4878" s="3" t="s">
        <v>11237</v>
      </c>
      <c r="C4878" s="3" t="s">
        <v>15543</v>
      </c>
      <c r="D4878" s="12" t="s">
        <v>18793</v>
      </c>
      <c r="E4878" s="6" t="str">
        <f t="shared" si="247"/>
        <v>module=gkid</v>
      </c>
      <c r="F4878" s="6" t="str">
        <f t="shared" si="248"/>
        <v>module=skid</v>
      </c>
    </row>
    <row r="4879" spans="1:6" ht="30" customHeight="1">
      <c r="A4879" s="3" t="s">
        <v>2</v>
      </c>
      <c r="B4879" s="3" t="s">
        <v>11238</v>
      </c>
      <c r="C4879" s="3" t="s">
        <v>15544</v>
      </c>
      <c r="D4879" s="12" t="s">
        <v>18794</v>
      </c>
      <c r="E4879" s="6" t="str">
        <f t="shared" si="247"/>
        <v>module=gkid</v>
      </c>
      <c r="F4879" s="6" t="str">
        <f t="shared" si="248"/>
        <v>module=skid</v>
      </c>
    </row>
    <row r="4880" spans="1:6" ht="30" customHeight="1">
      <c r="A4880" s="3" t="s">
        <v>2</v>
      </c>
      <c r="B4880" s="3" t="s">
        <v>11239</v>
      </c>
      <c r="C4880" s="3" t="s">
        <v>15545</v>
      </c>
      <c r="D4880" s="12" t="s">
        <v>18795</v>
      </c>
      <c r="E4880" s="6" t="str">
        <f t="shared" si="247"/>
        <v>module=gkid</v>
      </c>
      <c r="F4880" s="6" t="str">
        <f t="shared" si="248"/>
        <v>module=skid</v>
      </c>
    </row>
    <row r="4881" spans="1:6" ht="30" customHeight="1">
      <c r="A4881" s="3" t="s">
        <v>2</v>
      </c>
      <c r="B4881" s="3" t="s">
        <v>11240</v>
      </c>
      <c r="C4881" s="3" t="s">
        <v>15546</v>
      </c>
      <c r="D4881" s="12" t="s">
        <v>18796</v>
      </c>
      <c r="E4881" s="6" t="str">
        <f t="shared" si="247"/>
        <v>module=gkid</v>
      </c>
      <c r="F4881" s="6" t="str">
        <f t="shared" si="248"/>
        <v>module=skid</v>
      </c>
    </row>
    <row r="4882" spans="1:6" ht="30" customHeight="1">
      <c r="A4882" s="3" t="s">
        <v>2</v>
      </c>
      <c r="B4882" s="3" t="s">
        <v>11241</v>
      </c>
      <c r="C4882" s="3" t="s">
        <v>15547</v>
      </c>
      <c r="D4882" s="12" t="s">
        <v>18797</v>
      </c>
      <c r="E4882" s="6" t="str">
        <f t="shared" si="247"/>
        <v>module=gkid</v>
      </c>
      <c r="F4882" s="6" t="str">
        <f t="shared" si="248"/>
        <v>module=skid</v>
      </c>
    </row>
    <row r="4883" spans="1:6" ht="30" customHeight="1">
      <c r="A4883" s="3" t="s">
        <v>2</v>
      </c>
      <c r="B4883" s="3" t="s">
        <v>11242</v>
      </c>
      <c r="C4883" s="3" t="s">
        <v>15548</v>
      </c>
      <c r="D4883" s="12" t="s">
        <v>18798</v>
      </c>
      <c r="E4883" s="6" t="str">
        <f t="shared" si="247"/>
        <v>module=gkid</v>
      </c>
      <c r="F4883" s="6" t="str">
        <f t="shared" si="248"/>
        <v>module=skid</v>
      </c>
    </row>
    <row r="4884" spans="1:6" ht="30" customHeight="1">
      <c r="A4884" s="3" t="s">
        <v>2</v>
      </c>
      <c r="B4884" s="3" t="s">
        <v>11243</v>
      </c>
      <c r="C4884" s="3" t="s">
        <v>15549</v>
      </c>
      <c r="D4884" s="12" t="s">
        <v>18799</v>
      </c>
      <c r="E4884" s="6" t="str">
        <f t="shared" si="247"/>
        <v>module=gkid</v>
      </c>
      <c r="F4884" s="6" t="str">
        <f t="shared" si="248"/>
        <v>module=skid</v>
      </c>
    </row>
    <row r="4885" spans="1:6" ht="30" customHeight="1">
      <c r="A4885" s="3" t="s">
        <v>2</v>
      </c>
      <c r="B4885" s="3" t="s">
        <v>11244</v>
      </c>
      <c r="C4885" s="3" t="s">
        <v>15550</v>
      </c>
      <c r="D4885" s="12" t="s">
        <v>18800</v>
      </c>
      <c r="E4885" s="6" t="str">
        <f t="shared" si="247"/>
        <v>module=gkid</v>
      </c>
      <c r="F4885" s="6" t="str">
        <f t="shared" si="248"/>
        <v>module=skid</v>
      </c>
    </row>
    <row r="4886" spans="1:6" ht="30" customHeight="1">
      <c r="A4886" s="3" t="s">
        <v>2</v>
      </c>
      <c r="B4886" s="3" t="s">
        <v>11245</v>
      </c>
      <c r="C4886" s="3" t="s">
        <v>15551</v>
      </c>
      <c r="D4886" s="12" t="s">
        <v>18801</v>
      </c>
      <c r="E4886" s="6" t="str">
        <f t="shared" si="247"/>
        <v>module=gkid</v>
      </c>
      <c r="F4886" s="6" t="str">
        <f t="shared" si="248"/>
        <v>module=skid</v>
      </c>
    </row>
    <row r="4887" spans="1:6" ht="30" customHeight="1">
      <c r="A4887" s="3" t="s">
        <v>2</v>
      </c>
      <c r="B4887" s="3" t="s">
        <v>11246</v>
      </c>
      <c r="C4887" s="3" t="s">
        <v>15552</v>
      </c>
      <c r="D4887" s="12" t="s">
        <v>18802</v>
      </c>
      <c r="E4887" s="6" t="str">
        <f t="shared" si="247"/>
        <v>module=gkid</v>
      </c>
      <c r="F4887" s="6" t="str">
        <f t="shared" si="248"/>
        <v>module=skid</v>
      </c>
    </row>
    <row r="4888" spans="1:6" ht="30" customHeight="1">
      <c r="A4888" s="3" t="s">
        <v>2</v>
      </c>
      <c r="B4888" s="3" t="s">
        <v>11247</v>
      </c>
      <c r="C4888" s="3" t="s">
        <v>15553</v>
      </c>
      <c r="D4888" s="12" t="s">
        <v>18803</v>
      </c>
      <c r="E4888" s="6" t="str">
        <f t="shared" si="247"/>
        <v>module=gkid</v>
      </c>
      <c r="F4888" s="6" t="str">
        <f t="shared" si="248"/>
        <v>module=skid</v>
      </c>
    </row>
    <row r="4889" spans="1:6" ht="30" customHeight="1">
      <c r="A4889" s="3" t="s">
        <v>2</v>
      </c>
      <c r="B4889" s="3" t="s">
        <v>11248</v>
      </c>
      <c r="C4889" s="3" t="s">
        <v>15554</v>
      </c>
      <c r="D4889" s="12" t="s">
        <v>18804</v>
      </c>
      <c r="E4889" s="6" t="str">
        <f t="shared" si="247"/>
        <v>module=gkid</v>
      </c>
      <c r="F4889" s="6" t="str">
        <f t="shared" si="248"/>
        <v>module=skid</v>
      </c>
    </row>
    <row r="4890" spans="1:6" ht="30" customHeight="1">
      <c r="A4890" s="3" t="s">
        <v>2</v>
      </c>
      <c r="B4890" s="3" t="s">
        <v>11249</v>
      </c>
      <c r="C4890" s="3" t="s">
        <v>15555</v>
      </c>
      <c r="D4890" s="12" t="s">
        <v>18805</v>
      </c>
      <c r="E4890" s="6" t="str">
        <f t="shared" si="247"/>
        <v>module=gkid</v>
      </c>
      <c r="F4890" s="6" t="str">
        <f t="shared" si="248"/>
        <v>module=skid</v>
      </c>
    </row>
    <row r="4891" spans="1:6" ht="30" customHeight="1">
      <c r="A4891" s="3" t="s">
        <v>2</v>
      </c>
      <c r="B4891" s="3" t="s">
        <v>11250</v>
      </c>
      <c r="C4891" s="3" t="s">
        <v>15556</v>
      </c>
      <c r="D4891" s="12" t="s">
        <v>18806</v>
      </c>
      <c r="E4891" s="6" t="str">
        <f t="shared" si="247"/>
        <v>module=gkid</v>
      </c>
      <c r="F4891" s="6" t="str">
        <f t="shared" si="248"/>
        <v>module=skid</v>
      </c>
    </row>
    <row r="4892" spans="1:6" ht="30" customHeight="1">
      <c r="A4892" s="3" t="s">
        <v>2</v>
      </c>
      <c r="B4892" s="3" t="s">
        <v>11251</v>
      </c>
      <c r="C4892" s="3" t="s">
        <v>15557</v>
      </c>
      <c r="D4892" s="12" t="s">
        <v>18807</v>
      </c>
      <c r="E4892" s="6" t="str">
        <f t="shared" si="247"/>
        <v>module=gkid</v>
      </c>
      <c r="F4892" s="6" t="str">
        <f t="shared" si="248"/>
        <v>module=skid</v>
      </c>
    </row>
    <row r="4893" spans="1:6" ht="30" customHeight="1">
      <c r="A4893" s="3" t="s">
        <v>2</v>
      </c>
      <c r="B4893" s="3" t="s">
        <v>11252</v>
      </c>
      <c r="C4893" s="3" t="s">
        <v>15558</v>
      </c>
      <c r="D4893" s="12" t="s">
        <v>18808</v>
      </c>
      <c r="E4893" s="6" t="str">
        <f t="shared" si="247"/>
        <v>module=gkid</v>
      </c>
      <c r="F4893" s="6" t="str">
        <f t="shared" si="248"/>
        <v>module=skid</v>
      </c>
    </row>
    <row r="4894" spans="1:6" ht="30" customHeight="1">
      <c r="A4894" s="3" t="s">
        <v>2</v>
      </c>
      <c r="B4894" s="3" t="s">
        <v>11253</v>
      </c>
      <c r="C4894" s="3" t="s">
        <v>15559</v>
      </c>
      <c r="D4894" s="12" t="s">
        <v>18809</v>
      </c>
      <c r="E4894" s="6" t="str">
        <f t="shared" si="247"/>
        <v>module=gkid</v>
      </c>
      <c r="F4894" s="6" t="str">
        <f t="shared" si="248"/>
        <v>module=skid</v>
      </c>
    </row>
    <row r="4895" spans="1:6" ht="30" customHeight="1">
      <c r="A4895" s="3" t="s">
        <v>2</v>
      </c>
      <c r="B4895" s="3" t="s">
        <v>11254</v>
      </c>
      <c r="C4895" s="3" t="s">
        <v>15560</v>
      </c>
      <c r="D4895" s="12" t="s">
        <v>18810</v>
      </c>
      <c r="E4895" s="6" t="str">
        <f t="shared" si="247"/>
        <v>module=gkid</v>
      </c>
      <c r="F4895" s="6" t="str">
        <f t="shared" si="248"/>
        <v>module=skid</v>
      </c>
    </row>
    <row r="4896" spans="1:6" ht="30" customHeight="1">
      <c r="A4896" s="3" t="s">
        <v>2</v>
      </c>
      <c r="B4896" s="3" t="s">
        <v>11255</v>
      </c>
      <c r="C4896" s="3" t="s">
        <v>15561</v>
      </c>
      <c r="D4896" s="12" t="s">
        <v>18811</v>
      </c>
      <c r="E4896" s="6" t="str">
        <f t="shared" si="247"/>
        <v>module=gkid</v>
      </c>
      <c r="F4896" s="6" t="str">
        <f t="shared" si="248"/>
        <v>module=skid</v>
      </c>
    </row>
    <row r="4897" spans="1:6" ht="30" customHeight="1">
      <c r="A4897" s="3" t="s">
        <v>2</v>
      </c>
      <c r="B4897" s="3" t="s">
        <v>11256</v>
      </c>
      <c r="C4897" s="3" t="s">
        <v>15562</v>
      </c>
      <c r="D4897" s="12" t="s">
        <v>18812</v>
      </c>
      <c r="E4897" s="6" t="str">
        <f t="shared" si="247"/>
        <v>module=gkid</v>
      </c>
      <c r="F4897" s="6" t="str">
        <f t="shared" si="248"/>
        <v>module=skid</v>
      </c>
    </row>
    <row r="4898" spans="1:6" ht="30" customHeight="1">
      <c r="A4898" s="3" t="s">
        <v>2</v>
      </c>
      <c r="B4898" s="3" t="s">
        <v>11257</v>
      </c>
      <c r="C4898" s="3" t="s">
        <v>15563</v>
      </c>
      <c r="D4898" s="12" t="s">
        <v>18813</v>
      </c>
      <c r="E4898" s="6" t="str">
        <f t="shared" si="247"/>
        <v>module=gkid</v>
      </c>
      <c r="F4898" s="6" t="str">
        <f t="shared" si="248"/>
        <v>module=skid</v>
      </c>
    </row>
    <row r="4899" spans="1:6" ht="30" customHeight="1">
      <c r="A4899" s="3" t="s">
        <v>2</v>
      </c>
      <c r="B4899" s="3" t="s">
        <v>11258</v>
      </c>
      <c r="C4899" s="3" t="s">
        <v>15564</v>
      </c>
      <c r="D4899" s="12" t="s">
        <v>18814</v>
      </c>
      <c r="E4899" s="6" t="str">
        <f t="shared" si="247"/>
        <v>module=gkid</v>
      </c>
      <c r="F4899" s="6" t="str">
        <f t="shared" si="248"/>
        <v>module=skid</v>
      </c>
    </row>
    <row r="4900" spans="1:6" ht="30" customHeight="1">
      <c r="A4900" s="3" t="s">
        <v>2</v>
      </c>
      <c r="B4900" s="3" t="s">
        <v>11259</v>
      </c>
      <c r="C4900" s="3" t="s">
        <v>15565</v>
      </c>
      <c r="D4900" s="12" t="s">
        <v>18815</v>
      </c>
      <c r="E4900" s="6" t="str">
        <f t="shared" si="247"/>
        <v>module=gkid</v>
      </c>
      <c r="F4900" s="6" t="str">
        <f t="shared" si="248"/>
        <v>module=skid</v>
      </c>
    </row>
    <row r="4901" spans="1:6" ht="30" customHeight="1">
      <c r="A4901" s="3" t="s">
        <v>2</v>
      </c>
      <c r="B4901" s="3" t="s">
        <v>11260</v>
      </c>
      <c r="C4901" s="3" t="s">
        <v>15566</v>
      </c>
      <c r="D4901" s="12" t="s">
        <v>18816</v>
      </c>
      <c r="E4901" s="6" t="str">
        <f t="shared" si="247"/>
        <v>module=gkid</v>
      </c>
      <c r="F4901" s="6" t="str">
        <f t="shared" si="248"/>
        <v>module=skid</v>
      </c>
    </row>
    <row r="4902" spans="1:6" ht="30" customHeight="1">
      <c r="A4902" s="3" t="s">
        <v>2</v>
      </c>
      <c r="B4902" s="3" t="s">
        <v>11261</v>
      </c>
      <c r="C4902" s="3" t="s">
        <v>15567</v>
      </c>
      <c r="D4902" s="12" t="s">
        <v>18817</v>
      </c>
      <c r="E4902" s="6" t="str">
        <f t="shared" si="247"/>
        <v>module=gkid</v>
      </c>
      <c r="F4902" s="6" t="str">
        <f t="shared" si="248"/>
        <v>module=skid</v>
      </c>
    </row>
    <row r="4903" spans="1:6" ht="30" customHeight="1">
      <c r="A4903" s="3" t="s">
        <v>2</v>
      </c>
      <c r="B4903" s="3" t="s">
        <v>11262</v>
      </c>
      <c r="C4903" s="3" t="s">
        <v>15568</v>
      </c>
      <c r="D4903" s="12" t="s">
        <v>18818</v>
      </c>
      <c r="E4903" s="6" t="str">
        <f t="shared" si="247"/>
        <v>module=gkid</v>
      </c>
      <c r="F4903" s="6" t="str">
        <f t="shared" si="248"/>
        <v>module=skid</v>
      </c>
    </row>
    <row r="4904" spans="1:6" ht="30" customHeight="1">
      <c r="A4904" s="3" t="s">
        <v>2</v>
      </c>
      <c r="B4904" s="3" t="s">
        <v>11263</v>
      </c>
      <c r="C4904" s="3" t="s">
        <v>15569</v>
      </c>
      <c r="D4904" s="12" t="s">
        <v>18819</v>
      </c>
      <c r="E4904" s="6" t="str">
        <f t="shared" si="247"/>
        <v>module=gkid</v>
      </c>
      <c r="F4904" s="6" t="str">
        <f t="shared" si="248"/>
        <v>module=skid</v>
      </c>
    </row>
    <row r="4905" spans="1:6" ht="30" customHeight="1">
      <c r="A4905" s="3" t="s">
        <v>2</v>
      </c>
      <c r="B4905" s="3" t="s">
        <v>11264</v>
      </c>
      <c r="C4905" s="3" t="s">
        <v>15570</v>
      </c>
      <c r="D4905" s="12" t="s">
        <v>18820</v>
      </c>
      <c r="E4905" s="6" t="str">
        <f t="shared" si="247"/>
        <v>module=gkid</v>
      </c>
      <c r="F4905" s="6" t="str">
        <f t="shared" si="248"/>
        <v>module=skid</v>
      </c>
    </row>
    <row r="4906" spans="1:6" ht="30" customHeight="1">
      <c r="A4906" s="3" t="s">
        <v>2</v>
      </c>
      <c r="B4906" s="3" t="s">
        <v>11265</v>
      </c>
      <c r="C4906" s="3" t="s">
        <v>15571</v>
      </c>
      <c r="D4906" s="12" t="s">
        <v>18821</v>
      </c>
      <c r="E4906" s="6" t="str">
        <f t="shared" si="247"/>
        <v>module=gkid</v>
      </c>
      <c r="F4906" s="6" t="str">
        <f t="shared" si="248"/>
        <v>module=skid</v>
      </c>
    </row>
    <row r="4907" spans="1:6" ht="30" customHeight="1">
      <c r="A4907" s="3" t="s">
        <v>2</v>
      </c>
      <c r="B4907" s="3" t="s">
        <v>11266</v>
      </c>
      <c r="C4907" s="3" t="s">
        <v>15572</v>
      </c>
      <c r="D4907" s="12" t="s">
        <v>18822</v>
      </c>
      <c r="E4907" s="6" t="str">
        <f t="shared" si="247"/>
        <v>module=gkid</v>
      </c>
      <c r="F4907" s="6" t="str">
        <f t="shared" si="248"/>
        <v>module=skid</v>
      </c>
    </row>
    <row r="4908" spans="1:6" ht="30" customHeight="1">
      <c r="A4908" s="3" t="s">
        <v>2</v>
      </c>
      <c r="B4908" s="3" t="s">
        <v>11267</v>
      </c>
      <c r="C4908" s="3" t="s">
        <v>15573</v>
      </c>
      <c r="D4908" s="12" t="s">
        <v>18823</v>
      </c>
      <c r="E4908" s="6" t="str">
        <f t="shared" si="247"/>
        <v>module=gkid</v>
      </c>
      <c r="F4908" s="6" t="str">
        <f t="shared" si="248"/>
        <v>module=skid</v>
      </c>
    </row>
    <row r="4909" spans="1:6" ht="30" customHeight="1">
      <c r="A4909" s="3" t="s">
        <v>2</v>
      </c>
      <c r="B4909" s="3" t="s">
        <v>11268</v>
      </c>
      <c r="C4909" s="3" t="s">
        <v>15574</v>
      </c>
      <c r="D4909" s="12" t="s">
        <v>18824</v>
      </c>
      <c r="E4909" s="6" t="str">
        <f t="shared" si="247"/>
        <v>module=gkid</v>
      </c>
      <c r="F4909" s="6" t="str">
        <f t="shared" si="248"/>
        <v>module=skid</v>
      </c>
    </row>
    <row r="4910" spans="1:6" ht="30" customHeight="1">
      <c r="A4910" s="3" t="s">
        <v>2</v>
      </c>
      <c r="B4910" s="3" t="s">
        <v>11269</v>
      </c>
      <c r="C4910" s="3" t="s">
        <v>15575</v>
      </c>
      <c r="D4910" s="12" t="s">
        <v>18825</v>
      </c>
      <c r="E4910" s="6" t="str">
        <f t="shared" si="247"/>
        <v>module=gkid</v>
      </c>
      <c r="F4910" s="6" t="str">
        <f t="shared" si="248"/>
        <v>module=skid</v>
      </c>
    </row>
    <row r="4911" spans="1:6" ht="30" customHeight="1">
      <c r="A4911" s="3" t="s">
        <v>2</v>
      </c>
      <c r="B4911" s="3" t="s">
        <v>11270</v>
      </c>
      <c r="C4911" s="3" t="s">
        <v>15576</v>
      </c>
      <c r="D4911" s="12" t="s">
        <v>18826</v>
      </c>
      <c r="E4911" s="6" t="str">
        <f t="shared" si="247"/>
        <v>module=gkid</v>
      </c>
      <c r="F4911" s="6" t="str">
        <f t="shared" si="248"/>
        <v>module=skid</v>
      </c>
    </row>
    <row r="4912" spans="1:6" ht="30" customHeight="1">
      <c r="A4912" s="3" t="s">
        <v>2</v>
      </c>
      <c r="B4912" s="3" t="s">
        <v>11271</v>
      </c>
      <c r="C4912" s="3" t="s">
        <v>15577</v>
      </c>
      <c r="D4912" s="12" t="s">
        <v>18827</v>
      </c>
      <c r="E4912" s="6" t="str">
        <f t="shared" si="247"/>
        <v>module=gkid</v>
      </c>
      <c r="F4912" s="6" t="str">
        <f t="shared" si="248"/>
        <v>module=skid</v>
      </c>
    </row>
    <row r="4913" spans="1:6" ht="30" customHeight="1">
      <c r="A4913" s="3" t="s">
        <v>2</v>
      </c>
      <c r="B4913" s="3" t="s">
        <v>11272</v>
      </c>
      <c r="C4913" s="3" t="s">
        <v>15578</v>
      </c>
      <c r="D4913" s="12" t="s">
        <v>18828</v>
      </c>
      <c r="E4913" s="6" t="str">
        <f t="shared" si="247"/>
        <v>module=gkid</v>
      </c>
      <c r="F4913" s="6" t="str">
        <f t="shared" si="248"/>
        <v>module=skid</v>
      </c>
    </row>
    <row r="4914" spans="1:6" ht="30" customHeight="1">
      <c r="A4914" s="3" t="s">
        <v>2</v>
      </c>
      <c r="B4914" s="3" t="s">
        <v>11273</v>
      </c>
      <c r="C4914" s="3" t="s">
        <v>15579</v>
      </c>
      <c r="D4914" s="12" t="s">
        <v>18829</v>
      </c>
      <c r="E4914" s="6" t="str">
        <f t="shared" si="247"/>
        <v>module=gkid</v>
      </c>
      <c r="F4914" s="6" t="str">
        <f t="shared" si="248"/>
        <v>module=skid</v>
      </c>
    </row>
    <row r="4915" spans="1:6" ht="30" customHeight="1">
      <c r="A4915" s="3" t="s">
        <v>2</v>
      </c>
      <c r="B4915" s="3" t="s">
        <v>11274</v>
      </c>
      <c r="C4915" s="3" t="s">
        <v>15580</v>
      </c>
      <c r="D4915" s="12" t="s">
        <v>18830</v>
      </c>
      <c r="E4915" s="6" t="str">
        <f t="shared" si="247"/>
        <v>module=gkid</v>
      </c>
      <c r="F4915" s="6" t="str">
        <f t="shared" si="248"/>
        <v>module=skid</v>
      </c>
    </row>
    <row r="4916" spans="1:6" ht="30" customHeight="1">
      <c r="A4916" s="3" t="s">
        <v>2</v>
      </c>
      <c r="B4916" s="3" t="s">
        <v>11275</v>
      </c>
      <c r="C4916" s="3" t="s">
        <v>15581</v>
      </c>
      <c r="D4916" s="12" t="s">
        <v>18831</v>
      </c>
      <c r="E4916" s="6" t="str">
        <f t="shared" si="247"/>
        <v>module=gkid</v>
      </c>
      <c r="F4916" s="6" t="str">
        <f t="shared" si="248"/>
        <v>module=skid</v>
      </c>
    </row>
    <row r="4917" spans="1:6" ht="30" customHeight="1">
      <c r="A4917" s="3" t="s">
        <v>2</v>
      </c>
      <c r="B4917" s="3" t="s">
        <v>11276</v>
      </c>
      <c r="C4917" s="3" t="s">
        <v>15582</v>
      </c>
      <c r="D4917" s="12" t="s">
        <v>18832</v>
      </c>
      <c r="E4917" s="6" t="str">
        <f t="shared" si="247"/>
        <v>module=gkid</v>
      </c>
      <c r="F4917" s="6" t="str">
        <f t="shared" si="248"/>
        <v>module=skid</v>
      </c>
    </row>
    <row r="4918" spans="1:6" ht="30" customHeight="1">
      <c r="A4918" s="3" t="s">
        <v>2</v>
      </c>
      <c r="B4918" s="3" t="s">
        <v>11277</v>
      </c>
      <c r="C4918" s="3" t="s">
        <v>15583</v>
      </c>
      <c r="D4918" s="12" t="s">
        <v>18833</v>
      </c>
      <c r="E4918" s="6" t="str">
        <f t="shared" si="247"/>
        <v>module=gkid</v>
      </c>
      <c r="F4918" s="6" t="str">
        <f t="shared" si="248"/>
        <v>module=skid</v>
      </c>
    </row>
    <row r="4919" spans="1:6" ht="30" customHeight="1">
      <c r="A4919" s="3" t="s">
        <v>2</v>
      </c>
      <c r="B4919" s="3" t="s">
        <v>11278</v>
      </c>
      <c r="C4919" s="3" t="s">
        <v>15584</v>
      </c>
      <c r="D4919" s="12" t="s">
        <v>18834</v>
      </c>
      <c r="E4919" s="6" t="str">
        <f t="shared" si="247"/>
        <v>module=gkid</v>
      </c>
      <c r="F4919" s="6" t="str">
        <f t="shared" si="248"/>
        <v>module=skid</v>
      </c>
    </row>
    <row r="4920" spans="1:6" ht="30" customHeight="1">
      <c r="A4920" s="3" t="s">
        <v>2</v>
      </c>
      <c r="B4920" s="3" t="s">
        <v>11279</v>
      </c>
      <c r="C4920" s="3" t="s">
        <v>15585</v>
      </c>
      <c r="D4920" s="12" t="s">
        <v>18835</v>
      </c>
      <c r="E4920" s="6" t="str">
        <f t="shared" si="247"/>
        <v>module=gkid</v>
      </c>
      <c r="F4920" s="6" t="str">
        <f t="shared" si="248"/>
        <v>module=skid</v>
      </c>
    </row>
    <row r="4921" spans="1:6" ht="30" customHeight="1">
      <c r="A4921" s="3" t="s">
        <v>2</v>
      </c>
      <c r="B4921" s="3" t="s">
        <v>11280</v>
      </c>
      <c r="C4921" s="3" t="s">
        <v>15586</v>
      </c>
      <c r="D4921" s="12" t="s">
        <v>18836</v>
      </c>
      <c r="E4921" s="6" t="str">
        <f t="shared" si="247"/>
        <v>module=gkid</v>
      </c>
      <c r="F4921" s="6" t="str">
        <f t="shared" si="248"/>
        <v>module=skid</v>
      </c>
    </row>
    <row r="4922" spans="1:6" ht="30" customHeight="1">
      <c r="A4922" s="3" t="s">
        <v>2</v>
      </c>
      <c r="B4922" s="3" t="s">
        <v>11281</v>
      </c>
      <c r="C4922" s="3" t="s">
        <v>15587</v>
      </c>
      <c r="D4922" s="12" t="s">
        <v>18837</v>
      </c>
      <c r="E4922" s="6" t="str">
        <f t="shared" si="247"/>
        <v>module=gkid</v>
      </c>
      <c r="F4922" s="6" t="str">
        <f t="shared" si="248"/>
        <v>module=skid</v>
      </c>
    </row>
    <row r="4923" spans="1:6" ht="30" customHeight="1">
      <c r="A4923" s="3" t="s">
        <v>2</v>
      </c>
      <c r="B4923" s="3" t="s">
        <v>11282</v>
      </c>
      <c r="C4923" s="3" t="s">
        <v>15588</v>
      </c>
      <c r="D4923" s="12" t="s">
        <v>18838</v>
      </c>
      <c r="E4923" s="6" t="str">
        <f t="shared" si="247"/>
        <v>module=gkid</v>
      </c>
      <c r="F4923" s="6" t="str">
        <f t="shared" si="248"/>
        <v>module=skid</v>
      </c>
    </row>
    <row r="4924" spans="1:6" ht="30" customHeight="1">
      <c r="A4924" s="3" t="s">
        <v>2</v>
      </c>
      <c r="B4924" s="3" t="s">
        <v>11283</v>
      </c>
      <c r="C4924" s="3" t="s">
        <v>15589</v>
      </c>
      <c r="D4924" s="12" t="s">
        <v>18839</v>
      </c>
      <c r="E4924" s="6" t="str">
        <f t="shared" si="247"/>
        <v>module=gkid</v>
      </c>
      <c r="F4924" s="6" t="str">
        <f t="shared" si="248"/>
        <v>module=skid</v>
      </c>
    </row>
    <row r="4925" spans="1:6" ht="30" customHeight="1">
      <c r="A4925" s="3" t="s">
        <v>2</v>
      </c>
      <c r="B4925" s="3" t="s">
        <v>11284</v>
      </c>
      <c r="C4925" s="3" t="s">
        <v>15590</v>
      </c>
      <c r="D4925" s="12" t="s">
        <v>18840</v>
      </c>
      <c r="E4925" s="6" t="str">
        <f t="shared" si="247"/>
        <v>module=gkid</v>
      </c>
      <c r="F4925" s="6" t="str">
        <f t="shared" si="248"/>
        <v>module=skid</v>
      </c>
    </row>
    <row r="4926" spans="1:6" ht="30" customHeight="1">
      <c r="A4926" s="3" t="s">
        <v>2</v>
      </c>
      <c r="B4926" s="3" t="s">
        <v>11285</v>
      </c>
      <c r="C4926" s="3" t="s">
        <v>15591</v>
      </c>
      <c r="D4926" s="12" t="s">
        <v>18841</v>
      </c>
      <c r="E4926" s="6" t="str">
        <f t="shared" si="247"/>
        <v>module=gkid</v>
      </c>
      <c r="F4926" s="6" t="str">
        <f t="shared" si="248"/>
        <v>module=skid</v>
      </c>
    </row>
    <row r="4927" spans="1:6" ht="30" customHeight="1">
      <c r="A4927" s="3" t="s">
        <v>2</v>
      </c>
      <c r="B4927" s="3" t="s">
        <v>11286</v>
      </c>
      <c r="C4927" s="3" t="s">
        <v>15592</v>
      </c>
      <c r="D4927" s="12" t="s">
        <v>18842</v>
      </c>
      <c r="E4927" s="6" t="str">
        <f t="shared" ref="E4927:E4990" si="249">HYPERLINK("http://www.ssc.wisc.edu/wlsresearch/documentation/waves/?wave=grad2k&amp;module=gkid","module=gkid")</f>
        <v>module=gkid</v>
      </c>
      <c r="F4927" s="6" t="str">
        <f t="shared" ref="F4927:F4990" si="250">HYPERLINK("http://www.ssc.wisc.edu/wlsresearch/documentation/waves/?wave=sib2k&amp;module=skid","module=skid")</f>
        <v>module=skid</v>
      </c>
    </row>
    <row r="4928" spans="1:6" ht="30" customHeight="1">
      <c r="A4928" s="3" t="s">
        <v>2</v>
      </c>
      <c r="B4928" s="3" t="s">
        <v>11287</v>
      </c>
      <c r="C4928" s="3" t="s">
        <v>15593</v>
      </c>
      <c r="D4928" s="12" t="s">
        <v>18843</v>
      </c>
      <c r="E4928" s="6" t="str">
        <f t="shared" si="249"/>
        <v>module=gkid</v>
      </c>
      <c r="F4928" s="6" t="str">
        <f t="shared" si="250"/>
        <v>module=skid</v>
      </c>
    </row>
    <row r="4929" spans="1:6" ht="30" customHeight="1">
      <c r="A4929" s="3" t="s">
        <v>2</v>
      </c>
      <c r="B4929" s="3" t="s">
        <v>11288</v>
      </c>
      <c r="C4929" s="3" t="s">
        <v>15594</v>
      </c>
      <c r="D4929" s="12" t="s">
        <v>18844</v>
      </c>
      <c r="E4929" s="6" t="str">
        <f t="shared" si="249"/>
        <v>module=gkid</v>
      </c>
      <c r="F4929" s="6" t="str">
        <f t="shared" si="250"/>
        <v>module=skid</v>
      </c>
    </row>
    <row r="4930" spans="1:6" ht="30" customHeight="1">
      <c r="A4930" s="3" t="s">
        <v>2</v>
      </c>
      <c r="B4930" s="3" t="s">
        <v>11289</v>
      </c>
      <c r="C4930" s="3" t="s">
        <v>15595</v>
      </c>
      <c r="D4930" s="12" t="s">
        <v>18845</v>
      </c>
      <c r="E4930" s="6" t="str">
        <f t="shared" si="249"/>
        <v>module=gkid</v>
      </c>
      <c r="F4930" s="6" t="str">
        <f t="shared" si="250"/>
        <v>module=skid</v>
      </c>
    </row>
    <row r="4931" spans="1:6" ht="30" customHeight="1">
      <c r="A4931" s="3" t="s">
        <v>2</v>
      </c>
      <c r="B4931" s="3" t="s">
        <v>11290</v>
      </c>
      <c r="C4931" s="3" t="s">
        <v>15596</v>
      </c>
      <c r="D4931" s="12" t="s">
        <v>18846</v>
      </c>
      <c r="E4931" s="6" t="str">
        <f t="shared" si="249"/>
        <v>module=gkid</v>
      </c>
      <c r="F4931" s="6" t="str">
        <f t="shared" si="250"/>
        <v>module=skid</v>
      </c>
    </row>
    <row r="4932" spans="1:6" ht="30" customHeight="1">
      <c r="A4932" s="3" t="s">
        <v>2</v>
      </c>
      <c r="B4932" s="3" t="s">
        <v>11291</v>
      </c>
      <c r="C4932" s="3" t="s">
        <v>15597</v>
      </c>
      <c r="D4932" s="12" t="s">
        <v>18847</v>
      </c>
      <c r="E4932" s="6" t="str">
        <f t="shared" si="249"/>
        <v>module=gkid</v>
      </c>
      <c r="F4932" s="6" t="str">
        <f t="shared" si="250"/>
        <v>module=skid</v>
      </c>
    </row>
    <row r="4933" spans="1:6" ht="30" customHeight="1">
      <c r="A4933" s="3" t="s">
        <v>2</v>
      </c>
      <c r="B4933" s="3" t="s">
        <v>11292</v>
      </c>
      <c r="C4933" s="3" t="s">
        <v>15598</v>
      </c>
      <c r="D4933" s="12" t="s">
        <v>18848</v>
      </c>
      <c r="E4933" s="6" t="str">
        <f t="shared" si="249"/>
        <v>module=gkid</v>
      </c>
      <c r="F4933" s="6" t="str">
        <f t="shared" si="250"/>
        <v>module=skid</v>
      </c>
    </row>
    <row r="4934" spans="1:6" ht="30" customHeight="1">
      <c r="A4934" s="3" t="s">
        <v>2</v>
      </c>
      <c r="B4934" s="3" t="s">
        <v>11293</v>
      </c>
      <c r="C4934" s="3" t="s">
        <v>15599</v>
      </c>
      <c r="D4934" s="12" t="s">
        <v>18849</v>
      </c>
      <c r="E4934" s="6" t="str">
        <f t="shared" si="249"/>
        <v>module=gkid</v>
      </c>
      <c r="F4934" s="6" t="str">
        <f t="shared" si="250"/>
        <v>module=skid</v>
      </c>
    </row>
    <row r="4935" spans="1:6" ht="30" customHeight="1">
      <c r="A4935" s="3" t="s">
        <v>2</v>
      </c>
      <c r="B4935" s="3" t="s">
        <v>11294</v>
      </c>
      <c r="C4935" s="3" t="s">
        <v>15600</v>
      </c>
      <c r="D4935" s="12" t="s">
        <v>18850</v>
      </c>
      <c r="E4935" s="6" t="str">
        <f t="shared" si="249"/>
        <v>module=gkid</v>
      </c>
      <c r="F4935" s="6" t="str">
        <f t="shared" si="250"/>
        <v>module=skid</v>
      </c>
    </row>
    <row r="4936" spans="1:6" ht="30" customHeight="1">
      <c r="A4936" s="3" t="s">
        <v>2</v>
      </c>
      <c r="B4936" s="3" t="s">
        <v>11295</v>
      </c>
      <c r="C4936" s="3" t="s">
        <v>15601</v>
      </c>
      <c r="D4936" s="12" t="s">
        <v>18851</v>
      </c>
      <c r="E4936" s="6" t="str">
        <f t="shared" si="249"/>
        <v>module=gkid</v>
      </c>
      <c r="F4936" s="6" t="str">
        <f t="shared" si="250"/>
        <v>module=skid</v>
      </c>
    </row>
    <row r="4937" spans="1:6" ht="30" customHeight="1">
      <c r="A4937" s="3" t="s">
        <v>2</v>
      </c>
      <c r="B4937" s="3" t="s">
        <v>11296</v>
      </c>
      <c r="C4937" s="3" t="s">
        <v>15602</v>
      </c>
      <c r="D4937" s="12" t="s">
        <v>18852</v>
      </c>
      <c r="E4937" s="6" t="str">
        <f t="shared" si="249"/>
        <v>module=gkid</v>
      </c>
      <c r="F4937" s="6" t="str">
        <f t="shared" si="250"/>
        <v>module=skid</v>
      </c>
    </row>
    <row r="4938" spans="1:6" ht="30" customHeight="1">
      <c r="A4938" s="3" t="s">
        <v>2</v>
      </c>
      <c r="B4938" s="3" t="s">
        <v>11297</v>
      </c>
      <c r="C4938" s="3" t="s">
        <v>15603</v>
      </c>
      <c r="D4938" s="12" t="s">
        <v>18853</v>
      </c>
      <c r="E4938" s="6" t="str">
        <f t="shared" si="249"/>
        <v>module=gkid</v>
      </c>
      <c r="F4938" s="6" t="str">
        <f t="shared" si="250"/>
        <v>module=skid</v>
      </c>
    </row>
    <row r="4939" spans="1:6" ht="30" customHeight="1">
      <c r="A4939" s="3" t="s">
        <v>2</v>
      </c>
      <c r="B4939" s="3" t="s">
        <v>11298</v>
      </c>
      <c r="C4939" s="3" t="s">
        <v>15604</v>
      </c>
      <c r="D4939" s="12" t="s">
        <v>18854</v>
      </c>
      <c r="E4939" s="6" t="str">
        <f t="shared" si="249"/>
        <v>module=gkid</v>
      </c>
      <c r="F4939" s="6" t="str">
        <f t="shared" si="250"/>
        <v>module=skid</v>
      </c>
    </row>
    <row r="4940" spans="1:6" ht="30" customHeight="1">
      <c r="A4940" s="3" t="s">
        <v>2</v>
      </c>
      <c r="B4940" s="3" t="s">
        <v>11299</v>
      </c>
      <c r="C4940" s="3" t="s">
        <v>15605</v>
      </c>
      <c r="D4940" s="12" t="s">
        <v>18855</v>
      </c>
      <c r="E4940" s="6" t="str">
        <f t="shared" si="249"/>
        <v>module=gkid</v>
      </c>
      <c r="F4940" s="6" t="str">
        <f t="shared" si="250"/>
        <v>module=skid</v>
      </c>
    </row>
    <row r="4941" spans="1:6" ht="30" customHeight="1">
      <c r="A4941" s="3" t="s">
        <v>2</v>
      </c>
      <c r="B4941" s="3" t="s">
        <v>11300</v>
      </c>
      <c r="C4941" s="3" t="s">
        <v>15606</v>
      </c>
      <c r="D4941" s="12" t="s">
        <v>18856</v>
      </c>
      <c r="E4941" s="6" t="str">
        <f t="shared" si="249"/>
        <v>module=gkid</v>
      </c>
      <c r="F4941" s="6" t="str">
        <f t="shared" si="250"/>
        <v>module=skid</v>
      </c>
    </row>
    <row r="4942" spans="1:6" ht="30" customHeight="1">
      <c r="A4942" s="3" t="s">
        <v>2</v>
      </c>
      <c r="B4942" s="3" t="s">
        <v>11301</v>
      </c>
      <c r="C4942" s="3" t="s">
        <v>15607</v>
      </c>
      <c r="D4942" s="12" t="s">
        <v>18857</v>
      </c>
      <c r="E4942" s="6" t="str">
        <f t="shared" si="249"/>
        <v>module=gkid</v>
      </c>
      <c r="F4942" s="6" t="str">
        <f t="shared" si="250"/>
        <v>module=skid</v>
      </c>
    </row>
    <row r="4943" spans="1:6" ht="30" customHeight="1">
      <c r="A4943" s="3" t="s">
        <v>2</v>
      </c>
      <c r="B4943" s="3" t="s">
        <v>11302</v>
      </c>
      <c r="C4943" s="3" t="s">
        <v>15608</v>
      </c>
      <c r="D4943" s="12" t="s">
        <v>18858</v>
      </c>
      <c r="E4943" s="6" t="str">
        <f t="shared" si="249"/>
        <v>module=gkid</v>
      </c>
      <c r="F4943" s="6" t="str">
        <f t="shared" si="250"/>
        <v>module=skid</v>
      </c>
    </row>
    <row r="4944" spans="1:6" ht="30" customHeight="1">
      <c r="A4944" s="3" t="s">
        <v>2</v>
      </c>
      <c r="B4944" s="3" t="s">
        <v>11303</v>
      </c>
      <c r="C4944" s="3" t="s">
        <v>15609</v>
      </c>
      <c r="D4944" s="12" t="s">
        <v>18859</v>
      </c>
      <c r="E4944" s="6" t="str">
        <f t="shared" si="249"/>
        <v>module=gkid</v>
      </c>
      <c r="F4944" s="6" t="str">
        <f t="shared" si="250"/>
        <v>module=skid</v>
      </c>
    </row>
    <row r="4945" spans="1:6" ht="30" customHeight="1">
      <c r="A4945" s="3" t="s">
        <v>2</v>
      </c>
      <c r="B4945" s="3" t="s">
        <v>11304</v>
      </c>
      <c r="C4945" s="3" t="s">
        <v>15610</v>
      </c>
      <c r="D4945" s="12" t="s">
        <v>18860</v>
      </c>
      <c r="E4945" s="6" t="str">
        <f t="shared" si="249"/>
        <v>module=gkid</v>
      </c>
      <c r="F4945" s="6" t="str">
        <f t="shared" si="250"/>
        <v>module=skid</v>
      </c>
    </row>
    <row r="4946" spans="1:6" ht="30" customHeight="1">
      <c r="A4946" s="3" t="s">
        <v>2</v>
      </c>
      <c r="B4946" s="3" t="s">
        <v>11305</v>
      </c>
      <c r="C4946" s="3" t="s">
        <v>15611</v>
      </c>
      <c r="D4946" s="12" t="s">
        <v>18861</v>
      </c>
      <c r="E4946" s="6" t="str">
        <f t="shared" si="249"/>
        <v>module=gkid</v>
      </c>
      <c r="F4946" s="6" t="str">
        <f t="shared" si="250"/>
        <v>module=skid</v>
      </c>
    </row>
    <row r="4947" spans="1:6" ht="30" customHeight="1">
      <c r="A4947" s="3" t="s">
        <v>2</v>
      </c>
      <c r="B4947" s="3" t="s">
        <v>11306</v>
      </c>
      <c r="C4947" s="3" t="s">
        <v>15612</v>
      </c>
      <c r="D4947" s="12" t="s">
        <v>18862</v>
      </c>
      <c r="E4947" s="6" t="str">
        <f t="shared" si="249"/>
        <v>module=gkid</v>
      </c>
      <c r="F4947" s="6" t="str">
        <f t="shared" si="250"/>
        <v>module=skid</v>
      </c>
    </row>
    <row r="4948" spans="1:6" ht="30" customHeight="1">
      <c r="A4948" s="3" t="s">
        <v>2</v>
      </c>
      <c r="B4948" s="3" t="s">
        <v>11307</v>
      </c>
      <c r="C4948" s="3" t="s">
        <v>15613</v>
      </c>
      <c r="D4948" s="12" t="s">
        <v>18863</v>
      </c>
      <c r="E4948" s="6" t="str">
        <f t="shared" si="249"/>
        <v>module=gkid</v>
      </c>
      <c r="F4948" s="6" t="str">
        <f t="shared" si="250"/>
        <v>module=skid</v>
      </c>
    </row>
    <row r="4949" spans="1:6" ht="30" customHeight="1">
      <c r="A4949" s="3" t="s">
        <v>2</v>
      </c>
      <c r="B4949" s="3" t="s">
        <v>11308</v>
      </c>
      <c r="C4949" s="3" t="s">
        <v>15614</v>
      </c>
      <c r="D4949" s="12" t="s">
        <v>18864</v>
      </c>
      <c r="E4949" s="6" t="str">
        <f t="shared" si="249"/>
        <v>module=gkid</v>
      </c>
      <c r="F4949" s="6" t="str">
        <f t="shared" si="250"/>
        <v>module=skid</v>
      </c>
    </row>
    <row r="4950" spans="1:6" ht="30" customHeight="1">
      <c r="A4950" s="3" t="s">
        <v>2</v>
      </c>
      <c r="B4950" s="3" t="s">
        <v>11309</v>
      </c>
      <c r="C4950" s="3" t="s">
        <v>15615</v>
      </c>
      <c r="D4950" s="12" t="s">
        <v>18865</v>
      </c>
      <c r="E4950" s="6" t="str">
        <f t="shared" si="249"/>
        <v>module=gkid</v>
      </c>
      <c r="F4950" s="6" t="str">
        <f t="shared" si="250"/>
        <v>module=skid</v>
      </c>
    </row>
    <row r="4951" spans="1:6" ht="30" customHeight="1">
      <c r="A4951" s="3" t="s">
        <v>2</v>
      </c>
      <c r="B4951" s="3" t="s">
        <v>11310</v>
      </c>
      <c r="C4951" s="3" t="s">
        <v>15616</v>
      </c>
      <c r="D4951" s="12" t="s">
        <v>18866</v>
      </c>
      <c r="E4951" s="6" t="str">
        <f t="shared" si="249"/>
        <v>module=gkid</v>
      </c>
      <c r="F4951" s="6" t="str">
        <f t="shared" si="250"/>
        <v>module=skid</v>
      </c>
    </row>
    <row r="4952" spans="1:6" ht="30" customHeight="1">
      <c r="A4952" s="3" t="s">
        <v>2</v>
      </c>
      <c r="B4952" s="3" t="s">
        <v>11311</v>
      </c>
      <c r="C4952" s="3" t="s">
        <v>15617</v>
      </c>
      <c r="D4952" s="12" t="s">
        <v>18867</v>
      </c>
      <c r="E4952" s="6" t="str">
        <f t="shared" si="249"/>
        <v>module=gkid</v>
      </c>
      <c r="F4952" s="6" t="str">
        <f t="shared" si="250"/>
        <v>module=skid</v>
      </c>
    </row>
    <row r="4953" spans="1:6" ht="30" customHeight="1">
      <c r="A4953" s="3" t="s">
        <v>2</v>
      </c>
      <c r="B4953" s="3" t="s">
        <v>11312</v>
      </c>
      <c r="C4953" s="3" t="s">
        <v>15618</v>
      </c>
      <c r="D4953" s="12" t="s">
        <v>18868</v>
      </c>
      <c r="E4953" s="6" t="str">
        <f t="shared" si="249"/>
        <v>module=gkid</v>
      </c>
      <c r="F4953" s="6" t="str">
        <f t="shared" si="250"/>
        <v>module=skid</v>
      </c>
    </row>
    <row r="4954" spans="1:6" ht="30" customHeight="1">
      <c r="A4954" s="3" t="s">
        <v>2</v>
      </c>
      <c r="B4954" s="3" t="s">
        <v>11313</v>
      </c>
      <c r="C4954" s="3" t="s">
        <v>15619</v>
      </c>
      <c r="D4954" s="12" t="s">
        <v>18869</v>
      </c>
      <c r="E4954" s="6" t="str">
        <f t="shared" si="249"/>
        <v>module=gkid</v>
      </c>
      <c r="F4954" s="6" t="str">
        <f t="shared" si="250"/>
        <v>module=skid</v>
      </c>
    </row>
    <row r="4955" spans="1:6" ht="30" customHeight="1">
      <c r="A4955" s="3" t="s">
        <v>2</v>
      </c>
      <c r="B4955" s="3" t="s">
        <v>11314</v>
      </c>
      <c r="C4955" s="3" t="s">
        <v>15620</v>
      </c>
      <c r="D4955" s="12" t="s">
        <v>18870</v>
      </c>
      <c r="E4955" s="6" t="str">
        <f t="shared" si="249"/>
        <v>module=gkid</v>
      </c>
      <c r="F4955" s="6" t="str">
        <f t="shared" si="250"/>
        <v>module=skid</v>
      </c>
    </row>
    <row r="4956" spans="1:6" ht="30" customHeight="1">
      <c r="A4956" s="3" t="s">
        <v>2</v>
      </c>
      <c r="B4956" s="3" t="s">
        <v>11315</v>
      </c>
      <c r="C4956" s="3" t="s">
        <v>15621</v>
      </c>
      <c r="D4956" s="12" t="s">
        <v>18871</v>
      </c>
      <c r="E4956" s="6" t="str">
        <f t="shared" si="249"/>
        <v>module=gkid</v>
      </c>
      <c r="F4956" s="6" t="str">
        <f t="shared" si="250"/>
        <v>module=skid</v>
      </c>
    </row>
    <row r="4957" spans="1:6" ht="30" customHeight="1">
      <c r="A4957" s="3" t="s">
        <v>2</v>
      </c>
      <c r="B4957" s="3" t="s">
        <v>11316</v>
      </c>
      <c r="C4957" s="3" t="s">
        <v>15622</v>
      </c>
      <c r="D4957" s="12" t="s">
        <v>18872</v>
      </c>
      <c r="E4957" s="6" t="str">
        <f t="shared" si="249"/>
        <v>module=gkid</v>
      </c>
      <c r="F4957" s="6" t="str">
        <f t="shared" si="250"/>
        <v>module=skid</v>
      </c>
    </row>
    <row r="4958" spans="1:6" ht="30" customHeight="1">
      <c r="A4958" s="3" t="s">
        <v>2</v>
      </c>
      <c r="B4958" s="3" t="s">
        <v>11317</v>
      </c>
      <c r="C4958" s="3" t="s">
        <v>15623</v>
      </c>
      <c r="D4958" s="12" t="s">
        <v>18873</v>
      </c>
      <c r="E4958" s="6" t="str">
        <f t="shared" si="249"/>
        <v>module=gkid</v>
      </c>
      <c r="F4958" s="6" t="str">
        <f t="shared" si="250"/>
        <v>module=skid</v>
      </c>
    </row>
    <row r="4959" spans="1:6" ht="30" customHeight="1">
      <c r="A4959" s="3" t="s">
        <v>2</v>
      </c>
      <c r="B4959" s="3" t="s">
        <v>11318</v>
      </c>
      <c r="C4959" s="3" t="s">
        <v>15624</v>
      </c>
      <c r="D4959" s="12" t="s">
        <v>18874</v>
      </c>
      <c r="E4959" s="6" t="str">
        <f t="shared" si="249"/>
        <v>module=gkid</v>
      </c>
      <c r="F4959" s="6" t="str">
        <f t="shared" si="250"/>
        <v>module=skid</v>
      </c>
    </row>
    <row r="4960" spans="1:6" ht="30" customHeight="1">
      <c r="A4960" s="3" t="s">
        <v>2</v>
      </c>
      <c r="B4960" s="3" t="s">
        <v>11319</v>
      </c>
      <c r="C4960" s="3" t="s">
        <v>15625</v>
      </c>
      <c r="D4960" s="12" t="s">
        <v>18875</v>
      </c>
      <c r="E4960" s="6" t="str">
        <f t="shared" si="249"/>
        <v>module=gkid</v>
      </c>
      <c r="F4960" s="6" t="str">
        <f t="shared" si="250"/>
        <v>module=skid</v>
      </c>
    </row>
    <row r="4961" spans="1:6" ht="30" customHeight="1">
      <c r="A4961" s="3" t="s">
        <v>2</v>
      </c>
      <c r="B4961" s="3" t="s">
        <v>11320</v>
      </c>
      <c r="C4961" s="3" t="s">
        <v>15626</v>
      </c>
      <c r="D4961" s="12" t="s">
        <v>18876</v>
      </c>
      <c r="E4961" s="6" t="str">
        <f t="shared" si="249"/>
        <v>module=gkid</v>
      </c>
      <c r="F4961" s="6" t="str">
        <f t="shared" si="250"/>
        <v>module=skid</v>
      </c>
    </row>
    <row r="4962" spans="1:6" ht="30" customHeight="1">
      <c r="A4962" s="3" t="s">
        <v>2</v>
      </c>
      <c r="B4962" s="3" t="s">
        <v>11321</v>
      </c>
      <c r="C4962" s="3" t="s">
        <v>15627</v>
      </c>
      <c r="D4962" s="12" t="s">
        <v>18877</v>
      </c>
      <c r="E4962" s="6" t="str">
        <f t="shared" si="249"/>
        <v>module=gkid</v>
      </c>
      <c r="F4962" s="6" t="str">
        <f t="shared" si="250"/>
        <v>module=skid</v>
      </c>
    </row>
    <row r="4963" spans="1:6" ht="30" customHeight="1">
      <c r="A4963" s="3" t="s">
        <v>2</v>
      </c>
      <c r="B4963" s="3" t="s">
        <v>11322</v>
      </c>
      <c r="C4963" s="3" t="s">
        <v>15628</v>
      </c>
      <c r="D4963" s="12" t="s">
        <v>18878</v>
      </c>
      <c r="E4963" s="6" t="str">
        <f t="shared" si="249"/>
        <v>module=gkid</v>
      </c>
      <c r="F4963" s="6" t="str">
        <f t="shared" si="250"/>
        <v>module=skid</v>
      </c>
    </row>
    <row r="4964" spans="1:6" ht="30" customHeight="1">
      <c r="A4964" s="3" t="s">
        <v>2</v>
      </c>
      <c r="B4964" s="3" t="s">
        <v>11323</v>
      </c>
      <c r="C4964" s="3" t="s">
        <v>15629</v>
      </c>
      <c r="D4964" s="12" t="s">
        <v>18879</v>
      </c>
      <c r="E4964" s="6" t="str">
        <f t="shared" si="249"/>
        <v>module=gkid</v>
      </c>
      <c r="F4964" s="6" t="str">
        <f t="shared" si="250"/>
        <v>module=skid</v>
      </c>
    </row>
    <row r="4965" spans="1:6" ht="30" customHeight="1">
      <c r="A4965" s="3" t="s">
        <v>2</v>
      </c>
      <c r="B4965" s="3" t="s">
        <v>11324</v>
      </c>
      <c r="C4965" s="3" t="s">
        <v>15630</v>
      </c>
      <c r="D4965" s="12" t="s">
        <v>18880</v>
      </c>
      <c r="E4965" s="6" t="str">
        <f t="shared" si="249"/>
        <v>module=gkid</v>
      </c>
      <c r="F4965" s="6" t="str">
        <f t="shared" si="250"/>
        <v>module=skid</v>
      </c>
    </row>
    <row r="4966" spans="1:6" ht="30" customHeight="1">
      <c r="A4966" s="3" t="s">
        <v>2</v>
      </c>
      <c r="B4966" s="3" t="s">
        <v>11325</v>
      </c>
      <c r="C4966" s="3" t="s">
        <v>15631</v>
      </c>
      <c r="D4966" s="12" t="s">
        <v>18881</v>
      </c>
      <c r="E4966" s="6" t="str">
        <f t="shared" si="249"/>
        <v>module=gkid</v>
      </c>
      <c r="F4966" s="6" t="str">
        <f t="shared" si="250"/>
        <v>module=skid</v>
      </c>
    </row>
    <row r="4967" spans="1:6" ht="30" customHeight="1">
      <c r="A4967" s="3" t="s">
        <v>2</v>
      </c>
      <c r="B4967" s="3" t="s">
        <v>11326</v>
      </c>
      <c r="C4967" s="3" t="s">
        <v>15632</v>
      </c>
      <c r="D4967" s="12" t="s">
        <v>18882</v>
      </c>
      <c r="E4967" s="6" t="str">
        <f t="shared" si="249"/>
        <v>module=gkid</v>
      </c>
      <c r="F4967" s="6" t="str">
        <f t="shared" si="250"/>
        <v>module=skid</v>
      </c>
    </row>
    <row r="4968" spans="1:6" ht="30" customHeight="1">
      <c r="A4968" s="3" t="s">
        <v>2</v>
      </c>
      <c r="B4968" s="3" t="s">
        <v>11327</v>
      </c>
      <c r="C4968" s="3" t="s">
        <v>15633</v>
      </c>
      <c r="D4968" s="12" t="s">
        <v>18883</v>
      </c>
      <c r="E4968" s="6" t="str">
        <f t="shared" si="249"/>
        <v>module=gkid</v>
      </c>
      <c r="F4968" s="6" t="str">
        <f t="shared" si="250"/>
        <v>module=skid</v>
      </c>
    </row>
    <row r="4969" spans="1:6" ht="30" customHeight="1">
      <c r="A4969" s="3" t="s">
        <v>2</v>
      </c>
      <c r="B4969" s="3" t="s">
        <v>11328</v>
      </c>
      <c r="C4969" s="3" t="s">
        <v>15634</v>
      </c>
      <c r="D4969" s="12" t="s">
        <v>18884</v>
      </c>
      <c r="E4969" s="6" t="str">
        <f t="shared" si="249"/>
        <v>module=gkid</v>
      </c>
      <c r="F4969" s="6" t="str">
        <f t="shared" si="250"/>
        <v>module=skid</v>
      </c>
    </row>
    <row r="4970" spans="1:6" ht="30" customHeight="1">
      <c r="A4970" s="3" t="s">
        <v>2</v>
      </c>
      <c r="B4970" s="3" t="s">
        <v>11329</v>
      </c>
      <c r="C4970" s="3" t="s">
        <v>15635</v>
      </c>
      <c r="D4970" s="12" t="s">
        <v>18885</v>
      </c>
      <c r="E4970" s="6" t="str">
        <f t="shared" si="249"/>
        <v>module=gkid</v>
      </c>
      <c r="F4970" s="6" t="str">
        <f t="shared" si="250"/>
        <v>module=skid</v>
      </c>
    </row>
    <row r="4971" spans="1:6" ht="30" customHeight="1">
      <c r="A4971" s="3" t="s">
        <v>2</v>
      </c>
      <c r="B4971" s="3" t="s">
        <v>11330</v>
      </c>
      <c r="C4971" s="3" t="s">
        <v>15636</v>
      </c>
      <c r="D4971" s="12" t="s">
        <v>18886</v>
      </c>
      <c r="E4971" s="6" t="str">
        <f t="shared" si="249"/>
        <v>module=gkid</v>
      </c>
      <c r="F4971" s="6" t="str">
        <f t="shared" si="250"/>
        <v>module=skid</v>
      </c>
    </row>
    <row r="4972" spans="1:6" ht="30" customHeight="1">
      <c r="A4972" s="3" t="s">
        <v>2</v>
      </c>
      <c r="B4972" s="3" t="s">
        <v>11331</v>
      </c>
      <c r="C4972" s="3" t="s">
        <v>15637</v>
      </c>
      <c r="D4972" s="12" t="s">
        <v>18887</v>
      </c>
      <c r="E4972" s="6" t="str">
        <f t="shared" si="249"/>
        <v>module=gkid</v>
      </c>
      <c r="F4972" s="6" t="str">
        <f t="shared" si="250"/>
        <v>module=skid</v>
      </c>
    </row>
    <row r="4973" spans="1:6" ht="30" customHeight="1">
      <c r="A4973" s="3" t="s">
        <v>2</v>
      </c>
      <c r="B4973" s="3" t="s">
        <v>11332</v>
      </c>
      <c r="C4973" s="3" t="s">
        <v>15638</v>
      </c>
      <c r="D4973" s="12" t="s">
        <v>18888</v>
      </c>
      <c r="E4973" s="6" t="str">
        <f t="shared" si="249"/>
        <v>module=gkid</v>
      </c>
      <c r="F4973" s="6" t="str">
        <f t="shared" si="250"/>
        <v>module=skid</v>
      </c>
    </row>
    <row r="4974" spans="1:6" ht="30" customHeight="1">
      <c r="A4974" s="3" t="s">
        <v>2</v>
      </c>
      <c r="B4974" s="3" t="s">
        <v>11333</v>
      </c>
      <c r="C4974" s="3" t="s">
        <v>15639</v>
      </c>
      <c r="D4974" s="12" t="s">
        <v>18889</v>
      </c>
      <c r="E4974" s="6" t="str">
        <f t="shared" si="249"/>
        <v>module=gkid</v>
      </c>
      <c r="F4974" s="6" t="str">
        <f t="shared" si="250"/>
        <v>module=skid</v>
      </c>
    </row>
    <row r="4975" spans="1:6" ht="30" customHeight="1">
      <c r="A4975" s="3" t="s">
        <v>2</v>
      </c>
      <c r="B4975" s="3" t="s">
        <v>11334</v>
      </c>
      <c r="C4975" s="3" t="s">
        <v>15640</v>
      </c>
      <c r="D4975" s="12" t="s">
        <v>18890</v>
      </c>
      <c r="E4975" s="6" t="str">
        <f t="shared" si="249"/>
        <v>module=gkid</v>
      </c>
      <c r="F4975" s="6" t="str">
        <f t="shared" si="250"/>
        <v>module=skid</v>
      </c>
    </row>
    <row r="4976" spans="1:6" ht="30" customHeight="1">
      <c r="A4976" s="3" t="s">
        <v>2</v>
      </c>
      <c r="B4976" s="3" t="s">
        <v>11335</v>
      </c>
      <c r="C4976" s="3" t="s">
        <v>15641</v>
      </c>
      <c r="D4976" s="12" t="s">
        <v>18891</v>
      </c>
      <c r="E4976" s="6" t="str">
        <f t="shared" si="249"/>
        <v>module=gkid</v>
      </c>
      <c r="F4976" s="6" t="str">
        <f t="shared" si="250"/>
        <v>module=skid</v>
      </c>
    </row>
    <row r="4977" spans="1:6" ht="30" customHeight="1">
      <c r="A4977" s="3" t="s">
        <v>2</v>
      </c>
      <c r="B4977" s="3" t="s">
        <v>11336</v>
      </c>
      <c r="C4977" s="3" t="s">
        <v>15642</v>
      </c>
      <c r="D4977" s="12" t="s">
        <v>18892</v>
      </c>
      <c r="E4977" s="6" t="str">
        <f t="shared" si="249"/>
        <v>module=gkid</v>
      </c>
      <c r="F4977" s="6" t="str">
        <f t="shared" si="250"/>
        <v>module=skid</v>
      </c>
    </row>
    <row r="4978" spans="1:6" ht="30" customHeight="1">
      <c r="A4978" s="3" t="s">
        <v>2</v>
      </c>
      <c r="B4978" s="3" t="s">
        <v>11337</v>
      </c>
      <c r="C4978" s="3" t="s">
        <v>15643</v>
      </c>
      <c r="D4978" s="12" t="s">
        <v>18893</v>
      </c>
      <c r="E4978" s="6" t="str">
        <f t="shared" si="249"/>
        <v>module=gkid</v>
      </c>
      <c r="F4978" s="6" t="str">
        <f t="shared" si="250"/>
        <v>module=skid</v>
      </c>
    </row>
    <row r="4979" spans="1:6" ht="30" customHeight="1">
      <c r="A4979" s="3" t="s">
        <v>2</v>
      </c>
      <c r="B4979" s="3" t="s">
        <v>11338</v>
      </c>
      <c r="C4979" s="3" t="s">
        <v>15644</v>
      </c>
      <c r="D4979" s="12" t="s">
        <v>18894</v>
      </c>
      <c r="E4979" s="6" t="str">
        <f t="shared" si="249"/>
        <v>module=gkid</v>
      </c>
      <c r="F4979" s="6" t="str">
        <f t="shared" si="250"/>
        <v>module=skid</v>
      </c>
    </row>
    <row r="4980" spans="1:6" ht="30" customHeight="1">
      <c r="A4980" s="3" t="s">
        <v>2</v>
      </c>
      <c r="B4980" s="3" t="s">
        <v>11339</v>
      </c>
      <c r="C4980" s="3" t="s">
        <v>15645</v>
      </c>
      <c r="D4980" s="12" t="s">
        <v>18895</v>
      </c>
      <c r="E4980" s="6" t="str">
        <f t="shared" si="249"/>
        <v>module=gkid</v>
      </c>
      <c r="F4980" s="6" t="str">
        <f t="shared" si="250"/>
        <v>module=skid</v>
      </c>
    </row>
    <row r="4981" spans="1:6" ht="30" customHeight="1">
      <c r="A4981" s="3" t="s">
        <v>2</v>
      </c>
      <c r="B4981" s="3" t="s">
        <v>11340</v>
      </c>
      <c r="C4981" s="3" t="s">
        <v>15646</v>
      </c>
      <c r="D4981" s="12" t="s">
        <v>18896</v>
      </c>
      <c r="E4981" s="6" t="str">
        <f t="shared" si="249"/>
        <v>module=gkid</v>
      </c>
      <c r="F4981" s="6" t="str">
        <f t="shared" si="250"/>
        <v>module=skid</v>
      </c>
    </row>
    <row r="4982" spans="1:6" ht="30" customHeight="1">
      <c r="A4982" s="3" t="s">
        <v>2</v>
      </c>
      <c r="B4982" s="3" t="s">
        <v>11341</v>
      </c>
      <c r="C4982" s="3" t="s">
        <v>15647</v>
      </c>
      <c r="D4982" s="12" t="s">
        <v>18897</v>
      </c>
      <c r="E4982" s="6" t="str">
        <f t="shared" si="249"/>
        <v>module=gkid</v>
      </c>
      <c r="F4982" s="6" t="str">
        <f t="shared" si="250"/>
        <v>module=skid</v>
      </c>
    </row>
    <row r="4983" spans="1:6" ht="30" customHeight="1">
      <c r="A4983" s="3" t="s">
        <v>2</v>
      </c>
      <c r="B4983" s="3" t="s">
        <v>11342</v>
      </c>
      <c r="C4983" s="3" t="s">
        <v>15648</v>
      </c>
      <c r="D4983" s="12" t="s">
        <v>18898</v>
      </c>
      <c r="E4983" s="6" t="str">
        <f t="shared" si="249"/>
        <v>module=gkid</v>
      </c>
      <c r="F4983" s="6" t="str">
        <f t="shared" si="250"/>
        <v>module=skid</v>
      </c>
    </row>
    <row r="4984" spans="1:6" ht="30" customHeight="1">
      <c r="A4984" s="3" t="s">
        <v>2</v>
      </c>
      <c r="B4984" s="3" t="s">
        <v>11343</v>
      </c>
      <c r="C4984" s="3" t="s">
        <v>15649</v>
      </c>
      <c r="D4984" s="12" t="s">
        <v>18899</v>
      </c>
      <c r="E4984" s="6" t="str">
        <f t="shared" si="249"/>
        <v>module=gkid</v>
      </c>
      <c r="F4984" s="6" t="str">
        <f t="shared" si="250"/>
        <v>module=skid</v>
      </c>
    </row>
    <row r="4985" spans="1:6" ht="30" customHeight="1">
      <c r="A4985" s="3" t="s">
        <v>2</v>
      </c>
      <c r="B4985" s="3" t="s">
        <v>11344</v>
      </c>
      <c r="C4985" s="3" t="s">
        <v>15650</v>
      </c>
      <c r="D4985" s="12" t="s">
        <v>18900</v>
      </c>
      <c r="E4985" s="6" t="str">
        <f t="shared" si="249"/>
        <v>module=gkid</v>
      </c>
      <c r="F4985" s="6" t="str">
        <f t="shared" si="250"/>
        <v>module=skid</v>
      </c>
    </row>
    <row r="4986" spans="1:6" ht="30" customHeight="1">
      <c r="A4986" s="3" t="s">
        <v>2</v>
      </c>
      <c r="B4986" s="3" t="s">
        <v>11345</v>
      </c>
      <c r="C4986" s="3" t="s">
        <v>15651</v>
      </c>
      <c r="D4986" s="12" t="s">
        <v>18901</v>
      </c>
      <c r="E4986" s="6" t="str">
        <f t="shared" si="249"/>
        <v>module=gkid</v>
      </c>
      <c r="F4986" s="6" t="str">
        <f t="shared" si="250"/>
        <v>module=skid</v>
      </c>
    </row>
    <row r="4987" spans="1:6" ht="30" customHeight="1">
      <c r="A4987" s="3" t="s">
        <v>2</v>
      </c>
      <c r="B4987" s="3" t="s">
        <v>11346</v>
      </c>
      <c r="C4987" s="3" t="s">
        <v>15652</v>
      </c>
      <c r="D4987" s="12" t="s">
        <v>18902</v>
      </c>
      <c r="E4987" s="6" t="str">
        <f t="shared" si="249"/>
        <v>module=gkid</v>
      </c>
      <c r="F4987" s="6" t="str">
        <f t="shared" si="250"/>
        <v>module=skid</v>
      </c>
    </row>
    <row r="4988" spans="1:6" ht="30" customHeight="1">
      <c r="A4988" s="3" t="s">
        <v>2</v>
      </c>
      <c r="B4988" s="3" t="s">
        <v>11347</v>
      </c>
      <c r="C4988" s="3" t="s">
        <v>15653</v>
      </c>
      <c r="D4988" s="12" t="s">
        <v>18903</v>
      </c>
      <c r="E4988" s="6" t="str">
        <f t="shared" si="249"/>
        <v>module=gkid</v>
      </c>
      <c r="F4988" s="6" t="str">
        <f t="shared" si="250"/>
        <v>module=skid</v>
      </c>
    </row>
    <row r="4989" spans="1:6" ht="30" customHeight="1">
      <c r="A4989" s="3" t="s">
        <v>2</v>
      </c>
      <c r="B4989" s="3" t="s">
        <v>11348</v>
      </c>
      <c r="C4989" s="3" t="s">
        <v>15654</v>
      </c>
      <c r="D4989" s="12" t="s">
        <v>18904</v>
      </c>
      <c r="E4989" s="6" t="str">
        <f t="shared" si="249"/>
        <v>module=gkid</v>
      </c>
      <c r="F4989" s="6" t="str">
        <f t="shared" si="250"/>
        <v>module=skid</v>
      </c>
    </row>
    <row r="4990" spans="1:6" ht="30" customHeight="1">
      <c r="A4990" s="3" t="s">
        <v>2</v>
      </c>
      <c r="B4990" s="3" t="s">
        <v>11349</v>
      </c>
      <c r="C4990" s="3" t="s">
        <v>15655</v>
      </c>
      <c r="D4990" s="12" t="s">
        <v>18905</v>
      </c>
      <c r="E4990" s="6" t="str">
        <f t="shared" si="249"/>
        <v>module=gkid</v>
      </c>
      <c r="F4990" s="6" t="str">
        <f t="shared" si="250"/>
        <v>module=skid</v>
      </c>
    </row>
    <row r="4991" spans="1:6" ht="30" customHeight="1">
      <c r="A4991" s="3" t="s">
        <v>2</v>
      </c>
      <c r="B4991" s="3" t="s">
        <v>11350</v>
      </c>
      <c r="C4991" s="3" t="s">
        <v>15656</v>
      </c>
      <c r="D4991" s="12" t="s">
        <v>18906</v>
      </c>
      <c r="E4991" s="6" t="str">
        <f t="shared" ref="E4991:E5054" si="251">HYPERLINK("http://www.ssc.wisc.edu/wlsresearch/documentation/waves/?wave=grad2k&amp;module=gkid","module=gkid")</f>
        <v>module=gkid</v>
      </c>
      <c r="F4991" s="6" t="str">
        <f t="shared" ref="F4991:F5045" si="252">HYPERLINK("http://www.ssc.wisc.edu/wlsresearch/documentation/waves/?wave=sib2k&amp;module=skid","module=skid")</f>
        <v>module=skid</v>
      </c>
    </row>
    <row r="4992" spans="1:6" ht="30" customHeight="1">
      <c r="A4992" s="3" t="s">
        <v>2</v>
      </c>
      <c r="B4992" s="3" t="s">
        <v>11351</v>
      </c>
      <c r="C4992" s="3" t="s">
        <v>15657</v>
      </c>
      <c r="D4992" s="12" t="s">
        <v>18907</v>
      </c>
      <c r="E4992" s="6" t="str">
        <f t="shared" si="251"/>
        <v>module=gkid</v>
      </c>
      <c r="F4992" s="6" t="str">
        <f t="shared" si="252"/>
        <v>module=skid</v>
      </c>
    </row>
    <row r="4993" spans="1:6" ht="30" customHeight="1">
      <c r="A4993" s="3" t="s">
        <v>2</v>
      </c>
      <c r="B4993" s="3" t="s">
        <v>11352</v>
      </c>
      <c r="C4993" s="3" t="s">
        <v>15658</v>
      </c>
      <c r="D4993" s="12" t="s">
        <v>18908</v>
      </c>
      <c r="E4993" s="6" t="str">
        <f t="shared" si="251"/>
        <v>module=gkid</v>
      </c>
      <c r="F4993" s="6" t="str">
        <f t="shared" si="252"/>
        <v>module=skid</v>
      </c>
    </row>
    <row r="4994" spans="1:6" ht="30" customHeight="1">
      <c r="A4994" s="3" t="s">
        <v>2</v>
      </c>
      <c r="B4994" s="3" t="s">
        <v>11353</v>
      </c>
      <c r="C4994" s="3" t="s">
        <v>15659</v>
      </c>
      <c r="D4994" s="12" t="s">
        <v>18909</v>
      </c>
      <c r="E4994" s="6" t="str">
        <f t="shared" si="251"/>
        <v>module=gkid</v>
      </c>
      <c r="F4994" s="6" t="str">
        <f t="shared" si="252"/>
        <v>module=skid</v>
      </c>
    </row>
    <row r="4995" spans="1:6" ht="30" customHeight="1">
      <c r="A4995" s="3" t="s">
        <v>2</v>
      </c>
      <c r="B4995" s="3" t="s">
        <v>11354</v>
      </c>
      <c r="C4995" s="3" t="s">
        <v>15660</v>
      </c>
      <c r="D4995" s="12" t="s">
        <v>18910</v>
      </c>
      <c r="E4995" s="6" t="str">
        <f t="shared" si="251"/>
        <v>module=gkid</v>
      </c>
      <c r="F4995" s="6" t="str">
        <f t="shared" si="252"/>
        <v>module=skid</v>
      </c>
    </row>
    <row r="4996" spans="1:6" ht="30" customHeight="1">
      <c r="A4996" s="3" t="s">
        <v>2</v>
      </c>
      <c r="B4996" s="3" t="s">
        <v>11355</v>
      </c>
      <c r="C4996" s="3" t="s">
        <v>15661</v>
      </c>
      <c r="D4996" s="12" t="s">
        <v>18911</v>
      </c>
      <c r="E4996" s="6" t="str">
        <f t="shared" si="251"/>
        <v>module=gkid</v>
      </c>
      <c r="F4996" s="6" t="str">
        <f t="shared" si="252"/>
        <v>module=skid</v>
      </c>
    </row>
    <row r="4997" spans="1:6" ht="30" customHeight="1">
      <c r="A4997" s="3" t="s">
        <v>2</v>
      </c>
      <c r="B4997" s="3" t="s">
        <v>11356</v>
      </c>
      <c r="C4997" s="3" t="s">
        <v>15662</v>
      </c>
      <c r="D4997" s="12" t="s">
        <v>18912</v>
      </c>
      <c r="E4997" s="6" t="str">
        <f t="shared" si="251"/>
        <v>module=gkid</v>
      </c>
      <c r="F4997" s="6" t="str">
        <f t="shared" si="252"/>
        <v>module=skid</v>
      </c>
    </row>
    <row r="4998" spans="1:6" ht="30" customHeight="1">
      <c r="A4998" s="3" t="s">
        <v>2</v>
      </c>
      <c r="B4998" s="3" t="s">
        <v>11357</v>
      </c>
      <c r="C4998" s="3" t="s">
        <v>15663</v>
      </c>
      <c r="D4998" s="12" t="s">
        <v>18913</v>
      </c>
      <c r="E4998" s="6" t="str">
        <f t="shared" si="251"/>
        <v>module=gkid</v>
      </c>
      <c r="F4998" s="6" t="str">
        <f t="shared" si="252"/>
        <v>module=skid</v>
      </c>
    </row>
    <row r="4999" spans="1:6" ht="30" customHeight="1">
      <c r="A4999" s="3" t="s">
        <v>2</v>
      </c>
      <c r="B4999" s="3" t="s">
        <v>11358</v>
      </c>
      <c r="C4999" s="3" t="s">
        <v>15664</v>
      </c>
      <c r="D4999" s="12" t="s">
        <v>18914</v>
      </c>
      <c r="E4999" s="6" t="str">
        <f t="shared" si="251"/>
        <v>module=gkid</v>
      </c>
      <c r="F4999" s="6" t="str">
        <f t="shared" si="252"/>
        <v>module=skid</v>
      </c>
    </row>
    <row r="5000" spans="1:6" ht="30" customHeight="1">
      <c r="A5000" s="3" t="s">
        <v>2</v>
      </c>
      <c r="B5000" s="3" t="s">
        <v>11359</v>
      </c>
      <c r="C5000" s="3" t="s">
        <v>15665</v>
      </c>
      <c r="D5000" s="12" t="s">
        <v>18915</v>
      </c>
      <c r="E5000" s="6" t="str">
        <f t="shared" si="251"/>
        <v>module=gkid</v>
      </c>
      <c r="F5000" s="6" t="str">
        <f t="shared" si="252"/>
        <v>module=skid</v>
      </c>
    </row>
    <row r="5001" spans="1:6" ht="30" customHeight="1">
      <c r="A5001" s="3" t="s">
        <v>2</v>
      </c>
      <c r="B5001" s="3" t="s">
        <v>11360</v>
      </c>
      <c r="C5001" s="3" t="s">
        <v>15666</v>
      </c>
      <c r="D5001" s="12" t="s">
        <v>18916</v>
      </c>
      <c r="E5001" s="6" t="str">
        <f t="shared" si="251"/>
        <v>module=gkid</v>
      </c>
      <c r="F5001" s="6" t="str">
        <f t="shared" si="252"/>
        <v>module=skid</v>
      </c>
    </row>
    <row r="5002" spans="1:6" ht="30" customHeight="1">
      <c r="A5002" s="3" t="s">
        <v>2</v>
      </c>
      <c r="B5002" s="3" t="s">
        <v>11361</v>
      </c>
      <c r="C5002" s="3" t="s">
        <v>15667</v>
      </c>
      <c r="D5002" s="12" t="s">
        <v>18917</v>
      </c>
      <c r="E5002" s="6" t="str">
        <f t="shared" si="251"/>
        <v>module=gkid</v>
      </c>
      <c r="F5002" s="6" t="str">
        <f t="shared" si="252"/>
        <v>module=skid</v>
      </c>
    </row>
    <row r="5003" spans="1:6" ht="30" customHeight="1">
      <c r="A5003" s="3" t="s">
        <v>2</v>
      </c>
      <c r="B5003" s="3" t="s">
        <v>11362</v>
      </c>
      <c r="C5003" s="3" t="s">
        <v>15668</v>
      </c>
      <c r="D5003" s="12" t="s">
        <v>18918</v>
      </c>
      <c r="E5003" s="6" t="str">
        <f t="shared" si="251"/>
        <v>module=gkid</v>
      </c>
      <c r="F5003" s="6" t="str">
        <f t="shared" si="252"/>
        <v>module=skid</v>
      </c>
    </row>
    <row r="5004" spans="1:6" ht="30" customHeight="1">
      <c r="A5004" s="3" t="s">
        <v>2</v>
      </c>
      <c r="B5004" s="3" t="s">
        <v>11363</v>
      </c>
      <c r="C5004" s="3" t="s">
        <v>15669</v>
      </c>
      <c r="D5004" s="12" t="s">
        <v>18919</v>
      </c>
      <c r="E5004" s="6" t="str">
        <f t="shared" si="251"/>
        <v>module=gkid</v>
      </c>
      <c r="F5004" s="6" t="str">
        <f t="shared" si="252"/>
        <v>module=skid</v>
      </c>
    </row>
    <row r="5005" spans="1:6" ht="30" customHeight="1">
      <c r="A5005" s="3" t="s">
        <v>2</v>
      </c>
      <c r="B5005" s="3" t="s">
        <v>11364</v>
      </c>
      <c r="C5005" s="3" t="s">
        <v>15670</v>
      </c>
      <c r="D5005" s="12" t="s">
        <v>18920</v>
      </c>
      <c r="E5005" s="6" t="str">
        <f t="shared" si="251"/>
        <v>module=gkid</v>
      </c>
      <c r="F5005" s="6" t="str">
        <f t="shared" si="252"/>
        <v>module=skid</v>
      </c>
    </row>
    <row r="5006" spans="1:6" ht="30" customHeight="1">
      <c r="A5006" s="3" t="s">
        <v>2</v>
      </c>
      <c r="B5006" s="3" t="s">
        <v>11365</v>
      </c>
      <c r="C5006" s="3" t="s">
        <v>15671</v>
      </c>
      <c r="D5006" s="12" t="s">
        <v>18921</v>
      </c>
      <c r="E5006" s="6" t="str">
        <f t="shared" si="251"/>
        <v>module=gkid</v>
      </c>
      <c r="F5006" s="6" t="str">
        <f t="shared" si="252"/>
        <v>module=skid</v>
      </c>
    </row>
    <row r="5007" spans="1:6" ht="30" customHeight="1">
      <c r="A5007" s="3" t="s">
        <v>2</v>
      </c>
      <c r="B5007" s="3" t="s">
        <v>11366</v>
      </c>
      <c r="C5007" s="3" t="s">
        <v>15672</v>
      </c>
      <c r="D5007" s="12" t="s">
        <v>18922</v>
      </c>
      <c r="E5007" s="6" t="str">
        <f t="shared" si="251"/>
        <v>module=gkid</v>
      </c>
      <c r="F5007" s="6" t="str">
        <f t="shared" si="252"/>
        <v>module=skid</v>
      </c>
    </row>
    <row r="5008" spans="1:6" ht="30" customHeight="1">
      <c r="A5008" s="3" t="s">
        <v>2</v>
      </c>
      <c r="B5008" s="3" t="s">
        <v>11367</v>
      </c>
      <c r="C5008" s="3" t="s">
        <v>15673</v>
      </c>
      <c r="D5008" s="12" t="s">
        <v>18923</v>
      </c>
      <c r="E5008" s="6" t="str">
        <f t="shared" si="251"/>
        <v>module=gkid</v>
      </c>
      <c r="F5008" s="6" t="str">
        <f t="shared" si="252"/>
        <v>module=skid</v>
      </c>
    </row>
    <row r="5009" spans="1:6" ht="30" customHeight="1">
      <c r="A5009" s="3" t="s">
        <v>2</v>
      </c>
      <c r="B5009" s="3" t="s">
        <v>11368</v>
      </c>
      <c r="C5009" s="3" t="s">
        <v>15674</v>
      </c>
      <c r="D5009" s="12" t="s">
        <v>18924</v>
      </c>
      <c r="E5009" s="6" t="str">
        <f t="shared" si="251"/>
        <v>module=gkid</v>
      </c>
      <c r="F5009" s="6" t="str">
        <f t="shared" si="252"/>
        <v>module=skid</v>
      </c>
    </row>
    <row r="5010" spans="1:6" ht="30" customHeight="1">
      <c r="A5010" s="3" t="s">
        <v>2</v>
      </c>
      <c r="B5010" s="3" t="s">
        <v>11369</v>
      </c>
      <c r="C5010" s="3" t="s">
        <v>15675</v>
      </c>
      <c r="D5010" s="12" t="s">
        <v>18925</v>
      </c>
      <c r="E5010" s="6" t="str">
        <f t="shared" si="251"/>
        <v>module=gkid</v>
      </c>
      <c r="F5010" s="6" t="str">
        <f t="shared" si="252"/>
        <v>module=skid</v>
      </c>
    </row>
    <row r="5011" spans="1:6" ht="30" customHeight="1">
      <c r="A5011" s="3" t="s">
        <v>2</v>
      </c>
      <c r="B5011" s="3" t="s">
        <v>11370</v>
      </c>
      <c r="C5011" s="3" t="s">
        <v>15676</v>
      </c>
      <c r="D5011" s="12" t="s">
        <v>18926</v>
      </c>
      <c r="E5011" s="6" t="str">
        <f t="shared" si="251"/>
        <v>module=gkid</v>
      </c>
      <c r="F5011" s="6" t="str">
        <f t="shared" si="252"/>
        <v>module=skid</v>
      </c>
    </row>
    <row r="5012" spans="1:6" ht="30" customHeight="1">
      <c r="A5012" s="3" t="s">
        <v>2</v>
      </c>
      <c r="B5012" s="3" t="s">
        <v>11371</v>
      </c>
      <c r="C5012" s="3" t="s">
        <v>15677</v>
      </c>
      <c r="D5012" s="12" t="s">
        <v>18927</v>
      </c>
      <c r="E5012" s="6" t="str">
        <f t="shared" si="251"/>
        <v>module=gkid</v>
      </c>
      <c r="F5012" s="6" t="str">
        <f t="shared" si="252"/>
        <v>module=skid</v>
      </c>
    </row>
    <row r="5013" spans="1:6" ht="30" customHeight="1">
      <c r="A5013" s="3" t="s">
        <v>2</v>
      </c>
      <c r="B5013" s="3" t="s">
        <v>11372</v>
      </c>
      <c r="C5013" s="3" t="s">
        <v>15678</v>
      </c>
      <c r="D5013" s="12" t="s">
        <v>18928</v>
      </c>
      <c r="E5013" s="6" t="str">
        <f t="shared" si="251"/>
        <v>module=gkid</v>
      </c>
      <c r="F5013" s="6" t="str">
        <f t="shared" si="252"/>
        <v>module=skid</v>
      </c>
    </row>
    <row r="5014" spans="1:6" ht="30" customHeight="1">
      <c r="A5014" s="3" t="s">
        <v>2</v>
      </c>
      <c r="B5014" s="3" t="s">
        <v>11373</v>
      </c>
      <c r="C5014" s="3" t="s">
        <v>15679</v>
      </c>
      <c r="D5014" s="12" t="s">
        <v>18929</v>
      </c>
      <c r="E5014" s="6" t="str">
        <f t="shared" si="251"/>
        <v>module=gkid</v>
      </c>
      <c r="F5014" s="6" t="str">
        <f t="shared" si="252"/>
        <v>module=skid</v>
      </c>
    </row>
    <row r="5015" spans="1:6" ht="30" customHeight="1">
      <c r="A5015" s="3" t="s">
        <v>2</v>
      </c>
      <c r="B5015" s="3" t="s">
        <v>11374</v>
      </c>
      <c r="C5015" s="3" t="s">
        <v>15680</v>
      </c>
      <c r="D5015" s="12" t="s">
        <v>18930</v>
      </c>
      <c r="E5015" s="6" t="str">
        <f t="shared" si="251"/>
        <v>module=gkid</v>
      </c>
      <c r="F5015" s="6" t="str">
        <f t="shared" si="252"/>
        <v>module=skid</v>
      </c>
    </row>
    <row r="5016" spans="1:6" ht="30" customHeight="1">
      <c r="A5016" s="3" t="s">
        <v>2</v>
      </c>
      <c r="B5016" s="3" t="s">
        <v>11375</v>
      </c>
      <c r="C5016" s="3" t="s">
        <v>15681</v>
      </c>
      <c r="D5016" s="12" t="s">
        <v>18931</v>
      </c>
      <c r="E5016" s="6" t="str">
        <f t="shared" si="251"/>
        <v>module=gkid</v>
      </c>
      <c r="F5016" s="6" t="str">
        <f t="shared" si="252"/>
        <v>module=skid</v>
      </c>
    </row>
    <row r="5017" spans="1:6" ht="30" customHeight="1">
      <c r="A5017" s="3" t="s">
        <v>2</v>
      </c>
      <c r="B5017" s="3" t="s">
        <v>11376</v>
      </c>
      <c r="C5017" s="3" t="s">
        <v>15682</v>
      </c>
      <c r="D5017" s="12" t="s">
        <v>18932</v>
      </c>
      <c r="E5017" s="6" t="str">
        <f t="shared" si="251"/>
        <v>module=gkid</v>
      </c>
      <c r="F5017" s="6" t="str">
        <f t="shared" si="252"/>
        <v>module=skid</v>
      </c>
    </row>
    <row r="5018" spans="1:6" ht="30" customHeight="1">
      <c r="A5018" s="3" t="s">
        <v>2</v>
      </c>
      <c r="B5018" s="3" t="s">
        <v>11377</v>
      </c>
      <c r="C5018" s="3" t="s">
        <v>15683</v>
      </c>
      <c r="D5018" s="12" t="s">
        <v>18933</v>
      </c>
      <c r="E5018" s="6" t="str">
        <f t="shared" si="251"/>
        <v>module=gkid</v>
      </c>
      <c r="F5018" s="6" t="str">
        <f t="shared" si="252"/>
        <v>module=skid</v>
      </c>
    </row>
    <row r="5019" spans="1:6" ht="30" customHeight="1">
      <c r="A5019" s="3" t="s">
        <v>2</v>
      </c>
      <c r="B5019" s="3" t="s">
        <v>11378</v>
      </c>
      <c r="C5019" s="3" t="s">
        <v>15684</v>
      </c>
      <c r="D5019" s="12" t="s">
        <v>18934</v>
      </c>
      <c r="E5019" s="6" t="str">
        <f t="shared" si="251"/>
        <v>module=gkid</v>
      </c>
      <c r="F5019" s="6" t="str">
        <f t="shared" si="252"/>
        <v>module=skid</v>
      </c>
    </row>
    <row r="5020" spans="1:6" ht="30" customHeight="1">
      <c r="A5020" s="3" t="s">
        <v>2</v>
      </c>
      <c r="B5020" s="3" t="s">
        <v>11379</v>
      </c>
      <c r="C5020" s="3" t="s">
        <v>15685</v>
      </c>
      <c r="D5020" s="12" t="s">
        <v>18935</v>
      </c>
      <c r="E5020" s="6" t="str">
        <f t="shared" si="251"/>
        <v>module=gkid</v>
      </c>
      <c r="F5020" s="6" t="str">
        <f t="shared" si="252"/>
        <v>module=skid</v>
      </c>
    </row>
    <row r="5021" spans="1:6" ht="30" customHeight="1">
      <c r="A5021" s="3" t="s">
        <v>2</v>
      </c>
      <c r="B5021" s="3" t="s">
        <v>11380</v>
      </c>
      <c r="C5021" s="3" t="s">
        <v>15686</v>
      </c>
      <c r="D5021" s="12" t="s">
        <v>18936</v>
      </c>
      <c r="E5021" s="6" t="str">
        <f t="shared" si="251"/>
        <v>module=gkid</v>
      </c>
      <c r="F5021" s="6" t="str">
        <f t="shared" si="252"/>
        <v>module=skid</v>
      </c>
    </row>
    <row r="5022" spans="1:6" ht="30" customHeight="1">
      <c r="A5022" s="3" t="s">
        <v>2</v>
      </c>
      <c r="B5022" s="3" t="s">
        <v>11381</v>
      </c>
      <c r="C5022" s="3" t="s">
        <v>15687</v>
      </c>
      <c r="D5022" s="12" t="s">
        <v>18937</v>
      </c>
      <c r="E5022" s="6" t="str">
        <f t="shared" si="251"/>
        <v>module=gkid</v>
      </c>
      <c r="F5022" s="6" t="str">
        <f t="shared" si="252"/>
        <v>module=skid</v>
      </c>
    </row>
    <row r="5023" spans="1:6" ht="30" customHeight="1">
      <c r="A5023" s="3" t="s">
        <v>2</v>
      </c>
      <c r="B5023" s="3" t="s">
        <v>11382</v>
      </c>
      <c r="C5023" s="3" t="s">
        <v>15688</v>
      </c>
      <c r="D5023" s="12" t="s">
        <v>18938</v>
      </c>
      <c r="E5023" s="6" t="str">
        <f t="shared" si="251"/>
        <v>module=gkid</v>
      </c>
      <c r="F5023" s="6" t="str">
        <f t="shared" si="252"/>
        <v>module=skid</v>
      </c>
    </row>
    <row r="5024" spans="1:6" ht="30" customHeight="1">
      <c r="A5024" s="3" t="s">
        <v>2</v>
      </c>
      <c r="B5024" s="3" t="s">
        <v>11383</v>
      </c>
      <c r="C5024" s="3" t="s">
        <v>15689</v>
      </c>
      <c r="D5024" s="12" t="s">
        <v>18939</v>
      </c>
      <c r="E5024" s="6" t="str">
        <f t="shared" si="251"/>
        <v>module=gkid</v>
      </c>
      <c r="F5024" s="6" t="str">
        <f t="shared" si="252"/>
        <v>module=skid</v>
      </c>
    </row>
    <row r="5025" spans="1:6" ht="30" customHeight="1">
      <c r="A5025" s="3" t="s">
        <v>2</v>
      </c>
      <c r="B5025" s="3" t="s">
        <v>11384</v>
      </c>
      <c r="C5025" s="3" t="s">
        <v>15690</v>
      </c>
      <c r="D5025" s="12" t="s">
        <v>18940</v>
      </c>
      <c r="E5025" s="6" t="str">
        <f t="shared" si="251"/>
        <v>module=gkid</v>
      </c>
      <c r="F5025" s="6" t="str">
        <f t="shared" si="252"/>
        <v>module=skid</v>
      </c>
    </row>
    <row r="5026" spans="1:6" ht="30" customHeight="1">
      <c r="A5026" s="3" t="s">
        <v>2</v>
      </c>
      <c r="B5026" s="3" t="s">
        <v>11385</v>
      </c>
      <c r="C5026" s="3" t="s">
        <v>15691</v>
      </c>
      <c r="D5026" s="12" t="s">
        <v>18941</v>
      </c>
      <c r="E5026" s="6" t="str">
        <f t="shared" si="251"/>
        <v>module=gkid</v>
      </c>
      <c r="F5026" s="6" t="str">
        <f t="shared" si="252"/>
        <v>module=skid</v>
      </c>
    </row>
    <row r="5027" spans="1:6" ht="30" customHeight="1">
      <c r="A5027" s="3" t="s">
        <v>2</v>
      </c>
      <c r="B5027" s="3" t="s">
        <v>11386</v>
      </c>
      <c r="C5027" s="3" t="s">
        <v>15692</v>
      </c>
      <c r="D5027" s="12" t="s">
        <v>18942</v>
      </c>
      <c r="E5027" s="6" t="str">
        <f t="shared" si="251"/>
        <v>module=gkid</v>
      </c>
      <c r="F5027" s="6" t="str">
        <f t="shared" si="252"/>
        <v>module=skid</v>
      </c>
    </row>
    <row r="5028" spans="1:6" ht="30" customHeight="1">
      <c r="A5028" s="3" t="s">
        <v>2</v>
      </c>
      <c r="B5028" s="3" t="s">
        <v>11387</v>
      </c>
      <c r="C5028" s="3" t="s">
        <v>15693</v>
      </c>
      <c r="D5028" s="12" t="s">
        <v>18943</v>
      </c>
      <c r="E5028" s="6" t="str">
        <f t="shared" si="251"/>
        <v>module=gkid</v>
      </c>
      <c r="F5028" s="6" t="str">
        <f t="shared" si="252"/>
        <v>module=skid</v>
      </c>
    </row>
    <row r="5029" spans="1:6" ht="30" customHeight="1">
      <c r="A5029" s="3" t="s">
        <v>2</v>
      </c>
      <c r="B5029" s="3" t="s">
        <v>11388</v>
      </c>
      <c r="C5029" s="3" t="s">
        <v>15694</v>
      </c>
      <c r="D5029" s="12" t="s">
        <v>18944</v>
      </c>
      <c r="E5029" s="6" t="str">
        <f t="shared" si="251"/>
        <v>module=gkid</v>
      </c>
      <c r="F5029" s="6" t="str">
        <f t="shared" si="252"/>
        <v>module=skid</v>
      </c>
    </row>
    <row r="5030" spans="1:6" ht="30" customHeight="1">
      <c r="A5030" s="3" t="s">
        <v>2</v>
      </c>
      <c r="B5030" s="3" t="s">
        <v>11389</v>
      </c>
      <c r="C5030" s="3" t="s">
        <v>15695</v>
      </c>
      <c r="D5030" s="12" t="s">
        <v>18945</v>
      </c>
      <c r="E5030" s="6" t="str">
        <f t="shared" si="251"/>
        <v>module=gkid</v>
      </c>
      <c r="F5030" s="6" t="str">
        <f t="shared" si="252"/>
        <v>module=skid</v>
      </c>
    </row>
    <row r="5031" spans="1:6" ht="30" customHeight="1">
      <c r="A5031" s="3" t="s">
        <v>2</v>
      </c>
      <c r="B5031" s="3" t="s">
        <v>11390</v>
      </c>
      <c r="C5031" s="3" t="s">
        <v>15696</v>
      </c>
      <c r="D5031" s="12" t="s">
        <v>18946</v>
      </c>
      <c r="E5031" s="6" t="str">
        <f t="shared" si="251"/>
        <v>module=gkid</v>
      </c>
      <c r="F5031" s="6" t="str">
        <f t="shared" si="252"/>
        <v>module=skid</v>
      </c>
    </row>
    <row r="5032" spans="1:6" ht="30" customHeight="1">
      <c r="A5032" s="3" t="s">
        <v>2</v>
      </c>
      <c r="B5032" s="3" t="s">
        <v>11391</v>
      </c>
      <c r="C5032" s="3" t="s">
        <v>15697</v>
      </c>
      <c r="D5032" s="12" t="s">
        <v>18947</v>
      </c>
      <c r="E5032" s="6" t="str">
        <f t="shared" si="251"/>
        <v>module=gkid</v>
      </c>
      <c r="F5032" s="6" t="str">
        <f t="shared" si="252"/>
        <v>module=skid</v>
      </c>
    </row>
    <row r="5033" spans="1:6" ht="30" customHeight="1">
      <c r="A5033" s="3" t="s">
        <v>2</v>
      </c>
      <c r="B5033" s="3" t="s">
        <v>11392</v>
      </c>
      <c r="C5033" s="3" t="s">
        <v>15698</v>
      </c>
      <c r="D5033" s="12" t="s">
        <v>18948</v>
      </c>
      <c r="E5033" s="6" t="str">
        <f t="shared" si="251"/>
        <v>module=gkid</v>
      </c>
      <c r="F5033" s="6" t="str">
        <f t="shared" si="252"/>
        <v>module=skid</v>
      </c>
    </row>
    <row r="5034" spans="1:6" ht="30" customHeight="1">
      <c r="A5034" s="3" t="s">
        <v>2</v>
      </c>
      <c r="B5034" s="3" t="s">
        <v>11393</v>
      </c>
      <c r="C5034" s="3" t="s">
        <v>15699</v>
      </c>
      <c r="D5034" s="12" t="s">
        <v>18949</v>
      </c>
      <c r="E5034" s="6" t="str">
        <f t="shared" si="251"/>
        <v>module=gkid</v>
      </c>
      <c r="F5034" s="6" t="str">
        <f t="shared" si="252"/>
        <v>module=skid</v>
      </c>
    </row>
    <row r="5035" spans="1:6" ht="30" customHeight="1">
      <c r="A5035" s="3" t="s">
        <v>2</v>
      </c>
      <c r="B5035" s="3" t="s">
        <v>11394</v>
      </c>
      <c r="C5035" s="3" t="s">
        <v>15700</v>
      </c>
      <c r="D5035" s="12" t="s">
        <v>18950</v>
      </c>
      <c r="E5035" s="6" t="str">
        <f t="shared" si="251"/>
        <v>module=gkid</v>
      </c>
      <c r="F5035" s="6" t="str">
        <f t="shared" si="252"/>
        <v>module=skid</v>
      </c>
    </row>
    <row r="5036" spans="1:6" ht="30" customHeight="1">
      <c r="A5036" s="3" t="s">
        <v>2</v>
      </c>
      <c r="B5036" s="3" t="s">
        <v>11395</v>
      </c>
      <c r="C5036" s="3" t="s">
        <v>15701</v>
      </c>
      <c r="D5036" s="12" t="s">
        <v>18951</v>
      </c>
      <c r="E5036" s="6" t="str">
        <f t="shared" si="251"/>
        <v>module=gkid</v>
      </c>
      <c r="F5036" s="6" t="str">
        <f t="shared" si="252"/>
        <v>module=skid</v>
      </c>
    </row>
    <row r="5037" spans="1:6" ht="30" customHeight="1">
      <c r="A5037" s="3" t="s">
        <v>2</v>
      </c>
      <c r="B5037" s="3" t="s">
        <v>11396</v>
      </c>
      <c r="C5037" s="3" t="s">
        <v>15702</v>
      </c>
      <c r="D5037" s="12" t="s">
        <v>18952</v>
      </c>
      <c r="E5037" s="6" t="str">
        <f t="shared" si="251"/>
        <v>module=gkid</v>
      </c>
      <c r="F5037" s="6" t="str">
        <f t="shared" si="252"/>
        <v>module=skid</v>
      </c>
    </row>
    <row r="5038" spans="1:6" ht="30" customHeight="1">
      <c r="A5038" s="3" t="s">
        <v>2</v>
      </c>
      <c r="B5038" s="3" t="s">
        <v>11397</v>
      </c>
      <c r="C5038" s="3" t="s">
        <v>15703</v>
      </c>
      <c r="D5038" s="12" t="s">
        <v>18953</v>
      </c>
      <c r="E5038" s="6" t="str">
        <f t="shared" si="251"/>
        <v>module=gkid</v>
      </c>
      <c r="F5038" s="6" t="str">
        <f t="shared" si="252"/>
        <v>module=skid</v>
      </c>
    </row>
    <row r="5039" spans="1:6" ht="30" customHeight="1">
      <c r="A5039" s="3" t="s">
        <v>2</v>
      </c>
      <c r="B5039" s="3" t="s">
        <v>11398</v>
      </c>
      <c r="C5039" s="3" t="s">
        <v>15704</v>
      </c>
      <c r="D5039" s="12" t="s">
        <v>18954</v>
      </c>
      <c r="E5039" s="6" t="str">
        <f t="shared" si="251"/>
        <v>module=gkid</v>
      </c>
      <c r="F5039" s="6" t="str">
        <f t="shared" si="252"/>
        <v>module=skid</v>
      </c>
    </row>
    <row r="5040" spans="1:6" ht="30" customHeight="1">
      <c r="A5040" s="3" t="s">
        <v>2</v>
      </c>
      <c r="B5040" s="3" t="s">
        <v>11399</v>
      </c>
      <c r="C5040" s="3" t="s">
        <v>15705</v>
      </c>
      <c r="D5040" s="12" t="s">
        <v>18955</v>
      </c>
      <c r="E5040" s="6" t="str">
        <f t="shared" si="251"/>
        <v>module=gkid</v>
      </c>
      <c r="F5040" s="6" t="str">
        <f t="shared" si="252"/>
        <v>module=skid</v>
      </c>
    </row>
    <row r="5041" spans="1:6" ht="30" customHeight="1">
      <c r="A5041" s="3" t="s">
        <v>2</v>
      </c>
      <c r="B5041" s="3" t="s">
        <v>11400</v>
      </c>
      <c r="C5041" s="3" t="s">
        <v>15706</v>
      </c>
      <c r="D5041" s="12" t="s">
        <v>18956</v>
      </c>
      <c r="E5041" s="6" t="str">
        <f t="shared" si="251"/>
        <v>module=gkid</v>
      </c>
      <c r="F5041" s="6" t="str">
        <f t="shared" si="252"/>
        <v>module=skid</v>
      </c>
    </row>
    <row r="5042" spans="1:6" ht="30" customHeight="1">
      <c r="A5042" s="3" t="s">
        <v>2</v>
      </c>
      <c r="B5042" s="3" t="s">
        <v>11401</v>
      </c>
      <c r="C5042" s="3" t="s">
        <v>15707</v>
      </c>
      <c r="D5042" s="12" t="s">
        <v>18957</v>
      </c>
      <c r="E5042" s="6" t="str">
        <f t="shared" si="251"/>
        <v>module=gkid</v>
      </c>
      <c r="F5042" s="6" t="str">
        <f t="shared" si="252"/>
        <v>module=skid</v>
      </c>
    </row>
    <row r="5043" spans="1:6" ht="30" customHeight="1">
      <c r="A5043" s="3" t="s">
        <v>2</v>
      </c>
      <c r="B5043" s="3" t="s">
        <v>11402</v>
      </c>
      <c r="C5043" s="3" t="s">
        <v>15708</v>
      </c>
      <c r="D5043" s="12" t="s">
        <v>18958</v>
      </c>
      <c r="E5043" s="6" t="str">
        <f t="shared" si="251"/>
        <v>module=gkid</v>
      </c>
      <c r="F5043" s="6" t="str">
        <f t="shared" si="252"/>
        <v>module=skid</v>
      </c>
    </row>
    <row r="5044" spans="1:6" ht="30" customHeight="1">
      <c r="A5044" s="3" t="s">
        <v>2</v>
      </c>
      <c r="B5044" s="3" t="s">
        <v>11403</v>
      </c>
      <c r="C5044" s="3" t="s">
        <v>15709</v>
      </c>
      <c r="D5044" s="12" t="s">
        <v>18959</v>
      </c>
      <c r="E5044" s="6" t="str">
        <f t="shared" si="251"/>
        <v>module=gkid</v>
      </c>
      <c r="F5044" s="6" t="str">
        <f t="shared" si="252"/>
        <v>module=skid</v>
      </c>
    </row>
    <row r="5045" spans="1:6" ht="30" customHeight="1">
      <c r="A5045" s="3" t="s">
        <v>2</v>
      </c>
      <c r="B5045" s="3" t="s">
        <v>11404</v>
      </c>
      <c r="C5045" s="3" t="s">
        <v>15710</v>
      </c>
      <c r="D5045" s="12" t="s">
        <v>18960</v>
      </c>
      <c r="E5045" s="6" t="str">
        <f t="shared" si="251"/>
        <v>module=gkid</v>
      </c>
      <c r="F5045" s="6" t="str">
        <f t="shared" si="252"/>
        <v>module=skid</v>
      </c>
    </row>
    <row r="5046" spans="1:6" ht="30" customHeight="1">
      <c r="A5046" s="3" t="s">
        <v>3</v>
      </c>
      <c r="B5046" s="3" t="s">
        <v>11405</v>
      </c>
      <c r="C5046" s="3" t="s">
        <v>11405</v>
      </c>
      <c r="D5046" s="12" t="s">
        <v>18961</v>
      </c>
      <c r="E5046" s="6" t="str">
        <f t="shared" si="251"/>
        <v>module=gkid</v>
      </c>
      <c r="F5046" s="3" t="s">
        <v>114</v>
      </c>
    </row>
    <row r="5047" spans="1:6" ht="30" customHeight="1">
      <c r="A5047" s="3" t="s">
        <v>3</v>
      </c>
      <c r="B5047" s="3" t="s">
        <v>11406</v>
      </c>
      <c r="C5047" s="3" t="s">
        <v>11406</v>
      </c>
      <c r="D5047" s="12" t="s">
        <v>18962</v>
      </c>
      <c r="E5047" s="6" t="str">
        <f t="shared" si="251"/>
        <v>module=gkid</v>
      </c>
      <c r="F5047" s="3" t="s">
        <v>114</v>
      </c>
    </row>
    <row r="5048" spans="1:6" ht="30" customHeight="1">
      <c r="A5048" s="3" t="s">
        <v>3</v>
      </c>
      <c r="B5048" s="3" t="s">
        <v>11407</v>
      </c>
      <c r="C5048" s="3" t="s">
        <v>11407</v>
      </c>
      <c r="D5048" s="12" t="s">
        <v>18963</v>
      </c>
      <c r="E5048" s="6" t="str">
        <f t="shared" si="251"/>
        <v>module=gkid</v>
      </c>
      <c r="F5048" s="3" t="s">
        <v>114</v>
      </c>
    </row>
    <row r="5049" spans="1:6" ht="30" customHeight="1">
      <c r="A5049" s="3" t="s">
        <v>3</v>
      </c>
      <c r="B5049" s="3" t="s">
        <v>11408</v>
      </c>
      <c r="C5049" s="3" t="s">
        <v>11408</v>
      </c>
      <c r="D5049" s="12" t="s">
        <v>18964</v>
      </c>
      <c r="E5049" s="6" t="str">
        <f t="shared" si="251"/>
        <v>module=gkid</v>
      </c>
      <c r="F5049" s="3" t="s">
        <v>114</v>
      </c>
    </row>
    <row r="5050" spans="1:6" ht="30" customHeight="1">
      <c r="A5050" s="3" t="s">
        <v>3</v>
      </c>
      <c r="B5050" s="3" t="s">
        <v>11409</v>
      </c>
      <c r="C5050" s="3" t="s">
        <v>11409</v>
      </c>
      <c r="D5050" s="12" t="s">
        <v>18965</v>
      </c>
      <c r="E5050" s="6" t="str">
        <f t="shared" si="251"/>
        <v>module=gkid</v>
      </c>
      <c r="F5050" s="3" t="s">
        <v>114</v>
      </c>
    </row>
    <row r="5051" spans="1:6" ht="30" customHeight="1">
      <c r="A5051" s="3" t="s">
        <v>3</v>
      </c>
      <c r="B5051" s="3" t="s">
        <v>11410</v>
      </c>
      <c r="C5051" s="3" t="s">
        <v>11410</v>
      </c>
      <c r="D5051" s="12" t="s">
        <v>18966</v>
      </c>
      <c r="E5051" s="6" t="str">
        <f t="shared" si="251"/>
        <v>module=gkid</v>
      </c>
      <c r="F5051" s="3" t="s">
        <v>114</v>
      </c>
    </row>
    <row r="5052" spans="1:6" ht="30" customHeight="1">
      <c r="A5052" s="3" t="s">
        <v>3</v>
      </c>
      <c r="B5052" s="3" t="s">
        <v>11411</v>
      </c>
      <c r="C5052" s="3" t="s">
        <v>11411</v>
      </c>
      <c r="D5052" s="12" t="s">
        <v>18967</v>
      </c>
      <c r="E5052" s="6" t="str">
        <f t="shared" si="251"/>
        <v>module=gkid</v>
      </c>
      <c r="F5052" s="3" t="s">
        <v>114</v>
      </c>
    </row>
    <row r="5053" spans="1:6" ht="30" customHeight="1">
      <c r="A5053" s="3" t="s">
        <v>3</v>
      </c>
      <c r="B5053" s="3" t="s">
        <v>11412</v>
      </c>
      <c r="C5053" s="3" t="s">
        <v>11412</v>
      </c>
      <c r="D5053" s="12" t="s">
        <v>18968</v>
      </c>
      <c r="E5053" s="6" t="str">
        <f t="shared" si="251"/>
        <v>module=gkid</v>
      </c>
      <c r="F5053" s="3" t="s">
        <v>114</v>
      </c>
    </row>
    <row r="5054" spans="1:6" ht="30" customHeight="1">
      <c r="A5054" s="3" t="s">
        <v>3</v>
      </c>
      <c r="B5054" s="3" t="s">
        <v>11413</v>
      </c>
      <c r="C5054" s="3" t="s">
        <v>11413</v>
      </c>
      <c r="D5054" s="12" t="s">
        <v>18969</v>
      </c>
      <c r="E5054" s="6" t="str">
        <f t="shared" si="251"/>
        <v>module=gkid</v>
      </c>
      <c r="F5054" s="3" t="s">
        <v>114</v>
      </c>
    </row>
    <row r="5055" spans="1:6" ht="30" customHeight="1">
      <c r="A5055" s="3" t="s">
        <v>3</v>
      </c>
      <c r="B5055" s="3" t="s">
        <v>11414</v>
      </c>
      <c r="C5055" s="3" t="s">
        <v>11414</v>
      </c>
      <c r="D5055" s="12" t="s">
        <v>18970</v>
      </c>
      <c r="E5055" s="6" t="str">
        <f t="shared" ref="E5055:E5115" si="253">HYPERLINK("http://www.ssc.wisc.edu/wlsresearch/documentation/waves/?wave=grad2k&amp;module=gkid","module=gkid")</f>
        <v>module=gkid</v>
      </c>
      <c r="F5055" s="3" t="s">
        <v>114</v>
      </c>
    </row>
    <row r="5056" spans="1:6" ht="30" customHeight="1">
      <c r="A5056" s="3" t="s">
        <v>3</v>
      </c>
      <c r="B5056" s="3" t="s">
        <v>11415</v>
      </c>
      <c r="C5056" s="3" t="s">
        <v>11415</v>
      </c>
      <c r="D5056" s="12" t="s">
        <v>18971</v>
      </c>
      <c r="E5056" s="6" t="str">
        <f t="shared" si="253"/>
        <v>module=gkid</v>
      </c>
      <c r="F5056" s="3" t="s">
        <v>114</v>
      </c>
    </row>
    <row r="5057" spans="1:6" ht="30" customHeight="1">
      <c r="A5057" s="3" t="s">
        <v>3</v>
      </c>
      <c r="B5057" s="3" t="s">
        <v>11416</v>
      </c>
      <c r="C5057" s="3" t="s">
        <v>11416</v>
      </c>
      <c r="D5057" s="12" t="s">
        <v>18972</v>
      </c>
      <c r="E5057" s="6" t="str">
        <f t="shared" si="253"/>
        <v>module=gkid</v>
      </c>
      <c r="F5057" s="3" t="s">
        <v>114</v>
      </c>
    </row>
    <row r="5058" spans="1:6" ht="30" customHeight="1">
      <c r="A5058" s="3" t="s">
        <v>3</v>
      </c>
      <c r="B5058" s="3" t="s">
        <v>11417</v>
      </c>
      <c r="C5058" s="3" t="s">
        <v>11417</v>
      </c>
      <c r="D5058" s="12" t="s">
        <v>18973</v>
      </c>
      <c r="E5058" s="6" t="str">
        <f t="shared" si="253"/>
        <v>module=gkid</v>
      </c>
      <c r="F5058" s="3" t="s">
        <v>114</v>
      </c>
    </row>
    <row r="5059" spans="1:6" ht="30" customHeight="1">
      <c r="A5059" s="3" t="s">
        <v>3</v>
      </c>
      <c r="B5059" s="3" t="s">
        <v>11418</v>
      </c>
      <c r="C5059" s="3" t="s">
        <v>11418</v>
      </c>
      <c r="D5059" s="12" t="s">
        <v>18974</v>
      </c>
      <c r="E5059" s="6" t="str">
        <f t="shared" si="253"/>
        <v>module=gkid</v>
      </c>
      <c r="F5059" s="3" t="s">
        <v>114</v>
      </c>
    </row>
    <row r="5060" spans="1:6" ht="30" customHeight="1">
      <c r="A5060" s="3" t="s">
        <v>3</v>
      </c>
      <c r="B5060" s="3" t="s">
        <v>11419</v>
      </c>
      <c r="C5060" s="3" t="s">
        <v>11419</v>
      </c>
      <c r="D5060" s="12" t="s">
        <v>18975</v>
      </c>
      <c r="E5060" s="6" t="str">
        <f t="shared" si="253"/>
        <v>module=gkid</v>
      </c>
      <c r="F5060" s="3" t="s">
        <v>114</v>
      </c>
    </row>
    <row r="5061" spans="1:6" ht="30" customHeight="1">
      <c r="A5061" s="3" t="s">
        <v>3</v>
      </c>
      <c r="B5061" s="3" t="s">
        <v>11420</v>
      </c>
      <c r="C5061" s="3" t="s">
        <v>11420</v>
      </c>
      <c r="D5061" s="12" t="s">
        <v>18976</v>
      </c>
      <c r="E5061" s="6" t="str">
        <f t="shared" si="253"/>
        <v>module=gkid</v>
      </c>
      <c r="F5061" s="3" t="s">
        <v>114</v>
      </c>
    </row>
    <row r="5062" spans="1:6" ht="30" customHeight="1">
      <c r="A5062" s="3" t="s">
        <v>3</v>
      </c>
      <c r="B5062" s="3" t="s">
        <v>11421</v>
      </c>
      <c r="C5062" s="3" t="s">
        <v>11421</v>
      </c>
      <c r="D5062" s="12" t="s">
        <v>18977</v>
      </c>
      <c r="E5062" s="6" t="str">
        <f t="shared" si="253"/>
        <v>module=gkid</v>
      </c>
      <c r="F5062" s="3" t="s">
        <v>114</v>
      </c>
    </row>
    <row r="5063" spans="1:6" ht="30" customHeight="1">
      <c r="A5063" s="3" t="s">
        <v>3</v>
      </c>
      <c r="B5063" s="3" t="s">
        <v>11422</v>
      </c>
      <c r="C5063" s="3" t="s">
        <v>11422</v>
      </c>
      <c r="D5063" s="12" t="s">
        <v>18978</v>
      </c>
      <c r="E5063" s="6" t="str">
        <f t="shared" si="253"/>
        <v>module=gkid</v>
      </c>
      <c r="F5063" s="3" t="s">
        <v>114</v>
      </c>
    </row>
    <row r="5064" spans="1:6" ht="30" customHeight="1">
      <c r="A5064" s="3" t="s">
        <v>3</v>
      </c>
      <c r="B5064" s="3" t="s">
        <v>11423</v>
      </c>
      <c r="C5064" s="3" t="s">
        <v>11423</v>
      </c>
      <c r="D5064" s="12" t="s">
        <v>18979</v>
      </c>
      <c r="E5064" s="6" t="str">
        <f t="shared" si="253"/>
        <v>module=gkid</v>
      </c>
      <c r="F5064" s="3" t="s">
        <v>114</v>
      </c>
    </row>
    <row r="5065" spans="1:6" ht="30" customHeight="1">
      <c r="A5065" s="3" t="s">
        <v>3</v>
      </c>
      <c r="B5065" s="3" t="s">
        <v>11424</v>
      </c>
      <c r="C5065" s="3" t="s">
        <v>11424</v>
      </c>
      <c r="D5065" s="12" t="s">
        <v>18980</v>
      </c>
      <c r="E5065" s="6" t="str">
        <f t="shared" si="253"/>
        <v>module=gkid</v>
      </c>
      <c r="F5065" s="3" t="s">
        <v>114</v>
      </c>
    </row>
    <row r="5066" spans="1:6" ht="30" customHeight="1">
      <c r="A5066" s="3" t="s">
        <v>3</v>
      </c>
      <c r="B5066" s="3" t="s">
        <v>11425</v>
      </c>
      <c r="C5066" s="3" t="s">
        <v>11425</v>
      </c>
      <c r="D5066" s="12" t="s">
        <v>18981</v>
      </c>
      <c r="E5066" s="6" t="str">
        <f t="shared" si="253"/>
        <v>module=gkid</v>
      </c>
      <c r="F5066" s="3" t="s">
        <v>114</v>
      </c>
    </row>
    <row r="5067" spans="1:6" ht="30" customHeight="1">
      <c r="A5067" s="3" t="s">
        <v>3</v>
      </c>
      <c r="B5067" s="3" t="s">
        <v>11426</v>
      </c>
      <c r="C5067" s="3" t="s">
        <v>11426</v>
      </c>
      <c r="D5067" s="12" t="s">
        <v>18982</v>
      </c>
      <c r="E5067" s="6" t="str">
        <f t="shared" si="253"/>
        <v>module=gkid</v>
      </c>
      <c r="F5067" s="3" t="s">
        <v>114</v>
      </c>
    </row>
    <row r="5068" spans="1:6" ht="30" customHeight="1">
      <c r="A5068" s="3" t="s">
        <v>3</v>
      </c>
      <c r="B5068" s="3" t="s">
        <v>11427</v>
      </c>
      <c r="C5068" s="3" t="s">
        <v>11427</v>
      </c>
      <c r="D5068" s="12" t="s">
        <v>18983</v>
      </c>
      <c r="E5068" s="6" t="str">
        <f t="shared" si="253"/>
        <v>module=gkid</v>
      </c>
      <c r="F5068" s="3" t="s">
        <v>114</v>
      </c>
    </row>
    <row r="5069" spans="1:6" ht="30" customHeight="1">
      <c r="A5069" s="3" t="s">
        <v>3</v>
      </c>
      <c r="B5069" s="3" t="s">
        <v>11428</v>
      </c>
      <c r="C5069" s="3" t="s">
        <v>11428</v>
      </c>
      <c r="D5069" s="12" t="s">
        <v>18984</v>
      </c>
      <c r="E5069" s="6" t="str">
        <f t="shared" si="253"/>
        <v>module=gkid</v>
      </c>
      <c r="F5069" s="3" t="s">
        <v>114</v>
      </c>
    </row>
    <row r="5070" spans="1:6" ht="30" customHeight="1">
      <c r="A5070" s="3" t="s">
        <v>3</v>
      </c>
      <c r="B5070" s="3" t="s">
        <v>11429</v>
      </c>
      <c r="C5070" s="3" t="s">
        <v>11429</v>
      </c>
      <c r="D5070" s="12" t="s">
        <v>18985</v>
      </c>
      <c r="E5070" s="6" t="str">
        <f t="shared" si="253"/>
        <v>module=gkid</v>
      </c>
      <c r="F5070" s="3" t="s">
        <v>114</v>
      </c>
    </row>
    <row r="5071" spans="1:6" ht="30" customHeight="1">
      <c r="A5071" s="3" t="s">
        <v>3</v>
      </c>
      <c r="B5071" s="3" t="s">
        <v>11430</v>
      </c>
      <c r="C5071" s="3" t="s">
        <v>11430</v>
      </c>
      <c r="D5071" s="12" t="s">
        <v>18986</v>
      </c>
      <c r="E5071" s="6" t="str">
        <f t="shared" si="253"/>
        <v>module=gkid</v>
      </c>
      <c r="F5071" s="3" t="s">
        <v>114</v>
      </c>
    </row>
    <row r="5072" spans="1:6" ht="30" customHeight="1">
      <c r="A5072" s="3" t="s">
        <v>3</v>
      </c>
      <c r="B5072" s="3" t="s">
        <v>11431</v>
      </c>
      <c r="C5072" s="3" t="s">
        <v>11431</v>
      </c>
      <c r="D5072" s="12" t="s">
        <v>18987</v>
      </c>
      <c r="E5072" s="6" t="str">
        <f t="shared" si="253"/>
        <v>module=gkid</v>
      </c>
      <c r="F5072" s="3" t="s">
        <v>114</v>
      </c>
    </row>
    <row r="5073" spans="1:6" ht="30" customHeight="1">
      <c r="A5073" s="3" t="s">
        <v>3</v>
      </c>
      <c r="B5073" s="3" t="s">
        <v>11432</v>
      </c>
      <c r="C5073" s="3" t="s">
        <v>11432</v>
      </c>
      <c r="D5073" s="12" t="s">
        <v>18988</v>
      </c>
      <c r="E5073" s="6" t="str">
        <f t="shared" si="253"/>
        <v>module=gkid</v>
      </c>
      <c r="F5073" s="3" t="s">
        <v>114</v>
      </c>
    </row>
    <row r="5074" spans="1:6" ht="30" customHeight="1">
      <c r="A5074" s="3" t="s">
        <v>3</v>
      </c>
      <c r="B5074" s="3" t="s">
        <v>11433</v>
      </c>
      <c r="C5074" s="3" t="s">
        <v>11433</v>
      </c>
      <c r="D5074" s="12" t="s">
        <v>18989</v>
      </c>
      <c r="E5074" s="6" t="str">
        <f t="shared" si="253"/>
        <v>module=gkid</v>
      </c>
      <c r="F5074" s="3" t="s">
        <v>114</v>
      </c>
    </row>
    <row r="5075" spans="1:6" ht="30" customHeight="1">
      <c r="A5075" s="3" t="s">
        <v>3</v>
      </c>
      <c r="B5075" s="3" t="s">
        <v>11434</v>
      </c>
      <c r="C5075" s="3" t="s">
        <v>11434</v>
      </c>
      <c r="D5075" s="12" t="s">
        <v>18990</v>
      </c>
      <c r="E5075" s="6" t="str">
        <f t="shared" si="253"/>
        <v>module=gkid</v>
      </c>
      <c r="F5075" s="3" t="s">
        <v>114</v>
      </c>
    </row>
    <row r="5076" spans="1:6" ht="30" customHeight="1">
      <c r="A5076" s="3" t="s">
        <v>3</v>
      </c>
      <c r="B5076" s="3" t="s">
        <v>11435</v>
      </c>
      <c r="C5076" s="3" t="s">
        <v>11435</v>
      </c>
      <c r="D5076" s="12" t="s">
        <v>18991</v>
      </c>
      <c r="E5076" s="6" t="str">
        <f t="shared" si="253"/>
        <v>module=gkid</v>
      </c>
      <c r="F5076" s="3" t="s">
        <v>114</v>
      </c>
    </row>
    <row r="5077" spans="1:6" ht="30" customHeight="1">
      <c r="A5077" s="3" t="s">
        <v>3</v>
      </c>
      <c r="B5077" s="3" t="s">
        <v>11436</v>
      </c>
      <c r="C5077" s="3" t="s">
        <v>11436</v>
      </c>
      <c r="D5077" s="12" t="s">
        <v>18992</v>
      </c>
      <c r="E5077" s="6" t="str">
        <f t="shared" si="253"/>
        <v>module=gkid</v>
      </c>
      <c r="F5077" s="3" t="s">
        <v>114</v>
      </c>
    </row>
    <row r="5078" spans="1:6" ht="30" customHeight="1">
      <c r="A5078" s="3" t="s">
        <v>3</v>
      </c>
      <c r="B5078" s="3" t="s">
        <v>11437</v>
      </c>
      <c r="C5078" s="3" t="s">
        <v>11437</v>
      </c>
      <c r="D5078" s="12" t="s">
        <v>18993</v>
      </c>
      <c r="E5078" s="6" t="str">
        <f t="shared" si="253"/>
        <v>module=gkid</v>
      </c>
      <c r="F5078" s="3" t="s">
        <v>114</v>
      </c>
    </row>
    <row r="5079" spans="1:6" ht="30" customHeight="1">
      <c r="A5079" s="3" t="s">
        <v>3</v>
      </c>
      <c r="B5079" s="3" t="s">
        <v>11438</v>
      </c>
      <c r="C5079" s="3" t="s">
        <v>11438</v>
      </c>
      <c r="D5079" s="12" t="s">
        <v>18994</v>
      </c>
      <c r="E5079" s="6" t="str">
        <f t="shared" si="253"/>
        <v>module=gkid</v>
      </c>
      <c r="F5079" s="3" t="s">
        <v>114</v>
      </c>
    </row>
    <row r="5080" spans="1:6" ht="30" customHeight="1">
      <c r="A5080" s="3" t="s">
        <v>3</v>
      </c>
      <c r="B5080" s="3" t="s">
        <v>11439</v>
      </c>
      <c r="C5080" s="3" t="s">
        <v>11439</v>
      </c>
      <c r="D5080" s="12" t="s">
        <v>18995</v>
      </c>
      <c r="E5080" s="6" t="str">
        <f t="shared" si="253"/>
        <v>module=gkid</v>
      </c>
      <c r="F5080" s="3" t="s">
        <v>114</v>
      </c>
    </row>
    <row r="5081" spans="1:6" ht="30" customHeight="1">
      <c r="A5081" s="3" t="s">
        <v>3</v>
      </c>
      <c r="B5081" s="3" t="s">
        <v>11440</v>
      </c>
      <c r="C5081" s="3" t="s">
        <v>11440</v>
      </c>
      <c r="D5081" s="12" t="s">
        <v>18996</v>
      </c>
      <c r="E5081" s="6" t="str">
        <f t="shared" si="253"/>
        <v>module=gkid</v>
      </c>
      <c r="F5081" s="3" t="s">
        <v>114</v>
      </c>
    </row>
    <row r="5082" spans="1:6" ht="30" customHeight="1">
      <c r="A5082" s="3" t="s">
        <v>3</v>
      </c>
      <c r="B5082" s="3" t="s">
        <v>11441</v>
      </c>
      <c r="C5082" s="3" t="s">
        <v>11441</v>
      </c>
      <c r="D5082" s="12" t="s">
        <v>18997</v>
      </c>
      <c r="E5082" s="6" t="str">
        <f t="shared" si="253"/>
        <v>module=gkid</v>
      </c>
      <c r="F5082" s="3" t="s">
        <v>114</v>
      </c>
    </row>
    <row r="5083" spans="1:6" ht="30" customHeight="1">
      <c r="A5083" s="3" t="s">
        <v>3</v>
      </c>
      <c r="B5083" s="3" t="s">
        <v>11442</v>
      </c>
      <c r="C5083" s="3" t="s">
        <v>11442</v>
      </c>
      <c r="D5083" s="12" t="s">
        <v>18998</v>
      </c>
      <c r="E5083" s="6" t="str">
        <f t="shared" si="253"/>
        <v>module=gkid</v>
      </c>
      <c r="F5083" s="3" t="s">
        <v>114</v>
      </c>
    </row>
    <row r="5084" spans="1:6" ht="30" customHeight="1">
      <c r="A5084" s="3" t="s">
        <v>3</v>
      </c>
      <c r="B5084" s="3" t="s">
        <v>11443</v>
      </c>
      <c r="C5084" s="3" t="s">
        <v>11443</v>
      </c>
      <c r="D5084" s="12" t="s">
        <v>18999</v>
      </c>
      <c r="E5084" s="6" t="str">
        <f t="shared" si="253"/>
        <v>module=gkid</v>
      </c>
      <c r="F5084" s="3" t="s">
        <v>114</v>
      </c>
    </row>
    <row r="5085" spans="1:6" ht="30" customHeight="1">
      <c r="A5085" s="3" t="s">
        <v>3</v>
      </c>
      <c r="B5085" s="3" t="s">
        <v>11444</v>
      </c>
      <c r="C5085" s="3" t="s">
        <v>11444</v>
      </c>
      <c r="D5085" s="12" t="s">
        <v>19000</v>
      </c>
      <c r="E5085" s="6" t="str">
        <f t="shared" si="253"/>
        <v>module=gkid</v>
      </c>
      <c r="F5085" s="3" t="s">
        <v>114</v>
      </c>
    </row>
    <row r="5086" spans="1:6" ht="30" customHeight="1">
      <c r="A5086" s="3" t="s">
        <v>3</v>
      </c>
      <c r="B5086" s="3" t="s">
        <v>11445</v>
      </c>
      <c r="C5086" s="3" t="s">
        <v>11445</v>
      </c>
      <c r="D5086" s="12" t="s">
        <v>19001</v>
      </c>
      <c r="E5086" s="6" t="str">
        <f t="shared" si="253"/>
        <v>module=gkid</v>
      </c>
      <c r="F5086" s="3" t="s">
        <v>114</v>
      </c>
    </row>
    <row r="5087" spans="1:6" ht="30" customHeight="1">
      <c r="A5087" s="3" t="s">
        <v>3</v>
      </c>
      <c r="B5087" s="3" t="s">
        <v>11446</v>
      </c>
      <c r="C5087" s="3" t="s">
        <v>11446</v>
      </c>
      <c r="D5087" s="12" t="s">
        <v>19002</v>
      </c>
      <c r="E5087" s="6" t="str">
        <f t="shared" si="253"/>
        <v>module=gkid</v>
      </c>
      <c r="F5087" s="3" t="s">
        <v>114</v>
      </c>
    </row>
    <row r="5088" spans="1:6" ht="30" customHeight="1">
      <c r="A5088" s="3" t="s">
        <v>3</v>
      </c>
      <c r="B5088" s="3" t="s">
        <v>11447</v>
      </c>
      <c r="C5088" s="3" t="s">
        <v>11447</v>
      </c>
      <c r="D5088" s="12" t="s">
        <v>19003</v>
      </c>
      <c r="E5088" s="6" t="str">
        <f t="shared" si="253"/>
        <v>module=gkid</v>
      </c>
      <c r="F5088" s="3" t="s">
        <v>114</v>
      </c>
    </row>
    <row r="5089" spans="1:6" ht="30" customHeight="1">
      <c r="A5089" s="3" t="s">
        <v>3</v>
      </c>
      <c r="B5089" s="3" t="s">
        <v>11448</v>
      </c>
      <c r="C5089" s="3" t="s">
        <v>11448</v>
      </c>
      <c r="D5089" s="12" t="s">
        <v>19004</v>
      </c>
      <c r="E5089" s="6" t="str">
        <f t="shared" si="253"/>
        <v>module=gkid</v>
      </c>
      <c r="F5089" s="3" t="s">
        <v>114</v>
      </c>
    </row>
    <row r="5090" spans="1:6" ht="30" customHeight="1">
      <c r="A5090" s="3" t="s">
        <v>3</v>
      </c>
      <c r="B5090" s="3" t="s">
        <v>11449</v>
      </c>
      <c r="C5090" s="3" t="s">
        <v>11449</v>
      </c>
      <c r="D5090" s="12" t="s">
        <v>19005</v>
      </c>
      <c r="E5090" s="6" t="str">
        <f t="shared" si="253"/>
        <v>module=gkid</v>
      </c>
      <c r="F5090" s="3" t="s">
        <v>114</v>
      </c>
    </row>
    <row r="5091" spans="1:6" ht="30" customHeight="1">
      <c r="A5091" s="3" t="s">
        <v>3</v>
      </c>
      <c r="B5091" s="3" t="s">
        <v>11450</v>
      </c>
      <c r="C5091" s="3" t="s">
        <v>11450</v>
      </c>
      <c r="D5091" s="12" t="s">
        <v>19006</v>
      </c>
      <c r="E5091" s="6" t="str">
        <f t="shared" si="253"/>
        <v>module=gkid</v>
      </c>
      <c r="F5091" s="3" t="s">
        <v>114</v>
      </c>
    </row>
    <row r="5092" spans="1:6" ht="30" customHeight="1">
      <c r="A5092" s="3" t="s">
        <v>3</v>
      </c>
      <c r="B5092" s="3" t="s">
        <v>11451</v>
      </c>
      <c r="C5092" s="3" t="s">
        <v>11451</v>
      </c>
      <c r="D5092" s="12" t="s">
        <v>19007</v>
      </c>
      <c r="E5092" s="6" t="str">
        <f t="shared" si="253"/>
        <v>module=gkid</v>
      </c>
      <c r="F5092" s="3" t="s">
        <v>114</v>
      </c>
    </row>
    <row r="5093" spans="1:6" ht="30" customHeight="1">
      <c r="A5093" s="3" t="s">
        <v>3</v>
      </c>
      <c r="B5093" s="3" t="s">
        <v>11452</v>
      </c>
      <c r="C5093" s="3" t="s">
        <v>11452</v>
      </c>
      <c r="D5093" s="12" t="s">
        <v>19008</v>
      </c>
      <c r="E5093" s="6" t="str">
        <f t="shared" si="253"/>
        <v>module=gkid</v>
      </c>
      <c r="F5093" s="3" t="s">
        <v>114</v>
      </c>
    </row>
    <row r="5094" spans="1:6" ht="30" customHeight="1">
      <c r="A5094" s="3" t="s">
        <v>3</v>
      </c>
      <c r="B5094" s="3" t="s">
        <v>11453</v>
      </c>
      <c r="C5094" s="3" t="s">
        <v>11453</v>
      </c>
      <c r="D5094" s="12" t="s">
        <v>19009</v>
      </c>
      <c r="E5094" s="6" t="str">
        <f t="shared" si="253"/>
        <v>module=gkid</v>
      </c>
      <c r="F5094" s="3" t="s">
        <v>114</v>
      </c>
    </row>
    <row r="5095" spans="1:6" ht="30" customHeight="1">
      <c r="A5095" s="3" t="s">
        <v>3</v>
      </c>
      <c r="B5095" s="3" t="s">
        <v>11454</v>
      </c>
      <c r="C5095" s="3" t="s">
        <v>11454</v>
      </c>
      <c r="D5095" s="12" t="s">
        <v>19010</v>
      </c>
      <c r="E5095" s="6" t="str">
        <f t="shared" si="253"/>
        <v>module=gkid</v>
      </c>
      <c r="F5095" s="3" t="s">
        <v>114</v>
      </c>
    </row>
    <row r="5096" spans="1:6" ht="30" customHeight="1">
      <c r="A5096" s="3" t="s">
        <v>3</v>
      </c>
      <c r="B5096" s="3" t="s">
        <v>11455</v>
      </c>
      <c r="C5096" s="3" t="s">
        <v>11455</v>
      </c>
      <c r="D5096" s="12" t="s">
        <v>19011</v>
      </c>
      <c r="E5096" s="6" t="str">
        <f t="shared" si="253"/>
        <v>module=gkid</v>
      </c>
      <c r="F5096" s="3" t="s">
        <v>114</v>
      </c>
    </row>
    <row r="5097" spans="1:6" ht="30" customHeight="1">
      <c r="A5097" s="3" t="s">
        <v>3</v>
      </c>
      <c r="B5097" s="3" t="s">
        <v>11456</v>
      </c>
      <c r="C5097" s="3" t="s">
        <v>11456</v>
      </c>
      <c r="D5097" s="12" t="s">
        <v>19012</v>
      </c>
      <c r="E5097" s="6" t="str">
        <f t="shared" si="253"/>
        <v>module=gkid</v>
      </c>
      <c r="F5097" s="3" t="s">
        <v>114</v>
      </c>
    </row>
    <row r="5098" spans="1:6" ht="30" customHeight="1">
      <c r="A5098" s="3" t="s">
        <v>3</v>
      </c>
      <c r="B5098" s="3" t="s">
        <v>11457</v>
      </c>
      <c r="C5098" s="3" t="s">
        <v>11457</v>
      </c>
      <c r="D5098" s="12" t="s">
        <v>19013</v>
      </c>
      <c r="E5098" s="6" t="str">
        <f t="shared" si="253"/>
        <v>module=gkid</v>
      </c>
      <c r="F5098" s="3" t="s">
        <v>114</v>
      </c>
    </row>
    <row r="5099" spans="1:6" ht="30" customHeight="1">
      <c r="A5099" s="3" t="s">
        <v>3</v>
      </c>
      <c r="B5099" s="3" t="s">
        <v>11458</v>
      </c>
      <c r="C5099" s="3" t="s">
        <v>11458</v>
      </c>
      <c r="D5099" s="12" t="s">
        <v>19014</v>
      </c>
      <c r="E5099" s="6" t="str">
        <f t="shared" si="253"/>
        <v>module=gkid</v>
      </c>
      <c r="F5099" s="3" t="s">
        <v>114</v>
      </c>
    </row>
    <row r="5100" spans="1:6" ht="30" customHeight="1">
      <c r="A5100" s="3" t="s">
        <v>3</v>
      </c>
      <c r="B5100" s="3" t="s">
        <v>11459</v>
      </c>
      <c r="C5100" s="3" t="s">
        <v>11459</v>
      </c>
      <c r="D5100" s="12" t="s">
        <v>19015</v>
      </c>
      <c r="E5100" s="6" t="str">
        <f t="shared" si="253"/>
        <v>module=gkid</v>
      </c>
      <c r="F5100" s="3" t="s">
        <v>114</v>
      </c>
    </row>
    <row r="5101" spans="1:6" ht="30" customHeight="1">
      <c r="A5101" s="3" t="s">
        <v>3</v>
      </c>
      <c r="B5101" s="3" t="s">
        <v>11460</v>
      </c>
      <c r="C5101" s="3" t="s">
        <v>11460</v>
      </c>
      <c r="D5101" s="12" t="s">
        <v>19016</v>
      </c>
      <c r="E5101" s="6" t="str">
        <f t="shared" si="253"/>
        <v>module=gkid</v>
      </c>
      <c r="F5101" s="3" t="s">
        <v>114</v>
      </c>
    </row>
    <row r="5102" spans="1:6" ht="30" customHeight="1">
      <c r="A5102" s="3" t="s">
        <v>3</v>
      </c>
      <c r="B5102" s="3" t="s">
        <v>11461</v>
      </c>
      <c r="C5102" s="3" t="s">
        <v>11461</v>
      </c>
      <c r="D5102" s="12" t="s">
        <v>19017</v>
      </c>
      <c r="E5102" s="6" t="str">
        <f t="shared" si="253"/>
        <v>module=gkid</v>
      </c>
      <c r="F5102" s="3" t="s">
        <v>114</v>
      </c>
    </row>
    <row r="5103" spans="1:6" ht="30" customHeight="1">
      <c r="A5103" s="3" t="s">
        <v>3</v>
      </c>
      <c r="B5103" s="3" t="s">
        <v>11462</v>
      </c>
      <c r="C5103" s="3" t="s">
        <v>11462</v>
      </c>
      <c r="D5103" s="12" t="s">
        <v>19018</v>
      </c>
      <c r="E5103" s="6" t="str">
        <f t="shared" si="253"/>
        <v>module=gkid</v>
      </c>
      <c r="F5103" s="3" t="s">
        <v>114</v>
      </c>
    </row>
    <row r="5104" spans="1:6" ht="30" customHeight="1">
      <c r="A5104" s="3" t="s">
        <v>3</v>
      </c>
      <c r="B5104" s="3" t="s">
        <v>11463</v>
      </c>
      <c r="C5104" s="3" t="s">
        <v>11463</v>
      </c>
      <c r="D5104" s="12" t="s">
        <v>19019</v>
      </c>
      <c r="E5104" s="6" t="str">
        <f t="shared" si="253"/>
        <v>module=gkid</v>
      </c>
      <c r="F5104" s="3" t="s">
        <v>114</v>
      </c>
    </row>
    <row r="5105" spans="1:6" ht="30" customHeight="1">
      <c r="A5105" s="3" t="s">
        <v>3</v>
      </c>
      <c r="B5105" s="3" t="s">
        <v>11464</v>
      </c>
      <c r="C5105" s="3" t="s">
        <v>11464</v>
      </c>
      <c r="D5105" s="12" t="s">
        <v>19020</v>
      </c>
      <c r="E5105" s="6" t="str">
        <f t="shared" si="253"/>
        <v>module=gkid</v>
      </c>
      <c r="F5105" s="3" t="s">
        <v>114</v>
      </c>
    </row>
    <row r="5106" spans="1:6" ht="30" customHeight="1">
      <c r="A5106" s="3" t="s">
        <v>3</v>
      </c>
      <c r="B5106" s="3" t="s">
        <v>11465</v>
      </c>
      <c r="C5106" s="3" t="s">
        <v>11465</v>
      </c>
      <c r="D5106" s="12" t="s">
        <v>19021</v>
      </c>
      <c r="E5106" s="6" t="str">
        <f t="shared" si="253"/>
        <v>module=gkid</v>
      </c>
      <c r="F5106" s="3" t="s">
        <v>114</v>
      </c>
    </row>
    <row r="5107" spans="1:6" ht="30" customHeight="1">
      <c r="A5107" s="3" t="s">
        <v>3</v>
      </c>
      <c r="B5107" s="3" t="s">
        <v>11466</v>
      </c>
      <c r="C5107" s="3" t="s">
        <v>11466</v>
      </c>
      <c r="D5107" s="12" t="s">
        <v>19022</v>
      </c>
      <c r="E5107" s="6" t="str">
        <f t="shared" si="253"/>
        <v>module=gkid</v>
      </c>
      <c r="F5107" s="3" t="s">
        <v>114</v>
      </c>
    </row>
    <row r="5108" spans="1:6" ht="30" customHeight="1">
      <c r="A5108" s="3" t="s">
        <v>3</v>
      </c>
      <c r="B5108" s="3" t="s">
        <v>11467</v>
      </c>
      <c r="C5108" s="3" t="s">
        <v>11467</v>
      </c>
      <c r="D5108" s="12" t="s">
        <v>19023</v>
      </c>
      <c r="E5108" s="6" t="str">
        <f t="shared" si="253"/>
        <v>module=gkid</v>
      </c>
      <c r="F5108" s="3" t="s">
        <v>114</v>
      </c>
    </row>
    <row r="5109" spans="1:6" ht="30" customHeight="1">
      <c r="A5109" s="3" t="s">
        <v>3</v>
      </c>
      <c r="B5109" s="3" t="s">
        <v>11468</v>
      </c>
      <c r="C5109" s="3" t="s">
        <v>11468</v>
      </c>
      <c r="D5109" s="12" t="s">
        <v>19024</v>
      </c>
      <c r="E5109" s="6" t="str">
        <f t="shared" si="253"/>
        <v>module=gkid</v>
      </c>
      <c r="F5109" s="3" t="s">
        <v>114</v>
      </c>
    </row>
    <row r="5110" spans="1:6" ht="30" customHeight="1">
      <c r="A5110" s="3" t="s">
        <v>3</v>
      </c>
      <c r="B5110" s="3" t="s">
        <v>11469</v>
      </c>
      <c r="C5110" s="3" t="s">
        <v>11469</v>
      </c>
      <c r="D5110" s="12" t="s">
        <v>19025</v>
      </c>
      <c r="E5110" s="6" t="str">
        <f t="shared" si="253"/>
        <v>module=gkid</v>
      </c>
      <c r="F5110" s="3" t="s">
        <v>114</v>
      </c>
    </row>
    <row r="5111" spans="1:6" ht="30" customHeight="1">
      <c r="A5111" s="3" t="s">
        <v>3</v>
      </c>
      <c r="B5111" s="3" t="s">
        <v>11470</v>
      </c>
      <c r="C5111" s="3" t="s">
        <v>11470</v>
      </c>
      <c r="D5111" s="12" t="s">
        <v>19026</v>
      </c>
      <c r="E5111" s="6" t="str">
        <f t="shared" si="253"/>
        <v>module=gkid</v>
      </c>
      <c r="F5111" s="3" t="s">
        <v>114</v>
      </c>
    </row>
    <row r="5112" spans="1:6" ht="30" customHeight="1">
      <c r="A5112" s="3" t="s">
        <v>3</v>
      </c>
      <c r="B5112" s="3" t="s">
        <v>11471</v>
      </c>
      <c r="C5112" s="3" t="s">
        <v>11471</v>
      </c>
      <c r="D5112" s="12" t="s">
        <v>19027</v>
      </c>
      <c r="E5112" s="6" t="str">
        <f t="shared" si="253"/>
        <v>module=gkid</v>
      </c>
      <c r="F5112" s="3" t="s">
        <v>114</v>
      </c>
    </row>
    <row r="5113" spans="1:6" ht="30" customHeight="1">
      <c r="A5113" s="3" t="s">
        <v>3</v>
      </c>
      <c r="B5113" s="3" t="s">
        <v>11472</v>
      </c>
      <c r="C5113" s="3" t="s">
        <v>11472</v>
      </c>
      <c r="D5113" s="12" t="s">
        <v>19028</v>
      </c>
      <c r="E5113" s="6" t="str">
        <f t="shared" si="253"/>
        <v>module=gkid</v>
      </c>
      <c r="F5113" s="3" t="s">
        <v>114</v>
      </c>
    </row>
    <row r="5114" spans="1:6" ht="30" customHeight="1">
      <c r="A5114" s="3" t="s">
        <v>3</v>
      </c>
      <c r="B5114" s="3" t="s">
        <v>11473</v>
      </c>
      <c r="C5114" s="3" t="s">
        <v>11473</v>
      </c>
      <c r="D5114" s="12" t="s">
        <v>19029</v>
      </c>
      <c r="E5114" s="6" t="str">
        <f t="shared" si="253"/>
        <v>module=gkid</v>
      </c>
      <c r="F5114" s="3" t="s">
        <v>114</v>
      </c>
    </row>
    <row r="5115" spans="1:6" ht="30" customHeight="1">
      <c r="A5115" s="3" t="s">
        <v>3</v>
      </c>
      <c r="B5115" s="3" t="s">
        <v>11474</v>
      </c>
      <c r="C5115" s="3" t="s">
        <v>11474</v>
      </c>
      <c r="D5115" s="12" t="s">
        <v>19030</v>
      </c>
      <c r="E5115" s="6" t="str">
        <f t="shared" si="253"/>
        <v>module=gkid</v>
      </c>
      <c r="F5115" s="3" t="s">
        <v>114</v>
      </c>
    </row>
    <row r="5116" spans="1:6" ht="30" customHeight="1">
      <c r="A5116" s="3" t="s">
        <v>2</v>
      </c>
      <c r="B5116" s="3" t="s">
        <v>11475</v>
      </c>
      <c r="C5116" s="3" t="s">
        <v>15711</v>
      </c>
      <c r="D5116" s="12" t="s">
        <v>19031</v>
      </c>
      <c r="E5116" s="6" t="str">
        <f t="shared" ref="E5116:E5135" si="254">HYPERLINK("http://www.ssc.wisc.edu/wlsresearch/documentation/waves/?wave=grad2k&amp;module=gkid_screener","module=gkid_screener")</f>
        <v>module=gkid_screener</v>
      </c>
      <c r="F5116" s="6" t="str">
        <f t="shared" ref="F5116:F5135" si="255">HYPERLINK("http://www.ssc.wisc.edu/wlsresearch/documentation/waves/?wave=sib2k&amp;module=skid_screener","module=skid_screener")</f>
        <v>module=skid_screener</v>
      </c>
    </row>
    <row r="5117" spans="1:6" ht="30" customHeight="1">
      <c r="A5117" s="3" t="s">
        <v>2</v>
      </c>
      <c r="B5117" s="3" t="s">
        <v>11476</v>
      </c>
      <c r="C5117" s="3" t="s">
        <v>15712</v>
      </c>
      <c r="D5117" s="12" t="s">
        <v>19032</v>
      </c>
      <c r="E5117" s="6" t="str">
        <f t="shared" si="254"/>
        <v>module=gkid_screener</v>
      </c>
      <c r="F5117" s="6" t="str">
        <f t="shared" si="255"/>
        <v>module=skid_screener</v>
      </c>
    </row>
    <row r="5118" spans="1:6" ht="30" customHeight="1">
      <c r="A5118" s="3" t="s">
        <v>2</v>
      </c>
      <c r="B5118" s="3" t="s">
        <v>11477</v>
      </c>
      <c r="C5118" s="3" t="s">
        <v>15713</v>
      </c>
      <c r="D5118" s="12" t="s">
        <v>19033</v>
      </c>
      <c r="E5118" s="6" t="str">
        <f t="shared" si="254"/>
        <v>module=gkid_screener</v>
      </c>
      <c r="F5118" s="6" t="str">
        <f t="shared" si="255"/>
        <v>module=skid_screener</v>
      </c>
    </row>
    <row r="5119" spans="1:6" ht="30" customHeight="1">
      <c r="A5119" s="3" t="s">
        <v>2</v>
      </c>
      <c r="B5119" s="3" t="s">
        <v>11478</v>
      </c>
      <c r="C5119" s="3" t="s">
        <v>15714</v>
      </c>
      <c r="D5119" s="12" t="s">
        <v>19034</v>
      </c>
      <c r="E5119" s="6" t="str">
        <f t="shared" si="254"/>
        <v>module=gkid_screener</v>
      </c>
      <c r="F5119" s="6" t="str">
        <f t="shared" si="255"/>
        <v>module=skid_screener</v>
      </c>
    </row>
    <row r="5120" spans="1:6" ht="30" customHeight="1">
      <c r="A5120" s="3" t="s">
        <v>2</v>
      </c>
      <c r="B5120" s="3" t="s">
        <v>11479</v>
      </c>
      <c r="C5120" s="3" t="s">
        <v>15715</v>
      </c>
      <c r="D5120" s="12" t="s">
        <v>19035</v>
      </c>
      <c r="E5120" s="6" t="str">
        <f t="shared" si="254"/>
        <v>module=gkid_screener</v>
      </c>
      <c r="F5120" s="6" t="str">
        <f t="shared" si="255"/>
        <v>module=skid_screener</v>
      </c>
    </row>
    <row r="5121" spans="1:6" ht="30" customHeight="1">
      <c r="A5121" s="3" t="s">
        <v>2</v>
      </c>
      <c r="B5121" s="3" t="s">
        <v>11480</v>
      </c>
      <c r="C5121" s="3" t="s">
        <v>15716</v>
      </c>
      <c r="D5121" s="12" t="s">
        <v>19036</v>
      </c>
      <c r="E5121" s="6" t="str">
        <f t="shared" si="254"/>
        <v>module=gkid_screener</v>
      </c>
      <c r="F5121" s="6" t="str">
        <f t="shared" si="255"/>
        <v>module=skid_screener</v>
      </c>
    </row>
    <row r="5122" spans="1:6" ht="30" customHeight="1">
      <c r="A5122" s="3" t="s">
        <v>2</v>
      </c>
      <c r="B5122" s="3" t="s">
        <v>11481</v>
      </c>
      <c r="C5122" s="3" t="s">
        <v>15717</v>
      </c>
      <c r="D5122" s="12" t="s">
        <v>19037</v>
      </c>
      <c r="E5122" s="6" t="str">
        <f t="shared" si="254"/>
        <v>module=gkid_screener</v>
      </c>
      <c r="F5122" s="6" t="str">
        <f t="shared" si="255"/>
        <v>module=skid_screener</v>
      </c>
    </row>
    <row r="5123" spans="1:6" ht="30" customHeight="1">
      <c r="A5123" s="3" t="s">
        <v>2</v>
      </c>
      <c r="B5123" s="3" t="s">
        <v>11482</v>
      </c>
      <c r="C5123" s="3" t="s">
        <v>15718</v>
      </c>
      <c r="D5123" s="12" t="s">
        <v>19038</v>
      </c>
      <c r="E5123" s="6" t="str">
        <f t="shared" si="254"/>
        <v>module=gkid_screener</v>
      </c>
      <c r="F5123" s="6" t="str">
        <f t="shared" si="255"/>
        <v>module=skid_screener</v>
      </c>
    </row>
    <row r="5124" spans="1:6" ht="30" customHeight="1">
      <c r="A5124" s="3" t="s">
        <v>2</v>
      </c>
      <c r="B5124" s="3" t="s">
        <v>11483</v>
      </c>
      <c r="C5124" s="3" t="s">
        <v>15719</v>
      </c>
      <c r="D5124" s="12" t="s">
        <v>19039</v>
      </c>
      <c r="E5124" s="6" t="str">
        <f t="shared" si="254"/>
        <v>module=gkid_screener</v>
      </c>
      <c r="F5124" s="6" t="str">
        <f t="shared" si="255"/>
        <v>module=skid_screener</v>
      </c>
    </row>
    <row r="5125" spans="1:6" ht="30" customHeight="1">
      <c r="A5125" s="3" t="s">
        <v>2</v>
      </c>
      <c r="B5125" s="3" t="s">
        <v>11484</v>
      </c>
      <c r="C5125" s="3" t="s">
        <v>15720</v>
      </c>
      <c r="D5125" s="12" t="s">
        <v>19040</v>
      </c>
      <c r="E5125" s="6" t="str">
        <f t="shared" si="254"/>
        <v>module=gkid_screener</v>
      </c>
      <c r="F5125" s="6" t="str">
        <f t="shared" si="255"/>
        <v>module=skid_screener</v>
      </c>
    </row>
    <row r="5126" spans="1:6" ht="30" customHeight="1">
      <c r="A5126" s="3" t="s">
        <v>2</v>
      </c>
      <c r="B5126" s="3" t="s">
        <v>11485</v>
      </c>
      <c r="C5126" s="3" t="s">
        <v>15721</v>
      </c>
      <c r="D5126" s="12" t="s">
        <v>19041</v>
      </c>
      <c r="E5126" s="6" t="str">
        <f t="shared" si="254"/>
        <v>module=gkid_screener</v>
      </c>
      <c r="F5126" s="6" t="str">
        <f t="shared" si="255"/>
        <v>module=skid_screener</v>
      </c>
    </row>
    <row r="5127" spans="1:6" ht="30" customHeight="1">
      <c r="A5127" s="3" t="s">
        <v>2</v>
      </c>
      <c r="B5127" s="3" t="s">
        <v>11486</v>
      </c>
      <c r="C5127" s="3" t="s">
        <v>15722</v>
      </c>
      <c r="D5127" s="12" t="s">
        <v>19042</v>
      </c>
      <c r="E5127" s="6" t="str">
        <f t="shared" si="254"/>
        <v>module=gkid_screener</v>
      </c>
      <c r="F5127" s="6" t="str">
        <f t="shared" si="255"/>
        <v>module=skid_screener</v>
      </c>
    </row>
    <row r="5128" spans="1:6" ht="30" customHeight="1">
      <c r="A5128" s="3" t="s">
        <v>2</v>
      </c>
      <c r="B5128" s="3" t="s">
        <v>11487</v>
      </c>
      <c r="C5128" s="3" t="s">
        <v>15723</v>
      </c>
      <c r="D5128" s="12" t="s">
        <v>19043</v>
      </c>
      <c r="E5128" s="6" t="str">
        <f t="shared" si="254"/>
        <v>module=gkid_screener</v>
      </c>
      <c r="F5128" s="6" t="str">
        <f t="shared" si="255"/>
        <v>module=skid_screener</v>
      </c>
    </row>
    <row r="5129" spans="1:6" ht="30" customHeight="1">
      <c r="A5129" s="3" t="s">
        <v>2</v>
      </c>
      <c r="B5129" s="3" t="s">
        <v>11488</v>
      </c>
      <c r="C5129" s="3" t="s">
        <v>15724</v>
      </c>
      <c r="D5129" s="12" t="s">
        <v>19044</v>
      </c>
      <c r="E5129" s="6" t="str">
        <f t="shared" si="254"/>
        <v>module=gkid_screener</v>
      </c>
      <c r="F5129" s="6" t="str">
        <f t="shared" si="255"/>
        <v>module=skid_screener</v>
      </c>
    </row>
    <row r="5130" spans="1:6" ht="30" customHeight="1">
      <c r="A5130" s="3" t="s">
        <v>2</v>
      </c>
      <c r="B5130" s="3" t="s">
        <v>11489</v>
      </c>
      <c r="C5130" s="3" t="s">
        <v>15725</v>
      </c>
      <c r="D5130" s="12" t="s">
        <v>19045</v>
      </c>
      <c r="E5130" s="6" t="str">
        <f t="shared" si="254"/>
        <v>module=gkid_screener</v>
      </c>
      <c r="F5130" s="6" t="str">
        <f t="shared" si="255"/>
        <v>module=skid_screener</v>
      </c>
    </row>
    <row r="5131" spans="1:6" ht="30" customHeight="1">
      <c r="A5131" s="3" t="s">
        <v>2</v>
      </c>
      <c r="B5131" s="3" t="s">
        <v>11490</v>
      </c>
      <c r="C5131" s="3" t="s">
        <v>15726</v>
      </c>
      <c r="D5131" s="12" t="s">
        <v>19046</v>
      </c>
      <c r="E5131" s="6" t="str">
        <f t="shared" si="254"/>
        <v>module=gkid_screener</v>
      </c>
      <c r="F5131" s="6" t="str">
        <f t="shared" si="255"/>
        <v>module=skid_screener</v>
      </c>
    </row>
    <row r="5132" spans="1:6" ht="30" customHeight="1">
      <c r="A5132" s="3" t="s">
        <v>2</v>
      </c>
      <c r="B5132" s="3" t="s">
        <v>11491</v>
      </c>
      <c r="C5132" s="3" t="s">
        <v>15727</v>
      </c>
      <c r="D5132" s="12" t="s">
        <v>19047</v>
      </c>
      <c r="E5132" s="6" t="str">
        <f t="shared" si="254"/>
        <v>module=gkid_screener</v>
      </c>
      <c r="F5132" s="6" t="str">
        <f t="shared" si="255"/>
        <v>module=skid_screener</v>
      </c>
    </row>
    <row r="5133" spans="1:6" ht="30" customHeight="1">
      <c r="A5133" s="3" t="s">
        <v>2</v>
      </c>
      <c r="B5133" s="3" t="s">
        <v>11492</v>
      </c>
      <c r="C5133" s="3" t="s">
        <v>15728</v>
      </c>
      <c r="D5133" s="12" t="s">
        <v>19048</v>
      </c>
      <c r="E5133" s="6" t="str">
        <f t="shared" si="254"/>
        <v>module=gkid_screener</v>
      </c>
      <c r="F5133" s="6" t="str">
        <f t="shared" si="255"/>
        <v>module=skid_screener</v>
      </c>
    </row>
    <row r="5134" spans="1:6" ht="30" customHeight="1">
      <c r="A5134" s="3" t="s">
        <v>2</v>
      </c>
      <c r="B5134" s="3" t="s">
        <v>11493</v>
      </c>
      <c r="C5134" s="3" t="s">
        <v>15729</v>
      </c>
      <c r="D5134" s="12" t="s">
        <v>19049</v>
      </c>
      <c r="E5134" s="6" t="str">
        <f t="shared" si="254"/>
        <v>module=gkid_screener</v>
      </c>
      <c r="F5134" s="6" t="str">
        <f t="shared" si="255"/>
        <v>module=skid_screener</v>
      </c>
    </row>
    <row r="5135" spans="1:6" ht="30" customHeight="1">
      <c r="A5135" s="3" t="s">
        <v>2</v>
      </c>
      <c r="B5135" s="3" t="s">
        <v>11494</v>
      </c>
      <c r="C5135" s="3" t="s">
        <v>15730</v>
      </c>
      <c r="D5135" s="12" t="s">
        <v>19050</v>
      </c>
      <c r="E5135" s="6" t="str">
        <f t="shared" si="254"/>
        <v>module=gkid_screener</v>
      </c>
      <c r="F5135" s="6" t="str">
        <f t="shared" si="255"/>
        <v>module=skid_screener</v>
      </c>
    </row>
    <row r="5136" spans="1:6" ht="30" customHeight="1">
      <c r="A5136" s="3" t="s">
        <v>2</v>
      </c>
      <c r="B5136" s="3" t="s">
        <v>11495</v>
      </c>
      <c r="C5136" s="3" t="s">
        <v>15731</v>
      </c>
      <c r="D5136" s="12" t="s">
        <v>19051</v>
      </c>
      <c r="E5136" s="6" t="str">
        <f t="shared" ref="E5136:E5167" si="256">HYPERLINK("http://www.ssc.wisc.edu/wlsresearch/documentation/waves/?wave=grad2k&amp;module=gsib","module=gsib")</f>
        <v>module=gsib</v>
      </c>
      <c r="F5136" s="6" t="str">
        <f t="shared" ref="F5136:F5162" si="257">HYPERLINK("http://www.ssc.wisc.edu/wlsresearch/documentation/waves/?wave=sib2k&amp;module=ssib","module=ssib")</f>
        <v>module=ssib</v>
      </c>
    </row>
    <row r="5137" spans="1:6" ht="30" customHeight="1">
      <c r="A5137" s="3" t="s">
        <v>2</v>
      </c>
      <c r="B5137" s="3" t="s">
        <v>11496</v>
      </c>
      <c r="C5137" s="3" t="s">
        <v>15732</v>
      </c>
      <c r="D5137" s="12" t="s">
        <v>19052</v>
      </c>
      <c r="E5137" s="6" t="str">
        <f t="shared" si="256"/>
        <v>module=gsib</v>
      </c>
      <c r="F5137" s="6" t="str">
        <f t="shared" si="257"/>
        <v>module=ssib</v>
      </c>
    </row>
    <row r="5138" spans="1:6" ht="30" customHeight="1">
      <c r="A5138" s="3" t="s">
        <v>2</v>
      </c>
      <c r="B5138" s="3" t="s">
        <v>11497</v>
      </c>
      <c r="C5138" s="3" t="s">
        <v>15733</v>
      </c>
      <c r="D5138" s="12" t="s">
        <v>19053</v>
      </c>
      <c r="E5138" s="6" t="str">
        <f t="shared" si="256"/>
        <v>module=gsib</v>
      </c>
      <c r="F5138" s="6" t="str">
        <f t="shared" si="257"/>
        <v>module=ssib</v>
      </c>
    </row>
    <row r="5139" spans="1:6" ht="30" customHeight="1">
      <c r="A5139" s="3" t="s">
        <v>2</v>
      </c>
      <c r="B5139" s="3" t="s">
        <v>11498</v>
      </c>
      <c r="C5139" s="3" t="s">
        <v>15734</v>
      </c>
      <c r="D5139" s="12" t="s">
        <v>19054</v>
      </c>
      <c r="E5139" s="6" t="str">
        <f t="shared" si="256"/>
        <v>module=gsib</v>
      </c>
      <c r="F5139" s="6" t="str">
        <f t="shared" si="257"/>
        <v>module=ssib</v>
      </c>
    </row>
    <row r="5140" spans="1:6" ht="30" customHeight="1">
      <c r="A5140" s="3" t="s">
        <v>2</v>
      </c>
      <c r="B5140" s="3" t="s">
        <v>11499</v>
      </c>
      <c r="C5140" s="3" t="s">
        <v>15735</v>
      </c>
      <c r="D5140" s="12" t="s">
        <v>19055</v>
      </c>
      <c r="E5140" s="6" t="str">
        <f t="shared" si="256"/>
        <v>module=gsib</v>
      </c>
      <c r="F5140" s="6" t="str">
        <f t="shared" si="257"/>
        <v>module=ssib</v>
      </c>
    </row>
    <row r="5141" spans="1:6" ht="30" customHeight="1">
      <c r="A5141" s="3" t="s">
        <v>2</v>
      </c>
      <c r="B5141" s="3" t="s">
        <v>11500</v>
      </c>
      <c r="C5141" s="3" t="s">
        <v>15736</v>
      </c>
      <c r="D5141" s="12" t="s">
        <v>19056</v>
      </c>
      <c r="E5141" s="6" t="str">
        <f t="shared" si="256"/>
        <v>module=gsib</v>
      </c>
      <c r="F5141" s="6" t="str">
        <f t="shared" si="257"/>
        <v>module=ssib</v>
      </c>
    </row>
    <row r="5142" spans="1:6" ht="30" customHeight="1">
      <c r="A5142" s="3" t="s">
        <v>2</v>
      </c>
      <c r="B5142" s="3" t="s">
        <v>11501</v>
      </c>
      <c r="C5142" s="3" t="s">
        <v>15737</v>
      </c>
      <c r="D5142" s="12" t="s">
        <v>19057</v>
      </c>
      <c r="E5142" s="6" t="str">
        <f t="shared" si="256"/>
        <v>module=gsib</v>
      </c>
      <c r="F5142" s="6" t="str">
        <f t="shared" si="257"/>
        <v>module=ssib</v>
      </c>
    </row>
    <row r="5143" spans="1:6" ht="30" customHeight="1">
      <c r="A5143" s="3" t="s">
        <v>2</v>
      </c>
      <c r="B5143" s="3" t="s">
        <v>11502</v>
      </c>
      <c r="C5143" s="3" t="s">
        <v>15738</v>
      </c>
      <c r="D5143" s="12" t="s">
        <v>19058</v>
      </c>
      <c r="E5143" s="6" t="str">
        <f t="shared" si="256"/>
        <v>module=gsib</v>
      </c>
      <c r="F5143" s="6" t="str">
        <f t="shared" si="257"/>
        <v>module=ssib</v>
      </c>
    </row>
    <row r="5144" spans="1:6" ht="30" customHeight="1">
      <c r="A5144" s="3" t="s">
        <v>2</v>
      </c>
      <c r="B5144" s="3" t="s">
        <v>11503</v>
      </c>
      <c r="C5144" s="3" t="s">
        <v>15739</v>
      </c>
      <c r="D5144" s="12" t="s">
        <v>19059</v>
      </c>
      <c r="E5144" s="6" t="str">
        <f t="shared" si="256"/>
        <v>module=gsib</v>
      </c>
      <c r="F5144" s="6" t="str">
        <f t="shared" si="257"/>
        <v>module=ssib</v>
      </c>
    </row>
    <row r="5145" spans="1:6" ht="30" customHeight="1">
      <c r="A5145" s="3" t="s">
        <v>2</v>
      </c>
      <c r="B5145" s="3" t="s">
        <v>11504</v>
      </c>
      <c r="C5145" s="3" t="s">
        <v>15740</v>
      </c>
      <c r="D5145" s="12" t="s">
        <v>19060</v>
      </c>
      <c r="E5145" s="6" t="str">
        <f t="shared" si="256"/>
        <v>module=gsib</v>
      </c>
      <c r="F5145" s="6" t="str">
        <f t="shared" si="257"/>
        <v>module=ssib</v>
      </c>
    </row>
    <row r="5146" spans="1:6" ht="30" customHeight="1">
      <c r="A5146" s="3" t="s">
        <v>2</v>
      </c>
      <c r="B5146" s="3" t="s">
        <v>11505</v>
      </c>
      <c r="C5146" s="3" t="s">
        <v>15741</v>
      </c>
      <c r="D5146" s="12" t="s">
        <v>19061</v>
      </c>
      <c r="E5146" s="6" t="str">
        <f t="shared" si="256"/>
        <v>module=gsib</v>
      </c>
      <c r="F5146" s="6" t="str">
        <f t="shared" si="257"/>
        <v>module=ssib</v>
      </c>
    </row>
    <row r="5147" spans="1:6" ht="30" customHeight="1">
      <c r="A5147" s="3" t="s">
        <v>2</v>
      </c>
      <c r="B5147" s="3" t="s">
        <v>11506</v>
      </c>
      <c r="C5147" s="3" t="s">
        <v>15742</v>
      </c>
      <c r="D5147" s="12" t="s">
        <v>19062</v>
      </c>
      <c r="E5147" s="6" t="str">
        <f t="shared" si="256"/>
        <v>module=gsib</v>
      </c>
      <c r="F5147" s="6" t="str">
        <f t="shared" si="257"/>
        <v>module=ssib</v>
      </c>
    </row>
    <row r="5148" spans="1:6" ht="30" customHeight="1">
      <c r="A5148" s="3" t="s">
        <v>2</v>
      </c>
      <c r="B5148" s="3" t="s">
        <v>11507</v>
      </c>
      <c r="C5148" s="3" t="s">
        <v>15743</v>
      </c>
      <c r="D5148" s="12" t="s">
        <v>19063</v>
      </c>
      <c r="E5148" s="6" t="str">
        <f t="shared" si="256"/>
        <v>module=gsib</v>
      </c>
      <c r="F5148" s="6" t="str">
        <f t="shared" si="257"/>
        <v>module=ssib</v>
      </c>
    </row>
    <row r="5149" spans="1:6" ht="30" customHeight="1">
      <c r="A5149" s="3" t="s">
        <v>2</v>
      </c>
      <c r="B5149" s="3" t="s">
        <v>11508</v>
      </c>
      <c r="C5149" s="3" t="s">
        <v>15744</v>
      </c>
      <c r="D5149" s="12" t="s">
        <v>19064</v>
      </c>
      <c r="E5149" s="6" t="str">
        <f t="shared" si="256"/>
        <v>module=gsib</v>
      </c>
      <c r="F5149" s="6" t="str">
        <f t="shared" si="257"/>
        <v>module=ssib</v>
      </c>
    </row>
    <row r="5150" spans="1:6" ht="30" customHeight="1">
      <c r="A5150" s="3" t="s">
        <v>2</v>
      </c>
      <c r="B5150" s="3" t="s">
        <v>11509</v>
      </c>
      <c r="C5150" s="3" t="s">
        <v>15745</v>
      </c>
      <c r="D5150" s="12" t="s">
        <v>19065</v>
      </c>
      <c r="E5150" s="6" t="str">
        <f t="shared" si="256"/>
        <v>module=gsib</v>
      </c>
      <c r="F5150" s="6" t="str">
        <f t="shared" si="257"/>
        <v>module=ssib</v>
      </c>
    </row>
    <row r="5151" spans="1:6" ht="30" customHeight="1">
      <c r="A5151" s="3" t="s">
        <v>2</v>
      </c>
      <c r="B5151" s="3" t="s">
        <v>11510</v>
      </c>
      <c r="C5151" s="3" t="s">
        <v>15746</v>
      </c>
      <c r="D5151" s="12" t="s">
        <v>19066</v>
      </c>
      <c r="E5151" s="6" t="str">
        <f t="shared" si="256"/>
        <v>module=gsib</v>
      </c>
      <c r="F5151" s="6" t="str">
        <f t="shared" si="257"/>
        <v>module=ssib</v>
      </c>
    </row>
    <row r="5152" spans="1:6" ht="30" customHeight="1">
      <c r="A5152" s="3" t="s">
        <v>2</v>
      </c>
      <c r="B5152" s="3" t="s">
        <v>11511</v>
      </c>
      <c r="C5152" s="3" t="s">
        <v>15747</v>
      </c>
      <c r="D5152" s="12" t="s">
        <v>19067</v>
      </c>
      <c r="E5152" s="6" t="str">
        <f t="shared" si="256"/>
        <v>module=gsib</v>
      </c>
      <c r="F5152" s="6" t="str">
        <f t="shared" si="257"/>
        <v>module=ssib</v>
      </c>
    </row>
    <row r="5153" spans="1:6" ht="30" customHeight="1">
      <c r="A5153" s="3" t="s">
        <v>2</v>
      </c>
      <c r="B5153" s="3" t="s">
        <v>11512</v>
      </c>
      <c r="C5153" s="3" t="s">
        <v>15748</v>
      </c>
      <c r="D5153" s="12" t="s">
        <v>19068</v>
      </c>
      <c r="E5153" s="6" t="str">
        <f t="shared" si="256"/>
        <v>module=gsib</v>
      </c>
      <c r="F5153" s="6" t="str">
        <f t="shared" si="257"/>
        <v>module=ssib</v>
      </c>
    </row>
    <row r="5154" spans="1:6" ht="30" customHeight="1">
      <c r="A5154" s="3" t="s">
        <v>2</v>
      </c>
      <c r="B5154" s="3" t="s">
        <v>11513</v>
      </c>
      <c r="C5154" s="3" t="s">
        <v>15749</v>
      </c>
      <c r="D5154" s="12" t="s">
        <v>19069</v>
      </c>
      <c r="E5154" s="6" t="str">
        <f t="shared" si="256"/>
        <v>module=gsib</v>
      </c>
      <c r="F5154" s="6" t="str">
        <f t="shared" si="257"/>
        <v>module=ssib</v>
      </c>
    </row>
    <row r="5155" spans="1:6" ht="30" customHeight="1">
      <c r="A5155" s="3" t="s">
        <v>2</v>
      </c>
      <c r="B5155" s="3" t="s">
        <v>11514</v>
      </c>
      <c r="C5155" s="3" t="s">
        <v>15750</v>
      </c>
      <c r="D5155" s="12" t="s">
        <v>19070</v>
      </c>
      <c r="E5155" s="6" t="str">
        <f t="shared" si="256"/>
        <v>module=gsib</v>
      </c>
      <c r="F5155" s="6" t="str">
        <f t="shared" si="257"/>
        <v>module=ssib</v>
      </c>
    </row>
    <row r="5156" spans="1:6" ht="30" customHeight="1">
      <c r="A5156" s="3" t="s">
        <v>2</v>
      </c>
      <c r="B5156" s="3" t="s">
        <v>11515</v>
      </c>
      <c r="C5156" s="3" t="s">
        <v>15751</v>
      </c>
      <c r="D5156" s="12" t="s">
        <v>19071</v>
      </c>
      <c r="E5156" s="6" t="str">
        <f t="shared" si="256"/>
        <v>module=gsib</v>
      </c>
      <c r="F5156" s="6" t="str">
        <f t="shared" si="257"/>
        <v>module=ssib</v>
      </c>
    </row>
    <row r="5157" spans="1:6" ht="30" customHeight="1">
      <c r="A5157" s="3" t="s">
        <v>2</v>
      </c>
      <c r="B5157" s="3" t="s">
        <v>11516</v>
      </c>
      <c r="C5157" s="3" t="s">
        <v>15752</v>
      </c>
      <c r="D5157" s="12" t="s">
        <v>19072</v>
      </c>
      <c r="E5157" s="6" t="str">
        <f t="shared" si="256"/>
        <v>module=gsib</v>
      </c>
      <c r="F5157" s="6" t="str">
        <f t="shared" si="257"/>
        <v>module=ssib</v>
      </c>
    </row>
    <row r="5158" spans="1:6" ht="30" customHeight="1">
      <c r="A5158" s="3" t="s">
        <v>2</v>
      </c>
      <c r="B5158" s="3" t="s">
        <v>11517</v>
      </c>
      <c r="C5158" s="3" t="s">
        <v>15753</v>
      </c>
      <c r="D5158" s="12" t="s">
        <v>19073</v>
      </c>
      <c r="E5158" s="6" t="str">
        <f t="shared" si="256"/>
        <v>module=gsib</v>
      </c>
      <c r="F5158" s="6" t="str">
        <f t="shared" si="257"/>
        <v>module=ssib</v>
      </c>
    </row>
    <row r="5159" spans="1:6" ht="30" customHeight="1">
      <c r="A5159" s="3" t="s">
        <v>2</v>
      </c>
      <c r="B5159" s="3" t="s">
        <v>11518</v>
      </c>
      <c r="C5159" s="3" t="s">
        <v>15754</v>
      </c>
      <c r="D5159" s="12" t="s">
        <v>19074</v>
      </c>
      <c r="E5159" s="6" t="str">
        <f t="shared" si="256"/>
        <v>module=gsib</v>
      </c>
      <c r="F5159" s="6" t="str">
        <f t="shared" si="257"/>
        <v>module=ssib</v>
      </c>
    </row>
    <row r="5160" spans="1:6" ht="30" customHeight="1">
      <c r="A5160" s="3" t="s">
        <v>2</v>
      </c>
      <c r="B5160" s="3" t="s">
        <v>11519</v>
      </c>
      <c r="C5160" s="3" t="s">
        <v>15755</v>
      </c>
      <c r="D5160" s="12" t="s">
        <v>19075</v>
      </c>
      <c r="E5160" s="6" t="str">
        <f t="shared" si="256"/>
        <v>module=gsib</v>
      </c>
      <c r="F5160" s="6" t="str">
        <f t="shared" si="257"/>
        <v>module=ssib</v>
      </c>
    </row>
    <row r="5161" spans="1:6" ht="30" customHeight="1">
      <c r="A5161" s="3" t="s">
        <v>2</v>
      </c>
      <c r="B5161" s="3" t="s">
        <v>11520</v>
      </c>
      <c r="C5161" s="3" t="s">
        <v>15756</v>
      </c>
      <c r="D5161" s="12" t="s">
        <v>19076</v>
      </c>
      <c r="E5161" s="6" t="str">
        <f t="shared" si="256"/>
        <v>module=gsib</v>
      </c>
      <c r="F5161" s="6" t="str">
        <f t="shared" si="257"/>
        <v>module=ssib</v>
      </c>
    </row>
    <row r="5162" spans="1:6" ht="30" customHeight="1">
      <c r="A5162" s="3" t="s">
        <v>2</v>
      </c>
      <c r="B5162" s="3" t="s">
        <v>11521</v>
      </c>
      <c r="C5162" s="3" t="s">
        <v>15757</v>
      </c>
      <c r="D5162" s="12" t="s">
        <v>19077</v>
      </c>
      <c r="E5162" s="6" t="str">
        <f t="shared" si="256"/>
        <v>module=gsib</v>
      </c>
      <c r="F5162" s="6" t="str">
        <f t="shared" si="257"/>
        <v>module=ssib</v>
      </c>
    </row>
    <row r="5163" spans="1:6" ht="30" customHeight="1">
      <c r="A5163" s="3" t="s">
        <v>3</v>
      </c>
      <c r="B5163" s="3" t="s">
        <v>11522</v>
      </c>
      <c r="C5163" s="3" t="s">
        <v>11522</v>
      </c>
      <c r="D5163" s="12" t="s">
        <v>19078</v>
      </c>
      <c r="E5163" s="6" t="str">
        <f t="shared" si="256"/>
        <v>module=gsib</v>
      </c>
      <c r="F5163" s="3" t="s">
        <v>114</v>
      </c>
    </row>
    <row r="5164" spans="1:6" ht="30" customHeight="1">
      <c r="A5164" s="3" t="s">
        <v>3</v>
      </c>
      <c r="B5164" s="3" t="s">
        <v>11523</v>
      </c>
      <c r="C5164" s="3" t="s">
        <v>11523</v>
      </c>
      <c r="D5164" s="12" t="s">
        <v>19079</v>
      </c>
      <c r="E5164" s="6" t="str">
        <f t="shared" si="256"/>
        <v>module=gsib</v>
      </c>
      <c r="F5164" s="3" t="s">
        <v>114</v>
      </c>
    </row>
    <row r="5165" spans="1:6" ht="30" customHeight="1">
      <c r="A5165" s="3" t="s">
        <v>3</v>
      </c>
      <c r="B5165" s="3" t="s">
        <v>11524</v>
      </c>
      <c r="C5165" s="3" t="s">
        <v>11524</v>
      </c>
      <c r="D5165" s="12" t="s">
        <v>19080</v>
      </c>
      <c r="E5165" s="6" t="str">
        <f t="shared" si="256"/>
        <v>module=gsib</v>
      </c>
      <c r="F5165" s="3" t="s">
        <v>114</v>
      </c>
    </row>
    <row r="5166" spans="1:6" ht="30" customHeight="1">
      <c r="A5166" s="3" t="s">
        <v>3</v>
      </c>
      <c r="B5166" s="3" t="s">
        <v>11525</v>
      </c>
      <c r="C5166" s="3" t="s">
        <v>11525</v>
      </c>
      <c r="D5166" s="12" t="s">
        <v>19081</v>
      </c>
      <c r="E5166" s="6" t="str">
        <f t="shared" si="256"/>
        <v>module=gsib</v>
      </c>
      <c r="F5166" s="3" t="s">
        <v>114</v>
      </c>
    </row>
    <row r="5167" spans="1:6" ht="30" customHeight="1">
      <c r="A5167" s="3" t="s">
        <v>3</v>
      </c>
      <c r="B5167" s="3" t="s">
        <v>11526</v>
      </c>
      <c r="C5167" s="3" t="s">
        <v>11526</v>
      </c>
      <c r="D5167" s="12" t="s">
        <v>19082</v>
      </c>
      <c r="E5167" s="6" t="str">
        <f t="shared" si="256"/>
        <v>module=gsib</v>
      </c>
      <c r="F5167" s="3" t="s">
        <v>114</v>
      </c>
    </row>
    <row r="5168" spans="1:6" ht="30" customHeight="1">
      <c r="A5168" s="3" t="s">
        <v>3</v>
      </c>
      <c r="B5168" s="3" t="s">
        <v>11527</v>
      </c>
      <c r="C5168" s="3" t="s">
        <v>11527</v>
      </c>
      <c r="D5168" s="12" t="s">
        <v>19083</v>
      </c>
      <c r="E5168" s="6" t="str">
        <f t="shared" ref="E5168:E5199" si="258">HYPERLINK("http://www.ssc.wisc.edu/wlsresearch/documentation/waves/?wave=grad2k&amp;module=gsib","module=gsib")</f>
        <v>module=gsib</v>
      </c>
      <c r="F5168" s="3" t="s">
        <v>114</v>
      </c>
    </row>
    <row r="5169" spans="1:6" ht="30" customHeight="1">
      <c r="A5169" s="3" t="s">
        <v>3</v>
      </c>
      <c r="B5169" s="3" t="s">
        <v>11528</v>
      </c>
      <c r="C5169" s="3" t="s">
        <v>11528</v>
      </c>
      <c r="D5169" s="12" t="s">
        <v>19084</v>
      </c>
      <c r="E5169" s="6" t="str">
        <f t="shared" si="258"/>
        <v>module=gsib</v>
      </c>
      <c r="F5169" s="3" t="s">
        <v>114</v>
      </c>
    </row>
    <row r="5170" spans="1:6" ht="30" customHeight="1">
      <c r="A5170" s="3" t="s">
        <v>3</v>
      </c>
      <c r="B5170" s="3" t="s">
        <v>11529</v>
      </c>
      <c r="C5170" s="3" t="s">
        <v>11529</v>
      </c>
      <c r="D5170" s="12" t="s">
        <v>19085</v>
      </c>
      <c r="E5170" s="6" t="str">
        <f t="shared" si="258"/>
        <v>module=gsib</v>
      </c>
      <c r="F5170" s="3" t="s">
        <v>114</v>
      </c>
    </row>
    <row r="5171" spans="1:6" ht="30" customHeight="1">
      <c r="A5171" s="3" t="s">
        <v>3</v>
      </c>
      <c r="B5171" s="3" t="s">
        <v>11530</v>
      </c>
      <c r="C5171" s="3" t="s">
        <v>11530</v>
      </c>
      <c r="D5171" s="12" t="s">
        <v>19086</v>
      </c>
      <c r="E5171" s="6" t="str">
        <f t="shared" si="258"/>
        <v>module=gsib</v>
      </c>
      <c r="F5171" s="3" t="s">
        <v>114</v>
      </c>
    </row>
    <row r="5172" spans="1:6" ht="30" customHeight="1">
      <c r="A5172" s="3" t="s">
        <v>3</v>
      </c>
      <c r="B5172" s="3" t="s">
        <v>11531</v>
      </c>
      <c r="C5172" s="3" t="s">
        <v>11531</v>
      </c>
      <c r="D5172" s="12" t="s">
        <v>19087</v>
      </c>
      <c r="E5172" s="6" t="str">
        <f t="shared" si="258"/>
        <v>module=gsib</v>
      </c>
      <c r="F5172" s="3" t="s">
        <v>114</v>
      </c>
    </row>
    <row r="5173" spans="1:6" ht="30" customHeight="1">
      <c r="A5173" s="3" t="s">
        <v>3</v>
      </c>
      <c r="B5173" s="3" t="s">
        <v>11532</v>
      </c>
      <c r="C5173" s="3" t="s">
        <v>11532</v>
      </c>
      <c r="D5173" s="12" t="s">
        <v>19088</v>
      </c>
      <c r="E5173" s="6" t="str">
        <f t="shared" si="258"/>
        <v>module=gsib</v>
      </c>
      <c r="F5173" s="3" t="s">
        <v>114</v>
      </c>
    </row>
    <row r="5174" spans="1:6" ht="30" customHeight="1">
      <c r="A5174" s="3" t="s">
        <v>3</v>
      </c>
      <c r="B5174" s="3" t="s">
        <v>11533</v>
      </c>
      <c r="C5174" s="3" t="s">
        <v>11533</v>
      </c>
      <c r="D5174" s="12" t="s">
        <v>19089</v>
      </c>
      <c r="E5174" s="6" t="str">
        <f t="shared" si="258"/>
        <v>module=gsib</v>
      </c>
      <c r="F5174" s="3" t="s">
        <v>114</v>
      </c>
    </row>
    <row r="5175" spans="1:6" ht="30" customHeight="1">
      <c r="A5175" s="3" t="s">
        <v>3</v>
      </c>
      <c r="B5175" s="3" t="s">
        <v>11534</v>
      </c>
      <c r="C5175" s="3" t="s">
        <v>11534</v>
      </c>
      <c r="D5175" s="12" t="s">
        <v>19090</v>
      </c>
      <c r="E5175" s="6" t="str">
        <f t="shared" si="258"/>
        <v>module=gsib</v>
      </c>
      <c r="F5175" s="3" t="s">
        <v>114</v>
      </c>
    </row>
    <row r="5176" spans="1:6" ht="30" customHeight="1">
      <c r="A5176" s="3" t="s">
        <v>3</v>
      </c>
      <c r="B5176" s="3" t="s">
        <v>11535</v>
      </c>
      <c r="C5176" s="3" t="s">
        <v>11535</v>
      </c>
      <c r="D5176" s="12" t="s">
        <v>19091</v>
      </c>
      <c r="E5176" s="6" t="str">
        <f t="shared" si="258"/>
        <v>module=gsib</v>
      </c>
      <c r="F5176" s="3" t="s">
        <v>114</v>
      </c>
    </row>
    <row r="5177" spans="1:6" ht="30" customHeight="1">
      <c r="A5177" s="3" t="s">
        <v>3</v>
      </c>
      <c r="B5177" s="3" t="s">
        <v>11536</v>
      </c>
      <c r="C5177" s="3" t="s">
        <v>11536</v>
      </c>
      <c r="D5177" s="12" t="s">
        <v>19092</v>
      </c>
      <c r="E5177" s="6" t="str">
        <f t="shared" si="258"/>
        <v>module=gsib</v>
      </c>
      <c r="F5177" s="3" t="s">
        <v>114</v>
      </c>
    </row>
    <row r="5178" spans="1:6" ht="30" customHeight="1">
      <c r="A5178" s="3" t="s">
        <v>3</v>
      </c>
      <c r="B5178" s="3" t="s">
        <v>11537</v>
      </c>
      <c r="C5178" s="3" t="s">
        <v>11537</v>
      </c>
      <c r="D5178" s="12" t="s">
        <v>19093</v>
      </c>
      <c r="E5178" s="6" t="str">
        <f t="shared" si="258"/>
        <v>module=gsib</v>
      </c>
      <c r="F5178" s="3" t="s">
        <v>114</v>
      </c>
    </row>
    <row r="5179" spans="1:6" ht="30" customHeight="1">
      <c r="A5179" s="3" t="s">
        <v>3</v>
      </c>
      <c r="B5179" s="3" t="s">
        <v>11538</v>
      </c>
      <c r="C5179" s="3" t="s">
        <v>11538</v>
      </c>
      <c r="D5179" s="12" t="s">
        <v>19094</v>
      </c>
      <c r="E5179" s="6" t="str">
        <f t="shared" si="258"/>
        <v>module=gsib</v>
      </c>
      <c r="F5179" s="3" t="s">
        <v>114</v>
      </c>
    </row>
    <row r="5180" spans="1:6" ht="30" customHeight="1">
      <c r="A5180" s="3" t="s">
        <v>3</v>
      </c>
      <c r="B5180" s="3" t="s">
        <v>11539</v>
      </c>
      <c r="C5180" s="3" t="s">
        <v>11539</v>
      </c>
      <c r="D5180" s="12" t="s">
        <v>19095</v>
      </c>
      <c r="E5180" s="6" t="str">
        <f t="shared" si="258"/>
        <v>module=gsib</v>
      </c>
      <c r="F5180" s="3" t="s">
        <v>114</v>
      </c>
    </row>
    <row r="5181" spans="1:6" ht="30" customHeight="1">
      <c r="A5181" s="3" t="s">
        <v>3</v>
      </c>
      <c r="B5181" s="3" t="s">
        <v>11540</v>
      </c>
      <c r="C5181" s="3" t="s">
        <v>11540</v>
      </c>
      <c r="D5181" s="12" t="s">
        <v>19096</v>
      </c>
      <c r="E5181" s="6" t="str">
        <f t="shared" si="258"/>
        <v>module=gsib</v>
      </c>
      <c r="F5181" s="3" t="s">
        <v>114</v>
      </c>
    </row>
    <row r="5182" spans="1:6" ht="30" customHeight="1">
      <c r="A5182" s="3" t="s">
        <v>3</v>
      </c>
      <c r="B5182" s="3" t="s">
        <v>11541</v>
      </c>
      <c r="C5182" s="3" t="s">
        <v>11541</v>
      </c>
      <c r="D5182" s="12" t="s">
        <v>19097</v>
      </c>
      <c r="E5182" s="6" t="str">
        <f t="shared" si="258"/>
        <v>module=gsib</v>
      </c>
      <c r="F5182" s="3" t="s">
        <v>114</v>
      </c>
    </row>
    <row r="5183" spans="1:6" ht="30" customHeight="1">
      <c r="A5183" s="3" t="s">
        <v>3</v>
      </c>
      <c r="B5183" s="3" t="s">
        <v>11542</v>
      </c>
      <c r="C5183" s="3" t="s">
        <v>11542</v>
      </c>
      <c r="D5183" s="12" t="s">
        <v>19098</v>
      </c>
      <c r="E5183" s="6" t="str">
        <f t="shared" si="258"/>
        <v>module=gsib</v>
      </c>
      <c r="F5183" s="3" t="s">
        <v>114</v>
      </c>
    </row>
    <row r="5184" spans="1:6" ht="30" customHeight="1">
      <c r="A5184" s="3" t="s">
        <v>3</v>
      </c>
      <c r="B5184" s="3" t="s">
        <v>11543</v>
      </c>
      <c r="C5184" s="3" t="s">
        <v>11543</v>
      </c>
      <c r="D5184" s="12" t="s">
        <v>19099</v>
      </c>
      <c r="E5184" s="6" t="str">
        <f t="shared" si="258"/>
        <v>module=gsib</v>
      </c>
      <c r="F5184" s="3" t="s">
        <v>114</v>
      </c>
    </row>
    <row r="5185" spans="1:6" ht="30" customHeight="1">
      <c r="A5185" s="3" t="s">
        <v>3</v>
      </c>
      <c r="B5185" s="3" t="s">
        <v>11544</v>
      </c>
      <c r="C5185" s="3" t="s">
        <v>11544</v>
      </c>
      <c r="D5185" s="12" t="s">
        <v>19100</v>
      </c>
      <c r="E5185" s="6" t="str">
        <f t="shared" si="258"/>
        <v>module=gsib</v>
      </c>
      <c r="F5185" s="3" t="s">
        <v>114</v>
      </c>
    </row>
    <row r="5186" spans="1:6" ht="30" customHeight="1">
      <c r="A5186" s="3" t="s">
        <v>3</v>
      </c>
      <c r="B5186" s="3" t="s">
        <v>11545</v>
      </c>
      <c r="C5186" s="3" t="s">
        <v>11545</v>
      </c>
      <c r="D5186" s="12" t="s">
        <v>19101</v>
      </c>
      <c r="E5186" s="6" t="str">
        <f t="shared" si="258"/>
        <v>module=gsib</v>
      </c>
      <c r="F5186" s="3" t="s">
        <v>114</v>
      </c>
    </row>
    <row r="5187" spans="1:6" ht="30" customHeight="1">
      <c r="A5187" s="3" t="s">
        <v>3</v>
      </c>
      <c r="B5187" s="3" t="s">
        <v>11546</v>
      </c>
      <c r="C5187" s="3" t="s">
        <v>11546</v>
      </c>
      <c r="D5187" s="12" t="s">
        <v>19102</v>
      </c>
      <c r="E5187" s="6" t="str">
        <f t="shared" si="258"/>
        <v>module=gsib</v>
      </c>
      <c r="F5187" s="3" t="s">
        <v>114</v>
      </c>
    </row>
    <row r="5188" spans="1:6" ht="30" customHeight="1">
      <c r="A5188" s="3" t="s">
        <v>3</v>
      </c>
      <c r="B5188" s="3" t="s">
        <v>11547</v>
      </c>
      <c r="C5188" s="3" t="s">
        <v>11547</v>
      </c>
      <c r="D5188" s="12" t="s">
        <v>19103</v>
      </c>
      <c r="E5188" s="6" t="str">
        <f t="shared" si="258"/>
        <v>module=gsib</v>
      </c>
      <c r="F5188" s="3" t="s">
        <v>114</v>
      </c>
    </row>
    <row r="5189" spans="1:6" ht="30" customHeight="1">
      <c r="A5189" s="3" t="s">
        <v>3</v>
      </c>
      <c r="B5189" s="3" t="s">
        <v>11548</v>
      </c>
      <c r="C5189" s="3" t="s">
        <v>11548</v>
      </c>
      <c r="D5189" s="12" t="s">
        <v>19104</v>
      </c>
      <c r="E5189" s="6" t="str">
        <f t="shared" si="258"/>
        <v>module=gsib</v>
      </c>
      <c r="F5189" s="3" t="s">
        <v>114</v>
      </c>
    </row>
    <row r="5190" spans="1:6" ht="30" customHeight="1">
      <c r="A5190" s="3" t="s">
        <v>3</v>
      </c>
      <c r="B5190" s="3" t="s">
        <v>11549</v>
      </c>
      <c r="C5190" s="3" t="s">
        <v>11549</v>
      </c>
      <c r="D5190" s="12" t="s">
        <v>19105</v>
      </c>
      <c r="E5190" s="6" t="str">
        <f t="shared" si="258"/>
        <v>module=gsib</v>
      </c>
      <c r="F5190" s="3" t="s">
        <v>114</v>
      </c>
    </row>
    <row r="5191" spans="1:6" ht="30" customHeight="1">
      <c r="A5191" s="3" t="s">
        <v>3</v>
      </c>
      <c r="B5191" s="3" t="s">
        <v>11550</v>
      </c>
      <c r="C5191" s="3" t="s">
        <v>11550</v>
      </c>
      <c r="D5191" s="12" t="s">
        <v>19106</v>
      </c>
      <c r="E5191" s="6" t="str">
        <f t="shared" si="258"/>
        <v>module=gsib</v>
      </c>
      <c r="F5191" s="3" t="s">
        <v>114</v>
      </c>
    </row>
    <row r="5192" spans="1:6" ht="30" customHeight="1">
      <c r="A5192" s="3" t="s">
        <v>3</v>
      </c>
      <c r="B5192" s="3" t="s">
        <v>11551</v>
      </c>
      <c r="C5192" s="3" t="s">
        <v>11551</v>
      </c>
      <c r="D5192" s="12" t="s">
        <v>19107</v>
      </c>
      <c r="E5192" s="6" t="str">
        <f t="shared" si="258"/>
        <v>module=gsib</v>
      </c>
      <c r="F5192" s="3" t="s">
        <v>114</v>
      </c>
    </row>
    <row r="5193" spans="1:6" ht="30" customHeight="1">
      <c r="A5193" s="3" t="s">
        <v>3</v>
      </c>
      <c r="B5193" s="3" t="s">
        <v>11552</v>
      </c>
      <c r="C5193" s="3" t="s">
        <v>11552</v>
      </c>
      <c r="D5193" s="12" t="s">
        <v>19108</v>
      </c>
      <c r="E5193" s="6" t="str">
        <f t="shared" si="258"/>
        <v>module=gsib</v>
      </c>
      <c r="F5193" s="3" t="s">
        <v>114</v>
      </c>
    </row>
    <row r="5194" spans="1:6" ht="30" customHeight="1">
      <c r="A5194" s="3" t="s">
        <v>3</v>
      </c>
      <c r="B5194" s="3" t="s">
        <v>11553</v>
      </c>
      <c r="C5194" s="3" t="s">
        <v>11553</v>
      </c>
      <c r="D5194" s="12" t="s">
        <v>19109</v>
      </c>
      <c r="E5194" s="6" t="str">
        <f t="shared" si="258"/>
        <v>module=gsib</v>
      </c>
      <c r="F5194" s="3" t="s">
        <v>114</v>
      </c>
    </row>
    <row r="5195" spans="1:6" ht="30" customHeight="1">
      <c r="A5195" s="3" t="s">
        <v>3</v>
      </c>
      <c r="B5195" s="3" t="s">
        <v>11554</v>
      </c>
      <c r="C5195" s="3" t="s">
        <v>11554</v>
      </c>
      <c r="D5195" s="12" t="s">
        <v>19110</v>
      </c>
      <c r="E5195" s="6" t="str">
        <f t="shared" si="258"/>
        <v>module=gsib</v>
      </c>
      <c r="F5195" s="3" t="s">
        <v>114</v>
      </c>
    </row>
    <row r="5196" spans="1:6" ht="30" customHeight="1">
      <c r="A5196" s="3" t="s">
        <v>3</v>
      </c>
      <c r="B5196" s="3" t="s">
        <v>11555</v>
      </c>
      <c r="C5196" s="3" t="s">
        <v>11555</v>
      </c>
      <c r="D5196" s="12" t="s">
        <v>19111</v>
      </c>
      <c r="E5196" s="6" t="str">
        <f t="shared" si="258"/>
        <v>module=gsib</v>
      </c>
      <c r="F5196" s="3" t="s">
        <v>114</v>
      </c>
    </row>
    <row r="5197" spans="1:6" ht="30" customHeight="1">
      <c r="A5197" s="3" t="s">
        <v>3</v>
      </c>
      <c r="B5197" s="3" t="s">
        <v>11556</v>
      </c>
      <c r="C5197" s="3" t="s">
        <v>11556</v>
      </c>
      <c r="D5197" s="12" t="s">
        <v>19112</v>
      </c>
      <c r="E5197" s="6" t="str">
        <f t="shared" si="258"/>
        <v>module=gsib</v>
      </c>
      <c r="F5197" s="3" t="s">
        <v>114</v>
      </c>
    </row>
    <row r="5198" spans="1:6" ht="30" customHeight="1">
      <c r="A5198" s="3" t="s">
        <v>3</v>
      </c>
      <c r="B5198" s="3" t="s">
        <v>11557</v>
      </c>
      <c r="C5198" s="3" t="s">
        <v>11557</v>
      </c>
      <c r="D5198" s="12" t="s">
        <v>19113</v>
      </c>
      <c r="E5198" s="6" t="str">
        <f t="shared" si="258"/>
        <v>module=gsib</v>
      </c>
      <c r="F5198" s="3" t="s">
        <v>114</v>
      </c>
    </row>
    <row r="5199" spans="1:6" ht="30" customHeight="1">
      <c r="A5199" s="3" t="s">
        <v>3</v>
      </c>
      <c r="B5199" s="3" t="s">
        <v>11558</v>
      </c>
      <c r="C5199" s="3" t="s">
        <v>11558</v>
      </c>
      <c r="D5199" s="12" t="s">
        <v>19114</v>
      </c>
      <c r="E5199" s="6" t="str">
        <f t="shared" si="258"/>
        <v>module=gsib</v>
      </c>
      <c r="F5199" s="3" t="s">
        <v>114</v>
      </c>
    </row>
    <row r="5200" spans="1:6" ht="30" customHeight="1">
      <c r="A5200" s="3" t="s">
        <v>3</v>
      </c>
      <c r="B5200" s="3" t="s">
        <v>11559</v>
      </c>
      <c r="C5200" s="3" t="s">
        <v>11559</v>
      </c>
      <c r="D5200" s="12" t="s">
        <v>19115</v>
      </c>
      <c r="E5200" s="6" t="str">
        <f t="shared" ref="E5200:E5231" si="259">HYPERLINK("http://www.ssc.wisc.edu/wlsresearch/documentation/waves/?wave=grad2k&amp;module=gsib","module=gsib")</f>
        <v>module=gsib</v>
      </c>
      <c r="F5200" s="3" t="s">
        <v>114</v>
      </c>
    </row>
    <row r="5201" spans="1:6" ht="30" customHeight="1">
      <c r="A5201" s="3" t="s">
        <v>3</v>
      </c>
      <c r="B5201" s="3" t="s">
        <v>11560</v>
      </c>
      <c r="C5201" s="3" t="s">
        <v>11560</v>
      </c>
      <c r="D5201" s="12" t="s">
        <v>19116</v>
      </c>
      <c r="E5201" s="6" t="str">
        <f t="shared" si="259"/>
        <v>module=gsib</v>
      </c>
      <c r="F5201" s="3" t="s">
        <v>114</v>
      </c>
    </row>
    <row r="5202" spans="1:6" ht="30" customHeight="1">
      <c r="A5202" s="3" t="s">
        <v>3</v>
      </c>
      <c r="B5202" s="3" t="s">
        <v>11561</v>
      </c>
      <c r="C5202" s="3" t="s">
        <v>11561</v>
      </c>
      <c r="D5202" s="12" t="s">
        <v>19117</v>
      </c>
      <c r="E5202" s="6" t="str">
        <f t="shared" si="259"/>
        <v>module=gsib</v>
      </c>
      <c r="F5202" s="3" t="s">
        <v>114</v>
      </c>
    </row>
    <row r="5203" spans="1:6" ht="30" customHeight="1">
      <c r="A5203" s="3" t="s">
        <v>3</v>
      </c>
      <c r="B5203" s="3" t="s">
        <v>11562</v>
      </c>
      <c r="C5203" s="3" t="s">
        <v>11562</v>
      </c>
      <c r="D5203" s="12" t="s">
        <v>19118</v>
      </c>
      <c r="E5203" s="6" t="str">
        <f t="shared" si="259"/>
        <v>module=gsib</v>
      </c>
      <c r="F5203" s="3" t="s">
        <v>114</v>
      </c>
    </row>
    <row r="5204" spans="1:6" ht="30" customHeight="1">
      <c r="A5204" s="3" t="s">
        <v>3</v>
      </c>
      <c r="B5204" s="3" t="s">
        <v>11563</v>
      </c>
      <c r="C5204" s="3" t="s">
        <v>11563</v>
      </c>
      <c r="D5204" s="12" t="s">
        <v>19119</v>
      </c>
      <c r="E5204" s="6" t="str">
        <f t="shared" si="259"/>
        <v>module=gsib</v>
      </c>
      <c r="F5204" s="3" t="s">
        <v>114</v>
      </c>
    </row>
    <row r="5205" spans="1:6" ht="30" customHeight="1">
      <c r="A5205" s="3" t="s">
        <v>3</v>
      </c>
      <c r="B5205" s="3" t="s">
        <v>11564</v>
      </c>
      <c r="C5205" s="3" t="s">
        <v>11564</v>
      </c>
      <c r="D5205" s="12" t="s">
        <v>19120</v>
      </c>
      <c r="E5205" s="6" t="str">
        <f t="shared" si="259"/>
        <v>module=gsib</v>
      </c>
      <c r="F5205" s="3" t="s">
        <v>114</v>
      </c>
    </row>
    <row r="5206" spans="1:6" ht="30" customHeight="1">
      <c r="A5206" s="3" t="s">
        <v>3</v>
      </c>
      <c r="B5206" s="3" t="s">
        <v>11565</v>
      </c>
      <c r="C5206" s="3" t="s">
        <v>11565</v>
      </c>
      <c r="D5206" s="12" t="s">
        <v>19121</v>
      </c>
      <c r="E5206" s="6" t="str">
        <f t="shared" si="259"/>
        <v>module=gsib</v>
      </c>
      <c r="F5206" s="3" t="s">
        <v>114</v>
      </c>
    </row>
    <row r="5207" spans="1:6" ht="30" customHeight="1">
      <c r="A5207" s="3" t="s">
        <v>3</v>
      </c>
      <c r="B5207" s="3" t="s">
        <v>11566</v>
      </c>
      <c r="C5207" s="3" t="s">
        <v>11566</v>
      </c>
      <c r="D5207" s="12" t="s">
        <v>19122</v>
      </c>
      <c r="E5207" s="6" t="str">
        <f t="shared" si="259"/>
        <v>module=gsib</v>
      </c>
      <c r="F5207" s="3" t="s">
        <v>114</v>
      </c>
    </row>
    <row r="5208" spans="1:6" ht="30" customHeight="1">
      <c r="A5208" s="3" t="s">
        <v>3</v>
      </c>
      <c r="B5208" s="3" t="s">
        <v>11567</v>
      </c>
      <c r="C5208" s="3" t="s">
        <v>11567</v>
      </c>
      <c r="D5208" s="12" t="s">
        <v>19123</v>
      </c>
      <c r="E5208" s="6" t="str">
        <f t="shared" si="259"/>
        <v>module=gsib</v>
      </c>
      <c r="F5208" s="3" t="s">
        <v>114</v>
      </c>
    </row>
    <row r="5209" spans="1:6" ht="30" customHeight="1">
      <c r="A5209" s="3" t="s">
        <v>3</v>
      </c>
      <c r="B5209" s="3" t="s">
        <v>11568</v>
      </c>
      <c r="C5209" s="3" t="s">
        <v>11568</v>
      </c>
      <c r="D5209" s="12" t="s">
        <v>19124</v>
      </c>
      <c r="E5209" s="6" t="str">
        <f t="shared" si="259"/>
        <v>module=gsib</v>
      </c>
      <c r="F5209" s="3" t="s">
        <v>114</v>
      </c>
    </row>
    <row r="5210" spans="1:6" ht="30" customHeight="1">
      <c r="A5210" s="3" t="s">
        <v>3</v>
      </c>
      <c r="B5210" s="3" t="s">
        <v>11569</v>
      </c>
      <c r="C5210" s="3" t="s">
        <v>11569</v>
      </c>
      <c r="D5210" s="12" t="s">
        <v>19125</v>
      </c>
      <c r="E5210" s="6" t="str">
        <f t="shared" si="259"/>
        <v>module=gsib</v>
      </c>
      <c r="F5210" s="3" t="s">
        <v>114</v>
      </c>
    </row>
    <row r="5211" spans="1:6" ht="30" customHeight="1">
      <c r="A5211" s="3" t="s">
        <v>3</v>
      </c>
      <c r="B5211" s="3" t="s">
        <v>11570</v>
      </c>
      <c r="C5211" s="3" t="s">
        <v>11570</v>
      </c>
      <c r="D5211" s="12" t="s">
        <v>19126</v>
      </c>
      <c r="E5211" s="6" t="str">
        <f t="shared" si="259"/>
        <v>module=gsib</v>
      </c>
      <c r="F5211" s="3" t="s">
        <v>114</v>
      </c>
    </row>
    <row r="5212" spans="1:6" ht="30" customHeight="1">
      <c r="A5212" s="3" t="s">
        <v>3</v>
      </c>
      <c r="B5212" s="3" t="s">
        <v>11571</v>
      </c>
      <c r="C5212" s="3" t="s">
        <v>11571</v>
      </c>
      <c r="D5212" s="12" t="s">
        <v>19127</v>
      </c>
      <c r="E5212" s="6" t="str">
        <f t="shared" si="259"/>
        <v>module=gsib</v>
      </c>
      <c r="F5212" s="3" t="s">
        <v>114</v>
      </c>
    </row>
    <row r="5213" spans="1:6" ht="30" customHeight="1">
      <c r="A5213" s="3" t="s">
        <v>3</v>
      </c>
      <c r="B5213" s="3" t="s">
        <v>11572</v>
      </c>
      <c r="C5213" s="3" t="s">
        <v>11572</v>
      </c>
      <c r="D5213" s="12" t="s">
        <v>19128</v>
      </c>
      <c r="E5213" s="6" t="str">
        <f t="shared" si="259"/>
        <v>module=gsib</v>
      </c>
      <c r="F5213" s="3" t="s">
        <v>114</v>
      </c>
    </row>
    <row r="5214" spans="1:6" ht="30" customHeight="1">
      <c r="A5214" s="3" t="s">
        <v>3</v>
      </c>
      <c r="B5214" s="3" t="s">
        <v>11573</v>
      </c>
      <c r="C5214" s="3" t="s">
        <v>11573</v>
      </c>
      <c r="D5214" s="12" t="s">
        <v>19129</v>
      </c>
      <c r="E5214" s="6" t="str">
        <f t="shared" si="259"/>
        <v>module=gsib</v>
      </c>
      <c r="F5214" s="3" t="s">
        <v>114</v>
      </c>
    </row>
    <row r="5215" spans="1:6" ht="30" customHeight="1">
      <c r="A5215" s="3" t="s">
        <v>3</v>
      </c>
      <c r="B5215" s="3" t="s">
        <v>11574</v>
      </c>
      <c r="C5215" s="3" t="s">
        <v>11574</v>
      </c>
      <c r="D5215" s="12" t="s">
        <v>19130</v>
      </c>
      <c r="E5215" s="6" t="str">
        <f t="shared" si="259"/>
        <v>module=gsib</v>
      </c>
      <c r="F5215" s="3" t="s">
        <v>114</v>
      </c>
    </row>
    <row r="5216" spans="1:6" ht="30" customHeight="1">
      <c r="A5216" s="3" t="s">
        <v>3</v>
      </c>
      <c r="B5216" s="3" t="s">
        <v>11575</v>
      </c>
      <c r="C5216" s="3" t="s">
        <v>11575</v>
      </c>
      <c r="D5216" s="12" t="s">
        <v>19131</v>
      </c>
      <c r="E5216" s="6" t="str">
        <f t="shared" si="259"/>
        <v>module=gsib</v>
      </c>
      <c r="F5216" s="3" t="s">
        <v>114</v>
      </c>
    </row>
    <row r="5217" spans="1:6" ht="30" customHeight="1">
      <c r="A5217" s="3" t="s">
        <v>3</v>
      </c>
      <c r="B5217" s="3" t="s">
        <v>11576</v>
      </c>
      <c r="C5217" s="3" t="s">
        <v>11576</v>
      </c>
      <c r="D5217" s="12" t="s">
        <v>19132</v>
      </c>
      <c r="E5217" s="6" t="str">
        <f t="shared" si="259"/>
        <v>module=gsib</v>
      </c>
      <c r="F5217" s="3" t="s">
        <v>114</v>
      </c>
    </row>
    <row r="5218" spans="1:6" ht="30" customHeight="1">
      <c r="A5218" s="3" t="s">
        <v>3</v>
      </c>
      <c r="B5218" s="3" t="s">
        <v>11577</v>
      </c>
      <c r="C5218" s="3" t="s">
        <v>11577</v>
      </c>
      <c r="D5218" s="12" t="s">
        <v>19133</v>
      </c>
      <c r="E5218" s="6" t="str">
        <f t="shared" si="259"/>
        <v>module=gsib</v>
      </c>
      <c r="F5218" s="3" t="s">
        <v>114</v>
      </c>
    </row>
    <row r="5219" spans="1:6" ht="30" customHeight="1">
      <c r="A5219" s="3" t="s">
        <v>3</v>
      </c>
      <c r="B5219" s="3" t="s">
        <v>11578</v>
      </c>
      <c r="C5219" s="3" t="s">
        <v>11578</v>
      </c>
      <c r="D5219" s="12" t="s">
        <v>19134</v>
      </c>
      <c r="E5219" s="6" t="str">
        <f t="shared" si="259"/>
        <v>module=gsib</v>
      </c>
      <c r="F5219" s="3" t="s">
        <v>114</v>
      </c>
    </row>
    <row r="5220" spans="1:6" ht="30" customHeight="1">
      <c r="A5220" s="3" t="s">
        <v>3</v>
      </c>
      <c r="B5220" s="3" t="s">
        <v>11579</v>
      </c>
      <c r="C5220" s="3" t="s">
        <v>11579</v>
      </c>
      <c r="D5220" s="12" t="s">
        <v>19135</v>
      </c>
      <c r="E5220" s="6" t="str">
        <f t="shared" si="259"/>
        <v>module=gsib</v>
      </c>
      <c r="F5220" s="3" t="s">
        <v>114</v>
      </c>
    </row>
    <row r="5221" spans="1:6" ht="30" customHeight="1">
      <c r="A5221" s="3" t="s">
        <v>3</v>
      </c>
      <c r="B5221" s="3" t="s">
        <v>11580</v>
      </c>
      <c r="C5221" s="3" t="s">
        <v>11580</v>
      </c>
      <c r="D5221" s="12" t="s">
        <v>19136</v>
      </c>
      <c r="E5221" s="6" t="str">
        <f t="shared" si="259"/>
        <v>module=gsib</v>
      </c>
      <c r="F5221" s="3" t="s">
        <v>114</v>
      </c>
    </row>
    <row r="5222" spans="1:6" ht="30" customHeight="1">
      <c r="A5222" s="3" t="s">
        <v>3</v>
      </c>
      <c r="B5222" s="3" t="s">
        <v>11581</v>
      </c>
      <c r="C5222" s="3" t="s">
        <v>11581</v>
      </c>
      <c r="D5222" s="12" t="s">
        <v>19137</v>
      </c>
      <c r="E5222" s="6" t="str">
        <f t="shared" si="259"/>
        <v>module=gsib</v>
      </c>
      <c r="F5222" s="3" t="s">
        <v>114</v>
      </c>
    </row>
    <row r="5223" spans="1:6" ht="30" customHeight="1">
      <c r="A5223" s="3" t="s">
        <v>3</v>
      </c>
      <c r="B5223" s="3" t="s">
        <v>11582</v>
      </c>
      <c r="C5223" s="3" t="s">
        <v>11582</v>
      </c>
      <c r="D5223" s="12" t="s">
        <v>19138</v>
      </c>
      <c r="E5223" s="6" t="str">
        <f t="shared" si="259"/>
        <v>module=gsib</v>
      </c>
      <c r="F5223" s="3" t="s">
        <v>114</v>
      </c>
    </row>
    <row r="5224" spans="1:6" ht="30" customHeight="1">
      <c r="A5224" s="3" t="s">
        <v>3</v>
      </c>
      <c r="B5224" s="3" t="s">
        <v>11583</v>
      </c>
      <c r="C5224" s="3" t="s">
        <v>11583</v>
      </c>
      <c r="D5224" s="12" t="s">
        <v>19139</v>
      </c>
      <c r="E5224" s="6" t="str">
        <f t="shared" si="259"/>
        <v>module=gsib</v>
      </c>
      <c r="F5224" s="3" t="s">
        <v>114</v>
      </c>
    </row>
    <row r="5225" spans="1:6" ht="30" customHeight="1">
      <c r="A5225" s="3" t="s">
        <v>3</v>
      </c>
      <c r="B5225" s="3" t="s">
        <v>11584</v>
      </c>
      <c r="C5225" s="3" t="s">
        <v>11584</v>
      </c>
      <c r="D5225" s="12" t="s">
        <v>19140</v>
      </c>
      <c r="E5225" s="6" t="str">
        <f t="shared" si="259"/>
        <v>module=gsib</v>
      </c>
      <c r="F5225" s="3" t="s">
        <v>114</v>
      </c>
    </row>
    <row r="5226" spans="1:6" ht="30" customHeight="1">
      <c r="A5226" s="3" t="s">
        <v>3</v>
      </c>
      <c r="B5226" s="3" t="s">
        <v>11585</v>
      </c>
      <c r="C5226" s="3" t="s">
        <v>11585</v>
      </c>
      <c r="D5226" s="12" t="s">
        <v>19141</v>
      </c>
      <c r="E5226" s="6" t="str">
        <f t="shared" si="259"/>
        <v>module=gsib</v>
      </c>
      <c r="F5226" s="3" t="s">
        <v>114</v>
      </c>
    </row>
    <row r="5227" spans="1:6" ht="30" customHeight="1">
      <c r="A5227" s="3" t="s">
        <v>3</v>
      </c>
      <c r="B5227" s="3" t="s">
        <v>11586</v>
      </c>
      <c r="C5227" s="3" t="s">
        <v>11586</v>
      </c>
      <c r="D5227" s="12" t="s">
        <v>19142</v>
      </c>
      <c r="E5227" s="6" t="str">
        <f t="shared" si="259"/>
        <v>module=gsib</v>
      </c>
      <c r="F5227" s="3" t="s">
        <v>114</v>
      </c>
    </row>
    <row r="5228" spans="1:6" ht="30" customHeight="1">
      <c r="A5228" s="3" t="s">
        <v>3</v>
      </c>
      <c r="B5228" s="3" t="s">
        <v>11587</v>
      </c>
      <c r="C5228" s="3" t="s">
        <v>11587</v>
      </c>
      <c r="D5228" s="12" t="s">
        <v>19143</v>
      </c>
      <c r="E5228" s="6" t="str">
        <f t="shared" si="259"/>
        <v>module=gsib</v>
      </c>
      <c r="F5228" s="3" t="s">
        <v>114</v>
      </c>
    </row>
    <row r="5229" spans="1:6" ht="30" customHeight="1">
      <c r="A5229" s="3" t="s">
        <v>3</v>
      </c>
      <c r="B5229" s="3" t="s">
        <v>11588</v>
      </c>
      <c r="C5229" s="3" t="s">
        <v>11588</v>
      </c>
      <c r="D5229" s="12" t="s">
        <v>19144</v>
      </c>
      <c r="E5229" s="6" t="str">
        <f t="shared" si="259"/>
        <v>module=gsib</v>
      </c>
      <c r="F5229" s="3" t="s">
        <v>114</v>
      </c>
    </row>
    <row r="5230" spans="1:6" ht="30" customHeight="1">
      <c r="A5230" s="3" t="s">
        <v>3</v>
      </c>
      <c r="B5230" s="3" t="s">
        <v>11589</v>
      </c>
      <c r="C5230" s="3" t="s">
        <v>11589</v>
      </c>
      <c r="D5230" s="12" t="s">
        <v>19145</v>
      </c>
      <c r="E5230" s="6" t="str">
        <f t="shared" si="259"/>
        <v>module=gsib</v>
      </c>
      <c r="F5230" s="3" t="s">
        <v>114</v>
      </c>
    </row>
    <row r="5231" spans="1:6" ht="30" customHeight="1">
      <c r="A5231" s="3" t="s">
        <v>3</v>
      </c>
      <c r="B5231" s="3" t="s">
        <v>11590</v>
      </c>
      <c r="C5231" s="3" t="s">
        <v>11590</v>
      </c>
      <c r="D5231" s="12" t="s">
        <v>19146</v>
      </c>
      <c r="E5231" s="6" t="str">
        <f t="shared" si="259"/>
        <v>module=gsib</v>
      </c>
      <c r="F5231" s="3" t="s">
        <v>114</v>
      </c>
    </row>
    <row r="5232" spans="1:6" ht="30" customHeight="1">
      <c r="A5232" s="3" t="s">
        <v>3</v>
      </c>
      <c r="B5232" s="3" t="s">
        <v>11591</v>
      </c>
      <c r="C5232" s="3" t="s">
        <v>11591</v>
      </c>
      <c r="D5232" s="12" t="s">
        <v>19147</v>
      </c>
      <c r="E5232" s="6" t="str">
        <f t="shared" ref="E5232:E5263" si="260">HYPERLINK("http://www.ssc.wisc.edu/wlsresearch/documentation/waves/?wave=grad2k&amp;module=gsib","module=gsib")</f>
        <v>module=gsib</v>
      </c>
      <c r="F5232" s="3" t="s">
        <v>114</v>
      </c>
    </row>
    <row r="5233" spans="1:6" ht="30" customHeight="1">
      <c r="A5233" s="3" t="s">
        <v>3</v>
      </c>
      <c r="B5233" s="3" t="s">
        <v>11592</v>
      </c>
      <c r="C5233" s="3" t="s">
        <v>11592</v>
      </c>
      <c r="D5233" s="12" t="s">
        <v>19148</v>
      </c>
      <c r="E5233" s="6" t="str">
        <f t="shared" si="260"/>
        <v>module=gsib</v>
      </c>
      <c r="F5233" s="3" t="s">
        <v>114</v>
      </c>
    </row>
    <row r="5234" spans="1:6" ht="30" customHeight="1">
      <c r="A5234" s="3" t="s">
        <v>3</v>
      </c>
      <c r="B5234" s="3" t="s">
        <v>11593</v>
      </c>
      <c r="C5234" s="3" t="s">
        <v>11593</v>
      </c>
      <c r="D5234" s="12" t="s">
        <v>19149</v>
      </c>
      <c r="E5234" s="6" t="str">
        <f t="shared" si="260"/>
        <v>module=gsib</v>
      </c>
      <c r="F5234" s="3" t="s">
        <v>114</v>
      </c>
    </row>
    <row r="5235" spans="1:6" ht="30" customHeight="1">
      <c r="A5235" s="3" t="s">
        <v>3</v>
      </c>
      <c r="B5235" s="3" t="s">
        <v>11594</v>
      </c>
      <c r="C5235" s="3" t="s">
        <v>11594</v>
      </c>
      <c r="D5235" s="12" t="s">
        <v>19150</v>
      </c>
      <c r="E5235" s="6" t="str">
        <f t="shared" si="260"/>
        <v>module=gsib</v>
      </c>
      <c r="F5235" s="3" t="s">
        <v>114</v>
      </c>
    </row>
    <row r="5236" spans="1:6" ht="30" customHeight="1">
      <c r="A5236" s="3" t="s">
        <v>3</v>
      </c>
      <c r="B5236" s="3" t="s">
        <v>11595</v>
      </c>
      <c r="C5236" s="3" t="s">
        <v>11595</v>
      </c>
      <c r="D5236" s="12" t="s">
        <v>19151</v>
      </c>
      <c r="E5236" s="6" t="str">
        <f t="shared" si="260"/>
        <v>module=gsib</v>
      </c>
      <c r="F5236" s="3" t="s">
        <v>114</v>
      </c>
    </row>
    <row r="5237" spans="1:6" ht="30" customHeight="1">
      <c r="A5237" s="3" t="s">
        <v>3</v>
      </c>
      <c r="B5237" s="3" t="s">
        <v>11596</v>
      </c>
      <c r="C5237" s="3" t="s">
        <v>11596</v>
      </c>
      <c r="D5237" s="12" t="s">
        <v>19152</v>
      </c>
      <c r="E5237" s="6" t="str">
        <f t="shared" si="260"/>
        <v>module=gsib</v>
      </c>
      <c r="F5237" s="3" t="s">
        <v>114</v>
      </c>
    </row>
    <row r="5238" spans="1:6" ht="30" customHeight="1">
      <c r="A5238" s="3" t="s">
        <v>3</v>
      </c>
      <c r="B5238" s="3" t="s">
        <v>11597</v>
      </c>
      <c r="C5238" s="3" t="s">
        <v>11597</v>
      </c>
      <c r="D5238" s="12" t="s">
        <v>19153</v>
      </c>
      <c r="E5238" s="6" t="str">
        <f t="shared" si="260"/>
        <v>module=gsib</v>
      </c>
      <c r="F5238" s="3" t="s">
        <v>114</v>
      </c>
    </row>
    <row r="5239" spans="1:6" ht="30" customHeight="1">
      <c r="A5239" s="3" t="s">
        <v>3</v>
      </c>
      <c r="B5239" s="3" t="s">
        <v>11598</v>
      </c>
      <c r="C5239" s="3" t="s">
        <v>11598</v>
      </c>
      <c r="D5239" s="12" t="s">
        <v>19154</v>
      </c>
      <c r="E5239" s="6" t="str">
        <f t="shared" si="260"/>
        <v>module=gsib</v>
      </c>
      <c r="F5239" s="3" t="s">
        <v>114</v>
      </c>
    </row>
    <row r="5240" spans="1:6" ht="30" customHeight="1">
      <c r="A5240" s="3" t="s">
        <v>3</v>
      </c>
      <c r="B5240" s="3" t="s">
        <v>11599</v>
      </c>
      <c r="C5240" s="3" t="s">
        <v>11599</v>
      </c>
      <c r="D5240" s="12" t="s">
        <v>19155</v>
      </c>
      <c r="E5240" s="6" t="str">
        <f t="shared" si="260"/>
        <v>module=gsib</v>
      </c>
      <c r="F5240" s="3" t="s">
        <v>114</v>
      </c>
    </row>
    <row r="5241" spans="1:6" ht="30" customHeight="1">
      <c r="A5241" s="3" t="s">
        <v>3</v>
      </c>
      <c r="B5241" s="3" t="s">
        <v>11600</v>
      </c>
      <c r="C5241" s="3" t="s">
        <v>11600</v>
      </c>
      <c r="D5241" s="12" t="s">
        <v>19156</v>
      </c>
      <c r="E5241" s="6" t="str">
        <f t="shared" si="260"/>
        <v>module=gsib</v>
      </c>
      <c r="F5241" s="3" t="s">
        <v>114</v>
      </c>
    </row>
    <row r="5242" spans="1:6" ht="30" customHeight="1">
      <c r="A5242" s="3" t="s">
        <v>3</v>
      </c>
      <c r="B5242" s="3" t="s">
        <v>11601</v>
      </c>
      <c r="C5242" s="3" t="s">
        <v>11601</v>
      </c>
      <c r="D5242" s="12" t="s">
        <v>19157</v>
      </c>
      <c r="E5242" s="6" t="str">
        <f t="shared" si="260"/>
        <v>module=gsib</v>
      </c>
      <c r="F5242" s="3" t="s">
        <v>114</v>
      </c>
    </row>
    <row r="5243" spans="1:6" ht="30" customHeight="1">
      <c r="A5243" s="3" t="s">
        <v>3</v>
      </c>
      <c r="B5243" s="3" t="s">
        <v>11602</v>
      </c>
      <c r="C5243" s="3" t="s">
        <v>11602</v>
      </c>
      <c r="D5243" s="12" t="s">
        <v>19158</v>
      </c>
      <c r="E5243" s="6" t="str">
        <f t="shared" si="260"/>
        <v>module=gsib</v>
      </c>
      <c r="F5243" s="3" t="s">
        <v>114</v>
      </c>
    </row>
    <row r="5244" spans="1:6" ht="30" customHeight="1">
      <c r="A5244" s="3" t="s">
        <v>3</v>
      </c>
      <c r="B5244" s="3" t="s">
        <v>11603</v>
      </c>
      <c r="C5244" s="3" t="s">
        <v>11603</v>
      </c>
      <c r="D5244" s="12" t="s">
        <v>19159</v>
      </c>
      <c r="E5244" s="6" t="str">
        <f t="shared" si="260"/>
        <v>module=gsib</v>
      </c>
      <c r="F5244" s="3" t="s">
        <v>114</v>
      </c>
    </row>
    <row r="5245" spans="1:6" ht="30" customHeight="1">
      <c r="A5245" s="3" t="s">
        <v>3</v>
      </c>
      <c r="B5245" s="3" t="s">
        <v>11604</v>
      </c>
      <c r="C5245" s="3" t="s">
        <v>11604</v>
      </c>
      <c r="D5245" s="12" t="s">
        <v>19160</v>
      </c>
      <c r="E5245" s="6" t="str">
        <f t="shared" si="260"/>
        <v>module=gsib</v>
      </c>
      <c r="F5245" s="3" t="s">
        <v>114</v>
      </c>
    </row>
    <row r="5246" spans="1:6" ht="30" customHeight="1">
      <c r="A5246" s="3" t="s">
        <v>3</v>
      </c>
      <c r="B5246" s="3" t="s">
        <v>11605</v>
      </c>
      <c r="C5246" s="3" t="s">
        <v>11605</v>
      </c>
      <c r="D5246" s="12" t="s">
        <v>19161</v>
      </c>
      <c r="E5246" s="6" t="str">
        <f t="shared" si="260"/>
        <v>module=gsib</v>
      </c>
      <c r="F5246" s="3" t="s">
        <v>114</v>
      </c>
    </row>
    <row r="5247" spans="1:6" ht="30" customHeight="1">
      <c r="A5247" s="3" t="s">
        <v>3</v>
      </c>
      <c r="B5247" s="3" t="s">
        <v>11606</v>
      </c>
      <c r="C5247" s="3" t="s">
        <v>11606</v>
      </c>
      <c r="D5247" s="12" t="s">
        <v>19162</v>
      </c>
      <c r="E5247" s="6" t="str">
        <f t="shared" si="260"/>
        <v>module=gsib</v>
      </c>
      <c r="F5247" s="3" t="s">
        <v>114</v>
      </c>
    </row>
    <row r="5248" spans="1:6" ht="30" customHeight="1">
      <c r="A5248" s="3" t="s">
        <v>3</v>
      </c>
      <c r="B5248" s="3" t="s">
        <v>11607</v>
      </c>
      <c r="C5248" s="3" t="s">
        <v>11607</v>
      </c>
      <c r="D5248" s="12" t="s">
        <v>19163</v>
      </c>
      <c r="E5248" s="6" t="str">
        <f t="shared" si="260"/>
        <v>module=gsib</v>
      </c>
      <c r="F5248" s="3" t="s">
        <v>114</v>
      </c>
    </row>
    <row r="5249" spans="1:6" ht="30" customHeight="1">
      <c r="A5249" s="3" t="s">
        <v>3</v>
      </c>
      <c r="B5249" s="3" t="s">
        <v>11608</v>
      </c>
      <c r="C5249" s="3" t="s">
        <v>11608</v>
      </c>
      <c r="D5249" s="12" t="s">
        <v>19164</v>
      </c>
      <c r="E5249" s="6" t="str">
        <f t="shared" si="260"/>
        <v>module=gsib</v>
      </c>
      <c r="F5249" s="3" t="s">
        <v>114</v>
      </c>
    </row>
    <row r="5250" spans="1:6" ht="30" customHeight="1">
      <c r="A5250" s="3" t="s">
        <v>3</v>
      </c>
      <c r="B5250" s="3" t="s">
        <v>11609</v>
      </c>
      <c r="C5250" s="3" t="s">
        <v>11609</v>
      </c>
      <c r="D5250" s="12" t="s">
        <v>19165</v>
      </c>
      <c r="E5250" s="6" t="str">
        <f t="shared" si="260"/>
        <v>module=gsib</v>
      </c>
      <c r="F5250" s="3" t="s">
        <v>114</v>
      </c>
    </row>
    <row r="5251" spans="1:6" ht="30" customHeight="1">
      <c r="A5251" s="3" t="s">
        <v>3</v>
      </c>
      <c r="B5251" s="3" t="s">
        <v>11610</v>
      </c>
      <c r="C5251" s="3" t="s">
        <v>11610</v>
      </c>
      <c r="D5251" s="12" t="s">
        <v>19166</v>
      </c>
      <c r="E5251" s="6" t="str">
        <f t="shared" si="260"/>
        <v>module=gsib</v>
      </c>
      <c r="F5251" s="3" t="s">
        <v>114</v>
      </c>
    </row>
    <row r="5252" spans="1:6" ht="30" customHeight="1">
      <c r="A5252" s="3" t="s">
        <v>3</v>
      </c>
      <c r="B5252" s="3" t="s">
        <v>11611</v>
      </c>
      <c r="C5252" s="3" t="s">
        <v>11611</v>
      </c>
      <c r="D5252" s="12" t="s">
        <v>19167</v>
      </c>
      <c r="E5252" s="6" t="str">
        <f t="shared" si="260"/>
        <v>module=gsib</v>
      </c>
      <c r="F5252" s="3" t="s">
        <v>114</v>
      </c>
    </row>
    <row r="5253" spans="1:6" ht="30" customHeight="1">
      <c r="A5253" s="3" t="s">
        <v>3</v>
      </c>
      <c r="B5253" s="3" t="s">
        <v>11612</v>
      </c>
      <c r="C5253" s="3" t="s">
        <v>11612</v>
      </c>
      <c r="D5253" s="12" t="s">
        <v>19168</v>
      </c>
      <c r="E5253" s="6" t="str">
        <f t="shared" si="260"/>
        <v>module=gsib</v>
      </c>
      <c r="F5253" s="3" t="s">
        <v>114</v>
      </c>
    </row>
    <row r="5254" spans="1:6" ht="30" customHeight="1">
      <c r="A5254" s="3" t="s">
        <v>3</v>
      </c>
      <c r="B5254" s="3" t="s">
        <v>11613</v>
      </c>
      <c r="C5254" s="3" t="s">
        <v>11613</v>
      </c>
      <c r="D5254" s="12" t="s">
        <v>19169</v>
      </c>
      <c r="E5254" s="6" t="str">
        <f t="shared" si="260"/>
        <v>module=gsib</v>
      </c>
      <c r="F5254" s="3" t="s">
        <v>114</v>
      </c>
    </row>
    <row r="5255" spans="1:6" ht="30" customHeight="1">
      <c r="A5255" s="3" t="s">
        <v>3</v>
      </c>
      <c r="B5255" s="3" t="s">
        <v>11614</v>
      </c>
      <c r="C5255" s="3" t="s">
        <v>11614</v>
      </c>
      <c r="D5255" s="12" t="s">
        <v>19170</v>
      </c>
      <c r="E5255" s="6" t="str">
        <f t="shared" si="260"/>
        <v>module=gsib</v>
      </c>
      <c r="F5255" s="3" t="s">
        <v>114</v>
      </c>
    </row>
    <row r="5256" spans="1:6" ht="30" customHeight="1">
      <c r="A5256" s="3" t="s">
        <v>3</v>
      </c>
      <c r="B5256" s="3" t="s">
        <v>11615</v>
      </c>
      <c r="C5256" s="3" t="s">
        <v>11615</v>
      </c>
      <c r="D5256" s="12" t="s">
        <v>19171</v>
      </c>
      <c r="E5256" s="6" t="str">
        <f t="shared" si="260"/>
        <v>module=gsib</v>
      </c>
      <c r="F5256" s="3" t="s">
        <v>114</v>
      </c>
    </row>
    <row r="5257" spans="1:6" ht="30" customHeight="1">
      <c r="A5257" s="3" t="s">
        <v>3</v>
      </c>
      <c r="B5257" s="3" t="s">
        <v>11616</v>
      </c>
      <c r="C5257" s="3" t="s">
        <v>11616</v>
      </c>
      <c r="D5257" s="12" t="s">
        <v>19172</v>
      </c>
      <c r="E5257" s="6" t="str">
        <f t="shared" si="260"/>
        <v>module=gsib</v>
      </c>
      <c r="F5257" s="3" t="s">
        <v>114</v>
      </c>
    </row>
    <row r="5258" spans="1:6" ht="30" customHeight="1">
      <c r="A5258" s="3" t="s">
        <v>3</v>
      </c>
      <c r="B5258" s="3" t="s">
        <v>11617</v>
      </c>
      <c r="C5258" s="3" t="s">
        <v>11617</v>
      </c>
      <c r="D5258" s="12" t="s">
        <v>19173</v>
      </c>
      <c r="E5258" s="6" t="str">
        <f t="shared" si="260"/>
        <v>module=gsib</v>
      </c>
      <c r="F5258" s="3" t="s">
        <v>114</v>
      </c>
    </row>
    <row r="5259" spans="1:6" ht="30" customHeight="1">
      <c r="A5259" s="3" t="s">
        <v>3</v>
      </c>
      <c r="B5259" s="3" t="s">
        <v>11618</v>
      </c>
      <c r="C5259" s="3" t="s">
        <v>11618</v>
      </c>
      <c r="D5259" s="12" t="s">
        <v>19174</v>
      </c>
      <c r="E5259" s="6" t="str">
        <f t="shared" si="260"/>
        <v>module=gsib</v>
      </c>
      <c r="F5259" s="3" t="s">
        <v>114</v>
      </c>
    </row>
    <row r="5260" spans="1:6" ht="30" customHeight="1">
      <c r="A5260" s="3" t="s">
        <v>3</v>
      </c>
      <c r="B5260" s="3" t="s">
        <v>11619</v>
      </c>
      <c r="C5260" s="3" t="s">
        <v>11619</v>
      </c>
      <c r="D5260" s="12" t="s">
        <v>19175</v>
      </c>
      <c r="E5260" s="6" t="str">
        <f t="shared" si="260"/>
        <v>module=gsib</v>
      </c>
      <c r="F5260" s="3" t="s">
        <v>114</v>
      </c>
    </row>
    <row r="5261" spans="1:6" ht="30" customHeight="1">
      <c r="A5261" s="3" t="s">
        <v>3</v>
      </c>
      <c r="B5261" s="3" t="s">
        <v>11620</v>
      </c>
      <c r="C5261" s="3" t="s">
        <v>11620</v>
      </c>
      <c r="D5261" s="12" t="s">
        <v>19176</v>
      </c>
      <c r="E5261" s="6" t="str">
        <f t="shared" si="260"/>
        <v>module=gsib</v>
      </c>
      <c r="F5261" s="3" t="s">
        <v>114</v>
      </c>
    </row>
    <row r="5262" spans="1:6" ht="30" customHeight="1">
      <c r="A5262" s="3" t="s">
        <v>3</v>
      </c>
      <c r="B5262" s="3" t="s">
        <v>11621</v>
      </c>
      <c r="C5262" s="3" t="s">
        <v>11621</v>
      </c>
      <c r="D5262" s="12" t="s">
        <v>19177</v>
      </c>
      <c r="E5262" s="6" t="str">
        <f t="shared" si="260"/>
        <v>module=gsib</v>
      </c>
      <c r="F5262" s="3" t="s">
        <v>114</v>
      </c>
    </row>
    <row r="5263" spans="1:6" ht="30" customHeight="1">
      <c r="A5263" s="3" t="s">
        <v>3</v>
      </c>
      <c r="B5263" s="3" t="s">
        <v>11622</v>
      </c>
      <c r="C5263" s="3" t="s">
        <v>11622</v>
      </c>
      <c r="D5263" s="12" t="s">
        <v>19178</v>
      </c>
      <c r="E5263" s="6" t="str">
        <f t="shared" si="260"/>
        <v>module=gsib</v>
      </c>
      <c r="F5263" s="3" t="s">
        <v>114</v>
      </c>
    </row>
    <row r="5264" spans="1:6" ht="30" customHeight="1">
      <c r="A5264" s="3" t="s">
        <v>3</v>
      </c>
      <c r="B5264" s="3" t="s">
        <v>11623</v>
      </c>
      <c r="C5264" s="3" t="s">
        <v>11623</v>
      </c>
      <c r="D5264" s="12" t="s">
        <v>19179</v>
      </c>
      <c r="E5264" s="6" t="str">
        <f t="shared" ref="E5264:E5295" si="261">HYPERLINK("http://www.ssc.wisc.edu/wlsresearch/documentation/waves/?wave=grad2k&amp;module=gsib","module=gsib")</f>
        <v>module=gsib</v>
      </c>
      <c r="F5264" s="3" t="s">
        <v>114</v>
      </c>
    </row>
    <row r="5265" spans="1:6" ht="30" customHeight="1">
      <c r="A5265" s="3" t="s">
        <v>3</v>
      </c>
      <c r="B5265" s="3" t="s">
        <v>11624</v>
      </c>
      <c r="C5265" s="3" t="s">
        <v>11624</v>
      </c>
      <c r="D5265" s="12" t="s">
        <v>19180</v>
      </c>
      <c r="E5265" s="6" t="str">
        <f t="shared" si="261"/>
        <v>module=gsib</v>
      </c>
      <c r="F5265" s="3" t="s">
        <v>114</v>
      </c>
    </row>
    <row r="5266" spans="1:6" ht="30" customHeight="1">
      <c r="A5266" s="3" t="s">
        <v>3</v>
      </c>
      <c r="B5266" s="3" t="s">
        <v>11625</v>
      </c>
      <c r="C5266" s="3" t="s">
        <v>11625</v>
      </c>
      <c r="D5266" s="12" t="s">
        <v>19181</v>
      </c>
      <c r="E5266" s="6" t="str">
        <f t="shared" si="261"/>
        <v>module=gsib</v>
      </c>
      <c r="F5266" s="3" t="s">
        <v>114</v>
      </c>
    </row>
    <row r="5267" spans="1:6" ht="30" customHeight="1">
      <c r="A5267" s="3" t="s">
        <v>3</v>
      </c>
      <c r="B5267" s="3" t="s">
        <v>11626</v>
      </c>
      <c r="C5267" s="3" t="s">
        <v>11626</v>
      </c>
      <c r="D5267" s="12" t="s">
        <v>19182</v>
      </c>
      <c r="E5267" s="6" t="str">
        <f t="shared" si="261"/>
        <v>module=gsib</v>
      </c>
      <c r="F5267" s="3" t="s">
        <v>114</v>
      </c>
    </row>
    <row r="5268" spans="1:6" ht="30" customHeight="1">
      <c r="A5268" s="3" t="s">
        <v>3</v>
      </c>
      <c r="B5268" s="3" t="s">
        <v>11627</v>
      </c>
      <c r="C5268" s="3" t="s">
        <v>11627</v>
      </c>
      <c r="D5268" s="12" t="s">
        <v>19183</v>
      </c>
      <c r="E5268" s="6" t="str">
        <f t="shared" si="261"/>
        <v>module=gsib</v>
      </c>
      <c r="F5268" s="3" t="s">
        <v>114</v>
      </c>
    </row>
    <row r="5269" spans="1:6" ht="30" customHeight="1">
      <c r="A5269" s="3" t="s">
        <v>3</v>
      </c>
      <c r="B5269" s="3" t="s">
        <v>11628</v>
      </c>
      <c r="C5269" s="3" t="s">
        <v>11628</v>
      </c>
      <c r="D5269" s="12" t="s">
        <v>19184</v>
      </c>
      <c r="E5269" s="6" t="str">
        <f t="shared" si="261"/>
        <v>module=gsib</v>
      </c>
      <c r="F5269" s="3" t="s">
        <v>114</v>
      </c>
    </row>
    <row r="5270" spans="1:6" ht="30" customHeight="1">
      <c r="A5270" s="3" t="s">
        <v>3</v>
      </c>
      <c r="B5270" s="3" t="s">
        <v>11629</v>
      </c>
      <c r="C5270" s="3" t="s">
        <v>11629</v>
      </c>
      <c r="D5270" s="12" t="s">
        <v>19185</v>
      </c>
      <c r="E5270" s="6" t="str">
        <f t="shared" si="261"/>
        <v>module=gsib</v>
      </c>
      <c r="F5270" s="3" t="s">
        <v>114</v>
      </c>
    </row>
    <row r="5271" spans="1:6" ht="30" customHeight="1">
      <c r="A5271" s="3" t="s">
        <v>3</v>
      </c>
      <c r="B5271" s="3" t="s">
        <v>11630</v>
      </c>
      <c r="C5271" s="3" t="s">
        <v>11630</v>
      </c>
      <c r="D5271" s="12" t="s">
        <v>19186</v>
      </c>
      <c r="E5271" s="6" t="str">
        <f t="shared" si="261"/>
        <v>module=gsib</v>
      </c>
      <c r="F5271" s="3" t="s">
        <v>114</v>
      </c>
    </row>
    <row r="5272" spans="1:6" ht="30" customHeight="1">
      <c r="A5272" s="3" t="s">
        <v>3</v>
      </c>
      <c r="B5272" s="3" t="s">
        <v>11631</v>
      </c>
      <c r="C5272" s="3" t="s">
        <v>11631</v>
      </c>
      <c r="D5272" s="12" t="s">
        <v>19187</v>
      </c>
      <c r="E5272" s="6" t="str">
        <f t="shared" si="261"/>
        <v>module=gsib</v>
      </c>
      <c r="F5272" s="3" t="s">
        <v>114</v>
      </c>
    </row>
    <row r="5273" spans="1:6" ht="30" customHeight="1">
      <c r="A5273" s="3" t="s">
        <v>3</v>
      </c>
      <c r="B5273" s="3" t="s">
        <v>11632</v>
      </c>
      <c r="C5273" s="3" t="s">
        <v>11632</v>
      </c>
      <c r="D5273" s="12" t="s">
        <v>19188</v>
      </c>
      <c r="E5273" s="6" t="str">
        <f t="shared" si="261"/>
        <v>module=gsib</v>
      </c>
      <c r="F5273" s="3" t="s">
        <v>114</v>
      </c>
    </row>
    <row r="5274" spans="1:6" ht="30" customHeight="1">
      <c r="A5274" s="3" t="s">
        <v>3</v>
      </c>
      <c r="B5274" s="3" t="s">
        <v>11633</v>
      </c>
      <c r="C5274" s="3" t="s">
        <v>11633</v>
      </c>
      <c r="D5274" s="12" t="s">
        <v>19189</v>
      </c>
      <c r="E5274" s="6" t="str">
        <f t="shared" si="261"/>
        <v>module=gsib</v>
      </c>
      <c r="F5274" s="3" t="s">
        <v>114</v>
      </c>
    </row>
    <row r="5275" spans="1:6" ht="30" customHeight="1">
      <c r="A5275" s="3" t="s">
        <v>3</v>
      </c>
      <c r="B5275" s="3" t="s">
        <v>11634</v>
      </c>
      <c r="C5275" s="3" t="s">
        <v>11634</v>
      </c>
      <c r="D5275" s="12" t="s">
        <v>19190</v>
      </c>
      <c r="E5275" s="6" t="str">
        <f t="shared" si="261"/>
        <v>module=gsib</v>
      </c>
      <c r="F5275" s="3" t="s">
        <v>114</v>
      </c>
    </row>
    <row r="5276" spans="1:6" ht="30" customHeight="1">
      <c r="A5276" s="3" t="s">
        <v>3</v>
      </c>
      <c r="B5276" s="3" t="s">
        <v>11635</v>
      </c>
      <c r="C5276" s="3" t="s">
        <v>11635</v>
      </c>
      <c r="D5276" s="12" t="s">
        <v>19191</v>
      </c>
      <c r="E5276" s="6" t="str">
        <f t="shared" si="261"/>
        <v>module=gsib</v>
      </c>
      <c r="F5276" s="3" t="s">
        <v>114</v>
      </c>
    </row>
    <row r="5277" spans="1:6" ht="30" customHeight="1">
      <c r="A5277" s="3" t="s">
        <v>3</v>
      </c>
      <c r="B5277" s="3" t="s">
        <v>11636</v>
      </c>
      <c r="C5277" s="3" t="s">
        <v>11636</v>
      </c>
      <c r="D5277" s="12" t="s">
        <v>19192</v>
      </c>
      <c r="E5277" s="6" t="str">
        <f t="shared" si="261"/>
        <v>module=gsib</v>
      </c>
      <c r="F5277" s="3" t="s">
        <v>114</v>
      </c>
    </row>
    <row r="5278" spans="1:6" ht="30" customHeight="1">
      <c r="A5278" s="3" t="s">
        <v>3</v>
      </c>
      <c r="B5278" s="3" t="s">
        <v>11637</v>
      </c>
      <c r="C5278" s="3" t="s">
        <v>11637</v>
      </c>
      <c r="D5278" s="12" t="s">
        <v>19193</v>
      </c>
      <c r="E5278" s="6" t="str">
        <f t="shared" si="261"/>
        <v>module=gsib</v>
      </c>
      <c r="F5278" s="3" t="s">
        <v>114</v>
      </c>
    </row>
    <row r="5279" spans="1:6" ht="30" customHeight="1">
      <c r="A5279" s="3" t="s">
        <v>3</v>
      </c>
      <c r="B5279" s="3" t="s">
        <v>11638</v>
      </c>
      <c r="C5279" s="3" t="s">
        <v>11638</v>
      </c>
      <c r="D5279" s="12" t="s">
        <v>19194</v>
      </c>
      <c r="E5279" s="6" t="str">
        <f t="shared" si="261"/>
        <v>module=gsib</v>
      </c>
      <c r="F5279" s="3" t="s">
        <v>114</v>
      </c>
    </row>
    <row r="5280" spans="1:6" ht="30" customHeight="1">
      <c r="A5280" s="3" t="s">
        <v>3</v>
      </c>
      <c r="B5280" s="3" t="s">
        <v>11639</v>
      </c>
      <c r="C5280" s="3" t="s">
        <v>11639</v>
      </c>
      <c r="D5280" s="12" t="s">
        <v>19195</v>
      </c>
      <c r="E5280" s="6" t="str">
        <f t="shared" si="261"/>
        <v>module=gsib</v>
      </c>
      <c r="F5280" s="3" t="s">
        <v>114</v>
      </c>
    </row>
    <row r="5281" spans="1:6" ht="30" customHeight="1">
      <c r="A5281" s="3" t="s">
        <v>3</v>
      </c>
      <c r="B5281" s="3" t="s">
        <v>11640</v>
      </c>
      <c r="C5281" s="3" t="s">
        <v>11640</v>
      </c>
      <c r="D5281" s="12" t="s">
        <v>19196</v>
      </c>
      <c r="E5281" s="6" t="str">
        <f t="shared" si="261"/>
        <v>module=gsib</v>
      </c>
      <c r="F5281" s="3" t="s">
        <v>114</v>
      </c>
    </row>
    <row r="5282" spans="1:6" ht="30" customHeight="1">
      <c r="A5282" s="3" t="s">
        <v>3</v>
      </c>
      <c r="B5282" s="3" t="s">
        <v>11641</v>
      </c>
      <c r="C5282" s="3" t="s">
        <v>11641</v>
      </c>
      <c r="D5282" s="12" t="s">
        <v>19197</v>
      </c>
      <c r="E5282" s="6" t="str">
        <f t="shared" si="261"/>
        <v>module=gsib</v>
      </c>
      <c r="F5282" s="3" t="s">
        <v>114</v>
      </c>
    </row>
    <row r="5283" spans="1:6" ht="30" customHeight="1">
      <c r="A5283" s="3" t="s">
        <v>3</v>
      </c>
      <c r="B5283" s="3" t="s">
        <v>11642</v>
      </c>
      <c r="C5283" s="3" t="s">
        <v>11642</v>
      </c>
      <c r="D5283" s="12" t="s">
        <v>19198</v>
      </c>
      <c r="E5283" s="6" t="str">
        <f t="shared" si="261"/>
        <v>module=gsib</v>
      </c>
      <c r="F5283" s="3" t="s">
        <v>114</v>
      </c>
    </row>
    <row r="5284" spans="1:6" ht="30" customHeight="1">
      <c r="A5284" s="3" t="s">
        <v>3</v>
      </c>
      <c r="B5284" s="3" t="s">
        <v>11643</v>
      </c>
      <c r="C5284" s="3" t="s">
        <v>11643</v>
      </c>
      <c r="D5284" s="12" t="s">
        <v>19199</v>
      </c>
      <c r="E5284" s="6" t="str">
        <f t="shared" si="261"/>
        <v>module=gsib</v>
      </c>
      <c r="F5284" s="3" t="s">
        <v>114</v>
      </c>
    </row>
    <row r="5285" spans="1:6" ht="30" customHeight="1">
      <c r="A5285" s="3" t="s">
        <v>3</v>
      </c>
      <c r="B5285" s="3" t="s">
        <v>11644</v>
      </c>
      <c r="C5285" s="3" t="s">
        <v>11644</v>
      </c>
      <c r="D5285" s="12" t="s">
        <v>19200</v>
      </c>
      <c r="E5285" s="6" t="str">
        <f t="shared" si="261"/>
        <v>module=gsib</v>
      </c>
      <c r="F5285" s="3" t="s">
        <v>114</v>
      </c>
    </row>
    <row r="5286" spans="1:6" ht="30" customHeight="1">
      <c r="A5286" s="3" t="s">
        <v>3</v>
      </c>
      <c r="B5286" s="3" t="s">
        <v>11645</v>
      </c>
      <c r="C5286" s="3" t="s">
        <v>11645</v>
      </c>
      <c r="D5286" s="12" t="s">
        <v>19201</v>
      </c>
      <c r="E5286" s="6" t="str">
        <f t="shared" si="261"/>
        <v>module=gsib</v>
      </c>
      <c r="F5286" s="3" t="s">
        <v>114</v>
      </c>
    </row>
    <row r="5287" spans="1:6" ht="30" customHeight="1">
      <c r="A5287" s="3" t="s">
        <v>3</v>
      </c>
      <c r="B5287" s="3" t="s">
        <v>11646</v>
      </c>
      <c r="C5287" s="3" t="s">
        <v>11646</v>
      </c>
      <c r="D5287" s="12" t="s">
        <v>19202</v>
      </c>
      <c r="E5287" s="6" t="str">
        <f t="shared" si="261"/>
        <v>module=gsib</v>
      </c>
      <c r="F5287" s="3" t="s">
        <v>114</v>
      </c>
    </row>
    <row r="5288" spans="1:6" ht="30" customHeight="1">
      <c r="A5288" s="3" t="s">
        <v>3</v>
      </c>
      <c r="B5288" s="3" t="s">
        <v>11647</v>
      </c>
      <c r="C5288" s="3" t="s">
        <v>11647</v>
      </c>
      <c r="D5288" s="12" t="s">
        <v>19203</v>
      </c>
      <c r="E5288" s="6" t="str">
        <f t="shared" si="261"/>
        <v>module=gsib</v>
      </c>
      <c r="F5288" s="3" t="s">
        <v>114</v>
      </c>
    </row>
    <row r="5289" spans="1:6" ht="30" customHeight="1">
      <c r="A5289" s="3" t="s">
        <v>3</v>
      </c>
      <c r="B5289" s="3" t="s">
        <v>11648</v>
      </c>
      <c r="C5289" s="3" t="s">
        <v>11648</v>
      </c>
      <c r="D5289" s="12" t="s">
        <v>19204</v>
      </c>
      <c r="E5289" s="6" t="str">
        <f t="shared" si="261"/>
        <v>module=gsib</v>
      </c>
      <c r="F5289" s="3" t="s">
        <v>114</v>
      </c>
    </row>
    <row r="5290" spans="1:6" ht="30" customHeight="1">
      <c r="A5290" s="3" t="s">
        <v>3</v>
      </c>
      <c r="B5290" s="3" t="s">
        <v>11649</v>
      </c>
      <c r="C5290" s="3" t="s">
        <v>11649</v>
      </c>
      <c r="D5290" s="12" t="s">
        <v>19205</v>
      </c>
      <c r="E5290" s="6" t="str">
        <f t="shared" si="261"/>
        <v>module=gsib</v>
      </c>
      <c r="F5290" s="3" t="s">
        <v>114</v>
      </c>
    </row>
    <row r="5291" spans="1:6" ht="30" customHeight="1">
      <c r="A5291" s="3" t="s">
        <v>3</v>
      </c>
      <c r="B5291" s="3" t="s">
        <v>11650</v>
      </c>
      <c r="C5291" s="3" t="s">
        <v>11650</v>
      </c>
      <c r="D5291" s="12" t="s">
        <v>19206</v>
      </c>
      <c r="E5291" s="6" t="str">
        <f t="shared" si="261"/>
        <v>module=gsib</v>
      </c>
      <c r="F5291" s="3" t="s">
        <v>114</v>
      </c>
    </row>
    <row r="5292" spans="1:6" ht="30" customHeight="1">
      <c r="A5292" s="3" t="s">
        <v>3</v>
      </c>
      <c r="B5292" s="3" t="s">
        <v>11651</v>
      </c>
      <c r="C5292" s="3" t="s">
        <v>11651</v>
      </c>
      <c r="D5292" s="12" t="s">
        <v>19207</v>
      </c>
      <c r="E5292" s="6" t="str">
        <f t="shared" si="261"/>
        <v>module=gsib</v>
      </c>
      <c r="F5292" s="3" t="s">
        <v>114</v>
      </c>
    </row>
    <row r="5293" spans="1:6" ht="30" customHeight="1">
      <c r="A5293" s="3" t="s">
        <v>3</v>
      </c>
      <c r="B5293" s="3" t="s">
        <v>11652</v>
      </c>
      <c r="C5293" s="3" t="s">
        <v>11652</v>
      </c>
      <c r="D5293" s="12" t="s">
        <v>19208</v>
      </c>
      <c r="E5293" s="6" t="str">
        <f t="shared" si="261"/>
        <v>module=gsib</v>
      </c>
      <c r="F5293" s="3" t="s">
        <v>114</v>
      </c>
    </row>
    <row r="5294" spans="1:6" ht="30" customHeight="1">
      <c r="A5294" s="3" t="s">
        <v>3</v>
      </c>
      <c r="B5294" s="3" t="s">
        <v>11653</v>
      </c>
      <c r="C5294" s="3" t="s">
        <v>11653</v>
      </c>
      <c r="D5294" s="12" t="s">
        <v>19209</v>
      </c>
      <c r="E5294" s="6" t="str">
        <f t="shared" si="261"/>
        <v>module=gsib</v>
      </c>
      <c r="F5294" s="3" t="s">
        <v>114</v>
      </c>
    </row>
    <row r="5295" spans="1:6" ht="30" customHeight="1">
      <c r="A5295" s="3" t="s">
        <v>3</v>
      </c>
      <c r="B5295" s="3" t="s">
        <v>11654</v>
      </c>
      <c r="C5295" s="3" t="s">
        <v>11654</v>
      </c>
      <c r="D5295" s="12" t="s">
        <v>19210</v>
      </c>
      <c r="E5295" s="6" t="str">
        <f t="shared" si="261"/>
        <v>module=gsib</v>
      </c>
      <c r="F5295" s="3" t="s">
        <v>114</v>
      </c>
    </row>
    <row r="5296" spans="1:6" ht="30" customHeight="1">
      <c r="A5296" s="3" t="s">
        <v>3</v>
      </c>
      <c r="B5296" s="3" t="s">
        <v>11655</v>
      </c>
      <c r="C5296" s="3" t="s">
        <v>11655</v>
      </c>
      <c r="D5296" s="12" t="s">
        <v>19211</v>
      </c>
      <c r="E5296" s="6" t="str">
        <f t="shared" ref="E5296:E5327" si="262">HYPERLINK("http://www.ssc.wisc.edu/wlsresearch/documentation/waves/?wave=grad2k&amp;module=gsib","module=gsib")</f>
        <v>module=gsib</v>
      </c>
      <c r="F5296" s="3" t="s">
        <v>114</v>
      </c>
    </row>
    <row r="5297" spans="1:6" ht="30" customHeight="1">
      <c r="A5297" s="3" t="s">
        <v>3</v>
      </c>
      <c r="B5297" s="3" t="s">
        <v>11656</v>
      </c>
      <c r="C5297" s="3" t="s">
        <v>11656</v>
      </c>
      <c r="D5297" s="12" t="s">
        <v>19212</v>
      </c>
      <c r="E5297" s="6" t="str">
        <f t="shared" si="262"/>
        <v>module=gsib</v>
      </c>
      <c r="F5297" s="3" t="s">
        <v>114</v>
      </c>
    </row>
    <row r="5298" spans="1:6" ht="30" customHeight="1">
      <c r="A5298" s="3" t="s">
        <v>3</v>
      </c>
      <c r="B5298" s="3" t="s">
        <v>11657</v>
      </c>
      <c r="C5298" s="3" t="s">
        <v>11657</v>
      </c>
      <c r="D5298" s="12" t="s">
        <v>19213</v>
      </c>
      <c r="E5298" s="6" t="str">
        <f t="shared" si="262"/>
        <v>module=gsib</v>
      </c>
      <c r="F5298" s="3" t="s">
        <v>114</v>
      </c>
    </row>
    <row r="5299" spans="1:6" ht="30" customHeight="1">
      <c r="A5299" s="3" t="s">
        <v>3</v>
      </c>
      <c r="B5299" s="3" t="s">
        <v>11658</v>
      </c>
      <c r="C5299" s="3" t="s">
        <v>11658</v>
      </c>
      <c r="D5299" s="12" t="s">
        <v>19214</v>
      </c>
      <c r="E5299" s="6" t="str">
        <f t="shared" si="262"/>
        <v>module=gsib</v>
      </c>
      <c r="F5299" s="3" t="s">
        <v>114</v>
      </c>
    </row>
    <row r="5300" spans="1:6" ht="30" customHeight="1">
      <c r="A5300" s="3" t="s">
        <v>3</v>
      </c>
      <c r="B5300" s="3" t="s">
        <v>11659</v>
      </c>
      <c r="C5300" s="3" t="s">
        <v>11659</v>
      </c>
      <c r="D5300" s="12" t="s">
        <v>19215</v>
      </c>
      <c r="E5300" s="6" t="str">
        <f t="shared" si="262"/>
        <v>module=gsib</v>
      </c>
      <c r="F5300" s="3" t="s">
        <v>114</v>
      </c>
    </row>
    <row r="5301" spans="1:6" ht="30" customHeight="1">
      <c r="A5301" s="3" t="s">
        <v>3</v>
      </c>
      <c r="B5301" s="3" t="s">
        <v>11660</v>
      </c>
      <c r="C5301" s="3" t="s">
        <v>11660</v>
      </c>
      <c r="D5301" s="12" t="s">
        <v>19216</v>
      </c>
      <c r="E5301" s="6" t="str">
        <f t="shared" si="262"/>
        <v>module=gsib</v>
      </c>
      <c r="F5301" s="3" t="s">
        <v>114</v>
      </c>
    </row>
    <row r="5302" spans="1:6" ht="30" customHeight="1">
      <c r="A5302" s="3" t="s">
        <v>3</v>
      </c>
      <c r="B5302" s="3" t="s">
        <v>11661</v>
      </c>
      <c r="C5302" s="3" t="s">
        <v>11661</v>
      </c>
      <c r="D5302" s="12" t="s">
        <v>19217</v>
      </c>
      <c r="E5302" s="6" t="str">
        <f t="shared" si="262"/>
        <v>module=gsib</v>
      </c>
      <c r="F5302" s="3" t="s">
        <v>114</v>
      </c>
    </row>
    <row r="5303" spans="1:6" ht="30" customHeight="1">
      <c r="A5303" s="3" t="s">
        <v>3</v>
      </c>
      <c r="B5303" s="3" t="s">
        <v>11662</v>
      </c>
      <c r="C5303" s="3" t="s">
        <v>11662</v>
      </c>
      <c r="D5303" s="12" t="s">
        <v>19218</v>
      </c>
      <c r="E5303" s="6" t="str">
        <f t="shared" si="262"/>
        <v>module=gsib</v>
      </c>
      <c r="F5303" s="3" t="s">
        <v>114</v>
      </c>
    </row>
    <row r="5304" spans="1:6" ht="30" customHeight="1">
      <c r="A5304" s="3" t="s">
        <v>3</v>
      </c>
      <c r="B5304" s="3" t="s">
        <v>11663</v>
      </c>
      <c r="C5304" s="3" t="s">
        <v>11663</v>
      </c>
      <c r="D5304" s="12" t="s">
        <v>19219</v>
      </c>
      <c r="E5304" s="6" t="str">
        <f t="shared" si="262"/>
        <v>module=gsib</v>
      </c>
      <c r="F5304" s="3" t="s">
        <v>114</v>
      </c>
    </row>
    <row r="5305" spans="1:6" ht="30" customHeight="1">
      <c r="A5305" s="3" t="s">
        <v>3</v>
      </c>
      <c r="B5305" s="3" t="s">
        <v>11664</v>
      </c>
      <c r="C5305" s="3" t="s">
        <v>11664</v>
      </c>
      <c r="D5305" s="12" t="s">
        <v>19220</v>
      </c>
      <c r="E5305" s="6" t="str">
        <f t="shared" si="262"/>
        <v>module=gsib</v>
      </c>
      <c r="F5305" s="3" t="s">
        <v>114</v>
      </c>
    </row>
    <row r="5306" spans="1:6" ht="30" customHeight="1">
      <c r="A5306" s="3" t="s">
        <v>3</v>
      </c>
      <c r="B5306" s="3" t="s">
        <v>11665</v>
      </c>
      <c r="C5306" s="3" t="s">
        <v>11665</v>
      </c>
      <c r="D5306" s="12" t="s">
        <v>19221</v>
      </c>
      <c r="E5306" s="6" t="str">
        <f t="shared" si="262"/>
        <v>module=gsib</v>
      </c>
      <c r="F5306" s="3" t="s">
        <v>114</v>
      </c>
    </row>
    <row r="5307" spans="1:6" ht="30" customHeight="1">
      <c r="A5307" s="3" t="s">
        <v>3</v>
      </c>
      <c r="B5307" s="3" t="s">
        <v>11666</v>
      </c>
      <c r="C5307" s="3" t="s">
        <v>11666</v>
      </c>
      <c r="D5307" s="12" t="s">
        <v>19222</v>
      </c>
      <c r="E5307" s="6" t="str">
        <f t="shared" si="262"/>
        <v>module=gsib</v>
      </c>
      <c r="F5307" s="3" t="s">
        <v>114</v>
      </c>
    </row>
    <row r="5308" spans="1:6" ht="30" customHeight="1">
      <c r="A5308" s="3" t="s">
        <v>3</v>
      </c>
      <c r="B5308" s="3" t="s">
        <v>11667</v>
      </c>
      <c r="C5308" s="3" t="s">
        <v>11667</v>
      </c>
      <c r="D5308" s="12" t="s">
        <v>19223</v>
      </c>
      <c r="E5308" s="6" t="str">
        <f t="shared" si="262"/>
        <v>module=gsib</v>
      </c>
      <c r="F5308" s="3" t="s">
        <v>114</v>
      </c>
    </row>
    <row r="5309" spans="1:6" ht="30" customHeight="1">
      <c r="A5309" s="3" t="s">
        <v>3</v>
      </c>
      <c r="B5309" s="3" t="s">
        <v>11668</v>
      </c>
      <c r="C5309" s="3" t="s">
        <v>11668</v>
      </c>
      <c r="D5309" s="12" t="s">
        <v>19224</v>
      </c>
      <c r="E5309" s="6" t="str">
        <f t="shared" si="262"/>
        <v>module=gsib</v>
      </c>
      <c r="F5309" s="3" t="s">
        <v>114</v>
      </c>
    </row>
    <row r="5310" spans="1:6" ht="30" customHeight="1">
      <c r="A5310" s="3" t="s">
        <v>3</v>
      </c>
      <c r="B5310" s="3" t="s">
        <v>11669</v>
      </c>
      <c r="C5310" s="3" t="s">
        <v>11669</v>
      </c>
      <c r="D5310" s="12" t="s">
        <v>19225</v>
      </c>
      <c r="E5310" s="6" t="str">
        <f t="shared" si="262"/>
        <v>module=gsib</v>
      </c>
      <c r="F5310" s="3" t="s">
        <v>114</v>
      </c>
    </row>
    <row r="5311" spans="1:6" ht="30" customHeight="1">
      <c r="A5311" s="3" t="s">
        <v>3</v>
      </c>
      <c r="B5311" s="3" t="s">
        <v>11670</v>
      </c>
      <c r="C5311" s="3" t="s">
        <v>11670</v>
      </c>
      <c r="D5311" s="12" t="s">
        <v>19226</v>
      </c>
      <c r="E5311" s="6" t="str">
        <f t="shared" si="262"/>
        <v>module=gsib</v>
      </c>
      <c r="F5311" s="3" t="s">
        <v>114</v>
      </c>
    </row>
    <row r="5312" spans="1:6" ht="30" customHeight="1">
      <c r="A5312" s="3" t="s">
        <v>3</v>
      </c>
      <c r="B5312" s="3" t="s">
        <v>11671</v>
      </c>
      <c r="C5312" s="3" t="s">
        <v>11671</v>
      </c>
      <c r="D5312" s="12" t="s">
        <v>19227</v>
      </c>
      <c r="E5312" s="6" t="str">
        <f t="shared" si="262"/>
        <v>module=gsib</v>
      </c>
      <c r="F5312" s="3" t="s">
        <v>114</v>
      </c>
    </row>
    <row r="5313" spans="1:6" ht="30" customHeight="1">
      <c r="A5313" s="3" t="s">
        <v>3</v>
      </c>
      <c r="B5313" s="3" t="s">
        <v>11672</v>
      </c>
      <c r="C5313" s="3" t="s">
        <v>11672</v>
      </c>
      <c r="D5313" s="12" t="s">
        <v>19228</v>
      </c>
      <c r="E5313" s="6" t="str">
        <f t="shared" si="262"/>
        <v>module=gsib</v>
      </c>
      <c r="F5313" s="3" t="s">
        <v>114</v>
      </c>
    </row>
    <row r="5314" spans="1:6" ht="30" customHeight="1">
      <c r="A5314" s="3" t="s">
        <v>3</v>
      </c>
      <c r="B5314" s="3" t="s">
        <v>11673</v>
      </c>
      <c r="C5314" s="3" t="s">
        <v>11673</v>
      </c>
      <c r="D5314" s="12" t="s">
        <v>19229</v>
      </c>
      <c r="E5314" s="6" t="str">
        <f t="shared" si="262"/>
        <v>module=gsib</v>
      </c>
      <c r="F5314" s="3" t="s">
        <v>114</v>
      </c>
    </row>
    <row r="5315" spans="1:6" ht="30" customHeight="1">
      <c r="A5315" s="3" t="s">
        <v>3</v>
      </c>
      <c r="B5315" s="3" t="s">
        <v>11674</v>
      </c>
      <c r="C5315" s="3" t="s">
        <v>11674</v>
      </c>
      <c r="D5315" s="12" t="s">
        <v>19230</v>
      </c>
      <c r="E5315" s="6" t="str">
        <f t="shared" si="262"/>
        <v>module=gsib</v>
      </c>
      <c r="F5315" s="3" t="s">
        <v>114</v>
      </c>
    </row>
    <row r="5316" spans="1:6" ht="30" customHeight="1">
      <c r="A5316" s="3" t="s">
        <v>3</v>
      </c>
      <c r="B5316" s="3" t="s">
        <v>11675</v>
      </c>
      <c r="C5316" s="3" t="s">
        <v>11675</v>
      </c>
      <c r="D5316" s="12" t="s">
        <v>19231</v>
      </c>
      <c r="E5316" s="6" t="str">
        <f t="shared" si="262"/>
        <v>module=gsib</v>
      </c>
      <c r="F5316" s="3" t="s">
        <v>114</v>
      </c>
    </row>
    <row r="5317" spans="1:6" ht="30" customHeight="1">
      <c r="A5317" s="3" t="s">
        <v>3</v>
      </c>
      <c r="B5317" s="3" t="s">
        <v>11676</v>
      </c>
      <c r="C5317" s="3" t="s">
        <v>11676</v>
      </c>
      <c r="D5317" s="12" t="s">
        <v>19232</v>
      </c>
      <c r="E5317" s="6" t="str">
        <f t="shared" si="262"/>
        <v>module=gsib</v>
      </c>
      <c r="F5317" s="3" t="s">
        <v>114</v>
      </c>
    </row>
    <row r="5318" spans="1:6" ht="30" customHeight="1">
      <c r="A5318" s="3" t="s">
        <v>3</v>
      </c>
      <c r="B5318" s="3" t="s">
        <v>11677</v>
      </c>
      <c r="C5318" s="3" t="s">
        <v>11677</v>
      </c>
      <c r="D5318" s="12" t="s">
        <v>19233</v>
      </c>
      <c r="E5318" s="6" t="str">
        <f t="shared" si="262"/>
        <v>module=gsib</v>
      </c>
      <c r="F5318" s="3" t="s">
        <v>114</v>
      </c>
    </row>
    <row r="5319" spans="1:6" ht="30" customHeight="1">
      <c r="A5319" s="3" t="s">
        <v>3</v>
      </c>
      <c r="B5319" s="3" t="s">
        <v>11678</v>
      </c>
      <c r="C5319" s="3" t="s">
        <v>11678</v>
      </c>
      <c r="D5319" s="12" t="s">
        <v>19234</v>
      </c>
      <c r="E5319" s="6" t="str">
        <f t="shared" si="262"/>
        <v>module=gsib</v>
      </c>
      <c r="F5319" s="3" t="s">
        <v>114</v>
      </c>
    </row>
    <row r="5320" spans="1:6" ht="30" customHeight="1">
      <c r="A5320" s="3" t="s">
        <v>3</v>
      </c>
      <c r="B5320" s="3" t="s">
        <v>11679</v>
      </c>
      <c r="C5320" s="3" t="s">
        <v>11679</v>
      </c>
      <c r="D5320" s="12" t="s">
        <v>19235</v>
      </c>
      <c r="E5320" s="6" t="str">
        <f t="shared" si="262"/>
        <v>module=gsib</v>
      </c>
      <c r="F5320" s="3" t="s">
        <v>114</v>
      </c>
    </row>
    <row r="5321" spans="1:6" ht="30" customHeight="1">
      <c r="A5321" s="3" t="s">
        <v>3</v>
      </c>
      <c r="B5321" s="3" t="s">
        <v>11680</v>
      </c>
      <c r="C5321" s="3" t="s">
        <v>11680</v>
      </c>
      <c r="D5321" s="12" t="s">
        <v>19236</v>
      </c>
      <c r="E5321" s="6" t="str">
        <f t="shared" si="262"/>
        <v>module=gsib</v>
      </c>
      <c r="F5321" s="3" t="s">
        <v>114</v>
      </c>
    </row>
    <row r="5322" spans="1:6" ht="30" customHeight="1">
      <c r="A5322" s="3" t="s">
        <v>3</v>
      </c>
      <c r="B5322" s="3" t="s">
        <v>11681</v>
      </c>
      <c r="C5322" s="3" t="s">
        <v>11681</v>
      </c>
      <c r="D5322" s="12" t="s">
        <v>19237</v>
      </c>
      <c r="E5322" s="6" t="str">
        <f t="shared" si="262"/>
        <v>module=gsib</v>
      </c>
      <c r="F5322" s="3" t="s">
        <v>114</v>
      </c>
    </row>
    <row r="5323" spans="1:6" ht="30" customHeight="1">
      <c r="A5323" s="3" t="s">
        <v>3</v>
      </c>
      <c r="B5323" s="3" t="s">
        <v>11682</v>
      </c>
      <c r="C5323" s="3" t="s">
        <v>11682</v>
      </c>
      <c r="D5323" s="12" t="s">
        <v>19238</v>
      </c>
      <c r="E5323" s="6" t="str">
        <f t="shared" si="262"/>
        <v>module=gsib</v>
      </c>
      <c r="F5323" s="3" t="s">
        <v>114</v>
      </c>
    </row>
    <row r="5324" spans="1:6" ht="30" customHeight="1">
      <c r="A5324" s="3" t="s">
        <v>3</v>
      </c>
      <c r="B5324" s="3" t="s">
        <v>11683</v>
      </c>
      <c r="C5324" s="3" t="s">
        <v>11683</v>
      </c>
      <c r="D5324" s="12" t="s">
        <v>19239</v>
      </c>
      <c r="E5324" s="6" t="str">
        <f t="shared" si="262"/>
        <v>module=gsib</v>
      </c>
      <c r="F5324" s="3" t="s">
        <v>114</v>
      </c>
    </row>
    <row r="5325" spans="1:6" ht="30" customHeight="1">
      <c r="A5325" s="3" t="s">
        <v>3</v>
      </c>
      <c r="B5325" s="3" t="s">
        <v>11684</v>
      </c>
      <c r="C5325" s="3" t="s">
        <v>11684</v>
      </c>
      <c r="D5325" s="12" t="s">
        <v>19240</v>
      </c>
      <c r="E5325" s="6" t="str">
        <f t="shared" si="262"/>
        <v>module=gsib</v>
      </c>
      <c r="F5325" s="3" t="s">
        <v>114</v>
      </c>
    </row>
    <row r="5326" spans="1:6" ht="30" customHeight="1">
      <c r="A5326" s="3" t="s">
        <v>3</v>
      </c>
      <c r="B5326" s="3" t="s">
        <v>11685</v>
      </c>
      <c r="C5326" s="3" t="s">
        <v>11685</v>
      </c>
      <c r="D5326" s="12" t="s">
        <v>19241</v>
      </c>
      <c r="E5326" s="6" t="str">
        <f t="shared" si="262"/>
        <v>module=gsib</v>
      </c>
      <c r="F5326" s="3" t="s">
        <v>114</v>
      </c>
    </row>
    <row r="5327" spans="1:6" ht="30" customHeight="1">
      <c r="A5327" s="3" t="s">
        <v>3</v>
      </c>
      <c r="B5327" s="3" t="s">
        <v>11686</v>
      </c>
      <c r="C5327" s="3" t="s">
        <v>11686</v>
      </c>
      <c r="D5327" s="12" t="s">
        <v>19242</v>
      </c>
      <c r="E5327" s="6" t="str">
        <f t="shared" si="262"/>
        <v>module=gsib</v>
      </c>
      <c r="F5327" s="3" t="s">
        <v>114</v>
      </c>
    </row>
    <row r="5328" spans="1:6" ht="30" customHeight="1">
      <c r="A5328" s="3" t="s">
        <v>3</v>
      </c>
      <c r="B5328" s="3" t="s">
        <v>11687</v>
      </c>
      <c r="C5328" s="3" t="s">
        <v>11687</v>
      </c>
      <c r="D5328" s="12" t="s">
        <v>19243</v>
      </c>
      <c r="E5328" s="6" t="str">
        <f t="shared" ref="E5328:E5333" si="263">HYPERLINK("http://www.ssc.wisc.edu/wlsresearch/documentation/waves/?wave=grad2k&amp;module=gsib","module=gsib")</f>
        <v>module=gsib</v>
      </c>
      <c r="F5328" s="3" t="s">
        <v>114</v>
      </c>
    </row>
    <row r="5329" spans="1:6" ht="30" customHeight="1">
      <c r="A5329" s="3" t="s">
        <v>3</v>
      </c>
      <c r="B5329" s="3" t="s">
        <v>11688</v>
      </c>
      <c r="C5329" s="3" t="s">
        <v>11688</v>
      </c>
      <c r="D5329" s="12" t="s">
        <v>19244</v>
      </c>
      <c r="E5329" s="6" t="str">
        <f t="shared" si="263"/>
        <v>module=gsib</v>
      </c>
      <c r="F5329" s="3" t="s">
        <v>114</v>
      </c>
    </row>
    <row r="5330" spans="1:6" ht="30" customHeight="1">
      <c r="A5330" s="3" t="s">
        <v>3</v>
      </c>
      <c r="B5330" s="3" t="s">
        <v>11689</v>
      </c>
      <c r="C5330" s="3" t="s">
        <v>11689</v>
      </c>
      <c r="D5330" s="12" t="s">
        <v>19245</v>
      </c>
      <c r="E5330" s="6" t="str">
        <f t="shared" si="263"/>
        <v>module=gsib</v>
      </c>
      <c r="F5330" s="3" t="s">
        <v>114</v>
      </c>
    </row>
    <row r="5331" spans="1:6" ht="30" customHeight="1">
      <c r="A5331" s="3" t="s">
        <v>3</v>
      </c>
      <c r="B5331" s="3" t="s">
        <v>11690</v>
      </c>
      <c r="C5331" s="3" t="s">
        <v>11690</v>
      </c>
      <c r="D5331" s="12" t="s">
        <v>19246</v>
      </c>
      <c r="E5331" s="6" t="str">
        <f t="shared" si="263"/>
        <v>module=gsib</v>
      </c>
      <c r="F5331" s="3" t="s">
        <v>114</v>
      </c>
    </row>
    <row r="5332" spans="1:6" ht="30" customHeight="1">
      <c r="A5332" s="3" t="s">
        <v>3</v>
      </c>
      <c r="B5332" s="3" t="s">
        <v>11691</v>
      </c>
      <c r="C5332" s="3" t="s">
        <v>11691</v>
      </c>
      <c r="D5332" s="12" t="s">
        <v>19247</v>
      </c>
      <c r="E5332" s="6" t="str">
        <f t="shared" si="263"/>
        <v>module=gsib</v>
      </c>
      <c r="F5332" s="3" t="s">
        <v>114</v>
      </c>
    </row>
    <row r="5333" spans="1:6" ht="30" customHeight="1">
      <c r="A5333" s="3" t="s">
        <v>3</v>
      </c>
      <c r="B5333" s="3" t="s">
        <v>11692</v>
      </c>
      <c r="C5333" s="3" t="s">
        <v>11692</v>
      </c>
      <c r="D5333" s="12" t="s">
        <v>19248</v>
      </c>
      <c r="E5333" s="6" t="str">
        <f t="shared" si="263"/>
        <v>module=gsib</v>
      </c>
      <c r="F5333" s="3" t="s">
        <v>114</v>
      </c>
    </row>
    <row r="5334" spans="1:6" ht="30" customHeight="1">
      <c r="A5334" s="3" t="s">
        <v>4</v>
      </c>
      <c r="B5334" s="3" t="s">
        <v>11693</v>
      </c>
      <c r="C5334" s="3" t="s">
        <v>11693</v>
      </c>
      <c r="D5334" s="12" t="s">
        <v>19249</v>
      </c>
      <c r="E5334" s="3" t="s">
        <v>114</v>
      </c>
      <c r="F5334" s="6" t="str">
        <f t="shared" ref="F5334:F5358" si="264">HYPERLINK("http://www.ssc.wisc.edu/wlsresearch/documentation/waves/?wave=sib2k&amp;module=ssib","module=ssib")</f>
        <v>module=ssib</v>
      </c>
    </row>
    <row r="5335" spans="1:6" ht="30" customHeight="1">
      <c r="A5335" s="3" t="s">
        <v>4</v>
      </c>
      <c r="B5335" s="3" t="s">
        <v>11694</v>
      </c>
      <c r="C5335" s="3" t="s">
        <v>11694</v>
      </c>
      <c r="D5335" s="12" t="s">
        <v>19250</v>
      </c>
      <c r="E5335" s="3" t="s">
        <v>114</v>
      </c>
      <c r="F5335" s="6" t="str">
        <f t="shared" si="264"/>
        <v>module=ssib</v>
      </c>
    </row>
    <row r="5336" spans="1:6" ht="30" customHeight="1">
      <c r="A5336" s="3" t="s">
        <v>4</v>
      </c>
      <c r="B5336" s="3" t="s">
        <v>11695</v>
      </c>
      <c r="C5336" s="3" t="s">
        <v>11695</v>
      </c>
      <c r="D5336" s="12" t="s">
        <v>19251</v>
      </c>
      <c r="E5336" s="3" t="s">
        <v>114</v>
      </c>
      <c r="F5336" s="6" t="str">
        <f t="shared" si="264"/>
        <v>module=ssib</v>
      </c>
    </row>
    <row r="5337" spans="1:6" ht="30" customHeight="1">
      <c r="A5337" s="3" t="s">
        <v>4</v>
      </c>
      <c r="B5337" s="3" t="s">
        <v>11696</v>
      </c>
      <c r="C5337" s="3" t="s">
        <v>11696</v>
      </c>
      <c r="D5337" s="12" t="s">
        <v>19252</v>
      </c>
      <c r="E5337" s="3" t="s">
        <v>114</v>
      </c>
      <c r="F5337" s="6" t="str">
        <f t="shared" si="264"/>
        <v>module=ssib</v>
      </c>
    </row>
    <row r="5338" spans="1:6" ht="30" customHeight="1">
      <c r="A5338" s="3" t="s">
        <v>4</v>
      </c>
      <c r="B5338" s="3" t="s">
        <v>11697</v>
      </c>
      <c r="C5338" s="3" t="s">
        <v>11697</v>
      </c>
      <c r="D5338" s="12" t="s">
        <v>19253</v>
      </c>
      <c r="E5338" s="3" t="s">
        <v>114</v>
      </c>
      <c r="F5338" s="6" t="str">
        <f t="shared" si="264"/>
        <v>module=ssib</v>
      </c>
    </row>
    <row r="5339" spans="1:6" ht="30" customHeight="1">
      <c r="A5339" s="3" t="s">
        <v>4</v>
      </c>
      <c r="B5339" s="3" t="s">
        <v>11698</v>
      </c>
      <c r="C5339" s="3" t="s">
        <v>11698</v>
      </c>
      <c r="D5339" s="12" t="s">
        <v>19254</v>
      </c>
      <c r="E5339" s="3" t="s">
        <v>114</v>
      </c>
      <c r="F5339" s="6" t="str">
        <f t="shared" si="264"/>
        <v>module=ssib</v>
      </c>
    </row>
    <row r="5340" spans="1:6" ht="30" customHeight="1">
      <c r="A5340" s="3" t="s">
        <v>4</v>
      </c>
      <c r="B5340" s="3" t="s">
        <v>11699</v>
      </c>
      <c r="C5340" s="3" t="s">
        <v>11699</v>
      </c>
      <c r="D5340" s="12" t="s">
        <v>19255</v>
      </c>
      <c r="E5340" s="3" t="s">
        <v>114</v>
      </c>
      <c r="F5340" s="6" t="str">
        <f t="shared" si="264"/>
        <v>module=ssib</v>
      </c>
    </row>
    <row r="5341" spans="1:6" ht="30" customHeight="1">
      <c r="A5341" s="3" t="s">
        <v>4</v>
      </c>
      <c r="B5341" s="3" t="s">
        <v>11700</v>
      </c>
      <c r="C5341" s="3" t="s">
        <v>11700</v>
      </c>
      <c r="D5341" s="12" t="s">
        <v>19256</v>
      </c>
      <c r="E5341" s="3" t="s">
        <v>114</v>
      </c>
      <c r="F5341" s="6" t="str">
        <f t="shared" si="264"/>
        <v>module=ssib</v>
      </c>
    </row>
    <row r="5342" spans="1:6" ht="30" customHeight="1">
      <c r="A5342" s="3" t="s">
        <v>4</v>
      </c>
      <c r="B5342" s="3" t="s">
        <v>11701</v>
      </c>
      <c r="C5342" s="3" t="s">
        <v>11701</v>
      </c>
      <c r="D5342" s="12" t="s">
        <v>19257</v>
      </c>
      <c r="E5342" s="3" t="s">
        <v>114</v>
      </c>
      <c r="F5342" s="6" t="str">
        <f t="shared" si="264"/>
        <v>module=ssib</v>
      </c>
    </row>
    <row r="5343" spans="1:6" ht="30" customHeight="1">
      <c r="A5343" s="3" t="s">
        <v>4</v>
      </c>
      <c r="B5343" s="3" t="s">
        <v>11702</v>
      </c>
      <c r="C5343" s="3" t="s">
        <v>11702</v>
      </c>
      <c r="D5343" s="12" t="s">
        <v>19258</v>
      </c>
      <c r="E5343" s="3" t="s">
        <v>114</v>
      </c>
      <c r="F5343" s="6" t="str">
        <f t="shared" si="264"/>
        <v>module=ssib</v>
      </c>
    </row>
    <row r="5344" spans="1:6" ht="30" customHeight="1">
      <c r="A5344" s="3" t="s">
        <v>4</v>
      </c>
      <c r="B5344" s="3" t="s">
        <v>11703</v>
      </c>
      <c r="C5344" s="3" t="s">
        <v>11703</v>
      </c>
      <c r="D5344" s="12" t="s">
        <v>19259</v>
      </c>
      <c r="E5344" s="3" t="s">
        <v>114</v>
      </c>
      <c r="F5344" s="6" t="str">
        <f t="shared" si="264"/>
        <v>module=ssib</v>
      </c>
    </row>
    <row r="5345" spans="1:6" ht="30" customHeight="1">
      <c r="A5345" s="3" t="s">
        <v>4</v>
      </c>
      <c r="B5345" s="3" t="s">
        <v>11704</v>
      </c>
      <c r="C5345" s="3" t="s">
        <v>11704</v>
      </c>
      <c r="D5345" s="12" t="s">
        <v>19260</v>
      </c>
      <c r="E5345" s="3" t="s">
        <v>114</v>
      </c>
      <c r="F5345" s="6" t="str">
        <f t="shared" si="264"/>
        <v>module=ssib</v>
      </c>
    </row>
    <row r="5346" spans="1:6" ht="30" customHeight="1">
      <c r="A5346" s="3" t="s">
        <v>4</v>
      </c>
      <c r="B5346" s="3" t="s">
        <v>11705</v>
      </c>
      <c r="C5346" s="3" t="s">
        <v>11705</v>
      </c>
      <c r="D5346" s="12" t="s">
        <v>19261</v>
      </c>
      <c r="E5346" s="3" t="s">
        <v>114</v>
      </c>
      <c r="F5346" s="6" t="str">
        <f t="shared" si="264"/>
        <v>module=ssib</v>
      </c>
    </row>
    <row r="5347" spans="1:6" ht="30" customHeight="1">
      <c r="A5347" s="3" t="s">
        <v>4</v>
      </c>
      <c r="B5347" s="3" t="s">
        <v>11706</v>
      </c>
      <c r="C5347" s="3" t="s">
        <v>11706</v>
      </c>
      <c r="D5347" s="12" t="s">
        <v>19262</v>
      </c>
      <c r="E5347" s="3" t="s">
        <v>114</v>
      </c>
      <c r="F5347" s="6" t="str">
        <f t="shared" si="264"/>
        <v>module=ssib</v>
      </c>
    </row>
    <row r="5348" spans="1:6" ht="30" customHeight="1">
      <c r="A5348" s="3" t="s">
        <v>4</v>
      </c>
      <c r="B5348" s="3" t="s">
        <v>11707</v>
      </c>
      <c r="C5348" s="3" t="s">
        <v>11707</v>
      </c>
      <c r="D5348" s="12" t="s">
        <v>19263</v>
      </c>
      <c r="E5348" s="3" t="s">
        <v>114</v>
      </c>
      <c r="F5348" s="6" t="str">
        <f t="shared" si="264"/>
        <v>module=ssib</v>
      </c>
    </row>
    <row r="5349" spans="1:6" ht="30" customHeight="1">
      <c r="A5349" s="3" t="s">
        <v>4</v>
      </c>
      <c r="B5349" s="3" t="s">
        <v>11708</v>
      </c>
      <c r="C5349" s="3" t="s">
        <v>11708</v>
      </c>
      <c r="D5349" s="12" t="s">
        <v>19264</v>
      </c>
      <c r="E5349" s="3" t="s">
        <v>114</v>
      </c>
      <c r="F5349" s="6" t="str">
        <f t="shared" si="264"/>
        <v>module=ssib</v>
      </c>
    </row>
    <row r="5350" spans="1:6" ht="30" customHeight="1">
      <c r="A5350" s="3" t="s">
        <v>4</v>
      </c>
      <c r="B5350" s="3" t="s">
        <v>11709</v>
      </c>
      <c r="C5350" s="3" t="s">
        <v>11709</v>
      </c>
      <c r="D5350" s="12" t="s">
        <v>19265</v>
      </c>
      <c r="E5350" s="3" t="s">
        <v>114</v>
      </c>
      <c r="F5350" s="6" t="str">
        <f t="shared" si="264"/>
        <v>module=ssib</v>
      </c>
    </row>
    <row r="5351" spans="1:6" ht="30" customHeight="1">
      <c r="A5351" s="3" t="s">
        <v>4</v>
      </c>
      <c r="B5351" s="3" t="s">
        <v>11710</v>
      </c>
      <c r="C5351" s="3" t="s">
        <v>11710</v>
      </c>
      <c r="D5351" s="12" t="s">
        <v>19266</v>
      </c>
      <c r="E5351" s="3" t="s">
        <v>114</v>
      </c>
      <c r="F5351" s="6" t="str">
        <f t="shared" si="264"/>
        <v>module=ssib</v>
      </c>
    </row>
    <row r="5352" spans="1:6" ht="30" customHeight="1">
      <c r="A5352" s="3" t="s">
        <v>4</v>
      </c>
      <c r="B5352" s="3" t="s">
        <v>11711</v>
      </c>
      <c r="C5352" s="3" t="s">
        <v>11711</v>
      </c>
      <c r="D5352" s="12" t="s">
        <v>19267</v>
      </c>
      <c r="E5352" s="3" t="s">
        <v>114</v>
      </c>
      <c r="F5352" s="6" t="str">
        <f t="shared" si="264"/>
        <v>module=ssib</v>
      </c>
    </row>
    <row r="5353" spans="1:6" ht="30" customHeight="1">
      <c r="A5353" s="3" t="s">
        <v>4</v>
      </c>
      <c r="B5353" s="3" t="s">
        <v>11712</v>
      </c>
      <c r="C5353" s="3" t="s">
        <v>11712</v>
      </c>
      <c r="D5353" s="12" t="s">
        <v>19268</v>
      </c>
      <c r="E5353" s="3" t="s">
        <v>114</v>
      </c>
      <c r="F5353" s="6" t="str">
        <f t="shared" si="264"/>
        <v>module=ssib</v>
      </c>
    </row>
    <row r="5354" spans="1:6" ht="30" customHeight="1">
      <c r="A5354" s="3" t="s">
        <v>4</v>
      </c>
      <c r="B5354" s="3" t="s">
        <v>11713</v>
      </c>
      <c r="C5354" s="3" t="s">
        <v>11713</v>
      </c>
      <c r="D5354" s="12" t="s">
        <v>19269</v>
      </c>
      <c r="E5354" s="3" t="s">
        <v>114</v>
      </c>
      <c r="F5354" s="6" t="str">
        <f t="shared" si="264"/>
        <v>module=ssib</v>
      </c>
    </row>
    <row r="5355" spans="1:6" ht="30" customHeight="1">
      <c r="A5355" s="3" t="s">
        <v>4</v>
      </c>
      <c r="B5355" s="3" t="s">
        <v>11714</v>
      </c>
      <c r="C5355" s="3" t="s">
        <v>11714</v>
      </c>
      <c r="D5355" s="12" t="s">
        <v>19270</v>
      </c>
      <c r="E5355" s="3" t="s">
        <v>114</v>
      </c>
      <c r="F5355" s="6" t="str">
        <f t="shared" si="264"/>
        <v>module=ssib</v>
      </c>
    </row>
    <row r="5356" spans="1:6" ht="30" customHeight="1">
      <c r="A5356" s="3" t="s">
        <v>4</v>
      </c>
      <c r="B5356" s="3" t="s">
        <v>11715</v>
      </c>
      <c r="C5356" s="3" t="s">
        <v>11715</v>
      </c>
      <c r="D5356" s="12" t="s">
        <v>19271</v>
      </c>
      <c r="E5356" s="3" t="s">
        <v>114</v>
      </c>
      <c r="F5356" s="6" t="str">
        <f t="shared" si="264"/>
        <v>module=ssib</v>
      </c>
    </row>
    <row r="5357" spans="1:6" ht="30" customHeight="1">
      <c r="A5357" s="3" t="s">
        <v>4</v>
      </c>
      <c r="B5357" s="3" t="s">
        <v>11716</v>
      </c>
      <c r="C5357" s="3" t="s">
        <v>11716</v>
      </c>
      <c r="D5357" s="12" t="s">
        <v>19272</v>
      </c>
      <c r="E5357" s="3" t="s">
        <v>114</v>
      </c>
      <c r="F5357" s="6" t="str">
        <f t="shared" si="264"/>
        <v>module=ssib</v>
      </c>
    </row>
    <row r="5358" spans="1:6" ht="30" customHeight="1">
      <c r="A5358" s="3" t="s">
        <v>4</v>
      </c>
      <c r="B5358" s="3" t="s">
        <v>11717</v>
      </c>
      <c r="C5358" s="3" t="s">
        <v>11717</v>
      </c>
      <c r="D5358" s="12" t="s">
        <v>19273</v>
      </c>
      <c r="E5358" s="3" t="s">
        <v>114</v>
      </c>
      <c r="F5358" s="6" t="str">
        <f t="shared" si="264"/>
        <v>module=ssib</v>
      </c>
    </row>
    <row r="5359" spans="1:6" ht="30" customHeight="1">
      <c r="A5359" s="3" t="s">
        <v>2</v>
      </c>
      <c r="B5359" s="3" t="s">
        <v>11718</v>
      </c>
      <c r="C5359" s="3" t="s">
        <v>15758</v>
      </c>
      <c r="D5359" s="12" t="s">
        <v>19274</v>
      </c>
      <c r="E5359" s="6" t="str">
        <f t="shared" ref="E5359:E5397" si="265">HYPERLINK("http://www.ssc.wisc.edu/wlsresearch/documentation/waves/?wave=grad2k&amp;module=gpar","module=gpar")</f>
        <v>module=gpar</v>
      </c>
      <c r="F5359" s="6" t="str">
        <f t="shared" ref="F5359:F5397" si="266">HYPERLINK("http://www.ssc.wisc.edu/wlsresearch/documentation/waves/?wave=sib2k&amp;module=spar","module=spar")</f>
        <v>module=spar</v>
      </c>
    </row>
    <row r="5360" spans="1:6" ht="30" customHeight="1">
      <c r="A5360" s="3" t="s">
        <v>2</v>
      </c>
      <c r="B5360" s="3" t="s">
        <v>11719</v>
      </c>
      <c r="C5360" s="3" t="s">
        <v>15759</v>
      </c>
      <c r="D5360" s="12" t="s">
        <v>19275</v>
      </c>
      <c r="E5360" s="6" t="str">
        <f t="shared" si="265"/>
        <v>module=gpar</v>
      </c>
      <c r="F5360" s="6" t="str">
        <f t="shared" si="266"/>
        <v>module=spar</v>
      </c>
    </row>
    <row r="5361" spans="1:6" ht="30" customHeight="1">
      <c r="A5361" s="3" t="s">
        <v>2</v>
      </c>
      <c r="B5361" s="3" t="s">
        <v>11720</v>
      </c>
      <c r="C5361" s="3" t="s">
        <v>15760</v>
      </c>
      <c r="D5361" s="12" t="s">
        <v>19276</v>
      </c>
      <c r="E5361" s="6" t="str">
        <f t="shared" si="265"/>
        <v>module=gpar</v>
      </c>
      <c r="F5361" s="6" t="str">
        <f t="shared" si="266"/>
        <v>module=spar</v>
      </c>
    </row>
    <row r="5362" spans="1:6" ht="30" customHeight="1">
      <c r="A5362" s="3" t="s">
        <v>2</v>
      </c>
      <c r="B5362" s="3" t="s">
        <v>11721</v>
      </c>
      <c r="C5362" s="3" t="s">
        <v>15761</v>
      </c>
      <c r="D5362" s="12" t="s">
        <v>19277</v>
      </c>
      <c r="E5362" s="6" t="str">
        <f t="shared" si="265"/>
        <v>module=gpar</v>
      </c>
      <c r="F5362" s="6" t="str">
        <f t="shared" si="266"/>
        <v>module=spar</v>
      </c>
    </row>
    <row r="5363" spans="1:6" ht="30" customHeight="1">
      <c r="A5363" s="3" t="s">
        <v>2</v>
      </c>
      <c r="B5363" s="3" t="s">
        <v>11722</v>
      </c>
      <c r="C5363" s="3" t="s">
        <v>15762</v>
      </c>
      <c r="D5363" s="12" t="s">
        <v>19278</v>
      </c>
      <c r="E5363" s="6" t="str">
        <f t="shared" si="265"/>
        <v>module=gpar</v>
      </c>
      <c r="F5363" s="6" t="str">
        <f t="shared" si="266"/>
        <v>module=spar</v>
      </c>
    </row>
    <row r="5364" spans="1:6" ht="30" customHeight="1">
      <c r="A5364" s="3" t="s">
        <v>2</v>
      </c>
      <c r="B5364" s="3" t="s">
        <v>11723</v>
      </c>
      <c r="C5364" s="3" t="s">
        <v>15763</v>
      </c>
      <c r="D5364" s="12" t="s">
        <v>19279</v>
      </c>
      <c r="E5364" s="6" t="str">
        <f t="shared" si="265"/>
        <v>module=gpar</v>
      </c>
      <c r="F5364" s="6" t="str">
        <f t="shared" si="266"/>
        <v>module=spar</v>
      </c>
    </row>
    <row r="5365" spans="1:6" ht="30" customHeight="1">
      <c r="A5365" s="3" t="s">
        <v>2</v>
      </c>
      <c r="B5365" s="3" t="s">
        <v>11724</v>
      </c>
      <c r="C5365" s="3" t="s">
        <v>15764</v>
      </c>
      <c r="D5365" s="12" t="s">
        <v>19280</v>
      </c>
      <c r="E5365" s="6" t="str">
        <f t="shared" si="265"/>
        <v>module=gpar</v>
      </c>
      <c r="F5365" s="6" t="str">
        <f t="shared" si="266"/>
        <v>module=spar</v>
      </c>
    </row>
    <row r="5366" spans="1:6" ht="30" customHeight="1">
      <c r="A5366" s="3" t="s">
        <v>2</v>
      </c>
      <c r="B5366" s="3" t="s">
        <v>11725</v>
      </c>
      <c r="C5366" s="3" t="s">
        <v>15765</v>
      </c>
      <c r="D5366" s="12" t="s">
        <v>19281</v>
      </c>
      <c r="E5366" s="6" t="str">
        <f t="shared" si="265"/>
        <v>module=gpar</v>
      </c>
      <c r="F5366" s="6" t="str">
        <f t="shared" si="266"/>
        <v>module=spar</v>
      </c>
    </row>
    <row r="5367" spans="1:6" ht="30" customHeight="1">
      <c r="A5367" s="3" t="s">
        <v>2</v>
      </c>
      <c r="B5367" s="3" t="s">
        <v>11726</v>
      </c>
      <c r="C5367" s="3" t="s">
        <v>15766</v>
      </c>
      <c r="D5367" s="12" t="s">
        <v>19282</v>
      </c>
      <c r="E5367" s="6" t="str">
        <f t="shared" si="265"/>
        <v>module=gpar</v>
      </c>
      <c r="F5367" s="6" t="str">
        <f t="shared" si="266"/>
        <v>module=spar</v>
      </c>
    </row>
    <row r="5368" spans="1:6" ht="30" customHeight="1">
      <c r="A5368" s="3" t="s">
        <v>2</v>
      </c>
      <c r="B5368" s="3" t="s">
        <v>11727</v>
      </c>
      <c r="C5368" s="3" t="s">
        <v>15767</v>
      </c>
      <c r="D5368" s="12" t="s">
        <v>19283</v>
      </c>
      <c r="E5368" s="6" t="str">
        <f t="shared" si="265"/>
        <v>module=gpar</v>
      </c>
      <c r="F5368" s="6" t="str">
        <f t="shared" si="266"/>
        <v>module=spar</v>
      </c>
    </row>
    <row r="5369" spans="1:6" ht="30" customHeight="1">
      <c r="A5369" s="3" t="s">
        <v>2</v>
      </c>
      <c r="B5369" s="3" t="s">
        <v>11728</v>
      </c>
      <c r="C5369" s="3" t="s">
        <v>15768</v>
      </c>
      <c r="D5369" s="12" t="s">
        <v>19284</v>
      </c>
      <c r="E5369" s="6" t="str">
        <f t="shared" si="265"/>
        <v>module=gpar</v>
      </c>
      <c r="F5369" s="6" t="str">
        <f t="shared" si="266"/>
        <v>module=spar</v>
      </c>
    </row>
    <row r="5370" spans="1:6" ht="30" customHeight="1">
      <c r="A5370" s="3" t="s">
        <v>2</v>
      </c>
      <c r="B5370" s="3" t="s">
        <v>11729</v>
      </c>
      <c r="C5370" s="3" t="s">
        <v>15769</v>
      </c>
      <c r="D5370" s="12" t="s">
        <v>19285</v>
      </c>
      <c r="E5370" s="6" t="str">
        <f t="shared" si="265"/>
        <v>module=gpar</v>
      </c>
      <c r="F5370" s="6" t="str">
        <f t="shared" si="266"/>
        <v>module=spar</v>
      </c>
    </row>
    <row r="5371" spans="1:6" ht="30" customHeight="1">
      <c r="A5371" s="3" t="s">
        <v>2</v>
      </c>
      <c r="B5371" s="3" t="s">
        <v>11730</v>
      </c>
      <c r="C5371" s="3" t="s">
        <v>15770</v>
      </c>
      <c r="D5371" s="12" t="s">
        <v>19286</v>
      </c>
      <c r="E5371" s="6" t="str">
        <f t="shared" si="265"/>
        <v>module=gpar</v>
      </c>
      <c r="F5371" s="6" t="str">
        <f t="shared" si="266"/>
        <v>module=spar</v>
      </c>
    </row>
    <row r="5372" spans="1:6" ht="30" customHeight="1">
      <c r="A5372" s="3" t="s">
        <v>2</v>
      </c>
      <c r="B5372" s="3" t="s">
        <v>11731</v>
      </c>
      <c r="C5372" s="3" t="s">
        <v>15771</v>
      </c>
      <c r="D5372" s="12" t="s">
        <v>19287</v>
      </c>
      <c r="E5372" s="6" t="str">
        <f t="shared" si="265"/>
        <v>module=gpar</v>
      </c>
      <c r="F5372" s="6" t="str">
        <f t="shared" si="266"/>
        <v>module=spar</v>
      </c>
    </row>
    <row r="5373" spans="1:6" ht="30" customHeight="1">
      <c r="A5373" s="3" t="s">
        <v>2</v>
      </c>
      <c r="B5373" s="3" t="s">
        <v>11732</v>
      </c>
      <c r="C5373" s="3" t="s">
        <v>15772</v>
      </c>
      <c r="D5373" s="12" t="s">
        <v>19288</v>
      </c>
      <c r="E5373" s="6" t="str">
        <f t="shared" si="265"/>
        <v>module=gpar</v>
      </c>
      <c r="F5373" s="6" t="str">
        <f t="shared" si="266"/>
        <v>module=spar</v>
      </c>
    </row>
    <row r="5374" spans="1:6" ht="30" customHeight="1">
      <c r="A5374" s="3" t="s">
        <v>2</v>
      </c>
      <c r="B5374" s="3" t="s">
        <v>11733</v>
      </c>
      <c r="C5374" s="3" t="s">
        <v>15773</v>
      </c>
      <c r="D5374" s="12" t="s">
        <v>19289</v>
      </c>
      <c r="E5374" s="6" t="str">
        <f t="shared" si="265"/>
        <v>module=gpar</v>
      </c>
      <c r="F5374" s="6" t="str">
        <f t="shared" si="266"/>
        <v>module=spar</v>
      </c>
    </row>
    <row r="5375" spans="1:6" ht="30" customHeight="1">
      <c r="A5375" s="3" t="s">
        <v>2</v>
      </c>
      <c r="B5375" s="3" t="s">
        <v>11734</v>
      </c>
      <c r="C5375" s="3" t="s">
        <v>15774</v>
      </c>
      <c r="D5375" s="12" t="s">
        <v>19290</v>
      </c>
      <c r="E5375" s="6" t="str">
        <f t="shared" si="265"/>
        <v>module=gpar</v>
      </c>
      <c r="F5375" s="6" t="str">
        <f t="shared" si="266"/>
        <v>module=spar</v>
      </c>
    </row>
    <row r="5376" spans="1:6" ht="30" customHeight="1">
      <c r="A5376" s="3" t="s">
        <v>2</v>
      </c>
      <c r="B5376" s="3" t="s">
        <v>11735</v>
      </c>
      <c r="C5376" s="3" t="s">
        <v>15775</v>
      </c>
      <c r="D5376" s="12" t="s">
        <v>19291</v>
      </c>
      <c r="E5376" s="6" t="str">
        <f t="shared" si="265"/>
        <v>module=gpar</v>
      </c>
      <c r="F5376" s="6" t="str">
        <f t="shared" si="266"/>
        <v>module=spar</v>
      </c>
    </row>
    <row r="5377" spans="1:6" ht="30" customHeight="1">
      <c r="A5377" s="3" t="s">
        <v>2</v>
      </c>
      <c r="B5377" s="3" t="s">
        <v>11736</v>
      </c>
      <c r="C5377" s="3" t="s">
        <v>15776</v>
      </c>
      <c r="D5377" s="12" t="s">
        <v>19292</v>
      </c>
      <c r="E5377" s="6" t="str">
        <f t="shared" si="265"/>
        <v>module=gpar</v>
      </c>
      <c r="F5377" s="6" t="str">
        <f t="shared" si="266"/>
        <v>module=spar</v>
      </c>
    </row>
    <row r="5378" spans="1:6" ht="30" customHeight="1">
      <c r="A5378" s="3" t="s">
        <v>2</v>
      </c>
      <c r="B5378" s="3" t="s">
        <v>11737</v>
      </c>
      <c r="C5378" s="3" t="s">
        <v>15777</v>
      </c>
      <c r="D5378" s="12" t="s">
        <v>19293</v>
      </c>
      <c r="E5378" s="6" t="str">
        <f t="shared" si="265"/>
        <v>module=gpar</v>
      </c>
      <c r="F5378" s="6" t="str">
        <f t="shared" si="266"/>
        <v>module=spar</v>
      </c>
    </row>
    <row r="5379" spans="1:6" ht="30" customHeight="1">
      <c r="A5379" s="3" t="s">
        <v>2</v>
      </c>
      <c r="B5379" s="3" t="s">
        <v>11738</v>
      </c>
      <c r="C5379" s="3" t="s">
        <v>15778</v>
      </c>
      <c r="D5379" s="12" t="s">
        <v>19294</v>
      </c>
      <c r="E5379" s="6" t="str">
        <f t="shared" si="265"/>
        <v>module=gpar</v>
      </c>
      <c r="F5379" s="6" t="str">
        <f t="shared" si="266"/>
        <v>module=spar</v>
      </c>
    </row>
    <row r="5380" spans="1:6" ht="30" customHeight="1">
      <c r="A5380" s="3" t="s">
        <v>2</v>
      </c>
      <c r="B5380" s="3" t="s">
        <v>11739</v>
      </c>
      <c r="C5380" s="3" t="s">
        <v>15779</v>
      </c>
      <c r="D5380" s="12" t="s">
        <v>19295</v>
      </c>
      <c r="E5380" s="6" t="str">
        <f t="shared" si="265"/>
        <v>module=gpar</v>
      </c>
      <c r="F5380" s="6" t="str">
        <f t="shared" si="266"/>
        <v>module=spar</v>
      </c>
    </row>
    <row r="5381" spans="1:6" ht="30" customHeight="1">
      <c r="A5381" s="3" t="s">
        <v>2</v>
      </c>
      <c r="B5381" s="3" t="s">
        <v>11740</v>
      </c>
      <c r="C5381" s="3" t="s">
        <v>15780</v>
      </c>
      <c r="D5381" s="12" t="s">
        <v>19296</v>
      </c>
      <c r="E5381" s="6" t="str">
        <f t="shared" si="265"/>
        <v>module=gpar</v>
      </c>
      <c r="F5381" s="6" t="str">
        <f t="shared" si="266"/>
        <v>module=spar</v>
      </c>
    </row>
    <row r="5382" spans="1:6" ht="30" customHeight="1">
      <c r="A5382" s="3" t="s">
        <v>2</v>
      </c>
      <c r="B5382" s="3" t="s">
        <v>11741</v>
      </c>
      <c r="C5382" s="3" t="s">
        <v>15781</v>
      </c>
      <c r="D5382" s="12" t="s">
        <v>19297</v>
      </c>
      <c r="E5382" s="6" t="str">
        <f t="shared" si="265"/>
        <v>module=gpar</v>
      </c>
      <c r="F5382" s="6" t="str">
        <f t="shared" si="266"/>
        <v>module=spar</v>
      </c>
    </row>
    <row r="5383" spans="1:6" ht="30" customHeight="1">
      <c r="A5383" s="3" t="s">
        <v>2</v>
      </c>
      <c r="B5383" s="3" t="s">
        <v>11742</v>
      </c>
      <c r="C5383" s="3" t="s">
        <v>15782</v>
      </c>
      <c r="D5383" s="12" t="s">
        <v>19298</v>
      </c>
      <c r="E5383" s="6" t="str">
        <f t="shared" si="265"/>
        <v>module=gpar</v>
      </c>
      <c r="F5383" s="6" t="str">
        <f t="shared" si="266"/>
        <v>module=spar</v>
      </c>
    </row>
    <row r="5384" spans="1:6" ht="30" customHeight="1">
      <c r="A5384" s="3" t="s">
        <v>2</v>
      </c>
      <c r="B5384" s="3" t="s">
        <v>11743</v>
      </c>
      <c r="C5384" s="3" t="s">
        <v>15783</v>
      </c>
      <c r="D5384" s="12" t="s">
        <v>19299</v>
      </c>
      <c r="E5384" s="6" t="str">
        <f t="shared" si="265"/>
        <v>module=gpar</v>
      </c>
      <c r="F5384" s="6" t="str">
        <f t="shared" si="266"/>
        <v>module=spar</v>
      </c>
    </row>
    <row r="5385" spans="1:6" ht="30" customHeight="1">
      <c r="A5385" s="3" t="s">
        <v>2</v>
      </c>
      <c r="B5385" s="3" t="s">
        <v>11744</v>
      </c>
      <c r="C5385" s="3" t="s">
        <v>15784</v>
      </c>
      <c r="D5385" s="12" t="s">
        <v>19300</v>
      </c>
      <c r="E5385" s="6" t="str">
        <f t="shared" si="265"/>
        <v>module=gpar</v>
      </c>
      <c r="F5385" s="6" t="str">
        <f t="shared" si="266"/>
        <v>module=spar</v>
      </c>
    </row>
    <row r="5386" spans="1:6" ht="30" customHeight="1">
      <c r="A5386" s="3" t="s">
        <v>2</v>
      </c>
      <c r="B5386" s="3" t="s">
        <v>11745</v>
      </c>
      <c r="C5386" s="3" t="s">
        <v>15785</v>
      </c>
      <c r="D5386" s="12" t="s">
        <v>19301</v>
      </c>
      <c r="E5386" s="6" t="str">
        <f t="shared" si="265"/>
        <v>module=gpar</v>
      </c>
      <c r="F5386" s="6" t="str">
        <f t="shared" si="266"/>
        <v>module=spar</v>
      </c>
    </row>
    <row r="5387" spans="1:6" ht="30" customHeight="1">
      <c r="A5387" s="3" t="s">
        <v>2</v>
      </c>
      <c r="B5387" s="3" t="s">
        <v>11746</v>
      </c>
      <c r="C5387" s="3" t="s">
        <v>15786</v>
      </c>
      <c r="D5387" s="12" t="s">
        <v>19302</v>
      </c>
      <c r="E5387" s="6" t="str">
        <f t="shared" si="265"/>
        <v>module=gpar</v>
      </c>
      <c r="F5387" s="6" t="str">
        <f t="shared" si="266"/>
        <v>module=spar</v>
      </c>
    </row>
    <row r="5388" spans="1:6" ht="30" customHeight="1">
      <c r="A5388" s="3" t="s">
        <v>2</v>
      </c>
      <c r="B5388" s="3" t="s">
        <v>11747</v>
      </c>
      <c r="C5388" s="3" t="s">
        <v>15787</v>
      </c>
      <c r="D5388" s="12" t="s">
        <v>19303</v>
      </c>
      <c r="E5388" s="6" t="str">
        <f t="shared" si="265"/>
        <v>module=gpar</v>
      </c>
      <c r="F5388" s="6" t="str">
        <f t="shared" si="266"/>
        <v>module=spar</v>
      </c>
    </row>
    <row r="5389" spans="1:6" ht="30" customHeight="1">
      <c r="A5389" s="3" t="s">
        <v>2</v>
      </c>
      <c r="B5389" s="3" t="s">
        <v>11748</v>
      </c>
      <c r="C5389" s="3" t="s">
        <v>15788</v>
      </c>
      <c r="D5389" s="12" t="s">
        <v>19304</v>
      </c>
      <c r="E5389" s="6" t="str">
        <f t="shared" si="265"/>
        <v>module=gpar</v>
      </c>
      <c r="F5389" s="6" t="str">
        <f t="shared" si="266"/>
        <v>module=spar</v>
      </c>
    </row>
    <row r="5390" spans="1:6" ht="30" customHeight="1">
      <c r="A5390" s="3" t="s">
        <v>2</v>
      </c>
      <c r="B5390" s="3" t="s">
        <v>11749</v>
      </c>
      <c r="C5390" s="3" t="s">
        <v>15789</v>
      </c>
      <c r="D5390" s="12" t="s">
        <v>19305</v>
      </c>
      <c r="E5390" s="6" t="str">
        <f t="shared" si="265"/>
        <v>module=gpar</v>
      </c>
      <c r="F5390" s="6" t="str">
        <f t="shared" si="266"/>
        <v>module=spar</v>
      </c>
    </row>
    <row r="5391" spans="1:6" ht="30" customHeight="1">
      <c r="A5391" s="3" t="s">
        <v>2</v>
      </c>
      <c r="B5391" s="3" t="s">
        <v>11750</v>
      </c>
      <c r="C5391" s="3" t="s">
        <v>15790</v>
      </c>
      <c r="D5391" s="12" t="s">
        <v>19306</v>
      </c>
      <c r="E5391" s="6" t="str">
        <f t="shared" si="265"/>
        <v>module=gpar</v>
      </c>
      <c r="F5391" s="6" t="str">
        <f t="shared" si="266"/>
        <v>module=spar</v>
      </c>
    </row>
    <row r="5392" spans="1:6" ht="30" customHeight="1">
      <c r="A5392" s="3" t="s">
        <v>2</v>
      </c>
      <c r="B5392" s="3" t="s">
        <v>11751</v>
      </c>
      <c r="C5392" s="3" t="s">
        <v>15791</v>
      </c>
      <c r="D5392" s="12" t="s">
        <v>19307</v>
      </c>
      <c r="E5392" s="6" t="str">
        <f t="shared" si="265"/>
        <v>module=gpar</v>
      </c>
      <c r="F5392" s="6" t="str">
        <f t="shared" si="266"/>
        <v>module=spar</v>
      </c>
    </row>
    <row r="5393" spans="1:6" ht="30" customHeight="1">
      <c r="A5393" s="3" t="s">
        <v>2</v>
      </c>
      <c r="B5393" s="3" t="s">
        <v>11752</v>
      </c>
      <c r="C5393" s="3" t="s">
        <v>15792</v>
      </c>
      <c r="D5393" s="12" t="s">
        <v>19308</v>
      </c>
      <c r="E5393" s="6" t="str">
        <f t="shared" si="265"/>
        <v>module=gpar</v>
      </c>
      <c r="F5393" s="6" t="str">
        <f t="shared" si="266"/>
        <v>module=spar</v>
      </c>
    </row>
    <row r="5394" spans="1:6" ht="30" customHeight="1">
      <c r="A5394" s="3" t="s">
        <v>2</v>
      </c>
      <c r="B5394" s="3" t="s">
        <v>11753</v>
      </c>
      <c r="C5394" s="3" t="s">
        <v>15793</v>
      </c>
      <c r="D5394" s="12" t="s">
        <v>19309</v>
      </c>
      <c r="E5394" s="6" t="str">
        <f t="shared" si="265"/>
        <v>module=gpar</v>
      </c>
      <c r="F5394" s="6" t="str">
        <f t="shared" si="266"/>
        <v>module=spar</v>
      </c>
    </row>
    <row r="5395" spans="1:6" ht="30" customHeight="1">
      <c r="A5395" s="3" t="s">
        <v>2</v>
      </c>
      <c r="B5395" s="3" t="s">
        <v>11754</v>
      </c>
      <c r="C5395" s="3" t="s">
        <v>15794</v>
      </c>
      <c r="D5395" s="12" t="s">
        <v>19310</v>
      </c>
      <c r="E5395" s="6" t="str">
        <f t="shared" si="265"/>
        <v>module=gpar</v>
      </c>
      <c r="F5395" s="6" t="str">
        <f t="shared" si="266"/>
        <v>module=spar</v>
      </c>
    </row>
    <row r="5396" spans="1:6" ht="30" customHeight="1">
      <c r="A5396" s="3" t="s">
        <v>2</v>
      </c>
      <c r="B5396" s="3" t="s">
        <v>11755</v>
      </c>
      <c r="C5396" s="3" t="s">
        <v>15795</v>
      </c>
      <c r="D5396" s="12" t="s">
        <v>19311</v>
      </c>
      <c r="E5396" s="6" t="str">
        <f t="shared" si="265"/>
        <v>module=gpar</v>
      </c>
      <c r="F5396" s="6" t="str">
        <f t="shared" si="266"/>
        <v>module=spar</v>
      </c>
    </row>
    <row r="5397" spans="1:6" ht="30" customHeight="1">
      <c r="A5397" s="3" t="s">
        <v>2</v>
      </c>
      <c r="B5397" s="3" t="s">
        <v>11756</v>
      </c>
      <c r="C5397" s="3" t="s">
        <v>15796</v>
      </c>
      <c r="D5397" s="12" t="s">
        <v>19312</v>
      </c>
      <c r="E5397" s="6" t="str">
        <f t="shared" si="265"/>
        <v>module=gpar</v>
      </c>
      <c r="F5397" s="6" t="str">
        <f t="shared" si="266"/>
        <v>module=spar</v>
      </c>
    </row>
    <row r="5398" spans="1:6" ht="30" customHeight="1">
      <c r="A5398" s="3" t="s">
        <v>2</v>
      </c>
      <c r="B5398" s="3" t="s">
        <v>11757</v>
      </c>
      <c r="C5398" s="3" t="s">
        <v>15797</v>
      </c>
      <c r="D5398" s="12" t="s">
        <v>19313</v>
      </c>
      <c r="E5398" s="6" t="str">
        <f t="shared" ref="E5398:E5429" si="267">HYPERLINK("http://www.ssc.wisc.edu/wlsresearch/documentation/waves/?wave=grad2k&amp;module=ghh","module=ghh")</f>
        <v>module=ghh</v>
      </c>
      <c r="F5398" s="6" t="str">
        <f t="shared" ref="F5398:F5429" si="268">HYPERLINK("http://www.ssc.wisc.edu/wlsresearch/documentation/waves/?wave=sib2k&amp;module=shh","module=shh")</f>
        <v>module=shh</v>
      </c>
    </row>
    <row r="5399" spans="1:6" ht="30" customHeight="1">
      <c r="A5399" s="3" t="s">
        <v>2</v>
      </c>
      <c r="B5399" s="3" t="s">
        <v>11758</v>
      </c>
      <c r="C5399" s="3" t="s">
        <v>15798</v>
      </c>
      <c r="D5399" s="12" t="s">
        <v>19314</v>
      </c>
      <c r="E5399" s="6" t="str">
        <f t="shared" si="267"/>
        <v>module=ghh</v>
      </c>
      <c r="F5399" s="6" t="str">
        <f t="shared" si="268"/>
        <v>module=shh</v>
      </c>
    </row>
    <row r="5400" spans="1:6" ht="30" customHeight="1">
      <c r="A5400" s="3" t="s">
        <v>2</v>
      </c>
      <c r="B5400" s="3" t="s">
        <v>11759</v>
      </c>
      <c r="C5400" s="3" t="s">
        <v>15799</v>
      </c>
      <c r="D5400" s="12" t="s">
        <v>19315</v>
      </c>
      <c r="E5400" s="6" t="str">
        <f t="shared" si="267"/>
        <v>module=ghh</v>
      </c>
      <c r="F5400" s="6" t="str">
        <f t="shared" si="268"/>
        <v>module=shh</v>
      </c>
    </row>
    <row r="5401" spans="1:6" ht="30" customHeight="1">
      <c r="A5401" s="3" t="s">
        <v>2</v>
      </c>
      <c r="B5401" s="3" t="s">
        <v>11760</v>
      </c>
      <c r="C5401" s="3" t="s">
        <v>15800</v>
      </c>
      <c r="D5401" s="12" t="s">
        <v>19316</v>
      </c>
      <c r="E5401" s="6" t="str">
        <f t="shared" si="267"/>
        <v>module=ghh</v>
      </c>
      <c r="F5401" s="6" t="str">
        <f t="shared" si="268"/>
        <v>module=shh</v>
      </c>
    </row>
    <row r="5402" spans="1:6" ht="30" customHeight="1">
      <c r="A5402" s="3" t="s">
        <v>2</v>
      </c>
      <c r="B5402" s="3" t="s">
        <v>11761</v>
      </c>
      <c r="C5402" s="3" t="s">
        <v>15801</v>
      </c>
      <c r="D5402" s="12" t="s">
        <v>19317</v>
      </c>
      <c r="E5402" s="6" t="str">
        <f t="shared" si="267"/>
        <v>module=ghh</v>
      </c>
      <c r="F5402" s="6" t="str">
        <f t="shared" si="268"/>
        <v>module=shh</v>
      </c>
    </row>
    <row r="5403" spans="1:6" ht="30" customHeight="1">
      <c r="A5403" s="3" t="s">
        <v>2</v>
      </c>
      <c r="B5403" s="3" t="s">
        <v>11762</v>
      </c>
      <c r="C5403" s="3" t="s">
        <v>15802</v>
      </c>
      <c r="D5403" s="12" t="s">
        <v>19318</v>
      </c>
      <c r="E5403" s="6" t="str">
        <f t="shared" si="267"/>
        <v>module=ghh</v>
      </c>
      <c r="F5403" s="6" t="str">
        <f t="shared" si="268"/>
        <v>module=shh</v>
      </c>
    </row>
    <row r="5404" spans="1:6" ht="30" customHeight="1">
      <c r="A5404" s="3" t="s">
        <v>2</v>
      </c>
      <c r="B5404" s="3" t="s">
        <v>11763</v>
      </c>
      <c r="C5404" s="3" t="s">
        <v>15803</v>
      </c>
      <c r="D5404" s="12" t="s">
        <v>19319</v>
      </c>
      <c r="E5404" s="6" t="str">
        <f t="shared" si="267"/>
        <v>module=ghh</v>
      </c>
      <c r="F5404" s="6" t="str">
        <f t="shared" si="268"/>
        <v>module=shh</v>
      </c>
    </row>
    <row r="5405" spans="1:6" ht="30" customHeight="1">
      <c r="A5405" s="3" t="s">
        <v>2</v>
      </c>
      <c r="B5405" s="3" t="s">
        <v>11764</v>
      </c>
      <c r="C5405" s="3" t="s">
        <v>15804</v>
      </c>
      <c r="D5405" s="12" t="s">
        <v>19320</v>
      </c>
      <c r="E5405" s="6" t="str">
        <f t="shared" si="267"/>
        <v>module=ghh</v>
      </c>
      <c r="F5405" s="6" t="str">
        <f t="shared" si="268"/>
        <v>module=shh</v>
      </c>
    </row>
    <row r="5406" spans="1:6" ht="30" customHeight="1">
      <c r="A5406" s="3" t="s">
        <v>2</v>
      </c>
      <c r="B5406" s="3" t="s">
        <v>11765</v>
      </c>
      <c r="C5406" s="3" t="s">
        <v>15805</v>
      </c>
      <c r="D5406" s="12" t="s">
        <v>19321</v>
      </c>
      <c r="E5406" s="6" t="str">
        <f t="shared" si="267"/>
        <v>module=ghh</v>
      </c>
      <c r="F5406" s="6" t="str">
        <f t="shared" si="268"/>
        <v>module=shh</v>
      </c>
    </row>
    <row r="5407" spans="1:6" ht="30" customHeight="1">
      <c r="A5407" s="3" t="s">
        <v>2</v>
      </c>
      <c r="B5407" s="3" t="s">
        <v>11766</v>
      </c>
      <c r="C5407" s="3" t="s">
        <v>15806</v>
      </c>
      <c r="D5407" s="12" t="s">
        <v>19322</v>
      </c>
      <c r="E5407" s="6" t="str">
        <f t="shared" si="267"/>
        <v>module=ghh</v>
      </c>
      <c r="F5407" s="6" t="str">
        <f t="shared" si="268"/>
        <v>module=shh</v>
      </c>
    </row>
    <row r="5408" spans="1:6" ht="30" customHeight="1">
      <c r="A5408" s="3" t="s">
        <v>2</v>
      </c>
      <c r="B5408" s="3" t="s">
        <v>11767</v>
      </c>
      <c r="C5408" s="3" t="s">
        <v>15807</v>
      </c>
      <c r="D5408" s="12" t="s">
        <v>19323</v>
      </c>
      <c r="E5408" s="6" t="str">
        <f t="shared" si="267"/>
        <v>module=ghh</v>
      </c>
      <c r="F5408" s="6" t="str">
        <f t="shared" si="268"/>
        <v>module=shh</v>
      </c>
    </row>
    <row r="5409" spans="1:6" ht="30" customHeight="1">
      <c r="A5409" s="3" t="s">
        <v>2</v>
      </c>
      <c r="B5409" s="3" t="s">
        <v>11768</v>
      </c>
      <c r="C5409" s="3" t="s">
        <v>15808</v>
      </c>
      <c r="D5409" s="12" t="s">
        <v>19324</v>
      </c>
      <c r="E5409" s="6" t="str">
        <f t="shared" si="267"/>
        <v>module=ghh</v>
      </c>
      <c r="F5409" s="6" t="str">
        <f t="shared" si="268"/>
        <v>module=shh</v>
      </c>
    </row>
    <row r="5410" spans="1:6" ht="30" customHeight="1">
      <c r="A5410" s="3" t="s">
        <v>2</v>
      </c>
      <c r="B5410" s="3" t="s">
        <v>11769</v>
      </c>
      <c r="C5410" s="3" t="s">
        <v>15809</v>
      </c>
      <c r="D5410" s="12" t="s">
        <v>19325</v>
      </c>
      <c r="E5410" s="6" t="str">
        <f t="shared" si="267"/>
        <v>module=ghh</v>
      </c>
      <c r="F5410" s="6" t="str">
        <f t="shared" si="268"/>
        <v>module=shh</v>
      </c>
    </row>
    <row r="5411" spans="1:6" ht="30" customHeight="1">
      <c r="A5411" s="3" t="s">
        <v>2</v>
      </c>
      <c r="B5411" s="3" t="s">
        <v>11770</v>
      </c>
      <c r="C5411" s="3" t="s">
        <v>15810</v>
      </c>
      <c r="D5411" s="12" t="s">
        <v>19326</v>
      </c>
      <c r="E5411" s="6" t="str">
        <f t="shared" si="267"/>
        <v>module=ghh</v>
      </c>
      <c r="F5411" s="6" t="str">
        <f t="shared" si="268"/>
        <v>module=shh</v>
      </c>
    </row>
    <row r="5412" spans="1:6" ht="30" customHeight="1">
      <c r="A5412" s="3" t="s">
        <v>2</v>
      </c>
      <c r="B5412" s="3" t="s">
        <v>11771</v>
      </c>
      <c r="C5412" s="3" t="s">
        <v>15811</v>
      </c>
      <c r="D5412" s="12" t="s">
        <v>19327</v>
      </c>
      <c r="E5412" s="6" t="str">
        <f t="shared" si="267"/>
        <v>module=ghh</v>
      </c>
      <c r="F5412" s="6" t="str">
        <f t="shared" si="268"/>
        <v>module=shh</v>
      </c>
    </row>
    <row r="5413" spans="1:6" ht="30" customHeight="1">
      <c r="A5413" s="3" t="s">
        <v>2</v>
      </c>
      <c r="B5413" s="3" t="s">
        <v>11772</v>
      </c>
      <c r="C5413" s="3" t="s">
        <v>15812</v>
      </c>
      <c r="D5413" s="12" t="s">
        <v>19328</v>
      </c>
      <c r="E5413" s="6" t="str">
        <f t="shared" si="267"/>
        <v>module=ghh</v>
      </c>
      <c r="F5413" s="6" t="str">
        <f t="shared" si="268"/>
        <v>module=shh</v>
      </c>
    </row>
    <row r="5414" spans="1:6" ht="30" customHeight="1">
      <c r="A5414" s="3" t="s">
        <v>2</v>
      </c>
      <c r="B5414" s="3" t="s">
        <v>11773</v>
      </c>
      <c r="C5414" s="3" t="s">
        <v>15813</v>
      </c>
      <c r="D5414" s="12" t="s">
        <v>19329</v>
      </c>
      <c r="E5414" s="6" t="str">
        <f t="shared" si="267"/>
        <v>module=ghh</v>
      </c>
      <c r="F5414" s="6" t="str">
        <f t="shared" si="268"/>
        <v>module=shh</v>
      </c>
    </row>
    <row r="5415" spans="1:6" ht="30" customHeight="1">
      <c r="A5415" s="3" t="s">
        <v>2</v>
      </c>
      <c r="B5415" s="3" t="s">
        <v>11774</v>
      </c>
      <c r="C5415" s="3" t="s">
        <v>15814</v>
      </c>
      <c r="D5415" s="12" t="s">
        <v>19330</v>
      </c>
      <c r="E5415" s="6" t="str">
        <f t="shared" si="267"/>
        <v>module=ghh</v>
      </c>
      <c r="F5415" s="6" t="str">
        <f t="shared" si="268"/>
        <v>module=shh</v>
      </c>
    </row>
    <row r="5416" spans="1:6" ht="30" customHeight="1">
      <c r="A5416" s="3" t="s">
        <v>2</v>
      </c>
      <c r="B5416" s="3" t="s">
        <v>11775</v>
      </c>
      <c r="C5416" s="3" t="s">
        <v>15815</v>
      </c>
      <c r="D5416" s="12" t="s">
        <v>19331</v>
      </c>
      <c r="E5416" s="6" t="str">
        <f t="shared" si="267"/>
        <v>module=ghh</v>
      </c>
      <c r="F5416" s="6" t="str">
        <f t="shared" si="268"/>
        <v>module=shh</v>
      </c>
    </row>
    <row r="5417" spans="1:6" ht="30" customHeight="1">
      <c r="A5417" s="3" t="s">
        <v>2</v>
      </c>
      <c r="B5417" s="3" t="s">
        <v>11776</v>
      </c>
      <c r="C5417" s="3" t="s">
        <v>15816</v>
      </c>
      <c r="D5417" s="12" t="s">
        <v>19332</v>
      </c>
      <c r="E5417" s="6" t="str">
        <f t="shared" si="267"/>
        <v>module=ghh</v>
      </c>
      <c r="F5417" s="6" t="str">
        <f t="shared" si="268"/>
        <v>module=shh</v>
      </c>
    </row>
    <row r="5418" spans="1:6" ht="30" customHeight="1">
      <c r="A5418" s="3" t="s">
        <v>2</v>
      </c>
      <c r="B5418" s="3" t="s">
        <v>11777</v>
      </c>
      <c r="C5418" s="3" t="s">
        <v>15817</v>
      </c>
      <c r="D5418" s="12" t="s">
        <v>19333</v>
      </c>
      <c r="E5418" s="6" t="str">
        <f t="shared" si="267"/>
        <v>module=ghh</v>
      </c>
      <c r="F5418" s="6" t="str">
        <f t="shared" si="268"/>
        <v>module=shh</v>
      </c>
    </row>
    <row r="5419" spans="1:6" ht="30" customHeight="1">
      <c r="A5419" s="3" t="s">
        <v>2</v>
      </c>
      <c r="B5419" s="3" t="s">
        <v>11778</v>
      </c>
      <c r="C5419" s="3" t="s">
        <v>15818</v>
      </c>
      <c r="D5419" s="12" t="s">
        <v>19334</v>
      </c>
      <c r="E5419" s="6" t="str">
        <f t="shared" si="267"/>
        <v>module=ghh</v>
      </c>
      <c r="F5419" s="6" t="str">
        <f t="shared" si="268"/>
        <v>module=shh</v>
      </c>
    </row>
    <row r="5420" spans="1:6" ht="30" customHeight="1">
      <c r="A5420" s="3" t="s">
        <v>2</v>
      </c>
      <c r="B5420" s="3" t="s">
        <v>11779</v>
      </c>
      <c r="C5420" s="3" t="s">
        <v>15819</v>
      </c>
      <c r="D5420" s="12" t="s">
        <v>19335</v>
      </c>
      <c r="E5420" s="6" t="str">
        <f t="shared" si="267"/>
        <v>module=ghh</v>
      </c>
      <c r="F5420" s="6" t="str">
        <f t="shared" si="268"/>
        <v>module=shh</v>
      </c>
    </row>
    <row r="5421" spans="1:6" ht="30" customHeight="1">
      <c r="A5421" s="3" t="s">
        <v>2</v>
      </c>
      <c r="B5421" s="3" t="s">
        <v>11780</v>
      </c>
      <c r="C5421" s="3" t="s">
        <v>15820</v>
      </c>
      <c r="D5421" s="12" t="s">
        <v>19336</v>
      </c>
      <c r="E5421" s="6" t="str">
        <f t="shared" si="267"/>
        <v>module=ghh</v>
      </c>
      <c r="F5421" s="6" t="str">
        <f t="shared" si="268"/>
        <v>module=shh</v>
      </c>
    </row>
    <row r="5422" spans="1:6" ht="30" customHeight="1">
      <c r="A5422" s="3" t="s">
        <v>2</v>
      </c>
      <c r="B5422" s="3" t="s">
        <v>11781</v>
      </c>
      <c r="C5422" s="3" t="s">
        <v>15821</v>
      </c>
      <c r="D5422" s="12" t="s">
        <v>19337</v>
      </c>
      <c r="E5422" s="6" t="str">
        <f t="shared" si="267"/>
        <v>module=ghh</v>
      </c>
      <c r="F5422" s="6" t="str">
        <f t="shared" si="268"/>
        <v>module=shh</v>
      </c>
    </row>
    <row r="5423" spans="1:6" ht="30" customHeight="1">
      <c r="A5423" s="3" t="s">
        <v>2</v>
      </c>
      <c r="B5423" s="3" t="s">
        <v>11782</v>
      </c>
      <c r="C5423" s="3" t="s">
        <v>15822</v>
      </c>
      <c r="D5423" s="12" t="s">
        <v>19338</v>
      </c>
      <c r="E5423" s="6" t="str">
        <f t="shared" si="267"/>
        <v>module=ghh</v>
      </c>
      <c r="F5423" s="6" t="str">
        <f t="shared" si="268"/>
        <v>module=shh</v>
      </c>
    </row>
    <row r="5424" spans="1:6" ht="30" customHeight="1">
      <c r="A5424" s="3" t="s">
        <v>2</v>
      </c>
      <c r="B5424" s="3" t="s">
        <v>11783</v>
      </c>
      <c r="C5424" s="3" t="s">
        <v>15823</v>
      </c>
      <c r="D5424" s="12" t="s">
        <v>19339</v>
      </c>
      <c r="E5424" s="6" t="str">
        <f t="shared" si="267"/>
        <v>module=ghh</v>
      </c>
      <c r="F5424" s="6" t="str">
        <f t="shared" si="268"/>
        <v>module=shh</v>
      </c>
    </row>
    <row r="5425" spans="1:6" ht="30" customHeight="1">
      <c r="A5425" s="3" t="s">
        <v>2</v>
      </c>
      <c r="B5425" s="3" t="s">
        <v>11784</v>
      </c>
      <c r="C5425" s="3" t="s">
        <v>15824</v>
      </c>
      <c r="D5425" s="12" t="s">
        <v>19340</v>
      </c>
      <c r="E5425" s="6" t="str">
        <f t="shared" si="267"/>
        <v>module=ghh</v>
      </c>
      <c r="F5425" s="6" t="str">
        <f t="shared" si="268"/>
        <v>module=shh</v>
      </c>
    </row>
    <row r="5426" spans="1:6" ht="30" customHeight="1">
      <c r="A5426" s="3" t="s">
        <v>2</v>
      </c>
      <c r="B5426" s="3" t="s">
        <v>11785</v>
      </c>
      <c r="C5426" s="3" t="s">
        <v>15825</v>
      </c>
      <c r="D5426" s="12" t="s">
        <v>19341</v>
      </c>
      <c r="E5426" s="6" t="str">
        <f t="shared" si="267"/>
        <v>module=ghh</v>
      </c>
      <c r="F5426" s="6" t="str">
        <f t="shared" si="268"/>
        <v>module=shh</v>
      </c>
    </row>
    <row r="5427" spans="1:6" ht="30" customHeight="1">
      <c r="A5427" s="3" t="s">
        <v>2</v>
      </c>
      <c r="B5427" s="3" t="s">
        <v>11786</v>
      </c>
      <c r="C5427" s="3" t="s">
        <v>15826</v>
      </c>
      <c r="D5427" s="12" t="s">
        <v>19342</v>
      </c>
      <c r="E5427" s="6" t="str">
        <f t="shared" si="267"/>
        <v>module=ghh</v>
      </c>
      <c r="F5427" s="6" t="str">
        <f t="shared" si="268"/>
        <v>module=shh</v>
      </c>
    </row>
    <row r="5428" spans="1:6" ht="30" customHeight="1">
      <c r="A5428" s="3" t="s">
        <v>2</v>
      </c>
      <c r="B5428" s="3" t="s">
        <v>11787</v>
      </c>
      <c r="C5428" s="3" t="s">
        <v>15827</v>
      </c>
      <c r="D5428" s="12" t="s">
        <v>19343</v>
      </c>
      <c r="E5428" s="6" t="str">
        <f t="shared" si="267"/>
        <v>module=ghh</v>
      </c>
      <c r="F5428" s="6" t="str">
        <f t="shared" si="268"/>
        <v>module=shh</v>
      </c>
    </row>
    <row r="5429" spans="1:6" ht="30" customHeight="1">
      <c r="A5429" s="3" t="s">
        <v>2</v>
      </c>
      <c r="B5429" s="3" t="s">
        <v>11788</v>
      </c>
      <c r="C5429" s="3" t="s">
        <v>15828</v>
      </c>
      <c r="D5429" s="12" t="s">
        <v>19344</v>
      </c>
      <c r="E5429" s="6" t="str">
        <f t="shared" si="267"/>
        <v>module=ghh</v>
      </c>
      <c r="F5429" s="6" t="str">
        <f t="shared" si="268"/>
        <v>module=shh</v>
      </c>
    </row>
    <row r="5430" spans="1:6" ht="30" customHeight="1">
      <c r="A5430" s="3" t="s">
        <v>2</v>
      </c>
      <c r="B5430" s="3" t="s">
        <v>11789</v>
      </c>
      <c r="C5430" s="3" t="s">
        <v>15829</v>
      </c>
      <c r="D5430" s="12" t="s">
        <v>19345</v>
      </c>
      <c r="E5430" s="6" t="str">
        <f t="shared" ref="E5430:E5464" si="269">HYPERLINK("http://www.ssc.wisc.edu/wlsresearch/documentation/waves/?wave=grad2k&amp;module=ghh","module=ghh")</f>
        <v>module=ghh</v>
      </c>
      <c r="F5430" s="6" t="str">
        <f t="shared" ref="F5430:F5464" si="270">HYPERLINK("http://www.ssc.wisc.edu/wlsresearch/documentation/waves/?wave=sib2k&amp;module=shh","module=shh")</f>
        <v>module=shh</v>
      </c>
    </row>
    <row r="5431" spans="1:6" ht="30" customHeight="1">
      <c r="A5431" s="3" t="s">
        <v>2</v>
      </c>
      <c r="B5431" s="3" t="s">
        <v>11790</v>
      </c>
      <c r="C5431" s="3" t="s">
        <v>15830</v>
      </c>
      <c r="D5431" s="12" t="s">
        <v>19346</v>
      </c>
      <c r="E5431" s="6" t="str">
        <f t="shared" si="269"/>
        <v>module=ghh</v>
      </c>
      <c r="F5431" s="6" t="str">
        <f t="shared" si="270"/>
        <v>module=shh</v>
      </c>
    </row>
    <row r="5432" spans="1:6" ht="30" customHeight="1">
      <c r="A5432" s="3" t="s">
        <v>2</v>
      </c>
      <c r="B5432" s="3" t="s">
        <v>11791</v>
      </c>
      <c r="C5432" s="3" t="s">
        <v>15831</v>
      </c>
      <c r="D5432" s="12" t="s">
        <v>19347</v>
      </c>
      <c r="E5432" s="6" t="str">
        <f t="shared" si="269"/>
        <v>module=ghh</v>
      </c>
      <c r="F5432" s="6" t="str">
        <f t="shared" si="270"/>
        <v>module=shh</v>
      </c>
    </row>
    <row r="5433" spans="1:6" ht="30" customHeight="1">
      <c r="A5433" s="3" t="s">
        <v>2</v>
      </c>
      <c r="B5433" s="3" t="s">
        <v>11792</v>
      </c>
      <c r="C5433" s="3" t="s">
        <v>15832</v>
      </c>
      <c r="D5433" s="12" t="s">
        <v>19348</v>
      </c>
      <c r="E5433" s="6" t="str">
        <f t="shared" si="269"/>
        <v>module=ghh</v>
      </c>
      <c r="F5433" s="6" t="str">
        <f t="shared" si="270"/>
        <v>module=shh</v>
      </c>
    </row>
    <row r="5434" spans="1:6" ht="30" customHeight="1">
      <c r="A5434" s="3" t="s">
        <v>2</v>
      </c>
      <c r="B5434" s="3" t="s">
        <v>11793</v>
      </c>
      <c r="C5434" s="3" t="s">
        <v>15833</v>
      </c>
      <c r="D5434" s="12" t="s">
        <v>19349</v>
      </c>
      <c r="E5434" s="6" t="str">
        <f t="shared" si="269"/>
        <v>module=ghh</v>
      </c>
      <c r="F5434" s="6" t="str">
        <f t="shared" si="270"/>
        <v>module=shh</v>
      </c>
    </row>
    <row r="5435" spans="1:6" ht="30" customHeight="1">
      <c r="A5435" s="3" t="s">
        <v>2</v>
      </c>
      <c r="B5435" s="3" t="s">
        <v>11794</v>
      </c>
      <c r="C5435" s="3" t="s">
        <v>15834</v>
      </c>
      <c r="D5435" s="12" t="s">
        <v>19350</v>
      </c>
      <c r="E5435" s="6" t="str">
        <f t="shared" si="269"/>
        <v>module=ghh</v>
      </c>
      <c r="F5435" s="6" t="str">
        <f t="shared" si="270"/>
        <v>module=shh</v>
      </c>
    </row>
    <row r="5436" spans="1:6" ht="30" customHeight="1">
      <c r="A5436" s="3" t="s">
        <v>2</v>
      </c>
      <c r="B5436" s="3" t="s">
        <v>11795</v>
      </c>
      <c r="C5436" s="3" t="s">
        <v>15835</v>
      </c>
      <c r="D5436" s="12" t="s">
        <v>19351</v>
      </c>
      <c r="E5436" s="6" t="str">
        <f t="shared" si="269"/>
        <v>module=ghh</v>
      </c>
      <c r="F5436" s="6" t="str">
        <f t="shared" si="270"/>
        <v>module=shh</v>
      </c>
    </row>
    <row r="5437" spans="1:6" ht="30" customHeight="1">
      <c r="A5437" s="3" t="s">
        <v>2</v>
      </c>
      <c r="B5437" s="3" t="s">
        <v>11796</v>
      </c>
      <c r="C5437" s="3" t="s">
        <v>15836</v>
      </c>
      <c r="D5437" s="12" t="s">
        <v>19352</v>
      </c>
      <c r="E5437" s="6" t="str">
        <f t="shared" si="269"/>
        <v>module=ghh</v>
      </c>
      <c r="F5437" s="6" t="str">
        <f t="shared" si="270"/>
        <v>module=shh</v>
      </c>
    </row>
    <row r="5438" spans="1:6" ht="30" customHeight="1">
      <c r="A5438" s="3" t="s">
        <v>2</v>
      </c>
      <c r="B5438" s="3" t="s">
        <v>11797</v>
      </c>
      <c r="C5438" s="3" t="s">
        <v>15837</v>
      </c>
      <c r="D5438" s="12" t="s">
        <v>19353</v>
      </c>
      <c r="E5438" s="6" t="str">
        <f t="shared" si="269"/>
        <v>module=ghh</v>
      </c>
      <c r="F5438" s="6" t="str">
        <f t="shared" si="270"/>
        <v>module=shh</v>
      </c>
    </row>
    <row r="5439" spans="1:6" ht="30" customHeight="1">
      <c r="A5439" s="3" t="s">
        <v>2</v>
      </c>
      <c r="B5439" s="3" t="s">
        <v>11798</v>
      </c>
      <c r="C5439" s="3" t="s">
        <v>15838</v>
      </c>
      <c r="D5439" s="12" t="s">
        <v>19354</v>
      </c>
      <c r="E5439" s="6" t="str">
        <f t="shared" si="269"/>
        <v>module=ghh</v>
      </c>
      <c r="F5439" s="6" t="str">
        <f t="shared" si="270"/>
        <v>module=shh</v>
      </c>
    </row>
    <row r="5440" spans="1:6" ht="30" customHeight="1">
      <c r="A5440" s="3" t="s">
        <v>2</v>
      </c>
      <c r="B5440" s="3" t="s">
        <v>11799</v>
      </c>
      <c r="C5440" s="3" t="s">
        <v>15839</v>
      </c>
      <c r="D5440" s="12" t="s">
        <v>19355</v>
      </c>
      <c r="E5440" s="6" t="str">
        <f t="shared" si="269"/>
        <v>module=ghh</v>
      </c>
      <c r="F5440" s="6" t="str">
        <f t="shared" si="270"/>
        <v>module=shh</v>
      </c>
    </row>
    <row r="5441" spans="1:6" ht="30" customHeight="1">
      <c r="A5441" s="3" t="s">
        <v>2</v>
      </c>
      <c r="B5441" s="3" t="s">
        <v>11800</v>
      </c>
      <c r="C5441" s="3" t="s">
        <v>15840</v>
      </c>
      <c r="D5441" s="12" t="s">
        <v>19356</v>
      </c>
      <c r="E5441" s="6" t="str">
        <f t="shared" si="269"/>
        <v>module=ghh</v>
      </c>
      <c r="F5441" s="6" t="str">
        <f t="shared" si="270"/>
        <v>module=shh</v>
      </c>
    </row>
    <row r="5442" spans="1:6" ht="30" customHeight="1">
      <c r="A5442" s="3" t="s">
        <v>2</v>
      </c>
      <c r="B5442" s="3" t="s">
        <v>11801</v>
      </c>
      <c r="C5442" s="3" t="s">
        <v>15841</v>
      </c>
      <c r="D5442" s="12" t="s">
        <v>19357</v>
      </c>
      <c r="E5442" s="6" t="str">
        <f t="shared" si="269"/>
        <v>module=ghh</v>
      </c>
      <c r="F5442" s="6" t="str">
        <f t="shared" si="270"/>
        <v>module=shh</v>
      </c>
    </row>
    <row r="5443" spans="1:6" ht="30" customHeight="1">
      <c r="A5443" s="3" t="s">
        <v>2</v>
      </c>
      <c r="B5443" s="3" t="s">
        <v>11802</v>
      </c>
      <c r="C5443" s="3" t="s">
        <v>15842</v>
      </c>
      <c r="D5443" s="12" t="s">
        <v>19358</v>
      </c>
      <c r="E5443" s="6" t="str">
        <f t="shared" si="269"/>
        <v>module=ghh</v>
      </c>
      <c r="F5443" s="6" t="str">
        <f t="shared" si="270"/>
        <v>module=shh</v>
      </c>
    </row>
    <row r="5444" spans="1:6" ht="30" customHeight="1">
      <c r="A5444" s="3" t="s">
        <v>2</v>
      </c>
      <c r="B5444" s="3" t="s">
        <v>11803</v>
      </c>
      <c r="C5444" s="3" t="s">
        <v>15843</v>
      </c>
      <c r="D5444" s="12" t="s">
        <v>19359</v>
      </c>
      <c r="E5444" s="6" t="str">
        <f t="shared" si="269"/>
        <v>module=ghh</v>
      </c>
      <c r="F5444" s="6" t="str">
        <f t="shared" si="270"/>
        <v>module=shh</v>
      </c>
    </row>
    <row r="5445" spans="1:6" ht="30" customHeight="1">
      <c r="A5445" s="3" t="s">
        <v>2</v>
      </c>
      <c r="B5445" s="3" t="s">
        <v>11804</v>
      </c>
      <c r="C5445" s="3" t="s">
        <v>15844</v>
      </c>
      <c r="D5445" s="12" t="s">
        <v>19360</v>
      </c>
      <c r="E5445" s="6" t="str">
        <f t="shared" si="269"/>
        <v>module=ghh</v>
      </c>
      <c r="F5445" s="6" t="str">
        <f t="shared" si="270"/>
        <v>module=shh</v>
      </c>
    </row>
    <row r="5446" spans="1:6" ht="30" customHeight="1">
      <c r="A5446" s="3" t="s">
        <v>2</v>
      </c>
      <c r="B5446" s="3" t="s">
        <v>11805</v>
      </c>
      <c r="C5446" s="3" t="s">
        <v>15845</v>
      </c>
      <c r="D5446" s="12" t="s">
        <v>19361</v>
      </c>
      <c r="E5446" s="6" t="str">
        <f t="shared" si="269"/>
        <v>module=ghh</v>
      </c>
      <c r="F5446" s="6" t="str">
        <f t="shared" si="270"/>
        <v>module=shh</v>
      </c>
    </row>
    <row r="5447" spans="1:6" ht="30" customHeight="1">
      <c r="A5447" s="3" t="s">
        <v>2</v>
      </c>
      <c r="B5447" s="3" t="s">
        <v>11806</v>
      </c>
      <c r="C5447" s="3" t="s">
        <v>15846</v>
      </c>
      <c r="D5447" s="12" t="s">
        <v>19362</v>
      </c>
      <c r="E5447" s="6" t="str">
        <f t="shared" si="269"/>
        <v>module=ghh</v>
      </c>
      <c r="F5447" s="6" t="str">
        <f t="shared" si="270"/>
        <v>module=shh</v>
      </c>
    </row>
    <row r="5448" spans="1:6" ht="30" customHeight="1">
      <c r="A5448" s="3" t="s">
        <v>2</v>
      </c>
      <c r="B5448" s="3" t="s">
        <v>11807</v>
      </c>
      <c r="C5448" s="3" t="s">
        <v>15847</v>
      </c>
      <c r="D5448" s="12" t="s">
        <v>19363</v>
      </c>
      <c r="E5448" s="6" t="str">
        <f t="shared" si="269"/>
        <v>module=ghh</v>
      </c>
      <c r="F5448" s="6" t="str">
        <f t="shared" si="270"/>
        <v>module=shh</v>
      </c>
    </row>
    <row r="5449" spans="1:6" ht="30" customHeight="1">
      <c r="A5449" s="3" t="s">
        <v>2</v>
      </c>
      <c r="B5449" s="3" t="s">
        <v>11808</v>
      </c>
      <c r="C5449" s="3" t="s">
        <v>15848</v>
      </c>
      <c r="D5449" s="12" t="s">
        <v>19364</v>
      </c>
      <c r="E5449" s="6" t="str">
        <f t="shared" si="269"/>
        <v>module=ghh</v>
      </c>
      <c r="F5449" s="6" t="str">
        <f t="shared" si="270"/>
        <v>module=shh</v>
      </c>
    </row>
    <row r="5450" spans="1:6" ht="30" customHeight="1">
      <c r="A5450" s="3" t="s">
        <v>2</v>
      </c>
      <c r="B5450" s="3" t="s">
        <v>11809</v>
      </c>
      <c r="C5450" s="3" t="s">
        <v>15849</v>
      </c>
      <c r="D5450" s="12" t="s">
        <v>19365</v>
      </c>
      <c r="E5450" s="6" t="str">
        <f t="shared" si="269"/>
        <v>module=ghh</v>
      </c>
      <c r="F5450" s="6" t="str">
        <f t="shared" si="270"/>
        <v>module=shh</v>
      </c>
    </row>
    <row r="5451" spans="1:6" ht="30" customHeight="1">
      <c r="A5451" s="3" t="s">
        <v>2</v>
      </c>
      <c r="B5451" s="3" t="s">
        <v>11810</v>
      </c>
      <c r="C5451" s="3" t="s">
        <v>15850</v>
      </c>
      <c r="D5451" s="12" t="s">
        <v>19366</v>
      </c>
      <c r="E5451" s="6" t="str">
        <f t="shared" si="269"/>
        <v>module=ghh</v>
      </c>
      <c r="F5451" s="6" t="str">
        <f t="shared" si="270"/>
        <v>module=shh</v>
      </c>
    </row>
    <row r="5452" spans="1:6" ht="30" customHeight="1">
      <c r="A5452" s="3" t="s">
        <v>2</v>
      </c>
      <c r="B5452" s="3" t="s">
        <v>11811</v>
      </c>
      <c r="C5452" s="3" t="s">
        <v>15851</v>
      </c>
      <c r="D5452" s="12" t="s">
        <v>19367</v>
      </c>
      <c r="E5452" s="6" t="str">
        <f t="shared" si="269"/>
        <v>module=ghh</v>
      </c>
      <c r="F5452" s="6" t="str">
        <f t="shared" si="270"/>
        <v>module=shh</v>
      </c>
    </row>
    <row r="5453" spans="1:6" ht="30" customHeight="1">
      <c r="A5453" s="3" t="s">
        <v>2</v>
      </c>
      <c r="B5453" s="3" t="s">
        <v>11812</v>
      </c>
      <c r="C5453" s="3" t="s">
        <v>15852</v>
      </c>
      <c r="D5453" s="12" t="s">
        <v>19368</v>
      </c>
      <c r="E5453" s="6" t="str">
        <f t="shared" si="269"/>
        <v>module=ghh</v>
      </c>
      <c r="F5453" s="6" t="str">
        <f t="shared" si="270"/>
        <v>module=shh</v>
      </c>
    </row>
    <row r="5454" spans="1:6" ht="30" customHeight="1">
      <c r="A5454" s="3" t="s">
        <v>2</v>
      </c>
      <c r="B5454" s="3" t="s">
        <v>11813</v>
      </c>
      <c r="C5454" s="3" t="s">
        <v>15853</v>
      </c>
      <c r="D5454" s="12" t="s">
        <v>19369</v>
      </c>
      <c r="E5454" s="6" t="str">
        <f t="shared" si="269"/>
        <v>module=ghh</v>
      </c>
      <c r="F5454" s="6" t="str">
        <f t="shared" si="270"/>
        <v>module=shh</v>
      </c>
    </row>
    <row r="5455" spans="1:6" ht="30" customHeight="1">
      <c r="A5455" s="3" t="s">
        <v>2</v>
      </c>
      <c r="B5455" s="3" t="s">
        <v>11814</v>
      </c>
      <c r="C5455" s="3" t="s">
        <v>15854</v>
      </c>
      <c r="D5455" s="12" t="s">
        <v>19370</v>
      </c>
      <c r="E5455" s="6" t="str">
        <f t="shared" si="269"/>
        <v>module=ghh</v>
      </c>
      <c r="F5455" s="6" t="str">
        <f t="shared" si="270"/>
        <v>module=shh</v>
      </c>
    </row>
    <row r="5456" spans="1:6" ht="30" customHeight="1">
      <c r="A5456" s="3" t="s">
        <v>2</v>
      </c>
      <c r="B5456" s="3" t="s">
        <v>11815</v>
      </c>
      <c r="C5456" s="3" t="s">
        <v>15855</v>
      </c>
      <c r="D5456" s="12" t="s">
        <v>19371</v>
      </c>
      <c r="E5456" s="6" t="str">
        <f t="shared" si="269"/>
        <v>module=ghh</v>
      </c>
      <c r="F5456" s="6" t="str">
        <f t="shared" si="270"/>
        <v>module=shh</v>
      </c>
    </row>
    <row r="5457" spans="1:6" ht="30" customHeight="1">
      <c r="A5457" s="3" t="s">
        <v>2</v>
      </c>
      <c r="B5457" s="3" t="s">
        <v>11816</v>
      </c>
      <c r="C5457" s="3" t="s">
        <v>15856</v>
      </c>
      <c r="D5457" s="12" t="s">
        <v>19372</v>
      </c>
      <c r="E5457" s="6" t="str">
        <f t="shared" si="269"/>
        <v>module=ghh</v>
      </c>
      <c r="F5457" s="6" t="str">
        <f t="shared" si="270"/>
        <v>module=shh</v>
      </c>
    </row>
    <row r="5458" spans="1:6" ht="30" customHeight="1">
      <c r="A5458" s="3" t="s">
        <v>2</v>
      </c>
      <c r="B5458" s="3" t="s">
        <v>11817</v>
      </c>
      <c r="C5458" s="3" t="s">
        <v>15857</v>
      </c>
      <c r="D5458" s="12" t="s">
        <v>19373</v>
      </c>
      <c r="E5458" s="6" t="str">
        <f t="shared" si="269"/>
        <v>module=ghh</v>
      </c>
      <c r="F5458" s="6" t="str">
        <f t="shared" si="270"/>
        <v>module=shh</v>
      </c>
    </row>
    <row r="5459" spans="1:6" ht="30" customHeight="1">
      <c r="A5459" s="3" t="s">
        <v>2</v>
      </c>
      <c r="B5459" s="3" t="s">
        <v>11818</v>
      </c>
      <c r="C5459" s="3" t="s">
        <v>15858</v>
      </c>
      <c r="D5459" s="12" t="s">
        <v>19374</v>
      </c>
      <c r="E5459" s="6" t="str">
        <f t="shared" si="269"/>
        <v>module=ghh</v>
      </c>
      <c r="F5459" s="6" t="str">
        <f t="shared" si="270"/>
        <v>module=shh</v>
      </c>
    </row>
    <row r="5460" spans="1:6" ht="30" customHeight="1">
      <c r="A5460" s="3" t="s">
        <v>2</v>
      </c>
      <c r="B5460" s="3" t="s">
        <v>11819</v>
      </c>
      <c r="C5460" s="3" t="s">
        <v>15859</v>
      </c>
      <c r="D5460" s="12" t="s">
        <v>19375</v>
      </c>
      <c r="E5460" s="6" t="str">
        <f t="shared" si="269"/>
        <v>module=ghh</v>
      </c>
      <c r="F5460" s="6" t="str">
        <f t="shared" si="270"/>
        <v>module=shh</v>
      </c>
    </row>
    <row r="5461" spans="1:6" ht="30" customHeight="1">
      <c r="A5461" s="3" t="s">
        <v>2</v>
      </c>
      <c r="B5461" s="3" t="s">
        <v>11820</v>
      </c>
      <c r="C5461" s="3" t="s">
        <v>15860</v>
      </c>
      <c r="D5461" s="12" t="s">
        <v>19376</v>
      </c>
      <c r="E5461" s="6" t="str">
        <f t="shared" si="269"/>
        <v>module=ghh</v>
      </c>
      <c r="F5461" s="6" t="str">
        <f t="shared" si="270"/>
        <v>module=shh</v>
      </c>
    </row>
    <row r="5462" spans="1:6" ht="30" customHeight="1">
      <c r="A5462" s="3" t="s">
        <v>2</v>
      </c>
      <c r="B5462" s="3" t="s">
        <v>11821</v>
      </c>
      <c r="C5462" s="3" t="s">
        <v>15861</v>
      </c>
      <c r="D5462" s="12" t="s">
        <v>19377</v>
      </c>
      <c r="E5462" s="6" t="str">
        <f t="shared" si="269"/>
        <v>module=ghh</v>
      </c>
      <c r="F5462" s="6" t="str">
        <f t="shared" si="270"/>
        <v>module=shh</v>
      </c>
    </row>
    <row r="5463" spans="1:6" ht="30" customHeight="1">
      <c r="A5463" s="3" t="s">
        <v>2</v>
      </c>
      <c r="B5463" s="3" t="s">
        <v>11822</v>
      </c>
      <c r="C5463" s="3" t="s">
        <v>15862</v>
      </c>
      <c r="D5463" s="12" t="s">
        <v>19378</v>
      </c>
      <c r="E5463" s="6" t="str">
        <f t="shared" si="269"/>
        <v>module=ghh</v>
      </c>
      <c r="F5463" s="6" t="str">
        <f t="shared" si="270"/>
        <v>module=shh</v>
      </c>
    </row>
    <row r="5464" spans="1:6" ht="30" customHeight="1">
      <c r="A5464" s="3" t="s">
        <v>2</v>
      </c>
      <c r="B5464" s="3" t="s">
        <v>11823</v>
      </c>
      <c r="C5464" s="3" t="s">
        <v>15863</v>
      </c>
      <c r="D5464" s="12" t="s">
        <v>19379</v>
      </c>
      <c r="E5464" s="6" t="str">
        <f t="shared" si="269"/>
        <v>module=ghh</v>
      </c>
      <c r="F5464" s="6" t="str">
        <f t="shared" si="270"/>
        <v>module=shh</v>
      </c>
    </row>
    <row r="5465" spans="1:6" ht="30" customHeight="1">
      <c r="A5465" s="3" t="s">
        <v>2</v>
      </c>
      <c r="B5465" s="3" t="s">
        <v>11824</v>
      </c>
      <c r="C5465" s="3" t="s">
        <v>15864</v>
      </c>
      <c r="D5465" s="12" t="s">
        <v>19380</v>
      </c>
      <c r="E5465" s="6" t="str">
        <f t="shared" ref="E5465:E5496" si="271">HYPERLINK("http://www.ssc.wisc.edu/wlsresearch/documentation/waves/?wave=grad2k&amp;module=gcogflu","module=gcogflu")</f>
        <v>module=gcogflu</v>
      </c>
      <c r="F5465" s="6" t="str">
        <f t="shared" ref="F5465:F5496" si="272">HYPERLINK("http://www.ssc.wisc.edu/wlsresearch/documentation/waves/?wave=sib2k&amp;module=scogflu","module=scogflu")</f>
        <v>module=scogflu</v>
      </c>
    </row>
    <row r="5466" spans="1:6" ht="30" customHeight="1">
      <c r="A5466" s="3" t="s">
        <v>2</v>
      </c>
      <c r="B5466" s="3" t="s">
        <v>11825</v>
      </c>
      <c r="C5466" s="3" t="s">
        <v>15865</v>
      </c>
      <c r="D5466" s="12" t="s">
        <v>19381</v>
      </c>
      <c r="E5466" s="6" t="str">
        <f t="shared" si="271"/>
        <v>module=gcogflu</v>
      </c>
      <c r="F5466" s="6" t="str">
        <f t="shared" si="272"/>
        <v>module=scogflu</v>
      </c>
    </row>
    <row r="5467" spans="1:6" ht="30" customHeight="1">
      <c r="A5467" s="3" t="s">
        <v>2</v>
      </c>
      <c r="B5467" s="3" t="s">
        <v>11826</v>
      </c>
      <c r="C5467" s="3" t="s">
        <v>15866</v>
      </c>
      <c r="D5467" s="12" t="s">
        <v>19382</v>
      </c>
      <c r="E5467" s="6" t="str">
        <f t="shared" si="271"/>
        <v>module=gcogflu</v>
      </c>
      <c r="F5467" s="6" t="str">
        <f t="shared" si="272"/>
        <v>module=scogflu</v>
      </c>
    </row>
    <row r="5468" spans="1:6" ht="30" customHeight="1">
      <c r="A5468" s="3" t="s">
        <v>2</v>
      </c>
      <c r="B5468" s="3" t="s">
        <v>11827</v>
      </c>
      <c r="C5468" s="3" t="s">
        <v>15867</v>
      </c>
      <c r="D5468" s="12" t="s">
        <v>19383</v>
      </c>
      <c r="E5468" s="6" t="str">
        <f t="shared" si="271"/>
        <v>module=gcogflu</v>
      </c>
      <c r="F5468" s="6" t="str">
        <f t="shared" si="272"/>
        <v>module=scogflu</v>
      </c>
    </row>
    <row r="5469" spans="1:6" ht="30" customHeight="1">
      <c r="A5469" s="3" t="s">
        <v>2</v>
      </c>
      <c r="B5469" s="3" t="s">
        <v>11828</v>
      </c>
      <c r="C5469" s="3" t="s">
        <v>15868</v>
      </c>
      <c r="D5469" s="12" t="s">
        <v>19384</v>
      </c>
      <c r="E5469" s="6" t="str">
        <f t="shared" si="271"/>
        <v>module=gcogflu</v>
      </c>
      <c r="F5469" s="6" t="str">
        <f t="shared" si="272"/>
        <v>module=scogflu</v>
      </c>
    </row>
    <row r="5470" spans="1:6" ht="30" customHeight="1">
      <c r="A5470" s="3" t="s">
        <v>2</v>
      </c>
      <c r="B5470" s="3" t="s">
        <v>11829</v>
      </c>
      <c r="C5470" s="3" t="s">
        <v>15869</v>
      </c>
      <c r="D5470" s="12" t="s">
        <v>19385</v>
      </c>
      <c r="E5470" s="6" t="str">
        <f t="shared" si="271"/>
        <v>module=gcogflu</v>
      </c>
      <c r="F5470" s="6" t="str">
        <f t="shared" si="272"/>
        <v>module=scogflu</v>
      </c>
    </row>
    <row r="5471" spans="1:6" ht="30" customHeight="1">
      <c r="A5471" s="3" t="s">
        <v>2</v>
      </c>
      <c r="B5471" s="3" t="s">
        <v>11830</v>
      </c>
      <c r="C5471" s="3" t="s">
        <v>15870</v>
      </c>
      <c r="D5471" s="12" t="s">
        <v>19386</v>
      </c>
      <c r="E5471" s="6" t="str">
        <f t="shared" si="271"/>
        <v>module=gcogflu</v>
      </c>
      <c r="F5471" s="6" t="str">
        <f t="shared" si="272"/>
        <v>module=scogflu</v>
      </c>
    </row>
    <row r="5472" spans="1:6" ht="30" customHeight="1">
      <c r="A5472" s="3" t="s">
        <v>2</v>
      </c>
      <c r="B5472" s="3" t="s">
        <v>11831</v>
      </c>
      <c r="C5472" s="3" t="s">
        <v>15871</v>
      </c>
      <c r="D5472" s="12" t="s">
        <v>19387</v>
      </c>
      <c r="E5472" s="6" t="str">
        <f t="shared" si="271"/>
        <v>module=gcogflu</v>
      </c>
      <c r="F5472" s="6" t="str">
        <f t="shared" si="272"/>
        <v>module=scogflu</v>
      </c>
    </row>
    <row r="5473" spans="1:6" ht="30" customHeight="1">
      <c r="A5473" s="3" t="s">
        <v>2</v>
      </c>
      <c r="B5473" s="3" t="s">
        <v>11832</v>
      </c>
      <c r="C5473" s="3" t="s">
        <v>15872</v>
      </c>
      <c r="D5473" s="12" t="s">
        <v>19388</v>
      </c>
      <c r="E5473" s="6" t="str">
        <f t="shared" si="271"/>
        <v>module=gcogflu</v>
      </c>
      <c r="F5473" s="6" t="str">
        <f t="shared" si="272"/>
        <v>module=scogflu</v>
      </c>
    </row>
    <row r="5474" spans="1:6" ht="30" customHeight="1">
      <c r="A5474" s="3" t="s">
        <v>2</v>
      </c>
      <c r="B5474" s="3" t="s">
        <v>11833</v>
      </c>
      <c r="C5474" s="3" t="s">
        <v>15873</v>
      </c>
      <c r="D5474" s="12" t="s">
        <v>19389</v>
      </c>
      <c r="E5474" s="6" t="str">
        <f t="shared" si="271"/>
        <v>module=gcogflu</v>
      </c>
      <c r="F5474" s="6" t="str">
        <f t="shared" si="272"/>
        <v>module=scogflu</v>
      </c>
    </row>
    <row r="5475" spans="1:6" ht="30" customHeight="1">
      <c r="A5475" s="3" t="s">
        <v>2</v>
      </c>
      <c r="B5475" s="3" t="s">
        <v>11834</v>
      </c>
      <c r="C5475" s="3" t="s">
        <v>15874</v>
      </c>
      <c r="D5475" s="12" t="s">
        <v>19390</v>
      </c>
      <c r="E5475" s="6" t="str">
        <f t="shared" si="271"/>
        <v>module=gcogflu</v>
      </c>
      <c r="F5475" s="6" t="str">
        <f t="shared" si="272"/>
        <v>module=scogflu</v>
      </c>
    </row>
    <row r="5476" spans="1:6" ht="30" customHeight="1">
      <c r="A5476" s="3" t="s">
        <v>2</v>
      </c>
      <c r="B5476" s="3" t="s">
        <v>11835</v>
      </c>
      <c r="C5476" s="3" t="s">
        <v>15875</v>
      </c>
      <c r="D5476" s="12" t="s">
        <v>19391</v>
      </c>
      <c r="E5476" s="6" t="str">
        <f t="shared" si="271"/>
        <v>module=gcogflu</v>
      </c>
      <c r="F5476" s="6" t="str">
        <f t="shared" si="272"/>
        <v>module=scogflu</v>
      </c>
    </row>
    <row r="5477" spans="1:6" ht="30" customHeight="1">
      <c r="A5477" s="3" t="s">
        <v>2</v>
      </c>
      <c r="B5477" s="3" t="s">
        <v>11836</v>
      </c>
      <c r="C5477" s="3" t="s">
        <v>15876</v>
      </c>
      <c r="D5477" s="12" t="s">
        <v>19392</v>
      </c>
      <c r="E5477" s="6" t="str">
        <f t="shared" si="271"/>
        <v>module=gcogflu</v>
      </c>
      <c r="F5477" s="6" t="str">
        <f t="shared" si="272"/>
        <v>module=scogflu</v>
      </c>
    </row>
    <row r="5478" spans="1:6" ht="30" customHeight="1">
      <c r="A5478" s="3" t="s">
        <v>2</v>
      </c>
      <c r="B5478" s="3" t="s">
        <v>11837</v>
      </c>
      <c r="C5478" s="3" t="s">
        <v>15877</v>
      </c>
      <c r="D5478" s="12" t="s">
        <v>19393</v>
      </c>
      <c r="E5478" s="6" t="str">
        <f t="shared" si="271"/>
        <v>module=gcogflu</v>
      </c>
      <c r="F5478" s="6" t="str">
        <f t="shared" si="272"/>
        <v>module=scogflu</v>
      </c>
    </row>
    <row r="5479" spans="1:6" ht="30" customHeight="1">
      <c r="A5479" s="3" t="s">
        <v>2</v>
      </c>
      <c r="B5479" s="3" t="s">
        <v>11838</v>
      </c>
      <c r="C5479" s="3" t="s">
        <v>15878</v>
      </c>
      <c r="D5479" s="12" t="s">
        <v>19394</v>
      </c>
      <c r="E5479" s="6" t="str">
        <f t="shared" si="271"/>
        <v>module=gcogflu</v>
      </c>
      <c r="F5479" s="6" t="str">
        <f t="shared" si="272"/>
        <v>module=scogflu</v>
      </c>
    </row>
    <row r="5480" spans="1:6" ht="30" customHeight="1">
      <c r="A5480" s="3" t="s">
        <v>2</v>
      </c>
      <c r="B5480" s="3" t="s">
        <v>11839</v>
      </c>
      <c r="C5480" s="3" t="s">
        <v>15879</v>
      </c>
      <c r="D5480" s="12" t="s">
        <v>19395</v>
      </c>
      <c r="E5480" s="6" t="str">
        <f t="shared" si="271"/>
        <v>module=gcogflu</v>
      </c>
      <c r="F5480" s="6" t="str">
        <f t="shared" si="272"/>
        <v>module=scogflu</v>
      </c>
    </row>
    <row r="5481" spans="1:6" ht="30" customHeight="1">
      <c r="A5481" s="3" t="s">
        <v>2</v>
      </c>
      <c r="B5481" s="3" t="s">
        <v>11840</v>
      </c>
      <c r="C5481" s="3" t="s">
        <v>15880</v>
      </c>
      <c r="D5481" s="12" t="s">
        <v>19396</v>
      </c>
      <c r="E5481" s="6" t="str">
        <f t="shared" si="271"/>
        <v>module=gcogflu</v>
      </c>
      <c r="F5481" s="6" t="str">
        <f t="shared" si="272"/>
        <v>module=scogflu</v>
      </c>
    </row>
    <row r="5482" spans="1:6" ht="30" customHeight="1">
      <c r="A5482" s="3" t="s">
        <v>2</v>
      </c>
      <c r="B5482" s="3" t="s">
        <v>11841</v>
      </c>
      <c r="C5482" s="3" t="s">
        <v>15881</v>
      </c>
      <c r="D5482" s="12" t="s">
        <v>19397</v>
      </c>
      <c r="E5482" s="6" t="str">
        <f t="shared" si="271"/>
        <v>module=gcogflu</v>
      </c>
      <c r="F5482" s="6" t="str">
        <f t="shared" si="272"/>
        <v>module=scogflu</v>
      </c>
    </row>
    <row r="5483" spans="1:6" ht="30" customHeight="1">
      <c r="A5483" s="3" t="s">
        <v>2</v>
      </c>
      <c r="B5483" s="3" t="s">
        <v>11842</v>
      </c>
      <c r="C5483" s="3" t="s">
        <v>15882</v>
      </c>
      <c r="D5483" s="12" t="s">
        <v>19398</v>
      </c>
      <c r="E5483" s="6" t="str">
        <f t="shared" si="271"/>
        <v>module=gcogflu</v>
      </c>
      <c r="F5483" s="6" t="str">
        <f t="shared" si="272"/>
        <v>module=scogflu</v>
      </c>
    </row>
    <row r="5484" spans="1:6" ht="30" customHeight="1">
      <c r="A5484" s="3" t="s">
        <v>2</v>
      </c>
      <c r="B5484" s="3" t="s">
        <v>11843</v>
      </c>
      <c r="C5484" s="3" t="s">
        <v>15883</v>
      </c>
      <c r="D5484" s="12" t="s">
        <v>19399</v>
      </c>
      <c r="E5484" s="6" t="str">
        <f t="shared" si="271"/>
        <v>module=gcogflu</v>
      </c>
      <c r="F5484" s="6" t="str">
        <f t="shared" si="272"/>
        <v>module=scogflu</v>
      </c>
    </row>
    <row r="5485" spans="1:6" ht="30" customHeight="1">
      <c r="A5485" s="3" t="s">
        <v>2</v>
      </c>
      <c r="B5485" s="3" t="s">
        <v>11844</v>
      </c>
      <c r="C5485" s="3" t="s">
        <v>15884</v>
      </c>
      <c r="D5485" s="12" t="s">
        <v>19400</v>
      </c>
      <c r="E5485" s="6" t="str">
        <f t="shared" si="271"/>
        <v>module=gcogflu</v>
      </c>
      <c r="F5485" s="6" t="str">
        <f t="shared" si="272"/>
        <v>module=scogflu</v>
      </c>
    </row>
    <row r="5486" spans="1:6" ht="30" customHeight="1">
      <c r="A5486" s="3" t="s">
        <v>2</v>
      </c>
      <c r="B5486" s="3" t="s">
        <v>11845</v>
      </c>
      <c r="C5486" s="3" t="s">
        <v>15885</v>
      </c>
      <c r="D5486" s="12" t="s">
        <v>19401</v>
      </c>
      <c r="E5486" s="6" t="str">
        <f t="shared" si="271"/>
        <v>module=gcogflu</v>
      </c>
      <c r="F5486" s="6" t="str">
        <f t="shared" si="272"/>
        <v>module=scogflu</v>
      </c>
    </row>
    <row r="5487" spans="1:6" ht="30" customHeight="1">
      <c r="A5487" s="3" t="s">
        <v>2</v>
      </c>
      <c r="B5487" s="3" t="s">
        <v>11846</v>
      </c>
      <c r="C5487" s="3" t="s">
        <v>15886</v>
      </c>
      <c r="D5487" s="12" t="s">
        <v>19402</v>
      </c>
      <c r="E5487" s="6" t="str">
        <f t="shared" si="271"/>
        <v>module=gcogflu</v>
      </c>
      <c r="F5487" s="6" t="str">
        <f t="shared" si="272"/>
        <v>module=scogflu</v>
      </c>
    </row>
    <row r="5488" spans="1:6" ht="30" customHeight="1">
      <c r="A5488" s="3" t="s">
        <v>2</v>
      </c>
      <c r="B5488" s="3" t="s">
        <v>11847</v>
      </c>
      <c r="C5488" s="3" t="s">
        <v>15887</v>
      </c>
      <c r="D5488" s="12" t="s">
        <v>19403</v>
      </c>
      <c r="E5488" s="6" t="str">
        <f t="shared" si="271"/>
        <v>module=gcogflu</v>
      </c>
      <c r="F5488" s="6" t="str">
        <f t="shared" si="272"/>
        <v>module=scogflu</v>
      </c>
    </row>
    <row r="5489" spans="1:6" ht="30" customHeight="1">
      <c r="A5489" s="3" t="s">
        <v>2</v>
      </c>
      <c r="B5489" s="3" t="s">
        <v>11848</v>
      </c>
      <c r="C5489" s="3" t="s">
        <v>15888</v>
      </c>
      <c r="D5489" s="12" t="s">
        <v>19404</v>
      </c>
      <c r="E5489" s="6" t="str">
        <f t="shared" si="271"/>
        <v>module=gcogflu</v>
      </c>
      <c r="F5489" s="6" t="str">
        <f t="shared" si="272"/>
        <v>module=scogflu</v>
      </c>
    </row>
    <row r="5490" spans="1:6" ht="30" customHeight="1">
      <c r="A5490" s="3" t="s">
        <v>2</v>
      </c>
      <c r="B5490" s="3" t="s">
        <v>11849</v>
      </c>
      <c r="C5490" s="3" t="s">
        <v>15889</v>
      </c>
      <c r="D5490" s="12" t="s">
        <v>19405</v>
      </c>
      <c r="E5490" s="6" t="str">
        <f t="shared" si="271"/>
        <v>module=gcogflu</v>
      </c>
      <c r="F5490" s="6" t="str">
        <f t="shared" si="272"/>
        <v>module=scogflu</v>
      </c>
    </row>
    <row r="5491" spans="1:6" ht="30" customHeight="1">
      <c r="A5491" s="3" t="s">
        <v>2</v>
      </c>
      <c r="B5491" s="3" t="s">
        <v>11850</v>
      </c>
      <c r="C5491" s="3" t="s">
        <v>15890</v>
      </c>
      <c r="D5491" s="12" t="s">
        <v>19406</v>
      </c>
      <c r="E5491" s="6" t="str">
        <f t="shared" si="271"/>
        <v>module=gcogflu</v>
      </c>
      <c r="F5491" s="6" t="str">
        <f t="shared" si="272"/>
        <v>module=scogflu</v>
      </c>
    </row>
    <row r="5492" spans="1:6" ht="30" customHeight="1">
      <c r="A5492" s="3" t="s">
        <v>2</v>
      </c>
      <c r="B5492" s="3" t="s">
        <v>11851</v>
      </c>
      <c r="C5492" s="3" t="s">
        <v>15891</v>
      </c>
      <c r="D5492" s="12" t="s">
        <v>19407</v>
      </c>
      <c r="E5492" s="6" t="str">
        <f t="shared" si="271"/>
        <v>module=gcogflu</v>
      </c>
      <c r="F5492" s="6" t="str">
        <f t="shared" si="272"/>
        <v>module=scogflu</v>
      </c>
    </row>
    <row r="5493" spans="1:6" ht="30" customHeight="1">
      <c r="A5493" s="3" t="s">
        <v>2</v>
      </c>
      <c r="B5493" s="3" t="s">
        <v>11852</v>
      </c>
      <c r="C5493" s="3" t="s">
        <v>15892</v>
      </c>
      <c r="D5493" s="12" t="s">
        <v>19408</v>
      </c>
      <c r="E5493" s="6" t="str">
        <f t="shared" si="271"/>
        <v>module=gcogflu</v>
      </c>
      <c r="F5493" s="6" t="str">
        <f t="shared" si="272"/>
        <v>module=scogflu</v>
      </c>
    </row>
    <row r="5494" spans="1:6" ht="30" customHeight="1">
      <c r="A5494" s="3" t="s">
        <v>2</v>
      </c>
      <c r="B5494" s="3" t="s">
        <v>11853</v>
      </c>
      <c r="C5494" s="3" t="s">
        <v>15893</v>
      </c>
      <c r="D5494" s="12" t="s">
        <v>19409</v>
      </c>
      <c r="E5494" s="6" t="str">
        <f t="shared" si="271"/>
        <v>module=gcogflu</v>
      </c>
      <c r="F5494" s="6" t="str">
        <f t="shared" si="272"/>
        <v>module=scogflu</v>
      </c>
    </row>
    <row r="5495" spans="1:6" ht="30" customHeight="1">
      <c r="A5495" s="3" t="s">
        <v>2</v>
      </c>
      <c r="B5495" s="3" t="s">
        <v>11854</v>
      </c>
      <c r="C5495" s="3" t="s">
        <v>15894</v>
      </c>
      <c r="D5495" s="12" t="s">
        <v>19410</v>
      </c>
      <c r="E5495" s="6" t="str">
        <f t="shared" si="271"/>
        <v>module=gcogflu</v>
      </c>
      <c r="F5495" s="6" t="str">
        <f t="shared" si="272"/>
        <v>module=scogflu</v>
      </c>
    </row>
    <row r="5496" spans="1:6" ht="30" customHeight="1">
      <c r="A5496" s="3" t="s">
        <v>2</v>
      </c>
      <c r="B5496" s="3" t="s">
        <v>11855</v>
      </c>
      <c r="C5496" s="3" t="s">
        <v>15895</v>
      </c>
      <c r="D5496" s="12" t="s">
        <v>19411</v>
      </c>
      <c r="E5496" s="6" t="str">
        <f t="shared" si="271"/>
        <v>module=gcogflu</v>
      </c>
      <c r="F5496" s="6" t="str">
        <f t="shared" si="272"/>
        <v>module=scogflu</v>
      </c>
    </row>
    <row r="5497" spans="1:6" ht="30" customHeight="1">
      <c r="A5497" s="3" t="s">
        <v>2</v>
      </c>
      <c r="B5497" s="3" t="s">
        <v>11856</v>
      </c>
      <c r="C5497" s="3" t="s">
        <v>15896</v>
      </c>
      <c r="D5497" s="12" t="s">
        <v>19412</v>
      </c>
      <c r="E5497" s="6" t="str">
        <f t="shared" ref="E5497:E5528" si="273">HYPERLINK("http://www.ssc.wisc.edu/wlsresearch/documentation/waves/?wave=grad2k&amp;module=gcogflu","module=gcogflu")</f>
        <v>module=gcogflu</v>
      </c>
      <c r="F5497" s="6" t="str">
        <f t="shared" ref="F5497:F5528" si="274">HYPERLINK("http://www.ssc.wisc.edu/wlsresearch/documentation/waves/?wave=sib2k&amp;module=scogflu","module=scogflu")</f>
        <v>module=scogflu</v>
      </c>
    </row>
    <row r="5498" spans="1:6" ht="30" customHeight="1">
      <c r="A5498" s="3" t="s">
        <v>2</v>
      </c>
      <c r="B5498" s="3" t="s">
        <v>11857</v>
      </c>
      <c r="C5498" s="3" t="s">
        <v>15897</v>
      </c>
      <c r="D5498" s="12" t="s">
        <v>19413</v>
      </c>
      <c r="E5498" s="6" t="str">
        <f t="shared" si="273"/>
        <v>module=gcogflu</v>
      </c>
      <c r="F5498" s="6" t="str">
        <f t="shared" si="274"/>
        <v>module=scogflu</v>
      </c>
    </row>
    <row r="5499" spans="1:6" ht="30" customHeight="1">
      <c r="A5499" s="3" t="s">
        <v>2</v>
      </c>
      <c r="B5499" s="3" t="s">
        <v>11858</v>
      </c>
      <c r="C5499" s="3" t="s">
        <v>15898</v>
      </c>
      <c r="D5499" s="12" t="s">
        <v>19414</v>
      </c>
      <c r="E5499" s="6" t="str">
        <f t="shared" si="273"/>
        <v>module=gcogflu</v>
      </c>
      <c r="F5499" s="6" t="str">
        <f t="shared" si="274"/>
        <v>module=scogflu</v>
      </c>
    </row>
    <row r="5500" spans="1:6" ht="30" customHeight="1">
      <c r="A5500" s="3" t="s">
        <v>2</v>
      </c>
      <c r="B5500" s="3" t="s">
        <v>11859</v>
      </c>
      <c r="C5500" s="3" t="s">
        <v>15899</v>
      </c>
      <c r="D5500" s="12" t="s">
        <v>19415</v>
      </c>
      <c r="E5500" s="6" t="str">
        <f t="shared" si="273"/>
        <v>module=gcogflu</v>
      </c>
      <c r="F5500" s="6" t="str">
        <f t="shared" si="274"/>
        <v>module=scogflu</v>
      </c>
    </row>
    <row r="5501" spans="1:6" ht="30" customHeight="1">
      <c r="A5501" s="3" t="s">
        <v>2</v>
      </c>
      <c r="B5501" s="3" t="s">
        <v>11860</v>
      </c>
      <c r="C5501" s="3" t="s">
        <v>15900</v>
      </c>
      <c r="D5501" s="12" t="s">
        <v>19416</v>
      </c>
      <c r="E5501" s="6" t="str">
        <f t="shared" si="273"/>
        <v>module=gcogflu</v>
      </c>
      <c r="F5501" s="6" t="str">
        <f t="shared" si="274"/>
        <v>module=scogflu</v>
      </c>
    </row>
    <row r="5502" spans="1:6" ht="30" customHeight="1">
      <c r="A5502" s="3" t="s">
        <v>2</v>
      </c>
      <c r="B5502" s="3" t="s">
        <v>11861</v>
      </c>
      <c r="C5502" s="3" t="s">
        <v>15901</v>
      </c>
      <c r="D5502" s="12" t="s">
        <v>19417</v>
      </c>
      <c r="E5502" s="6" t="str">
        <f t="shared" si="273"/>
        <v>module=gcogflu</v>
      </c>
      <c r="F5502" s="6" t="str">
        <f t="shared" si="274"/>
        <v>module=scogflu</v>
      </c>
    </row>
    <row r="5503" spans="1:6" ht="30" customHeight="1">
      <c r="A5503" s="3" t="s">
        <v>2</v>
      </c>
      <c r="B5503" s="3" t="s">
        <v>11862</v>
      </c>
      <c r="C5503" s="3" t="s">
        <v>15902</v>
      </c>
      <c r="D5503" s="12" t="s">
        <v>19418</v>
      </c>
      <c r="E5503" s="6" t="str">
        <f t="shared" si="273"/>
        <v>module=gcogflu</v>
      </c>
      <c r="F5503" s="6" t="str">
        <f t="shared" si="274"/>
        <v>module=scogflu</v>
      </c>
    </row>
    <row r="5504" spans="1:6" ht="30" customHeight="1">
      <c r="A5504" s="3" t="s">
        <v>2</v>
      </c>
      <c r="B5504" s="3" t="s">
        <v>11863</v>
      </c>
      <c r="C5504" s="3" t="s">
        <v>15903</v>
      </c>
      <c r="D5504" s="12" t="s">
        <v>19419</v>
      </c>
      <c r="E5504" s="6" t="str">
        <f t="shared" si="273"/>
        <v>module=gcogflu</v>
      </c>
      <c r="F5504" s="6" t="str">
        <f t="shared" si="274"/>
        <v>module=scogflu</v>
      </c>
    </row>
    <row r="5505" spans="1:6" ht="30" customHeight="1">
      <c r="A5505" s="3" t="s">
        <v>2</v>
      </c>
      <c r="B5505" s="3" t="s">
        <v>11864</v>
      </c>
      <c r="C5505" s="3" t="s">
        <v>15904</v>
      </c>
      <c r="D5505" s="12" t="s">
        <v>19420</v>
      </c>
      <c r="E5505" s="6" t="str">
        <f t="shared" si="273"/>
        <v>module=gcogflu</v>
      </c>
      <c r="F5505" s="6" t="str">
        <f t="shared" si="274"/>
        <v>module=scogflu</v>
      </c>
    </row>
    <row r="5506" spans="1:6" ht="30" customHeight="1">
      <c r="A5506" s="3" t="s">
        <v>2</v>
      </c>
      <c r="B5506" s="3" t="s">
        <v>11865</v>
      </c>
      <c r="C5506" s="3" t="s">
        <v>15905</v>
      </c>
      <c r="D5506" s="12" t="s">
        <v>19421</v>
      </c>
      <c r="E5506" s="6" t="str">
        <f t="shared" si="273"/>
        <v>module=gcogflu</v>
      </c>
      <c r="F5506" s="6" t="str">
        <f t="shared" si="274"/>
        <v>module=scogflu</v>
      </c>
    </row>
    <row r="5507" spans="1:6" ht="30" customHeight="1">
      <c r="A5507" s="3" t="s">
        <v>2</v>
      </c>
      <c r="B5507" s="3" t="s">
        <v>11866</v>
      </c>
      <c r="C5507" s="3" t="s">
        <v>15906</v>
      </c>
      <c r="D5507" s="12" t="s">
        <v>19422</v>
      </c>
      <c r="E5507" s="6" t="str">
        <f t="shared" si="273"/>
        <v>module=gcogflu</v>
      </c>
      <c r="F5507" s="6" t="str">
        <f t="shared" si="274"/>
        <v>module=scogflu</v>
      </c>
    </row>
    <row r="5508" spans="1:6" ht="30" customHeight="1">
      <c r="A5508" s="3" t="s">
        <v>2</v>
      </c>
      <c r="B5508" s="3" t="s">
        <v>11867</v>
      </c>
      <c r="C5508" s="3" t="s">
        <v>15907</v>
      </c>
      <c r="D5508" s="12" t="s">
        <v>19423</v>
      </c>
      <c r="E5508" s="6" t="str">
        <f t="shared" si="273"/>
        <v>module=gcogflu</v>
      </c>
      <c r="F5508" s="6" t="str">
        <f t="shared" si="274"/>
        <v>module=scogflu</v>
      </c>
    </row>
    <row r="5509" spans="1:6" ht="30" customHeight="1">
      <c r="A5509" s="3" t="s">
        <v>2</v>
      </c>
      <c r="B5509" s="3" t="s">
        <v>11868</v>
      </c>
      <c r="C5509" s="3" t="s">
        <v>15908</v>
      </c>
      <c r="D5509" s="12" t="s">
        <v>19424</v>
      </c>
      <c r="E5509" s="6" t="str">
        <f t="shared" si="273"/>
        <v>module=gcogflu</v>
      </c>
      <c r="F5509" s="6" t="str">
        <f t="shared" si="274"/>
        <v>module=scogflu</v>
      </c>
    </row>
    <row r="5510" spans="1:6" ht="30" customHeight="1">
      <c r="A5510" s="3" t="s">
        <v>2</v>
      </c>
      <c r="B5510" s="3" t="s">
        <v>11869</v>
      </c>
      <c r="C5510" s="3" t="s">
        <v>15909</v>
      </c>
      <c r="D5510" s="12" t="s">
        <v>19384</v>
      </c>
      <c r="E5510" s="6" t="str">
        <f t="shared" si="273"/>
        <v>module=gcogflu</v>
      </c>
      <c r="F5510" s="6" t="str">
        <f t="shared" si="274"/>
        <v>module=scogflu</v>
      </c>
    </row>
    <row r="5511" spans="1:6" ht="30" customHeight="1">
      <c r="A5511" s="3" t="s">
        <v>2</v>
      </c>
      <c r="B5511" s="3" t="s">
        <v>11870</v>
      </c>
      <c r="C5511" s="3" t="s">
        <v>15910</v>
      </c>
      <c r="D5511" s="12" t="s">
        <v>19425</v>
      </c>
      <c r="E5511" s="6" t="str">
        <f t="shared" si="273"/>
        <v>module=gcogflu</v>
      </c>
      <c r="F5511" s="6" t="str">
        <f t="shared" si="274"/>
        <v>module=scogflu</v>
      </c>
    </row>
    <row r="5512" spans="1:6" ht="30" customHeight="1">
      <c r="A5512" s="3" t="s">
        <v>2</v>
      </c>
      <c r="B5512" s="3" t="s">
        <v>11871</v>
      </c>
      <c r="C5512" s="3" t="s">
        <v>15911</v>
      </c>
      <c r="D5512" s="12" t="s">
        <v>19426</v>
      </c>
      <c r="E5512" s="6" t="str">
        <f t="shared" si="273"/>
        <v>module=gcogflu</v>
      </c>
      <c r="F5512" s="6" t="str">
        <f t="shared" si="274"/>
        <v>module=scogflu</v>
      </c>
    </row>
    <row r="5513" spans="1:6" ht="30" customHeight="1">
      <c r="A5513" s="3" t="s">
        <v>2</v>
      </c>
      <c r="B5513" s="3" t="s">
        <v>11872</v>
      </c>
      <c r="C5513" s="3" t="s">
        <v>15912</v>
      </c>
      <c r="D5513" s="12" t="s">
        <v>19427</v>
      </c>
      <c r="E5513" s="6" t="str">
        <f t="shared" si="273"/>
        <v>module=gcogflu</v>
      </c>
      <c r="F5513" s="6" t="str">
        <f t="shared" si="274"/>
        <v>module=scogflu</v>
      </c>
    </row>
    <row r="5514" spans="1:6" ht="30" customHeight="1">
      <c r="A5514" s="3" t="s">
        <v>2</v>
      </c>
      <c r="B5514" s="3" t="s">
        <v>11873</v>
      </c>
      <c r="C5514" s="3" t="s">
        <v>15913</v>
      </c>
      <c r="D5514" s="12" t="s">
        <v>19428</v>
      </c>
      <c r="E5514" s="6" t="str">
        <f t="shared" si="273"/>
        <v>module=gcogflu</v>
      </c>
      <c r="F5514" s="6" t="str">
        <f t="shared" si="274"/>
        <v>module=scogflu</v>
      </c>
    </row>
    <row r="5515" spans="1:6" ht="30" customHeight="1">
      <c r="A5515" s="3" t="s">
        <v>2</v>
      </c>
      <c r="B5515" s="3" t="s">
        <v>11874</v>
      </c>
      <c r="C5515" s="3" t="s">
        <v>15914</v>
      </c>
      <c r="D5515" s="12" t="s">
        <v>19429</v>
      </c>
      <c r="E5515" s="6" t="str">
        <f t="shared" si="273"/>
        <v>module=gcogflu</v>
      </c>
      <c r="F5515" s="6" t="str">
        <f t="shared" si="274"/>
        <v>module=scogflu</v>
      </c>
    </row>
    <row r="5516" spans="1:6" ht="30" customHeight="1">
      <c r="A5516" s="3" t="s">
        <v>2</v>
      </c>
      <c r="B5516" s="3" t="s">
        <v>11875</v>
      </c>
      <c r="C5516" s="3" t="s">
        <v>15915</v>
      </c>
      <c r="D5516" s="12" t="s">
        <v>19430</v>
      </c>
      <c r="E5516" s="6" t="str">
        <f t="shared" si="273"/>
        <v>module=gcogflu</v>
      </c>
      <c r="F5516" s="6" t="str">
        <f t="shared" si="274"/>
        <v>module=scogflu</v>
      </c>
    </row>
    <row r="5517" spans="1:6" ht="30" customHeight="1">
      <c r="A5517" s="3" t="s">
        <v>2</v>
      </c>
      <c r="B5517" s="3" t="s">
        <v>11876</v>
      </c>
      <c r="C5517" s="3" t="s">
        <v>15916</v>
      </c>
      <c r="D5517" s="12" t="s">
        <v>19431</v>
      </c>
      <c r="E5517" s="6" t="str">
        <f t="shared" si="273"/>
        <v>module=gcogflu</v>
      </c>
      <c r="F5517" s="6" t="str">
        <f t="shared" si="274"/>
        <v>module=scogflu</v>
      </c>
    </row>
    <row r="5518" spans="1:6" ht="30" customHeight="1">
      <c r="A5518" s="3" t="s">
        <v>2</v>
      </c>
      <c r="B5518" s="3" t="s">
        <v>11877</v>
      </c>
      <c r="C5518" s="3" t="s">
        <v>15917</v>
      </c>
      <c r="D5518" s="12" t="s">
        <v>19432</v>
      </c>
      <c r="E5518" s="6" t="str">
        <f t="shared" si="273"/>
        <v>module=gcogflu</v>
      </c>
      <c r="F5518" s="6" t="str">
        <f t="shared" si="274"/>
        <v>module=scogflu</v>
      </c>
    </row>
    <row r="5519" spans="1:6" ht="30" customHeight="1">
      <c r="A5519" s="3" t="s">
        <v>2</v>
      </c>
      <c r="B5519" s="3" t="s">
        <v>11878</v>
      </c>
      <c r="C5519" s="3" t="s">
        <v>15918</v>
      </c>
      <c r="D5519" s="12" t="s">
        <v>19433</v>
      </c>
      <c r="E5519" s="6" t="str">
        <f t="shared" si="273"/>
        <v>module=gcogflu</v>
      </c>
      <c r="F5519" s="6" t="str">
        <f t="shared" si="274"/>
        <v>module=scogflu</v>
      </c>
    </row>
    <row r="5520" spans="1:6" ht="30" customHeight="1">
      <c r="A5520" s="3" t="s">
        <v>2</v>
      </c>
      <c r="B5520" s="3" t="s">
        <v>11879</v>
      </c>
      <c r="C5520" s="3" t="s">
        <v>15919</v>
      </c>
      <c r="D5520" s="12" t="s">
        <v>19434</v>
      </c>
      <c r="E5520" s="6" t="str">
        <f t="shared" si="273"/>
        <v>module=gcogflu</v>
      </c>
      <c r="F5520" s="6" t="str">
        <f t="shared" si="274"/>
        <v>module=scogflu</v>
      </c>
    </row>
    <row r="5521" spans="1:6" ht="30" customHeight="1">
      <c r="A5521" s="3" t="s">
        <v>2</v>
      </c>
      <c r="B5521" s="3" t="s">
        <v>11880</v>
      </c>
      <c r="C5521" s="3" t="s">
        <v>15920</v>
      </c>
      <c r="D5521" s="12" t="s">
        <v>19435</v>
      </c>
      <c r="E5521" s="6" t="str">
        <f t="shared" si="273"/>
        <v>module=gcogflu</v>
      </c>
      <c r="F5521" s="6" t="str">
        <f t="shared" si="274"/>
        <v>module=scogflu</v>
      </c>
    </row>
    <row r="5522" spans="1:6" ht="30" customHeight="1">
      <c r="A5522" s="3" t="s">
        <v>2</v>
      </c>
      <c r="B5522" s="3" t="s">
        <v>11881</v>
      </c>
      <c r="C5522" s="3" t="s">
        <v>15921</v>
      </c>
      <c r="D5522" s="12" t="s">
        <v>19436</v>
      </c>
      <c r="E5522" s="6" t="str">
        <f t="shared" si="273"/>
        <v>module=gcogflu</v>
      </c>
      <c r="F5522" s="6" t="str">
        <f t="shared" si="274"/>
        <v>module=scogflu</v>
      </c>
    </row>
    <row r="5523" spans="1:6" ht="30" customHeight="1">
      <c r="A5523" s="3" t="s">
        <v>2</v>
      </c>
      <c r="B5523" s="3" t="s">
        <v>11882</v>
      </c>
      <c r="C5523" s="3" t="s">
        <v>15922</v>
      </c>
      <c r="D5523" s="12" t="s">
        <v>19437</v>
      </c>
      <c r="E5523" s="6" t="str">
        <f t="shared" si="273"/>
        <v>module=gcogflu</v>
      </c>
      <c r="F5523" s="6" t="str">
        <f t="shared" si="274"/>
        <v>module=scogflu</v>
      </c>
    </row>
    <row r="5524" spans="1:6" ht="30" customHeight="1">
      <c r="A5524" s="3" t="s">
        <v>2</v>
      </c>
      <c r="B5524" s="3" t="s">
        <v>11883</v>
      </c>
      <c r="C5524" s="3" t="s">
        <v>15923</v>
      </c>
      <c r="D5524" s="12" t="s">
        <v>19438</v>
      </c>
      <c r="E5524" s="6" t="str">
        <f t="shared" si="273"/>
        <v>module=gcogflu</v>
      </c>
      <c r="F5524" s="6" t="str">
        <f t="shared" si="274"/>
        <v>module=scogflu</v>
      </c>
    </row>
    <row r="5525" spans="1:6" ht="30" customHeight="1">
      <c r="A5525" s="3" t="s">
        <v>2</v>
      </c>
      <c r="B5525" s="3" t="s">
        <v>11884</v>
      </c>
      <c r="C5525" s="3" t="s">
        <v>15924</v>
      </c>
      <c r="D5525" s="12" t="s">
        <v>19439</v>
      </c>
      <c r="E5525" s="6" t="str">
        <f t="shared" si="273"/>
        <v>module=gcogflu</v>
      </c>
      <c r="F5525" s="6" t="str">
        <f t="shared" si="274"/>
        <v>module=scogflu</v>
      </c>
    </row>
    <row r="5526" spans="1:6" ht="30" customHeight="1">
      <c r="A5526" s="3" t="s">
        <v>2</v>
      </c>
      <c r="B5526" s="3" t="s">
        <v>11885</v>
      </c>
      <c r="C5526" s="3" t="s">
        <v>15925</v>
      </c>
      <c r="D5526" s="12" t="s">
        <v>19440</v>
      </c>
      <c r="E5526" s="6" t="str">
        <f t="shared" si="273"/>
        <v>module=gcogflu</v>
      </c>
      <c r="F5526" s="6" t="str">
        <f t="shared" si="274"/>
        <v>module=scogflu</v>
      </c>
    </row>
    <row r="5527" spans="1:6" ht="30" customHeight="1">
      <c r="A5527" s="3" t="s">
        <v>2</v>
      </c>
      <c r="B5527" s="3" t="s">
        <v>11886</v>
      </c>
      <c r="C5527" s="3" t="s">
        <v>15926</v>
      </c>
      <c r="D5527" s="12" t="s">
        <v>19441</v>
      </c>
      <c r="E5527" s="6" t="str">
        <f t="shared" si="273"/>
        <v>module=gcogflu</v>
      </c>
      <c r="F5527" s="6" t="str">
        <f t="shared" si="274"/>
        <v>module=scogflu</v>
      </c>
    </row>
    <row r="5528" spans="1:6" ht="30" customHeight="1">
      <c r="A5528" s="3" t="s">
        <v>2</v>
      </c>
      <c r="B5528" s="3" t="s">
        <v>11887</v>
      </c>
      <c r="C5528" s="3" t="s">
        <v>15927</v>
      </c>
      <c r="D5528" s="12" t="s">
        <v>19442</v>
      </c>
      <c r="E5528" s="6" t="str">
        <f t="shared" si="273"/>
        <v>module=gcogflu</v>
      </c>
      <c r="F5528" s="6" t="str">
        <f t="shared" si="274"/>
        <v>module=scogflu</v>
      </c>
    </row>
    <row r="5529" spans="1:6" ht="30" customHeight="1">
      <c r="A5529" s="3" t="s">
        <v>2</v>
      </c>
      <c r="B5529" s="3" t="s">
        <v>11888</v>
      </c>
      <c r="C5529" s="3" t="s">
        <v>15928</v>
      </c>
      <c r="D5529" s="12" t="s">
        <v>19443</v>
      </c>
      <c r="E5529" s="6" t="str">
        <f t="shared" ref="E5529:E5541" si="275">HYPERLINK("http://www.ssc.wisc.edu/wlsresearch/documentation/waves/?wave=grad2k&amp;module=gcogflu","module=gcogflu")</f>
        <v>module=gcogflu</v>
      </c>
      <c r="F5529" s="6" t="str">
        <f t="shared" ref="F5529:F5541" si="276">HYPERLINK("http://www.ssc.wisc.edu/wlsresearch/documentation/waves/?wave=sib2k&amp;module=scogflu","module=scogflu")</f>
        <v>module=scogflu</v>
      </c>
    </row>
    <row r="5530" spans="1:6" ht="30" customHeight="1">
      <c r="A5530" s="3" t="s">
        <v>2</v>
      </c>
      <c r="B5530" s="3" t="s">
        <v>11889</v>
      </c>
      <c r="C5530" s="3" t="s">
        <v>15929</v>
      </c>
      <c r="D5530" s="12" t="s">
        <v>19444</v>
      </c>
      <c r="E5530" s="6" t="str">
        <f t="shared" si="275"/>
        <v>module=gcogflu</v>
      </c>
      <c r="F5530" s="6" t="str">
        <f t="shared" si="276"/>
        <v>module=scogflu</v>
      </c>
    </row>
    <row r="5531" spans="1:6" ht="30" customHeight="1">
      <c r="A5531" s="3" t="s">
        <v>2</v>
      </c>
      <c r="B5531" s="3" t="s">
        <v>11890</v>
      </c>
      <c r="C5531" s="3" t="s">
        <v>15930</v>
      </c>
      <c r="D5531" s="12" t="s">
        <v>19445</v>
      </c>
      <c r="E5531" s="6" t="str">
        <f t="shared" si="275"/>
        <v>module=gcogflu</v>
      </c>
      <c r="F5531" s="6" t="str">
        <f t="shared" si="276"/>
        <v>module=scogflu</v>
      </c>
    </row>
    <row r="5532" spans="1:6" ht="30" customHeight="1">
      <c r="A5532" s="3" t="s">
        <v>2</v>
      </c>
      <c r="B5532" s="3" t="s">
        <v>11891</v>
      </c>
      <c r="C5532" s="3" t="s">
        <v>15931</v>
      </c>
      <c r="D5532" s="12" t="s">
        <v>19446</v>
      </c>
      <c r="E5532" s="6" t="str">
        <f t="shared" si="275"/>
        <v>module=gcogflu</v>
      </c>
      <c r="F5532" s="6" t="str">
        <f t="shared" si="276"/>
        <v>module=scogflu</v>
      </c>
    </row>
    <row r="5533" spans="1:6" ht="30" customHeight="1">
      <c r="A5533" s="3" t="s">
        <v>2</v>
      </c>
      <c r="B5533" s="3" t="s">
        <v>11892</v>
      </c>
      <c r="C5533" s="3" t="s">
        <v>15932</v>
      </c>
      <c r="D5533" s="12" t="s">
        <v>19447</v>
      </c>
      <c r="E5533" s="6" t="str">
        <f t="shared" si="275"/>
        <v>module=gcogflu</v>
      </c>
      <c r="F5533" s="6" t="str">
        <f t="shared" si="276"/>
        <v>module=scogflu</v>
      </c>
    </row>
    <row r="5534" spans="1:6" ht="30" customHeight="1">
      <c r="A5534" s="3" t="s">
        <v>2</v>
      </c>
      <c r="B5534" s="3" t="s">
        <v>11893</v>
      </c>
      <c r="C5534" s="3" t="s">
        <v>15933</v>
      </c>
      <c r="D5534" s="12" t="s">
        <v>19448</v>
      </c>
      <c r="E5534" s="6" t="str">
        <f t="shared" si="275"/>
        <v>module=gcogflu</v>
      </c>
      <c r="F5534" s="6" t="str">
        <f t="shared" si="276"/>
        <v>module=scogflu</v>
      </c>
    </row>
    <row r="5535" spans="1:6" ht="30" customHeight="1">
      <c r="A5535" s="3" t="s">
        <v>2</v>
      </c>
      <c r="B5535" s="3" t="s">
        <v>11894</v>
      </c>
      <c r="C5535" s="3" t="s">
        <v>15934</v>
      </c>
      <c r="D5535" s="12" t="s">
        <v>19449</v>
      </c>
      <c r="E5535" s="6" t="str">
        <f t="shared" si="275"/>
        <v>module=gcogflu</v>
      </c>
      <c r="F5535" s="6" t="str">
        <f t="shared" si="276"/>
        <v>module=scogflu</v>
      </c>
    </row>
    <row r="5536" spans="1:6" ht="30" customHeight="1">
      <c r="A5536" s="3" t="s">
        <v>2</v>
      </c>
      <c r="B5536" s="3" t="s">
        <v>11895</v>
      </c>
      <c r="C5536" s="3" t="s">
        <v>15935</v>
      </c>
      <c r="D5536" s="12" t="s">
        <v>19450</v>
      </c>
      <c r="E5536" s="6" t="str">
        <f t="shared" si="275"/>
        <v>module=gcogflu</v>
      </c>
      <c r="F5536" s="6" t="str">
        <f t="shared" si="276"/>
        <v>module=scogflu</v>
      </c>
    </row>
    <row r="5537" spans="1:6" ht="30" customHeight="1">
      <c r="A5537" s="3" t="s">
        <v>2</v>
      </c>
      <c r="B5537" s="3" t="s">
        <v>11896</v>
      </c>
      <c r="C5537" s="3" t="s">
        <v>15936</v>
      </c>
      <c r="D5537" s="12" t="s">
        <v>19451</v>
      </c>
      <c r="E5537" s="6" t="str">
        <f t="shared" si="275"/>
        <v>module=gcogflu</v>
      </c>
      <c r="F5537" s="6" t="str">
        <f t="shared" si="276"/>
        <v>module=scogflu</v>
      </c>
    </row>
    <row r="5538" spans="1:6" ht="30" customHeight="1">
      <c r="A5538" s="3" t="s">
        <v>2</v>
      </c>
      <c r="B5538" s="3" t="s">
        <v>11897</v>
      </c>
      <c r="C5538" s="3" t="s">
        <v>15937</v>
      </c>
      <c r="D5538" s="12" t="s">
        <v>19452</v>
      </c>
      <c r="E5538" s="6" t="str">
        <f t="shared" si="275"/>
        <v>module=gcogflu</v>
      </c>
      <c r="F5538" s="6" t="str">
        <f t="shared" si="276"/>
        <v>module=scogflu</v>
      </c>
    </row>
    <row r="5539" spans="1:6" ht="30" customHeight="1">
      <c r="A5539" s="3" t="s">
        <v>2</v>
      </c>
      <c r="B5539" s="3" t="s">
        <v>11898</v>
      </c>
      <c r="C5539" s="3" t="s">
        <v>15938</v>
      </c>
      <c r="D5539" s="12" t="s">
        <v>19453</v>
      </c>
      <c r="E5539" s="6" t="str">
        <f t="shared" si="275"/>
        <v>module=gcogflu</v>
      </c>
      <c r="F5539" s="6" t="str">
        <f t="shared" si="276"/>
        <v>module=scogflu</v>
      </c>
    </row>
    <row r="5540" spans="1:6" ht="30" customHeight="1">
      <c r="A5540" s="3" t="s">
        <v>2</v>
      </c>
      <c r="B5540" s="3" t="s">
        <v>11899</v>
      </c>
      <c r="C5540" s="3" t="s">
        <v>15939</v>
      </c>
      <c r="D5540" s="12" t="s">
        <v>19454</v>
      </c>
      <c r="E5540" s="6" t="str">
        <f t="shared" si="275"/>
        <v>module=gcogflu</v>
      </c>
      <c r="F5540" s="6" t="str">
        <f t="shared" si="276"/>
        <v>module=scogflu</v>
      </c>
    </row>
    <row r="5541" spans="1:6" ht="30" customHeight="1">
      <c r="A5541" s="3" t="s">
        <v>2</v>
      </c>
      <c r="B5541" s="3" t="s">
        <v>11900</v>
      </c>
      <c r="C5541" s="3" t="s">
        <v>15940</v>
      </c>
      <c r="D5541" s="12" t="s">
        <v>19455</v>
      </c>
      <c r="E5541" s="6" t="str">
        <f t="shared" si="275"/>
        <v>module=gcogflu</v>
      </c>
      <c r="F5541" s="6" t="str">
        <f t="shared" si="276"/>
        <v>module=scogflu</v>
      </c>
    </row>
    <row r="5542" spans="1:6" ht="30" customHeight="1">
      <c r="A5542" s="3" t="s">
        <v>2</v>
      </c>
      <c r="B5542" s="3" t="s">
        <v>11901</v>
      </c>
      <c r="C5542" s="3" t="s">
        <v>15941</v>
      </c>
      <c r="D5542" s="12" t="s">
        <v>19456</v>
      </c>
      <c r="E5542" s="6" t="str">
        <f t="shared" ref="E5542:E5573" si="277">HYPERLINK("http://www.ssc.wisc.edu/wlsresearch/documentation/waves/?wave=grad2k&amp;module=ghealth","module=ghealth")</f>
        <v>module=ghealth</v>
      </c>
      <c r="F5542" s="6" t="str">
        <f t="shared" ref="F5542:F5573" si="278">HYPERLINK("http://www.ssc.wisc.edu/wlsresearch/documentation/waves/?wave=sib2k&amp;module=shealth","module=shealth")</f>
        <v>module=shealth</v>
      </c>
    </row>
    <row r="5543" spans="1:6" ht="30" customHeight="1">
      <c r="A5543" s="3" t="s">
        <v>2</v>
      </c>
      <c r="B5543" s="3" t="s">
        <v>11902</v>
      </c>
      <c r="C5543" s="3" t="s">
        <v>15942</v>
      </c>
      <c r="D5543" s="12" t="s">
        <v>19457</v>
      </c>
      <c r="E5543" s="6" t="str">
        <f t="shared" si="277"/>
        <v>module=ghealth</v>
      </c>
      <c r="F5543" s="6" t="str">
        <f t="shared" si="278"/>
        <v>module=shealth</v>
      </c>
    </row>
    <row r="5544" spans="1:6" ht="30" customHeight="1">
      <c r="A5544" s="3" t="s">
        <v>2</v>
      </c>
      <c r="B5544" s="3" t="s">
        <v>11903</v>
      </c>
      <c r="C5544" s="3" t="s">
        <v>15943</v>
      </c>
      <c r="D5544" s="12" t="s">
        <v>19458</v>
      </c>
      <c r="E5544" s="6" t="str">
        <f t="shared" si="277"/>
        <v>module=ghealth</v>
      </c>
      <c r="F5544" s="6" t="str">
        <f t="shared" si="278"/>
        <v>module=shealth</v>
      </c>
    </row>
    <row r="5545" spans="1:6" ht="30" customHeight="1">
      <c r="A5545" s="3" t="s">
        <v>2</v>
      </c>
      <c r="B5545" s="3" t="s">
        <v>11904</v>
      </c>
      <c r="C5545" s="3" t="s">
        <v>15944</v>
      </c>
      <c r="D5545" s="12" t="s">
        <v>19459</v>
      </c>
      <c r="E5545" s="6" t="str">
        <f t="shared" si="277"/>
        <v>module=ghealth</v>
      </c>
      <c r="F5545" s="6" t="str">
        <f t="shared" si="278"/>
        <v>module=shealth</v>
      </c>
    </row>
    <row r="5546" spans="1:6" ht="30" customHeight="1">
      <c r="A5546" s="3" t="s">
        <v>2</v>
      </c>
      <c r="B5546" s="3" t="s">
        <v>11905</v>
      </c>
      <c r="C5546" s="3" t="s">
        <v>15945</v>
      </c>
      <c r="D5546" s="12" t="s">
        <v>19460</v>
      </c>
      <c r="E5546" s="6" t="str">
        <f t="shared" si="277"/>
        <v>module=ghealth</v>
      </c>
      <c r="F5546" s="6" t="str">
        <f t="shared" si="278"/>
        <v>module=shealth</v>
      </c>
    </row>
    <row r="5547" spans="1:6" ht="30" customHeight="1">
      <c r="A5547" s="3" t="s">
        <v>2</v>
      </c>
      <c r="B5547" s="3" t="s">
        <v>11906</v>
      </c>
      <c r="C5547" s="3" t="s">
        <v>15946</v>
      </c>
      <c r="D5547" s="12" t="s">
        <v>19461</v>
      </c>
      <c r="E5547" s="6" t="str">
        <f t="shared" si="277"/>
        <v>module=ghealth</v>
      </c>
      <c r="F5547" s="6" t="str">
        <f t="shared" si="278"/>
        <v>module=shealth</v>
      </c>
    </row>
    <row r="5548" spans="1:6" ht="30" customHeight="1">
      <c r="A5548" s="3" t="s">
        <v>2</v>
      </c>
      <c r="B5548" s="3" t="s">
        <v>11907</v>
      </c>
      <c r="C5548" s="3" t="s">
        <v>15947</v>
      </c>
      <c r="D5548" s="12" t="s">
        <v>19462</v>
      </c>
      <c r="E5548" s="6" t="str">
        <f t="shared" si="277"/>
        <v>module=ghealth</v>
      </c>
      <c r="F5548" s="6" t="str">
        <f t="shared" si="278"/>
        <v>module=shealth</v>
      </c>
    </row>
    <row r="5549" spans="1:6" ht="30" customHeight="1">
      <c r="A5549" s="3" t="s">
        <v>2</v>
      </c>
      <c r="B5549" s="3" t="s">
        <v>11908</v>
      </c>
      <c r="C5549" s="3" t="s">
        <v>15948</v>
      </c>
      <c r="D5549" s="12" t="s">
        <v>19463</v>
      </c>
      <c r="E5549" s="6" t="str">
        <f t="shared" si="277"/>
        <v>module=ghealth</v>
      </c>
      <c r="F5549" s="6" t="str">
        <f t="shared" si="278"/>
        <v>module=shealth</v>
      </c>
    </row>
    <row r="5550" spans="1:6" ht="30" customHeight="1">
      <c r="A5550" s="3" t="s">
        <v>2</v>
      </c>
      <c r="B5550" s="3" t="s">
        <v>11909</v>
      </c>
      <c r="C5550" s="3" t="s">
        <v>15949</v>
      </c>
      <c r="D5550" s="12" t="s">
        <v>19464</v>
      </c>
      <c r="E5550" s="6" t="str">
        <f t="shared" si="277"/>
        <v>module=ghealth</v>
      </c>
      <c r="F5550" s="6" t="str">
        <f t="shared" si="278"/>
        <v>module=shealth</v>
      </c>
    </row>
    <row r="5551" spans="1:6" ht="30" customHeight="1">
      <c r="A5551" s="3" t="s">
        <v>2</v>
      </c>
      <c r="B5551" s="3" t="s">
        <v>11910</v>
      </c>
      <c r="C5551" s="3" t="s">
        <v>15950</v>
      </c>
      <c r="D5551" s="12" t="s">
        <v>19465</v>
      </c>
      <c r="E5551" s="6" t="str">
        <f t="shared" si="277"/>
        <v>module=ghealth</v>
      </c>
      <c r="F5551" s="6" t="str">
        <f t="shared" si="278"/>
        <v>module=shealth</v>
      </c>
    </row>
    <row r="5552" spans="1:6" ht="30" customHeight="1">
      <c r="A5552" s="3" t="s">
        <v>2</v>
      </c>
      <c r="B5552" s="3" t="s">
        <v>11911</v>
      </c>
      <c r="C5552" s="3" t="s">
        <v>15951</v>
      </c>
      <c r="D5552" s="12" t="s">
        <v>19466</v>
      </c>
      <c r="E5552" s="6" t="str">
        <f t="shared" si="277"/>
        <v>module=ghealth</v>
      </c>
      <c r="F5552" s="6" t="str">
        <f t="shared" si="278"/>
        <v>module=shealth</v>
      </c>
    </row>
    <row r="5553" spans="1:6" ht="30" customHeight="1">
      <c r="A5553" s="3" t="s">
        <v>2</v>
      </c>
      <c r="B5553" s="3" t="s">
        <v>11912</v>
      </c>
      <c r="C5553" s="3" t="s">
        <v>15952</v>
      </c>
      <c r="D5553" s="12" t="s">
        <v>19467</v>
      </c>
      <c r="E5553" s="6" t="str">
        <f t="shared" si="277"/>
        <v>module=ghealth</v>
      </c>
      <c r="F5553" s="6" t="str">
        <f t="shared" si="278"/>
        <v>module=shealth</v>
      </c>
    </row>
    <row r="5554" spans="1:6" ht="30" customHeight="1">
      <c r="A5554" s="3" t="s">
        <v>2</v>
      </c>
      <c r="B5554" s="3" t="s">
        <v>11913</v>
      </c>
      <c r="C5554" s="3" t="s">
        <v>15953</v>
      </c>
      <c r="D5554" s="12" t="s">
        <v>19468</v>
      </c>
      <c r="E5554" s="6" t="str">
        <f t="shared" si="277"/>
        <v>module=ghealth</v>
      </c>
      <c r="F5554" s="6" t="str">
        <f t="shared" si="278"/>
        <v>module=shealth</v>
      </c>
    </row>
    <row r="5555" spans="1:6" ht="30" customHeight="1">
      <c r="A5555" s="3" t="s">
        <v>2</v>
      </c>
      <c r="B5555" s="3" t="s">
        <v>11914</v>
      </c>
      <c r="C5555" s="3" t="s">
        <v>15954</v>
      </c>
      <c r="D5555" s="12" t="s">
        <v>19469</v>
      </c>
      <c r="E5555" s="6" t="str">
        <f t="shared" si="277"/>
        <v>module=ghealth</v>
      </c>
      <c r="F5555" s="6" t="str">
        <f t="shared" si="278"/>
        <v>module=shealth</v>
      </c>
    </row>
    <row r="5556" spans="1:6" ht="30" customHeight="1">
      <c r="A5556" s="3" t="s">
        <v>2</v>
      </c>
      <c r="B5556" s="3" t="s">
        <v>11915</v>
      </c>
      <c r="C5556" s="3" t="s">
        <v>15955</v>
      </c>
      <c r="D5556" s="12" t="s">
        <v>19470</v>
      </c>
      <c r="E5556" s="6" t="str">
        <f t="shared" si="277"/>
        <v>module=ghealth</v>
      </c>
      <c r="F5556" s="6" t="str">
        <f t="shared" si="278"/>
        <v>module=shealth</v>
      </c>
    </row>
    <row r="5557" spans="1:6" ht="30" customHeight="1">
      <c r="A5557" s="3" t="s">
        <v>2</v>
      </c>
      <c r="B5557" s="3" t="s">
        <v>11916</v>
      </c>
      <c r="C5557" s="3" t="s">
        <v>15956</v>
      </c>
      <c r="D5557" s="12" t="s">
        <v>19471</v>
      </c>
      <c r="E5557" s="6" t="str">
        <f t="shared" si="277"/>
        <v>module=ghealth</v>
      </c>
      <c r="F5557" s="6" t="str">
        <f t="shared" si="278"/>
        <v>module=shealth</v>
      </c>
    </row>
    <row r="5558" spans="1:6" ht="30" customHeight="1">
      <c r="A5558" s="3" t="s">
        <v>2</v>
      </c>
      <c r="B5558" s="3" t="s">
        <v>11917</v>
      </c>
      <c r="C5558" s="3" t="s">
        <v>15957</v>
      </c>
      <c r="D5558" s="12" t="s">
        <v>19472</v>
      </c>
      <c r="E5558" s="6" t="str">
        <f t="shared" si="277"/>
        <v>module=ghealth</v>
      </c>
      <c r="F5558" s="6" t="str">
        <f t="shared" si="278"/>
        <v>module=shealth</v>
      </c>
    </row>
    <row r="5559" spans="1:6" ht="30" customHeight="1">
      <c r="A5559" s="3" t="s">
        <v>2</v>
      </c>
      <c r="B5559" s="3" t="s">
        <v>11918</v>
      </c>
      <c r="C5559" s="3" t="s">
        <v>15958</v>
      </c>
      <c r="D5559" s="12" t="s">
        <v>19473</v>
      </c>
      <c r="E5559" s="6" t="str">
        <f t="shared" si="277"/>
        <v>module=ghealth</v>
      </c>
      <c r="F5559" s="6" t="str">
        <f t="shared" si="278"/>
        <v>module=shealth</v>
      </c>
    </row>
    <row r="5560" spans="1:6" ht="30" customHeight="1">
      <c r="A5560" s="3" t="s">
        <v>2</v>
      </c>
      <c r="B5560" s="3" t="s">
        <v>11919</v>
      </c>
      <c r="C5560" s="3" t="s">
        <v>15959</v>
      </c>
      <c r="D5560" s="12" t="s">
        <v>19474</v>
      </c>
      <c r="E5560" s="6" t="str">
        <f t="shared" si="277"/>
        <v>module=ghealth</v>
      </c>
      <c r="F5560" s="6" t="str">
        <f t="shared" si="278"/>
        <v>module=shealth</v>
      </c>
    </row>
    <row r="5561" spans="1:6" ht="30" customHeight="1">
      <c r="A5561" s="3" t="s">
        <v>2</v>
      </c>
      <c r="B5561" s="3" t="s">
        <v>11920</v>
      </c>
      <c r="C5561" s="3" t="s">
        <v>15960</v>
      </c>
      <c r="D5561" s="12" t="s">
        <v>19475</v>
      </c>
      <c r="E5561" s="6" t="str">
        <f t="shared" si="277"/>
        <v>module=ghealth</v>
      </c>
      <c r="F5561" s="6" t="str">
        <f t="shared" si="278"/>
        <v>module=shealth</v>
      </c>
    </row>
    <row r="5562" spans="1:6" ht="30" customHeight="1">
      <c r="A5562" s="3" t="s">
        <v>2</v>
      </c>
      <c r="B5562" s="3" t="s">
        <v>11921</v>
      </c>
      <c r="C5562" s="3" t="s">
        <v>15961</v>
      </c>
      <c r="D5562" s="12" t="s">
        <v>19476</v>
      </c>
      <c r="E5562" s="6" t="str">
        <f t="shared" si="277"/>
        <v>module=ghealth</v>
      </c>
      <c r="F5562" s="6" t="str">
        <f t="shared" si="278"/>
        <v>module=shealth</v>
      </c>
    </row>
    <row r="5563" spans="1:6" ht="30" customHeight="1">
      <c r="A5563" s="3" t="s">
        <v>2</v>
      </c>
      <c r="B5563" s="3" t="s">
        <v>11922</v>
      </c>
      <c r="C5563" s="3" t="s">
        <v>15962</v>
      </c>
      <c r="D5563" s="12" t="s">
        <v>19477</v>
      </c>
      <c r="E5563" s="6" t="str">
        <f t="shared" si="277"/>
        <v>module=ghealth</v>
      </c>
      <c r="F5563" s="6" t="str">
        <f t="shared" si="278"/>
        <v>module=shealth</v>
      </c>
    </row>
    <row r="5564" spans="1:6" ht="30" customHeight="1">
      <c r="A5564" s="3" t="s">
        <v>2</v>
      </c>
      <c r="B5564" s="3" t="s">
        <v>11923</v>
      </c>
      <c r="C5564" s="3" t="s">
        <v>15963</v>
      </c>
      <c r="D5564" s="12" t="s">
        <v>19478</v>
      </c>
      <c r="E5564" s="6" t="str">
        <f t="shared" si="277"/>
        <v>module=ghealth</v>
      </c>
      <c r="F5564" s="6" t="str">
        <f t="shared" si="278"/>
        <v>module=shealth</v>
      </c>
    </row>
    <row r="5565" spans="1:6" ht="30" customHeight="1">
      <c r="A5565" s="3" t="s">
        <v>2</v>
      </c>
      <c r="B5565" s="3" t="s">
        <v>11924</v>
      </c>
      <c r="C5565" s="3" t="s">
        <v>15964</v>
      </c>
      <c r="D5565" s="12" t="s">
        <v>19479</v>
      </c>
      <c r="E5565" s="6" t="str">
        <f t="shared" si="277"/>
        <v>module=ghealth</v>
      </c>
      <c r="F5565" s="6" t="str">
        <f t="shared" si="278"/>
        <v>module=shealth</v>
      </c>
    </row>
    <row r="5566" spans="1:6" ht="30" customHeight="1">
      <c r="A5566" s="3" t="s">
        <v>2</v>
      </c>
      <c r="B5566" s="3" t="s">
        <v>11925</v>
      </c>
      <c r="C5566" s="3" t="s">
        <v>15965</v>
      </c>
      <c r="D5566" s="12" t="s">
        <v>19480</v>
      </c>
      <c r="E5566" s="6" t="str">
        <f t="shared" si="277"/>
        <v>module=ghealth</v>
      </c>
      <c r="F5566" s="6" t="str">
        <f t="shared" si="278"/>
        <v>module=shealth</v>
      </c>
    </row>
    <row r="5567" spans="1:6" ht="30" customHeight="1">
      <c r="A5567" s="3" t="s">
        <v>2</v>
      </c>
      <c r="B5567" s="3" t="s">
        <v>11926</v>
      </c>
      <c r="C5567" s="3" t="s">
        <v>15966</v>
      </c>
      <c r="D5567" s="12" t="s">
        <v>19481</v>
      </c>
      <c r="E5567" s="6" t="str">
        <f t="shared" si="277"/>
        <v>module=ghealth</v>
      </c>
      <c r="F5567" s="6" t="str">
        <f t="shared" si="278"/>
        <v>module=shealth</v>
      </c>
    </row>
    <row r="5568" spans="1:6" ht="30" customHeight="1">
      <c r="A5568" s="3" t="s">
        <v>2</v>
      </c>
      <c r="B5568" s="3" t="s">
        <v>11927</v>
      </c>
      <c r="C5568" s="3" t="s">
        <v>15967</v>
      </c>
      <c r="D5568" s="12" t="s">
        <v>19482</v>
      </c>
      <c r="E5568" s="6" t="str">
        <f t="shared" si="277"/>
        <v>module=ghealth</v>
      </c>
      <c r="F5568" s="6" t="str">
        <f t="shared" si="278"/>
        <v>module=shealth</v>
      </c>
    </row>
    <row r="5569" spans="1:6" ht="30" customHeight="1">
      <c r="A5569" s="3" t="s">
        <v>2</v>
      </c>
      <c r="B5569" s="3" t="s">
        <v>11928</v>
      </c>
      <c r="C5569" s="3" t="s">
        <v>15968</v>
      </c>
      <c r="D5569" s="12" t="s">
        <v>19483</v>
      </c>
      <c r="E5569" s="6" t="str">
        <f t="shared" si="277"/>
        <v>module=ghealth</v>
      </c>
      <c r="F5569" s="6" t="str">
        <f t="shared" si="278"/>
        <v>module=shealth</v>
      </c>
    </row>
    <row r="5570" spans="1:6" ht="30" customHeight="1">
      <c r="A5570" s="3" t="s">
        <v>2</v>
      </c>
      <c r="B5570" s="3" t="s">
        <v>11929</v>
      </c>
      <c r="C5570" s="3" t="s">
        <v>15969</v>
      </c>
      <c r="D5570" s="12" t="s">
        <v>19484</v>
      </c>
      <c r="E5570" s="6" t="str">
        <f t="shared" si="277"/>
        <v>module=ghealth</v>
      </c>
      <c r="F5570" s="6" t="str">
        <f t="shared" si="278"/>
        <v>module=shealth</v>
      </c>
    </row>
    <row r="5571" spans="1:6" ht="30" customHeight="1">
      <c r="A5571" s="3" t="s">
        <v>2</v>
      </c>
      <c r="B5571" s="3" t="s">
        <v>11930</v>
      </c>
      <c r="C5571" s="3" t="s">
        <v>15970</v>
      </c>
      <c r="D5571" s="12" t="s">
        <v>19485</v>
      </c>
      <c r="E5571" s="6" t="str">
        <f t="shared" si="277"/>
        <v>module=ghealth</v>
      </c>
      <c r="F5571" s="6" t="str">
        <f t="shared" si="278"/>
        <v>module=shealth</v>
      </c>
    </row>
    <row r="5572" spans="1:6" ht="30" customHeight="1">
      <c r="A5572" s="3" t="s">
        <v>2</v>
      </c>
      <c r="B5572" s="3" t="s">
        <v>11931</v>
      </c>
      <c r="C5572" s="3" t="s">
        <v>15971</v>
      </c>
      <c r="D5572" s="12" t="s">
        <v>19486</v>
      </c>
      <c r="E5572" s="6" t="str">
        <f t="shared" si="277"/>
        <v>module=ghealth</v>
      </c>
      <c r="F5572" s="6" t="str">
        <f t="shared" si="278"/>
        <v>module=shealth</v>
      </c>
    </row>
    <row r="5573" spans="1:6" ht="30" customHeight="1">
      <c r="A5573" s="3" t="s">
        <v>2</v>
      </c>
      <c r="B5573" s="3" t="s">
        <v>11932</v>
      </c>
      <c r="C5573" s="3" t="s">
        <v>15972</v>
      </c>
      <c r="D5573" s="12" t="s">
        <v>19487</v>
      </c>
      <c r="E5573" s="6" t="str">
        <f t="shared" si="277"/>
        <v>module=ghealth</v>
      </c>
      <c r="F5573" s="6" t="str">
        <f t="shared" si="278"/>
        <v>module=shealth</v>
      </c>
    </row>
    <row r="5574" spans="1:6" ht="30" customHeight="1">
      <c r="A5574" s="3" t="s">
        <v>2</v>
      </c>
      <c r="B5574" s="3" t="s">
        <v>11933</v>
      </c>
      <c r="C5574" s="3" t="s">
        <v>15973</v>
      </c>
      <c r="D5574" s="12" t="s">
        <v>19488</v>
      </c>
      <c r="E5574" s="6" t="str">
        <f t="shared" ref="E5574:E5605" si="279">HYPERLINK("http://www.ssc.wisc.edu/wlsresearch/documentation/waves/?wave=grad2k&amp;module=ghealth","module=ghealth")</f>
        <v>module=ghealth</v>
      </c>
      <c r="F5574" s="6" t="str">
        <f t="shared" ref="F5574:F5605" si="280">HYPERLINK("http://www.ssc.wisc.edu/wlsresearch/documentation/waves/?wave=sib2k&amp;module=shealth","module=shealth")</f>
        <v>module=shealth</v>
      </c>
    </row>
    <row r="5575" spans="1:6" ht="30" customHeight="1">
      <c r="A5575" s="3" t="s">
        <v>2</v>
      </c>
      <c r="B5575" s="3" t="s">
        <v>11934</v>
      </c>
      <c r="C5575" s="3" t="s">
        <v>15974</v>
      </c>
      <c r="D5575" s="12" t="s">
        <v>19489</v>
      </c>
      <c r="E5575" s="6" t="str">
        <f t="shared" si="279"/>
        <v>module=ghealth</v>
      </c>
      <c r="F5575" s="6" t="str">
        <f t="shared" si="280"/>
        <v>module=shealth</v>
      </c>
    </row>
    <row r="5576" spans="1:6" ht="30" customHeight="1">
      <c r="A5576" s="3" t="s">
        <v>2</v>
      </c>
      <c r="B5576" s="3" t="s">
        <v>11935</v>
      </c>
      <c r="C5576" s="3" t="s">
        <v>15975</v>
      </c>
      <c r="D5576" s="12" t="s">
        <v>19490</v>
      </c>
      <c r="E5576" s="6" t="str">
        <f t="shared" si="279"/>
        <v>module=ghealth</v>
      </c>
      <c r="F5576" s="6" t="str">
        <f t="shared" si="280"/>
        <v>module=shealth</v>
      </c>
    </row>
    <row r="5577" spans="1:6" ht="30" customHeight="1">
      <c r="A5577" s="3" t="s">
        <v>2</v>
      </c>
      <c r="B5577" s="3" t="s">
        <v>11936</v>
      </c>
      <c r="C5577" s="3" t="s">
        <v>15976</v>
      </c>
      <c r="D5577" s="12" t="s">
        <v>19491</v>
      </c>
      <c r="E5577" s="6" t="str">
        <f t="shared" si="279"/>
        <v>module=ghealth</v>
      </c>
      <c r="F5577" s="6" t="str">
        <f t="shared" si="280"/>
        <v>module=shealth</v>
      </c>
    </row>
    <row r="5578" spans="1:6" ht="30" customHeight="1">
      <c r="A5578" s="3" t="s">
        <v>2</v>
      </c>
      <c r="B5578" s="3" t="s">
        <v>11937</v>
      </c>
      <c r="C5578" s="3" t="s">
        <v>15977</v>
      </c>
      <c r="D5578" s="12" t="s">
        <v>19492</v>
      </c>
      <c r="E5578" s="6" t="str">
        <f t="shared" si="279"/>
        <v>module=ghealth</v>
      </c>
      <c r="F5578" s="6" t="str">
        <f t="shared" si="280"/>
        <v>module=shealth</v>
      </c>
    </row>
    <row r="5579" spans="1:6" ht="30" customHeight="1">
      <c r="A5579" s="3" t="s">
        <v>2</v>
      </c>
      <c r="B5579" s="3" t="s">
        <v>11938</v>
      </c>
      <c r="C5579" s="3" t="s">
        <v>15978</v>
      </c>
      <c r="D5579" s="12" t="s">
        <v>19493</v>
      </c>
      <c r="E5579" s="6" t="str">
        <f t="shared" si="279"/>
        <v>module=ghealth</v>
      </c>
      <c r="F5579" s="6" t="str">
        <f t="shared" si="280"/>
        <v>module=shealth</v>
      </c>
    </row>
    <row r="5580" spans="1:6" ht="30" customHeight="1">
      <c r="A5580" s="3" t="s">
        <v>2</v>
      </c>
      <c r="B5580" s="3" t="s">
        <v>11939</v>
      </c>
      <c r="C5580" s="3" t="s">
        <v>15979</v>
      </c>
      <c r="D5580" s="12" t="s">
        <v>19494</v>
      </c>
      <c r="E5580" s="6" t="str">
        <f t="shared" si="279"/>
        <v>module=ghealth</v>
      </c>
      <c r="F5580" s="6" t="str">
        <f t="shared" si="280"/>
        <v>module=shealth</v>
      </c>
    </row>
    <row r="5581" spans="1:6" ht="30" customHeight="1">
      <c r="A5581" s="3" t="s">
        <v>2</v>
      </c>
      <c r="B5581" s="3" t="s">
        <v>11940</v>
      </c>
      <c r="C5581" s="3" t="s">
        <v>15980</v>
      </c>
      <c r="D5581" s="12" t="s">
        <v>19495</v>
      </c>
      <c r="E5581" s="6" t="str">
        <f t="shared" si="279"/>
        <v>module=ghealth</v>
      </c>
      <c r="F5581" s="6" t="str">
        <f t="shared" si="280"/>
        <v>module=shealth</v>
      </c>
    </row>
    <row r="5582" spans="1:6" ht="30" customHeight="1">
      <c r="A5582" s="3" t="s">
        <v>2</v>
      </c>
      <c r="B5582" s="3" t="s">
        <v>11941</v>
      </c>
      <c r="C5582" s="3" t="s">
        <v>15981</v>
      </c>
      <c r="D5582" s="12" t="s">
        <v>19496</v>
      </c>
      <c r="E5582" s="6" t="str">
        <f t="shared" si="279"/>
        <v>module=ghealth</v>
      </c>
      <c r="F5582" s="6" t="str">
        <f t="shared" si="280"/>
        <v>module=shealth</v>
      </c>
    </row>
    <row r="5583" spans="1:6" ht="30" customHeight="1">
      <c r="A5583" s="3" t="s">
        <v>2</v>
      </c>
      <c r="B5583" s="3" t="s">
        <v>11942</v>
      </c>
      <c r="C5583" s="3" t="s">
        <v>15982</v>
      </c>
      <c r="D5583" s="12" t="s">
        <v>19497</v>
      </c>
      <c r="E5583" s="6" t="str">
        <f t="shared" si="279"/>
        <v>module=ghealth</v>
      </c>
      <c r="F5583" s="6" t="str">
        <f t="shared" si="280"/>
        <v>module=shealth</v>
      </c>
    </row>
    <row r="5584" spans="1:6" ht="30" customHeight="1">
      <c r="A5584" s="3" t="s">
        <v>2</v>
      </c>
      <c r="B5584" s="3" t="s">
        <v>11943</v>
      </c>
      <c r="C5584" s="3" t="s">
        <v>15983</v>
      </c>
      <c r="D5584" s="12" t="s">
        <v>19498</v>
      </c>
      <c r="E5584" s="6" t="str">
        <f t="shared" si="279"/>
        <v>module=ghealth</v>
      </c>
      <c r="F5584" s="6" t="str">
        <f t="shared" si="280"/>
        <v>module=shealth</v>
      </c>
    </row>
    <row r="5585" spans="1:6" ht="30" customHeight="1">
      <c r="A5585" s="3" t="s">
        <v>2</v>
      </c>
      <c r="B5585" s="3" t="s">
        <v>11944</v>
      </c>
      <c r="C5585" s="3" t="s">
        <v>15984</v>
      </c>
      <c r="D5585" s="12" t="s">
        <v>19499</v>
      </c>
      <c r="E5585" s="6" t="str">
        <f t="shared" si="279"/>
        <v>module=ghealth</v>
      </c>
      <c r="F5585" s="6" t="str">
        <f t="shared" si="280"/>
        <v>module=shealth</v>
      </c>
    </row>
    <row r="5586" spans="1:6" ht="30" customHeight="1">
      <c r="A5586" s="3" t="s">
        <v>2</v>
      </c>
      <c r="B5586" s="3" t="s">
        <v>11945</v>
      </c>
      <c r="C5586" s="3" t="s">
        <v>15985</v>
      </c>
      <c r="D5586" s="12" t="s">
        <v>19500</v>
      </c>
      <c r="E5586" s="6" t="str">
        <f t="shared" si="279"/>
        <v>module=ghealth</v>
      </c>
      <c r="F5586" s="6" t="str">
        <f t="shared" si="280"/>
        <v>module=shealth</v>
      </c>
    </row>
    <row r="5587" spans="1:6" ht="30" customHeight="1">
      <c r="A5587" s="3" t="s">
        <v>2</v>
      </c>
      <c r="B5587" s="3" t="s">
        <v>11946</v>
      </c>
      <c r="C5587" s="3" t="s">
        <v>15986</v>
      </c>
      <c r="D5587" s="12" t="s">
        <v>19501</v>
      </c>
      <c r="E5587" s="6" t="str">
        <f t="shared" si="279"/>
        <v>module=ghealth</v>
      </c>
      <c r="F5587" s="6" t="str">
        <f t="shared" si="280"/>
        <v>module=shealth</v>
      </c>
    </row>
    <row r="5588" spans="1:6" ht="30" customHeight="1">
      <c r="A5588" s="3" t="s">
        <v>2</v>
      </c>
      <c r="B5588" s="3" t="s">
        <v>11947</v>
      </c>
      <c r="C5588" s="3" t="s">
        <v>15987</v>
      </c>
      <c r="D5588" s="12" t="s">
        <v>19502</v>
      </c>
      <c r="E5588" s="6" t="str">
        <f t="shared" si="279"/>
        <v>module=ghealth</v>
      </c>
      <c r="F5588" s="6" t="str">
        <f t="shared" si="280"/>
        <v>module=shealth</v>
      </c>
    </row>
    <row r="5589" spans="1:6" ht="30" customHeight="1">
      <c r="A5589" s="3" t="s">
        <v>2</v>
      </c>
      <c r="B5589" s="3" t="s">
        <v>11948</v>
      </c>
      <c r="C5589" s="3" t="s">
        <v>15988</v>
      </c>
      <c r="D5589" s="12" t="s">
        <v>19503</v>
      </c>
      <c r="E5589" s="6" t="str">
        <f t="shared" si="279"/>
        <v>module=ghealth</v>
      </c>
      <c r="F5589" s="6" t="str">
        <f t="shared" si="280"/>
        <v>module=shealth</v>
      </c>
    </row>
    <row r="5590" spans="1:6" ht="30" customHeight="1">
      <c r="A5590" s="3" t="s">
        <v>2</v>
      </c>
      <c r="B5590" s="3" t="s">
        <v>11949</v>
      </c>
      <c r="C5590" s="3" t="s">
        <v>15989</v>
      </c>
      <c r="D5590" s="12" t="s">
        <v>19504</v>
      </c>
      <c r="E5590" s="6" t="str">
        <f t="shared" si="279"/>
        <v>module=ghealth</v>
      </c>
      <c r="F5590" s="6" t="str">
        <f t="shared" si="280"/>
        <v>module=shealth</v>
      </c>
    </row>
    <row r="5591" spans="1:6" ht="30" customHeight="1">
      <c r="A5591" s="3" t="s">
        <v>2</v>
      </c>
      <c r="B5591" s="3" t="s">
        <v>11950</v>
      </c>
      <c r="C5591" s="3" t="s">
        <v>15990</v>
      </c>
      <c r="D5591" s="12" t="s">
        <v>19505</v>
      </c>
      <c r="E5591" s="6" t="str">
        <f t="shared" si="279"/>
        <v>module=ghealth</v>
      </c>
      <c r="F5591" s="6" t="str">
        <f t="shared" si="280"/>
        <v>module=shealth</v>
      </c>
    </row>
    <row r="5592" spans="1:6" ht="30" customHeight="1">
      <c r="A5592" s="3" t="s">
        <v>2</v>
      </c>
      <c r="B5592" s="3" t="s">
        <v>11951</v>
      </c>
      <c r="C5592" s="3" t="s">
        <v>15991</v>
      </c>
      <c r="D5592" s="12" t="s">
        <v>19506</v>
      </c>
      <c r="E5592" s="6" t="str">
        <f t="shared" si="279"/>
        <v>module=ghealth</v>
      </c>
      <c r="F5592" s="6" t="str">
        <f t="shared" si="280"/>
        <v>module=shealth</v>
      </c>
    </row>
    <row r="5593" spans="1:6" ht="30" customHeight="1">
      <c r="A5593" s="3" t="s">
        <v>2</v>
      </c>
      <c r="B5593" s="3" t="s">
        <v>11952</v>
      </c>
      <c r="C5593" s="3" t="s">
        <v>15992</v>
      </c>
      <c r="D5593" s="12" t="s">
        <v>19507</v>
      </c>
      <c r="E5593" s="6" t="str">
        <f t="shared" si="279"/>
        <v>module=ghealth</v>
      </c>
      <c r="F5593" s="6" t="str">
        <f t="shared" si="280"/>
        <v>module=shealth</v>
      </c>
    </row>
    <row r="5594" spans="1:6" ht="30" customHeight="1">
      <c r="A5594" s="3" t="s">
        <v>2</v>
      </c>
      <c r="B5594" s="3" t="s">
        <v>11953</v>
      </c>
      <c r="C5594" s="3" t="s">
        <v>15993</v>
      </c>
      <c r="D5594" s="12" t="s">
        <v>19508</v>
      </c>
      <c r="E5594" s="6" t="str">
        <f t="shared" si="279"/>
        <v>module=ghealth</v>
      </c>
      <c r="F5594" s="6" t="str">
        <f t="shared" si="280"/>
        <v>module=shealth</v>
      </c>
    </row>
    <row r="5595" spans="1:6" ht="30" customHeight="1">
      <c r="A5595" s="3" t="s">
        <v>2</v>
      </c>
      <c r="B5595" s="3" t="s">
        <v>11954</v>
      </c>
      <c r="C5595" s="3" t="s">
        <v>15994</v>
      </c>
      <c r="D5595" s="12" t="s">
        <v>19509</v>
      </c>
      <c r="E5595" s="6" t="str">
        <f t="shared" si="279"/>
        <v>module=ghealth</v>
      </c>
      <c r="F5595" s="6" t="str">
        <f t="shared" si="280"/>
        <v>module=shealth</v>
      </c>
    </row>
    <row r="5596" spans="1:6" ht="30" customHeight="1">
      <c r="A5596" s="3" t="s">
        <v>2</v>
      </c>
      <c r="B5596" s="3" t="s">
        <v>11955</v>
      </c>
      <c r="C5596" s="3" t="s">
        <v>15995</v>
      </c>
      <c r="D5596" s="12" t="s">
        <v>19510</v>
      </c>
      <c r="E5596" s="6" t="str">
        <f t="shared" si="279"/>
        <v>module=ghealth</v>
      </c>
      <c r="F5596" s="6" t="str">
        <f t="shared" si="280"/>
        <v>module=shealth</v>
      </c>
    </row>
    <row r="5597" spans="1:6" ht="30" customHeight="1">
      <c r="A5597" s="3" t="s">
        <v>2</v>
      </c>
      <c r="B5597" s="3" t="s">
        <v>11956</v>
      </c>
      <c r="C5597" s="3" t="s">
        <v>15996</v>
      </c>
      <c r="D5597" s="12" t="s">
        <v>19511</v>
      </c>
      <c r="E5597" s="6" t="str">
        <f t="shared" si="279"/>
        <v>module=ghealth</v>
      </c>
      <c r="F5597" s="6" t="str">
        <f t="shared" si="280"/>
        <v>module=shealth</v>
      </c>
    </row>
    <row r="5598" spans="1:6" ht="30" customHeight="1">
      <c r="A5598" s="3" t="s">
        <v>2</v>
      </c>
      <c r="B5598" s="3" t="s">
        <v>11957</v>
      </c>
      <c r="C5598" s="3" t="s">
        <v>15997</v>
      </c>
      <c r="D5598" s="12" t="s">
        <v>19512</v>
      </c>
      <c r="E5598" s="6" t="str">
        <f t="shared" si="279"/>
        <v>module=ghealth</v>
      </c>
      <c r="F5598" s="6" t="str">
        <f t="shared" si="280"/>
        <v>module=shealth</v>
      </c>
    </row>
    <row r="5599" spans="1:6" ht="30" customHeight="1">
      <c r="A5599" s="3" t="s">
        <v>2</v>
      </c>
      <c r="B5599" s="3" t="s">
        <v>11958</v>
      </c>
      <c r="C5599" s="3" t="s">
        <v>15998</v>
      </c>
      <c r="D5599" s="12" t="s">
        <v>19513</v>
      </c>
      <c r="E5599" s="6" t="str">
        <f t="shared" si="279"/>
        <v>module=ghealth</v>
      </c>
      <c r="F5599" s="6" t="str">
        <f t="shared" si="280"/>
        <v>module=shealth</v>
      </c>
    </row>
    <row r="5600" spans="1:6" ht="30" customHeight="1">
      <c r="A5600" s="3" t="s">
        <v>2</v>
      </c>
      <c r="B5600" s="3" t="s">
        <v>11959</v>
      </c>
      <c r="C5600" s="3" t="s">
        <v>15999</v>
      </c>
      <c r="D5600" s="12" t="s">
        <v>19514</v>
      </c>
      <c r="E5600" s="6" t="str">
        <f t="shared" si="279"/>
        <v>module=ghealth</v>
      </c>
      <c r="F5600" s="6" t="str">
        <f t="shared" si="280"/>
        <v>module=shealth</v>
      </c>
    </row>
    <row r="5601" spans="1:6" ht="30" customHeight="1">
      <c r="A5601" s="3" t="s">
        <v>2</v>
      </c>
      <c r="B5601" s="3" t="s">
        <v>11960</v>
      </c>
      <c r="C5601" s="3" t="s">
        <v>16000</v>
      </c>
      <c r="D5601" s="12" t="s">
        <v>19515</v>
      </c>
      <c r="E5601" s="6" t="str">
        <f t="shared" si="279"/>
        <v>module=ghealth</v>
      </c>
      <c r="F5601" s="6" t="str">
        <f t="shared" si="280"/>
        <v>module=shealth</v>
      </c>
    </row>
    <row r="5602" spans="1:6" ht="30" customHeight="1">
      <c r="A5602" s="3" t="s">
        <v>2</v>
      </c>
      <c r="B5602" s="3" t="s">
        <v>11961</v>
      </c>
      <c r="C5602" s="3" t="s">
        <v>16001</v>
      </c>
      <c r="D5602" s="12" t="s">
        <v>19516</v>
      </c>
      <c r="E5602" s="6" t="str">
        <f t="shared" si="279"/>
        <v>module=ghealth</v>
      </c>
      <c r="F5602" s="6" t="str">
        <f t="shared" si="280"/>
        <v>module=shealth</v>
      </c>
    </row>
    <row r="5603" spans="1:6" ht="30" customHeight="1">
      <c r="A5603" s="3" t="s">
        <v>2</v>
      </c>
      <c r="B5603" s="3" t="s">
        <v>11962</v>
      </c>
      <c r="C5603" s="3" t="s">
        <v>16002</v>
      </c>
      <c r="D5603" s="12" t="s">
        <v>19517</v>
      </c>
      <c r="E5603" s="6" t="str">
        <f t="shared" si="279"/>
        <v>module=ghealth</v>
      </c>
      <c r="F5603" s="6" t="str">
        <f t="shared" si="280"/>
        <v>module=shealth</v>
      </c>
    </row>
    <row r="5604" spans="1:6" ht="30" customHeight="1">
      <c r="A5604" s="3" t="s">
        <v>2</v>
      </c>
      <c r="B5604" s="3" t="s">
        <v>11963</v>
      </c>
      <c r="C5604" s="3" t="s">
        <v>16003</v>
      </c>
      <c r="D5604" s="12" t="s">
        <v>19518</v>
      </c>
      <c r="E5604" s="6" t="str">
        <f t="shared" si="279"/>
        <v>module=ghealth</v>
      </c>
      <c r="F5604" s="6" t="str">
        <f t="shared" si="280"/>
        <v>module=shealth</v>
      </c>
    </row>
    <row r="5605" spans="1:6" ht="30" customHeight="1">
      <c r="A5605" s="3" t="s">
        <v>2</v>
      </c>
      <c r="B5605" s="3" t="s">
        <v>11964</v>
      </c>
      <c r="C5605" s="3" t="s">
        <v>16004</v>
      </c>
      <c r="D5605" s="12" t="s">
        <v>19519</v>
      </c>
      <c r="E5605" s="6" t="str">
        <f t="shared" si="279"/>
        <v>module=ghealth</v>
      </c>
      <c r="F5605" s="6" t="str">
        <f t="shared" si="280"/>
        <v>module=shealth</v>
      </c>
    </row>
    <row r="5606" spans="1:6" ht="30" customHeight="1">
      <c r="A5606" s="3" t="s">
        <v>2</v>
      </c>
      <c r="B5606" s="3" t="s">
        <v>11965</v>
      </c>
      <c r="C5606" s="3" t="s">
        <v>16005</v>
      </c>
      <c r="D5606" s="12" t="s">
        <v>19520</v>
      </c>
      <c r="E5606" s="6" t="str">
        <f t="shared" ref="E5606:E5637" si="281">HYPERLINK("http://www.ssc.wisc.edu/wlsresearch/documentation/waves/?wave=grad2k&amp;module=ghealth","module=ghealth")</f>
        <v>module=ghealth</v>
      </c>
      <c r="F5606" s="6" t="str">
        <f t="shared" ref="F5606:F5637" si="282">HYPERLINK("http://www.ssc.wisc.edu/wlsresearch/documentation/waves/?wave=sib2k&amp;module=shealth","module=shealth")</f>
        <v>module=shealth</v>
      </c>
    </row>
    <row r="5607" spans="1:6" ht="30" customHeight="1">
      <c r="A5607" s="3" t="s">
        <v>2</v>
      </c>
      <c r="B5607" s="3" t="s">
        <v>11966</v>
      </c>
      <c r="C5607" s="3" t="s">
        <v>16006</v>
      </c>
      <c r="D5607" s="12" t="s">
        <v>19521</v>
      </c>
      <c r="E5607" s="6" t="str">
        <f t="shared" si="281"/>
        <v>module=ghealth</v>
      </c>
      <c r="F5607" s="6" t="str">
        <f t="shared" si="282"/>
        <v>module=shealth</v>
      </c>
    </row>
    <row r="5608" spans="1:6" ht="30" customHeight="1">
      <c r="A5608" s="3" t="s">
        <v>2</v>
      </c>
      <c r="B5608" s="3" t="s">
        <v>11967</v>
      </c>
      <c r="C5608" s="3" t="s">
        <v>16007</v>
      </c>
      <c r="D5608" s="12" t="s">
        <v>19522</v>
      </c>
      <c r="E5608" s="6" t="str">
        <f t="shared" si="281"/>
        <v>module=ghealth</v>
      </c>
      <c r="F5608" s="6" t="str">
        <f t="shared" si="282"/>
        <v>module=shealth</v>
      </c>
    </row>
    <row r="5609" spans="1:6" ht="30" customHeight="1">
      <c r="A5609" s="3" t="s">
        <v>2</v>
      </c>
      <c r="B5609" s="3" t="s">
        <v>11968</v>
      </c>
      <c r="C5609" s="3" t="s">
        <v>16008</v>
      </c>
      <c r="D5609" s="12" t="s">
        <v>19523</v>
      </c>
      <c r="E5609" s="6" t="str">
        <f t="shared" si="281"/>
        <v>module=ghealth</v>
      </c>
      <c r="F5609" s="6" t="str">
        <f t="shared" si="282"/>
        <v>module=shealth</v>
      </c>
    </row>
    <row r="5610" spans="1:6" ht="30" customHeight="1">
      <c r="A5610" s="3" t="s">
        <v>2</v>
      </c>
      <c r="B5610" s="3" t="s">
        <v>11969</v>
      </c>
      <c r="C5610" s="3" t="s">
        <v>16009</v>
      </c>
      <c r="D5610" s="12" t="s">
        <v>19524</v>
      </c>
      <c r="E5610" s="6" t="str">
        <f t="shared" si="281"/>
        <v>module=ghealth</v>
      </c>
      <c r="F5610" s="6" t="str">
        <f t="shared" si="282"/>
        <v>module=shealth</v>
      </c>
    </row>
    <row r="5611" spans="1:6" ht="30" customHeight="1">
      <c r="A5611" s="3" t="s">
        <v>2</v>
      </c>
      <c r="B5611" s="3" t="s">
        <v>11970</v>
      </c>
      <c r="C5611" s="3" t="s">
        <v>16010</v>
      </c>
      <c r="D5611" s="12" t="s">
        <v>19525</v>
      </c>
      <c r="E5611" s="6" t="str">
        <f t="shared" si="281"/>
        <v>module=ghealth</v>
      </c>
      <c r="F5611" s="6" t="str">
        <f t="shared" si="282"/>
        <v>module=shealth</v>
      </c>
    </row>
    <row r="5612" spans="1:6" ht="30" customHeight="1">
      <c r="A5612" s="3" t="s">
        <v>2</v>
      </c>
      <c r="B5612" s="3" t="s">
        <v>11971</v>
      </c>
      <c r="C5612" s="3" t="s">
        <v>16011</v>
      </c>
      <c r="D5612" s="12" t="s">
        <v>19526</v>
      </c>
      <c r="E5612" s="6" t="str">
        <f t="shared" si="281"/>
        <v>module=ghealth</v>
      </c>
      <c r="F5612" s="6" t="str">
        <f t="shared" si="282"/>
        <v>module=shealth</v>
      </c>
    </row>
    <row r="5613" spans="1:6" ht="30" customHeight="1">
      <c r="A5613" s="3" t="s">
        <v>2</v>
      </c>
      <c r="B5613" s="3" t="s">
        <v>11972</v>
      </c>
      <c r="C5613" s="3" t="s">
        <v>16012</v>
      </c>
      <c r="D5613" s="12" t="s">
        <v>19527</v>
      </c>
      <c r="E5613" s="6" t="str">
        <f t="shared" si="281"/>
        <v>module=ghealth</v>
      </c>
      <c r="F5613" s="6" t="str">
        <f t="shared" si="282"/>
        <v>module=shealth</v>
      </c>
    </row>
    <row r="5614" spans="1:6" ht="30" customHeight="1">
      <c r="A5614" s="3" t="s">
        <v>2</v>
      </c>
      <c r="B5614" s="3" t="s">
        <v>11973</v>
      </c>
      <c r="C5614" s="3" t="s">
        <v>16013</v>
      </c>
      <c r="D5614" s="12" t="s">
        <v>19528</v>
      </c>
      <c r="E5614" s="6" t="str">
        <f t="shared" si="281"/>
        <v>module=ghealth</v>
      </c>
      <c r="F5614" s="6" t="str">
        <f t="shared" si="282"/>
        <v>module=shealth</v>
      </c>
    </row>
    <row r="5615" spans="1:6" ht="30" customHeight="1">
      <c r="A5615" s="3" t="s">
        <v>2</v>
      </c>
      <c r="B5615" s="3" t="s">
        <v>11974</v>
      </c>
      <c r="C5615" s="3" t="s">
        <v>16014</v>
      </c>
      <c r="D5615" s="12" t="s">
        <v>19529</v>
      </c>
      <c r="E5615" s="6" t="str">
        <f t="shared" si="281"/>
        <v>module=ghealth</v>
      </c>
      <c r="F5615" s="6" t="str">
        <f t="shared" si="282"/>
        <v>module=shealth</v>
      </c>
    </row>
    <row r="5616" spans="1:6" ht="30" customHeight="1">
      <c r="A5616" s="3" t="s">
        <v>2</v>
      </c>
      <c r="B5616" s="3" t="s">
        <v>11975</v>
      </c>
      <c r="C5616" s="3" t="s">
        <v>16015</v>
      </c>
      <c r="D5616" s="12" t="s">
        <v>19530</v>
      </c>
      <c r="E5616" s="6" t="str">
        <f t="shared" si="281"/>
        <v>module=ghealth</v>
      </c>
      <c r="F5616" s="6" t="str">
        <f t="shared" si="282"/>
        <v>module=shealth</v>
      </c>
    </row>
    <row r="5617" spans="1:6" ht="30" customHeight="1">
      <c r="A5617" s="3" t="s">
        <v>2</v>
      </c>
      <c r="B5617" s="3" t="s">
        <v>11976</v>
      </c>
      <c r="C5617" s="3" t="s">
        <v>16016</v>
      </c>
      <c r="D5617" s="12" t="s">
        <v>19531</v>
      </c>
      <c r="E5617" s="6" t="str">
        <f t="shared" si="281"/>
        <v>module=ghealth</v>
      </c>
      <c r="F5617" s="6" t="str">
        <f t="shared" si="282"/>
        <v>module=shealth</v>
      </c>
    </row>
    <row r="5618" spans="1:6" ht="30" customHeight="1">
      <c r="A5618" s="3" t="s">
        <v>2</v>
      </c>
      <c r="B5618" s="3" t="s">
        <v>11977</v>
      </c>
      <c r="C5618" s="3" t="s">
        <v>16017</v>
      </c>
      <c r="D5618" s="12" t="s">
        <v>19532</v>
      </c>
      <c r="E5618" s="6" t="str">
        <f t="shared" si="281"/>
        <v>module=ghealth</v>
      </c>
      <c r="F5618" s="6" t="str">
        <f t="shared" si="282"/>
        <v>module=shealth</v>
      </c>
    </row>
    <row r="5619" spans="1:6" ht="30" customHeight="1">
      <c r="A5619" s="3" t="s">
        <v>2</v>
      </c>
      <c r="B5619" s="3" t="s">
        <v>11978</v>
      </c>
      <c r="C5619" s="3" t="s">
        <v>16018</v>
      </c>
      <c r="D5619" s="12" t="s">
        <v>19533</v>
      </c>
      <c r="E5619" s="6" t="str">
        <f t="shared" si="281"/>
        <v>module=ghealth</v>
      </c>
      <c r="F5619" s="6" t="str">
        <f t="shared" si="282"/>
        <v>module=shealth</v>
      </c>
    </row>
    <row r="5620" spans="1:6" ht="30" customHeight="1">
      <c r="A5620" s="3" t="s">
        <v>2</v>
      </c>
      <c r="B5620" s="3" t="s">
        <v>11979</v>
      </c>
      <c r="C5620" s="3" t="s">
        <v>16019</v>
      </c>
      <c r="D5620" s="12" t="s">
        <v>19534</v>
      </c>
      <c r="E5620" s="6" t="str">
        <f t="shared" si="281"/>
        <v>module=ghealth</v>
      </c>
      <c r="F5620" s="6" t="str">
        <f t="shared" si="282"/>
        <v>module=shealth</v>
      </c>
    </row>
    <row r="5621" spans="1:6" ht="30" customHeight="1">
      <c r="A5621" s="3" t="s">
        <v>2</v>
      </c>
      <c r="B5621" s="3" t="s">
        <v>11980</v>
      </c>
      <c r="C5621" s="3" t="s">
        <v>16020</v>
      </c>
      <c r="D5621" s="12" t="s">
        <v>19535</v>
      </c>
      <c r="E5621" s="6" t="str">
        <f t="shared" si="281"/>
        <v>module=ghealth</v>
      </c>
      <c r="F5621" s="6" t="str">
        <f t="shared" si="282"/>
        <v>module=shealth</v>
      </c>
    </row>
    <row r="5622" spans="1:6" ht="30" customHeight="1">
      <c r="A5622" s="3" t="s">
        <v>2</v>
      </c>
      <c r="B5622" s="3" t="s">
        <v>11981</v>
      </c>
      <c r="C5622" s="3" t="s">
        <v>16021</v>
      </c>
      <c r="D5622" s="12" t="s">
        <v>19536</v>
      </c>
      <c r="E5622" s="6" t="str">
        <f t="shared" si="281"/>
        <v>module=ghealth</v>
      </c>
      <c r="F5622" s="6" t="str">
        <f t="shared" si="282"/>
        <v>module=shealth</v>
      </c>
    </row>
    <row r="5623" spans="1:6" ht="30" customHeight="1">
      <c r="A5623" s="3" t="s">
        <v>2</v>
      </c>
      <c r="B5623" s="3" t="s">
        <v>11982</v>
      </c>
      <c r="C5623" s="3" t="s">
        <v>16022</v>
      </c>
      <c r="D5623" s="12" t="s">
        <v>19537</v>
      </c>
      <c r="E5623" s="6" t="str">
        <f t="shared" si="281"/>
        <v>module=ghealth</v>
      </c>
      <c r="F5623" s="6" t="str">
        <f t="shared" si="282"/>
        <v>module=shealth</v>
      </c>
    </row>
    <row r="5624" spans="1:6" ht="30" customHeight="1">
      <c r="A5624" s="3" t="s">
        <v>2</v>
      </c>
      <c r="B5624" s="3" t="s">
        <v>11983</v>
      </c>
      <c r="C5624" s="3" t="s">
        <v>16023</v>
      </c>
      <c r="D5624" s="12" t="s">
        <v>19538</v>
      </c>
      <c r="E5624" s="6" t="str">
        <f t="shared" si="281"/>
        <v>module=ghealth</v>
      </c>
      <c r="F5624" s="6" t="str">
        <f t="shared" si="282"/>
        <v>module=shealth</v>
      </c>
    </row>
    <row r="5625" spans="1:6" ht="30" customHeight="1">
      <c r="A5625" s="3" t="s">
        <v>2</v>
      </c>
      <c r="B5625" s="3" t="s">
        <v>11984</v>
      </c>
      <c r="C5625" s="3" t="s">
        <v>16024</v>
      </c>
      <c r="D5625" s="12" t="s">
        <v>19539</v>
      </c>
      <c r="E5625" s="6" t="str">
        <f t="shared" si="281"/>
        <v>module=ghealth</v>
      </c>
      <c r="F5625" s="6" t="str">
        <f t="shared" si="282"/>
        <v>module=shealth</v>
      </c>
    </row>
    <row r="5626" spans="1:6" ht="30" customHeight="1">
      <c r="A5626" s="3" t="s">
        <v>2</v>
      </c>
      <c r="B5626" s="3" t="s">
        <v>11985</v>
      </c>
      <c r="C5626" s="3" t="s">
        <v>16025</v>
      </c>
      <c r="D5626" s="12" t="s">
        <v>19540</v>
      </c>
      <c r="E5626" s="6" t="str">
        <f t="shared" si="281"/>
        <v>module=ghealth</v>
      </c>
      <c r="F5626" s="6" t="str">
        <f t="shared" si="282"/>
        <v>module=shealth</v>
      </c>
    </row>
    <row r="5627" spans="1:6" ht="30" customHeight="1">
      <c r="A5627" s="3" t="s">
        <v>2</v>
      </c>
      <c r="B5627" s="3" t="s">
        <v>11986</v>
      </c>
      <c r="C5627" s="3" t="s">
        <v>16026</v>
      </c>
      <c r="D5627" s="12" t="s">
        <v>19541</v>
      </c>
      <c r="E5627" s="6" t="str">
        <f t="shared" si="281"/>
        <v>module=ghealth</v>
      </c>
      <c r="F5627" s="6" t="str">
        <f t="shared" si="282"/>
        <v>module=shealth</v>
      </c>
    </row>
    <row r="5628" spans="1:6" ht="30" customHeight="1">
      <c r="A5628" s="3" t="s">
        <v>2</v>
      </c>
      <c r="B5628" s="3" t="s">
        <v>11987</v>
      </c>
      <c r="C5628" s="3" t="s">
        <v>16027</v>
      </c>
      <c r="D5628" s="12" t="s">
        <v>19542</v>
      </c>
      <c r="E5628" s="6" t="str">
        <f t="shared" si="281"/>
        <v>module=ghealth</v>
      </c>
      <c r="F5628" s="6" t="str">
        <f t="shared" si="282"/>
        <v>module=shealth</v>
      </c>
    </row>
    <row r="5629" spans="1:6" ht="30" customHeight="1">
      <c r="A5629" s="3" t="s">
        <v>2</v>
      </c>
      <c r="B5629" s="3" t="s">
        <v>11988</v>
      </c>
      <c r="C5629" s="3" t="s">
        <v>16028</v>
      </c>
      <c r="D5629" s="12" t="s">
        <v>19543</v>
      </c>
      <c r="E5629" s="6" t="str">
        <f t="shared" si="281"/>
        <v>module=ghealth</v>
      </c>
      <c r="F5629" s="6" t="str">
        <f t="shared" si="282"/>
        <v>module=shealth</v>
      </c>
    </row>
    <row r="5630" spans="1:6" ht="30" customHeight="1">
      <c r="A5630" s="3" t="s">
        <v>2</v>
      </c>
      <c r="B5630" s="3" t="s">
        <v>11989</v>
      </c>
      <c r="C5630" s="3" t="s">
        <v>16029</v>
      </c>
      <c r="D5630" s="12" t="s">
        <v>19544</v>
      </c>
      <c r="E5630" s="6" t="str">
        <f t="shared" si="281"/>
        <v>module=ghealth</v>
      </c>
      <c r="F5630" s="6" t="str">
        <f t="shared" si="282"/>
        <v>module=shealth</v>
      </c>
    </row>
    <row r="5631" spans="1:6" ht="30" customHeight="1">
      <c r="A5631" s="3" t="s">
        <v>2</v>
      </c>
      <c r="B5631" s="3" t="s">
        <v>11990</v>
      </c>
      <c r="C5631" s="3" t="s">
        <v>16030</v>
      </c>
      <c r="D5631" s="12" t="s">
        <v>19545</v>
      </c>
      <c r="E5631" s="6" t="str">
        <f t="shared" si="281"/>
        <v>module=ghealth</v>
      </c>
      <c r="F5631" s="6" t="str">
        <f t="shared" si="282"/>
        <v>module=shealth</v>
      </c>
    </row>
    <row r="5632" spans="1:6" ht="30" customHeight="1">
      <c r="A5632" s="3" t="s">
        <v>2</v>
      </c>
      <c r="B5632" s="3" t="s">
        <v>11991</v>
      </c>
      <c r="C5632" s="3" t="s">
        <v>16031</v>
      </c>
      <c r="D5632" s="12" t="s">
        <v>19546</v>
      </c>
      <c r="E5632" s="6" t="str">
        <f t="shared" si="281"/>
        <v>module=ghealth</v>
      </c>
      <c r="F5632" s="6" t="str">
        <f t="shared" si="282"/>
        <v>module=shealth</v>
      </c>
    </row>
    <row r="5633" spans="1:6" ht="30" customHeight="1">
      <c r="A5633" s="3" t="s">
        <v>2</v>
      </c>
      <c r="B5633" s="3" t="s">
        <v>11992</v>
      </c>
      <c r="C5633" s="3" t="s">
        <v>16032</v>
      </c>
      <c r="D5633" s="12" t="s">
        <v>19547</v>
      </c>
      <c r="E5633" s="6" t="str">
        <f t="shared" si="281"/>
        <v>module=ghealth</v>
      </c>
      <c r="F5633" s="6" t="str">
        <f t="shared" si="282"/>
        <v>module=shealth</v>
      </c>
    </row>
    <row r="5634" spans="1:6" ht="30" customHeight="1">
      <c r="A5634" s="3" t="s">
        <v>2</v>
      </c>
      <c r="B5634" s="3" t="s">
        <v>11993</v>
      </c>
      <c r="C5634" s="3" t="s">
        <v>16033</v>
      </c>
      <c r="D5634" s="12" t="s">
        <v>19548</v>
      </c>
      <c r="E5634" s="6" t="str">
        <f t="shared" si="281"/>
        <v>module=ghealth</v>
      </c>
      <c r="F5634" s="6" t="str">
        <f t="shared" si="282"/>
        <v>module=shealth</v>
      </c>
    </row>
    <row r="5635" spans="1:6" ht="30" customHeight="1">
      <c r="A5635" s="3" t="s">
        <v>2</v>
      </c>
      <c r="B5635" s="3" t="s">
        <v>11994</v>
      </c>
      <c r="C5635" s="3" t="s">
        <v>16034</v>
      </c>
      <c r="D5635" s="12" t="s">
        <v>19549</v>
      </c>
      <c r="E5635" s="6" t="str">
        <f t="shared" si="281"/>
        <v>module=ghealth</v>
      </c>
      <c r="F5635" s="6" t="str">
        <f t="shared" si="282"/>
        <v>module=shealth</v>
      </c>
    </row>
    <row r="5636" spans="1:6" ht="30" customHeight="1">
      <c r="A5636" s="3" t="s">
        <v>2</v>
      </c>
      <c r="B5636" s="3" t="s">
        <v>11995</v>
      </c>
      <c r="C5636" s="3" t="s">
        <v>16035</v>
      </c>
      <c r="D5636" s="12" t="s">
        <v>19550</v>
      </c>
      <c r="E5636" s="6" t="str">
        <f t="shared" si="281"/>
        <v>module=ghealth</v>
      </c>
      <c r="F5636" s="6" t="str">
        <f t="shared" si="282"/>
        <v>module=shealth</v>
      </c>
    </row>
    <row r="5637" spans="1:6" ht="30" customHeight="1">
      <c r="A5637" s="3" t="s">
        <v>2</v>
      </c>
      <c r="B5637" s="3" t="s">
        <v>11996</v>
      </c>
      <c r="C5637" s="3" t="s">
        <v>16036</v>
      </c>
      <c r="D5637" s="12" t="s">
        <v>19551</v>
      </c>
      <c r="E5637" s="6" t="str">
        <f t="shared" si="281"/>
        <v>module=ghealth</v>
      </c>
      <c r="F5637" s="6" t="str">
        <f t="shared" si="282"/>
        <v>module=shealth</v>
      </c>
    </row>
    <row r="5638" spans="1:6" ht="30" customHeight="1">
      <c r="A5638" s="3" t="s">
        <v>2</v>
      </c>
      <c r="B5638" s="3" t="s">
        <v>11997</v>
      </c>
      <c r="C5638" s="3" t="s">
        <v>16037</v>
      </c>
      <c r="D5638" s="12" t="s">
        <v>19552</v>
      </c>
      <c r="E5638" s="6" t="str">
        <f t="shared" ref="E5638:E5648" si="283">HYPERLINK("http://www.ssc.wisc.edu/wlsresearch/documentation/waves/?wave=grad2k&amp;module=ghealth","module=ghealth")</f>
        <v>module=ghealth</v>
      </c>
      <c r="F5638" s="6" t="str">
        <f t="shared" ref="F5638:F5671" si="284">HYPERLINK("http://www.ssc.wisc.edu/wlsresearch/documentation/waves/?wave=sib2k&amp;module=shealth","module=shealth")</f>
        <v>module=shealth</v>
      </c>
    </row>
    <row r="5639" spans="1:6" ht="30" customHeight="1">
      <c r="A5639" s="3" t="s">
        <v>2</v>
      </c>
      <c r="B5639" s="3" t="s">
        <v>11998</v>
      </c>
      <c r="C5639" s="3" t="s">
        <v>16038</v>
      </c>
      <c r="D5639" s="12" t="s">
        <v>19553</v>
      </c>
      <c r="E5639" s="6" t="str">
        <f t="shared" si="283"/>
        <v>module=ghealth</v>
      </c>
      <c r="F5639" s="6" t="str">
        <f t="shared" si="284"/>
        <v>module=shealth</v>
      </c>
    </row>
    <row r="5640" spans="1:6" ht="30" customHeight="1">
      <c r="A5640" s="3" t="s">
        <v>2</v>
      </c>
      <c r="B5640" s="3" t="s">
        <v>11999</v>
      </c>
      <c r="C5640" s="3" t="s">
        <v>16039</v>
      </c>
      <c r="D5640" s="12" t="s">
        <v>19554</v>
      </c>
      <c r="E5640" s="6" t="str">
        <f t="shared" si="283"/>
        <v>module=ghealth</v>
      </c>
      <c r="F5640" s="6" t="str">
        <f t="shared" si="284"/>
        <v>module=shealth</v>
      </c>
    </row>
    <row r="5641" spans="1:6" ht="30" customHeight="1">
      <c r="A5641" s="3" t="s">
        <v>2</v>
      </c>
      <c r="B5641" s="3" t="s">
        <v>12000</v>
      </c>
      <c r="C5641" s="3" t="s">
        <v>16040</v>
      </c>
      <c r="D5641" s="12" t="s">
        <v>19555</v>
      </c>
      <c r="E5641" s="6" t="str">
        <f t="shared" si="283"/>
        <v>module=ghealth</v>
      </c>
      <c r="F5641" s="6" t="str">
        <f t="shared" si="284"/>
        <v>module=shealth</v>
      </c>
    </row>
    <row r="5642" spans="1:6" ht="30" customHeight="1">
      <c r="A5642" s="3" t="s">
        <v>2</v>
      </c>
      <c r="B5642" s="3" t="s">
        <v>12001</v>
      </c>
      <c r="C5642" s="3" t="s">
        <v>16041</v>
      </c>
      <c r="D5642" s="12" t="s">
        <v>19556</v>
      </c>
      <c r="E5642" s="6" t="str">
        <f t="shared" si="283"/>
        <v>module=ghealth</v>
      </c>
      <c r="F5642" s="6" t="str">
        <f t="shared" si="284"/>
        <v>module=shealth</v>
      </c>
    </row>
    <row r="5643" spans="1:6" ht="30" customHeight="1">
      <c r="A5643" s="3" t="s">
        <v>2</v>
      </c>
      <c r="B5643" s="3" t="s">
        <v>12002</v>
      </c>
      <c r="C5643" s="3" t="s">
        <v>16042</v>
      </c>
      <c r="D5643" s="12" t="s">
        <v>19557</v>
      </c>
      <c r="E5643" s="6" t="str">
        <f t="shared" si="283"/>
        <v>module=ghealth</v>
      </c>
      <c r="F5643" s="6" t="str">
        <f t="shared" si="284"/>
        <v>module=shealth</v>
      </c>
    </row>
    <row r="5644" spans="1:6" ht="30" customHeight="1">
      <c r="A5644" s="3" t="s">
        <v>2</v>
      </c>
      <c r="B5644" s="3" t="s">
        <v>12003</v>
      </c>
      <c r="C5644" s="3" t="s">
        <v>16043</v>
      </c>
      <c r="D5644" s="12" t="s">
        <v>19558</v>
      </c>
      <c r="E5644" s="6" t="str">
        <f t="shared" si="283"/>
        <v>module=ghealth</v>
      </c>
      <c r="F5644" s="6" t="str">
        <f t="shared" si="284"/>
        <v>module=shealth</v>
      </c>
    </row>
    <row r="5645" spans="1:6" ht="30" customHeight="1">
      <c r="A5645" s="3" t="s">
        <v>2</v>
      </c>
      <c r="B5645" s="3" t="s">
        <v>12004</v>
      </c>
      <c r="C5645" s="3" t="s">
        <v>16044</v>
      </c>
      <c r="D5645" s="12" t="s">
        <v>19559</v>
      </c>
      <c r="E5645" s="6" t="str">
        <f t="shared" si="283"/>
        <v>module=ghealth</v>
      </c>
      <c r="F5645" s="6" t="str">
        <f t="shared" si="284"/>
        <v>module=shealth</v>
      </c>
    </row>
    <row r="5646" spans="1:6" ht="30" customHeight="1">
      <c r="A5646" s="3" t="s">
        <v>2</v>
      </c>
      <c r="B5646" s="3" t="s">
        <v>12005</v>
      </c>
      <c r="C5646" s="3" t="s">
        <v>16045</v>
      </c>
      <c r="D5646" s="12" t="s">
        <v>19560</v>
      </c>
      <c r="E5646" s="6" t="str">
        <f t="shared" si="283"/>
        <v>module=ghealth</v>
      </c>
      <c r="F5646" s="6" t="str">
        <f t="shared" si="284"/>
        <v>module=shealth</v>
      </c>
    </row>
    <row r="5647" spans="1:6" ht="30" customHeight="1">
      <c r="A5647" s="3" t="s">
        <v>2</v>
      </c>
      <c r="B5647" s="3" t="s">
        <v>12006</v>
      </c>
      <c r="C5647" s="3" t="s">
        <v>16046</v>
      </c>
      <c r="D5647" s="12" t="s">
        <v>19561</v>
      </c>
      <c r="E5647" s="6" t="str">
        <f t="shared" si="283"/>
        <v>module=ghealth</v>
      </c>
      <c r="F5647" s="6" t="str">
        <f t="shared" si="284"/>
        <v>module=shealth</v>
      </c>
    </row>
    <row r="5648" spans="1:6" ht="30" customHeight="1">
      <c r="A5648" s="3" t="s">
        <v>2</v>
      </c>
      <c r="B5648" s="3" t="s">
        <v>12007</v>
      </c>
      <c r="C5648" s="3" t="s">
        <v>16047</v>
      </c>
      <c r="D5648" s="12" t="s">
        <v>19562</v>
      </c>
      <c r="E5648" s="6" t="str">
        <f t="shared" si="283"/>
        <v>module=ghealth</v>
      </c>
      <c r="F5648" s="6" t="str">
        <f t="shared" si="284"/>
        <v>module=shealth</v>
      </c>
    </row>
    <row r="5649" spans="1:6" ht="30" customHeight="1">
      <c r="A5649" s="3" t="s">
        <v>4</v>
      </c>
      <c r="B5649" s="3" t="s">
        <v>12008</v>
      </c>
      <c r="C5649" s="3" t="s">
        <v>12008</v>
      </c>
      <c r="D5649" s="12" t="s">
        <v>19563</v>
      </c>
      <c r="E5649" s="3" t="s">
        <v>114</v>
      </c>
      <c r="F5649" s="6" t="str">
        <f t="shared" si="284"/>
        <v>module=shealth</v>
      </c>
    </row>
    <row r="5650" spans="1:6" ht="30" customHeight="1">
      <c r="A5650" s="3" t="s">
        <v>4</v>
      </c>
      <c r="B5650" s="3" t="s">
        <v>12009</v>
      </c>
      <c r="C5650" s="3" t="s">
        <v>12009</v>
      </c>
      <c r="D5650" s="12" t="s">
        <v>19564</v>
      </c>
      <c r="E5650" s="3" t="s">
        <v>114</v>
      </c>
      <c r="F5650" s="6" t="str">
        <f t="shared" si="284"/>
        <v>module=shealth</v>
      </c>
    </row>
    <row r="5651" spans="1:6" ht="30" customHeight="1">
      <c r="A5651" s="3" t="s">
        <v>4</v>
      </c>
      <c r="B5651" s="3" t="s">
        <v>12010</v>
      </c>
      <c r="C5651" s="3" t="s">
        <v>12010</v>
      </c>
      <c r="D5651" s="12" t="s">
        <v>19565</v>
      </c>
      <c r="E5651" s="3" t="s">
        <v>114</v>
      </c>
      <c r="F5651" s="6" t="str">
        <f t="shared" si="284"/>
        <v>module=shealth</v>
      </c>
    </row>
    <row r="5652" spans="1:6" ht="30" customHeight="1">
      <c r="A5652" s="3" t="s">
        <v>4</v>
      </c>
      <c r="B5652" s="3" t="s">
        <v>12011</v>
      </c>
      <c r="C5652" s="3" t="s">
        <v>12011</v>
      </c>
      <c r="D5652" s="12" t="s">
        <v>19566</v>
      </c>
      <c r="E5652" s="3" t="s">
        <v>114</v>
      </c>
      <c r="F5652" s="6" t="str">
        <f t="shared" si="284"/>
        <v>module=shealth</v>
      </c>
    </row>
    <row r="5653" spans="1:6" ht="30" customHeight="1">
      <c r="A5653" s="3" t="s">
        <v>4</v>
      </c>
      <c r="B5653" s="3" t="s">
        <v>12012</v>
      </c>
      <c r="C5653" s="3" t="s">
        <v>12012</v>
      </c>
      <c r="D5653" s="12" t="s">
        <v>19567</v>
      </c>
      <c r="E5653" s="3" t="s">
        <v>114</v>
      </c>
      <c r="F5653" s="6" t="str">
        <f t="shared" si="284"/>
        <v>module=shealth</v>
      </c>
    </row>
    <row r="5654" spans="1:6" ht="30" customHeight="1">
      <c r="A5654" s="3" t="s">
        <v>4</v>
      </c>
      <c r="B5654" s="3" t="s">
        <v>12013</v>
      </c>
      <c r="C5654" s="3" t="s">
        <v>12013</v>
      </c>
      <c r="D5654" s="12" t="s">
        <v>19568</v>
      </c>
      <c r="E5654" s="3" t="s">
        <v>114</v>
      </c>
      <c r="F5654" s="6" t="str">
        <f t="shared" si="284"/>
        <v>module=shealth</v>
      </c>
    </row>
    <row r="5655" spans="1:6" ht="30" customHeight="1">
      <c r="A5655" s="3" t="s">
        <v>4</v>
      </c>
      <c r="B5655" s="3" t="s">
        <v>12014</v>
      </c>
      <c r="C5655" s="3" t="s">
        <v>12014</v>
      </c>
      <c r="D5655" s="12" t="s">
        <v>19569</v>
      </c>
      <c r="E5655" s="3" t="s">
        <v>114</v>
      </c>
      <c r="F5655" s="6" t="str">
        <f t="shared" si="284"/>
        <v>module=shealth</v>
      </c>
    </row>
    <row r="5656" spans="1:6" ht="30" customHeight="1">
      <c r="A5656" s="3" t="s">
        <v>4</v>
      </c>
      <c r="B5656" s="3" t="s">
        <v>12015</v>
      </c>
      <c r="C5656" s="3" t="s">
        <v>12015</v>
      </c>
      <c r="D5656" s="12" t="s">
        <v>19570</v>
      </c>
      <c r="E5656" s="3" t="s">
        <v>114</v>
      </c>
      <c r="F5656" s="6" t="str">
        <f t="shared" si="284"/>
        <v>module=shealth</v>
      </c>
    </row>
    <row r="5657" spans="1:6" ht="30" customHeight="1">
      <c r="A5657" s="3" t="s">
        <v>4</v>
      </c>
      <c r="B5657" s="3" t="s">
        <v>12016</v>
      </c>
      <c r="C5657" s="3" t="s">
        <v>12016</v>
      </c>
      <c r="D5657" s="12" t="s">
        <v>19571</v>
      </c>
      <c r="E5657" s="3" t="s">
        <v>114</v>
      </c>
      <c r="F5657" s="6" t="str">
        <f t="shared" si="284"/>
        <v>module=shealth</v>
      </c>
    </row>
    <row r="5658" spans="1:6" ht="30" customHeight="1">
      <c r="A5658" s="3" t="s">
        <v>4</v>
      </c>
      <c r="B5658" s="3" t="s">
        <v>12017</v>
      </c>
      <c r="C5658" s="3" t="s">
        <v>12017</v>
      </c>
      <c r="D5658" s="12" t="s">
        <v>19572</v>
      </c>
      <c r="E5658" s="3" t="s">
        <v>114</v>
      </c>
      <c r="F5658" s="6" t="str">
        <f t="shared" si="284"/>
        <v>module=shealth</v>
      </c>
    </row>
    <row r="5659" spans="1:6" ht="30" customHeight="1">
      <c r="A5659" s="3" t="s">
        <v>4</v>
      </c>
      <c r="B5659" s="3" t="s">
        <v>12018</v>
      </c>
      <c r="C5659" s="3" t="s">
        <v>12018</v>
      </c>
      <c r="D5659" s="12" t="s">
        <v>19573</v>
      </c>
      <c r="E5659" s="3" t="s">
        <v>114</v>
      </c>
      <c r="F5659" s="6" t="str">
        <f t="shared" si="284"/>
        <v>module=shealth</v>
      </c>
    </row>
    <row r="5660" spans="1:6" ht="30" customHeight="1">
      <c r="A5660" s="3" t="s">
        <v>4</v>
      </c>
      <c r="B5660" s="3" t="s">
        <v>12019</v>
      </c>
      <c r="C5660" s="3" t="s">
        <v>12019</v>
      </c>
      <c r="D5660" s="12" t="s">
        <v>19574</v>
      </c>
      <c r="E5660" s="3" t="s">
        <v>114</v>
      </c>
      <c r="F5660" s="6" t="str">
        <f t="shared" si="284"/>
        <v>module=shealth</v>
      </c>
    </row>
    <row r="5661" spans="1:6" ht="30" customHeight="1">
      <c r="A5661" s="3" t="s">
        <v>4</v>
      </c>
      <c r="B5661" s="3" t="s">
        <v>12020</v>
      </c>
      <c r="C5661" s="3" t="s">
        <v>12020</v>
      </c>
      <c r="D5661" s="12" t="s">
        <v>19575</v>
      </c>
      <c r="E5661" s="3" t="s">
        <v>114</v>
      </c>
      <c r="F5661" s="6" t="str">
        <f t="shared" si="284"/>
        <v>module=shealth</v>
      </c>
    </row>
    <row r="5662" spans="1:6" ht="30" customHeight="1">
      <c r="A5662" s="3" t="s">
        <v>4</v>
      </c>
      <c r="B5662" s="3" t="s">
        <v>12021</v>
      </c>
      <c r="C5662" s="3" t="s">
        <v>12021</v>
      </c>
      <c r="D5662" s="12" t="s">
        <v>19576</v>
      </c>
      <c r="E5662" s="3" t="s">
        <v>114</v>
      </c>
      <c r="F5662" s="6" t="str">
        <f t="shared" si="284"/>
        <v>module=shealth</v>
      </c>
    </row>
    <row r="5663" spans="1:6" ht="30" customHeight="1">
      <c r="A5663" s="3" t="s">
        <v>4</v>
      </c>
      <c r="B5663" s="3" t="s">
        <v>12022</v>
      </c>
      <c r="C5663" s="3" t="s">
        <v>12022</v>
      </c>
      <c r="D5663" s="12" t="s">
        <v>19577</v>
      </c>
      <c r="E5663" s="3" t="s">
        <v>114</v>
      </c>
      <c r="F5663" s="6" t="str">
        <f t="shared" si="284"/>
        <v>module=shealth</v>
      </c>
    </row>
    <row r="5664" spans="1:6" ht="30" customHeight="1">
      <c r="A5664" s="3" t="s">
        <v>4</v>
      </c>
      <c r="B5664" s="3" t="s">
        <v>12023</v>
      </c>
      <c r="C5664" s="3" t="s">
        <v>12023</v>
      </c>
      <c r="D5664" s="12" t="s">
        <v>19574</v>
      </c>
      <c r="E5664" s="3" t="s">
        <v>114</v>
      </c>
      <c r="F5664" s="6" t="str">
        <f t="shared" si="284"/>
        <v>module=shealth</v>
      </c>
    </row>
    <row r="5665" spans="1:6" ht="30" customHeight="1">
      <c r="A5665" s="3" t="s">
        <v>4</v>
      </c>
      <c r="B5665" s="3" t="s">
        <v>12024</v>
      </c>
      <c r="C5665" s="3" t="s">
        <v>12024</v>
      </c>
      <c r="D5665" s="12" t="s">
        <v>19578</v>
      </c>
      <c r="E5665" s="3" t="s">
        <v>114</v>
      </c>
      <c r="F5665" s="6" t="str">
        <f t="shared" si="284"/>
        <v>module=shealth</v>
      </c>
    </row>
    <row r="5666" spans="1:6" ht="30" customHeight="1">
      <c r="A5666" s="3" t="s">
        <v>4</v>
      </c>
      <c r="B5666" s="3" t="s">
        <v>12025</v>
      </c>
      <c r="C5666" s="3" t="s">
        <v>12025</v>
      </c>
      <c r="D5666" s="12" t="s">
        <v>19579</v>
      </c>
      <c r="E5666" s="3" t="s">
        <v>114</v>
      </c>
      <c r="F5666" s="6" t="str">
        <f t="shared" si="284"/>
        <v>module=shealth</v>
      </c>
    </row>
    <row r="5667" spans="1:6" ht="30" customHeight="1">
      <c r="A5667" s="3" t="s">
        <v>4</v>
      </c>
      <c r="B5667" s="3" t="s">
        <v>12026</v>
      </c>
      <c r="C5667" s="3" t="s">
        <v>12026</v>
      </c>
      <c r="D5667" s="12" t="s">
        <v>19580</v>
      </c>
      <c r="E5667" s="3" t="s">
        <v>114</v>
      </c>
      <c r="F5667" s="6" t="str">
        <f t="shared" si="284"/>
        <v>module=shealth</v>
      </c>
    </row>
    <row r="5668" spans="1:6" ht="30" customHeight="1">
      <c r="A5668" s="3" t="s">
        <v>4</v>
      </c>
      <c r="B5668" s="3" t="s">
        <v>12027</v>
      </c>
      <c r="C5668" s="3" t="s">
        <v>12027</v>
      </c>
      <c r="D5668" s="12" t="s">
        <v>19574</v>
      </c>
      <c r="E5668" s="3" t="s">
        <v>114</v>
      </c>
      <c r="F5668" s="6" t="str">
        <f t="shared" si="284"/>
        <v>module=shealth</v>
      </c>
    </row>
    <row r="5669" spans="1:6" ht="30" customHeight="1">
      <c r="A5669" s="3" t="s">
        <v>4</v>
      </c>
      <c r="B5669" s="3" t="s">
        <v>12028</v>
      </c>
      <c r="C5669" s="3" t="s">
        <v>12028</v>
      </c>
      <c r="D5669" s="12" t="s">
        <v>19581</v>
      </c>
      <c r="E5669" s="3" t="s">
        <v>114</v>
      </c>
      <c r="F5669" s="6" t="str">
        <f t="shared" si="284"/>
        <v>module=shealth</v>
      </c>
    </row>
    <row r="5670" spans="1:6" ht="30" customHeight="1">
      <c r="A5670" s="3" t="s">
        <v>4</v>
      </c>
      <c r="B5670" s="3" t="s">
        <v>12029</v>
      </c>
      <c r="C5670" s="3" t="s">
        <v>12029</v>
      </c>
      <c r="D5670" s="12" t="s">
        <v>19582</v>
      </c>
      <c r="E5670" s="3" t="s">
        <v>114</v>
      </c>
      <c r="F5670" s="6" t="str">
        <f t="shared" si="284"/>
        <v>module=shealth</v>
      </c>
    </row>
    <row r="5671" spans="1:6" ht="30" customHeight="1">
      <c r="A5671" s="3" t="s">
        <v>4</v>
      </c>
      <c r="B5671" s="3" t="s">
        <v>12030</v>
      </c>
      <c r="C5671" s="3" t="s">
        <v>12030</v>
      </c>
      <c r="D5671" s="12" t="s">
        <v>19583</v>
      </c>
      <c r="E5671" s="3" t="s">
        <v>114</v>
      </c>
      <c r="F5671" s="6" t="str">
        <f t="shared" si="284"/>
        <v>module=shealth</v>
      </c>
    </row>
    <row r="5672" spans="1:6" ht="30" customHeight="1">
      <c r="A5672" s="3" t="s">
        <v>2</v>
      </c>
      <c r="B5672" s="3" t="s">
        <v>12031</v>
      </c>
      <c r="C5672" s="3" t="s">
        <v>16048</v>
      </c>
      <c r="D5672" s="12" t="s">
        <v>19584</v>
      </c>
      <c r="E5672" s="6" t="str">
        <f t="shared" ref="E5672:E5682" si="285">HYPERLINK("http://www.ssc.wisc.edu/wlsresearch/documentation/waves/?wave=grad2k&amp;module=gcogsim","module=gcogsim")</f>
        <v>module=gcogsim</v>
      </c>
      <c r="F5672" s="6" t="str">
        <f t="shared" ref="F5672:F5682" si="286">HYPERLINK("http://www.ssc.wisc.edu/wlsresearch/documentation/waves/?wave=sib2k&amp;module=scogsim","module=scogsim")</f>
        <v>module=scogsim</v>
      </c>
    </row>
    <row r="5673" spans="1:6" ht="30" customHeight="1">
      <c r="A5673" s="3" t="s">
        <v>2</v>
      </c>
      <c r="B5673" s="3" t="s">
        <v>12032</v>
      </c>
      <c r="C5673" s="3" t="s">
        <v>16049</v>
      </c>
      <c r="D5673" s="12" t="s">
        <v>19585</v>
      </c>
      <c r="E5673" s="6" t="str">
        <f t="shared" si="285"/>
        <v>module=gcogsim</v>
      </c>
      <c r="F5673" s="6" t="str">
        <f t="shared" si="286"/>
        <v>module=scogsim</v>
      </c>
    </row>
    <row r="5674" spans="1:6" ht="30" customHeight="1">
      <c r="A5674" s="3" t="s">
        <v>2</v>
      </c>
      <c r="B5674" s="3" t="s">
        <v>12033</v>
      </c>
      <c r="C5674" s="3" t="s">
        <v>16050</v>
      </c>
      <c r="D5674" s="12" t="s">
        <v>19586</v>
      </c>
      <c r="E5674" s="6" t="str">
        <f t="shared" si="285"/>
        <v>module=gcogsim</v>
      </c>
      <c r="F5674" s="6" t="str">
        <f t="shared" si="286"/>
        <v>module=scogsim</v>
      </c>
    </row>
    <row r="5675" spans="1:6" ht="30" customHeight="1">
      <c r="A5675" s="3" t="s">
        <v>2</v>
      </c>
      <c r="B5675" s="3" t="s">
        <v>12034</v>
      </c>
      <c r="C5675" s="3" t="s">
        <v>16051</v>
      </c>
      <c r="D5675" s="12" t="s">
        <v>19587</v>
      </c>
      <c r="E5675" s="6" t="str">
        <f t="shared" si="285"/>
        <v>module=gcogsim</v>
      </c>
      <c r="F5675" s="6" t="str">
        <f t="shared" si="286"/>
        <v>module=scogsim</v>
      </c>
    </row>
    <row r="5676" spans="1:6" ht="30" customHeight="1">
      <c r="A5676" s="3" t="s">
        <v>2</v>
      </c>
      <c r="B5676" s="3" t="s">
        <v>12035</v>
      </c>
      <c r="C5676" s="3" t="s">
        <v>16052</v>
      </c>
      <c r="D5676" s="12" t="s">
        <v>19588</v>
      </c>
      <c r="E5676" s="6" t="str">
        <f t="shared" si="285"/>
        <v>module=gcogsim</v>
      </c>
      <c r="F5676" s="6" t="str">
        <f t="shared" si="286"/>
        <v>module=scogsim</v>
      </c>
    </row>
    <row r="5677" spans="1:6" ht="30" customHeight="1">
      <c r="A5677" s="3" t="s">
        <v>2</v>
      </c>
      <c r="B5677" s="3" t="s">
        <v>12036</v>
      </c>
      <c r="C5677" s="3" t="s">
        <v>16053</v>
      </c>
      <c r="D5677" s="12" t="s">
        <v>19589</v>
      </c>
      <c r="E5677" s="6" t="str">
        <f t="shared" si="285"/>
        <v>module=gcogsim</v>
      </c>
      <c r="F5677" s="6" t="str">
        <f t="shared" si="286"/>
        <v>module=scogsim</v>
      </c>
    </row>
    <row r="5678" spans="1:6" ht="30" customHeight="1">
      <c r="A5678" s="3" t="s">
        <v>2</v>
      </c>
      <c r="B5678" s="3" t="s">
        <v>12037</v>
      </c>
      <c r="C5678" s="3" t="s">
        <v>16054</v>
      </c>
      <c r="D5678" s="12" t="s">
        <v>19590</v>
      </c>
      <c r="E5678" s="6" t="str">
        <f t="shared" si="285"/>
        <v>module=gcogsim</v>
      </c>
      <c r="F5678" s="6" t="str">
        <f t="shared" si="286"/>
        <v>module=scogsim</v>
      </c>
    </row>
    <row r="5679" spans="1:6" ht="30" customHeight="1">
      <c r="A5679" s="3" t="s">
        <v>2</v>
      </c>
      <c r="B5679" s="3" t="s">
        <v>12038</v>
      </c>
      <c r="C5679" s="3" t="s">
        <v>16055</v>
      </c>
      <c r="D5679" s="12" t="s">
        <v>19591</v>
      </c>
      <c r="E5679" s="6" t="str">
        <f t="shared" si="285"/>
        <v>module=gcogsim</v>
      </c>
      <c r="F5679" s="6" t="str">
        <f t="shared" si="286"/>
        <v>module=scogsim</v>
      </c>
    </row>
    <row r="5680" spans="1:6" ht="30" customHeight="1">
      <c r="A5680" s="3" t="s">
        <v>2</v>
      </c>
      <c r="B5680" s="3" t="s">
        <v>12039</v>
      </c>
      <c r="C5680" s="3" t="s">
        <v>16056</v>
      </c>
      <c r="D5680" s="12" t="s">
        <v>19592</v>
      </c>
      <c r="E5680" s="6" t="str">
        <f t="shared" si="285"/>
        <v>module=gcogsim</v>
      </c>
      <c r="F5680" s="6" t="str">
        <f t="shared" si="286"/>
        <v>module=scogsim</v>
      </c>
    </row>
    <row r="5681" spans="1:6" ht="30" customHeight="1">
      <c r="A5681" s="3" t="s">
        <v>2</v>
      </c>
      <c r="B5681" s="3" t="s">
        <v>12040</v>
      </c>
      <c r="C5681" s="3" t="s">
        <v>16057</v>
      </c>
      <c r="D5681" s="12" t="s">
        <v>19593</v>
      </c>
      <c r="E5681" s="6" t="str">
        <f t="shared" si="285"/>
        <v>module=gcogsim</v>
      </c>
      <c r="F5681" s="6" t="str">
        <f t="shared" si="286"/>
        <v>module=scogsim</v>
      </c>
    </row>
    <row r="5682" spans="1:6" ht="30" customHeight="1">
      <c r="A5682" s="3" t="s">
        <v>2</v>
      </c>
      <c r="B5682" s="3" t="s">
        <v>12041</v>
      </c>
      <c r="C5682" s="3" t="s">
        <v>16058</v>
      </c>
      <c r="D5682" s="12" t="s">
        <v>19594</v>
      </c>
      <c r="E5682" s="6" t="str">
        <f t="shared" si="285"/>
        <v>module=gcogsim</v>
      </c>
      <c r="F5682" s="6" t="str">
        <f t="shared" si="286"/>
        <v>module=scogsim</v>
      </c>
    </row>
    <row r="5683" spans="1:6" ht="30" customHeight="1">
      <c r="A5683" s="3" t="s">
        <v>2</v>
      </c>
      <c r="B5683" s="3" t="s">
        <v>12042</v>
      </c>
      <c r="C5683" s="3" t="s">
        <v>16059</v>
      </c>
      <c r="D5683" s="12" t="s">
        <v>19595</v>
      </c>
      <c r="E5683" s="6" t="str">
        <f t="shared" ref="E5683:E5746" si="287">HYPERLINK("http://www.ssc.wisc.edu/wlsresearch/documentation/waves/?wave=grad2k&amp;module=gempl","module=gempl")</f>
        <v>module=gempl</v>
      </c>
      <c r="F5683" s="6" t="str">
        <f t="shared" ref="F5683:F5714" si="288">HYPERLINK("http://www.ssc.wisc.edu/wlsresearch/documentation/waves/?wave=sib2k&amp;module=sempl","module=sempl")</f>
        <v>module=sempl</v>
      </c>
    </row>
    <row r="5684" spans="1:6" ht="30" customHeight="1">
      <c r="A5684" s="3" t="s">
        <v>2</v>
      </c>
      <c r="B5684" s="3" t="s">
        <v>12043</v>
      </c>
      <c r="C5684" s="3" t="s">
        <v>16060</v>
      </c>
      <c r="D5684" s="12" t="s">
        <v>19596</v>
      </c>
      <c r="E5684" s="6" t="str">
        <f t="shared" si="287"/>
        <v>module=gempl</v>
      </c>
      <c r="F5684" s="6" t="str">
        <f t="shared" si="288"/>
        <v>module=sempl</v>
      </c>
    </row>
    <row r="5685" spans="1:6" ht="30" customHeight="1">
      <c r="A5685" s="3" t="s">
        <v>2</v>
      </c>
      <c r="B5685" s="3" t="s">
        <v>12044</v>
      </c>
      <c r="C5685" s="3" t="s">
        <v>16061</v>
      </c>
      <c r="D5685" s="12" t="s">
        <v>19597</v>
      </c>
      <c r="E5685" s="6" t="str">
        <f t="shared" si="287"/>
        <v>module=gempl</v>
      </c>
      <c r="F5685" s="6" t="str">
        <f t="shared" si="288"/>
        <v>module=sempl</v>
      </c>
    </row>
    <row r="5686" spans="1:6" ht="30" customHeight="1">
      <c r="A5686" s="3" t="s">
        <v>2</v>
      </c>
      <c r="B5686" s="3" t="s">
        <v>12045</v>
      </c>
      <c r="C5686" s="3" t="s">
        <v>16062</v>
      </c>
      <c r="D5686" s="12" t="s">
        <v>19598</v>
      </c>
      <c r="E5686" s="6" t="str">
        <f t="shared" si="287"/>
        <v>module=gempl</v>
      </c>
      <c r="F5686" s="6" t="str">
        <f t="shared" si="288"/>
        <v>module=sempl</v>
      </c>
    </row>
    <row r="5687" spans="1:6" ht="30" customHeight="1">
      <c r="A5687" s="3" t="s">
        <v>2</v>
      </c>
      <c r="B5687" s="3" t="s">
        <v>12046</v>
      </c>
      <c r="C5687" s="3" t="s">
        <v>16063</v>
      </c>
      <c r="D5687" s="12" t="s">
        <v>19599</v>
      </c>
      <c r="E5687" s="6" t="str">
        <f t="shared" si="287"/>
        <v>module=gempl</v>
      </c>
      <c r="F5687" s="6" t="str">
        <f t="shared" si="288"/>
        <v>module=sempl</v>
      </c>
    </row>
    <row r="5688" spans="1:6" ht="30" customHeight="1">
      <c r="A5688" s="3" t="s">
        <v>2</v>
      </c>
      <c r="B5688" s="3" t="s">
        <v>12047</v>
      </c>
      <c r="C5688" s="3" t="s">
        <v>16064</v>
      </c>
      <c r="D5688" s="12" t="s">
        <v>19600</v>
      </c>
      <c r="E5688" s="6" t="str">
        <f t="shared" si="287"/>
        <v>module=gempl</v>
      </c>
      <c r="F5688" s="6" t="str">
        <f t="shared" si="288"/>
        <v>module=sempl</v>
      </c>
    </row>
    <row r="5689" spans="1:6" ht="30" customHeight="1">
      <c r="A5689" s="3" t="s">
        <v>2</v>
      </c>
      <c r="B5689" s="3" t="s">
        <v>12048</v>
      </c>
      <c r="C5689" s="3" t="s">
        <v>16065</v>
      </c>
      <c r="D5689" s="12" t="s">
        <v>19601</v>
      </c>
      <c r="E5689" s="6" t="str">
        <f t="shared" si="287"/>
        <v>module=gempl</v>
      </c>
      <c r="F5689" s="6" t="str">
        <f t="shared" si="288"/>
        <v>module=sempl</v>
      </c>
    </row>
    <row r="5690" spans="1:6" ht="30" customHeight="1">
      <c r="A5690" s="3" t="s">
        <v>2</v>
      </c>
      <c r="B5690" s="3" t="s">
        <v>12049</v>
      </c>
      <c r="C5690" s="3" t="s">
        <v>16066</v>
      </c>
      <c r="D5690" s="12" t="s">
        <v>19602</v>
      </c>
      <c r="E5690" s="6" t="str">
        <f t="shared" si="287"/>
        <v>module=gempl</v>
      </c>
      <c r="F5690" s="6" t="str">
        <f t="shared" si="288"/>
        <v>module=sempl</v>
      </c>
    </row>
    <row r="5691" spans="1:6" ht="30" customHeight="1">
      <c r="A5691" s="3" t="s">
        <v>2</v>
      </c>
      <c r="B5691" s="3" t="s">
        <v>12050</v>
      </c>
      <c r="C5691" s="3" t="s">
        <v>16067</v>
      </c>
      <c r="D5691" s="12" t="s">
        <v>19603</v>
      </c>
      <c r="E5691" s="6" t="str">
        <f t="shared" si="287"/>
        <v>module=gempl</v>
      </c>
      <c r="F5691" s="6" t="str">
        <f t="shared" si="288"/>
        <v>module=sempl</v>
      </c>
    </row>
    <row r="5692" spans="1:6" ht="30" customHeight="1">
      <c r="A5692" s="3" t="s">
        <v>2</v>
      </c>
      <c r="B5692" s="3" t="s">
        <v>12051</v>
      </c>
      <c r="C5692" s="3" t="s">
        <v>16068</v>
      </c>
      <c r="D5692" s="12" t="s">
        <v>19604</v>
      </c>
      <c r="E5692" s="6" t="str">
        <f t="shared" si="287"/>
        <v>module=gempl</v>
      </c>
      <c r="F5692" s="6" t="str">
        <f t="shared" si="288"/>
        <v>module=sempl</v>
      </c>
    </row>
    <row r="5693" spans="1:6" ht="30" customHeight="1">
      <c r="A5693" s="3" t="s">
        <v>2</v>
      </c>
      <c r="B5693" s="3" t="s">
        <v>12052</v>
      </c>
      <c r="C5693" s="3" t="s">
        <v>16069</v>
      </c>
      <c r="D5693" s="12" t="s">
        <v>19605</v>
      </c>
      <c r="E5693" s="6" t="str">
        <f t="shared" si="287"/>
        <v>module=gempl</v>
      </c>
      <c r="F5693" s="6" t="str">
        <f t="shared" si="288"/>
        <v>module=sempl</v>
      </c>
    </row>
    <row r="5694" spans="1:6" ht="30" customHeight="1">
      <c r="A5694" s="3" t="s">
        <v>2</v>
      </c>
      <c r="B5694" s="3" t="s">
        <v>12053</v>
      </c>
      <c r="C5694" s="3" t="s">
        <v>16070</v>
      </c>
      <c r="D5694" s="12" t="s">
        <v>19606</v>
      </c>
      <c r="E5694" s="6" t="str">
        <f t="shared" si="287"/>
        <v>module=gempl</v>
      </c>
      <c r="F5694" s="6" t="str">
        <f t="shared" si="288"/>
        <v>module=sempl</v>
      </c>
    </row>
    <row r="5695" spans="1:6" ht="30" customHeight="1">
      <c r="A5695" s="3" t="s">
        <v>2</v>
      </c>
      <c r="B5695" s="3" t="s">
        <v>12054</v>
      </c>
      <c r="C5695" s="3" t="s">
        <v>16071</v>
      </c>
      <c r="D5695" s="12" t="s">
        <v>19607</v>
      </c>
      <c r="E5695" s="6" t="str">
        <f t="shared" si="287"/>
        <v>module=gempl</v>
      </c>
      <c r="F5695" s="6" t="str">
        <f t="shared" si="288"/>
        <v>module=sempl</v>
      </c>
    </row>
    <row r="5696" spans="1:6" ht="30" customHeight="1">
      <c r="A5696" s="3" t="s">
        <v>2</v>
      </c>
      <c r="B5696" s="3" t="s">
        <v>12055</v>
      </c>
      <c r="C5696" s="3" t="s">
        <v>16072</v>
      </c>
      <c r="D5696" s="12" t="s">
        <v>19608</v>
      </c>
      <c r="E5696" s="6" t="str">
        <f t="shared" si="287"/>
        <v>module=gempl</v>
      </c>
      <c r="F5696" s="6" t="str">
        <f t="shared" si="288"/>
        <v>module=sempl</v>
      </c>
    </row>
    <row r="5697" spans="1:6" ht="30" customHeight="1">
      <c r="A5697" s="3" t="s">
        <v>2</v>
      </c>
      <c r="B5697" s="3" t="s">
        <v>12056</v>
      </c>
      <c r="C5697" s="3" t="s">
        <v>16073</v>
      </c>
      <c r="D5697" s="12" t="s">
        <v>19609</v>
      </c>
      <c r="E5697" s="6" t="str">
        <f t="shared" si="287"/>
        <v>module=gempl</v>
      </c>
      <c r="F5697" s="6" t="str">
        <f t="shared" si="288"/>
        <v>module=sempl</v>
      </c>
    </row>
    <row r="5698" spans="1:6" ht="30" customHeight="1">
      <c r="A5698" s="3" t="s">
        <v>2</v>
      </c>
      <c r="B5698" s="3" t="s">
        <v>12057</v>
      </c>
      <c r="C5698" s="3" t="s">
        <v>16074</v>
      </c>
      <c r="D5698" s="12" t="s">
        <v>19610</v>
      </c>
      <c r="E5698" s="6" t="str">
        <f t="shared" si="287"/>
        <v>module=gempl</v>
      </c>
      <c r="F5698" s="6" t="str">
        <f t="shared" si="288"/>
        <v>module=sempl</v>
      </c>
    </row>
    <row r="5699" spans="1:6" ht="30" customHeight="1">
      <c r="A5699" s="3" t="s">
        <v>2</v>
      </c>
      <c r="B5699" s="3" t="s">
        <v>12058</v>
      </c>
      <c r="C5699" s="3" t="s">
        <v>16075</v>
      </c>
      <c r="D5699" s="12" t="s">
        <v>19611</v>
      </c>
      <c r="E5699" s="6" t="str">
        <f t="shared" si="287"/>
        <v>module=gempl</v>
      </c>
      <c r="F5699" s="6" t="str">
        <f t="shared" si="288"/>
        <v>module=sempl</v>
      </c>
    </row>
    <row r="5700" spans="1:6" ht="30" customHeight="1">
      <c r="A5700" s="3" t="s">
        <v>2</v>
      </c>
      <c r="B5700" s="3" t="s">
        <v>12059</v>
      </c>
      <c r="C5700" s="3" t="s">
        <v>16076</v>
      </c>
      <c r="D5700" s="12" t="s">
        <v>19612</v>
      </c>
      <c r="E5700" s="6" t="str">
        <f t="shared" si="287"/>
        <v>module=gempl</v>
      </c>
      <c r="F5700" s="6" t="str">
        <f t="shared" si="288"/>
        <v>module=sempl</v>
      </c>
    </row>
    <row r="5701" spans="1:6" ht="30" customHeight="1">
      <c r="A5701" s="3" t="s">
        <v>2</v>
      </c>
      <c r="B5701" s="3" t="s">
        <v>12060</v>
      </c>
      <c r="C5701" s="3" t="s">
        <v>16077</v>
      </c>
      <c r="D5701" s="12" t="s">
        <v>19613</v>
      </c>
      <c r="E5701" s="6" t="str">
        <f t="shared" si="287"/>
        <v>module=gempl</v>
      </c>
      <c r="F5701" s="6" t="str">
        <f t="shared" si="288"/>
        <v>module=sempl</v>
      </c>
    </row>
    <row r="5702" spans="1:6" ht="30" customHeight="1">
      <c r="A5702" s="3" t="s">
        <v>2</v>
      </c>
      <c r="B5702" s="3" t="s">
        <v>12061</v>
      </c>
      <c r="C5702" s="3" t="s">
        <v>16078</v>
      </c>
      <c r="D5702" s="12" t="s">
        <v>19614</v>
      </c>
      <c r="E5702" s="6" t="str">
        <f t="shared" si="287"/>
        <v>module=gempl</v>
      </c>
      <c r="F5702" s="6" t="str">
        <f t="shared" si="288"/>
        <v>module=sempl</v>
      </c>
    </row>
    <row r="5703" spans="1:6" ht="30" customHeight="1">
      <c r="A5703" s="3" t="s">
        <v>2</v>
      </c>
      <c r="B5703" s="3" t="s">
        <v>12062</v>
      </c>
      <c r="C5703" s="3" t="s">
        <v>16079</v>
      </c>
      <c r="D5703" s="12" t="s">
        <v>19615</v>
      </c>
      <c r="E5703" s="6" t="str">
        <f t="shared" si="287"/>
        <v>module=gempl</v>
      </c>
      <c r="F5703" s="6" t="str">
        <f t="shared" si="288"/>
        <v>module=sempl</v>
      </c>
    </row>
    <row r="5704" spans="1:6" ht="30" customHeight="1">
      <c r="A5704" s="3" t="s">
        <v>2</v>
      </c>
      <c r="B5704" s="3" t="s">
        <v>12063</v>
      </c>
      <c r="C5704" s="3" t="s">
        <v>16080</v>
      </c>
      <c r="D5704" s="12" t="s">
        <v>19616</v>
      </c>
      <c r="E5704" s="6" t="str">
        <f t="shared" si="287"/>
        <v>module=gempl</v>
      </c>
      <c r="F5704" s="6" t="str">
        <f t="shared" si="288"/>
        <v>module=sempl</v>
      </c>
    </row>
    <row r="5705" spans="1:6" ht="30" customHeight="1">
      <c r="A5705" s="3" t="s">
        <v>2</v>
      </c>
      <c r="B5705" s="3" t="s">
        <v>12064</v>
      </c>
      <c r="C5705" s="3" t="s">
        <v>16081</v>
      </c>
      <c r="D5705" s="12" t="s">
        <v>19617</v>
      </c>
      <c r="E5705" s="6" t="str">
        <f t="shared" si="287"/>
        <v>module=gempl</v>
      </c>
      <c r="F5705" s="6" t="str">
        <f t="shared" si="288"/>
        <v>module=sempl</v>
      </c>
    </row>
    <row r="5706" spans="1:6" ht="30" customHeight="1">
      <c r="A5706" s="3" t="s">
        <v>2</v>
      </c>
      <c r="B5706" s="3" t="s">
        <v>12065</v>
      </c>
      <c r="C5706" s="3" t="s">
        <v>16082</v>
      </c>
      <c r="D5706" s="12" t="s">
        <v>19618</v>
      </c>
      <c r="E5706" s="6" t="str">
        <f t="shared" si="287"/>
        <v>module=gempl</v>
      </c>
      <c r="F5706" s="6" t="str">
        <f t="shared" si="288"/>
        <v>module=sempl</v>
      </c>
    </row>
    <row r="5707" spans="1:6" ht="30" customHeight="1">
      <c r="A5707" s="3" t="s">
        <v>2</v>
      </c>
      <c r="B5707" s="3" t="s">
        <v>12066</v>
      </c>
      <c r="C5707" s="3" t="s">
        <v>16083</v>
      </c>
      <c r="D5707" s="12" t="s">
        <v>19619</v>
      </c>
      <c r="E5707" s="6" t="str">
        <f t="shared" si="287"/>
        <v>module=gempl</v>
      </c>
      <c r="F5707" s="6" t="str">
        <f t="shared" si="288"/>
        <v>module=sempl</v>
      </c>
    </row>
    <row r="5708" spans="1:6" ht="30" customHeight="1">
      <c r="A5708" s="3" t="s">
        <v>2</v>
      </c>
      <c r="B5708" s="3" t="s">
        <v>12067</v>
      </c>
      <c r="C5708" s="3" t="s">
        <v>16084</v>
      </c>
      <c r="D5708" s="12" t="s">
        <v>19620</v>
      </c>
      <c r="E5708" s="6" t="str">
        <f t="shared" si="287"/>
        <v>module=gempl</v>
      </c>
      <c r="F5708" s="6" t="str">
        <f t="shared" si="288"/>
        <v>module=sempl</v>
      </c>
    </row>
    <row r="5709" spans="1:6" ht="30" customHeight="1">
      <c r="A5709" s="3" t="s">
        <v>2</v>
      </c>
      <c r="B5709" s="3" t="s">
        <v>12068</v>
      </c>
      <c r="C5709" s="3" t="s">
        <v>16085</v>
      </c>
      <c r="D5709" s="12" t="s">
        <v>19621</v>
      </c>
      <c r="E5709" s="6" t="str">
        <f t="shared" si="287"/>
        <v>module=gempl</v>
      </c>
      <c r="F5709" s="6" t="str">
        <f t="shared" si="288"/>
        <v>module=sempl</v>
      </c>
    </row>
    <row r="5710" spans="1:6" ht="30" customHeight="1">
      <c r="A5710" s="3" t="s">
        <v>2</v>
      </c>
      <c r="B5710" s="3" t="s">
        <v>12069</v>
      </c>
      <c r="C5710" s="3" t="s">
        <v>16086</v>
      </c>
      <c r="D5710" s="12" t="s">
        <v>19622</v>
      </c>
      <c r="E5710" s="6" t="str">
        <f t="shared" si="287"/>
        <v>module=gempl</v>
      </c>
      <c r="F5710" s="6" t="str">
        <f t="shared" si="288"/>
        <v>module=sempl</v>
      </c>
    </row>
    <row r="5711" spans="1:6" ht="30" customHeight="1">
      <c r="A5711" s="3" t="s">
        <v>2</v>
      </c>
      <c r="B5711" s="3" t="s">
        <v>12070</v>
      </c>
      <c r="C5711" s="3" t="s">
        <v>16087</v>
      </c>
      <c r="D5711" s="12" t="s">
        <v>19623</v>
      </c>
      <c r="E5711" s="6" t="str">
        <f t="shared" si="287"/>
        <v>module=gempl</v>
      </c>
      <c r="F5711" s="6" t="str">
        <f t="shared" si="288"/>
        <v>module=sempl</v>
      </c>
    </row>
    <row r="5712" spans="1:6" ht="30" customHeight="1">
      <c r="A5712" s="3" t="s">
        <v>2</v>
      </c>
      <c r="B5712" s="3" t="s">
        <v>12071</v>
      </c>
      <c r="C5712" s="3" t="s">
        <v>16088</v>
      </c>
      <c r="D5712" s="12" t="s">
        <v>19624</v>
      </c>
      <c r="E5712" s="6" t="str">
        <f t="shared" si="287"/>
        <v>module=gempl</v>
      </c>
      <c r="F5712" s="6" t="str">
        <f t="shared" si="288"/>
        <v>module=sempl</v>
      </c>
    </row>
    <row r="5713" spans="1:6" ht="30" customHeight="1">
      <c r="A5713" s="3" t="s">
        <v>2</v>
      </c>
      <c r="B5713" s="3" t="s">
        <v>12072</v>
      </c>
      <c r="C5713" s="3" t="s">
        <v>16089</v>
      </c>
      <c r="D5713" s="12" t="s">
        <v>19625</v>
      </c>
      <c r="E5713" s="6" t="str">
        <f t="shared" si="287"/>
        <v>module=gempl</v>
      </c>
      <c r="F5713" s="6" t="str">
        <f t="shared" si="288"/>
        <v>module=sempl</v>
      </c>
    </row>
    <row r="5714" spans="1:6" ht="30" customHeight="1">
      <c r="A5714" s="3" t="s">
        <v>2</v>
      </c>
      <c r="B5714" s="3" t="s">
        <v>12073</v>
      </c>
      <c r="C5714" s="3" t="s">
        <v>16090</v>
      </c>
      <c r="D5714" s="12" t="s">
        <v>19626</v>
      </c>
      <c r="E5714" s="6" t="str">
        <f t="shared" si="287"/>
        <v>module=gempl</v>
      </c>
      <c r="F5714" s="6" t="str">
        <f t="shared" si="288"/>
        <v>module=sempl</v>
      </c>
    </row>
    <row r="5715" spans="1:6" ht="30" customHeight="1">
      <c r="A5715" s="3" t="s">
        <v>3</v>
      </c>
      <c r="B5715" s="3" t="s">
        <v>12074</v>
      </c>
      <c r="C5715" s="3" t="s">
        <v>12074</v>
      </c>
      <c r="D5715" s="12" t="s">
        <v>19627</v>
      </c>
      <c r="E5715" s="6" t="str">
        <f t="shared" si="287"/>
        <v>module=gempl</v>
      </c>
      <c r="F5715" s="3" t="s">
        <v>114</v>
      </c>
    </row>
    <row r="5716" spans="1:6" ht="30" customHeight="1">
      <c r="A5716" s="3" t="s">
        <v>3</v>
      </c>
      <c r="B5716" s="3" t="s">
        <v>12075</v>
      </c>
      <c r="C5716" s="3" t="s">
        <v>12075</v>
      </c>
      <c r="D5716" s="12" t="s">
        <v>19628</v>
      </c>
      <c r="E5716" s="6" t="str">
        <f t="shared" si="287"/>
        <v>module=gempl</v>
      </c>
      <c r="F5716" s="3" t="s">
        <v>114</v>
      </c>
    </row>
    <row r="5717" spans="1:6" ht="30" customHeight="1">
      <c r="A5717" s="3" t="s">
        <v>3</v>
      </c>
      <c r="B5717" s="3" t="s">
        <v>12076</v>
      </c>
      <c r="C5717" s="3" t="s">
        <v>12076</v>
      </c>
      <c r="D5717" s="12" t="s">
        <v>19629</v>
      </c>
      <c r="E5717" s="6" t="str">
        <f t="shared" si="287"/>
        <v>module=gempl</v>
      </c>
      <c r="F5717" s="3" t="s">
        <v>114</v>
      </c>
    </row>
    <row r="5718" spans="1:6" ht="30" customHeight="1">
      <c r="A5718" s="3" t="s">
        <v>3</v>
      </c>
      <c r="B5718" s="3" t="s">
        <v>12077</v>
      </c>
      <c r="C5718" s="3" t="s">
        <v>12077</v>
      </c>
      <c r="D5718" s="12" t="s">
        <v>19630</v>
      </c>
      <c r="E5718" s="6" t="str">
        <f t="shared" si="287"/>
        <v>module=gempl</v>
      </c>
      <c r="F5718" s="3" t="s">
        <v>114</v>
      </c>
    </row>
    <row r="5719" spans="1:6" ht="30" customHeight="1">
      <c r="A5719" s="3" t="s">
        <v>3</v>
      </c>
      <c r="B5719" s="3" t="s">
        <v>12078</v>
      </c>
      <c r="C5719" s="3" t="s">
        <v>12078</v>
      </c>
      <c r="D5719" s="12" t="s">
        <v>19631</v>
      </c>
      <c r="E5719" s="6" t="str">
        <f t="shared" si="287"/>
        <v>module=gempl</v>
      </c>
      <c r="F5719" s="3" t="s">
        <v>114</v>
      </c>
    </row>
    <row r="5720" spans="1:6" ht="30" customHeight="1">
      <c r="A5720" s="3" t="s">
        <v>3</v>
      </c>
      <c r="B5720" s="3" t="s">
        <v>12079</v>
      </c>
      <c r="C5720" s="3" t="s">
        <v>12079</v>
      </c>
      <c r="D5720" s="12" t="s">
        <v>19632</v>
      </c>
      <c r="E5720" s="6" t="str">
        <f t="shared" si="287"/>
        <v>module=gempl</v>
      </c>
      <c r="F5720" s="3" t="s">
        <v>114</v>
      </c>
    </row>
    <row r="5721" spans="1:6" ht="30" customHeight="1">
      <c r="A5721" s="3" t="s">
        <v>3</v>
      </c>
      <c r="B5721" s="3" t="s">
        <v>12080</v>
      </c>
      <c r="C5721" s="3" t="s">
        <v>12080</v>
      </c>
      <c r="D5721" s="12" t="s">
        <v>19633</v>
      </c>
      <c r="E5721" s="6" t="str">
        <f t="shared" si="287"/>
        <v>module=gempl</v>
      </c>
      <c r="F5721" s="3" t="s">
        <v>114</v>
      </c>
    </row>
    <row r="5722" spans="1:6" ht="30" customHeight="1">
      <c r="A5722" s="3" t="s">
        <v>3</v>
      </c>
      <c r="B5722" s="3" t="s">
        <v>12081</v>
      </c>
      <c r="C5722" s="3" t="s">
        <v>12081</v>
      </c>
      <c r="D5722" s="12" t="s">
        <v>19634</v>
      </c>
      <c r="E5722" s="6" t="str">
        <f t="shared" si="287"/>
        <v>module=gempl</v>
      </c>
      <c r="F5722" s="3" t="s">
        <v>114</v>
      </c>
    </row>
    <row r="5723" spans="1:6" ht="30" customHeight="1">
      <c r="A5723" s="3" t="s">
        <v>3</v>
      </c>
      <c r="B5723" s="3" t="s">
        <v>12082</v>
      </c>
      <c r="C5723" s="3" t="s">
        <v>12082</v>
      </c>
      <c r="D5723" s="12" t="s">
        <v>19635</v>
      </c>
      <c r="E5723" s="6" t="str">
        <f t="shared" si="287"/>
        <v>module=gempl</v>
      </c>
      <c r="F5723" s="3" t="s">
        <v>114</v>
      </c>
    </row>
    <row r="5724" spans="1:6" ht="30" customHeight="1">
      <c r="A5724" s="3" t="s">
        <v>3</v>
      </c>
      <c r="B5724" s="3" t="s">
        <v>12083</v>
      </c>
      <c r="C5724" s="3" t="s">
        <v>12083</v>
      </c>
      <c r="D5724" s="12" t="s">
        <v>19636</v>
      </c>
      <c r="E5724" s="6" t="str">
        <f t="shared" si="287"/>
        <v>module=gempl</v>
      </c>
      <c r="F5724" s="3" t="s">
        <v>114</v>
      </c>
    </row>
    <row r="5725" spans="1:6" ht="30" customHeight="1">
      <c r="A5725" s="3" t="s">
        <v>3</v>
      </c>
      <c r="B5725" s="3" t="s">
        <v>12084</v>
      </c>
      <c r="C5725" s="3" t="s">
        <v>12084</v>
      </c>
      <c r="D5725" s="12" t="s">
        <v>19637</v>
      </c>
      <c r="E5725" s="6" t="str">
        <f t="shared" si="287"/>
        <v>module=gempl</v>
      </c>
      <c r="F5725" s="3" t="s">
        <v>114</v>
      </c>
    </row>
    <row r="5726" spans="1:6" ht="30" customHeight="1">
      <c r="A5726" s="3" t="s">
        <v>3</v>
      </c>
      <c r="B5726" s="3" t="s">
        <v>12085</v>
      </c>
      <c r="C5726" s="3" t="s">
        <v>12085</v>
      </c>
      <c r="D5726" s="12" t="s">
        <v>19638</v>
      </c>
      <c r="E5726" s="6" t="str">
        <f t="shared" si="287"/>
        <v>module=gempl</v>
      </c>
      <c r="F5726" s="3" t="s">
        <v>114</v>
      </c>
    </row>
    <row r="5727" spans="1:6" ht="30" customHeight="1">
      <c r="A5727" s="3" t="s">
        <v>3</v>
      </c>
      <c r="B5727" s="3" t="s">
        <v>12086</v>
      </c>
      <c r="C5727" s="3" t="s">
        <v>12086</v>
      </c>
      <c r="D5727" s="12" t="s">
        <v>19639</v>
      </c>
      <c r="E5727" s="6" t="str">
        <f t="shared" si="287"/>
        <v>module=gempl</v>
      </c>
      <c r="F5727" s="3" t="s">
        <v>114</v>
      </c>
    </row>
    <row r="5728" spans="1:6" ht="30" customHeight="1">
      <c r="A5728" s="3" t="s">
        <v>3</v>
      </c>
      <c r="B5728" s="3" t="s">
        <v>12087</v>
      </c>
      <c r="C5728" s="3" t="s">
        <v>12087</v>
      </c>
      <c r="D5728" s="12" t="s">
        <v>19640</v>
      </c>
      <c r="E5728" s="6" t="str">
        <f t="shared" si="287"/>
        <v>module=gempl</v>
      </c>
      <c r="F5728" s="3" t="s">
        <v>114</v>
      </c>
    </row>
    <row r="5729" spans="1:6" ht="30" customHeight="1">
      <c r="A5729" s="3" t="s">
        <v>3</v>
      </c>
      <c r="B5729" s="3" t="s">
        <v>12088</v>
      </c>
      <c r="C5729" s="3" t="s">
        <v>12088</v>
      </c>
      <c r="D5729" s="12" t="s">
        <v>19641</v>
      </c>
      <c r="E5729" s="6" t="str">
        <f t="shared" si="287"/>
        <v>module=gempl</v>
      </c>
      <c r="F5729" s="3" t="s">
        <v>114</v>
      </c>
    </row>
    <row r="5730" spans="1:6" ht="30" customHeight="1">
      <c r="A5730" s="3" t="s">
        <v>3</v>
      </c>
      <c r="B5730" s="3" t="s">
        <v>12089</v>
      </c>
      <c r="C5730" s="3" t="s">
        <v>12089</v>
      </c>
      <c r="D5730" s="12" t="s">
        <v>19642</v>
      </c>
      <c r="E5730" s="6" t="str">
        <f t="shared" si="287"/>
        <v>module=gempl</v>
      </c>
      <c r="F5730" s="3" t="s">
        <v>114</v>
      </c>
    </row>
    <row r="5731" spans="1:6" ht="30" customHeight="1">
      <c r="A5731" s="3" t="s">
        <v>3</v>
      </c>
      <c r="B5731" s="3" t="s">
        <v>12090</v>
      </c>
      <c r="C5731" s="3" t="s">
        <v>12090</v>
      </c>
      <c r="D5731" s="12" t="s">
        <v>19643</v>
      </c>
      <c r="E5731" s="6" t="str">
        <f t="shared" si="287"/>
        <v>module=gempl</v>
      </c>
      <c r="F5731" s="3" t="s">
        <v>114</v>
      </c>
    </row>
    <row r="5732" spans="1:6" ht="30" customHeight="1">
      <c r="A5732" s="3" t="s">
        <v>3</v>
      </c>
      <c r="B5732" s="3" t="s">
        <v>12091</v>
      </c>
      <c r="C5732" s="3" t="s">
        <v>12091</v>
      </c>
      <c r="D5732" s="12" t="s">
        <v>19644</v>
      </c>
      <c r="E5732" s="6" t="str">
        <f t="shared" si="287"/>
        <v>module=gempl</v>
      </c>
      <c r="F5732" s="3" t="s">
        <v>114</v>
      </c>
    </row>
    <row r="5733" spans="1:6" ht="30" customHeight="1">
      <c r="A5733" s="3" t="s">
        <v>3</v>
      </c>
      <c r="B5733" s="3" t="s">
        <v>12092</v>
      </c>
      <c r="C5733" s="3" t="s">
        <v>12092</v>
      </c>
      <c r="D5733" s="12" t="s">
        <v>19645</v>
      </c>
      <c r="E5733" s="6" t="str">
        <f t="shared" si="287"/>
        <v>module=gempl</v>
      </c>
      <c r="F5733" s="3" t="s">
        <v>114</v>
      </c>
    </row>
    <row r="5734" spans="1:6" ht="30" customHeight="1">
      <c r="A5734" s="3" t="s">
        <v>3</v>
      </c>
      <c r="B5734" s="3" t="s">
        <v>12093</v>
      </c>
      <c r="C5734" s="3" t="s">
        <v>12093</v>
      </c>
      <c r="D5734" s="12" t="s">
        <v>19646</v>
      </c>
      <c r="E5734" s="6" t="str">
        <f t="shared" si="287"/>
        <v>module=gempl</v>
      </c>
      <c r="F5734" s="3" t="s">
        <v>114</v>
      </c>
    </row>
    <row r="5735" spans="1:6" ht="30" customHeight="1">
      <c r="A5735" s="3" t="s">
        <v>3</v>
      </c>
      <c r="B5735" s="3" t="s">
        <v>12094</v>
      </c>
      <c r="C5735" s="3" t="s">
        <v>12094</v>
      </c>
      <c r="D5735" s="12" t="s">
        <v>19647</v>
      </c>
      <c r="E5735" s="6" t="str">
        <f t="shared" si="287"/>
        <v>module=gempl</v>
      </c>
      <c r="F5735" s="3" t="s">
        <v>114</v>
      </c>
    </row>
    <row r="5736" spans="1:6" ht="30" customHeight="1">
      <c r="A5736" s="3" t="s">
        <v>3</v>
      </c>
      <c r="B5736" s="3" t="s">
        <v>12095</v>
      </c>
      <c r="C5736" s="3" t="s">
        <v>12095</v>
      </c>
      <c r="D5736" s="12" t="s">
        <v>19648</v>
      </c>
      <c r="E5736" s="6" t="str">
        <f t="shared" si="287"/>
        <v>module=gempl</v>
      </c>
      <c r="F5736" s="3" t="s">
        <v>114</v>
      </c>
    </row>
    <row r="5737" spans="1:6" ht="30" customHeight="1">
      <c r="A5737" s="3" t="s">
        <v>3</v>
      </c>
      <c r="B5737" s="3" t="s">
        <v>12096</v>
      </c>
      <c r="C5737" s="3" t="s">
        <v>12096</v>
      </c>
      <c r="D5737" s="12" t="s">
        <v>19649</v>
      </c>
      <c r="E5737" s="6" t="str">
        <f t="shared" si="287"/>
        <v>module=gempl</v>
      </c>
      <c r="F5737" s="3" t="s">
        <v>114</v>
      </c>
    </row>
    <row r="5738" spans="1:6" ht="30" customHeight="1">
      <c r="A5738" s="3" t="s">
        <v>3</v>
      </c>
      <c r="B5738" s="3" t="s">
        <v>12097</v>
      </c>
      <c r="C5738" s="3" t="s">
        <v>12097</v>
      </c>
      <c r="D5738" s="12" t="s">
        <v>19650</v>
      </c>
      <c r="E5738" s="6" t="str">
        <f t="shared" si="287"/>
        <v>module=gempl</v>
      </c>
      <c r="F5738" s="3" t="s">
        <v>114</v>
      </c>
    </row>
    <row r="5739" spans="1:6" ht="30" customHeight="1">
      <c r="A5739" s="3" t="s">
        <v>3</v>
      </c>
      <c r="B5739" s="3" t="s">
        <v>12098</v>
      </c>
      <c r="C5739" s="3" t="s">
        <v>12098</v>
      </c>
      <c r="D5739" s="12" t="s">
        <v>19651</v>
      </c>
      <c r="E5739" s="6" t="str">
        <f t="shared" si="287"/>
        <v>module=gempl</v>
      </c>
      <c r="F5739" s="3" t="s">
        <v>114</v>
      </c>
    </row>
    <row r="5740" spans="1:6" ht="30" customHeight="1">
      <c r="A5740" s="3" t="s">
        <v>3</v>
      </c>
      <c r="B5740" s="3" t="s">
        <v>12099</v>
      </c>
      <c r="C5740" s="3" t="s">
        <v>12099</v>
      </c>
      <c r="D5740" s="12" t="s">
        <v>19652</v>
      </c>
      <c r="E5740" s="6" t="str">
        <f t="shared" si="287"/>
        <v>module=gempl</v>
      </c>
      <c r="F5740" s="3" t="s">
        <v>114</v>
      </c>
    </row>
    <row r="5741" spans="1:6" ht="30" customHeight="1">
      <c r="A5741" s="3" t="s">
        <v>3</v>
      </c>
      <c r="B5741" s="3" t="s">
        <v>12100</v>
      </c>
      <c r="C5741" s="3" t="s">
        <v>12100</v>
      </c>
      <c r="D5741" s="12" t="s">
        <v>19653</v>
      </c>
      <c r="E5741" s="6" t="str">
        <f t="shared" si="287"/>
        <v>module=gempl</v>
      </c>
      <c r="F5741" s="3" t="s">
        <v>114</v>
      </c>
    </row>
    <row r="5742" spans="1:6" ht="30" customHeight="1">
      <c r="A5742" s="3" t="s">
        <v>3</v>
      </c>
      <c r="B5742" s="3" t="s">
        <v>12101</v>
      </c>
      <c r="C5742" s="3" t="s">
        <v>12101</v>
      </c>
      <c r="D5742" s="12" t="s">
        <v>19654</v>
      </c>
      <c r="E5742" s="6" t="str">
        <f t="shared" si="287"/>
        <v>module=gempl</v>
      </c>
      <c r="F5742" s="3" t="s">
        <v>114</v>
      </c>
    </row>
    <row r="5743" spans="1:6" ht="30" customHeight="1">
      <c r="A5743" s="3" t="s">
        <v>3</v>
      </c>
      <c r="B5743" s="3" t="s">
        <v>12102</v>
      </c>
      <c r="C5743" s="3" t="s">
        <v>12102</v>
      </c>
      <c r="D5743" s="12" t="s">
        <v>19655</v>
      </c>
      <c r="E5743" s="6" t="str">
        <f t="shared" si="287"/>
        <v>module=gempl</v>
      </c>
      <c r="F5743" s="3" t="s">
        <v>114</v>
      </c>
    </row>
    <row r="5744" spans="1:6" ht="30" customHeight="1">
      <c r="A5744" s="3" t="s">
        <v>3</v>
      </c>
      <c r="B5744" s="3" t="s">
        <v>12103</v>
      </c>
      <c r="C5744" s="3" t="s">
        <v>12103</v>
      </c>
      <c r="D5744" s="12" t="s">
        <v>19656</v>
      </c>
      <c r="E5744" s="6" t="str">
        <f t="shared" si="287"/>
        <v>module=gempl</v>
      </c>
      <c r="F5744" s="3" t="s">
        <v>114</v>
      </c>
    </row>
    <row r="5745" spans="1:6" ht="30" customHeight="1">
      <c r="A5745" s="3" t="s">
        <v>3</v>
      </c>
      <c r="B5745" s="3" t="s">
        <v>12104</v>
      </c>
      <c r="C5745" s="3" t="s">
        <v>12104</v>
      </c>
      <c r="D5745" s="12" t="s">
        <v>19657</v>
      </c>
      <c r="E5745" s="6" t="str">
        <f t="shared" si="287"/>
        <v>module=gempl</v>
      </c>
      <c r="F5745" s="3" t="s">
        <v>114</v>
      </c>
    </row>
    <row r="5746" spans="1:6" ht="30" customHeight="1">
      <c r="A5746" s="3" t="s">
        <v>3</v>
      </c>
      <c r="B5746" s="3" t="s">
        <v>12105</v>
      </c>
      <c r="C5746" s="3" t="s">
        <v>12105</v>
      </c>
      <c r="D5746" s="12" t="s">
        <v>19658</v>
      </c>
      <c r="E5746" s="6" t="str">
        <f t="shared" si="287"/>
        <v>module=gempl</v>
      </c>
      <c r="F5746" s="3" t="s">
        <v>114</v>
      </c>
    </row>
    <row r="5747" spans="1:6" ht="30" customHeight="1">
      <c r="A5747" s="3" t="s">
        <v>3</v>
      </c>
      <c r="B5747" s="3" t="s">
        <v>12106</v>
      </c>
      <c r="C5747" s="3" t="s">
        <v>12106</v>
      </c>
      <c r="D5747" s="12" t="s">
        <v>19659</v>
      </c>
      <c r="E5747" s="6" t="str">
        <f t="shared" ref="E5747:E5810" si="289">HYPERLINK("http://www.ssc.wisc.edu/wlsresearch/documentation/waves/?wave=grad2k&amp;module=gempl","module=gempl")</f>
        <v>module=gempl</v>
      </c>
      <c r="F5747" s="3" t="s">
        <v>114</v>
      </c>
    </row>
    <row r="5748" spans="1:6" ht="30" customHeight="1">
      <c r="A5748" s="3" t="s">
        <v>3</v>
      </c>
      <c r="B5748" s="3" t="s">
        <v>12107</v>
      </c>
      <c r="C5748" s="3" t="s">
        <v>12107</v>
      </c>
      <c r="D5748" s="12" t="s">
        <v>19660</v>
      </c>
      <c r="E5748" s="6" t="str">
        <f t="shared" si="289"/>
        <v>module=gempl</v>
      </c>
      <c r="F5748" s="3" t="s">
        <v>114</v>
      </c>
    </row>
    <row r="5749" spans="1:6" ht="30" customHeight="1">
      <c r="A5749" s="3" t="s">
        <v>3</v>
      </c>
      <c r="B5749" s="3" t="s">
        <v>12108</v>
      </c>
      <c r="C5749" s="3" t="s">
        <v>12108</v>
      </c>
      <c r="D5749" s="12" t="s">
        <v>19661</v>
      </c>
      <c r="E5749" s="6" t="str">
        <f t="shared" si="289"/>
        <v>module=gempl</v>
      </c>
      <c r="F5749" s="3" t="s">
        <v>114</v>
      </c>
    </row>
    <row r="5750" spans="1:6" ht="30" customHeight="1">
      <c r="A5750" s="3" t="s">
        <v>3</v>
      </c>
      <c r="B5750" s="3" t="s">
        <v>12109</v>
      </c>
      <c r="C5750" s="3" t="s">
        <v>12109</v>
      </c>
      <c r="D5750" s="12" t="s">
        <v>19662</v>
      </c>
      <c r="E5750" s="6" t="str">
        <f t="shared" si="289"/>
        <v>module=gempl</v>
      </c>
      <c r="F5750" s="3" t="s">
        <v>114</v>
      </c>
    </row>
    <row r="5751" spans="1:6" ht="30" customHeight="1">
      <c r="A5751" s="3" t="s">
        <v>3</v>
      </c>
      <c r="B5751" s="3" t="s">
        <v>12110</v>
      </c>
      <c r="C5751" s="3" t="s">
        <v>12110</v>
      </c>
      <c r="D5751" s="12" t="s">
        <v>19663</v>
      </c>
      <c r="E5751" s="6" t="str">
        <f t="shared" si="289"/>
        <v>module=gempl</v>
      </c>
      <c r="F5751" s="3" t="s">
        <v>114</v>
      </c>
    </row>
    <row r="5752" spans="1:6" ht="30" customHeight="1">
      <c r="A5752" s="3" t="s">
        <v>3</v>
      </c>
      <c r="B5752" s="3" t="s">
        <v>12111</v>
      </c>
      <c r="C5752" s="3" t="s">
        <v>12111</v>
      </c>
      <c r="D5752" s="12" t="s">
        <v>19664</v>
      </c>
      <c r="E5752" s="6" t="str">
        <f t="shared" si="289"/>
        <v>module=gempl</v>
      </c>
      <c r="F5752" s="3" t="s">
        <v>114</v>
      </c>
    </row>
    <row r="5753" spans="1:6" ht="30" customHeight="1">
      <c r="A5753" s="3" t="s">
        <v>3</v>
      </c>
      <c r="B5753" s="3" t="s">
        <v>12112</v>
      </c>
      <c r="C5753" s="3" t="s">
        <v>12112</v>
      </c>
      <c r="D5753" s="12" t="s">
        <v>19665</v>
      </c>
      <c r="E5753" s="6" t="str">
        <f t="shared" si="289"/>
        <v>module=gempl</v>
      </c>
      <c r="F5753" s="3" t="s">
        <v>114</v>
      </c>
    </row>
    <row r="5754" spans="1:6" ht="30" customHeight="1">
      <c r="A5754" s="3" t="s">
        <v>3</v>
      </c>
      <c r="B5754" s="3" t="s">
        <v>12113</v>
      </c>
      <c r="C5754" s="3" t="s">
        <v>12113</v>
      </c>
      <c r="D5754" s="12" t="s">
        <v>19666</v>
      </c>
      <c r="E5754" s="6" t="str">
        <f t="shared" si="289"/>
        <v>module=gempl</v>
      </c>
      <c r="F5754" s="3" t="s">
        <v>114</v>
      </c>
    </row>
    <row r="5755" spans="1:6" ht="30" customHeight="1">
      <c r="A5755" s="3" t="s">
        <v>3</v>
      </c>
      <c r="B5755" s="3" t="s">
        <v>12114</v>
      </c>
      <c r="C5755" s="3" t="s">
        <v>12114</v>
      </c>
      <c r="D5755" s="12" t="s">
        <v>19667</v>
      </c>
      <c r="E5755" s="6" t="str">
        <f t="shared" si="289"/>
        <v>module=gempl</v>
      </c>
      <c r="F5755" s="3" t="s">
        <v>114</v>
      </c>
    </row>
    <row r="5756" spans="1:6" ht="30" customHeight="1">
      <c r="A5756" s="3" t="s">
        <v>3</v>
      </c>
      <c r="B5756" s="3" t="s">
        <v>12115</v>
      </c>
      <c r="C5756" s="3" t="s">
        <v>12115</v>
      </c>
      <c r="D5756" s="12" t="s">
        <v>19668</v>
      </c>
      <c r="E5756" s="6" t="str">
        <f t="shared" si="289"/>
        <v>module=gempl</v>
      </c>
      <c r="F5756" s="3" t="s">
        <v>114</v>
      </c>
    </row>
    <row r="5757" spans="1:6" ht="30" customHeight="1">
      <c r="A5757" s="3" t="s">
        <v>3</v>
      </c>
      <c r="B5757" s="3" t="s">
        <v>12116</v>
      </c>
      <c r="C5757" s="3" t="s">
        <v>12116</v>
      </c>
      <c r="D5757" s="12" t="s">
        <v>19669</v>
      </c>
      <c r="E5757" s="6" t="str">
        <f t="shared" si="289"/>
        <v>module=gempl</v>
      </c>
      <c r="F5757" s="3" t="s">
        <v>114</v>
      </c>
    </row>
    <row r="5758" spans="1:6" ht="30" customHeight="1">
      <c r="A5758" s="3" t="s">
        <v>3</v>
      </c>
      <c r="B5758" s="3" t="s">
        <v>12117</v>
      </c>
      <c r="C5758" s="3" t="s">
        <v>12117</v>
      </c>
      <c r="D5758" s="12" t="s">
        <v>19670</v>
      </c>
      <c r="E5758" s="6" t="str">
        <f t="shared" si="289"/>
        <v>module=gempl</v>
      </c>
      <c r="F5758" s="3" t="s">
        <v>114</v>
      </c>
    </row>
    <row r="5759" spans="1:6" ht="30" customHeight="1">
      <c r="A5759" s="3" t="s">
        <v>3</v>
      </c>
      <c r="B5759" s="3" t="s">
        <v>12118</v>
      </c>
      <c r="C5759" s="3" t="s">
        <v>12118</v>
      </c>
      <c r="D5759" s="12" t="s">
        <v>19671</v>
      </c>
      <c r="E5759" s="6" t="str">
        <f t="shared" si="289"/>
        <v>module=gempl</v>
      </c>
      <c r="F5759" s="3" t="s">
        <v>114</v>
      </c>
    </row>
    <row r="5760" spans="1:6" ht="30" customHeight="1">
      <c r="A5760" s="3" t="s">
        <v>3</v>
      </c>
      <c r="B5760" s="3" t="s">
        <v>12119</v>
      </c>
      <c r="C5760" s="3" t="s">
        <v>12119</v>
      </c>
      <c r="D5760" s="12" t="s">
        <v>19672</v>
      </c>
      <c r="E5760" s="6" t="str">
        <f t="shared" si="289"/>
        <v>module=gempl</v>
      </c>
      <c r="F5760" s="3" t="s">
        <v>114</v>
      </c>
    </row>
    <row r="5761" spans="1:6" ht="30" customHeight="1">
      <c r="A5761" s="3" t="s">
        <v>3</v>
      </c>
      <c r="B5761" s="3" t="s">
        <v>12120</v>
      </c>
      <c r="C5761" s="3" t="s">
        <v>12120</v>
      </c>
      <c r="D5761" s="12" t="s">
        <v>19673</v>
      </c>
      <c r="E5761" s="6" t="str">
        <f t="shared" si="289"/>
        <v>module=gempl</v>
      </c>
      <c r="F5761" s="3" t="s">
        <v>114</v>
      </c>
    </row>
    <row r="5762" spans="1:6" ht="30" customHeight="1">
      <c r="A5762" s="3" t="s">
        <v>3</v>
      </c>
      <c r="B5762" s="3" t="s">
        <v>12121</v>
      </c>
      <c r="C5762" s="3" t="s">
        <v>12121</v>
      </c>
      <c r="D5762" s="12" t="s">
        <v>19674</v>
      </c>
      <c r="E5762" s="6" t="str">
        <f t="shared" si="289"/>
        <v>module=gempl</v>
      </c>
      <c r="F5762" s="3" t="s">
        <v>114</v>
      </c>
    </row>
    <row r="5763" spans="1:6" ht="30" customHeight="1">
      <c r="A5763" s="3" t="s">
        <v>3</v>
      </c>
      <c r="B5763" s="3" t="s">
        <v>12122</v>
      </c>
      <c r="C5763" s="3" t="s">
        <v>12122</v>
      </c>
      <c r="D5763" s="12" t="s">
        <v>19675</v>
      </c>
      <c r="E5763" s="6" t="str">
        <f t="shared" si="289"/>
        <v>module=gempl</v>
      </c>
      <c r="F5763" s="3" t="s">
        <v>114</v>
      </c>
    </row>
    <row r="5764" spans="1:6" ht="30" customHeight="1">
      <c r="A5764" s="3" t="s">
        <v>3</v>
      </c>
      <c r="B5764" s="3" t="s">
        <v>12123</v>
      </c>
      <c r="C5764" s="3" t="s">
        <v>12123</v>
      </c>
      <c r="D5764" s="12" t="s">
        <v>19676</v>
      </c>
      <c r="E5764" s="6" t="str">
        <f t="shared" si="289"/>
        <v>module=gempl</v>
      </c>
      <c r="F5764" s="3" t="s">
        <v>114</v>
      </c>
    </row>
    <row r="5765" spans="1:6" ht="30" customHeight="1">
      <c r="A5765" s="3" t="s">
        <v>3</v>
      </c>
      <c r="B5765" s="3" t="s">
        <v>12124</v>
      </c>
      <c r="C5765" s="3" t="s">
        <v>12124</v>
      </c>
      <c r="D5765" s="12" t="s">
        <v>19677</v>
      </c>
      <c r="E5765" s="6" t="str">
        <f t="shared" si="289"/>
        <v>module=gempl</v>
      </c>
      <c r="F5765" s="3" t="s">
        <v>114</v>
      </c>
    </row>
    <row r="5766" spans="1:6" ht="30" customHeight="1">
      <c r="A5766" s="3" t="s">
        <v>3</v>
      </c>
      <c r="B5766" s="3" t="s">
        <v>12125</v>
      </c>
      <c r="C5766" s="3" t="s">
        <v>12125</v>
      </c>
      <c r="D5766" s="12" t="s">
        <v>19678</v>
      </c>
      <c r="E5766" s="6" t="str">
        <f t="shared" si="289"/>
        <v>module=gempl</v>
      </c>
      <c r="F5766" s="3" t="s">
        <v>114</v>
      </c>
    </row>
    <row r="5767" spans="1:6" ht="30" customHeight="1">
      <c r="A5767" s="3" t="s">
        <v>3</v>
      </c>
      <c r="B5767" s="3" t="s">
        <v>12126</v>
      </c>
      <c r="C5767" s="3" t="s">
        <v>12126</v>
      </c>
      <c r="D5767" s="12" t="s">
        <v>19679</v>
      </c>
      <c r="E5767" s="6" t="str">
        <f t="shared" si="289"/>
        <v>module=gempl</v>
      </c>
      <c r="F5767" s="3" t="s">
        <v>114</v>
      </c>
    </row>
    <row r="5768" spans="1:6" ht="30" customHeight="1">
      <c r="A5768" s="3" t="s">
        <v>3</v>
      </c>
      <c r="B5768" s="3" t="s">
        <v>12127</v>
      </c>
      <c r="C5768" s="3" t="s">
        <v>12127</v>
      </c>
      <c r="D5768" s="12" t="s">
        <v>19680</v>
      </c>
      <c r="E5768" s="6" t="str">
        <f t="shared" si="289"/>
        <v>module=gempl</v>
      </c>
      <c r="F5768" s="3" t="s">
        <v>114</v>
      </c>
    </row>
    <row r="5769" spans="1:6" ht="30" customHeight="1">
      <c r="A5769" s="3" t="s">
        <v>3</v>
      </c>
      <c r="B5769" s="3" t="s">
        <v>12128</v>
      </c>
      <c r="C5769" s="3" t="s">
        <v>12128</v>
      </c>
      <c r="D5769" s="12" t="s">
        <v>19681</v>
      </c>
      <c r="E5769" s="6" t="str">
        <f t="shared" si="289"/>
        <v>module=gempl</v>
      </c>
      <c r="F5769" s="3" t="s">
        <v>114</v>
      </c>
    </row>
    <row r="5770" spans="1:6" ht="30" customHeight="1">
      <c r="A5770" s="3" t="s">
        <v>3</v>
      </c>
      <c r="B5770" s="3" t="s">
        <v>12129</v>
      </c>
      <c r="C5770" s="3" t="s">
        <v>12129</v>
      </c>
      <c r="D5770" s="12" t="s">
        <v>19682</v>
      </c>
      <c r="E5770" s="6" t="str">
        <f t="shared" si="289"/>
        <v>module=gempl</v>
      </c>
      <c r="F5770" s="3" t="s">
        <v>114</v>
      </c>
    </row>
    <row r="5771" spans="1:6" ht="30" customHeight="1">
      <c r="A5771" s="3" t="s">
        <v>3</v>
      </c>
      <c r="B5771" s="3" t="s">
        <v>12130</v>
      </c>
      <c r="C5771" s="3" t="s">
        <v>12130</v>
      </c>
      <c r="D5771" s="12" t="s">
        <v>19683</v>
      </c>
      <c r="E5771" s="6" t="str">
        <f t="shared" si="289"/>
        <v>module=gempl</v>
      </c>
      <c r="F5771" s="3" t="s">
        <v>114</v>
      </c>
    </row>
    <row r="5772" spans="1:6" ht="30" customHeight="1">
      <c r="A5772" s="3" t="s">
        <v>3</v>
      </c>
      <c r="B5772" s="3" t="s">
        <v>12131</v>
      </c>
      <c r="C5772" s="3" t="s">
        <v>12131</v>
      </c>
      <c r="D5772" s="12" t="s">
        <v>19684</v>
      </c>
      <c r="E5772" s="6" t="str">
        <f t="shared" si="289"/>
        <v>module=gempl</v>
      </c>
      <c r="F5772" s="3" t="s">
        <v>114</v>
      </c>
    </row>
    <row r="5773" spans="1:6" ht="30" customHeight="1">
      <c r="A5773" s="3" t="s">
        <v>3</v>
      </c>
      <c r="B5773" s="3" t="s">
        <v>12132</v>
      </c>
      <c r="C5773" s="3" t="s">
        <v>12132</v>
      </c>
      <c r="D5773" s="12" t="s">
        <v>19685</v>
      </c>
      <c r="E5773" s="6" t="str">
        <f t="shared" si="289"/>
        <v>module=gempl</v>
      </c>
      <c r="F5773" s="3" t="s">
        <v>114</v>
      </c>
    </row>
    <row r="5774" spans="1:6" ht="30" customHeight="1">
      <c r="A5774" s="3" t="s">
        <v>3</v>
      </c>
      <c r="B5774" s="3" t="s">
        <v>12133</v>
      </c>
      <c r="C5774" s="3" t="s">
        <v>12133</v>
      </c>
      <c r="D5774" s="12" t="s">
        <v>19686</v>
      </c>
      <c r="E5774" s="6" t="str">
        <f t="shared" si="289"/>
        <v>module=gempl</v>
      </c>
      <c r="F5774" s="3" t="s">
        <v>114</v>
      </c>
    </row>
    <row r="5775" spans="1:6" ht="30" customHeight="1">
      <c r="A5775" s="3" t="s">
        <v>3</v>
      </c>
      <c r="B5775" s="3" t="s">
        <v>12134</v>
      </c>
      <c r="C5775" s="3" t="s">
        <v>12134</v>
      </c>
      <c r="D5775" s="12" t="s">
        <v>19687</v>
      </c>
      <c r="E5775" s="6" t="str">
        <f t="shared" si="289"/>
        <v>module=gempl</v>
      </c>
      <c r="F5775" s="3" t="s">
        <v>114</v>
      </c>
    </row>
    <row r="5776" spans="1:6" ht="30" customHeight="1">
      <c r="A5776" s="3" t="s">
        <v>3</v>
      </c>
      <c r="B5776" s="3" t="s">
        <v>12135</v>
      </c>
      <c r="C5776" s="3" t="s">
        <v>12135</v>
      </c>
      <c r="D5776" s="12" t="s">
        <v>19688</v>
      </c>
      <c r="E5776" s="6" t="str">
        <f t="shared" si="289"/>
        <v>module=gempl</v>
      </c>
      <c r="F5776" s="3" t="s">
        <v>114</v>
      </c>
    </row>
    <row r="5777" spans="1:6" ht="30" customHeight="1">
      <c r="A5777" s="3" t="s">
        <v>3</v>
      </c>
      <c r="B5777" s="3" t="s">
        <v>12136</v>
      </c>
      <c r="C5777" s="3" t="s">
        <v>12136</v>
      </c>
      <c r="D5777" s="12" t="s">
        <v>19689</v>
      </c>
      <c r="E5777" s="6" t="str">
        <f t="shared" si="289"/>
        <v>module=gempl</v>
      </c>
      <c r="F5777" s="3" t="s">
        <v>114</v>
      </c>
    </row>
    <row r="5778" spans="1:6" ht="30" customHeight="1">
      <c r="A5778" s="3" t="s">
        <v>3</v>
      </c>
      <c r="B5778" s="3" t="s">
        <v>12137</v>
      </c>
      <c r="C5778" s="3" t="s">
        <v>12137</v>
      </c>
      <c r="D5778" s="12" t="s">
        <v>19690</v>
      </c>
      <c r="E5778" s="6" t="str">
        <f t="shared" si="289"/>
        <v>module=gempl</v>
      </c>
      <c r="F5778" s="3" t="s">
        <v>114</v>
      </c>
    </row>
    <row r="5779" spans="1:6" ht="30" customHeight="1">
      <c r="A5779" s="3" t="s">
        <v>3</v>
      </c>
      <c r="B5779" s="3" t="s">
        <v>12138</v>
      </c>
      <c r="C5779" s="3" t="s">
        <v>12138</v>
      </c>
      <c r="D5779" s="12" t="s">
        <v>19691</v>
      </c>
      <c r="E5779" s="6" t="str">
        <f t="shared" si="289"/>
        <v>module=gempl</v>
      </c>
      <c r="F5779" s="3" t="s">
        <v>114</v>
      </c>
    </row>
    <row r="5780" spans="1:6" ht="30" customHeight="1">
      <c r="A5780" s="3" t="s">
        <v>3</v>
      </c>
      <c r="B5780" s="3" t="s">
        <v>12139</v>
      </c>
      <c r="C5780" s="3" t="s">
        <v>12139</v>
      </c>
      <c r="D5780" s="12" t="s">
        <v>19692</v>
      </c>
      <c r="E5780" s="6" t="str">
        <f t="shared" si="289"/>
        <v>module=gempl</v>
      </c>
      <c r="F5780" s="3" t="s">
        <v>114</v>
      </c>
    </row>
    <row r="5781" spans="1:6" ht="30" customHeight="1">
      <c r="A5781" s="3" t="s">
        <v>3</v>
      </c>
      <c r="B5781" s="3" t="s">
        <v>12140</v>
      </c>
      <c r="C5781" s="3" t="s">
        <v>12140</v>
      </c>
      <c r="D5781" s="12" t="s">
        <v>19693</v>
      </c>
      <c r="E5781" s="6" t="str">
        <f t="shared" si="289"/>
        <v>module=gempl</v>
      </c>
      <c r="F5781" s="3" t="s">
        <v>114</v>
      </c>
    </row>
    <row r="5782" spans="1:6" ht="30" customHeight="1">
      <c r="A5782" s="3" t="s">
        <v>3</v>
      </c>
      <c r="B5782" s="3" t="s">
        <v>12141</v>
      </c>
      <c r="C5782" s="3" t="s">
        <v>12141</v>
      </c>
      <c r="D5782" s="12" t="s">
        <v>19694</v>
      </c>
      <c r="E5782" s="6" t="str">
        <f t="shared" si="289"/>
        <v>module=gempl</v>
      </c>
      <c r="F5782" s="3" t="s">
        <v>114</v>
      </c>
    </row>
    <row r="5783" spans="1:6" ht="30" customHeight="1">
      <c r="A5783" s="3" t="s">
        <v>3</v>
      </c>
      <c r="B5783" s="3" t="s">
        <v>12142</v>
      </c>
      <c r="C5783" s="3" t="s">
        <v>12142</v>
      </c>
      <c r="D5783" s="12" t="s">
        <v>19695</v>
      </c>
      <c r="E5783" s="6" t="str">
        <f t="shared" si="289"/>
        <v>module=gempl</v>
      </c>
      <c r="F5783" s="3" t="s">
        <v>114</v>
      </c>
    </row>
    <row r="5784" spans="1:6" ht="30" customHeight="1">
      <c r="A5784" s="3" t="s">
        <v>3</v>
      </c>
      <c r="B5784" s="3" t="s">
        <v>12143</v>
      </c>
      <c r="C5784" s="3" t="s">
        <v>12143</v>
      </c>
      <c r="D5784" s="12" t="s">
        <v>19696</v>
      </c>
      <c r="E5784" s="6" t="str">
        <f t="shared" si="289"/>
        <v>module=gempl</v>
      </c>
      <c r="F5784" s="3" t="s">
        <v>114</v>
      </c>
    </row>
    <row r="5785" spans="1:6" ht="30" customHeight="1">
      <c r="A5785" s="3" t="s">
        <v>3</v>
      </c>
      <c r="B5785" s="3" t="s">
        <v>12144</v>
      </c>
      <c r="C5785" s="3" t="s">
        <v>12144</v>
      </c>
      <c r="D5785" s="12" t="s">
        <v>19697</v>
      </c>
      <c r="E5785" s="6" t="str">
        <f t="shared" si="289"/>
        <v>module=gempl</v>
      </c>
      <c r="F5785" s="3" t="s">
        <v>114</v>
      </c>
    </row>
    <row r="5786" spans="1:6" ht="30" customHeight="1">
      <c r="A5786" s="3" t="s">
        <v>3</v>
      </c>
      <c r="B5786" s="3" t="s">
        <v>12145</v>
      </c>
      <c r="C5786" s="3" t="s">
        <v>12145</v>
      </c>
      <c r="D5786" s="12" t="s">
        <v>19698</v>
      </c>
      <c r="E5786" s="6" t="str">
        <f t="shared" si="289"/>
        <v>module=gempl</v>
      </c>
      <c r="F5786" s="3" t="s">
        <v>114</v>
      </c>
    </row>
    <row r="5787" spans="1:6" ht="30" customHeight="1">
      <c r="A5787" s="3" t="s">
        <v>3</v>
      </c>
      <c r="B5787" s="3" t="s">
        <v>12146</v>
      </c>
      <c r="C5787" s="3" t="s">
        <v>12146</v>
      </c>
      <c r="D5787" s="12" t="s">
        <v>19699</v>
      </c>
      <c r="E5787" s="6" t="str">
        <f t="shared" si="289"/>
        <v>module=gempl</v>
      </c>
      <c r="F5787" s="3" t="s">
        <v>114</v>
      </c>
    </row>
    <row r="5788" spans="1:6" ht="30" customHeight="1">
      <c r="A5788" s="3" t="s">
        <v>3</v>
      </c>
      <c r="B5788" s="3" t="s">
        <v>12147</v>
      </c>
      <c r="C5788" s="3" t="s">
        <v>12147</v>
      </c>
      <c r="D5788" s="12" t="s">
        <v>19700</v>
      </c>
      <c r="E5788" s="6" t="str">
        <f t="shared" si="289"/>
        <v>module=gempl</v>
      </c>
      <c r="F5788" s="3" t="s">
        <v>114</v>
      </c>
    </row>
    <row r="5789" spans="1:6" ht="30" customHeight="1">
      <c r="A5789" s="3" t="s">
        <v>3</v>
      </c>
      <c r="B5789" s="3" t="s">
        <v>12148</v>
      </c>
      <c r="C5789" s="3" t="s">
        <v>12148</v>
      </c>
      <c r="D5789" s="12" t="s">
        <v>19701</v>
      </c>
      <c r="E5789" s="6" t="str">
        <f t="shared" si="289"/>
        <v>module=gempl</v>
      </c>
      <c r="F5789" s="3" t="s">
        <v>114</v>
      </c>
    </row>
    <row r="5790" spans="1:6" ht="30" customHeight="1">
      <c r="A5790" s="3" t="s">
        <v>3</v>
      </c>
      <c r="B5790" s="3" t="s">
        <v>12149</v>
      </c>
      <c r="C5790" s="3" t="s">
        <v>12149</v>
      </c>
      <c r="D5790" s="12" t="s">
        <v>19702</v>
      </c>
      <c r="E5790" s="6" t="str">
        <f t="shared" si="289"/>
        <v>module=gempl</v>
      </c>
      <c r="F5790" s="3" t="s">
        <v>114</v>
      </c>
    </row>
    <row r="5791" spans="1:6" ht="30" customHeight="1">
      <c r="A5791" s="3" t="s">
        <v>3</v>
      </c>
      <c r="B5791" s="3" t="s">
        <v>12150</v>
      </c>
      <c r="C5791" s="3" t="s">
        <v>12150</v>
      </c>
      <c r="D5791" s="12" t="s">
        <v>19703</v>
      </c>
      <c r="E5791" s="6" t="str">
        <f t="shared" si="289"/>
        <v>module=gempl</v>
      </c>
      <c r="F5791" s="3" t="s">
        <v>114</v>
      </c>
    </row>
    <row r="5792" spans="1:6" ht="30" customHeight="1">
      <c r="A5792" s="3" t="s">
        <v>3</v>
      </c>
      <c r="B5792" s="3" t="s">
        <v>12151</v>
      </c>
      <c r="C5792" s="3" t="s">
        <v>12151</v>
      </c>
      <c r="D5792" s="12" t="s">
        <v>19704</v>
      </c>
      <c r="E5792" s="6" t="str">
        <f t="shared" si="289"/>
        <v>module=gempl</v>
      </c>
      <c r="F5792" s="3" t="s">
        <v>114</v>
      </c>
    </row>
    <row r="5793" spans="1:6" ht="30" customHeight="1">
      <c r="A5793" s="3" t="s">
        <v>3</v>
      </c>
      <c r="B5793" s="3" t="s">
        <v>12152</v>
      </c>
      <c r="C5793" s="3" t="s">
        <v>12152</v>
      </c>
      <c r="D5793" s="12" t="s">
        <v>19705</v>
      </c>
      <c r="E5793" s="6" t="str">
        <f t="shared" si="289"/>
        <v>module=gempl</v>
      </c>
      <c r="F5793" s="3" t="s">
        <v>114</v>
      </c>
    </row>
    <row r="5794" spans="1:6" ht="30" customHeight="1">
      <c r="A5794" s="3" t="s">
        <v>3</v>
      </c>
      <c r="B5794" s="3" t="s">
        <v>12153</v>
      </c>
      <c r="C5794" s="3" t="s">
        <v>12153</v>
      </c>
      <c r="D5794" s="12" t="s">
        <v>19706</v>
      </c>
      <c r="E5794" s="6" t="str">
        <f t="shared" si="289"/>
        <v>module=gempl</v>
      </c>
      <c r="F5794" s="3" t="s">
        <v>114</v>
      </c>
    </row>
    <row r="5795" spans="1:6" ht="30" customHeight="1">
      <c r="A5795" s="3" t="s">
        <v>3</v>
      </c>
      <c r="B5795" s="3" t="s">
        <v>12154</v>
      </c>
      <c r="C5795" s="3" t="s">
        <v>12154</v>
      </c>
      <c r="D5795" s="12" t="s">
        <v>19707</v>
      </c>
      <c r="E5795" s="6" t="str">
        <f t="shared" si="289"/>
        <v>module=gempl</v>
      </c>
      <c r="F5795" s="3" t="s">
        <v>114</v>
      </c>
    </row>
    <row r="5796" spans="1:6" ht="30" customHeight="1">
      <c r="A5796" s="3" t="s">
        <v>3</v>
      </c>
      <c r="B5796" s="3" t="s">
        <v>12155</v>
      </c>
      <c r="C5796" s="3" t="s">
        <v>12155</v>
      </c>
      <c r="D5796" s="12" t="s">
        <v>19708</v>
      </c>
      <c r="E5796" s="6" t="str">
        <f t="shared" si="289"/>
        <v>module=gempl</v>
      </c>
      <c r="F5796" s="3" t="s">
        <v>114</v>
      </c>
    </row>
    <row r="5797" spans="1:6" ht="30" customHeight="1">
      <c r="A5797" s="3" t="s">
        <v>3</v>
      </c>
      <c r="B5797" s="3" t="s">
        <v>12156</v>
      </c>
      <c r="C5797" s="3" t="s">
        <v>12156</v>
      </c>
      <c r="D5797" s="12" t="s">
        <v>19709</v>
      </c>
      <c r="E5797" s="6" t="str">
        <f t="shared" si="289"/>
        <v>module=gempl</v>
      </c>
      <c r="F5797" s="3" t="s">
        <v>114</v>
      </c>
    </row>
    <row r="5798" spans="1:6" ht="30" customHeight="1">
      <c r="A5798" s="3" t="s">
        <v>3</v>
      </c>
      <c r="B5798" s="3" t="s">
        <v>12157</v>
      </c>
      <c r="C5798" s="3" t="s">
        <v>12157</v>
      </c>
      <c r="D5798" s="12" t="s">
        <v>19710</v>
      </c>
      <c r="E5798" s="6" t="str">
        <f t="shared" si="289"/>
        <v>module=gempl</v>
      </c>
      <c r="F5798" s="3" t="s">
        <v>114</v>
      </c>
    </row>
    <row r="5799" spans="1:6" ht="30" customHeight="1">
      <c r="A5799" s="3" t="s">
        <v>3</v>
      </c>
      <c r="B5799" s="3" t="s">
        <v>12158</v>
      </c>
      <c r="C5799" s="3" t="s">
        <v>12158</v>
      </c>
      <c r="D5799" s="12" t="s">
        <v>19711</v>
      </c>
      <c r="E5799" s="6" t="str">
        <f t="shared" si="289"/>
        <v>module=gempl</v>
      </c>
      <c r="F5799" s="3" t="s">
        <v>114</v>
      </c>
    </row>
    <row r="5800" spans="1:6" ht="30" customHeight="1">
      <c r="A5800" s="3" t="s">
        <v>3</v>
      </c>
      <c r="B5800" s="3" t="s">
        <v>12159</v>
      </c>
      <c r="C5800" s="3" t="s">
        <v>12159</v>
      </c>
      <c r="D5800" s="12" t="s">
        <v>19712</v>
      </c>
      <c r="E5800" s="6" t="str">
        <f t="shared" si="289"/>
        <v>module=gempl</v>
      </c>
      <c r="F5800" s="3" t="s">
        <v>114</v>
      </c>
    </row>
    <row r="5801" spans="1:6" ht="30" customHeight="1">
      <c r="A5801" s="3" t="s">
        <v>3</v>
      </c>
      <c r="B5801" s="3" t="s">
        <v>12160</v>
      </c>
      <c r="C5801" s="3" t="s">
        <v>12160</v>
      </c>
      <c r="D5801" s="12" t="s">
        <v>19713</v>
      </c>
      <c r="E5801" s="6" t="str">
        <f t="shared" si="289"/>
        <v>module=gempl</v>
      </c>
      <c r="F5801" s="3" t="s">
        <v>114</v>
      </c>
    </row>
    <row r="5802" spans="1:6" ht="30" customHeight="1">
      <c r="A5802" s="3" t="s">
        <v>3</v>
      </c>
      <c r="B5802" s="3" t="s">
        <v>12161</v>
      </c>
      <c r="C5802" s="3" t="s">
        <v>12161</v>
      </c>
      <c r="D5802" s="12" t="s">
        <v>19714</v>
      </c>
      <c r="E5802" s="6" t="str">
        <f t="shared" si="289"/>
        <v>module=gempl</v>
      </c>
      <c r="F5802" s="3" t="s">
        <v>114</v>
      </c>
    </row>
    <row r="5803" spans="1:6" ht="30" customHeight="1">
      <c r="A5803" s="3" t="s">
        <v>3</v>
      </c>
      <c r="B5803" s="3" t="s">
        <v>12162</v>
      </c>
      <c r="C5803" s="3" t="s">
        <v>12162</v>
      </c>
      <c r="D5803" s="12" t="s">
        <v>19715</v>
      </c>
      <c r="E5803" s="6" t="str">
        <f t="shared" si="289"/>
        <v>module=gempl</v>
      </c>
      <c r="F5803" s="3" t="s">
        <v>114</v>
      </c>
    </row>
    <row r="5804" spans="1:6" ht="30" customHeight="1">
      <c r="A5804" s="3" t="s">
        <v>3</v>
      </c>
      <c r="B5804" s="3" t="s">
        <v>12163</v>
      </c>
      <c r="C5804" s="3" t="s">
        <v>12163</v>
      </c>
      <c r="D5804" s="12" t="s">
        <v>19716</v>
      </c>
      <c r="E5804" s="6" t="str">
        <f t="shared" si="289"/>
        <v>module=gempl</v>
      </c>
      <c r="F5804" s="3" t="s">
        <v>114</v>
      </c>
    </row>
    <row r="5805" spans="1:6" ht="30" customHeight="1">
      <c r="A5805" s="3" t="s">
        <v>3</v>
      </c>
      <c r="B5805" s="3" t="s">
        <v>12164</v>
      </c>
      <c r="C5805" s="3" t="s">
        <v>12164</v>
      </c>
      <c r="D5805" s="12" t="s">
        <v>19717</v>
      </c>
      <c r="E5805" s="6" t="str">
        <f t="shared" si="289"/>
        <v>module=gempl</v>
      </c>
      <c r="F5805" s="3" t="s">
        <v>114</v>
      </c>
    </row>
    <row r="5806" spans="1:6" ht="30" customHeight="1">
      <c r="A5806" s="3" t="s">
        <v>3</v>
      </c>
      <c r="B5806" s="3" t="s">
        <v>12165</v>
      </c>
      <c r="C5806" s="3" t="s">
        <v>12165</v>
      </c>
      <c r="D5806" s="12" t="s">
        <v>19718</v>
      </c>
      <c r="E5806" s="6" t="str">
        <f t="shared" si="289"/>
        <v>module=gempl</v>
      </c>
      <c r="F5806" s="3" t="s">
        <v>114</v>
      </c>
    </row>
    <row r="5807" spans="1:6" ht="30" customHeight="1">
      <c r="A5807" s="3" t="s">
        <v>3</v>
      </c>
      <c r="B5807" s="3" t="s">
        <v>12166</v>
      </c>
      <c r="C5807" s="3" t="s">
        <v>12166</v>
      </c>
      <c r="D5807" s="12" t="s">
        <v>19719</v>
      </c>
      <c r="E5807" s="6" t="str">
        <f t="shared" si="289"/>
        <v>module=gempl</v>
      </c>
      <c r="F5807" s="3" t="s">
        <v>114</v>
      </c>
    </row>
    <row r="5808" spans="1:6" ht="30" customHeight="1">
      <c r="A5808" s="3" t="s">
        <v>3</v>
      </c>
      <c r="B5808" s="3" t="s">
        <v>12167</v>
      </c>
      <c r="C5808" s="3" t="s">
        <v>12167</v>
      </c>
      <c r="D5808" s="12" t="s">
        <v>19720</v>
      </c>
      <c r="E5808" s="6" t="str">
        <f t="shared" si="289"/>
        <v>module=gempl</v>
      </c>
      <c r="F5808" s="3" t="s">
        <v>114</v>
      </c>
    </row>
    <row r="5809" spans="1:6" ht="30" customHeight="1">
      <c r="A5809" s="3" t="s">
        <v>3</v>
      </c>
      <c r="B5809" s="3" t="s">
        <v>12168</v>
      </c>
      <c r="C5809" s="3" t="s">
        <v>12168</v>
      </c>
      <c r="D5809" s="12" t="s">
        <v>19721</v>
      </c>
      <c r="E5809" s="6" t="str">
        <f t="shared" si="289"/>
        <v>module=gempl</v>
      </c>
      <c r="F5809" s="3" t="s">
        <v>114</v>
      </c>
    </row>
    <row r="5810" spans="1:6" ht="30" customHeight="1">
      <c r="A5810" s="3" t="s">
        <v>3</v>
      </c>
      <c r="B5810" s="3" t="s">
        <v>12169</v>
      </c>
      <c r="C5810" s="3" t="s">
        <v>12169</v>
      </c>
      <c r="D5810" s="12" t="s">
        <v>19722</v>
      </c>
      <c r="E5810" s="6" t="str">
        <f t="shared" si="289"/>
        <v>module=gempl</v>
      </c>
      <c r="F5810" s="3" t="s">
        <v>114</v>
      </c>
    </row>
    <row r="5811" spans="1:6" ht="30" customHeight="1">
      <c r="A5811" s="3" t="s">
        <v>3</v>
      </c>
      <c r="B5811" s="3" t="s">
        <v>12170</v>
      </c>
      <c r="C5811" s="3" t="s">
        <v>12170</v>
      </c>
      <c r="D5811" s="12" t="s">
        <v>19723</v>
      </c>
      <c r="E5811" s="6" t="str">
        <f t="shared" ref="E5811:E5874" si="290">HYPERLINK("http://www.ssc.wisc.edu/wlsresearch/documentation/waves/?wave=grad2k&amp;module=gempl","module=gempl")</f>
        <v>module=gempl</v>
      </c>
      <c r="F5811" s="3" t="s">
        <v>114</v>
      </c>
    </row>
    <row r="5812" spans="1:6" ht="30" customHeight="1">
      <c r="A5812" s="3" t="s">
        <v>3</v>
      </c>
      <c r="B5812" s="3" t="s">
        <v>12171</v>
      </c>
      <c r="C5812" s="3" t="s">
        <v>12171</v>
      </c>
      <c r="D5812" s="12" t="s">
        <v>19724</v>
      </c>
      <c r="E5812" s="6" t="str">
        <f t="shared" si="290"/>
        <v>module=gempl</v>
      </c>
      <c r="F5812" s="3" t="s">
        <v>114</v>
      </c>
    </row>
    <row r="5813" spans="1:6" ht="30" customHeight="1">
      <c r="A5813" s="3" t="s">
        <v>3</v>
      </c>
      <c r="B5813" s="3" t="s">
        <v>12172</v>
      </c>
      <c r="C5813" s="3" t="s">
        <v>12172</v>
      </c>
      <c r="D5813" s="12" t="s">
        <v>19725</v>
      </c>
      <c r="E5813" s="6" t="str">
        <f t="shared" si="290"/>
        <v>module=gempl</v>
      </c>
      <c r="F5813" s="3" t="s">
        <v>114</v>
      </c>
    </row>
    <row r="5814" spans="1:6" ht="30" customHeight="1">
      <c r="A5814" s="3" t="s">
        <v>3</v>
      </c>
      <c r="B5814" s="3" t="s">
        <v>12173</v>
      </c>
      <c r="C5814" s="3" t="s">
        <v>12173</v>
      </c>
      <c r="D5814" s="12" t="s">
        <v>19726</v>
      </c>
      <c r="E5814" s="6" t="str">
        <f t="shared" si="290"/>
        <v>module=gempl</v>
      </c>
      <c r="F5814" s="3" t="s">
        <v>114</v>
      </c>
    </row>
    <row r="5815" spans="1:6" ht="30" customHeight="1">
      <c r="A5815" s="3" t="s">
        <v>3</v>
      </c>
      <c r="B5815" s="3" t="s">
        <v>12174</v>
      </c>
      <c r="C5815" s="3" t="s">
        <v>12174</v>
      </c>
      <c r="D5815" s="12" t="s">
        <v>19727</v>
      </c>
      <c r="E5815" s="6" t="str">
        <f t="shared" si="290"/>
        <v>module=gempl</v>
      </c>
      <c r="F5815" s="3" t="s">
        <v>114</v>
      </c>
    </row>
    <row r="5816" spans="1:6" ht="30" customHeight="1">
      <c r="A5816" s="3" t="s">
        <v>3</v>
      </c>
      <c r="B5816" s="3" t="s">
        <v>12175</v>
      </c>
      <c r="C5816" s="3" t="s">
        <v>12175</v>
      </c>
      <c r="D5816" s="12" t="s">
        <v>19728</v>
      </c>
      <c r="E5816" s="6" t="str">
        <f t="shared" si="290"/>
        <v>module=gempl</v>
      </c>
      <c r="F5816" s="3" t="s">
        <v>114</v>
      </c>
    </row>
    <row r="5817" spans="1:6" ht="30" customHeight="1">
      <c r="A5817" s="3" t="s">
        <v>3</v>
      </c>
      <c r="B5817" s="3" t="s">
        <v>12176</v>
      </c>
      <c r="C5817" s="3" t="s">
        <v>12176</v>
      </c>
      <c r="D5817" s="12" t="s">
        <v>19729</v>
      </c>
      <c r="E5817" s="6" t="str">
        <f t="shared" si="290"/>
        <v>module=gempl</v>
      </c>
      <c r="F5817" s="3" t="s">
        <v>114</v>
      </c>
    </row>
    <row r="5818" spans="1:6" ht="30" customHeight="1">
      <c r="A5818" s="3" t="s">
        <v>3</v>
      </c>
      <c r="B5818" s="3" t="s">
        <v>12177</v>
      </c>
      <c r="C5818" s="3" t="s">
        <v>12177</v>
      </c>
      <c r="D5818" s="12" t="s">
        <v>19730</v>
      </c>
      <c r="E5818" s="6" t="str">
        <f t="shared" si="290"/>
        <v>module=gempl</v>
      </c>
      <c r="F5818" s="3" t="s">
        <v>114</v>
      </c>
    </row>
    <row r="5819" spans="1:6" ht="30" customHeight="1">
      <c r="A5819" s="3" t="s">
        <v>3</v>
      </c>
      <c r="B5819" s="3" t="s">
        <v>12178</v>
      </c>
      <c r="C5819" s="3" t="s">
        <v>12178</v>
      </c>
      <c r="D5819" s="12" t="s">
        <v>19731</v>
      </c>
      <c r="E5819" s="6" t="str">
        <f t="shared" si="290"/>
        <v>module=gempl</v>
      </c>
      <c r="F5819" s="3" t="s">
        <v>114</v>
      </c>
    </row>
    <row r="5820" spans="1:6" ht="30" customHeight="1">
      <c r="A5820" s="3" t="s">
        <v>3</v>
      </c>
      <c r="B5820" s="3" t="s">
        <v>12179</v>
      </c>
      <c r="C5820" s="3" t="s">
        <v>12179</v>
      </c>
      <c r="D5820" s="12" t="s">
        <v>19732</v>
      </c>
      <c r="E5820" s="6" t="str">
        <f t="shared" si="290"/>
        <v>module=gempl</v>
      </c>
      <c r="F5820" s="3" t="s">
        <v>114</v>
      </c>
    </row>
    <row r="5821" spans="1:6" ht="30" customHeight="1">
      <c r="A5821" s="3" t="s">
        <v>3</v>
      </c>
      <c r="B5821" s="3" t="s">
        <v>12180</v>
      </c>
      <c r="C5821" s="3" t="s">
        <v>12180</v>
      </c>
      <c r="D5821" s="12" t="s">
        <v>19733</v>
      </c>
      <c r="E5821" s="6" t="str">
        <f t="shared" si="290"/>
        <v>module=gempl</v>
      </c>
      <c r="F5821" s="3" t="s">
        <v>114</v>
      </c>
    </row>
    <row r="5822" spans="1:6" ht="30" customHeight="1">
      <c r="A5822" s="3" t="s">
        <v>3</v>
      </c>
      <c r="B5822" s="3" t="s">
        <v>12181</v>
      </c>
      <c r="C5822" s="3" t="s">
        <v>12181</v>
      </c>
      <c r="D5822" s="12" t="s">
        <v>19734</v>
      </c>
      <c r="E5822" s="6" t="str">
        <f t="shared" si="290"/>
        <v>module=gempl</v>
      </c>
      <c r="F5822" s="3" t="s">
        <v>114</v>
      </c>
    </row>
    <row r="5823" spans="1:6" ht="30" customHeight="1">
      <c r="A5823" s="3" t="s">
        <v>3</v>
      </c>
      <c r="B5823" s="3" t="s">
        <v>12182</v>
      </c>
      <c r="C5823" s="3" t="s">
        <v>12182</v>
      </c>
      <c r="D5823" s="12" t="s">
        <v>19735</v>
      </c>
      <c r="E5823" s="6" t="str">
        <f t="shared" si="290"/>
        <v>module=gempl</v>
      </c>
      <c r="F5823" s="3" t="s">
        <v>114</v>
      </c>
    </row>
    <row r="5824" spans="1:6" ht="30" customHeight="1">
      <c r="A5824" s="3" t="s">
        <v>3</v>
      </c>
      <c r="B5824" s="3" t="s">
        <v>12183</v>
      </c>
      <c r="C5824" s="3" t="s">
        <v>12183</v>
      </c>
      <c r="D5824" s="12" t="s">
        <v>19736</v>
      </c>
      <c r="E5824" s="6" t="str">
        <f t="shared" si="290"/>
        <v>module=gempl</v>
      </c>
      <c r="F5824" s="3" t="s">
        <v>114</v>
      </c>
    </row>
    <row r="5825" spans="1:6" ht="30" customHeight="1">
      <c r="A5825" s="3" t="s">
        <v>3</v>
      </c>
      <c r="B5825" s="3" t="s">
        <v>12184</v>
      </c>
      <c r="C5825" s="3" t="s">
        <v>12184</v>
      </c>
      <c r="D5825" s="12" t="s">
        <v>19737</v>
      </c>
      <c r="E5825" s="6" t="str">
        <f t="shared" si="290"/>
        <v>module=gempl</v>
      </c>
      <c r="F5825" s="3" t="s">
        <v>114</v>
      </c>
    </row>
    <row r="5826" spans="1:6" ht="30" customHeight="1">
      <c r="A5826" s="3" t="s">
        <v>3</v>
      </c>
      <c r="B5826" s="3" t="s">
        <v>12185</v>
      </c>
      <c r="C5826" s="3" t="s">
        <v>12185</v>
      </c>
      <c r="D5826" s="12" t="s">
        <v>19738</v>
      </c>
      <c r="E5826" s="6" t="str">
        <f t="shared" si="290"/>
        <v>module=gempl</v>
      </c>
      <c r="F5826" s="3" t="s">
        <v>114</v>
      </c>
    </row>
    <row r="5827" spans="1:6" ht="30" customHeight="1">
      <c r="A5827" s="3" t="s">
        <v>3</v>
      </c>
      <c r="B5827" s="3" t="s">
        <v>12186</v>
      </c>
      <c r="C5827" s="3" t="s">
        <v>12186</v>
      </c>
      <c r="D5827" s="12" t="s">
        <v>19739</v>
      </c>
      <c r="E5827" s="6" t="str">
        <f t="shared" si="290"/>
        <v>module=gempl</v>
      </c>
      <c r="F5827" s="3" t="s">
        <v>114</v>
      </c>
    </row>
    <row r="5828" spans="1:6" ht="30" customHeight="1">
      <c r="A5828" s="3" t="s">
        <v>3</v>
      </c>
      <c r="B5828" s="3" t="s">
        <v>12187</v>
      </c>
      <c r="C5828" s="3" t="s">
        <v>12187</v>
      </c>
      <c r="D5828" s="12" t="s">
        <v>19740</v>
      </c>
      <c r="E5828" s="6" t="str">
        <f t="shared" si="290"/>
        <v>module=gempl</v>
      </c>
      <c r="F5828" s="3" t="s">
        <v>114</v>
      </c>
    </row>
    <row r="5829" spans="1:6" ht="30" customHeight="1">
      <c r="A5829" s="3" t="s">
        <v>3</v>
      </c>
      <c r="B5829" s="3" t="s">
        <v>12188</v>
      </c>
      <c r="C5829" s="3" t="s">
        <v>12188</v>
      </c>
      <c r="D5829" s="12" t="s">
        <v>19741</v>
      </c>
      <c r="E5829" s="6" t="str">
        <f t="shared" si="290"/>
        <v>module=gempl</v>
      </c>
      <c r="F5829" s="3" t="s">
        <v>114</v>
      </c>
    </row>
    <row r="5830" spans="1:6" ht="30" customHeight="1">
      <c r="A5830" s="3" t="s">
        <v>3</v>
      </c>
      <c r="B5830" s="3" t="s">
        <v>12189</v>
      </c>
      <c r="C5830" s="3" t="s">
        <v>12189</v>
      </c>
      <c r="D5830" s="12" t="s">
        <v>19742</v>
      </c>
      <c r="E5830" s="6" t="str">
        <f t="shared" si="290"/>
        <v>module=gempl</v>
      </c>
      <c r="F5830" s="3" t="s">
        <v>114</v>
      </c>
    </row>
    <row r="5831" spans="1:6" ht="30" customHeight="1">
      <c r="A5831" s="3" t="s">
        <v>3</v>
      </c>
      <c r="B5831" s="3" t="s">
        <v>12190</v>
      </c>
      <c r="C5831" s="3" t="s">
        <v>12190</v>
      </c>
      <c r="D5831" s="12" t="s">
        <v>19743</v>
      </c>
      <c r="E5831" s="6" t="str">
        <f t="shared" si="290"/>
        <v>module=gempl</v>
      </c>
      <c r="F5831" s="3" t="s">
        <v>114</v>
      </c>
    </row>
    <row r="5832" spans="1:6" ht="30" customHeight="1">
      <c r="A5832" s="3" t="s">
        <v>3</v>
      </c>
      <c r="B5832" s="3" t="s">
        <v>12191</v>
      </c>
      <c r="C5832" s="3" t="s">
        <v>12191</v>
      </c>
      <c r="D5832" s="12" t="s">
        <v>19744</v>
      </c>
      <c r="E5832" s="6" t="str">
        <f t="shared" si="290"/>
        <v>module=gempl</v>
      </c>
      <c r="F5832" s="3" t="s">
        <v>114</v>
      </c>
    </row>
    <row r="5833" spans="1:6" ht="30" customHeight="1">
      <c r="A5833" s="3" t="s">
        <v>3</v>
      </c>
      <c r="B5833" s="3" t="s">
        <v>12192</v>
      </c>
      <c r="C5833" s="3" t="s">
        <v>12192</v>
      </c>
      <c r="D5833" s="12" t="s">
        <v>19745</v>
      </c>
      <c r="E5833" s="6" t="str">
        <f t="shared" si="290"/>
        <v>module=gempl</v>
      </c>
      <c r="F5833" s="3" t="s">
        <v>114</v>
      </c>
    </row>
    <row r="5834" spans="1:6" ht="30" customHeight="1">
      <c r="A5834" s="3" t="s">
        <v>3</v>
      </c>
      <c r="B5834" s="3" t="s">
        <v>12193</v>
      </c>
      <c r="C5834" s="3" t="s">
        <v>12193</v>
      </c>
      <c r="D5834" s="12" t="s">
        <v>19746</v>
      </c>
      <c r="E5834" s="6" t="str">
        <f t="shared" si="290"/>
        <v>module=gempl</v>
      </c>
      <c r="F5834" s="3" t="s">
        <v>114</v>
      </c>
    </row>
    <row r="5835" spans="1:6" ht="30" customHeight="1">
      <c r="A5835" s="3" t="s">
        <v>3</v>
      </c>
      <c r="B5835" s="3" t="s">
        <v>12194</v>
      </c>
      <c r="C5835" s="3" t="s">
        <v>12194</v>
      </c>
      <c r="D5835" s="12" t="s">
        <v>19747</v>
      </c>
      <c r="E5835" s="6" t="str">
        <f t="shared" si="290"/>
        <v>module=gempl</v>
      </c>
      <c r="F5835" s="3" t="s">
        <v>114</v>
      </c>
    </row>
    <row r="5836" spans="1:6" ht="30" customHeight="1">
      <c r="A5836" s="3" t="s">
        <v>3</v>
      </c>
      <c r="B5836" s="3" t="s">
        <v>12195</v>
      </c>
      <c r="C5836" s="3" t="s">
        <v>12195</v>
      </c>
      <c r="D5836" s="12" t="s">
        <v>19748</v>
      </c>
      <c r="E5836" s="6" t="str">
        <f t="shared" si="290"/>
        <v>module=gempl</v>
      </c>
      <c r="F5836" s="3" t="s">
        <v>114</v>
      </c>
    </row>
    <row r="5837" spans="1:6" ht="30" customHeight="1">
      <c r="A5837" s="3" t="s">
        <v>3</v>
      </c>
      <c r="B5837" s="3" t="s">
        <v>12196</v>
      </c>
      <c r="C5837" s="3" t="s">
        <v>12196</v>
      </c>
      <c r="D5837" s="12" t="s">
        <v>19749</v>
      </c>
      <c r="E5837" s="6" t="str">
        <f t="shared" si="290"/>
        <v>module=gempl</v>
      </c>
      <c r="F5837" s="3" t="s">
        <v>114</v>
      </c>
    </row>
    <row r="5838" spans="1:6" ht="30" customHeight="1">
      <c r="A5838" s="3" t="s">
        <v>3</v>
      </c>
      <c r="B5838" s="3" t="s">
        <v>12197</v>
      </c>
      <c r="C5838" s="3" t="s">
        <v>12197</v>
      </c>
      <c r="D5838" s="12" t="s">
        <v>19750</v>
      </c>
      <c r="E5838" s="6" t="str">
        <f t="shared" si="290"/>
        <v>module=gempl</v>
      </c>
      <c r="F5838" s="3" t="s">
        <v>114</v>
      </c>
    </row>
    <row r="5839" spans="1:6" ht="30" customHeight="1">
      <c r="A5839" s="3" t="s">
        <v>3</v>
      </c>
      <c r="B5839" s="3" t="s">
        <v>12198</v>
      </c>
      <c r="C5839" s="3" t="s">
        <v>12198</v>
      </c>
      <c r="D5839" s="12" t="s">
        <v>19751</v>
      </c>
      <c r="E5839" s="6" t="str">
        <f t="shared" si="290"/>
        <v>module=gempl</v>
      </c>
      <c r="F5839" s="3" t="s">
        <v>114</v>
      </c>
    </row>
    <row r="5840" spans="1:6" ht="30" customHeight="1">
      <c r="A5840" s="3" t="s">
        <v>3</v>
      </c>
      <c r="B5840" s="3" t="s">
        <v>12199</v>
      </c>
      <c r="C5840" s="3" t="s">
        <v>12199</v>
      </c>
      <c r="D5840" s="12" t="s">
        <v>19752</v>
      </c>
      <c r="E5840" s="6" t="str">
        <f t="shared" si="290"/>
        <v>module=gempl</v>
      </c>
      <c r="F5840" s="3" t="s">
        <v>114</v>
      </c>
    </row>
    <row r="5841" spans="1:6" ht="30" customHeight="1">
      <c r="A5841" s="3" t="s">
        <v>3</v>
      </c>
      <c r="B5841" s="3" t="s">
        <v>12200</v>
      </c>
      <c r="C5841" s="3" t="s">
        <v>12200</v>
      </c>
      <c r="D5841" s="12" t="s">
        <v>19753</v>
      </c>
      <c r="E5841" s="6" t="str">
        <f t="shared" si="290"/>
        <v>module=gempl</v>
      </c>
      <c r="F5841" s="3" t="s">
        <v>114</v>
      </c>
    </row>
    <row r="5842" spans="1:6" ht="30" customHeight="1">
      <c r="A5842" s="3" t="s">
        <v>3</v>
      </c>
      <c r="B5842" s="3" t="s">
        <v>12201</v>
      </c>
      <c r="C5842" s="3" t="s">
        <v>12201</v>
      </c>
      <c r="D5842" s="12" t="s">
        <v>19754</v>
      </c>
      <c r="E5842" s="6" t="str">
        <f t="shared" si="290"/>
        <v>module=gempl</v>
      </c>
      <c r="F5842" s="3" t="s">
        <v>114</v>
      </c>
    </row>
    <row r="5843" spans="1:6" ht="30" customHeight="1">
      <c r="A5843" s="3" t="s">
        <v>3</v>
      </c>
      <c r="B5843" s="3" t="s">
        <v>12202</v>
      </c>
      <c r="C5843" s="3" t="s">
        <v>12202</v>
      </c>
      <c r="D5843" s="12" t="s">
        <v>19755</v>
      </c>
      <c r="E5843" s="6" t="str">
        <f t="shared" si="290"/>
        <v>module=gempl</v>
      </c>
      <c r="F5843" s="3" t="s">
        <v>114</v>
      </c>
    </row>
    <row r="5844" spans="1:6" ht="30" customHeight="1">
      <c r="A5844" s="3" t="s">
        <v>3</v>
      </c>
      <c r="B5844" s="3" t="s">
        <v>12203</v>
      </c>
      <c r="C5844" s="3" t="s">
        <v>12203</v>
      </c>
      <c r="D5844" s="12" t="s">
        <v>19756</v>
      </c>
      <c r="E5844" s="6" t="str">
        <f t="shared" si="290"/>
        <v>module=gempl</v>
      </c>
      <c r="F5844" s="3" t="s">
        <v>114</v>
      </c>
    </row>
    <row r="5845" spans="1:6" ht="30" customHeight="1">
      <c r="A5845" s="3" t="s">
        <v>3</v>
      </c>
      <c r="B5845" s="3" t="s">
        <v>12204</v>
      </c>
      <c r="C5845" s="3" t="s">
        <v>12204</v>
      </c>
      <c r="D5845" s="12" t="s">
        <v>19757</v>
      </c>
      <c r="E5845" s="6" t="str">
        <f t="shared" si="290"/>
        <v>module=gempl</v>
      </c>
      <c r="F5845" s="3" t="s">
        <v>114</v>
      </c>
    </row>
    <row r="5846" spans="1:6" ht="30" customHeight="1">
      <c r="A5846" s="3" t="s">
        <v>3</v>
      </c>
      <c r="B5846" s="3" t="s">
        <v>12205</v>
      </c>
      <c r="C5846" s="3" t="s">
        <v>12205</v>
      </c>
      <c r="D5846" s="12" t="s">
        <v>19758</v>
      </c>
      <c r="E5846" s="6" t="str">
        <f t="shared" si="290"/>
        <v>module=gempl</v>
      </c>
      <c r="F5846" s="3" t="s">
        <v>114</v>
      </c>
    </row>
    <row r="5847" spans="1:6" ht="30" customHeight="1">
      <c r="A5847" s="3" t="s">
        <v>3</v>
      </c>
      <c r="B5847" s="3" t="s">
        <v>12206</v>
      </c>
      <c r="C5847" s="3" t="s">
        <v>12206</v>
      </c>
      <c r="D5847" s="12" t="s">
        <v>19759</v>
      </c>
      <c r="E5847" s="6" t="str">
        <f t="shared" si="290"/>
        <v>module=gempl</v>
      </c>
      <c r="F5847" s="3" t="s">
        <v>114</v>
      </c>
    </row>
    <row r="5848" spans="1:6" ht="30" customHeight="1">
      <c r="A5848" s="3" t="s">
        <v>3</v>
      </c>
      <c r="B5848" s="3" t="s">
        <v>12207</v>
      </c>
      <c r="C5848" s="3" t="s">
        <v>12207</v>
      </c>
      <c r="D5848" s="12" t="s">
        <v>19760</v>
      </c>
      <c r="E5848" s="6" t="str">
        <f t="shared" si="290"/>
        <v>module=gempl</v>
      </c>
      <c r="F5848" s="3" t="s">
        <v>114</v>
      </c>
    </row>
    <row r="5849" spans="1:6" ht="30" customHeight="1">
      <c r="A5849" s="3" t="s">
        <v>3</v>
      </c>
      <c r="B5849" s="3" t="s">
        <v>12208</v>
      </c>
      <c r="C5849" s="3" t="s">
        <v>12208</v>
      </c>
      <c r="D5849" s="12" t="s">
        <v>19761</v>
      </c>
      <c r="E5849" s="6" t="str">
        <f t="shared" si="290"/>
        <v>module=gempl</v>
      </c>
      <c r="F5849" s="3" t="s">
        <v>114</v>
      </c>
    </row>
    <row r="5850" spans="1:6" ht="30" customHeight="1">
      <c r="A5850" s="3" t="s">
        <v>3</v>
      </c>
      <c r="B5850" s="3" t="s">
        <v>12209</v>
      </c>
      <c r="C5850" s="3" t="s">
        <v>12209</v>
      </c>
      <c r="D5850" s="12" t="s">
        <v>19762</v>
      </c>
      <c r="E5850" s="6" t="str">
        <f t="shared" si="290"/>
        <v>module=gempl</v>
      </c>
      <c r="F5850" s="3" t="s">
        <v>114</v>
      </c>
    </row>
    <row r="5851" spans="1:6" ht="30" customHeight="1">
      <c r="A5851" s="3" t="s">
        <v>3</v>
      </c>
      <c r="B5851" s="3" t="s">
        <v>12210</v>
      </c>
      <c r="C5851" s="3" t="s">
        <v>12210</v>
      </c>
      <c r="D5851" s="12" t="s">
        <v>19763</v>
      </c>
      <c r="E5851" s="6" t="str">
        <f t="shared" si="290"/>
        <v>module=gempl</v>
      </c>
      <c r="F5851" s="3" t="s">
        <v>114</v>
      </c>
    </row>
    <row r="5852" spans="1:6" ht="30" customHeight="1">
      <c r="A5852" s="3" t="s">
        <v>3</v>
      </c>
      <c r="B5852" s="3" t="s">
        <v>12211</v>
      </c>
      <c r="C5852" s="3" t="s">
        <v>12211</v>
      </c>
      <c r="D5852" s="12" t="s">
        <v>19764</v>
      </c>
      <c r="E5852" s="6" t="str">
        <f t="shared" si="290"/>
        <v>module=gempl</v>
      </c>
      <c r="F5852" s="3" t="s">
        <v>114</v>
      </c>
    </row>
    <row r="5853" spans="1:6" ht="30" customHeight="1">
      <c r="A5853" s="3" t="s">
        <v>3</v>
      </c>
      <c r="B5853" s="3" t="s">
        <v>12212</v>
      </c>
      <c r="C5853" s="3" t="s">
        <v>12212</v>
      </c>
      <c r="D5853" s="12" t="s">
        <v>19765</v>
      </c>
      <c r="E5853" s="6" t="str">
        <f t="shared" si="290"/>
        <v>module=gempl</v>
      </c>
      <c r="F5853" s="3" t="s">
        <v>114</v>
      </c>
    </row>
    <row r="5854" spans="1:6" ht="30" customHeight="1">
      <c r="A5854" s="3" t="s">
        <v>3</v>
      </c>
      <c r="B5854" s="3" t="s">
        <v>12213</v>
      </c>
      <c r="C5854" s="3" t="s">
        <v>12213</v>
      </c>
      <c r="D5854" s="12" t="s">
        <v>19766</v>
      </c>
      <c r="E5854" s="6" t="str">
        <f t="shared" si="290"/>
        <v>module=gempl</v>
      </c>
      <c r="F5854" s="3" t="s">
        <v>114</v>
      </c>
    </row>
    <row r="5855" spans="1:6" ht="30" customHeight="1">
      <c r="A5855" s="3" t="s">
        <v>3</v>
      </c>
      <c r="B5855" s="3" t="s">
        <v>12214</v>
      </c>
      <c r="C5855" s="3" t="s">
        <v>12214</v>
      </c>
      <c r="D5855" s="12" t="s">
        <v>19767</v>
      </c>
      <c r="E5855" s="6" t="str">
        <f t="shared" si="290"/>
        <v>module=gempl</v>
      </c>
      <c r="F5855" s="3" t="s">
        <v>114</v>
      </c>
    </row>
    <row r="5856" spans="1:6" ht="30" customHeight="1">
      <c r="A5856" s="3" t="s">
        <v>3</v>
      </c>
      <c r="B5856" s="3" t="s">
        <v>12215</v>
      </c>
      <c r="C5856" s="3" t="s">
        <v>12215</v>
      </c>
      <c r="D5856" s="12" t="s">
        <v>19768</v>
      </c>
      <c r="E5856" s="6" t="str">
        <f t="shared" si="290"/>
        <v>module=gempl</v>
      </c>
      <c r="F5856" s="3" t="s">
        <v>114</v>
      </c>
    </row>
    <row r="5857" spans="1:6" ht="30" customHeight="1">
      <c r="A5857" s="3" t="s">
        <v>3</v>
      </c>
      <c r="B5857" s="3" t="s">
        <v>12216</v>
      </c>
      <c r="C5857" s="3" t="s">
        <v>12216</v>
      </c>
      <c r="D5857" s="12" t="s">
        <v>19769</v>
      </c>
      <c r="E5857" s="6" t="str">
        <f t="shared" si="290"/>
        <v>module=gempl</v>
      </c>
      <c r="F5857" s="3" t="s">
        <v>114</v>
      </c>
    </row>
    <row r="5858" spans="1:6" ht="30" customHeight="1">
      <c r="A5858" s="3" t="s">
        <v>3</v>
      </c>
      <c r="B5858" s="3" t="s">
        <v>12217</v>
      </c>
      <c r="C5858" s="3" t="s">
        <v>12217</v>
      </c>
      <c r="D5858" s="12" t="s">
        <v>19770</v>
      </c>
      <c r="E5858" s="6" t="str">
        <f t="shared" si="290"/>
        <v>module=gempl</v>
      </c>
      <c r="F5858" s="3" t="s">
        <v>114</v>
      </c>
    </row>
    <row r="5859" spans="1:6" ht="30" customHeight="1">
      <c r="A5859" s="3" t="s">
        <v>3</v>
      </c>
      <c r="B5859" s="3" t="s">
        <v>12218</v>
      </c>
      <c r="C5859" s="3" t="s">
        <v>12218</v>
      </c>
      <c r="D5859" s="12" t="s">
        <v>19771</v>
      </c>
      <c r="E5859" s="6" t="str">
        <f t="shared" si="290"/>
        <v>module=gempl</v>
      </c>
      <c r="F5859" s="3" t="s">
        <v>114</v>
      </c>
    </row>
    <row r="5860" spans="1:6" ht="30" customHeight="1">
      <c r="A5860" s="3" t="s">
        <v>3</v>
      </c>
      <c r="B5860" s="3" t="s">
        <v>12219</v>
      </c>
      <c r="C5860" s="3" t="s">
        <v>12219</v>
      </c>
      <c r="D5860" s="12" t="s">
        <v>19772</v>
      </c>
      <c r="E5860" s="6" t="str">
        <f t="shared" si="290"/>
        <v>module=gempl</v>
      </c>
      <c r="F5860" s="3" t="s">
        <v>114</v>
      </c>
    </row>
    <row r="5861" spans="1:6" ht="30" customHeight="1">
      <c r="A5861" s="3" t="s">
        <v>3</v>
      </c>
      <c r="B5861" s="3" t="s">
        <v>12220</v>
      </c>
      <c r="C5861" s="3" t="s">
        <v>12220</v>
      </c>
      <c r="D5861" s="12" t="s">
        <v>19773</v>
      </c>
      <c r="E5861" s="6" t="str">
        <f t="shared" si="290"/>
        <v>module=gempl</v>
      </c>
      <c r="F5861" s="3" t="s">
        <v>114</v>
      </c>
    </row>
    <row r="5862" spans="1:6" ht="30" customHeight="1">
      <c r="A5862" s="3" t="s">
        <v>3</v>
      </c>
      <c r="B5862" s="3" t="s">
        <v>12221</v>
      </c>
      <c r="C5862" s="3" t="s">
        <v>12221</v>
      </c>
      <c r="D5862" s="12" t="s">
        <v>19774</v>
      </c>
      <c r="E5862" s="6" t="str">
        <f t="shared" si="290"/>
        <v>module=gempl</v>
      </c>
      <c r="F5862" s="3" t="s">
        <v>114</v>
      </c>
    </row>
    <row r="5863" spans="1:6" ht="30" customHeight="1">
      <c r="A5863" s="3" t="s">
        <v>3</v>
      </c>
      <c r="B5863" s="3" t="s">
        <v>12222</v>
      </c>
      <c r="C5863" s="3" t="s">
        <v>12222</v>
      </c>
      <c r="D5863" s="12" t="s">
        <v>19775</v>
      </c>
      <c r="E5863" s="6" t="str">
        <f t="shared" si="290"/>
        <v>module=gempl</v>
      </c>
      <c r="F5863" s="3" t="s">
        <v>114</v>
      </c>
    </row>
    <row r="5864" spans="1:6" ht="30" customHeight="1">
      <c r="A5864" s="3" t="s">
        <v>3</v>
      </c>
      <c r="B5864" s="3" t="s">
        <v>12223</v>
      </c>
      <c r="C5864" s="3" t="s">
        <v>12223</v>
      </c>
      <c r="D5864" s="12" t="s">
        <v>19776</v>
      </c>
      <c r="E5864" s="6" t="str">
        <f t="shared" si="290"/>
        <v>module=gempl</v>
      </c>
      <c r="F5864" s="3" t="s">
        <v>114</v>
      </c>
    </row>
    <row r="5865" spans="1:6" ht="30" customHeight="1">
      <c r="A5865" s="3" t="s">
        <v>3</v>
      </c>
      <c r="B5865" s="3" t="s">
        <v>12224</v>
      </c>
      <c r="C5865" s="3" t="s">
        <v>12224</v>
      </c>
      <c r="D5865" s="12" t="s">
        <v>19777</v>
      </c>
      <c r="E5865" s="6" t="str">
        <f t="shared" si="290"/>
        <v>module=gempl</v>
      </c>
      <c r="F5865" s="3" t="s">
        <v>114</v>
      </c>
    </row>
    <row r="5866" spans="1:6" ht="30" customHeight="1">
      <c r="A5866" s="3" t="s">
        <v>3</v>
      </c>
      <c r="B5866" s="3" t="s">
        <v>12225</v>
      </c>
      <c r="C5866" s="3" t="s">
        <v>12225</v>
      </c>
      <c r="D5866" s="12" t="s">
        <v>19778</v>
      </c>
      <c r="E5866" s="6" t="str">
        <f t="shared" si="290"/>
        <v>module=gempl</v>
      </c>
      <c r="F5866" s="3" t="s">
        <v>114</v>
      </c>
    </row>
    <row r="5867" spans="1:6" ht="30" customHeight="1">
      <c r="A5867" s="3" t="s">
        <v>3</v>
      </c>
      <c r="B5867" s="3" t="s">
        <v>12226</v>
      </c>
      <c r="C5867" s="3" t="s">
        <v>12226</v>
      </c>
      <c r="D5867" s="12" t="s">
        <v>19779</v>
      </c>
      <c r="E5867" s="6" t="str">
        <f t="shared" si="290"/>
        <v>module=gempl</v>
      </c>
      <c r="F5867" s="3" t="s">
        <v>114</v>
      </c>
    </row>
    <row r="5868" spans="1:6" ht="30" customHeight="1">
      <c r="A5868" s="3" t="s">
        <v>3</v>
      </c>
      <c r="B5868" s="3" t="s">
        <v>12227</v>
      </c>
      <c r="C5868" s="3" t="s">
        <v>12227</v>
      </c>
      <c r="D5868" s="12" t="s">
        <v>19780</v>
      </c>
      <c r="E5868" s="6" t="str">
        <f t="shared" si="290"/>
        <v>module=gempl</v>
      </c>
      <c r="F5868" s="3" t="s">
        <v>114</v>
      </c>
    </row>
    <row r="5869" spans="1:6" ht="30" customHeight="1">
      <c r="A5869" s="3" t="s">
        <v>3</v>
      </c>
      <c r="B5869" s="3" t="s">
        <v>12228</v>
      </c>
      <c r="C5869" s="3" t="s">
        <v>12228</v>
      </c>
      <c r="D5869" s="12" t="s">
        <v>19781</v>
      </c>
      <c r="E5869" s="6" t="str">
        <f t="shared" si="290"/>
        <v>module=gempl</v>
      </c>
      <c r="F5869" s="3" t="s">
        <v>114</v>
      </c>
    </row>
    <row r="5870" spans="1:6" ht="30" customHeight="1">
      <c r="A5870" s="3" t="s">
        <v>3</v>
      </c>
      <c r="B5870" s="3" t="s">
        <v>12229</v>
      </c>
      <c r="C5870" s="3" t="s">
        <v>12229</v>
      </c>
      <c r="D5870" s="12" t="s">
        <v>19782</v>
      </c>
      <c r="E5870" s="6" t="str">
        <f t="shared" si="290"/>
        <v>module=gempl</v>
      </c>
      <c r="F5870" s="3" t="s">
        <v>114</v>
      </c>
    </row>
    <row r="5871" spans="1:6" ht="30" customHeight="1">
      <c r="A5871" s="3" t="s">
        <v>3</v>
      </c>
      <c r="B5871" s="3" t="s">
        <v>12230</v>
      </c>
      <c r="C5871" s="3" t="s">
        <v>12230</v>
      </c>
      <c r="D5871" s="12" t="s">
        <v>19783</v>
      </c>
      <c r="E5871" s="6" t="str">
        <f t="shared" si="290"/>
        <v>module=gempl</v>
      </c>
      <c r="F5871" s="3" t="s">
        <v>114</v>
      </c>
    </row>
    <row r="5872" spans="1:6" ht="30" customHeight="1">
      <c r="A5872" s="3" t="s">
        <v>3</v>
      </c>
      <c r="B5872" s="3" t="s">
        <v>12231</v>
      </c>
      <c r="C5872" s="3" t="s">
        <v>12231</v>
      </c>
      <c r="D5872" s="12" t="s">
        <v>19784</v>
      </c>
      <c r="E5872" s="6" t="str">
        <f t="shared" si="290"/>
        <v>module=gempl</v>
      </c>
      <c r="F5872" s="3" t="s">
        <v>114</v>
      </c>
    </row>
    <row r="5873" spans="1:6" ht="30" customHeight="1">
      <c r="A5873" s="3" t="s">
        <v>3</v>
      </c>
      <c r="B5873" s="3" t="s">
        <v>12232</v>
      </c>
      <c r="C5873" s="3" t="s">
        <v>12232</v>
      </c>
      <c r="D5873" s="12" t="s">
        <v>19785</v>
      </c>
      <c r="E5873" s="6" t="str">
        <f t="shared" si="290"/>
        <v>module=gempl</v>
      </c>
      <c r="F5873" s="3" t="s">
        <v>114</v>
      </c>
    </row>
    <row r="5874" spans="1:6" ht="30" customHeight="1">
      <c r="A5874" s="3" t="s">
        <v>3</v>
      </c>
      <c r="B5874" s="3" t="s">
        <v>12233</v>
      </c>
      <c r="C5874" s="3" t="s">
        <v>12233</v>
      </c>
      <c r="D5874" s="12" t="s">
        <v>19786</v>
      </c>
      <c r="E5874" s="6" t="str">
        <f t="shared" si="290"/>
        <v>module=gempl</v>
      </c>
      <c r="F5874" s="3" t="s">
        <v>114</v>
      </c>
    </row>
    <row r="5875" spans="1:6" ht="30" customHeight="1">
      <c r="A5875" s="3" t="s">
        <v>3</v>
      </c>
      <c r="B5875" s="3" t="s">
        <v>12234</v>
      </c>
      <c r="C5875" s="3" t="s">
        <v>12234</v>
      </c>
      <c r="D5875" s="12" t="s">
        <v>19787</v>
      </c>
      <c r="E5875" s="6" t="str">
        <f t="shared" ref="E5875:E5938" si="291">HYPERLINK("http://www.ssc.wisc.edu/wlsresearch/documentation/waves/?wave=grad2k&amp;module=gempl","module=gempl")</f>
        <v>module=gempl</v>
      </c>
      <c r="F5875" s="3" t="s">
        <v>114</v>
      </c>
    </row>
    <row r="5876" spans="1:6" ht="30" customHeight="1">
      <c r="A5876" s="3" t="s">
        <v>3</v>
      </c>
      <c r="B5876" s="3" t="s">
        <v>12235</v>
      </c>
      <c r="C5876" s="3" t="s">
        <v>12235</v>
      </c>
      <c r="D5876" s="12" t="s">
        <v>19788</v>
      </c>
      <c r="E5876" s="6" t="str">
        <f t="shared" si="291"/>
        <v>module=gempl</v>
      </c>
      <c r="F5876" s="3" t="s">
        <v>114</v>
      </c>
    </row>
    <row r="5877" spans="1:6" ht="30" customHeight="1">
      <c r="A5877" s="3" t="s">
        <v>3</v>
      </c>
      <c r="B5877" s="3" t="s">
        <v>12236</v>
      </c>
      <c r="C5877" s="3" t="s">
        <v>12236</v>
      </c>
      <c r="D5877" s="12" t="s">
        <v>19789</v>
      </c>
      <c r="E5877" s="6" t="str">
        <f t="shared" si="291"/>
        <v>module=gempl</v>
      </c>
      <c r="F5877" s="3" t="s">
        <v>114</v>
      </c>
    </row>
    <row r="5878" spans="1:6" ht="30" customHeight="1">
      <c r="A5878" s="3" t="s">
        <v>3</v>
      </c>
      <c r="B5878" s="3" t="s">
        <v>12237</v>
      </c>
      <c r="C5878" s="3" t="s">
        <v>12237</v>
      </c>
      <c r="D5878" s="12" t="s">
        <v>19790</v>
      </c>
      <c r="E5878" s="6" t="str">
        <f t="shared" si="291"/>
        <v>module=gempl</v>
      </c>
      <c r="F5878" s="3" t="s">
        <v>114</v>
      </c>
    </row>
    <row r="5879" spans="1:6" ht="30" customHeight="1">
      <c r="A5879" s="3" t="s">
        <v>3</v>
      </c>
      <c r="B5879" s="3" t="s">
        <v>12238</v>
      </c>
      <c r="C5879" s="3" t="s">
        <v>12238</v>
      </c>
      <c r="D5879" s="12" t="s">
        <v>19791</v>
      </c>
      <c r="E5879" s="6" t="str">
        <f t="shared" si="291"/>
        <v>module=gempl</v>
      </c>
      <c r="F5879" s="3" t="s">
        <v>114</v>
      </c>
    </row>
    <row r="5880" spans="1:6" ht="30" customHeight="1">
      <c r="A5880" s="3" t="s">
        <v>3</v>
      </c>
      <c r="B5880" s="3" t="s">
        <v>12239</v>
      </c>
      <c r="C5880" s="3" t="s">
        <v>12239</v>
      </c>
      <c r="D5880" s="12" t="s">
        <v>19792</v>
      </c>
      <c r="E5880" s="6" t="str">
        <f t="shared" si="291"/>
        <v>module=gempl</v>
      </c>
      <c r="F5880" s="3" t="s">
        <v>114</v>
      </c>
    </row>
    <row r="5881" spans="1:6" ht="30" customHeight="1">
      <c r="A5881" s="3" t="s">
        <v>3</v>
      </c>
      <c r="B5881" s="3" t="s">
        <v>12240</v>
      </c>
      <c r="C5881" s="3" t="s">
        <v>12240</v>
      </c>
      <c r="D5881" s="12" t="s">
        <v>19793</v>
      </c>
      <c r="E5881" s="6" t="str">
        <f t="shared" si="291"/>
        <v>module=gempl</v>
      </c>
      <c r="F5881" s="3" t="s">
        <v>114</v>
      </c>
    </row>
    <row r="5882" spans="1:6" ht="30" customHeight="1">
      <c r="A5882" s="3" t="s">
        <v>3</v>
      </c>
      <c r="B5882" s="3" t="s">
        <v>12241</v>
      </c>
      <c r="C5882" s="3" t="s">
        <v>12241</v>
      </c>
      <c r="D5882" s="12" t="s">
        <v>19794</v>
      </c>
      <c r="E5882" s="6" t="str">
        <f t="shared" si="291"/>
        <v>module=gempl</v>
      </c>
      <c r="F5882" s="3" t="s">
        <v>114</v>
      </c>
    </row>
    <row r="5883" spans="1:6" ht="30" customHeight="1">
      <c r="A5883" s="3" t="s">
        <v>3</v>
      </c>
      <c r="B5883" s="3" t="s">
        <v>12242</v>
      </c>
      <c r="C5883" s="3" t="s">
        <v>12242</v>
      </c>
      <c r="D5883" s="12" t="s">
        <v>19795</v>
      </c>
      <c r="E5883" s="6" t="str">
        <f t="shared" si="291"/>
        <v>module=gempl</v>
      </c>
      <c r="F5883" s="3" t="s">
        <v>114</v>
      </c>
    </row>
    <row r="5884" spans="1:6" ht="30" customHeight="1">
      <c r="A5884" s="3" t="s">
        <v>3</v>
      </c>
      <c r="B5884" s="3" t="s">
        <v>12243</v>
      </c>
      <c r="C5884" s="3" t="s">
        <v>12243</v>
      </c>
      <c r="D5884" s="12" t="s">
        <v>19796</v>
      </c>
      <c r="E5884" s="6" t="str">
        <f t="shared" si="291"/>
        <v>module=gempl</v>
      </c>
      <c r="F5884" s="3" t="s">
        <v>114</v>
      </c>
    </row>
    <row r="5885" spans="1:6" ht="30" customHeight="1">
      <c r="A5885" s="3" t="s">
        <v>3</v>
      </c>
      <c r="B5885" s="3" t="s">
        <v>12244</v>
      </c>
      <c r="C5885" s="3" t="s">
        <v>12244</v>
      </c>
      <c r="D5885" s="12" t="s">
        <v>19797</v>
      </c>
      <c r="E5885" s="6" t="str">
        <f t="shared" si="291"/>
        <v>module=gempl</v>
      </c>
      <c r="F5885" s="3" t="s">
        <v>114</v>
      </c>
    </row>
    <row r="5886" spans="1:6" ht="30" customHeight="1">
      <c r="A5886" s="3" t="s">
        <v>3</v>
      </c>
      <c r="B5886" s="3" t="s">
        <v>12245</v>
      </c>
      <c r="C5886" s="3" t="s">
        <v>12245</v>
      </c>
      <c r="D5886" s="12" t="s">
        <v>19798</v>
      </c>
      <c r="E5886" s="6" t="str">
        <f t="shared" si="291"/>
        <v>module=gempl</v>
      </c>
      <c r="F5886" s="3" t="s">
        <v>114</v>
      </c>
    </row>
    <row r="5887" spans="1:6" ht="30" customHeight="1">
      <c r="A5887" s="3" t="s">
        <v>3</v>
      </c>
      <c r="B5887" s="3" t="s">
        <v>12246</v>
      </c>
      <c r="C5887" s="3" t="s">
        <v>12246</v>
      </c>
      <c r="D5887" s="12" t="s">
        <v>19799</v>
      </c>
      <c r="E5887" s="6" t="str">
        <f t="shared" si="291"/>
        <v>module=gempl</v>
      </c>
      <c r="F5887" s="3" t="s">
        <v>114</v>
      </c>
    </row>
    <row r="5888" spans="1:6" ht="30" customHeight="1">
      <c r="A5888" s="3" t="s">
        <v>3</v>
      </c>
      <c r="B5888" s="3" t="s">
        <v>12247</v>
      </c>
      <c r="C5888" s="3" t="s">
        <v>12247</v>
      </c>
      <c r="D5888" s="12" t="s">
        <v>19800</v>
      </c>
      <c r="E5888" s="6" t="str">
        <f t="shared" si="291"/>
        <v>module=gempl</v>
      </c>
      <c r="F5888" s="3" t="s">
        <v>114</v>
      </c>
    </row>
    <row r="5889" spans="1:6" ht="30" customHeight="1">
      <c r="A5889" s="3" t="s">
        <v>3</v>
      </c>
      <c r="B5889" s="3" t="s">
        <v>12248</v>
      </c>
      <c r="C5889" s="3" t="s">
        <v>12248</v>
      </c>
      <c r="D5889" s="12" t="s">
        <v>19801</v>
      </c>
      <c r="E5889" s="6" t="str">
        <f t="shared" si="291"/>
        <v>module=gempl</v>
      </c>
      <c r="F5889" s="3" t="s">
        <v>114</v>
      </c>
    </row>
    <row r="5890" spans="1:6" ht="30" customHeight="1">
      <c r="A5890" s="3" t="s">
        <v>3</v>
      </c>
      <c r="B5890" s="3" t="s">
        <v>12249</v>
      </c>
      <c r="C5890" s="3" t="s">
        <v>12249</v>
      </c>
      <c r="D5890" s="12" t="s">
        <v>19802</v>
      </c>
      <c r="E5890" s="6" t="str">
        <f t="shared" si="291"/>
        <v>module=gempl</v>
      </c>
      <c r="F5890" s="3" t="s">
        <v>114</v>
      </c>
    </row>
    <row r="5891" spans="1:6" ht="30" customHeight="1">
      <c r="A5891" s="3" t="s">
        <v>3</v>
      </c>
      <c r="B5891" s="3" t="s">
        <v>12250</v>
      </c>
      <c r="C5891" s="3" t="s">
        <v>12250</v>
      </c>
      <c r="D5891" s="12" t="s">
        <v>19803</v>
      </c>
      <c r="E5891" s="6" t="str">
        <f t="shared" si="291"/>
        <v>module=gempl</v>
      </c>
      <c r="F5891" s="3" t="s">
        <v>114</v>
      </c>
    </row>
    <row r="5892" spans="1:6" ht="30" customHeight="1">
      <c r="A5892" s="3" t="s">
        <v>3</v>
      </c>
      <c r="B5892" s="3" t="s">
        <v>12251</v>
      </c>
      <c r="C5892" s="3" t="s">
        <v>12251</v>
      </c>
      <c r="D5892" s="12" t="s">
        <v>19804</v>
      </c>
      <c r="E5892" s="6" t="str">
        <f t="shared" si="291"/>
        <v>module=gempl</v>
      </c>
      <c r="F5892" s="3" t="s">
        <v>114</v>
      </c>
    </row>
    <row r="5893" spans="1:6" ht="30" customHeight="1">
      <c r="A5893" s="3" t="s">
        <v>3</v>
      </c>
      <c r="B5893" s="3" t="s">
        <v>12252</v>
      </c>
      <c r="C5893" s="3" t="s">
        <v>12252</v>
      </c>
      <c r="D5893" s="12" t="s">
        <v>19805</v>
      </c>
      <c r="E5893" s="6" t="str">
        <f t="shared" si="291"/>
        <v>module=gempl</v>
      </c>
      <c r="F5893" s="3" t="s">
        <v>114</v>
      </c>
    </row>
    <row r="5894" spans="1:6" ht="30" customHeight="1">
      <c r="A5894" s="3" t="s">
        <v>3</v>
      </c>
      <c r="B5894" s="3" t="s">
        <v>12253</v>
      </c>
      <c r="C5894" s="3" t="s">
        <v>12253</v>
      </c>
      <c r="D5894" s="12" t="s">
        <v>19806</v>
      </c>
      <c r="E5894" s="6" t="str">
        <f t="shared" si="291"/>
        <v>module=gempl</v>
      </c>
      <c r="F5894" s="3" t="s">
        <v>114</v>
      </c>
    </row>
    <row r="5895" spans="1:6" ht="30" customHeight="1">
      <c r="A5895" s="3" t="s">
        <v>3</v>
      </c>
      <c r="B5895" s="3" t="s">
        <v>12254</v>
      </c>
      <c r="C5895" s="3" t="s">
        <v>12254</v>
      </c>
      <c r="D5895" s="12" t="s">
        <v>19807</v>
      </c>
      <c r="E5895" s="6" t="str">
        <f t="shared" si="291"/>
        <v>module=gempl</v>
      </c>
      <c r="F5895" s="3" t="s">
        <v>114</v>
      </c>
    </row>
    <row r="5896" spans="1:6" ht="30" customHeight="1">
      <c r="A5896" s="3" t="s">
        <v>3</v>
      </c>
      <c r="B5896" s="3" t="s">
        <v>12255</v>
      </c>
      <c r="C5896" s="3" t="s">
        <v>12255</v>
      </c>
      <c r="D5896" s="12" t="s">
        <v>19808</v>
      </c>
      <c r="E5896" s="6" t="str">
        <f t="shared" si="291"/>
        <v>module=gempl</v>
      </c>
      <c r="F5896" s="3" t="s">
        <v>114</v>
      </c>
    </row>
    <row r="5897" spans="1:6" ht="30" customHeight="1">
      <c r="A5897" s="3" t="s">
        <v>3</v>
      </c>
      <c r="B5897" s="3" t="s">
        <v>12256</v>
      </c>
      <c r="C5897" s="3" t="s">
        <v>12256</v>
      </c>
      <c r="D5897" s="12" t="s">
        <v>19809</v>
      </c>
      <c r="E5897" s="6" t="str">
        <f t="shared" si="291"/>
        <v>module=gempl</v>
      </c>
      <c r="F5897" s="3" t="s">
        <v>114</v>
      </c>
    </row>
    <row r="5898" spans="1:6" ht="30" customHeight="1">
      <c r="A5898" s="3" t="s">
        <v>3</v>
      </c>
      <c r="B5898" s="3" t="s">
        <v>12257</v>
      </c>
      <c r="C5898" s="3" t="s">
        <v>12257</v>
      </c>
      <c r="D5898" s="12" t="s">
        <v>19810</v>
      </c>
      <c r="E5898" s="6" t="str">
        <f t="shared" si="291"/>
        <v>module=gempl</v>
      </c>
      <c r="F5898" s="3" t="s">
        <v>114</v>
      </c>
    </row>
    <row r="5899" spans="1:6" ht="30" customHeight="1">
      <c r="A5899" s="3" t="s">
        <v>3</v>
      </c>
      <c r="B5899" s="3" t="s">
        <v>12258</v>
      </c>
      <c r="C5899" s="3" t="s">
        <v>12258</v>
      </c>
      <c r="D5899" s="12" t="s">
        <v>19811</v>
      </c>
      <c r="E5899" s="6" t="str">
        <f t="shared" si="291"/>
        <v>module=gempl</v>
      </c>
      <c r="F5899" s="3" t="s">
        <v>114</v>
      </c>
    </row>
    <row r="5900" spans="1:6" ht="30" customHeight="1">
      <c r="A5900" s="3" t="s">
        <v>3</v>
      </c>
      <c r="B5900" s="3" t="s">
        <v>12259</v>
      </c>
      <c r="C5900" s="3" t="s">
        <v>12259</v>
      </c>
      <c r="D5900" s="12" t="s">
        <v>19812</v>
      </c>
      <c r="E5900" s="6" t="str">
        <f t="shared" si="291"/>
        <v>module=gempl</v>
      </c>
      <c r="F5900" s="3" t="s">
        <v>114</v>
      </c>
    </row>
    <row r="5901" spans="1:6" ht="30" customHeight="1">
      <c r="A5901" s="3" t="s">
        <v>3</v>
      </c>
      <c r="B5901" s="3" t="s">
        <v>12260</v>
      </c>
      <c r="C5901" s="3" t="s">
        <v>12260</v>
      </c>
      <c r="D5901" s="12" t="s">
        <v>19813</v>
      </c>
      <c r="E5901" s="6" t="str">
        <f t="shared" si="291"/>
        <v>module=gempl</v>
      </c>
      <c r="F5901" s="3" t="s">
        <v>114</v>
      </c>
    </row>
    <row r="5902" spans="1:6" ht="30" customHeight="1">
      <c r="A5902" s="3" t="s">
        <v>3</v>
      </c>
      <c r="B5902" s="3" t="s">
        <v>12261</v>
      </c>
      <c r="C5902" s="3" t="s">
        <v>12261</v>
      </c>
      <c r="D5902" s="12" t="s">
        <v>19814</v>
      </c>
      <c r="E5902" s="6" t="str">
        <f t="shared" si="291"/>
        <v>module=gempl</v>
      </c>
      <c r="F5902" s="3" t="s">
        <v>114</v>
      </c>
    </row>
    <row r="5903" spans="1:6" ht="30" customHeight="1">
      <c r="A5903" s="3" t="s">
        <v>3</v>
      </c>
      <c r="B5903" s="3" t="s">
        <v>12262</v>
      </c>
      <c r="C5903" s="3" t="s">
        <v>12262</v>
      </c>
      <c r="D5903" s="12" t="s">
        <v>19815</v>
      </c>
      <c r="E5903" s="6" t="str">
        <f t="shared" si="291"/>
        <v>module=gempl</v>
      </c>
      <c r="F5903" s="3" t="s">
        <v>114</v>
      </c>
    </row>
    <row r="5904" spans="1:6" ht="30" customHeight="1">
      <c r="A5904" s="3" t="s">
        <v>3</v>
      </c>
      <c r="B5904" s="3" t="s">
        <v>12263</v>
      </c>
      <c r="C5904" s="3" t="s">
        <v>12263</v>
      </c>
      <c r="D5904" s="12" t="s">
        <v>19816</v>
      </c>
      <c r="E5904" s="6" t="str">
        <f t="shared" si="291"/>
        <v>module=gempl</v>
      </c>
      <c r="F5904" s="3" t="s">
        <v>114</v>
      </c>
    </row>
    <row r="5905" spans="1:6" ht="30" customHeight="1">
      <c r="A5905" s="3" t="s">
        <v>3</v>
      </c>
      <c r="B5905" s="3" t="s">
        <v>12264</v>
      </c>
      <c r="C5905" s="3" t="s">
        <v>12264</v>
      </c>
      <c r="D5905" s="12" t="s">
        <v>19817</v>
      </c>
      <c r="E5905" s="6" t="str">
        <f t="shared" si="291"/>
        <v>module=gempl</v>
      </c>
      <c r="F5905" s="3" t="s">
        <v>114</v>
      </c>
    </row>
    <row r="5906" spans="1:6" ht="30" customHeight="1">
      <c r="A5906" s="3" t="s">
        <v>3</v>
      </c>
      <c r="B5906" s="3" t="s">
        <v>12265</v>
      </c>
      <c r="C5906" s="3" t="s">
        <v>12265</v>
      </c>
      <c r="D5906" s="12" t="s">
        <v>19818</v>
      </c>
      <c r="E5906" s="6" t="str">
        <f t="shared" si="291"/>
        <v>module=gempl</v>
      </c>
      <c r="F5906" s="3" t="s">
        <v>114</v>
      </c>
    </row>
    <row r="5907" spans="1:6" ht="30" customHeight="1">
      <c r="A5907" s="3" t="s">
        <v>3</v>
      </c>
      <c r="B5907" s="3" t="s">
        <v>12266</v>
      </c>
      <c r="C5907" s="3" t="s">
        <v>12266</v>
      </c>
      <c r="D5907" s="12" t="s">
        <v>19819</v>
      </c>
      <c r="E5907" s="6" t="str">
        <f t="shared" si="291"/>
        <v>module=gempl</v>
      </c>
      <c r="F5907" s="3" t="s">
        <v>114</v>
      </c>
    </row>
    <row r="5908" spans="1:6" ht="30" customHeight="1">
      <c r="A5908" s="3" t="s">
        <v>3</v>
      </c>
      <c r="B5908" s="3" t="s">
        <v>12267</v>
      </c>
      <c r="C5908" s="3" t="s">
        <v>12267</v>
      </c>
      <c r="D5908" s="12" t="s">
        <v>19820</v>
      </c>
      <c r="E5908" s="6" t="str">
        <f t="shared" si="291"/>
        <v>module=gempl</v>
      </c>
      <c r="F5908" s="3" t="s">
        <v>114</v>
      </c>
    </row>
    <row r="5909" spans="1:6" ht="30" customHeight="1">
      <c r="A5909" s="3" t="s">
        <v>3</v>
      </c>
      <c r="B5909" s="3" t="s">
        <v>12268</v>
      </c>
      <c r="C5909" s="3" t="s">
        <v>12268</v>
      </c>
      <c r="D5909" s="12" t="s">
        <v>19821</v>
      </c>
      <c r="E5909" s="6" t="str">
        <f t="shared" si="291"/>
        <v>module=gempl</v>
      </c>
      <c r="F5909" s="3" t="s">
        <v>114</v>
      </c>
    </row>
    <row r="5910" spans="1:6" ht="30" customHeight="1">
      <c r="A5910" s="3" t="s">
        <v>3</v>
      </c>
      <c r="B5910" s="3" t="s">
        <v>12269</v>
      </c>
      <c r="C5910" s="3" t="s">
        <v>12269</v>
      </c>
      <c r="D5910" s="12" t="s">
        <v>19822</v>
      </c>
      <c r="E5910" s="6" t="str">
        <f t="shared" si="291"/>
        <v>module=gempl</v>
      </c>
      <c r="F5910" s="3" t="s">
        <v>114</v>
      </c>
    </row>
    <row r="5911" spans="1:6" ht="30" customHeight="1">
      <c r="A5911" s="3" t="s">
        <v>3</v>
      </c>
      <c r="B5911" s="3" t="s">
        <v>12270</v>
      </c>
      <c r="C5911" s="3" t="s">
        <v>12270</v>
      </c>
      <c r="D5911" s="12" t="s">
        <v>19823</v>
      </c>
      <c r="E5911" s="6" t="str">
        <f t="shared" si="291"/>
        <v>module=gempl</v>
      </c>
      <c r="F5911" s="3" t="s">
        <v>114</v>
      </c>
    </row>
    <row r="5912" spans="1:6" ht="30" customHeight="1">
      <c r="A5912" s="3" t="s">
        <v>3</v>
      </c>
      <c r="B5912" s="3" t="s">
        <v>12271</v>
      </c>
      <c r="C5912" s="3" t="s">
        <v>12271</v>
      </c>
      <c r="D5912" s="12" t="s">
        <v>19824</v>
      </c>
      <c r="E5912" s="6" t="str">
        <f t="shared" si="291"/>
        <v>module=gempl</v>
      </c>
      <c r="F5912" s="3" t="s">
        <v>114</v>
      </c>
    </row>
    <row r="5913" spans="1:6" ht="30" customHeight="1">
      <c r="A5913" s="3" t="s">
        <v>3</v>
      </c>
      <c r="B5913" s="3" t="s">
        <v>12272</v>
      </c>
      <c r="C5913" s="3" t="s">
        <v>12272</v>
      </c>
      <c r="D5913" s="12" t="s">
        <v>19825</v>
      </c>
      <c r="E5913" s="6" t="str">
        <f t="shared" si="291"/>
        <v>module=gempl</v>
      </c>
      <c r="F5913" s="3" t="s">
        <v>114</v>
      </c>
    </row>
    <row r="5914" spans="1:6" ht="30" customHeight="1">
      <c r="A5914" s="3" t="s">
        <v>3</v>
      </c>
      <c r="B5914" s="3" t="s">
        <v>12273</v>
      </c>
      <c r="C5914" s="3" t="s">
        <v>12273</v>
      </c>
      <c r="D5914" s="12" t="s">
        <v>19826</v>
      </c>
      <c r="E5914" s="6" t="str">
        <f t="shared" si="291"/>
        <v>module=gempl</v>
      </c>
      <c r="F5914" s="3" t="s">
        <v>114</v>
      </c>
    </row>
    <row r="5915" spans="1:6" ht="30" customHeight="1">
      <c r="A5915" s="3" t="s">
        <v>3</v>
      </c>
      <c r="B5915" s="3" t="s">
        <v>12274</v>
      </c>
      <c r="C5915" s="3" t="s">
        <v>12274</v>
      </c>
      <c r="D5915" s="12" t="s">
        <v>19827</v>
      </c>
      <c r="E5915" s="6" t="str">
        <f t="shared" si="291"/>
        <v>module=gempl</v>
      </c>
      <c r="F5915" s="3" t="s">
        <v>114</v>
      </c>
    </row>
    <row r="5916" spans="1:6" ht="30" customHeight="1">
      <c r="A5916" s="3" t="s">
        <v>3</v>
      </c>
      <c r="B5916" s="3" t="s">
        <v>12275</v>
      </c>
      <c r="C5916" s="3" t="s">
        <v>12275</v>
      </c>
      <c r="D5916" s="12" t="s">
        <v>19828</v>
      </c>
      <c r="E5916" s="6" t="str">
        <f t="shared" si="291"/>
        <v>module=gempl</v>
      </c>
      <c r="F5916" s="3" t="s">
        <v>114</v>
      </c>
    </row>
    <row r="5917" spans="1:6" ht="30" customHeight="1">
      <c r="A5917" s="3" t="s">
        <v>3</v>
      </c>
      <c r="B5917" s="3" t="s">
        <v>12276</v>
      </c>
      <c r="C5917" s="3" t="s">
        <v>12276</v>
      </c>
      <c r="D5917" s="12" t="s">
        <v>19829</v>
      </c>
      <c r="E5917" s="6" t="str">
        <f t="shared" si="291"/>
        <v>module=gempl</v>
      </c>
      <c r="F5917" s="3" t="s">
        <v>114</v>
      </c>
    </row>
    <row r="5918" spans="1:6" ht="30" customHeight="1">
      <c r="A5918" s="3" t="s">
        <v>3</v>
      </c>
      <c r="B5918" s="3" t="s">
        <v>12277</v>
      </c>
      <c r="C5918" s="3" t="s">
        <v>12277</v>
      </c>
      <c r="D5918" s="12" t="s">
        <v>19830</v>
      </c>
      <c r="E5918" s="6" t="str">
        <f t="shared" si="291"/>
        <v>module=gempl</v>
      </c>
      <c r="F5918" s="3" t="s">
        <v>114</v>
      </c>
    </row>
    <row r="5919" spans="1:6" ht="30" customHeight="1">
      <c r="A5919" s="3" t="s">
        <v>3</v>
      </c>
      <c r="B5919" s="3" t="s">
        <v>12278</v>
      </c>
      <c r="C5919" s="3" t="s">
        <v>12278</v>
      </c>
      <c r="D5919" s="12" t="s">
        <v>19831</v>
      </c>
      <c r="E5919" s="6" t="str">
        <f t="shared" si="291"/>
        <v>module=gempl</v>
      </c>
      <c r="F5919" s="3" t="s">
        <v>114</v>
      </c>
    </row>
    <row r="5920" spans="1:6" ht="30" customHeight="1">
      <c r="A5920" s="3" t="s">
        <v>3</v>
      </c>
      <c r="B5920" s="3" t="s">
        <v>12279</v>
      </c>
      <c r="C5920" s="3" t="s">
        <v>12279</v>
      </c>
      <c r="D5920" s="12" t="s">
        <v>19832</v>
      </c>
      <c r="E5920" s="6" t="str">
        <f t="shared" si="291"/>
        <v>module=gempl</v>
      </c>
      <c r="F5920" s="3" t="s">
        <v>114</v>
      </c>
    </row>
    <row r="5921" spans="1:6" ht="30" customHeight="1">
      <c r="A5921" s="3" t="s">
        <v>3</v>
      </c>
      <c r="B5921" s="3" t="s">
        <v>12280</v>
      </c>
      <c r="C5921" s="3" t="s">
        <v>12280</v>
      </c>
      <c r="D5921" s="12" t="s">
        <v>19833</v>
      </c>
      <c r="E5921" s="6" t="str">
        <f t="shared" si="291"/>
        <v>module=gempl</v>
      </c>
      <c r="F5921" s="3" t="s">
        <v>114</v>
      </c>
    </row>
    <row r="5922" spans="1:6" ht="30" customHeight="1">
      <c r="A5922" s="3" t="s">
        <v>3</v>
      </c>
      <c r="B5922" s="3" t="s">
        <v>12281</v>
      </c>
      <c r="C5922" s="3" t="s">
        <v>12281</v>
      </c>
      <c r="D5922" s="12" t="s">
        <v>19834</v>
      </c>
      <c r="E5922" s="6" t="str">
        <f t="shared" si="291"/>
        <v>module=gempl</v>
      </c>
      <c r="F5922" s="3" t="s">
        <v>114</v>
      </c>
    </row>
    <row r="5923" spans="1:6" ht="30" customHeight="1">
      <c r="A5923" s="3" t="s">
        <v>3</v>
      </c>
      <c r="B5923" s="3" t="s">
        <v>12282</v>
      </c>
      <c r="C5923" s="3" t="s">
        <v>12282</v>
      </c>
      <c r="D5923" s="12" t="s">
        <v>19835</v>
      </c>
      <c r="E5923" s="6" t="str">
        <f t="shared" si="291"/>
        <v>module=gempl</v>
      </c>
      <c r="F5923" s="3" t="s">
        <v>114</v>
      </c>
    </row>
    <row r="5924" spans="1:6" ht="30" customHeight="1">
      <c r="A5924" s="3" t="s">
        <v>3</v>
      </c>
      <c r="B5924" s="3" t="s">
        <v>12283</v>
      </c>
      <c r="C5924" s="3" t="s">
        <v>12283</v>
      </c>
      <c r="D5924" s="12" t="s">
        <v>19836</v>
      </c>
      <c r="E5924" s="6" t="str">
        <f t="shared" si="291"/>
        <v>module=gempl</v>
      </c>
      <c r="F5924" s="3" t="s">
        <v>114</v>
      </c>
    </row>
    <row r="5925" spans="1:6" ht="30" customHeight="1">
      <c r="A5925" s="3" t="s">
        <v>3</v>
      </c>
      <c r="B5925" s="3" t="s">
        <v>12284</v>
      </c>
      <c r="C5925" s="3" t="s">
        <v>12284</v>
      </c>
      <c r="D5925" s="12" t="s">
        <v>19837</v>
      </c>
      <c r="E5925" s="6" t="str">
        <f t="shared" si="291"/>
        <v>module=gempl</v>
      </c>
      <c r="F5925" s="3" t="s">
        <v>114</v>
      </c>
    </row>
    <row r="5926" spans="1:6" ht="30" customHeight="1">
      <c r="A5926" s="3" t="s">
        <v>3</v>
      </c>
      <c r="B5926" s="3" t="s">
        <v>12285</v>
      </c>
      <c r="C5926" s="3" t="s">
        <v>12285</v>
      </c>
      <c r="D5926" s="12" t="s">
        <v>19838</v>
      </c>
      <c r="E5926" s="6" t="str">
        <f t="shared" si="291"/>
        <v>module=gempl</v>
      </c>
      <c r="F5926" s="3" t="s">
        <v>114</v>
      </c>
    </row>
    <row r="5927" spans="1:6" ht="30" customHeight="1">
      <c r="A5927" s="3" t="s">
        <v>3</v>
      </c>
      <c r="B5927" s="3" t="s">
        <v>12286</v>
      </c>
      <c r="C5927" s="3" t="s">
        <v>12286</v>
      </c>
      <c r="D5927" s="12" t="s">
        <v>19839</v>
      </c>
      <c r="E5927" s="6" t="str">
        <f t="shared" si="291"/>
        <v>module=gempl</v>
      </c>
      <c r="F5927" s="3" t="s">
        <v>114</v>
      </c>
    </row>
    <row r="5928" spans="1:6" ht="30" customHeight="1">
      <c r="A5928" s="3" t="s">
        <v>3</v>
      </c>
      <c r="B5928" s="3" t="s">
        <v>12287</v>
      </c>
      <c r="C5928" s="3" t="s">
        <v>12287</v>
      </c>
      <c r="D5928" s="12" t="s">
        <v>19840</v>
      </c>
      <c r="E5928" s="6" t="str">
        <f t="shared" si="291"/>
        <v>module=gempl</v>
      </c>
      <c r="F5928" s="3" t="s">
        <v>114</v>
      </c>
    </row>
    <row r="5929" spans="1:6" ht="30" customHeight="1">
      <c r="A5929" s="3" t="s">
        <v>3</v>
      </c>
      <c r="B5929" s="3" t="s">
        <v>12288</v>
      </c>
      <c r="C5929" s="3" t="s">
        <v>12288</v>
      </c>
      <c r="D5929" s="12" t="s">
        <v>19841</v>
      </c>
      <c r="E5929" s="6" t="str">
        <f t="shared" si="291"/>
        <v>module=gempl</v>
      </c>
      <c r="F5929" s="3" t="s">
        <v>114</v>
      </c>
    </row>
    <row r="5930" spans="1:6" ht="30" customHeight="1">
      <c r="A5930" s="3" t="s">
        <v>3</v>
      </c>
      <c r="B5930" s="3" t="s">
        <v>12289</v>
      </c>
      <c r="C5930" s="3" t="s">
        <v>12289</v>
      </c>
      <c r="D5930" s="12" t="s">
        <v>19842</v>
      </c>
      <c r="E5930" s="6" t="str">
        <f t="shared" si="291"/>
        <v>module=gempl</v>
      </c>
      <c r="F5930" s="3" t="s">
        <v>114</v>
      </c>
    </row>
    <row r="5931" spans="1:6" ht="30" customHeight="1">
      <c r="A5931" s="3" t="s">
        <v>3</v>
      </c>
      <c r="B5931" s="3" t="s">
        <v>12290</v>
      </c>
      <c r="C5931" s="3" t="s">
        <v>12290</v>
      </c>
      <c r="D5931" s="12" t="s">
        <v>19843</v>
      </c>
      <c r="E5931" s="6" t="str">
        <f t="shared" si="291"/>
        <v>module=gempl</v>
      </c>
      <c r="F5931" s="3" t="s">
        <v>114</v>
      </c>
    </row>
    <row r="5932" spans="1:6" ht="30" customHeight="1">
      <c r="A5932" s="3" t="s">
        <v>3</v>
      </c>
      <c r="B5932" s="3" t="s">
        <v>12291</v>
      </c>
      <c r="C5932" s="3" t="s">
        <v>12291</v>
      </c>
      <c r="D5932" s="12" t="s">
        <v>19844</v>
      </c>
      <c r="E5932" s="6" t="str">
        <f t="shared" si="291"/>
        <v>module=gempl</v>
      </c>
      <c r="F5932" s="3" t="s">
        <v>114</v>
      </c>
    </row>
    <row r="5933" spans="1:6" ht="30" customHeight="1">
      <c r="A5933" s="3" t="s">
        <v>3</v>
      </c>
      <c r="B5933" s="3" t="s">
        <v>12292</v>
      </c>
      <c r="C5933" s="3" t="s">
        <v>12292</v>
      </c>
      <c r="D5933" s="12" t="s">
        <v>19845</v>
      </c>
      <c r="E5933" s="6" t="str">
        <f t="shared" si="291"/>
        <v>module=gempl</v>
      </c>
      <c r="F5933" s="3" t="s">
        <v>114</v>
      </c>
    </row>
    <row r="5934" spans="1:6" ht="30" customHeight="1">
      <c r="A5934" s="3" t="s">
        <v>3</v>
      </c>
      <c r="B5934" s="3" t="s">
        <v>12293</v>
      </c>
      <c r="C5934" s="3" t="s">
        <v>12293</v>
      </c>
      <c r="D5934" s="12" t="s">
        <v>19846</v>
      </c>
      <c r="E5934" s="6" t="str">
        <f t="shared" si="291"/>
        <v>module=gempl</v>
      </c>
      <c r="F5934" s="3" t="s">
        <v>114</v>
      </c>
    </row>
    <row r="5935" spans="1:6" ht="30" customHeight="1">
      <c r="A5935" s="3" t="s">
        <v>3</v>
      </c>
      <c r="B5935" s="3" t="s">
        <v>12294</v>
      </c>
      <c r="C5935" s="3" t="s">
        <v>12294</v>
      </c>
      <c r="D5935" s="12" t="s">
        <v>19847</v>
      </c>
      <c r="E5935" s="6" t="str">
        <f t="shared" si="291"/>
        <v>module=gempl</v>
      </c>
      <c r="F5935" s="3" t="s">
        <v>114</v>
      </c>
    </row>
    <row r="5936" spans="1:6" ht="30" customHeight="1">
      <c r="A5936" s="3" t="s">
        <v>3</v>
      </c>
      <c r="B5936" s="3" t="s">
        <v>12295</v>
      </c>
      <c r="C5936" s="3" t="s">
        <v>12295</v>
      </c>
      <c r="D5936" s="12" t="s">
        <v>19848</v>
      </c>
      <c r="E5936" s="6" t="str">
        <f t="shared" si="291"/>
        <v>module=gempl</v>
      </c>
      <c r="F5936" s="3" t="s">
        <v>114</v>
      </c>
    </row>
    <row r="5937" spans="1:6" ht="30" customHeight="1">
      <c r="A5937" s="3" t="s">
        <v>3</v>
      </c>
      <c r="B5937" s="3" t="s">
        <v>12296</v>
      </c>
      <c r="C5937" s="3" t="s">
        <v>12296</v>
      </c>
      <c r="D5937" s="12" t="s">
        <v>19849</v>
      </c>
      <c r="E5937" s="6" t="str">
        <f t="shared" si="291"/>
        <v>module=gempl</v>
      </c>
      <c r="F5937" s="3" t="s">
        <v>114</v>
      </c>
    </row>
    <row r="5938" spans="1:6" ht="30" customHeight="1">
      <c r="A5938" s="3" t="s">
        <v>3</v>
      </c>
      <c r="B5938" s="3" t="s">
        <v>12297</v>
      </c>
      <c r="C5938" s="3" t="s">
        <v>12297</v>
      </c>
      <c r="D5938" s="12" t="s">
        <v>19850</v>
      </c>
      <c r="E5938" s="6" t="str">
        <f t="shared" si="291"/>
        <v>module=gempl</v>
      </c>
      <c r="F5938" s="3" t="s">
        <v>114</v>
      </c>
    </row>
    <row r="5939" spans="1:6" ht="30" customHeight="1">
      <c r="A5939" s="3" t="s">
        <v>3</v>
      </c>
      <c r="B5939" s="3" t="s">
        <v>12298</v>
      </c>
      <c r="C5939" s="3" t="s">
        <v>12298</v>
      </c>
      <c r="D5939" s="12" t="s">
        <v>19851</v>
      </c>
      <c r="E5939" s="6" t="str">
        <f t="shared" ref="E5939:E6002" si="292">HYPERLINK("http://www.ssc.wisc.edu/wlsresearch/documentation/waves/?wave=grad2k&amp;module=gempl","module=gempl")</f>
        <v>module=gempl</v>
      </c>
      <c r="F5939" s="3" t="s">
        <v>114</v>
      </c>
    </row>
    <row r="5940" spans="1:6" ht="30" customHeight="1">
      <c r="A5940" s="3" t="s">
        <v>3</v>
      </c>
      <c r="B5940" s="3" t="s">
        <v>12299</v>
      </c>
      <c r="C5940" s="3" t="s">
        <v>12299</v>
      </c>
      <c r="D5940" s="12" t="s">
        <v>19852</v>
      </c>
      <c r="E5940" s="6" t="str">
        <f t="shared" si="292"/>
        <v>module=gempl</v>
      </c>
      <c r="F5940" s="3" t="s">
        <v>114</v>
      </c>
    </row>
    <row r="5941" spans="1:6" ht="30" customHeight="1">
      <c r="A5941" s="3" t="s">
        <v>3</v>
      </c>
      <c r="B5941" s="3" t="s">
        <v>12300</v>
      </c>
      <c r="C5941" s="3" t="s">
        <v>12300</v>
      </c>
      <c r="D5941" s="12" t="s">
        <v>19853</v>
      </c>
      <c r="E5941" s="6" t="str">
        <f t="shared" si="292"/>
        <v>module=gempl</v>
      </c>
      <c r="F5941" s="3" t="s">
        <v>114</v>
      </c>
    </row>
    <row r="5942" spans="1:6" ht="30" customHeight="1">
      <c r="A5942" s="3" t="s">
        <v>3</v>
      </c>
      <c r="B5942" s="3" t="s">
        <v>12301</v>
      </c>
      <c r="C5942" s="3" t="s">
        <v>12301</v>
      </c>
      <c r="D5942" s="12" t="s">
        <v>19854</v>
      </c>
      <c r="E5942" s="6" t="str">
        <f t="shared" si="292"/>
        <v>module=gempl</v>
      </c>
      <c r="F5942" s="3" t="s">
        <v>114</v>
      </c>
    </row>
    <row r="5943" spans="1:6" ht="30" customHeight="1">
      <c r="A5943" s="3" t="s">
        <v>3</v>
      </c>
      <c r="B5943" s="3" t="s">
        <v>12302</v>
      </c>
      <c r="C5943" s="3" t="s">
        <v>12302</v>
      </c>
      <c r="D5943" s="12" t="s">
        <v>19855</v>
      </c>
      <c r="E5943" s="6" t="str">
        <f t="shared" si="292"/>
        <v>module=gempl</v>
      </c>
      <c r="F5943" s="3" t="s">
        <v>114</v>
      </c>
    </row>
    <row r="5944" spans="1:6" ht="30" customHeight="1">
      <c r="A5944" s="3" t="s">
        <v>3</v>
      </c>
      <c r="B5944" s="3" t="s">
        <v>12303</v>
      </c>
      <c r="C5944" s="3" t="s">
        <v>12303</v>
      </c>
      <c r="D5944" s="12" t="s">
        <v>19856</v>
      </c>
      <c r="E5944" s="6" t="str">
        <f t="shared" si="292"/>
        <v>module=gempl</v>
      </c>
      <c r="F5944" s="3" t="s">
        <v>114</v>
      </c>
    </row>
    <row r="5945" spans="1:6" ht="30" customHeight="1">
      <c r="A5945" s="3" t="s">
        <v>3</v>
      </c>
      <c r="B5945" s="3" t="s">
        <v>12304</v>
      </c>
      <c r="C5945" s="3" t="s">
        <v>12304</v>
      </c>
      <c r="D5945" s="12" t="s">
        <v>19857</v>
      </c>
      <c r="E5945" s="6" t="str">
        <f t="shared" si="292"/>
        <v>module=gempl</v>
      </c>
      <c r="F5945" s="3" t="s">
        <v>114</v>
      </c>
    </row>
    <row r="5946" spans="1:6" ht="30" customHeight="1">
      <c r="A5946" s="3" t="s">
        <v>3</v>
      </c>
      <c r="B5946" s="3" t="s">
        <v>12305</v>
      </c>
      <c r="C5946" s="3" t="s">
        <v>12305</v>
      </c>
      <c r="D5946" s="12" t="s">
        <v>19858</v>
      </c>
      <c r="E5946" s="6" t="str">
        <f t="shared" si="292"/>
        <v>module=gempl</v>
      </c>
      <c r="F5946" s="3" t="s">
        <v>114</v>
      </c>
    </row>
    <row r="5947" spans="1:6" ht="30" customHeight="1">
      <c r="A5947" s="3" t="s">
        <v>3</v>
      </c>
      <c r="B5947" s="3" t="s">
        <v>12306</v>
      </c>
      <c r="C5947" s="3" t="s">
        <v>12306</v>
      </c>
      <c r="D5947" s="12" t="s">
        <v>19837</v>
      </c>
      <c r="E5947" s="6" t="str">
        <f t="shared" si="292"/>
        <v>module=gempl</v>
      </c>
      <c r="F5947" s="3" t="s">
        <v>114</v>
      </c>
    </row>
    <row r="5948" spans="1:6" ht="30" customHeight="1">
      <c r="A5948" s="3" t="s">
        <v>3</v>
      </c>
      <c r="B5948" s="3" t="s">
        <v>12307</v>
      </c>
      <c r="C5948" s="3" t="s">
        <v>12307</v>
      </c>
      <c r="D5948" s="12" t="s">
        <v>19859</v>
      </c>
      <c r="E5948" s="6" t="str">
        <f t="shared" si="292"/>
        <v>module=gempl</v>
      </c>
      <c r="F5948" s="3" t="s">
        <v>114</v>
      </c>
    </row>
    <row r="5949" spans="1:6" ht="30" customHeight="1">
      <c r="A5949" s="3" t="s">
        <v>3</v>
      </c>
      <c r="B5949" s="3" t="s">
        <v>12308</v>
      </c>
      <c r="C5949" s="3" t="s">
        <v>12308</v>
      </c>
      <c r="D5949" s="12" t="s">
        <v>19860</v>
      </c>
      <c r="E5949" s="6" t="str">
        <f t="shared" si="292"/>
        <v>module=gempl</v>
      </c>
      <c r="F5949" s="3" t="s">
        <v>114</v>
      </c>
    </row>
    <row r="5950" spans="1:6" ht="30" customHeight="1">
      <c r="A5950" s="3" t="s">
        <v>3</v>
      </c>
      <c r="B5950" s="3" t="s">
        <v>12309</v>
      </c>
      <c r="C5950" s="3" t="s">
        <v>12309</v>
      </c>
      <c r="D5950" s="12" t="s">
        <v>19861</v>
      </c>
      <c r="E5950" s="6" t="str">
        <f t="shared" si="292"/>
        <v>module=gempl</v>
      </c>
      <c r="F5950" s="3" t="s">
        <v>114</v>
      </c>
    </row>
    <row r="5951" spans="1:6" ht="30" customHeight="1">
      <c r="A5951" s="3" t="s">
        <v>3</v>
      </c>
      <c r="B5951" s="3" t="s">
        <v>12310</v>
      </c>
      <c r="C5951" s="3" t="s">
        <v>12310</v>
      </c>
      <c r="D5951" s="12" t="s">
        <v>19862</v>
      </c>
      <c r="E5951" s="6" t="str">
        <f t="shared" si="292"/>
        <v>module=gempl</v>
      </c>
      <c r="F5951" s="3" t="s">
        <v>114</v>
      </c>
    </row>
    <row r="5952" spans="1:6" ht="30" customHeight="1">
      <c r="A5952" s="3" t="s">
        <v>3</v>
      </c>
      <c r="B5952" s="3" t="s">
        <v>12311</v>
      </c>
      <c r="C5952" s="3" t="s">
        <v>12311</v>
      </c>
      <c r="D5952" s="12" t="s">
        <v>19863</v>
      </c>
      <c r="E5952" s="6" t="str">
        <f t="shared" si="292"/>
        <v>module=gempl</v>
      </c>
      <c r="F5952" s="3" t="s">
        <v>114</v>
      </c>
    </row>
    <row r="5953" spans="1:6" ht="30" customHeight="1">
      <c r="A5953" s="3" t="s">
        <v>3</v>
      </c>
      <c r="B5953" s="3" t="s">
        <v>12312</v>
      </c>
      <c r="C5953" s="3" t="s">
        <v>12312</v>
      </c>
      <c r="D5953" s="12" t="s">
        <v>19864</v>
      </c>
      <c r="E5953" s="6" t="str">
        <f t="shared" si="292"/>
        <v>module=gempl</v>
      </c>
      <c r="F5953" s="3" t="s">
        <v>114</v>
      </c>
    </row>
    <row r="5954" spans="1:6" ht="30" customHeight="1">
      <c r="A5954" s="3" t="s">
        <v>3</v>
      </c>
      <c r="B5954" s="3" t="s">
        <v>12313</v>
      </c>
      <c r="C5954" s="3" t="s">
        <v>12313</v>
      </c>
      <c r="D5954" s="12" t="s">
        <v>19865</v>
      </c>
      <c r="E5954" s="6" t="str">
        <f t="shared" si="292"/>
        <v>module=gempl</v>
      </c>
      <c r="F5954" s="3" t="s">
        <v>114</v>
      </c>
    </row>
    <row r="5955" spans="1:6" ht="30" customHeight="1">
      <c r="A5955" s="3" t="s">
        <v>3</v>
      </c>
      <c r="B5955" s="3" t="s">
        <v>12314</v>
      </c>
      <c r="C5955" s="3" t="s">
        <v>12314</v>
      </c>
      <c r="D5955" s="12" t="s">
        <v>19866</v>
      </c>
      <c r="E5955" s="6" t="str">
        <f t="shared" si="292"/>
        <v>module=gempl</v>
      </c>
      <c r="F5955" s="3" t="s">
        <v>114</v>
      </c>
    </row>
    <row r="5956" spans="1:6" ht="30" customHeight="1">
      <c r="A5956" s="3" t="s">
        <v>3</v>
      </c>
      <c r="B5956" s="3" t="s">
        <v>12315</v>
      </c>
      <c r="C5956" s="3" t="s">
        <v>12315</v>
      </c>
      <c r="D5956" s="12" t="s">
        <v>19867</v>
      </c>
      <c r="E5956" s="6" t="str">
        <f t="shared" si="292"/>
        <v>module=gempl</v>
      </c>
      <c r="F5956" s="3" t="s">
        <v>114</v>
      </c>
    </row>
    <row r="5957" spans="1:6" ht="30" customHeight="1">
      <c r="A5957" s="3" t="s">
        <v>3</v>
      </c>
      <c r="B5957" s="3" t="s">
        <v>12316</v>
      </c>
      <c r="C5957" s="3" t="s">
        <v>12316</v>
      </c>
      <c r="D5957" s="12" t="s">
        <v>19868</v>
      </c>
      <c r="E5957" s="6" t="str">
        <f t="shared" si="292"/>
        <v>module=gempl</v>
      </c>
      <c r="F5957" s="3" t="s">
        <v>114</v>
      </c>
    </row>
    <row r="5958" spans="1:6" ht="30" customHeight="1">
      <c r="A5958" s="3" t="s">
        <v>3</v>
      </c>
      <c r="B5958" s="3" t="s">
        <v>12317</v>
      </c>
      <c r="C5958" s="3" t="s">
        <v>12317</v>
      </c>
      <c r="D5958" s="12" t="s">
        <v>19869</v>
      </c>
      <c r="E5958" s="6" t="str">
        <f t="shared" si="292"/>
        <v>module=gempl</v>
      </c>
      <c r="F5958" s="3" t="s">
        <v>114</v>
      </c>
    </row>
    <row r="5959" spans="1:6" ht="30" customHeight="1">
      <c r="A5959" s="3" t="s">
        <v>3</v>
      </c>
      <c r="B5959" s="3" t="s">
        <v>12318</v>
      </c>
      <c r="C5959" s="3" t="s">
        <v>12318</v>
      </c>
      <c r="D5959" s="12" t="s">
        <v>19870</v>
      </c>
      <c r="E5959" s="6" t="str">
        <f t="shared" si="292"/>
        <v>module=gempl</v>
      </c>
      <c r="F5959" s="3" t="s">
        <v>114</v>
      </c>
    </row>
    <row r="5960" spans="1:6" ht="30" customHeight="1">
      <c r="A5960" s="3" t="s">
        <v>3</v>
      </c>
      <c r="B5960" s="3" t="s">
        <v>12319</v>
      </c>
      <c r="C5960" s="3" t="s">
        <v>12319</v>
      </c>
      <c r="D5960" s="12" t="s">
        <v>19871</v>
      </c>
      <c r="E5960" s="6" t="str">
        <f t="shared" si="292"/>
        <v>module=gempl</v>
      </c>
      <c r="F5960" s="3" t="s">
        <v>114</v>
      </c>
    </row>
    <row r="5961" spans="1:6" ht="30" customHeight="1">
      <c r="A5961" s="3" t="s">
        <v>3</v>
      </c>
      <c r="B5961" s="3" t="s">
        <v>12320</v>
      </c>
      <c r="C5961" s="3" t="s">
        <v>12320</v>
      </c>
      <c r="D5961" s="12" t="s">
        <v>19872</v>
      </c>
      <c r="E5961" s="6" t="str">
        <f t="shared" si="292"/>
        <v>module=gempl</v>
      </c>
      <c r="F5961" s="3" t="s">
        <v>114</v>
      </c>
    </row>
    <row r="5962" spans="1:6" ht="30" customHeight="1">
      <c r="A5962" s="3" t="s">
        <v>3</v>
      </c>
      <c r="B5962" s="3" t="s">
        <v>12321</v>
      </c>
      <c r="C5962" s="3" t="s">
        <v>12321</v>
      </c>
      <c r="D5962" s="12" t="s">
        <v>19873</v>
      </c>
      <c r="E5962" s="6" t="str">
        <f t="shared" si="292"/>
        <v>module=gempl</v>
      </c>
      <c r="F5962" s="3" t="s">
        <v>114</v>
      </c>
    </row>
    <row r="5963" spans="1:6" ht="30" customHeight="1">
      <c r="A5963" s="3" t="s">
        <v>3</v>
      </c>
      <c r="B5963" s="3" t="s">
        <v>12322</v>
      </c>
      <c r="C5963" s="3" t="s">
        <v>12322</v>
      </c>
      <c r="D5963" s="12" t="s">
        <v>19874</v>
      </c>
      <c r="E5963" s="6" t="str">
        <f t="shared" si="292"/>
        <v>module=gempl</v>
      </c>
      <c r="F5963" s="3" t="s">
        <v>114</v>
      </c>
    </row>
    <row r="5964" spans="1:6" ht="30" customHeight="1">
      <c r="A5964" s="3" t="s">
        <v>3</v>
      </c>
      <c r="B5964" s="3" t="s">
        <v>12323</v>
      </c>
      <c r="C5964" s="3" t="s">
        <v>12323</v>
      </c>
      <c r="D5964" s="12" t="s">
        <v>19875</v>
      </c>
      <c r="E5964" s="6" t="str">
        <f t="shared" si="292"/>
        <v>module=gempl</v>
      </c>
      <c r="F5964" s="3" t="s">
        <v>114</v>
      </c>
    </row>
    <row r="5965" spans="1:6" ht="30" customHeight="1">
      <c r="A5965" s="3" t="s">
        <v>3</v>
      </c>
      <c r="B5965" s="3" t="s">
        <v>12324</v>
      </c>
      <c r="C5965" s="3" t="s">
        <v>12324</v>
      </c>
      <c r="D5965" s="12" t="s">
        <v>19876</v>
      </c>
      <c r="E5965" s="6" t="str">
        <f t="shared" si="292"/>
        <v>module=gempl</v>
      </c>
      <c r="F5965" s="3" t="s">
        <v>114</v>
      </c>
    </row>
    <row r="5966" spans="1:6" ht="30" customHeight="1">
      <c r="A5966" s="3" t="s">
        <v>3</v>
      </c>
      <c r="B5966" s="3" t="s">
        <v>12325</v>
      </c>
      <c r="C5966" s="3" t="s">
        <v>12325</v>
      </c>
      <c r="D5966" s="12" t="s">
        <v>19877</v>
      </c>
      <c r="E5966" s="6" t="str">
        <f t="shared" si="292"/>
        <v>module=gempl</v>
      </c>
      <c r="F5966" s="3" t="s">
        <v>114</v>
      </c>
    </row>
    <row r="5967" spans="1:6" ht="30" customHeight="1">
      <c r="A5967" s="3" t="s">
        <v>3</v>
      </c>
      <c r="B5967" s="3" t="s">
        <v>12326</v>
      </c>
      <c r="C5967" s="3" t="s">
        <v>12326</v>
      </c>
      <c r="D5967" s="12" t="s">
        <v>19878</v>
      </c>
      <c r="E5967" s="6" t="str">
        <f t="shared" si="292"/>
        <v>module=gempl</v>
      </c>
      <c r="F5967" s="3" t="s">
        <v>114</v>
      </c>
    </row>
    <row r="5968" spans="1:6" ht="30" customHeight="1">
      <c r="A5968" s="3" t="s">
        <v>3</v>
      </c>
      <c r="B5968" s="3" t="s">
        <v>12327</v>
      </c>
      <c r="C5968" s="3" t="s">
        <v>12327</v>
      </c>
      <c r="D5968" s="12" t="s">
        <v>19879</v>
      </c>
      <c r="E5968" s="6" t="str">
        <f t="shared" si="292"/>
        <v>module=gempl</v>
      </c>
      <c r="F5968" s="3" t="s">
        <v>114</v>
      </c>
    </row>
    <row r="5969" spans="1:6" ht="30" customHeight="1">
      <c r="A5969" s="3" t="s">
        <v>3</v>
      </c>
      <c r="B5969" s="3" t="s">
        <v>12328</v>
      </c>
      <c r="C5969" s="3" t="s">
        <v>12328</v>
      </c>
      <c r="D5969" s="12" t="s">
        <v>19880</v>
      </c>
      <c r="E5969" s="6" t="str">
        <f t="shared" si="292"/>
        <v>module=gempl</v>
      </c>
      <c r="F5969" s="3" t="s">
        <v>114</v>
      </c>
    </row>
    <row r="5970" spans="1:6" ht="30" customHeight="1">
      <c r="A5970" s="3" t="s">
        <v>3</v>
      </c>
      <c r="B5970" s="3" t="s">
        <v>12329</v>
      </c>
      <c r="C5970" s="3" t="s">
        <v>12329</v>
      </c>
      <c r="D5970" s="12" t="s">
        <v>19881</v>
      </c>
      <c r="E5970" s="6" t="str">
        <f t="shared" si="292"/>
        <v>module=gempl</v>
      </c>
      <c r="F5970" s="3" t="s">
        <v>114</v>
      </c>
    </row>
    <row r="5971" spans="1:6" ht="30" customHeight="1">
      <c r="A5971" s="3" t="s">
        <v>3</v>
      </c>
      <c r="B5971" s="3" t="s">
        <v>12330</v>
      </c>
      <c r="C5971" s="3" t="s">
        <v>12330</v>
      </c>
      <c r="D5971" s="12" t="s">
        <v>19882</v>
      </c>
      <c r="E5971" s="6" t="str">
        <f t="shared" si="292"/>
        <v>module=gempl</v>
      </c>
      <c r="F5971" s="3" t="s">
        <v>114</v>
      </c>
    </row>
    <row r="5972" spans="1:6" ht="30" customHeight="1">
      <c r="A5972" s="3" t="s">
        <v>3</v>
      </c>
      <c r="B5972" s="3" t="s">
        <v>12331</v>
      </c>
      <c r="C5972" s="3" t="s">
        <v>12331</v>
      </c>
      <c r="D5972" s="12" t="s">
        <v>19883</v>
      </c>
      <c r="E5972" s="6" t="str">
        <f t="shared" si="292"/>
        <v>module=gempl</v>
      </c>
      <c r="F5972" s="3" t="s">
        <v>114</v>
      </c>
    </row>
    <row r="5973" spans="1:6" ht="30" customHeight="1">
      <c r="A5973" s="3" t="s">
        <v>3</v>
      </c>
      <c r="B5973" s="3" t="s">
        <v>12332</v>
      </c>
      <c r="C5973" s="3" t="s">
        <v>12332</v>
      </c>
      <c r="D5973" s="12" t="s">
        <v>19884</v>
      </c>
      <c r="E5973" s="6" t="str">
        <f t="shared" si="292"/>
        <v>module=gempl</v>
      </c>
      <c r="F5973" s="3" t="s">
        <v>114</v>
      </c>
    </row>
    <row r="5974" spans="1:6" ht="30" customHeight="1">
      <c r="A5974" s="3" t="s">
        <v>3</v>
      </c>
      <c r="B5974" s="3" t="s">
        <v>12333</v>
      </c>
      <c r="C5974" s="3" t="s">
        <v>12333</v>
      </c>
      <c r="D5974" s="12" t="s">
        <v>19885</v>
      </c>
      <c r="E5974" s="6" t="str">
        <f t="shared" si="292"/>
        <v>module=gempl</v>
      </c>
      <c r="F5974" s="3" t="s">
        <v>114</v>
      </c>
    </row>
    <row r="5975" spans="1:6" ht="30" customHeight="1">
      <c r="A5975" s="3" t="s">
        <v>3</v>
      </c>
      <c r="B5975" s="3" t="s">
        <v>12334</v>
      </c>
      <c r="C5975" s="3" t="s">
        <v>12334</v>
      </c>
      <c r="D5975" s="12" t="s">
        <v>19886</v>
      </c>
      <c r="E5975" s="6" t="str">
        <f t="shared" si="292"/>
        <v>module=gempl</v>
      </c>
      <c r="F5975" s="3" t="s">
        <v>114</v>
      </c>
    </row>
    <row r="5976" spans="1:6" ht="30" customHeight="1">
      <c r="A5976" s="3" t="s">
        <v>3</v>
      </c>
      <c r="B5976" s="3" t="s">
        <v>12335</v>
      </c>
      <c r="C5976" s="3" t="s">
        <v>12335</v>
      </c>
      <c r="D5976" s="12" t="s">
        <v>19887</v>
      </c>
      <c r="E5976" s="6" t="str">
        <f t="shared" si="292"/>
        <v>module=gempl</v>
      </c>
      <c r="F5976" s="3" t="s">
        <v>114</v>
      </c>
    </row>
    <row r="5977" spans="1:6" ht="30" customHeight="1">
      <c r="A5977" s="3" t="s">
        <v>3</v>
      </c>
      <c r="B5977" s="3" t="s">
        <v>12336</v>
      </c>
      <c r="C5977" s="3" t="s">
        <v>12336</v>
      </c>
      <c r="D5977" s="12" t="s">
        <v>19888</v>
      </c>
      <c r="E5977" s="6" t="str">
        <f t="shared" si="292"/>
        <v>module=gempl</v>
      </c>
      <c r="F5977" s="3" t="s">
        <v>114</v>
      </c>
    </row>
    <row r="5978" spans="1:6" ht="30" customHeight="1">
      <c r="A5978" s="3" t="s">
        <v>3</v>
      </c>
      <c r="B5978" s="3" t="s">
        <v>12337</v>
      </c>
      <c r="C5978" s="3" t="s">
        <v>12337</v>
      </c>
      <c r="D5978" s="12" t="s">
        <v>19889</v>
      </c>
      <c r="E5978" s="6" t="str">
        <f t="shared" si="292"/>
        <v>module=gempl</v>
      </c>
      <c r="F5978" s="3" t="s">
        <v>114</v>
      </c>
    </row>
    <row r="5979" spans="1:6" ht="30" customHeight="1">
      <c r="A5979" s="3" t="s">
        <v>3</v>
      </c>
      <c r="B5979" s="3" t="s">
        <v>12338</v>
      </c>
      <c r="C5979" s="3" t="s">
        <v>12338</v>
      </c>
      <c r="D5979" s="12" t="s">
        <v>19890</v>
      </c>
      <c r="E5979" s="6" t="str">
        <f t="shared" si="292"/>
        <v>module=gempl</v>
      </c>
      <c r="F5979" s="3" t="s">
        <v>114</v>
      </c>
    </row>
    <row r="5980" spans="1:6" ht="30" customHeight="1">
      <c r="A5980" s="3" t="s">
        <v>3</v>
      </c>
      <c r="B5980" s="3" t="s">
        <v>12339</v>
      </c>
      <c r="C5980" s="3" t="s">
        <v>12339</v>
      </c>
      <c r="D5980" s="12" t="s">
        <v>19891</v>
      </c>
      <c r="E5980" s="6" t="str">
        <f t="shared" si="292"/>
        <v>module=gempl</v>
      </c>
      <c r="F5980" s="3" t="s">
        <v>114</v>
      </c>
    </row>
    <row r="5981" spans="1:6" ht="30" customHeight="1">
      <c r="A5981" s="3" t="s">
        <v>3</v>
      </c>
      <c r="B5981" s="3" t="s">
        <v>12340</v>
      </c>
      <c r="C5981" s="3" t="s">
        <v>12340</v>
      </c>
      <c r="D5981" s="12" t="s">
        <v>19892</v>
      </c>
      <c r="E5981" s="6" t="str">
        <f t="shared" si="292"/>
        <v>module=gempl</v>
      </c>
      <c r="F5981" s="3" t="s">
        <v>114</v>
      </c>
    </row>
    <row r="5982" spans="1:6" ht="30" customHeight="1">
      <c r="A5982" s="3" t="s">
        <v>3</v>
      </c>
      <c r="B5982" s="3" t="s">
        <v>12341</v>
      </c>
      <c r="C5982" s="3" t="s">
        <v>12341</v>
      </c>
      <c r="D5982" s="12" t="s">
        <v>19893</v>
      </c>
      <c r="E5982" s="6" t="str">
        <f t="shared" si="292"/>
        <v>module=gempl</v>
      </c>
      <c r="F5982" s="3" t="s">
        <v>114</v>
      </c>
    </row>
    <row r="5983" spans="1:6" ht="30" customHeight="1">
      <c r="A5983" s="3" t="s">
        <v>3</v>
      </c>
      <c r="B5983" s="3" t="s">
        <v>12342</v>
      </c>
      <c r="C5983" s="3" t="s">
        <v>12342</v>
      </c>
      <c r="D5983" s="12" t="s">
        <v>19894</v>
      </c>
      <c r="E5983" s="6" t="str">
        <f t="shared" si="292"/>
        <v>module=gempl</v>
      </c>
      <c r="F5983" s="3" t="s">
        <v>114</v>
      </c>
    </row>
    <row r="5984" spans="1:6" ht="30" customHeight="1">
      <c r="A5984" s="3" t="s">
        <v>3</v>
      </c>
      <c r="B5984" s="3" t="s">
        <v>12343</v>
      </c>
      <c r="C5984" s="3" t="s">
        <v>12343</v>
      </c>
      <c r="D5984" s="12" t="s">
        <v>19895</v>
      </c>
      <c r="E5984" s="6" t="str">
        <f t="shared" si="292"/>
        <v>module=gempl</v>
      </c>
      <c r="F5984" s="3" t="s">
        <v>114</v>
      </c>
    </row>
    <row r="5985" spans="1:6" ht="30" customHeight="1">
      <c r="A5985" s="3" t="s">
        <v>3</v>
      </c>
      <c r="B5985" s="3" t="s">
        <v>12344</v>
      </c>
      <c r="C5985" s="3" t="s">
        <v>12344</v>
      </c>
      <c r="D5985" s="12" t="s">
        <v>19896</v>
      </c>
      <c r="E5985" s="6" t="str">
        <f t="shared" si="292"/>
        <v>module=gempl</v>
      </c>
      <c r="F5985" s="3" t="s">
        <v>114</v>
      </c>
    </row>
    <row r="5986" spans="1:6" ht="30" customHeight="1">
      <c r="A5986" s="3" t="s">
        <v>3</v>
      </c>
      <c r="B5986" s="3" t="s">
        <v>12345</v>
      </c>
      <c r="C5986" s="3" t="s">
        <v>12345</v>
      </c>
      <c r="D5986" s="12" t="s">
        <v>19897</v>
      </c>
      <c r="E5986" s="6" t="str">
        <f t="shared" si="292"/>
        <v>module=gempl</v>
      </c>
      <c r="F5986" s="3" t="s">
        <v>114</v>
      </c>
    </row>
    <row r="5987" spans="1:6" ht="30" customHeight="1">
      <c r="A5987" s="3" t="s">
        <v>3</v>
      </c>
      <c r="B5987" s="3" t="s">
        <v>12346</v>
      </c>
      <c r="C5987" s="3" t="s">
        <v>12346</v>
      </c>
      <c r="D5987" s="12" t="s">
        <v>19898</v>
      </c>
      <c r="E5987" s="6" t="str">
        <f t="shared" si="292"/>
        <v>module=gempl</v>
      </c>
      <c r="F5987" s="3" t="s">
        <v>114</v>
      </c>
    </row>
    <row r="5988" spans="1:6" ht="30" customHeight="1">
      <c r="A5988" s="3" t="s">
        <v>3</v>
      </c>
      <c r="B5988" s="3" t="s">
        <v>12347</v>
      </c>
      <c r="C5988" s="3" t="s">
        <v>12347</v>
      </c>
      <c r="D5988" s="12" t="s">
        <v>19899</v>
      </c>
      <c r="E5988" s="6" t="str">
        <f t="shared" si="292"/>
        <v>module=gempl</v>
      </c>
      <c r="F5988" s="3" t="s">
        <v>114</v>
      </c>
    </row>
    <row r="5989" spans="1:6" ht="30" customHeight="1">
      <c r="A5989" s="3" t="s">
        <v>3</v>
      </c>
      <c r="B5989" s="3" t="s">
        <v>12348</v>
      </c>
      <c r="C5989" s="3" t="s">
        <v>12348</v>
      </c>
      <c r="D5989" s="12" t="s">
        <v>19900</v>
      </c>
      <c r="E5989" s="6" t="str">
        <f t="shared" si="292"/>
        <v>module=gempl</v>
      </c>
      <c r="F5989" s="3" t="s">
        <v>114</v>
      </c>
    </row>
    <row r="5990" spans="1:6" ht="30" customHeight="1">
      <c r="A5990" s="3" t="s">
        <v>3</v>
      </c>
      <c r="B5990" s="3" t="s">
        <v>12349</v>
      </c>
      <c r="C5990" s="3" t="s">
        <v>12349</v>
      </c>
      <c r="D5990" s="12" t="s">
        <v>19901</v>
      </c>
      <c r="E5990" s="6" t="str">
        <f t="shared" si="292"/>
        <v>module=gempl</v>
      </c>
      <c r="F5990" s="3" t="s">
        <v>114</v>
      </c>
    </row>
    <row r="5991" spans="1:6" ht="30" customHeight="1">
      <c r="A5991" s="3" t="s">
        <v>3</v>
      </c>
      <c r="B5991" s="3" t="s">
        <v>12350</v>
      </c>
      <c r="C5991" s="3" t="s">
        <v>12350</v>
      </c>
      <c r="D5991" s="12" t="s">
        <v>19902</v>
      </c>
      <c r="E5991" s="6" t="str">
        <f t="shared" si="292"/>
        <v>module=gempl</v>
      </c>
      <c r="F5991" s="3" t="s">
        <v>114</v>
      </c>
    </row>
    <row r="5992" spans="1:6" ht="30" customHeight="1">
      <c r="A5992" s="3" t="s">
        <v>3</v>
      </c>
      <c r="B5992" s="3" t="s">
        <v>12351</v>
      </c>
      <c r="C5992" s="3" t="s">
        <v>12351</v>
      </c>
      <c r="D5992" s="12" t="s">
        <v>19903</v>
      </c>
      <c r="E5992" s="6" t="str">
        <f t="shared" si="292"/>
        <v>module=gempl</v>
      </c>
      <c r="F5992" s="3" t="s">
        <v>114</v>
      </c>
    </row>
    <row r="5993" spans="1:6" ht="30" customHeight="1">
      <c r="A5993" s="3" t="s">
        <v>3</v>
      </c>
      <c r="B5993" s="3" t="s">
        <v>12352</v>
      </c>
      <c r="C5993" s="3" t="s">
        <v>12352</v>
      </c>
      <c r="D5993" s="12" t="s">
        <v>19904</v>
      </c>
      <c r="E5993" s="6" t="str">
        <f t="shared" si="292"/>
        <v>module=gempl</v>
      </c>
      <c r="F5993" s="3" t="s">
        <v>114</v>
      </c>
    </row>
    <row r="5994" spans="1:6" ht="30" customHeight="1">
      <c r="A5994" s="3" t="s">
        <v>3</v>
      </c>
      <c r="B5994" s="3" t="s">
        <v>12353</v>
      </c>
      <c r="C5994" s="3" t="s">
        <v>12353</v>
      </c>
      <c r="D5994" s="12" t="s">
        <v>19905</v>
      </c>
      <c r="E5994" s="6" t="str">
        <f t="shared" si="292"/>
        <v>module=gempl</v>
      </c>
      <c r="F5994" s="3" t="s">
        <v>114</v>
      </c>
    </row>
    <row r="5995" spans="1:6" ht="30" customHeight="1">
      <c r="A5995" s="3" t="s">
        <v>3</v>
      </c>
      <c r="B5995" s="3" t="s">
        <v>12354</v>
      </c>
      <c r="C5995" s="3" t="s">
        <v>12354</v>
      </c>
      <c r="D5995" s="12" t="s">
        <v>19906</v>
      </c>
      <c r="E5995" s="6" t="str">
        <f t="shared" si="292"/>
        <v>module=gempl</v>
      </c>
      <c r="F5995" s="3" t="s">
        <v>114</v>
      </c>
    </row>
    <row r="5996" spans="1:6" ht="30" customHeight="1">
      <c r="A5996" s="3" t="s">
        <v>3</v>
      </c>
      <c r="B5996" s="3" t="s">
        <v>12355</v>
      </c>
      <c r="C5996" s="3" t="s">
        <v>12355</v>
      </c>
      <c r="D5996" s="12" t="s">
        <v>19907</v>
      </c>
      <c r="E5996" s="6" t="str">
        <f t="shared" si="292"/>
        <v>module=gempl</v>
      </c>
      <c r="F5996" s="3" t="s">
        <v>114</v>
      </c>
    </row>
    <row r="5997" spans="1:6" ht="30" customHeight="1">
      <c r="A5997" s="3" t="s">
        <v>3</v>
      </c>
      <c r="B5997" s="3" t="s">
        <v>12356</v>
      </c>
      <c r="C5997" s="3" t="s">
        <v>12356</v>
      </c>
      <c r="D5997" s="12" t="s">
        <v>19908</v>
      </c>
      <c r="E5997" s="6" t="str">
        <f t="shared" si="292"/>
        <v>module=gempl</v>
      </c>
      <c r="F5997" s="3" t="s">
        <v>114</v>
      </c>
    </row>
    <row r="5998" spans="1:6" ht="30" customHeight="1">
      <c r="A5998" s="3" t="s">
        <v>3</v>
      </c>
      <c r="B5998" s="3" t="s">
        <v>12357</v>
      </c>
      <c r="C5998" s="3" t="s">
        <v>12357</v>
      </c>
      <c r="D5998" s="12" t="s">
        <v>19909</v>
      </c>
      <c r="E5998" s="6" t="str">
        <f t="shared" si="292"/>
        <v>module=gempl</v>
      </c>
      <c r="F5998" s="3" t="s">
        <v>114</v>
      </c>
    </row>
    <row r="5999" spans="1:6" ht="30" customHeight="1">
      <c r="A5999" s="3" t="s">
        <v>3</v>
      </c>
      <c r="B5999" s="3" t="s">
        <v>12358</v>
      </c>
      <c r="C5999" s="3" t="s">
        <v>12358</v>
      </c>
      <c r="D5999" s="12" t="s">
        <v>19910</v>
      </c>
      <c r="E5999" s="6" t="str">
        <f t="shared" si="292"/>
        <v>module=gempl</v>
      </c>
      <c r="F5999" s="3" t="s">
        <v>114</v>
      </c>
    </row>
    <row r="6000" spans="1:6" ht="30" customHeight="1">
      <c r="A6000" s="3" t="s">
        <v>3</v>
      </c>
      <c r="B6000" s="3" t="s">
        <v>12359</v>
      </c>
      <c r="C6000" s="3" t="s">
        <v>12359</v>
      </c>
      <c r="D6000" s="12" t="s">
        <v>19911</v>
      </c>
      <c r="E6000" s="6" t="str">
        <f t="shared" si="292"/>
        <v>module=gempl</v>
      </c>
      <c r="F6000" s="3" t="s">
        <v>114</v>
      </c>
    </row>
    <row r="6001" spans="1:6" ht="30" customHeight="1">
      <c r="A6001" s="3" t="s">
        <v>3</v>
      </c>
      <c r="B6001" s="3" t="s">
        <v>12360</v>
      </c>
      <c r="C6001" s="3" t="s">
        <v>12360</v>
      </c>
      <c r="D6001" s="12" t="s">
        <v>19912</v>
      </c>
      <c r="E6001" s="6" t="str">
        <f t="shared" si="292"/>
        <v>module=gempl</v>
      </c>
      <c r="F6001" s="3" t="s">
        <v>114</v>
      </c>
    </row>
    <row r="6002" spans="1:6" ht="30" customHeight="1">
      <c r="A6002" s="3" t="s">
        <v>3</v>
      </c>
      <c r="B6002" s="3" t="s">
        <v>12361</v>
      </c>
      <c r="C6002" s="3" t="s">
        <v>12361</v>
      </c>
      <c r="D6002" s="12" t="s">
        <v>19913</v>
      </c>
      <c r="E6002" s="6" t="str">
        <f t="shared" si="292"/>
        <v>module=gempl</v>
      </c>
      <c r="F6002" s="3" t="s">
        <v>114</v>
      </c>
    </row>
    <row r="6003" spans="1:6" ht="30" customHeight="1">
      <c r="A6003" s="3" t="s">
        <v>3</v>
      </c>
      <c r="B6003" s="3" t="s">
        <v>12362</v>
      </c>
      <c r="C6003" s="3" t="s">
        <v>12362</v>
      </c>
      <c r="D6003" s="12" t="s">
        <v>19914</v>
      </c>
      <c r="E6003" s="6" t="str">
        <f t="shared" ref="E6003:E6066" si="293">HYPERLINK("http://www.ssc.wisc.edu/wlsresearch/documentation/waves/?wave=grad2k&amp;module=gempl","module=gempl")</f>
        <v>module=gempl</v>
      </c>
      <c r="F6003" s="3" t="s">
        <v>114</v>
      </c>
    </row>
    <row r="6004" spans="1:6" ht="30" customHeight="1">
      <c r="A6004" s="3" t="s">
        <v>3</v>
      </c>
      <c r="B6004" s="3" t="s">
        <v>12363</v>
      </c>
      <c r="C6004" s="3" t="s">
        <v>12363</v>
      </c>
      <c r="D6004" s="12" t="s">
        <v>19915</v>
      </c>
      <c r="E6004" s="6" t="str">
        <f t="shared" si="293"/>
        <v>module=gempl</v>
      </c>
      <c r="F6004" s="3" t="s">
        <v>114</v>
      </c>
    </row>
    <row r="6005" spans="1:6" ht="30" customHeight="1">
      <c r="A6005" s="3" t="s">
        <v>3</v>
      </c>
      <c r="B6005" s="3" t="s">
        <v>12364</v>
      </c>
      <c r="C6005" s="3" t="s">
        <v>12364</v>
      </c>
      <c r="D6005" s="12" t="s">
        <v>19916</v>
      </c>
      <c r="E6005" s="6" t="str">
        <f t="shared" si="293"/>
        <v>module=gempl</v>
      </c>
      <c r="F6005" s="3" t="s">
        <v>114</v>
      </c>
    </row>
    <row r="6006" spans="1:6" ht="30" customHeight="1">
      <c r="A6006" s="3" t="s">
        <v>3</v>
      </c>
      <c r="B6006" s="3" t="s">
        <v>12365</v>
      </c>
      <c r="C6006" s="3" t="s">
        <v>12365</v>
      </c>
      <c r="D6006" s="12" t="s">
        <v>19917</v>
      </c>
      <c r="E6006" s="6" t="str">
        <f t="shared" si="293"/>
        <v>module=gempl</v>
      </c>
      <c r="F6006" s="3" t="s">
        <v>114</v>
      </c>
    </row>
    <row r="6007" spans="1:6" ht="30" customHeight="1">
      <c r="A6007" s="3" t="s">
        <v>3</v>
      </c>
      <c r="B6007" s="3" t="s">
        <v>12366</v>
      </c>
      <c r="C6007" s="3" t="s">
        <v>12366</v>
      </c>
      <c r="D6007" s="12" t="s">
        <v>19918</v>
      </c>
      <c r="E6007" s="6" t="str">
        <f t="shared" si="293"/>
        <v>module=gempl</v>
      </c>
      <c r="F6007" s="3" t="s">
        <v>114</v>
      </c>
    </row>
    <row r="6008" spans="1:6" ht="30" customHeight="1">
      <c r="A6008" s="3" t="s">
        <v>3</v>
      </c>
      <c r="B6008" s="3" t="s">
        <v>12367</v>
      </c>
      <c r="C6008" s="3" t="s">
        <v>12367</v>
      </c>
      <c r="D6008" s="12" t="s">
        <v>19919</v>
      </c>
      <c r="E6008" s="6" t="str">
        <f t="shared" si="293"/>
        <v>module=gempl</v>
      </c>
      <c r="F6008" s="3" t="s">
        <v>114</v>
      </c>
    </row>
    <row r="6009" spans="1:6" ht="30" customHeight="1">
      <c r="A6009" s="3" t="s">
        <v>3</v>
      </c>
      <c r="B6009" s="3" t="s">
        <v>12368</v>
      </c>
      <c r="C6009" s="3" t="s">
        <v>12368</v>
      </c>
      <c r="D6009" s="12" t="s">
        <v>19920</v>
      </c>
      <c r="E6009" s="6" t="str">
        <f t="shared" si="293"/>
        <v>module=gempl</v>
      </c>
      <c r="F6009" s="3" t="s">
        <v>114</v>
      </c>
    </row>
    <row r="6010" spans="1:6" ht="30" customHeight="1">
      <c r="A6010" s="3" t="s">
        <v>3</v>
      </c>
      <c r="B6010" s="3" t="s">
        <v>12369</v>
      </c>
      <c r="C6010" s="3" t="s">
        <v>12369</v>
      </c>
      <c r="D6010" s="12" t="s">
        <v>19921</v>
      </c>
      <c r="E6010" s="6" t="str">
        <f t="shared" si="293"/>
        <v>module=gempl</v>
      </c>
      <c r="F6010" s="3" t="s">
        <v>114</v>
      </c>
    </row>
    <row r="6011" spans="1:6" ht="30" customHeight="1">
      <c r="A6011" s="3" t="s">
        <v>3</v>
      </c>
      <c r="B6011" s="3" t="s">
        <v>12370</v>
      </c>
      <c r="C6011" s="3" t="s">
        <v>12370</v>
      </c>
      <c r="D6011" s="12" t="s">
        <v>19922</v>
      </c>
      <c r="E6011" s="6" t="str">
        <f t="shared" si="293"/>
        <v>module=gempl</v>
      </c>
      <c r="F6011" s="3" t="s">
        <v>114</v>
      </c>
    </row>
    <row r="6012" spans="1:6" ht="30" customHeight="1">
      <c r="A6012" s="3" t="s">
        <v>3</v>
      </c>
      <c r="B6012" s="3" t="s">
        <v>12371</v>
      </c>
      <c r="C6012" s="3" t="s">
        <v>12371</v>
      </c>
      <c r="D6012" s="12" t="s">
        <v>19923</v>
      </c>
      <c r="E6012" s="6" t="str">
        <f t="shared" si="293"/>
        <v>module=gempl</v>
      </c>
      <c r="F6012" s="3" t="s">
        <v>114</v>
      </c>
    </row>
    <row r="6013" spans="1:6" ht="30" customHeight="1">
      <c r="A6013" s="3" t="s">
        <v>3</v>
      </c>
      <c r="B6013" s="3" t="s">
        <v>12372</v>
      </c>
      <c r="C6013" s="3" t="s">
        <v>12372</v>
      </c>
      <c r="D6013" s="12" t="s">
        <v>19924</v>
      </c>
      <c r="E6013" s="6" t="str">
        <f t="shared" si="293"/>
        <v>module=gempl</v>
      </c>
      <c r="F6013" s="3" t="s">
        <v>114</v>
      </c>
    </row>
    <row r="6014" spans="1:6" ht="30" customHeight="1">
      <c r="A6014" s="3" t="s">
        <v>3</v>
      </c>
      <c r="B6014" s="3" t="s">
        <v>12373</v>
      </c>
      <c r="C6014" s="3" t="s">
        <v>12373</v>
      </c>
      <c r="D6014" s="12" t="s">
        <v>19925</v>
      </c>
      <c r="E6014" s="6" t="str">
        <f t="shared" si="293"/>
        <v>module=gempl</v>
      </c>
      <c r="F6014" s="3" t="s">
        <v>114</v>
      </c>
    </row>
    <row r="6015" spans="1:6" ht="30" customHeight="1">
      <c r="A6015" s="3" t="s">
        <v>3</v>
      </c>
      <c r="B6015" s="3" t="s">
        <v>12374</v>
      </c>
      <c r="C6015" s="3" t="s">
        <v>12374</v>
      </c>
      <c r="D6015" s="12" t="s">
        <v>19926</v>
      </c>
      <c r="E6015" s="6" t="str">
        <f t="shared" si="293"/>
        <v>module=gempl</v>
      </c>
      <c r="F6015" s="3" t="s">
        <v>114</v>
      </c>
    </row>
    <row r="6016" spans="1:6" ht="30" customHeight="1">
      <c r="A6016" s="3" t="s">
        <v>3</v>
      </c>
      <c r="B6016" s="3" t="s">
        <v>12375</v>
      </c>
      <c r="C6016" s="3" t="s">
        <v>12375</v>
      </c>
      <c r="D6016" s="12" t="s">
        <v>19927</v>
      </c>
      <c r="E6016" s="6" t="str">
        <f t="shared" si="293"/>
        <v>module=gempl</v>
      </c>
      <c r="F6016" s="3" t="s">
        <v>114</v>
      </c>
    </row>
    <row r="6017" spans="1:6" ht="30" customHeight="1">
      <c r="A6017" s="3" t="s">
        <v>3</v>
      </c>
      <c r="B6017" s="3" t="s">
        <v>12376</v>
      </c>
      <c r="C6017" s="3" t="s">
        <v>12376</v>
      </c>
      <c r="D6017" s="12" t="s">
        <v>19928</v>
      </c>
      <c r="E6017" s="6" t="str">
        <f t="shared" si="293"/>
        <v>module=gempl</v>
      </c>
      <c r="F6017" s="3" t="s">
        <v>114</v>
      </c>
    </row>
    <row r="6018" spans="1:6" ht="30" customHeight="1">
      <c r="A6018" s="3" t="s">
        <v>3</v>
      </c>
      <c r="B6018" s="3" t="s">
        <v>12377</v>
      </c>
      <c r="C6018" s="3" t="s">
        <v>12377</v>
      </c>
      <c r="D6018" s="12" t="s">
        <v>19929</v>
      </c>
      <c r="E6018" s="6" t="str">
        <f t="shared" si="293"/>
        <v>module=gempl</v>
      </c>
      <c r="F6018" s="3" t="s">
        <v>114</v>
      </c>
    </row>
    <row r="6019" spans="1:6" ht="30" customHeight="1">
      <c r="A6019" s="3" t="s">
        <v>3</v>
      </c>
      <c r="B6019" s="3" t="s">
        <v>12378</v>
      </c>
      <c r="C6019" s="3" t="s">
        <v>12378</v>
      </c>
      <c r="D6019" s="12" t="s">
        <v>19930</v>
      </c>
      <c r="E6019" s="6" t="str">
        <f t="shared" si="293"/>
        <v>module=gempl</v>
      </c>
      <c r="F6019" s="3" t="s">
        <v>114</v>
      </c>
    </row>
    <row r="6020" spans="1:6" ht="30" customHeight="1">
      <c r="A6020" s="3" t="s">
        <v>3</v>
      </c>
      <c r="B6020" s="3" t="s">
        <v>12379</v>
      </c>
      <c r="C6020" s="3" t="s">
        <v>12379</v>
      </c>
      <c r="D6020" s="12" t="s">
        <v>19931</v>
      </c>
      <c r="E6020" s="6" t="str">
        <f t="shared" si="293"/>
        <v>module=gempl</v>
      </c>
      <c r="F6020" s="3" t="s">
        <v>114</v>
      </c>
    </row>
    <row r="6021" spans="1:6" ht="30" customHeight="1">
      <c r="A6021" s="3" t="s">
        <v>3</v>
      </c>
      <c r="B6021" s="3" t="s">
        <v>12380</v>
      </c>
      <c r="C6021" s="3" t="s">
        <v>12380</v>
      </c>
      <c r="D6021" s="12" t="s">
        <v>19932</v>
      </c>
      <c r="E6021" s="6" t="str">
        <f t="shared" si="293"/>
        <v>module=gempl</v>
      </c>
      <c r="F6021" s="3" t="s">
        <v>114</v>
      </c>
    </row>
    <row r="6022" spans="1:6" ht="30" customHeight="1">
      <c r="A6022" s="3" t="s">
        <v>3</v>
      </c>
      <c r="B6022" s="3" t="s">
        <v>12381</v>
      </c>
      <c r="C6022" s="3" t="s">
        <v>12381</v>
      </c>
      <c r="D6022" s="12" t="s">
        <v>19933</v>
      </c>
      <c r="E6022" s="6" t="str">
        <f t="shared" si="293"/>
        <v>module=gempl</v>
      </c>
      <c r="F6022" s="3" t="s">
        <v>114</v>
      </c>
    </row>
    <row r="6023" spans="1:6" ht="30" customHeight="1">
      <c r="A6023" s="3" t="s">
        <v>3</v>
      </c>
      <c r="B6023" s="3" t="s">
        <v>12382</v>
      </c>
      <c r="C6023" s="3" t="s">
        <v>12382</v>
      </c>
      <c r="D6023" s="12" t="s">
        <v>19934</v>
      </c>
      <c r="E6023" s="6" t="str">
        <f t="shared" si="293"/>
        <v>module=gempl</v>
      </c>
      <c r="F6023" s="3" t="s">
        <v>114</v>
      </c>
    </row>
    <row r="6024" spans="1:6" ht="30" customHeight="1">
      <c r="A6024" s="3" t="s">
        <v>3</v>
      </c>
      <c r="B6024" s="3" t="s">
        <v>12383</v>
      </c>
      <c r="C6024" s="3" t="s">
        <v>12383</v>
      </c>
      <c r="D6024" s="12" t="s">
        <v>19935</v>
      </c>
      <c r="E6024" s="6" t="str">
        <f t="shared" si="293"/>
        <v>module=gempl</v>
      </c>
      <c r="F6024" s="3" t="s">
        <v>114</v>
      </c>
    </row>
    <row r="6025" spans="1:6" ht="30" customHeight="1">
      <c r="A6025" s="3" t="s">
        <v>3</v>
      </c>
      <c r="B6025" s="3" t="s">
        <v>12384</v>
      </c>
      <c r="C6025" s="3" t="s">
        <v>12384</v>
      </c>
      <c r="D6025" s="12" t="s">
        <v>19936</v>
      </c>
      <c r="E6025" s="6" t="str">
        <f t="shared" si="293"/>
        <v>module=gempl</v>
      </c>
      <c r="F6025" s="3" t="s">
        <v>114</v>
      </c>
    </row>
    <row r="6026" spans="1:6" ht="30" customHeight="1">
      <c r="A6026" s="3" t="s">
        <v>3</v>
      </c>
      <c r="B6026" s="3" t="s">
        <v>12385</v>
      </c>
      <c r="C6026" s="3" t="s">
        <v>12385</v>
      </c>
      <c r="D6026" s="12" t="s">
        <v>19937</v>
      </c>
      <c r="E6026" s="6" t="str">
        <f t="shared" si="293"/>
        <v>module=gempl</v>
      </c>
      <c r="F6026" s="3" t="s">
        <v>114</v>
      </c>
    </row>
    <row r="6027" spans="1:6" ht="30" customHeight="1">
      <c r="A6027" s="3" t="s">
        <v>3</v>
      </c>
      <c r="B6027" s="3" t="s">
        <v>12386</v>
      </c>
      <c r="C6027" s="3" t="s">
        <v>12386</v>
      </c>
      <c r="D6027" s="12" t="s">
        <v>19938</v>
      </c>
      <c r="E6027" s="6" t="str">
        <f t="shared" si="293"/>
        <v>module=gempl</v>
      </c>
      <c r="F6027" s="3" t="s">
        <v>114</v>
      </c>
    </row>
    <row r="6028" spans="1:6" ht="30" customHeight="1">
      <c r="A6028" s="3" t="s">
        <v>3</v>
      </c>
      <c r="B6028" s="3" t="s">
        <v>12387</v>
      </c>
      <c r="C6028" s="3" t="s">
        <v>12387</v>
      </c>
      <c r="D6028" s="12" t="s">
        <v>19939</v>
      </c>
      <c r="E6028" s="6" t="str">
        <f t="shared" si="293"/>
        <v>module=gempl</v>
      </c>
      <c r="F6028" s="3" t="s">
        <v>114</v>
      </c>
    </row>
    <row r="6029" spans="1:6" ht="30" customHeight="1">
      <c r="A6029" s="3" t="s">
        <v>3</v>
      </c>
      <c r="B6029" s="3" t="s">
        <v>12388</v>
      </c>
      <c r="C6029" s="3" t="s">
        <v>12388</v>
      </c>
      <c r="D6029" s="12" t="s">
        <v>19940</v>
      </c>
      <c r="E6029" s="6" t="str">
        <f t="shared" si="293"/>
        <v>module=gempl</v>
      </c>
      <c r="F6029" s="3" t="s">
        <v>114</v>
      </c>
    </row>
    <row r="6030" spans="1:6" ht="30" customHeight="1">
      <c r="A6030" s="3" t="s">
        <v>3</v>
      </c>
      <c r="B6030" s="3" t="s">
        <v>12389</v>
      </c>
      <c r="C6030" s="3" t="s">
        <v>12389</v>
      </c>
      <c r="D6030" s="12" t="s">
        <v>19941</v>
      </c>
      <c r="E6030" s="6" t="str">
        <f t="shared" si="293"/>
        <v>module=gempl</v>
      </c>
      <c r="F6030" s="3" t="s">
        <v>114</v>
      </c>
    </row>
    <row r="6031" spans="1:6" ht="30" customHeight="1">
      <c r="A6031" s="3" t="s">
        <v>3</v>
      </c>
      <c r="B6031" s="3" t="s">
        <v>12390</v>
      </c>
      <c r="C6031" s="3" t="s">
        <v>12390</v>
      </c>
      <c r="D6031" s="12" t="s">
        <v>19942</v>
      </c>
      <c r="E6031" s="6" t="str">
        <f t="shared" si="293"/>
        <v>module=gempl</v>
      </c>
      <c r="F6031" s="3" t="s">
        <v>114</v>
      </c>
    </row>
    <row r="6032" spans="1:6" ht="30" customHeight="1">
      <c r="A6032" s="3" t="s">
        <v>3</v>
      </c>
      <c r="B6032" s="3" t="s">
        <v>12391</v>
      </c>
      <c r="C6032" s="3" t="s">
        <v>12391</v>
      </c>
      <c r="D6032" s="12" t="s">
        <v>19943</v>
      </c>
      <c r="E6032" s="6" t="str">
        <f t="shared" si="293"/>
        <v>module=gempl</v>
      </c>
      <c r="F6032" s="3" t="s">
        <v>114</v>
      </c>
    </row>
    <row r="6033" spans="1:6" ht="30" customHeight="1">
      <c r="A6033" s="3" t="s">
        <v>3</v>
      </c>
      <c r="B6033" s="3" t="s">
        <v>12392</v>
      </c>
      <c r="C6033" s="3" t="s">
        <v>12392</v>
      </c>
      <c r="D6033" s="12" t="s">
        <v>19944</v>
      </c>
      <c r="E6033" s="6" t="str">
        <f t="shared" si="293"/>
        <v>module=gempl</v>
      </c>
      <c r="F6033" s="3" t="s">
        <v>114</v>
      </c>
    </row>
    <row r="6034" spans="1:6" ht="30" customHeight="1">
      <c r="A6034" s="3" t="s">
        <v>3</v>
      </c>
      <c r="B6034" s="3" t="s">
        <v>12393</v>
      </c>
      <c r="C6034" s="3" t="s">
        <v>12393</v>
      </c>
      <c r="D6034" s="12" t="s">
        <v>19945</v>
      </c>
      <c r="E6034" s="6" t="str">
        <f t="shared" si="293"/>
        <v>module=gempl</v>
      </c>
      <c r="F6034" s="3" t="s">
        <v>114</v>
      </c>
    </row>
    <row r="6035" spans="1:6" ht="30" customHeight="1">
      <c r="A6035" s="3" t="s">
        <v>3</v>
      </c>
      <c r="B6035" s="3" t="s">
        <v>12394</v>
      </c>
      <c r="C6035" s="3" t="s">
        <v>12394</v>
      </c>
      <c r="D6035" s="12" t="s">
        <v>19946</v>
      </c>
      <c r="E6035" s="6" t="str">
        <f t="shared" si="293"/>
        <v>module=gempl</v>
      </c>
      <c r="F6035" s="3" t="s">
        <v>114</v>
      </c>
    </row>
    <row r="6036" spans="1:6" ht="30" customHeight="1">
      <c r="A6036" s="3" t="s">
        <v>3</v>
      </c>
      <c r="B6036" s="3" t="s">
        <v>12395</v>
      </c>
      <c r="C6036" s="3" t="s">
        <v>12395</v>
      </c>
      <c r="D6036" s="12" t="s">
        <v>19947</v>
      </c>
      <c r="E6036" s="6" t="str">
        <f t="shared" si="293"/>
        <v>module=gempl</v>
      </c>
      <c r="F6036" s="3" t="s">
        <v>114</v>
      </c>
    </row>
    <row r="6037" spans="1:6" ht="30" customHeight="1">
      <c r="A6037" s="3" t="s">
        <v>3</v>
      </c>
      <c r="B6037" s="3" t="s">
        <v>12396</v>
      </c>
      <c r="C6037" s="3" t="s">
        <v>12396</v>
      </c>
      <c r="D6037" s="12" t="s">
        <v>19948</v>
      </c>
      <c r="E6037" s="6" t="str">
        <f t="shared" si="293"/>
        <v>module=gempl</v>
      </c>
      <c r="F6037" s="3" t="s">
        <v>114</v>
      </c>
    </row>
    <row r="6038" spans="1:6" ht="30" customHeight="1">
      <c r="A6038" s="3" t="s">
        <v>3</v>
      </c>
      <c r="B6038" s="3" t="s">
        <v>12397</v>
      </c>
      <c r="C6038" s="3" t="s">
        <v>12397</v>
      </c>
      <c r="D6038" s="12" t="s">
        <v>19949</v>
      </c>
      <c r="E6038" s="6" t="str">
        <f t="shared" si="293"/>
        <v>module=gempl</v>
      </c>
      <c r="F6038" s="3" t="s">
        <v>114</v>
      </c>
    </row>
    <row r="6039" spans="1:6" ht="30" customHeight="1">
      <c r="A6039" s="3" t="s">
        <v>3</v>
      </c>
      <c r="B6039" s="3" t="s">
        <v>12398</v>
      </c>
      <c r="C6039" s="3" t="s">
        <v>12398</v>
      </c>
      <c r="D6039" s="12" t="s">
        <v>19950</v>
      </c>
      <c r="E6039" s="6" t="str">
        <f t="shared" si="293"/>
        <v>module=gempl</v>
      </c>
      <c r="F6039" s="3" t="s">
        <v>114</v>
      </c>
    </row>
    <row r="6040" spans="1:6" ht="30" customHeight="1">
      <c r="A6040" s="3" t="s">
        <v>3</v>
      </c>
      <c r="B6040" s="3" t="s">
        <v>12399</v>
      </c>
      <c r="C6040" s="3" t="s">
        <v>12399</v>
      </c>
      <c r="D6040" s="12" t="s">
        <v>19951</v>
      </c>
      <c r="E6040" s="6" t="str">
        <f t="shared" si="293"/>
        <v>module=gempl</v>
      </c>
      <c r="F6040" s="3" t="s">
        <v>114</v>
      </c>
    </row>
    <row r="6041" spans="1:6" ht="30" customHeight="1">
      <c r="A6041" s="3" t="s">
        <v>3</v>
      </c>
      <c r="B6041" s="3" t="s">
        <v>12400</v>
      </c>
      <c r="C6041" s="3" t="s">
        <v>12400</v>
      </c>
      <c r="D6041" s="12" t="s">
        <v>19952</v>
      </c>
      <c r="E6041" s="6" t="str">
        <f t="shared" si="293"/>
        <v>module=gempl</v>
      </c>
      <c r="F6041" s="3" t="s">
        <v>114</v>
      </c>
    </row>
    <row r="6042" spans="1:6" ht="30" customHeight="1">
      <c r="A6042" s="3" t="s">
        <v>3</v>
      </c>
      <c r="B6042" s="3" t="s">
        <v>12401</v>
      </c>
      <c r="C6042" s="3" t="s">
        <v>12401</v>
      </c>
      <c r="D6042" s="12" t="s">
        <v>19953</v>
      </c>
      <c r="E6042" s="6" t="str">
        <f t="shared" si="293"/>
        <v>module=gempl</v>
      </c>
      <c r="F6042" s="3" t="s">
        <v>114</v>
      </c>
    </row>
    <row r="6043" spans="1:6" ht="30" customHeight="1">
      <c r="A6043" s="3" t="s">
        <v>3</v>
      </c>
      <c r="B6043" s="3" t="s">
        <v>12402</v>
      </c>
      <c r="C6043" s="3" t="s">
        <v>12402</v>
      </c>
      <c r="D6043" s="12" t="s">
        <v>19954</v>
      </c>
      <c r="E6043" s="6" t="str">
        <f t="shared" si="293"/>
        <v>module=gempl</v>
      </c>
      <c r="F6043" s="3" t="s">
        <v>114</v>
      </c>
    </row>
    <row r="6044" spans="1:6" ht="30" customHeight="1">
      <c r="A6044" s="3" t="s">
        <v>3</v>
      </c>
      <c r="B6044" s="3" t="s">
        <v>12403</v>
      </c>
      <c r="C6044" s="3" t="s">
        <v>12403</v>
      </c>
      <c r="D6044" s="12" t="s">
        <v>19955</v>
      </c>
      <c r="E6044" s="6" t="str">
        <f t="shared" si="293"/>
        <v>module=gempl</v>
      </c>
      <c r="F6044" s="3" t="s">
        <v>114</v>
      </c>
    </row>
    <row r="6045" spans="1:6" ht="30" customHeight="1">
      <c r="A6045" s="3" t="s">
        <v>3</v>
      </c>
      <c r="B6045" s="3" t="s">
        <v>12404</v>
      </c>
      <c r="C6045" s="3" t="s">
        <v>12404</v>
      </c>
      <c r="D6045" s="12" t="s">
        <v>19956</v>
      </c>
      <c r="E6045" s="6" t="str">
        <f t="shared" si="293"/>
        <v>module=gempl</v>
      </c>
      <c r="F6045" s="3" t="s">
        <v>114</v>
      </c>
    </row>
    <row r="6046" spans="1:6" ht="30" customHeight="1">
      <c r="A6046" s="3" t="s">
        <v>3</v>
      </c>
      <c r="B6046" s="3" t="s">
        <v>12405</v>
      </c>
      <c r="C6046" s="3" t="s">
        <v>12405</v>
      </c>
      <c r="D6046" s="12" t="s">
        <v>19957</v>
      </c>
      <c r="E6046" s="6" t="str">
        <f t="shared" si="293"/>
        <v>module=gempl</v>
      </c>
      <c r="F6046" s="3" t="s">
        <v>114</v>
      </c>
    </row>
    <row r="6047" spans="1:6" ht="30" customHeight="1">
      <c r="A6047" s="3" t="s">
        <v>3</v>
      </c>
      <c r="B6047" s="3" t="s">
        <v>12406</v>
      </c>
      <c r="C6047" s="3" t="s">
        <v>12406</v>
      </c>
      <c r="D6047" s="12" t="s">
        <v>19958</v>
      </c>
      <c r="E6047" s="6" t="str">
        <f t="shared" si="293"/>
        <v>module=gempl</v>
      </c>
      <c r="F6047" s="3" t="s">
        <v>114</v>
      </c>
    </row>
    <row r="6048" spans="1:6" ht="30" customHeight="1">
      <c r="A6048" s="3" t="s">
        <v>3</v>
      </c>
      <c r="B6048" s="3" t="s">
        <v>12407</v>
      </c>
      <c r="C6048" s="3" t="s">
        <v>12407</v>
      </c>
      <c r="D6048" s="12" t="s">
        <v>19959</v>
      </c>
      <c r="E6048" s="6" t="str">
        <f t="shared" si="293"/>
        <v>module=gempl</v>
      </c>
      <c r="F6048" s="3" t="s">
        <v>114</v>
      </c>
    </row>
    <row r="6049" spans="1:6" ht="30" customHeight="1">
      <c r="A6049" s="3" t="s">
        <v>3</v>
      </c>
      <c r="B6049" s="3" t="s">
        <v>12408</v>
      </c>
      <c r="C6049" s="3" t="s">
        <v>12408</v>
      </c>
      <c r="D6049" s="12" t="s">
        <v>19960</v>
      </c>
      <c r="E6049" s="6" t="str">
        <f t="shared" si="293"/>
        <v>module=gempl</v>
      </c>
      <c r="F6049" s="3" t="s">
        <v>114</v>
      </c>
    </row>
    <row r="6050" spans="1:6" ht="30" customHeight="1">
      <c r="A6050" s="3" t="s">
        <v>3</v>
      </c>
      <c r="B6050" s="3" t="s">
        <v>12409</v>
      </c>
      <c r="C6050" s="3" t="s">
        <v>12409</v>
      </c>
      <c r="D6050" s="12" t="s">
        <v>19961</v>
      </c>
      <c r="E6050" s="6" t="str">
        <f t="shared" si="293"/>
        <v>module=gempl</v>
      </c>
      <c r="F6050" s="3" t="s">
        <v>114</v>
      </c>
    </row>
    <row r="6051" spans="1:6" ht="30" customHeight="1">
      <c r="A6051" s="3" t="s">
        <v>3</v>
      </c>
      <c r="B6051" s="3" t="s">
        <v>12410</v>
      </c>
      <c r="C6051" s="3" t="s">
        <v>12410</v>
      </c>
      <c r="D6051" s="12" t="s">
        <v>19962</v>
      </c>
      <c r="E6051" s="6" t="str">
        <f t="shared" si="293"/>
        <v>module=gempl</v>
      </c>
      <c r="F6051" s="3" t="s">
        <v>114</v>
      </c>
    </row>
    <row r="6052" spans="1:6" ht="30" customHeight="1">
      <c r="A6052" s="3" t="s">
        <v>3</v>
      </c>
      <c r="B6052" s="3" t="s">
        <v>12411</v>
      </c>
      <c r="C6052" s="3" t="s">
        <v>12411</v>
      </c>
      <c r="D6052" s="12" t="s">
        <v>19963</v>
      </c>
      <c r="E6052" s="6" t="str">
        <f t="shared" si="293"/>
        <v>module=gempl</v>
      </c>
      <c r="F6052" s="3" t="s">
        <v>114</v>
      </c>
    </row>
    <row r="6053" spans="1:6" ht="30" customHeight="1">
      <c r="A6053" s="3" t="s">
        <v>3</v>
      </c>
      <c r="B6053" s="3" t="s">
        <v>12412</v>
      </c>
      <c r="C6053" s="3" t="s">
        <v>12412</v>
      </c>
      <c r="D6053" s="12" t="s">
        <v>19964</v>
      </c>
      <c r="E6053" s="6" t="str">
        <f t="shared" si="293"/>
        <v>module=gempl</v>
      </c>
      <c r="F6053" s="3" t="s">
        <v>114</v>
      </c>
    </row>
    <row r="6054" spans="1:6" ht="30" customHeight="1">
      <c r="A6054" s="3" t="s">
        <v>3</v>
      </c>
      <c r="B6054" s="3" t="s">
        <v>12413</v>
      </c>
      <c r="C6054" s="3" t="s">
        <v>12413</v>
      </c>
      <c r="D6054" s="12" t="s">
        <v>19965</v>
      </c>
      <c r="E6054" s="6" t="str">
        <f t="shared" si="293"/>
        <v>module=gempl</v>
      </c>
      <c r="F6054" s="3" t="s">
        <v>114</v>
      </c>
    </row>
    <row r="6055" spans="1:6" ht="30" customHeight="1">
      <c r="A6055" s="3" t="s">
        <v>3</v>
      </c>
      <c r="B6055" s="3" t="s">
        <v>12414</v>
      </c>
      <c r="C6055" s="3" t="s">
        <v>12414</v>
      </c>
      <c r="D6055" s="12" t="s">
        <v>19966</v>
      </c>
      <c r="E6055" s="6" t="str">
        <f t="shared" si="293"/>
        <v>module=gempl</v>
      </c>
      <c r="F6055" s="3" t="s">
        <v>114</v>
      </c>
    </row>
    <row r="6056" spans="1:6" ht="30" customHeight="1">
      <c r="A6056" s="3" t="s">
        <v>3</v>
      </c>
      <c r="B6056" s="3" t="s">
        <v>12415</v>
      </c>
      <c r="C6056" s="3" t="s">
        <v>12415</v>
      </c>
      <c r="D6056" s="12" t="s">
        <v>19967</v>
      </c>
      <c r="E6056" s="6" t="str">
        <f t="shared" si="293"/>
        <v>module=gempl</v>
      </c>
      <c r="F6056" s="3" t="s">
        <v>114</v>
      </c>
    </row>
    <row r="6057" spans="1:6" ht="30" customHeight="1">
      <c r="A6057" s="3" t="s">
        <v>3</v>
      </c>
      <c r="B6057" s="3" t="s">
        <v>12416</v>
      </c>
      <c r="C6057" s="3" t="s">
        <v>12416</v>
      </c>
      <c r="D6057" s="12" t="s">
        <v>19968</v>
      </c>
      <c r="E6057" s="6" t="str">
        <f t="shared" si="293"/>
        <v>module=gempl</v>
      </c>
      <c r="F6057" s="3" t="s">
        <v>114</v>
      </c>
    </row>
    <row r="6058" spans="1:6" ht="30" customHeight="1">
      <c r="A6058" s="3" t="s">
        <v>3</v>
      </c>
      <c r="B6058" s="3" t="s">
        <v>12417</v>
      </c>
      <c r="C6058" s="3" t="s">
        <v>12417</v>
      </c>
      <c r="D6058" s="12" t="s">
        <v>19969</v>
      </c>
      <c r="E6058" s="6" t="str">
        <f t="shared" si="293"/>
        <v>module=gempl</v>
      </c>
      <c r="F6058" s="3" t="s">
        <v>114</v>
      </c>
    </row>
    <row r="6059" spans="1:6" ht="30" customHeight="1">
      <c r="A6059" s="3" t="s">
        <v>3</v>
      </c>
      <c r="B6059" s="3" t="s">
        <v>12418</v>
      </c>
      <c r="C6059" s="3" t="s">
        <v>12418</v>
      </c>
      <c r="D6059" s="12" t="s">
        <v>19970</v>
      </c>
      <c r="E6059" s="6" t="str">
        <f t="shared" si="293"/>
        <v>module=gempl</v>
      </c>
      <c r="F6059" s="3" t="s">
        <v>114</v>
      </c>
    </row>
    <row r="6060" spans="1:6" ht="30" customHeight="1">
      <c r="A6060" s="3" t="s">
        <v>3</v>
      </c>
      <c r="B6060" s="3" t="s">
        <v>12419</v>
      </c>
      <c r="C6060" s="3" t="s">
        <v>12419</v>
      </c>
      <c r="D6060" s="12" t="s">
        <v>19971</v>
      </c>
      <c r="E6060" s="6" t="str">
        <f t="shared" si="293"/>
        <v>module=gempl</v>
      </c>
      <c r="F6060" s="3" t="s">
        <v>114</v>
      </c>
    </row>
    <row r="6061" spans="1:6" ht="30" customHeight="1">
      <c r="A6061" s="3" t="s">
        <v>3</v>
      </c>
      <c r="B6061" s="3" t="s">
        <v>12420</v>
      </c>
      <c r="C6061" s="3" t="s">
        <v>12420</v>
      </c>
      <c r="D6061" s="12" t="s">
        <v>19972</v>
      </c>
      <c r="E6061" s="6" t="str">
        <f t="shared" si="293"/>
        <v>module=gempl</v>
      </c>
      <c r="F6061" s="3" t="s">
        <v>114</v>
      </c>
    </row>
    <row r="6062" spans="1:6" ht="30" customHeight="1">
      <c r="A6062" s="3" t="s">
        <v>3</v>
      </c>
      <c r="B6062" s="3" t="s">
        <v>12421</v>
      </c>
      <c r="C6062" s="3" t="s">
        <v>12421</v>
      </c>
      <c r="D6062" s="12" t="s">
        <v>19973</v>
      </c>
      <c r="E6062" s="6" t="str">
        <f t="shared" si="293"/>
        <v>module=gempl</v>
      </c>
      <c r="F6062" s="3" t="s">
        <v>114</v>
      </c>
    </row>
    <row r="6063" spans="1:6" ht="30" customHeight="1">
      <c r="A6063" s="3" t="s">
        <v>3</v>
      </c>
      <c r="B6063" s="3" t="s">
        <v>12422</v>
      </c>
      <c r="C6063" s="3" t="s">
        <v>12422</v>
      </c>
      <c r="D6063" s="12" t="s">
        <v>19974</v>
      </c>
      <c r="E6063" s="6" t="str">
        <f t="shared" si="293"/>
        <v>module=gempl</v>
      </c>
      <c r="F6063" s="3" t="s">
        <v>114</v>
      </c>
    </row>
    <row r="6064" spans="1:6" ht="30" customHeight="1">
      <c r="A6064" s="3" t="s">
        <v>3</v>
      </c>
      <c r="B6064" s="3" t="s">
        <v>12423</v>
      </c>
      <c r="C6064" s="3" t="s">
        <v>12423</v>
      </c>
      <c r="D6064" s="12" t="s">
        <v>19975</v>
      </c>
      <c r="E6064" s="6" t="str">
        <f t="shared" si="293"/>
        <v>module=gempl</v>
      </c>
      <c r="F6064" s="3" t="s">
        <v>114</v>
      </c>
    </row>
    <row r="6065" spans="1:6" ht="30" customHeight="1">
      <c r="A6065" s="3" t="s">
        <v>3</v>
      </c>
      <c r="B6065" s="3" t="s">
        <v>12424</v>
      </c>
      <c r="C6065" s="3" t="s">
        <v>12424</v>
      </c>
      <c r="D6065" s="12" t="s">
        <v>19976</v>
      </c>
      <c r="E6065" s="6" t="str">
        <f t="shared" si="293"/>
        <v>module=gempl</v>
      </c>
      <c r="F6065" s="3" t="s">
        <v>114</v>
      </c>
    </row>
    <row r="6066" spans="1:6" ht="30" customHeight="1">
      <c r="A6066" s="3" t="s">
        <v>3</v>
      </c>
      <c r="B6066" s="3" t="s">
        <v>12425</v>
      </c>
      <c r="C6066" s="3" t="s">
        <v>12425</v>
      </c>
      <c r="D6066" s="12" t="s">
        <v>19977</v>
      </c>
      <c r="E6066" s="6" t="str">
        <f t="shared" si="293"/>
        <v>module=gempl</v>
      </c>
      <c r="F6066" s="3" t="s">
        <v>114</v>
      </c>
    </row>
    <row r="6067" spans="1:6" ht="30" customHeight="1">
      <c r="A6067" s="3" t="s">
        <v>3</v>
      </c>
      <c r="B6067" s="3" t="s">
        <v>12426</v>
      </c>
      <c r="C6067" s="3" t="s">
        <v>12426</v>
      </c>
      <c r="D6067" s="12" t="s">
        <v>19978</v>
      </c>
      <c r="E6067" s="6" t="str">
        <f t="shared" ref="E6067:E6117" si="294">HYPERLINK("http://www.ssc.wisc.edu/wlsresearch/documentation/waves/?wave=grad2k&amp;module=gempl","module=gempl")</f>
        <v>module=gempl</v>
      </c>
      <c r="F6067" s="3" t="s">
        <v>114</v>
      </c>
    </row>
    <row r="6068" spans="1:6" ht="30" customHeight="1">
      <c r="A6068" s="3" t="s">
        <v>3</v>
      </c>
      <c r="B6068" s="3" t="s">
        <v>12427</v>
      </c>
      <c r="C6068" s="3" t="s">
        <v>12427</v>
      </c>
      <c r="D6068" s="12" t="s">
        <v>19979</v>
      </c>
      <c r="E6068" s="6" t="str">
        <f t="shared" si="294"/>
        <v>module=gempl</v>
      </c>
      <c r="F6068" s="3" t="s">
        <v>114</v>
      </c>
    </row>
    <row r="6069" spans="1:6" ht="30" customHeight="1">
      <c r="A6069" s="3" t="s">
        <v>3</v>
      </c>
      <c r="B6069" s="3" t="s">
        <v>12428</v>
      </c>
      <c r="C6069" s="3" t="s">
        <v>12428</v>
      </c>
      <c r="D6069" s="12" t="s">
        <v>19980</v>
      </c>
      <c r="E6069" s="6" t="str">
        <f t="shared" si="294"/>
        <v>module=gempl</v>
      </c>
      <c r="F6069" s="3" t="s">
        <v>114</v>
      </c>
    </row>
    <row r="6070" spans="1:6" ht="30" customHeight="1">
      <c r="A6070" s="3" t="s">
        <v>3</v>
      </c>
      <c r="B6070" s="3" t="s">
        <v>12429</v>
      </c>
      <c r="C6070" s="3" t="s">
        <v>12429</v>
      </c>
      <c r="D6070" s="12" t="s">
        <v>19981</v>
      </c>
      <c r="E6070" s="6" t="str">
        <f t="shared" si="294"/>
        <v>module=gempl</v>
      </c>
      <c r="F6070" s="3" t="s">
        <v>114</v>
      </c>
    </row>
    <row r="6071" spans="1:6" ht="30" customHeight="1">
      <c r="A6071" s="3" t="s">
        <v>3</v>
      </c>
      <c r="B6071" s="3" t="s">
        <v>12430</v>
      </c>
      <c r="C6071" s="3" t="s">
        <v>12430</v>
      </c>
      <c r="D6071" s="12" t="s">
        <v>19982</v>
      </c>
      <c r="E6071" s="6" t="str">
        <f t="shared" si="294"/>
        <v>module=gempl</v>
      </c>
      <c r="F6071" s="3" t="s">
        <v>114</v>
      </c>
    </row>
    <row r="6072" spans="1:6" ht="30" customHeight="1">
      <c r="A6072" s="3" t="s">
        <v>3</v>
      </c>
      <c r="B6072" s="3" t="s">
        <v>12431</v>
      </c>
      <c r="C6072" s="3" t="s">
        <v>12431</v>
      </c>
      <c r="D6072" s="12" t="s">
        <v>19983</v>
      </c>
      <c r="E6072" s="6" t="str">
        <f t="shared" si="294"/>
        <v>module=gempl</v>
      </c>
      <c r="F6072" s="3" t="s">
        <v>114</v>
      </c>
    </row>
    <row r="6073" spans="1:6" ht="30" customHeight="1">
      <c r="A6073" s="3" t="s">
        <v>3</v>
      </c>
      <c r="B6073" s="3" t="s">
        <v>12432</v>
      </c>
      <c r="C6073" s="3" t="s">
        <v>12432</v>
      </c>
      <c r="D6073" s="12" t="s">
        <v>19984</v>
      </c>
      <c r="E6073" s="6" t="str">
        <f t="shared" si="294"/>
        <v>module=gempl</v>
      </c>
      <c r="F6073" s="3" t="s">
        <v>114</v>
      </c>
    </row>
    <row r="6074" spans="1:6" ht="30" customHeight="1">
      <c r="A6074" s="3" t="s">
        <v>3</v>
      </c>
      <c r="B6074" s="3" t="s">
        <v>12433</v>
      </c>
      <c r="C6074" s="3" t="s">
        <v>12433</v>
      </c>
      <c r="D6074" s="12" t="s">
        <v>19985</v>
      </c>
      <c r="E6074" s="6" t="str">
        <f t="shared" si="294"/>
        <v>module=gempl</v>
      </c>
      <c r="F6074" s="3" t="s">
        <v>114</v>
      </c>
    </row>
    <row r="6075" spans="1:6" ht="30" customHeight="1">
      <c r="A6075" s="3" t="s">
        <v>3</v>
      </c>
      <c r="B6075" s="3" t="s">
        <v>12434</v>
      </c>
      <c r="C6075" s="3" t="s">
        <v>12434</v>
      </c>
      <c r="D6075" s="12" t="s">
        <v>19986</v>
      </c>
      <c r="E6075" s="6" t="str">
        <f t="shared" si="294"/>
        <v>module=gempl</v>
      </c>
      <c r="F6075" s="3" t="s">
        <v>114</v>
      </c>
    </row>
    <row r="6076" spans="1:6" ht="30" customHeight="1">
      <c r="A6076" s="3" t="s">
        <v>3</v>
      </c>
      <c r="B6076" s="3" t="s">
        <v>12435</v>
      </c>
      <c r="C6076" s="3" t="s">
        <v>12435</v>
      </c>
      <c r="D6076" s="12" t="s">
        <v>19987</v>
      </c>
      <c r="E6076" s="6" t="str">
        <f t="shared" si="294"/>
        <v>module=gempl</v>
      </c>
      <c r="F6076" s="3" t="s">
        <v>114</v>
      </c>
    </row>
    <row r="6077" spans="1:6" ht="30" customHeight="1">
      <c r="A6077" s="3" t="s">
        <v>3</v>
      </c>
      <c r="B6077" s="3" t="s">
        <v>12436</v>
      </c>
      <c r="C6077" s="3" t="s">
        <v>12436</v>
      </c>
      <c r="D6077" s="12" t="s">
        <v>19988</v>
      </c>
      <c r="E6077" s="6" t="str">
        <f t="shared" si="294"/>
        <v>module=gempl</v>
      </c>
      <c r="F6077" s="3" t="s">
        <v>114</v>
      </c>
    </row>
    <row r="6078" spans="1:6" ht="30" customHeight="1">
      <c r="A6078" s="3" t="s">
        <v>3</v>
      </c>
      <c r="B6078" s="3" t="s">
        <v>12437</v>
      </c>
      <c r="C6078" s="3" t="s">
        <v>12437</v>
      </c>
      <c r="D6078" s="12" t="s">
        <v>19989</v>
      </c>
      <c r="E6078" s="6" t="str">
        <f t="shared" si="294"/>
        <v>module=gempl</v>
      </c>
      <c r="F6078" s="3" t="s">
        <v>114</v>
      </c>
    </row>
    <row r="6079" spans="1:6" ht="30" customHeight="1">
      <c r="A6079" s="3" t="s">
        <v>3</v>
      </c>
      <c r="B6079" s="3" t="s">
        <v>12438</v>
      </c>
      <c r="C6079" s="3" t="s">
        <v>12438</v>
      </c>
      <c r="D6079" s="12" t="s">
        <v>19990</v>
      </c>
      <c r="E6079" s="6" t="str">
        <f t="shared" si="294"/>
        <v>module=gempl</v>
      </c>
      <c r="F6079" s="3" t="s">
        <v>114</v>
      </c>
    </row>
    <row r="6080" spans="1:6" ht="30" customHeight="1">
      <c r="A6080" s="3" t="s">
        <v>3</v>
      </c>
      <c r="B6080" s="3" t="s">
        <v>12439</v>
      </c>
      <c r="C6080" s="3" t="s">
        <v>12439</v>
      </c>
      <c r="D6080" s="12" t="s">
        <v>19991</v>
      </c>
      <c r="E6080" s="6" t="str">
        <f t="shared" si="294"/>
        <v>module=gempl</v>
      </c>
      <c r="F6080" s="3" t="s">
        <v>114</v>
      </c>
    </row>
    <row r="6081" spans="1:6" ht="30" customHeight="1">
      <c r="A6081" s="3" t="s">
        <v>3</v>
      </c>
      <c r="B6081" s="3" t="s">
        <v>12440</v>
      </c>
      <c r="C6081" s="3" t="s">
        <v>12440</v>
      </c>
      <c r="D6081" s="12" t="s">
        <v>19992</v>
      </c>
      <c r="E6081" s="6" t="str">
        <f t="shared" si="294"/>
        <v>module=gempl</v>
      </c>
      <c r="F6081" s="3" t="s">
        <v>114</v>
      </c>
    </row>
    <row r="6082" spans="1:6" ht="30" customHeight="1">
      <c r="A6082" s="3" t="s">
        <v>3</v>
      </c>
      <c r="B6082" s="3" t="s">
        <v>12441</v>
      </c>
      <c r="C6082" s="3" t="s">
        <v>12441</v>
      </c>
      <c r="D6082" s="12" t="s">
        <v>19993</v>
      </c>
      <c r="E6082" s="6" t="str">
        <f t="shared" si="294"/>
        <v>module=gempl</v>
      </c>
      <c r="F6082" s="3" t="s">
        <v>114</v>
      </c>
    </row>
    <row r="6083" spans="1:6" ht="30" customHeight="1">
      <c r="A6083" s="3" t="s">
        <v>3</v>
      </c>
      <c r="B6083" s="3" t="s">
        <v>12442</v>
      </c>
      <c r="C6083" s="3" t="s">
        <v>12442</v>
      </c>
      <c r="D6083" s="12" t="s">
        <v>19994</v>
      </c>
      <c r="E6083" s="6" t="str">
        <f t="shared" si="294"/>
        <v>module=gempl</v>
      </c>
      <c r="F6083" s="3" t="s">
        <v>114</v>
      </c>
    </row>
    <row r="6084" spans="1:6" ht="30" customHeight="1">
      <c r="A6084" s="3" t="s">
        <v>3</v>
      </c>
      <c r="B6084" s="3" t="s">
        <v>12443</v>
      </c>
      <c r="C6084" s="3" t="s">
        <v>12443</v>
      </c>
      <c r="D6084" s="12" t="s">
        <v>19995</v>
      </c>
      <c r="E6084" s="6" t="str">
        <f t="shared" si="294"/>
        <v>module=gempl</v>
      </c>
      <c r="F6084" s="3" t="s">
        <v>114</v>
      </c>
    </row>
    <row r="6085" spans="1:6" ht="30" customHeight="1">
      <c r="A6085" s="3" t="s">
        <v>3</v>
      </c>
      <c r="B6085" s="3" t="s">
        <v>12444</v>
      </c>
      <c r="C6085" s="3" t="s">
        <v>12444</v>
      </c>
      <c r="D6085" s="12" t="s">
        <v>19996</v>
      </c>
      <c r="E6085" s="6" t="str">
        <f t="shared" si="294"/>
        <v>module=gempl</v>
      </c>
      <c r="F6085" s="3" t="s">
        <v>114</v>
      </c>
    </row>
    <row r="6086" spans="1:6" ht="30" customHeight="1">
      <c r="A6086" s="3" t="s">
        <v>3</v>
      </c>
      <c r="B6086" s="3" t="s">
        <v>12445</v>
      </c>
      <c r="C6086" s="3" t="s">
        <v>12445</v>
      </c>
      <c r="D6086" s="12" t="s">
        <v>19997</v>
      </c>
      <c r="E6086" s="6" t="str">
        <f t="shared" si="294"/>
        <v>module=gempl</v>
      </c>
      <c r="F6086" s="3" t="s">
        <v>114</v>
      </c>
    </row>
    <row r="6087" spans="1:6" ht="30" customHeight="1">
      <c r="A6087" s="3" t="s">
        <v>3</v>
      </c>
      <c r="B6087" s="3" t="s">
        <v>12446</v>
      </c>
      <c r="C6087" s="3" t="s">
        <v>12446</v>
      </c>
      <c r="D6087" s="12" t="s">
        <v>19998</v>
      </c>
      <c r="E6087" s="6" t="str">
        <f t="shared" si="294"/>
        <v>module=gempl</v>
      </c>
      <c r="F6087" s="3" t="s">
        <v>114</v>
      </c>
    </row>
    <row r="6088" spans="1:6" ht="30" customHeight="1">
      <c r="A6088" s="3" t="s">
        <v>3</v>
      </c>
      <c r="B6088" s="3" t="s">
        <v>12447</v>
      </c>
      <c r="C6088" s="3" t="s">
        <v>12447</v>
      </c>
      <c r="D6088" s="12" t="s">
        <v>19999</v>
      </c>
      <c r="E6088" s="6" t="str">
        <f t="shared" si="294"/>
        <v>module=gempl</v>
      </c>
      <c r="F6088" s="3" t="s">
        <v>114</v>
      </c>
    </row>
    <row r="6089" spans="1:6" ht="30" customHeight="1">
      <c r="A6089" s="3" t="s">
        <v>3</v>
      </c>
      <c r="B6089" s="3" t="s">
        <v>12448</v>
      </c>
      <c r="C6089" s="3" t="s">
        <v>12448</v>
      </c>
      <c r="D6089" s="12" t="s">
        <v>20000</v>
      </c>
      <c r="E6089" s="6" t="str">
        <f t="shared" si="294"/>
        <v>module=gempl</v>
      </c>
      <c r="F6089" s="3" t="s">
        <v>114</v>
      </c>
    </row>
    <row r="6090" spans="1:6" ht="30" customHeight="1">
      <c r="A6090" s="3" t="s">
        <v>3</v>
      </c>
      <c r="B6090" s="3" t="s">
        <v>12449</v>
      </c>
      <c r="C6090" s="3" t="s">
        <v>12449</v>
      </c>
      <c r="D6090" s="12" t="s">
        <v>20001</v>
      </c>
      <c r="E6090" s="6" t="str">
        <f t="shared" si="294"/>
        <v>module=gempl</v>
      </c>
      <c r="F6090" s="3" t="s">
        <v>114</v>
      </c>
    </row>
    <row r="6091" spans="1:6" ht="30" customHeight="1">
      <c r="A6091" s="3" t="s">
        <v>3</v>
      </c>
      <c r="B6091" s="3" t="s">
        <v>12450</v>
      </c>
      <c r="C6091" s="3" t="s">
        <v>12450</v>
      </c>
      <c r="D6091" s="12" t="s">
        <v>20002</v>
      </c>
      <c r="E6091" s="6" t="str">
        <f t="shared" si="294"/>
        <v>module=gempl</v>
      </c>
      <c r="F6091" s="3" t="s">
        <v>114</v>
      </c>
    </row>
    <row r="6092" spans="1:6" ht="30" customHeight="1">
      <c r="A6092" s="3" t="s">
        <v>3</v>
      </c>
      <c r="B6092" s="3" t="s">
        <v>12451</v>
      </c>
      <c r="C6092" s="3" t="s">
        <v>12451</v>
      </c>
      <c r="D6092" s="12" t="s">
        <v>20003</v>
      </c>
      <c r="E6092" s="6" t="str">
        <f t="shared" si="294"/>
        <v>module=gempl</v>
      </c>
      <c r="F6092" s="3" t="s">
        <v>114</v>
      </c>
    </row>
    <row r="6093" spans="1:6" ht="30" customHeight="1">
      <c r="A6093" s="3" t="s">
        <v>3</v>
      </c>
      <c r="B6093" s="3" t="s">
        <v>12452</v>
      </c>
      <c r="C6093" s="3" t="s">
        <v>12452</v>
      </c>
      <c r="D6093" s="12" t="s">
        <v>20004</v>
      </c>
      <c r="E6093" s="6" t="str">
        <f t="shared" si="294"/>
        <v>module=gempl</v>
      </c>
      <c r="F6093" s="3" t="s">
        <v>114</v>
      </c>
    </row>
    <row r="6094" spans="1:6" ht="30" customHeight="1">
      <c r="A6094" s="3" t="s">
        <v>3</v>
      </c>
      <c r="B6094" s="3" t="s">
        <v>12453</v>
      </c>
      <c r="C6094" s="3" t="s">
        <v>12453</v>
      </c>
      <c r="D6094" s="12" t="s">
        <v>20005</v>
      </c>
      <c r="E6094" s="6" t="str">
        <f t="shared" si="294"/>
        <v>module=gempl</v>
      </c>
      <c r="F6094" s="3" t="s">
        <v>114</v>
      </c>
    </row>
    <row r="6095" spans="1:6" ht="30" customHeight="1">
      <c r="A6095" s="3" t="s">
        <v>3</v>
      </c>
      <c r="B6095" s="3" t="s">
        <v>12454</v>
      </c>
      <c r="C6095" s="3" t="s">
        <v>12454</v>
      </c>
      <c r="D6095" s="12" t="s">
        <v>20006</v>
      </c>
      <c r="E6095" s="6" t="str">
        <f t="shared" si="294"/>
        <v>module=gempl</v>
      </c>
      <c r="F6095" s="3" t="s">
        <v>114</v>
      </c>
    </row>
    <row r="6096" spans="1:6" ht="30" customHeight="1">
      <c r="A6096" s="3" t="s">
        <v>3</v>
      </c>
      <c r="B6096" s="3" t="s">
        <v>12455</v>
      </c>
      <c r="C6096" s="3" t="s">
        <v>12455</v>
      </c>
      <c r="D6096" s="12" t="s">
        <v>20007</v>
      </c>
      <c r="E6096" s="6" t="str">
        <f t="shared" si="294"/>
        <v>module=gempl</v>
      </c>
      <c r="F6096" s="3" t="s">
        <v>114</v>
      </c>
    </row>
    <row r="6097" spans="1:6" ht="30" customHeight="1">
      <c r="A6097" s="3" t="s">
        <v>3</v>
      </c>
      <c r="B6097" s="3" t="s">
        <v>12456</v>
      </c>
      <c r="C6097" s="3" t="s">
        <v>12456</v>
      </c>
      <c r="D6097" s="12" t="s">
        <v>20008</v>
      </c>
      <c r="E6097" s="6" t="str">
        <f t="shared" si="294"/>
        <v>module=gempl</v>
      </c>
      <c r="F6097" s="3" t="s">
        <v>114</v>
      </c>
    </row>
    <row r="6098" spans="1:6" ht="30" customHeight="1">
      <c r="A6098" s="3" t="s">
        <v>3</v>
      </c>
      <c r="B6098" s="3" t="s">
        <v>12457</v>
      </c>
      <c r="C6098" s="3" t="s">
        <v>12457</v>
      </c>
      <c r="D6098" s="12" t="s">
        <v>20009</v>
      </c>
      <c r="E6098" s="6" t="str">
        <f t="shared" si="294"/>
        <v>module=gempl</v>
      </c>
      <c r="F6098" s="3" t="s">
        <v>114</v>
      </c>
    </row>
    <row r="6099" spans="1:6" ht="30" customHeight="1">
      <c r="A6099" s="3" t="s">
        <v>3</v>
      </c>
      <c r="B6099" s="3" t="s">
        <v>12458</v>
      </c>
      <c r="C6099" s="3" t="s">
        <v>12458</v>
      </c>
      <c r="D6099" s="12" t="s">
        <v>20010</v>
      </c>
      <c r="E6099" s="6" t="str">
        <f t="shared" si="294"/>
        <v>module=gempl</v>
      </c>
      <c r="F6099" s="3" t="s">
        <v>114</v>
      </c>
    </row>
    <row r="6100" spans="1:6" ht="30" customHeight="1">
      <c r="A6100" s="3" t="s">
        <v>3</v>
      </c>
      <c r="B6100" s="3" t="s">
        <v>12459</v>
      </c>
      <c r="C6100" s="3" t="s">
        <v>12459</v>
      </c>
      <c r="D6100" s="12" t="s">
        <v>20011</v>
      </c>
      <c r="E6100" s="6" t="str">
        <f t="shared" si="294"/>
        <v>module=gempl</v>
      </c>
      <c r="F6100" s="3" t="s">
        <v>114</v>
      </c>
    </row>
    <row r="6101" spans="1:6" ht="30" customHeight="1">
      <c r="A6101" s="3" t="s">
        <v>3</v>
      </c>
      <c r="B6101" s="3" t="s">
        <v>12460</v>
      </c>
      <c r="C6101" s="3" t="s">
        <v>12460</v>
      </c>
      <c r="D6101" s="12" t="s">
        <v>20012</v>
      </c>
      <c r="E6101" s="6" t="str">
        <f t="shared" si="294"/>
        <v>module=gempl</v>
      </c>
      <c r="F6101" s="3" t="s">
        <v>114</v>
      </c>
    </row>
    <row r="6102" spans="1:6" ht="30" customHeight="1">
      <c r="A6102" s="3" t="s">
        <v>3</v>
      </c>
      <c r="B6102" s="3" t="s">
        <v>12461</v>
      </c>
      <c r="C6102" s="3" t="s">
        <v>12461</v>
      </c>
      <c r="D6102" s="12" t="s">
        <v>20013</v>
      </c>
      <c r="E6102" s="6" t="str">
        <f t="shared" si="294"/>
        <v>module=gempl</v>
      </c>
      <c r="F6102" s="3" t="s">
        <v>114</v>
      </c>
    </row>
    <row r="6103" spans="1:6" ht="30" customHeight="1">
      <c r="A6103" s="3" t="s">
        <v>3</v>
      </c>
      <c r="B6103" s="3" t="s">
        <v>12462</v>
      </c>
      <c r="C6103" s="3" t="s">
        <v>12462</v>
      </c>
      <c r="D6103" s="12" t="s">
        <v>20014</v>
      </c>
      <c r="E6103" s="6" t="str">
        <f t="shared" si="294"/>
        <v>module=gempl</v>
      </c>
      <c r="F6103" s="3" t="s">
        <v>114</v>
      </c>
    </row>
    <row r="6104" spans="1:6" ht="30" customHeight="1">
      <c r="A6104" s="3" t="s">
        <v>3</v>
      </c>
      <c r="B6104" s="3" t="s">
        <v>12463</v>
      </c>
      <c r="C6104" s="3" t="s">
        <v>12463</v>
      </c>
      <c r="D6104" s="12" t="s">
        <v>20015</v>
      </c>
      <c r="E6104" s="6" t="str">
        <f t="shared" si="294"/>
        <v>module=gempl</v>
      </c>
      <c r="F6104" s="3" t="s">
        <v>114</v>
      </c>
    </row>
    <row r="6105" spans="1:6" ht="30" customHeight="1">
      <c r="A6105" s="3" t="s">
        <v>3</v>
      </c>
      <c r="B6105" s="3" t="s">
        <v>12464</v>
      </c>
      <c r="C6105" s="3" t="s">
        <v>12464</v>
      </c>
      <c r="D6105" s="12" t="s">
        <v>20016</v>
      </c>
      <c r="E6105" s="6" t="str">
        <f t="shared" si="294"/>
        <v>module=gempl</v>
      </c>
      <c r="F6105" s="3" t="s">
        <v>114</v>
      </c>
    </row>
    <row r="6106" spans="1:6" ht="30" customHeight="1">
      <c r="A6106" s="3" t="s">
        <v>3</v>
      </c>
      <c r="B6106" s="3" t="s">
        <v>12465</v>
      </c>
      <c r="C6106" s="3" t="s">
        <v>12465</v>
      </c>
      <c r="D6106" s="12" t="s">
        <v>20017</v>
      </c>
      <c r="E6106" s="6" t="str">
        <f t="shared" si="294"/>
        <v>module=gempl</v>
      </c>
      <c r="F6106" s="3" t="s">
        <v>114</v>
      </c>
    </row>
    <row r="6107" spans="1:6" ht="30" customHeight="1">
      <c r="A6107" s="3" t="s">
        <v>3</v>
      </c>
      <c r="B6107" s="3" t="s">
        <v>12466</v>
      </c>
      <c r="C6107" s="3" t="s">
        <v>12466</v>
      </c>
      <c r="D6107" s="12" t="s">
        <v>20018</v>
      </c>
      <c r="E6107" s="6" t="str">
        <f t="shared" si="294"/>
        <v>module=gempl</v>
      </c>
      <c r="F6107" s="3" t="s">
        <v>114</v>
      </c>
    </row>
    <row r="6108" spans="1:6" ht="30" customHeight="1">
      <c r="A6108" s="3" t="s">
        <v>3</v>
      </c>
      <c r="B6108" s="3" t="s">
        <v>12467</v>
      </c>
      <c r="C6108" s="3" t="s">
        <v>12467</v>
      </c>
      <c r="D6108" s="12" t="s">
        <v>20019</v>
      </c>
      <c r="E6108" s="6" t="str">
        <f t="shared" si="294"/>
        <v>module=gempl</v>
      </c>
      <c r="F6108" s="3" t="s">
        <v>114</v>
      </c>
    </row>
    <row r="6109" spans="1:6" ht="30" customHeight="1">
      <c r="A6109" s="3" t="s">
        <v>3</v>
      </c>
      <c r="B6109" s="3" t="s">
        <v>12468</v>
      </c>
      <c r="C6109" s="3" t="s">
        <v>12468</v>
      </c>
      <c r="D6109" s="12" t="s">
        <v>20020</v>
      </c>
      <c r="E6109" s="6" t="str">
        <f t="shared" si="294"/>
        <v>module=gempl</v>
      </c>
      <c r="F6109" s="3" t="s">
        <v>114</v>
      </c>
    </row>
    <row r="6110" spans="1:6" ht="30" customHeight="1">
      <c r="A6110" s="3" t="s">
        <v>3</v>
      </c>
      <c r="B6110" s="3" t="s">
        <v>12469</v>
      </c>
      <c r="C6110" s="3" t="s">
        <v>12469</v>
      </c>
      <c r="D6110" s="12" t="s">
        <v>20021</v>
      </c>
      <c r="E6110" s="6" t="str">
        <f t="shared" si="294"/>
        <v>module=gempl</v>
      </c>
      <c r="F6110" s="3" t="s">
        <v>114</v>
      </c>
    </row>
    <row r="6111" spans="1:6" ht="30" customHeight="1">
      <c r="A6111" s="3" t="s">
        <v>3</v>
      </c>
      <c r="B6111" s="3" t="s">
        <v>12470</v>
      </c>
      <c r="C6111" s="3" t="s">
        <v>12470</v>
      </c>
      <c r="D6111" s="12" t="s">
        <v>20022</v>
      </c>
      <c r="E6111" s="6" t="str">
        <f t="shared" si="294"/>
        <v>module=gempl</v>
      </c>
      <c r="F6111" s="3" t="s">
        <v>114</v>
      </c>
    </row>
    <row r="6112" spans="1:6" ht="30" customHeight="1">
      <c r="A6112" s="3" t="s">
        <v>3</v>
      </c>
      <c r="B6112" s="3" t="s">
        <v>12471</v>
      </c>
      <c r="C6112" s="3" t="s">
        <v>12471</v>
      </c>
      <c r="D6112" s="12" t="s">
        <v>20023</v>
      </c>
      <c r="E6112" s="6" t="str">
        <f t="shared" si="294"/>
        <v>module=gempl</v>
      </c>
      <c r="F6112" s="3" t="s">
        <v>114</v>
      </c>
    </row>
    <row r="6113" spans="1:6" ht="30" customHeight="1">
      <c r="A6113" s="3" t="s">
        <v>3</v>
      </c>
      <c r="B6113" s="3" t="s">
        <v>12472</v>
      </c>
      <c r="C6113" s="3" t="s">
        <v>12472</v>
      </c>
      <c r="D6113" s="12" t="s">
        <v>20024</v>
      </c>
      <c r="E6113" s="6" t="str">
        <f t="shared" si="294"/>
        <v>module=gempl</v>
      </c>
      <c r="F6113" s="3" t="s">
        <v>114</v>
      </c>
    </row>
    <row r="6114" spans="1:6" ht="30" customHeight="1">
      <c r="A6114" s="3" t="s">
        <v>3</v>
      </c>
      <c r="B6114" s="3" t="s">
        <v>12473</v>
      </c>
      <c r="C6114" s="3" t="s">
        <v>12473</v>
      </c>
      <c r="D6114" s="12" t="s">
        <v>20025</v>
      </c>
      <c r="E6114" s="6" t="str">
        <f t="shared" si="294"/>
        <v>module=gempl</v>
      </c>
      <c r="F6114" s="3" t="s">
        <v>114</v>
      </c>
    </row>
    <row r="6115" spans="1:6" ht="30" customHeight="1">
      <c r="A6115" s="3" t="s">
        <v>3</v>
      </c>
      <c r="B6115" s="3" t="s">
        <v>12474</v>
      </c>
      <c r="C6115" s="3" t="s">
        <v>12474</v>
      </c>
      <c r="D6115" s="12" t="s">
        <v>20026</v>
      </c>
      <c r="E6115" s="6" t="str">
        <f t="shared" si="294"/>
        <v>module=gempl</v>
      </c>
      <c r="F6115" s="3" t="s">
        <v>114</v>
      </c>
    </row>
    <row r="6116" spans="1:6" ht="30" customHeight="1">
      <c r="A6116" s="3" t="s">
        <v>3</v>
      </c>
      <c r="B6116" s="3" t="s">
        <v>12475</v>
      </c>
      <c r="C6116" s="3" t="s">
        <v>12475</v>
      </c>
      <c r="D6116" s="12" t="s">
        <v>20027</v>
      </c>
      <c r="E6116" s="6" t="str">
        <f t="shared" si="294"/>
        <v>module=gempl</v>
      </c>
      <c r="F6116" s="3" t="s">
        <v>114</v>
      </c>
    </row>
    <row r="6117" spans="1:6" ht="30" customHeight="1">
      <c r="A6117" s="3" t="s">
        <v>3</v>
      </c>
      <c r="B6117" s="3" t="s">
        <v>12476</v>
      </c>
      <c r="C6117" s="3" t="s">
        <v>12476</v>
      </c>
      <c r="D6117" s="12" t="s">
        <v>20028</v>
      </c>
      <c r="E6117" s="6" t="str">
        <f t="shared" si="294"/>
        <v>module=gempl</v>
      </c>
      <c r="F6117" s="3" t="s">
        <v>114</v>
      </c>
    </row>
    <row r="6118" spans="1:6" ht="30" customHeight="1">
      <c r="A6118" s="3" t="s">
        <v>4</v>
      </c>
      <c r="B6118" s="3" t="s">
        <v>12477</v>
      </c>
      <c r="C6118" s="3" t="s">
        <v>12477</v>
      </c>
      <c r="D6118" s="12" t="s">
        <v>20029</v>
      </c>
      <c r="E6118" s="3" t="s">
        <v>114</v>
      </c>
      <c r="F6118" s="6" t="str">
        <f t="shared" ref="F6118:F6150" si="295">HYPERLINK("http://www.ssc.wisc.edu/wlsresearch/documentation/waves/?wave=sib2k&amp;module=sempl","module=sempl")</f>
        <v>module=sempl</v>
      </c>
    </row>
    <row r="6119" spans="1:6" ht="30" customHeight="1">
      <c r="A6119" s="3" t="s">
        <v>4</v>
      </c>
      <c r="B6119" s="3" t="s">
        <v>12478</v>
      </c>
      <c r="C6119" s="3" t="s">
        <v>12478</v>
      </c>
      <c r="D6119" s="12" t="s">
        <v>20030</v>
      </c>
      <c r="E6119" s="3" t="s">
        <v>114</v>
      </c>
      <c r="F6119" s="6" t="str">
        <f t="shared" si="295"/>
        <v>module=sempl</v>
      </c>
    </row>
    <row r="6120" spans="1:6" ht="30" customHeight="1">
      <c r="A6120" s="3" t="s">
        <v>4</v>
      </c>
      <c r="B6120" s="3" t="s">
        <v>12479</v>
      </c>
      <c r="C6120" s="3" t="s">
        <v>12479</v>
      </c>
      <c r="D6120" s="12" t="s">
        <v>20031</v>
      </c>
      <c r="E6120" s="3" t="s">
        <v>114</v>
      </c>
      <c r="F6120" s="6" t="str">
        <f t="shared" si="295"/>
        <v>module=sempl</v>
      </c>
    </row>
    <row r="6121" spans="1:6" ht="30" customHeight="1">
      <c r="A6121" s="3" t="s">
        <v>4</v>
      </c>
      <c r="B6121" s="3" t="s">
        <v>12480</v>
      </c>
      <c r="C6121" s="3" t="s">
        <v>12480</v>
      </c>
      <c r="D6121" s="12" t="s">
        <v>20032</v>
      </c>
      <c r="E6121" s="3" t="s">
        <v>114</v>
      </c>
      <c r="F6121" s="6" t="str">
        <f t="shared" si="295"/>
        <v>module=sempl</v>
      </c>
    </row>
    <row r="6122" spans="1:6" ht="30" customHeight="1">
      <c r="A6122" s="3" t="s">
        <v>4</v>
      </c>
      <c r="B6122" s="3" t="s">
        <v>12481</v>
      </c>
      <c r="C6122" s="3" t="s">
        <v>12481</v>
      </c>
      <c r="D6122" s="12" t="s">
        <v>20033</v>
      </c>
      <c r="E6122" s="3" t="s">
        <v>114</v>
      </c>
      <c r="F6122" s="6" t="str">
        <f t="shared" si="295"/>
        <v>module=sempl</v>
      </c>
    </row>
    <row r="6123" spans="1:6" ht="30" customHeight="1">
      <c r="A6123" s="3" t="s">
        <v>4</v>
      </c>
      <c r="B6123" s="3" t="s">
        <v>12482</v>
      </c>
      <c r="C6123" s="3" t="s">
        <v>12482</v>
      </c>
      <c r="D6123" s="12" t="s">
        <v>20034</v>
      </c>
      <c r="E6123" s="3" t="s">
        <v>114</v>
      </c>
      <c r="F6123" s="6" t="str">
        <f t="shared" si="295"/>
        <v>module=sempl</v>
      </c>
    </row>
    <row r="6124" spans="1:6" ht="30" customHeight="1">
      <c r="A6124" s="3" t="s">
        <v>4</v>
      </c>
      <c r="B6124" s="3" t="s">
        <v>12483</v>
      </c>
      <c r="C6124" s="3" t="s">
        <v>12483</v>
      </c>
      <c r="D6124" s="12" t="s">
        <v>20035</v>
      </c>
      <c r="E6124" s="3" t="s">
        <v>114</v>
      </c>
      <c r="F6124" s="6" t="str">
        <f t="shared" si="295"/>
        <v>module=sempl</v>
      </c>
    </row>
    <row r="6125" spans="1:6" ht="30" customHeight="1">
      <c r="A6125" s="3" t="s">
        <v>4</v>
      </c>
      <c r="B6125" s="3" t="s">
        <v>12484</v>
      </c>
      <c r="C6125" s="3" t="s">
        <v>12484</v>
      </c>
      <c r="D6125" s="12" t="s">
        <v>20036</v>
      </c>
      <c r="E6125" s="3" t="s">
        <v>114</v>
      </c>
      <c r="F6125" s="6" t="str">
        <f t="shared" si="295"/>
        <v>module=sempl</v>
      </c>
    </row>
    <row r="6126" spans="1:6" ht="30" customHeight="1">
      <c r="A6126" s="3" t="s">
        <v>4</v>
      </c>
      <c r="B6126" s="3" t="s">
        <v>12485</v>
      </c>
      <c r="C6126" s="3" t="s">
        <v>12485</v>
      </c>
      <c r="D6126" s="12" t="s">
        <v>20037</v>
      </c>
      <c r="E6126" s="3" t="s">
        <v>114</v>
      </c>
      <c r="F6126" s="6" t="str">
        <f t="shared" si="295"/>
        <v>module=sempl</v>
      </c>
    </row>
    <row r="6127" spans="1:6" ht="30" customHeight="1">
      <c r="A6127" s="3" t="s">
        <v>4</v>
      </c>
      <c r="B6127" s="3" t="s">
        <v>12486</v>
      </c>
      <c r="C6127" s="3" t="s">
        <v>12486</v>
      </c>
      <c r="D6127" s="12" t="s">
        <v>20038</v>
      </c>
      <c r="E6127" s="3" t="s">
        <v>114</v>
      </c>
      <c r="F6127" s="6" t="str">
        <f t="shared" si="295"/>
        <v>module=sempl</v>
      </c>
    </row>
    <row r="6128" spans="1:6" ht="30" customHeight="1">
      <c r="A6128" s="3" t="s">
        <v>4</v>
      </c>
      <c r="B6128" s="3" t="s">
        <v>12487</v>
      </c>
      <c r="C6128" s="3" t="s">
        <v>12487</v>
      </c>
      <c r="D6128" s="12" t="s">
        <v>20039</v>
      </c>
      <c r="E6128" s="3" t="s">
        <v>114</v>
      </c>
      <c r="F6128" s="6" t="str">
        <f t="shared" si="295"/>
        <v>module=sempl</v>
      </c>
    </row>
    <row r="6129" spans="1:6" ht="30" customHeight="1">
      <c r="A6129" s="3" t="s">
        <v>4</v>
      </c>
      <c r="B6129" s="3" t="s">
        <v>12488</v>
      </c>
      <c r="C6129" s="3" t="s">
        <v>12488</v>
      </c>
      <c r="D6129" s="12" t="s">
        <v>20040</v>
      </c>
      <c r="E6129" s="3" t="s">
        <v>114</v>
      </c>
      <c r="F6129" s="6" t="str">
        <f t="shared" si="295"/>
        <v>module=sempl</v>
      </c>
    </row>
    <row r="6130" spans="1:6" ht="30" customHeight="1">
      <c r="A6130" s="3" t="s">
        <v>4</v>
      </c>
      <c r="B6130" s="3" t="s">
        <v>12489</v>
      </c>
      <c r="C6130" s="3" t="s">
        <v>12489</v>
      </c>
      <c r="D6130" s="12" t="s">
        <v>20041</v>
      </c>
      <c r="E6130" s="3" t="s">
        <v>114</v>
      </c>
      <c r="F6130" s="6" t="str">
        <f t="shared" si="295"/>
        <v>module=sempl</v>
      </c>
    </row>
    <row r="6131" spans="1:6" ht="30" customHeight="1">
      <c r="A6131" s="3" t="s">
        <v>4</v>
      </c>
      <c r="B6131" s="3" t="s">
        <v>12490</v>
      </c>
      <c r="C6131" s="3" t="s">
        <v>12490</v>
      </c>
      <c r="D6131" s="12" t="s">
        <v>20042</v>
      </c>
      <c r="E6131" s="3" t="s">
        <v>114</v>
      </c>
      <c r="F6131" s="6" t="str">
        <f t="shared" si="295"/>
        <v>module=sempl</v>
      </c>
    </row>
    <row r="6132" spans="1:6" ht="30" customHeight="1">
      <c r="A6132" s="3" t="s">
        <v>4</v>
      </c>
      <c r="B6132" s="3" t="s">
        <v>12491</v>
      </c>
      <c r="C6132" s="3" t="s">
        <v>12491</v>
      </c>
      <c r="D6132" s="12" t="s">
        <v>20043</v>
      </c>
      <c r="E6132" s="3" t="s">
        <v>114</v>
      </c>
      <c r="F6132" s="6" t="str">
        <f t="shared" si="295"/>
        <v>module=sempl</v>
      </c>
    </row>
    <row r="6133" spans="1:6" ht="30" customHeight="1">
      <c r="A6133" s="3" t="s">
        <v>4</v>
      </c>
      <c r="B6133" s="3" t="s">
        <v>12492</v>
      </c>
      <c r="C6133" s="3" t="s">
        <v>12492</v>
      </c>
      <c r="D6133" s="12" t="s">
        <v>20044</v>
      </c>
      <c r="E6133" s="3" t="s">
        <v>114</v>
      </c>
      <c r="F6133" s="6" t="str">
        <f t="shared" si="295"/>
        <v>module=sempl</v>
      </c>
    </row>
    <row r="6134" spans="1:6" ht="30" customHeight="1">
      <c r="A6134" s="3" t="s">
        <v>4</v>
      </c>
      <c r="B6134" s="3" t="s">
        <v>12493</v>
      </c>
      <c r="C6134" s="3" t="s">
        <v>12493</v>
      </c>
      <c r="D6134" s="12" t="s">
        <v>20045</v>
      </c>
      <c r="E6134" s="3" t="s">
        <v>114</v>
      </c>
      <c r="F6134" s="6" t="str">
        <f t="shared" si="295"/>
        <v>module=sempl</v>
      </c>
    </row>
    <row r="6135" spans="1:6" ht="30" customHeight="1">
      <c r="A6135" s="3" t="s">
        <v>4</v>
      </c>
      <c r="B6135" s="3" t="s">
        <v>12494</v>
      </c>
      <c r="C6135" s="3" t="s">
        <v>12494</v>
      </c>
      <c r="D6135" s="12" t="s">
        <v>20046</v>
      </c>
      <c r="E6135" s="3" t="s">
        <v>114</v>
      </c>
      <c r="F6135" s="6" t="str">
        <f t="shared" si="295"/>
        <v>module=sempl</v>
      </c>
    </row>
    <row r="6136" spans="1:6" ht="30" customHeight="1">
      <c r="A6136" s="3" t="s">
        <v>4</v>
      </c>
      <c r="B6136" s="3" t="s">
        <v>12495</v>
      </c>
      <c r="C6136" s="3" t="s">
        <v>12495</v>
      </c>
      <c r="D6136" s="12" t="s">
        <v>20047</v>
      </c>
      <c r="E6136" s="3" t="s">
        <v>114</v>
      </c>
      <c r="F6136" s="6" t="str">
        <f t="shared" si="295"/>
        <v>module=sempl</v>
      </c>
    </row>
    <row r="6137" spans="1:6" ht="30" customHeight="1">
      <c r="A6137" s="3" t="s">
        <v>4</v>
      </c>
      <c r="B6137" s="3" t="s">
        <v>12496</v>
      </c>
      <c r="C6137" s="3" t="s">
        <v>12496</v>
      </c>
      <c r="D6137" s="12" t="s">
        <v>20048</v>
      </c>
      <c r="E6137" s="3" t="s">
        <v>114</v>
      </c>
      <c r="F6137" s="6" t="str">
        <f t="shared" si="295"/>
        <v>module=sempl</v>
      </c>
    </row>
    <row r="6138" spans="1:6" ht="30" customHeight="1">
      <c r="A6138" s="3" t="s">
        <v>4</v>
      </c>
      <c r="B6138" s="3" t="s">
        <v>12497</v>
      </c>
      <c r="C6138" s="3" t="s">
        <v>12497</v>
      </c>
      <c r="D6138" s="12" t="s">
        <v>20049</v>
      </c>
      <c r="E6138" s="3" t="s">
        <v>114</v>
      </c>
      <c r="F6138" s="6" t="str">
        <f t="shared" si="295"/>
        <v>module=sempl</v>
      </c>
    </row>
    <row r="6139" spans="1:6" ht="30" customHeight="1">
      <c r="A6139" s="3" t="s">
        <v>4</v>
      </c>
      <c r="B6139" s="3" t="s">
        <v>12498</v>
      </c>
      <c r="C6139" s="3" t="s">
        <v>12498</v>
      </c>
      <c r="D6139" s="12" t="s">
        <v>20050</v>
      </c>
      <c r="E6139" s="3" t="s">
        <v>114</v>
      </c>
      <c r="F6139" s="6" t="str">
        <f t="shared" si="295"/>
        <v>module=sempl</v>
      </c>
    </row>
    <row r="6140" spans="1:6" ht="30" customHeight="1">
      <c r="A6140" s="3" t="s">
        <v>4</v>
      </c>
      <c r="B6140" s="3" t="s">
        <v>12499</v>
      </c>
      <c r="C6140" s="3" t="s">
        <v>12499</v>
      </c>
      <c r="D6140" s="12" t="s">
        <v>20051</v>
      </c>
      <c r="E6140" s="3" t="s">
        <v>114</v>
      </c>
      <c r="F6140" s="6" t="str">
        <f t="shared" si="295"/>
        <v>module=sempl</v>
      </c>
    </row>
    <row r="6141" spans="1:6" ht="30" customHeight="1">
      <c r="A6141" s="3" t="s">
        <v>4</v>
      </c>
      <c r="B6141" s="3" t="s">
        <v>12500</v>
      </c>
      <c r="C6141" s="3" t="s">
        <v>12500</v>
      </c>
      <c r="D6141" s="12" t="s">
        <v>20052</v>
      </c>
      <c r="E6141" s="3" t="s">
        <v>114</v>
      </c>
      <c r="F6141" s="6" t="str">
        <f t="shared" si="295"/>
        <v>module=sempl</v>
      </c>
    </row>
    <row r="6142" spans="1:6" ht="30" customHeight="1">
      <c r="A6142" s="3" t="s">
        <v>4</v>
      </c>
      <c r="B6142" s="3" t="s">
        <v>12501</v>
      </c>
      <c r="C6142" s="3" t="s">
        <v>12501</v>
      </c>
      <c r="D6142" s="12" t="s">
        <v>20053</v>
      </c>
      <c r="E6142" s="3" t="s">
        <v>114</v>
      </c>
      <c r="F6142" s="6" t="str">
        <f t="shared" si="295"/>
        <v>module=sempl</v>
      </c>
    </row>
    <row r="6143" spans="1:6" ht="30" customHeight="1">
      <c r="A6143" s="3" t="s">
        <v>4</v>
      </c>
      <c r="B6143" s="3" t="s">
        <v>12502</v>
      </c>
      <c r="C6143" s="3" t="s">
        <v>12502</v>
      </c>
      <c r="D6143" s="12" t="s">
        <v>20054</v>
      </c>
      <c r="E6143" s="3" t="s">
        <v>114</v>
      </c>
      <c r="F6143" s="6" t="str">
        <f t="shared" si="295"/>
        <v>module=sempl</v>
      </c>
    </row>
    <row r="6144" spans="1:6" ht="30" customHeight="1">
      <c r="A6144" s="3" t="s">
        <v>4</v>
      </c>
      <c r="B6144" s="3" t="s">
        <v>12503</v>
      </c>
      <c r="C6144" s="3" t="s">
        <v>12503</v>
      </c>
      <c r="D6144" s="12" t="s">
        <v>20055</v>
      </c>
      <c r="E6144" s="3" t="s">
        <v>114</v>
      </c>
      <c r="F6144" s="6" t="str">
        <f t="shared" si="295"/>
        <v>module=sempl</v>
      </c>
    </row>
    <row r="6145" spans="1:6" ht="30" customHeight="1">
      <c r="A6145" s="3" t="s">
        <v>4</v>
      </c>
      <c r="B6145" s="3" t="s">
        <v>12504</v>
      </c>
      <c r="C6145" s="3" t="s">
        <v>12504</v>
      </c>
      <c r="D6145" s="12" t="s">
        <v>20056</v>
      </c>
      <c r="E6145" s="3" t="s">
        <v>114</v>
      </c>
      <c r="F6145" s="6" t="str">
        <f t="shared" si="295"/>
        <v>module=sempl</v>
      </c>
    </row>
    <row r="6146" spans="1:6" ht="30" customHeight="1">
      <c r="A6146" s="3" t="s">
        <v>4</v>
      </c>
      <c r="B6146" s="3" t="s">
        <v>12505</v>
      </c>
      <c r="C6146" s="3" t="s">
        <v>12505</v>
      </c>
      <c r="D6146" s="12" t="s">
        <v>20057</v>
      </c>
      <c r="E6146" s="3" t="s">
        <v>114</v>
      </c>
      <c r="F6146" s="6" t="str">
        <f t="shared" si="295"/>
        <v>module=sempl</v>
      </c>
    </row>
    <row r="6147" spans="1:6" ht="30" customHeight="1">
      <c r="A6147" s="3" t="s">
        <v>4</v>
      </c>
      <c r="B6147" s="3" t="s">
        <v>12506</v>
      </c>
      <c r="C6147" s="3" t="s">
        <v>12506</v>
      </c>
      <c r="D6147" s="12" t="s">
        <v>20058</v>
      </c>
      <c r="E6147" s="3" t="s">
        <v>114</v>
      </c>
      <c r="F6147" s="6" t="str">
        <f t="shared" si="295"/>
        <v>module=sempl</v>
      </c>
    </row>
    <row r="6148" spans="1:6" ht="30" customHeight="1">
      <c r="A6148" s="3" t="s">
        <v>4</v>
      </c>
      <c r="B6148" s="3" t="s">
        <v>12507</v>
      </c>
      <c r="C6148" s="3" t="s">
        <v>12507</v>
      </c>
      <c r="D6148" s="12" t="s">
        <v>20059</v>
      </c>
      <c r="E6148" s="3" t="s">
        <v>114</v>
      </c>
      <c r="F6148" s="6" t="str">
        <f t="shared" si="295"/>
        <v>module=sempl</v>
      </c>
    </row>
    <row r="6149" spans="1:6" ht="30" customHeight="1">
      <c r="A6149" s="3" t="s">
        <v>4</v>
      </c>
      <c r="B6149" s="3" t="s">
        <v>12508</v>
      </c>
      <c r="C6149" s="3" t="s">
        <v>12508</v>
      </c>
      <c r="D6149" s="12" t="s">
        <v>20060</v>
      </c>
      <c r="E6149" s="3" t="s">
        <v>114</v>
      </c>
      <c r="F6149" s="6" t="str">
        <f t="shared" si="295"/>
        <v>module=sempl</v>
      </c>
    </row>
    <row r="6150" spans="1:6" ht="30" customHeight="1">
      <c r="A6150" s="3" t="s">
        <v>4</v>
      </c>
      <c r="B6150" s="3" t="s">
        <v>12509</v>
      </c>
      <c r="C6150" s="3" t="s">
        <v>12509</v>
      </c>
      <c r="D6150" s="12" t="s">
        <v>20061</v>
      </c>
      <c r="E6150" s="3" t="s">
        <v>114</v>
      </c>
      <c r="F6150" s="6" t="str">
        <f t="shared" si="295"/>
        <v>module=sempl</v>
      </c>
    </row>
    <row r="6151" spans="1:6" ht="30" customHeight="1">
      <c r="A6151" s="3" t="s">
        <v>2</v>
      </c>
      <c r="B6151" s="3" t="s">
        <v>12510</v>
      </c>
      <c r="C6151" s="3" t="s">
        <v>16091</v>
      </c>
      <c r="D6151" s="12" t="s">
        <v>20062</v>
      </c>
      <c r="E6151" s="6" t="str">
        <f t="shared" ref="E6151:E6196" si="296">HYPERLINK("http://www.ssc.wisc.edu/wlsresearch/documentation/waves/?wave=grad2k&amp;module=gpens","module=gpens")</f>
        <v>module=gpens</v>
      </c>
      <c r="F6151" s="6" t="str">
        <f t="shared" ref="F6151:F6196" si="297">HYPERLINK("http://www.ssc.wisc.edu/wlsresearch/documentation/waves/?wave=sib2k&amp;module=spens","module=spens")</f>
        <v>module=spens</v>
      </c>
    </row>
    <row r="6152" spans="1:6" ht="30" customHeight="1">
      <c r="A6152" s="3" t="s">
        <v>2</v>
      </c>
      <c r="B6152" s="3" t="s">
        <v>12511</v>
      </c>
      <c r="C6152" s="3" t="s">
        <v>16092</v>
      </c>
      <c r="D6152" s="12" t="s">
        <v>20063</v>
      </c>
      <c r="E6152" s="6" t="str">
        <f t="shared" si="296"/>
        <v>module=gpens</v>
      </c>
      <c r="F6152" s="6" t="str">
        <f t="shared" si="297"/>
        <v>module=spens</v>
      </c>
    </row>
    <row r="6153" spans="1:6" ht="30" customHeight="1">
      <c r="A6153" s="3" t="s">
        <v>2</v>
      </c>
      <c r="B6153" s="3" t="s">
        <v>12512</v>
      </c>
      <c r="C6153" s="3" t="s">
        <v>16093</v>
      </c>
      <c r="D6153" s="12" t="s">
        <v>20064</v>
      </c>
      <c r="E6153" s="6" t="str">
        <f t="shared" si="296"/>
        <v>module=gpens</v>
      </c>
      <c r="F6153" s="6" t="str">
        <f t="shared" si="297"/>
        <v>module=spens</v>
      </c>
    </row>
    <row r="6154" spans="1:6" ht="30" customHeight="1">
      <c r="A6154" s="3" t="s">
        <v>2</v>
      </c>
      <c r="B6154" s="3" t="s">
        <v>12513</v>
      </c>
      <c r="C6154" s="3" t="s">
        <v>16094</v>
      </c>
      <c r="D6154" s="12" t="s">
        <v>20065</v>
      </c>
      <c r="E6154" s="6" t="str">
        <f t="shared" si="296"/>
        <v>module=gpens</v>
      </c>
      <c r="F6154" s="6" t="str">
        <f t="shared" si="297"/>
        <v>module=spens</v>
      </c>
    </row>
    <row r="6155" spans="1:6" ht="30" customHeight="1">
      <c r="A6155" s="3" t="s">
        <v>2</v>
      </c>
      <c r="B6155" s="3" t="s">
        <v>12514</v>
      </c>
      <c r="C6155" s="3" t="s">
        <v>16095</v>
      </c>
      <c r="D6155" s="12" t="s">
        <v>20066</v>
      </c>
      <c r="E6155" s="6" t="str">
        <f t="shared" si="296"/>
        <v>module=gpens</v>
      </c>
      <c r="F6155" s="6" t="str">
        <f t="shared" si="297"/>
        <v>module=spens</v>
      </c>
    </row>
    <row r="6156" spans="1:6" ht="30" customHeight="1">
      <c r="A6156" s="3" t="s">
        <v>2</v>
      </c>
      <c r="B6156" s="3" t="s">
        <v>12515</v>
      </c>
      <c r="C6156" s="3" t="s">
        <v>16096</v>
      </c>
      <c r="D6156" s="12" t="s">
        <v>20067</v>
      </c>
      <c r="E6156" s="6" t="str">
        <f t="shared" si="296"/>
        <v>module=gpens</v>
      </c>
      <c r="F6156" s="6" t="str">
        <f t="shared" si="297"/>
        <v>module=spens</v>
      </c>
    </row>
    <row r="6157" spans="1:6" ht="30" customHeight="1">
      <c r="A6157" s="3" t="s">
        <v>2</v>
      </c>
      <c r="B6157" s="3" t="s">
        <v>12516</v>
      </c>
      <c r="C6157" s="3" t="s">
        <v>16097</v>
      </c>
      <c r="D6157" s="12" t="s">
        <v>20068</v>
      </c>
      <c r="E6157" s="6" t="str">
        <f t="shared" si="296"/>
        <v>module=gpens</v>
      </c>
      <c r="F6157" s="6" t="str">
        <f t="shared" si="297"/>
        <v>module=spens</v>
      </c>
    </row>
    <row r="6158" spans="1:6" ht="30" customHeight="1">
      <c r="A6158" s="3" t="s">
        <v>2</v>
      </c>
      <c r="B6158" s="3" t="s">
        <v>12517</v>
      </c>
      <c r="C6158" s="3" t="s">
        <v>16098</v>
      </c>
      <c r="D6158" s="12" t="s">
        <v>20069</v>
      </c>
      <c r="E6158" s="6" t="str">
        <f t="shared" si="296"/>
        <v>module=gpens</v>
      </c>
      <c r="F6158" s="6" t="str">
        <f t="shared" si="297"/>
        <v>module=spens</v>
      </c>
    </row>
    <row r="6159" spans="1:6" ht="30" customHeight="1">
      <c r="A6159" s="3" t="s">
        <v>2</v>
      </c>
      <c r="B6159" s="3" t="s">
        <v>12518</v>
      </c>
      <c r="C6159" s="3" t="s">
        <v>16099</v>
      </c>
      <c r="D6159" s="12" t="s">
        <v>20070</v>
      </c>
      <c r="E6159" s="6" t="str">
        <f t="shared" si="296"/>
        <v>module=gpens</v>
      </c>
      <c r="F6159" s="6" t="str">
        <f t="shared" si="297"/>
        <v>module=spens</v>
      </c>
    </row>
    <row r="6160" spans="1:6" ht="30" customHeight="1">
      <c r="A6160" s="3" t="s">
        <v>2</v>
      </c>
      <c r="B6160" s="3" t="s">
        <v>12519</v>
      </c>
      <c r="C6160" s="3" t="s">
        <v>16100</v>
      </c>
      <c r="D6160" s="12" t="s">
        <v>20071</v>
      </c>
      <c r="E6160" s="6" t="str">
        <f t="shared" si="296"/>
        <v>module=gpens</v>
      </c>
      <c r="F6160" s="6" t="str">
        <f t="shared" si="297"/>
        <v>module=spens</v>
      </c>
    </row>
    <row r="6161" spans="1:6" ht="30" customHeight="1">
      <c r="A6161" s="3" t="s">
        <v>2</v>
      </c>
      <c r="B6161" s="3" t="s">
        <v>12520</v>
      </c>
      <c r="C6161" s="3" t="s">
        <v>16101</v>
      </c>
      <c r="D6161" s="12" t="s">
        <v>20072</v>
      </c>
      <c r="E6161" s="6" t="str">
        <f t="shared" si="296"/>
        <v>module=gpens</v>
      </c>
      <c r="F6161" s="6" t="str">
        <f t="shared" si="297"/>
        <v>module=spens</v>
      </c>
    </row>
    <row r="6162" spans="1:6" ht="30" customHeight="1">
      <c r="A6162" s="3" t="s">
        <v>2</v>
      </c>
      <c r="B6162" s="3" t="s">
        <v>12521</v>
      </c>
      <c r="C6162" s="3" t="s">
        <v>16102</v>
      </c>
      <c r="D6162" s="12" t="s">
        <v>20073</v>
      </c>
      <c r="E6162" s="6" t="str">
        <f t="shared" si="296"/>
        <v>module=gpens</v>
      </c>
      <c r="F6162" s="6" t="str">
        <f t="shared" si="297"/>
        <v>module=spens</v>
      </c>
    </row>
    <row r="6163" spans="1:6" ht="30" customHeight="1">
      <c r="A6163" s="3" t="s">
        <v>2</v>
      </c>
      <c r="B6163" s="3" t="s">
        <v>12522</v>
      </c>
      <c r="C6163" s="3" t="s">
        <v>16103</v>
      </c>
      <c r="D6163" s="12" t="s">
        <v>20074</v>
      </c>
      <c r="E6163" s="6" t="str">
        <f t="shared" si="296"/>
        <v>module=gpens</v>
      </c>
      <c r="F6163" s="6" t="str">
        <f t="shared" si="297"/>
        <v>module=spens</v>
      </c>
    </row>
    <row r="6164" spans="1:6" ht="30" customHeight="1">
      <c r="A6164" s="3" t="s">
        <v>2</v>
      </c>
      <c r="B6164" s="3" t="s">
        <v>12523</v>
      </c>
      <c r="C6164" s="3" t="s">
        <v>16104</v>
      </c>
      <c r="D6164" s="12" t="s">
        <v>20075</v>
      </c>
      <c r="E6164" s="6" t="str">
        <f t="shared" si="296"/>
        <v>module=gpens</v>
      </c>
      <c r="F6164" s="6" t="str">
        <f t="shared" si="297"/>
        <v>module=spens</v>
      </c>
    </row>
    <row r="6165" spans="1:6" ht="30" customHeight="1">
      <c r="A6165" s="3" t="s">
        <v>2</v>
      </c>
      <c r="B6165" s="3" t="s">
        <v>12524</v>
      </c>
      <c r="C6165" s="3" t="s">
        <v>16105</v>
      </c>
      <c r="D6165" s="12" t="s">
        <v>20076</v>
      </c>
      <c r="E6165" s="6" t="str">
        <f t="shared" si="296"/>
        <v>module=gpens</v>
      </c>
      <c r="F6165" s="6" t="str">
        <f t="shared" si="297"/>
        <v>module=spens</v>
      </c>
    </row>
    <row r="6166" spans="1:6" ht="30" customHeight="1">
      <c r="A6166" s="3" t="s">
        <v>2</v>
      </c>
      <c r="B6166" s="3" t="s">
        <v>12525</v>
      </c>
      <c r="C6166" s="3" t="s">
        <v>16106</v>
      </c>
      <c r="D6166" s="12" t="s">
        <v>20077</v>
      </c>
      <c r="E6166" s="6" t="str">
        <f t="shared" si="296"/>
        <v>module=gpens</v>
      </c>
      <c r="F6166" s="6" t="str">
        <f t="shared" si="297"/>
        <v>module=spens</v>
      </c>
    </row>
    <row r="6167" spans="1:6" ht="30" customHeight="1">
      <c r="A6167" s="3" t="s">
        <v>2</v>
      </c>
      <c r="B6167" s="3" t="s">
        <v>12526</v>
      </c>
      <c r="C6167" s="3" t="s">
        <v>16107</v>
      </c>
      <c r="D6167" s="12" t="s">
        <v>20078</v>
      </c>
      <c r="E6167" s="6" t="str">
        <f t="shared" si="296"/>
        <v>module=gpens</v>
      </c>
      <c r="F6167" s="6" t="str">
        <f t="shared" si="297"/>
        <v>module=spens</v>
      </c>
    </row>
    <row r="6168" spans="1:6" ht="30" customHeight="1">
      <c r="A6168" s="3" t="s">
        <v>2</v>
      </c>
      <c r="B6168" s="3" t="s">
        <v>12527</v>
      </c>
      <c r="C6168" s="3" t="s">
        <v>16108</v>
      </c>
      <c r="D6168" s="12" t="s">
        <v>20079</v>
      </c>
      <c r="E6168" s="6" t="str">
        <f t="shared" si="296"/>
        <v>module=gpens</v>
      </c>
      <c r="F6168" s="6" t="str">
        <f t="shared" si="297"/>
        <v>module=spens</v>
      </c>
    </row>
    <row r="6169" spans="1:6" ht="30" customHeight="1">
      <c r="A6169" s="3" t="s">
        <v>2</v>
      </c>
      <c r="B6169" s="3" t="s">
        <v>12528</v>
      </c>
      <c r="C6169" s="3" t="s">
        <v>16109</v>
      </c>
      <c r="D6169" s="12" t="s">
        <v>20080</v>
      </c>
      <c r="E6169" s="6" t="str">
        <f t="shared" si="296"/>
        <v>module=gpens</v>
      </c>
      <c r="F6169" s="6" t="str">
        <f t="shared" si="297"/>
        <v>module=spens</v>
      </c>
    </row>
    <row r="6170" spans="1:6" ht="30" customHeight="1">
      <c r="A6170" s="3" t="s">
        <v>2</v>
      </c>
      <c r="B6170" s="3" t="s">
        <v>12529</v>
      </c>
      <c r="C6170" s="3" t="s">
        <v>16110</v>
      </c>
      <c r="D6170" s="12" t="s">
        <v>20081</v>
      </c>
      <c r="E6170" s="6" t="str">
        <f t="shared" si="296"/>
        <v>module=gpens</v>
      </c>
      <c r="F6170" s="6" t="str">
        <f t="shared" si="297"/>
        <v>module=spens</v>
      </c>
    </row>
    <row r="6171" spans="1:6" ht="30" customHeight="1">
      <c r="A6171" s="3" t="s">
        <v>2</v>
      </c>
      <c r="B6171" s="3" t="s">
        <v>12530</v>
      </c>
      <c r="C6171" s="3" t="s">
        <v>16111</v>
      </c>
      <c r="D6171" s="12" t="s">
        <v>20082</v>
      </c>
      <c r="E6171" s="6" t="str">
        <f t="shared" si="296"/>
        <v>module=gpens</v>
      </c>
      <c r="F6171" s="6" t="str">
        <f t="shared" si="297"/>
        <v>module=spens</v>
      </c>
    </row>
    <row r="6172" spans="1:6" ht="30" customHeight="1">
      <c r="A6172" s="3" t="s">
        <v>2</v>
      </c>
      <c r="B6172" s="3" t="s">
        <v>12531</v>
      </c>
      <c r="C6172" s="3" t="s">
        <v>16112</v>
      </c>
      <c r="D6172" s="12" t="s">
        <v>20083</v>
      </c>
      <c r="E6172" s="6" t="str">
        <f t="shared" si="296"/>
        <v>module=gpens</v>
      </c>
      <c r="F6172" s="6" t="str">
        <f t="shared" si="297"/>
        <v>module=spens</v>
      </c>
    </row>
    <row r="6173" spans="1:6" ht="30" customHeight="1">
      <c r="A6173" s="3" t="s">
        <v>2</v>
      </c>
      <c r="B6173" s="3" t="s">
        <v>12532</v>
      </c>
      <c r="C6173" s="3" t="s">
        <v>16113</v>
      </c>
      <c r="D6173" s="12" t="s">
        <v>20084</v>
      </c>
      <c r="E6173" s="6" t="str">
        <f t="shared" si="296"/>
        <v>module=gpens</v>
      </c>
      <c r="F6173" s="6" t="str">
        <f t="shared" si="297"/>
        <v>module=spens</v>
      </c>
    </row>
    <row r="6174" spans="1:6" ht="30" customHeight="1">
      <c r="A6174" s="3" t="s">
        <v>2</v>
      </c>
      <c r="B6174" s="3" t="s">
        <v>12533</v>
      </c>
      <c r="C6174" s="3" t="s">
        <v>16114</v>
      </c>
      <c r="D6174" s="12" t="s">
        <v>20085</v>
      </c>
      <c r="E6174" s="6" t="str">
        <f t="shared" si="296"/>
        <v>module=gpens</v>
      </c>
      <c r="F6174" s="6" t="str">
        <f t="shared" si="297"/>
        <v>module=spens</v>
      </c>
    </row>
    <row r="6175" spans="1:6" ht="30" customHeight="1">
      <c r="A6175" s="3" t="s">
        <v>2</v>
      </c>
      <c r="B6175" s="3" t="s">
        <v>12534</v>
      </c>
      <c r="C6175" s="3" t="s">
        <v>16115</v>
      </c>
      <c r="D6175" s="12" t="s">
        <v>20086</v>
      </c>
      <c r="E6175" s="6" t="str">
        <f t="shared" si="296"/>
        <v>module=gpens</v>
      </c>
      <c r="F6175" s="6" t="str">
        <f t="shared" si="297"/>
        <v>module=spens</v>
      </c>
    </row>
    <row r="6176" spans="1:6" ht="30" customHeight="1">
      <c r="A6176" s="3" t="s">
        <v>2</v>
      </c>
      <c r="B6176" s="3" t="s">
        <v>12535</v>
      </c>
      <c r="C6176" s="3" t="s">
        <v>16116</v>
      </c>
      <c r="D6176" s="12" t="s">
        <v>20087</v>
      </c>
      <c r="E6176" s="6" t="str">
        <f t="shared" si="296"/>
        <v>module=gpens</v>
      </c>
      <c r="F6176" s="6" t="str">
        <f t="shared" si="297"/>
        <v>module=spens</v>
      </c>
    </row>
    <row r="6177" spans="1:6" ht="30" customHeight="1">
      <c r="A6177" s="3" t="s">
        <v>2</v>
      </c>
      <c r="B6177" s="3" t="s">
        <v>12536</v>
      </c>
      <c r="C6177" s="3" t="s">
        <v>16117</v>
      </c>
      <c r="D6177" s="12" t="s">
        <v>20088</v>
      </c>
      <c r="E6177" s="6" t="str">
        <f t="shared" si="296"/>
        <v>module=gpens</v>
      </c>
      <c r="F6177" s="6" t="str">
        <f t="shared" si="297"/>
        <v>module=spens</v>
      </c>
    </row>
    <row r="6178" spans="1:6" ht="30" customHeight="1">
      <c r="A6178" s="3" t="s">
        <v>2</v>
      </c>
      <c r="B6178" s="3" t="s">
        <v>12537</v>
      </c>
      <c r="C6178" s="3" t="s">
        <v>16118</v>
      </c>
      <c r="D6178" s="12" t="s">
        <v>20089</v>
      </c>
      <c r="E6178" s="6" t="str">
        <f t="shared" si="296"/>
        <v>module=gpens</v>
      </c>
      <c r="F6178" s="6" t="str">
        <f t="shared" si="297"/>
        <v>module=spens</v>
      </c>
    </row>
    <row r="6179" spans="1:6" ht="30" customHeight="1">
      <c r="A6179" s="3" t="s">
        <v>2</v>
      </c>
      <c r="B6179" s="3" t="s">
        <v>12538</v>
      </c>
      <c r="C6179" s="3" t="s">
        <v>16119</v>
      </c>
      <c r="D6179" s="12" t="s">
        <v>20090</v>
      </c>
      <c r="E6179" s="6" t="str">
        <f t="shared" si="296"/>
        <v>module=gpens</v>
      </c>
      <c r="F6179" s="6" t="str">
        <f t="shared" si="297"/>
        <v>module=spens</v>
      </c>
    </row>
    <row r="6180" spans="1:6" ht="30" customHeight="1">
      <c r="A6180" s="3" t="s">
        <v>2</v>
      </c>
      <c r="B6180" s="3" t="s">
        <v>12539</v>
      </c>
      <c r="C6180" s="3" t="s">
        <v>16120</v>
      </c>
      <c r="D6180" s="12" t="s">
        <v>20091</v>
      </c>
      <c r="E6180" s="6" t="str">
        <f t="shared" si="296"/>
        <v>module=gpens</v>
      </c>
      <c r="F6180" s="6" t="str">
        <f t="shared" si="297"/>
        <v>module=spens</v>
      </c>
    </row>
    <row r="6181" spans="1:6" ht="30" customHeight="1">
      <c r="A6181" s="3" t="s">
        <v>2</v>
      </c>
      <c r="B6181" s="3" t="s">
        <v>12540</v>
      </c>
      <c r="C6181" s="3" t="s">
        <v>16121</v>
      </c>
      <c r="D6181" s="12" t="s">
        <v>20092</v>
      </c>
      <c r="E6181" s="6" t="str">
        <f t="shared" si="296"/>
        <v>module=gpens</v>
      </c>
      <c r="F6181" s="6" t="str">
        <f t="shared" si="297"/>
        <v>module=spens</v>
      </c>
    </row>
    <row r="6182" spans="1:6" ht="30" customHeight="1">
      <c r="A6182" s="3" t="s">
        <v>2</v>
      </c>
      <c r="B6182" s="3" t="s">
        <v>12541</v>
      </c>
      <c r="C6182" s="3" t="s">
        <v>16122</v>
      </c>
      <c r="D6182" s="12" t="s">
        <v>20093</v>
      </c>
      <c r="E6182" s="6" t="str">
        <f t="shared" si="296"/>
        <v>module=gpens</v>
      </c>
      <c r="F6182" s="6" t="str">
        <f t="shared" si="297"/>
        <v>module=spens</v>
      </c>
    </row>
    <row r="6183" spans="1:6" ht="30" customHeight="1">
      <c r="A6183" s="3" t="s">
        <v>2</v>
      </c>
      <c r="B6183" s="3" t="s">
        <v>12542</v>
      </c>
      <c r="C6183" s="3" t="s">
        <v>16123</v>
      </c>
      <c r="D6183" s="12" t="s">
        <v>20094</v>
      </c>
      <c r="E6183" s="6" t="str">
        <f t="shared" si="296"/>
        <v>module=gpens</v>
      </c>
      <c r="F6183" s="6" t="str">
        <f t="shared" si="297"/>
        <v>module=spens</v>
      </c>
    </row>
    <row r="6184" spans="1:6" ht="30" customHeight="1">
      <c r="A6184" s="3" t="s">
        <v>2</v>
      </c>
      <c r="B6184" s="3" t="s">
        <v>12543</v>
      </c>
      <c r="C6184" s="3" t="s">
        <v>16124</v>
      </c>
      <c r="D6184" s="12" t="s">
        <v>20095</v>
      </c>
      <c r="E6184" s="6" t="str">
        <f t="shared" si="296"/>
        <v>module=gpens</v>
      </c>
      <c r="F6184" s="6" t="str">
        <f t="shared" si="297"/>
        <v>module=spens</v>
      </c>
    </row>
    <row r="6185" spans="1:6" ht="30" customHeight="1">
      <c r="A6185" s="3" t="s">
        <v>2</v>
      </c>
      <c r="B6185" s="3" t="s">
        <v>12544</v>
      </c>
      <c r="C6185" s="3" t="s">
        <v>16125</v>
      </c>
      <c r="D6185" s="12" t="s">
        <v>20096</v>
      </c>
      <c r="E6185" s="6" t="str">
        <f t="shared" si="296"/>
        <v>module=gpens</v>
      </c>
      <c r="F6185" s="6" t="str">
        <f t="shared" si="297"/>
        <v>module=spens</v>
      </c>
    </row>
    <row r="6186" spans="1:6" ht="30" customHeight="1">
      <c r="A6186" s="3" t="s">
        <v>2</v>
      </c>
      <c r="B6186" s="3" t="s">
        <v>12545</v>
      </c>
      <c r="C6186" s="3" t="s">
        <v>16126</v>
      </c>
      <c r="D6186" s="12" t="s">
        <v>20097</v>
      </c>
      <c r="E6186" s="6" t="str">
        <f t="shared" si="296"/>
        <v>module=gpens</v>
      </c>
      <c r="F6186" s="6" t="str">
        <f t="shared" si="297"/>
        <v>module=spens</v>
      </c>
    </row>
    <row r="6187" spans="1:6" ht="30" customHeight="1">
      <c r="A6187" s="3" t="s">
        <v>2</v>
      </c>
      <c r="B6187" s="3" t="s">
        <v>12546</v>
      </c>
      <c r="C6187" s="3" t="s">
        <v>16127</v>
      </c>
      <c r="D6187" s="12" t="s">
        <v>20098</v>
      </c>
      <c r="E6187" s="6" t="str">
        <f t="shared" si="296"/>
        <v>module=gpens</v>
      </c>
      <c r="F6187" s="6" t="str">
        <f t="shared" si="297"/>
        <v>module=spens</v>
      </c>
    </row>
    <row r="6188" spans="1:6" ht="30" customHeight="1">
      <c r="A6188" s="3" t="s">
        <v>2</v>
      </c>
      <c r="B6188" s="3" t="s">
        <v>12547</v>
      </c>
      <c r="C6188" s="3" t="s">
        <v>16128</v>
      </c>
      <c r="D6188" s="12" t="s">
        <v>20099</v>
      </c>
      <c r="E6188" s="6" t="str">
        <f t="shared" si="296"/>
        <v>module=gpens</v>
      </c>
      <c r="F6188" s="6" t="str">
        <f t="shared" si="297"/>
        <v>module=spens</v>
      </c>
    </row>
    <row r="6189" spans="1:6" ht="30" customHeight="1">
      <c r="A6189" s="3" t="s">
        <v>2</v>
      </c>
      <c r="B6189" s="3" t="s">
        <v>12548</v>
      </c>
      <c r="C6189" s="3" t="s">
        <v>16129</v>
      </c>
      <c r="D6189" s="12" t="s">
        <v>20100</v>
      </c>
      <c r="E6189" s="6" t="str">
        <f t="shared" si="296"/>
        <v>module=gpens</v>
      </c>
      <c r="F6189" s="6" t="str">
        <f t="shared" si="297"/>
        <v>module=spens</v>
      </c>
    </row>
    <row r="6190" spans="1:6" ht="30" customHeight="1">
      <c r="A6190" s="3" t="s">
        <v>2</v>
      </c>
      <c r="B6190" s="3" t="s">
        <v>12549</v>
      </c>
      <c r="C6190" s="3" t="s">
        <v>16130</v>
      </c>
      <c r="D6190" s="12" t="s">
        <v>20101</v>
      </c>
      <c r="E6190" s="6" t="str">
        <f t="shared" si="296"/>
        <v>module=gpens</v>
      </c>
      <c r="F6190" s="6" t="str">
        <f t="shared" si="297"/>
        <v>module=spens</v>
      </c>
    </row>
    <row r="6191" spans="1:6" ht="30" customHeight="1">
      <c r="A6191" s="3" t="s">
        <v>2</v>
      </c>
      <c r="B6191" s="3" t="s">
        <v>12550</v>
      </c>
      <c r="C6191" s="3" t="s">
        <v>16131</v>
      </c>
      <c r="D6191" s="12" t="s">
        <v>20102</v>
      </c>
      <c r="E6191" s="6" t="str">
        <f t="shared" si="296"/>
        <v>module=gpens</v>
      </c>
      <c r="F6191" s="6" t="str">
        <f t="shared" si="297"/>
        <v>module=spens</v>
      </c>
    </row>
    <row r="6192" spans="1:6" ht="30" customHeight="1">
      <c r="A6192" s="3" t="s">
        <v>2</v>
      </c>
      <c r="B6192" s="3" t="s">
        <v>12551</v>
      </c>
      <c r="C6192" s="3" t="s">
        <v>16132</v>
      </c>
      <c r="D6192" s="12" t="s">
        <v>20103</v>
      </c>
      <c r="E6192" s="6" t="str">
        <f t="shared" si="296"/>
        <v>module=gpens</v>
      </c>
      <c r="F6192" s="6" t="str">
        <f t="shared" si="297"/>
        <v>module=spens</v>
      </c>
    </row>
    <row r="6193" spans="1:6" ht="30" customHeight="1">
      <c r="A6193" s="3" t="s">
        <v>2</v>
      </c>
      <c r="B6193" s="3" t="s">
        <v>12552</v>
      </c>
      <c r="C6193" s="3" t="s">
        <v>16133</v>
      </c>
      <c r="D6193" s="12" t="s">
        <v>20104</v>
      </c>
      <c r="E6193" s="6" t="str">
        <f t="shared" si="296"/>
        <v>module=gpens</v>
      </c>
      <c r="F6193" s="6" t="str">
        <f t="shared" si="297"/>
        <v>module=spens</v>
      </c>
    </row>
    <row r="6194" spans="1:6" ht="30" customHeight="1">
      <c r="A6194" s="3" t="s">
        <v>2</v>
      </c>
      <c r="B6194" s="3" t="s">
        <v>12553</v>
      </c>
      <c r="C6194" s="3" t="s">
        <v>16134</v>
      </c>
      <c r="D6194" s="12" t="s">
        <v>20105</v>
      </c>
      <c r="E6194" s="6" t="str">
        <f t="shared" si="296"/>
        <v>module=gpens</v>
      </c>
      <c r="F6194" s="6" t="str">
        <f t="shared" si="297"/>
        <v>module=spens</v>
      </c>
    </row>
    <row r="6195" spans="1:6" ht="30" customHeight="1">
      <c r="A6195" s="3" t="s">
        <v>2</v>
      </c>
      <c r="B6195" s="3" t="s">
        <v>12554</v>
      </c>
      <c r="C6195" s="3" t="s">
        <v>16135</v>
      </c>
      <c r="D6195" s="12" t="s">
        <v>20106</v>
      </c>
      <c r="E6195" s="6" t="str">
        <f t="shared" si="296"/>
        <v>module=gpens</v>
      </c>
      <c r="F6195" s="6" t="str">
        <f t="shared" si="297"/>
        <v>module=spens</v>
      </c>
    </row>
    <row r="6196" spans="1:6" ht="30" customHeight="1">
      <c r="A6196" s="3" t="s">
        <v>2</v>
      </c>
      <c r="B6196" s="3" t="s">
        <v>12555</v>
      </c>
      <c r="C6196" s="3" t="s">
        <v>16136</v>
      </c>
      <c r="D6196" s="12" t="s">
        <v>20107</v>
      </c>
      <c r="E6196" s="6" t="str">
        <f t="shared" si="296"/>
        <v>module=gpens</v>
      </c>
      <c r="F6196" s="6" t="str">
        <f t="shared" si="297"/>
        <v>module=spens</v>
      </c>
    </row>
    <row r="6197" spans="1:6" ht="30" customHeight="1">
      <c r="A6197" s="3" t="s">
        <v>2</v>
      </c>
      <c r="B6197" s="3" t="s">
        <v>12556</v>
      </c>
      <c r="C6197" s="3" t="s">
        <v>16137</v>
      </c>
      <c r="D6197" s="12" t="s">
        <v>20108</v>
      </c>
      <c r="E6197" s="6" t="str">
        <f t="shared" ref="E6197:E6237" si="298">HYPERLINK("http://www.ssc.wisc.edu/wlsresearch/documentation/waves/?wave=grad2k&amp;module=gjobc","module=gjobc")</f>
        <v>module=gjobc</v>
      </c>
      <c r="F6197" s="6" t="str">
        <f t="shared" ref="F6197:F6236" si="299">HYPERLINK("http://www.ssc.wisc.edu/wlsresearch/documentation/waves/?wave=sib2k&amp;module=sjobc","module=sjobc")</f>
        <v>module=sjobc</v>
      </c>
    </row>
    <row r="6198" spans="1:6" ht="30" customHeight="1">
      <c r="A6198" s="3" t="s">
        <v>2</v>
      </c>
      <c r="B6198" s="3" t="s">
        <v>12557</v>
      </c>
      <c r="C6198" s="3" t="s">
        <v>16138</v>
      </c>
      <c r="D6198" s="12" t="s">
        <v>20109</v>
      </c>
      <c r="E6198" s="6" t="str">
        <f t="shared" si="298"/>
        <v>module=gjobc</v>
      </c>
      <c r="F6198" s="6" t="str">
        <f t="shared" si="299"/>
        <v>module=sjobc</v>
      </c>
    </row>
    <row r="6199" spans="1:6" ht="30" customHeight="1">
      <c r="A6199" s="3" t="s">
        <v>2</v>
      </c>
      <c r="B6199" s="3" t="s">
        <v>12558</v>
      </c>
      <c r="C6199" s="3" t="s">
        <v>16139</v>
      </c>
      <c r="D6199" s="12" t="s">
        <v>20110</v>
      </c>
      <c r="E6199" s="6" t="str">
        <f t="shared" si="298"/>
        <v>module=gjobc</v>
      </c>
      <c r="F6199" s="6" t="str">
        <f t="shared" si="299"/>
        <v>module=sjobc</v>
      </c>
    </row>
    <row r="6200" spans="1:6" ht="30" customHeight="1">
      <c r="A6200" s="3" t="s">
        <v>2</v>
      </c>
      <c r="B6200" s="3" t="s">
        <v>12559</v>
      </c>
      <c r="C6200" s="3" t="s">
        <v>16140</v>
      </c>
      <c r="D6200" s="12" t="s">
        <v>20111</v>
      </c>
      <c r="E6200" s="6" t="str">
        <f t="shared" si="298"/>
        <v>module=gjobc</v>
      </c>
      <c r="F6200" s="6" t="str">
        <f t="shared" si="299"/>
        <v>module=sjobc</v>
      </c>
    </row>
    <row r="6201" spans="1:6" ht="30" customHeight="1">
      <c r="A6201" s="3" t="s">
        <v>2</v>
      </c>
      <c r="B6201" s="3" t="s">
        <v>12560</v>
      </c>
      <c r="C6201" s="3" t="s">
        <v>16141</v>
      </c>
      <c r="D6201" s="12" t="s">
        <v>20112</v>
      </c>
      <c r="E6201" s="6" t="str">
        <f t="shared" si="298"/>
        <v>module=gjobc</v>
      </c>
      <c r="F6201" s="6" t="str">
        <f t="shared" si="299"/>
        <v>module=sjobc</v>
      </c>
    </row>
    <row r="6202" spans="1:6" ht="30" customHeight="1">
      <c r="A6202" s="3" t="s">
        <v>2</v>
      </c>
      <c r="B6202" s="3" t="s">
        <v>12561</v>
      </c>
      <c r="C6202" s="3" t="s">
        <v>16142</v>
      </c>
      <c r="D6202" s="12" t="s">
        <v>20113</v>
      </c>
      <c r="E6202" s="6" t="str">
        <f t="shared" si="298"/>
        <v>module=gjobc</v>
      </c>
      <c r="F6202" s="6" t="str">
        <f t="shared" si="299"/>
        <v>module=sjobc</v>
      </c>
    </row>
    <row r="6203" spans="1:6" ht="30" customHeight="1">
      <c r="A6203" s="3" t="s">
        <v>2</v>
      </c>
      <c r="B6203" s="3" t="s">
        <v>12562</v>
      </c>
      <c r="C6203" s="3" t="s">
        <v>16143</v>
      </c>
      <c r="D6203" s="12" t="s">
        <v>20114</v>
      </c>
      <c r="E6203" s="6" t="str">
        <f t="shared" si="298"/>
        <v>module=gjobc</v>
      </c>
      <c r="F6203" s="6" t="str">
        <f t="shared" si="299"/>
        <v>module=sjobc</v>
      </c>
    </row>
    <row r="6204" spans="1:6" ht="30" customHeight="1">
      <c r="A6204" s="3" t="s">
        <v>2</v>
      </c>
      <c r="B6204" s="3" t="s">
        <v>12563</v>
      </c>
      <c r="C6204" s="3" t="s">
        <v>16144</v>
      </c>
      <c r="D6204" s="12" t="s">
        <v>20115</v>
      </c>
      <c r="E6204" s="6" t="str">
        <f t="shared" si="298"/>
        <v>module=gjobc</v>
      </c>
      <c r="F6204" s="6" t="str">
        <f t="shared" si="299"/>
        <v>module=sjobc</v>
      </c>
    </row>
    <row r="6205" spans="1:6" ht="30" customHeight="1">
      <c r="A6205" s="3" t="s">
        <v>2</v>
      </c>
      <c r="B6205" s="3" t="s">
        <v>12564</v>
      </c>
      <c r="C6205" s="3" t="s">
        <v>16145</v>
      </c>
      <c r="D6205" s="12" t="s">
        <v>20116</v>
      </c>
      <c r="E6205" s="6" t="str">
        <f t="shared" si="298"/>
        <v>module=gjobc</v>
      </c>
      <c r="F6205" s="6" t="str">
        <f t="shared" si="299"/>
        <v>module=sjobc</v>
      </c>
    </row>
    <row r="6206" spans="1:6" ht="30" customHeight="1">
      <c r="A6206" s="3" t="s">
        <v>2</v>
      </c>
      <c r="B6206" s="3" t="s">
        <v>12565</v>
      </c>
      <c r="C6206" s="3" t="s">
        <v>16146</v>
      </c>
      <c r="D6206" s="12" t="s">
        <v>20117</v>
      </c>
      <c r="E6206" s="6" t="str">
        <f t="shared" si="298"/>
        <v>module=gjobc</v>
      </c>
      <c r="F6206" s="6" t="str">
        <f t="shared" si="299"/>
        <v>module=sjobc</v>
      </c>
    </row>
    <row r="6207" spans="1:6" ht="30" customHeight="1">
      <c r="A6207" s="3" t="s">
        <v>2</v>
      </c>
      <c r="B6207" s="3" t="s">
        <v>12566</v>
      </c>
      <c r="C6207" s="3" t="s">
        <v>16147</v>
      </c>
      <c r="D6207" s="12" t="s">
        <v>20118</v>
      </c>
      <c r="E6207" s="6" t="str">
        <f t="shared" si="298"/>
        <v>module=gjobc</v>
      </c>
      <c r="F6207" s="6" t="str">
        <f t="shared" si="299"/>
        <v>module=sjobc</v>
      </c>
    </row>
    <row r="6208" spans="1:6" ht="30" customHeight="1">
      <c r="A6208" s="3" t="s">
        <v>2</v>
      </c>
      <c r="B6208" s="3" t="s">
        <v>12567</v>
      </c>
      <c r="C6208" s="3" t="s">
        <v>16148</v>
      </c>
      <c r="D6208" s="12" t="s">
        <v>20119</v>
      </c>
      <c r="E6208" s="6" t="str">
        <f t="shared" si="298"/>
        <v>module=gjobc</v>
      </c>
      <c r="F6208" s="6" t="str">
        <f t="shared" si="299"/>
        <v>module=sjobc</v>
      </c>
    </row>
    <row r="6209" spans="1:6" ht="30" customHeight="1">
      <c r="A6209" s="3" t="s">
        <v>2</v>
      </c>
      <c r="B6209" s="3" t="s">
        <v>12568</v>
      </c>
      <c r="C6209" s="3" t="s">
        <v>16149</v>
      </c>
      <c r="D6209" s="12" t="s">
        <v>20120</v>
      </c>
      <c r="E6209" s="6" t="str">
        <f t="shared" si="298"/>
        <v>module=gjobc</v>
      </c>
      <c r="F6209" s="6" t="str">
        <f t="shared" si="299"/>
        <v>module=sjobc</v>
      </c>
    </row>
    <row r="6210" spans="1:6" ht="30" customHeight="1">
      <c r="A6210" s="3" t="s">
        <v>2</v>
      </c>
      <c r="B6210" s="3" t="s">
        <v>12569</v>
      </c>
      <c r="C6210" s="3" t="s">
        <v>16150</v>
      </c>
      <c r="D6210" s="12" t="s">
        <v>20121</v>
      </c>
      <c r="E6210" s="6" t="str">
        <f t="shared" si="298"/>
        <v>module=gjobc</v>
      </c>
      <c r="F6210" s="6" t="str">
        <f t="shared" si="299"/>
        <v>module=sjobc</v>
      </c>
    </row>
    <row r="6211" spans="1:6" ht="30" customHeight="1">
      <c r="A6211" s="3" t="s">
        <v>2</v>
      </c>
      <c r="B6211" s="3" t="s">
        <v>12570</v>
      </c>
      <c r="C6211" s="3" t="s">
        <v>16151</v>
      </c>
      <c r="D6211" s="12" t="s">
        <v>20122</v>
      </c>
      <c r="E6211" s="6" t="str">
        <f t="shared" si="298"/>
        <v>module=gjobc</v>
      </c>
      <c r="F6211" s="6" t="str">
        <f t="shared" si="299"/>
        <v>module=sjobc</v>
      </c>
    </row>
    <row r="6212" spans="1:6" ht="30" customHeight="1">
      <c r="A6212" s="3" t="s">
        <v>2</v>
      </c>
      <c r="B6212" s="3" t="s">
        <v>12571</v>
      </c>
      <c r="C6212" s="3" t="s">
        <v>16152</v>
      </c>
      <c r="D6212" s="12" t="s">
        <v>20123</v>
      </c>
      <c r="E6212" s="6" t="str">
        <f t="shared" si="298"/>
        <v>module=gjobc</v>
      </c>
      <c r="F6212" s="6" t="str">
        <f t="shared" si="299"/>
        <v>module=sjobc</v>
      </c>
    </row>
    <row r="6213" spans="1:6" ht="30" customHeight="1">
      <c r="A6213" s="3" t="s">
        <v>2</v>
      </c>
      <c r="B6213" s="3" t="s">
        <v>12572</v>
      </c>
      <c r="C6213" s="3" t="s">
        <v>16153</v>
      </c>
      <c r="D6213" s="12" t="s">
        <v>20124</v>
      </c>
      <c r="E6213" s="6" t="str">
        <f t="shared" si="298"/>
        <v>module=gjobc</v>
      </c>
      <c r="F6213" s="6" t="str">
        <f t="shared" si="299"/>
        <v>module=sjobc</v>
      </c>
    </row>
    <row r="6214" spans="1:6" ht="30" customHeight="1">
      <c r="A6214" s="3" t="s">
        <v>2</v>
      </c>
      <c r="B6214" s="3" t="s">
        <v>12573</v>
      </c>
      <c r="C6214" s="3" t="s">
        <v>16154</v>
      </c>
      <c r="D6214" s="12" t="s">
        <v>20125</v>
      </c>
      <c r="E6214" s="6" t="str">
        <f t="shared" si="298"/>
        <v>module=gjobc</v>
      </c>
      <c r="F6214" s="6" t="str">
        <f t="shared" si="299"/>
        <v>module=sjobc</v>
      </c>
    </row>
    <row r="6215" spans="1:6" ht="30" customHeight="1">
      <c r="A6215" s="3" t="s">
        <v>2</v>
      </c>
      <c r="B6215" s="3" t="s">
        <v>12574</v>
      </c>
      <c r="C6215" s="3" t="s">
        <v>16155</v>
      </c>
      <c r="D6215" s="12" t="s">
        <v>20126</v>
      </c>
      <c r="E6215" s="6" t="str">
        <f t="shared" si="298"/>
        <v>module=gjobc</v>
      </c>
      <c r="F6215" s="6" t="str">
        <f t="shared" si="299"/>
        <v>module=sjobc</v>
      </c>
    </row>
    <row r="6216" spans="1:6" ht="30" customHeight="1">
      <c r="A6216" s="3" t="s">
        <v>2</v>
      </c>
      <c r="B6216" s="3" t="s">
        <v>12575</v>
      </c>
      <c r="C6216" s="3" t="s">
        <v>16156</v>
      </c>
      <c r="D6216" s="12" t="s">
        <v>20127</v>
      </c>
      <c r="E6216" s="6" t="str">
        <f t="shared" si="298"/>
        <v>module=gjobc</v>
      </c>
      <c r="F6216" s="6" t="str">
        <f t="shared" si="299"/>
        <v>module=sjobc</v>
      </c>
    </row>
    <row r="6217" spans="1:6" ht="30" customHeight="1">
      <c r="A6217" s="3" t="s">
        <v>2</v>
      </c>
      <c r="B6217" s="3" t="s">
        <v>12576</v>
      </c>
      <c r="C6217" s="3" t="s">
        <v>16157</v>
      </c>
      <c r="D6217" s="12" t="s">
        <v>20128</v>
      </c>
      <c r="E6217" s="6" t="str">
        <f t="shared" si="298"/>
        <v>module=gjobc</v>
      </c>
      <c r="F6217" s="6" t="str">
        <f t="shared" si="299"/>
        <v>module=sjobc</v>
      </c>
    </row>
    <row r="6218" spans="1:6" ht="30" customHeight="1">
      <c r="A6218" s="3" t="s">
        <v>2</v>
      </c>
      <c r="B6218" s="3" t="s">
        <v>12577</v>
      </c>
      <c r="C6218" s="3" t="s">
        <v>16158</v>
      </c>
      <c r="D6218" s="12" t="s">
        <v>20129</v>
      </c>
      <c r="E6218" s="6" t="str">
        <f t="shared" si="298"/>
        <v>module=gjobc</v>
      </c>
      <c r="F6218" s="6" t="str">
        <f t="shared" si="299"/>
        <v>module=sjobc</v>
      </c>
    </row>
    <row r="6219" spans="1:6" ht="30" customHeight="1">
      <c r="A6219" s="3" t="s">
        <v>2</v>
      </c>
      <c r="B6219" s="3" t="s">
        <v>12578</v>
      </c>
      <c r="C6219" s="3" t="s">
        <v>16159</v>
      </c>
      <c r="D6219" s="12" t="s">
        <v>20130</v>
      </c>
      <c r="E6219" s="6" t="str">
        <f t="shared" si="298"/>
        <v>module=gjobc</v>
      </c>
      <c r="F6219" s="6" t="str">
        <f t="shared" si="299"/>
        <v>module=sjobc</v>
      </c>
    </row>
    <row r="6220" spans="1:6" ht="30" customHeight="1">
      <c r="A6220" s="3" t="s">
        <v>2</v>
      </c>
      <c r="B6220" s="3" t="s">
        <v>12579</v>
      </c>
      <c r="C6220" s="3" t="s">
        <v>16160</v>
      </c>
      <c r="D6220" s="12" t="s">
        <v>20131</v>
      </c>
      <c r="E6220" s="6" t="str">
        <f t="shared" si="298"/>
        <v>module=gjobc</v>
      </c>
      <c r="F6220" s="6" t="str">
        <f t="shared" si="299"/>
        <v>module=sjobc</v>
      </c>
    </row>
    <row r="6221" spans="1:6" ht="30" customHeight="1">
      <c r="A6221" s="3" t="s">
        <v>2</v>
      </c>
      <c r="B6221" s="3" t="s">
        <v>12580</v>
      </c>
      <c r="C6221" s="3" t="s">
        <v>16161</v>
      </c>
      <c r="D6221" s="12" t="s">
        <v>20132</v>
      </c>
      <c r="E6221" s="6" t="str">
        <f t="shared" si="298"/>
        <v>module=gjobc</v>
      </c>
      <c r="F6221" s="6" t="str">
        <f t="shared" si="299"/>
        <v>module=sjobc</v>
      </c>
    </row>
    <row r="6222" spans="1:6" ht="30" customHeight="1">
      <c r="A6222" s="3" t="s">
        <v>2</v>
      </c>
      <c r="B6222" s="3" t="s">
        <v>12581</v>
      </c>
      <c r="C6222" s="3" t="s">
        <v>16162</v>
      </c>
      <c r="D6222" s="12" t="s">
        <v>20133</v>
      </c>
      <c r="E6222" s="6" t="str">
        <f t="shared" si="298"/>
        <v>module=gjobc</v>
      </c>
      <c r="F6222" s="6" t="str">
        <f t="shared" si="299"/>
        <v>module=sjobc</v>
      </c>
    </row>
    <row r="6223" spans="1:6" ht="30" customHeight="1">
      <c r="A6223" s="3" t="s">
        <v>2</v>
      </c>
      <c r="B6223" s="3" t="s">
        <v>12582</v>
      </c>
      <c r="C6223" s="3" t="s">
        <v>16163</v>
      </c>
      <c r="D6223" s="12" t="s">
        <v>20134</v>
      </c>
      <c r="E6223" s="6" t="str">
        <f t="shared" si="298"/>
        <v>module=gjobc</v>
      </c>
      <c r="F6223" s="6" t="str">
        <f t="shared" si="299"/>
        <v>module=sjobc</v>
      </c>
    </row>
    <row r="6224" spans="1:6" ht="30" customHeight="1">
      <c r="A6224" s="3" t="s">
        <v>2</v>
      </c>
      <c r="B6224" s="3" t="s">
        <v>12583</v>
      </c>
      <c r="C6224" s="3" t="s">
        <v>16164</v>
      </c>
      <c r="D6224" s="12" t="s">
        <v>20135</v>
      </c>
      <c r="E6224" s="6" t="str">
        <f t="shared" si="298"/>
        <v>module=gjobc</v>
      </c>
      <c r="F6224" s="6" t="str">
        <f t="shared" si="299"/>
        <v>module=sjobc</v>
      </c>
    </row>
    <row r="6225" spans="1:6" ht="30" customHeight="1">
      <c r="A6225" s="3" t="s">
        <v>2</v>
      </c>
      <c r="B6225" s="3" t="s">
        <v>12584</v>
      </c>
      <c r="C6225" s="3" t="s">
        <v>16165</v>
      </c>
      <c r="D6225" s="12" t="s">
        <v>20136</v>
      </c>
      <c r="E6225" s="6" t="str">
        <f t="shared" si="298"/>
        <v>module=gjobc</v>
      </c>
      <c r="F6225" s="6" t="str">
        <f t="shared" si="299"/>
        <v>module=sjobc</v>
      </c>
    </row>
    <row r="6226" spans="1:6" ht="30" customHeight="1">
      <c r="A6226" s="3" t="s">
        <v>2</v>
      </c>
      <c r="B6226" s="3" t="s">
        <v>12585</v>
      </c>
      <c r="C6226" s="3" t="s">
        <v>16166</v>
      </c>
      <c r="D6226" s="12" t="s">
        <v>20137</v>
      </c>
      <c r="E6226" s="6" t="str">
        <f t="shared" si="298"/>
        <v>module=gjobc</v>
      </c>
      <c r="F6226" s="6" t="str">
        <f t="shared" si="299"/>
        <v>module=sjobc</v>
      </c>
    </row>
    <row r="6227" spans="1:6" ht="30" customHeight="1">
      <c r="A6227" s="3" t="s">
        <v>2</v>
      </c>
      <c r="B6227" s="3" t="s">
        <v>12586</v>
      </c>
      <c r="C6227" s="3" t="s">
        <v>16167</v>
      </c>
      <c r="D6227" s="12" t="s">
        <v>20138</v>
      </c>
      <c r="E6227" s="6" t="str">
        <f t="shared" si="298"/>
        <v>module=gjobc</v>
      </c>
      <c r="F6227" s="6" t="str">
        <f t="shared" si="299"/>
        <v>module=sjobc</v>
      </c>
    </row>
    <row r="6228" spans="1:6" ht="30" customHeight="1">
      <c r="A6228" s="3" t="s">
        <v>2</v>
      </c>
      <c r="B6228" s="3" t="s">
        <v>12587</v>
      </c>
      <c r="C6228" s="3" t="s">
        <v>16168</v>
      </c>
      <c r="D6228" s="12" t="s">
        <v>20139</v>
      </c>
      <c r="E6228" s="6" t="str">
        <f t="shared" si="298"/>
        <v>module=gjobc</v>
      </c>
      <c r="F6228" s="6" t="str">
        <f t="shared" si="299"/>
        <v>module=sjobc</v>
      </c>
    </row>
    <row r="6229" spans="1:6" ht="30" customHeight="1">
      <c r="A6229" s="3" t="s">
        <v>2</v>
      </c>
      <c r="B6229" s="3" t="s">
        <v>12588</v>
      </c>
      <c r="C6229" s="3" t="s">
        <v>16169</v>
      </c>
      <c r="D6229" s="12" t="s">
        <v>20140</v>
      </c>
      <c r="E6229" s="6" t="str">
        <f t="shared" si="298"/>
        <v>module=gjobc</v>
      </c>
      <c r="F6229" s="6" t="str">
        <f t="shared" si="299"/>
        <v>module=sjobc</v>
      </c>
    </row>
    <row r="6230" spans="1:6" ht="30" customHeight="1">
      <c r="A6230" s="3" t="s">
        <v>2</v>
      </c>
      <c r="B6230" s="3" t="s">
        <v>12589</v>
      </c>
      <c r="C6230" s="3" t="s">
        <v>16170</v>
      </c>
      <c r="D6230" s="12" t="s">
        <v>20141</v>
      </c>
      <c r="E6230" s="6" t="str">
        <f t="shared" si="298"/>
        <v>module=gjobc</v>
      </c>
      <c r="F6230" s="6" t="str">
        <f t="shared" si="299"/>
        <v>module=sjobc</v>
      </c>
    </row>
    <row r="6231" spans="1:6" ht="30" customHeight="1">
      <c r="A6231" s="3" t="s">
        <v>2</v>
      </c>
      <c r="B6231" s="3" t="s">
        <v>12590</v>
      </c>
      <c r="C6231" s="3" t="s">
        <v>16171</v>
      </c>
      <c r="D6231" s="12" t="s">
        <v>20142</v>
      </c>
      <c r="E6231" s="6" t="str">
        <f t="shared" si="298"/>
        <v>module=gjobc</v>
      </c>
      <c r="F6231" s="6" t="str">
        <f t="shared" si="299"/>
        <v>module=sjobc</v>
      </c>
    </row>
    <row r="6232" spans="1:6" ht="30" customHeight="1">
      <c r="A6232" s="3" t="s">
        <v>2</v>
      </c>
      <c r="B6232" s="3" t="s">
        <v>12591</v>
      </c>
      <c r="C6232" s="3" t="s">
        <v>16172</v>
      </c>
      <c r="D6232" s="12" t="s">
        <v>20143</v>
      </c>
      <c r="E6232" s="6" t="str">
        <f t="shared" si="298"/>
        <v>module=gjobc</v>
      </c>
      <c r="F6232" s="6" t="str">
        <f t="shared" si="299"/>
        <v>module=sjobc</v>
      </c>
    </row>
    <row r="6233" spans="1:6" ht="30" customHeight="1">
      <c r="A6233" s="3" t="s">
        <v>2</v>
      </c>
      <c r="B6233" s="3" t="s">
        <v>12592</v>
      </c>
      <c r="C6233" s="3" t="s">
        <v>16173</v>
      </c>
      <c r="D6233" s="12" t="s">
        <v>20144</v>
      </c>
      <c r="E6233" s="6" t="str">
        <f t="shared" si="298"/>
        <v>module=gjobc</v>
      </c>
      <c r="F6233" s="6" t="str">
        <f t="shared" si="299"/>
        <v>module=sjobc</v>
      </c>
    </row>
    <row r="6234" spans="1:6" ht="30" customHeight="1">
      <c r="A6234" s="3" t="s">
        <v>2</v>
      </c>
      <c r="B6234" s="3" t="s">
        <v>12593</v>
      </c>
      <c r="C6234" s="3" t="s">
        <v>16174</v>
      </c>
      <c r="D6234" s="12" t="s">
        <v>20145</v>
      </c>
      <c r="E6234" s="6" t="str">
        <f t="shared" si="298"/>
        <v>module=gjobc</v>
      </c>
      <c r="F6234" s="6" t="str">
        <f t="shared" si="299"/>
        <v>module=sjobc</v>
      </c>
    </row>
    <row r="6235" spans="1:6" ht="30" customHeight="1">
      <c r="A6235" s="3" t="s">
        <v>2</v>
      </c>
      <c r="B6235" s="3" t="s">
        <v>12594</v>
      </c>
      <c r="C6235" s="3" t="s">
        <v>16175</v>
      </c>
      <c r="D6235" s="12" t="s">
        <v>20146</v>
      </c>
      <c r="E6235" s="6" t="str">
        <f t="shared" si="298"/>
        <v>module=gjobc</v>
      </c>
      <c r="F6235" s="6" t="str">
        <f t="shared" si="299"/>
        <v>module=sjobc</v>
      </c>
    </row>
    <row r="6236" spans="1:6" ht="30" customHeight="1">
      <c r="A6236" s="3" t="s">
        <v>2</v>
      </c>
      <c r="B6236" s="3" t="s">
        <v>12595</v>
      </c>
      <c r="C6236" s="3" t="s">
        <v>16176</v>
      </c>
      <c r="D6236" s="12" t="s">
        <v>20147</v>
      </c>
      <c r="E6236" s="6" t="str">
        <f t="shared" si="298"/>
        <v>module=gjobc</v>
      </c>
      <c r="F6236" s="6" t="str">
        <f t="shared" si="299"/>
        <v>module=sjobc</v>
      </c>
    </row>
    <row r="6237" spans="1:6" ht="30" customHeight="1">
      <c r="A6237" s="3" t="s">
        <v>3</v>
      </c>
      <c r="B6237" s="3" t="s">
        <v>12596</v>
      </c>
      <c r="C6237" s="3" t="s">
        <v>12596</v>
      </c>
      <c r="D6237" s="12" t="s">
        <v>20148</v>
      </c>
      <c r="E6237" s="6" t="str">
        <f t="shared" si="298"/>
        <v>module=gjobc</v>
      </c>
      <c r="F6237" s="3" t="s">
        <v>114</v>
      </c>
    </row>
    <row r="6238" spans="1:6" ht="30" customHeight="1">
      <c r="A6238" s="3" t="s">
        <v>4</v>
      </c>
      <c r="B6238" s="3" t="s">
        <v>12597</v>
      </c>
      <c r="C6238" s="3" t="s">
        <v>12597</v>
      </c>
      <c r="D6238" s="12" t="s">
        <v>20148</v>
      </c>
      <c r="E6238" s="3" t="s">
        <v>114</v>
      </c>
      <c r="F6238" s="6" t="str">
        <f>HYPERLINK("http://www.ssc.wisc.edu/wlsresearch/documentation/waves/?wave=sib2k&amp;module=sjobc","module=sjobc")</f>
        <v>module=sjobc</v>
      </c>
    </row>
    <row r="6239" spans="1:6" ht="30" customHeight="1">
      <c r="A6239" s="3" t="s">
        <v>2</v>
      </c>
      <c r="B6239" s="3" t="s">
        <v>12598</v>
      </c>
      <c r="C6239" s="3" t="s">
        <v>16177</v>
      </c>
      <c r="D6239" s="12" t="s">
        <v>20149</v>
      </c>
      <c r="E6239" s="6" t="str">
        <f t="shared" ref="E6239:E6302" si="300">HYPERLINK("http://www.ssc.wisc.edu/wlsresearch/documentation/waves/?wave=grad2k&amp;module=gacins","module=gacins")</f>
        <v>module=gacins</v>
      </c>
      <c r="F6239" s="6" t="str">
        <f t="shared" ref="F6239:F6270" si="301">HYPERLINK("http://www.ssc.wisc.edu/wlsresearch/documentation/waves/?wave=sib2k&amp;module=sacins","module=sacins")</f>
        <v>module=sacins</v>
      </c>
    </row>
    <row r="6240" spans="1:6" ht="30" customHeight="1">
      <c r="A6240" s="3" t="s">
        <v>2</v>
      </c>
      <c r="B6240" s="3" t="s">
        <v>12599</v>
      </c>
      <c r="C6240" s="3" t="s">
        <v>16178</v>
      </c>
      <c r="D6240" s="12" t="s">
        <v>20150</v>
      </c>
      <c r="E6240" s="6" t="str">
        <f t="shared" si="300"/>
        <v>module=gacins</v>
      </c>
      <c r="F6240" s="6" t="str">
        <f t="shared" si="301"/>
        <v>module=sacins</v>
      </c>
    </row>
    <row r="6241" spans="1:6" ht="30" customHeight="1">
      <c r="A6241" s="3" t="s">
        <v>2</v>
      </c>
      <c r="B6241" s="3" t="s">
        <v>12600</v>
      </c>
      <c r="C6241" s="3" t="s">
        <v>16179</v>
      </c>
      <c r="D6241" s="12" t="s">
        <v>20151</v>
      </c>
      <c r="E6241" s="6" t="str">
        <f t="shared" si="300"/>
        <v>module=gacins</v>
      </c>
      <c r="F6241" s="6" t="str">
        <f t="shared" si="301"/>
        <v>module=sacins</v>
      </c>
    </row>
    <row r="6242" spans="1:6" ht="30" customHeight="1">
      <c r="A6242" s="3" t="s">
        <v>2</v>
      </c>
      <c r="B6242" s="3" t="s">
        <v>12601</v>
      </c>
      <c r="C6242" s="3" t="s">
        <v>16180</v>
      </c>
      <c r="D6242" s="12" t="s">
        <v>20152</v>
      </c>
      <c r="E6242" s="6" t="str">
        <f t="shared" si="300"/>
        <v>module=gacins</v>
      </c>
      <c r="F6242" s="6" t="str">
        <f t="shared" si="301"/>
        <v>module=sacins</v>
      </c>
    </row>
    <row r="6243" spans="1:6" ht="30" customHeight="1">
      <c r="A6243" s="3" t="s">
        <v>2</v>
      </c>
      <c r="B6243" s="3" t="s">
        <v>12602</v>
      </c>
      <c r="C6243" s="3" t="s">
        <v>16181</v>
      </c>
      <c r="D6243" s="12" t="s">
        <v>20153</v>
      </c>
      <c r="E6243" s="6" t="str">
        <f t="shared" si="300"/>
        <v>module=gacins</v>
      </c>
      <c r="F6243" s="6" t="str">
        <f t="shared" si="301"/>
        <v>module=sacins</v>
      </c>
    </row>
    <row r="6244" spans="1:6" ht="30" customHeight="1">
      <c r="A6244" s="3" t="s">
        <v>2</v>
      </c>
      <c r="B6244" s="3" t="s">
        <v>12603</v>
      </c>
      <c r="C6244" s="3" t="s">
        <v>16182</v>
      </c>
      <c r="D6244" s="12" t="s">
        <v>20154</v>
      </c>
      <c r="E6244" s="6" t="str">
        <f t="shared" si="300"/>
        <v>module=gacins</v>
      </c>
      <c r="F6244" s="6" t="str">
        <f t="shared" si="301"/>
        <v>module=sacins</v>
      </c>
    </row>
    <row r="6245" spans="1:6" ht="30" customHeight="1">
      <c r="A6245" s="3" t="s">
        <v>2</v>
      </c>
      <c r="B6245" s="3" t="s">
        <v>12604</v>
      </c>
      <c r="C6245" s="3" t="s">
        <v>16183</v>
      </c>
      <c r="D6245" s="12" t="s">
        <v>20155</v>
      </c>
      <c r="E6245" s="6" t="str">
        <f t="shared" si="300"/>
        <v>module=gacins</v>
      </c>
      <c r="F6245" s="6" t="str">
        <f t="shared" si="301"/>
        <v>module=sacins</v>
      </c>
    </row>
    <row r="6246" spans="1:6" ht="30" customHeight="1">
      <c r="A6246" s="3" t="s">
        <v>2</v>
      </c>
      <c r="B6246" s="3" t="s">
        <v>12605</v>
      </c>
      <c r="C6246" s="3" t="s">
        <v>16184</v>
      </c>
      <c r="D6246" s="12" t="s">
        <v>20156</v>
      </c>
      <c r="E6246" s="6" t="str">
        <f t="shared" si="300"/>
        <v>module=gacins</v>
      </c>
      <c r="F6246" s="6" t="str">
        <f t="shared" si="301"/>
        <v>module=sacins</v>
      </c>
    </row>
    <row r="6247" spans="1:6" ht="30" customHeight="1">
      <c r="A6247" s="3" t="s">
        <v>2</v>
      </c>
      <c r="B6247" s="3" t="s">
        <v>12606</v>
      </c>
      <c r="C6247" s="3" t="s">
        <v>16185</v>
      </c>
      <c r="D6247" s="12" t="s">
        <v>20157</v>
      </c>
      <c r="E6247" s="6" t="str">
        <f t="shared" si="300"/>
        <v>module=gacins</v>
      </c>
      <c r="F6247" s="6" t="str">
        <f t="shared" si="301"/>
        <v>module=sacins</v>
      </c>
    </row>
    <row r="6248" spans="1:6" ht="30" customHeight="1">
      <c r="A6248" s="3" t="s">
        <v>2</v>
      </c>
      <c r="B6248" s="3" t="s">
        <v>12607</v>
      </c>
      <c r="C6248" s="3" t="s">
        <v>16186</v>
      </c>
      <c r="D6248" s="12" t="s">
        <v>20158</v>
      </c>
      <c r="E6248" s="6" t="str">
        <f t="shared" si="300"/>
        <v>module=gacins</v>
      </c>
      <c r="F6248" s="6" t="str">
        <f t="shared" si="301"/>
        <v>module=sacins</v>
      </c>
    </row>
    <row r="6249" spans="1:6" ht="30" customHeight="1">
      <c r="A6249" s="3" t="s">
        <v>2</v>
      </c>
      <c r="B6249" s="3" t="s">
        <v>12608</v>
      </c>
      <c r="C6249" s="3" t="s">
        <v>16187</v>
      </c>
      <c r="D6249" s="12" t="s">
        <v>20159</v>
      </c>
      <c r="E6249" s="6" t="str">
        <f t="shared" si="300"/>
        <v>module=gacins</v>
      </c>
      <c r="F6249" s="6" t="str">
        <f t="shared" si="301"/>
        <v>module=sacins</v>
      </c>
    </row>
    <row r="6250" spans="1:6" ht="30" customHeight="1">
      <c r="A6250" s="3" t="s">
        <v>2</v>
      </c>
      <c r="B6250" s="3" t="s">
        <v>12609</v>
      </c>
      <c r="C6250" s="3" t="s">
        <v>16188</v>
      </c>
      <c r="D6250" s="12" t="s">
        <v>20160</v>
      </c>
      <c r="E6250" s="6" t="str">
        <f t="shared" si="300"/>
        <v>module=gacins</v>
      </c>
      <c r="F6250" s="6" t="str">
        <f t="shared" si="301"/>
        <v>module=sacins</v>
      </c>
    </row>
    <row r="6251" spans="1:6" ht="30" customHeight="1">
      <c r="A6251" s="3" t="s">
        <v>2</v>
      </c>
      <c r="B6251" s="3" t="s">
        <v>12610</v>
      </c>
      <c r="C6251" s="3" t="s">
        <v>16189</v>
      </c>
      <c r="D6251" s="12" t="s">
        <v>20161</v>
      </c>
      <c r="E6251" s="6" t="str">
        <f t="shared" si="300"/>
        <v>module=gacins</v>
      </c>
      <c r="F6251" s="6" t="str">
        <f t="shared" si="301"/>
        <v>module=sacins</v>
      </c>
    </row>
    <row r="6252" spans="1:6" ht="30" customHeight="1">
      <c r="A6252" s="3" t="s">
        <v>2</v>
      </c>
      <c r="B6252" s="3" t="s">
        <v>12611</v>
      </c>
      <c r="C6252" s="3" t="s">
        <v>16190</v>
      </c>
      <c r="D6252" s="12" t="s">
        <v>20162</v>
      </c>
      <c r="E6252" s="6" t="str">
        <f t="shared" si="300"/>
        <v>module=gacins</v>
      </c>
      <c r="F6252" s="6" t="str">
        <f t="shared" si="301"/>
        <v>module=sacins</v>
      </c>
    </row>
    <row r="6253" spans="1:6" ht="30" customHeight="1">
      <c r="A6253" s="3" t="s">
        <v>2</v>
      </c>
      <c r="B6253" s="3" t="s">
        <v>12612</v>
      </c>
      <c r="C6253" s="3" t="s">
        <v>16191</v>
      </c>
      <c r="D6253" s="12" t="s">
        <v>20163</v>
      </c>
      <c r="E6253" s="6" t="str">
        <f t="shared" si="300"/>
        <v>module=gacins</v>
      </c>
      <c r="F6253" s="6" t="str">
        <f t="shared" si="301"/>
        <v>module=sacins</v>
      </c>
    </row>
    <row r="6254" spans="1:6" ht="30" customHeight="1">
      <c r="A6254" s="3" t="s">
        <v>2</v>
      </c>
      <c r="B6254" s="3" t="s">
        <v>12613</v>
      </c>
      <c r="C6254" s="3" t="s">
        <v>16192</v>
      </c>
      <c r="D6254" s="12" t="s">
        <v>20164</v>
      </c>
      <c r="E6254" s="6" t="str">
        <f t="shared" si="300"/>
        <v>module=gacins</v>
      </c>
      <c r="F6254" s="6" t="str">
        <f t="shared" si="301"/>
        <v>module=sacins</v>
      </c>
    </row>
    <row r="6255" spans="1:6" ht="30" customHeight="1">
      <c r="A6255" s="3" t="s">
        <v>2</v>
      </c>
      <c r="B6255" s="3" t="s">
        <v>12614</v>
      </c>
      <c r="C6255" s="3" t="s">
        <v>16193</v>
      </c>
      <c r="D6255" s="12" t="s">
        <v>20165</v>
      </c>
      <c r="E6255" s="6" t="str">
        <f t="shared" si="300"/>
        <v>module=gacins</v>
      </c>
      <c r="F6255" s="6" t="str">
        <f t="shared" si="301"/>
        <v>module=sacins</v>
      </c>
    </row>
    <row r="6256" spans="1:6" ht="30" customHeight="1">
      <c r="A6256" s="3" t="s">
        <v>2</v>
      </c>
      <c r="B6256" s="3" t="s">
        <v>12615</v>
      </c>
      <c r="C6256" s="3" t="s">
        <v>16194</v>
      </c>
      <c r="D6256" s="12" t="s">
        <v>20166</v>
      </c>
      <c r="E6256" s="6" t="str">
        <f t="shared" si="300"/>
        <v>module=gacins</v>
      </c>
      <c r="F6256" s="6" t="str">
        <f t="shared" si="301"/>
        <v>module=sacins</v>
      </c>
    </row>
    <row r="6257" spans="1:6" ht="30" customHeight="1">
      <c r="A6257" s="3" t="s">
        <v>2</v>
      </c>
      <c r="B6257" s="3" t="s">
        <v>12616</v>
      </c>
      <c r="C6257" s="3" t="s">
        <v>16195</v>
      </c>
      <c r="D6257" s="12" t="s">
        <v>20167</v>
      </c>
      <c r="E6257" s="6" t="str">
        <f t="shared" si="300"/>
        <v>module=gacins</v>
      </c>
      <c r="F6257" s="6" t="str">
        <f t="shared" si="301"/>
        <v>module=sacins</v>
      </c>
    </row>
    <row r="6258" spans="1:6" ht="30" customHeight="1">
      <c r="A6258" s="3" t="s">
        <v>2</v>
      </c>
      <c r="B6258" s="3" t="s">
        <v>12617</v>
      </c>
      <c r="C6258" s="3" t="s">
        <v>16196</v>
      </c>
      <c r="D6258" s="12" t="s">
        <v>20168</v>
      </c>
      <c r="E6258" s="6" t="str">
        <f t="shared" si="300"/>
        <v>module=gacins</v>
      </c>
      <c r="F6258" s="6" t="str">
        <f t="shared" si="301"/>
        <v>module=sacins</v>
      </c>
    </row>
    <row r="6259" spans="1:6" ht="30" customHeight="1">
      <c r="A6259" s="3" t="s">
        <v>2</v>
      </c>
      <c r="B6259" s="3" t="s">
        <v>12618</v>
      </c>
      <c r="C6259" s="3" t="s">
        <v>16197</v>
      </c>
      <c r="D6259" s="12" t="s">
        <v>20169</v>
      </c>
      <c r="E6259" s="6" t="str">
        <f t="shared" si="300"/>
        <v>module=gacins</v>
      </c>
      <c r="F6259" s="6" t="str">
        <f t="shared" si="301"/>
        <v>module=sacins</v>
      </c>
    </row>
    <row r="6260" spans="1:6" ht="30" customHeight="1">
      <c r="A6260" s="3" t="s">
        <v>2</v>
      </c>
      <c r="B6260" s="3" t="s">
        <v>12619</v>
      </c>
      <c r="C6260" s="3" t="s">
        <v>16198</v>
      </c>
      <c r="D6260" s="12" t="s">
        <v>20170</v>
      </c>
      <c r="E6260" s="6" t="str">
        <f t="shared" si="300"/>
        <v>module=gacins</v>
      </c>
      <c r="F6260" s="6" t="str">
        <f t="shared" si="301"/>
        <v>module=sacins</v>
      </c>
    </row>
    <row r="6261" spans="1:6" ht="30" customHeight="1">
      <c r="A6261" s="3" t="s">
        <v>2</v>
      </c>
      <c r="B6261" s="3" t="s">
        <v>12620</v>
      </c>
      <c r="C6261" s="3" t="s">
        <v>16199</v>
      </c>
      <c r="D6261" s="12" t="s">
        <v>20171</v>
      </c>
      <c r="E6261" s="6" t="str">
        <f t="shared" si="300"/>
        <v>module=gacins</v>
      </c>
      <c r="F6261" s="6" t="str">
        <f t="shared" si="301"/>
        <v>module=sacins</v>
      </c>
    </row>
    <row r="6262" spans="1:6" ht="30" customHeight="1">
      <c r="A6262" s="3" t="s">
        <v>2</v>
      </c>
      <c r="B6262" s="3" t="s">
        <v>12621</v>
      </c>
      <c r="C6262" s="3" t="s">
        <v>16200</v>
      </c>
      <c r="D6262" s="12" t="s">
        <v>20172</v>
      </c>
      <c r="E6262" s="6" t="str">
        <f t="shared" si="300"/>
        <v>module=gacins</v>
      </c>
      <c r="F6262" s="6" t="str">
        <f t="shared" si="301"/>
        <v>module=sacins</v>
      </c>
    </row>
    <row r="6263" spans="1:6" ht="30" customHeight="1">
      <c r="A6263" s="3" t="s">
        <v>2</v>
      </c>
      <c r="B6263" s="3" t="s">
        <v>12622</v>
      </c>
      <c r="C6263" s="3" t="s">
        <v>16201</v>
      </c>
      <c r="D6263" s="12" t="s">
        <v>20173</v>
      </c>
      <c r="E6263" s="6" t="str">
        <f t="shared" si="300"/>
        <v>module=gacins</v>
      </c>
      <c r="F6263" s="6" t="str">
        <f t="shared" si="301"/>
        <v>module=sacins</v>
      </c>
    </row>
    <row r="6264" spans="1:6" ht="30" customHeight="1">
      <c r="A6264" s="3" t="s">
        <v>2</v>
      </c>
      <c r="B6264" s="3" t="s">
        <v>12623</v>
      </c>
      <c r="C6264" s="3" t="s">
        <v>16202</v>
      </c>
      <c r="D6264" s="12" t="s">
        <v>20174</v>
      </c>
      <c r="E6264" s="6" t="str">
        <f t="shared" si="300"/>
        <v>module=gacins</v>
      </c>
      <c r="F6264" s="6" t="str">
        <f t="shared" si="301"/>
        <v>module=sacins</v>
      </c>
    </row>
    <row r="6265" spans="1:6" ht="30" customHeight="1">
      <c r="A6265" s="3" t="s">
        <v>2</v>
      </c>
      <c r="B6265" s="3" t="s">
        <v>12624</v>
      </c>
      <c r="C6265" s="3" t="s">
        <v>16203</v>
      </c>
      <c r="D6265" s="12" t="s">
        <v>20175</v>
      </c>
      <c r="E6265" s="6" t="str">
        <f t="shared" si="300"/>
        <v>module=gacins</v>
      </c>
      <c r="F6265" s="6" t="str">
        <f t="shared" si="301"/>
        <v>module=sacins</v>
      </c>
    </row>
    <row r="6266" spans="1:6" ht="30" customHeight="1">
      <c r="A6266" s="3" t="s">
        <v>2</v>
      </c>
      <c r="B6266" s="3" t="s">
        <v>12625</v>
      </c>
      <c r="C6266" s="3" t="s">
        <v>16204</v>
      </c>
      <c r="D6266" s="12" t="s">
        <v>20176</v>
      </c>
      <c r="E6266" s="6" t="str">
        <f t="shared" si="300"/>
        <v>module=gacins</v>
      </c>
      <c r="F6266" s="6" t="str">
        <f t="shared" si="301"/>
        <v>module=sacins</v>
      </c>
    </row>
    <row r="6267" spans="1:6" ht="30" customHeight="1">
      <c r="A6267" s="3" t="s">
        <v>2</v>
      </c>
      <c r="B6267" s="3" t="s">
        <v>12626</v>
      </c>
      <c r="C6267" s="3" t="s">
        <v>16205</v>
      </c>
      <c r="D6267" s="12" t="s">
        <v>20177</v>
      </c>
      <c r="E6267" s="6" t="str">
        <f t="shared" si="300"/>
        <v>module=gacins</v>
      </c>
      <c r="F6267" s="6" t="str">
        <f t="shared" si="301"/>
        <v>module=sacins</v>
      </c>
    </row>
    <row r="6268" spans="1:6" ht="30" customHeight="1">
      <c r="A6268" s="3" t="s">
        <v>2</v>
      </c>
      <c r="B6268" s="3" t="s">
        <v>12627</v>
      </c>
      <c r="C6268" s="3" t="s">
        <v>16206</v>
      </c>
      <c r="D6268" s="12" t="s">
        <v>20178</v>
      </c>
      <c r="E6268" s="6" t="str">
        <f t="shared" si="300"/>
        <v>module=gacins</v>
      </c>
      <c r="F6268" s="6" t="str">
        <f t="shared" si="301"/>
        <v>module=sacins</v>
      </c>
    </row>
    <row r="6269" spans="1:6" ht="30" customHeight="1">
      <c r="A6269" s="3" t="s">
        <v>2</v>
      </c>
      <c r="B6269" s="3" t="s">
        <v>12628</v>
      </c>
      <c r="C6269" s="3" t="s">
        <v>16207</v>
      </c>
      <c r="D6269" s="12" t="s">
        <v>20179</v>
      </c>
      <c r="E6269" s="6" t="str">
        <f t="shared" si="300"/>
        <v>module=gacins</v>
      </c>
      <c r="F6269" s="6" t="str">
        <f t="shared" si="301"/>
        <v>module=sacins</v>
      </c>
    </row>
    <row r="6270" spans="1:6" ht="30" customHeight="1">
      <c r="A6270" s="3" t="s">
        <v>2</v>
      </c>
      <c r="B6270" s="3" t="s">
        <v>12629</v>
      </c>
      <c r="C6270" s="3" t="s">
        <v>16208</v>
      </c>
      <c r="D6270" s="12" t="s">
        <v>20180</v>
      </c>
      <c r="E6270" s="6" t="str">
        <f t="shared" si="300"/>
        <v>module=gacins</v>
      </c>
      <c r="F6270" s="6" t="str">
        <f t="shared" si="301"/>
        <v>module=sacins</v>
      </c>
    </row>
    <row r="6271" spans="1:6" ht="30" customHeight="1">
      <c r="A6271" s="3" t="s">
        <v>2</v>
      </c>
      <c r="B6271" s="3" t="s">
        <v>12630</v>
      </c>
      <c r="C6271" s="3" t="s">
        <v>16209</v>
      </c>
      <c r="D6271" s="12" t="s">
        <v>20181</v>
      </c>
      <c r="E6271" s="6" t="str">
        <f t="shared" si="300"/>
        <v>module=gacins</v>
      </c>
      <c r="F6271" s="6" t="str">
        <f t="shared" ref="F6271:F6302" si="302">HYPERLINK("http://www.ssc.wisc.edu/wlsresearch/documentation/waves/?wave=sib2k&amp;module=sacins","module=sacins")</f>
        <v>module=sacins</v>
      </c>
    </row>
    <row r="6272" spans="1:6" ht="30" customHeight="1">
      <c r="A6272" s="3" t="s">
        <v>2</v>
      </c>
      <c r="B6272" s="3" t="s">
        <v>12631</v>
      </c>
      <c r="C6272" s="3" t="s">
        <v>16210</v>
      </c>
      <c r="D6272" s="12" t="s">
        <v>20182</v>
      </c>
      <c r="E6272" s="6" t="str">
        <f t="shared" si="300"/>
        <v>module=gacins</v>
      </c>
      <c r="F6272" s="6" t="str">
        <f t="shared" si="302"/>
        <v>module=sacins</v>
      </c>
    </row>
    <row r="6273" spans="1:6" ht="30" customHeight="1">
      <c r="A6273" s="3" t="s">
        <v>2</v>
      </c>
      <c r="B6273" s="3" t="s">
        <v>12632</v>
      </c>
      <c r="C6273" s="3" t="s">
        <v>16211</v>
      </c>
      <c r="D6273" s="12" t="s">
        <v>20183</v>
      </c>
      <c r="E6273" s="6" t="str">
        <f t="shared" si="300"/>
        <v>module=gacins</v>
      </c>
      <c r="F6273" s="6" t="str">
        <f t="shared" si="302"/>
        <v>module=sacins</v>
      </c>
    </row>
    <row r="6274" spans="1:6" ht="30" customHeight="1">
      <c r="A6274" s="3" t="s">
        <v>2</v>
      </c>
      <c r="B6274" s="3" t="s">
        <v>12633</v>
      </c>
      <c r="C6274" s="3" t="s">
        <v>16212</v>
      </c>
      <c r="D6274" s="12" t="s">
        <v>20184</v>
      </c>
      <c r="E6274" s="6" t="str">
        <f t="shared" si="300"/>
        <v>module=gacins</v>
      </c>
      <c r="F6274" s="6" t="str">
        <f t="shared" si="302"/>
        <v>module=sacins</v>
      </c>
    </row>
    <row r="6275" spans="1:6" ht="30" customHeight="1">
      <c r="A6275" s="3" t="s">
        <v>2</v>
      </c>
      <c r="B6275" s="3" t="s">
        <v>12634</v>
      </c>
      <c r="C6275" s="3" t="s">
        <v>16213</v>
      </c>
      <c r="D6275" s="12" t="s">
        <v>20185</v>
      </c>
      <c r="E6275" s="6" t="str">
        <f t="shared" si="300"/>
        <v>module=gacins</v>
      </c>
      <c r="F6275" s="6" t="str">
        <f t="shared" si="302"/>
        <v>module=sacins</v>
      </c>
    </row>
    <row r="6276" spans="1:6" ht="30" customHeight="1">
      <c r="A6276" s="3" t="s">
        <v>2</v>
      </c>
      <c r="B6276" s="3" t="s">
        <v>12635</v>
      </c>
      <c r="C6276" s="3" t="s">
        <v>16214</v>
      </c>
      <c r="D6276" s="12" t="s">
        <v>20186</v>
      </c>
      <c r="E6276" s="6" t="str">
        <f t="shared" si="300"/>
        <v>module=gacins</v>
      </c>
      <c r="F6276" s="6" t="str">
        <f t="shared" si="302"/>
        <v>module=sacins</v>
      </c>
    </row>
    <row r="6277" spans="1:6" ht="30" customHeight="1">
      <c r="A6277" s="3" t="s">
        <v>2</v>
      </c>
      <c r="B6277" s="3" t="s">
        <v>12636</v>
      </c>
      <c r="C6277" s="3" t="s">
        <v>16215</v>
      </c>
      <c r="D6277" s="12" t="s">
        <v>20187</v>
      </c>
      <c r="E6277" s="6" t="str">
        <f t="shared" si="300"/>
        <v>module=gacins</v>
      </c>
      <c r="F6277" s="6" t="str">
        <f t="shared" si="302"/>
        <v>module=sacins</v>
      </c>
    </row>
    <row r="6278" spans="1:6" ht="30" customHeight="1">
      <c r="A6278" s="3" t="s">
        <v>2</v>
      </c>
      <c r="B6278" s="3" t="s">
        <v>12637</v>
      </c>
      <c r="C6278" s="3" t="s">
        <v>16216</v>
      </c>
      <c r="D6278" s="12" t="s">
        <v>20188</v>
      </c>
      <c r="E6278" s="6" t="str">
        <f t="shared" si="300"/>
        <v>module=gacins</v>
      </c>
      <c r="F6278" s="6" t="str">
        <f t="shared" si="302"/>
        <v>module=sacins</v>
      </c>
    </row>
    <row r="6279" spans="1:6" ht="30" customHeight="1">
      <c r="A6279" s="3" t="s">
        <v>2</v>
      </c>
      <c r="B6279" s="3" t="s">
        <v>12638</v>
      </c>
      <c r="C6279" s="3" t="s">
        <v>16217</v>
      </c>
      <c r="D6279" s="12" t="s">
        <v>20189</v>
      </c>
      <c r="E6279" s="6" t="str">
        <f t="shared" si="300"/>
        <v>module=gacins</v>
      </c>
      <c r="F6279" s="6" t="str">
        <f t="shared" si="302"/>
        <v>module=sacins</v>
      </c>
    </row>
    <row r="6280" spans="1:6" ht="30" customHeight="1">
      <c r="A6280" s="3" t="s">
        <v>2</v>
      </c>
      <c r="B6280" s="3" t="s">
        <v>12639</v>
      </c>
      <c r="C6280" s="3" t="s">
        <v>16218</v>
      </c>
      <c r="D6280" s="12" t="s">
        <v>20190</v>
      </c>
      <c r="E6280" s="6" t="str">
        <f t="shared" si="300"/>
        <v>module=gacins</v>
      </c>
      <c r="F6280" s="6" t="str">
        <f t="shared" si="302"/>
        <v>module=sacins</v>
      </c>
    </row>
    <row r="6281" spans="1:6" ht="30" customHeight="1">
      <c r="A6281" s="3" t="s">
        <v>2</v>
      </c>
      <c r="B6281" s="3" t="s">
        <v>12640</v>
      </c>
      <c r="C6281" s="3" t="s">
        <v>16219</v>
      </c>
      <c r="D6281" s="12" t="s">
        <v>20191</v>
      </c>
      <c r="E6281" s="6" t="str">
        <f t="shared" si="300"/>
        <v>module=gacins</v>
      </c>
      <c r="F6281" s="6" t="str">
        <f t="shared" si="302"/>
        <v>module=sacins</v>
      </c>
    </row>
    <row r="6282" spans="1:6" ht="30" customHeight="1">
      <c r="A6282" s="3" t="s">
        <v>2</v>
      </c>
      <c r="B6282" s="3" t="s">
        <v>12641</v>
      </c>
      <c r="C6282" s="3" t="s">
        <v>16220</v>
      </c>
      <c r="D6282" s="12" t="s">
        <v>20192</v>
      </c>
      <c r="E6282" s="6" t="str">
        <f t="shared" si="300"/>
        <v>module=gacins</v>
      </c>
      <c r="F6282" s="6" t="str">
        <f t="shared" si="302"/>
        <v>module=sacins</v>
      </c>
    </row>
    <row r="6283" spans="1:6" ht="30" customHeight="1">
      <c r="A6283" s="3" t="s">
        <v>2</v>
      </c>
      <c r="B6283" s="3" t="s">
        <v>12642</v>
      </c>
      <c r="C6283" s="3" t="s">
        <v>16221</v>
      </c>
      <c r="D6283" s="12" t="s">
        <v>20193</v>
      </c>
      <c r="E6283" s="6" t="str">
        <f t="shared" si="300"/>
        <v>module=gacins</v>
      </c>
      <c r="F6283" s="6" t="str">
        <f t="shared" si="302"/>
        <v>module=sacins</v>
      </c>
    </row>
    <row r="6284" spans="1:6" ht="30" customHeight="1">
      <c r="A6284" s="3" t="s">
        <v>2</v>
      </c>
      <c r="B6284" s="3" t="s">
        <v>12643</v>
      </c>
      <c r="C6284" s="3" t="s">
        <v>16222</v>
      </c>
      <c r="D6284" s="12" t="s">
        <v>20194</v>
      </c>
      <c r="E6284" s="6" t="str">
        <f t="shared" si="300"/>
        <v>module=gacins</v>
      </c>
      <c r="F6284" s="6" t="str">
        <f t="shared" si="302"/>
        <v>module=sacins</v>
      </c>
    </row>
    <row r="6285" spans="1:6" ht="30" customHeight="1">
      <c r="A6285" s="3" t="s">
        <v>2</v>
      </c>
      <c r="B6285" s="3" t="s">
        <v>12644</v>
      </c>
      <c r="C6285" s="3" t="s">
        <v>16223</v>
      </c>
      <c r="D6285" s="12" t="s">
        <v>20195</v>
      </c>
      <c r="E6285" s="6" t="str">
        <f t="shared" si="300"/>
        <v>module=gacins</v>
      </c>
      <c r="F6285" s="6" t="str">
        <f t="shared" si="302"/>
        <v>module=sacins</v>
      </c>
    </row>
    <row r="6286" spans="1:6" ht="30" customHeight="1">
      <c r="A6286" s="3" t="s">
        <v>2</v>
      </c>
      <c r="B6286" s="3" t="s">
        <v>12645</v>
      </c>
      <c r="C6286" s="3" t="s">
        <v>16224</v>
      </c>
      <c r="D6286" s="12" t="s">
        <v>20196</v>
      </c>
      <c r="E6286" s="6" t="str">
        <f t="shared" si="300"/>
        <v>module=gacins</v>
      </c>
      <c r="F6286" s="6" t="str">
        <f t="shared" si="302"/>
        <v>module=sacins</v>
      </c>
    </row>
    <row r="6287" spans="1:6" ht="30" customHeight="1">
      <c r="A6287" s="3" t="s">
        <v>2</v>
      </c>
      <c r="B6287" s="3" t="s">
        <v>12646</v>
      </c>
      <c r="C6287" s="3" t="s">
        <v>16225</v>
      </c>
      <c r="D6287" s="12" t="s">
        <v>20197</v>
      </c>
      <c r="E6287" s="6" t="str">
        <f t="shared" si="300"/>
        <v>module=gacins</v>
      </c>
      <c r="F6287" s="6" t="str">
        <f t="shared" si="302"/>
        <v>module=sacins</v>
      </c>
    </row>
    <row r="6288" spans="1:6" ht="30" customHeight="1">
      <c r="A6288" s="3" t="s">
        <v>2</v>
      </c>
      <c r="B6288" s="3" t="s">
        <v>12647</v>
      </c>
      <c r="C6288" s="3" t="s">
        <v>16226</v>
      </c>
      <c r="D6288" s="12" t="s">
        <v>20198</v>
      </c>
      <c r="E6288" s="6" t="str">
        <f t="shared" si="300"/>
        <v>module=gacins</v>
      </c>
      <c r="F6288" s="6" t="str">
        <f t="shared" si="302"/>
        <v>module=sacins</v>
      </c>
    </row>
    <row r="6289" spans="1:6" ht="30" customHeight="1">
      <c r="A6289" s="3" t="s">
        <v>2</v>
      </c>
      <c r="B6289" s="3" t="s">
        <v>12648</v>
      </c>
      <c r="C6289" s="3" t="s">
        <v>16227</v>
      </c>
      <c r="D6289" s="12" t="s">
        <v>20199</v>
      </c>
      <c r="E6289" s="6" t="str">
        <f t="shared" si="300"/>
        <v>module=gacins</v>
      </c>
      <c r="F6289" s="6" t="str">
        <f t="shared" si="302"/>
        <v>module=sacins</v>
      </c>
    </row>
    <row r="6290" spans="1:6" ht="30" customHeight="1">
      <c r="A6290" s="3" t="s">
        <v>2</v>
      </c>
      <c r="B6290" s="3" t="s">
        <v>12649</v>
      </c>
      <c r="C6290" s="3" t="s">
        <v>16228</v>
      </c>
      <c r="D6290" s="12" t="s">
        <v>20200</v>
      </c>
      <c r="E6290" s="6" t="str">
        <f t="shared" si="300"/>
        <v>module=gacins</v>
      </c>
      <c r="F6290" s="6" t="str">
        <f t="shared" si="302"/>
        <v>module=sacins</v>
      </c>
    </row>
    <row r="6291" spans="1:6" ht="30" customHeight="1">
      <c r="A6291" s="3" t="s">
        <v>2</v>
      </c>
      <c r="B6291" s="3" t="s">
        <v>12650</v>
      </c>
      <c r="C6291" s="3" t="s">
        <v>16229</v>
      </c>
      <c r="D6291" s="12" t="s">
        <v>20201</v>
      </c>
      <c r="E6291" s="6" t="str">
        <f t="shared" si="300"/>
        <v>module=gacins</v>
      </c>
      <c r="F6291" s="6" t="str">
        <f t="shared" si="302"/>
        <v>module=sacins</v>
      </c>
    </row>
    <row r="6292" spans="1:6" ht="30" customHeight="1">
      <c r="A6292" s="3" t="s">
        <v>2</v>
      </c>
      <c r="B6292" s="3" t="s">
        <v>12651</v>
      </c>
      <c r="C6292" s="3" t="s">
        <v>16230</v>
      </c>
      <c r="D6292" s="12" t="s">
        <v>20202</v>
      </c>
      <c r="E6292" s="6" t="str">
        <f t="shared" si="300"/>
        <v>module=gacins</v>
      </c>
      <c r="F6292" s="6" t="str">
        <f t="shared" si="302"/>
        <v>module=sacins</v>
      </c>
    </row>
    <row r="6293" spans="1:6" ht="30" customHeight="1">
      <c r="A6293" s="3" t="s">
        <v>2</v>
      </c>
      <c r="B6293" s="3" t="s">
        <v>12652</v>
      </c>
      <c r="C6293" s="3" t="s">
        <v>16231</v>
      </c>
      <c r="D6293" s="12" t="s">
        <v>20203</v>
      </c>
      <c r="E6293" s="6" t="str">
        <f t="shared" si="300"/>
        <v>module=gacins</v>
      </c>
      <c r="F6293" s="6" t="str">
        <f t="shared" si="302"/>
        <v>module=sacins</v>
      </c>
    </row>
    <row r="6294" spans="1:6" ht="30" customHeight="1">
      <c r="A6294" s="3" t="s">
        <v>2</v>
      </c>
      <c r="B6294" s="3" t="s">
        <v>12653</v>
      </c>
      <c r="C6294" s="3" t="s">
        <v>16232</v>
      </c>
      <c r="D6294" s="12" t="s">
        <v>20204</v>
      </c>
      <c r="E6294" s="6" t="str">
        <f t="shared" si="300"/>
        <v>module=gacins</v>
      </c>
      <c r="F6294" s="6" t="str">
        <f t="shared" si="302"/>
        <v>module=sacins</v>
      </c>
    </row>
    <row r="6295" spans="1:6" ht="30" customHeight="1">
      <c r="A6295" s="3" t="s">
        <v>2</v>
      </c>
      <c r="B6295" s="3" t="s">
        <v>12654</v>
      </c>
      <c r="C6295" s="3" t="s">
        <v>16233</v>
      </c>
      <c r="D6295" s="12" t="s">
        <v>20205</v>
      </c>
      <c r="E6295" s="6" t="str">
        <f t="shared" si="300"/>
        <v>module=gacins</v>
      </c>
      <c r="F6295" s="6" t="str">
        <f t="shared" si="302"/>
        <v>module=sacins</v>
      </c>
    </row>
    <row r="6296" spans="1:6" ht="30" customHeight="1">
      <c r="A6296" s="3" t="s">
        <v>2</v>
      </c>
      <c r="B6296" s="3" t="s">
        <v>12655</v>
      </c>
      <c r="C6296" s="3" t="s">
        <v>16234</v>
      </c>
      <c r="D6296" s="12" t="s">
        <v>20206</v>
      </c>
      <c r="E6296" s="6" t="str">
        <f t="shared" si="300"/>
        <v>module=gacins</v>
      </c>
      <c r="F6296" s="6" t="str">
        <f t="shared" si="302"/>
        <v>module=sacins</v>
      </c>
    </row>
    <row r="6297" spans="1:6" ht="30" customHeight="1">
      <c r="A6297" s="3" t="s">
        <v>2</v>
      </c>
      <c r="B6297" s="3" t="s">
        <v>12656</v>
      </c>
      <c r="C6297" s="3" t="s">
        <v>16235</v>
      </c>
      <c r="D6297" s="12" t="s">
        <v>20207</v>
      </c>
      <c r="E6297" s="6" t="str">
        <f t="shared" si="300"/>
        <v>module=gacins</v>
      </c>
      <c r="F6297" s="6" t="str">
        <f t="shared" si="302"/>
        <v>module=sacins</v>
      </c>
    </row>
    <row r="6298" spans="1:6" ht="30" customHeight="1">
      <c r="A6298" s="3" t="s">
        <v>2</v>
      </c>
      <c r="B6298" s="3" t="s">
        <v>12657</v>
      </c>
      <c r="C6298" s="3" t="s">
        <v>16236</v>
      </c>
      <c r="D6298" s="12" t="s">
        <v>20208</v>
      </c>
      <c r="E6298" s="6" t="str">
        <f t="shared" si="300"/>
        <v>module=gacins</v>
      </c>
      <c r="F6298" s="6" t="str">
        <f t="shared" si="302"/>
        <v>module=sacins</v>
      </c>
    </row>
    <row r="6299" spans="1:6" ht="30" customHeight="1">
      <c r="A6299" s="3" t="s">
        <v>2</v>
      </c>
      <c r="B6299" s="3" t="s">
        <v>12658</v>
      </c>
      <c r="C6299" s="3" t="s">
        <v>16237</v>
      </c>
      <c r="D6299" s="12" t="s">
        <v>20209</v>
      </c>
      <c r="E6299" s="6" t="str">
        <f t="shared" si="300"/>
        <v>module=gacins</v>
      </c>
      <c r="F6299" s="6" t="str">
        <f t="shared" si="302"/>
        <v>module=sacins</v>
      </c>
    </row>
    <row r="6300" spans="1:6" ht="30" customHeight="1">
      <c r="A6300" s="3" t="s">
        <v>2</v>
      </c>
      <c r="B6300" s="3" t="s">
        <v>12659</v>
      </c>
      <c r="C6300" s="3" t="s">
        <v>16238</v>
      </c>
      <c r="D6300" s="12" t="s">
        <v>20210</v>
      </c>
      <c r="E6300" s="6" t="str">
        <f t="shared" si="300"/>
        <v>module=gacins</v>
      </c>
      <c r="F6300" s="6" t="str">
        <f t="shared" si="302"/>
        <v>module=sacins</v>
      </c>
    </row>
    <row r="6301" spans="1:6" ht="30" customHeight="1">
      <c r="A6301" s="3" t="s">
        <v>2</v>
      </c>
      <c r="B6301" s="3" t="s">
        <v>12660</v>
      </c>
      <c r="C6301" s="3" t="s">
        <v>16239</v>
      </c>
      <c r="D6301" s="12" t="s">
        <v>20211</v>
      </c>
      <c r="E6301" s="6" t="str">
        <f t="shared" si="300"/>
        <v>module=gacins</v>
      </c>
      <c r="F6301" s="6" t="str">
        <f t="shared" si="302"/>
        <v>module=sacins</v>
      </c>
    </row>
    <row r="6302" spans="1:6" ht="30" customHeight="1">
      <c r="A6302" s="3" t="s">
        <v>2</v>
      </c>
      <c r="B6302" s="3" t="s">
        <v>12661</v>
      </c>
      <c r="C6302" s="3" t="s">
        <v>16240</v>
      </c>
      <c r="D6302" s="12" t="s">
        <v>20212</v>
      </c>
      <c r="E6302" s="6" t="str">
        <f t="shared" si="300"/>
        <v>module=gacins</v>
      </c>
      <c r="F6302" s="6" t="str">
        <f t="shared" si="302"/>
        <v>module=sacins</v>
      </c>
    </row>
    <row r="6303" spans="1:6" ht="30" customHeight="1">
      <c r="A6303" s="3" t="s">
        <v>2</v>
      </c>
      <c r="B6303" s="3" t="s">
        <v>12662</v>
      </c>
      <c r="C6303" s="3" t="s">
        <v>16241</v>
      </c>
      <c r="D6303" s="12" t="s">
        <v>20213</v>
      </c>
      <c r="E6303" s="6" t="str">
        <f t="shared" ref="E6303:E6366" si="303">HYPERLINK("http://www.ssc.wisc.edu/wlsresearch/documentation/waves/?wave=grad2k&amp;module=gacins","module=gacins")</f>
        <v>module=gacins</v>
      </c>
      <c r="F6303" s="6" t="str">
        <f t="shared" ref="F6303:F6316" si="304">HYPERLINK("http://www.ssc.wisc.edu/wlsresearch/documentation/waves/?wave=sib2k&amp;module=sacins","module=sacins")</f>
        <v>module=sacins</v>
      </c>
    </row>
    <row r="6304" spans="1:6" ht="30" customHeight="1">
      <c r="A6304" s="3" t="s">
        <v>2</v>
      </c>
      <c r="B6304" s="3" t="s">
        <v>12663</v>
      </c>
      <c r="C6304" s="3" t="s">
        <v>16242</v>
      </c>
      <c r="D6304" s="12" t="s">
        <v>20214</v>
      </c>
      <c r="E6304" s="6" t="str">
        <f t="shared" si="303"/>
        <v>module=gacins</v>
      </c>
      <c r="F6304" s="6" t="str">
        <f t="shared" si="304"/>
        <v>module=sacins</v>
      </c>
    </row>
    <row r="6305" spans="1:6" ht="30" customHeight="1">
      <c r="A6305" s="3" t="s">
        <v>2</v>
      </c>
      <c r="B6305" s="3" t="s">
        <v>12664</v>
      </c>
      <c r="C6305" s="3" t="s">
        <v>16243</v>
      </c>
      <c r="D6305" s="12" t="s">
        <v>20215</v>
      </c>
      <c r="E6305" s="6" t="str">
        <f t="shared" si="303"/>
        <v>module=gacins</v>
      </c>
      <c r="F6305" s="6" t="str">
        <f t="shared" si="304"/>
        <v>module=sacins</v>
      </c>
    </row>
    <row r="6306" spans="1:6" ht="30" customHeight="1">
      <c r="A6306" s="3" t="s">
        <v>2</v>
      </c>
      <c r="B6306" s="3" t="s">
        <v>12665</v>
      </c>
      <c r="C6306" s="3" t="s">
        <v>16244</v>
      </c>
      <c r="D6306" s="12" t="s">
        <v>20216</v>
      </c>
      <c r="E6306" s="6" t="str">
        <f t="shared" si="303"/>
        <v>module=gacins</v>
      </c>
      <c r="F6306" s="6" t="str">
        <f t="shared" si="304"/>
        <v>module=sacins</v>
      </c>
    </row>
    <row r="6307" spans="1:6" ht="30" customHeight="1">
      <c r="A6307" s="3" t="s">
        <v>2</v>
      </c>
      <c r="B6307" s="3" t="s">
        <v>12666</v>
      </c>
      <c r="C6307" s="3" t="s">
        <v>16245</v>
      </c>
      <c r="D6307" s="12" t="s">
        <v>20217</v>
      </c>
      <c r="E6307" s="6" t="str">
        <f t="shared" si="303"/>
        <v>module=gacins</v>
      </c>
      <c r="F6307" s="6" t="str">
        <f t="shared" si="304"/>
        <v>module=sacins</v>
      </c>
    </row>
    <row r="6308" spans="1:6" ht="30" customHeight="1">
      <c r="A6308" s="3" t="s">
        <v>2</v>
      </c>
      <c r="B6308" s="3" t="s">
        <v>12667</v>
      </c>
      <c r="C6308" s="3" t="s">
        <v>16246</v>
      </c>
      <c r="D6308" s="12" t="s">
        <v>20218</v>
      </c>
      <c r="E6308" s="6" t="str">
        <f t="shared" si="303"/>
        <v>module=gacins</v>
      </c>
      <c r="F6308" s="6" t="str">
        <f t="shared" si="304"/>
        <v>module=sacins</v>
      </c>
    </row>
    <row r="6309" spans="1:6" ht="30" customHeight="1">
      <c r="A6309" s="3" t="s">
        <v>2</v>
      </c>
      <c r="B6309" s="3" t="s">
        <v>12668</v>
      </c>
      <c r="C6309" s="3" t="s">
        <v>16247</v>
      </c>
      <c r="D6309" s="12" t="s">
        <v>20219</v>
      </c>
      <c r="E6309" s="6" t="str">
        <f t="shared" si="303"/>
        <v>module=gacins</v>
      </c>
      <c r="F6309" s="6" t="str">
        <f t="shared" si="304"/>
        <v>module=sacins</v>
      </c>
    </row>
    <row r="6310" spans="1:6" ht="30" customHeight="1">
      <c r="A6310" s="3" t="s">
        <v>2</v>
      </c>
      <c r="B6310" s="3" t="s">
        <v>12669</v>
      </c>
      <c r="C6310" s="3" t="s">
        <v>16248</v>
      </c>
      <c r="D6310" s="12" t="s">
        <v>20220</v>
      </c>
      <c r="E6310" s="6" t="str">
        <f t="shared" si="303"/>
        <v>module=gacins</v>
      </c>
      <c r="F6310" s="6" t="str">
        <f t="shared" si="304"/>
        <v>module=sacins</v>
      </c>
    </row>
    <row r="6311" spans="1:6" ht="30" customHeight="1">
      <c r="A6311" s="3" t="s">
        <v>2</v>
      </c>
      <c r="B6311" s="3" t="s">
        <v>12670</v>
      </c>
      <c r="C6311" s="3" t="s">
        <v>16249</v>
      </c>
      <c r="D6311" s="12" t="s">
        <v>20221</v>
      </c>
      <c r="E6311" s="6" t="str">
        <f t="shared" si="303"/>
        <v>module=gacins</v>
      </c>
      <c r="F6311" s="6" t="str">
        <f t="shared" si="304"/>
        <v>module=sacins</v>
      </c>
    </row>
    <row r="6312" spans="1:6" ht="30" customHeight="1">
      <c r="A6312" s="3" t="s">
        <v>2</v>
      </c>
      <c r="B6312" s="3" t="s">
        <v>12671</v>
      </c>
      <c r="C6312" s="3" t="s">
        <v>16250</v>
      </c>
      <c r="D6312" s="12" t="s">
        <v>20222</v>
      </c>
      <c r="E6312" s="6" t="str">
        <f t="shared" si="303"/>
        <v>module=gacins</v>
      </c>
      <c r="F6312" s="6" t="str">
        <f t="shared" si="304"/>
        <v>module=sacins</v>
      </c>
    </row>
    <row r="6313" spans="1:6" ht="30" customHeight="1">
      <c r="A6313" s="3" t="s">
        <v>2</v>
      </c>
      <c r="B6313" s="3" t="s">
        <v>12672</v>
      </c>
      <c r="C6313" s="3" t="s">
        <v>16251</v>
      </c>
      <c r="D6313" s="12" t="s">
        <v>20223</v>
      </c>
      <c r="E6313" s="6" t="str">
        <f t="shared" si="303"/>
        <v>module=gacins</v>
      </c>
      <c r="F6313" s="6" t="str">
        <f t="shared" si="304"/>
        <v>module=sacins</v>
      </c>
    </row>
    <row r="6314" spans="1:6" ht="30" customHeight="1">
      <c r="A6314" s="3" t="s">
        <v>2</v>
      </c>
      <c r="B6314" s="3" t="s">
        <v>12673</v>
      </c>
      <c r="C6314" s="3" t="s">
        <v>16252</v>
      </c>
      <c r="D6314" s="12" t="s">
        <v>20224</v>
      </c>
      <c r="E6314" s="6" t="str">
        <f t="shared" si="303"/>
        <v>module=gacins</v>
      </c>
      <c r="F6314" s="6" t="str">
        <f t="shared" si="304"/>
        <v>module=sacins</v>
      </c>
    </row>
    <row r="6315" spans="1:6" ht="30" customHeight="1">
      <c r="A6315" s="3" t="s">
        <v>2</v>
      </c>
      <c r="B6315" s="3" t="s">
        <v>12674</v>
      </c>
      <c r="C6315" s="3" t="s">
        <v>16253</v>
      </c>
      <c r="D6315" s="12" t="s">
        <v>20225</v>
      </c>
      <c r="E6315" s="6" t="str">
        <f t="shared" si="303"/>
        <v>module=gacins</v>
      </c>
      <c r="F6315" s="6" t="str">
        <f t="shared" si="304"/>
        <v>module=sacins</v>
      </c>
    </row>
    <row r="6316" spans="1:6" ht="30" customHeight="1">
      <c r="A6316" s="3" t="s">
        <v>2</v>
      </c>
      <c r="B6316" s="3" t="s">
        <v>12675</v>
      </c>
      <c r="C6316" s="3" t="s">
        <v>16254</v>
      </c>
      <c r="D6316" s="12" t="s">
        <v>20226</v>
      </c>
      <c r="E6316" s="6" t="str">
        <f t="shared" si="303"/>
        <v>module=gacins</v>
      </c>
      <c r="F6316" s="6" t="str">
        <f t="shared" si="304"/>
        <v>module=sacins</v>
      </c>
    </row>
    <row r="6317" spans="1:6" ht="30" customHeight="1">
      <c r="A6317" s="3" t="s">
        <v>3</v>
      </c>
      <c r="B6317" s="3" t="s">
        <v>12676</v>
      </c>
      <c r="C6317" s="3" t="s">
        <v>12676</v>
      </c>
      <c r="D6317" s="12" t="s">
        <v>20227</v>
      </c>
      <c r="E6317" s="6" t="str">
        <f t="shared" si="303"/>
        <v>module=gacins</v>
      </c>
      <c r="F6317" s="3" t="s">
        <v>114</v>
      </c>
    </row>
    <row r="6318" spans="1:6" ht="30" customHeight="1">
      <c r="A6318" s="3" t="s">
        <v>3</v>
      </c>
      <c r="B6318" s="3" t="s">
        <v>12677</v>
      </c>
      <c r="C6318" s="3" t="s">
        <v>12677</v>
      </c>
      <c r="D6318" s="12" t="s">
        <v>20153</v>
      </c>
      <c r="E6318" s="6" t="str">
        <f t="shared" si="303"/>
        <v>module=gacins</v>
      </c>
      <c r="F6318" s="3" t="s">
        <v>114</v>
      </c>
    </row>
    <row r="6319" spans="1:6" ht="30" customHeight="1">
      <c r="A6319" s="3" t="s">
        <v>3</v>
      </c>
      <c r="B6319" s="3" t="s">
        <v>12678</v>
      </c>
      <c r="C6319" s="3" t="s">
        <v>12678</v>
      </c>
      <c r="D6319" s="12" t="s">
        <v>20228</v>
      </c>
      <c r="E6319" s="6" t="str">
        <f t="shared" si="303"/>
        <v>module=gacins</v>
      </c>
      <c r="F6319" s="3" t="s">
        <v>114</v>
      </c>
    </row>
    <row r="6320" spans="1:6" ht="30" customHeight="1">
      <c r="A6320" s="3" t="s">
        <v>3</v>
      </c>
      <c r="B6320" s="3" t="s">
        <v>12679</v>
      </c>
      <c r="C6320" s="3" t="s">
        <v>12679</v>
      </c>
      <c r="D6320" s="12" t="s">
        <v>20229</v>
      </c>
      <c r="E6320" s="6" t="str">
        <f t="shared" si="303"/>
        <v>module=gacins</v>
      </c>
      <c r="F6320" s="3" t="s">
        <v>114</v>
      </c>
    </row>
    <row r="6321" spans="1:6" ht="30" customHeight="1">
      <c r="A6321" s="3" t="s">
        <v>3</v>
      </c>
      <c r="B6321" s="3" t="s">
        <v>12680</v>
      </c>
      <c r="C6321" s="3" t="s">
        <v>12680</v>
      </c>
      <c r="D6321" s="12" t="s">
        <v>20230</v>
      </c>
      <c r="E6321" s="6" t="str">
        <f t="shared" si="303"/>
        <v>module=gacins</v>
      </c>
      <c r="F6321" s="3" t="s">
        <v>114</v>
      </c>
    </row>
    <row r="6322" spans="1:6" ht="30" customHeight="1">
      <c r="A6322" s="3" t="s">
        <v>3</v>
      </c>
      <c r="B6322" s="3" t="s">
        <v>12681</v>
      </c>
      <c r="C6322" s="3" t="s">
        <v>12681</v>
      </c>
      <c r="D6322" s="12" t="s">
        <v>20231</v>
      </c>
      <c r="E6322" s="6" t="str">
        <f t="shared" si="303"/>
        <v>module=gacins</v>
      </c>
      <c r="F6322" s="3" t="s">
        <v>114</v>
      </c>
    </row>
    <row r="6323" spans="1:6" ht="30" customHeight="1">
      <c r="A6323" s="3" t="s">
        <v>3</v>
      </c>
      <c r="B6323" s="3" t="s">
        <v>12682</v>
      </c>
      <c r="C6323" s="3" t="s">
        <v>12682</v>
      </c>
      <c r="D6323" s="12" t="s">
        <v>20159</v>
      </c>
      <c r="E6323" s="6" t="str">
        <f t="shared" si="303"/>
        <v>module=gacins</v>
      </c>
      <c r="F6323" s="3" t="s">
        <v>114</v>
      </c>
    </row>
    <row r="6324" spans="1:6" ht="30" customHeight="1">
      <c r="A6324" s="3" t="s">
        <v>3</v>
      </c>
      <c r="B6324" s="3" t="s">
        <v>12683</v>
      </c>
      <c r="C6324" s="3" t="s">
        <v>12683</v>
      </c>
      <c r="D6324" s="12" t="s">
        <v>20160</v>
      </c>
      <c r="E6324" s="6" t="str">
        <f t="shared" si="303"/>
        <v>module=gacins</v>
      </c>
      <c r="F6324" s="3" t="s">
        <v>114</v>
      </c>
    </row>
    <row r="6325" spans="1:6" ht="30" customHeight="1">
      <c r="A6325" s="3" t="s">
        <v>3</v>
      </c>
      <c r="B6325" s="3" t="s">
        <v>12684</v>
      </c>
      <c r="C6325" s="3" t="s">
        <v>12684</v>
      </c>
      <c r="D6325" s="12" t="s">
        <v>20232</v>
      </c>
      <c r="E6325" s="6" t="str">
        <f t="shared" si="303"/>
        <v>module=gacins</v>
      </c>
      <c r="F6325" s="3" t="s">
        <v>114</v>
      </c>
    </row>
    <row r="6326" spans="1:6" ht="30" customHeight="1">
      <c r="A6326" s="3" t="s">
        <v>3</v>
      </c>
      <c r="B6326" s="3" t="s">
        <v>12685</v>
      </c>
      <c r="C6326" s="3" t="s">
        <v>12685</v>
      </c>
      <c r="D6326" s="12" t="s">
        <v>20165</v>
      </c>
      <c r="E6326" s="6" t="str">
        <f t="shared" si="303"/>
        <v>module=gacins</v>
      </c>
      <c r="F6326" s="3" t="s">
        <v>114</v>
      </c>
    </row>
    <row r="6327" spans="1:6" ht="30" customHeight="1">
      <c r="A6327" s="3" t="s">
        <v>3</v>
      </c>
      <c r="B6327" s="3" t="s">
        <v>12686</v>
      </c>
      <c r="C6327" s="3" t="s">
        <v>12686</v>
      </c>
      <c r="D6327" s="12" t="s">
        <v>20233</v>
      </c>
      <c r="E6327" s="6" t="str">
        <f t="shared" si="303"/>
        <v>module=gacins</v>
      </c>
      <c r="F6327" s="3" t="s">
        <v>114</v>
      </c>
    </row>
    <row r="6328" spans="1:6" ht="30" customHeight="1">
      <c r="A6328" s="3" t="s">
        <v>3</v>
      </c>
      <c r="B6328" s="3" t="s">
        <v>12687</v>
      </c>
      <c r="C6328" s="3" t="s">
        <v>12687</v>
      </c>
      <c r="D6328" s="12" t="s">
        <v>20234</v>
      </c>
      <c r="E6328" s="6" t="str">
        <f t="shared" si="303"/>
        <v>module=gacins</v>
      </c>
      <c r="F6328" s="3" t="s">
        <v>114</v>
      </c>
    </row>
    <row r="6329" spans="1:6" ht="30" customHeight="1">
      <c r="A6329" s="3" t="s">
        <v>3</v>
      </c>
      <c r="B6329" s="3" t="s">
        <v>12688</v>
      </c>
      <c r="C6329" s="3" t="s">
        <v>12688</v>
      </c>
      <c r="D6329" s="12" t="s">
        <v>20235</v>
      </c>
      <c r="E6329" s="6" t="str">
        <f t="shared" si="303"/>
        <v>module=gacins</v>
      </c>
      <c r="F6329" s="3" t="s">
        <v>114</v>
      </c>
    </row>
    <row r="6330" spans="1:6" ht="30" customHeight="1">
      <c r="A6330" s="3" t="s">
        <v>3</v>
      </c>
      <c r="B6330" s="3" t="s">
        <v>12689</v>
      </c>
      <c r="C6330" s="3" t="s">
        <v>12689</v>
      </c>
      <c r="D6330" s="12" t="s">
        <v>20236</v>
      </c>
      <c r="E6330" s="6" t="str">
        <f t="shared" si="303"/>
        <v>module=gacins</v>
      </c>
      <c r="F6330" s="3" t="s">
        <v>114</v>
      </c>
    </row>
    <row r="6331" spans="1:6" ht="30" customHeight="1">
      <c r="A6331" s="3" t="s">
        <v>3</v>
      </c>
      <c r="B6331" s="3" t="s">
        <v>12690</v>
      </c>
      <c r="C6331" s="3" t="s">
        <v>12690</v>
      </c>
      <c r="D6331" s="12" t="s">
        <v>20237</v>
      </c>
      <c r="E6331" s="6" t="str">
        <f t="shared" si="303"/>
        <v>module=gacins</v>
      </c>
      <c r="F6331" s="3" t="s">
        <v>114</v>
      </c>
    </row>
    <row r="6332" spans="1:6" ht="30" customHeight="1">
      <c r="A6332" s="3" t="s">
        <v>3</v>
      </c>
      <c r="B6332" s="3" t="s">
        <v>12691</v>
      </c>
      <c r="C6332" s="3" t="s">
        <v>12691</v>
      </c>
      <c r="D6332" s="12" t="s">
        <v>20238</v>
      </c>
      <c r="E6332" s="6" t="str">
        <f t="shared" si="303"/>
        <v>module=gacins</v>
      </c>
      <c r="F6332" s="3" t="s">
        <v>114</v>
      </c>
    </row>
    <row r="6333" spans="1:6" ht="30" customHeight="1">
      <c r="A6333" s="3" t="s">
        <v>3</v>
      </c>
      <c r="B6333" s="3" t="s">
        <v>12692</v>
      </c>
      <c r="C6333" s="3" t="s">
        <v>12692</v>
      </c>
      <c r="D6333" s="12" t="s">
        <v>20239</v>
      </c>
      <c r="E6333" s="6" t="str">
        <f t="shared" si="303"/>
        <v>module=gacins</v>
      </c>
      <c r="F6333" s="3" t="s">
        <v>114</v>
      </c>
    </row>
    <row r="6334" spans="1:6" ht="30" customHeight="1">
      <c r="A6334" s="3" t="s">
        <v>3</v>
      </c>
      <c r="B6334" s="3" t="s">
        <v>12693</v>
      </c>
      <c r="C6334" s="3" t="s">
        <v>12693</v>
      </c>
      <c r="D6334" s="12" t="s">
        <v>20240</v>
      </c>
      <c r="E6334" s="6" t="str">
        <f t="shared" si="303"/>
        <v>module=gacins</v>
      </c>
      <c r="F6334" s="3" t="s">
        <v>114</v>
      </c>
    </row>
    <row r="6335" spans="1:6" ht="30" customHeight="1">
      <c r="A6335" s="3" t="s">
        <v>3</v>
      </c>
      <c r="B6335" s="3" t="s">
        <v>12694</v>
      </c>
      <c r="C6335" s="3" t="s">
        <v>12694</v>
      </c>
      <c r="D6335" s="12" t="s">
        <v>20241</v>
      </c>
      <c r="E6335" s="6" t="str">
        <f t="shared" si="303"/>
        <v>module=gacins</v>
      </c>
      <c r="F6335" s="3" t="s">
        <v>114</v>
      </c>
    </row>
    <row r="6336" spans="1:6" ht="30" customHeight="1">
      <c r="A6336" s="3" t="s">
        <v>3</v>
      </c>
      <c r="B6336" s="3" t="s">
        <v>12695</v>
      </c>
      <c r="C6336" s="3" t="s">
        <v>12695</v>
      </c>
      <c r="D6336" s="12" t="s">
        <v>20242</v>
      </c>
      <c r="E6336" s="6" t="str">
        <f t="shared" si="303"/>
        <v>module=gacins</v>
      </c>
      <c r="F6336" s="3" t="s">
        <v>114</v>
      </c>
    </row>
    <row r="6337" spans="1:6" ht="30" customHeight="1">
      <c r="A6337" s="3" t="s">
        <v>3</v>
      </c>
      <c r="B6337" s="3" t="s">
        <v>12696</v>
      </c>
      <c r="C6337" s="3" t="s">
        <v>12696</v>
      </c>
      <c r="D6337" s="12" t="s">
        <v>20243</v>
      </c>
      <c r="E6337" s="6" t="str">
        <f t="shared" si="303"/>
        <v>module=gacins</v>
      </c>
      <c r="F6337" s="3" t="s">
        <v>114</v>
      </c>
    </row>
    <row r="6338" spans="1:6" ht="30" customHeight="1">
      <c r="A6338" s="3" t="s">
        <v>3</v>
      </c>
      <c r="B6338" s="3" t="s">
        <v>12697</v>
      </c>
      <c r="C6338" s="3" t="s">
        <v>12697</v>
      </c>
      <c r="D6338" s="12" t="s">
        <v>20244</v>
      </c>
      <c r="E6338" s="6" t="str">
        <f t="shared" si="303"/>
        <v>module=gacins</v>
      </c>
      <c r="F6338" s="3" t="s">
        <v>114</v>
      </c>
    </row>
    <row r="6339" spans="1:6" ht="30" customHeight="1">
      <c r="A6339" s="3" t="s">
        <v>3</v>
      </c>
      <c r="B6339" s="3" t="s">
        <v>12698</v>
      </c>
      <c r="C6339" s="3" t="s">
        <v>12698</v>
      </c>
      <c r="D6339" s="12" t="s">
        <v>20245</v>
      </c>
      <c r="E6339" s="6" t="str">
        <f t="shared" si="303"/>
        <v>module=gacins</v>
      </c>
      <c r="F6339" s="3" t="s">
        <v>114</v>
      </c>
    </row>
    <row r="6340" spans="1:6" ht="30" customHeight="1">
      <c r="A6340" s="3" t="s">
        <v>3</v>
      </c>
      <c r="B6340" s="3" t="s">
        <v>12699</v>
      </c>
      <c r="C6340" s="3" t="s">
        <v>12699</v>
      </c>
      <c r="D6340" s="12" t="s">
        <v>20246</v>
      </c>
      <c r="E6340" s="6" t="str">
        <f t="shared" si="303"/>
        <v>module=gacins</v>
      </c>
      <c r="F6340" s="3" t="s">
        <v>114</v>
      </c>
    </row>
    <row r="6341" spans="1:6" ht="30" customHeight="1">
      <c r="A6341" s="3" t="s">
        <v>3</v>
      </c>
      <c r="B6341" s="3" t="s">
        <v>12700</v>
      </c>
      <c r="C6341" s="3" t="s">
        <v>12700</v>
      </c>
      <c r="D6341" s="12" t="s">
        <v>20247</v>
      </c>
      <c r="E6341" s="6" t="str">
        <f t="shared" si="303"/>
        <v>module=gacins</v>
      </c>
      <c r="F6341" s="3" t="s">
        <v>114</v>
      </c>
    </row>
    <row r="6342" spans="1:6" ht="30" customHeight="1">
      <c r="A6342" s="3" t="s">
        <v>3</v>
      </c>
      <c r="B6342" s="3" t="s">
        <v>12701</v>
      </c>
      <c r="C6342" s="3" t="s">
        <v>12701</v>
      </c>
      <c r="D6342" s="12" t="s">
        <v>20248</v>
      </c>
      <c r="E6342" s="6" t="str">
        <f t="shared" si="303"/>
        <v>module=gacins</v>
      </c>
      <c r="F6342" s="3" t="s">
        <v>114</v>
      </c>
    </row>
    <row r="6343" spans="1:6" ht="30" customHeight="1">
      <c r="A6343" s="3" t="s">
        <v>3</v>
      </c>
      <c r="B6343" s="3" t="s">
        <v>12702</v>
      </c>
      <c r="C6343" s="3" t="s">
        <v>12702</v>
      </c>
      <c r="D6343" s="12" t="s">
        <v>20249</v>
      </c>
      <c r="E6343" s="6" t="str">
        <f t="shared" si="303"/>
        <v>module=gacins</v>
      </c>
      <c r="F6343" s="3" t="s">
        <v>114</v>
      </c>
    </row>
    <row r="6344" spans="1:6" ht="30" customHeight="1">
      <c r="A6344" s="3" t="s">
        <v>3</v>
      </c>
      <c r="B6344" s="3" t="s">
        <v>12703</v>
      </c>
      <c r="C6344" s="3" t="s">
        <v>12703</v>
      </c>
      <c r="D6344" s="12" t="s">
        <v>20250</v>
      </c>
      <c r="E6344" s="6" t="str">
        <f t="shared" si="303"/>
        <v>module=gacins</v>
      </c>
      <c r="F6344" s="3" t="s">
        <v>114</v>
      </c>
    </row>
    <row r="6345" spans="1:6" ht="30" customHeight="1">
      <c r="A6345" s="3" t="s">
        <v>3</v>
      </c>
      <c r="B6345" s="3" t="s">
        <v>12704</v>
      </c>
      <c r="C6345" s="3" t="s">
        <v>12704</v>
      </c>
      <c r="D6345" s="12" t="s">
        <v>20251</v>
      </c>
      <c r="E6345" s="6" t="str">
        <f t="shared" si="303"/>
        <v>module=gacins</v>
      </c>
      <c r="F6345" s="3" t="s">
        <v>114</v>
      </c>
    </row>
    <row r="6346" spans="1:6" ht="30" customHeight="1">
      <c r="A6346" s="3" t="s">
        <v>3</v>
      </c>
      <c r="B6346" s="3" t="s">
        <v>12705</v>
      </c>
      <c r="C6346" s="3" t="s">
        <v>12705</v>
      </c>
      <c r="D6346" s="12" t="s">
        <v>20252</v>
      </c>
      <c r="E6346" s="6" t="str">
        <f t="shared" si="303"/>
        <v>module=gacins</v>
      </c>
      <c r="F6346" s="3" t="s">
        <v>114</v>
      </c>
    </row>
    <row r="6347" spans="1:6" ht="30" customHeight="1">
      <c r="A6347" s="3" t="s">
        <v>3</v>
      </c>
      <c r="B6347" s="3" t="s">
        <v>12706</v>
      </c>
      <c r="C6347" s="3" t="s">
        <v>12706</v>
      </c>
      <c r="D6347" s="12" t="s">
        <v>20253</v>
      </c>
      <c r="E6347" s="6" t="str">
        <f t="shared" si="303"/>
        <v>module=gacins</v>
      </c>
      <c r="F6347" s="3" t="s">
        <v>114</v>
      </c>
    </row>
    <row r="6348" spans="1:6" ht="30" customHeight="1">
      <c r="A6348" s="3" t="s">
        <v>3</v>
      </c>
      <c r="B6348" s="3" t="s">
        <v>12707</v>
      </c>
      <c r="C6348" s="3" t="s">
        <v>12707</v>
      </c>
      <c r="D6348" s="12" t="s">
        <v>20254</v>
      </c>
      <c r="E6348" s="6" t="str">
        <f t="shared" si="303"/>
        <v>module=gacins</v>
      </c>
      <c r="F6348" s="3" t="s">
        <v>114</v>
      </c>
    </row>
    <row r="6349" spans="1:6" ht="30" customHeight="1">
      <c r="A6349" s="3" t="s">
        <v>3</v>
      </c>
      <c r="B6349" s="3" t="s">
        <v>12708</v>
      </c>
      <c r="C6349" s="3" t="s">
        <v>12708</v>
      </c>
      <c r="D6349" s="12" t="s">
        <v>20255</v>
      </c>
      <c r="E6349" s="6" t="str">
        <f t="shared" si="303"/>
        <v>module=gacins</v>
      </c>
      <c r="F6349" s="3" t="s">
        <v>114</v>
      </c>
    </row>
    <row r="6350" spans="1:6" ht="30" customHeight="1">
      <c r="A6350" s="3" t="s">
        <v>3</v>
      </c>
      <c r="B6350" s="3" t="s">
        <v>12709</v>
      </c>
      <c r="C6350" s="3" t="s">
        <v>12709</v>
      </c>
      <c r="D6350" s="12" t="s">
        <v>20256</v>
      </c>
      <c r="E6350" s="6" t="str">
        <f t="shared" si="303"/>
        <v>module=gacins</v>
      </c>
      <c r="F6350" s="3" t="s">
        <v>114</v>
      </c>
    </row>
    <row r="6351" spans="1:6" ht="30" customHeight="1">
      <c r="A6351" s="3" t="s">
        <v>3</v>
      </c>
      <c r="B6351" s="3" t="s">
        <v>12710</v>
      </c>
      <c r="C6351" s="3" t="s">
        <v>12710</v>
      </c>
      <c r="D6351" s="12" t="s">
        <v>20257</v>
      </c>
      <c r="E6351" s="6" t="str">
        <f t="shared" si="303"/>
        <v>module=gacins</v>
      </c>
      <c r="F6351" s="3" t="s">
        <v>114</v>
      </c>
    </row>
    <row r="6352" spans="1:6" ht="30" customHeight="1">
      <c r="A6352" s="3" t="s">
        <v>3</v>
      </c>
      <c r="B6352" s="3" t="s">
        <v>12711</v>
      </c>
      <c r="C6352" s="3" t="s">
        <v>12711</v>
      </c>
      <c r="D6352" s="12" t="s">
        <v>20258</v>
      </c>
      <c r="E6352" s="6" t="str">
        <f t="shared" si="303"/>
        <v>module=gacins</v>
      </c>
      <c r="F6352" s="3" t="s">
        <v>114</v>
      </c>
    </row>
    <row r="6353" spans="1:6" ht="30" customHeight="1">
      <c r="A6353" s="3" t="s">
        <v>3</v>
      </c>
      <c r="B6353" s="3" t="s">
        <v>12712</v>
      </c>
      <c r="C6353" s="3" t="s">
        <v>12712</v>
      </c>
      <c r="D6353" s="12" t="s">
        <v>20259</v>
      </c>
      <c r="E6353" s="6" t="str">
        <f t="shared" si="303"/>
        <v>module=gacins</v>
      </c>
      <c r="F6353" s="3" t="s">
        <v>114</v>
      </c>
    </row>
    <row r="6354" spans="1:6" ht="30" customHeight="1">
      <c r="A6354" s="3" t="s">
        <v>3</v>
      </c>
      <c r="B6354" s="3" t="s">
        <v>12713</v>
      </c>
      <c r="C6354" s="3" t="s">
        <v>12713</v>
      </c>
      <c r="D6354" s="12" t="s">
        <v>20260</v>
      </c>
      <c r="E6354" s="6" t="str">
        <f t="shared" si="303"/>
        <v>module=gacins</v>
      </c>
      <c r="F6354" s="3" t="s">
        <v>114</v>
      </c>
    </row>
    <row r="6355" spans="1:6" ht="30" customHeight="1">
      <c r="A6355" s="3" t="s">
        <v>3</v>
      </c>
      <c r="B6355" s="3" t="s">
        <v>12714</v>
      </c>
      <c r="C6355" s="3" t="s">
        <v>12714</v>
      </c>
      <c r="D6355" s="12" t="s">
        <v>20261</v>
      </c>
      <c r="E6355" s="6" t="str">
        <f t="shared" si="303"/>
        <v>module=gacins</v>
      </c>
      <c r="F6355" s="3" t="s">
        <v>114</v>
      </c>
    </row>
    <row r="6356" spans="1:6" ht="30" customHeight="1">
      <c r="A6356" s="3" t="s">
        <v>3</v>
      </c>
      <c r="B6356" s="3" t="s">
        <v>12715</v>
      </c>
      <c r="C6356" s="3" t="s">
        <v>12715</v>
      </c>
      <c r="D6356" s="12" t="s">
        <v>20262</v>
      </c>
      <c r="E6356" s="6" t="str">
        <f t="shared" si="303"/>
        <v>module=gacins</v>
      </c>
      <c r="F6356" s="3" t="s">
        <v>114</v>
      </c>
    </row>
    <row r="6357" spans="1:6" ht="30" customHeight="1">
      <c r="A6357" s="3" t="s">
        <v>3</v>
      </c>
      <c r="B6357" s="3" t="s">
        <v>12716</v>
      </c>
      <c r="C6357" s="3" t="s">
        <v>12716</v>
      </c>
      <c r="D6357" s="12" t="s">
        <v>20263</v>
      </c>
      <c r="E6357" s="6" t="str">
        <f t="shared" si="303"/>
        <v>module=gacins</v>
      </c>
      <c r="F6357" s="3" t="s">
        <v>114</v>
      </c>
    </row>
    <row r="6358" spans="1:6" ht="30" customHeight="1">
      <c r="A6358" s="3" t="s">
        <v>3</v>
      </c>
      <c r="B6358" s="3" t="s">
        <v>12717</v>
      </c>
      <c r="C6358" s="3" t="s">
        <v>12717</v>
      </c>
      <c r="D6358" s="12" t="s">
        <v>20264</v>
      </c>
      <c r="E6358" s="6" t="str">
        <f t="shared" si="303"/>
        <v>module=gacins</v>
      </c>
      <c r="F6358" s="3" t="s">
        <v>114</v>
      </c>
    </row>
    <row r="6359" spans="1:6" ht="30" customHeight="1">
      <c r="A6359" s="3" t="s">
        <v>3</v>
      </c>
      <c r="B6359" s="3" t="s">
        <v>12718</v>
      </c>
      <c r="C6359" s="3" t="s">
        <v>12718</v>
      </c>
      <c r="D6359" s="12" t="s">
        <v>20265</v>
      </c>
      <c r="E6359" s="6" t="str">
        <f t="shared" si="303"/>
        <v>module=gacins</v>
      </c>
      <c r="F6359" s="3" t="s">
        <v>114</v>
      </c>
    </row>
    <row r="6360" spans="1:6" ht="30" customHeight="1">
      <c r="A6360" s="3" t="s">
        <v>3</v>
      </c>
      <c r="B6360" s="3" t="s">
        <v>12719</v>
      </c>
      <c r="C6360" s="3" t="s">
        <v>12719</v>
      </c>
      <c r="D6360" s="12" t="s">
        <v>20266</v>
      </c>
      <c r="E6360" s="6" t="str">
        <f t="shared" si="303"/>
        <v>module=gacins</v>
      </c>
      <c r="F6360" s="3" t="s">
        <v>114</v>
      </c>
    </row>
    <row r="6361" spans="1:6" ht="30" customHeight="1">
      <c r="A6361" s="3" t="s">
        <v>3</v>
      </c>
      <c r="B6361" s="3" t="s">
        <v>12720</v>
      </c>
      <c r="C6361" s="3" t="s">
        <v>12720</v>
      </c>
      <c r="D6361" s="12" t="s">
        <v>20267</v>
      </c>
      <c r="E6361" s="6" t="str">
        <f t="shared" si="303"/>
        <v>module=gacins</v>
      </c>
      <c r="F6361" s="3" t="s">
        <v>114</v>
      </c>
    </row>
    <row r="6362" spans="1:6" ht="30" customHeight="1">
      <c r="A6362" s="3" t="s">
        <v>3</v>
      </c>
      <c r="B6362" s="3" t="s">
        <v>12721</v>
      </c>
      <c r="C6362" s="3" t="s">
        <v>12721</v>
      </c>
      <c r="D6362" s="12" t="s">
        <v>20268</v>
      </c>
      <c r="E6362" s="6" t="str">
        <f t="shared" si="303"/>
        <v>module=gacins</v>
      </c>
      <c r="F6362" s="3" t="s">
        <v>114</v>
      </c>
    </row>
    <row r="6363" spans="1:6" ht="30" customHeight="1">
      <c r="A6363" s="3" t="s">
        <v>3</v>
      </c>
      <c r="B6363" s="3" t="s">
        <v>12722</v>
      </c>
      <c r="C6363" s="3" t="s">
        <v>12722</v>
      </c>
      <c r="D6363" s="12" t="s">
        <v>20269</v>
      </c>
      <c r="E6363" s="6" t="str">
        <f t="shared" si="303"/>
        <v>module=gacins</v>
      </c>
      <c r="F6363" s="3" t="s">
        <v>114</v>
      </c>
    </row>
    <row r="6364" spans="1:6" ht="30" customHeight="1">
      <c r="A6364" s="3" t="s">
        <v>3</v>
      </c>
      <c r="B6364" s="3" t="s">
        <v>12723</v>
      </c>
      <c r="C6364" s="3" t="s">
        <v>12723</v>
      </c>
      <c r="D6364" s="12" t="s">
        <v>20270</v>
      </c>
      <c r="E6364" s="6" t="str">
        <f t="shared" si="303"/>
        <v>module=gacins</v>
      </c>
      <c r="F6364" s="3" t="s">
        <v>114</v>
      </c>
    </row>
    <row r="6365" spans="1:6" ht="30" customHeight="1">
      <c r="A6365" s="3" t="s">
        <v>3</v>
      </c>
      <c r="B6365" s="3" t="s">
        <v>12724</v>
      </c>
      <c r="C6365" s="3" t="s">
        <v>12724</v>
      </c>
      <c r="D6365" s="12" t="s">
        <v>20271</v>
      </c>
      <c r="E6365" s="6" t="str">
        <f t="shared" si="303"/>
        <v>module=gacins</v>
      </c>
      <c r="F6365" s="3" t="s">
        <v>114</v>
      </c>
    </row>
    <row r="6366" spans="1:6" ht="30" customHeight="1">
      <c r="A6366" s="3" t="s">
        <v>3</v>
      </c>
      <c r="B6366" s="3" t="s">
        <v>12725</v>
      </c>
      <c r="C6366" s="3" t="s">
        <v>12725</v>
      </c>
      <c r="D6366" s="12" t="s">
        <v>20272</v>
      </c>
      <c r="E6366" s="6" t="str">
        <f t="shared" si="303"/>
        <v>module=gacins</v>
      </c>
      <c r="F6366" s="3" t="s">
        <v>114</v>
      </c>
    </row>
    <row r="6367" spans="1:6" ht="30" customHeight="1">
      <c r="A6367" s="3" t="s">
        <v>3</v>
      </c>
      <c r="B6367" s="3" t="s">
        <v>12726</v>
      </c>
      <c r="C6367" s="3" t="s">
        <v>12726</v>
      </c>
      <c r="D6367" s="12" t="s">
        <v>20273</v>
      </c>
      <c r="E6367" s="6" t="str">
        <f t="shared" ref="E6367:E6430" si="305">HYPERLINK("http://www.ssc.wisc.edu/wlsresearch/documentation/waves/?wave=grad2k&amp;module=gacins","module=gacins")</f>
        <v>module=gacins</v>
      </c>
      <c r="F6367" s="3" t="s">
        <v>114</v>
      </c>
    </row>
    <row r="6368" spans="1:6" ht="30" customHeight="1">
      <c r="A6368" s="3" t="s">
        <v>3</v>
      </c>
      <c r="B6368" s="3" t="s">
        <v>12727</v>
      </c>
      <c r="C6368" s="3" t="s">
        <v>12727</v>
      </c>
      <c r="D6368" s="12" t="s">
        <v>20274</v>
      </c>
      <c r="E6368" s="6" t="str">
        <f t="shared" si="305"/>
        <v>module=gacins</v>
      </c>
      <c r="F6368" s="3" t="s">
        <v>114</v>
      </c>
    </row>
    <row r="6369" spans="1:6" ht="30" customHeight="1">
      <c r="A6369" s="3" t="s">
        <v>3</v>
      </c>
      <c r="B6369" s="3" t="s">
        <v>12728</v>
      </c>
      <c r="C6369" s="3" t="s">
        <v>12728</v>
      </c>
      <c r="D6369" s="12" t="s">
        <v>20275</v>
      </c>
      <c r="E6369" s="6" t="str">
        <f t="shared" si="305"/>
        <v>module=gacins</v>
      </c>
      <c r="F6369" s="3" t="s">
        <v>114</v>
      </c>
    </row>
    <row r="6370" spans="1:6" ht="30" customHeight="1">
      <c r="A6370" s="3" t="s">
        <v>3</v>
      </c>
      <c r="B6370" s="3" t="s">
        <v>12729</v>
      </c>
      <c r="C6370" s="3" t="s">
        <v>12729</v>
      </c>
      <c r="D6370" s="12" t="s">
        <v>20276</v>
      </c>
      <c r="E6370" s="6" t="str">
        <f t="shared" si="305"/>
        <v>module=gacins</v>
      </c>
      <c r="F6370" s="3" t="s">
        <v>114</v>
      </c>
    </row>
    <row r="6371" spans="1:6" ht="30" customHeight="1">
      <c r="A6371" s="3" t="s">
        <v>3</v>
      </c>
      <c r="B6371" s="3" t="s">
        <v>12730</v>
      </c>
      <c r="C6371" s="3" t="s">
        <v>12730</v>
      </c>
      <c r="D6371" s="12" t="s">
        <v>20277</v>
      </c>
      <c r="E6371" s="6" t="str">
        <f t="shared" si="305"/>
        <v>module=gacins</v>
      </c>
      <c r="F6371" s="3" t="s">
        <v>114</v>
      </c>
    </row>
    <row r="6372" spans="1:6" ht="30" customHeight="1">
      <c r="A6372" s="3" t="s">
        <v>3</v>
      </c>
      <c r="B6372" s="3" t="s">
        <v>12731</v>
      </c>
      <c r="C6372" s="3" t="s">
        <v>12731</v>
      </c>
      <c r="D6372" s="12" t="s">
        <v>20278</v>
      </c>
      <c r="E6372" s="6" t="str">
        <f t="shared" si="305"/>
        <v>module=gacins</v>
      </c>
      <c r="F6372" s="3" t="s">
        <v>114</v>
      </c>
    </row>
    <row r="6373" spans="1:6" ht="30" customHeight="1">
      <c r="A6373" s="3" t="s">
        <v>3</v>
      </c>
      <c r="B6373" s="3" t="s">
        <v>12732</v>
      </c>
      <c r="C6373" s="3" t="s">
        <v>12732</v>
      </c>
      <c r="D6373" s="12" t="s">
        <v>20279</v>
      </c>
      <c r="E6373" s="6" t="str">
        <f t="shared" si="305"/>
        <v>module=gacins</v>
      </c>
      <c r="F6373" s="3" t="s">
        <v>114</v>
      </c>
    </row>
    <row r="6374" spans="1:6" ht="30" customHeight="1">
      <c r="A6374" s="3" t="s">
        <v>3</v>
      </c>
      <c r="B6374" s="3" t="s">
        <v>12733</v>
      </c>
      <c r="C6374" s="3" t="s">
        <v>12733</v>
      </c>
      <c r="D6374" s="12" t="s">
        <v>20280</v>
      </c>
      <c r="E6374" s="6" t="str">
        <f t="shared" si="305"/>
        <v>module=gacins</v>
      </c>
      <c r="F6374" s="3" t="s">
        <v>114</v>
      </c>
    </row>
    <row r="6375" spans="1:6" ht="30" customHeight="1">
      <c r="A6375" s="3" t="s">
        <v>3</v>
      </c>
      <c r="B6375" s="3" t="s">
        <v>12734</v>
      </c>
      <c r="C6375" s="3" t="s">
        <v>12734</v>
      </c>
      <c r="D6375" s="12" t="s">
        <v>20281</v>
      </c>
      <c r="E6375" s="6" t="str">
        <f t="shared" si="305"/>
        <v>module=gacins</v>
      </c>
      <c r="F6375" s="3" t="s">
        <v>114</v>
      </c>
    </row>
    <row r="6376" spans="1:6" ht="30" customHeight="1">
      <c r="A6376" s="3" t="s">
        <v>3</v>
      </c>
      <c r="B6376" s="3" t="s">
        <v>12735</v>
      </c>
      <c r="C6376" s="3" t="s">
        <v>12735</v>
      </c>
      <c r="D6376" s="12" t="s">
        <v>20282</v>
      </c>
      <c r="E6376" s="6" t="str">
        <f t="shared" si="305"/>
        <v>module=gacins</v>
      </c>
      <c r="F6376" s="3" t="s">
        <v>114</v>
      </c>
    </row>
    <row r="6377" spans="1:6" ht="30" customHeight="1">
      <c r="A6377" s="3" t="s">
        <v>3</v>
      </c>
      <c r="B6377" s="3" t="s">
        <v>12736</v>
      </c>
      <c r="C6377" s="3" t="s">
        <v>12736</v>
      </c>
      <c r="D6377" s="12" t="s">
        <v>20283</v>
      </c>
      <c r="E6377" s="6" t="str">
        <f t="shared" si="305"/>
        <v>module=gacins</v>
      </c>
      <c r="F6377" s="3" t="s">
        <v>114</v>
      </c>
    </row>
    <row r="6378" spans="1:6" ht="30" customHeight="1">
      <c r="A6378" s="3" t="s">
        <v>3</v>
      </c>
      <c r="B6378" s="3" t="s">
        <v>12737</v>
      </c>
      <c r="C6378" s="3" t="s">
        <v>12737</v>
      </c>
      <c r="D6378" s="12" t="s">
        <v>20284</v>
      </c>
      <c r="E6378" s="6" t="str">
        <f t="shared" si="305"/>
        <v>module=gacins</v>
      </c>
      <c r="F6378" s="3" t="s">
        <v>114</v>
      </c>
    </row>
    <row r="6379" spans="1:6" ht="30" customHeight="1">
      <c r="A6379" s="3" t="s">
        <v>3</v>
      </c>
      <c r="B6379" s="3" t="s">
        <v>12738</v>
      </c>
      <c r="C6379" s="3" t="s">
        <v>12738</v>
      </c>
      <c r="D6379" s="12" t="s">
        <v>20285</v>
      </c>
      <c r="E6379" s="6" t="str">
        <f t="shared" si="305"/>
        <v>module=gacins</v>
      </c>
      <c r="F6379" s="3" t="s">
        <v>114</v>
      </c>
    </row>
    <row r="6380" spans="1:6" ht="30" customHeight="1">
      <c r="A6380" s="3" t="s">
        <v>3</v>
      </c>
      <c r="B6380" s="3" t="s">
        <v>12739</v>
      </c>
      <c r="C6380" s="3" t="s">
        <v>12739</v>
      </c>
      <c r="D6380" s="12" t="s">
        <v>20286</v>
      </c>
      <c r="E6380" s="6" t="str">
        <f t="shared" si="305"/>
        <v>module=gacins</v>
      </c>
      <c r="F6380" s="3" t="s">
        <v>114</v>
      </c>
    </row>
    <row r="6381" spans="1:6" ht="30" customHeight="1">
      <c r="A6381" s="3" t="s">
        <v>3</v>
      </c>
      <c r="B6381" s="3" t="s">
        <v>12740</v>
      </c>
      <c r="C6381" s="3" t="s">
        <v>12740</v>
      </c>
      <c r="D6381" s="12" t="s">
        <v>20287</v>
      </c>
      <c r="E6381" s="6" t="str">
        <f t="shared" si="305"/>
        <v>module=gacins</v>
      </c>
      <c r="F6381" s="3" t="s">
        <v>114</v>
      </c>
    </row>
    <row r="6382" spans="1:6" ht="30" customHeight="1">
      <c r="A6382" s="3" t="s">
        <v>3</v>
      </c>
      <c r="B6382" s="3" t="s">
        <v>12741</v>
      </c>
      <c r="C6382" s="3" t="s">
        <v>12741</v>
      </c>
      <c r="D6382" s="12" t="s">
        <v>20288</v>
      </c>
      <c r="E6382" s="6" t="str">
        <f t="shared" si="305"/>
        <v>module=gacins</v>
      </c>
      <c r="F6382" s="3" t="s">
        <v>114</v>
      </c>
    </row>
    <row r="6383" spans="1:6" ht="30" customHeight="1">
      <c r="A6383" s="3" t="s">
        <v>3</v>
      </c>
      <c r="B6383" s="3" t="s">
        <v>12742</v>
      </c>
      <c r="C6383" s="3" t="s">
        <v>12742</v>
      </c>
      <c r="D6383" s="12" t="s">
        <v>20289</v>
      </c>
      <c r="E6383" s="6" t="str">
        <f t="shared" si="305"/>
        <v>module=gacins</v>
      </c>
      <c r="F6383" s="3" t="s">
        <v>114</v>
      </c>
    </row>
    <row r="6384" spans="1:6" ht="30" customHeight="1">
      <c r="A6384" s="3" t="s">
        <v>3</v>
      </c>
      <c r="B6384" s="3" t="s">
        <v>12743</v>
      </c>
      <c r="C6384" s="3" t="s">
        <v>12743</v>
      </c>
      <c r="D6384" s="12" t="s">
        <v>20290</v>
      </c>
      <c r="E6384" s="6" t="str">
        <f t="shared" si="305"/>
        <v>module=gacins</v>
      </c>
      <c r="F6384" s="3" t="s">
        <v>114</v>
      </c>
    </row>
    <row r="6385" spans="1:6" ht="30" customHeight="1">
      <c r="A6385" s="3" t="s">
        <v>3</v>
      </c>
      <c r="B6385" s="3" t="s">
        <v>12744</v>
      </c>
      <c r="C6385" s="3" t="s">
        <v>12744</v>
      </c>
      <c r="D6385" s="12" t="s">
        <v>20291</v>
      </c>
      <c r="E6385" s="6" t="str">
        <f t="shared" si="305"/>
        <v>module=gacins</v>
      </c>
      <c r="F6385" s="3" t="s">
        <v>114</v>
      </c>
    </row>
    <row r="6386" spans="1:6" ht="30" customHeight="1">
      <c r="A6386" s="3" t="s">
        <v>3</v>
      </c>
      <c r="B6386" s="3" t="s">
        <v>12745</v>
      </c>
      <c r="C6386" s="3" t="s">
        <v>12745</v>
      </c>
      <c r="D6386" s="12" t="s">
        <v>20292</v>
      </c>
      <c r="E6386" s="6" t="str">
        <f t="shared" si="305"/>
        <v>module=gacins</v>
      </c>
      <c r="F6386" s="3" t="s">
        <v>114</v>
      </c>
    </row>
    <row r="6387" spans="1:6" ht="30" customHeight="1">
      <c r="A6387" s="3" t="s">
        <v>3</v>
      </c>
      <c r="B6387" s="3" t="s">
        <v>12746</v>
      </c>
      <c r="C6387" s="3" t="s">
        <v>12746</v>
      </c>
      <c r="D6387" s="12" t="s">
        <v>20293</v>
      </c>
      <c r="E6387" s="6" t="str">
        <f t="shared" si="305"/>
        <v>module=gacins</v>
      </c>
      <c r="F6387" s="3" t="s">
        <v>114</v>
      </c>
    </row>
    <row r="6388" spans="1:6" ht="30" customHeight="1">
      <c r="A6388" s="3" t="s">
        <v>3</v>
      </c>
      <c r="B6388" s="3" t="s">
        <v>12747</v>
      </c>
      <c r="C6388" s="3" t="s">
        <v>12747</v>
      </c>
      <c r="D6388" s="12" t="s">
        <v>20294</v>
      </c>
      <c r="E6388" s="6" t="str">
        <f t="shared" si="305"/>
        <v>module=gacins</v>
      </c>
      <c r="F6388" s="3" t="s">
        <v>114</v>
      </c>
    </row>
    <row r="6389" spans="1:6" ht="30" customHeight="1">
      <c r="A6389" s="3" t="s">
        <v>3</v>
      </c>
      <c r="B6389" s="3" t="s">
        <v>12748</v>
      </c>
      <c r="C6389" s="3" t="s">
        <v>12748</v>
      </c>
      <c r="D6389" s="12" t="s">
        <v>20295</v>
      </c>
      <c r="E6389" s="6" t="str">
        <f t="shared" si="305"/>
        <v>module=gacins</v>
      </c>
      <c r="F6389" s="3" t="s">
        <v>114</v>
      </c>
    </row>
    <row r="6390" spans="1:6" ht="30" customHeight="1">
      <c r="A6390" s="3" t="s">
        <v>3</v>
      </c>
      <c r="B6390" s="3" t="s">
        <v>12749</v>
      </c>
      <c r="C6390" s="3" t="s">
        <v>12749</v>
      </c>
      <c r="D6390" s="12" t="s">
        <v>20296</v>
      </c>
      <c r="E6390" s="6" t="str">
        <f t="shared" si="305"/>
        <v>module=gacins</v>
      </c>
      <c r="F6390" s="3" t="s">
        <v>114</v>
      </c>
    </row>
    <row r="6391" spans="1:6" ht="30" customHeight="1">
      <c r="A6391" s="3" t="s">
        <v>3</v>
      </c>
      <c r="B6391" s="3" t="s">
        <v>12750</v>
      </c>
      <c r="C6391" s="3" t="s">
        <v>12750</v>
      </c>
      <c r="D6391" s="12" t="s">
        <v>20297</v>
      </c>
      <c r="E6391" s="6" t="str">
        <f t="shared" si="305"/>
        <v>module=gacins</v>
      </c>
      <c r="F6391" s="3" t="s">
        <v>114</v>
      </c>
    </row>
    <row r="6392" spans="1:6" ht="30" customHeight="1">
      <c r="A6392" s="3" t="s">
        <v>3</v>
      </c>
      <c r="B6392" s="3" t="s">
        <v>12751</v>
      </c>
      <c r="C6392" s="3" t="s">
        <v>12751</v>
      </c>
      <c r="D6392" s="12" t="s">
        <v>20298</v>
      </c>
      <c r="E6392" s="6" t="str">
        <f t="shared" si="305"/>
        <v>module=gacins</v>
      </c>
      <c r="F6392" s="3" t="s">
        <v>114</v>
      </c>
    </row>
    <row r="6393" spans="1:6" ht="30" customHeight="1">
      <c r="A6393" s="3" t="s">
        <v>3</v>
      </c>
      <c r="B6393" s="3" t="s">
        <v>12752</v>
      </c>
      <c r="C6393" s="3" t="s">
        <v>12752</v>
      </c>
      <c r="D6393" s="12" t="s">
        <v>20299</v>
      </c>
      <c r="E6393" s="6" t="str">
        <f t="shared" si="305"/>
        <v>module=gacins</v>
      </c>
      <c r="F6393" s="3" t="s">
        <v>114</v>
      </c>
    </row>
    <row r="6394" spans="1:6" ht="30" customHeight="1">
      <c r="A6394" s="3" t="s">
        <v>3</v>
      </c>
      <c r="B6394" s="3" t="s">
        <v>12753</v>
      </c>
      <c r="C6394" s="3" t="s">
        <v>12753</v>
      </c>
      <c r="D6394" s="12" t="s">
        <v>20300</v>
      </c>
      <c r="E6394" s="6" t="str">
        <f t="shared" si="305"/>
        <v>module=gacins</v>
      </c>
      <c r="F6394" s="3" t="s">
        <v>114</v>
      </c>
    </row>
    <row r="6395" spans="1:6" ht="30" customHeight="1">
      <c r="A6395" s="3" t="s">
        <v>3</v>
      </c>
      <c r="B6395" s="3" t="s">
        <v>12754</v>
      </c>
      <c r="C6395" s="3" t="s">
        <v>12754</v>
      </c>
      <c r="D6395" s="12" t="s">
        <v>20301</v>
      </c>
      <c r="E6395" s="6" t="str">
        <f t="shared" si="305"/>
        <v>module=gacins</v>
      </c>
      <c r="F6395" s="3" t="s">
        <v>114</v>
      </c>
    </row>
    <row r="6396" spans="1:6" ht="30" customHeight="1">
      <c r="A6396" s="3" t="s">
        <v>3</v>
      </c>
      <c r="B6396" s="3" t="s">
        <v>12755</v>
      </c>
      <c r="C6396" s="3" t="s">
        <v>12755</v>
      </c>
      <c r="D6396" s="12" t="s">
        <v>20302</v>
      </c>
      <c r="E6396" s="6" t="str">
        <f t="shared" si="305"/>
        <v>module=gacins</v>
      </c>
      <c r="F6396" s="3" t="s">
        <v>114</v>
      </c>
    </row>
    <row r="6397" spans="1:6" ht="30" customHeight="1">
      <c r="A6397" s="3" t="s">
        <v>3</v>
      </c>
      <c r="B6397" s="3" t="s">
        <v>12756</v>
      </c>
      <c r="C6397" s="3" t="s">
        <v>12756</v>
      </c>
      <c r="D6397" s="12" t="s">
        <v>20303</v>
      </c>
      <c r="E6397" s="6" t="str">
        <f t="shared" si="305"/>
        <v>module=gacins</v>
      </c>
      <c r="F6397" s="3" t="s">
        <v>114</v>
      </c>
    </row>
    <row r="6398" spans="1:6" ht="30" customHeight="1">
      <c r="A6398" s="3" t="s">
        <v>3</v>
      </c>
      <c r="B6398" s="3" t="s">
        <v>12757</v>
      </c>
      <c r="C6398" s="3" t="s">
        <v>12757</v>
      </c>
      <c r="D6398" s="12" t="s">
        <v>20304</v>
      </c>
      <c r="E6398" s="6" t="str">
        <f t="shared" si="305"/>
        <v>module=gacins</v>
      </c>
      <c r="F6398" s="3" t="s">
        <v>114</v>
      </c>
    </row>
    <row r="6399" spans="1:6" ht="30" customHeight="1">
      <c r="A6399" s="3" t="s">
        <v>3</v>
      </c>
      <c r="B6399" s="3" t="s">
        <v>12758</v>
      </c>
      <c r="C6399" s="3" t="s">
        <v>12758</v>
      </c>
      <c r="D6399" s="12" t="s">
        <v>20305</v>
      </c>
      <c r="E6399" s="6" t="str">
        <f t="shared" si="305"/>
        <v>module=gacins</v>
      </c>
      <c r="F6399" s="3" t="s">
        <v>114</v>
      </c>
    </row>
    <row r="6400" spans="1:6" ht="30" customHeight="1">
      <c r="A6400" s="3" t="s">
        <v>3</v>
      </c>
      <c r="B6400" s="3" t="s">
        <v>12759</v>
      </c>
      <c r="C6400" s="3" t="s">
        <v>12759</v>
      </c>
      <c r="D6400" s="12" t="s">
        <v>20306</v>
      </c>
      <c r="E6400" s="6" t="str">
        <f t="shared" si="305"/>
        <v>module=gacins</v>
      </c>
      <c r="F6400" s="3" t="s">
        <v>114</v>
      </c>
    </row>
    <row r="6401" spans="1:6" ht="30" customHeight="1">
      <c r="A6401" s="3" t="s">
        <v>3</v>
      </c>
      <c r="B6401" s="3" t="s">
        <v>12760</v>
      </c>
      <c r="C6401" s="3" t="s">
        <v>12760</v>
      </c>
      <c r="D6401" s="12" t="s">
        <v>20307</v>
      </c>
      <c r="E6401" s="6" t="str">
        <f t="shared" si="305"/>
        <v>module=gacins</v>
      </c>
      <c r="F6401" s="3" t="s">
        <v>114</v>
      </c>
    </row>
    <row r="6402" spans="1:6" ht="30" customHeight="1">
      <c r="A6402" s="3" t="s">
        <v>3</v>
      </c>
      <c r="B6402" s="3" t="s">
        <v>12761</v>
      </c>
      <c r="C6402" s="3" t="s">
        <v>12761</v>
      </c>
      <c r="D6402" s="12" t="s">
        <v>20308</v>
      </c>
      <c r="E6402" s="6" t="str">
        <f t="shared" si="305"/>
        <v>module=gacins</v>
      </c>
      <c r="F6402" s="3" t="s">
        <v>114</v>
      </c>
    </row>
    <row r="6403" spans="1:6" ht="30" customHeight="1">
      <c r="A6403" s="3" t="s">
        <v>3</v>
      </c>
      <c r="B6403" s="3" t="s">
        <v>12762</v>
      </c>
      <c r="C6403" s="3" t="s">
        <v>12762</v>
      </c>
      <c r="D6403" s="12" t="s">
        <v>20309</v>
      </c>
      <c r="E6403" s="6" t="str">
        <f t="shared" si="305"/>
        <v>module=gacins</v>
      </c>
      <c r="F6403" s="3" t="s">
        <v>114</v>
      </c>
    </row>
    <row r="6404" spans="1:6" ht="30" customHeight="1">
      <c r="A6404" s="3" t="s">
        <v>3</v>
      </c>
      <c r="B6404" s="3" t="s">
        <v>12763</v>
      </c>
      <c r="C6404" s="3" t="s">
        <v>12763</v>
      </c>
      <c r="D6404" s="12" t="s">
        <v>20310</v>
      </c>
      <c r="E6404" s="6" t="str">
        <f t="shared" si="305"/>
        <v>module=gacins</v>
      </c>
      <c r="F6404" s="3" t="s">
        <v>114</v>
      </c>
    </row>
    <row r="6405" spans="1:6" ht="30" customHeight="1">
      <c r="A6405" s="3" t="s">
        <v>3</v>
      </c>
      <c r="B6405" s="3" t="s">
        <v>12764</v>
      </c>
      <c r="C6405" s="3" t="s">
        <v>12764</v>
      </c>
      <c r="D6405" s="12" t="s">
        <v>20311</v>
      </c>
      <c r="E6405" s="6" t="str">
        <f t="shared" si="305"/>
        <v>module=gacins</v>
      </c>
      <c r="F6405" s="3" t="s">
        <v>114</v>
      </c>
    </row>
    <row r="6406" spans="1:6" ht="30" customHeight="1">
      <c r="A6406" s="3" t="s">
        <v>3</v>
      </c>
      <c r="B6406" s="3" t="s">
        <v>12765</v>
      </c>
      <c r="C6406" s="3" t="s">
        <v>12765</v>
      </c>
      <c r="D6406" s="12" t="s">
        <v>20312</v>
      </c>
      <c r="E6406" s="6" t="str">
        <f t="shared" si="305"/>
        <v>module=gacins</v>
      </c>
      <c r="F6406" s="3" t="s">
        <v>114</v>
      </c>
    </row>
    <row r="6407" spans="1:6" ht="30" customHeight="1">
      <c r="A6407" s="3" t="s">
        <v>3</v>
      </c>
      <c r="B6407" s="3" t="s">
        <v>12766</v>
      </c>
      <c r="C6407" s="3" t="s">
        <v>12766</v>
      </c>
      <c r="D6407" s="12" t="s">
        <v>20313</v>
      </c>
      <c r="E6407" s="6" t="str">
        <f t="shared" si="305"/>
        <v>module=gacins</v>
      </c>
      <c r="F6407" s="3" t="s">
        <v>114</v>
      </c>
    </row>
    <row r="6408" spans="1:6" ht="30" customHeight="1">
      <c r="A6408" s="3" t="s">
        <v>3</v>
      </c>
      <c r="B6408" s="3" t="s">
        <v>12767</v>
      </c>
      <c r="C6408" s="3" t="s">
        <v>12767</v>
      </c>
      <c r="D6408" s="12" t="s">
        <v>20314</v>
      </c>
      <c r="E6408" s="6" t="str">
        <f t="shared" si="305"/>
        <v>module=gacins</v>
      </c>
      <c r="F6408" s="3" t="s">
        <v>114</v>
      </c>
    </row>
    <row r="6409" spans="1:6" ht="30" customHeight="1">
      <c r="A6409" s="3" t="s">
        <v>3</v>
      </c>
      <c r="B6409" s="3" t="s">
        <v>12768</v>
      </c>
      <c r="C6409" s="3" t="s">
        <v>12768</v>
      </c>
      <c r="D6409" s="12" t="s">
        <v>20315</v>
      </c>
      <c r="E6409" s="6" t="str">
        <f t="shared" si="305"/>
        <v>module=gacins</v>
      </c>
      <c r="F6409" s="3" t="s">
        <v>114</v>
      </c>
    </row>
    <row r="6410" spans="1:6" ht="30" customHeight="1">
      <c r="A6410" s="3" t="s">
        <v>3</v>
      </c>
      <c r="B6410" s="3" t="s">
        <v>12769</v>
      </c>
      <c r="C6410" s="3" t="s">
        <v>12769</v>
      </c>
      <c r="D6410" s="12" t="s">
        <v>20316</v>
      </c>
      <c r="E6410" s="6" t="str">
        <f t="shared" si="305"/>
        <v>module=gacins</v>
      </c>
      <c r="F6410" s="3" t="s">
        <v>114</v>
      </c>
    </row>
    <row r="6411" spans="1:6" ht="30" customHeight="1">
      <c r="A6411" s="3" t="s">
        <v>3</v>
      </c>
      <c r="B6411" s="3" t="s">
        <v>12770</v>
      </c>
      <c r="C6411" s="3" t="s">
        <v>12770</v>
      </c>
      <c r="D6411" s="12" t="s">
        <v>20317</v>
      </c>
      <c r="E6411" s="6" t="str">
        <f t="shared" si="305"/>
        <v>module=gacins</v>
      </c>
      <c r="F6411" s="3" t="s">
        <v>114</v>
      </c>
    </row>
    <row r="6412" spans="1:6" ht="30" customHeight="1">
      <c r="A6412" s="3" t="s">
        <v>3</v>
      </c>
      <c r="B6412" s="3" t="s">
        <v>12771</v>
      </c>
      <c r="C6412" s="3" t="s">
        <v>12771</v>
      </c>
      <c r="D6412" s="12" t="s">
        <v>20318</v>
      </c>
      <c r="E6412" s="6" t="str">
        <f t="shared" si="305"/>
        <v>module=gacins</v>
      </c>
      <c r="F6412" s="3" t="s">
        <v>114</v>
      </c>
    </row>
    <row r="6413" spans="1:6" ht="30" customHeight="1">
      <c r="A6413" s="3" t="s">
        <v>3</v>
      </c>
      <c r="B6413" s="3" t="s">
        <v>12772</v>
      </c>
      <c r="C6413" s="3" t="s">
        <v>12772</v>
      </c>
      <c r="D6413" s="12" t="s">
        <v>20319</v>
      </c>
      <c r="E6413" s="6" t="str">
        <f t="shared" si="305"/>
        <v>module=gacins</v>
      </c>
      <c r="F6413" s="3" t="s">
        <v>114</v>
      </c>
    </row>
    <row r="6414" spans="1:6" ht="30" customHeight="1">
      <c r="A6414" s="3" t="s">
        <v>3</v>
      </c>
      <c r="B6414" s="3" t="s">
        <v>12773</v>
      </c>
      <c r="C6414" s="3" t="s">
        <v>12773</v>
      </c>
      <c r="D6414" s="12" t="s">
        <v>20320</v>
      </c>
      <c r="E6414" s="6" t="str">
        <f t="shared" si="305"/>
        <v>module=gacins</v>
      </c>
      <c r="F6414" s="3" t="s">
        <v>114</v>
      </c>
    </row>
    <row r="6415" spans="1:6" ht="30" customHeight="1">
      <c r="A6415" s="3" t="s">
        <v>3</v>
      </c>
      <c r="B6415" s="3" t="s">
        <v>12774</v>
      </c>
      <c r="C6415" s="3" t="s">
        <v>12774</v>
      </c>
      <c r="D6415" s="12" t="s">
        <v>20321</v>
      </c>
      <c r="E6415" s="6" t="str">
        <f t="shared" si="305"/>
        <v>module=gacins</v>
      </c>
      <c r="F6415" s="3" t="s">
        <v>114</v>
      </c>
    </row>
    <row r="6416" spans="1:6" ht="30" customHeight="1">
      <c r="A6416" s="3" t="s">
        <v>3</v>
      </c>
      <c r="B6416" s="3" t="s">
        <v>12775</v>
      </c>
      <c r="C6416" s="3" t="s">
        <v>12775</v>
      </c>
      <c r="D6416" s="12" t="s">
        <v>20322</v>
      </c>
      <c r="E6416" s="6" t="str">
        <f t="shared" si="305"/>
        <v>module=gacins</v>
      </c>
      <c r="F6416" s="3" t="s">
        <v>114</v>
      </c>
    </row>
    <row r="6417" spans="1:6" ht="30" customHeight="1">
      <c r="A6417" s="3" t="s">
        <v>3</v>
      </c>
      <c r="B6417" s="3" t="s">
        <v>12776</v>
      </c>
      <c r="C6417" s="3" t="s">
        <v>12776</v>
      </c>
      <c r="D6417" s="12" t="s">
        <v>20323</v>
      </c>
      <c r="E6417" s="6" t="str">
        <f t="shared" si="305"/>
        <v>module=gacins</v>
      </c>
      <c r="F6417" s="3" t="s">
        <v>114</v>
      </c>
    </row>
    <row r="6418" spans="1:6" ht="30" customHeight="1">
      <c r="A6418" s="3" t="s">
        <v>3</v>
      </c>
      <c r="B6418" s="3" t="s">
        <v>12777</v>
      </c>
      <c r="C6418" s="3" t="s">
        <v>12777</v>
      </c>
      <c r="D6418" s="12" t="s">
        <v>20324</v>
      </c>
      <c r="E6418" s="6" t="str">
        <f t="shared" si="305"/>
        <v>module=gacins</v>
      </c>
      <c r="F6418" s="3" t="s">
        <v>114</v>
      </c>
    </row>
    <row r="6419" spans="1:6" ht="30" customHeight="1">
      <c r="A6419" s="3" t="s">
        <v>3</v>
      </c>
      <c r="B6419" s="3" t="s">
        <v>12778</v>
      </c>
      <c r="C6419" s="3" t="s">
        <v>12778</v>
      </c>
      <c r="D6419" s="12" t="s">
        <v>20325</v>
      </c>
      <c r="E6419" s="6" t="str">
        <f t="shared" si="305"/>
        <v>module=gacins</v>
      </c>
      <c r="F6419" s="3" t="s">
        <v>114</v>
      </c>
    </row>
    <row r="6420" spans="1:6" ht="30" customHeight="1">
      <c r="A6420" s="3" t="s">
        <v>3</v>
      </c>
      <c r="B6420" s="3" t="s">
        <v>12779</v>
      </c>
      <c r="C6420" s="3" t="s">
        <v>12779</v>
      </c>
      <c r="D6420" s="12" t="s">
        <v>20326</v>
      </c>
      <c r="E6420" s="6" t="str">
        <f t="shared" si="305"/>
        <v>module=gacins</v>
      </c>
      <c r="F6420" s="3" t="s">
        <v>114</v>
      </c>
    </row>
    <row r="6421" spans="1:6" ht="30" customHeight="1">
      <c r="A6421" s="3" t="s">
        <v>3</v>
      </c>
      <c r="B6421" s="3" t="s">
        <v>12780</v>
      </c>
      <c r="C6421" s="3" t="s">
        <v>12780</v>
      </c>
      <c r="D6421" s="12" t="s">
        <v>20327</v>
      </c>
      <c r="E6421" s="6" t="str">
        <f t="shared" si="305"/>
        <v>module=gacins</v>
      </c>
      <c r="F6421" s="3" t="s">
        <v>114</v>
      </c>
    </row>
    <row r="6422" spans="1:6" ht="30" customHeight="1">
      <c r="A6422" s="3" t="s">
        <v>3</v>
      </c>
      <c r="B6422" s="3" t="s">
        <v>12781</v>
      </c>
      <c r="C6422" s="3" t="s">
        <v>12781</v>
      </c>
      <c r="D6422" s="12" t="s">
        <v>20328</v>
      </c>
      <c r="E6422" s="6" t="str">
        <f t="shared" si="305"/>
        <v>module=gacins</v>
      </c>
      <c r="F6422" s="3" t="s">
        <v>114</v>
      </c>
    </row>
    <row r="6423" spans="1:6" ht="30" customHeight="1">
      <c r="A6423" s="3" t="s">
        <v>3</v>
      </c>
      <c r="B6423" s="3" t="s">
        <v>12782</v>
      </c>
      <c r="C6423" s="3" t="s">
        <v>12782</v>
      </c>
      <c r="D6423" s="12" t="s">
        <v>20329</v>
      </c>
      <c r="E6423" s="6" t="str">
        <f t="shared" si="305"/>
        <v>module=gacins</v>
      </c>
      <c r="F6423" s="3" t="s">
        <v>114</v>
      </c>
    </row>
    <row r="6424" spans="1:6" ht="30" customHeight="1">
      <c r="A6424" s="3" t="s">
        <v>3</v>
      </c>
      <c r="B6424" s="3" t="s">
        <v>12783</v>
      </c>
      <c r="C6424" s="3" t="s">
        <v>12783</v>
      </c>
      <c r="D6424" s="12" t="s">
        <v>20330</v>
      </c>
      <c r="E6424" s="6" t="str">
        <f t="shared" si="305"/>
        <v>module=gacins</v>
      </c>
      <c r="F6424" s="3" t="s">
        <v>114</v>
      </c>
    </row>
    <row r="6425" spans="1:6" ht="30" customHeight="1">
      <c r="A6425" s="3" t="s">
        <v>3</v>
      </c>
      <c r="B6425" s="3" t="s">
        <v>12784</v>
      </c>
      <c r="C6425" s="3" t="s">
        <v>12784</v>
      </c>
      <c r="D6425" s="12" t="s">
        <v>20331</v>
      </c>
      <c r="E6425" s="6" t="str">
        <f t="shared" si="305"/>
        <v>module=gacins</v>
      </c>
      <c r="F6425" s="3" t="s">
        <v>114</v>
      </c>
    </row>
    <row r="6426" spans="1:6" ht="30" customHeight="1">
      <c r="A6426" s="3" t="s">
        <v>3</v>
      </c>
      <c r="B6426" s="3" t="s">
        <v>12785</v>
      </c>
      <c r="C6426" s="3" t="s">
        <v>12785</v>
      </c>
      <c r="D6426" s="12" t="s">
        <v>20332</v>
      </c>
      <c r="E6426" s="6" t="str">
        <f t="shared" si="305"/>
        <v>module=gacins</v>
      </c>
      <c r="F6426" s="3" t="s">
        <v>114</v>
      </c>
    </row>
    <row r="6427" spans="1:6" ht="30" customHeight="1">
      <c r="A6427" s="3" t="s">
        <v>3</v>
      </c>
      <c r="B6427" s="3" t="s">
        <v>12786</v>
      </c>
      <c r="C6427" s="3" t="s">
        <v>12786</v>
      </c>
      <c r="D6427" s="12" t="s">
        <v>20333</v>
      </c>
      <c r="E6427" s="6" t="str">
        <f t="shared" si="305"/>
        <v>module=gacins</v>
      </c>
      <c r="F6427" s="3" t="s">
        <v>114</v>
      </c>
    </row>
    <row r="6428" spans="1:6" ht="30" customHeight="1">
      <c r="A6428" s="3" t="s">
        <v>3</v>
      </c>
      <c r="B6428" s="3" t="s">
        <v>12787</v>
      </c>
      <c r="C6428" s="3" t="s">
        <v>12787</v>
      </c>
      <c r="D6428" s="12" t="s">
        <v>20334</v>
      </c>
      <c r="E6428" s="6" t="str">
        <f t="shared" si="305"/>
        <v>module=gacins</v>
      </c>
      <c r="F6428" s="3" t="s">
        <v>114</v>
      </c>
    </row>
    <row r="6429" spans="1:6" ht="30" customHeight="1">
      <c r="A6429" s="3" t="s">
        <v>3</v>
      </c>
      <c r="B6429" s="3" t="s">
        <v>12788</v>
      </c>
      <c r="C6429" s="3" t="s">
        <v>12788</v>
      </c>
      <c r="D6429" s="12" t="s">
        <v>20335</v>
      </c>
      <c r="E6429" s="6" t="str">
        <f t="shared" si="305"/>
        <v>module=gacins</v>
      </c>
      <c r="F6429" s="3" t="s">
        <v>114</v>
      </c>
    </row>
    <row r="6430" spans="1:6" ht="30" customHeight="1">
      <c r="A6430" s="3" t="s">
        <v>3</v>
      </c>
      <c r="B6430" s="3" t="s">
        <v>12789</v>
      </c>
      <c r="C6430" s="3" t="s">
        <v>12789</v>
      </c>
      <c r="D6430" s="12" t="s">
        <v>20336</v>
      </c>
      <c r="E6430" s="6" t="str">
        <f t="shared" si="305"/>
        <v>module=gacins</v>
      </c>
      <c r="F6430" s="3" t="s">
        <v>114</v>
      </c>
    </row>
    <row r="6431" spans="1:6" ht="30" customHeight="1">
      <c r="A6431" s="3" t="s">
        <v>3</v>
      </c>
      <c r="B6431" s="3" t="s">
        <v>12790</v>
      </c>
      <c r="C6431" s="3" t="s">
        <v>12790</v>
      </c>
      <c r="D6431" s="12" t="s">
        <v>20337</v>
      </c>
      <c r="E6431" s="6" t="str">
        <f t="shared" ref="E6431:E6494" si="306">HYPERLINK("http://www.ssc.wisc.edu/wlsresearch/documentation/waves/?wave=grad2k&amp;module=gacins","module=gacins")</f>
        <v>module=gacins</v>
      </c>
      <c r="F6431" s="3" t="s">
        <v>114</v>
      </c>
    </row>
    <row r="6432" spans="1:6" ht="30" customHeight="1">
      <c r="A6432" s="3" t="s">
        <v>3</v>
      </c>
      <c r="B6432" s="3" t="s">
        <v>12791</v>
      </c>
      <c r="C6432" s="3" t="s">
        <v>12791</v>
      </c>
      <c r="D6432" s="12" t="s">
        <v>20338</v>
      </c>
      <c r="E6432" s="6" t="str">
        <f t="shared" si="306"/>
        <v>module=gacins</v>
      </c>
      <c r="F6432" s="3" t="s">
        <v>114</v>
      </c>
    </row>
    <row r="6433" spans="1:6" ht="30" customHeight="1">
      <c r="A6433" s="3" t="s">
        <v>3</v>
      </c>
      <c r="B6433" s="3" t="s">
        <v>12792</v>
      </c>
      <c r="C6433" s="3" t="s">
        <v>12792</v>
      </c>
      <c r="D6433" s="12" t="s">
        <v>20339</v>
      </c>
      <c r="E6433" s="6" t="str">
        <f t="shared" si="306"/>
        <v>module=gacins</v>
      </c>
      <c r="F6433" s="3" t="s">
        <v>114</v>
      </c>
    </row>
    <row r="6434" spans="1:6" ht="30" customHeight="1">
      <c r="A6434" s="3" t="s">
        <v>3</v>
      </c>
      <c r="B6434" s="3" t="s">
        <v>12793</v>
      </c>
      <c r="C6434" s="3" t="s">
        <v>12793</v>
      </c>
      <c r="D6434" s="12" t="s">
        <v>20340</v>
      </c>
      <c r="E6434" s="6" t="str">
        <f t="shared" si="306"/>
        <v>module=gacins</v>
      </c>
      <c r="F6434" s="3" t="s">
        <v>114</v>
      </c>
    </row>
    <row r="6435" spans="1:6" ht="30" customHeight="1">
      <c r="A6435" s="3" t="s">
        <v>3</v>
      </c>
      <c r="B6435" s="3" t="s">
        <v>12794</v>
      </c>
      <c r="C6435" s="3" t="s">
        <v>12794</v>
      </c>
      <c r="D6435" s="12" t="s">
        <v>20341</v>
      </c>
      <c r="E6435" s="6" t="str">
        <f t="shared" si="306"/>
        <v>module=gacins</v>
      </c>
      <c r="F6435" s="3" t="s">
        <v>114</v>
      </c>
    </row>
    <row r="6436" spans="1:6" ht="30" customHeight="1">
      <c r="A6436" s="3" t="s">
        <v>3</v>
      </c>
      <c r="B6436" s="3" t="s">
        <v>12795</v>
      </c>
      <c r="C6436" s="3" t="s">
        <v>12795</v>
      </c>
      <c r="D6436" s="12" t="s">
        <v>20342</v>
      </c>
      <c r="E6436" s="6" t="str">
        <f t="shared" si="306"/>
        <v>module=gacins</v>
      </c>
      <c r="F6436" s="3" t="s">
        <v>114</v>
      </c>
    </row>
    <row r="6437" spans="1:6" ht="30" customHeight="1">
      <c r="A6437" s="3" t="s">
        <v>3</v>
      </c>
      <c r="B6437" s="3" t="s">
        <v>12796</v>
      </c>
      <c r="C6437" s="3" t="s">
        <v>12796</v>
      </c>
      <c r="D6437" s="12" t="s">
        <v>20343</v>
      </c>
      <c r="E6437" s="6" t="str">
        <f t="shared" si="306"/>
        <v>module=gacins</v>
      </c>
      <c r="F6437" s="3" t="s">
        <v>114</v>
      </c>
    </row>
    <row r="6438" spans="1:6" ht="30" customHeight="1">
      <c r="A6438" s="3" t="s">
        <v>3</v>
      </c>
      <c r="B6438" s="3" t="s">
        <v>12797</v>
      </c>
      <c r="C6438" s="3" t="s">
        <v>12797</v>
      </c>
      <c r="D6438" s="12" t="s">
        <v>20344</v>
      </c>
      <c r="E6438" s="6" t="str">
        <f t="shared" si="306"/>
        <v>module=gacins</v>
      </c>
      <c r="F6438" s="3" t="s">
        <v>114</v>
      </c>
    </row>
    <row r="6439" spans="1:6" ht="30" customHeight="1">
      <c r="A6439" s="3" t="s">
        <v>3</v>
      </c>
      <c r="B6439" s="3" t="s">
        <v>12798</v>
      </c>
      <c r="C6439" s="3" t="s">
        <v>12798</v>
      </c>
      <c r="D6439" s="12" t="s">
        <v>20345</v>
      </c>
      <c r="E6439" s="6" t="str">
        <f t="shared" si="306"/>
        <v>module=gacins</v>
      </c>
      <c r="F6439" s="3" t="s">
        <v>114</v>
      </c>
    </row>
    <row r="6440" spans="1:6" ht="30" customHeight="1">
      <c r="A6440" s="3" t="s">
        <v>3</v>
      </c>
      <c r="B6440" s="3" t="s">
        <v>12799</v>
      </c>
      <c r="C6440" s="3" t="s">
        <v>12799</v>
      </c>
      <c r="D6440" s="12" t="s">
        <v>20346</v>
      </c>
      <c r="E6440" s="6" t="str">
        <f t="shared" si="306"/>
        <v>module=gacins</v>
      </c>
      <c r="F6440" s="3" t="s">
        <v>114</v>
      </c>
    </row>
    <row r="6441" spans="1:6" ht="30" customHeight="1">
      <c r="A6441" s="3" t="s">
        <v>3</v>
      </c>
      <c r="B6441" s="3" t="s">
        <v>12800</v>
      </c>
      <c r="C6441" s="3" t="s">
        <v>12800</v>
      </c>
      <c r="D6441" s="12" t="s">
        <v>20347</v>
      </c>
      <c r="E6441" s="6" t="str">
        <f t="shared" si="306"/>
        <v>module=gacins</v>
      </c>
      <c r="F6441" s="3" t="s">
        <v>114</v>
      </c>
    </row>
    <row r="6442" spans="1:6" ht="30" customHeight="1">
      <c r="A6442" s="3" t="s">
        <v>3</v>
      </c>
      <c r="B6442" s="3" t="s">
        <v>12801</v>
      </c>
      <c r="C6442" s="3" t="s">
        <v>12801</v>
      </c>
      <c r="D6442" s="12" t="s">
        <v>20348</v>
      </c>
      <c r="E6442" s="6" t="str">
        <f t="shared" si="306"/>
        <v>module=gacins</v>
      </c>
      <c r="F6442" s="3" t="s">
        <v>114</v>
      </c>
    </row>
    <row r="6443" spans="1:6" ht="30" customHeight="1">
      <c r="A6443" s="3" t="s">
        <v>3</v>
      </c>
      <c r="B6443" s="3" t="s">
        <v>12802</v>
      </c>
      <c r="C6443" s="3" t="s">
        <v>12802</v>
      </c>
      <c r="D6443" s="12" t="s">
        <v>20349</v>
      </c>
      <c r="E6443" s="6" t="str">
        <f t="shared" si="306"/>
        <v>module=gacins</v>
      </c>
      <c r="F6443" s="3" t="s">
        <v>114</v>
      </c>
    </row>
    <row r="6444" spans="1:6" ht="30" customHeight="1">
      <c r="A6444" s="3" t="s">
        <v>3</v>
      </c>
      <c r="B6444" s="3" t="s">
        <v>12803</v>
      </c>
      <c r="C6444" s="3" t="s">
        <v>12803</v>
      </c>
      <c r="D6444" s="12" t="s">
        <v>20350</v>
      </c>
      <c r="E6444" s="6" t="str">
        <f t="shared" si="306"/>
        <v>module=gacins</v>
      </c>
      <c r="F6444" s="3" t="s">
        <v>114</v>
      </c>
    </row>
    <row r="6445" spans="1:6" ht="30" customHeight="1">
      <c r="A6445" s="3" t="s">
        <v>3</v>
      </c>
      <c r="B6445" s="3" t="s">
        <v>12804</v>
      </c>
      <c r="C6445" s="3" t="s">
        <v>12804</v>
      </c>
      <c r="D6445" s="12" t="s">
        <v>20351</v>
      </c>
      <c r="E6445" s="6" t="str">
        <f t="shared" si="306"/>
        <v>module=gacins</v>
      </c>
      <c r="F6445" s="3" t="s">
        <v>114</v>
      </c>
    </row>
    <row r="6446" spans="1:6" ht="30" customHeight="1">
      <c r="A6446" s="3" t="s">
        <v>3</v>
      </c>
      <c r="B6446" s="3" t="s">
        <v>12805</v>
      </c>
      <c r="C6446" s="3" t="s">
        <v>12805</v>
      </c>
      <c r="D6446" s="12" t="s">
        <v>20352</v>
      </c>
      <c r="E6446" s="6" t="str">
        <f t="shared" si="306"/>
        <v>module=gacins</v>
      </c>
      <c r="F6446" s="3" t="s">
        <v>114</v>
      </c>
    </row>
    <row r="6447" spans="1:6" ht="30" customHeight="1">
      <c r="A6447" s="3" t="s">
        <v>3</v>
      </c>
      <c r="B6447" s="3" t="s">
        <v>12806</v>
      </c>
      <c r="C6447" s="3" t="s">
        <v>12806</v>
      </c>
      <c r="D6447" s="12" t="s">
        <v>20353</v>
      </c>
      <c r="E6447" s="6" t="str">
        <f t="shared" si="306"/>
        <v>module=gacins</v>
      </c>
      <c r="F6447" s="3" t="s">
        <v>114</v>
      </c>
    </row>
    <row r="6448" spans="1:6" ht="30" customHeight="1">
      <c r="A6448" s="3" t="s">
        <v>3</v>
      </c>
      <c r="B6448" s="3" t="s">
        <v>12807</v>
      </c>
      <c r="C6448" s="3" t="s">
        <v>12807</v>
      </c>
      <c r="D6448" s="12" t="s">
        <v>20354</v>
      </c>
      <c r="E6448" s="6" t="str">
        <f t="shared" si="306"/>
        <v>module=gacins</v>
      </c>
      <c r="F6448" s="3" t="s">
        <v>114</v>
      </c>
    </row>
    <row r="6449" spans="1:6" ht="30" customHeight="1">
      <c r="A6449" s="3" t="s">
        <v>3</v>
      </c>
      <c r="B6449" s="3" t="s">
        <v>12808</v>
      </c>
      <c r="C6449" s="3" t="s">
        <v>12808</v>
      </c>
      <c r="D6449" s="12" t="s">
        <v>20355</v>
      </c>
      <c r="E6449" s="6" t="str">
        <f t="shared" si="306"/>
        <v>module=gacins</v>
      </c>
      <c r="F6449" s="3" t="s">
        <v>114</v>
      </c>
    </row>
    <row r="6450" spans="1:6" ht="30" customHeight="1">
      <c r="A6450" s="3" t="s">
        <v>3</v>
      </c>
      <c r="B6450" s="3" t="s">
        <v>12809</v>
      </c>
      <c r="C6450" s="3" t="s">
        <v>12809</v>
      </c>
      <c r="D6450" s="12" t="s">
        <v>20356</v>
      </c>
      <c r="E6450" s="6" t="str">
        <f t="shared" si="306"/>
        <v>module=gacins</v>
      </c>
      <c r="F6450" s="3" t="s">
        <v>114</v>
      </c>
    </row>
    <row r="6451" spans="1:6" ht="30" customHeight="1">
      <c r="A6451" s="3" t="s">
        <v>3</v>
      </c>
      <c r="B6451" s="3" t="s">
        <v>12810</v>
      </c>
      <c r="C6451" s="3" t="s">
        <v>12810</v>
      </c>
      <c r="D6451" s="12" t="s">
        <v>20357</v>
      </c>
      <c r="E6451" s="6" t="str">
        <f t="shared" si="306"/>
        <v>module=gacins</v>
      </c>
      <c r="F6451" s="3" t="s">
        <v>114</v>
      </c>
    </row>
    <row r="6452" spans="1:6" ht="30" customHeight="1">
      <c r="A6452" s="3" t="s">
        <v>3</v>
      </c>
      <c r="B6452" s="3" t="s">
        <v>12811</v>
      </c>
      <c r="C6452" s="3" t="s">
        <v>12811</v>
      </c>
      <c r="D6452" s="12" t="s">
        <v>20358</v>
      </c>
      <c r="E6452" s="6" t="str">
        <f t="shared" si="306"/>
        <v>module=gacins</v>
      </c>
      <c r="F6452" s="3" t="s">
        <v>114</v>
      </c>
    </row>
    <row r="6453" spans="1:6" ht="30" customHeight="1">
      <c r="A6453" s="3" t="s">
        <v>3</v>
      </c>
      <c r="B6453" s="3" t="s">
        <v>12812</v>
      </c>
      <c r="C6453" s="3" t="s">
        <v>12812</v>
      </c>
      <c r="D6453" s="12" t="s">
        <v>20359</v>
      </c>
      <c r="E6453" s="6" t="str">
        <f t="shared" si="306"/>
        <v>module=gacins</v>
      </c>
      <c r="F6453" s="3" t="s">
        <v>114</v>
      </c>
    </row>
    <row r="6454" spans="1:6" ht="30" customHeight="1">
      <c r="A6454" s="3" t="s">
        <v>3</v>
      </c>
      <c r="B6454" s="3" t="s">
        <v>12813</v>
      </c>
      <c r="C6454" s="3" t="s">
        <v>12813</v>
      </c>
      <c r="D6454" s="12" t="s">
        <v>20360</v>
      </c>
      <c r="E6454" s="6" t="str">
        <f t="shared" si="306"/>
        <v>module=gacins</v>
      </c>
      <c r="F6454" s="3" t="s">
        <v>114</v>
      </c>
    </row>
    <row r="6455" spans="1:6" ht="30" customHeight="1">
      <c r="A6455" s="3" t="s">
        <v>3</v>
      </c>
      <c r="B6455" s="3" t="s">
        <v>12814</v>
      </c>
      <c r="C6455" s="3" t="s">
        <v>12814</v>
      </c>
      <c r="D6455" s="12" t="s">
        <v>20361</v>
      </c>
      <c r="E6455" s="6" t="str">
        <f t="shared" si="306"/>
        <v>module=gacins</v>
      </c>
      <c r="F6455" s="3" t="s">
        <v>114</v>
      </c>
    </row>
    <row r="6456" spans="1:6" ht="30" customHeight="1">
      <c r="A6456" s="3" t="s">
        <v>3</v>
      </c>
      <c r="B6456" s="3" t="s">
        <v>12815</v>
      </c>
      <c r="C6456" s="3" t="s">
        <v>12815</v>
      </c>
      <c r="D6456" s="12" t="s">
        <v>20362</v>
      </c>
      <c r="E6456" s="6" t="str">
        <f t="shared" si="306"/>
        <v>module=gacins</v>
      </c>
      <c r="F6456" s="3" t="s">
        <v>114</v>
      </c>
    </row>
    <row r="6457" spans="1:6" ht="30" customHeight="1">
      <c r="A6457" s="3" t="s">
        <v>3</v>
      </c>
      <c r="B6457" s="3" t="s">
        <v>12816</v>
      </c>
      <c r="C6457" s="3" t="s">
        <v>12816</v>
      </c>
      <c r="D6457" s="12" t="s">
        <v>20363</v>
      </c>
      <c r="E6457" s="6" t="str">
        <f t="shared" si="306"/>
        <v>module=gacins</v>
      </c>
      <c r="F6457" s="3" t="s">
        <v>114</v>
      </c>
    </row>
    <row r="6458" spans="1:6" ht="30" customHeight="1">
      <c r="A6458" s="3" t="s">
        <v>3</v>
      </c>
      <c r="B6458" s="3" t="s">
        <v>12817</v>
      </c>
      <c r="C6458" s="3" t="s">
        <v>12817</v>
      </c>
      <c r="D6458" s="12" t="s">
        <v>20364</v>
      </c>
      <c r="E6458" s="6" t="str">
        <f t="shared" si="306"/>
        <v>module=gacins</v>
      </c>
      <c r="F6458" s="3" t="s">
        <v>114</v>
      </c>
    </row>
    <row r="6459" spans="1:6" ht="30" customHeight="1">
      <c r="A6459" s="3" t="s">
        <v>3</v>
      </c>
      <c r="B6459" s="3" t="s">
        <v>12818</v>
      </c>
      <c r="C6459" s="3" t="s">
        <v>12818</v>
      </c>
      <c r="D6459" s="12" t="s">
        <v>20365</v>
      </c>
      <c r="E6459" s="6" t="str">
        <f t="shared" si="306"/>
        <v>module=gacins</v>
      </c>
      <c r="F6459" s="3" t="s">
        <v>114</v>
      </c>
    </row>
    <row r="6460" spans="1:6" ht="30" customHeight="1">
      <c r="A6460" s="3" t="s">
        <v>3</v>
      </c>
      <c r="B6460" s="3" t="s">
        <v>12819</v>
      </c>
      <c r="C6460" s="3" t="s">
        <v>12819</v>
      </c>
      <c r="D6460" s="12" t="s">
        <v>20366</v>
      </c>
      <c r="E6460" s="6" t="str">
        <f t="shared" si="306"/>
        <v>module=gacins</v>
      </c>
      <c r="F6460" s="3" t="s">
        <v>114</v>
      </c>
    </row>
    <row r="6461" spans="1:6" ht="30" customHeight="1">
      <c r="A6461" s="3" t="s">
        <v>3</v>
      </c>
      <c r="B6461" s="3" t="s">
        <v>12820</v>
      </c>
      <c r="C6461" s="3" t="s">
        <v>12820</v>
      </c>
      <c r="D6461" s="12" t="s">
        <v>20367</v>
      </c>
      <c r="E6461" s="6" t="str">
        <f t="shared" si="306"/>
        <v>module=gacins</v>
      </c>
      <c r="F6461" s="3" t="s">
        <v>114</v>
      </c>
    </row>
    <row r="6462" spans="1:6" ht="30" customHeight="1">
      <c r="A6462" s="3" t="s">
        <v>3</v>
      </c>
      <c r="B6462" s="3" t="s">
        <v>12821</v>
      </c>
      <c r="C6462" s="3" t="s">
        <v>12821</v>
      </c>
      <c r="D6462" s="12" t="s">
        <v>20368</v>
      </c>
      <c r="E6462" s="6" t="str">
        <f t="shared" si="306"/>
        <v>module=gacins</v>
      </c>
      <c r="F6462" s="3" t="s">
        <v>114</v>
      </c>
    </row>
    <row r="6463" spans="1:6" ht="30" customHeight="1">
      <c r="A6463" s="3" t="s">
        <v>3</v>
      </c>
      <c r="B6463" s="3" t="s">
        <v>12822</v>
      </c>
      <c r="C6463" s="3" t="s">
        <v>12822</v>
      </c>
      <c r="D6463" s="12" t="s">
        <v>20369</v>
      </c>
      <c r="E6463" s="6" t="str">
        <f t="shared" si="306"/>
        <v>module=gacins</v>
      </c>
      <c r="F6463" s="3" t="s">
        <v>114</v>
      </c>
    </row>
    <row r="6464" spans="1:6" ht="30" customHeight="1">
      <c r="A6464" s="3" t="s">
        <v>3</v>
      </c>
      <c r="B6464" s="3" t="s">
        <v>12823</v>
      </c>
      <c r="C6464" s="3" t="s">
        <v>12823</v>
      </c>
      <c r="D6464" s="12" t="s">
        <v>20370</v>
      </c>
      <c r="E6464" s="6" t="str">
        <f t="shared" si="306"/>
        <v>module=gacins</v>
      </c>
      <c r="F6464" s="3" t="s">
        <v>114</v>
      </c>
    </row>
    <row r="6465" spans="1:6" ht="30" customHeight="1">
      <c r="A6465" s="3" t="s">
        <v>3</v>
      </c>
      <c r="B6465" s="3" t="s">
        <v>12824</v>
      </c>
      <c r="C6465" s="3" t="s">
        <v>12824</v>
      </c>
      <c r="D6465" s="12" t="s">
        <v>20371</v>
      </c>
      <c r="E6465" s="6" t="str">
        <f t="shared" si="306"/>
        <v>module=gacins</v>
      </c>
      <c r="F6465" s="3" t="s">
        <v>114</v>
      </c>
    </row>
    <row r="6466" spans="1:6" ht="30" customHeight="1">
      <c r="A6466" s="3" t="s">
        <v>3</v>
      </c>
      <c r="B6466" s="3" t="s">
        <v>12825</v>
      </c>
      <c r="C6466" s="3" t="s">
        <v>12825</v>
      </c>
      <c r="D6466" s="12" t="s">
        <v>20372</v>
      </c>
      <c r="E6466" s="6" t="str">
        <f t="shared" si="306"/>
        <v>module=gacins</v>
      </c>
      <c r="F6466" s="3" t="s">
        <v>114</v>
      </c>
    </row>
    <row r="6467" spans="1:6" ht="30" customHeight="1">
      <c r="A6467" s="3" t="s">
        <v>3</v>
      </c>
      <c r="B6467" s="3" t="s">
        <v>12826</v>
      </c>
      <c r="C6467" s="3" t="s">
        <v>12826</v>
      </c>
      <c r="D6467" s="12" t="s">
        <v>20373</v>
      </c>
      <c r="E6467" s="6" t="str">
        <f t="shared" si="306"/>
        <v>module=gacins</v>
      </c>
      <c r="F6467" s="3" t="s">
        <v>114</v>
      </c>
    </row>
    <row r="6468" spans="1:6" ht="30" customHeight="1">
      <c r="A6468" s="3" t="s">
        <v>3</v>
      </c>
      <c r="B6468" s="3" t="s">
        <v>12827</v>
      </c>
      <c r="C6468" s="3" t="s">
        <v>12827</v>
      </c>
      <c r="D6468" s="12" t="s">
        <v>20374</v>
      </c>
      <c r="E6468" s="6" t="str">
        <f t="shared" si="306"/>
        <v>module=gacins</v>
      </c>
      <c r="F6468" s="3" t="s">
        <v>114</v>
      </c>
    </row>
    <row r="6469" spans="1:6" ht="30" customHeight="1">
      <c r="A6469" s="3" t="s">
        <v>3</v>
      </c>
      <c r="B6469" s="3" t="s">
        <v>12828</v>
      </c>
      <c r="C6469" s="3" t="s">
        <v>12828</v>
      </c>
      <c r="D6469" s="12" t="s">
        <v>20375</v>
      </c>
      <c r="E6469" s="6" t="str">
        <f t="shared" si="306"/>
        <v>module=gacins</v>
      </c>
      <c r="F6469" s="3" t="s">
        <v>114</v>
      </c>
    </row>
    <row r="6470" spans="1:6" ht="30" customHeight="1">
      <c r="A6470" s="3" t="s">
        <v>3</v>
      </c>
      <c r="B6470" s="3" t="s">
        <v>12829</v>
      </c>
      <c r="C6470" s="3" t="s">
        <v>12829</v>
      </c>
      <c r="D6470" s="12" t="s">
        <v>20376</v>
      </c>
      <c r="E6470" s="6" t="str">
        <f t="shared" si="306"/>
        <v>module=gacins</v>
      </c>
      <c r="F6470" s="3" t="s">
        <v>114</v>
      </c>
    </row>
    <row r="6471" spans="1:6" ht="30" customHeight="1">
      <c r="A6471" s="3" t="s">
        <v>3</v>
      </c>
      <c r="B6471" s="3" t="s">
        <v>12830</v>
      </c>
      <c r="C6471" s="3" t="s">
        <v>12830</v>
      </c>
      <c r="D6471" s="12" t="s">
        <v>20377</v>
      </c>
      <c r="E6471" s="6" t="str">
        <f t="shared" si="306"/>
        <v>module=gacins</v>
      </c>
      <c r="F6471" s="3" t="s">
        <v>114</v>
      </c>
    </row>
    <row r="6472" spans="1:6" ht="30" customHeight="1">
      <c r="A6472" s="3" t="s">
        <v>3</v>
      </c>
      <c r="B6472" s="3" t="s">
        <v>12831</v>
      </c>
      <c r="C6472" s="3" t="s">
        <v>12831</v>
      </c>
      <c r="D6472" s="12" t="s">
        <v>20378</v>
      </c>
      <c r="E6472" s="6" t="str">
        <f t="shared" si="306"/>
        <v>module=gacins</v>
      </c>
      <c r="F6472" s="3" t="s">
        <v>114</v>
      </c>
    </row>
    <row r="6473" spans="1:6" ht="30" customHeight="1">
      <c r="A6473" s="3" t="s">
        <v>3</v>
      </c>
      <c r="B6473" s="3" t="s">
        <v>12832</v>
      </c>
      <c r="C6473" s="3" t="s">
        <v>12832</v>
      </c>
      <c r="D6473" s="12" t="s">
        <v>20379</v>
      </c>
      <c r="E6473" s="6" t="str">
        <f t="shared" si="306"/>
        <v>module=gacins</v>
      </c>
      <c r="F6473" s="3" t="s">
        <v>114</v>
      </c>
    </row>
    <row r="6474" spans="1:6" ht="30" customHeight="1">
      <c r="A6474" s="3" t="s">
        <v>3</v>
      </c>
      <c r="B6474" s="3" t="s">
        <v>12833</v>
      </c>
      <c r="C6474" s="3" t="s">
        <v>12833</v>
      </c>
      <c r="D6474" s="12" t="s">
        <v>20380</v>
      </c>
      <c r="E6474" s="6" t="str">
        <f t="shared" si="306"/>
        <v>module=gacins</v>
      </c>
      <c r="F6474" s="3" t="s">
        <v>114</v>
      </c>
    </row>
    <row r="6475" spans="1:6" ht="30" customHeight="1">
      <c r="A6475" s="3" t="s">
        <v>3</v>
      </c>
      <c r="B6475" s="3" t="s">
        <v>12834</v>
      </c>
      <c r="C6475" s="3" t="s">
        <v>12834</v>
      </c>
      <c r="D6475" s="12" t="s">
        <v>20381</v>
      </c>
      <c r="E6475" s="6" t="str">
        <f t="shared" si="306"/>
        <v>module=gacins</v>
      </c>
      <c r="F6475" s="3" t="s">
        <v>114</v>
      </c>
    </row>
    <row r="6476" spans="1:6" ht="30" customHeight="1">
      <c r="A6476" s="3" t="s">
        <v>3</v>
      </c>
      <c r="B6476" s="3" t="s">
        <v>12835</v>
      </c>
      <c r="C6476" s="3" t="s">
        <v>12835</v>
      </c>
      <c r="D6476" s="12" t="s">
        <v>20382</v>
      </c>
      <c r="E6476" s="6" t="str">
        <f t="shared" si="306"/>
        <v>module=gacins</v>
      </c>
      <c r="F6476" s="3" t="s">
        <v>114</v>
      </c>
    </row>
    <row r="6477" spans="1:6" ht="30" customHeight="1">
      <c r="A6477" s="3" t="s">
        <v>3</v>
      </c>
      <c r="B6477" s="3" t="s">
        <v>12836</v>
      </c>
      <c r="C6477" s="3" t="s">
        <v>12836</v>
      </c>
      <c r="D6477" s="12" t="s">
        <v>20383</v>
      </c>
      <c r="E6477" s="6" t="str">
        <f t="shared" si="306"/>
        <v>module=gacins</v>
      </c>
      <c r="F6477" s="3" t="s">
        <v>114</v>
      </c>
    </row>
    <row r="6478" spans="1:6" ht="30" customHeight="1">
      <c r="A6478" s="3" t="s">
        <v>3</v>
      </c>
      <c r="B6478" s="3" t="s">
        <v>12837</v>
      </c>
      <c r="C6478" s="3" t="s">
        <v>12837</v>
      </c>
      <c r="D6478" s="12" t="s">
        <v>20384</v>
      </c>
      <c r="E6478" s="6" t="str">
        <f t="shared" si="306"/>
        <v>module=gacins</v>
      </c>
      <c r="F6478" s="3" t="s">
        <v>114</v>
      </c>
    </row>
    <row r="6479" spans="1:6" ht="30" customHeight="1">
      <c r="A6479" s="3" t="s">
        <v>3</v>
      </c>
      <c r="B6479" s="3" t="s">
        <v>12838</v>
      </c>
      <c r="C6479" s="3" t="s">
        <v>12838</v>
      </c>
      <c r="D6479" s="12" t="s">
        <v>20385</v>
      </c>
      <c r="E6479" s="6" t="str">
        <f t="shared" si="306"/>
        <v>module=gacins</v>
      </c>
      <c r="F6479" s="3" t="s">
        <v>114</v>
      </c>
    </row>
    <row r="6480" spans="1:6" ht="30" customHeight="1">
      <c r="A6480" s="3" t="s">
        <v>3</v>
      </c>
      <c r="B6480" s="3" t="s">
        <v>12839</v>
      </c>
      <c r="C6480" s="3" t="s">
        <v>12839</v>
      </c>
      <c r="D6480" s="12" t="s">
        <v>20386</v>
      </c>
      <c r="E6480" s="6" t="str">
        <f t="shared" si="306"/>
        <v>module=gacins</v>
      </c>
      <c r="F6480" s="3" t="s">
        <v>114</v>
      </c>
    </row>
    <row r="6481" spans="1:6" ht="30" customHeight="1">
      <c r="A6481" s="3" t="s">
        <v>3</v>
      </c>
      <c r="B6481" s="3" t="s">
        <v>12840</v>
      </c>
      <c r="C6481" s="3" t="s">
        <v>12840</v>
      </c>
      <c r="D6481" s="12" t="s">
        <v>20387</v>
      </c>
      <c r="E6481" s="6" t="str">
        <f t="shared" si="306"/>
        <v>module=gacins</v>
      </c>
      <c r="F6481" s="3" t="s">
        <v>114</v>
      </c>
    </row>
    <row r="6482" spans="1:6" ht="30" customHeight="1">
      <c r="A6482" s="3" t="s">
        <v>3</v>
      </c>
      <c r="B6482" s="3" t="s">
        <v>12841</v>
      </c>
      <c r="C6482" s="3" t="s">
        <v>12841</v>
      </c>
      <c r="D6482" s="12" t="s">
        <v>20388</v>
      </c>
      <c r="E6482" s="6" t="str">
        <f t="shared" si="306"/>
        <v>module=gacins</v>
      </c>
      <c r="F6482" s="3" t="s">
        <v>114</v>
      </c>
    </row>
    <row r="6483" spans="1:6" ht="30" customHeight="1">
      <c r="A6483" s="3" t="s">
        <v>3</v>
      </c>
      <c r="B6483" s="3" t="s">
        <v>12842</v>
      </c>
      <c r="C6483" s="3" t="s">
        <v>12842</v>
      </c>
      <c r="D6483" s="12" t="s">
        <v>20389</v>
      </c>
      <c r="E6483" s="6" t="str">
        <f t="shared" si="306"/>
        <v>module=gacins</v>
      </c>
      <c r="F6483" s="3" t="s">
        <v>114</v>
      </c>
    </row>
    <row r="6484" spans="1:6" ht="30" customHeight="1">
      <c r="A6484" s="3" t="s">
        <v>3</v>
      </c>
      <c r="B6484" s="3" t="s">
        <v>12843</v>
      </c>
      <c r="C6484" s="3" t="s">
        <v>12843</v>
      </c>
      <c r="D6484" s="12" t="s">
        <v>20390</v>
      </c>
      <c r="E6484" s="6" t="str">
        <f t="shared" si="306"/>
        <v>module=gacins</v>
      </c>
      <c r="F6484" s="3" t="s">
        <v>114</v>
      </c>
    </row>
    <row r="6485" spans="1:6" ht="30" customHeight="1">
      <c r="A6485" s="3" t="s">
        <v>3</v>
      </c>
      <c r="B6485" s="3" t="s">
        <v>12844</v>
      </c>
      <c r="C6485" s="3" t="s">
        <v>12844</v>
      </c>
      <c r="D6485" s="12" t="s">
        <v>20391</v>
      </c>
      <c r="E6485" s="6" t="str">
        <f t="shared" si="306"/>
        <v>module=gacins</v>
      </c>
      <c r="F6485" s="3" t="s">
        <v>114</v>
      </c>
    </row>
    <row r="6486" spans="1:6" ht="30" customHeight="1">
      <c r="A6486" s="3" t="s">
        <v>3</v>
      </c>
      <c r="B6486" s="3" t="s">
        <v>12845</v>
      </c>
      <c r="C6486" s="3" t="s">
        <v>12845</v>
      </c>
      <c r="D6486" s="12" t="s">
        <v>20392</v>
      </c>
      <c r="E6486" s="6" t="str">
        <f t="shared" si="306"/>
        <v>module=gacins</v>
      </c>
      <c r="F6486" s="3" t="s">
        <v>114</v>
      </c>
    </row>
    <row r="6487" spans="1:6" ht="30" customHeight="1">
      <c r="A6487" s="3" t="s">
        <v>3</v>
      </c>
      <c r="B6487" s="3" t="s">
        <v>12846</v>
      </c>
      <c r="C6487" s="3" t="s">
        <v>12846</v>
      </c>
      <c r="D6487" s="12" t="s">
        <v>20393</v>
      </c>
      <c r="E6487" s="6" t="str">
        <f t="shared" si="306"/>
        <v>module=gacins</v>
      </c>
      <c r="F6487" s="3" t="s">
        <v>114</v>
      </c>
    </row>
    <row r="6488" spans="1:6" ht="30" customHeight="1">
      <c r="A6488" s="3" t="s">
        <v>3</v>
      </c>
      <c r="B6488" s="3" t="s">
        <v>12847</v>
      </c>
      <c r="C6488" s="3" t="s">
        <v>12847</v>
      </c>
      <c r="D6488" s="12" t="s">
        <v>20394</v>
      </c>
      <c r="E6488" s="6" t="str">
        <f t="shared" si="306"/>
        <v>module=gacins</v>
      </c>
      <c r="F6488" s="3" t="s">
        <v>114</v>
      </c>
    </row>
    <row r="6489" spans="1:6" ht="30" customHeight="1">
      <c r="A6489" s="3" t="s">
        <v>3</v>
      </c>
      <c r="B6489" s="3" t="s">
        <v>12848</v>
      </c>
      <c r="C6489" s="3" t="s">
        <v>12848</v>
      </c>
      <c r="D6489" s="12" t="s">
        <v>20395</v>
      </c>
      <c r="E6489" s="6" t="str">
        <f t="shared" si="306"/>
        <v>module=gacins</v>
      </c>
      <c r="F6489" s="3" t="s">
        <v>114</v>
      </c>
    </row>
    <row r="6490" spans="1:6" ht="30" customHeight="1">
      <c r="A6490" s="3" t="s">
        <v>3</v>
      </c>
      <c r="B6490" s="3" t="s">
        <v>12849</v>
      </c>
      <c r="C6490" s="3" t="s">
        <v>12849</v>
      </c>
      <c r="D6490" s="12" t="s">
        <v>20396</v>
      </c>
      <c r="E6490" s="6" t="str">
        <f t="shared" si="306"/>
        <v>module=gacins</v>
      </c>
      <c r="F6490" s="3" t="s">
        <v>114</v>
      </c>
    </row>
    <row r="6491" spans="1:6" ht="30" customHeight="1">
      <c r="A6491" s="3" t="s">
        <v>3</v>
      </c>
      <c r="B6491" s="3" t="s">
        <v>12850</v>
      </c>
      <c r="C6491" s="3" t="s">
        <v>12850</v>
      </c>
      <c r="D6491" s="12" t="s">
        <v>20397</v>
      </c>
      <c r="E6491" s="6" t="str">
        <f t="shared" si="306"/>
        <v>module=gacins</v>
      </c>
      <c r="F6491" s="3" t="s">
        <v>114</v>
      </c>
    </row>
    <row r="6492" spans="1:6" ht="30" customHeight="1">
      <c r="A6492" s="3" t="s">
        <v>3</v>
      </c>
      <c r="B6492" s="3" t="s">
        <v>12851</v>
      </c>
      <c r="C6492" s="3" t="s">
        <v>12851</v>
      </c>
      <c r="D6492" s="12" t="s">
        <v>20398</v>
      </c>
      <c r="E6492" s="6" t="str">
        <f t="shared" si="306"/>
        <v>module=gacins</v>
      </c>
      <c r="F6492" s="3" t="s">
        <v>114</v>
      </c>
    </row>
    <row r="6493" spans="1:6" ht="30" customHeight="1">
      <c r="A6493" s="3" t="s">
        <v>3</v>
      </c>
      <c r="B6493" s="3" t="s">
        <v>12852</v>
      </c>
      <c r="C6493" s="3" t="s">
        <v>12852</v>
      </c>
      <c r="D6493" s="12" t="s">
        <v>20399</v>
      </c>
      <c r="E6493" s="6" t="str">
        <f t="shared" si="306"/>
        <v>module=gacins</v>
      </c>
      <c r="F6493" s="3" t="s">
        <v>114</v>
      </c>
    </row>
    <row r="6494" spans="1:6" ht="30" customHeight="1">
      <c r="A6494" s="3" t="s">
        <v>3</v>
      </c>
      <c r="B6494" s="3" t="s">
        <v>12853</v>
      </c>
      <c r="C6494" s="3" t="s">
        <v>12853</v>
      </c>
      <c r="D6494" s="12" t="s">
        <v>20400</v>
      </c>
      <c r="E6494" s="6" t="str">
        <f t="shared" si="306"/>
        <v>module=gacins</v>
      </c>
      <c r="F6494" s="3" t="s">
        <v>114</v>
      </c>
    </row>
    <row r="6495" spans="1:6" ht="30" customHeight="1">
      <c r="A6495" s="3" t="s">
        <v>3</v>
      </c>
      <c r="B6495" s="3" t="s">
        <v>12854</v>
      </c>
      <c r="C6495" s="3" t="s">
        <v>12854</v>
      </c>
      <c r="D6495" s="12" t="s">
        <v>20401</v>
      </c>
      <c r="E6495" s="6" t="str">
        <f t="shared" ref="E6495:E6531" si="307">HYPERLINK("http://www.ssc.wisc.edu/wlsresearch/documentation/waves/?wave=grad2k&amp;module=gacins","module=gacins")</f>
        <v>module=gacins</v>
      </c>
      <c r="F6495" s="3" t="s">
        <v>114</v>
      </c>
    </row>
    <row r="6496" spans="1:6" ht="30" customHeight="1">
      <c r="A6496" s="3" t="s">
        <v>3</v>
      </c>
      <c r="B6496" s="3" t="s">
        <v>12855</v>
      </c>
      <c r="C6496" s="3" t="s">
        <v>12855</v>
      </c>
      <c r="D6496" s="12" t="s">
        <v>20402</v>
      </c>
      <c r="E6496" s="6" t="str">
        <f t="shared" si="307"/>
        <v>module=gacins</v>
      </c>
      <c r="F6496" s="3" t="s">
        <v>114</v>
      </c>
    </row>
    <row r="6497" spans="1:6" ht="30" customHeight="1">
      <c r="A6497" s="3" t="s">
        <v>3</v>
      </c>
      <c r="B6497" s="3" t="s">
        <v>12856</v>
      </c>
      <c r="C6497" s="3" t="s">
        <v>12856</v>
      </c>
      <c r="D6497" s="12" t="s">
        <v>20403</v>
      </c>
      <c r="E6497" s="6" t="str">
        <f t="shared" si="307"/>
        <v>module=gacins</v>
      </c>
      <c r="F6497" s="3" t="s">
        <v>114</v>
      </c>
    </row>
    <row r="6498" spans="1:6" ht="30" customHeight="1">
      <c r="A6498" s="3" t="s">
        <v>3</v>
      </c>
      <c r="B6498" s="3" t="s">
        <v>12857</v>
      </c>
      <c r="C6498" s="3" t="s">
        <v>12857</v>
      </c>
      <c r="D6498" s="12" t="s">
        <v>20404</v>
      </c>
      <c r="E6498" s="6" t="str">
        <f t="shared" si="307"/>
        <v>module=gacins</v>
      </c>
      <c r="F6498" s="3" t="s">
        <v>114</v>
      </c>
    </row>
    <row r="6499" spans="1:6" ht="30" customHeight="1">
      <c r="A6499" s="3" t="s">
        <v>3</v>
      </c>
      <c r="B6499" s="3" t="s">
        <v>12858</v>
      </c>
      <c r="C6499" s="3" t="s">
        <v>12858</v>
      </c>
      <c r="D6499" s="12" t="s">
        <v>20405</v>
      </c>
      <c r="E6499" s="6" t="str">
        <f t="shared" si="307"/>
        <v>module=gacins</v>
      </c>
      <c r="F6499" s="3" t="s">
        <v>114</v>
      </c>
    </row>
    <row r="6500" spans="1:6" ht="30" customHeight="1">
      <c r="A6500" s="3" t="s">
        <v>3</v>
      </c>
      <c r="B6500" s="3" t="s">
        <v>12859</v>
      </c>
      <c r="C6500" s="3" t="s">
        <v>12859</v>
      </c>
      <c r="D6500" s="12" t="s">
        <v>20406</v>
      </c>
      <c r="E6500" s="6" t="str">
        <f t="shared" si="307"/>
        <v>module=gacins</v>
      </c>
      <c r="F6500" s="3" t="s">
        <v>114</v>
      </c>
    </row>
    <row r="6501" spans="1:6" ht="30" customHeight="1">
      <c r="A6501" s="3" t="s">
        <v>3</v>
      </c>
      <c r="B6501" s="3" t="s">
        <v>12860</v>
      </c>
      <c r="C6501" s="3" t="s">
        <v>12860</v>
      </c>
      <c r="D6501" s="12" t="s">
        <v>20407</v>
      </c>
      <c r="E6501" s="6" t="str">
        <f t="shared" si="307"/>
        <v>module=gacins</v>
      </c>
      <c r="F6501" s="3" t="s">
        <v>114</v>
      </c>
    </row>
    <row r="6502" spans="1:6" ht="30" customHeight="1">
      <c r="A6502" s="3" t="s">
        <v>3</v>
      </c>
      <c r="B6502" s="3" t="s">
        <v>12861</v>
      </c>
      <c r="C6502" s="3" t="s">
        <v>12861</v>
      </c>
      <c r="D6502" s="12" t="s">
        <v>20408</v>
      </c>
      <c r="E6502" s="6" t="str">
        <f t="shared" si="307"/>
        <v>module=gacins</v>
      </c>
      <c r="F6502" s="3" t="s">
        <v>114</v>
      </c>
    </row>
    <row r="6503" spans="1:6" ht="30" customHeight="1">
      <c r="A6503" s="3" t="s">
        <v>3</v>
      </c>
      <c r="B6503" s="3" t="s">
        <v>12862</v>
      </c>
      <c r="C6503" s="3" t="s">
        <v>12862</v>
      </c>
      <c r="D6503" s="12" t="s">
        <v>20409</v>
      </c>
      <c r="E6503" s="6" t="str">
        <f t="shared" si="307"/>
        <v>module=gacins</v>
      </c>
      <c r="F6503" s="3" t="s">
        <v>114</v>
      </c>
    </row>
    <row r="6504" spans="1:6" ht="30" customHeight="1">
      <c r="A6504" s="3" t="s">
        <v>3</v>
      </c>
      <c r="B6504" s="3" t="s">
        <v>12863</v>
      </c>
      <c r="C6504" s="3" t="s">
        <v>12863</v>
      </c>
      <c r="D6504" s="12" t="s">
        <v>20410</v>
      </c>
      <c r="E6504" s="6" t="str">
        <f t="shared" si="307"/>
        <v>module=gacins</v>
      </c>
      <c r="F6504" s="3" t="s">
        <v>114</v>
      </c>
    </row>
    <row r="6505" spans="1:6" ht="30" customHeight="1">
      <c r="A6505" s="3" t="s">
        <v>3</v>
      </c>
      <c r="B6505" s="3" t="s">
        <v>12864</v>
      </c>
      <c r="C6505" s="3" t="s">
        <v>12864</v>
      </c>
      <c r="D6505" s="12" t="s">
        <v>20411</v>
      </c>
      <c r="E6505" s="6" t="str">
        <f t="shared" si="307"/>
        <v>module=gacins</v>
      </c>
      <c r="F6505" s="3" t="s">
        <v>114</v>
      </c>
    </row>
    <row r="6506" spans="1:6" ht="30" customHeight="1">
      <c r="A6506" s="3" t="s">
        <v>3</v>
      </c>
      <c r="B6506" s="3" t="s">
        <v>12865</v>
      </c>
      <c r="C6506" s="3" t="s">
        <v>12865</v>
      </c>
      <c r="D6506" s="12" t="s">
        <v>20412</v>
      </c>
      <c r="E6506" s="6" t="str">
        <f t="shared" si="307"/>
        <v>module=gacins</v>
      </c>
      <c r="F6506" s="3" t="s">
        <v>114</v>
      </c>
    </row>
    <row r="6507" spans="1:6" ht="30" customHeight="1">
      <c r="A6507" s="3" t="s">
        <v>3</v>
      </c>
      <c r="B6507" s="3" t="s">
        <v>12866</v>
      </c>
      <c r="C6507" s="3" t="s">
        <v>12866</v>
      </c>
      <c r="D6507" s="12" t="s">
        <v>20413</v>
      </c>
      <c r="E6507" s="6" t="str">
        <f t="shared" si="307"/>
        <v>module=gacins</v>
      </c>
      <c r="F6507" s="3" t="s">
        <v>114</v>
      </c>
    </row>
    <row r="6508" spans="1:6" ht="30" customHeight="1">
      <c r="A6508" s="3" t="s">
        <v>3</v>
      </c>
      <c r="B6508" s="3" t="s">
        <v>12867</v>
      </c>
      <c r="C6508" s="3" t="s">
        <v>12867</v>
      </c>
      <c r="D6508" s="12" t="s">
        <v>20414</v>
      </c>
      <c r="E6508" s="6" t="str">
        <f t="shared" si="307"/>
        <v>module=gacins</v>
      </c>
      <c r="F6508" s="3" t="s">
        <v>114</v>
      </c>
    </row>
    <row r="6509" spans="1:6" ht="30" customHeight="1">
      <c r="A6509" s="3" t="s">
        <v>3</v>
      </c>
      <c r="B6509" s="3" t="s">
        <v>12868</v>
      </c>
      <c r="C6509" s="3" t="s">
        <v>12868</v>
      </c>
      <c r="D6509" s="12" t="s">
        <v>20415</v>
      </c>
      <c r="E6509" s="6" t="str">
        <f t="shared" si="307"/>
        <v>module=gacins</v>
      </c>
      <c r="F6509" s="3" t="s">
        <v>114</v>
      </c>
    </row>
    <row r="6510" spans="1:6" ht="30" customHeight="1">
      <c r="A6510" s="3" t="s">
        <v>3</v>
      </c>
      <c r="B6510" s="3" t="s">
        <v>12869</v>
      </c>
      <c r="C6510" s="3" t="s">
        <v>12869</v>
      </c>
      <c r="D6510" s="12" t="s">
        <v>20416</v>
      </c>
      <c r="E6510" s="6" t="str">
        <f t="shared" si="307"/>
        <v>module=gacins</v>
      </c>
      <c r="F6510" s="3" t="s">
        <v>114</v>
      </c>
    </row>
    <row r="6511" spans="1:6" ht="30" customHeight="1">
      <c r="A6511" s="3" t="s">
        <v>3</v>
      </c>
      <c r="B6511" s="3" t="s">
        <v>12870</v>
      </c>
      <c r="C6511" s="3" t="s">
        <v>12870</v>
      </c>
      <c r="D6511" s="12" t="s">
        <v>20417</v>
      </c>
      <c r="E6511" s="6" t="str">
        <f t="shared" si="307"/>
        <v>module=gacins</v>
      </c>
      <c r="F6511" s="3" t="s">
        <v>114</v>
      </c>
    </row>
    <row r="6512" spans="1:6" ht="30" customHeight="1">
      <c r="A6512" s="3" t="s">
        <v>3</v>
      </c>
      <c r="B6512" s="3" t="s">
        <v>12871</v>
      </c>
      <c r="C6512" s="3" t="s">
        <v>12871</v>
      </c>
      <c r="D6512" s="12" t="s">
        <v>20418</v>
      </c>
      <c r="E6512" s="6" t="str">
        <f t="shared" si="307"/>
        <v>module=gacins</v>
      </c>
      <c r="F6512" s="3" t="s">
        <v>114</v>
      </c>
    </row>
    <row r="6513" spans="1:6" ht="30" customHeight="1">
      <c r="A6513" s="3" t="s">
        <v>3</v>
      </c>
      <c r="B6513" s="3" t="s">
        <v>12872</v>
      </c>
      <c r="C6513" s="3" t="s">
        <v>12872</v>
      </c>
      <c r="D6513" s="12" t="s">
        <v>20419</v>
      </c>
      <c r="E6513" s="6" t="str">
        <f t="shared" si="307"/>
        <v>module=gacins</v>
      </c>
      <c r="F6513" s="3" t="s">
        <v>114</v>
      </c>
    </row>
    <row r="6514" spans="1:6" ht="30" customHeight="1">
      <c r="A6514" s="3" t="s">
        <v>3</v>
      </c>
      <c r="B6514" s="3" t="s">
        <v>12873</v>
      </c>
      <c r="C6514" s="3" t="s">
        <v>12873</v>
      </c>
      <c r="D6514" s="12" t="s">
        <v>20420</v>
      </c>
      <c r="E6514" s="6" t="str">
        <f t="shared" si="307"/>
        <v>module=gacins</v>
      </c>
      <c r="F6514" s="3" t="s">
        <v>114</v>
      </c>
    </row>
    <row r="6515" spans="1:6" ht="30" customHeight="1">
      <c r="A6515" s="3" t="s">
        <v>3</v>
      </c>
      <c r="B6515" s="3" t="s">
        <v>12874</v>
      </c>
      <c r="C6515" s="3" t="s">
        <v>12874</v>
      </c>
      <c r="D6515" s="12" t="s">
        <v>20421</v>
      </c>
      <c r="E6515" s="6" t="str">
        <f t="shared" si="307"/>
        <v>module=gacins</v>
      </c>
      <c r="F6515" s="3" t="s">
        <v>114</v>
      </c>
    </row>
    <row r="6516" spans="1:6" ht="30" customHeight="1">
      <c r="A6516" s="3" t="s">
        <v>3</v>
      </c>
      <c r="B6516" s="3" t="s">
        <v>12875</v>
      </c>
      <c r="C6516" s="3" t="s">
        <v>12875</v>
      </c>
      <c r="D6516" s="12" t="s">
        <v>20422</v>
      </c>
      <c r="E6516" s="6" t="str">
        <f t="shared" si="307"/>
        <v>module=gacins</v>
      </c>
      <c r="F6516" s="3" t="s">
        <v>114</v>
      </c>
    </row>
    <row r="6517" spans="1:6" ht="30" customHeight="1">
      <c r="A6517" s="3" t="s">
        <v>3</v>
      </c>
      <c r="B6517" s="3" t="s">
        <v>12876</v>
      </c>
      <c r="C6517" s="3" t="s">
        <v>12876</v>
      </c>
      <c r="D6517" s="12" t="s">
        <v>20423</v>
      </c>
      <c r="E6517" s="6" t="str">
        <f t="shared" si="307"/>
        <v>module=gacins</v>
      </c>
      <c r="F6517" s="3" t="s">
        <v>114</v>
      </c>
    </row>
    <row r="6518" spans="1:6" ht="30" customHeight="1">
      <c r="A6518" s="3" t="s">
        <v>3</v>
      </c>
      <c r="B6518" s="3" t="s">
        <v>12877</v>
      </c>
      <c r="C6518" s="3" t="s">
        <v>12877</v>
      </c>
      <c r="D6518" s="12" t="s">
        <v>20424</v>
      </c>
      <c r="E6518" s="6" t="str">
        <f t="shared" si="307"/>
        <v>module=gacins</v>
      </c>
      <c r="F6518" s="3" t="s">
        <v>114</v>
      </c>
    </row>
    <row r="6519" spans="1:6" ht="30" customHeight="1">
      <c r="A6519" s="3" t="s">
        <v>3</v>
      </c>
      <c r="B6519" s="3" t="s">
        <v>12878</v>
      </c>
      <c r="C6519" s="3" t="s">
        <v>12878</v>
      </c>
      <c r="D6519" s="12" t="s">
        <v>20425</v>
      </c>
      <c r="E6519" s="6" t="str">
        <f t="shared" si="307"/>
        <v>module=gacins</v>
      </c>
      <c r="F6519" s="3" t="s">
        <v>114</v>
      </c>
    </row>
    <row r="6520" spans="1:6" ht="30" customHeight="1">
      <c r="A6520" s="3" t="s">
        <v>3</v>
      </c>
      <c r="B6520" s="3" t="s">
        <v>12879</v>
      </c>
      <c r="C6520" s="3" t="s">
        <v>12879</v>
      </c>
      <c r="D6520" s="12" t="s">
        <v>20426</v>
      </c>
      <c r="E6520" s="6" t="str">
        <f t="shared" si="307"/>
        <v>module=gacins</v>
      </c>
      <c r="F6520" s="3" t="s">
        <v>114</v>
      </c>
    </row>
    <row r="6521" spans="1:6" ht="30" customHeight="1">
      <c r="A6521" s="3" t="s">
        <v>3</v>
      </c>
      <c r="B6521" s="3" t="s">
        <v>12880</v>
      </c>
      <c r="C6521" s="3" t="s">
        <v>12880</v>
      </c>
      <c r="D6521" s="12" t="s">
        <v>20427</v>
      </c>
      <c r="E6521" s="6" t="str">
        <f t="shared" si="307"/>
        <v>module=gacins</v>
      </c>
      <c r="F6521" s="3" t="s">
        <v>114</v>
      </c>
    </row>
    <row r="6522" spans="1:6" ht="30" customHeight="1">
      <c r="A6522" s="3" t="s">
        <v>3</v>
      </c>
      <c r="B6522" s="3" t="s">
        <v>12881</v>
      </c>
      <c r="C6522" s="3" t="s">
        <v>12881</v>
      </c>
      <c r="D6522" s="12" t="s">
        <v>20428</v>
      </c>
      <c r="E6522" s="6" t="str">
        <f t="shared" si="307"/>
        <v>module=gacins</v>
      </c>
      <c r="F6522" s="3" t="s">
        <v>114</v>
      </c>
    </row>
    <row r="6523" spans="1:6" ht="30" customHeight="1">
      <c r="A6523" s="3" t="s">
        <v>3</v>
      </c>
      <c r="B6523" s="3" t="s">
        <v>12882</v>
      </c>
      <c r="C6523" s="3" t="s">
        <v>12882</v>
      </c>
      <c r="D6523" s="12" t="s">
        <v>20429</v>
      </c>
      <c r="E6523" s="6" t="str">
        <f t="shared" si="307"/>
        <v>module=gacins</v>
      </c>
      <c r="F6523" s="3" t="s">
        <v>114</v>
      </c>
    </row>
    <row r="6524" spans="1:6" ht="30" customHeight="1">
      <c r="A6524" s="3" t="s">
        <v>3</v>
      </c>
      <c r="B6524" s="3" t="s">
        <v>12883</v>
      </c>
      <c r="C6524" s="3" t="s">
        <v>12883</v>
      </c>
      <c r="D6524" s="12" t="s">
        <v>20430</v>
      </c>
      <c r="E6524" s="6" t="str">
        <f t="shared" si="307"/>
        <v>module=gacins</v>
      </c>
      <c r="F6524" s="3" t="s">
        <v>114</v>
      </c>
    </row>
    <row r="6525" spans="1:6" ht="30" customHeight="1">
      <c r="A6525" s="3" t="s">
        <v>3</v>
      </c>
      <c r="B6525" s="3" t="s">
        <v>12884</v>
      </c>
      <c r="C6525" s="3" t="s">
        <v>12884</v>
      </c>
      <c r="D6525" s="12" t="s">
        <v>20431</v>
      </c>
      <c r="E6525" s="6" t="str">
        <f t="shared" si="307"/>
        <v>module=gacins</v>
      </c>
      <c r="F6525" s="3" t="s">
        <v>114</v>
      </c>
    </row>
    <row r="6526" spans="1:6" ht="30" customHeight="1">
      <c r="A6526" s="3" t="s">
        <v>3</v>
      </c>
      <c r="B6526" s="3" t="s">
        <v>12885</v>
      </c>
      <c r="C6526" s="3" t="s">
        <v>12885</v>
      </c>
      <c r="D6526" s="12" t="s">
        <v>20432</v>
      </c>
      <c r="E6526" s="6" t="str">
        <f t="shared" si="307"/>
        <v>module=gacins</v>
      </c>
      <c r="F6526" s="3" t="s">
        <v>114</v>
      </c>
    </row>
    <row r="6527" spans="1:6" ht="30" customHeight="1">
      <c r="A6527" s="3" t="s">
        <v>3</v>
      </c>
      <c r="B6527" s="3" t="s">
        <v>12886</v>
      </c>
      <c r="C6527" s="3" t="s">
        <v>12886</v>
      </c>
      <c r="D6527" s="12" t="s">
        <v>20433</v>
      </c>
      <c r="E6527" s="6" t="str">
        <f t="shared" si="307"/>
        <v>module=gacins</v>
      </c>
      <c r="F6527" s="3" t="s">
        <v>114</v>
      </c>
    </row>
    <row r="6528" spans="1:6" ht="30" customHeight="1">
      <c r="A6528" s="3" t="s">
        <v>3</v>
      </c>
      <c r="B6528" s="3" t="s">
        <v>12887</v>
      </c>
      <c r="C6528" s="3" t="s">
        <v>12887</v>
      </c>
      <c r="D6528" s="12" t="s">
        <v>20434</v>
      </c>
      <c r="E6528" s="6" t="str">
        <f t="shared" si="307"/>
        <v>module=gacins</v>
      </c>
      <c r="F6528" s="3" t="s">
        <v>114</v>
      </c>
    </row>
    <row r="6529" spans="1:6" ht="30" customHeight="1">
      <c r="A6529" s="3" t="s">
        <v>3</v>
      </c>
      <c r="B6529" s="3" t="s">
        <v>12888</v>
      </c>
      <c r="C6529" s="3" t="s">
        <v>12888</v>
      </c>
      <c r="D6529" s="12" t="s">
        <v>20435</v>
      </c>
      <c r="E6529" s="6" t="str">
        <f t="shared" si="307"/>
        <v>module=gacins</v>
      </c>
      <c r="F6529" s="3" t="s">
        <v>114</v>
      </c>
    </row>
    <row r="6530" spans="1:6" ht="30" customHeight="1">
      <c r="A6530" s="3" t="s">
        <v>3</v>
      </c>
      <c r="B6530" s="3" t="s">
        <v>12889</v>
      </c>
      <c r="C6530" s="3" t="s">
        <v>12889</v>
      </c>
      <c r="D6530" s="12" t="s">
        <v>20436</v>
      </c>
      <c r="E6530" s="6" t="str">
        <f t="shared" si="307"/>
        <v>module=gacins</v>
      </c>
      <c r="F6530" s="3" t="s">
        <v>114</v>
      </c>
    </row>
    <row r="6531" spans="1:6" ht="30" customHeight="1">
      <c r="A6531" s="3" t="s">
        <v>3</v>
      </c>
      <c r="B6531" s="3" t="s">
        <v>12890</v>
      </c>
      <c r="C6531" s="3" t="s">
        <v>12890</v>
      </c>
      <c r="D6531" s="12" t="s">
        <v>20437</v>
      </c>
      <c r="E6531" s="6" t="str">
        <f t="shared" si="307"/>
        <v>module=gacins</v>
      </c>
      <c r="F6531" s="3" t="s">
        <v>114</v>
      </c>
    </row>
    <row r="6532" spans="1:6" ht="30" customHeight="1">
      <c r="A6532" s="3" t="s">
        <v>2</v>
      </c>
      <c r="B6532" s="3" t="s">
        <v>12891</v>
      </c>
      <c r="C6532" s="3" t="s">
        <v>16255</v>
      </c>
      <c r="D6532" s="12" t="s">
        <v>20438</v>
      </c>
      <c r="E6532" s="6" t="str">
        <f t="shared" ref="E6532:E6563" si="308">HYPERLINK("http://www.ssc.wisc.edu/wlsresearch/documentation/waves/?wave=grad2k&amp;module=goinc","module=goinc")</f>
        <v>module=goinc</v>
      </c>
      <c r="F6532" s="6" t="str">
        <f t="shared" ref="F6532:F6563" si="309">HYPERLINK("http://www.ssc.wisc.edu/wlsresearch/documentation/waves/?wave=sib2k&amp;module=soinc","module=soinc")</f>
        <v>module=soinc</v>
      </c>
    </row>
    <row r="6533" spans="1:6" ht="30" customHeight="1">
      <c r="A6533" s="3" t="s">
        <v>2</v>
      </c>
      <c r="B6533" s="3" t="s">
        <v>12892</v>
      </c>
      <c r="C6533" s="3" t="s">
        <v>16256</v>
      </c>
      <c r="D6533" s="12" t="s">
        <v>20439</v>
      </c>
      <c r="E6533" s="6" t="str">
        <f t="shared" si="308"/>
        <v>module=goinc</v>
      </c>
      <c r="F6533" s="6" t="str">
        <f t="shared" si="309"/>
        <v>module=soinc</v>
      </c>
    </row>
    <row r="6534" spans="1:6" ht="30" customHeight="1">
      <c r="A6534" s="3" t="s">
        <v>2</v>
      </c>
      <c r="B6534" s="3" t="s">
        <v>12893</v>
      </c>
      <c r="C6534" s="3" t="s">
        <v>16257</v>
      </c>
      <c r="D6534" s="12" t="s">
        <v>20440</v>
      </c>
      <c r="E6534" s="6" t="str">
        <f t="shared" si="308"/>
        <v>module=goinc</v>
      </c>
      <c r="F6534" s="6" t="str">
        <f t="shared" si="309"/>
        <v>module=soinc</v>
      </c>
    </row>
    <row r="6535" spans="1:6" ht="30" customHeight="1">
      <c r="A6535" s="3" t="s">
        <v>2</v>
      </c>
      <c r="B6535" s="3" t="s">
        <v>12894</v>
      </c>
      <c r="C6535" s="3" t="s">
        <v>16258</v>
      </c>
      <c r="D6535" s="12" t="s">
        <v>20441</v>
      </c>
      <c r="E6535" s="6" t="str">
        <f t="shared" si="308"/>
        <v>module=goinc</v>
      </c>
      <c r="F6535" s="6" t="str">
        <f t="shared" si="309"/>
        <v>module=soinc</v>
      </c>
    </row>
    <row r="6536" spans="1:6" ht="30" customHeight="1">
      <c r="A6536" s="3" t="s">
        <v>2</v>
      </c>
      <c r="B6536" s="3" t="s">
        <v>12895</v>
      </c>
      <c r="C6536" s="3" t="s">
        <v>16259</v>
      </c>
      <c r="D6536" s="12" t="s">
        <v>20442</v>
      </c>
      <c r="E6536" s="6" t="str">
        <f t="shared" si="308"/>
        <v>module=goinc</v>
      </c>
      <c r="F6536" s="6" t="str">
        <f t="shared" si="309"/>
        <v>module=soinc</v>
      </c>
    </row>
    <row r="6537" spans="1:6" ht="30" customHeight="1">
      <c r="A6537" s="3" t="s">
        <v>2</v>
      </c>
      <c r="B6537" s="3" t="s">
        <v>12896</v>
      </c>
      <c r="C6537" s="3" t="s">
        <v>16260</v>
      </c>
      <c r="D6537" s="12" t="s">
        <v>20443</v>
      </c>
      <c r="E6537" s="6" t="str">
        <f t="shared" si="308"/>
        <v>module=goinc</v>
      </c>
      <c r="F6537" s="6" t="str">
        <f t="shared" si="309"/>
        <v>module=soinc</v>
      </c>
    </row>
    <row r="6538" spans="1:6" ht="30" customHeight="1">
      <c r="A6538" s="3" t="s">
        <v>2</v>
      </c>
      <c r="B6538" s="3" t="s">
        <v>12897</v>
      </c>
      <c r="C6538" s="3" t="s">
        <v>16261</v>
      </c>
      <c r="D6538" s="12" t="s">
        <v>20444</v>
      </c>
      <c r="E6538" s="6" t="str">
        <f t="shared" si="308"/>
        <v>module=goinc</v>
      </c>
      <c r="F6538" s="6" t="str">
        <f t="shared" si="309"/>
        <v>module=soinc</v>
      </c>
    </row>
    <row r="6539" spans="1:6" ht="30" customHeight="1">
      <c r="A6539" s="3" t="s">
        <v>2</v>
      </c>
      <c r="B6539" s="3" t="s">
        <v>12898</v>
      </c>
      <c r="C6539" s="3" t="s">
        <v>16262</v>
      </c>
      <c r="D6539" s="12" t="s">
        <v>20445</v>
      </c>
      <c r="E6539" s="6" t="str">
        <f t="shared" si="308"/>
        <v>module=goinc</v>
      </c>
      <c r="F6539" s="6" t="str">
        <f t="shared" si="309"/>
        <v>module=soinc</v>
      </c>
    </row>
    <row r="6540" spans="1:6" ht="30" customHeight="1">
      <c r="A6540" s="3" t="s">
        <v>2</v>
      </c>
      <c r="B6540" s="3" t="s">
        <v>12899</v>
      </c>
      <c r="C6540" s="3" t="s">
        <v>16263</v>
      </c>
      <c r="D6540" s="12" t="s">
        <v>20446</v>
      </c>
      <c r="E6540" s="6" t="str">
        <f t="shared" si="308"/>
        <v>module=goinc</v>
      </c>
      <c r="F6540" s="6" t="str">
        <f t="shared" si="309"/>
        <v>module=soinc</v>
      </c>
    </row>
    <row r="6541" spans="1:6" ht="30" customHeight="1">
      <c r="A6541" s="3" t="s">
        <v>2</v>
      </c>
      <c r="B6541" s="3" t="s">
        <v>12900</v>
      </c>
      <c r="C6541" s="3" t="s">
        <v>16264</v>
      </c>
      <c r="D6541" s="12" t="s">
        <v>20447</v>
      </c>
      <c r="E6541" s="6" t="str">
        <f t="shared" si="308"/>
        <v>module=goinc</v>
      </c>
      <c r="F6541" s="6" t="str">
        <f t="shared" si="309"/>
        <v>module=soinc</v>
      </c>
    </row>
    <row r="6542" spans="1:6" ht="30" customHeight="1">
      <c r="A6542" s="3" t="s">
        <v>2</v>
      </c>
      <c r="B6542" s="3" t="s">
        <v>12901</v>
      </c>
      <c r="C6542" s="3" t="s">
        <v>16265</v>
      </c>
      <c r="D6542" s="12" t="s">
        <v>20448</v>
      </c>
      <c r="E6542" s="6" t="str">
        <f t="shared" si="308"/>
        <v>module=goinc</v>
      </c>
      <c r="F6542" s="6" t="str">
        <f t="shared" si="309"/>
        <v>module=soinc</v>
      </c>
    </row>
    <row r="6543" spans="1:6" ht="30" customHeight="1">
      <c r="A6543" s="3" t="s">
        <v>2</v>
      </c>
      <c r="B6543" s="3" t="s">
        <v>12902</v>
      </c>
      <c r="C6543" s="3" t="s">
        <v>16266</v>
      </c>
      <c r="D6543" s="12" t="s">
        <v>20449</v>
      </c>
      <c r="E6543" s="6" t="str">
        <f t="shared" si="308"/>
        <v>module=goinc</v>
      </c>
      <c r="F6543" s="6" t="str">
        <f t="shared" si="309"/>
        <v>module=soinc</v>
      </c>
    </row>
    <row r="6544" spans="1:6" ht="30" customHeight="1">
      <c r="A6544" s="3" t="s">
        <v>2</v>
      </c>
      <c r="B6544" s="3" t="s">
        <v>12903</v>
      </c>
      <c r="C6544" s="3" t="s">
        <v>16267</v>
      </c>
      <c r="D6544" s="12" t="s">
        <v>20450</v>
      </c>
      <c r="E6544" s="6" t="str">
        <f t="shared" si="308"/>
        <v>module=goinc</v>
      </c>
      <c r="F6544" s="6" t="str">
        <f t="shared" si="309"/>
        <v>module=soinc</v>
      </c>
    </row>
    <row r="6545" spans="1:6" ht="30" customHeight="1">
      <c r="A6545" s="3" t="s">
        <v>2</v>
      </c>
      <c r="B6545" s="3" t="s">
        <v>12904</v>
      </c>
      <c r="C6545" s="3" t="s">
        <v>16268</v>
      </c>
      <c r="D6545" s="12" t="s">
        <v>20451</v>
      </c>
      <c r="E6545" s="6" t="str">
        <f t="shared" si="308"/>
        <v>module=goinc</v>
      </c>
      <c r="F6545" s="6" t="str">
        <f t="shared" si="309"/>
        <v>module=soinc</v>
      </c>
    </row>
    <row r="6546" spans="1:6" ht="30" customHeight="1">
      <c r="A6546" s="3" t="s">
        <v>2</v>
      </c>
      <c r="B6546" s="3" t="s">
        <v>12905</v>
      </c>
      <c r="C6546" s="3" t="s">
        <v>16269</v>
      </c>
      <c r="D6546" s="12" t="s">
        <v>20452</v>
      </c>
      <c r="E6546" s="6" t="str">
        <f t="shared" si="308"/>
        <v>module=goinc</v>
      </c>
      <c r="F6546" s="6" t="str">
        <f t="shared" si="309"/>
        <v>module=soinc</v>
      </c>
    </row>
    <row r="6547" spans="1:6" ht="30" customHeight="1">
      <c r="A6547" s="3" t="s">
        <v>2</v>
      </c>
      <c r="B6547" s="3" t="s">
        <v>12906</v>
      </c>
      <c r="C6547" s="3" t="s">
        <v>16270</v>
      </c>
      <c r="D6547" s="12" t="s">
        <v>20453</v>
      </c>
      <c r="E6547" s="6" t="str">
        <f t="shared" si="308"/>
        <v>module=goinc</v>
      </c>
      <c r="F6547" s="6" t="str">
        <f t="shared" si="309"/>
        <v>module=soinc</v>
      </c>
    </row>
    <row r="6548" spans="1:6" ht="30" customHeight="1">
      <c r="A6548" s="3" t="s">
        <v>2</v>
      </c>
      <c r="B6548" s="3" t="s">
        <v>12907</v>
      </c>
      <c r="C6548" s="3" t="s">
        <v>16271</v>
      </c>
      <c r="D6548" s="12" t="s">
        <v>20454</v>
      </c>
      <c r="E6548" s="6" t="str">
        <f t="shared" si="308"/>
        <v>module=goinc</v>
      </c>
      <c r="F6548" s="6" t="str">
        <f t="shared" si="309"/>
        <v>module=soinc</v>
      </c>
    </row>
    <row r="6549" spans="1:6" ht="30" customHeight="1">
      <c r="A6549" s="3" t="s">
        <v>2</v>
      </c>
      <c r="B6549" s="3" t="s">
        <v>12908</v>
      </c>
      <c r="C6549" s="3" t="s">
        <v>16272</v>
      </c>
      <c r="D6549" s="12" t="s">
        <v>20455</v>
      </c>
      <c r="E6549" s="6" t="str">
        <f t="shared" si="308"/>
        <v>module=goinc</v>
      </c>
      <c r="F6549" s="6" t="str">
        <f t="shared" si="309"/>
        <v>module=soinc</v>
      </c>
    </row>
    <row r="6550" spans="1:6" ht="30" customHeight="1">
      <c r="A6550" s="3" t="s">
        <v>2</v>
      </c>
      <c r="B6550" s="3" t="s">
        <v>12909</v>
      </c>
      <c r="C6550" s="3" t="s">
        <v>16273</v>
      </c>
      <c r="D6550" s="12" t="s">
        <v>20456</v>
      </c>
      <c r="E6550" s="6" t="str">
        <f t="shared" si="308"/>
        <v>module=goinc</v>
      </c>
      <c r="F6550" s="6" t="str">
        <f t="shared" si="309"/>
        <v>module=soinc</v>
      </c>
    </row>
    <row r="6551" spans="1:6" ht="30" customHeight="1">
      <c r="A6551" s="3" t="s">
        <v>2</v>
      </c>
      <c r="B6551" s="3" t="s">
        <v>12910</v>
      </c>
      <c r="C6551" s="3" t="s">
        <v>16274</v>
      </c>
      <c r="D6551" s="12" t="s">
        <v>20457</v>
      </c>
      <c r="E6551" s="6" t="str">
        <f t="shared" si="308"/>
        <v>module=goinc</v>
      </c>
      <c r="F6551" s="6" t="str">
        <f t="shared" si="309"/>
        <v>module=soinc</v>
      </c>
    </row>
    <row r="6552" spans="1:6" ht="30" customHeight="1">
      <c r="A6552" s="3" t="s">
        <v>2</v>
      </c>
      <c r="B6552" s="3" t="s">
        <v>12911</v>
      </c>
      <c r="C6552" s="3" t="s">
        <v>16275</v>
      </c>
      <c r="D6552" s="12" t="s">
        <v>20458</v>
      </c>
      <c r="E6552" s="6" t="str">
        <f t="shared" si="308"/>
        <v>module=goinc</v>
      </c>
      <c r="F6552" s="6" t="str">
        <f t="shared" si="309"/>
        <v>module=soinc</v>
      </c>
    </row>
    <row r="6553" spans="1:6" ht="30" customHeight="1">
      <c r="A6553" s="3" t="s">
        <v>2</v>
      </c>
      <c r="B6553" s="3" t="s">
        <v>12912</v>
      </c>
      <c r="C6553" s="3" t="s">
        <v>16276</v>
      </c>
      <c r="D6553" s="12" t="s">
        <v>20459</v>
      </c>
      <c r="E6553" s="6" t="str">
        <f t="shared" si="308"/>
        <v>module=goinc</v>
      </c>
      <c r="F6553" s="6" t="str">
        <f t="shared" si="309"/>
        <v>module=soinc</v>
      </c>
    </row>
    <row r="6554" spans="1:6" ht="30" customHeight="1">
      <c r="A6554" s="3" t="s">
        <v>2</v>
      </c>
      <c r="B6554" s="3" t="s">
        <v>12913</v>
      </c>
      <c r="C6554" s="3" t="s">
        <v>16277</v>
      </c>
      <c r="D6554" s="12" t="s">
        <v>20460</v>
      </c>
      <c r="E6554" s="6" t="str">
        <f t="shared" si="308"/>
        <v>module=goinc</v>
      </c>
      <c r="F6554" s="6" t="str">
        <f t="shared" si="309"/>
        <v>module=soinc</v>
      </c>
    </row>
    <row r="6555" spans="1:6" ht="30" customHeight="1">
      <c r="A6555" s="3" t="s">
        <v>2</v>
      </c>
      <c r="B6555" s="3" t="s">
        <v>12914</v>
      </c>
      <c r="C6555" s="3" t="s">
        <v>16278</v>
      </c>
      <c r="D6555" s="12" t="s">
        <v>20461</v>
      </c>
      <c r="E6555" s="6" t="str">
        <f t="shared" si="308"/>
        <v>module=goinc</v>
      </c>
      <c r="F6555" s="6" t="str">
        <f t="shared" si="309"/>
        <v>module=soinc</v>
      </c>
    </row>
    <row r="6556" spans="1:6" ht="30" customHeight="1">
      <c r="A6556" s="3" t="s">
        <v>2</v>
      </c>
      <c r="B6556" s="3" t="s">
        <v>12915</v>
      </c>
      <c r="C6556" s="3" t="s">
        <v>16279</v>
      </c>
      <c r="D6556" s="12" t="s">
        <v>20462</v>
      </c>
      <c r="E6556" s="6" t="str">
        <f t="shared" si="308"/>
        <v>module=goinc</v>
      </c>
      <c r="F6556" s="6" t="str">
        <f t="shared" si="309"/>
        <v>module=soinc</v>
      </c>
    </row>
    <row r="6557" spans="1:6" ht="30" customHeight="1">
      <c r="A6557" s="3" t="s">
        <v>2</v>
      </c>
      <c r="B6557" s="3" t="s">
        <v>12916</v>
      </c>
      <c r="C6557" s="3" t="s">
        <v>16280</v>
      </c>
      <c r="D6557" s="12" t="s">
        <v>20463</v>
      </c>
      <c r="E6557" s="6" t="str">
        <f t="shared" si="308"/>
        <v>module=goinc</v>
      </c>
      <c r="F6557" s="6" t="str">
        <f t="shared" si="309"/>
        <v>module=soinc</v>
      </c>
    </row>
    <row r="6558" spans="1:6" ht="30" customHeight="1">
      <c r="A6558" s="3" t="s">
        <v>2</v>
      </c>
      <c r="B6558" s="3" t="s">
        <v>12917</v>
      </c>
      <c r="C6558" s="3" t="s">
        <v>16281</v>
      </c>
      <c r="D6558" s="12" t="s">
        <v>20464</v>
      </c>
      <c r="E6558" s="6" t="str">
        <f t="shared" si="308"/>
        <v>module=goinc</v>
      </c>
      <c r="F6558" s="6" t="str">
        <f t="shared" si="309"/>
        <v>module=soinc</v>
      </c>
    </row>
    <row r="6559" spans="1:6" ht="30" customHeight="1">
      <c r="A6559" s="3" t="s">
        <v>2</v>
      </c>
      <c r="B6559" s="3" t="s">
        <v>12918</v>
      </c>
      <c r="C6559" s="3" t="s">
        <v>16282</v>
      </c>
      <c r="D6559" s="12" t="s">
        <v>20465</v>
      </c>
      <c r="E6559" s="6" t="str">
        <f t="shared" si="308"/>
        <v>module=goinc</v>
      </c>
      <c r="F6559" s="6" t="str">
        <f t="shared" si="309"/>
        <v>module=soinc</v>
      </c>
    </row>
    <row r="6560" spans="1:6" ht="30" customHeight="1">
      <c r="A6560" s="3" t="s">
        <v>2</v>
      </c>
      <c r="B6560" s="3" t="s">
        <v>12919</v>
      </c>
      <c r="C6560" s="3" t="s">
        <v>16283</v>
      </c>
      <c r="D6560" s="12" t="s">
        <v>20466</v>
      </c>
      <c r="E6560" s="6" t="str">
        <f t="shared" si="308"/>
        <v>module=goinc</v>
      </c>
      <c r="F6560" s="6" t="str">
        <f t="shared" si="309"/>
        <v>module=soinc</v>
      </c>
    </row>
    <row r="6561" spans="1:6" ht="30" customHeight="1">
      <c r="A6561" s="3" t="s">
        <v>2</v>
      </c>
      <c r="B6561" s="3" t="s">
        <v>12920</v>
      </c>
      <c r="C6561" s="3" t="s">
        <v>16284</v>
      </c>
      <c r="D6561" s="12" t="s">
        <v>20467</v>
      </c>
      <c r="E6561" s="6" t="str">
        <f t="shared" si="308"/>
        <v>module=goinc</v>
      </c>
      <c r="F6561" s="6" t="str">
        <f t="shared" si="309"/>
        <v>module=soinc</v>
      </c>
    </row>
    <row r="6562" spans="1:6" ht="30" customHeight="1">
      <c r="A6562" s="3" t="s">
        <v>2</v>
      </c>
      <c r="B6562" s="3" t="s">
        <v>12921</v>
      </c>
      <c r="C6562" s="3" t="s">
        <v>16285</v>
      </c>
      <c r="D6562" s="12" t="s">
        <v>20468</v>
      </c>
      <c r="E6562" s="6" t="str">
        <f t="shared" si="308"/>
        <v>module=goinc</v>
      </c>
      <c r="F6562" s="6" t="str">
        <f t="shared" si="309"/>
        <v>module=soinc</v>
      </c>
    </row>
    <row r="6563" spans="1:6" ht="30" customHeight="1">
      <c r="A6563" s="3" t="s">
        <v>2</v>
      </c>
      <c r="B6563" s="3" t="s">
        <v>12922</v>
      </c>
      <c r="C6563" s="3" t="s">
        <v>16286</v>
      </c>
      <c r="D6563" s="12" t="s">
        <v>20469</v>
      </c>
      <c r="E6563" s="6" t="str">
        <f t="shared" si="308"/>
        <v>module=goinc</v>
      </c>
      <c r="F6563" s="6" t="str">
        <f t="shared" si="309"/>
        <v>module=soinc</v>
      </c>
    </row>
    <row r="6564" spans="1:6" ht="30" customHeight="1">
      <c r="A6564" s="3" t="s">
        <v>2</v>
      </c>
      <c r="B6564" s="3" t="s">
        <v>12923</v>
      </c>
      <c r="C6564" s="3" t="s">
        <v>16287</v>
      </c>
      <c r="D6564" s="12" t="s">
        <v>20470</v>
      </c>
      <c r="E6564" s="6" t="str">
        <f t="shared" ref="E6564:E6595" si="310">HYPERLINK("http://www.ssc.wisc.edu/wlsresearch/documentation/waves/?wave=grad2k&amp;module=goinc","module=goinc")</f>
        <v>module=goinc</v>
      </c>
      <c r="F6564" s="6" t="str">
        <f t="shared" ref="F6564:F6595" si="311">HYPERLINK("http://www.ssc.wisc.edu/wlsresearch/documentation/waves/?wave=sib2k&amp;module=soinc","module=soinc")</f>
        <v>module=soinc</v>
      </c>
    </row>
    <row r="6565" spans="1:6" ht="30" customHeight="1">
      <c r="A6565" s="3" t="s">
        <v>2</v>
      </c>
      <c r="B6565" s="3" t="s">
        <v>12924</v>
      </c>
      <c r="C6565" s="3" t="s">
        <v>16288</v>
      </c>
      <c r="D6565" s="12" t="s">
        <v>20471</v>
      </c>
      <c r="E6565" s="6" t="str">
        <f t="shared" si="310"/>
        <v>module=goinc</v>
      </c>
      <c r="F6565" s="6" t="str">
        <f t="shared" si="311"/>
        <v>module=soinc</v>
      </c>
    </row>
    <row r="6566" spans="1:6" ht="30" customHeight="1">
      <c r="A6566" s="3" t="s">
        <v>2</v>
      </c>
      <c r="B6566" s="3" t="s">
        <v>12925</v>
      </c>
      <c r="C6566" s="3" t="s">
        <v>16289</v>
      </c>
      <c r="D6566" s="12" t="s">
        <v>20472</v>
      </c>
      <c r="E6566" s="6" t="str">
        <f t="shared" si="310"/>
        <v>module=goinc</v>
      </c>
      <c r="F6566" s="6" t="str">
        <f t="shared" si="311"/>
        <v>module=soinc</v>
      </c>
    </row>
    <row r="6567" spans="1:6" ht="30" customHeight="1">
      <c r="A6567" s="3" t="s">
        <v>2</v>
      </c>
      <c r="B6567" s="3" t="s">
        <v>12926</v>
      </c>
      <c r="C6567" s="3" t="s">
        <v>16290</v>
      </c>
      <c r="D6567" s="12" t="s">
        <v>20473</v>
      </c>
      <c r="E6567" s="6" t="str">
        <f t="shared" si="310"/>
        <v>module=goinc</v>
      </c>
      <c r="F6567" s="6" t="str">
        <f t="shared" si="311"/>
        <v>module=soinc</v>
      </c>
    </row>
    <row r="6568" spans="1:6" ht="30" customHeight="1">
      <c r="A6568" s="3" t="s">
        <v>2</v>
      </c>
      <c r="B6568" s="3" t="s">
        <v>12927</v>
      </c>
      <c r="C6568" s="3" t="s">
        <v>16291</v>
      </c>
      <c r="D6568" s="12" t="s">
        <v>20474</v>
      </c>
      <c r="E6568" s="6" t="str">
        <f t="shared" si="310"/>
        <v>module=goinc</v>
      </c>
      <c r="F6568" s="6" t="str">
        <f t="shared" si="311"/>
        <v>module=soinc</v>
      </c>
    </row>
    <row r="6569" spans="1:6" ht="30" customHeight="1">
      <c r="A6569" s="3" t="s">
        <v>2</v>
      </c>
      <c r="B6569" s="3" t="s">
        <v>12928</v>
      </c>
      <c r="C6569" s="3" t="s">
        <v>16292</v>
      </c>
      <c r="D6569" s="12" t="s">
        <v>20475</v>
      </c>
      <c r="E6569" s="6" t="str">
        <f t="shared" si="310"/>
        <v>module=goinc</v>
      </c>
      <c r="F6569" s="6" t="str">
        <f t="shared" si="311"/>
        <v>module=soinc</v>
      </c>
    </row>
    <row r="6570" spans="1:6" ht="30" customHeight="1">
      <c r="A6570" s="3" t="s">
        <v>2</v>
      </c>
      <c r="B6570" s="3" t="s">
        <v>12929</v>
      </c>
      <c r="C6570" s="3" t="s">
        <v>16293</v>
      </c>
      <c r="D6570" s="12" t="s">
        <v>20476</v>
      </c>
      <c r="E6570" s="6" t="str">
        <f t="shared" si="310"/>
        <v>module=goinc</v>
      </c>
      <c r="F6570" s="6" t="str">
        <f t="shared" si="311"/>
        <v>module=soinc</v>
      </c>
    </row>
    <row r="6571" spans="1:6" ht="30" customHeight="1">
      <c r="A6571" s="3" t="s">
        <v>2</v>
      </c>
      <c r="B6571" s="3" t="s">
        <v>12930</v>
      </c>
      <c r="C6571" s="3" t="s">
        <v>16294</v>
      </c>
      <c r="D6571" s="12" t="s">
        <v>20477</v>
      </c>
      <c r="E6571" s="6" t="str">
        <f t="shared" si="310"/>
        <v>module=goinc</v>
      </c>
      <c r="F6571" s="6" t="str">
        <f t="shared" si="311"/>
        <v>module=soinc</v>
      </c>
    </row>
    <row r="6572" spans="1:6" ht="30" customHeight="1">
      <c r="A6572" s="3" t="s">
        <v>2</v>
      </c>
      <c r="B6572" s="3" t="s">
        <v>12931</v>
      </c>
      <c r="C6572" s="3" t="s">
        <v>16295</v>
      </c>
      <c r="D6572" s="12" t="s">
        <v>20478</v>
      </c>
      <c r="E6572" s="6" t="str">
        <f t="shared" si="310"/>
        <v>module=goinc</v>
      </c>
      <c r="F6572" s="6" t="str">
        <f t="shared" si="311"/>
        <v>module=soinc</v>
      </c>
    </row>
    <row r="6573" spans="1:6" ht="30" customHeight="1">
      <c r="A6573" s="3" t="s">
        <v>2</v>
      </c>
      <c r="B6573" s="3" t="s">
        <v>12932</v>
      </c>
      <c r="C6573" s="3" t="s">
        <v>16296</v>
      </c>
      <c r="D6573" s="12" t="s">
        <v>20479</v>
      </c>
      <c r="E6573" s="6" t="str">
        <f t="shared" si="310"/>
        <v>module=goinc</v>
      </c>
      <c r="F6573" s="6" t="str">
        <f t="shared" si="311"/>
        <v>module=soinc</v>
      </c>
    </row>
    <row r="6574" spans="1:6" ht="30" customHeight="1">
      <c r="A6574" s="3" t="s">
        <v>2</v>
      </c>
      <c r="B6574" s="3" t="s">
        <v>12933</v>
      </c>
      <c r="C6574" s="3" t="s">
        <v>16297</v>
      </c>
      <c r="D6574" s="12" t="s">
        <v>20480</v>
      </c>
      <c r="E6574" s="6" t="str">
        <f t="shared" si="310"/>
        <v>module=goinc</v>
      </c>
      <c r="F6574" s="6" t="str">
        <f t="shared" si="311"/>
        <v>module=soinc</v>
      </c>
    </row>
    <row r="6575" spans="1:6" ht="30" customHeight="1">
      <c r="A6575" s="3" t="s">
        <v>2</v>
      </c>
      <c r="B6575" s="3" t="s">
        <v>12934</v>
      </c>
      <c r="C6575" s="3" t="s">
        <v>16298</v>
      </c>
      <c r="D6575" s="12" t="s">
        <v>20481</v>
      </c>
      <c r="E6575" s="6" t="str">
        <f t="shared" si="310"/>
        <v>module=goinc</v>
      </c>
      <c r="F6575" s="6" t="str">
        <f t="shared" si="311"/>
        <v>module=soinc</v>
      </c>
    </row>
    <row r="6576" spans="1:6" ht="30" customHeight="1">
      <c r="A6576" s="3" t="s">
        <v>2</v>
      </c>
      <c r="B6576" s="3" t="s">
        <v>12935</v>
      </c>
      <c r="C6576" s="3" t="s">
        <v>16299</v>
      </c>
      <c r="D6576" s="12" t="s">
        <v>20482</v>
      </c>
      <c r="E6576" s="6" t="str">
        <f t="shared" si="310"/>
        <v>module=goinc</v>
      </c>
      <c r="F6576" s="6" t="str">
        <f t="shared" si="311"/>
        <v>module=soinc</v>
      </c>
    </row>
    <row r="6577" spans="1:6" ht="30" customHeight="1">
      <c r="A6577" s="3" t="s">
        <v>2</v>
      </c>
      <c r="B6577" s="3" t="s">
        <v>12936</v>
      </c>
      <c r="C6577" s="3" t="s">
        <v>16300</v>
      </c>
      <c r="D6577" s="12" t="s">
        <v>20483</v>
      </c>
      <c r="E6577" s="6" t="str">
        <f t="shared" si="310"/>
        <v>module=goinc</v>
      </c>
      <c r="F6577" s="6" t="str">
        <f t="shared" si="311"/>
        <v>module=soinc</v>
      </c>
    </row>
    <row r="6578" spans="1:6" ht="30" customHeight="1">
      <c r="A6578" s="3" t="s">
        <v>2</v>
      </c>
      <c r="B6578" s="3" t="s">
        <v>12937</v>
      </c>
      <c r="C6578" s="3" t="s">
        <v>16301</v>
      </c>
      <c r="D6578" s="12" t="s">
        <v>20484</v>
      </c>
      <c r="E6578" s="6" t="str">
        <f t="shared" si="310"/>
        <v>module=goinc</v>
      </c>
      <c r="F6578" s="6" t="str">
        <f t="shared" si="311"/>
        <v>module=soinc</v>
      </c>
    </row>
    <row r="6579" spans="1:6" ht="30" customHeight="1">
      <c r="A6579" s="3" t="s">
        <v>2</v>
      </c>
      <c r="B6579" s="3" t="s">
        <v>12938</v>
      </c>
      <c r="C6579" s="3" t="s">
        <v>16302</v>
      </c>
      <c r="D6579" s="12" t="s">
        <v>20485</v>
      </c>
      <c r="E6579" s="6" t="str">
        <f t="shared" si="310"/>
        <v>module=goinc</v>
      </c>
      <c r="F6579" s="6" t="str">
        <f t="shared" si="311"/>
        <v>module=soinc</v>
      </c>
    </row>
    <row r="6580" spans="1:6" ht="30" customHeight="1">
      <c r="A6580" s="3" t="s">
        <v>2</v>
      </c>
      <c r="B6580" s="3" t="s">
        <v>12939</v>
      </c>
      <c r="C6580" s="3" t="s">
        <v>16303</v>
      </c>
      <c r="D6580" s="12" t="s">
        <v>20486</v>
      </c>
      <c r="E6580" s="6" t="str">
        <f t="shared" si="310"/>
        <v>module=goinc</v>
      </c>
      <c r="F6580" s="6" t="str">
        <f t="shared" si="311"/>
        <v>module=soinc</v>
      </c>
    </row>
    <row r="6581" spans="1:6" ht="30" customHeight="1">
      <c r="A6581" s="3" t="s">
        <v>2</v>
      </c>
      <c r="B6581" s="3" t="s">
        <v>12940</v>
      </c>
      <c r="C6581" s="3" t="s">
        <v>16304</v>
      </c>
      <c r="D6581" s="12" t="s">
        <v>20487</v>
      </c>
      <c r="E6581" s="6" t="str">
        <f t="shared" si="310"/>
        <v>module=goinc</v>
      </c>
      <c r="F6581" s="6" t="str">
        <f t="shared" si="311"/>
        <v>module=soinc</v>
      </c>
    </row>
    <row r="6582" spans="1:6" ht="30" customHeight="1">
      <c r="A6582" s="3" t="s">
        <v>2</v>
      </c>
      <c r="B6582" s="3" t="s">
        <v>12941</v>
      </c>
      <c r="C6582" s="3" t="s">
        <v>16305</v>
      </c>
      <c r="D6582" s="12" t="s">
        <v>20488</v>
      </c>
      <c r="E6582" s="6" t="str">
        <f t="shared" si="310"/>
        <v>module=goinc</v>
      </c>
      <c r="F6582" s="6" t="str">
        <f t="shared" si="311"/>
        <v>module=soinc</v>
      </c>
    </row>
    <row r="6583" spans="1:6" ht="30" customHeight="1">
      <c r="A6583" s="3" t="s">
        <v>2</v>
      </c>
      <c r="B6583" s="3" t="s">
        <v>12942</v>
      </c>
      <c r="C6583" s="3" t="s">
        <v>16306</v>
      </c>
      <c r="D6583" s="12" t="s">
        <v>20489</v>
      </c>
      <c r="E6583" s="6" t="str">
        <f t="shared" si="310"/>
        <v>module=goinc</v>
      </c>
      <c r="F6583" s="6" t="str">
        <f t="shared" si="311"/>
        <v>module=soinc</v>
      </c>
    </row>
    <row r="6584" spans="1:6" ht="30" customHeight="1">
      <c r="A6584" s="3" t="s">
        <v>2</v>
      </c>
      <c r="B6584" s="3" t="s">
        <v>12943</v>
      </c>
      <c r="C6584" s="3" t="s">
        <v>16307</v>
      </c>
      <c r="D6584" s="12" t="s">
        <v>20490</v>
      </c>
      <c r="E6584" s="6" t="str">
        <f t="shared" si="310"/>
        <v>module=goinc</v>
      </c>
      <c r="F6584" s="6" t="str">
        <f t="shared" si="311"/>
        <v>module=soinc</v>
      </c>
    </row>
    <row r="6585" spans="1:6" ht="30" customHeight="1">
      <c r="A6585" s="3" t="s">
        <v>2</v>
      </c>
      <c r="B6585" s="3" t="s">
        <v>12944</v>
      </c>
      <c r="C6585" s="3" t="s">
        <v>16308</v>
      </c>
      <c r="D6585" s="12" t="s">
        <v>20491</v>
      </c>
      <c r="E6585" s="6" t="str">
        <f t="shared" si="310"/>
        <v>module=goinc</v>
      </c>
      <c r="F6585" s="6" t="str">
        <f t="shared" si="311"/>
        <v>module=soinc</v>
      </c>
    </row>
    <row r="6586" spans="1:6" ht="30" customHeight="1">
      <c r="A6586" s="3" t="s">
        <v>2</v>
      </c>
      <c r="B6586" s="3" t="s">
        <v>12945</v>
      </c>
      <c r="C6586" s="3" t="s">
        <v>16309</v>
      </c>
      <c r="D6586" s="12" t="s">
        <v>20492</v>
      </c>
      <c r="E6586" s="6" t="str">
        <f t="shared" si="310"/>
        <v>module=goinc</v>
      </c>
      <c r="F6586" s="6" t="str">
        <f t="shared" si="311"/>
        <v>module=soinc</v>
      </c>
    </row>
    <row r="6587" spans="1:6" ht="30" customHeight="1">
      <c r="A6587" s="3" t="s">
        <v>2</v>
      </c>
      <c r="B6587" s="3" t="s">
        <v>12946</v>
      </c>
      <c r="C6587" s="3" t="s">
        <v>16310</v>
      </c>
      <c r="D6587" s="12" t="s">
        <v>20493</v>
      </c>
      <c r="E6587" s="6" t="str">
        <f t="shared" si="310"/>
        <v>module=goinc</v>
      </c>
      <c r="F6587" s="6" t="str">
        <f t="shared" si="311"/>
        <v>module=soinc</v>
      </c>
    </row>
    <row r="6588" spans="1:6" ht="30" customHeight="1">
      <c r="A6588" s="3" t="s">
        <v>2</v>
      </c>
      <c r="B6588" s="3" t="s">
        <v>12947</v>
      </c>
      <c r="C6588" s="3" t="s">
        <v>16311</v>
      </c>
      <c r="D6588" s="12" t="s">
        <v>20494</v>
      </c>
      <c r="E6588" s="6" t="str">
        <f t="shared" si="310"/>
        <v>module=goinc</v>
      </c>
      <c r="F6588" s="6" t="str">
        <f t="shared" si="311"/>
        <v>module=soinc</v>
      </c>
    </row>
    <row r="6589" spans="1:6" ht="30" customHeight="1">
      <c r="A6589" s="3" t="s">
        <v>2</v>
      </c>
      <c r="B6589" s="3" t="s">
        <v>12948</v>
      </c>
      <c r="C6589" s="3" t="s">
        <v>16312</v>
      </c>
      <c r="D6589" s="12" t="s">
        <v>20495</v>
      </c>
      <c r="E6589" s="6" t="str">
        <f t="shared" si="310"/>
        <v>module=goinc</v>
      </c>
      <c r="F6589" s="6" t="str">
        <f t="shared" si="311"/>
        <v>module=soinc</v>
      </c>
    </row>
    <row r="6590" spans="1:6" ht="30" customHeight="1">
      <c r="A6590" s="3" t="s">
        <v>2</v>
      </c>
      <c r="B6590" s="3" t="s">
        <v>12949</v>
      </c>
      <c r="C6590" s="3" t="s">
        <v>16313</v>
      </c>
      <c r="D6590" s="12" t="s">
        <v>20496</v>
      </c>
      <c r="E6590" s="6" t="str">
        <f t="shared" si="310"/>
        <v>module=goinc</v>
      </c>
      <c r="F6590" s="6" t="str">
        <f t="shared" si="311"/>
        <v>module=soinc</v>
      </c>
    </row>
    <row r="6591" spans="1:6" ht="30" customHeight="1">
      <c r="A6591" s="3" t="s">
        <v>2</v>
      </c>
      <c r="B6591" s="3" t="s">
        <v>12950</v>
      </c>
      <c r="C6591" s="3" t="s">
        <v>16314</v>
      </c>
      <c r="D6591" s="12" t="s">
        <v>20497</v>
      </c>
      <c r="E6591" s="6" t="str">
        <f t="shared" si="310"/>
        <v>module=goinc</v>
      </c>
      <c r="F6591" s="6" t="str">
        <f t="shared" si="311"/>
        <v>module=soinc</v>
      </c>
    </row>
    <row r="6592" spans="1:6" ht="30" customHeight="1">
      <c r="A6592" s="3" t="s">
        <v>2</v>
      </c>
      <c r="B6592" s="3" t="s">
        <v>12951</v>
      </c>
      <c r="C6592" s="3" t="s">
        <v>16315</v>
      </c>
      <c r="D6592" s="12" t="s">
        <v>20498</v>
      </c>
      <c r="E6592" s="6" t="str">
        <f t="shared" si="310"/>
        <v>module=goinc</v>
      </c>
      <c r="F6592" s="6" t="str">
        <f t="shared" si="311"/>
        <v>module=soinc</v>
      </c>
    </row>
    <row r="6593" spans="1:6" ht="30" customHeight="1">
      <c r="A6593" s="3" t="s">
        <v>2</v>
      </c>
      <c r="B6593" s="3" t="s">
        <v>12952</v>
      </c>
      <c r="C6593" s="3" t="s">
        <v>16316</v>
      </c>
      <c r="D6593" s="12" t="s">
        <v>20499</v>
      </c>
      <c r="E6593" s="6" t="str">
        <f t="shared" si="310"/>
        <v>module=goinc</v>
      </c>
      <c r="F6593" s="6" t="str">
        <f t="shared" si="311"/>
        <v>module=soinc</v>
      </c>
    </row>
    <row r="6594" spans="1:6" ht="30" customHeight="1">
      <c r="A6594" s="3" t="s">
        <v>2</v>
      </c>
      <c r="B6594" s="3" t="s">
        <v>12953</v>
      </c>
      <c r="C6594" s="3" t="s">
        <v>16317</v>
      </c>
      <c r="D6594" s="12" t="s">
        <v>20500</v>
      </c>
      <c r="E6594" s="6" t="str">
        <f t="shared" si="310"/>
        <v>module=goinc</v>
      </c>
      <c r="F6594" s="6" t="str">
        <f t="shared" si="311"/>
        <v>module=soinc</v>
      </c>
    </row>
    <row r="6595" spans="1:6" ht="30" customHeight="1">
      <c r="A6595" s="3" t="s">
        <v>2</v>
      </c>
      <c r="B6595" s="3" t="s">
        <v>12954</v>
      </c>
      <c r="C6595" s="3" t="s">
        <v>16318</v>
      </c>
      <c r="D6595" s="12" t="s">
        <v>20501</v>
      </c>
      <c r="E6595" s="6" t="str">
        <f t="shared" si="310"/>
        <v>module=goinc</v>
      </c>
      <c r="F6595" s="6" t="str">
        <f t="shared" si="311"/>
        <v>module=soinc</v>
      </c>
    </row>
    <row r="6596" spans="1:6" ht="30" customHeight="1">
      <c r="A6596" s="3" t="s">
        <v>2</v>
      </c>
      <c r="B6596" s="3" t="s">
        <v>12955</v>
      </c>
      <c r="C6596" s="3" t="s">
        <v>16319</v>
      </c>
      <c r="D6596" s="12" t="s">
        <v>20502</v>
      </c>
      <c r="E6596" s="6" t="str">
        <f t="shared" ref="E6596:E6627" si="312">HYPERLINK("http://www.ssc.wisc.edu/wlsresearch/documentation/waves/?wave=grad2k&amp;module=goinc","module=goinc")</f>
        <v>module=goinc</v>
      </c>
      <c r="F6596" s="6" t="str">
        <f t="shared" ref="F6596:F6627" si="313">HYPERLINK("http://www.ssc.wisc.edu/wlsresearch/documentation/waves/?wave=sib2k&amp;module=soinc","module=soinc")</f>
        <v>module=soinc</v>
      </c>
    </row>
    <row r="6597" spans="1:6" ht="30" customHeight="1">
      <c r="A6597" s="3" t="s">
        <v>2</v>
      </c>
      <c r="B6597" s="3" t="s">
        <v>12956</v>
      </c>
      <c r="C6597" s="3" t="s">
        <v>16320</v>
      </c>
      <c r="D6597" s="12" t="s">
        <v>20503</v>
      </c>
      <c r="E6597" s="6" t="str">
        <f t="shared" si="312"/>
        <v>module=goinc</v>
      </c>
      <c r="F6597" s="6" t="str">
        <f t="shared" si="313"/>
        <v>module=soinc</v>
      </c>
    </row>
    <row r="6598" spans="1:6" ht="30" customHeight="1">
      <c r="A6598" s="3" t="s">
        <v>2</v>
      </c>
      <c r="B6598" s="3" t="s">
        <v>12957</v>
      </c>
      <c r="C6598" s="3" t="s">
        <v>16321</v>
      </c>
      <c r="D6598" s="12" t="s">
        <v>20504</v>
      </c>
      <c r="E6598" s="6" t="str">
        <f t="shared" si="312"/>
        <v>module=goinc</v>
      </c>
      <c r="F6598" s="6" t="str">
        <f t="shared" si="313"/>
        <v>module=soinc</v>
      </c>
    </row>
    <row r="6599" spans="1:6" ht="30" customHeight="1">
      <c r="A6599" s="3" t="s">
        <v>2</v>
      </c>
      <c r="B6599" s="3" t="s">
        <v>12958</v>
      </c>
      <c r="C6599" s="3" t="s">
        <v>16322</v>
      </c>
      <c r="D6599" s="12" t="s">
        <v>20505</v>
      </c>
      <c r="E6599" s="6" t="str">
        <f t="shared" si="312"/>
        <v>module=goinc</v>
      </c>
      <c r="F6599" s="6" t="str">
        <f t="shared" si="313"/>
        <v>module=soinc</v>
      </c>
    </row>
    <row r="6600" spans="1:6" ht="30" customHeight="1">
      <c r="A6600" s="3" t="s">
        <v>2</v>
      </c>
      <c r="B6600" s="3" t="s">
        <v>12959</v>
      </c>
      <c r="C6600" s="3" t="s">
        <v>16323</v>
      </c>
      <c r="D6600" s="12" t="s">
        <v>20506</v>
      </c>
      <c r="E6600" s="6" t="str">
        <f t="shared" si="312"/>
        <v>module=goinc</v>
      </c>
      <c r="F6600" s="6" t="str">
        <f t="shared" si="313"/>
        <v>module=soinc</v>
      </c>
    </row>
    <row r="6601" spans="1:6" ht="30" customHeight="1">
      <c r="A6601" s="3" t="s">
        <v>2</v>
      </c>
      <c r="B6601" s="3" t="s">
        <v>12960</v>
      </c>
      <c r="C6601" s="3" t="s">
        <v>16324</v>
      </c>
      <c r="D6601" s="12" t="s">
        <v>20507</v>
      </c>
      <c r="E6601" s="6" t="str">
        <f t="shared" si="312"/>
        <v>module=goinc</v>
      </c>
      <c r="F6601" s="6" t="str">
        <f t="shared" si="313"/>
        <v>module=soinc</v>
      </c>
    </row>
    <row r="6602" spans="1:6" ht="30" customHeight="1">
      <c r="A6602" s="3" t="s">
        <v>2</v>
      </c>
      <c r="B6602" s="3" t="s">
        <v>12961</v>
      </c>
      <c r="C6602" s="3" t="s">
        <v>16325</v>
      </c>
      <c r="D6602" s="12" t="s">
        <v>20508</v>
      </c>
      <c r="E6602" s="6" t="str">
        <f t="shared" si="312"/>
        <v>module=goinc</v>
      </c>
      <c r="F6602" s="6" t="str">
        <f t="shared" si="313"/>
        <v>module=soinc</v>
      </c>
    </row>
    <row r="6603" spans="1:6" ht="30" customHeight="1">
      <c r="A6603" s="3" t="s">
        <v>2</v>
      </c>
      <c r="B6603" s="3" t="s">
        <v>12962</v>
      </c>
      <c r="C6603" s="3" t="s">
        <v>16326</v>
      </c>
      <c r="D6603" s="12" t="s">
        <v>20509</v>
      </c>
      <c r="E6603" s="6" t="str">
        <f t="shared" si="312"/>
        <v>module=goinc</v>
      </c>
      <c r="F6603" s="6" t="str">
        <f t="shared" si="313"/>
        <v>module=soinc</v>
      </c>
    </row>
    <row r="6604" spans="1:6" ht="30" customHeight="1">
      <c r="A6604" s="3" t="s">
        <v>2</v>
      </c>
      <c r="B6604" s="3" t="s">
        <v>12963</v>
      </c>
      <c r="C6604" s="3" t="s">
        <v>16327</v>
      </c>
      <c r="D6604" s="12" t="s">
        <v>20510</v>
      </c>
      <c r="E6604" s="6" t="str">
        <f t="shared" si="312"/>
        <v>module=goinc</v>
      </c>
      <c r="F6604" s="6" t="str">
        <f t="shared" si="313"/>
        <v>module=soinc</v>
      </c>
    </row>
    <row r="6605" spans="1:6" ht="30" customHeight="1">
      <c r="A6605" s="3" t="s">
        <v>2</v>
      </c>
      <c r="B6605" s="3" t="s">
        <v>12964</v>
      </c>
      <c r="C6605" s="3" t="s">
        <v>16328</v>
      </c>
      <c r="D6605" s="12" t="s">
        <v>20511</v>
      </c>
      <c r="E6605" s="6" t="str">
        <f t="shared" si="312"/>
        <v>module=goinc</v>
      </c>
      <c r="F6605" s="6" t="str">
        <f t="shared" si="313"/>
        <v>module=soinc</v>
      </c>
    </row>
    <row r="6606" spans="1:6" ht="30" customHeight="1">
      <c r="A6606" s="3" t="s">
        <v>2</v>
      </c>
      <c r="B6606" s="3" t="s">
        <v>12965</v>
      </c>
      <c r="C6606" s="3" t="s">
        <v>16329</v>
      </c>
      <c r="D6606" s="12" t="s">
        <v>20512</v>
      </c>
      <c r="E6606" s="6" t="str">
        <f t="shared" si="312"/>
        <v>module=goinc</v>
      </c>
      <c r="F6606" s="6" t="str">
        <f t="shared" si="313"/>
        <v>module=soinc</v>
      </c>
    </row>
    <row r="6607" spans="1:6" ht="30" customHeight="1">
      <c r="A6607" s="3" t="s">
        <v>2</v>
      </c>
      <c r="B6607" s="3" t="s">
        <v>12966</v>
      </c>
      <c r="C6607" s="3" t="s">
        <v>16330</v>
      </c>
      <c r="D6607" s="12" t="s">
        <v>20513</v>
      </c>
      <c r="E6607" s="6" t="str">
        <f t="shared" si="312"/>
        <v>module=goinc</v>
      </c>
      <c r="F6607" s="6" t="str">
        <f t="shared" si="313"/>
        <v>module=soinc</v>
      </c>
    </row>
    <row r="6608" spans="1:6" ht="30" customHeight="1">
      <c r="A6608" s="3" t="s">
        <v>2</v>
      </c>
      <c r="B6608" s="3" t="s">
        <v>12967</v>
      </c>
      <c r="C6608" s="3" t="s">
        <v>16331</v>
      </c>
      <c r="D6608" s="12" t="s">
        <v>20514</v>
      </c>
      <c r="E6608" s="6" t="str">
        <f t="shared" si="312"/>
        <v>module=goinc</v>
      </c>
      <c r="F6608" s="6" t="str">
        <f t="shared" si="313"/>
        <v>module=soinc</v>
      </c>
    </row>
    <row r="6609" spans="1:6" ht="30" customHeight="1">
      <c r="A6609" s="3" t="s">
        <v>2</v>
      </c>
      <c r="B6609" s="3" t="s">
        <v>12968</v>
      </c>
      <c r="C6609" s="3" t="s">
        <v>16332</v>
      </c>
      <c r="D6609" s="12" t="s">
        <v>20515</v>
      </c>
      <c r="E6609" s="6" t="str">
        <f t="shared" si="312"/>
        <v>module=goinc</v>
      </c>
      <c r="F6609" s="6" t="str">
        <f t="shared" si="313"/>
        <v>module=soinc</v>
      </c>
    </row>
    <row r="6610" spans="1:6" ht="30" customHeight="1">
      <c r="A6610" s="3" t="s">
        <v>2</v>
      </c>
      <c r="B6610" s="3" t="s">
        <v>12969</v>
      </c>
      <c r="C6610" s="3" t="s">
        <v>16333</v>
      </c>
      <c r="D6610" s="12" t="s">
        <v>20516</v>
      </c>
      <c r="E6610" s="6" t="str">
        <f t="shared" si="312"/>
        <v>module=goinc</v>
      </c>
      <c r="F6610" s="6" t="str">
        <f t="shared" si="313"/>
        <v>module=soinc</v>
      </c>
    </row>
    <row r="6611" spans="1:6" ht="30" customHeight="1">
      <c r="A6611" s="3" t="s">
        <v>2</v>
      </c>
      <c r="B6611" s="3" t="s">
        <v>12970</v>
      </c>
      <c r="C6611" s="3" t="s">
        <v>16334</v>
      </c>
      <c r="D6611" s="12" t="s">
        <v>20517</v>
      </c>
      <c r="E6611" s="6" t="str">
        <f t="shared" si="312"/>
        <v>module=goinc</v>
      </c>
      <c r="F6611" s="6" t="str">
        <f t="shared" si="313"/>
        <v>module=soinc</v>
      </c>
    </row>
    <row r="6612" spans="1:6" ht="30" customHeight="1">
      <c r="A6612" s="3" t="s">
        <v>2</v>
      </c>
      <c r="B6612" s="3" t="s">
        <v>12971</v>
      </c>
      <c r="C6612" s="3" t="s">
        <v>16335</v>
      </c>
      <c r="D6612" s="12" t="s">
        <v>20518</v>
      </c>
      <c r="E6612" s="6" t="str">
        <f t="shared" si="312"/>
        <v>module=goinc</v>
      </c>
      <c r="F6612" s="6" t="str">
        <f t="shared" si="313"/>
        <v>module=soinc</v>
      </c>
    </row>
    <row r="6613" spans="1:6" ht="30" customHeight="1">
      <c r="A6613" s="3" t="s">
        <v>2</v>
      </c>
      <c r="B6613" s="3" t="s">
        <v>12972</v>
      </c>
      <c r="C6613" s="3" t="s">
        <v>16336</v>
      </c>
      <c r="D6613" s="12" t="s">
        <v>20519</v>
      </c>
      <c r="E6613" s="6" t="str">
        <f t="shared" si="312"/>
        <v>module=goinc</v>
      </c>
      <c r="F6613" s="6" t="str">
        <f t="shared" si="313"/>
        <v>module=soinc</v>
      </c>
    </row>
    <row r="6614" spans="1:6" ht="30" customHeight="1">
      <c r="A6614" s="3" t="s">
        <v>2</v>
      </c>
      <c r="B6614" s="3" t="s">
        <v>12973</v>
      </c>
      <c r="C6614" s="3" t="s">
        <v>16337</v>
      </c>
      <c r="D6614" s="12" t="s">
        <v>20520</v>
      </c>
      <c r="E6614" s="6" t="str">
        <f t="shared" si="312"/>
        <v>module=goinc</v>
      </c>
      <c r="F6614" s="6" t="str">
        <f t="shared" si="313"/>
        <v>module=soinc</v>
      </c>
    </row>
    <row r="6615" spans="1:6" ht="30" customHeight="1">
      <c r="A6615" s="3" t="s">
        <v>2</v>
      </c>
      <c r="B6615" s="3" t="s">
        <v>12974</v>
      </c>
      <c r="C6615" s="3" t="s">
        <v>16338</v>
      </c>
      <c r="D6615" s="12" t="s">
        <v>20521</v>
      </c>
      <c r="E6615" s="6" t="str">
        <f t="shared" si="312"/>
        <v>module=goinc</v>
      </c>
      <c r="F6615" s="6" t="str">
        <f t="shared" si="313"/>
        <v>module=soinc</v>
      </c>
    </row>
    <row r="6616" spans="1:6" ht="30" customHeight="1">
      <c r="A6616" s="3" t="s">
        <v>2</v>
      </c>
      <c r="B6616" s="3" t="s">
        <v>12975</v>
      </c>
      <c r="C6616" s="3" t="s">
        <v>16339</v>
      </c>
      <c r="D6616" s="12" t="s">
        <v>20522</v>
      </c>
      <c r="E6616" s="6" t="str">
        <f t="shared" si="312"/>
        <v>module=goinc</v>
      </c>
      <c r="F6616" s="6" t="str">
        <f t="shared" si="313"/>
        <v>module=soinc</v>
      </c>
    </row>
    <row r="6617" spans="1:6" ht="30" customHeight="1">
      <c r="A6617" s="3" t="s">
        <v>2</v>
      </c>
      <c r="B6617" s="3" t="s">
        <v>12976</v>
      </c>
      <c r="C6617" s="3" t="s">
        <v>16340</v>
      </c>
      <c r="D6617" s="12" t="s">
        <v>20523</v>
      </c>
      <c r="E6617" s="6" t="str">
        <f t="shared" si="312"/>
        <v>module=goinc</v>
      </c>
      <c r="F6617" s="6" t="str">
        <f t="shared" si="313"/>
        <v>module=soinc</v>
      </c>
    </row>
    <row r="6618" spans="1:6" ht="30" customHeight="1">
      <c r="A6618" s="3" t="s">
        <v>2</v>
      </c>
      <c r="B6618" s="3" t="s">
        <v>12977</v>
      </c>
      <c r="C6618" s="3" t="s">
        <v>16341</v>
      </c>
      <c r="D6618" s="12" t="s">
        <v>20524</v>
      </c>
      <c r="E6618" s="6" t="str">
        <f t="shared" si="312"/>
        <v>module=goinc</v>
      </c>
      <c r="F6618" s="6" t="str">
        <f t="shared" si="313"/>
        <v>module=soinc</v>
      </c>
    </row>
    <row r="6619" spans="1:6" ht="30" customHeight="1">
      <c r="A6619" s="3" t="s">
        <v>2</v>
      </c>
      <c r="B6619" s="3" t="s">
        <v>12978</v>
      </c>
      <c r="C6619" s="3" t="s">
        <v>16342</v>
      </c>
      <c r="D6619" s="12" t="s">
        <v>20525</v>
      </c>
      <c r="E6619" s="6" t="str">
        <f t="shared" si="312"/>
        <v>module=goinc</v>
      </c>
      <c r="F6619" s="6" t="str">
        <f t="shared" si="313"/>
        <v>module=soinc</v>
      </c>
    </row>
    <row r="6620" spans="1:6" ht="30" customHeight="1">
      <c r="A6620" s="3" t="s">
        <v>2</v>
      </c>
      <c r="B6620" s="3" t="s">
        <v>12979</v>
      </c>
      <c r="C6620" s="3" t="s">
        <v>16343</v>
      </c>
      <c r="D6620" s="12" t="s">
        <v>20526</v>
      </c>
      <c r="E6620" s="6" t="str">
        <f t="shared" si="312"/>
        <v>module=goinc</v>
      </c>
      <c r="F6620" s="6" t="str">
        <f t="shared" si="313"/>
        <v>module=soinc</v>
      </c>
    </row>
    <row r="6621" spans="1:6" ht="30" customHeight="1">
      <c r="A6621" s="3" t="s">
        <v>2</v>
      </c>
      <c r="B6621" s="3" t="s">
        <v>12980</v>
      </c>
      <c r="C6621" s="3" t="s">
        <v>16344</v>
      </c>
      <c r="D6621" s="12" t="s">
        <v>20527</v>
      </c>
      <c r="E6621" s="6" t="str">
        <f t="shared" si="312"/>
        <v>module=goinc</v>
      </c>
      <c r="F6621" s="6" t="str">
        <f t="shared" si="313"/>
        <v>module=soinc</v>
      </c>
    </row>
    <row r="6622" spans="1:6" ht="30" customHeight="1">
      <c r="A6622" s="3" t="s">
        <v>2</v>
      </c>
      <c r="B6622" s="3" t="s">
        <v>12981</v>
      </c>
      <c r="C6622" s="3" t="s">
        <v>16345</v>
      </c>
      <c r="D6622" s="12" t="s">
        <v>20528</v>
      </c>
      <c r="E6622" s="6" t="str">
        <f t="shared" si="312"/>
        <v>module=goinc</v>
      </c>
      <c r="F6622" s="6" t="str">
        <f t="shared" si="313"/>
        <v>module=soinc</v>
      </c>
    </row>
    <row r="6623" spans="1:6" ht="30" customHeight="1">
      <c r="A6623" s="3" t="s">
        <v>2</v>
      </c>
      <c r="B6623" s="3" t="s">
        <v>12982</v>
      </c>
      <c r="C6623" s="3" t="s">
        <v>16346</v>
      </c>
      <c r="D6623" s="12" t="s">
        <v>20529</v>
      </c>
      <c r="E6623" s="6" t="str">
        <f t="shared" si="312"/>
        <v>module=goinc</v>
      </c>
      <c r="F6623" s="6" t="str">
        <f t="shared" si="313"/>
        <v>module=soinc</v>
      </c>
    </row>
    <row r="6624" spans="1:6" ht="30" customHeight="1">
      <c r="A6624" s="3" t="s">
        <v>2</v>
      </c>
      <c r="B6624" s="3" t="s">
        <v>12983</v>
      </c>
      <c r="C6624" s="3" t="s">
        <v>16347</v>
      </c>
      <c r="D6624" s="12" t="s">
        <v>20530</v>
      </c>
      <c r="E6624" s="6" t="str">
        <f t="shared" si="312"/>
        <v>module=goinc</v>
      </c>
      <c r="F6624" s="6" t="str">
        <f t="shared" si="313"/>
        <v>module=soinc</v>
      </c>
    </row>
    <row r="6625" spans="1:6" ht="30" customHeight="1">
      <c r="A6625" s="3" t="s">
        <v>2</v>
      </c>
      <c r="B6625" s="3" t="s">
        <v>12984</v>
      </c>
      <c r="C6625" s="3" t="s">
        <v>16348</v>
      </c>
      <c r="D6625" s="12" t="s">
        <v>20531</v>
      </c>
      <c r="E6625" s="6" t="str">
        <f t="shared" si="312"/>
        <v>module=goinc</v>
      </c>
      <c r="F6625" s="6" t="str">
        <f t="shared" si="313"/>
        <v>module=soinc</v>
      </c>
    </row>
    <row r="6626" spans="1:6" ht="30" customHeight="1">
      <c r="A6626" s="3" t="s">
        <v>2</v>
      </c>
      <c r="B6626" s="3" t="s">
        <v>12985</v>
      </c>
      <c r="C6626" s="3" t="s">
        <v>16349</v>
      </c>
      <c r="D6626" s="12" t="s">
        <v>20532</v>
      </c>
      <c r="E6626" s="6" t="str">
        <f t="shared" si="312"/>
        <v>module=goinc</v>
      </c>
      <c r="F6626" s="6" t="str">
        <f t="shared" si="313"/>
        <v>module=soinc</v>
      </c>
    </row>
    <row r="6627" spans="1:6" ht="30" customHeight="1">
      <c r="A6627" s="3" t="s">
        <v>2</v>
      </c>
      <c r="B6627" s="3" t="s">
        <v>12986</v>
      </c>
      <c r="C6627" s="3" t="s">
        <v>16350</v>
      </c>
      <c r="D6627" s="12" t="s">
        <v>20533</v>
      </c>
      <c r="E6627" s="6" t="str">
        <f t="shared" si="312"/>
        <v>module=goinc</v>
      </c>
      <c r="F6627" s="6" t="str">
        <f t="shared" si="313"/>
        <v>module=soinc</v>
      </c>
    </row>
    <row r="6628" spans="1:6" ht="30" customHeight="1">
      <c r="A6628" s="3" t="s">
        <v>2</v>
      </c>
      <c r="B6628" s="3" t="s">
        <v>12987</v>
      </c>
      <c r="C6628" s="3" t="s">
        <v>16351</v>
      </c>
      <c r="D6628" s="12" t="s">
        <v>20534</v>
      </c>
      <c r="E6628" s="6" t="str">
        <f t="shared" ref="E6628:E6636" si="314">HYPERLINK("http://www.ssc.wisc.edu/wlsresearch/documentation/waves/?wave=grad2k&amp;module=goinc","module=goinc")</f>
        <v>module=goinc</v>
      </c>
      <c r="F6628" s="6" t="str">
        <f t="shared" ref="F6628:F6640" si="315">HYPERLINK("http://www.ssc.wisc.edu/wlsresearch/documentation/waves/?wave=sib2k&amp;module=soinc","module=soinc")</f>
        <v>module=soinc</v>
      </c>
    </row>
    <row r="6629" spans="1:6" ht="30" customHeight="1">
      <c r="A6629" s="3" t="s">
        <v>2</v>
      </c>
      <c r="B6629" s="3" t="s">
        <v>12988</v>
      </c>
      <c r="C6629" s="3" t="s">
        <v>16352</v>
      </c>
      <c r="D6629" s="12" t="s">
        <v>20535</v>
      </c>
      <c r="E6629" s="6" t="str">
        <f t="shared" si="314"/>
        <v>module=goinc</v>
      </c>
      <c r="F6629" s="6" t="str">
        <f t="shared" si="315"/>
        <v>module=soinc</v>
      </c>
    </row>
    <row r="6630" spans="1:6" ht="30" customHeight="1">
      <c r="A6630" s="3" t="s">
        <v>2</v>
      </c>
      <c r="B6630" s="3" t="s">
        <v>12989</v>
      </c>
      <c r="C6630" s="3" t="s">
        <v>16353</v>
      </c>
      <c r="D6630" s="12" t="s">
        <v>20536</v>
      </c>
      <c r="E6630" s="6" t="str">
        <f t="shared" si="314"/>
        <v>module=goinc</v>
      </c>
      <c r="F6630" s="6" t="str">
        <f t="shared" si="315"/>
        <v>module=soinc</v>
      </c>
    </row>
    <row r="6631" spans="1:6" ht="30" customHeight="1">
      <c r="A6631" s="3" t="s">
        <v>2</v>
      </c>
      <c r="B6631" s="3" t="s">
        <v>12990</v>
      </c>
      <c r="C6631" s="3" t="s">
        <v>16354</v>
      </c>
      <c r="D6631" s="12" t="s">
        <v>20537</v>
      </c>
      <c r="E6631" s="6" t="str">
        <f t="shared" si="314"/>
        <v>module=goinc</v>
      </c>
      <c r="F6631" s="6" t="str">
        <f t="shared" si="315"/>
        <v>module=soinc</v>
      </c>
    </row>
    <row r="6632" spans="1:6" ht="30" customHeight="1">
      <c r="A6632" s="3" t="s">
        <v>2</v>
      </c>
      <c r="B6632" s="3" t="s">
        <v>12991</v>
      </c>
      <c r="C6632" s="3" t="s">
        <v>16355</v>
      </c>
      <c r="D6632" s="12" t="s">
        <v>20538</v>
      </c>
      <c r="E6632" s="6" t="str">
        <f t="shared" si="314"/>
        <v>module=goinc</v>
      </c>
      <c r="F6632" s="6" t="str">
        <f t="shared" si="315"/>
        <v>module=soinc</v>
      </c>
    </row>
    <row r="6633" spans="1:6" ht="30" customHeight="1">
      <c r="A6633" s="3" t="s">
        <v>2</v>
      </c>
      <c r="B6633" s="3" t="s">
        <v>12992</v>
      </c>
      <c r="C6633" s="3" t="s">
        <v>16356</v>
      </c>
      <c r="D6633" s="12" t="s">
        <v>20539</v>
      </c>
      <c r="E6633" s="6" t="str">
        <f t="shared" si="314"/>
        <v>module=goinc</v>
      </c>
      <c r="F6633" s="6" t="str">
        <f t="shared" si="315"/>
        <v>module=soinc</v>
      </c>
    </row>
    <row r="6634" spans="1:6" ht="30" customHeight="1">
      <c r="A6634" s="3" t="s">
        <v>2</v>
      </c>
      <c r="B6634" s="3" t="s">
        <v>12993</v>
      </c>
      <c r="C6634" s="3" t="s">
        <v>16357</v>
      </c>
      <c r="D6634" s="12" t="s">
        <v>20540</v>
      </c>
      <c r="E6634" s="6" t="str">
        <f t="shared" si="314"/>
        <v>module=goinc</v>
      </c>
      <c r="F6634" s="6" t="str">
        <f t="shared" si="315"/>
        <v>module=soinc</v>
      </c>
    </row>
    <row r="6635" spans="1:6" ht="30" customHeight="1">
      <c r="A6635" s="3" t="s">
        <v>2</v>
      </c>
      <c r="B6635" s="3" t="s">
        <v>12994</v>
      </c>
      <c r="C6635" s="3" t="s">
        <v>16358</v>
      </c>
      <c r="D6635" s="12" t="s">
        <v>20541</v>
      </c>
      <c r="E6635" s="6" t="str">
        <f t="shared" si="314"/>
        <v>module=goinc</v>
      </c>
      <c r="F6635" s="6" t="str">
        <f t="shared" si="315"/>
        <v>module=soinc</v>
      </c>
    </row>
    <row r="6636" spans="1:6" ht="30" customHeight="1">
      <c r="A6636" s="3" t="s">
        <v>2</v>
      </c>
      <c r="B6636" s="3" t="s">
        <v>12995</v>
      </c>
      <c r="C6636" s="3" t="s">
        <v>16359</v>
      </c>
      <c r="D6636" s="12" t="s">
        <v>20542</v>
      </c>
      <c r="E6636" s="6" t="str">
        <f t="shared" si="314"/>
        <v>module=goinc</v>
      </c>
      <c r="F6636" s="6" t="str">
        <f t="shared" si="315"/>
        <v>module=soinc</v>
      </c>
    </row>
    <row r="6637" spans="1:6" ht="30" customHeight="1">
      <c r="A6637" s="3" t="s">
        <v>4</v>
      </c>
      <c r="B6637" s="3" t="s">
        <v>12996</v>
      </c>
      <c r="C6637" s="3" t="s">
        <v>12996</v>
      </c>
      <c r="D6637" s="12" t="s">
        <v>20543</v>
      </c>
      <c r="E6637" s="3" t="s">
        <v>114</v>
      </c>
      <c r="F6637" s="6" t="str">
        <f t="shared" si="315"/>
        <v>module=soinc</v>
      </c>
    </row>
    <row r="6638" spans="1:6" ht="30" customHeight="1">
      <c r="A6638" s="3" t="s">
        <v>4</v>
      </c>
      <c r="B6638" s="3" t="s">
        <v>12997</v>
      </c>
      <c r="C6638" s="3" t="s">
        <v>12997</v>
      </c>
      <c r="D6638" s="12" t="s">
        <v>20544</v>
      </c>
      <c r="E6638" s="3" t="s">
        <v>114</v>
      </c>
      <c r="F6638" s="6" t="str">
        <f t="shared" si="315"/>
        <v>module=soinc</v>
      </c>
    </row>
    <row r="6639" spans="1:6" ht="30" customHeight="1">
      <c r="A6639" s="3" t="s">
        <v>4</v>
      </c>
      <c r="B6639" s="3" t="s">
        <v>12998</v>
      </c>
      <c r="C6639" s="3" t="s">
        <v>12998</v>
      </c>
      <c r="D6639" s="12" t="s">
        <v>20545</v>
      </c>
      <c r="E6639" s="3" t="s">
        <v>114</v>
      </c>
      <c r="F6639" s="6" t="str">
        <f t="shared" si="315"/>
        <v>module=soinc</v>
      </c>
    </row>
    <row r="6640" spans="1:6" ht="30" customHeight="1">
      <c r="A6640" s="3" t="s">
        <v>4</v>
      </c>
      <c r="B6640" s="3" t="s">
        <v>12999</v>
      </c>
      <c r="C6640" s="3" t="s">
        <v>12999</v>
      </c>
      <c r="D6640" s="12" t="s">
        <v>20546</v>
      </c>
      <c r="E6640" s="3" t="s">
        <v>114</v>
      </c>
      <c r="F6640" s="6" t="str">
        <f t="shared" si="315"/>
        <v>module=soinc</v>
      </c>
    </row>
    <row r="6641" spans="1:6" ht="30" customHeight="1">
      <c r="A6641" s="3" t="s">
        <v>2</v>
      </c>
      <c r="B6641" s="3" t="s">
        <v>13000</v>
      </c>
      <c r="C6641" s="3" t="s">
        <v>16360</v>
      </c>
      <c r="D6641" s="12" t="s">
        <v>20547</v>
      </c>
      <c r="E6641" s="6" t="str">
        <f t="shared" ref="E6641:E6672" si="316">HYPERLINK("http://www.ssc.wisc.edu/wlsresearch/documentation/waves/?wave=grad2k&amp;module=gassets","module=gassets")</f>
        <v>module=gassets</v>
      </c>
      <c r="F6641" s="6" t="str">
        <f t="shared" ref="F6641:F6672" si="317">HYPERLINK("http://www.ssc.wisc.edu/wlsresearch/documentation/waves/?wave=sib2k&amp;module=sassets","module=sassets")</f>
        <v>module=sassets</v>
      </c>
    </row>
    <row r="6642" spans="1:6" ht="30" customHeight="1">
      <c r="A6642" s="3" t="s">
        <v>2</v>
      </c>
      <c r="B6642" s="3" t="s">
        <v>13001</v>
      </c>
      <c r="C6642" s="3" t="s">
        <v>16361</v>
      </c>
      <c r="D6642" s="12" t="s">
        <v>20548</v>
      </c>
      <c r="E6642" s="6" t="str">
        <f t="shared" si="316"/>
        <v>module=gassets</v>
      </c>
      <c r="F6642" s="6" t="str">
        <f t="shared" si="317"/>
        <v>module=sassets</v>
      </c>
    </row>
    <row r="6643" spans="1:6" ht="30" customHeight="1">
      <c r="A6643" s="3" t="s">
        <v>2</v>
      </c>
      <c r="B6643" s="3" t="s">
        <v>13002</v>
      </c>
      <c r="C6643" s="3" t="s">
        <v>16362</v>
      </c>
      <c r="D6643" s="12" t="s">
        <v>20549</v>
      </c>
      <c r="E6643" s="6" t="str">
        <f t="shared" si="316"/>
        <v>module=gassets</v>
      </c>
      <c r="F6643" s="6" t="str">
        <f t="shared" si="317"/>
        <v>module=sassets</v>
      </c>
    </row>
    <row r="6644" spans="1:6" ht="30" customHeight="1">
      <c r="A6644" s="3" t="s">
        <v>2</v>
      </c>
      <c r="B6644" s="3" t="s">
        <v>13003</v>
      </c>
      <c r="C6644" s="3" t="s">
        <v>16363</v>
      </c>
      <c r="D6644" s="12" t="s">
        <v>20550</v>
      </c>
      <c r="E6644" s="6" t="str">
        <f t="shared" si="316"/>
        <v>module=gassets</v>
      </c>
      <c r="F6644" s="6" t="str">
        <f t="shared" si="317"/>
        <v>module=sassets</v>
      </c>
    </row>
    <row r="6645" spans="1:6" ht="30" customHeight="1">
      <c r="A6645" s="3" t="s">
        <v>2</v>
      </c>
      <c r="B6645" s="3" t="s">
        <v>13004</v>
      </c>
      <c r="C6645" s="3" t="s">
        <v>16364</v>
      </c>
      <c r="D6645" s="12" t="s">
        <v>20551</v>
      </c>
      <c r="E6645" s="6" t="str">
        <f t="shared" si="316"/>
        <v>module=gassets</v>
      </c>
      <c r="F6645" s="6" t="str">
        <f t="shared" si="317"/>
        <v>module=sassets</v>
      </c>
    </row>
    <row r="6646" spans="1:6" ht="30" customHeight="1">
      <c r="A6646" s="3" t="s">
        <v>2</v>
      </c>
      <c r="B6646" s="3" t="s">
        <v>13005</v>
      </c>
      <c r="C6646" s="3" t="s">
        <v>16365</v>
      </c>
      <c r="D6646" s="12" t="s">
        <v>20552</v>
      </c>
      <c r="E6646" s="6" t="str">
        <f t="shared" si="316"/>
        <v>module=gassets</v>
      </c>
      <c r="F6646" s="6" t="str">
        <f t="shared" si="317"/>
        <v>module=sassets</v>
      </c>
    </row>
    <row r="6647" spans="1:6" ht="30" customHeight="1">
      <c r="A6647" s="3" t="s">
        <v>2</v>
      </c>
      <c r="B6647" s="3" t="s">
        <v>13006</v>
      </c>
      <c r="C6647" s="3" t="s">
        <v>16366</v>
      </c>
      <c r="D6647" s="12" t="s">
        <v>20553</v>
      </c>
      <c r="E6647" s="6" t="str">
        <f t="shared" si="316"/>
        <v>module=gassets</v>
      </c>
      <c r="F6647" s="6" t="str">
        <f t="shared" si="317"/>
        <v>module=sassets</v>
      </c>
    </row>
    <row r="6648" spans="1:6" ht="30" customHeight="1">
      <c r="A6648" s="3" t="s">
        <v>2</v>
      </c>
      <c r="B6648" s="3" t="s">
        <v>13007</v>
      </c>
      <c r="C6648" s="3" t="s">
        <v>16367</v>
      </c>
      <c r="D6648" s="12" t="s">
        <v>20554</v>
      </c>
      <c r="E6648" s="6" t="str">
        <f t="shared" si="316"/>
        <v>module=gassets</v>
      </c>
      <c r="F6648" s="6" t="str">
        <f t="shared" si="317"/>
        <v>module=sassets</v>
      </c>
    </row>
    <row r="6649" spans="1:6" ht="30" customHeight="1">
      <c r="A6649" s="3" t="s">
        <v>2</v>
      </c>
      <c r="B6649" s="3" t="s">
        <v>13008</v>
      </c>
      <c r="C6649" s="3" t="s">
        <v>16368</v>
      </c>
      <c r="D6649" s="12" t="s">
        <v>20555</v>
      </c>
      <c r="E6649" s="6" t="str">
        <f t="shared" si="316"/>
        <v>module=gassets</v>
      </c>
      <c r="F6649" s="6" t="str">
        <f t="shared" si="317"/>
        <v>module=sassets</v>
      </c>
    </row>
    <row r="6650" spans="1:6" ht="30" customHeight="1">
      <c r="A6650" s="3" t="s">
        <v>2</v>
      </c>
      <c r="B6650" s="3" t="s">
        <v>13009</v>
      </c>
      <c r="C6650" s="3" t="s">
        <v>16369</v>
      </c>
      <c r="D6650" s="12" t="s">
        <v>20556</v>
      </c>
      <c r="E6650" s="6" t="str">
        <f t="shared" si="316"/>
        <v>module=gassets</v>
      </c>
      <c r="F6650" s="6" t="str">
        <f t="shared" si="317"/>
        <v>module=sassets</v>
      </c>
    </row>
    <row r="6651" spans="1:6" ht="30" customHeight="1">
      <c r="A6651" s="3" t="s">
        <v>2</v>
      </c>
      <c r="B6651" s="3" t="s">
        <v>13010</v>
      </c>
      <c r="C6651" s="3" t="s">
        <v>16370</v>
      </c>
      <c r="D6651" s="12" t="s">
        <v>20557</v>
      </c>
      <c r="E6651" s="6" t="str">
        <f t="shared" si="316"/>
        <v>module=gassets</v>
      </c>
      <c r="F6651" s="6" t="str">
        <f t="shared" si="317"/>
        <v>module=sassets</v>
      </c>
    </row>
    <row r="6652" spans="1:6" ht="30" customHeight="1">
      <c r="A6652" s="3" t="s">
        <v>2</v>
      </c>
      <c r="B6652" s="3" t="s">
        <v>13011</v>
      </c>
      <c r="C6652" s="3" t="s">
        <v>16371</v>
      </c>
      <c r="D6652" s="12" t="s">
        <v>20558</v>
      </c>
      <c r="E6652" s="6" t="str">
        <f t="shared" si="316"/>
        <v>module=gassets</v>
      </c>
      <c r="F6652" s="6" t="str">
        <f t="shared" si="317"/>
        <v>module=sassets</v>
      </c>
    </row>
    <row r="6653" spans="1:6" ht="30" customHeight="1">
      <c r="A6653" s="3" t="s">
        <v>2</v>
      </c>
      <c r="B6653" s="3" t="s">
        <v>13012</v>
      </c>
      <c r="C6653" s="3" t="s">
        <v>16372</v>
      </c>
      <c r="D6653" s="12" t="s">
        <v>20559</v>
      </c>
      <c r="E6653" s="6" t="str">
        <f t="shared" si="316"/>
        <v>module=gassets</v>
      </c>
      <c r="F6653" s="6" t="str">
        <f t="shared" si="317"/>
        <v>module=sassets</v>
      </c>
    </row>
    <row r="6654" spans="1:6" ht="30" customHeight="1">
      <c r="A6654" s="3" t="s">
        <v>2</v>
      </c>
      <c r="B6654" s="3" t="s">
        <v>13013</v>
      </c>
      <c r="C6654" s="3" t="s">
        <v>16373</v>
      </c>
      <c r="D6654" s="12" t="s">
        <v>20560</v>
      </c>
      <c r="E6654" s="6" t="str">
        <f t="shared" si="316"/>
        <v>module=gassets</v>
      </c>
      <c r="F6654" s="6" t="str">
        <f t="shared" si="317"/>
        <v>module=sassets</v>
      </c>
    </row>
    <row r="6655" spans="1:6" ht="30" customHeight="1">
      <c r="A6655" s="3" t="s">
        <v>2</v>
      </c>
      <c r="B6655" s="3" t="s">
        <v>13014</v>
      </c>
      <c r="C6655" s="3" t="s">
        <v>16374</v>
      </c>
      <c r="D6655" s="12" t="s">
        <v>20561</v>
      </c>
      <c r="E6655" s="6" t="str">
        <f t="shared" si="316"/>
        <v>module=gassets</v>
      </c>
      <c r="F6655" s="6" t="str">
        <f t="shared" si="317"/>
        <v>module=sassets</v>
      </c>
    </row>
    <row r="6656" spans="1:6" ht="30" customHeight="1">
      <c r="A6656" s="3" t="s">
        <v>2</v>
      </c>
      <c r="B6656" s="3" t="s">
        <v>13015</v>
      </c>
      <c r="C6656" s="3" t="s">
        <v>16375</v>
      </c>
      <c r="D6656" s="12" t="s">
        <v>20562</v>
      </c>
      <c r="E6656" s="6" t="str">
        <f t="shared" si="316"/>
        <v>module=gassets</v>
      </c>
      <c r="F6656" s="6" t="str">
        <f t="shared" si="317"/>
        <v>module=sassets</v>
      </c>
    </row>
    <row r="6657" spans="1:6" ht="30" customHeight="1">
      <c r="A6657" s="3" t="s">
        <v>2</v>
      </c>
      <c r="B6657" s="3" t="s">
        <v>13016</v>
      </c>
      <c r="C6657" s="3" t="s">
        <v>16376</v>
      </c>
      <c r="D6657" s="12" t="s">
        <v>20563</v>
      </c>
      <c r="E6657" s="6" t="str">
        <f t="shared" si="316"/>
        <v>module=gassets</v>
      </c>
      <c r="F6657" s="6" t="str">
        <f t="shared" si="317"/>
        <v>module=sassets</v>
      </c>
    </row>
    <row r="6658" spans="1:6" ht="30" customHeight="1">
      <c r="A6658" s="3" t="s">
        <v>2</v>
      </c>
      <c r="B6658" s="3" t="s">
        <v>13017</v>
      </c>
      <c r="C6658" s="3" t="s">
        <v>16377</v>
      </c>
      <c r="D6658" s="12" t="s">
        <v>20564</v>
      </c>
      <c r="E6658" s="6" t="str">
        <f t="shared" si="316"/>
        <v>module=gassets</v>
      </c>
      <c r="F6658" s="6" t="str">
        <f t="shared" si="317"/>
        <v>module=sassets</v>
      </c>
    </row>
    <row r="6659" spans="1:6" ht="30" customHeight="1">
      <c r="A6659" s="3" t="s">
        <v>2</v>
      </c>
      <c r="B6659" s="3" t="s">
        <v>13018</v>
      </c>
      <c r="C6659" s="3" t="s">
        <v>16378</v>
      </c>
      <c r="D6659" s="12" t="s">
        <v>20565</v>
      </c>
      <c r="E6659" s="6" t="str">
        <f t="shared" si="316"/>
        <v>module=gassets</v>
      </c>
      <c r="F6659" s="6" t="str">
        <f t="shared" si="317"/>
        <v>module=sassets</v>
      </c>
    </row>
    <row r="6660" spans="1:6" ht="30" customHeight="1">
      <c r="A6660" s="3" t="s">
        <v>2</v>
      </c>
      <c r="B6660" s="3" t="s">
        <v>13019</v>
      </c>
      <c r="C6660" s="3" t="s">
        <v>16379</v>
      </c>
      <c r="D6660" s="12" t="s">
        <v>20566</v>
      </c>
      <c r="E6660" s="6" t="str">
        <f t="shared" si="316"/>
        <v>module=gassets</v>
      </c>
      <c r="F6660" s="6" t="str">
        <f t="shared" si="317"/>
        <v>module=sassets</v>
      </c>
    </row>
    <row r="6661" spans="1:6" ht="30" customHeight="1">
      <c r="A6661" s="3" t="s">
        <v>2</v>
      </c>
      <c r="B6661" s="3" t="s">
        <v>13020</v>
      </c>
      <c r="C6661" s="3" t="s">
        <v>16380</v>
      </c>
      <c r="D6661" s="12" t="s">
        <v>20567</v>
      </c>
      <c r="E6661" s="6" t="str">
        <f t="shared" si="316"/>
        <v>module=gassets</v>
      </c>
      <c r="F6661" s="6" t="str">
        <f t="shared" si="317"/>
        <v>module=sassets</v>
      </c>
    </row>
    <row r="6662" spans="1:6" ht="30" customHeight="1">
      <c r="A6662" s="3" t="s">
        <v>2</v>
      </c>
      <c r="B6662" s="3" t="s">
        <v>13021</v>
      </c>
      <c r="C6662" s="3" t="s">
        <v>16381</v>
      </c>
      <c r="D6662" s="12" t="s">
        <v>20568</v>
      </c>
      <c r="E6662" s="6" t="str">
        <f t="shared" si="316"/>
        <v>module=gassets</v>
      </c>
      <c r="F6662" s="6" t="str">
        <f t="shared" si="317"/>
        <v>module=sassets</v>
      </c>
    </row>
    <row r="6663" spans="1:6" ht="30" customHeight="1">
      <c r="A6663" s="3" t="s">
        <v>2</v>
      </c>
      <c r="B6663" s="3" t="s">
        <v>13022</v>
      </c>
      <c r="C6663" s="3" t="s">
        <v>16382</v>
      </c>
      <c r="D6663" s="12" t="s">
        <v>20569</v>
      </c>
      <c r="E6663" s="6" t="str">
        <f t="shared" si="316"/>
        <v>module=gassets</v>
      </c>
      <c r="F6663" s="6" t="str">
        <f t="shared" si="317"/>
        <v>module=sassets</v>
      </c>
    </row>
    <row r="6664" spans="1:6" ht="30" customHeight="1">
      <c r="A6664" s="3" t="s">
        <v>2</v>
      </c>
      <c r="B6664" s="3" t="s">
        <v>13023</v>
      </c>
      <c r="C6664" s="3" t="s">
        <v>16383</v>
      </c>
      <c r="D6664" s="12" t="s">
        <v>20570</v>
      </c>
      <c r="E6664" s="6" t="str">
        <f t="shared" si="316"/>
        <v>module=gassets</v>
      </c>
      <c r="F6664" s="6" t="str">
        <f t="shared" si="317"/>
        <v>module=sassets</v>
      </c>
    </row>
    <row r="6665" spans="1:6" ht="30" customHeight="1">
      <c r="A6665" s="3" t="s">
        <v>2</v>
      </c>
      <c r="B6665" s="3" t="s">
        <v>13024</v>
      </c>
      <c r="C6665" s="3" t="s">
        <v>16384</v>
      </c>
      <c r="D6665" s="12" t="s">
        <v>20571</v>
      </c>
      <c r="E6665" s="6" t="str">
        <f t="shared" si="316"/>
        <v>module=gassets</v>
      </c>
      <c r="F6665" s="6" t="str">
        <f t="shared" si="317"/>
        <v>module=sassets</v>
      </c>
    </row>
    <row r="6666" spans="1:6" ht="30" customHeight="1">
      <c r="A6666" s="3" t="s">
        <v>2</v>
      </c>
      <c r="B6666" s="3" t="s">
        <v>13025</v>
      </c>
      <c r="C6666" s="3" t="s">
        <v>16385</v>
      </c>
      <c r="D6666" s="12" t="s">
        <v>20572</v>
      </c>
      <c r="E6666" s="6" t="str">
        <f t="shared" si="316"/>
        <v>module=gassets</v>
      </c>
      <c r="F6666" s="6" t="str">
        <f t="shared" si="317"/>
        <v>module=sassets</v>
      </c>
    </row>
    <row r="6667" spans="1:6" ht="30" customHeight="1">
      <c r="A6667" s="3" t="s">
        <v>2</v>
      </c>
      <c r="B6667" s="3" t="s">
        <v>13026</v>
      </c>
      <c r="C6667" s="3" t="s">
        <v>16386</v>
      </c>
      <c r="D6667" s="12" t="s">
        <v>20573</v>
      </c>
      <c r="E6667" s="6" t="str">
        <f t="shared" si="316"/>
        <v>module=gassets</v>
      </c>
      <c r="F6667" s="6" t="str">
        <f t="shared" si="317"/>
        <v>module=sassets</v>
      </c>
    </row>
    <row r="6668" spans="1:6" ht="30" customHeight="1">
      <c r="A6668" s="3" t="s">
        <v>2</v>
      </c>
      <c r="B6668" s="3" t="s">
        <v>13027</v>
      </c>
      <c r="C6668" s="3" t="s">
        <v>16387</v>
      </c>
      <c r="D6668" s="12" t="s">
        <v>20574</v>
      </c>
      <c r="E6668" s="6" t="str">
        <f t="shared" si="316"/>
        <v>module=gassets</v>
      </c>
      <c r="F6668" s="6" t="str">
        <f t="shared" si="317"/>
        <v>module=sassets</v>
      </c>
    </row>
    <row r="6669" spans="1:6" ht="30" customHeight="1">
      <c r="A6669" s="3" t="s">
        <v>2</v>
      </c>
      <c r="B6669" s="3" t="s">
        <v>13028</v>
      </c>
      <c r="C6669" s="3" t="s">
        <v>16388</v>
      </c>
      <c r="D6669" s="12" t="s">
        <v>20575</v>
      </c>
      <c r="E6669" s="6" t="str">
        <f t="shared" si="316"/>
        <v>module=gassets</v>
      </c>
      <c r="F6669" s="6" t="str">
        <f t="shared" si="317"/>
        <v>module=sassets</v>
      </c>
    </row>
    <row r="6670" spans="1:6" ht="30" customHeight="1">
      <c r="A6670" s="3" t="s">
        <v>2</v>
      </c>
      <c r="B6670" s="3" t="s">
        <v>13029</v>
      </c>
      <c r="C6670" s="3" t="s">
        <v>16389</v>
      </c>
      <c r="D6670" s="12" t="s">
        <v>20576</v>
      </c>
      <c r="E6670" s="6" t="str">
        <f t="shared" si="316"/>
        <v>module=gassets</v>
      </c>
      <c r="F6670" s="6" t="str">
        <f t="shared" si="317"/>
        <v>module=sassets</v>
      </c>
    </row>
    <row r="6671" spans="1:6" ht="30" customHeight="1">
      <c r="A6671" s="3" t="s">
        <v>2</v>
      </c>
      <c r="B6671" s="3" t="s">
        <v>13030</v>
      </c>
      <c r="C6671" s="3" t="s">
        <v>16390</v>
      </c>
      <c r="D6671" s="12" t="s">
        <v>20577</v>
      </c>
      <c r="E6671" s="6" t="str">
        <f t="shared" si="316"/>
        <v>module=gassets</v>
      </c>
      <c r="F6671" s="6" t="str">
        <f t="shared" si="317"/>
        <v>module=sassets</v>
      </c>
    </row>
    <row r="6672" spans="1:6" ht="30" customHeight="1">
      <c r="A6672" s="3" t="s">
        <v>2</v>
      </c>
      <c r="B6672" s="3" t="s">
        <v>13031</v>
      </c>
      <c r="C6672" s="3" t="s">
        <v>16391</v>
      </c>
      <c r="D6672" s="12" t="s">
        <v>20578</v>
      </c>
      <c r="E6672" s="6" t="str">
        <f t="shared" si="316"/>
        <v>module=gassets</v>
      </c>
      <c r="F6672" s="6" t="str">
        <f t="shared" si="317"/>
        <v>module=sassets</v>
      </c>
    </row>
    <row r="6673" spans="1:6" ht="30" customHeight="1">
      <c r="A6673" s="3" t="s">
        <v>2</v>
      </c>
      <c r="B6673" s="3" t="s">
        <v>13032</v>
      </c>
      <c r="C6673" s="3" t="s">
        <v>16392</v>
      </c>
      <c r="D6673" s="12" t="s">
        <v>20579</v>
      </c>
      <c r="E6673" s="6" t="str">
        <f t="shared" ref="E6673:E6704" si="318">HYPERLINK("http://www.ssc.wisc.edu/wlsresearch/documentation/waves/?wave=grad2k&amp;module=gassets","module=gassets")</f>
        <v>module=gassets</v>
      </c>
      <c r="F6673" s="6" t="str">
        <f t="shared" ref="F6673:F6704" si="319">HYPERLINK("http://www.ssc.wisc.edu/wlsresearch/documentation/waves/?wave=sib2k&amp;module=sassets","module=sassets")</f>
        <v>module=sassets</v>
      </c>
    </row>
    <row r="6674" spans="1:6" ht="30" customHeight="1">
      <c r="A6674" s="3" t="s">
        <v>2</v>
      </c>
      <c r="B6674" s="3" t="s">
        <v>13033</v>
      </c>
      <c r="C6674" s="3" t="s">
        <v>16393</v>
      </c>
      <c r="D6674" s="12" t="s">
        <v>20580</v>
      </c>
      <c r="E6674" s="6" t="str">
        <f t="shared" si="318"/>
        <v>module=gassets</v>
      </c>
      <c r="F6674" s="6" t="str">
        <f t="shared" si="319"/>
        <v>module=sassets</v>
      </c>
    </row>
    <row r="6675" spans="1:6" ht="30" customHeight="1">
      <c r="A6675" s="3" t="s">
        <v>2</v>
      </c>
      <c r="B6675" s="3" t="s">
        <v>13034</v>
      </c>
      <c r="C6675" s="3" t="s">
        <v>16394</v>
      </c>
      <c r="D6675" s="12" t="s">
        <v>20581</v>
      </c>
      <c r="E6675" s="6" t="str">
        <f t="shared" si="318"/>
        <v>module=gassets</v>
      </c>
      <c r="F6675" s="6" t="str">
        <f t="shared" si="319"/>
        <v>module=sassets</v>
      </c>
    </row>
    <row r="6676" spans="1:6" ht="30" customHeight="1">
      <c r="A6676" s="3" t="s">
        <v>2</v>
      </c>
      <c r="B6676" s="3" t="s">
        <v>13035</v>
      </c>
      <c r="C6676" s="3" t="s">
        <v>16395</v>
      </c>
      <c r="D6676" s="12" t="s">
        <v>20582</v>
      </c>
      <c r="E6676" s="6" t="str">
        <f t="shared" si="318"/>
        <v>module=gassets</v>
      </c>
      <c r="F6676" s="6" t="str">
        <f t="shared" si="319"/>
        <v>module=sassets</v>
      </c>
    </row>
    <row r="6677" spans="1:6" ht="30" customHeight="1">
      <c r="A6677" s="3" t="s">
        <v>2</v>
      </c>
      <c r="B6677" s="3" t="s">
        <v>13036</v>
      </c>
      <c r="C6677" s="3" t="s">
        <v>16396</v>
      </c>
      <c r="D6677" s="12" t="s">
        <v>20583</v>
      </c>
      <c r="E6677" s="6" t="str">
        <f t="shared" si="318"/>
        <v>module=gassets</v>
      </c>
      <c r="F6677" s="6" t="str">
        <f t="shared" si="319"/>
        <v>module=sassets</v>
      </c>
    </row>
    <row r="6678" spans="1:6" ht="30" customHeight="1">
      <c r="A6678" s="3" t="s">
        <v>2</v>
      </c>
      <c r="B6678" s="3" t="s">
        <v>13037</v>
      </c>
      <c r="C6678" s="3" t="s">
        <v>16397</v>
      </c>
      <c r="D6678" s="12" t="s">
        <v>20584</v>
      </c>
      <c r="E6678" s="6" t="str">
        <f t="shared" si="318"/>
        <v>module=gassets</v>
      </c>
      <c r="F6678" s="6" t="str">
        <f t="shared" si="319"/>
        <v>module=sassets</v>
      </c>
    </row>
    <row r="6679" spans="1:6" ht="30" customHeight="1">
      <c r="A6679" s="3" t="s">
        <v>2</v>
      </c>
      <c r="B6679" s="3" t="s">
        <v>13038</v>
      </c>
      <c r="C6679" s="3" t="s">
        <v>16398</v>
      </c>
      <c r="D6679" s="12" t="s">
        <v>20585</v>
      </c>
      <c r="E6679" s="6" t="str">
        <f t="shared" si="318"/>
        <v>module=gassets</v>
      </c>
      <c r="F6679" s="6" t="str">
        <f t="shared" si="319"/>
        <v>module=sassets</v>
      </c>
    </row>
    <row r="6680" spans="1:6" ht="30" customHeight="1">
      <c r="A6680" s="3" t="s">
        <v>2</v>
      </c>
      <c r="B6680" s="3" t="s">
        <v>13039</v>
      </c>
      <c r="C6680" s="3" t="s">
        <v>16399</v>
      </c>
      <c r="D6680" s="12" t="s">
        <v>20586</v>
      </c>
      <c r="E6680" s="6" t="str">
        <f t="shared" si="318"/>
        <v>module=gassets</v>
      </c>
      <c r="F6680" s="6" t="str">
        <f t="shared" si="319"/>
        <v>module=sassets</v>
      </c>
    </row>
    <row r="6681" spans="1:6" ht="30" customHeight="1">
      <c r="A6681" s="3" t="s">
        <v>2</v>
      </c>
      <c r="B6681" s="3" t="s">
        <v>13040</v>
      </c>
      <c r="C6681" s="3" t="s">
        <v>16400</v>
      </c>
      <c r="D6681" s="12" t="s">
        <v>20587</v>
      </c>
      <c r="E6681" s="6" t="str">
        <f t="shared" si="318"/>
        <v>module=gassets</v>
      </c>
      <c r="F6681" s="6" t="str">
        <f t="shared" si="319"/>
        <v>module=sassets</v>
      </c>
    </row>
    <row r="6682" spans="1:6" ht="30" customHeight="1">
      <c r="A6682" s="3" t="s">
        <v>2</v>
      </c>
      <c r="B6682" s="3" t="s">
        <v>13041</v>
      </c>
      <c r="C6682" s="3" t="s">
        <v>16401</v>
      </c>
      <c r="D6682" s="12" t="s">
        <v>20588</v>
      </c>
      <c r="E6682" s="6" t="str">
        <f t="shared" si="318"/>
        <v>module=gassets</v>
      </c>
      <c r="F6682" s="6" t="str">
        <f t="shared" si="319"/>
        <v>module=sassets</v>
      </c>
    </row>
    <row r="6683" spans="1:6" ht="30" customHeight="1">
      <c r="A6683" s="3" t="s">
        <v>2</v>
      </c>
      <c r="B6683" s="3" t="s">
        <v>13042</v>
      </c>
      <c r="C6683" s="3" t="s">
        <v>16402</v>
      </c>
      <c r="D6683" s="12" t="s">
        <v>20589</v>
      </c>
      <c r="E6683" s="6" t="str">
        <f t="shared" si="318"/>
        <v>module=gassets</v>
      </c>
      <c r="F6683" s="6" t="str">
        <f t="shared" si="319"/>
        <v>module=sassets</v>
      </c>
    </row>
    <row r="6684" spans="1:6" ht="30" customHeight="1">
      <c r="A6684" s="3" t="s">
        <v>2</v>
      </c>
      <c r="B6684" s="3" t="s">
        <v>13043</v>
      </c>
      <c r="C6684" s="3" t="s">
        <v>16403</v>
      </c>
      <c r="D6684" s="12" t="s">
        <v>20590</v>
      </c>
      <c r="E6684" s="6" t="str">
        <f t="shared" si="318"/>
        <v>module=gassets</v>
      </c>
      <c r="F6684" s="6" t="str">
        <f t="shared" si="319"/>
        <v>module=sassets</v>
      </c>
    </row>
    <row r="6685" spans="1:6" ht="30" customHeight="1">
      <c r="A6685" s="3" t="s">
        <v>2</v>
      </c>
      <c r="B6685" s="3" t="s">
        <v>13044</v>
      </c>
      <c r="C6685" s="3" t="s">
        <v>16404</v>
      </c>
      <c r="D6685" s="12" t="s">
        <v>20591</v>
      </c>
      <c r="E6685" s="6" t="str">
        <f t="shared" si="318"/>
        <v>module=gassets</v>
      </c>
      <c r="F6685" s="6" t="str">
        <f t="shared" si="319"/>
        <v>module=sassets</v>
      </c>
    </row>
    <row r="6686" spans="1:6" ht="30" customHeight="1">
      <c r="A6686" s="3" t="s">
        <v>2</v>
      </c>
      <c r="B6686" s="3" t="s">
        <v>13045</v>
      </c>
      <c r="C6686" s="3" t="s">
        <v>16405</v>
      </c>
      <c r="D6686" s="12" t="s">
        <v>20592</v>
      </c>
      <c r="E6686" s="6" t="str">
        <f t="shared" si="318"/>
        <v>module=gassets</v>
      </c>
      <c r="F6686" s="6" t="str">
        <f t="shared" si="319"/>
        <v>module=sassets</v>
      </c>
    </row>
    <row r="6687" spans="1:6" ht="30" customHeight="1">
      <c r="A6687" s="3" t="s">
        <v>2</v>
      </c>
      <c r="B6687" s="3" t="s">
        <v>13046</v>
      </c>
      <c r="C6687" s="3" t="s">
        <v>16406</v>
      </c>
      <c r="D6687" s="12" t="s">
        <v>20593</v>
      </c>
      <c r="E6687" s="6" t="str">
        <f t="shared" si="318"/>
        <v>module=gassets</v>
      </c>
      <c r="F6687" s="6" t="str">
        <f t="shared" si="319"/>
        <v>module=sassets</v>
      </c>
    </row>
    <row r="6688" spans="1:6" ht="30" customHeight="1">
      <c r="A6688" s="3" t="s">
        <v>2</v>
      </c>
      <c r="B6688" s="3" t="s">
        <v>13047</v>
      </c>
      <c r="C6688" s="3" t="s">
        <v>16407</v>
      </c>
      <c r="D6688" s="12" t="s">
        <v>20594</v>
      </c>
      <c r="E6688" s="6" t="str">
        <f t="shared" si="318"/>
        <v>module=gassets</v>
      </c>
      <c r="F6688" s="6" t="str">
        <f t="shared" si="319"/>
        <v>module=sassets</v>
      </c>
    </row>
    <row r="6689" spans="1:6" ht="30" customHeight="1">
      <c r="A6689" s="3" t="s">
        <v>2</v>
      </c>
      <c r="B6689" s="3" t="s">
        <v>13048</v>
      </c>
      <c r="C6689" s="3" t="s">
        <v>16408</v>
      </c>
      <c r="D6689" s="12" t="s">
        <v>20595</v>
      </c>
      <c r="E6689" s="6" t="str">
        <f t="shared" si="318"/>
        <v>module=gassets</v>
      </c>
      <c r="F6689" s="6" t="str">
        <f t="shared" si="319"/>
        <v>module=sassets</v>
      </c>
    </row>
    <row r="6690" spans="1:6" ht="30" customHeight="1">
      <c r="A6690" s="3" t="s">
        <v>2</v>
      </c>
      <c r="B6690" s="3" t="s">
        <v>13049</v>
      </c>
      <c r="C6690" s="3" t="s">
        <v>16409</v>
      </c>
      <c r="D6690" s="12" t="s">
        <v>20596</v>
      </c>
      <c r="E6690" s="6" t="str">
        <f t="shared" si="318"/>
        <v>module=gassets</v>
      </c>
      <c r="F6690" s="6" t="str">
        <f t="shared" si="319"/>
        <v>module=sassets</v>
      </c>
    </row>
    <row r="6691" spans="1:6" ht="30" customHeight="1">
      <c r="A6691" s="3" t="s">
        <v>2</v>
      </c>
      <c r="B6691" s="3" t="s">
        <v>13050</v>
      </c>
      <c r="C6691" s="3" t="s">
        <v>16410</v>
      </c>
      <c r="D6691" s="12" t="s">
        <v>20597</v>
      </c>
      <c r="E6691" s="6" t="str">
        <f t="shared" si="318"/>
        <v>module=gassets</v>
      </c>
      <c r="F6691" s="6" t="str">
        <f t="shared" si="319"/>
        <v>module=sassets</v>
      </c>
    </row>
    <row r="6692" spans="1:6" ht="30" customHeight="1">
      <c r="A6692" s="3" t="s">
        <v>2</v>
      </c>
      <c r="B6692" s="3" t="s">
        <v>13051</v>
      </c>
      <c r="C6692" s="3" t="s">
        <v>16411</v>
      </c>
      <c r="D6692" s="12" t="s">
        <v>20598</v>
      </c>
      <c r="E6692" s="6" t="str">
        <f t="shared" si="318"/>
        <v>module=gassets</v>
      </c>
      <c r="F6692" s="6" t="str">
        <f t="shared" si="319"/>
        <v>module=sassets</v>
      </c>
    </row>
    <row r="6693" spans="1:6" ht="30" customHeight="1">
      <c r="A6693" s="3" t="s">
        <v>2</v>
      </c>
      <c r="B6693" s="3" t="s">
        <v>13052</v>
      </c>
      <c r="C6693" s="3" t="s">
        <v>16412</v>
      </c>
      <c r="D6693" s="12" t="s">
        <v>20599</v>
      </c>
      <c r="E6693" s="6" t="str">
        <f t="shared" si="318"/>
        <v>module=gassets</v>
      </c>
      <c r="F6693" s="6" t="str">
        <f t="shared" si="319"/>
        <v>module=sassets</v>
      </c>
    </row>
    <row r="6694" spans="1:6" ht="30" customHeight="1">
      <c r="A6694" s="3" t="s">
        <v>2</v>
      </c>
      <c r="B6694" s="3" t="s">
        <v>13053</v>
      </c>
      <c r="C6694" s="3" t="s">
        <v>16413</v>
      </c>
      <c r="D6694" s="12" t="s">
        <v>20600</v>
      </c>
      <c r="E6694" s="6" t="str">
        <f t="shared" si="318"/>
        <v>module=gassets</v>
      </c>
      <c r="F6694" s="6" t="str">
        <f t="shared" si="319"/>
        <v>module=sassets</v>
      </c>
    </row>
    <row r="6695" spans="1:6" ht="30" customHeight="1">
      <c r="A6695" s="3" t="s">
        <v>2</v>
      </c>
      <c r="B6695" s="3" t="s">
        <v>13054</v>
      </c>
      <c r="C6695" s="3" t="s">
        <v>16414</v>
      </c>
      <c r="D6695" s="12" t="s">
        <v>20601</v>
      </c>
      <c r="E6695" s="6" t="str">
        <f t="shared" si="318"/>
        <v>module=gassets</v>
      </c>
      <c r="F6695" s="6" t="str">
        <f t="shared" si="319"/>
        <v>module=sassets</v>
      </c>
    </row>
    <row r="6696" spans="1:6" ht="30" customHeight="1">
      <c r="A6696" s="3" t="s">
        <v>2</v>
      </c>
      <c r="B6696" s="3" t="s">
        <v>13055</v>
      </c>
      <c r="C6696" s="3" t="s">
        <v>16415</v>
      </c>
      <c r="D6696" s="12" t="s">
        <v>20602</v>
      </c>
      <c r="E6696" s="6" t="str">
        <f t="shared" si="318"/>
        <v>module=gassets</v>
      </c>
      <c r="F6696" s="6" t="str">
        <f t="shared" si="319"/>
        <v>module=sassets</v>
      </c>
    </row>
    <row r="6697" spans="1:6" ht="30" customHeight="1">
      <c r="A6697" s="3" t="s">
        <v>2</v>
      </c>
      <c r="B6697" s="3" t="s">
        <v>13056</v>
      </c>
      <c r="C6697" s="3" t="s">
        <v>16416</v>
      </c>
      <c r="D6697" s="12" t="s">
        <v>20603</v>
      </c>
      <c r="E6697" s="6" t="str">
        <f t="shared" si="318"/>
        <v>module=gassets</v>
      </c>
      <c r="F6697" s="6" t="str">
        <f t="shared" si="319"/>
        <v>module=sassets</v>
      </c>
    </row>
    <row r="6698" spans="1:6" ht="30" customHeight="1">
      <c r="A6698" s="3" t="s">
        <v>2</v>
      </c>
      <c r="B6698" s="3" t="s">
        <v>13057</v>
      </c>
      <c r="C6698" s="3" t="s">
        <v>16417</v>
      </c>
      <c r="D6698" s="12" t="s">
        <v>20604</v>
      </c>
      <c r="E6698" s="6" t="str">
        <f t="shared" si="318"/>
        <v>module=gassets</v>
      </c>
      <c r="F6698" s="6" t="str">
        <f t="shared" si="319"/>
        <v>module=sassets</v>
      </c>
    </row>
    <row r="6699" spans="1:6" ht="30" customHeight="1">
      <c r="A6699" s="3" t="s">
        <v>2</v>
      </c>
      <c r="B6699" s="3" t="s">
        <v>13058</v>
      </c>
      <c r="C6699" s="3" t="s">
        <v>16418</v>
      </c>
      <c r="D6699" s="12" t="s">
        <v>20605</v>
      </c>
      <c r="E6699" s="6" t="str">
        <f t="shared" si="318"/>
        <v>module=gassets</v>
      </c>
      <c r="F6699" s="6" t="str">
        <f t="shared" si="319"/>
        <v>module=sassets</v>
      </c>
    </row>
    <row r="6700" spans="1:6" ht="30" customHeight="1">
      <c r="A6700" s="3" t="s">
        <v>2</v>
      </c>
      <c r="B6700" s="3" t="s">
        <v>13059</v>
      </c>
      <c r="C6700" s="3" t="s">
        <v>16419</v>
      </c>
      <c r="D6700" s="12" t="s">
        <v>20606</v>
      </c>
      <c r="E6700" s="6" t="str">
        <f t="shared" si="318"/>
        <v>module=gassets</v>
      </c>
      <c r="F6700" s="6" t="str">
        <f t="shared" si="319"/>
        <v>module=sassets</v>
      </c>
    </row>
    <row r="6701" spans="1:6" ht="30" customHeight="1">
      <c r="A6701" s="3" t="s">
        <v>2</v>
      </c>
      <c r="B6701" s="3" t="s">
        <v>13060</v>
      </c>
      <c r="C6701" s="3" t="s">
        <v>16420</v>
      </c>
      <c r="D6701" s="12" t="s">
        <v>20607</v>
      </c>
      <c r="E6701" s="6" t="str">
        <f t="shared" si="318"/>
        <v>module=gassets</v>
      </c>
      <c r="F6701" s="6" t="str">
        <f t="shared" si="319"/>
        <v>module=sassets</v>
      </c>
    </row>
    <row r="6702" spans="1:6" ht="30" customHeight="1">
      <c r="A6702" s="3" t="s">
        <v>2</v>
      </c>
      <c r="B6702" s="3" t="s">
        <v>13061</v>
      </c>
      <c r="C6702" s="3" t="s">
        <v>16421</v>
      </c>
      <c r="D6702" s="12" t="s">
        <v>20608</v>
      </c>
      <c r="E6702" s="6" t="str">
        <f t="shared" si="318"/>
        <v>module=gassets</v>
      </c>
      <c r="F6702" s="6" t="str">
        <f t="shared" si="319"/>
        <v>module=sassets</v>
      </c>
    </row>
    <row r="6703" spans="1:6" ht="30" customHeight="1">
      <c r="A6703" s="3" t="s">
        <v>2</v>
      </c>
      <c r="B6703" s="3" t="s">
        <v>13062</v>
      </c>
      <c r="C6703" s="3" t="s">
        <v>16422</v>
      </c>
      <c r="D6703" s="12" t="s">
        <v>20609</v>
      </c>
      <c r="E6703" s="6" t="str">
        <f t="shared" si="318"/>
        <v>module=gassets</v>
      </c>
      <c r="F6703" s="6" t="str">
        <f t="shared" si="319"/>
        <v>module=sassets</v>
      </c>
    </row>
    <row r="6704" spans="1:6" ht="30" customHeight="1">
      <c r="A6704" s="3" t="s">
        <v>2</v>
      </c>
      <c r="B6704" s="3" t="s">
        <v>13063</v>
      </c>
      <c r="C6704" s="3" t="s">
        <v>16423</v>
      </c>
      <c r="D6704" s="12" t="s">
        <v>20610</v>
      </c>
      <c r="E6704" s="6" t="str">
        <f t="shared" si="318"/>
        <v>module=gassets</v>
      </c>
      <c r="F6704" s="6" t="str">
        <f t="shared" si="319"/>
        <v>module=sassets</v>
      </c>
    </row>
    <row r="6705" spans="1:6" ht="30" customHeight="1">
      <c r="A6705" s="3" t="s">
        <v>2</v>
      </c>
      <c r="B6705" s="3" t="s">
        <v>13064</v>
      </c>
      <c r="C6705" s="3" t="s">
        <v>16424</v>
      </c>
      <c r="D6705" s="12" t="s">
        <v>20611</v>
      </c>
      <c r="E6705" s="6" t="str">
        <f t="shared" ref="E6705:E6736" si="320">HYPERLINK("http://www.ssc.wisc.edu/wlsresearch/documentation/waves/?wave=grad2k&amp;module=gassets","module=gassets")</f>
        <v>module=gassets</v>
      </c>
      <c r="F6705" s="6" t="str">
        <f t="shared" ref="F6705:F6736" si="321">HYPERLINK("http://www.ssc.wisc.edu/wlsresearch/documentation/waves/?wave=sib2k&amp;module=sassets","module=sassets")</f>
        <v>module=sassets</v>
      </c>
    </row>
    <row r="6706" spans="1:6" ht="30" customHeight="1">
      <c r="A6706" s="3" t="s">
        <v>2</v>
      </c>
      <c r="B6706" s="3" t="s">
        <v>13065</v>
      </c>
      <c r="C6706" s="3" t="s">
        <v>16425</v>
      </c>
      <c r="D6706" s="12" t="s">
        <v>20612</v>
      </c>
      <c r="E6706" s="6" t="str">
        <f t="shared" si="320"/>
        <v>module=gassets</v>
      </c>
      <c r="F6706" s="6" t="str">
        <f t="shared" si="321"/>
        <v>module=sassets</v>
      </c>
    </row>
    <row r="6707" spans="1:6" ht="30" customHeight="1">
      <c r="A6707" s="3" t="s">
        <v>2</v>
      </c>
      <c r="B6707" s="3" t="s">
        <v>13066</v>
      </c>
      <c r="C6707" s="3" t="s">
        <v>16426</v>
      </c>
      <c r="D6707" s="12" t="s">
        <v>20613</v>
      </c>
      <c r="E6707" s="6" t="str">
        <f t="shared" si="320"/>
        <v>module=gassets</v>
      </c>
      <c r="F6707" s="6" t="str">
        <f t="shared" si="321"/>
        <v>module=sassets</v>
      </c>
    </row>
    <row r="6708" spans="1:6" ht="30" customHeight="1">
      <c r="A6708" s="3" t="s">
        <v>2</v>
      </c>
      <c r="B6708" s="3" t="s">
        <v>13067</v>
      </c>
      <c r="C6708" s="3" t="s">
        <v>16427</v>
      </c>
      <c r="D6708" s="12" t="s">
        <v>20614</v>
      </c>
      <c r="E6708" s="6" t="str">
        <f t="shared" si="320"/>
        <v>module=gassets</v>
      </c>
      <c r="F6708" s="6" t="str">
        <f t="shared" si="321"/>
        <v>module=sassets</v>
      </c>
    </row>
    <row r="6709" spans="1:6" ht="30" customHeight="1">
      <c r="A6709" s="3" t="s">
        <v>2</v>
      </c>
      <c r="B6709" s="3" t="s">
        <v>13068</v>
      </c>
      <c r="C6709" s="3" t="s">
        <v>16428</v>
      </c>
      <c r="D6709" s="12" t="s">
        <v>20615</v>
      </c>
      <c r="E6709" s="6" t="str">
        <f t="shared" si="320"/>
        <v>module=gassets</v>
      </c>
      <c r="F6709" s="6" t="str">
        <f t="shared" si="321"/>
        <v>module=sassets</v>
      </c>
    </row>
    <row r="6710" spans="1:6" ht="30" customHeight="1">
      <c r="A6710" s="3" t="s">
        <v>2</v>
      </c>
      <c r="B6710" s="3" t="s">
        <v>13069</v>
      </c>
      <c r="C6710" s="3" t="s">
        <v>16429</v>
      </c>
      <c r="D6710" s="12" t="s">
        <v>20616</v>
      </c>
      <c r="E6710" s="6" t="str">
        <f t="shared" si="320"/>
        <v>module=gassets</v>
      </c>
      <c r="F6710" s="6" t="str">
        <f t="shared" si="321"/>
        <v>module=sassets</v>
      </c>
    </row>
    <row r="6711" spans="1:6" ht="30" customHeight="1">
      <c r="A6711" s="3" t="s">
        <v>2</v>
      </c>
      <c r="B6711" s="3" t="s">
        <v>13070</v>
      </c>
      <c r="C6711" s="3" t="s">
        <v>16430</v>
      </c>
      <c r="D6711" s="12" t="s">
        <v>20617</v>
      </c>
      <c r="E6711" s="6" t="str">
        <f t="shared" si="320"/>
        <v>module=gassets</v>
      </c>
      <c r="F6711" s="6" t="str">
        <f t="shared" si="321"/>
        <v>module=sassets</v>
      </c>
    </row>
    <row r="6712" spans="1:6" ht="30" customHeight="1">
      <c r="A6712" s="3" t="s">
        <v>2</v>
      </c>
      <c r="B6712" s="3" t="s">
        <v>13071</v>
      </c>
      <c r="C6712" s="3" t="s">
        <v>16431</v>
      </c>
      <c r="D6712" s="12" t="s">
        <v>20618</v>
      </c>
      <c r="E6712" s="6" t="str">
        <f t="shared" si="320"/>
        <v>module=gassets</v>
      </c>
      <c r="F6712" s="6" t="str">
        <f t="shared" si="321"/>
        <v>module=sassets</v>
      </c>
    </row>
    <row r="6713" spans="1:6" ht="30" customHeight="1">
      <c r="A6713" s="3" t="s">
        <v>2</v>
      </c>
      <c r="B6713" s="3" t="s">
        <v>13072</v>
      </c>
      <c r="C6713" s="3" t="s">
        <v>16432</v>
      </c>
      <c r="D6713" s="12" t="s">
        <v>20619</v>
      </c>
      <c r="E6713" s="6" t="str">
        <f t="shared" si="320"/>
        <v>module=gassets</v>
      </c>
      <c r="F6713" s="6" t="str">
        <f t="shared" si="321"/>
        <v>module=sassets</v>
      </c>
    </row>
    <row r="6714" spans="1:6" ht="30" customHeight="1">
      <c r="A6714" s="3" t="s">
        <v>2</v>
      </c>
      <c r="B6714" s="3" t="s">
        <v>13073</v>
      </c>
      <c r="C6714" s="3" t="s">
        <v>16433</v>
      </c>
      <c r="D6714" s="12" t="s">
        <v>20620</v>
      </c>
      <c r="E6714" s="6" t="str">
        <f t="shared" si="320"/>
        <v>module=gassets</v>
      </c>
      <c r="F6714" s="6" t="str">
        <f t="shared" si="321"/>
        <v>module=sassets</v>
      </c>
    </row>
    <row r="6715" spans="1:6" ht="30" customHeight="1">
      <c r="A6715" s="3" t="s">
        <v>2</v>
      </c>
      <c r="B6715" s="3" t="s">
        <v>13074</v>
      </c>
      <c r="C6715" s="3" t="s">
        <v>16434</v>
      </c>
      <c r="D6715" s="12" t="s">
        <v>20621</v>
      </c>
      <c r="E6715" s="6" t="str">
        <f t="shared" si="320"/>
        <v>module=gassets</v>
      </c>
      <c r="F6715" s="6" t="str">
        <f t="shared" si="321"/>
        <v>module=sassets</v>
      </c>
    </row>
    <row r="6716" spans="1:6" ht="30" customHeight="1">
      <c r="A6716" s="3" t="s">
        <v>2</v>
      </c>
      <c r="B6716" s="3" t="s">
        <v>13075</v>
      </c>
      <c r="C6716" s="3" t="s">
        <v>16435</v>
      </c>
      <c r="D6716" s="12" t="s">
        <v>20622</v>
      </c>
      <c r="E6716" s="6" t="str">
        <f t="shared" si="320"/>
        <v>module=gassets</v>
      </c>
      <c r="F6716" s="6" t="str">
        <f t="shared" si="321"/>
        <v>module=sassets</v>
      </c>
    </row>
    <row r="6717" spans="1:6" ht="30" customHeight="1">
      <c r="A6717" s="3" t="s">
        <v>2</v>
      </c>
      <c r="B6717" s="3" t="s">
        <v>13076</v>
      </c>
      <c r="C6717" s="3" t="s">
        <v>16436</v>
      </c>
      <c r="D6717" s="12" t="s">
        <v>20623</v>
      </c>
      <c r="E6717" s="6" t="str">
        <f t="shared" si="320"/>
        <v>module=gassets</v>
      </c>
      <c r="F6717" s="6" t="str">
        <f t="shared" si="321"/>
        <v>module=sassets</v>
      </c>
    </row>
    <row r="6718" spans="1:6" ht="30" customHeight="1">
      <c r="A6718" s="3" t="s">
        <v>2</v>
      </c>
      <c r="B6718" s="3" t="s">
        <v>13077</v>
      </c>
      <c r="C6718" s="3" t="s">
        <v>16437</v>
      </c>
      <c r="D6718" s="12" t="s">
        <v>20624</v>
      </c>
      <c r="E6718" s="6" t="str">
        <f t="shared" si="320"/>
        <v>module=gassets</v>
      </c>
      <c r="F6718" s="6" t="str">
        <f t="shared" si="321"/>
        <v>module=sassets</v>
      </c>
    </row>
    <row r="6719" spans="1:6" ht="30" customHeight="1">
      <c r="A6719" s="3" t="s">
        <v>2</v>
      </c>
      <c r="B6719" s="3" t="s">
        <v>13078</v>
      </c>
      <c r="C6719" s="3" t="s">
        <v>16438</v>
      </c>
      <c r="D6719" s="12" t="s">
        <v>20625</v>
      </c>
      <c r="E6719" s="6" t="str">
        <f t="shared" si="320"/>
        <v>module=gassets</v>
      </c>
      <c r="F6719" s="6" t="str">
        <f t="shared" si="321"/>
        <v>module=sassets</v>
      </c>
    </row>
    <row r="6720" spans="1:6" ht="30" customHeight="1">
      <c r="A6720" s="3" t="s">
        <v>2</v>
      </c>
      <c r="B6720" s="3" t="s">
        <v>13079</v>
      </c>
      <c r="C6720" s="3" t="s">
        <v>16439</v>
      </c>
      <c r="D6720" s="12" t="s">
        <v>20626</v>
      </c>
      <c r="E6720" s="6" t="str">
        <f t="shared" si="320"/>
        <v>module=gassets</v>
      </c>
      <c r="F6720" s="6" t="str">
        <f t="shared" si="321"/>
        <v>module=sassets</v>
      </c>
    </row>
    <row r="6721" spans="1:6" ht="30" customHeight="1">
      <c r="A6721" s="3" t="s">
        <v>2</v>
      </c>
      <c r="B6721" s="3" t="s">
        <v>13080</v>
      </c>
      <c r="C6721" s="3" t="s">
        <v>16440</v>
      </c>
      <c r="D6721" s="12" t="s">
        <v>20627</v>
      </c>
      <c r="E6721" s="6" t="str">
        <f t="shared" si="320"/>
        <v>module=gassets</v>
      </c>
      <c r="F6721" s="6" t="str">
        <f t="shared" si="321"/>
        <v>module=sassets</v>
      </c>
    </row>
    <row r="6722" spans="1:6" ht="30" customHeight="1">
      <c r="A6722" s="3" t="s">
        <v>2</v>
      </c>
      <c r="B6722" s="3" t="s">
        <v>13081</v>
      </c>
      <c r="C6722" s="3" t="s">
        <v>16441</v>
      </c>
      <c r="D6722" s="12" t="s">
        <v>20628</v>
      </c>
      <c r="E6722" s="6" t="str">
        <f t="shared" si="320"/>
        <v>module=gassets</v>
      </c>
      <c r="F6722" s="6" t="str">
        <f t="shared" si="321"/>
        <v>module=sassets</v>
      </c>
    </row>
    <row r="6723" spans="1:6" ht="30" customHeight="1">
      <c r="A6723" s="3" t="s">
        <v>2</v>
      </c>
      <c r="B6723" s="3" t="s">
        <v>13082</v>
      </c>
      <c r="C6723" s="3" t="s">
        <v>16442</v>
      </c>
      <c r="D6723" s="12" t="s">
        <v>20629</v>
      </c>
      <c r="E6723" s="6" t="str">
        <f t="shared" si="320"/>
        <v>module=gassets</v>
      </c>
      <c r="F6723" s="6" t="str">
        <f t="shared" si="321"/>
        <v>module=sassets</v>
      </c>
    </row>
    <row r="6724" spans="1:6" ht="30" customHeight="1">
      <c r="A6724" s="3" t="s">
        <v>2</v>
      </c>
      <c r="B6724" s="3" t="s">
        <v>13083</v>
      </c>
      <c r="C6724" s="3" t="s">
        <v>16443</v>
      </c>
      <c r="D6724" s="12" t="s">
        <v>20630</v>
      </c>
      <c r="E6724" s="6" t="str">
        <f t="shared" si="320"/>
        <v>module=gassets</v>
      </c>
      <c r="F6724" s="6" t="str">
        <f t="shared" si="321"/>
        <v>module=sassets</v>
      </c>
    </row>
    <row r="6725" spans="1:6" ht="30" customHeight="1">
      <c r="A6725" s="3" t="s">
        <v>2</v>
      </c>
      <c r="B6725" s="3" t="s">
        <v>13084</v>
      </c>
      <c r="C6725" s="3" t="s">
        <v>16444</v>
      </c>
      <c r="D6725" s="12" t="s">
        <v>20631</v>
      </c>
      <c r="E6725" s="6" t="str">
        <f t="shared" si="320"/>
        <v>module=gassets</v>
      </c>
      <c r="F6725" s="6" t="str">
        <f t="shared" si="321"/>
        <v>module=sassets</v>
      </c>
    </row>
    <row r="6726" spans="1:6" ht="30" customHeight="1">
      <c r="A6726" s="3" t="s">
        <v>2</v>
      </c>
      <c r="B6726" s="3" t="s">
        <v>13085</v>
      </c>
      <c r="C6726" s="3" t="s">
        <v>16445</v>
      </c>
      <c r="D6726" s="12" t="s">
        <v>20632</v>
      </c>
      <c r="E6726" s="6" t="str">
        <f t="shared" si="320"/>
        <v>module=gassets</v>
      </c>
      <c r="F6726" s="6" t="str">
        <f t="shared" si="321"/>
        <v>module=sassets</v>
      </c>
    </row>
    <row r="6727" spans="1:6" ht="30" customHeight="1">
      <c r="A6727" s="3" t="s">
        <v>2</v>
      </c>
      <c r="B6727" s="3" t="s">
        <v>13086</v>
      </c>
      <c r="C6727" s="3" t="s">
        <v>16446</v>
      </c>
      <c r="D6727" s="12" t="s">
        <v>20633</v>
      </c>
      <c r="E6727" s="6" t="str">
        <f t="shared" si="320"/>
        <v>module=gassets</v>
      </c>
      <c r="F6727" s="6" t="str">
        <f t="shared" si="321"/>
        <v>module=sassets</v>
      </c>
    </row>
    <row r="6728" spans="1:6" ht="30" customHeight="1">
      <c r="A6728" s="3" t="s">
        <v>2</v>
      </c>
      <c r="B6728" s="3" t="s">
        <v>13087</v>
      </c>
      <c r="C6728" s="3" t="s">
        <v>16447</v>
      </c>
      <c r="D6728" s="12" t="s">
        <v>20634</v>
      </c>
      <c r="E6728" s="6" t="str">
        <f t="shared" si="320"/>
        <v>module=gassets</v>
      </c>
      <c r="F6728" s="6" t="str">
        <f t="shared" si="321"/>
        <v>module=sassets</v>
      </c>
    </row>
    <row r="6729" spans="1:6" ht="30" customHeight="1">
      <c r="A6729" s="3" t="s">
        <v>2</v>
      </c>
      <c r="B6729" s="3" t="s">
        <v>13088</v>
      </c>
      <c r="C6729" s="3" t="s">
        <v>16448</v>
      </c>
      <c r="D6729" s="12" t="s">
        <v>20635</v>
      </c>
      <c r="E6729" s="6" t="str">
        <f t="shared" si="320"/>
        <v>module=gassets</v>
      </c>
      <c r="F6729" s="6" t="str">
        <f t="shared" si="321"/>
        <v>module=sassets</v>
      </c>
    </row>
    <row r="6730" spans="1:6" ht="30" customHeight="1">
      <c r="A6730" s="3" t="s">
        <v>2</v>
      </c>
      <c r="B6730" s="3" t="s">
        <v>13089</v>
      </c>
      <c r="C6730" s="3" t="s">
        <v>16449</v>
      </c>
      <c r="D6730" s="12" t="s">
        <v>20636</v>
      </c>
      <c r="E6730" s="6" t="str">
        <f t="shared" si="320"/>
        <v>module=gassets</v>
      </c>
      <c r="F6730" s="6" t="str">
        <f t="shared" si="321"/>
        <v>module=sassets</v>
      </c>
    </row>
    <row r="6731" spans="1:6" ht="30" customHeight="1">
      <c r="A6731" s="3" t="s">
        <v>2</v>
      </c>
      <c r="B6731" s="3" t="s">
        <v>13090</v>
      </c>
      <c r="C6731" s="3" t="s">
        <v>16450</v>
      </c>
      <c r="D6731" s="12" t="s">
        <v>20637</v>
      </c>
      <c r="E6731" s="6" t="str">
        <f t="shared" si="320"/>
        <v>module=gassets</v>
      </c>
      <c r="F6731" s="6" t="str">
        <f t="shared" si="321"/>
        <v>module=sassets</v>
      </c>
    </row>
    <row r="6732" spans="1:6" ht="30" customHeight="1">
      <c r="A6732" s="3" t="s">
        <v>2</v>
      </c>
      <c r="B6732" s="3" t="s">
        <v>13091</v>
      </c>
      <c r="C6732" s="3" t="s">
        <v>16451</v>
      </c>
      <c r="D6732" s="12" t="s">
        <v>20638</v>
      </c>
      <c r="E6732" s="6" t="str">
        <f t="shared" si="320"/>
        <v>module=gassets</v>
      </c>
      <c r="F6732" s="6" t="str">
        <f t="shared" si="321"/>
        <v>module=sassets</v>
      </c>
    </row>
    <row r="6733" spans="1:6" ht="30" customHeight="1">
      <c r="A6733" s="3" t="s">
        <v>2</v>
      </c>
      <c r="B6733" s="3" t="s">
        <v>13092</v>
      </c>
      <c r="C6733" s="3" t="s">
        <v>16452</v>
      </c>
      <c r="D6733" s="12" t="s">
        <v>20639</v>
      </c>
      <c r="E6733" s="6" t="str">
        <f t="shared" si="320"/>
        <v>module=gassets</v>
      </c>
      <c r="F6733" s="6" t="str">
        <f t="shared" si="321"/>
        <v>module=sassets</v>
      </c>
    </row>
    <row r="6734" spans="1:6" ht="30" customHeight="1">
      <c r="A6734" s="3" t="s">
        <v>2</v>
      </c>
      <c r="B6734" s="3" t="s">
        <v>13093</v>
      </c>
      <c r="C6734" s="3" t="s">
        <v>16453</v>
      </c>
      <c r="D6734" s="12" t="s">
        <v>20640</v>
      </c>
      <c r="E6734" s="6" t="str">
        <f t="shared" si="320"/>
        <v>module=gassets</v>
      </c>
      <c r="F6734" s="6" t="str">
        <f t="shared" si="321"/>
        <v>module=sassets</v>
      </c>
    </row>
    <row r="6735" spans="1:6" ht="30" customHeight="1">
      <c r="A6735" s="3" t="s">
        <v>2</v>
      </c>
      <c r="B6735" s="3" t="s">
        <v>13094</v>
      </c>
      <c r="C6735" s="3" t="s">
        <v>16454</v>
      </c>
      <c r="D6735" s="12" t="s">
        <v>20641</v>
      </c>
      <c r="E6735" s="6" t="str">
        <f t="shared" si="320"/>
        <v>module=gassets</v>
      </c>
      <c r="F6735" s="6" t="str">
        <f t="shared" si="321"/>
        <v>module=sassets</v>
      </c>
    </row>
    <row r="6736" spans="1:6" ht="30" customHeight="1">
      <c r="A6736" s="3" t="s">
        <v>2</v>
      </c>
      <c r="B6736" s="3" t="s">
        <v>13095</v>
      </c>
      <c r="C6736" s="3" t="s">
        <v>16455</v>
      </c>
      <c r="D6736" s="12" t="s">
        <v>20642</v>
      </c>
      <c r="E6736" s="6" t="str">
        <f t="shared" si="320"/>
        <v>module=gassets</v>
      </c>
      <c r="F6736" s="6" t="str">
        <f t="shared" si="321"/>
        <v>module=sassets</v>
      </c>
    </row>
    <row r="6737" spans="1:6" ht="30" customHeight="1">
      <c r="A6737" s="3" t="s">
        <v>2</v>
      </c>
      <c r="B6737" s="3" t="s">
        <v>13096</v>
      </c>
      <c r="C6737" s="3" t="s">
        <v>16456</v>
      </c>
      <c r="D6737" s="12" t="s">
        <v>20643</v>
      </c>
      <c r="E6737" s="6" t="str">
        <f t="shared" ref="E6737:E6770" si="322">HYPERLINK("http://www.ssc.wisc.edu/wlsresearch/documentation/waves/?wave=grad2k&amp;module=gassets","module=gassets")</f>
        <v>module=gassets</v>
      </c>
      <c r="F6737" s="6" t="str">
        <f t="shared" ref="F6737:F6770" si="323">HYPERLINK("http://www.ssc.wisc.edu/wlsresearch/documentation/waves/?wave=sib2k&amp;module=sassets","module=sassets")</f>
        <v>module=sassets</v>
      </c>
    </row>
    <row r="6738" spans="1:6" ht="30" customHeight="1">
      <c r="A6738" s="3" t="s">
        <v>2</v>
      </c>
      <c r="B6738" s="3" t="s">
        <v>13097</v>
      </c>
      <c r="C6738" s="3" t="s">
        <v>16457</v>
      </c>
      <c r="D6738" s="12" t="s">
        <v>20644</v>
      </c>
      <c r="E6738" s="6" t="str">
        <f t="shared" si="322"/>
        <v>module=gassets</v>
      </c>
      <c r="F6738" s="6" t="str">
        <f t="shared" si="323"/>
        <v>module=sassets</v>
      </c>
    </row>
    <row r="6739" spans="1:6" ht="30" customHeight="1">
      <c r="A6739" s="3" t="s">
        <v>2</v>
      </c>
      <c r="B6739" s="3" t="s">
        <v>13098</v>
      </c>
      <c r="C6739" s="3" t="s">
        <v>16458</v>
      </c>
      <c r="D6739" s="12" t="s">
        <v>20645</v>
      </c>
      <c r="E6739" s="6" t="str">
        <f t="shared" si="322"/>
        <v>module=gassets</v>
      </c>
      <c r="F6739" s="6" t="str">
        <f t="shared" si="323"/>
        <v>module=sassets</v>
      </c>
    </row>
    <row r="6740" spans="1:6" ht="30" customHeight="1">
      <c r="A6740" s="3" t="s">
        <v>2</v>
      </c>
      <c r="B6740" s="3" t="s">
        <v>13099</v>
      </c>
      <c r="C6740" s="3" t="s">
        <v>16459</v>
      </c>
      <c r="D6740" s="12" t="s">
        <v>20646</v>
      </c>
      <c r="E6740" s="6" t="str">
        <f t="shared" si="322"/>
        <v>module=gassets</v>
      </c>
      <c r="F6740" s="6" t="str">
        <f t="shared" si="323"/>
        <v>module=sassets</v>
      </c>
    </row>
    <row r="6741" spans="1:6" ht="30" customHeight="1">
      <c r="A6741" s="3" t="s">
        <v>2</v>
      </c>
      <c r="B6741" s="3" t="s">
        <v>13100</v>
      </c>
      <c r="C6741" s="3" t="s">
        <v>16460</v>
      </c>
      <c r="D6741" s="12" t="s">
        <v>20647</v>
      </c>
      <c r="E6741" s="6" t="str">
        <f t="shared" si="322"/>
        <v>module=gassets</v>
      </c>
      <c r="F6741" s="6" t="str">
        <f t="shared" si="323"/>
        <v>module=sassets</v>
      </c>
    </row>
    <row r="6742" spans="1:6" ht="30" customHeight="1">
      <c r="A6742" s="3" t="s">
        <v>2</v>
      </c>
      <c r="B6742" s="3" t="s">
        <v>13101</v>
      </c>
      <c r="C6742" s="3" t="s">
        <v>16461</v>
      </c>
      <c r="D6742" s="12" t="s">
        <v>20648</v>
      </c>
      <c r="E6742" s="6" t="str">
        <f t="shared" si="322"/>
        <v>module=gassets</v>
      </c>
      <c r="F6742" s="6" t="str">
        <f t="shared" si="323"/>
        <v>module=sassets</v>
      </c>
    </row>
    <row r="6743" spans="1:6" ht="30" customHeight="1">
      <c r="A6743" s="3" t="s">
        <v>2</v>
      </c>
      <c r="B6743" s="3" t="s">
        <v>13102</v>
      </c>
      <c r="C6743" s="3" t="s">
        <v>16462</v>
      </c>
      <c r="D6743" s="12" t="s">
        <v>20649</v>
      </c>
      <c r="E6743" s="6" t="str">
        <f t="shared" si="322"/>
        <v>module=gassets</v>
      </c>
      <c r="F6743" s="6" t="str">
        <f t="shared" si="323"/>
        <v>module=sassets</v>
      </c>
    </row>
    <row r="6744" spans="1:6" ht="30" customHeight="1">
      <c r="A6744" s="3" t="s">
        <v>2</v>
      </c>
      <c r="B6744" s="3" t="s">
        <v>13103</v>
      </c>
      <c r="C6744" s="3" t="s">
        <v>16463</v>
      </c>
      <c r="D6744" s="12" t="s">
        <v>20650</v>
      </c>
      <c r="E6744" s="6" t="str">
        <f t="shared" si="322"/>
        <v>module=gassets</v>
      </c>
      <c r="F6744" s="6" t="str">
        <f t="shared" si="323"/>
        <v>module=sassets</v>
      </c>
    </row>
    <row r="6745" spans="1:6" ht="30" customHeight="1">
      <c r="A6745" s="3" t="s">
        <v>2</v>
      </c>
      <c r="B6745" s="3" t="s">
        <v>13104</v>
      </c>
      <c r="C6745" s="3" t="s">
        <v>16464</v>
      </c>
      <c r="D6745" s="12" t="s">
        <v>20651</v>
      </c>
      <c r="E6745" s="6" t="str">
        <f t="shared" si="322"/>
        <v>module=gassets</v>
      </c>
      <c r="F6745" s="6" t="str">
        <f t="shared" si="323"/>
        <v>module=sassets</v>
      </c>
    </row>
    <row r="6746" spans="1:6" ht="30" customHeight="1">
      <c r="A6746" s="3" t="s">
        <v>2</v>
      </c>
      <c r="B6746" s="3" t="s">
        <v>13105</v>
      </c>
      <c r="C6746" s="3" t="s">
        <v>16465</v>
      </c>
      <c r="D6746" s="12" t="s">
        <v>20652</v>
      </c>
      <c r="E6746" s="6" t="str">
        <f t="shared" si="322"/>
        <v>module=gassets</v>
      </c>
      <c r="F6746" s="6" t="str">
        <f t="shared" si="323"/>
        <v>module=sassets</v>
      </c>
    </row>
    <row r="6747" spans="1:6" ht="30" customHeight="1">
      <c r="A6747" s="3" t="s">
        <v>2</v>
      </c>
      <c r="B6747" s="3" t="s">
        <v>13106</v>
      </c>
      <c r="C6747" s="3" t="s">
        <v>16466</v>
      </c>
      <c r="D6747" s="12" t="s">
        <v>20653</v>
      </c>
      <c r="E6747" s="6" t="str">
        <f t="shared" si="322"/>
        <v>module=gassets</v>
      </c>
      <c r="F6747" s="6" t="str">
        <f t="shared" si="323"/>
        <v>module=sassets</v>
      </c>
    </row>
    <row r="6748" spans="1:6" ht="30" customHeight="1">
      <c r="A6748" s="3" t="s">
        <v>2</v>
      </c>
      <c r="B6748" s="3" t="s">
        <v>13107</v>
      </c>
      <c r="C6748" s="3" t="s">
        <v>16467</v>
      </c>
      <c r="D6748" s="12" t="s">
        <v>20654</v>
      </c>
      <c r="E6748" s="6" t="str">
        <f t="shared" si="322"/>
        <v>module=gassets</v>
      </c>
      <c r="F6748" s="6" t="str">
        <f t="shared" si="323"/>
        <v>module=sassets</v>
      </c>
    </row>
    <row r="6749" spans="1:6" ht="30" customHeight="1">
      <c r="A6749" s="3" t="s">
        <v>2</v>
      </c>
      <c r="B6749" s="3" t="s">
        <v>13108</v>
      </c>
      <c r="C6749" s="3" t="s">
        <v>16468</v>
      </c>
      <c r="D6749" s="12" t="s">
        <v>20655</v>
      </c>
      <c r="E6749" s="6" t="str">
        <f t="shared" si="322"/>
        <v>module=gassets</v>
      </c>
      <c r="F6749" s="6" t="str">
        <f t="shared" si="323"/>
        <v>module=sassets</v>
      </c>
    </row>
    <row r="6750" spans="1:6" ht="30" customHeight="1">
      <c r="A6750" s="3" t="s">
        <v>2</v>
      </c>
      <c r="B6750" s="3" t="s">
        <v>13109</v>
      </c>
      <c r="C6750" s="3" t="s">
        <v>16469</v>
      </c>
      <c r="D6750" s="12" t="s">
        <v>20656</v>
      </c>
      <c r="E6750" s="6" t="str">
        <f t="shared" si="322"/>
        <v>module=gassets</v>
      </c>
      <c r="F6750" s="6" t="str">
        <f t="shared" si="323"/>
        <v>module=sassets</v>
      </c>
    </row>
    <row r="6751" spans="1:6" ht="30" customHeight="1">
      <c r="A6751" s="3" t="s">
        <v>2</v>
      </c>
      <c r="B6751" s="3" t="s">
        <v>13110</v>
      </c>
      <c r="C6751" s="3" t="s">
        <v>16470</v>
      </c>
      <c r="D6751" s="12" t="s">
        <v>20657</v>
      </c>
      <c r="E6751" s="6" t="str">
        <f t="shared" si="322"/>
        <v>module=gassets</v>
      </c>
      <c r="F6751" s="6" t="str">
        <f t="shared" si="323"/>
        <v>module=sassets</v>
      </c>
    </row>
    <row r="6752" spans="1:6" ht="30" customHeight="1">
      <c r="A6752" s="3" t="s">
        <v>2</v>
      </c>
      <c r="B6752" s="3" t="s">
        <v>13111</v>
      </c>
      <c r="C6752" s="3" t="s">
        <v>16471</v>
      </c>
      <c r="D6752" s="12" t="s">
        <v>20658</v>
      </c>
      <c r="E6752" s="6" t="str">
        <f t="shared" si="322"/>
        <v>module=gassets</v>
      </c>
      <c r="F6752" s="6" t="str">
        <f t="shared" si="323"/>
        <v>module=sassets</v>
      </c>
    </row>
    <row r="6753" spans="1:6" ht="30" customHeight="1">
      <c r="A6753" s="3" t="s">
        <v>2</v>
      </c>
      <c r="B6753" s="3" t="s">
        <v>13112</v>
      </c>
      <c r="C6753" s="3" t="s">
        <v>16472</v>
      </c>
      <c r="D6753" s="12" t="s">
        <v>20659</v>
      </c>
      <c r="E6753" s="6" t="str">
        <f t="shared" si="322"/>
        <v>module=gassets</v>
      </c>
      <c r="F6753" s="6" t="str">
        <f t="shared" si="323"/>
        <v>module=sassets</v>
      </c>
    </row>
    <row r="6754" spans="1:6" ht="30" customHeight="1">
      <c r="A6754" s="3" t="s">
        <v>2</v>
      </c>
      <c r="B6754" s="3" t="s">
        <v>13113</v>
      </c>
      <c r="C6754" s="3" t="s">
        <v>16473</v>
      </c>
      <c r="D6754" s="12" t="s">
        <v>20660</v>
      </c>
      <c r="E6754" s="6" t="str">
        <f t="shared" si="322"/>
        <v>module=gassets</v>
      </c>
      <c r="F6754" s="6" t="str">
        <f t="shared" si="323"/>
        <v>module=sassets</v>
      </c>
    </row>
    <row r="6755" spans="1:6" ht="30" customHeight="1">
      <c r="A6755" s="3" t="s">
        <v>2</v>
      </c>
      <c r="B6755" s="3" t="s">
        <v>13114</v>
      </c>
      <c r="C6755" s="3" t="s">
        <v>16474</v>
      </c>
      <c r="D6755" s="12" t="s">
        <v>20661</v>
      </c>
      <c r="E6755" s="6" t="str">
        <f t="shared" si="322"/>
        <v>module=gassets</v>
      </c>
      <c r="F6755" s="6" t="str">
        <f t="shared" si="323"/>
        <v>module=sassets</v>
      </c>
    </row>
    <row r="6756" spans="1:6" ht="30" customHeight="1">
      <c r="A6756" s="3" t="s">
        <v>2</v>
      </c>
      <c r="B6756" s="3" t="s">
        <v>13115</v>
      </c>
      <c r="C6756" s="3" t="s">
        <v>16475</v>
      </c>
      <c r="D6756" s="12" t="s">
        <v>20662</v>
      </c>
      <c r="E6756" s="6" t="str">
        <f t="shared" si="322"/>
        <v>module=gassets</v>
      </c>
      <c r="F6756" s="6" t="str">
        <f t="shared" si="323"/>
        <v>module=sassets</v>
      </c>
    </row>
    <row r="6757" spans="1:6" ht="30" customHeight="1">
      <c r="A6757" s="3" t="s">
        <v>2</v>
      </c>
      <c r="B6757" s="3" t="s">
        <v>13116</v>
      </c>
      <c r="C6757" s="3" t="s">
        <v>16476</v>
      </c>
      <c r="D6757" s="12" t="s">
        <v>20663</v>
      </c>
      <c r="E6757" s="6" t="str">
        <f t="shared" si="322"/>
        <v>module=gassets</v>
      </c>
      <c r="F6757" s="6" t="str">
        <f t="shared" si="323"/>
        <v>module=sassets</v>
      </c>
    </row>
    <row r="6758" spans="1:6" ht="30" customHeight="1">
      <c r="A6758" s="3" t="s">
        <v>2</v>
      </c>
      <c r="B6758" s="3" t="s">
        <v>13117</v>
      </c>
      <c r="C6758" s="3" t="s">
        <v>16477</v>
      </c>
      <c r="D6758" s="12" t="s">
        <v>20664</v>
      </c>
      <c r="E6758" s="6" t="str">
        <f t="shared" si="322"/>
        <v>module=gassets</v>
      </c>
      <c r="F6758" s="6" t="str">
        <f t="shared" si="323"/>
        <v>module=sassets</v>
      </c>
    </row>
    <row r="6759" spans="1:6" ht="30" customHeight="1">
      <c r="A6759" s="3" t="s">
        <v>2</v>
      </c>
      <c r="B6759" s="3" t="s">
        <v>13118</v>
      </c>
      <c r="C6759" s="3" t="s">
        <v>16478</v>
      </c>
      <c r="D6759" s="12" t="s">
        <v>20665</v>
      </c>
      <c r="E6759" s="6" t="str">
        <f t="shared" si="322"/>
        <v>module=gassets</v>
      </c>
      <c r="F6759" s="6" t="str">
        <f t="shared" si="323"/>
        <v>module=sassets</v>
      </c>
    </row>
    <row r="6760" spans="1:6" ht="30" customHeight="1">
      <c r="A6760" s="3" t="s">
        <v>2</v>
      </c>
      <c r="B6760" s="3" t="s">
        <v>13119</v>
      </c>
      <c r="C6760" s="3" t="s">
        <v>16479</v>
      </c>
      <c r="D6760" s="12" t="s">
        <v>20666</v>
      </c>
      <c r="E6760" s="6" t="str">
        <f t="shared" si="322"/>
        <v>module=gassets</v>
      </c>
      <c r="F6760" s="6" t="str">
        <f t="shared" si="323"/>
        <v>module=sassets</v>
      </c>
    </row>
    <row r="6761" spans="1:6" ht="30" customHeight="1">
      <c r="A6761" s="3" t="s">
        <v>2</v>
      </c>
      <c r="B6761" s="3" t="s">
        <v>13120</v>
      </c>
      <c r="C6761" s="3" t="s">
        <v>16480</v>
      </c>
      <c r="D6761" s="12" t="s">
        <v>20667</v>
      </c>
      <c r="E6761" s="6" t="str">
        <f t="shared" si="322"/>
        <v>module=gassets</v>
      </c>
      <c r="F6761" s="6" t="str">
        <f t="shared" si="323"/>
        <v>module=sassets</v>
      </c>
    </row>
    <row r="6762" spans="1:6" ht="30" customHeight="1">
      <c r="A6762" s="3" t="s">
        <v>2</v>
      </c>
      <c r="B6762" s="3" t="s">
        <v>13121</v>
      </c>
      <c r="C6762" s="3" t="s">
        <v>16481</v>
      </c>
      <c r="D6762" s="12" t="s">
        <v>20668</v>
      </c>
      <c r="E6762" s="6" t="str">
        <f t="shared" si="322"/>
        <v>module=gassets</v>
      </c>
      <c r="F6762" s="6" t="str">
        <f t="shared" si="323"/>
        <v>module=sassets</v>
      </c>
    </row>
    <row r="6763" spans="1:6" ht="30" customHeight="1">
      <c r="A6763" s="3" t="s">
        <v>2</v>
      </c>
      <c r="B6763" s="3" t="s">
        <v>13122</v>
      </c>
      <c r="C6763" s="3" t="s">
        <v>16482</v>
      </c>
      <c r="D6763" s="12" t="s">
        <v>20669</v>
      </c>
      <c r="E6763" s="6" t="str">
        <f t="shared" si="322"/>
        <v>module=gassets</v>
      </c>
      <c r="F6763" s="6" t="str">
        <f t="shared" si="323"/>
        <v>module=sassets</v>
      </c>
    </row>
    <row r="6764" spans="1:6" ht="30" customHeight="1">
      <c r="A6764" s="3" t="s">
        <v>2</v>
      </c>
      <c r="B6764" s="3" t="s">
        <v>13123</v>
      </c>
      <c r="C6764" s="3" t="s">
        <v>16483</v>
      </c>
      <c r="D6764" s="12" t="s">
        <v>20670</v>
      </c>
      <c r="E6764" s="6" t="str">
        <f t="shared" si="322"/>
        <v>module=gassets</v>
      </c>
      <c r="F6764" s="6" t="str">
        <f t="shared" si="323"/>
        <v>module=sassets</v>
      </c>
    </row>
    <row r="6765" spans="1:6" ht="30" customHeight="1">
      <c r="A6765" s="3" t="s">
        <v>2</v>
      </c>
      <c r="B6765" s="3" t="s">
        <v>13124</v>
      </c>
      <c r="C6765" s="3" t="s">
        <v>16484</v>
      </c>
      <c r="D6765" s="12" t="s">
        <v>20671</v>
      </c>
      <c r="E6765" s="6" t="str">
        <f t="shared" si="322"/>
        <v>module=gassets</v>
      </c>
      <c r="F6765" s="6" t="str">
        <f t="shared" si="323"/>
        <v>module=sassets</v>
      </c>
    </row>
    <row r="6766" spans="1:6" ht="30" customHeight="1">
      <c r="A6766" s="3" t="s">
        <v>2</v>
      </c>
      <c r="B6766" s="3" t="s">
        <v>13125</v>
      </c>
      <c r="C6766" s="3" t="s">
        <v>16485</v>
      </c>
      <c r="D6766" s="12" t="s">
        <v>20672</v>
      </c>
      <c r="E6766" s="6" t="str">
        <f t="shared" si="322"/>
        <v>module=gassets</v>
      </c>
      <c r="F6766" s="6" t="str">
        <f t="shared" si="323"/>
        <v>module=sassets</v>
      </c>
    </row>
    <row r="6767" spans="1:6" ht="30" customHeight="1">
      <c r="A6767" s="3" t="s">
        <v>2</v>
      </c>
      <c r="B6767" s="3" t="s">
        <v>13126</v>
      </c>
      <c r="C6767" s="3" t="s">
        <v>16486</v>
      </c>
      <c r="D6767" s="12" t="s">
        <v>20673</v>
      </c>
      <c r="E6767" s="6" t="str">
        <f t="shared" si="322"/>
        <v>module=gassets</v>
      </c>
      <c r="F6767" s="6" t="str">
        <f t="shared" si="323"/>
        <v>module=sassets</v>
      </c>
    </row>
    <row r="6768" spans="1:6" ht="30" customHeight="1">
      <c r="A6768" s="3" t="s">
        <v>2</v>
      </c>
      <c r="B6768" s="3" t="s">
        <v>13127</v>
      </c>
      <c r="C6768" s="3" t="s">
        <v>16487</v>
      </c>
      <c r="D6768" s="12" t="s">
        <v>20674</v>
      </c>
      <c r="E6768" s="6" t="str">
        <f t="shared" si="322"/>
        <v>module=gassets</v>
      </c>
      <c r="F6768" s="6" t="str">
        <f t="shared" si="323"/>
        <v>module=sassets</v>
      </c>
    </row>
    <row r="6769" spans="1:6" ht="30" customHeight="1">
      <c r="A6769" s="3" t="s">
        <v>2</v>
      </c>
      <c r="B6769" s="3" t="s">
        <v>13128</v>
      </c>
      <c r="C6769" s="3" t="s">
        <v>16488</v>
      </c>
      <c r="D6769" s="12" t="s">
        <v>20675</v>
      </c>
      <c r="E6769" s="6" t="str">
        <f t="shared" si="322"/>
        <v>module=gassets</v>
      </c>
      <c r="F6769" s="6" t="str">
        <f t="shared" si="323"/>
        <v>module=sassets</v>
      </c>
    </row>
    <row r="6770" spans="1:6" ht="30" customHeight="1">
      <c r="A6770" s="3" t="s">
        <v>2</v>
      </c>
      <c r="B6770" s="3" t="s">
        <v>13129</v>
      </c>
      <c r="C6770" s="3" t="s">
        <v>16489</v>
      </c>
      <c r="D6770" s="12" t="s">
        <v>20676</v>
      </c>
      <c r="E6770" s="6" t="str">
        <f t="shared" si="322"/>
        <v>module=gassets</v>
      </c>
      <c r="F6770" s="6" t="str">
        <f t="shared" si="323"/>
        <v>module=sassets</v>
      </c>
    </row>
    <row r="6771" spans="1:6" ht="30" customHeight="1">
      <c r="A6771" s="3" t="s">
        <v>2</v>
      </c>
      <c r="B6771" s="3" t="s">
        <v>13130</v>
      </c>
      <c r="C6771" s="3" t="s">
        <v>16490</v>
      </c>
      <c r="D6771" s="12" t="s">
        <v>20677</v>
      </c>
      <c r="E6771" s="6" t="str">
        <f t="shared" ref="E6771:E6802" si="324">HYPERLINK("http://www.ssc.wisc.edu/wlsresearch/documentation/waves/?wave=grad2k&amp;module=grecall","module=grecall")</f>
        <v>module=grecall</v>
      </c>
      <c r="F6771" s="6" t="str">
        <f t="shared" ref="F6771:F6802" si="325">HYPERLINK("http://www.ssc.wisc.edu/wlsresearch/documentation/waves/?wave=sib2k&amp;module=srecall","module=srecall")</f>
        <v>module=srecall</v>
      </c>
    </row>
    <row r="6772" spans="1:6" ht="30" customHeight="1">
      <c r="A6772" s="3" t="s">
        <v>2</v>
      </c>
      <c r="B6772" s="3" t="s">
        <v>13131</v>
      </c>
      <c r="C6772" s="3" t="s">
        <v>16491</v>
      </c>
      <c r="D6772" s="12" t="s">
        <v>20678</v>
      </c>
      <c r="E6772" s="6" t="str">
        <f t="shared" si="324"/>
        <v>module=grecall</v>
      </c>
      <c r="F6772" s="6" t="str">
        <f t="shared" si="325"/>
        <v>module=srecall</v>
      </c>
    </row>
    <row r="6773" spans="1:6" ht="30" customHeight="1">
      <c r="A6773" s="3" t="s">
        <v>2</v>
      </c>
      <c r="B6773" s="3" t="s">
        <v>13132</v>
      </c>
      <c r="C6773" s="3" t="s">
        <v>16492</v>
      </c>
      <c r="D6773" s="12" t="s">
        <v>20679</v>
      </c>
      <c r="E6773" s="6" t="str">
        <f t="shared" si="324"/>
        <v>module=grecall</v>
      </c>
      <c r="F6773" s="6" t="str">
        <f t="shared" si="325"/>
        <v>module=srecall</v>
      </c>
    </row>
    <row r="6774" spans="1:6" ht="30" customHeight="1">
      <c r="A6774" s="3" t="s">
        <v>2</v>
      </c>
      <c r="B6774" s="3" t="s">
        <v>13133</v>
      </c>
      <c r="C6774" s="3" t="s">
        <v>16493</v>
      </c>
      <c r="D6774" s="12" t="s">
        <v>20680</v>
      </c>
      <c r="E6774" s="6" t="str">
        <f t="shared" si="324"/>
        <v>module=grecall</v>
      </c>
      <c r="F6774" s="6" t="str">
        <f t="shared" si="325"/>
        <v>module=srecall</v>
      </c>
    </row>
    <row r="6775" spans="1:6" ht="30" customHeight="1">
      <c r="A6775" s="3" t="s">
        <v>2</v>
      </c>
      <c r="B6775" s="3" t="s">
        <v>13134</v>
      </c>
      <c r="C6775" s="3" t="s">
        <v>16494</v>
      </c>
      <c r="D6775" s="12" t="s">
        <v>20681</v>
      </c>
      <c r="E6775" s="6" t="str">
        <f t="shared" si="324"/>
        <v>module=grecall</v>
      </c>
      <c r="F6775" s="6" t="str">
        <f t="shared" si="325"/>
        <v>module=srecall</v>
      </c>
    </row>
    <row r="6776" spans="1:6" ht="30" customHeight="1">
      <c r="A6776" s="3" t="s">
        <v>2</v>
      </c>
      <c r="B6776" s="3" t="s">
        <v>13135</v>
      </c>
      <c r="C6776" s="3" t="s">
        <v>16495</v>
      </c>
      <c r="D6776" s="12" t="s">
        <v>20682</v>
      </c>
      <c r="E6776" s="6" t="str">
        <f t="shared" si="324"/>
        <v>module=grecall</v>
      </c>
      <c r="F6776" s="6" t="str">
        <f t="shared" si="325"/>
        <v>module=srecall</v>
      </c>
    </row>
    <row r="6777" spans="1:6" ht="30" customHeight="1">
      <c r="A6777" s="3" t="s">
        <v>2</v>
      </c>
      <c r="B6777" s="3" t="s">
        <v>13136</v>
      </c>
      <c r="C6777" s="3" t="s">
        <v>16496</v>
      </c>
      <c r="D6777" s="12" t="s">
        <v>20683</v>
      </c>
      <c r="E6777" s="6" t="str">
        <f t="shared" si="324"/>
        <v>module=grecall</v>
      </c>
      <c r="F6777" s="6" t="str">
        <f t="shared" si="325"/>
        <v>module=srecall</v>
      </c>
    </row>
    <row r="6778" spans="1:6" ht="30" customHeight="1">
      <c r="A6778" s="3" t="s">
        <v>2</v>
      </c>
      <c r="B6778" s="3" t="s">
        <v>13137</v>
      </c>
      <c r="C6778" s="3" t="s">
        <v>16497</v>
      </c>
      <c r="D6778" s="12" t="s">
        <v>20684</v>
      </c>
      <c r="E6778" s="6" t="str">
        <f t="shared" si="324"/>
        <v>module=grecall</v>
      </c>
      <c r="F6778" s="6" t="str">
        <f t="shared" si="325"/>
        <v>module=srecall</v>
      </c>
    </row>
    <row r="6779" spans="1:6" ht="30" customHeight="1">
      <c r="A6779" s="3" t="s">
        <v>2</v>
      </c>
      <c r="B6779" s="3" t="s">
        <v>13138</v>
      </c>
      <c r="C6779" s="3" t="s">
        <v>16498</v>
      </c>
      <c r="D6779" s="12" t="s">
        <v>20685</v>
      </c>
      <c r="E6779" s="6" t="str">
        <f t="shared" si="324"/>
        <v>module=grecall</v>
      </c>
      <c r="F6779" s="6" t="str">
        <f t="shared" si="325"/>
        <v>module=srecall</v>
      </c>
    </row>
    <row r="6780" spans="1:6" ht="30" customHeight="1">
      <c r="A6780" s="3" t="s">
        <v>2</v>
      </c>
      <c r="B6780" s="3" t="s">
        <v>13139</v>
      </c>
      <c r="C6780" s="3" t="s">
        <v>16499</v>
      </c>
      <c r="D6780" s="12" t="s">
        <v>20686</v>
      </c>
      <c r="E6780" s="6" t="str">
        <f t="shared" si="324"/>
        <v>module=grecall</v>
      </c>
      <c r="F6780" s="6" t="str">
        <f t="shared" si="325"/>
        <v>module=srecall</v>
      </c>
    </row>
    <row r="6781" spans="1:6" ht="30" customHeight="1">
      <c r="A6781" s="3" t="s">
        <v>2</v>
      </c>
      <c r="B6781" s="3" t="s">
        <v>13140</v>
      </c>
      <c r="C6781" s="3" t="s">
        <v>16500</v>
      </c>
      <c r="D6781" s="12" t="s">
        <v>20687</v>
      </c>
      <c r="E6781" s="6" t="str">
        <f t="shared" si="324"/>
        <v>module=grecall</v>
      </c>
      <c r="F6781" s="6" t="str">
        <f t="shared" si="325"/>
        <v>module=srecall</v>
      </c>
    </row>
    <row r="6782" spans="1:6" ht="30" customHeight="1">
      <c r="A6782" s="3" t="s">
        <v>2</v>
      </c>
      <c r="B6782" s="3" t="s">
        <v>13141</v>
      </c>
      <c r="C6782" s="3" t="s">
        <v>16501</v>
      </c>
      <c r="D6782" s="12" t="s">
        <v>20688</v>
      </c>
      <c r="E6782" s="6" t="str">
        <f t="shared" si="324"/>
        <v>module=grecall</v>
      </c>
      <c r="F6782" s="6" t="str">
        <f t="shared" si="325"/>
        <v>module=srecall</v>
      </c>
    </row>
    <row r="6783" spans="1:6" ht="30" customHeight="1">
      <c r="A6783" s="3" t="s">
        <v>2</v>
      </c>
      <c r="B6783" s="3" t="s">
        <v>13142</v>
      </c>
      <c r="C6783" s="3" t="s">
        <v>16502</v>
      </c>
      <c r="D6783" s="12" t="s">
        <v>20689</v>
      </c>
      <c r="E6783" s="6" t="str">
        <f t="shared" si="324"/>
        <v>module=grecall</v>
      </c>
      <c r="F6783" s="6" t="str">
        <f t="shared" si="325"/>
        <v>module=srecall</v>
      </c>
    </row>
    <row r="6784" spans="1:6" ht="30" customHeight="1">
      <c r="A6784" s="3" t="s">
        <v>2</v>
      </c>
      <c r="B6784" s="3" t="s">
        <v>13143</v>
      </c>
      <c r="C6784" s="3" t="s">
        <v>16503</v>
      </c>
      <c r="D6784" s="12" t="s">
        <v>20690</v>
      </c>
      <c r="E6784" s="6" t="str">
        <f t="shared" si="324"/>
        <v>module=grecall</v>
      </c>
      <c r="F6784" s="6" t="str">
        <f t="shared" si="325"/>
        <v>module=srecall</v>
      </c>
    </row>
    <row r="6785" spans="1:6" ht="30" customHeight="1">
      <c r="A6785" s="3" t="s">
        <v>2</v>
      </c>
      <c r="B6785" s="3" t="s">
        <v>13144</v>
      </c>
      <c r="C6785" s="3" t="s">
        <v>16504</v>
      </c>
      <c r="D6785" s="12" t="s">
        <v>20691</v>
      </c>
      <c r="E6785" s="6" t="str">
        <f t="shared" si="324"/>
        <v>module=grecall</v>
      </c>
      <c r="F6785" s="6" t="str">
        <f t="shared" si="325"/>
        <v>module=srecall</v>
      </c>
    </row>
    <row r="6786" spans="1:6" ht="30" customHeight="1">
      <c r="A6786" s="3" t="s">
        <v>2</v>
      </c>
      <c r="B6786" s="3" t="s">
        <v>13145</v>
      </c>
      <c r="C6786" s="3" t="s">
        <v>16505</v>
      </c>
      <c r="D6786" s="12" t="s">
        <v>20692</v>
      </c>
      <c r="E6786" s="6" t="str">
        <f t="shared" si="324"/>
        <v>module=grecall</v>
      </c>
      <c r="F6786" s="6" t="str">
        <f t="shared" si="325"/>
        <v>module=srecall</v>
      </c>
    </row>
    <row r="6787" spans="1:6" ht="30" customHeight="1">
      <c r="A6787" s="3" t="s">
        <v>2</v>
      </c>
      <c r="B6787" s="3" t="s">
        <v>13146</v>
      </c>
      <c r="C6787" s="3" t="s">
        <v>16506</v>
      </c>
      <c r="D6787" s="12" t="s">
        <v>20693</v>
      </c>
      <c r="E6787" s="6" t="str">
        <f t="shared" si="324"/>
        <v>module=grecall</v>
      </c>
      <c r="F6787" s="6" t="str">
        <f t="shared" si="325"/>
        <v>module=srecall</v>
      </c>
    </row>
    <row r="6788" spans="1:6" ht="30" customHeight="1">
      <c r="A6788" s="3" t="s">
        <v>2</v>
      </c>
      <c r="B6788" s="3" t="s">
        <v>13147</v>
      </c>
      <c r="C6788" s="3" t="s">
        <v>16507</v>
      </c>
      <c r="D6788" s="12" t="s">
        <v>20694</v>
      </c>
      <c r="E6788" s="6" t="str">
        <f t="shared" si="324"/>
        <v>module=grecall</v>
      </c>
      <c r="F6788" s="6" t="str">
        <f t="shared" si="325"/>
        <v>module=srecall</v>
      </c>
    </row>
    <row r="6789" spans="1:6" ht="30" customHeight="1">
      <c r="A6789" s="3" t="s">
        <v>2</v>
      </c>
      <c r="B6789" s="3" t="s">
        <v>13148</v>
      </c>
      <c r="C6789" s="3" t="s">
        <v>16508</v>
      </c>
      <c r="D6789" s="12" t="s">
        <v>20695</v>
      </c>
      <c r="E6789" s="6" t="str">
        <f t="shared" si="324"/>
        <v>module=grecall</v>
      </c>
      <c r="F6789" s="6" t="str">
        <f t="shared" si="325"/>
        <v>module=srecall</v>
      </c>
    </row>
    <row r="6790" spans="1:6" ht="30" customHeight="1">
      <c r="A6790" s="3" t="s">
        <v>2</v>
      </c>
      <c r="B6790" s="3" t="s">
        <v>13149</v>
      </c>
      <c r="C6790" s="3" t="s">
        <v>16509</v>
      </c>
      <c r="D6790" s="12" t="s">
        <v>20696</v>
      </c>
      <c r="E6790" s="6" t="str">
        <f t="shared" si="324"/>
        <v>module=grecall</v>
      </c>
      <c r="F6790" s="6" t="str">
        <f t="shared" si="325"/>
        <v>module=srecall</v>
      </c>
    </row>
    <row r="6791" spans="1:6" ht="30" customHeight="1">
      <c r="A6791" s="3" t="s">
        <v>2</v>
      </c>
      <c r="B6791" s="3" t="s">
        <v>13150</v>
      </c>
      <c r="C6791" s="3" t="s">
        <v>16510</v>
      </c>
      <c r="D6791" s="12" t="s">
        <v>20697</v>
      </c>
      <c r="E6791" s="6" t="str">
        <f t="shared" si="324"/>
        <v>module=grecall</v>
      </c>
      <c r="F6791" s="6" t="str">
        <f t="shared" si="325"/>
        <v>module=srecall</v>
      </c>
    </row>
    <row r="6792" spans="1:6" ht="30" customHeight="1">
      <c r="A6792" s="3" t="s">
        <v>2</v>
      </c>
      <c r="B6792" s="3" t="s">
        <v>13151</v>
      </c>
      <c r="C6792" s="3" t="s">
        <v>16511</v>
      </c>
      <c r="D6792" s="12" t="s">
        <v>20698</v>
      </c>
      <c r="E6792" s="6" t="str">
        <f t="shared" si="324"/>
        <v>module=grecall</v>
      </c>
      <c r="F6792" s="6" t="str">
        <f t="shared" si="325"/>
        <v>module=srecall</v>
      </c>
    </row>
    <row r="6793" spans="1:6" ht="30" customHeight="1">
      <c r="A6793" s="3" t="s">
        <v>2</v>
      </c>
      <c r="B6793" s="3" t="s">
        <v>13152</v>
      </c>
      <c r="C6793" s="3" t="s">
        <v>16512</v>
      </c>
      <c r="D6793" s="12" t="s">
        <v>20699</v>
      </c>
      <c r="E6793" s="6" t="str">
        <f t="shared" si="324"/>
        <v>module=grecall</v>
      </c>
      <c r="F6793" s="6" t="str">
        <f t="shared" si="325"/>
        <v>module=srecall</v>
      </c>
    </row>
    <row r="6794" spans="1:6" ht="30" customHeight="1">
      <c r="A6794" s="3" t="s">
        <v>2</v>
      </c>
      <c r="B6794" s="3" t="s">
        <v>13153</v>
      </c>
      <c r="C6794" s="3" t="s">
        <v>16513</v>
      </c>
      <c r="D6794" s="12" t="s">
        <v>20700</v>
      </c>
      <c r="E6794" s="6" t="str">
        <f t="shared" si="324"/>
        <v>module=grecall</v>
      </c>
      <c r="F6794" s="6" t="str">
        <f t="shared" si="325"/>
        <v>module=srecall</v>
      </c>
    </row>
    <row r="6795" spans="1:6" ht="30" customHeight="1">
      <c r="A6795" s="3" t="s">
        <v>2</v>
      </c>
      <c r="B6795" s="3" t="s">
        <v>13154</v>
      </c>
      <c r="C6795" s="3" t="s">
        <v>16514</v>
      </c>
      <c r="D6795" s="12" t="s">
        <v>20701</v>
      </c>
      <c r="E6795" s="6" t="str">
        <f t="shared" si="324"/>
        <v>module=grecall</v>
      </c>
      <c r="F6795" s="6" t="str">
        <f t="shared" si="325"/>
        <v>module=srecall</v>
      </c>
    </row>
    <row r="6796" spans="1:6" ht="30" customHeight="1">
      <c r="A6796" s="3" t="s">
        <v>2</v>
      </c>
      <c r="B6796" s="3" t="s">
        <v>13155</v>
      </c>
      <c r="C6796" s="3" t="s">
        <v>16515</v>
      </c>
      <c r="D6796" s="12" t="s">
        <v>20702</v>
      </c>
      <c r="E6796" s="6" t="str">
        <f t="shared" si="324"/>
        <v>module=grecall</v>
      </c>
      <c r="F6796" s="6" t="str">
        <f t="shared" si="325"/>
        <v>module=srecall</v>
      </c>
    </row>
    <row r="6797" spans="1:6" ht="30" customHeight="1">
      <c r="A6797" s="3" t="s">
        <v>2</v>
      </c>
      <c r="B6797" s="3" t="s">
        <v>13156</v>
      </c>
      <c r="C6797" s="3" t="s">
        <v>16516</v>
      </c>
      <c r="D6797" s="12" t="s">
        <v>20703</v>
      </c>
      <c r="E6797" s="6" t="str">
        <f t="shared" si="324"/>
        <v>module=grecall</v>
      </c>
      <c r="F6797" s="6" t="str">
        <f t="shared" si="325"/>
        <v>module=srecall</v>
      </c>
    </row>
    <row r="6798" spans="1:6" ht="30" customHeight="1">
      <c r="A6798" s="3" t="s">
        <v>2</v>
      </c>
      <c r="B6798" s="3" t="s">
        <v>13157</v>
      </c>
      <c r="C6798" s="3" t="s">
        <v>16517</v>
      </c>
      <c r="D6798" s="12" t="s">
        <v>20704</v>
      </c>
      <c r="E6798" s="6" t="str">
        <f t="shared" si="324"/>
        <v>module=grecall</v>
      </c>
      <c r="F6798" s="6" t="str">
        <f t="shared" si="325"/>
        <v>module=srecall</v>
      </c>
    </row>
    <row r="6799" spans="1:6" ht="30" customHeight="1">
      <c r="A6799" s="3" t="s">
        <v>2</v>
      </c>
      <c r="B6799" s="3" t="s">
        <v>13158</v>
      </c>
      <c r="C6799" s="3" t="s">
        <v>16518</v>
      </c>
      <c r="D6799" s="12" t="s">
        <v>20705</v>
      </c>
      <c r="E6799" s="6" t="str">
        <f t="shared" si="324"/>
        <v>module=grecall</v>
      </c>
      <c r="F6799" s="6" t="str">
        <f t="shared" si="325"/>
        <v>module=srecall</v>
      </c>
    </row>
    <row r="6800" spans="1:6" ht="30" customHeight="1">
      <c r="A6800" s="3" t="s">
        <v>2</v>
      </c>
      <c r="B6800" s="3" t="s">
        <v>13159</v>
      </c>
      <c r="C6800" s="3" t="s">
        <v>16519</v>
      </c>
      <c r="D6800" s="12" t="s">
        <v>20706</v>
      </c>
      <c r="E6800" s="6" t="str">
        <f t="shared" si="324"/>
        <v>module=grecall</v>
      </c>
      <c r="F6800" s="6" t="str">
        <f t="shared" si="325"/>
        <v>module=srecall</v>
      </c>
    </row>
    <row r="6801" spans="1:6" ht="30" customHeight="1">
      <c r="A6801" s="3" t="s">
        <v>2</v>
      </c>
      <c r="B6801" s="3" t="s">
        <v>13160</v>
      </c>
      <c r="C6801" s="3" t="s">
        <v>16520</v>
      </c>
      <c r="D6801" s="12" t="s">
        <v>20707</v>
      </c>
      <c r="E6801" s="6" t="str">
        <f t="shared" si="324"/>
        <v>module=grecall</v>
      </c>
      <c r="F6801" s="6" t="str">
        <f t="shared" si="325"/>
        <v>module=srecall</v>
      </c>
    </row>
    <row r="6802" spans="1:6" ht="30" customHeight="1">
      <c r="A6802" s="3" t="s">
        <v>2</v>
      </c>
      <c r="B6802" s="3" t="s">
        <v>13161</v>
      </c>
      <c r="C6802" s="3" t="s">
        <v>16521</v>
      </c>
      <c r="D6802" s="12" t="s">
        <v>20708</v>
      </c>
      <c r="E6802" s="6" t="str">
        <f t="shared" si="324"/>
        <v>module=grecall</v>
      </c>
      <c r="F6802" s="6" t="str">
        <f t="shared" si="325"/>
        <v>module=srecall</v>
      </c>
    </row>
    <row r="6803" spans="1:6" ht="30" customHeight="1">
      <c r="A6803" s="3" t="s">
        <v>2</v>
      </c>
      <c r="B6803" s="3" t="s">
        <v>13162</v>
      </c>
      <c r="C6803" s="3" t="s">
        <v>16522</v>
      </c>
      <c r="D6803" s="12" t="s">
        <v>20709</v>
      </c>
      <c r="E6803" s="6" t="str">
        <f t="shared" ref="E6803:E6833" si="326">HYPERLINK("http://www.ssc.wisc.edu/wlsresearch/documentation/waves/?wave=grad2k&amp;module=grecall","module=grecall")</f>
        <v>module=grecall</v>
      </c>
      <c r="F6803" s="6" t="str">
        <f t="shared" ref="F6803:F6833" si="327">HYPERLINK("http://www.ssc.wisc.edu/wlsresearch/documentation/waves/?wave=sib2k&amp;module=srecall","module=srecall")</f>
        <v>module=srecall</v>
      </c>
    </row>
    <row r="6804" spans="1:6" ht="30" customHeight="1">
      <c r="A6804" s="3" t="s">
        <v>2</v>
      </c>
      <c r="B6804" s="3" t="s">
        <v>13163</v>
      </c>
      <c r="C6804" s="3" t="s">
        <v>16523</v>
      </c>
      <c r="D6804" s="12" t="s">
        <v>20710</v>
      </c>
      <c r="E6804" s="6" t="str">
        <f t="shared" si="326"/>
        <v>module=grecall</v>
      </c>
      <c r="F6804" s="6" t="str">
        <f t="shared" si="327"/>
        <v>module=srecall</v>
      </c>
    </row>
    <row r="6805" spans="1:6" ht="30" customHeight="1">
      <c r="A6805" s="3" t="s">
        <v>2</v>
      </c>
      <c r="B6805" s="3" t="s">
        <v>13164</v>
      </c>
      <c r="C6805" s="3" t="s">
        <v>16524</v>
      </c>
      <c r="D6805" s="12" t="s">
        <v>20711</v>
      </c>
      <c r="E6805" s="6" t="str">
        <f t="shared" si="326"/>
        <v>module=grecall</v>
      </c>
      <c r="F6805" s="6" t="str">
        <f t="shared" si="327"/>
        <v>module=srecall</v>
      </c>
    </row>
    <row r="6806" spans="1:6" ht="30" customHeight="1">
      <c r="A6806" s="3" t="s">
        <v>2</v>
      </c>
      <c r="B6806" s="3" t="s">
        <v>13165</v>
      </c>
      <c r="C6806" s="3" t="s">
        <v>16525</v>
      </c>
      <c r="D6806" s="12" t="s">
        <v>20712</v>
      </c>
      <c r="E6806" s="6" t="str">
        <f t="shared" si="326"/>
        <v>module=grecall</v>
      </c>
      <c r="F6806" s="6" t="str">
        <f t="shared" si="327"/>
        <v>module=srecall</v>
      </c>
    </row>
    <row r="6807" spans="1:6" ht="30" customHeight="1">
      <c r="A6807" s="3" t="s">
        <v>2</v>
      </c>
      <c r="B6807" s="3" t="s">
        <v>13166</v>
      </c>
      <c r="C6807" s="3" t="s">
        <v>16526</v>
      </c>
      <c r="D6807" s="12" t="s">
        <v>20713</v>
      </c>
      <c r="E6807" s="6" t="str">
        <f t="shared" si="326"/>
        <v>module=grecall</v>
      </c>
      <c r="F6807" s="6" t="str">
        <f t="shared" si="327"/>
        <v>module=srecall</v>
      </c>
    </row>
    <row r="6808" spans="1:6" ht="30" customHeight="1">
      <c r="A6808" s="3" t="s">
        <v>2</v>
      </c>
      <c r="B6808" s="3" t="s">
        <v>13167</v>
      </c>
      <c r="C6808" s="3" t="s">
        <v>16527</v>
      </c>
      <c r="D6808" s="12" t="s">
        <v>20714</v>
      </c>
      <c r="E6808" s="6" t="str">
        <f t="shared" si="326"/>
        <v>module=grecall</v>
      </c>
      <c r="F6808" s="6" t="str">
        <f t="shared" si="327"/>
        <v>module=srecall</v>
      </c>
    </row>
    <row r="6809" spans="1:6" ht="30" customHeight="1">
      <c r="A6809" s="3" t="s">
        <v>2</v>
      </c>
      <c r="B6809" s="3" t="s">
        <v>13168</v>
      </c>
      <c r="C6809" s="3" t="s">
        <v>16528</v>
      </c>
      <c r="D6809" s="12" t="s">
        <v>20715</v>
      </c>
      <c r="E6809" s="6" t="str">
        <f t="shared" si="326"/>
        <v>module=grecall</v>
      </c>
      <c r="F6809" s="6" t="str">
        <f t="shared" si="327"/>
        <v>module=srecall</v>
      </c>
    </row>
    <row r="6810" spans="1:6" ht="30" customHeight="1">
      <c r="A6810" s="3" t="s">
        <v>2</v>
      </c>
      <c r="B6810" s="3" t="s">
        <v>13169</v>
      </c>
      <c r="C6810" s="3" t="s">
        <v>16529</v>
      </c>
      <c r="D6810" s="12" t="s">
        <v>20716</v>
      </c>
      <c r="E6810" s="6" t="str">
        <f t="shared" si="326"/>
        <v>module=grecall</v>
      </c>
      <c r="F6810" s="6" t="str">
        <f t="shared" si="327"/>
        <v>module=srecall</v>
      </c>
    </row>
    <row r="6811" spans="1:6" ht="30" customHeight="1">
      <c r="A6811" s="3" t="s">
        <v>2</v>
      </c>
      <c r="B6811" s="3" t="s">
        <v>13170</v>
      </c>
      <c r="C6811" s="3" t="s">
        <v>16530</v>
      </c>
      <c r="D6811" s="12" t="s">
        <v>20717</v>
      </c>
      <c r="E6811" s="6" t="str">
        <f t="shared" si="326"/>
        <v>module=grecall</v>
      </c>
      <c r="F6811" s="6" t="str">
        <f t="shared" si="327"/>
        <v>module=srecall</v>
      </c>
    </row>
    <row r="6812" spans="1:6" ht="30" customHeight="1">
      <c r="A6812" s="3" t="s">
        <v>2</v>
      </c>
      <c r="B6812" s="3" t="s">
        <v>13171</v>
      </c>
      <c r="C6812" s="3" t="s">
        <v>16531</v>
      </c>
      <c r="D6812" s="12" t="s">
        <v>20718</v>
      </c>
      <c r="E6812" s="6" t="str">
        <f t="shared" si="326"/>
        <v>module=grecall</v>
      </c>
      <c r="F6812" s="6" t="str">
        <f t="shared" si="327"/>
        <v>module=srecall</v>
      </c>
    </row>
    <row r="6813" spans="1:6" ht="30" customHeight="1">
      <c r="A6813" s="3" t="s">
        <v>2</v>
      </c>
      <c r="B6813" s="3" t="s">
        <v>13172</v>
      </c>
      <c r="C6813" s="3" t="s">
        <v>16532</v>
      </c>
      <c r="D6813" s="12" t="s">
        <v>20719</v>
      </c>
      <c r="E6813" s="6" t="str">
        <f t="shared" si="326"/>
        <v>module=grecall</v>
      </c>
      <c r="F6813" s="6" t="str">
        <f t="shared" si="327"/>
        <v>module=srecall</v>
      </c>
    </row>
    <row r="6814" spans="1:6" ht="30" customHeight="1">
      <c r="A6814" s="3" t="s">
        <v>2</v>
      </c>
      <c r="B6814" s="3" t="s">
        <v>13173</v>
      </c>
      <c r="C6814" s="3" t="s">
        <v>16533</v>
      </c>
      <c r="D6814" s="12" t="s">
        <v>20720</v>
      </c>
      <c r="E6814" s="6" t="str">
        <f t="shared" si="326"/>
        <v>module=grecall</v>
      </c>
      <c r="F6814" s="6" t="str">
        <f t="shared" si="327"/>
        <v>module=srecall</v>
      </c>
    </row>
    <row r="6815" spans="1:6" ht="30" customHeight="1">
      <c r="A6815" s="3" t="s">
        <v>2</v>
      </c>
      <c r="B6815" s="3" t="s">
        <v>13174</v>
      </c>
      <c r="C6815" s="3" t="s">
        <v>16534</v>
      </c>
      <c r="D6815" s="12" t="s">
        <v>20721</v>
      </c>
      <c r="E6815" s="6" t="str">
        <f t="shared" si="326"/>
        <v>module=grecall</v>
      </c>
      <c r="F6815" s="6" t="str">
        <f t="shared" si="327"/>
        <v>module=srecall</v>
      </c>
    </row>
    <row r="6816" spans="1:6" ht="30" customHeight="1">
      <c r="A6816" s="3" t="s">
        <v>2</v>
      </c>
      <c r="B6816" s="3" t="s">
        <v>13175</v>
      </c>
      <c r="C6816" s="3" t="s">
        <v>16535</v>
      </c>
      <c r="D6816" s="12" t="s">
        <v>20722</v>
      </c>
      <c r="E6816" s="6" t="str">
        <f t="shared" si="326"/>
        <v>module=grecall</v>
      </c>
      <c r="F6816" s="6" t="str">
        <f t="shared" si="327"/>
        <v>module=srecall</v>
      </c>
    </row>
    <row r="6817" spans="1:6" ht="30" customHeight="1">
      <c r="A6817" s="3" t="s">
        <v>2</v>
      </c>
      <c r="B6817" s="3" t="s">
        <v>13176</v>
      </c>
      <c r="C6817" s="3" t="s">
        <v>16536</v>
      </c>
      <c r="D6817" s="12" t="s">
        <v>20723</v>
      </c>
      <c r="E6817" s="6" t="str">
        <f t="shared" si="326"/>
        <v>module=grecall</v>
      </c>
      <c r="F6817" s="6" t="str">
        <f t="shared" si="327"/>
        <v>module=srecall</v>
      </c>
    </row>
    <row r="6818" spans="1:6" ht="30" customHeight="1">
      <c r="A6818" s="3" t="s">
        <v>2</v>
      </c>
      <c r="B6818" s="3" t="s">
        <v>13177</v>
      </c>
      <c r="C6818" s="3" t="s">
        <v>16537</v>
      </c>
      <c r="D6818" s="12" t="s">
        <v>20724</v>
      </c>
      <c r="E6818" s="6" t="str">
        <f t="shared" si="326"/>
        <v>module=grecall</v>
      </c>
      <c r="F6818" s="6" t="str">
        <f t="shared" si="327"/>
        <v>module=srecall</v>
      </c>
    </row>
    <row r="6819" spans="1:6" ht="30" customHeight="1">
      <c r="A6819" s="3" t="s">
        <v>2</v>
      </c>
      <c r="B6819" s="3" t="s">
        <v>13178</v>
      </c>
      <c r="C6819" s="3" t="s">
        <v>16538</v>
      </c>
      <c r="D6819" s="12" t="s">
        <v>20725</v>
      </c>
      <c r="E6819" s="6" t="str">
        <f t="shared" si="326"/>
        <v>module=grecall</v>
      </c>
      <c r="F6819" s="6" t="str">
        <f t="shared" si="327"/>
        <v>module=srecall</v>
      </c>
    </row>
    <row r="6820" spans="1:6" ht="30" customHeight="1">
      <c r="A6820" s="3" t="s">
        <v>2</v>
      </c>
      <c r="B6820" s="3" t="s">
        <v>13179</v>
      </c>
      <c r="C6820" s="3" t="s">
        <v>16539</v>
      </c>
      <c r="D6820" s="12" t="s">
        <v>20726</v>
      </c>
      <c r="E6820" s="6" t="str">
        <f t="shared" si="326"/>
        <v>module=grecall</v>
      </c>
      <c r="F6820" s="6" t="str">
        <f t="shared" si="327"/>
        <v>module=srecall</v>
      </c>
    </row>
    <row r="6821" spans="1:6" ht="30" customHeight="1">
      <c r="A6821" s="3" t="s">
        <v>2</v>
      </c>
      <c r="B6821" s="3" t="s">
        <v>13180</v>
      </c>
      <c r="C6821" s="3" t="s">
        <v>16540</v>
      </c>
      <c r="D6821" s="12" t="s">
        <v>20727</v>
      </c>
      <c r="E6821" s="6" t="str">
        <f t="shared" si="326"/>
        <v>module=grecall</v>
      </c>
      <c r="F6821" s="6" t="str">
        <f t="shared" si="327"/>
        <v>module=srecall</v>
      </c>
    </row>
    <row r="6822" spans="1:6" ht="30" customHeight="1">
      <c r="A6822" s="3" t="s">
        <v>2</v>
      </c>
      <c r="B6822" s="3" t="s">
        <v>13181</v>
      </c>
      <c r="C6822" s="3" t="s">
        <v>16541</v>
      </c>
      <c r="D6822" s="12" t="s">
        <v>20728</v>
      </c>
      <c r="E6822" s="6" t="str">
        <f t="shared" si="326"/>
        <v>module=grecall</v>
      </c>
      <c r="F6822" s="6" t="str">
        <f t="shared" si="327"/>
        <v>module=srecall</v>
      </c>
    </row>
    <row r="6823" spans="1:6" ht="30" customHeight="1">
      <c r="A6823" s="3" t="s">
        <v>2</v>
      </c>
      <c r="B6823" s="3" t="s">
        <v>13182</v>
      </c>
      <c r="C6823" s="3" t="s">
        <v>16542</v>
      </c>
      <c r="D6823" s="12" t="s">
        <v>20729</v>
      </c>
      <c r="E6823" s="6" t="str">
        <f t="shared" si="326"/>
        <v>module=grecall</v>
      </c>
      <c r="F6823" s="6" t="str">
        <f t="shared" si="327"/>
        <v>module=srecall</v>
      </c>
    </row>
    <row r="6824" spans="1:6" ht="30" customHeight="1">
      <c r="A6824" s="3" t="s">
        <v>2</v>
      </c>
      <c r="B6824" s="3" t="s">
        <v>13183</v>
      </c>
      <c r="C6824" s="3" t="s">
        <v>16543</v>
      </c>
      <c r="D6824" s="12" t="s">
        <v>20730</v>
      </c>
      <c r="E6824" s="6" t="str">
        <f t="shared" si="326"/>
        <v>module=grecall</v>
      </c>
      <c r="F6824" s="6" t="str">
        <f t="shared" si="327"/>
        <v>module=srecall</v>
      </c>
    </row>
    <row r="6825" spans="1:6" ht="30" customHeight="1">
      <c r="A6825" s="3" t="s">
        <v>2</v>
      </c>
      <c r="B6825" s="3" t="s">
        <v>13184</v>
      </c>
      <c r="C6825" s="3" t="s">
        <v>16544</v>
      </c>
      <c r="D6825" s="12" t="s">
        <v>20731</v>
      </c>
      <c r="E6825" s="6" t="str">
        <f t="shared" si="326"/>
        <v>module=grecall</v>
      </c>
      <c r="F6825" s="6" t="str">
        <f t="shared" si="327"/>
        <v>module=srecall</v>
      </c>
    </row>
    <row r="6826" spans="1:6" ht="30" customHeight="1">
      <c r="A6826" s="3" t="s">
        <v>2</v>
      </c>
      <c r="B6826" s="3" t="s">
        <v>13185</v>
      </c>
      <c r="C6826" s="3" t="s">
        <v>16545</v>
      </c>
      <c r="D6826" s="12" t="s">
        <v>20732</v>
      </c>
      <c r="E6826" s="6" t="str">
        <f t="shared" si="326"/>
        <v>module=grecall</v>
      </c>
      <c r="F6826" s="6" t="str">
        <f t="shared" si="327"/>
        <v>module=srecall</v>
      </c>
    </row>
    <row r="6827" spans="1:6" ht="30" customHeight="1">
      <c r="A6827" s="3" t="s">
        <v>2</v>
      </c>
      <c r="B6827" s="3" t="s">
        <v>13186</v>
      </c>
      <c r="C6827" s="3" t="s">
        <v>16546</v>
      </c>
      <c r="D6827" s="12" t="s">
        <v>20733</v>
      </c>
      <c r="E6827" s="6" t="str">
        <f t="shared" si="326"/>
        <v>module=grecall</v>
      </c>
      <c r="F6827" s="6" t="str">
        <f t="shared" si="327"/>
        <v>module=srecall</v>
      </c>
    </row>
    <row r="6828" spans="1:6" ht="30" customHeight="1">
      <c r="A6828" s="3" t="s">
        <v>2</v>
      </c>
      <c r="B6828" s="3" t="s">
        <v>13187</v>
      </c>
      <c r="C6828" s="3" t="s">
        <v>16547</v>
      </c>
      <c r="D6828" s="12" t="s">
        <v>20734</v>
      </c>
      <c r="E6828" s="6" t="str">
        <f t="shared" si="326"/>
        <v>module=grecall</v>
      </c>
      <c r="F6828" s="6" t="str">
        <f t="shared" si="327"/>
        <v>module=srecall</v>
      </c>
    </row>
    <row r="6829" spans="1:6" ht="30" customHeight="1">
      <c r="A6829" s="3" t="s">
        <v>2</v>
      </c>
      <c r="B6829" s="3" t="s">
        <v>13188</v>
      </c>
      <c r="C6829" s="3" t="s">
        <v>16548</v>
      </c>
      <c r="D6829" s="12" t="s">
        <v>20735</v>
      </c>
      <c r="E6829" s="6" t="str">
        <f t="shared" si="326"/>
        <v>module=grecall</v>
      </c>
      <c r="F6829" s="6" t="str">
        <f t="shared" si="327"/>
        <v>module=srecall</v>
      </c>
    </row>
    <row r="6830" spans="1:6" ht="30" customHeight="1">
      <c r="A6830" s="3" t="s">
        <v>2</v>
      </c>
      <c r="B6830" s="3" t="s">
        <v>13189</v>
      </c>
      <c r="C6830" s="3" t="s">
        <v>16549</v>
      </c>
      <c r="D6830" s="12" t="s">
        <v>20736</v>
      </c>
      <c r="E6830" s="6" t="str">
        <f t="shared" si="326"/>
        <v>module=grecall</v>
      </c>
      <c r="F6830" s="6" t="str">
        <f t="shared" si="327"/>
        <v>module=srecall</v>
      </c>
    </row>
    <row r="6831" spans="1:6" ht="30" customHeight="1">
      <c r="A6831" s="3" t="s">
        <v>2</v>
      </c>
      <c r="B6831" s="3" t="s">
        <v>13190</v>
      </c>
      <c r="C6831" s="3" t="s">
        <v>16550</v>
      </c>
      <c r="D6831" s="12" t="s">
        <v>20737</v>
      </c>
      <c r="E6831" s="6" t="str">
        <f t="shared" si="326"/>
        <v>module=grecall</v>
      </c>
      <c r="F6831" s="6" t="str">
        <f t="shared" si="327"/>
        <v>module=srecall</v>
      </c>
    </row>
    <row r="6832" spans="1:6" ht="30" customHeight="1">
      <c r="A6832" s="3" t="s">
        <v>2</v>
      </c>
      <c r="B6832" s="3" t="s">
        <v>13191</v>
      </c>
      <c r="C6832" s="3" t="s">
        <v>16551</v>
      </c>
      <c r="D6832" s="12" t="s">
        <v>20738</v>
      </c>
      <c r="E6832" s="6" t="str">
        <f t="shared" si="326"/>
        <v>module=grecall</v>
      </c>
      <c r="F6832" s="6" t="str">
        <f t="shared" si="327"/>
        <v>module=srecall</v>
      </c>
    </row>
    <row r="6833" spans="1:6" ht="30" customHeight="1">
      <c r="A6833" s="3" t="s">
        <v>2</v>
      </c>
      <c r="B6833" s="3" t="s">
        <v>13192</v>
      </c>
      <c r="C6833" s="3" t="s">
        <v>16552</v>
      </c>
      <c r="D6833" s="12" t="s">
        <v>20739</v>
      </c>
      <c r="E6833" s="6" t="str">
        <f t="shared" si="326"/>
        <v>module=grecall</v>
      </c>
      <c r="F6833" s="6" t="str">
        <f t="shared" si="327"/>
        <v>module=srecall</v>
      </c>
    </row>
    <row r="6834" spans="1:6" ht="30" customHeight="1">
      <c r="A6834" s="3" t="s">
        <v>2</v>
      </c>
      <c r="B6834" s="3" t="s">
        <v>13193</v>
      </c>
      <c r="C6834" s="3" t="s">
        <v>16553</v>
      </c>
      <c r="D6834" s="12" t="s">
        <v>20740</v>
      </c>
      <c r="E6834" s="6" t="str">
        <f t="shared" ref="E6834:E6866" si="328">HYPERLINK("http://www.ssc.wisc.edu/wlsresearch/documentation/waves/?wave=grad2k&amp;module=gvol","module=gvol")</f>
        <v>module=gvol</v>
      </c>
      <c r="F6834" s="6" t="str">
        <f t="shared" ref="F6834:F6864" si="329">HYPERLINK("http://www.ssc.wisc.edu/wlsresearch/documentation/waves/?wave=sib2k&amp;module=svol","module=svol")</f>
        <v>module=svol</v>
      </c>
    </row>
    <row r="6835" spans="1:6" ht="30" customHeight="1">
      <c r="A6835" s="3" t="s">
        <v>2</v>
      </c>
      <c r="B6835" s="3" t="s">
        <v>13194</v>
      </c>
      <c r="C6835" s="3" t="s">
        <v>16554</v>
      </c>
      <c r="D6835" s="12" t="s">
        <v>20741</v>
      </c>
      <c r="E6835" s="6" t="str">
        <f t="shared" si="328"/>
        <v>module=gvol</v>
      </c>
      <c r="F6835" s="6" t="str">
        <f t="shared" si="329"/>
        <v>module=svol</v>
      </c>
    </row>
    <row r="6836" spans="1:6" ht="30" customHeight="1">
      <c r="A6836" s="3" t="s">
        <v>2</v>
      </c>
      <c r="B6836" s="3" t="s">
        <v>13195</v>
      </c>
      <c r="C6836" s="3" t="s">
        <v>16555</v>
      </c>
      <c r="D6836" s="12" t="s">
        <v>20742</v>
      </c>
      <c r="E6836" s="6" t="str">
        <f t="shared" si="328"/>
        <v>module=gvol</v>
      </c>
      <c r="F6836" s="6" t="str">
        <f t="shared" si="329"/>
        <v>module=svol</v>
      </c>
    </row>
    <row r="6837" spans="1:6" ht="30" customHeight="1">
      <c r="A6837" s="3" t="s">
        <v>2</v>
      </c>
      <c r="B6837" s="3" t="s">
        <v>13196</v>
      </c>
      <c r="C6837" s="3" t="s">
        <v>16556</v>
      </c>
      <c r="D6837" s="12" t="s">
        <v>20743</v>
      </c>
      <c r="E6837" s="6" t="str">
        <f t="shared" si="328"/>
        <v>module=gvol</v>
      </c>
      <c r="F6837" s="6" t="str">
        <f t="shared" si="329"/>
        <v>module=svol</v>
      </c>
    </row>
    <row r="6838" spans="1:6" ht="30" customHeight="1">
      <c r="A6838" s="3" t="s">
        <v>2</v>
      </c>
      <c r="B6838" s="3" t="s">
        <v>13197</v>
      </c>
      <c r="C6838" s="3" t="s">
        <v>16557</v>
      </c>
      <c r="D6838" s="12" t="s">
        <v>20744</v>
      </c>
      <c r="E6838" s="6" t="str">
        <f t="shared" si="328"/>
        <v>module=gvol</v>
      </c>
      <c r="F6838" s="6" t="str">
        <f t="shared" si="329"/>
        <v>module=svol</v>
      </c>
    </row>
    <row r="6839" spans="1:6" ht="30" customHeight="1">
      <c r="A6839" s="3" t="s">
        <v>2</v>
      </c>
      <c r="B6839" s="3" t="s">
        <v>13198</v>
      </c>
      <c r="C6839" s="3" t="s">
        <v>16558</v>
      </c>
      <c r="D6839" s="12" t="s">
        <v>20745</v>
      </c>
      <c r="E6839" s="6" t="str">
        <f t="shared" si="328"/>
        <v>module=gvol</v>
      </c>
      <c r="F6839" s="6" t="str">
        <f t="shared" si="329"/>
        <v>module=svol</v>
      </c>
    </row>
    <row r="6840" spans="1:6" ht="30" customHeight="1">
      <c r="A6840" s="3" t="s">
        <v>2</v>
      </c>
      <c r="B6840" s="3" t="s">
        <v>13199</v>
      </c>
      <c r="C6840" s="3" t="s">
        <v>16559</v>
      </c>
      <c r="D6840" s="12" t="s">
        <v>20746</v>
      </c>
      <c r="E6840" s="6" t="str">
        <f t="shared" si="328"/>
        <v>module=gvol</v>
      </c>
      <c r="F6840" s="6" t="str">
        <f t="shared" si="329"/>
        <v>module=svol</v>
      </c>
    </row>
    <row r="6841" spans="1:6" ht="30" customHeight="1">
      <c r="A6841" s="3" t="s">
        <v>2</v>
      </c>
      <c r="B6841" s="3" t="s">
        <v>13200</v>
      </c>
      <c r="C6841" s="3" t="s">
        <v>16560</v>
      </c>
      <c r="D6841" s="12" t="s">
        <v>20747</v>
      </c>
      <c r="E6841" s="6" t="str">
        <f t="shared" si="328"/>
        <v>module=gvol</v>
      </c>
      <c r="F6841" s="6" t="str">
        <f t="shared" si="329"/>
        <v>module=svol</v>
      </c>
    </row>
    <row r="6842" spans="1:6" ht="30" customHeight="1">
      <c r="A6842" s="3" t="s">
        <v>2</v>
      </c>
      <c r="B6842" s="3" t="s">
        <v>13201</v>
      </c>
      <c r="C6842" s="3" t="s">
        <v>16561</v>
      </c>
      <c r="D6842" s="12" t="s">
        <v>20748</v>
      </c>
      <c r="E6842" s="6" t="str">
        <f t="shared" si="328"/>
        <v>module=gvol</v>
      </c>
      <c r="F6842" s="6" t="str">
        <f t="shared" si="329"/>
        <v>module=svol</v>
      </c>
    </row>
    <row r="6843" spans="1:6" ht="30" customHeight="1">
      <c r="A6843" s="3" t="s">
        <v>2</v>
      </c>
      <c r="B6843" s="3" t="s">
        <v>13202</v>
      </c>
      <c r="C6843" s="3" t="s">
        <v>16562</v>
      </c>
      <c r="D6843" s="12" t="s">
        <v>20749</v>
      </c>
      <c r="E6843" s="6" t="str">
        <f t="shared" si="328"/>
        <v>module=gvol</v>
      </c>
      <c r="F6843" s="6" t="str">
        <f t="shared" si="329"/>
        <v>module=svol</v>
      </c>
    </row>
    <row r="6844" spans="1:6" ht="30" customHeight="1">
      <c r="A6844" s="3" t="s">
        <v>2</v>
      </c>
      <c r="B6844" s="3" t="s">
        <v>13203</v>
      </c>
      <c r="C6844" s="3" t="s">
        <v>16563</v>
      </c>
      <c r="D6844" s="12" t="s">
        <v>20750</v>
      </c>
      <c r="E6844" s="6" t="str">
        <f t="shared" si="328"/>
        <v>module=gvol</v>
      </c>
      <c r="F6844" s="6" t="str">
        <f t="shared" si="329"/>
        <v>module=svol</v>
      </c>
    </row>
    <row r="6845" spans="1:6" ht="30" customHeight="1">
      <c r="A6845" s="3" t="s">
        <v>2</v>
      </c>
      <c r="B6845" s="3" t="s">
        <v>13204</v>
      </c>
      <c r="C6845" s="3" t="s">
        <v>16564</v>
      </c>
      <c r="D6845" s="12" t="s">
        <v>20751</v>
      </c>
      <c r="E6845" s="6" t="str">
        <f t="shared" si="328"/>
        <v>module=gvol</v>
      </c>
      <c r="F6845" s="6" t="str">
        <f t="shared" si="329"/>
        <v>module=svol</v>
      </c>
    </row>
    <row r="6846" spans="1:6" ht="30" customHeight="1">
      <c r="A6846" s="3" t="s">
        <v>2</v>
      </c>
      <c r="B6846" s="3" t="s">
        <v>13205</v>
      </c>
      <c r="C6846" s="3" t="s">
        <v>16565</v>
      </c>
      <c r="D6846" s="12" t="s">
        <v>20752</v>
      </c>
      <c r="E6846" s="6" t="str">
        <f t="shared" si="328"/>
        <v>module=gvol</v>
      </c>
      <c r="F6846" s="6" t="str">
        <f t="shared" si="329"/>
        <v>module=svol</v>
      </c>
    </row>
    <row r="6847" spans="1:6" ht="30" customHeight="1">
      <c r="A6847" s="3" t="s">
        <v>2</v>
      </c>
      <c r="B6847" s="3" t="s">
        <v>13206</v>
      </c>
      <c r="C6847" s="3" t="s">
        <v>16566</v>
      </c>
      <c r="D6847" s="12" t="s">
        <v>20753</v>
      </c>
      <c r="E6847" s="6" t="str">
        <f t="shared" si="328"/>
        <v>module=gvol</v>
      </c>
      <c r="F6847" s="6" t="str">
        <f t="shared" si="329"/>
        <v>module=svol</v>
      </c>
    </row>
    <row r="6848" spans="1:6" ht="30" customHeight="1">
      <c r="A6848" s="3" t="s">
        <v>2</v>
      </c>
      <c r="B6848" s="3" t="s">
        <v>13207</v>
      </c>
      <c r="C6848" s="3" t="s">
        <v>16567</v>
      </c>
      <c r="D6848" s="12" t="s">
        <v>20754</v>
      </c>
      <c r="E6848" s="6" t="str">
        <f t="shared" si="328"/>
        <v>module=gvol</v>
      </c>
      <c r="F6848" s="6" t="str">
        <f t="shared" si="329"/>
        <v>module=svol</v>
      </c>
    </row>
    <row r="6849" spans="1:6" ht="30" customHeight="1">
      <c r="A6849" s="3" t="s">
        <v>2</v>
      </c>
      <c r="B6849" s="3" t="s">
        <v>13208</v>
      </c>
      <c r="C6849" s="3" t="s">
        <v>16568</v>
      </c>
      <c r="D6849" s="12" t="s">
        <v>20755</v>
      </c>
      <c r="E6849" s="6" t="str">
        <f t="shared" si="328"/>
        <v>module=gvol</v>
      </c>
      <c r="F6849" s="6" t="str">
        <f t="shared" si="329"/>
        <v>module=svol</v>
      </c>
    </row>
    <row r="6850" spans="1:6" ht="30" customHeight="1">
      <c r="A6850" s="3" t="s">
        <v>2</v>
      </c>
      <c r="B6850" s="3" t="s">
        <v>13209</v>
      </c>
      <c r="C6850" s="3" t="s">
        <v>16569</v>
      </c>
      <c r="D6850" s="12" t="s">
        <v>20756</v>
      </c>
      <c r="E6850" s="6" t="str">
        <f t="shared" si="328"/>
        <v>module=gvol</v>
      </c>
      <c r="F6850" s="6" t="str">
        <f t="shared" si="329"/>
        <v>module=svol</v>
      </c>
    </row>
    <row r="6851" spans="1:6" ht="30" customHeight="1">
      <c r="A6851" s="3" t="s">
        <v>2</v>
      </c>
      <c r="B6851" s="3" t="s">
        <v>13210</v>
      </c>
      <c r="C6851" s="3" t="s">
        <v>16570</v>
      </c>
      <c r="D6851" s="12" t="s">
        <v>20757</v>
      </c>
      <c r="E6851" s="6" t="str">
        <f t="shared" si="328"/>
        <v>module=gvol</v>
      </c>
      <c r="F6851" s="6" t="str">
        <f t="shared" si="329"/>
        <v>module=svol</v>
      </c>
    </row>
    <row r="6852" spans="1:6" ht="30" customHeight="1">
      <c r="A6852" s="3" t="s">
        <v>2</v>
      </c>
      <c r="B6852" s="3" t="s">
        <v>13211</v>
      </c>
      <c r="C6852" s="3" t="s">
        <v>16571</v>
      </c>
      <c r="D6852" s="12" t="s">
        <v>20758</v>
      </c>
      <c r="E6852" s="6" t="str">
        <f t="shared" si="328"/>
        <v>module=gvol</v>
      </c>
      <c r="F6852" s="6" t="str">
        <f t="shared" si="329"/>
        <v>module=svol</v>
      </c>
    </row>
    <row r="6853" spans="1:6" ht="30" customHeight="1">
      <c r="A6853" s="3" t="s">
        <v>2</v>
      </c>
      <c r="B6853" s="3" t="s">
        <v>13212</v>
      </c>
      <c r="C6853" s="3" t="s">
        <v>16572</v>
      </c>
      <c r="D6853" s="12" t="s">
        <v>20759</v>
      </c>
      <c r="E6853" s="6" t="str">
        <f t="shared" si="328"/>
        <v>module=gvol</v>
      </c>
      <c r="F6853" s="6" t="str">
        <f t="shared" si="329"/>
        <v>module=svol</v>
      </c>
    </row>
    <row r="6854" spans="1:6" ht="30" customHeight="1">
      <c r="A6854" s="3" t="s">
        <v>2</v>
      </c>
      <c r="B6854" s="3" t="s">
        <v>13213</v>
      </c>
      <c r="C6854" s="3" t="s">
        <v>16573</v>
      </c>
      <c r="D6854" s="12" t="s">
        <v>20760</v>
      </c>
      <c r="E6854" s="6" t="str">
        <f t="shared" si="328"/>
        <v>module=gvol</v>
      </c>
      <c r="F6854" s="6" t="str">
        <f t="shared" si="329"/>
        <v>module=svol</v>
      </c>
    </row>
    <row r="6855" spans="1:6" ht="30" customHeight="1">
      <c r="A6855" s="3" t="s">
        <v>2</v>
      </c>
      <c r="B6855" s="3" t="s">
        <v>13214</v>
      </c>
      <c r="C6855" s="3" t="s">
        <v>16574</v>
      </c>
      <c r="D6855" s="12" t="s">
        <v>20761</v>
      </c>
      <c r="E6855" s="6" t="str">
        <f t="shared" si="328"/>
        <v>module=gvol</v>
      </c>
      <c r="F6855" s="6" t="str">
        <f t="shared" si="329"/>
        <v>module=svol</v>
      </c>
    </row>
    <row r="6856" spans="1:6" ht="30" customHeight="1">
      <c r="A6856" s="3" t="s">
        <v>2</v>
      </c>
      <c r="B6856" s="3" t="s">
        <v>13215</v>
      </c>
      <c r="C6856" s="3" t="s">
        <v>16575</v>
      </c>
      <c r="D6856" s="12" t="s">
        <v>20762</v>
      </c>
      <c r="E6856" s="6" t="str">
        <f t="shared" si="328"/>
        <v>module=gvol</v>
      </c>
      <c r="F6856" s="6" t="str">
        <f t="shared" si="329"/>
        <v>module=svol</v>
      </c>
    </row>
    <row r="6857" spans="1:6" ht="30" customHeight="1">
      <c r="A6857" s="3" t="s">
        <v>2</v>
      </c>
      <c r="B6857" s="3" t="s">
        <v>13216</v>
      </c>
      <c r="C6857" s="3" t="s">
        <v>16576</v>
      </c>
      <c r="D6857" s="12" t="s">
        <v>20763</v>
      </c>
      <c r="E6857" s="6" t="str">
        <f t="shared" si="328"/>
        <v>module=gvol</v>
      </c>
      <c r="F6857" s="6" t="str">
        <f t="shared" si="329"/>
        <v>module=svol</v>
      </c>
    </row>
    <row r="6858" spans="1:6" ht="30" customHeight="1">
      <c r="A6858" s="3" t="s">
        <v>2</v>
      </c>
      <c r="B6858" s="3" t="s">
        <v>13217</v>
      </c>
      <c r="C6858" s="3" t="s">
        <v>16577</v>
      </c>
      <c r="D6858" s="12" t="s">
        <v>20764</v>
      </c>
      <c r="E6858" s="6" t="str">
        <f t="shared" si="328"/>
        <v>module=gvol</v>
      </c>
      <c r="F6858" s="6" t="str">
        <f t="shared" si="329"/>
        <v>module=svol</v>
      </c>
    </row>
    <row r="6859" spans="1:6" ht="30" customHeight="1">
      <c r="A6859" s="3" t="s">
        <v>2</v>
      </c>
      <c r="B6859" s="3" t="s">
        <v>13218</v>
      </c>
      <c r="C6859" s="3" t="s">
        <v>16578</v>
      </c>
      <c r="D6859" s="12" t="s">
        <v>20765</v>
      </c>
      <c r="E6859" s="6" t="str">
        <f t="shared" si="328"/>
        <v>module=gvol</v>
      </c>
      <c r="F6859" s="6" t="str">
        <f t="shared" si="329"/>
        <v>module=svol</v>
      </c>
    </row>
    <row r="6860" spans="1:6" ht="30" customHeight="1">
      <c r="A6860" s="3" t="s">
        <v>2</v>
      </c>
      <c r="B6860" s="3" t="s">
        <v>13219</v>
      </c>
      <c r="C6860" s="3" t="s">
        <v>16579</v>
      </c>
      <c r="D6860" s="12" t="s">
        <v>20766</v>
      </c>
      <c r="E6860" s="6" t="str">
        <f t="shared" si="328"/>
        <v>module=gvol</v>
      </c>
      <c r="F6860" s="6" t="str">
        <f t="shared" si="329"/>
        <v>module=svol</v>
      </c>
    </row>
    <row r="6861" spans="1:6" ht="30" customHeight="1">
      <c r="A6861" s="3" t="s">
        <v>2</v>
      </c>
      <c r="B6861" s="3" t="s">
        <v>13220</v>
      </c>
      <c r="C6861" s="3" t="s">
        <v>16580</v>
      </c>
      <c r="D6861" s="12" t="s">
        <v>20767</v>
      </c>
      <c r="E6861" s="6" t="str">
        <f t="shared" si="328"/>
        <v>module=gvol</v>
      </c>
      <c r="F6861" s="6" t="str">
        <f t="shared" si="329"/>
        <v>module=svol</v>
      </c>
    </row>
    <row r="6862" spans="1:6" ht="30" customHeight="1">
      <c r="A6862" s="3" t="s">
        <v>2</v>
      </c>
      <c r="B6862" s="3" t="s">
        <v>13221</v>
      </c>
      <c r="C6862" s="3" t="s">
        <v>16581</v>
      </c>
      <c r="D6862" s="12" t="s">
        <v>20768</v>
      </c>
      <c r="E6862" s="6" t="str">
        <f t="shared" si="328"/>
        <v>module=gvol</v>
      </c>
      <c r="F6862" s="6" t="str">
        <f t="shared" si="329"/>
        <v>module=svol</v>
      </c>
    </row>
    <row r="6863" spans="1:6" ht="30" customHeight="1">
      <c r="A6863" s="3" t="s">
        <v>2</v>
      </c>
      <c r="B6863" s="3" t="s">
        <v>13222</v>
      </c>
      <c r="C6863" s="3" t="s">
        <v>16582</v>
      </c>
      <c r="D6863" s="12" t="s">
        <v>20769</v>
      </c>
      <c r="E6863" s="6" t="str">
        <f t="shared" si="328"/>
        <v>module=gvol</v>
      </c>
      <c r="F6863" s="6" t="str">
        <f t="shared" si="329"/>
        <v>module=svol</v>
      </c>
    </row>
    <row r="6864" spans="1:6" ht="30" customHeight="1">
      <c r="A6864" s="3" t="s">
        <v>2</v>
      </c>
      <c r="B6864" s="3" t="s">
        <v>13223</v>
      </c>
      <c r="C6864" s="3" t="s">
        <v>16583</v>
      </c>
      <c r="D6864" s="12" t="s">
        <v>20770</v>
      </c>
      <c r="E6864" s="6" t="str">
        <f t="shared" si="328"/>
        <v>module=gvol</v>
      </c>
      <c r="F6864" s="6" t="str">
        <f t="shared" si="329"/>
        <v>module=svol</v>
      </c>
    </row>
    <row r="6865" spans="1:6" ht="30" customHeight="1">
      <c r="A6865" s="3" t="s">
        <v>3</v>
      </c>
      <c r="B6865" s="3" t="s">
        <v>13224</v>
      </c>
      <c r="C6865" s="3" t="s">
        <v>13224</v>
      </c>
      <c r="D6865" s="12" t="s">
        <v>20771</v>
      </c>
      <c r="E6865" s="6" t="str">
        <f t="shared" si="328"/>
        <v>module=gvol</v>
      </c>
      <c r="F6865" s="3" t="s">
        <v>114</v>
      </c>
    </row>
    <row r="6866" spans="1:6" ht="30" customHeight="1">
      <c r="A6866" s="3" t="s">
        <v>3</v>
      </c>
      <c r="B6866" s="3" t="s">
        <v>13225</v>
      </c>
      <c r="C6866" s="3" t="s">
        <v>13225</v>
      </c>
      <c r="D6866" s="12" t="s">
        <v>20772</v>
      </c>
      <c r="E6866" s="6" t="str">
        <f t="shared" si="328"/>
        <v>module=gvol</v>
      </c>
      <c r="F6866" s="3" t="s">
        <v>114</v>
      </c>
    </row>
    <row r="6867" spans="1:6" ht="30" customHeight="1">
      <c r="A6867" s="3" t="s">
        <v>2</v>
      </c>
      <c r="B6867" s="3" t="s">
        <v>13226</v>
      </c>
      <c r="C6867" s="3" t="s">
        <v>16584</v>
      </c>
      <c r="D6867" s="12" t="s">
        <v>20773</v>
      </c>
      <c r="E6867" s="6" t="str">
        <f t="shared" ref="E6867:E6886" si="330">HYPERLINK("http://www.ssc.wisc.edu/wlsresearch/documentation/waves/?wave=grad2k&amp;module=galc","module=galc")</f>
        <v>module=galc</v>
      </c>
      <c r="F6867" s="6" t="str">
        <f t="shared" ref="F6867:F6887" si="331">HYPERLINK("http://www.ssc.wisc.edu/wlsresearch/documentation/waves/?wave=sib2k&amp;module=salc","module=salc")</f>
        <v>module=salc</v>
      </c>
    </row>
    <row r="6868" spans="1:6" ht="30" customHeight="1">
      <c r="A6868" s="3" t="s">
        <v>2</v>
      </c>
      <c r="B6868" s="3" t="s">
        <v>13227</v>
      </c>
      <c r="C6868" s="3" t="s">
        <v>16585</v>
      </c>
      <c r="D6868" s="12" t="s">
        <v>20774</v>
      </c>
      <c r="E6868" s="6" t="str">
        <f t="shared" si="330"/>
        <v>module=galc</v>
      </c>
      <c r="F6868" s="6" t="str">
        <f t="shared" si="331"/>
        <v>module=salc</v>
      </c>
    </row>
    <row r="6869" spans="1:6" ht="30" customHeight="1">
      <c r="A6869" s="3" t="s">
        <v>2</v>
      </c>
      <c r="B6869" s="3" t="s">
        <v>13228</v>
      </c>
      <c r="C6869" s="3" t="s">
        <v>16586</v>
      </c>
      <c r="D6869" s="12" t="s">
        <v>20775</v>
      </c>
      <c r="E6869" s="6" t="str">
        <f t="shared" si="330"/>
        <v>module=galc</v>
      </c>
      <c r="F6869" s="6" t="str">
        <f t="shared" si="331"/>
        <v>module=salc</v>
      </c>
    </row>
    <row r="6870" spans="1:6" ht="30" customHeight="1">
      <c r="A6870" s="3" t="s">
        <v>2</v>
      </c>
      <c r="B6870" s="3" t="s">
        <v>13229</v>
      </c>
      <c r="C6870" s="3" t="s">
        <v>16587</v>
      </c>
      <c r="D6870" s="12" t="s">
        <v>20776</v>
      </c>
      <c r="E6870" s="6" t="str">
        <f t="shared" si="330"/>
        <v>module=galc</v>
      </c>
      <c r="F6870" s="6" t="str">
        <f t="shared" si="331"/>
        <v>module=salc</v>
      </c>
    </row>
    <row r="6871" spans="1:6" ht="30" customHeight="1">
      <c r="A6871" s="3" t="s">
        <v>2</v>
      </c>
      <c r="B6871" s="3" t="s">
        <v>13230</v>
      </c>
      <c r="C6871" s="3" t="s">
        <v>16588</v>
      </c>
      <c r="D6871" s="12" t="s">
        <v>20777</v>
      </c>
      <c r="E6871" s="6" t="str">
        <f t="shared" si="330"/>
        <v>module=galc</v>
      </c>
      <c r="F6871" s="6" t="str">
        <f t="shared" si="331"/>
        <v>module=salc</v>
      </c>
    </row>
    <row r="6872" spans="1:6" ht="30" customHeight="1">
      <c r="A6872" s="3" t="s">
        <v>2</v>
      </c>
      <c r="B6872" s="3" t="s">
        <v>13231</v>
      </c>
      <c r="C6872" s="3" t="s">
        <v>16589</v>
      </c>
      <c r="D6872" s="12" t="s">
        <v>20778</v>
      </c>
      <c r="E6872" s="6" t="str">
        <f t="shared" si="330"/>
        <v>module=galc</v>
      </c>
      <c r="F6872" s="6" t="str">
        <f t="shared" si="331"/>
        <v>module=salc</v>
      </c>
    </row>
    <row r="6873" spans="1:6" ht="30" customHeight="1">
      <c r="A6873" s="3" t="s">
        <v>2</v>
      </c>
      <c r="B6873" s="3" t="s">
        <v>13232</v>
      </c>
      <c r="C6873" s="3" t="s">
        <v>16590</v>
      </c>
      <c r="D6873" s="12" t="s">
        <v>20779</v>
      </c>
      <c r="E6873" s="6" t="str">
        <f t="shared" si="330"/>
        <v>module=galc</v>
      </c>
      <c r="F6873" s="6" t="str">
        <f t="shared" si="331"/>
        <v>module=salc</v>
      </c>
    </row>
    <row r="6874" spans="1:6" ht="30" customHeight="1">
      <c r="A6874" s="3" t="s">
        <v>2</v>
      </c>
      <c r="B6874" s="3" t="s">
        <v>13233</v>
      </c>
      <c r="C6874" s="3" t="s">
        <v>16591</v>
      </c>
      <c r="D6874" s="12" t="s">
        <v>20780</v>
      </c>
      <c r="E6874" s="6" t="str">
        <f t="shared" si="330"/>
        <v>module=galc</v>
      </c>
      <c r="F6874" s="6" t="str">
        <f t="shared" si="331"/>
        <v>module=salc</v>
      </c>
    </row>
    <row r="6875" spans="1:6" ht="30" customHeight="1">
      <c r="A6875" s="3" t="s">
        <v>2</v>
      </c>
      <c r="B6875" s="3" t="s">
        <v>13234</v>
      </c>
      <c r="C6875" s="3" t="s">
        <v>16592</v>
      </c>
      <c r="D6875" s="12" t="s">
        <v>20781</v>
      </c>
      <c r="E6875" s="6" t="str">
        <f t="shared" si="330"/>
        <v>module=galc</v>
      </c>
      <c r="F6875" s="6" t="str">
        <f t="shared" si="331"/>
        <v>module=salc</v>
      </c>
    </row>
    <row r="6876" spans="1:6" ht="30" customHeight="1">
      <c r="A6876" s="3" t="s">
        <v>2</v>
      </c>
      <c r="B6876" s="3" t="s">
        <v>13235</v>
      </c>
      <c r="C6876" s="3" t="s">
        <v>16593</v>
      </c>
      <c r="D6876" s="12" t="s">
        <v>20782</v>
      </c>
      <c r="E6876" s="6" t="str">
        <f t="shared" si="330"/>
        <v>module=galc</v>
      </c>
      <c r="F6876" s="6" t="str">
        <f t="shared" si="331"/>
        <v>module=salc</v>
      </c>
    </row>
    <row r="6877" spans="1:6" ht="30" customHeight="1">
      <c r="A6877" s="3" t="s">
        <v>2</v>
      </c>
      <c r="B6877" s="3" t="s">
        <v>13236</v>
      </c>
      <c r="C6877" s="3" t="s">
        <v>16594</v>
      </c>
      <c r="D6877" s="12" t="s">
        <v>20783</v>
      </c>
      <c r="E6877" s="6" t="str">
        <f t="shared" si="330"/>
        <v>module=galc</v>
      </c>
      <c r="F6877" s="6" t="str">
        <f t="shared" si="331"/>
        <v>module=salc</v>
      </c>
    </row>
    <row r="6878" spans="1:6" ht="30" customHeight="1">
      <c r="A6878" s="3" t="s">
        <v>2</v>
      </c>
      <c r="B6878" s="3" t="s">
        <v>13237</v>
      </c>
      <c r="C6878" s="3" t="s">
        <v>16595</v>
      </c>
      <c r="D6878" s="12" t="s">
        <v>20784</v>
      </c>
      <c r="E6878" s="6" t="str">
        <f t="shared" si="330"/>
        <v>module=galc</v>
      </c>
      <c r="F6878" s="6" t="str">
        <f t="shared" si="331"/>
        <v>module=salc</v>
      </c>
    </row>
    <row r="6879" spans="1:6" ht="30" customHeight="1">
      <c r="A6879" s="3" t="s">
        <v>2</v>
      </c>
      <c r="B6879" s="3" t="s">
        <v>13238</v>
      </c>
      <c r="C6879" s="3" t="s">
        <v>16596</v>
      </c>
      <c r="D6879" s="12" t="s">
        <v>20785</v>
      </c>
      <c r="E6879" s="6" t="str">
        <f t="shared" si="330"/>
        <v>module=galc</v>
      </c>
      <c r="F6879" s="6" t="str">
        <f t="shared" si="331"/>
        <v>module=salc</v>
      </c>
    </row>
    <row r="6880" spans="1:6" ht="30" customHeight="1">
      <c r="A6880" s="3" t="s">
        <v>2</v>
      </c>
      <c r="B6880" s="3" t="s">
        <v>13239</v>
      </c>
      <c r="C6880" s="3" t="s">
        <v>16597</v>
      </c>
      <c r="D6880" s="12" t="s">
        <v>20786</v>
      </c>
      <c r="E6880" s="6" t="str">
        <f t="shared" si="330"/>
        <v>module=galc</v>
      </c>
      <c r="F6880" s="6" t="str">
        <f t="shared" si="331"/>
        <v>module=salc</v>
      </c>
    </row>
    <row r="6881" spans="1:6" ht="30" customHeight="1">
      <c r="A6881" s="3" t="s">
        <v>2</v>
      </c>
      <c r="B6881" s="3" t="s">
        <v>13240</v>
      </c>
      <c r="C6881" s="3" t="s">
        <v>16598</v>
      </c>
      <c r="D6881" s="12" t="s">
        <v>20787</v>
      </c>
      <c r="E6881" s="6" t="str">
        <f t="shared" si="330"/>
        <v>module=galc</v>
      </c>
      <c r="F6881" s="6" t="str">
        <f t="shared" si="331"/>
        <v>module=salc</v>
      </c>
    </row>
    <row r="6882" spans="1:6" ht="30" customHeight="1">
      <c r="A6882" s="3" t="s">
        <v>2</v>
      </c>
      <c r="B6882" s="3" t="s">
        <v>13241</v>
      </c>
      <c r="C6882" s="3" t="s">
        <v>16599</v>
      </c>
      <c r="D6882" s="12" t="s">
        <v>20788</v>
      </c>
      <c r="E6882" s="6" t="str">
        <f t="shared" si="330"/>
        <v>module=galc</v>
      </c>
      <c r="F6882" s="6" t="str">
        <f t="shared" si="331"/>
        <v>module=salc</v>
      </c>
    </row>
    <row r="6883" spans="1:6" ht="30" customHeight="1">
      <c r="A6883" s="3" t="s">
        <v>2</v>
      </c>
      <c r="B6883" s="3" t="s">
        <v>13242</v>
      </c>
      <c r="C6883" s="3" t="s">
        <v>16600</v>
      </c>
      <c r="D6883" s="12" t="s">
        <v>20789</v>
      </c>
      <c r="E6883" s="6" t="str">
        <f t="shared" si="330"/>
        <v>module=galc</v>
      </c>
      <c r="F6883" s="6" t="str">
        <f t="shared" si="331"/>
        <v>module=salc</v>
      </c>
    </row>
    <row r="6884" spans="1:6" ht="30" customHeight="1">
      <c r="A6884" s="3" t="s">
        <v>2</v>
      </c>
      <c r="B6884" s="3" t="s">
        <v>13243</v>
      </c>
      <c r="C6884" s="3" t="s">
        <v>16601</v>
      </c>
      <c r="D6884" s="12" t="s">
        <v>20790</v>
      </c>
      <c r="E6884" s="6" t="str">
        <f t="shared" si="330"/>
        <v>module=galc</v>
      </c>
      <c r="F6884" s="6" t="str">
        <f t="shared" si="331"/>
        <v>module=salc</v>
      </c>
    </row>
    <row r="6885" spans="1:6" ht="30" customHeight="1">
      <c r="A6885" s="3" t="s">
        <v>2</v>
      </c>
      <c r="B6885" s="3" t="s">
        <v>13244</v>
      </c>
      <c r="C6885" s="3" t="s">
        <v>16602</v>
      </c>
      <c r="D6885" s="12" t="s">
        <v>20791</v>
      </c>
      <c r="E6885" s="6" t="str">
        <f t="shared" si="330"/>
        <v>module=galc</v>
      </c>
      <c r="F6885" s="6" t="str">
        <f t="shared" si="331"/>
        <v>module=salc</v>
      </c>
    </row>
    <row r="6886" spans="1:6" ht="30" customHeight="1">
      <c r="A6886" s="3" t="s">
        <v>2</v>
      </c>
      <c r="B6886" s="3" t="s">
        <v>13245</v>
      </c>
      <c r="C6886" s="3" t="s">
        <v>16603</v>
      </c>
      <c r="D6886" s="12" t="s">
        <v>20792</v>
      </c>
      <c r="E6886" s="6" t="str">
        <f t="shared" si="330"/>
        <v>module=galc</v>
      </c>
      <c r="F6886" s="6" t="str">
        <f t="shared" si="331"/>
        <v>module=salc</v>
      </c>
    </row>
    <row r="6887" spans="1:6" ht="30" customHeight="1">
      <c r="A6887" s="3" t="s">
        <v>4</v>
      </c>
      <c r="B6887" s="3" t="s">
        <v>13246</v>
      </c>
      <c r="C6887" s="3" t="s">
        <v>13246</v>
      </c>
      <c r="D6887" s="12" t="s">
        <v>20793</v>
      </c>
      <c r="E6887" s="3" t="s">
        <v>114</v>
      </c>
      <c r="F6887" s="6" t="str">
        <f t="shared" si="331"/>
        <v>module=salc</v>
      </c>
    </row>
    <row r="6888" spans="1:6" ht="30" customHeight="1">
      <c r="A6888" s="3" t="s">
        <v>2</v>
      </c>
      <c r="B6888" s="3" t="s">
        <v>13247</v>
      </c>
      <c r="C6888" s="3" t="s">
        <v>16604</v>
      </c>
      <c r="D6888" s="12" t="s">
        <v>20794</v>
      </c>
      <c r="E6888" s="6" t="str">
        <f t="shared" ref="E6888:E6896" si="332">HYPERLINK("http://www.ssc.wisc.edu/wlsresearch/documentation/waves/?wave=grad2k&amp;module=greli","module=greli")</f>
        <v>module=greli</v>
      </c>
      <c r="F6888" s="6" t="str">
        <f t="shared" ref="F6888:F6896" si="333">HYPERLINK("http://www.ssc.wisc.edu/wlsresearch/documentation/waves/?wave=sib2k&amp;module=sreli","module=sreli")</f>
        <v>module=sreli</v>
      </c>
    </row>
    <row r="6889" spans="1:6" ht="30" customHeight="1">
      <c r="A6889" s="3" t="s">
        <v>2</v>
      </c>
      <c r="B6889" s="3" t="s">
        <v>13248</v>
      </c>
      <c r="C6889" s="3" t="s">
        <v>16605</v>
      </c>
      <c r="D6889" s="12" t="s">
        <v>20795</v>
      </c>
      <c r="E6889" s="6" t="str">
        <f t="shared" si="332"/>
        <v>module=greli</v>
      </c>
      <c r="F6889" s="6" t="str">
        <f t="shared" si="333"/>
        <v>module=sreli</v>
      </c>
    </row>
    <row r="6890" spans="1:6" ht="30" customHeight="1">
      <c r="A6890" s="3" t="s">
        <v>2</v>
      </c>
      <c r="B6890" s="3" t="s">
        <v>13249</v>
      </c>
      <c r="C6890" s="3" t="s">
        <v>16606</v>
      </c>
      <c r="D6890" s="12" t="s">
        <v>20796</v>
      </c>
      <c r="E6890" s="6" t="str">
        <f t="shared" si="332"/>
        <v>module=greli</v>
      </c>
      <c r="F6890" s="6" t="str">
        <f t="shared" si="333"/>
        <v>module=sreli</v>
      </c>
    </row>
    <row r="6891" spans="1:6" ht="30" customHeight="1">
      <c r="A6891" s="3" t="s">
        <v>2</v>
      </c>
      <c r="B6891" s="3" t="s">
        <v>13250</v>
      </c>
      <c r="C6891" s="3" t="s">
        <v>16607</v>
      </c>
      <c r="D6891" s="12" t="s">
        <v>20797</v>
      </c>
      <c r="E6891" s="6" t="str">
        <f t="shared" si="332"/>
        <v>module=greli</v>
      </c>
      <c r="F6891" s="6" t="str">
        <f t="shared" si="333"/>
        <v>module=sreli</v>
      </c>
    </row>
    <row r="6892" spans="1:6" ht="30" customHeight="1">
      <c r="A6892" s="3" t="s">
        <v>2</v>
      </c>
      <c r="B6892" s="3" t="s">
        <v>13251</v>
      </c>
      <c r="C6892" s="3" t="s">
        <v>16608</v>
      </c>
      <c r="D6892" s="12" t="s">
        <v>20798</v>
      </c>
      <c r="E6892" s="6" t="str">
        <f t="shared" si="332"/>
        <v>module=greli</v>
      </c>
      <c r="F6892" s="6" t="str">
        <f t="shared" si="333"/>
        <v>module=sreli</v>
      </c>
    </row>
    <row r="6893" spans="1:6" ht="30" customHeight="1">
      <c r="A6893" s="3" t="s">
        <v>2</v>
      </c>
      <c r="B6893" s="3" t="s">
        <v>13252</v>
      </c>
      <c r="C6893" s="3" t="s">
        <v>16609</v>
      </c>
      <c r="D6893" s="12" t="s">
        <v>20799</v>
      </c>
      <c r="E6893" s="6" t="str">
        <f t="shared" si="332"/>
        <v>module=greli</v>
      </c>
      <c r="F6893" s="6" t="str">
        <f t="shared" si="333"/>
        <v>module=sreli</v>
      </c>
    </row>
    <row r="6894" spans="1:6" ht="30" customHeight="1">
      <c r="A6894" s="3" t="s">
        <v>2</v>
      </c>
      <c r="B6894" s="3" t="s">
        <v>13253</v>
      </c>
      <c r="C6894" s="3" t="s">
        <v>16610</v>
      </c>
      <c r="D6894" s="12" t="s">
        <v>20800</v>
      </c>
      <c r="E6894" s="6" t="str">
        <f t="shared" si="332"/>
        <v>module=greli</v>
      </c>
      <c r="F6894" s="6" t="str">
        <f t="shared" si="333"/>
        <v>module=sreli</v>
      </c>
    </row>
    <row r="6895" spans="1:6" ht="30" customHeight="1">
      <c r="A6895" s="3" t="s">
        <v>2</v>
      </c>
      <c r="B6895" s="3" t="s">
        <v>13254</v>
      </c>
      <c r="C6895" s="3" t="s">
        <v>16611</v>
      </c>
      <c r="D6895" s="12" t="s">
        <v>20801</v>
      </c>
      <c r="E6895" s="6" t="str">
        <f t="shared" si="332"/>
        <v>module=greli</v>
      </c>
      <c r="F6895" s="6" t="str">
        <f t="shared" si="333"/>
        <v>module=sreli</v>
      </c>
    </row>
    <row r="6896" spans="1:6" ht="30" customHeight="1">
      <c r="A6896" s="3" t="s">
        <v>2</v>
      </c>
      <c r="B6896" s="3" t="s">
        <v>13255</v>
      </c>
      <c r="C6896" s="3" t="s">
        <v>16612</v>
      </c>
      <c r="D6896" s="12" t="s">
        <v>20802</v>
      </c>
      <c r="E6896" s="6" t="str">
        <f t="shared" si="332"/>
        <v>module=greli</v>
      </c>
      <c r="F6896" s="6" t="str">
        <f t="shared" si="333"/>
        <v>module=sreli</v>
      </c>
    </row>
    <row r="6897" spans="1:6" ht="30" customHeight="1">
      <c r="A6897" s="3" t="s">
        <v>2</v>
      </c>
      <c r="B6897" s="3" t="s">
        <v>13256</v>
      </c>
      <c r="C6897" s="3" t="s">
        <v>16613</v>
      </c>
      <c r="D6897" s="12" t="s">
        <v>20803</v>
      </c>
      <c r="E6897" s="6" t="str">
        <f t="shared" ref="E6897:E6925" si="334">HYPERLINK("http://www.ssc.wisc.edu/wlsresearch/documentation/waves/?wave=grad2k&amp;module=ginet","module=ginet")</f>
        <v>module=ginet</v>
      </c>
      <c r="F6897" s="6" t="str">
        <f t="shared" ref="F6897:F6925" si="335">HYPERLINK("http://www.ssc.wisc.edu/wlsresearch/documentation/waves/?wave=sib2k&amp;module=sinet","module=sinet")</f>
        <v>module=sinet</v>
      </c>
    </row>
    <row r="6898" spans="1:6" ht="30" customHeight="1">
      <c r="A6898" s="3" t="s">
        <v>2</v>
      </c>
      <c r="B6898" s="3" t="s">
        <v>13257</v>
      </c>
      <c r="C6898" s="3" t="s">
        <v>16614</v>
      </c>
      <c r="D6898" s="12" t="s">
        <v>20804</v>
      </c>
      <c r="E6898" s="6" t="str">
        <f t="shared" si="334"/>
        <v>module=ginet</v>
      </c>
      <c r="F6898" s="6" t="str">
        <f t="shared" si="335"/>
        <v>module=sinet</v>
      </c>
    </row>
    <row r="6899" spans="1:6" ht="30" customHeight="1">
      <c r="A6899" s="3" t="s">
        <v>2</v>
      </c>
      <c r="B6899" s="3" t="s">
        <v>13258</v>
      </c>
      <c r="C6899" s="3" t="s">
        <v>16615</v>
      </c>
      <c r="D6899" s="12" t="s">
        <v>20805</v>
      </c>
      <c r="E6899" s="6" t="str">
        <f t="shared" si="334"/>
        <v>module=ginet</v>
      </c>
      <c r="F6899" s="6" t="str">
        <f t="shared" si="335"/>
        <v>module=sinet</v>
      </c>
    </row>
    <row r="6900" spans="1:6" ht="30" customHeight="1">
      <c r="A6900" s="3" t="s">
        <v>2</v>
      </c>
      <c r="B6900" s="3" t="s">
        <v>13259</v>
      </c>
      <c r="C6900" s="3" t="s">
        <v>16616</v>
      </c>
      <c r="D6900" s="12" t="s">
        <v>20806</v>
      </c>
      <c r="E6900" s="6" t="str">
        <f t="shared" si="334"/>
        <v>module=ginet</v>
      </c>
      <c r="F6900" s="6" t="str">
        <f t="shared" si="335"/>
        <v>module=sinet</v>
      </c>
    </row>
    <row r="6901" spans="1:6" ht="30" customHeight="1">
      <c r="A6901" s="3" t="s">
        <v>2</v>
      </c>
      <c r="B6901" s="3" t="s">
        <v>13260</v>
      </c>
      <c r="C6901" s="3" t="s">
        <v>16617</v>
      </c>
      <c r="D6901" s="12" t="s">
        <v>20807</v>
      </c>
      <c r="E6901" s="6" t="str">
        <f t="shared" si="334"/>
        <v>module=ginet</v>
      </c>
      <c r="F6901" s="6" t="str">
        <f t="shared" si="335"/>
        <v>module=sinet</v>
      </c>
    </row>
    <row r="6902" spans="1:6" ht="30" customHeight="1">
      <c r="A6902" s="3" t="s">
        <v>2</v>
      </c>
      <c r="B6902" s="3" t="s">
        <v>13261</v>
      </c>
      <c r="C6902" s="3" t="s">
        <v>16618</v>
      </c>
      <c r="D6902" s="12" t="s">
        <v>20808</v>
      </c>
      <c r="E6902" s="6" t="str">
        <f t="shared" si="334"/>
        <v>module=ginet</v>
      </c>
      <c r="F6902" s="6" t="str">
        <f t="shared" si="335"/>
        <v>module=sinet</v>
      </c>
    </row>
    <row r="6903" spans="1:6" ht="30" customHeight="1">
      <c r="A6903" s="3" t="s">
        <v>2</v>
      </c>
      <c r="B6903" s="3" t="s">
        <v>13262</v>
      </c>
      <c r="C6903" s="3" t="s">
        <v>16619</v>
      </c>
      <c r="D6903" s="12" t="s">
        <v>20809</v>
      </c>
      <c r="E6903" s="6" t="str">
        <f t="shared" si="334"/>
        <v>module=ginet</v>
      </c>
      <c r="F6903" s="6" t="str">
        <f t="shared" si="335"/>
        <v>module=sinet</v>
      </c>
    </row>
    <row r="6904" spans="1:6" ht="30" customHeight="1">
      <c r="A6904" s="3" t="s">
        <v>2</v>
      </c>
      <c r="B6904" s="3" t="s">
        <v>13263</v>
      </c>
      <c r="C6904" s="3" t="s">
        <v>16620</v>
      </c>
      <c r="D6904" s="12" t="s">
        <v>20810</v>
      </c>
      <c r="E6904" s="6" t="str">
        <f t="shared" si="334"/>
        <v>module=ginet</v>
      </c>
      <c r="F6904" s="6" t="str">
        <f t="shared" si="335"/>
        <v>module=sinet</v>
      </c>
    </row>
    <row r="6905" spans="1:6" ht="30" customHeight="1">
      <c r="A6905" s="3" t="s">
        <v>2</v>
      </c>
      <c r="B6905" s="3" t="s">
        <v>13264</v>
      </c>
      <c r="C6905" s="3" t="s">
        <v>16621</v>
      </c>
      <c r="D6905" s="12" t="s">
        <v>20811</v>
      </c>
      <c r="E6905" s="6" t="str">
        <f t="shared" si="334"/>
        <v>module=ginet</v>
      </c>
      <c r="F6905" s="6" t="str">
        <f t="shared" si="335"/>
        <v>module=sinet</v>
      </c>
    </row>
    <row r="6906" spans="1:6" ht="30" customHeight="1">
      <c r="A6906" s="3" t="s">
        <v>2</v>
      </c>
      <c r="B6906" s="3" t="s">
        <v>13265</v>
      </c>
      <c r="C6906" s="3" t="s">
        <v>16622</v>
      </c>
      <c r="D6906" s="12" t="s">
        <v>20812</v>
      </c>
      <c r="E6906" s="6" t="str">
        <f t="shared" si="334"/>
        <v>module=ginet</v>
      </c>
      <c r="F6906" s="6" t="str">
        <f t="shared" si="335"/>
        <v>module=sinet</v>
      </c>
    </row>
    <row r="6907" spans="1:6" ht="30" customHeight="1">
      <c r="A6907" s="3" t="s">
        <v>2</v>
      </c>
      <c r="B6907" s="3" t="s">
        <v>13266</v>
      </c>
      <c r="C6907" s="3" t="s">
        <v>16623</v>
      </c>
      <c r="D6907" s="12" t="s">
        <v>20813</v>
      </c>
      <c r="E6907" s="6" t="str">
        <f t="shared" si="334"/>
        <v>module=ginet</v>
      </c>
      <c r="F6907" s="6" t="str">
        <f t="shared" si="335"/>
        <v>module=sinet</v>
      </c>
    </row>
    <row r="6908" spans="1:6" ht="30" customHeight="1">
      <c r="A6908" s="3" t="s">
        <v>2</v>
      </c>
      <c r="B6908" s="3" t="s">
        <v>13267</v>
      </c>
      <c r="C6908" s="3" t="s">
        <v>16624</v>
      </c>
      <c r="D6908" s="12" t="s">
        <v>20814</v>
      </c>
      <c r="E6908" s="6" t="str">
        <f t="shared" si="334"/>
        <v>module=ginet</v>
      </c>
      <c r="F6908" s="6" t="str">
        <f t="shared" si="335"/>
        <v>module=sinet</v>
      </c>
    </row>
    <row r="6909" spans="1:6" ht="30" customHeight="1">
      <c r="A6909" s="3" t="s">
        <v>2</v>
      </c>
      <c r="B6909" s="3" t="s">
        <v>13268</v>
      </c>
      <c r="C6909" s="3" t="s">
        <v>16625</v>
      </c>
      <c r="D6909" s="12" t="s">
        <v>20815</v>
      </c>
      <c r="E6909" s="6" t="str">
        <f t="shared" si="334"/>
        <v>module=ginet</v>
      </c>
      <c r="F6909" s="6" t="str">
        <f t="shared" si="335"/>
        <v>module=sinet</v>
      </c>
    </row>
    <row r="6910" spans="1:6" ht="30" customHeight="1">
      <c r="A6910" s="3" t="s">
        <v>2</v>
      </c>
      <c r="B6910" s="3" t="s">
        <v>13269</v>
      </c>
      <c r="C6910" s="3" t="s">
        <v>16626</v>
      </c>
      <c r="D6910" s="12" t="s">
        <v>20816</v>
      </c>
      <c r="E6910" s="6" t="str">
        <f t="shared" si="334"/>
        <v>module=ginet</v>
      </c>
      <c r="F6910" s="6" t="str">
        <f t="shared" si="335"/>
        <v>module=sinet</v>
      </c>
    </row>
    <row r="6911" spans="1:6" ht="30" customHeight="1">
      <c r="A6911" s="3" t="s">
        <v>2</v>
      </c>
      <c r="B6911" s="3" t="s">
        <v>13270</v>
      </c>
      <c r="C6911" s="3" t="s">
        <v>16627</v>
      </c>
      <c r="D6911" s="12" t="s">
        <v>20817</v>
      </c>
      <c r="E6911" s="6" t="str">
        <f t="shared" si="334"/>
        <v>module=ginet</v>
      </c>
      <c r="F6911" s="6" t="str">
        <f t="shared" si="335"/>
        <v>module=sinet</v>
      </c>
    </row>
    <row r="6912" spans="1:6" ht="30" customHeight="1">
      <c r="A6912" s="3" t="s">
        <v>2</v>
      </c>
      <c r="B6912" s="3" t="s">
        <v>13271</v>
      </c>
      <c r="C6912" s="3" t="s">
        <v>16628</v>
      </c>
      <c r="D6912" s="12" t="s">
        <v>20818</v>
      </c>
      <c r="E6912" s="6" t="str">
        <f t="shared" si="334"/>
        <v>module=ginet</v>
      </c>
      <c r="F6912" s="6" t="str">
        <f t="shared" si="335"/>
        <v>module=sinet</v>
      </c>
    </row>
    <row r="6913" spans="1:6" ht="30" customHeight="1">
      <c r="A6913" s="3" t="s">
        <v>2</v>
      </c>
      <c r="B6913" s="3" t="s">
        <v>13272</v>
      </c>
      <c r="C6913" s="3" t="s">
        <v>16629</v>
      </c>
      <c r="D6913" s="12" t="s">
        <v>20819</v>
      </c>
      <c r="E6913" s="6" t="str">
        <f t="shared" si="334"/>
        <v>module=ginet</v>
      </c>
      <c r="F6913" s="6" t="str">
        <f t="shared" si="335"/>
        <v>module=sinet</v>
      </c>
    </row>
    <row r="6914" spans="1:6" ht="30" customHeight="1">
      <c r="A6914" s="3" t="s">
        <v>2</v>
      </c>
      <c r="B6914" s="3" t="s">
        <v>13273</v>
      </c>
      <c r="C6914" s="3" t="s">
        <v>16630</v>
      </c>
      <c r="D6914" s="12" t="s">
        <v>20820</v>
      </c>
      <c r="E6914" s="6" t="str">
        <f t="shared" si="334"/>
        <v>module=ginet</v>
      </c>
      <c r="F6914" s="6" t="str">
        <f t="shared" si="335"/>
        <v>module=sinet</v>
      </c>
    </row>
    <row r="6915" spans="1:6" ht="30" customHeight="1">
      <c r="A6915" s="3" t="s">
        <v>2</v>
      </c>
      <c r="B6915" s="3" t="s">
        <v>13274</v>
      </c>
      <c r="C6915" s="3" t="s">
        <v>16631</v>
      </c>
      <c r="D6915" s="12" t="s">
        <v>20821</v>
      </c>
      <c r="E6915" s="6" t="str">
        <f t="shared" si="334"/>
        <v>module=ginet</v>
      </c>
      <c r="F6915" s="6" t="str">
        <f t="shared" si="335"/>
        <v>module=sinet</v>
      </c>
    </row>
    <row r="6916" spans="1:6" ht="30" customHeight="1">
      <c r="A6916" s="3" t="s">
        <v>2</v>
      </c>
      <c r="B6916" s="3" t="s">
        <v>13275</v>
      </c>
      <c r="C6916" s="3" t="s">
        <v>16632</v>
      </c>
      <c r="D6916" s="12" t="s">
        <v>20822</v>
      </c>
      <c r="E6916" s="6" t="str">
        <f t="shared" si="334"/>
        <v>module=ginet</v>
      </c>
      <c r="F6916" s="6" t="str">
        <f t="shared" si="335"/>
        <v>module=sinet</v>
      </c>
    </row>
    <row r="6917" spans="1:6" ht="30" customHeight="1">
      <c r="A6917" s="3" t="s">
        <v>2</v>
      </c>
      <c r="B6917" s="3" t="s">
        <v>13276</v>
      </c>
      <c r="C6917" s="3" t="s">
        <v>16633</v>
      </c>
      <c r="D6917" s="12" t="s">
        <v>20823</v>
      </c>
      <c r="E6917" s="6" t="str">
        <f t="shared" si="334"/>
        <v>module=ginet</v>
      </c>
      <c r="F6917" s="6" t="str">
        <f t="shared" si="335"/>
        <v>module=sinet</v>
      </c>
    </row>
    <row r="6918" spans="1:6" ht="30" customHeight="1">
      <c r="A6918" s="3" t="s">
        <v>2</v>
      </c>
      <c r="B6918" s="3" t="s">
        <v>13277</v>
      </c>
      <c r="C6918" s="3" t="s">
        <v>16634</v>
      </c>
      <c r="D6918" s="12" t="s">
        <v>20824</v>
      </c>
      <c r="E6918" s="6" t="str">
        <f t="shared" si="334"/>
        <v>module=ginet</v>
      </c>
      <c r="F6918" s="6" t="str">
        <f t="shared" si="335"/>
        <v>module=sinet</v>
      </c>
    </row>
    <row r="6919" spans="1:6" ht="30" customHeight="1">
      <c r="A6919" s="3" t="s">
        <v>2</v>
      </c>
      <c r="B6919" s="3" t="s">
        <v>13278</v>
      </c>
      <c r="C6919" s="3" t="s">
        <v>16635</v>
      </c>
      <c r="D6919" s="12" t="s">
        <v>20825</v>
      </c>
      <c r="E6919" s="6" t="str">
        <f t="shared" si="334"/>
        <v>module=ginet</v>
      </c>
      <c r="F6919" s="6" t="str">
        <f t="shared" si="335"/>
        <v>module=sinet</v>
      </c>
    </row>
    <row r="6920" spans="1:6" ht="30" customHeight="1">
      <c r="A6920" s="3" t="s">
        <v>2</v>
      </c>
      <c r="B6920" s="3" t="s">
        <v>13279</v>
      </c>
      <c r="C6920" s="3" t="s">
        <v>16636</v>
      </c>
      <c r="D6920" s="12" t="s">
        <v>20826</v>
      </c>
      <c r="E6920" s="6" t="str">
        <f t="shared" si="334"/>
        <v>module=ginet</v>
      </c>
      <c r="F6920" s="6" t="str">
        <f t="shared" si="335"/>
        <v>module=sinet</v>
      </c>
    </row>
    <row r="6921" spans="1:6" ht="30" customHeight="1">
      <c r="A6921" s="3" t="s">
        <v>2</v>
      </c>
      <c r="B6921" s="3" t="s">
        <v>13280</v>
      </c>
      <c r="C6921" s="3" t="s">
        <v>16637</v>
      </c>
      <c r="D6921" s="12" t="s">
        <v>20827</v>
      </c>
      <c r="E6921" s="6" t="str">
        <f t="shared" si="334"/>
        <v>module=ginet</v>
      </c>
      <c r="F6921" s="6" t="str">
        <f t="shared" si="335"/>
        <v>module=sinet</v>
      </c>
    </row>
    <row r="6922" spans="1:6" ht="30" customHeight="1">
      <c r="A6922" s="3" t="s">
        <v>2</v>
      </c>
      <c r="B6922" s="3" t="s">
        <v>13281</v>
      </c>
      <c r="C6922" s="3" t="s">
        <v>16638</v>
      </c>
      <c r="D6922" s="12" t="s">
        <v>20828</v>
      </c>
      <c r="E6922" s="6" t="str">
        <f t="shared" si="334"/>
        <v>module=ginet</v>
      </c>
      <c r="F6922" s="6" t="str">
        <f t="shared" si="335"/>
        <v>module=sinet</v>
      </c>
    </row>
    <row r="6923" spans="1:6" ht="30" customHeight="1">
      <c r="A6923" s="3" t="s">
        <v>2</v>
      </c>
      <c r="B6923" s="3" t="s">
        <v>13282</v>
      </c>
      <c r="C6923" s="3" t="s">
        <v>16639</v>
      </c>
      <c r="D6923" s="12" t="s">
        <v>20829</v>
      </c>
      <c r="E6923" s="6" t="str">
        <f t="shared" si="334"/>
        <v>module=ginet</v>
      </c>
      <c r="F6923" s="6" t="str">
        <f t="shared" si="335"/>
        <v>module=sinet</v>
      </c>
    </row>
    <row r="6924" spans="1:6" ht="30" customHeight="1">
      <c r="A6924" s="3" t="s">
        <v>2</v>
      </c>
      <c r="B6924" s="3" t="s">
        <v>13283</v>
      </c>
      <c r="C6924" s="3" t="s">
        <v>16640</v>
      </c>
      <c r="D6924" s="12" t="s">
        <v>20830</v>
      </c>
      <c r="E6924" s="6" t="str">
        <f t="shared" si="334"/>
        <v>module=ginet</v>
      </c>
      <c r="F6924" s="6" t="str">
        <f t="shared" si="335"/>
        <v>module=sinet</v>
      </c>
    </row>
    <row r="6925" spans="1:6" ht="30" customHeight="1">
      <c r="A6925" s="3" t="s">
        <v>2</v>
      </c>
      <c r="B6925" s="3" t="s">
        <v>13284</v>
      </c>
      <c r="C6925" s="3" t="s">
        <v>16641</v>
      </c>
      <c r="D6925" s="12" t="s">
        <v>20831</v>
      </c>
      <c r="E6925" s="6" t="str">
        <f t="shared" si="334"/>
        <v>module=ginet</v>
      </c>
      <c r="F6925" s="6" t="str">
        <f t="shared" si="335"/>
        <v>module=sinet</v>
      </c>
    </row>
    <row r="6926" spans="1:6" ht="30" customHeight="1">
      <c r="A6926" s="3" t="s">
        <v>3</v>
      </c>
      <c r="B6926" s="3" t="s">
        <v>13285</v>
      </c>
      <c r="C6926" s="3" t="s">
        <v>13285</v>
      </c>
      <c r="D6926" s="12" t="s">
        <v>20832</v>
      </c>
      <c r="E6926" s="6" t="str">
        <f t="shared" ref="E6926:E6958" si="336">HYPERLINK("http://www.ssc.wisc.edu/wlsresearch/documentation/waves/?wave=grad2k&amp;module=gpsyb","module=gpsyb")</f>
        <v>module=gpsyb</v>
      </c>
      <c r="F6926" s="3" t="s">
        <v>114</v>
      </c>
    </row>
    <row r="6927" spans="1:6" ht="30" customHeight="1">
      <c r="A6927" s="3" t="s">
        <v>3</v>
      </c>
      <c r="B6927" s="3" t="s">
        <v>13286</v>
      </c>
      <c r="C6927" s="3" t="s">
        <v>13286</v>
      </c>
      <c r="D6927" s="12" t="s">
        <v>20833</v>
      </c>
      <c r="E6927" s="6" t="str">
        <f t="shared" si="336"/>
        <v>module=gpsyb</v>
      </c>
      <c r="F6927" s="3" t="s">
        <v>114</v>
      </c>
    </row>
    <row r="6928" spans="1:6" ht="30" customHeight="1">
      <c r="A6928" s="3" t="s">
        <v>3</v>
      </c>
      <c r="B6928" s="3" t="s">
        <v>13287</v>
      </c>
      <c r="C6928" s="3" t="s">
        <v>13287</v>
      </c>
      <c r="D6928" s="12" t="s">
        <v>20834</v>
      </c>
      <c r="E6928" s="6" t="str">
        <f t="shared" si="336"/>
        <v>module=gpsyb</v>
      </c>
      <c r="F6928" s="3" t="s">
        <v>114</v>
      </c>
    </row>
    <row r="6929" spans="1:6" ht="30" customHeight="1">
      <c r="A6929" s="3" t="s">
        <v>3</v>
      </c>
      <c r="B6929" s="3" t="s">
        <v>13288</v>
      </c>
      <c r="C6929" s="3" t="s">
        <v>13288</v>
      </c>
      <c r="D6929" s="12" t="s">
        <v>20835</v>
      </c>
      <c r="E6929" s="6" t="str">
        <f t="shared" si="336"/>
        <v>module=gpsyb</v>
      </c>
      <c r="F6929" s="3" t="s">
        <v>114</v>
      </c>
    </row>
    <row r="6930" spans="1:6" ht="30" customHeight="1">
      <c r="A6930" s="3" t="s">
        <v>3</v>
      </c>
      <c r="B6930" s="3" t="s">
        <v>13289</v>
      </c>
      <c r="C6930" s="3" t="s">
        <v>13289</v>
      </c>
      <c r="D6930" s="12" t="s">
        <v>20836</v>
      </c>
      <c r="E6930" s="6" t="str">
        <f t="shared" si="336"/>
        <v>module=gpsyb</v>
      </c>
      <c r="F6930" s="3" t="s">
        <v>114</v>
      </c>
    </row>
    <row r="6931" spans="1:6" ht="30" customHeight="1">
      <c r="A6931" s="3" t="s">
        <v>3</v>
      </c>
      <c r="B6931" s="3" t="s">
        <v>13290</v>
      </c>
      <c r="C6931" s="3" t="s">
        <v>13290</v>
      </c>
      <c r="D6931" s="12" t="s">
        <v>20837</v>
      </c>
      <c r="E6931" s="6" t="str">
        <f t="shared" si="336"/>
        <v>module=gpsyb</v>
      </c>
      <c r="F6931" s="3" t="s">
        <v>114</v>
      </c>
    </row>
    <row r="6932" spans="1:6" ht="30" customHeight="1">
      <c r="A6932" s="3" t="s">
        <v>3</v>
      </c>
      <c r="B6932" s="3" t="s">
        <v>13291</v>
      </c>
      <c r="C6932" s="3" t="s">
        <v>13291</v>
      </c>
      <c r="D6932" s="12" t="s">
        <v>20838</v>
      </c>
      <c r="E6932" s="6" t="str">
        <f t="shared" si="336"/>
        <v>module=gpsyb</v>
      </c>
      <c r="F6932" s="3" t="s">
        <v>114</v>
      </c>
    </row>
    <row r="6933" spans="1:6" ht="30" customHeight="1">
      <c r="A6933" s="3" t="s">
        <v>3</v>
      </c>
      <c r="B6933" s="3" t="s">
        <v>13292</v>
      </c>
      <c r="C6933" s="3" t="s">
        <v>13292</v>
      </c>
      <c r="D6933" s="12" t="s">
        <v>20839</v>
      </c>
      <c r="E6933" s="6" t="str">
        <f t="shared" si="336"/>
        <v>module=gpsyb</v>
      </c>
      <c r="F6933" s="3" t="s">
        <v>114</v>
      </c>
    </row>
    <row r="6934" spans="1:6" ht="30" customHeight="1">
      <c r="A6934" s="3" t="s">
        <v>3</v>
      </c>
      <c r="B6934" s="3" t="s">
        <v>13293</v>
      </c>
      <c r="C6934" s="3" t="s">
        <v>13293</v>
      </c>
      <c r="D6934" s="12" t="s">
        <v>20840</v>
      </c>
      <c r="E6934" s="6" t="str">
        <f t="shared" si="336"/>
        <v>module=gpsyb</v>
      </c>
      <c r="F6934" s="3" t="s">
        <v>114</v>
      </c>
    </row>
    <row r="6935" spans="1:6" ht="30" customHeight="1">
      <c r="A6935" s="3" t="s">
        <v>3</v>
      </c>
      <c r="B6935" s="3" t="s">
        <v>13294</v>
      </c>
      <c r="C6935" s="3" t="s">
        <v>13294</v>
      </c>
      <c r="D6935" s="12" t="s">
        <v>20841</v>
      </c>
      <c r="E6935" s="6" t="str">
        <f t="shared" si="336"/>
        <v>module=gpsyb</v>
      </c>
      <c r="F6935" s="3" t="s">
        <v>114</v>
      </c>
    </row>
    <row r="6936" spans="1:6" ht="30" customHeight="1">
      <c r="A6936" s="3" t="s">
        <v>3</v>
      </c>
      <c r="B6936" s="3" t="s">
        <v>13295</v>
      </c>
      <c r="C6936" s="3" t="s">
        <v>13295</v>
      </c>
      <c r="D6936" s="12" t="s">
        <v>20842</v>
      </c>
      <c r="E6936" s="6" t="str">
        <f t="shared" si="336"/>
        <v>module=gpsyb</v>
      </c>
      <c r="F6936" s="3" t="s">
        <v>114</v>
      </c>
    </row>
    <row r="6937" spans="1:6" ht="30" customHeight="1">
      <c r="A6937" s="3" t="s">
        <v>3</v>
      </c>
      <c r="B6937" s="3" t="s">
        <v>13296</v>
      </c>
      <c r="C6937" s="3" t="s">
        <v>13296</v>
      </c>
      <c r="D6937" s="12" t="s">
        <v>20843</v>
      </c>
      <c r="E6937" s="6" t="str">
        <f t="shared" si="336"/>
        <v>module=gpsyb</v>
      </c>
      <c r="F6937" s="3" t="s">
        <v>114</v>
      </c>
    </row>
    <row r="6938" spans="1:6" ht="30" customHeight="1">
      <c r="A6938" s="3" t="s">
        <v>3</v>
      </c>
      <c r="B6938" s="3" t="s">
        <v>13297</v>
      </c>
      <c r="C6938" s="3" t="s">
        <v>13297</v>
      </c>
      <c r="D6938" s="12" t="s">
        <v>20844</v>
      </c>
      <c r="E6938" s="6" t="str">
        <f t="shared" si="336"/>
        <v>module=gpsyb</v>
      </c>
      <c r="F6938" s="3" t="s">
        <v>114</v>
      </c>
    </row>
    <row r="6939" spans="1:6" ht="30" customHeight="1">
      <c r="A6939" s="3" t="s">
        <v>3</v>
      </c>
      <c r="B6939" s="3" t="s">
        <v>13298</v>
      </c>
      <c r="C6939" s="3" t="s">
        <v>13298</v>
      </c>
      <c r="D6939" s="12" t="s">
        <v>20845</v>
      </c>
      <c r="E6939" s="6" t="str">
        <f t="shared" si="336"/>
        <v>module=gpsyb</v>
      </c>
      <c r="F6939" s="3" t="s">
        <v>114</v>
      </c>
    </row>
    <row r="6940" spans="1:6" ht="30" customHeight="1">
      <c r="A6940" s="3" t="s">
        <v>3</v>
      </c>
      <c r="B6940" s="3" t="s">
        <v>13299</v>
      </c>
      <c r="C6940" s="3" t="s">
        <v>13299</v>
      </c>
      <c r="D6940" s="12" t="s">
        <v>20846</v>
      </c>
      <c r="E6940" s="6" t="str">
        <f t="shared" si="336"/>
        <v>module=gpsyb</v>
      </c>
      <c r="F6940" s="3" t="s">
        <v>114</v>
      </c>
    </row>
    <row r="6941" spans="1:6" ht="30" customHeight="1">
      <c r="A6941" s="3" t="s">
        <v>3</v>
      </c>
      <c r="B6941" s="3" t="s">
        <v>13300</v>
      </c>
      <c r="C6941" s="3" t="s">
        <v>13300</v>
      </c>
      <c r="D6941" s="12" t="s">
        <v>20847</v>
      </c>
      <c r="E6941" s="6" t="str">
        <f t="shared" si="336"/>
        <v>module=gpsyb</v>
      </c>
      <c r="F6941" s="3" t="s">
        <v>114</v>
      </c>
    </row>
    <row r="6942" spans="1:6" ht="30" customHeight="1">
      <c r="A6942" s="3" t="s">
        <v>3</v>
      </c>
      <c r="B6942" s="3" t="s">
        <v>13301</v>
      </c>
      <c r="C6942" s="3" t="s">
        <v>13301</v>
      </c>
      <c r="D6942" s="12" t="s">
        <v>20848</v>
      </c>
      <c r="E6942" s="6" t="str">
        <f t="shared" si="336"/>
        <v>module=gpsyb</v>
      </c>
      <c r="F6942" s="3" t="s">
        <v>114</v>
      </c>
    </row>
    <row r="6943" spans="1:6" ht="30" customHeight="1">
      <c r="A6943" s="3" t="s">
        <v>3</v>
      </c>
      <c r="B6943" s="3" t="s">
        <v>13302</v>
      </c>
      <c r="C6943" s="3" t="s">
        <v>13302</v>
      </c>
      <c r="D6943" s="12" t="s">
        <v>20849</v>
      </c>
      <c r="E6943" s="6" t="str">
        <f t="shared" si="336"/>
        <v>module=gpsyb</v>
      </c>
      <c r="F6943" s="3" t="s">
        <v>114</v>
      </c>
    </row>
    <row r="6944" spans="1:6" ht="30" customHeight="1">
      <c r="A6944" s="3" t="s">
        <v>3</v>
      </c>
      <c r="B6944" s="3" t="s">
        <v>13303</v>
      </c>
      <c r="C6944" s="3" t="s">
        <v>13303</v>
      </c>
      <c r="D6944" s="12" t="s">
        <v>20850</v>
      </c>
      <c r="E6944" s="6" t="str">
        <f t="shared" si="336"/>
        <v>module=gpsyb</v>
      </c>
      <c r="F6944" s="3" t="s">
        <v>114</v>
      </c>
    </row>
    <row r="6945" spans="1:6" ht="30" customHeight="1">
      <c r="A6945" s="3" t="s">
        <v>3</v>
      </c>
      <c r="B6945" s="3" t="s">
        <v>13304</v>
      </c>
      <c r="C6945" s="3" t="s">
        <v>13304</v>
      </c>
      <c r="D6945" s="12" t="s">
        <v>20851</v>
      </c>
      <c r="E6945" s="6" t="str">
        <f t="shared" si="336"/>
        <v>module=gpsyb</v>
      </c>
      <c r="F6945" s="3" t="s">
        <v>114</v>
      </c>
    </row>
    <row r="6946" spans="1:6" ht="30" customHeight="1">
      <c r="A6946" s="3" t="s">
        <v>3</v>
      </c>
      <c r="B6946" s="3" t="s">
        <v>13305</v>
      </c>
      <c r="C6946" s="3" t="s">
        <v>13305</v>
      </c>
      <c r="D6946" s="12" t="s">
        <v>20852</v>
      </c>
      <c r="E6946" s="6" t="str">
        <f t="shared" si="336"/>
        <v>module=gpsyb</v>
      </c>
      <c r="F6946" s="3" t="s">
        <v>114</v>
      </c>
    </row>
    <row r="6947" spans="1:6" ht="30" customHeight="1">
      <c r="A6947" s="3" t="s">
        <v>3</v>
      </c>
      <c r="B6947" s="3" t="s">
        <v>13306</v>
      </c>
      <c r="C6947" s="3" t="s">
        <v>13306</v>
      </c>
      <c r="D6947" s="12" t="s">
        <v>20853</v>
      </c>
      <c r="E6947" s="6" t="str">
        <f t="shared" si="336"/>
        <v>module=gpsyb</v>
      </c>
      <c r="F6947" s="3" t="s">
        <v>114</v>
      </c>
    </row>
    <row r="6948" spans="1:6" ht="30" customHeight="1">
      <c r="A6948" s="3" t="s">
        <v>3</v>
      </c>
      <c r="B6948" s="3" t="s">
        <v>13307</v>
      </c>
      <c r="C6948" s="3" t="s">
        <v>13307</v>
      </c>
      <c r="D6948" s="12" t="s">
        <v>20854</v>
      </c>
      <c r="E6948" s="6" t="str">
        <f t="shared" si="336"/>
        <v>module=gpsyb</v>
      </c>
      <c r="F6948" s="3" t="s">
        <v>114</v>
      </c>
    </row>
    <row r="6949" spans="1:6" ht="30" customHeight="1">
      <c r="A6949" s="3" t="s">
        <v>3</v>
      </c>
      <c r="B6949" s="3" t="s">
        <v>13308</v>
      </c>
      <c r="C6949" s="3" t="s">
        <v>13308</v>
      </c>
      <c r="D6949" s="12" t="s">
        <v>20855</v>
      </c>
      <c r="E6949" s="6" t="str">
        <f t="shared" si="336"/>
        <v>module=gpsyb</v>
      </c>
      <c r="F6949" s="3" t="s">
        <v>114</v>
      </c>
    </row>
    <row r="6950" spans="1:6" ht="30" customHeight="1">
      <c r="A6950" s="3" t="s">
        <v>3</v>
      </c>
      <c r="B6950" s="3" t="s">
        <v>13309</v>
      </c>
      <c r="C6950" s="3" t="s">
        <v>13309</v>
      </c>
      <c r="D6950" s="12" t="s">
        <v>20856</v>
      </c>
      <c r="E6950" s="6" t="str">
        <f t="shared" si="336"/>
        <v>module=gpsyb</v>
      </c>
      <c r="F6950" s="3" t="s">
        <v>114</v>
      </c>
    </row>
    <row r="6951" spans="1:6" ht="30" customHeight="1">
      <c r="A6951" s="3" t="s">
        <v>3</v>
      </c>
      <c r="B6951" s="3" t="s">
        <v>13310</v>
      </c>
      <c r="C6951" s="3" t="s">
        <v>13310</v>
      </c>
      <c r="D6951" s="12" t="s">
        <v>20857</v>
      </c>
      <c r="E6951" s="6" t="str">
        <f t="shared" si="336"/>
        <v>module=gpsyb</v>
      </c>
      <c r="F6951" s="3" t="s">
        <v>114</v>
      </c>
    </row>
    <row r="6952" spans="1:6" ht="30" customHeight="1">
      <c r="A6952" s="3" t="s">
        <v>3</v>
      </c>
      <c r="B6952" s="3" t="s">
        <v>13311</v>
      </c>
      <c r="C6952" s="3" t="s">
        <v>13311</v>
      </c>
      <c r="D6952" s="12" t="s">
        <v>20858</v>
      </c>
      <c r="E6952" s="6" t="str">
        <f t="shared" si="336"/>
        <v>module=gpsyb</v>
      </c>
      <c r="F6952" s="3" t="s">
        <v>114</v>
      </c>
    </row>
    <row r="6953" spans="1:6" ht="30" customHeight="1">
      <c r="A6953" s="3" t="s">
        <v>3</v>
      </c>
      <c r="B6953" s="3" t="s">
        <v>13312</v>
      </c>
      <c r="C6953" s="3" t="s">
        <v>13312</v>
      </c>
      <c r="D6953" s="12" t="s">
        <v>20859</v>
      </c>
      <c r="E6953" s="6" t="str">
        <f t="shared" si="336"/>
        <v>module=gpsyb</v>
      </c>
      <c r="F6953" s="3" t="s">
        <v>114</v>
      </c>
    </row>
    <row r="6954" spans="1:6" ht="30" customHeight="1">
      <c r="A6954" s="3" t="s">
        <v>3</v>
      </c>
      <c r="B6954" s="3" t="s">
        <v>13313</v>
      </c>
      <c r="C6954" s="3" t="s">
        <v>13313</v>
      </c>
      <c r="D6954" s="12" t="s">
        <v>20860</v>
      </c>
      <c r="E6954" s="6" t="str">
        <f t="shared" si="336"/>
        <v>module=gpsyb</v>
      </c>
      <c r="F6954" s="3" t="s">
        <v>114</v>
      </c>
    </row>
    <row r="6955" spans="1:6" ht="30" customHeight="1">
      <c r="A6955" s="3" t="s">
        <v>3</v>
      </c>
      <c r="B6955" s="3" t="s">
        <v>13314</v>
      </c>
      <c r="C6955" s="3" t="s">
        <v>13314</v>
      </c>
      <c r="D6955" s="12" t="s">
        <v>20861</v>
      </c>
      <c r="E6955" s="6" t="str">
        <f t="shared" si="336"/>
        <v>module=gpsyb</v>
      </c>
      <c r="F6955" s="3" t="s">
        <v>114</v>
      </c>
    </row>
    <row r="6956" spans="1:6" ht="30" customHeight="1">
      <c r="A6956" s="3" t="s">
        <v>3</v>
      </c>
      <c r="B6956" s="3" t="s">
        <v>13315</v>
      </c>
      <c r="C6956" s="3" t="s">
        <v>13315</v>
      </c>
      <c r="D6956" s="12" t="s">
        <v>20862</v>
      </c>
      <c r="E6956" s="6" t="str">
        <f t="shared" si="336"/>
        <v>module=gpsyb</v>
      </c>
      <c r="F6956" s="3" t="s">
        <v>114</v>
      </c>
    </row>
    <row r="6957" spans="1:6" ht="30" customHeight="1">
      <c r="A6957" s="3" t="s">
        <v>3</v>
      </c>
      <c r="B6957" s="3" t="s">
        <v>13316</v>
      </c>
      <c r="C6957" s="3" t="s">
        <v>13316</v>
      </c>
      <c r="D6957" s="12" t="s">
        <v>20863</v>
      </c>
      <c r="E6957" s="6" t="str">
        <f t="shared" si="336"/>
        <v>module=gpsyb</v>
      </c>
      <c r="F6957" s="3" t="s">
        <v>114</v>
      </c>
    </row>
    <row r="6958" spans="1:6" ht="30" customHeight="1">
      <c r="A6958" s="3" t="s">
        <v>3</v>
      </c>
      <c r="B6958" s="3" t="s">
        <v>13317</v>
      </c>
      <c r="C6958" s="3" t="s">
        <v>13317</v>
      </c>
      <c r="D6958" s="12" t="s">
        <v>20864</v>
      </c>
      <c r="E6958" s="6" t="str">
        <f t="shared" si="336"/>
        <v>module=gpsyb</v>
      </c>
      <c r="F6958" s="3" t="s">
        <v>114</v>
      </c>
    </row>
    <row r="6959" spans="1:6" ht="30" customHeight="1">
      <c r="A6959" s="3" t="s">
        <v>2</v>
      </c>
      <c r="B6959" s="3" t="s">
        <v>13318</v>
      </c>
      <c r="C6959" s="3" t="s">
        <v>16642</v>
      </c>
      <c r="D6959" s="12" t="s">
        <v>20865</v>
      </c>
      <c r="E6959" s="6" t="str">
        <f t="shared" ref="E6959:E6983" si="337">HYPERLINK("http://www.ssc.wisc.edu/wlsresearch/documentation/waves/?wave=grad2k&amp;module=gdepr","module=gdepr")</f>
        <v>module=gdepr</v>
      </c>
      <c r="F6959" s="6" t="str">
        <f t="shared" ref="F6959:F6983" si="338">HYPERLINK("http://www.ssc.wisc.edu/wlsresearch/documentation/waves/?wave=sib2k&amp;module=sdepr","module=sdepr")</f>
        <v>module=sdepr</v>
      </c>
    </row>
    <row r="6960" spans="1:6" ht="30" customHeight="1">
      <c r="A6960" s="3" t="s">
        <v>2</v>
      </c>
      <c r="B6960" s="3" t="s">
        <v>13319</v>
      </c>
      <c r="C6960" s="3" t="s">
        <v>16643</v>
      </c>
      <c r="D6960" s="12" t="s">
        <v>20866</v>
      </c>
      <c r="E6960" s="6" t="str">
        <f t="shared" si="337"/>
        <v>module=gdepr</v>
      </c>
      <c r="F6960" s="6" t="str">
        <f t="shared" si="338"/>
        <v>module=sdepr</v>
      </c>
    </row>
    <row r="6961" spans="1:6" ht="30" customHeight="1">
      <c r="A6961" s="3" t="s">
        <v>2</v>
      </c>
      <c r="B6961" s="3" t="s">
        <v>13320</v>
      </c>
      <c r="C6961" s="3" t="s">
        <v>16644</v>
      </c>
      <c r="D6961" s="12" t="s">
        <v>20867</v>
      </c>
      <c r="E6961" s="6" t="str">
        <f t="shared" si="337"/>
        <v>module=gdepr</v>
      </c>
      <c r="F6961" s="6" t="str">
        <f t="shared" si="338"/>
        <v>module=sdepr</v>
      </c>
    </row>
    <row r="6962" spans="1:6" ht="30" customHeight="1">
      <c r="A6962" s="3" t="s">
        <v>2</v>
      </c>
      <c r="B6962" s="3" t="s">
        <v>13321</v>
      </c>
      <c r="C6962" s="3" t="s">
        <v>16645</v>
      </c>
      <c r="D6962" s="12" t="s">
        <v>20868</v>
      </c>
      <c r="E6962" s="6" t="str">
        <f t="shared" si="337"/>
        <v>module=gdepr</v>
      </c>
      <c r="F6962" s="6" t="str">
        <f t="shared" si="338"/>
        <v>module=sdepr</v>
      </c>
    </row>
    <row r="6963" spans="1:6" ht="30" customHeight="1">
      <c r="A6963" s="3" t="s">
        <v>2</v>
      </c>
      <c r="B6963" s="3" t="s">
        <v>13322</v>
      </c>
      <c r="C6963" s="3" t="s">
        <v>16646</v>
      </c>
      <c r="D6963" s="12" t="s">
        <v>20869</v>
      </c>
      <c r="E6963" s="6" t="str">
        <f t="shared" si="337"/>
        <v>module=gdepr</v>
      </c>
      <c r="F6963" s="6" t="str">
        <f t="shared" si="338"/>
        <v>module=sdepr</v>
      </c>
    </row>
    <row r="6964" spans="1:6" ht="30" customHeight="1">
      <c r="A6964" s="3" t="s">
        <v>2</v>
      </c>
      <c r="B6964" s="3" t="s">
        <v>13323</v>
      </c>
      <c r="C6964" s="3" t="s">
        <v>16647</v>
      </c>
      <c r="D6964" s="12" t="s">
        <v>20870</v>
      </c>
      <c r="E6964" s="6" t="str">
        <f t="shared" si="337"/>
        <v>module=gdepr</v>
      </c>
      <c r="F6964" s="6" t="str">
        <f t="shared" si="338"/>
        <v>module=sdepr</v>
      </c>
    </row>
    <row r="6965" spans="1:6" ht="30" customHeight="1">
      <c r="A6965" s="3" t="s">
        <v>2</v>
      </c>
      <c r="B6965" s="3" t="s">
        <v>13324</v>
      </c>
      <c r="C6965" s="3" t="s">
        <v>16648</v>
      </c>
      <c r="D6965" s="12" t="s">
        <v>20871</v>
      </c>
      <c r="E6965" s="6" t="str">
        <f t="shared" si="337"/>
        <v>module=gdepr</v>
      </c>
      <c r="F6965" s="6" t="str">
        <f t="shared" si="338"/>
        <v>module=sdepr</v>
      </c>
    </row>
    <row r="6966" spans="1:6" ht="30" customHeight="1">
      <c r="A6966" s="3" t="s">
        <v>2</v>
      </c>
      <c r="B6966" s="3" t="s">
        <v>13325</v>
      </c>
      <c r="C6966" s="3" t="s">
        <v>16649</v>
      </c>
      <c r="D6966" s="12" t="s">
        <v>20872</v>
      </c>
      <c r="E6966" s="6" t="str">
        <f t="shared" si="337"/>
        <v>module=gdepr</v>
      </c>
      <c r="F6966" s="6" t="str">
        <f t="shared" si="338"/>
        <v>module=sdepr</v>
      </c>
    </row>
    <row r="6967" spans="1:6" ht="30" customHeight="1">
      <c r="A6967" s="3" t="s">
        <v>2</v>
      </c>
      <c r="B6967" s="3" t="s">
        <v>13326</v>
      </c>
      <c r="C6967" s="3" t="s">
        <v>16650</v>
      </c>
      <c r="D6967" s="12" t="s">
        <v>20873</v>
      </c>
      <c r="E6967" s="6" t="str">
        <f t="shared" si="337"/>
        <v>module=gdepr</v>
      </c>
      <c r="F6967" s="6" t="str">
        <f t="shared" si="338"/>
        <v>module=sdepr</v>
      </c>
    </row>
    <row r="6968" spans="1:6" ht="30" customHeight="1">
      <c r="A6968" s="3" t="s">
        <v>2</v>
      </c>
      <c r="B6968" s="3" t="s">
        <v>13327</v>
      </c>
      <c r="C6968" s="3" t="s">
        <v>16651</v>
      </c>
      <c r="D6968" s="12" t="s">
        <v>20874</v>
      </c>
      <c r="E6968" s="6" t="str">
        <f t="shared" si="337"/>
        <v>module=gdepr</v>
      </c>
      <c r="F6968" s="6" t="str">
        <f t="shared" si="338"/>
        <v>module=sdepr</v>
      </c>
    </row>
    <row r="6969" spans="1:6" ht="30" customHeight="1">
      <c r="A6969" s="3" t="s">
        <v>2</v>
      </c>
      <c r="B6969" s="3" t="s">
        <v>13328</v>
      </c>
      <c r="C6969" s="3" t="s">
        <v>16652</v>
      </c>
      <c r="D6969" s="12" t="s">
        <v>20875</v>
      </c>
      <c r="E6969" s="6" t="str">
        <f t="shared" si="337"/>
        <v>module=gdepr</v>
      </c>
      <c r="F6969" s="6" t="str">
        <f t="shared" si="338"/>
        <v>module=sdepr</v>
      </c>
    </row>
    <row r="6970" spans="1:6" ht="30" customHeight="1">
      <c r="A6970" s="3" t="s">
        <v>2</v>
      </c>
      <c r="B6970" s="3" t="s">
        <v>13329</v>
      </c>
      <c r="C6970" s="3" t="s">
        <v>16653</v>
      </c>
      <c r="D6970" s="12" t="s">
        <v>20876</v>
      </c>
      <c r="E6970" s="6" t="str">
        <f t="shared" si="337"/>
        <v>module=gdepr</v>
      </c>
      <c r="F6970" s="6" t="str">
        <f t="shared" si="338"/>
        <v>module=sdepr</v>
      </c>
    </row>
    <row r="6971" spans="1:6" ht="30" customHeight="1">
      <c r="A6971" s="3" t="s">
        <v>2</v>
      </c>
      <c r="B6971" s="3" t="s">
        <v>13330</v>
      </c>
      <c r="C6971" s="3" t="s">
        <v>16654</v>
      </c>
      <c r="D6971" s="12" t="s">
        <v>20877</v>
      </c>
      <c r="E6971" s="6" t="str">
        <f t="shared" si="337"/>
        <v>module=gdepr</v>
      </c>
      <c r="F6971" s="6" t="str">
        <f t="shared" si="338"/>
        <v>module=sdepr</v>
      </c>
    </row>
    <row r="6972" spans="1:6" ht="30" customHeight="1">
      <c r="A6972" s="3" t="s">
        <v>2</v>
      </c>
      <c r="B6972" s="3" t="s">
        <v>13331</v>
      </c>
      <c r="C6972" s="3" t="s">
        <v>16655</v>
      </c>
      <c r="D6972" s="12" t="s">
        <v>20878</v>
      </c>
      <c r="E6972" s="6" t="str">
        <f t="shared" si="337"/>
        <v>module=gdepr</v>
      </c>
      <c r="F6972" s="6" t="str">
        <f t="shared" si="338"/>
        <v>module=sdepr</v>
      </c>
    </row>
    <row r="6973" spans="1:6" ht="30" customHeight="1">
      <c r="A6973" s="3" t="s">
        <v>2</v>
      </c>
      <c r="B6973" s="3" t="s">
        <v>13332</v>
      </c>
      <c r="C6973" s="3" t="s">
        <v>16656</v>
      </c>
      <c r="D6973" s="12" t="s">
        <v>20879</v>
      </c>
      <c r="E6973" s="6" t="str">
        <f t="shared" si="337"/>
        <v>module=gdepr</v>
      </c>
      <c r="F6973" s="6" t="str">
        <f t="shared" si="338"/>
        <v>module=sdepr</v>
      </c>
    </row>
    <row r="6974" spans="1:6" ht="30" customHeight="1">
      <c r="A6974" s="3" t="s">
        <v>2</v>
      </c>
      <c r="B6974" s="3" t="s">
        <v>13333</v>
      </c>
      <c r="C6974" s="3" t="s">
        <v>16657</v>
      </c>
      <c r="D6974" s="12" t="s">
        <v>20880</v>
      </c>
      <c r="E6974" s="6" t="str">
        <f t="shared" si="337"/>
        <v>module=gdepr</v>
      </c>
      <c r="F6974" s="6" t="str">
        <f t="shared" si="338"/>
        <v>module=sdepr</v>
      </c>
    </row>
    <row r="6975" spans="1:6" ht="30" customHeight="1">
      <c r="A6975" s="3" t="s">
        <v>2</v>
      </c>
      <c r="B6975" s="3" t="s">
        <v>13334</v>
      </c>
      <c r="C6975" s="3" t="s">
        <v>16658</v>
      </c>
      <c r="D6975" s="12" t="s">
        <v>20881</v>
      </c>
      <c r="E6975" s="6" t="str">
        <f t="shared" si="337"/>
        <v>module=gdepr</v>
      </c>
      <c r="F6975" s="6" t="str">
        <f t="shared" si="338"/>
        <v>module=sdepr</v>
      </c>
    </row>
    <row r="6976" spans="1:6" ht="30" customHeight="1">
      <c r="A6976" s="3" t="s">
        <v>2</v>
      </c>
      <c r="B6976" s="3" t="s">
        <v>13335</v>
      </c>
      <c r="C6976" s="3" t="s">
        <v>16659</v>
      </c>
      <c r="D6976" s="12" t="s">
        <v>20882</v>
      </c>
      <c r="E6976" s="6" t="str">
        <f t="shared" si="337"/>
        <v>module=gdepr</v>
      </c>
      <c r="F6976" s="6" t="str">
        <f t="shared" si="338"/>
        <v>module=sdepr</v>
      </c>
    </row>
    <row r="6977" spans="1:6" ht="30" customHeight="1">
      <c r="A6977" s="3" t="s">
        <v>2</v>
      </c>
      <c r="B6977" s="3" t="s">
        <v>13336</v>
      </c>
      <c r="C6977" s="3" t="s">
        <v>16660</v>
      </c>
      <c r="D6977" s="12" t="s">
        <v>20883</v>
      </c>
      <c r="E6977" s="6" t="str">
        <f t="shared" si="337"/>
        <v>module=gdepr</v>
      </c>
      <c r="F6977" s="6" t="str">
        <f t="shared" si="338"/>
        <v>module=sdepr</v>
      </c>
    </row>
    <row r="6978" spans="1:6" ht="30" customHeight="1">
      <c r="A6978" s="3" t="s">
        <v>2</v>
      </c>
      <c r="B6978" s="3" t="s">
        <v>13337</v>
      </c>
      <c r="C6978" s="3" t="s">
        <v>16661</v>
      </c>
      <c r="D6978" s="12" t="s">
        <v>20884</v>
      </c>
      <c r="E6978" s="6" t="str">
        <f t="shared" si="337"/>
        <v>module=gdepr</v>
      </c>
      <c r="F6978" s="6" t="str">
        <f t="shared" si="338"/>
        <v>module=sdepr</v>
      </c>
    </row>
    <row r="6979" spans="1:6" ht="30" customHeight="1">
      <c r="A6979" s="3" t="s">
        <v>2</v>
      </c>
      <c r="B6979" s="3" t="s">
        <v>13338</v>
      </c>
      <c r="C6979" s="3" t="s">
        <v>16662</v>
      </c>
      <c r="D6979" s="12" t="s">
        <v>20885</v>
      </c>
      <c r="E6979" s="6" t="str">
        <f t="shared" si="337"/>
        <v>module=gdepr</v>
      </c>
      <c r="F6979" s="6" t="str">
        <f t="shared" si="338"/>
        <v>module=sdepr</v>
      </c>
    </row>
    <row r="6980" spans="1:6" ht="30" customHeight="1">
      <c r="A6980" s="3" t="s">
        <v>2</v>
      </c>
      <c r="B6980" s="3" t="s">
        <v>13339</v>
      </c>
      <c r="C6980" s="3" t="s">
        <v>16663</v>
      </c>
      <c r="D6980" s="12" t="s">
        <v>20886</v>
      </c>
      <c r="E6980" s="6" t="str">
        <f t="shared" si="337"/>
        <v>module=gdepr</v>
      </c>
      <c r="F6980" s="6" t="str">
        <f t="shared" si="338"/>
        <v>module=sdepr</v>
      </c>
    </row>
    <row r="6981" spans="1:6" ht="30" customHeight="1">
      <c r="A6981" s="3" t="s">
        <v>2</v>
      </c>
      <c r="B6981" s="3" t="s">
        <v>13340</v>
      </c>
      <c r="C6981" s="3" t="s">
        <v>16664</v>
      </c>
      <c r="D6981" s="12" t="s">
        <v>20887</v>
      </c>
      <c r="E6981" s="6" t="str">
        <f t="shared" si="337"/>
        <v>module=gdepr</v>
      </c>
      <c r="F6981" s="6" t="str">
        <f t="shared" si="338"/>
        <v>module=sdepr</v>
      </c>
    </row>
    <row r="6982" spans="1:6" ht="30" customHeight="1">
      <c r="A6982" s="3" t="s">
        <v>2</v>
      </c>
      <c r="B6982" s="3" t="s">
        <v>13341</v>
      </c>
      <c r="C6982" s="3" t="s">
        <v>16665</v>
      </c>
      <c r="D6982" s="12" t="s">
        <v>20888</v>
      </c>
      <c r="E6982" s="6" t="str">
        <f t="shared" si="337"/>
        <v>module=gdepr</v>
      </c>
      <c r="F6982" s="6" t="str">
        <f t="shared" si="338"/>
        <v>module=sdepr</v>
      </c>
    </row>
    <row r="6983" spans="1:6" ht="30" customHeight="1">
      <c r="A6983" s="3" t="s">
        <v>2</v>
      </c>
      <c r="B6983" s="3" t="s">
        <v>13342</v>
      </c>
      <c r="C6983" s="3" t="s">
        <v>16666</v>
      </c>
      <c r="D6983" s="12" t="s">
        <v>20889</v>
      </c>
      <c r="E6983" s="6" t="str">
        <f t="shared" si="337"/>
        <v>module=gdepr</v>
      </c>
      <c r="F6983" s="6" t="str">
        <f t="shared" si="338"/>
        <v>module=sdepr</v>
      </c>
    </row>
    <row r="6984" spans="1:6" ht="30" customHeight="1">
      <c r="A6984" s="3" t="s">
        <v>2</v>
      </c>
      <c r="B6984" s="3" t="s">
        <v>13343</v>
      </c>
      <c r="C6984" s="3" t="s">
        <v>16667</v>
      </c>
      <c r="D6984" s="12" t="s">
        <v>20890</v>
      </c>
      <c r="E6984" s="6" t="str">
        <f t="shared" ref="E6984:E7011" si="339">HYPERLINK("http://www.ssc.wisc.edu/wlsresearch/documentation/waves/?wave=grad2k&amp;module=gdigit","module=gdigit")</f>
        <v>module=gdigit</v>
      </c>
      <c r="F6984" s="6" t="str">
        <f t="shared" ref="F6984:F7011" si="340">HYPERLINK("http://www.ssc.wisc.edu/wlsresearch/documentation/waves/?wave=sib2k&amp;module=sdigit","module=sdigit")</f>
        <v>module=sdigit</v>
      </c>
    </row>
    <row r="6985" spans="1:6" ht="30" customHeight="1">
      <c r="A6985" s="3" t="s">
        <v>2</v>
      </c>
      <c r="B6985" s="3" t="s">
        <v>13344</v>
      </c>
      <c r="C6985" s="3" t="s">
        <v>16668</v>
      </c>
      <c r="D6985" s="12" t="s">
        <v>20891</v>
      </c>
      <c r="E6985" s="6" t="str">
        <f t="shared" si="339"/>
        <v>module=gdigit</v>
      </c>
      <c r="F6985" s="6" t="str">
        <f t="shared" si="340"/>
        <v>module=sdigit</v>
      </c>
    </row>
    <row r="6986" spans="1:6" ht="30" customHeight="1">
      <c r="A6986" s="3" t="s">
        <v>2</v>
      </c>
      <c r="B6986" s="3" t="s">
        <v>13345</v>
      </c>
      <c r="C6986" s="3" t="s">
        <v>16669</v>
      </c>
      <c r="D6986" s="12" t="s">
        <v>20892</v>
      </c>
      <c r="E6986" s="6" t="str">
        <f t="shared" si="339"/>
        <v>module=gdigit</v>
      </c>
      <c r="F6986" s="6" t="str">
        <f t="shared" si="340"/>
        <v>module=sdigit</v>
      </c>
    </row>
    <row r="6987" spans="1:6" ht="30" customHeight="1">
      <c r="A6987" s="3" t="s">
        <v>2</v>
      </c>
      <c r="B6987" s="3" t="s">
        <v>13346</v>
      </c>
      <c r="C6987" s="3" t="s">
        <v>16670</v>
      </c>
      <c r="D6987" s="12" t="s">
        <v>20893</v>
      </c>
      <c r="E6987" s="6" t="str">
        <f t="shared" si="339"/>
        <v>module=gdigit</v>
      </c>
      <c r="F6987" s="6" t="str">
        <f t="shared" si="340"/>
        <v>module=sdigit</v>
      </c>
    </row>
    <row r="6988" spans="1:6" ht="30" customHeight="1">
      <c r="A6988" s="3" t="s">
        <v>2</v>
      </c>
      <c r="B6988" s="3" t="s">
        <v>13347</v>
      </c>
      <c r="C6988" s="3" t="s">
        <v>16671</v>
      </c>
      <c r="D6988" s="12" t="s">
        <v>20894</v>
      </c>
      <c r="E6988" s="6" t="str">
        <f t="shared" si="339"/>
        <v>module=gdigit</v>
      </c>
      <c r="F6988" s="6" t="str">
        <f t="shared" si="340"/>
        <v>module=sdigit</v>
      </c>
    </row>
    <row r="6989" spans="1:6" ht="30" customHeight="1">
      <c r="A6989" s="3" t="s">
        <v>2</v>
      </c>
      <c r="B6989" s="3" t="s">
        <v>13348</v>
      </c>
      <c r="C6989" s="3" t="s">
        <v>16672</v>
      </c>
      <c r="D6989" s="12" t="s">
        <v>20895</v>
      </c>
      <c r="E6989" s="6" t="str">
        <f t="shared" si="339"/>
        <v>module=gdigit</v>
      </c>
      <c r="F6989" s="6" t="str">
        <f t="shared" si="340"/>
        <v>module=sdigit</v>
      </c>
    </row>
    <row r="6990" spans="1:6" ht="30" customHeight="1">
      <c r="A6990" s="3" t="s">
        <v>2</v>
      </c>
      <c r="B6990" s="3" t="s">
        <v>13349</v>
      </c>
      <c r="C6990" s="3" t="s">
        <v>16673</v>
      </c>
      <c r="D6990" s="12" t="s">
        <v>20896</v>
      </c>
      <c r="E6990" s="6" t="str">
        <f t="shared" si="339"/>
        <v>module=gdigit</v>
      </c>
      <c r="F6990" s="6" t="str">
        <f t="shared" si="340"/>
        <v>module=sdigit</v>
      </c>
    </row>
    <row r="6991" spans="1:6" ht="30" customHeight="1">
      <c r="A6991" s="3" t="s">
        <v>2</v>
      </c>
      <c r="B6991" s="3" t="s">
        <v>13350</v>
      </c>
      <c r="C6991" s="3" t="s">
        <v>16674</v>
      </c>
      <c r="D6991" s="12" t="s">
        <v>20897</v>
      </c>
      <c r="E6991" s="6" t="str">
        <f t="shared" si="339"/>
        <v>module=gdigit</v>
      </c>
      <c r="F6991" s="6" t="str">
        <f t="shared" si="340"/>
        <v>module=sdigit</v>
      </c>
    </row>
    <row r="6992" spans="1:6" ht="30" customHeight="1">
      <c r="A6992" s="3" t="s">
        <v>2</v>
      </c>
      <c r="B6992" s="3" t="s">
        <v>13351</v>
      </c>
      <c r="C6992" s="3" t="s">
        <v>16675</v>
      </c>
      <c r="D6992" s="12" t="s">
        <v>20898</v>
      </c>
      <c r="E6992" s="6" t="str">
        <f t="shared" si="339"/>
        <v>module=gdigit</v>
      </c>
      <c r="F6992" s="6" t="str">
        <f t="shared" si="340"/>
        <v>module=sdigit</v>
      </c>
    </row>
    <row r="6993" spans="1:6" ht="30" customHeight="1">
      <c r="A6993" s="3" t="s">
        <v>2</v>
      </c>
      <c r="B6993" s="3" t="s">
        <v>13352</v>
      </c>
      <c r="C6993" s="3" t="s">
        <v>16676</v>
      </c>
      <c r="D6993" s="12" t="s">
        <v>20899</v>
      </c>
      <c r="E6993" s="6" t="str">
        <f t="shared" si="339"/>
        <v>module=gdigit</v>
      </c>
      <c r="F6993" s="6" t="str">
        <f t="shared" si="340"/>
        <v>module=sdigit</v>
      </c>
    </row>
    <row r="6994" spans="1:6" ht="30" customHeight="1">
      <c r="A6994" s="3" t="s">
        <v>2</v>
      </c>
      <c r="B6994" s="3" t="s">
        <v>13353</v>
      </c>
      <c r="C6994" s="3" t="s">
        <v>16677</v>
      </c>
      <c r="D6994" s="12" t="s">
        <v>20900</v>
      </c>
      <c r="E6994" s="6" t="str">
        <f t="shared" si="339"/>
        <v>module=gdigit</v>
      </c>
      <c r="F6994" s="6" t="str">
        <f t="shared" si="340"/>
        <v>module=sdigit</v>
      </c>
    </row>
    <row r="6995" spans="1:6" ht="30" customHeight="1">
      <c r="A6995" s="3" t="s">
        <v>2</v>
      </c>
      <c r="B6995" s="3" t="s">
        <v>13354</v>
      </c>
      <c r="C6995" s="3" t="s">
        <v>16678</v>
      </c>
      <c r="D6995" s="12" t="s">
        <v>20901</v>
      </c>
      <c r="E6995" s="6" t="str">
        <f t="shared" si="339"/>
        <v>module=gdigit</v>
      </c>
      <c r="F6995" s="6" t="str">
        <f t="shared" si="340"/>
        <v>module=sdigit</v>
      </c>
    </row>
    <row r="6996" spans="1:6" ht="30" customHeight="1">
      <c r="A6996" s="3" t="s">
        <v>2</v>
      </c>
      <c r="B6996" s="3" t="s">
        <v>13355</v>
      </c>
      <c r="C6996" s="3" t="s">
        <v>16679</v>
      </c>
      <c r="D6996" s="12" t="s">
        <v>20902</v>
      </c>
      <c r="E6996" s="6" t="str">
        <f t="shared" si="339"/>
        <v>module=gdigit</v>
      </c>
      <c r="F6996" s="6" t="str">
        <f t="shared" si="340"/>
        <v>module=sdigit</v>
      </c>
    </row>
    <row r="6997" spans="1:6" ht="30" customHeight="1">
      <c r="A6997" s="3" t="s">
        <v>2</v>
      </c>
      <c r="B6997" s="3" t="s">
        <v>13356</v>
      </c>
      <c r="C6997" s="3" t="s">
        <v>16680</v>
      </c>
      <c r="D6997" s="12" t="s">
        <v>20903</v>
      </c>
      <c r="E6997" s="6" t="str">
        <f t="shared" si="339"/>
        <v>module=gdigit</v>
      </c>
      <c r="F6997" s="6" t="str">
        <f t="shared" si="340"/>
        <v>module=sdigit</v>
      </c>
    </row>
    <row r="6998" spans="1:6" ht="30" customHeight="1">
      <c r="A6998" s="3" t="s">
        <v>2</v>
      </c>
      <c r="B6998" s="3" t="s">
        <v>13357</v>
      </c>
      <c r="C6998" s="3" t="s">
        <v>16681</v>
      </c>
      <c r="D6998" s="12" t="s">
        <v>20904</v>
      </c>
      <c r="E6998" s="6" t="str">
        <f t="shared" si="339"/>
        <v>module=gdigit</v>
      </c>
      <c r="F6998" s="6" t="str">
        <f t="shared" si="340"/>
        <v>module=sdigit</v>
      </c>
    </row>
    <row r="6999" spans="1:6" ht="30" customHeight="1">
      <c r="A6999" s="3" t="s">
        <v>2</v>
      </c>
      <c r="B6999" s="3" t="s">
        <v>13358</v>
      </c>
      <c r="C6999" s="3" t="s">
        <v>16682</v>
      </c>
      <c r="D6999" s="12" t="s">
        <v>20905</v>
      </c>
      <c r="E6999" s="6" t="str">
        <f t="shared" si="339"/>
        <v>module=gdigit</v>
      </c>
      <c r="F6999" s="6" t="str">
        <f t="shared" si="340"/>
        <v>module=sdigit</v>
      </c>
    </row>
    <row r="7000" spans="1:6" ht="30" customHeight="1">
      <c r="A7000" s="3" t="s">
        <v>2</v>
      </c>
      <c r="B7000" s="3" t="s">
        <v>13359</v>
      </c>
      <c r="C7000" s="3" t="s">
        <v>16683</v>
      </c>
      <c r="D7000" s="12" t="s">
        <v>20906</v>
      </c>
      <c r="E7000" s="6" t="str">
        <f t="shared" si="339"/>
        <v>module=gdigit</v>
      </c>
      <c r="F7000" s="6" t="str">
        <f t="shared" si="340"/>
        <v>module=sdigit</v>
      </c>
    </row>
    <row r="7001" spans="1:6" ht="30" customHeight="1">
      <c r="A7001" s="3" t="s">
        <v>2</v>
      </c>
      <c r="B7001" s="3" t="s">
        <v>13360</v>
      </c>
      <c r="C7001" s="3" t="s">
        <v>16684</v>
      </c>
      <c r="D7001" s="12" t="s">
        <v>20907</v>
      </c>
      <c r="E7001" s="6" t="str">
        <f t="shared" si="339"/>
        <v>module=gdigit</v>
      </c>
      <c r="F7001" s="6" t="str">
        <f t="shared" si="340"/>
        <v>module=sdigit</v>
      </c>
    </row>
    <row r="7002" spans="1:6" ht="30" customHeight="1">
      <c r="A7002" s="3" t="s">
        <v>2</v>
      </c>
      <c r="B7002" s="3" t="s">
        <v>13361</v>
      </c>
      <c r="C7002" s="3" t="s">
        <v>16685</v>
      </c>
      <c r="D7002" s="12" t="s">
        <v>20908</v>
      </c>
      <c r="E7002" s="6" t="str">
        <f t="shared" si="339"/>
        <v>module=gdigit</v>
      </c>
      <c r="F7002" s="6" t="str">
        <f t="shared" si="340"/>
        <v>module=sdigit</v>
      </c>
    </row>
    <row r="7003" spans="1:6" ht="30" customHeight="1">
      <c r="A7003" s="3" t="s">
        <v>2</v>
      </c>
      <c r="B7003" s="3" t="s">
        <v>13362</v>
      </c>
      <c r="C7003" s="3" t="s">
        <v>16686</v>
      </c>
      <c r="D7003" s="12" t="s">
        <v>20909</v>
      </c>
      <c r="E7003" s="6" t="str">
        <f t="shared" si="339"/>
        <v>module=gdigit</v>
      </c>
      <c r="F7003" s="6" t="str">
        <f t="shared" si="340"/>
        <v>module=sdigit</v>
      </c>
    </row>
    <row r="7004" spans="1:6" ht="30" customHeight="1">
      <c r="A7004" s="3" t="s">
        <v>2</v>
      </c>
      <c r="B7004" s="3" t="s">
        <v>13363</v>
      </c>
      <c r="C7004" s="3" t="s">
        <v>16687</v>
      </c>
      <c r="D7004" s="12" t="s">
        <v>20910</v>
      </c>
      <c r="E7004" s="6" t="str">
        <f t="shared" si="339"/>
        <v>module=gdigit</v>
      </c>
      <c r="F7004" s="6" t="str">
        <f t="shared" si="340"/>
        <v>module=sdigit</v>
      </c>
    </row>
    <row r="7005" spans="1:6" ht="30" customHeight="1">
      <c r="A7005" s="3" t="s">
        <v>2</v>
      </c>
      <c r="B7005" s="3" t="s">
        <v>13364</v>
      </c>
      <c r="C7005" s="3" t="s">
        <v>16688</v>
      </c>
      <c r="D7005" s="12" t="s">
        <v>20911</v>
      </c>
      <c r="E7005" s="6" t="str">
        <f t="shared" si="339"/>
        <v>module=gdigit</v>
      </c>
      <c r="F7005" s="6" t="str">
        <f t="shared" si="340"/>
        <v>module=sdigit</v>
      </c>
    </row>
    <row r="7006" spans="1:6" ht="30" customHeight="1">
      <c r="A7006" s="3" t="s">
        <v>2</v>
      </c>
      <c r="B7006" s="3" t="s">
        <v>13365</v>
      </c>
      <c r="C7006" s="3" t="s">
        <v>16689</v>
      </c>
      <c r="D7006" s="12" t="s">
        <v>20912</v>
      </c>
      <c r="E7006" s="6" t="str">
        <f t="shared" si="339"/>
        <v>module=gdigit</v>
      </c>
      <c r="F7006" s="6" t="str">
        <f t="shared" si="340"/>
        <v>module=sdigit</v>
      </c>
    </row>
    <row r="7007" spans="1:6" ht="30" customHeight="1">
      <c r="A7007" s="3" t="s">
        <v>2</v>
      </c>
      <c r="B7007" s="3" t="s">
        <v>13366</v>
      </c>
      <c r="C7007" s="3" t="s">
        <v>16690</v>
      </c>
      <c r="D7007" s="12" t="s">
        <v>20913</v>
      </c>
      <c r="E7007" s="6" t="str">
        <f t="shared" si="339"/>
        <v>module=gdigit</v>
      </c>
      <c r="F7007" s="6" t="str">
        <f t="shared" si="340"/>
        <v>module=sdigit</v>
      </c>
    </row>
    <row r="7008" spans="1:6" ht="30" customHeight="1">
      <c r="A7008" s="3" t="s">
        <v>2</v>
      </c>
      <c r="B7008" s="3" t="s">
        <v>13367</v>
      </c>
      <c r="C7008" s="3" t="s">
        <v>16691</v>
      </c>
      <c r="D7008" s="12" t="s">
        <v>20914</v>
      </c>
      <c r="E7008" s="6" t="str">
        <f t="shared" si="339"/>
        <v>module=gdigit</v>
      </c>
      <c r="F7008" s="6" t="str">
        <f t="shared" si="340"/>
        <v>module=sdigit</v>
      </c>
    </row>
    <row r="7009" spans="1:6" ht="30" customHeight="1">
      <c r="A7009" s="3" t="s">
        <v>2</v>
      </c>
      <c r="B7009" s="3" t="s">
        <v>13368</v>
      </c>
      <c r="C7009" s="3" t="s">
        <v>16692</v>
      </c>
      <c r="D7009" s="12" t="s">
        <v>20915</v>
      </c>
      <c r="E7009" s="6" t="str">
        <f t="shared" si="339"/>
        <v>module=gdigit</v>
      </c>
      <c r="F7009" s="6" t="str">
        <f t="shared" si="340"/>
        <v>module=sdigit</v>
      </c>
    </row>
    <row r="7010" spans="1:6" ht="30" customHeight="1">
      <c r="A7010" s="3" t="s">
        <v>2</v>
      </c>
      <c r="B7010" s="3" t="s">
        <v>13369</v>
      </c>
      <c r="C7010" s="3" t="s">
        <v>16693</v>
      </c>
      <c r="D7010" s="12" t="s">
        <v>20916</v>
      </c>
      <c r="E7010" s="6" t="str">
        <f t="shared" si="339"/>
        <v>module=gdigit</v>
      </c>
      <c r="F7010" s="6" t="str">
        <f t="shared" si="340"/>
        <v>module=sdigit</v>
      </c>
    </row>
    <row r="7011" spans="1:6" ht="30" customHeight="1">
      <c r="A7011" s="3" t="s">
        <v>2</v>
      </c>
      <c r="B7011" s="3" t="s">
        <v>13370</v>
      </c>
      <c r="C7011" s="3" t="s">
        <v>16694</v>
      </c>
      <c r="D7011" s="12" t="s">
        <v>20917</v>
      </c>
      <c r="E7011" s="6" t="str">
        <f t="shared" si="339"/>
        <v>module=gdigit</v>
      </c>
      <c r="F7011" s="6" t="str">
        <f t="shared" si="340"/>
        <v>module=sdigit</v>
      </c>
    </row>
    <row r="7012" spans="1:6" ht="30" customHeight="1">
      <c r="A7012" s="3" t="s">
        <v>2</v>
      </c>
      <c r="B7012" s="3" t="s">
        <v>13371</v>
      </c>
      <c r="C7012" s="3" t="s">
        <v>16695</v>
      </c>
      <c r="D7012" s="12" t="s">
        <v>20918</v>
      </c>
      <c r="E7012" s="6" t="str">
        <f t="shared" ref="E7012:E7043" si="341">HYPERLINK("http://www.ssc.wisc.edu/wlsresearch/documentation/waves/?wave=grad2k&amp;module=geolprep","module=geolprep")</f>
        <v>module=geolprep</v>
      </c>
      <c r="F7012" s="6" t="str">
        <f t="shared" ref="F7012:F7057" si="342">HYPERLINK("http://www.ssc.wisc.edu/wlsresearch/documentation/waves/?wave=sib2k&amp;module=seolprep","module=seolprep")</f>
        <v>module=seolprep</v>
      </c>
    </row>
    <row r="7013" spans="1:6" ht="30" customHeight="1">
      <c r="A7013" s="3" t="s">
        <v>2</v>
      </c>
      <c r="B7013" s="3" t="s">
        <v>13372</v>
      </c>
      <c r="C7013" s="3" t="s">
        <v>16696</v>
      </c>
      <c r="D7013" s="12" t="s">
        <v>20919</v>
      </c>
      <c r="E7013" s="6" t="str">
        <f t="shared" si="341"/>
        <v>module=geolprep</v>
      </c>
      <c r="F7013" s="6" t="str">
        <f t="shared" si="342"/>
        <v>module=seolprep</v>
      </c>
    </row>
    <row r="7014" spans="1:6" ht="30" customHeight="1">
      <c r="A7014" s="3" t="s">
        <v>2</v>
      </c>
      <c r="B7014" s="3" t="s">
        <v>13373</v>
      </c>
      <c r="C7014" s="3" t="s">
        <v>16697</v>
      </c>
      <c r="D7014" s="12" t="s">
        <v>20920</v>
      </c>
      <c r="E7014" s="6" t="str">
        <f t="shared" si="341"/>
        <v>module=geolprep</v>
      </c>
      <c r="F7014" s="6" t="str">
        <f t="shared" si="342"/>
        <v>module=seolprep</v>
      </c>
    </row>
    <row r="7015" spans="1:6" ht="30" customHeight="1">
      <c r="A7015" s="3" t="s">
        <v>2</v>
      </c>
      <c r="B7015" s="3" t="s">
        <v>13374</v>
      </c>
      <c r="C7015" s="3" t="s">
        <v>16698</v>
      </c>
      <c r="D7015" s="12" t="s">
        <v>20921</v>
      </c>
      <c r="E7015" s="6" t="str">
        <f t="shared" si="341"/>
        <v>module=geolprep</v>
      </c>
      <c r="F7015" s="6" t="str">
        <f t="shared" si="342"/>
        <v>module=seolprep</v>
      </c>
    </row>
    <row r="7016" spans="1:6" ht="30" customHeight="1">
      <c r="A7016" s="3" t="s">
        <v>2</v>
      </c>
      <c r="B7016" s="3" t="s">
        <v>13375</v>
      </c>
      <c r="C7016" s="3" t="s">
        <v>16699</v>
      </c>
      <c r="D7016" s="12" t="s">
        <v>20922</v>
      </c>
      <c r="E7016" s="6" t="str">
        <f t="shared" si="341"/>
        <v>module=geolprep</v>
      </c>
      <c r="F7016" s="6" t="str">
        <f t="shared" si="342"/>
        <v>module=seolprep</v>
      </c>
    </row>
    <row r="7017" spans="1:6" ht="30" customHeight="1">
      <c r="A7017" s="3" t="s">
        <v>2</v>
      </c>
      <c r="B7017" s="3" t="s">
        <v>13376</v>
      </c>
      <c r="C7017" s="3" t="s">
        <v>16700</v>
      </c>
      <c r="D7017" s="12" t="s">
        <v>20923</v>
      </c>
      <c r="E7017" s="6" t="str">
        <f t="shared" si="341"/>
        <v>module=geolprep</v>
      </c>
      <c r="F7017" s="6" t="str">
        <f t="shared" si="342"/>
        <v>module=seolprep</v>
      </c>
    </row>
    <row r="7018" spans="1:6" ht="30" customHeight="1">
      <c r="A7018" s="3" t="s">
        <v>2</v>
      </c>
      <c r="B7018" s="3" t="s">
        <v>13377</v>
      </c>
      <c r="C7018" s="3" t="s">
        <v>16701</v>
      </c>
      <c r="D7018" s="12" t="s">
        <v>20924</v>
      </c>
      <c r="E7018" s="6" t="str">
        <f t="shared" si="341"/>
        <v>module=geolprep</v>
      </c>
      <c r="F7018" s="6" t="str">
        <f t="shared" si="342"/>
        <v>module=seolprep</v>
      </c>
    </row>
    <row r="7019" spans="1:6" ht="30" customHeight="1">
      <c r="A7019" s="3" t="s">
        <v>2</v>
      </c>
      <c r="B7019" s="3" t="s">
        <v>13378</v>
      </c>
      <c r="C7019" s="3" t="s">
        <v>16702</v>
      </c>
      <c r="D7019" s="12" t="s">
        <v>20925</v>
      </c>
      <c r="E7019" s="6" t="str">
        <f t="shared" si="341"/>
        <v>module=geolprep</v>
      </c>
      <c r="F7019" s="6" t="str">
        <f t="shared" si="342"/>
        <v>module=seolprep</v>
      </c>
    </row>
    <row r="7020" spans="1:6" ht="30" customHeight="1">
      <c r="A7020" s="3" t="s">
        <v>2</v>
      </c>
      <c r="B7020" s="3" t="s">
        <v>13379</v>
      </c>
      <c r="C7020" s="3" t="s">
        <v>16703</v>
      </c>
      <c r="D7020" s="12" t="s">
        <v>20926</v>
      </c>
      <c r="E7020" s="6" t="str">
        <f t="shared" si="341"/>
        <v>module=geolprep</v>
      </c>
      <c r="F7020" s="6" t="str">
        <f t="shared" si="342"/>
        <v>module=seolprep</v>
      </c>
    </row>
    <row r="7021" spans="1:6" ht="30" customHeight="1">
      <c r="A7021" s="3" t="s">
        <v>2</v>
      </c>
      <c r="B7021" s="3" t="s">
        <v>13380</v>
      </c>
      <c r="C7021" s="3" t="s">
        <v>16704</v>
      </c>
      <c r="D7021" s="12" t="s">
        <v>20927</v>
      </c>
      <c r="E7021" s="6" t="str">
        <f t="shared" si="341"/>
        <v>module=geolprep</v>
      </c>
      <c r="F7021" s="6" t="str">
        <f t="shared" si="342"/>
        <v>module=seolprep</v>
      </c>
    </row>
    <row r="7022" spans="1:6" ht="30" customHeight="1">
      <c r="A7022" s="3" t="s">
        <v>2</v>
      </c>
      <c r="B7022" s="3" t="s">
        <v>13381</v>
      </c>
      <c r="C7022" s="3" t="s">
        <v>16705</v>
      </c>
      <c r="D7022" s="12" t="s">
        <v>20928</v>
      </c>
      <c r="E7022" s="6" t="str">
        <f t="shared" si="341"/>
        <v>module=geolprep</v>
      </c>
      <c r="F7022" s="6" t="str">
        <f t="shared" si="342"/>
        <v>module=seolprep</v>
      </c>
    </row>
    <row r="7023" spans="1:6" ht="30" customHeight="1">
      <c r="A7023" s="3" t="s">
        <v>2</v>
      </c>
      <c r="B7023" s="3" t="s">
        <v>13382</v>
      </c>
      <c r="C7023" s="3" t="s">
        <v>16706</v>
      </c>
      <c r="D7023" s="12" t="s">
        <v>20929</v>
      </c>
      <c r="E7023" s="6" t="str">
        <f t="shared" si="341"/>
        <v>module=geolprep</v>
      </c>
      <c r="F7023" s="6" t="str">
        <f t="shared" si="342"/>
        <v>module=seolprep</v>
      </c>
    </row>
    <row r="7024" spans="1:6" ht="30" customHeight="1">
      <c r="A7024" s="3" t="s">
        <v>2</v>
      </c>
      <c r="B7024" s="3" t="s">
        <v>13383</v>
      </c>
      <c r="C7024" s="3" t="s">
        <v>16707</v>
      </c>
      <c r="D7024" s="12" t="s">
        <v>20930</v>
      </c>
      <c r="E7024" s="6" t="str">
        <f t="shared" si="341"/>
        <v>module=geolprep</v>
      </c>
      <c r="F7024" s="6" t="str">
        <f t="shared" si="342"/>
        <v>module=seolprep</v>
      </c>
    </row>
    <row r="7025" spans="1:6" ht="30" customHeight="1">
      <c r="A7025" s="3" t="s">
        <v>2</v>
      </c>
      <c r="B7025" s="3" t="s">
        <v>13384</v>
      </c>
      <c r="C7025" s="3" t="s">
        <v>16708</v>
      </c>
      <c r="D7025" s="12" t="s">
        <v>20931</v>
      </c>
      <c r="E7025" s="6" t="str">
        <f t="shared" si="341"/>
        <v>module=geolprep</v>
      </c>
      <c r="F7025" s="6" t="str">
        <f t="shared" si="342"/>
        <v>module=seolprep</v>
      </c>
    </row>
    <row r="7026" spans="1:6" ht="30" customHeight="1">
      <c r="A7026" s="3" t="s">
        <v>2</v>
      </c>
      <c r="B7026" s="3" t="s">
        <v>13385</v>
      </c>
      <c r="C7026" s="3" t="s">
        <v>16709</v>
      </c>
      <c r="D7026" s="12" t="s">
        <v>20932</v>
      </c>
      <c r="E7026" s="6" t="str">
        <f t="shared" si="341"/>
        <v>module=geolprep</v>
      </c>
      <c r="F7026" s="6" t="str">
        <f t="shared" si="342"/>
        <v>module=seolprep</v>
      </c>
    </row>
    <row r="7027" spans="1:6" ht="30" customHeight="1">
      <c r="A7027" s="3" t="s">
        <v>2</v>
      </c>
      <c r="B7027" s="3" t="s">
        <v>13386</v>
      </c>
      <c r="C7027" s="3" t="s">
        <v>16710</v>
      </c>
      <c r="D7027" s="12" t="s">
        <v>20933</v>
      </c>
      <c r="E7027" s="6" t="str">
        <f t="shared" si="341"/>
        <v>module=geolprep</v>
      </c>
      <c r="F7027" s="6" t="str">
        <f t="shared" si="342"/>
        <v>module=seolprep</v>
      </c>
    </row>
    <row r="7028" spans="1:6" ht="30" customHeight="1">
      <c r="A7028" s="3" t="s">
        <v>2</v>
      </c>
      <c r="B7028" s="3" t="s">
        <v>13387</v>
      </c>
      <c r="C7028" s="3" t="s">
        <v>16711</v>
      </c>
      <c r="D7028" s="12" t="s">
        <v>20934</v>
      </c>
      <c r="E7028" s="6" t="str">
        <f t="shared" si="341"/>
        <v>module=geolprep</v>
      </c>
      <c r="F7028" s="6" t="str">
        <f t="shared" si="342"/>
        <v>module=seolprep</v>
      </c>
    </row>
    <row r="7029" spans="1:6" ht="30" customHeight="1">
      <c r="A7029" s="3" t="s">
        <v>2</v>
      </c>
      <c r="B7029" s="3" t="s">
        <v>13388</v>
      </c>
      <c r="C7029" s="3" t="s">
        <v>16712</v>
      </c>
      <c r="D7029" s="12" t="s">
        <v>20935</v>
      </c>
      <c r="E7029" s="6" t="str">
        <f t="shared" si="341"/>
        <v>module=geolprep</v>
      </c>
      <c r="F7029" s="6" t="str">
        <f t="shared" si="342"/>
        <v>module=seolprep</v>
      </c>
    </row>
    <row r="7030" spans="1:6" ht="30" customHeight="1">
      <c r="A7030" s="3" t="s">
        <v>2</v>
      </c>
      <c r="B7030" s="3" t="s">
        <v>13389</v>
      </c>
      <c r="C7030" s="3" t="s">
        <v>16713</v>
      </c>
      <c r="D7030" s="12" t="s">
        <v>20936</v>
      </c>
      <c r="E7030" s="6" t="str">
        <f t="shared" si="341"/>
        <v>module=geolprep</v>
      </c>
      <c r="F7030" s="6" t="str">
        <f t="shared" si="342"/>
        <v>module=seolprep</v>
      </c>
    </row>
    <row r="7031" spans="1:6" ht="30" customHeight="1">
      <c r="A7031" s="3" t="s">
        <v>2</v>
      </c>
      <c r="B7031" s="3" t="s">
        <v>13390</v>
      </c>
      <c r="C7031" s="3" t="s">
        <v>16714</v>
      </c>
      <c r="D7031" s="12" t="s">
        <v>20937</v>
      </c>
      <c r="E7031" s="6" t="str">
        <f t="shared" si="341"/>
        <v>module=geolprep</v>
      </c>
      <c r="F7031" s="6" t="str">
        <f t="shared" si="342"/>
        <v>module=seolprep</v>
      </c>
    </row>
    <row r="7032" spans="1:6" ht="30" customHeight="1">
      <c r="A7032" s="3" t="s">
        <v>2</v>
      </c>
      <c r="B7032" s="3" t="s">
        <v>13391</v>
      </c>
      <c r="C7032" s="3" t="s">
        <v>16715</v>
      </c>
      <c r="D7032" s="12" t="s">
        <v>20938</v>
      </c>
      <c r="E7032" s="6" t="str">
        <f t="shared" si="341"/>
        <v>module=geolprep</v>
      </c>
      <c r="F7032" s="6" t="str">
        <f t="shared" si="342"/>
        <v>module=seolprep</v>
      </c>
    </row>
    <row r="7033" spans="1:6" ht="30" customHeight="1">
      <c r="A7033" s="3" t="s">
        <v>2</v>
      </c>
      <c r="B7033" s="3" t="s">
        <v>13392</v>
      </c>
      <c r="C7033" s="3" t="s">
        <v>16716</v>
      </c>
      <c r="D7033" s="12" t="s">
        <v>20939</v>
      </c>
      <c r="E7033" s="6" t="str">
        <f t="shared" si="341"/>
        <v>module=geolprep</v>
      </c>
      <c r="F7033" s="6" t="str">
        <f t="shared" si="342"/>
        <v>module=seolprep</v>
      </c>
    </row>
    <row r="7034" spans="1:6" ht="30" customHeight="1">
      <c r="A7034" s="3" t="s">
        <v>2</v>
      </c>
      <c r="B7034" s="3" t="s">
        <v>13393</v>
      </c>
      <c r="C7034" s="3" t="s">
        <v>16717</v>
      </c>
      <c r="D7034" s="12" t="s">
        <v>20940</v>
      </c>
      <c r="E7034" s="6" t="str">
        <f t="shared" si="341"/>
        <v>module=geolprep</v>
      </c>
      <c r="F7034" s="6" t="str">
        <f t="shared" si="342"/>
        <v>module=seolprep</v>
      </c>
    </row>
    <row r="7035" spans="1:6" ht="30" customHeight="1">
      <c r="A7035" s="3" t="s">
        <v>2</v>
      </c>
      <c r="B7035" s="3" t="s">
        <v>13394</v>
      </c>
      <c r="C7035" s="3" t="s">
        <v>16718</v>
      </c>
      <c r="D7035" s="12" t="s">
        <v>20941</v>
      </c>
      <c r="E7035" s="6" t="str">
        <f t="shared" si="341"/>
        <v>module=geolprep</v>
      </c>
      <c r="F7035" s="6" t="str">
        <f t="shared" si="342"/>
        <v>module=seolprep</v>
      </c>
    </row>
    <row r="7036" spans="1:6" ht="30" customHeight="1">
      <c r="A7036" s="3" t="s">
        <v>2</v>
      </c>
      <c r="B7036" s="3" t="s">
        <v>13395</v>
      </c>
      <c r="C7036" s="3" t="s">
        <v>16719</v>
      </c>
      <c r="D7036" s="12" t="s">
        <v>20942</v>
      </c>
      <c r="E7036" s="6" t="str">
        <f t="shared" si="341"/>
        <v>module=geolprep</v>
      </c>
      <c r="F7036" s="6" t="str">
        <f t="shared" si="342"/>
        <v>module=seolprep</v>
      </c>
    </row>
    <row r="7037" spans="1:6" ht="30" customHeight="1">
      <c r="A7037" s="3" t="s">
        <v>2</v>
      </c>
      <c r="B7037" s="3" t="s">
        <v>13396</v>
      </c>
      <c r="C7037" s="3" t="s">
        <v>16720</v>
      </c>
      <c r="D7037" s="12" t="s">
        <v>20943</v>
      </c>
      <c r="E7037" s="6" t="str">
        <f t="shared" si="341"/>
        <v>module=geolprep</v>
      </c>
      <c r="F7037" s="6" t="str">
        <f t="shared" si="342"/>
        <v>module=seolprep</v>
      </c>
    </row>
    <row r="7038" spans="1:6" ht="30" customHeight="1">
      <c r="A7038" s="3" t="s">
        <v>2</v>
      </c>
      <c r="B7038" s="3" t="s">
        <v>13397</v>
      </c>
      <c r="C7038" s="3" t="s">
        <v>16721</v>
      </c>
      <c r="D7038" s="12" t="s">
        <v>20944</v>
      </c>
      <c r="E7038" s="6" t="str">
        <f t="shared" si="341"/>
        <v>module=geolprep</v>
      </c>
      <c r="F7038" s="6" t="str">
        <f t="shared" si="342"/>
        <v>module=seolprep</v>
      </c>
    </row>
    <row r="7039" spans="1:6" ht="30" customHeight="1">
      <c r="A7039" s="3" t="s">
        <v>2</v>
      </c>
      <c r="B7039" s="3" t="s">
        <v>13398</v>
      </c>
      <c r="C7039" s="3" t="s">
        <v>16722</v>
      </c>
      <c r="D7039" s="12" t="s">
        <v>20945</v>
      </c>
      <c r="E7039" s="6" t="str">
        <f t="shared" si="341"/>
        <v>module=geolprep</v>
      </c>
      <c r="F7039" s="6" t="str">
        <f t="shared" si="342"/>
        <v>module=seolprep</v>
      </c>
    </row>
    <row r="7040" spans="1:6" ht="30" customHeight="1">
      <c r="A7040" s="3" t="s">
        <v>2</v>
      </c>
      <c r="B7040" s="3" t="s">
        <v>13399</v>
      </c>
      <c r="C7040" s="3" t="s">
        <v>16723</v>
      </c>
      <c r="D7040" s="12" t="s">
        <v>20946</v>
      </c>
      <c r="E7040" s="6" t="str">
        <f t="shared" si="341"/>
        <v>module=geolprep</v>
      </c>
      <c r="F7040" s="6" t="str">
        <f t="shared" si="342"/>
        <v>module=seolprep</v>
      </c>
    </row>
    <row r="7041" spans="1:6" ht="30" customHeight="1">
      <c r="A7041" s="3" t="s">
        <v>2</v>
      </c>
      <c r="B7041" s="3" t="s">
        <v>13400</v>
      </c>
      <c r="C7041" s="3" t="s">
        <v>16724</v>
      </c>
      <c r="D7041" s="12" t="s">
        <v>20947</v>
      </c>
      <c r="E7041" s="6" t="str">
        <f t="shared" si="341"/>
        <v>module=geolprep</v>
      </c>
      <c r="F7041" s="6" t="str">
        <f t="shared" si="342"/>
        <v>module=seolprep</v>
      </c>
    </row>
    <row r="7042" spans="1:6" ht="30" customHeight="1">
      <c r="A7042" s="3" t="s">
        <v>2</v>
      </c>
      <c r="B7042" s="3" t="s">
        <v>13401</v>
      </c>
      <c r="C7042" s="3" t="s">
        <v>16725</v>
      </c>
      <c r="D7042" s="12" t="s">
        <v>20948</v>
      </c>
      <c r="E7042" s="6" t="str">
        <f t="shared" si="341"/>
        <v>module=geolprep</v>
      </c>
      <c r="F7042" s="6" t="str">
        <f t="shared" si="342"/>
        <v>module=seolprep</v>
      </c>
    </row>
    <row r="7043" spans="1:6" ht="30" customHeight="1">
      <c r="A7043" s="3" t="s">
        <v>2</v>
      </c>
      <c r="B7043" s="3" t="s">
        <v>13402</v>
      </c>
      <c r="C7043" s="3" t="s">
        <v>16726</v>
      </c>
      <c r="D7043" s="12" t="s">
        <v>20949</v>
      </c>
      <c r="E7043" s="6" t="str">
        <f t="shared" si="341"/>
        <v>module=geolprep</v>
      </c>
      <c r="F7043" s="6" t="str">
        <f t="shared" si="342"/>
        <v>module=seolprep</v>
      </c>
    </row>
    <row r="7044" spans="1:6" ht="30" customHeight="1">
      <c r="A7044" s="3" t="s">
        <v>2</v>
      </c>
      <c r="B7044" s="3" t="s">
        <v>13403</v>
      </c>
      <c r="C7044" s="3" t="s">
        <v>16727</v>
      </c>
      <c r="D7044" s="12" t="s">
        <v>20950</v>
      </c>
      <c r="E7044" s="6" t="str">
        <f t="shared" ref="E7044:E7063" si="343">HYPERLINK("http://www.ssc.wisc.edu/wlsresearch/documentation/waves/?wave=grad2k&amp;module=geolprep","module=geolprep")</f>
        <v>module=geolprep</v>
      </c>
      <c r="F7044" s="6" t="str">
        <f t="shared" si="342"/>
        <v>module=seolprep</v>
      </c>
    </row>
    <row r="7045" spans="1:6" ht="30" customHeight="1">
      <c r="A7045" s="3" t="s">
        <v>2</v>
      </c>
      <c r="B7045" s="3" t="s">
        <v>13404</v>
      </c>
      <c r="C7045" s="3" t="s">
        <v>16728</v>
      </c>
      <c r="D7045" s="12" t="s">
        <v>20951</v>
      </c>
      <c r="E7045" s="6" t="str">
        <f t="shared" si="343"/>
        <v>module=geolprep</v>
      </c>
      <c r="F7045" s="6" t="str">
        <f t="shared" si="342"/>
        <v>module=seolprep</v>
      </c>
    </row>
    <row r="7046" spans="1:6" ht="30" customHeight="1">
      <c r="A7046" s="3" t="s">
        <v>2</v>
      </c>
      <c r="B7046" s="3" t="s">
        <v>13405</v>
      </c>
      <c r="C7046" s="3" t="s">
        <v>16729</v>
      </c>
      <c r="D7046" s="12" t="s">
        <v>20952</v>
      </c>
      <c r="E7046" s="6" t="str">
        <f t="shared" si="343"/>
        <v>module=geolprep</v>
      </c>
      <c r="F7046" s="6" t="str">
        <f t="shared" si="342"/>
        <v>module=seolprep</v>
      </c>
    </row>
    <row r="7047" spans="1:6" ht="30" customHeight="1">
      <c r="A7047" s="3" t="s">
        <v>2</v>
      </c>
      <c r="B7047" s="3" t="s">
        <v>13406</v>
      </c>
      <c r="C7047" s="3" t="s">
        <v>16730</v>
      </c>
      <c r="D7047" s="12" t="s">
        <v>20953</v>
      </c>
      <c r="E7047" s="6" t="str">
        <f t="shared" si="343"/>
        <v>module=geolprep</v>
      </c>
      <c r="F7047" s="6" t="str">
        <f t="shared" si="342"/>
        <v>module=seolprep</v>
      </c>
    </row>
    <row r="7048" spans="1:6" ht="30" customHeight="1">
      <c r="A7048" s="3" t="s">
        <v>2</v>
      </c>
      <c r="B7048" s="3" t="s">
        <v>13407</v>
      </c>
      <c r="C7048" s="3" t="s">
        <v>16731</v>
      </c>
      <c r="D7048" s="12" t="s">
        <v>20954</v>
      </c>
      <c r="E7048" s="6" t="str">
        <f t="shared" si="343"/>
        <v>module=geolprep</v>
      </c>
      <c r="F7048" s="6" t="str">
        <f t="shared" si="342"/>
        <v>module=seolprep</v>
      </c>
    </row>
    <row r="7049" spans="1:6" ht="30" customHeight="1">
      <c r="A7049" s="3" t="s">
        <v>2</v>
      </c>
      <c r="B7049" s="3" t="s">
        <v>13408</v>
      </c>
      <c r="C7049" s="3" t="s">
        <v>16732</v>
      </c>
      <c r="D7049" s="12" t="s">
        <v>20955</v>
      </c>
      <c r="E7049" s="6" t="str">
        <f t="shared" si="343"/>
        <v>module=geolprep</v>
      </c>
      <c r="F7049" s="6" t="str">
        <f t="shared" si="342"/>
        <v>module=seolprep</v>
      </c>
    </row>
    <row r="7050" spans="1:6" ht="30" customHeight="1">
      <c r="A7050" s="3" t="s">
        <v>2</v>
      </c>
      <c r="B7050" s="3" t="s">
        <v>13409</v>
      </c>
      <c r="C7050" s="3" t="s">
        <v>16733</v>
      </c>
      <c r="D7050" s="12" t="s">
        <v>20956</v>
      </c>
      <c r="E7050" s="6" t="str">
        <f t="shared" si="343"/>
        <v>module=geolprep</v>
      </c>
      <c r="F7050" s="6" t="str">
        <f t="shared" si="342"/>
        <v>module=seolprep</v>
      </c>
    </row>
    <row r="7051" spans="1:6" ht="30" customHeight="1">
      <c r="A7051" s="3" t="s">
        <v>2</v>
      </c>
      <c r="B7051" s="3" t="s">
        <v>13410</v>
      </c>
      <c r="C7051" s="3" t="s">
        <v>16734</v>
      </c>
      <c r="D7051" s="12" t="s">
        <v>20957</v>
      </c>
      <c r="E7051" s="6" t="str">
        <f t="shared" si="343"/>
        <v>module=geolprep</v>
      </c>
      <c r="F7051" s="6" t="str">
        <f t="shared" si="342"/>
        <v>module=seolprep</v>
      </c>
    </row>
    <row r="7052" spans="1:6" ht="30" customHeight="1">
      <c r="A7052" s="3" t="s">
        <v>2</v>
      </c>
      <c r="B7052" s="3" t="s">
        <v>13411</v>
      </c>
      <c r="C7052" s="3" t="s">
        <v>16735</v>
      </c>
      <c r="D7052" s="12" t="s">
        <v>20958</v>
      </c>
      <c r="E7052" s="6" t="str">
        <f t="shared" si="343"/>
        <v>module=geolprep</v>
      </c>
      <c r="F7052" s="6" t="str">
        <f t="shared" si="342"/>
        <v>module=seolprep</v>
      </c>
    </row>
    <row r="7053" spans="1:6" ht="30" customHeight="1">
      <c r="A7053" s="3" t="s">
        <v>2</v>
      </c>
      <c r="B7053" s="3" t="s">
        <v>13412</v>
      </c>
      <c r="C7053" s="3" t="s">
        <v>16736</v>
      </c>
      <c r="D7053" s="12" t="s">
        <v>20959</v>
      </c>
      <c r="E7053" s="6" t="str">
        <f t="shared" si="343"/>
        <v>module=geolprep</v>
      </c>
      <c r="F7053" s="6" t="str">
        <f t="shared" si="342"/>
        <v>module=seolprep</v>
      </c>
    </row>
    <row r="7054" spans="1:6" ht="30" customHeight="1">
      <c r="A7054" s="3" t="s">
        <v>2</v>
      </c>
      <c r="B7054" s="3" t="s">
        <v>13413</v>
      </c>
      <c r="C7054" s="3" t="s">
        <v>16737</v>
      </c>
      <c r="D7054" s="12" t="s">
        <v>20960</v>
      </c>
      <c r="E7054" s="6" t="str">
        <f t="shared" si="343"/>
        <v>module=geolprep</v>
      </c>
      <c r="F7054" s="6" t="str">
        <f t="shared" si="342"/>
        <v>module=seolprep</v>
      </c>
    </row>
    <row r="7055" spans="1:6" ht="30" customHeight="1">
      <c r="A7055" s="3" t="s">
        <v>2</v>
      </c>
      <c r="B7055" s="3" t="s">
        <v>13414</v>
      </c>
      <c r="C7055" s="3" t="s">
        <v>16738</v>
      </c>
      <c r="D7055" s="12" t="s">
        <v>20961</v>
      </c>
      <c r="E7055" s="6" t="str">
        <f t="shared" si="343"/>
        <v>module=geolprep</v>
      </c>
      <c r="F7055" s="6" t="str">
        <f t="shared" si="342"/>
        <v>module=seolprep</v>
      </c>
    </row>
    <row r="7056" spans="1:6" ht="30" customHeight="1">
      <c r="A7056" s="3" t="s">
        <v>2</v>
      </c>
      <c r="B7056" s="3" t="s">
        <v>13415</v>
      </c>
      <c r="C7056" s="3" t="s">
        <v>16739</v>
      </c>
      <c r="D7056" s="12" t="s">
        <v>20962</v>
      </c>
      <c r="E7056" s="6" t="str">
        <f t="shared" si="343"/>
        <v>module=geolprep</v>
      </c>
      <c r="F7056" s="6" t="str">
        <f t="shared" si="342"/>
        <v>module=seolprep</v>
      </c>
    </row>
    <row r="7057" spans="1:6" ht="30" customHeight="1">
      <c r="A7057" s="3" t="s">
        <v>2</v>
      </c>
      <c r="B7057" s="3" t="s">
        <v>13416</v>
      </c>
      <c r="C7057" s="3" t="s">
        <v>16740</v>
      </c>
      <c r="D7057" s="12" t="s">
        <v>20963</v>
      </c>
      <c r="E7057" s="6" t="str">
        <f t="shared" si="343"/>
        <v>module=geolprep</v>
      </c>
      <c r="F7057" s="6" t="str">
        <f t="shared" si="342"/>
        <v>module=seolprep</v>
      </c>
    </row>
    <row r="7058" spans="1:6" ht="30" customHeight="1">
      <c r="A7058" s="3" t="s">
        <v>3</v>
      </c>
      <c r="B7058" s="3" t="s">
        <v>13417</v>
      </c>
      <c r="C7058" s="3" t="s">
        <v>13417</v>
      </c>
      <c r="D7058" s="12" t="s">
        <v>20964</v>
      </c>
      <c r="E7058" s="6" t="str">
        <f t="shared" si="343"/>
        <v>module=geolprep</v>
      </c>
      <c r="F7058" s="3" t="s">
        <v>114</v>
      </c>
    </row>
    <row r="7059" spans="1:6" ht="30" customHeight="1">
      <c r="A7059" s="3" t="s">
        <v>3</v>
      </c>
      <c r="B7059" s="3" t="s">
        <v>13418</v>
      </c>
      <c r="C7059" s="3" t="s">
        <v>13418</v>
      </c>
      <c r="D7059" s="12" t="s">
        <v>20964</v>
      </c>
      <c r="E7059" s="6" t="str">
        <f t="shared" si="343"/>
        <v>module=geolprep</v>
      </c>
      <c r="F7059" s="3" t="s">
        <v>114</v>
      </c>
    </row>
    <row r="7060" spans="1:6" ht="30" customHeight="1">
      <c r="A7060" s="3" t="s">
        <v>3</v>
      </c>
      <c r="B7060" s="3" t="s">
        <v>13419</v>
      </c>
      <c r="C7060" s="3" t="s">
        <v>13419</v>
      </c>
      <c r="D7060" s="12" t="s">
        <v>20965</v>
      </c>
      <c r="E7060" s="6" t="str">
        <f t="shared" si="343"/>
        <v>module=geolprep</v>
      </c>
      <c r="F7060" s="3" t="s">
        <v>114</v>
      </c>
    </row>
    <row r="7061" spans="1:6" ht="30" customHeight="1">
      <c r="A7061" s="3" t="s">
        <v>3</v>
      </c>
      <c r="B7061" s="3" t="s">
        <v>13420</v>
      </c>
      <c r="C7061" s="3" t="s">
        <v>13420</v>
      </c>
      <c r="D7061" s="12" t="s">
        <v>20966</v>
      </c>
      <c r="E7061" s="6" t="str">
        <f t="shared" si="343"/>
        <v>module=geolprep</v>
      </c>
      <c r="F7061" s="3" t="s">
        <v>114</v>
      </c>
    </row>
    <row r="7062" spans="1:6" ht="30" customHeight="1">
      <c r="A7062" s="3" t="s">
        <v>3</v>
      </c>
      <c r="B7062" s="3" t="s">
        <v>13421</v>
      </c>
      <c r="C7062" s="3" t="s">
        <v>13421</v>
      </c>
      <c r="D7062" s="12" t="s">
        <v>20967</v>
      </c>
      <c r="E7062" s="6" t="str">
        <f t="shared" si="343"/>
        <v>module=geolprep</v>
      </c>
      <c r="F7062" s="3" t="s">
        <v>114</v>
      </c>
    </row>
    <row r="7063" spans="1:6" ht="30" customHeight="1">
      <c r="A7063" s="3" t="s">
        <v>3</v>
      </c>
      <c r="B7063" s="3" t="s">
        <v>13422</v>
      </c>
      <c r="C7063" s="3" t="s">
        <v>13422</v>
      </c>
      <c r="D7063" s="12" t="s">
        <v>20968</v>
      </c>
      <c r="E7063" s="6" t="str">
        <f t="shared" si="343"/>
        <v>module=geolprep</v>
      </c>
      <c r="F7063" s="3" t="s">
        <v>114</v>
      </c>
    </row>
    <row r="7064" spans="1:6" ht="30" customHeight="1">
      <c r="A7064" s="3" t="s">
        <v>2</v>
      </c>
      <c r="B7064" s="3" t="s">
        <v>13423</v>
      </c>
      <c r="C7064" s="3" t="s">
        <v>16741</v>
      </c>
      <c r="D7064" s="12" t="s">
        <v>20969</v>
      </c>
      <c r="E7064" s="6" t="str">
        <f t="shared" ref="E7064:E7095" si="344">HYPERLINK("http://www.ssc.wisc.edu/wlsresearch/documentation/waves/?wave=grad2k&amp;module=geoldth","module=geoldth")</f>
        <v>module=geoldth</v>
      </c>
      <c r="F7064" s="6" t="str">
        <f t="shared" ref="F7064:F7095" si="345">HYPERLINK("http://www.ssc.wisc.edu/wlsresearch/documentation/waves/?wave=sib2k&amp;module=seoldth","module=seoldth")</f>
        <v>module=seoldth</v>
      </c>
    </row>
    <row r="7065" spans="1:6" ht="30" customHeight="1">
      <c r="A7065" s="3" t="s">
        <v>2</v>
      </c>
      <c r="B7065" s="3" t="s">
        <v>13424</v>
      </c>
      <c r="C7065" s="3" t="s">
        <v>16742</v>
      </c>
      <c r="D7065" s="12" t="s">
        <v>20970</v>
      </c>
      <c r="E7065" s="6" t="str">
        <f t="shared" si="344"/>
        <v>module=geoldth</v>
      </c>
      <c r="F7065" s="6" t="str">
        <f t="shared" si="345"/>
        <v>module=seoldth</v>
      </c>
    </row>
    <row r="7066" spans="1:6" ht="30" customHeight="1">
      <c r="A7066" s="3" t="s">
        <v>2</v>
      </c>
      <c r="B7066" s="3" t="s">
        <v>13425</v>
      </c>
      <c r="C7066" s="3" t="s">
        <v>16743</v>
      </c>
      <c r="D7066" s="12" t="s">
        <v>20971</v>
      </c>
      <c r="E7066" s="6" t="str">
        <f t="shared" si="344"/>
        <v>module=geoldth</v>
      </c>
      <c r="F7066" s="6" t="str">
        <f t="shared" si="345"/>
        <v>module=seoldth</v>
      </c>
    </row>
    <row r="7067" spans="1:6" ht="30" customHeight="1">
      <c r="A7067" s="3" t="s">
        <v>2</v>
      </c>
      <c r="B7067" s="3" t="s">
        <v>13426</v>
      </c>
      <c r="C7067" s="3" t="s">
        <v>16744</v>
      </c>
      <c r="D7067" s="12" t="s">
        <v>20972</v>
      </c>
      <c r="E7067" s="6" t="str">
        <f t="shared" si="344"/>
        <v>module=geoldth</v>
      </c>
      <c r="F7067" s="6" t="str">
        <f t="shared" si="345"/>
        <v>module=seoldth</v>
      </c>
    </row>
    <row r="7068" spans="1:6" ht="30" customHeight="1">
      <c r="A7068" s="3" t="s">
        <v>2</v>
      </c>
      <c r="B7068" s="3" t="s">
        <v>13427</v>
      </c>
      <c r="C7068" s="3" t="s">
        <v>16745</v>
      </c>
      <c r="D7068" s="12" t="s">
        <v>20973</v>
      </c>
      <c r="E7068" s="6" t="str">
        <f t="shared" si="344"/>
        <v>module=geoldth</v>
      </c>
      <c r="F7068" s="6" t="str">
        <f t="shared" si="345"/>
        <v>module=seoldth</v>
      </c>
    </row>
    <row r="7069" spans="1:6" ht="30" customHeight="1">
      <c r="A7069" s="3" t="s">
        <v>2</v>
      </c>
      <c r="B7069" s="3" t="s">
        <v>13428</v>
      </c>
      <c r="C7069" s="3" t="s">
        <v>16746</v>
      </c>
      <c r="D7069" s="12" t="s">
        <v>20974</v>
      </c>
      <c r="E7069" s="6" t="str">
        <f t="shared" si="344"/>
        <v>module=geoldth</v>
      </c>
      <c r="F7069" s="6" t="str">
        <f t="shared" si="345"/>
        <v>module=seoldth</v>
      </c>
    </row>
    <row r="7070" spans="1:6" ht="30" customHeight="1">
      <c r="A7070" s="3" t="s">
        <v>2</v>
      </c>
      <c r="B7070" s="3" t="s">
        <v>13429</v>
      </c>
      <c r="C7070" s="3" t="s">
        <v>16747</v>
      </c>
      <c r="D7070" s="12" t="s">
        <v>20975</v>
      </c>
      <c r="E7070" s="6" t="str">
        <f t="shared" si="344"/>
        <v>module=geoldth</v>
      </c>
      <c r="F7070" s="6" t="str">
        <f t="shared" si="345"/>
        <v>module=seoldth</v>
      </c>
    </row>
    <row r="7071" spans="1:6" ht="30" customHeight="1">
      <c r="A7071" s="3" t="s">
        <v>2</v>
      </c>
      <c r="B7071" s="3" t="s">
        <v>13430</v>
      </c>
      <c r="C7071" s="3" t="s">
        <v>16748</v>
      </c>
      <c r="D7071" s="12" t="s">
        <v>20976</v>
      </c>
      <c r="E7071" s="6" t="str">
        <f t="shared" si="344"/>
        <v>module=geoldth</v>
      </c>
      <c r="F7071" s="6" t="str">
        <f t="shared" si="345"/>
        <v>module=seoldth</v>
      </c>
    </row>
    <row r="7072" spans="1:6" ht="30" customHeight="1">
      <c r="A7072" s="3" t="s">
        <v>2</v>
      </c>
      <c r="B7072" s="3" t="s">
        <v>13431</v>
      </c>
      <c r="C7072" s="3" t="s">
        <v>16749</v>
      </c>
      <c r="D7072" s="12" t="s">
        <v>20977</v>
      </c>
      <c r="E7072" s="6" t="str">
        <f t="shared" si="344"/>
        <v>module=geoldth</v>
      </c>
      <c r="F7072" s="6" t="str">
        <f t="shared" si="345"/>
        <v>module=seoldth</v>
      </c>
    </row>
    <row r="7073" spans="1:6" ht="30" customHeight="1">
      <c r="A7073" s="3" t="s">
        <v>2</v>
      </c>
      <c r="B7073" s="3" t="s">
        <v>13432</v>
      </c>
      <c r="C7073" s="3" t="s">
        <v>16750</v>
      </c>
      <c r="D7073" s="12" t="s">
        <v>20978</v>
      </c>
      <c r="E7073" s="6" t="str">
        <f t="shared" si="344"/>
        <v>module=geoldth</v>
      </c>
      <c r="F7073" s="6" t="str">
        <f t="shared" si="345"/>
        <v>module=seoldth</v>
      </c>
    </row>
    <row r="7074" spans="1:6" ht="30" customHeight="1">
      <c r="A7074" s="3" t="s">
        <v>2</v>
      </c>
      <c r="B7074" s="3" t="s">
        <v>13433</v>
      </c>
      <c r="C7074" s="3" t="s">
        <v>16751</v>
      </c>
      <c r="D7074" s="12" t="s">
        <v>20979</v>
      </c>
      <c r="E7074" s="6" t="str">
        <f t="shared" si="344"/>
        <v>module=geoldth</v>
      </c>
      <c r="F7074" s="6" t="str">
        <f t="shared" si="345"/>
        <v>module=seoldth</v>
      </c>
    </row>
    <row r="7075" spans="1:6" ht="30" customHeight="1">
      <c r="A7075" s="3" t="s">
        <v>2</v>
      </c>
      <c r="B7075" s="3" t="s">
        <v>13434</v>
      </c>
      <c r="C7075" s="3" t="s">
        <v>16752</v>
      </c>
      <c r="D7075" s="12" t="s">
        <v>20980</v>
      </c>
      <c r="E7075" s="6" t="str">
        <f t="shared" si="344"/>
        <v>module=geoldth</v>
      </c>
      <c r="F7075" s="6" t="str">
        <f t="shared" si="345"/>
        <v>module=seoldth</v>
      </c>
    </row>
    <row r="7076" spans="1:6" ht="30" customHeight="1">
      <c r="A7076" s="3" t="s">
        <v>2</v>
      </c>
      <c r="B7076" s="3" t="s">
        <v>13435</v>
      </c>
      <c r="C7076" s="3" t="s">
        <v>16753</v>
      </c>
      <c r="D7076" s="12" t="s">
        <v>20981</v>
      </c>
      <c r="E7076" s="6" t="str">
        <f t="shared" si="344"/>
        <v>module=geoldth</v>
      </c>
      <c r="F7076" s="6" t="str">
        <f t="shared" si="345"/>
        <v>module=seoldth</v>
      </c>
    </row>
    <row r="7077" spans="1:6" ht="30" customHeight="1">
      <c r="A7077" s="3" t="s">
        <v>2</v>
      </c>
      <c r="B7077" s="3" t="s">
        <v>13436</v>
      </c>
      <c r="C7077" s="3" t="s">
        <v>16754</v>
      </c>
      <c r="D7077" s="12" t="s">
        <v>20982</v>
      </c>
      <c r="E7077" s="6" t="str">
        <f t="shared" si="344"/>
        <v>module=geoldth</v>
      </c>
      <c r="F7077" s="6" t="str">
        <f t="shared" si="345"/>
        <v>module=seoldth</v>
      </c>
    </row>
    <row r="7078" spans="1:6" ht="30" customHeight="1">
      <c r="A7078" s="3" t="s">
        <v>2</v>
      </c>
      <c r="B7078" s="3" t="s">
        <v>13437</v>
      </c>
      <c r="C7078" s="3" t="s">
        <v>16755</v>
      </c>
      <c r="D7078" s="12" t="s">
        <v>20983</v>
      </c>
      <c r="E7078" s="6" t="str">
        <f t="shared" si="344"/>
        <v>module=geoldth</v>
      </c>
      <c r="F7078" s="6" t="str">
        <f t="shared" si="345"/>
        <v>module=seoldth</v>
      </c>
    </row>
    <row r="7079" spans="1:6" ht="30" customHeight="1">
      <c r="A7079" s="3" t="s">
        <v>2</v>
      </c>
      <c r="B7079" s="3" t="s">
        <v>13438</v>
      </c>
      <c r="C7079" s="3" t="s">
        <v>16756</v>
      </c>
      <c r="D7079" s="12" t="s">
        <v>20984</v>
      </c>
      <c r="E7079" s="6" t="str">
        <f t="shared" si="344"/>
        <v>module=geoldth</v>
      </c>
      <c r="F7079" s="6" t="str">
        <f t="shared" si="345"/>
        <v>module=seoldth</v>
      </c>
    </row>
    <row r="7080" spans="1:6" ht="30" customHeight="1">
      <c r="A7080" s="3" t="s">
        <v>2</v>
      </c>
      <c r="B7080" s="3" t="s">
        <v>13439</v>
      </c>
      <c r="C7080" s="3" t="s">
        <v>16757</v>
      </c>
      <c r="D7080" s="12" t="s">
        <v>20985</v>
      </c>
      <c r="E7080" s="6" t="str">
        <f t="shared" si="344"/>
        <v>module=geoldth</v>
      </c>
      <c r="F7080" s="6" t="str">
        <f t="shared" si="345"/>
        <v>module=seoldth</v>
      </c>
    </row>
    <row r="7081" spans="1:6" ht="30" customHeight="1">
      <c r="A7081" s="3" t="s">
        <v>2</v>
      </c>
      <c r="B7081" s="3" t="s">
        <v>13440</v>
      </c>
      <c r="C7081" s="3" t="s">
        <v>16758</v>
      </c>
      <c r="D7081" s="12" t="s">
        <v>20986</v>
      </c>
      <c r="E7081" s="6" t="str">
        <f t="shared" si="344"/>
        <v>module=geoldth</v>
      </c>
      <c r="F7081" s="6" t="str">
        <f t="shared" si="345"/>
        <v>module=seoldth</v>
      </c>
    </row>
    <row r="7082" spans="1:6" ht="30" customHeight="1">
      <c r="A7082" s="3" t="s">
        <v>2</v>
      </c>
      <c r="B7082" s="3" t="s">
        <v>13441</v>
      </c>
      <c r="C7082" s="3" t="s">
        <v>16759</v>
      </c>
      <c r="D7082" s="12" t="s">
        <v>20987</v>
      </c>
      <c r="E7082" s="6" t="str">
        <f t="shared" si="344"/>
        <v>module=geoldth</v>
      </c>
      <c r="F7082" s="6" t="str">
        <f t="shared" si="345"/>
        <v>module=seoldth</v>
      </c>
    </row>
    <row r="7083" spans="1:6" ht="30" customHeight="1">
      <c r="A7083" s="3" t="s">
        <v>2</v>
      </c>
      <c r="B7083" s="3" t="s">
        <v>13442</v>
      </c>
      <c r="C7083" s="3" t="s">
        <v>16760</v>
      </c>
      <c r="D7083" s="12" t="s">
        <v>20988</v>
      </c>
      <c r="E7083" s="6" t="str">
        <f t="shared" si="344"/>
        <v>module=geoldth</v>
      </c>
      <c r="F7083" s="6" t="str">
        <f t="shared" si="345"/>
        <v>module=seoldth</v>
      </c>
    </row>
    <row r="7084" spans="1:6" ht="30" customHeight="1">
      <c r="A7084" s="3" t="s">
        <v>2</v>
      </c>
      <c r="B7084" s="3" t="s">
        <v>13443</v>
      </c>
      <c r="C7084" s="3" t="s">
        <v>16761</v>
      </c>
      <c r="D7084" s="12" t="s">
        <v>20989</v>
      </c>
      <c r="E7084" s="6" t="str">
        <f t="shared" si="344"/>
        <v>module=geoldth</v>
      </c>
      <c r="F7084" s="6" t="str">
        <f t="shared" si="345"/>
        <v>module=seoldth</v>
      </c>
    </row>
    <row r="7085" spans="1:6" ht="30" customHeight="1">
      <c r="A7085" s="3" t="s">
        <v>2</v>
      </c>
      <c r="B7085" s="3" t="s">
        <v>13444</v>
      </c>
      <c r="C7085" s="3" t="s">
        <v>16762</v>
      </c>
      <c r="D7085" s="12" t="s">
        <v>20990</v>
      </c>
      <c r="E7085" s="6" t="str">
        <f t="shared" si="344"/>
        <v>module=geoldth</v>
      </c>
      <c r="F7085" s="6" t="str">
        <f t="shared" si="345"/>
        <v>module=seoldth</v>
      </c>
    </row>
    <row r="7086" spans="1:6" ht="30" customHeight="1">
      <c r="A7086" s="3" t="s">
        <v>2</v>
      </c>
      <c r="B7086" s="3" t="s">
        <v>13445</v>
      </c>
      <c r="C7086" s="3" t="s">
        <v>16763</v>
      </c>
      <c r="D7086" s="12" t="s">
        <v>20991</v>
      </c>
      <c r="E7086" s="6" t="str">
        <f t="shared" si="344"/>
        <v>module=geoldth</v>
      </c>
      <c r="F7086" s="6" t="str">
        <f t="shared" si="345"/>
        <v>module=seoldth</v>
      </c>
    </row>
    <row r="7087" spans="1:6" ht="30" customHeight="1">
      <c r="A7087" s="3" t="s">
        <v>2</v>
      </c>
      <c r="B7087" s="3" t="s">
        <v>13446</v>
      </c>
      <c r="C7087" s="3" t="s">
        <v>16764</v>
      </c>
      <c r="D7087" s="12" t="s">
        <v>20992</v>
      </c>
      <c r="E7087" s="6" t="str">
        <f t="shared" si="344"/>
        <v>module=geoldth</v>
      </c>
      <c r="F7087" s="6" t="str">
        <f t="shared" si="345"/>
        <v>module=seoldth</v>
      </c>
    </row>
    <row r="7088" spans="1:6" ht="30" customHeight="1">
      <c r="A7088" s="3" t="s">
        <v>2</v>
      </c>
      <c r="B7088" s="3" t="s">
        <v>13447</v>
      </c>
      <c r="C7088" s="3" t="s">
        <v>16765</v>
      </c>
      <c r="D7088" s="12" t="s">
        <v>20993</v>
      </c>
      <c r="E7088" s="6" t="str">
        <f t="shared" si="344"/>
        <v>module=geoldth</v>
      </c>
      <c r="F7088" s="6" t="str">
        <f t="shared" si="345"/>
        <v>module=seoldth</v>
      </c>
    </row>
    <row r="7089" spans="1:6" ht="30" customHeight="1">
      <c r="A7089" s="3" t="s">
        <v>2</v>
      </c>
      <c r="B7089" s="3" t="s">
        <v>13448</v>
      </c>
      <c r="C7089" s="3" t="s">
        <v>16766</v>
      </c>
      <c r="D7089" s="12" t="s">
        <v>20994</v>
      </c>
      <c r="E7089" s="6" t="str">
        <f t="shared" si="344"/>
        <v>module=geoldth</v>
      </c>
      <c r="F7089" s="6" t="str">
        <f t="shared" si="345"/>
        <v>module=seoldth</v>
      </c>
    </row>
    <row r="7090" spans="1:6" ht="30" customHeight="1">
      <c r="A7090" s="3" t="s">
        <v>2</v>
      </c>
      <c r="B7090" s="3" t="s">
        <v>13449</v>
      </c>
      <c r="C7090" s="3" t="s">
        <v>16767</v>
      </c>
      <c r="D7090" s="12" t="s">
        <v>20995</v>
      </c>
      <c r="E7090" s="6" t="str">
        <f t="shared" si="344"/>
        <v>module=geoldth</v>
      </c>
      <c r="F7090" s="6" t="str">
        <f t="shared" si="345"/>
        <v>module=seoldth</v>
      </c>
    </row>
    <row r="7091" spans="1:6" ht="30" customHeight="1">
      <c r="A7091" s="3" t="s">
        <v>2</v>
      </c>
      <c r="B7091" s="3" t="s">
        <v>13450</v>
      </c>
      <c r="C7091" s="3" t="s">
        <v>16768</v>
      </c>
      <c r="D7091" s="12" t="s">
        <v>20996</v>
      </c>
      <c r="E7091" s="6" t="str">
        <f t="shared" si="344"/>
        <v>module=geoldth</v>
      </c>
      <c r="F7091" s="6" t="str">
        <f t="shared" si="345"/>
        <v>module=seoldth</v>
      </c>
    </row>
    <row r="7092" spans="1:6" ht="30" customHeight="1">
      <c r="A7092" s="3" t="s">
        <v>2</v>
      </c>
      <c r="B7092" s="3" t="s">
        <v>13451</v>
      </c>
      <c r="C7092" s="3" t="s">
        <v>16769</v>
      </c>
      <c r="D7092" s="12" t="s">
        <v>20997</v>
      </c>
      <c r="E7092" s="6" t="str">
        <f t="shared" si="344"/>
        <v>module=geoldth</v>
      </c>
      <c r="F7092" s="6" t="str">
        <f t="shared" si="345"/>
        <v>module=seoldth</v>
      </c>
    </row>
    <row r="7093" spans="1:6" ht="30" customHeight="1">
      <c r="A7093" s="3" t="s">
        <v>2</v>
      </c>
      <c r="B7093" s="3" t="s">
        <v>13452</v>
      </c>
      <c r="C7093" s="3" t="s">
        <v>16770</v>
      </c>
      <c r="D7093" s="12" t="s">
        <v>20998</v>
      </c>
      <c r="E7093" s="6" t="str">
        <f t="shared" si="344"/>
        <v>module=geoldth</v>
      </c>
      <c r="F7093" s="6" t="str">
        <f t="shared" si="345"/>
        <v>module=seoldth</v>
      </c>
    </row>
    <row r="7094" spans="1:6" ht="30" customHeight="1">
      <c r="A7094" s="3" t="s">
        <v>2</v>
      </c>
      <c r="B7094" s="3" t="s">
        <v>13453</v>
      </c>
      <c r="C7094" s="3" t="s">
        <v>16771</v>
      </c>
      <c r="D7094" s="12" t="s">
        <v>20999</v>
      </c>
      <c r="E7094" s="6" t="str">
        <f t="shared" si="344"/>
        <v>module=geoldth</v>
      </c>
      <c r="F7094" s="6" t="str">
        <f t="shared" si="345"/>
        <v>module=seoldth</v>
      </c>
    </row>
    <row r="7095" spans="1:6" ht="30" customHeight="1">
      <c r="A7095" s="3" t="s">
        <v>2</v>
      </c>
      <c r="B7095" s="3" t="s">
        <v>13454</v>
      </c>
      <c r="C7095" s="3" t="s">
        <v>16772</v>
      </c>
      <c r="D7095" s="12" t="s">
        <v>21000</v>
      </c>
      <c r="E7095" s="6" t="str">
        <f t="shared" si="344"/>
        <v>module=geoldth</v>
      </c>
      <c r="F7095" s="6" t="str">
        <f t="shared" si="345"/>
        <v>module=seoldth</v>
      </c>
    </row>
    <row r="7096" spans="1:6" ht="30" customHeight="1">
      <c r="A7096" s="3" t="s">
        <v>2</v>
      </c>
      <c r="B7096" s="3" t="s">
        <v>13455</v>
      </c>
      <c r="C7096" s="3" t="s">
        <v>16773</v>
      </c>
      <c r="D7096" s="12" t="s">
        <v>21001</v>
      </c>
      <c r="E7096" s="6" t="str">
        <f t="shared" ref="E7096:E7132" si="346">HYPERLINK("http://www.ssc.wisc.edu/wlsresearch/documentation/waves/?wave=grad2k&amp;module=geoldth","module=geoldth")</f>
        <v>module=geoldth</v>
      </c>
      <c r="F7096" s="6" t="str">
        <f t="shared" ref="F7096:F7132" si="347">HYPERLINK("http://www.ssc.wisc.edu/wlsresearch/documentation/waves/?wave=sib2k&amp;module=seoldth","module=seoldth")</f>
        <v>module=seoldth</v>
      </c>
    </row>
    <row r="7097" spans="1:6" ht="30" customHeight="1">
      <c r="A7097" s="3" t="s">
        <v>2</v>
      </c>
      <c r="B7097" s="3" t="s">
        <v>13456</v>
      </c>
      <c r="C7097" s="3" t="s">
        <v>16774</v>
      </c>
      <c r="D7097" s="12" t="s">
        <v>21002</v>
      </c>
      <c r="E7097" s="6" t="str">
        <f t="shared" si="346"/>
        <v>module=geoldth</v>
      </c>
      <c r="F7097" s="6" t="str">
        <f t="shared" si="347"/>
        <v>module=seoldth</v>
      </c>
    </row>
    <row r="7098" spans="1:6" ht="30" customHeight="1">
      <c r="A7098" s="3" t="s">
        <v>2</v>
      </c>
      <c r="B7098" s="3" t="s">
        <v>13457</v>
      </c>
      <c r="C7098" s="3" t="s">
        <v>16775</v>
      </c>
      <c r="D7098" s="12" t="s">
        <v>21003</v>
      </c>
      <c r="E7098" s="6" t="str">
        <f t="shared" si="346"/>
        <v>module=geoldth</v>
      </c>
      <c r="F7098" s="6" t="str">
        <f t="shared" si="347"/>
        <v>module=seoldth</v>
      </c>
    </row>
    <row r="7099" spans="1:6" ht="30" customHeight="1">
      <c r="A7099" s="3" t="s">
        <v>2</v>
      </c>
      <c r="B7099" s="3" t="s">
        <v>13458</v>
      </c>
      <c r="C7099" s="3" t="s">
        <v>16776</v>
      </c>
      <c r="D7099" s="12" t="s">
        <v>21004</v>
      </c>
      <c r="E7099" s="6" t="str">
        <f t="shared" si="346"/>
        <v>module=geoldth</v>
      </c>
      <c r="F7099" s="6" t="str">
        <f t="shared" si="347"/>
        <v>module=seoldth</v>
      </c>
    </row>
    <row r="7100" spans="1:6" ht="30" customHeight="1">
      <c r="A7100" s="3" t="s">
        <v>2</v>
      </c>
      <c r="B7100" s="3" t="s">
        <v>13459</v>
      </c>
      <c r="C7100" s="3" t="s">
        <v>16777</v>
      </c>
      <c r="D7100" s="12" t="s">
        <v>21005</v>
      </c>
      <c r="E7100" s="6" t="str">
        <f t="shared" si="346"/>
        <v>module=geoldth</v>
      </c>
      <c r="F7100" s="6" t="str">
        <f t="shared" si="347"/>
        <v>module=seoldth</v>
      </c>
    </row>
    <row r="7101" spans="1:6" ht="30" customHeight="1">
      <c r="A7101" s="3" t="s">
        <v>2</v>
      </c>
      <c r="B7101" s="3" t="s">
        <v>13460</v>
      </c>
      <c r="C7101" s="3" t="s">
        <v>16778</v>
      </c>
      <c r="D7101" s="12" t="s">
        <v>21006</v>
      </c>
      <c r="E7101" s="6" t="str">
        <f t="shared" si="346"/>
        <v>module=geoldth</v>
      </c>
      <c r="F7101" s="6" t="str">
        <f t="shared" si="347"/>
        <v>module=seoldth</v>
      </c>
    </row>
    <row r="7102" spans="1:6" ht="30" customHeight="1">
      <c r="A7102" s="3" t="s">
        <v>2</v>
      </c>
      <c r="B7102" s="3" t="s">
        <v>13461</v>
      </c>
      <c r="C7102" s="3" t="s">
        <v>16779</v>
      </c>
      <c r="D7102" s="12" t="s">
        <v>21007</v>
      </c>
      <c r="E7102" s="6" t="str">
        <f t="shared" si="346"/>
        <v>module=geoldth</v>
      </c>
      <c r="F7102" s="6" t="str">
        <f t="shared" si="347"/>
        <v>module=seoldth</v>
      </c>
    </row>
    <row r="7103" spans="1:6" ht="30" customHeight="1">
      <c r="A7103" s="3" t="s">
        <v>2</v>
      </c>
      <c r="B7103" s="3" t="s">
        <v>13462</v>
      </c>
      <c r="C7103" s="3" t="s">
        <v>16780</v>
      </c>
      <c r="D7103" s="12" t="s">
        <v>21008</v>
      </c>
      <c r="E7103" s="6" t="str">
        <f t="shared" si="346"/>
        <v>module=geoldth</v>
      </c>
      <c r="F7103" s="6" t="str">
        <f t="shared" si="347"/>
        <v>module=seoldth</v>
      </c>
    </row>
    <row r="7104" spans="1:6" ht="30" customHeight="1">
      <c r="A7104" s="3" t="s">
        <v>2</v>
      </c>
      <c r="B7104" s="3" t="s">
        <v>13463</v>
      </c>
      <c r="C7104" s="3" t="s">
        <v>16781</v>
      </c>
      <c r="D7104" s="12" t="s">
        <v>21009</v>
      </c>
      <c r="E7104" s="6" t="str">
        <f t="shared" si="346"/>
        <v>module=geoldth</v>
      </c>
      <c r="F7104" s="6" t="str">
        <f t="shared" si="347"/>
        <v>module=seoldth</v>
      </c>
    </row>
    <row r="7105" spans="1:6" ht="30" customHeight="1">
      <c r="A7105" s="3" t="s">
        <v>2</v>
      </c>
      <c r="B7105" s="3" t="s">
        <v>13464</v>
      </c>
      <c r="C7105" s="3" t="s">
        <v>16782</v>
      </c>
      <c r="D7105" s="12" t="s">
        <v>21009</v>
      </c>
      <c r="E7105" s="6" t="str">
        <f t="shared" si="346"/>
        <v>module=geoldth</v>
      </c>
      <c r="F7105" s="6" t="str">
        <f t="shared" si="347"/>
        <v>module=seoldth</v>
      </c>
    </row>
    <row r="7106" spans="1:6" ht="30" customHeight="1">
      <c r="A7106" s="3" t="s">
        <v>2</v>
      </c>
      <c r="B7106" s="3" t="s">
        <v>13465</v>
      </c>
      <c r="C7106" s="3" t="s">
        <v>16783</v>
      </c>
      <c r="D7106" s="12" t="s">
        <v>21010</v>
      </c>
      <c r="E7106" s="6" t="str">
        <f t="shared" si="346"/>
        <v>module=geoldth</v>
      </c>
      <c r="F7106" s="6" t="str">
        <f t="shared" si="347"/>
        <v>module=seoldth</v>
      </c>
    </row>
    <row r="7107" spans="1:6" ht="30" customHeight="1">
      <c r="A7107" s="3" t="s">
        <v>2</v>
      </c>
      <c r="B7107" s="3" t="s">
        <v>13466</v>
      </c>
      <c r="C7107" s="3" t="s">
        <v>16784</v>
      </c>
      <c r="D7107" s="12" t="s">
        <v>21011</v>
      </c>
      <c r="E7107" s="6" t="str">
        <f t="shared" si="346"/>
        <v>module=geoldth</v>
      </c>
      <c r="F7107" s="6" t="str">
        <f t="shared" si="347"/>
        <v>module=seoldth</v>
      </c>
    </row>
    <row r="7108" spans="1:6" ht="30" customHeight="1">
      <c r="A7108" s="3" t="s">
        <v>2</v>
      </c>
      <c r="B7108" s="3" t="s">
        <v>13467</v>
      </c>
      <c r="C7108" s="3" t="s">
        <v>16785</v>
      </c>
      <c r="D7108" s="12" t="s">
        <v>21012</v>
      </c>
      <c r="E7108" s="6" t="str">
        <f t="shared" si="346"/>
        <v>module=geoldth</v>
      </c>
      <c r="F7108" s="6" t="str">
        <f t="shared" si="347"/>
        <v>module=seoldth</v>
      </c>
    </row>
    <row r="7109" spans="1:6" ht="30" customHeight="1">
      <c r="A7109" s="3" t="s">
        <v>2</v>
      </c>
      <c r="B7109" s="3" t="s">
        <v>13468</v>
      </c>
      <c r="C7109" s="3" t="s">
        <v>16786</v>
      </c>
      <c r="D7109" s="12" t="s">
        <v>21013</v>
      </c>
      <c r="E7109" s="6" t="str">
        <f t="shared" si="346"/>
        <v>module=geoldth</v>
      </c>
      <c r="F7109" s="6" t="str">
        <f t="shared" si="347"/>
        <v>module=seoldth</v>
      </c>
    </row>
    <row r="7110" spans="1:6" ht="30" customHeight="1">
      <c r="A7110" s="3" t="s">
        <v>2</v>
      </c>
      <c r="B7110" s="3" t="s">
        <v>13469</v>
      </c>
      <c r="C7110" s="3" t="s">
        <v>16787</v>
      </c>
      <c r="D7110" s="12" t="s">
        <v>21014</v>
      </c>
      <c r="E7110" s="6" t="str">
        <f t="shared" si="346"/>
        <v>module=geoldth</v>
      </c>
      <c r="F7110" s="6" t="str">
        <f t="shared" si="347"/>
        <v>module=seoldth</v>
      </c>
    </row>
    <row r="7111" spans="1:6" ht="30" customHeight="1">
      <c r="A7111" s="3" t="s">
        <v>2</v>
      </c>
      <c r="B7111" s="3" t="s">
        <v>13470</v>
      </c>
      <c r="C7111" s="3" t="s">
        <v>16788</v>
      </c>
      <c r="D7111" s="12" t="s">
        <v>21015</v>
      </c>
      <c r="E7111" s="6" t="str">
        <f t="shared" si="346"/>
        <v>module=geoldth</v>
      </c>
      <c r="F7111" s="6" t="str">
        <f t="shared" si="347"/>
        <v>module=seoldth</v>
      </c>
    </row>
    <row r="7112" spans="1:6" ht="30" customHeight="1">
      <c r="A7112" s="3" t="s">
        <v>2</v>
      </c>
      <c r="B7112" s="3" t="s">
        <v>13471</v>
      </c>
      <c r="C7112" s="3" t="s">
        <v>16789</v>
      </c>
      <c r="D7112" s="12" t="s">
        <v>21016</v>
      </c>
      <c r="E7112" s="6" t="str">
        <f t="shared" si="346"/>
        <v>module=geoldth</v>
      </c>
      <c r="F7112" s="6" t="str">
        <f t="shared" si="347"/>
        <v>module=seoldth</v>
      </c>
    </row>
    <row r="7113" spans="1:6" ht="30" customHeight="1">
      <c r="A7113" s="3" t="s">
        <v>2</v>
      </c>
      <c r="B7113" s="3" t="s">
        <v>13472</v>
      </c>
      <c r="C7113" s="3" t="s">
        <v>16790</v>
      </c>
      <c r="D7113" s="12" t="s">
        <v>21017</v>
      </c>
      <c r="E7113" s="6" t="str">
        <f t="shared" si="346"/>
        <v>module=geoldth</v>
      </c>
      <c r="F7113" s="6" t="str">
        <f t="shared" si="347"/>
        <v>module=seoldth</v>
      </c>
    </row>
    <row r="7114" spans="1:6" ht="30" customHeight="1">
      <c r="A7114" s="3" t="s">
        <v>2</v>
      </c>
      <c r="B7114" s="3" t="s">
        <v>13473</v>
      </c>
      <c r="C7114" s="3" t="s">
        <v>16791</v>
      </c>
      <c r="D7114" s="12" t="s">
        <v>21018</v>
      </c>
      <c r="E7114" s="6" t="str">
        <f t="shared" si="346"/>
        <v>module=geoldth</v>
      </c>
      <c r="F7114" s="6" t="str">
        <f t="shared" si="347"/>
        <v>module=seoldth</v>
      </c>
    </row>
    <row r="7115" spans="1:6" ht="30" customHeight="1">
      <c r="A7115" s="3" t="s">
        <v>2</v>
      </c>
      <c r="B7115" s="3" t="s">
        <v>13474</v>
      </c>
      <c r="C7115" s="3" t="s">
        <v>16792</v>
      </c>
      <c r="D7115" s="12" t="s">
        <v>21019</v>
      </c>
      <c r="E7115" s="6" t="str">
        <f t="shared" si="346"/>
        <v>module=geoldth</v>
      </c>
      <c r="F7115" s="6" t="str">
        <f t="shared" si="347"/>
        <v>module=seoldth</v>
      </c>
    </row>
    <row r="7116" spans="1:6" ht="30" customHeight="1">
      <c r="A7116" s="3" t="s">
        <v>2</v>
      </c>
      <c r="B7116" s="3" t="s">
        <v>13475</v>
      </c>
      <c r="C7116" s="3" t="s">
        <v>16793</v>
      </c>
      <c r="D7116" s="12" t="s">
        <v>21020</v>
      </c>
      <c r="E7116" s="6" t="str">
        <f t="shared" si="346"/>
        <v>module=geoldth</v>
      </c>
      <c r="F7116" s="6" t="str">
        <f t="shared" si="347"/>
        <v>module=seoldth</v>
      </c>
    </row>
    <row r="7117" spans="1:6" ht="30" customHeight="1">
      <c r="A7117" s="3" t="s">
        <v>2</v>
      </c>
      <c r="B7117" s="3" t="s">
        <v>13476</v>
      </c>
      <c r="C7117" s="3" t="s">
        <v>16794</v>
      </c>
      <c r="D7117" s="12" t="s">
        <v>21021</v>
      </c>
      <c r="E7117" s="6" t="str">
        <f t="shared" si="346"/>
        <v>module=geoldth</v>
      </c>
      <c r="F7117" s="6" t="str">
        <f t="shared" si="347"/>
        <v>module=seoldth</v>
      </c>
    </row>
    <row r="7118" spans="1:6" ht="30" customHeight="1">
      <c r="A7118" s="3" t="s">
        <v>2</v>
      </c>
      <c r="B7118" s="3" t="s">
        <v>13477</v>
      </c>
      <c r="C7118" s="3" t="s">
        <v>16795</v>
      </c>
      <c r="D7118" s="12" t="s">
        <v>21022</v>
      </c>
      <c r="E7118" s="6" t="str">
        <f t="shared" si="346"/>
        <v>module=geoldth</v>
      </c>
      <c r="F7118" s="6" t="str">
        <f t="shared" si="347"/>
        <v>module=seoldth</v>
      </c>
    </row>
    <row r="7119" spans="1:6" ht="30" customHeight="1">
      <c r="A7119" s="3" t="s">
        <v>2</v>
      </c>
      <c r="B7119" s="3" t="s">
        <v>13478</v>
      </c>
      <c r="C7119" s="3" t="s">
        <v>16796</v>
      </c>
      <c r="D7119" s="12" t="s">
        <v>21023</v>
      </c>
      <c r="E7119" s="6" t="str">
        <f t="shared" si="346"/>
        <v>module=geoldth</v>
      </c>
      <c r="F7119" s="6" t="str">
        <f t="shared" si="347"/>
        <v>module=seoldth</v>
      </c>
    </row>
    <row r="7120" spans="1:6" ht="30" customHeight="1">
      <c r="A7120" s="3" t="s">
        <v>2</v>
      </c>
      <c r="B7120" s="3" t="s">
        <v>13479</v>
      </c>
      <c r="C7120" s="3" t="s">
        <v>16797</v>
      </c>
      <c r="D7120" s="12" t="s">
        <v>21024</v>
      </c>
      <c r="E7120" s="6" t="str">
        <f t="shared" si="346"/>
        <v>module=geoldth</v>
      </c>
      <c r="F7120" s="6" t="str">
        <f t="shared" si="347"/>
        <v>module=seoldth</v>
      </c>
    </row>
    <row r="7121" spans="1:6" ht="30" customHeight="1">
      <c r="A7121" s="3" t="s">
        <v>2</v>
      </c>
      <c r="B7121" s="3" t="s">
        <v>13480</v>
      </c>
      <c r="C7121" s="3" t="s">
        <v>16798</v>
      </c>
      <c r="D7121" s="12" t="s">
        <v>21025</v>
      </c>
      <c r="E7121" s="6" t="str">
        <f t="shared" si="346"/>
        <v>module=geoldth</v>
      </c>
      <c r="F7121" s="6" t="str">
        <f t="shared" si="347"/>
        <v>module=seoldth</v>
      </c>
    </row>
    <row r="7122" spans="1:6" ht="30" customHeight="1">
      <c r="A7122" s="3" t="s">
        <v>2</v>
      </c>
      <c r="B7122" s="3" t="s">
        <v>13481</v>
      </c>
      <c r="C7122" s="3" t="s">
        <v>16799</v>
      </c>
      <c r="D7122" s="12" t="s">
        <v>21026</v>
      </c>
      <c r="E7122" s="6" t="str">
        <f t="shared" si="346"/>
        <v>module=geoldth</v>
      </c>
      <c r="F7122" s="6" t="str">
        <f t="shared" si="347"/>
        <v>module=seoldth</v>
      </c>
    </row>
    <row r="7123" spans="1:6" ht="30" customHeight="1">
      <c r="A7123" s="3" t="s">
        <v>2</v>
      </c>
      <c r="B7123" s="3" t="s">
        <v>13482</v>
      </c>
      <c r="C7123" s="3" t="s">
        <v>16800</v>
      </c>
      <c r="D7123" s="12" t="s">
        <v>21027</v>
      </c>
      <c r="E7123" s="6" t="str">
        <f t="shared" si="346"/>
        <v>module=geoldth</v>
      </c>
      <c r="F7123" s="6" t="str">
        <f t="shared" si="347"/>
        <v>module=seoldth</v>
      </c>
    </row>
    <row r="7124" spans="1:6" ht="30" customHeight="1">
      <c r="A7124" s="3" t="s">
        <v>2</v>
      </c>
      <c r="B7124" s="3" t="s">
        <v>13483</v>
      </c>
      <c r="C7124" s="3" t="s">
        <v>16801</v>
      </c>
      <c r="D7124" s="12" t="s">
        <v>21028</v>
      </c>
      <c r="E7124" s="6" t="str">
        <f t="shared" si="346"/>
        <v>module=geoldth</v>
      </c>
      <c r="F7124" s="6" t="str">
        <f t="shared" si="347"/>
        <v>module=seoldth</v>
      </c>
    </row>
    <row r="7125" spans="1:6" ht="30" customHeight="1">
      <c r="A7125" s="3" t="s">
        <v>2</v>
      </c>
      <c r="B7125" s="3" t="s">
        <v>13484</v>
      </c>
      <c r="C7125" s="3" t="s">
        <v>16802</v>
      </c>
      <c r="D7125" s="12" t="s">
        <v>21029</v>
      </c>
      <c r="E7125" s="6" t="str">
        <f t="shared" si="346"/>
        <v>module=geoldth</v>
      </c>
      <c r="F7125" s="6" t="str">
        <f t="shared" si="347"/>
        <v>module=seoldth</v>
      </c>
    </row>
    <row r="7126" spans="1:6" ht="30" customHeight="1">
      <c r="A7126" s="3" t="s">
        <v>2</v>
      </c>
      <c r="B7126" s="3" t="s">
        <v>13485</v>
      </c>
      <c r="C7126" s="3" t="s">
        <v>16803</v>
      </c>
      <c r="D7126" s="12" t="s">
        <v>21030</v>
      </c>
      <c r="E7126" s="6" t="str">
        <f t="shared" si="346"/>
        <v>module=geoldth</v>
      </c>
      <c r="F7126" s="6" t="str">
        <f t="shared" si="347"/>
        <v>module=seoldth</v>
      </c>
    </row>
    <row r="7127" spans="1:6" ht="30" customHeight="1">
      <c r="A7127" s="3" t="s">
        <v>2</v>
      </c>
      <c r="B7127" s="3" t="s">
        <v>13486</v>
      </c>
      <c r="C7127" s="3" t="s">
        <v>16804</v>
      </c>
      <c r="D7127" s="12" t="s">
        <v>21031</v>
      </c>
      <c r="E7127" s="6" t="str">
        <f t="shared" si="346"/>
        <v>module=geoldth</v>
      </c>
      <c r="F7127" s="6" t="str">
        <f t="shared" si="347"/>
        <v>module=seoldth</v>
      </c>
    </row>
    <row r="7128" spans="1:6" ht="30" customHeight="1">
      <c r="A7128" s="3" t="s">
        <v>2</v>
      </c>
      <c r="B7128" s="3" t="s">
        <v>13487</v>
      </c>
      <c r="C7128" s="3" t="s">
        <v>16805</v>
      </c>
      <c r="D7128" s="12" t="s">
        <v>21032</v>
      </c>
      <c r="E7128" s="6" t="str">
        <f t="shared" si="346"/>
        <v>module=geoldth</v>
      </c>
      <c r="F7128" s="6" t="str">
        <f t="shared" si="347"/>
        <v>module=seoldth</v>
      </c>
    </row>
    <row r="7129" spans="1:6" ht="30" customHeight="1">
      <c r="A7129" s="3" t="s">
        <v>2</v>
      </c>
      <c r="B7129" s="3" t="s">
        <v>13488</v>
      </c>
      <c r="C7129" s="3" t="s">
        <v>16806</v>
      </c>
      <c r="D7129" s="12" t="s">
        <v>21033</v>
      </c>
      <c r="E7129" s="6" t="str">
        <f t="shared" si="346"/>
        <v>module=geoldth</v>
      </c>
      <c r="F7129" s="6" t="str">
        <f t="shared" si="347"/>
        <v>module=seoldth</v>
      </c>
    </row>
    <row r="7130" spans="1:6" ht="30" customHeight="1">
      <c r="A7130" s="3" t="s">
        <v>2</v>
      </c>
      <c r="B7130" s="3" t="s">
        <v>13489</v>
      </c>
      <c r="C7130" s="3" t="s">
        <v>16807</v>
      </c>
      <c r="D7130" s="12" t="s">
        <v>21034</v>
      </c>
      <c r="E7130" s="6" t="str">
        <f t="shared" si="346"/>
        <v>module=geoldth</v>
      </c>
      <c r="F7130" s="6" t="str">
        <f t="shared" si="347"/>
        <v>module=seoldth</v>
      </c>
    </row>
    <row r="7131" spans="1:6" ht="30" customHeight="1">
      <c r="A7131" s="3" t="s">
        <v>2</v>
      </c>
      <c r="B7131" s="3" t="s">
        <v>13490</v>
      </c>
      <c r="C7131" s="3" t="s">
        <v>16808</v>
      </c>
      <c r="D7131" s="12" t="s">
        <v>21035</v>
      </c>
      <c r="E7131" s="6" t="str">
        <f t="shared" si="346"/>
        <v>module=geoldth</v>
      </c>
      <c r="F7131" s="6" t="str">
        <f t="shared" si="347"/>
        <v>module=seoldth</v>
      </c>
    </row>
    <row r="7132" spans="1:6" ht="30" customHeight="1">
      <c r="A7132" s="3" t="s">
        <v>2</v>
      </c>
      <c r="B7132" s="3" t="s">
        <v>13491</v>
      </c>
      <c r="C7132" s="3" t="s">
        <v>16809</v>
      </c>
      <c r="D7132" s="12" t="s">
        <v>21036</v>
      </c>
      <c r="E7132" s="6" t="str">
        <f t="shared" si="346"/>
        <v>module=geoldth</v>
      </c>
      <c r="F7132" s="6" t="str">
        <f t="shared" si="347"/>
        <v>module=seoldth</v>
      </c>
    </row>
    <row r="7133" spans="1:6" ht="30" customHeight="1">
      <c r="A7133" s="3" t="s">
        <v>2</v>
      </c>
      <c r="B7133" s="3" t="s">
        <v>13492</v>
      </c>
      <c r="C7133" s="3" t="s">
        <v>16810</v>
      </c>
      <c r="D7133" s="12" t="s">
        <v>21037</v>
      </c>
      <c r="E7133" s="6" t="str">
        <f t="shared" ref="E7133:E7164" si="348">HYPERLINK("http://www.ssc.wisc.edu/wlsresearch/documentation/waves/?wave=grad2k&amp;module=git","module=git")</f>
        <v>module=git</v>
      </c>
      <c r="F7133" s="6" t="str">
        <f t="shared" ref="F7133:F7164" si="349">HYPERLINK("http://www.ssc.wisc.edu/wlsresearch/documentation/waves/?wave=sib2k&amp;module=sit","module=sit")</f>
        <v>module=sit</v>
      </c>
    </row>
    <row r="7134" spans="1:6" ht="30" customHeight="1">
      <c r="A7134" s="3" t="s">
        <v>2</v>
      </c>
      <c r="B7134" s="3" t="s">
        <v>13493</v>
      </c>
      <c r="C7134" s="3" t="s">
        <v>16811</v>
      </c>
      <c r="D7134" s="12" t="s">
        <v>21038</v>
      </c>
      <c r="E7134" s="6" t="str">
        <f t="shared" si="348"/>
        <v>module=git</v>
      </c>
      <c r="F7134" s="6" t="str">
        <f t="shared" si="349"/>
        <v>module=sit</v>
      </c>
    </row>
    <row r="7135" spans="1:6" ht="30" customHeight="1">
      <c r="A7135" s="3" t="s">
        <v>2</v>
      </c>
      <c r="B7135" s="3" t="s">
        <v>13494</v>
      </c>
      <c r="C7135" s="3" t="s">
        <v>16812</v>
      </c>
      <c r="D7135" s="12" t="s">
        <v>21039</v>
      </c>
      <c r="E7135" s="6" t="str">
        <f t="shared" si="348"/>
        <v>module=git</v>
      </c>
      <c r="F7135" s="6" t="str">
        <f t="shared" si="349"/>
        <v>module=sit</v>
      </c>
    </row>
    <row r="7136" spans="1:6" ht="30" customHeight="1">
      <c r="A7136" s="3" t="s">
        <v>2</v>
      </c>
      <c r="B7136" s="3" t="s">
        <v>13495</v>
      </c>
      <c r="C7136" s="3" t="s">
        <v>16813</v>
      </c>
      <c r="D7136" s="12" t="s">
        <v>21040</v>
      </c>
      <c r="E7136" s="6" t="str">
        <f t="shared" si="348"/>
        <v>module=git</v>
      </c>
      <c r="F7136" s="6" t="str">
        <f t="shared" si="349"/>
        <v>module=sit</v>
      </c>
    </row>
    <row r="7137" spans="1:6" ht="30" customHeight="1">
      <c r="A7137" s="3" t="s">
        <v>2</v>
      </c>
      <c r="B7137" s="3" t="s">
        <v>13496</v>
      </c>
      <c r="C7137" s="3" t="s">
        <v>16814</v>
      </c>
      <c r="D7137" s="12" t="s">
        <v>21041</v>
      </c>
      <c r="E7137" s="6" t="str">
        <f t="shared" si="348"/>
        <v>module=git</v>
      </c>
      <c r="F7137" s="6" t="str">
        <f t="shared" si="349"/>
        <v>module=sit</v>
      </c>
    </row>
    <row r="7138" spans="1:6" ht="30" customHeight="1">
      <c r="A7138" s="3" t="s">
        <v>2</v>
      </c>
      <c r="B7138" s="3" t="s">
        <v>13497</v>
      </c>
      <c r="C7138" s="3" t="s">
        <v>16815</v>
      </c>
      <c r="D7138" s="12" t="s">
        <v>21042</v>
      </c>
      <c r="E7138" s="6" t="str">
        <f t="shared" si="348"/>
        <v>module=git</v>
      </c>
      <c r="F7138" s="6" t="str">
        <f t="shared" si="349"/>
        <v>module=sit</v>
      </c>
    </row>
    <row r="7139" spans="1:6" ht="30" customHeight="1">
      <c r="A7139" s="3" t="s">
        <v>2</v>
      </c>
      <c r="B7139" s="3" t="s">
        <v>13498</v>
      </c>
      <c r="C7139" s="3" t="s">
        <v>16816</v>
      </c>
      <c r="D7139" s="12" t="s">
        <v>21043</v>
      </c>
      <c r="E7139" s="6" t="str">
        <f t="shared" si="348"/>
        <v>module=git</v>
      </c>
      <c r="F7139" s="6" t="str">
        <f t="shared" si="349"/>
        <v>module=sit</v>
      </c>
    </row>
    <row r="7140" spans="1:6" ht="30" customHeight="1">
      <c r="A7140" s="3" t="s">
        <v>2</v>
      </c>
      <c r="B7140" s="3" t="s">
        <v>13499</v>
      </c>
      <c r="C7140" s="3" t="s">
        <v>16817</v>
      </c>
      <c r="D7140" s="12" t="s">
        <v>21044</v>
      </c>
      <c r="E7140" s="6" t="str">
        <f t="shared" si="348"/>
        <v>module=git</v>
      </c>
      <c r="F7140" s="6" t="str">
        <f t="shared" si="349"/>
        <v>module=sit</v>
      </c>
    </row>
    <row r="7141" spans="1:6" ht="30" customHeight="1">
      <c r="A7141" s="3" t="s">
        <v>2</v>
      </c>
      <c r="B7141" s="3" t="s">
        <v>13500</v>
      </c>
      <c r="C7141" s="3" t="s">
        <v>16818</v>
      </c>
      <c r="D7141" s="12" t="s">
        <v>21045</v>
      </c>
      <c r="E7141" s="6" t="str">
        <f t="shared" si="348"/>
        <v>module=git</v>
      </c>
      <c r="F7141" s="6" t="str">
        <f t="shared" si="349"/>
        <v>module=sit</v>
      </c>
    </row>
    <row r="7142" spans="1:6" ht="30" customHeight="1">
      <c r="A7142" s="3" t="s">
        <v>2</v>
      </c>
      <c r="B7142" s="3" t="s">
        <v>13501</v>
      </c>
      <c r="C7142" s="3" t="s">
        <v>16819</v>
      </c>
      <c r="D7142" s="12" t="s">
        <v>21046</v>
      </c>
      <c r="E7142" s="6" t="str">
        <f t="shared" si="348"/>
        <v>module=git</v>
      </c>
      <c r="F7142" s="6" t="str">
        <f t="shared" si="349"/>
        <v>module=sit</v>
      </c>
    </row>
    <row r="7143" spans="1:6" ht="30" customHeight="1">
      <c r="A7143" s="3" t="s">
        <v>2</v>
      </c>
      <c r="B7143" s="3" t="s">
        <v>13502</v>
      </c>
      <c r="C7143" s="3" t="s">
        <v>16820</v>
      </c>
      <c r="D7143" s="12" t="s">
        <v>21047</v>
      </c>
      <c r="E7143" s="6" t="str">
        <f t="shared" si="348"/>
        <v>module=git</v>
      </c>
      <c r="F7143" s="6" t="str">
        <f t="shared" si="349"/>
        <v>module=sit</v>
      </c>
    </row>
    <row r="7144" spans="1:6" ht="30" customHeight="1">
      <c r="A7144" s="3" t="s">
        <v>2</v>
      </c>
      <c r="B7144" s="3" t="s">
        <v>13503</v>
      </c>
      <c r="C7144" s="3" t="s">
        <v>16821</v>
      </c>
      <c r="D7144" s="12" t="s">
        <v>21048</v>
      </c>
      <c r="E7144" s="6" t="str">
        <f t="shared" si="348"/>
        <v>module=git</v>
      </c>
      <c r="F7144" s="6" t="str">
        <f t="shared" si="349"/>
        <v>module=sit</v>
      </c>
    </row>
    <row r="7145" spans="1:6" ht="30" customHeight="1">
      <c r="A7145" s="3" t="s">
        <v>2</v>
      </c>
      <c r="B7145" s="3" t="s">
        <v>13504</v>
      </c>
      <c r="C7145" s="3" t="s">
        <v>16822</v>
      </c>
      <c r="D7145" s="12" t="s">
        <v>21049</v>
      </c>
      <c r="E7145" s="6" t="str">
        <f t="shared" si="348"/>
        <v>module=git</v>
      </c>
      <c r="F7145" s="6" t="str">
        <f t="shared" si="349"/>
        <v>module=sit</v>
      </c>
    </row>
    <row r="7146" spans="1:6" ht="30" customHeight="1">
      <c r="A7146" s="3" t="s">
        <v>2</v>
      </c>
      <c r="B7146" s="3" t="s">
        <v>13505</v>
      </c>
      <c r="C7146" s="3" t="s">
        <v>16823</v>
      </c>
      <c r="D7146" s="12" t="s">
        <v>21050</v>
      </c>
      <c r="E7146" s="6" t="str">
        <f t="shared" si="348"/>
        <v>module=git</v>
      </c>
      <c r="F7146" s="6" t="str">
        <f t="shared" si="349"/>
        <v>module=sit</v>
      </c>
    </row>
    <row r="7147" spans="1:6" ht="30" customHeight="1">
      <c r="A7147" s="3" t="s">
        <v>2</v>
      </c>
      <c r="B7147" s="3" t="s">
        <v>13506</v>
      </c>
      <c r="C7147" s="3" t="s">
        <v>16824</v>
      </c>
      <c r="D7147" s="12" t="s">
        <v>21051</v>
      </c>
      <c r="E7147" s="6" t="str">
        <f t="shared" si="348"/>
        <v>module=git</v>
      </c>
      <c r="F7147" s="6" t="str">
        <f t="shared" si="349"/>
        <v>module=sit</v>
      </c>
    </row>
    <row r="7148" spans="1:6" ht="30" customHeight="1">
      <c r="A7148" s="3" t="s">
        <v>2</v>
      </c>
      <c r="B7148" s="3" t="s">
        <v>13507</v>
      </c>
      <c r="C7148" s="3" t="s">
        <v>16825</v>
      </c>
      <c r="D7148" s="12" t="s">
        <v>21052</v>
      </c>
      <c r="E7148" s="6" t="str">
        <f t="shared" si="348"/>
        <v>module=git</v>
      </c>
      <c r="F7148" s="6" t="str">
        <f t="shared" si="349"/>
        <v>module=sit</v>
      </c>
    </row>
    <row r="7149" spans="1:6" ht="30" customHeight="1">
      <c r="A7149" s="3" t="s">
        <v>2</v>
      </c>
      <c r="B7149" s="3" t="s">
        <v>13508</v>
      </c>
      <c r="C7149" s="3" t="s">
        <v>16826</v>
      </c>
      <c r="D7149" s="12" t="s">
        <v>21053</v>
      </c>
      <c r="E7149" s="6" t="str">
        <f t="shared" si="348"/>
        <v>module=git</v>
      </c>
      <c r="F7149" s="6" t="str">
        <f t="shared" si="349"/>
        <v>module=sit</v>
      </c>
    </row>
    <row r="7150" spans="1:6" ht="30" customHeight="1">
      <c r="A7150" s="3" t="s">
        <v>2</v>
      </c>
      <c r="B7150" s="3" t="s">
        <v>13509</v>
      </c>
      <c r="C7150" s="3" t="s">
        <v>16827</v>
      </c>
      <c r="D7150" s="12" t="s">
        <v>21054</v>
      </c>
      <c r="E7150" s="6" t="str">
        <f t="shared" si="348"/>
        <v>module=git</v>
      </c>
      <c r="F7150" s="6" t="str">
        <f t="shared" si="349"/>
        <v>module=sit</v>
      </c>
    </row>
    <row r="7151" spans="1:6" ht="30" customHeight="1">
      <c r="A7151" s="3" t="s">
        <v>2</v>
      </c>
      <c r="B7151" s="3" t="s">
        <v>13510</v>
      </c>
      <c r="C7151" s="3" t="s">
        <v>16828</v>
      </c>
      <c r="D7151" s="12" t="s">
        <v>21055</v>
      </c>
      <c r="E7151" s="6" t="str">
        <f t="shared" si="348"/>
        <v>module=git</v>
      </c>
      <c r="F7151" s="6" t="str">
        <f t="shared" si="349"/>
        <v>module=sit</v>
      </c>
    </row>
    <row r="7152" spans="1:6" ht="30" customHeight="1">
      <c r="A7152" s="3" t="s">
        <v>2</v>
      </c>
      <c r="B7152" s="3" t="s">
        <v>13511</v>
      </c>
      <c r="C7152" s="3" t="s">
        <v>16829</v>
      </c>
      <c r="D7152" s="12" t="s">
        <v>21056</v>
      </c>
      <c r="E7152" s="6" t="str">
        <f t="shared" si="348"/>
        <v>module=git</v>
      </c>
      <c r="F7152" s="6" t="str">
        <f t="shared" si="349"/>
        <v>module=sit</v>
      </c>
    </row>
    <row r="7153" spans="1:6" ht="30" customHeight="1">
      <c r="A7153" s="3" t="s">
        <v>2</v>
      </c>
      <c r="B7153" s="3" t="s">
        <v>13512</v>
      </c>
      <c r="C7153" s="3" t="s">
        <v>16830</v>
      </c>
      <c r="D7153" s="12" t="s">
        <v>21057</v>
      </c>
      <c r="E7153" s="6" t="str">
        <f t="shared" si="348"/>
        <v>module=git</v>
      </c>
      <c r="F7153" s="6" t="str">
        <f t="shared" si="349"/>
        <v>module=sit</v>
      </c>
    </row>
    <row r="7154" spans="1:6" ht="30" customHeight="1">
      <c r="A7154" s="3" t="s">
        <v>2</v>
      </c>
      <c r="B7154" s="3" t="s">
        <v>13513</v>
      </c>
      <c r="C7154" s="3" t="s">
        <v>16831</v>
      </c>
      <c r="D7154" s="12" t="s">
        <v>21058</v>
      </c>
      <c r="E7154" s="6" t="str">
        <f t="shared" si="348"/>
        <v>module=git</v>
      </c>
      <c r="F7154" s="6" t="str">
        <f t="shared" si="349"/>
        <v>module=sit</v>
      </c>
    </row>
    <row r="7155" spans="1:6" ht="30" customHeight="1">
      <c r="A7155" s="3" t="s">
        <v>2</v>
      </c>
      <c r="B7155" s="3" t="s">
        <v>13514</v>
      </c>
      <c r="C7155" s="3" t="s">
        <v>16832</v>
      </c>
      <c r="D7155" s="12" t="s">
        <v>21059</v>
      </c>
      <c r="E7155" s="6" t="str">
        <f t="shared" si="348"/>
        <v>module=git</v>
      </c>
      <c r="F7155" s="6" t="str">
        <f t="shared" si="349"/>
        <v>module=sit</v>
      </c>
    </row>
    <row r="7156" spans="1:6" ht="30" customHeight="1">
      <c r="A7156" s="3" t="s">
        <v>2</v>
      </c>
      <c r="B7156" s="3" t="s">
        <v>13515</v>
      </c>
      <c r="C7156" s="3" t="s">
        <v>16833</v>
      </c>
      <c r="D7156" s="12" t="s">
        <v>21060</v>
      </c>
      <c r="E7156" s="6" t="str">
        <f t="shared" si="348"/>
        <v>module=git</v>
      </c>
      <c r="F7156" s="6" t="str">
        <f t="shared" si="349"/>
        <v>module=sit</v>
      </c>
    </row>
    <row r="7157" spans="1:6" ht="30" customHeight="1">
      <c r="A7157" s="3" t="s">
        <v>2</v>
      </c>
      <c r="B7157" s="3" t="s">
        <v>13516</v>
      </c>
      <c r="C7157" s="3" t="s">
        <v>16834</v>
      </c>
      <c r="D7157" s="12" t="s">
        <v>21061</v>
      </c>
      <c r="E7157" s="6" t="str">
        <f t="shared" si="348"/>
        <v>module=git</v>
      </c>
      <c r="F7157" s="6" t="str">
        <f t="shared" si="349"/>
        <v>module=sit</v>
      </c>
    </row>
    <row r="7158" spans="1:6" ht="30" customHeight="1">
      <c r="A7158" s="3" t="s">
        <v>2</v>
      </c>
      <c r="B7158" s="3" t="s">
        <v>13517</v>
      </c>
      <c r="C7158" s="3" t="s">
        <v>16835</v>
      </c>
      <c r="D7158" s="12" t="s">
        <v>21062</v>
      </c>
      <c r="E7158" s="6" t="str">
        <f t="shared" si="348"/>
        <v>module=git</v>
      </c>
      <c r="F7158" s="6" t="str">
        <f t="shared" si="349"/>
        <v>module=sit</v>
      </c>
    </row>
    <row r="7159" spans="1:6" ht="30" customHeight="1">
      <c r="A7159" s="3" t="s">
        <v>2</v>
      </c>
      <c r="B7159" s="3" t="s">
        <v>13518</v>
      </c>
      <c r="C7159" s="3" t="s">
        <v>16836</v>
      </c>
      <c r="D7159" s="12" t="s">
        <v>21063</v>
      </c>
      <c r="E7159" s="6" t="str">
        <f t="shared" si="348"/>
        <v>module=git</v>
      </c>
      <c r="F7159" s="6" t="str">
        <f t="shared" si="349"/>
        <v>module=sit</v>
      </c>
    </row>
    <row r="7160" spans="1:6" ht="30" customHeight="1">
      <c r="A7160" s="3" t="s">
        <v>2</v>
      </c>
      <c r="B7160" s="3" t="s">
        <v>13519</v>
      </c>
      <c r="C7160" s="3" t="s">
        <v>16837</v>
      </c>
      <c r="D7160" s="12" t="s">
        <v>21064</v>
      </c>
      <c r="E7160" s="6" t="str">
        <f t="shared" si="348"/>
        <v>module=git</v>
      </c>
      <c r="F7160" s="6" t="str">
        <f t="shared" si="349"/>
        <v>module=sit</v>
      </c>
    </row>
    <row r="7161" spans="1:6" ht="30" customHeight="1">
      <c r="A7161" s="3" t="s">
        <v>2</v>
      </c>
      <c r="B7161" s="3" t="s">
        <v>13520</v>
      </c>
      <c r="C7161" s="3" t="s">
        <v>16838</v>
      </c>
      <c r="D7161" s="12" t="s">
        <v>21065</v>
      </c>
      <c r="E7161" s="6" t="str">
        <f t="shared" si="348"/>
        <v>module=git</v>
      </c>
      <c r="F7161" s="6" t="str">
        <f t="shared" si="349"/>
        <v>module=sit</v>
      </c>
    </row>
    <row r="7162" spans="1:6" ht="30" customHeight="1">
      <c r="A7162" s="3" t="s">
        <v>2</v>
      </c>
      <c r="B7162" s="3" t="s">
        <v>13521</v>
      </c>
      <c r="C7162" s="3" t="s">
        <v>16839</v>
      </c>
      <c r="D7162" s="12" t="s">
        <v>21066</v>
      </c>
      <c r="E7162" s="6" t="str">
        <f t="shared" si="348"/>
        <v>module=git</v>
      </c>
      <c r="F7162" s="6" t="str">
        <f t="shared" si="349"/>
        <v>module=sit</v>
      </c>
    </row>
    <row r="7163" spans="1:6" ht="30" customHeight="1">
      <c r="A7163" s="3" t="s">
        <v>2</v>
      </c>
      <c r="B7163" s="3" t="s">
        <v>13522</v>
      </c>
      <c r="C7163" s="3" t="s">
        <v>16840</v>
      </c>
      <c r="D7163" s="12" t="s">
        <v>21067</v>
      </c>
      <c r="E7163" s="6" t="str">
        <f t="shared" si="348"/>
        <v>module=git</v>
      </c>
      <c r="F7163" s="6" t="str">
        <f t="shared" si="349"/>
        <v>module=sit</v>
      </c>
    </row>
    <row r="7164" spans="1:6" ht="30" customHeight="1">
      <c r="A7164" s="3" t="s">
        <v>2</v>
      </c>
      <c r="B7164" s="3" t="s">
        <v>13523</v>
      </c>
      <c r="C7164" s="3" t="s">
        <v>16841</v>
      </c>
      <c r="D7164" s="12" t="s">
        <v>21052</v>
      </c>
      <c r="E7164" s="6" t="str">
        <f t="shared" si="348"/>
        <v>module=git</v>
      </c>
      <c r="F7164" s="6" t="str">
        <f t="shared" si="349"/>
        <v>module=sit</v>
      </c>
    </row>
    <row r="7165" spans="1:6" ht="30" customHeight="1">
      <c r="A7165" s="3" t="s">
        <v>2</v>
      </c>
      <c r="B7165" s="3" t="s">
        <v>13524</v>
      </c>
      <c r="C7165" s="3" t="s">
        <v>16842</v>
      </c>
      <c r="D7165" s="12" t="s">
        <v>21068</v>
      </c>
      <c r="E7165" s="6" t="str">
        <f t="shared" ref="E7165:E7196" si="350">HYPERLINK("http://www.ssc.wisc.edu/wlsresearch/documentation/waves/?wave=grad2k&amp;module=git","module=git")</f>
        <v>module=git</v>
      </c>
      <c r="F7165" s="6" t="str">
        <f t="shared" ref="F7165:F7196" si="351">HYPERLINK("http://www.ssc.wisc.edu/wlsresearch/documentation/waves/?wave=sib2k&amp;module=sit","module=sit")</f>
        <v>module=sit</v>
      </c>
    </row>
    <row r="7166" spans="1:6" ht="30" customHeight="1">
      <c r="A7166" s="3" t="s">
        <v>2</v>
      </c>
      <c r="B7166" s="3" t="s">
        <v>13525</v>
      </c>
      <c r="C7166" s="3" t="s">
        <v>16843</v>
      </c>
      <c r="D7166" s="12" t="s">
        <v>21069</v>
      </c>
      <c r="E7166" s="6" t="str">
        <f t="shared" si="350"/>
        <v>module=git</v>
      </c>
      <c r="F7166" s="6" t="str">
        <f t="shared" si="351"/>
        <v>module=sit</v>
      </c>
    </row>
    <row r="7167" spans="1:6" ht="30" customHeight="1">
      <c r="A7167" s="3" t="s">
        <v>2</v>
      </c>
      <c r="B7167" s="3" t="s">
        <v>13526</v>
      </c>
      <c r="C7167" s="3" t="s">
        <v>16844</v>
      </c>
      <c r="D7167" s="12" t="s">
        <v>21070</v>
      </c>
      <c r="E7167" s="6" t="str">
        <f t="shared" si="350"/>
        <v>module=git</v>
      </c>
      <c r="F7167" s="6" t="str">
        <f t="shared" si="351"/>
        <v>module=sit</v>
      </c>
    </row>
    <row r="7168" spans="1:6" ht="30" customHeight="1">
      <c r="A7168" s="3" t="s">
        <v>2</v>
      </c>
      <c r="B7168" s="3" t="s">
        <v>13527</v>
      </c>
      <c r="C7168" s="3" t="s">
        <v>16845</v>
      </c>
      <c r="D7168" s="12" t="s">
        <v>21071</v>
      </c>
      <c r="E7168" s="6" t="str">
        <f t="shared" si="350"/>
        <v>module=git</v>
      </c>
      <c r="F7168" s="6" t="str">
        <f t="shared" si="351"/>
        <v>module=sit</v>
      </c>
    </row>
    <row r="7169" spans="1:6" ht="30" customHeight="1">
      <c r="A7169" s="3" t="s">
        <v>2</v>
      </c>
      <c r="B7169" s="3" t="s">
        <v>13528</v>
      </c>
      <c r="C7169" s="3" t="s">
        <v>16846</v>
      </c>
      <c r="D7169" s="12" t="s">
        <v>21072</v>
      </c>
      <c r="E7169" s="6" t="str">
        <f t="shared" si="350"/>
        <v>module=git</v>
      </c>
      <c r="F7169" s="6" t="str">
        <f t="shared" si="351"/>
        <v>module=sit</v>
      </c>
    </row>
    <row r="7170" spans="1:6" ht="30" customHeight="1">
      <c r="A7170" s="3" t="s">
        <v>2</v>
      </c>
      <c r="B7170" s="3" t="s">
        <v>13529</v>
      </c>
      <c r="C7170" s="3" t="s">
        <v>16847</v>
      </c>
      <c r="D7170" s="12" t="s">
        <v>21073</v>
      </c>
      <c r="E7170" s="6" t="str">
        <f t="shared" si="350"/>
        <v>module=git</v>
      </c>
      <c r="F7170" s="6" t="str">
        <f t="shared" si="351"/>
        <v>module=sit</v>
      </c>
    </row>
    <row r="7171" spans="1:6" ht="30" customHeight="1">
      <c r="A7171" s="3" t="s">
        <v>2</v>
      </c>
      <c r="B7171" s="3" t="s">
        <v>13530</v>
      </c>
      <c r="C7171" s="3" t="s">
        <v>16848</v>
      </c>
      <c r="D7171" s="12" t="s">
        <v>21074</v>
      </c>
      <c r="E7171" s="6" t="str">
        <f t="shared" si="350"/>
        <v>module=git</v>
      </c>
      <c r="F7171" s="6" t="str">
        <f t="shared" si="351"/>
        <v>module=sit</v>
      </c>
    </row>
    <row r="7172" spans="1:6" ht="30" customHeight="1">
      <c r="A7172" s="3" t="s">
        <v>2</v>
      </c>
      <c r="B7172" s="3" t="s">
        <v>13531</v>
      </c>
      <c r="C7172" s="3" t="s">
        <v>16849</v>
      </c>
      <c r="D7172" s="12" t="s">
        <v>21075</v>
      </c>
      <c r="E7172" s="6" t="str">
        <f t="shared" si="350"/>
        <v>module=git</v>
      </c>
      <c r="F7172" s="6" t="str">
        <f t="shared" si="351"/>
        <v>module=sit</v>
      </c>
    </row>
    <row r="7173" spans="1:6" ht="30" customHeight="1">
      <c r="A7173" s="3" t="s">
        <v>2</v>
      </c>
      <c r="B7173" s="3" t="s">
        <v>13532</v>
      </c>
      <c r="C7173" s="3" t="s">
        <v>16850</v>
      </c>
      <c r="D7173" s="12" t="s">
        <v>21076</v>
      </c>
      <c r="E7173" s="6" t="str">
        <f t="shared" si="350"/>
        <v>module=git</v>
      </c>
      <c r="F7173" s="6" t="str">
        <f t="shared" si="351"/>
        <v>module=sit</v>
      </c>
    </row>
    <row r="7174" spans="1:6" ht="30" customHeight="1">
      <c r="A7174" s="3" t="s">
        <v>2</v>
      </c>
      <c r="B7174" s="3" t="s">
        <v>13533</v>
      </c>
      <c r="C7174" s="3" t="s">
        <v>16851</v>
      </c>
      <c r="D7174" s="12" t="s">
        <v>21077</v>
      </c>
      <c r="E7174" s="6" t="str">
        <f t="shared" si="350"/>
        <v>module=git</v>
      </c>
      <c r="F7174" s="6" t="str">
        <f t="shared" si="351"/>
        <v>module=sit</v>
      </c>
    </row>
    <row r="7175" spans="1:6" ht="30" customHeight="1">
      <c r="A7175" s="3" t="s">
        <v>2</v>
      </c>
      <c r="B7175" s="3" t="s">
        <v>13534</v>
      </c>
      <c r="C7175" s="3" t="s">
        <v>16852</v>
      </c>
      <c r="D7175" s="12" t="s">
        <v>21078</v>
      </c>
      <c r="E7175" s="6" t="str">
        <f t="shared" si="350"/>
        <v>module=git</v>
      </c>
      <c r="F7175" s="6" t="str">
        <f t="shared" si="351"/>
        <v>module=sit</v>
      </c>
    </row>
    <row r="7176" spans="1:6" ht="30" customHeight="1">
      <c r="A7176" s="3" t="s">
        <v>2</v>
      </c>
      <c r="B7176" s="3" t="s">
        <v>13535</v>
      </c>
      <c r="C7176" s="3" t="s">
        <v>16853</v>
      </c>
      <c r="D7176" s="12" t="s">
        <v>21079</v>
      </c>
      <c r="E7176" s="6" t="str">
        <f t="shared" si="350"/>
        <v>module=git</v>
      </c>
      <c r="F7176" s="6" t="str">
        <f t="shared" si="351"/>
        <v>module=sit</v>
      </c>
    </row>
    <row r="7177" spans="1:6" ht="30" customHeight="1">
      <c r="A7177" s="3" t="s">
        <v>2</v>
      </c>
      <c r="B7177" s="3" t="s">
        <v>13536</v>
      </c>
      <c r="C7177" s="3" t="s">
        <v>16854</v>
      </c>
      <c r="D7177" s="12" t="s">
        <v>21080</v>
      </c>
      <c r="E7177" s="6" t="str">
        <f t="shared" si="350"/>
        <v>module=git</v>
      </c>
      <c r="F7177" s="6" t="str">
        <f t="shared" si="351"/>
        <v>module=sit</v>
      </c>
    </row>
    <row r="7178" spans="1:6" ht="30" customHeight="1">
      <c r="A7178" s="3" t="s">
        <v>2</v>
      </c>
      <c r="B7178" s="3" t="s">
        <v>13537</v>
      </c>
      <c r="C7178" s="3" t="s">
        <v>16855</v>
      </c>
      <c r="D7178" s="12" t="s">
        <v>21081</v>
      </c>
      <c r="E7178" s="6" t="str">
        <f t="shared" si="350"/>
        <v>module=git</v>
      </c>
      <c r="F7178" s="6" t="str">
        <f t="shared" si="351"/>
        <v>module=sit</v>
      </c>
    </row>
    <row r="7179" spans="1:6" ht="30" customHeight="1">
      <c r="A7179" s="3" t="s">
        <v>2</v>
      </c>
      <c r="B7179" s="3" t="s">
        <v>13538</v>
      </c>
      <c r="C7179" s="3" t="s">
        <v>16856</v>
      </c>
      <c r="D7179" s="12" t="s">
        <v>21082</v>
      </c>
      <c r="E7179" s="6" t="str">
        <f t="shared" si="350"/>
        <v>module=git</v>
      </c>
      <c r="F7179" s="6" t="str">
        <f t="shared" si="351"/>
        <v>module=sit</v>
      </c>
    </row>
    <row r="7180" spans="1:6" ht="30" customHeight="1">
      <c r="A7180" s="3" t="s">
        <v>2</v>
      </c>
      <c r="B7180" s="3" t="s">
        <v>13539</v>
      </c>
      <c r="C7180" s="3" t="s">
        <v>16857</v>
      </c>
      <c r="D7180" s="12" t="s">
        <v>21083</v>
      </c>
      <c r="E7180" s="6" t="str">
        <f t="shared" si="350"/>
        <v>module=git</v>
      </c>
      <c r="F7180" s="6" t="str">
        <f t="shared" si="351"/>
        <v>module=sit</v>
      </c>
    </row>
    <row r="7181" spans="1:6" ht="30" customHeight="1">
      <c r="A7181" s="3" t="s">
        <v>2</v>
      </c>
      <c r="B7181" s="3" t="s">
        <v>13540</v>
      </c>
      <c r="C7181" s="3" t="s">
        <v>16858</v>
      </c>
      <c r="D7181" s="12" t="s">
        <v>21084</v>
      </c>
      <c r="E7181" s="6" t="str">
        <f t="shared" si="350"/>
        <v>module=git</v>
      </c>
      <c r="F7181" s="6" t="str">
        <f t="shared" si="351"/>
        <v>module=sit</v>
      </c>
    </row>
    <row r="7182" spans="1:6" ht="30" customHeight="1">
      <c r="A7182" s="3" t="s">
        <v>2</v>
      </c>
      <c r="B7182" s="3" t="s">
        <v>13541</v>
      </c>
      <c r="C7182" s="3" t="s">
        <v>16859</v>
      </c>
      <c r="D7182" s="12" t="s">
        <v>21085</v>
      </c>
      <c r="E7182" s="6" t="str">
        <f t="shared" si="350"/>
        <v>module=git</v>
      </c>
      <c r="F7182" s="6" t="str">
        <f t="shared" si="351"/>
        <v>module=sit</v>
      </c>
    </row>
    <row r="7183" spans="1:6" ht="30" customHeight="1">
      <c r="A7183" s="3" t="s">
        <v>2</v>
      </c>
      <c r="B7183" s="3" t="s">
        <v>13542</v>
      </c>
      <c r="C7183" s="3" t="s">
        <v>16860</v>
      </c>
      <c r="D7183" s="12" t="s">
        <v>21086</v>
      </c>
      <c r="E7183" s="6" t="str">
        <f t="shared" si="350"/>
        <v>module=git</v>
      </c>
      <c r="F7183" s="6" t="str">
        <f t="shared" si="351"/>
        <v>module=sit</v>
      </c>
    </row>
    <row r="7184" spans="1:6" ht="30" customHeight="1">
      <c r="A7184" s="3" t="s">
        <v>2</v>
      </c>
      <c r="B7184" s="3" t="s">
        <v>13543</v>
      </c>
      <c r="C7184" s="3" t="s">
        <v>16861</v>
      </c>
      <c r="D7184" s="12" t="s">
        <v>21087</v>
      </c>
      <c r="E7184" s="6" t="str">
        <f t="shared" si="350"/>
        <v>module=git</v>
      </c>
      <c r="F7184" s="6" t="str">
        <f t="shared" si="351"/>
        <v>module=sit</v>
      </c>
    </row>
    <row r="7185" spans="1:6" ht="30" customHeight="1">
      <c r="A7185" s="3" t="s">
        <v>2</v>
      </c>
      <c r="B7185" s="3" t="s">
        <v>13544</v>
      </c>
      <c r="C7185" s="3" t="s">
        <v>16862</v>
      </c>
      <c r="D7185" s="12" t="s">
        <v>21088</v>
      </c>
      <c r="E7185" s="6" t="str">
        <f t="shared" si="350"/>
        <v>module=git</v>
      </c>
      <c r="F7185" s="6" t="str">
        <f t="shared" si="351"/>
        <v>module=sit</v>
      </c>
    </row>
    <row r="7186" spans="1:6" ht="30" customHeight="1">
      <c r="A7186" s="3" t="s">
        <v>2</v>
      </c>
      <c r="B7186" s="3" t="s">
        <v>13545</v>
      </c>
      <c r="C7186" s="3" t="s">
        <v>16863</v>
      </c>
      <c r="D7186" s="12" t="s">
        <v>21089</v>
      </c>
      <c r="E7186" s="6" t="str">
        <f t="shared" si="350"/>
        <v>module=git</v>
      </c>
      <c r="F7186" s="6" t="str">
        <f t="shared" si="351"/>
        <v>module=sit</v>
      </c>
    </row>
    <row r="7187" spans="1:6" ht="30" customHeight="1">
      <c r="A7187" s="3" t="s">
        <v>2</v>
      </c>
      <c r="B7187" s="3" t="s">
        <v>13546</v>
      </c>
      <c r="C7187" s="3" t="s">
        <v>16864</v>
      </c>
      <c r="D7187" s="12" t="s">
        <v>21090</v>
      </c>
      <c r="E7187" s="6" t="str">
        <f t="shared" si="350"/>
        <v>module=git</v>
      </c>
      <c r="F7187" s="6" t="str">
        <f t="shared" si="351"/>
        <v>module=sit</v>
      </c>
    </row>
    <row r="7188" spans="1:6" ht="30" customHeight="1">
      <c r="A7188" s="3" t="s">
        <v>2</v>
      </c>
      <c r="B7188" s="3" t="s">
        <v>13547</v>
      </c>
      <c r="C7188" s="3" t="s">
        <v>16865</v>
      </c>
      <c r="D7188" s="12" t="s">
        <v>21091</v>
      </c>
      <c r="E7188" s="6" t="str">
        <f t="shared" si="350"/>
        <v>module=git</v>
      </c>
      <c r="F7188" s="6" t="str">
        <f t="shared" si="351"/>
        <v>module=sit</v>
      </c>
    </row>
    <row r="7189" spans="1:6" ht="30" customHeight="1">
      <c r="A7189" s="3" t="s">
        <v>2</v>
      </c>
      <c r="B7189" s="3" t="s">
        <v>13548</v>
      </c>
      <c r="C7189" s="3" t="s">
        <v>16866</v>
      </c>
      <c r="D7189" s="12" t="s">
        <v>21092</v>
      </c>
      <c r="E7189" s="6" t="str">
        <f t="shared" si="350"/>
        <v>module=git</v>
      </c>
      <c r="F7189" s="6" t="str">
        <f t="shared" si="351"/>
        <v>module=sit</v>
      </c>
    </row>
    <row r="7190" spans="1:6" ht="30" customHeight="1">
      <c r="A7190" s="3" t="s">
        <v>2</v>
      </c>
      <c r="B7190" s="3" t="s">
        <v>13549</v>
      </c>
      <c r="C7190" s="3" t="s">
        <v>16867</v>
      </c>
      <c r="D7190" s="12" t="s">
        <v>21093</v>
      </c>
      <c r="E7190" s="6" t="str">
        <f t="shared" si="350"/>
        <v>module=git</v>
      </c>
      <c r="F7190" s="6" t="str">
        <f t="shared" si="351"/>
        <v>module=sit</v>
      </c>
    </row>
    <row r="7191" spans="1:6" ht="30" customHeight="1">
      <c r="A7191" s="3" t="s">
        <v>2</v>
      </c>
      <c r="B7191" s="3" t="s">
        <v>13550</v>
      </c>
      <c r="C7191" s="3" t="s">
        <v>16868</v>
      </c>
      <c r="D7191" s="12" t="s">
        <v>21094</v>
      </c>
      <c r="E7191" s="6" t="str">
        <f t="shared" si="350"/>
        <v>module=git</v>
      </c>
      <c r="F7191" s="6" t="str">
        <f t="shared" si="351"/>
        <v>module=sit</v>
      </c>
    </row>
    <row r="7192" spans="1:6" ht="30" customHeight="1">
      <c r="A7192" s="3" t="s">
        <v>2</v>
      </c>
      <c r="B7192" s="3" t="s">
        <v>13551</v>
      </c>
      <c r="C7192" s="3" t="s">
        <v>16869</v>
      </c>
      <c r="D7192" s="12" t="s">
        <v>21095</v>
      </c>
      <c r="E7192" s="6" t="str">
        <f t="shared" si="350"/>
        <v>module=git</v>
      </c>
      <c r="F7192" s="6" t="str">
        <f t="shared" si="351"/>
        <v>module=sit</v>
      </c>
    </row>
    <row r="7193" spans="1:6" ht="30" customHeight="1">
      <c r="A7193" s="3" t="s">
        <v>2</v>
      </c>
      <c r="B7193" s="3" t="s">
        <v>13552</v>
      </c>
      <c r="C7193" s="3" t="s">
        <v>16870</v>
      </c>
      <c r="D7193" s="12" t="s">
        <v>21096</v>
      </c>
      <c r="E7193" s="6" t="str">
        <f t="shared" si="350"/>
        <v>module=git</v>
      </c>
      <c r="F7193" s="6" t="str">
        <f t="shared" si="351"/>
        <v>module=sit</v>
      </c>
    </row>
    <row r="7194" spans="1:6" ht="30" customHeight="1">
      <c r="A7194" s="3" t="s">
        <v>2</v>
      </c>
      <c r="B7194" s="3" t="s">
        <v>13553</v>
      </c>
      <c r="C7194" s="3" t="s">
        <v>16871</v>
      </c>
      <c r="D7194" s="12" t="s">
        <v>21097</v>
      </c>
      <c r="E7194" s="6" t="str">
        <f t="shared" si="350"/>
        <v>module=git</v>
      </c>
      <c r="F7194" s="6" t="str">
        <f t="shared" si="351"/>
        <v>module=sit</v>
      </c>
    </row>
    <row r="7195" spans="1:6" ht="30" customHeight="1">
      <c r="A7195" s="3" t="s">
        <v>2</v>
      </c>
      <c r="B7195" s="3" t="s">
        <v>13554</v>
      </c>
      <c r="C7195" s="3" t="s">
        <v>16872</v>
      </c>
      <c r="D7195" s="12" t="s">
        <v>21098</v>
      </c>
      <c r="E7195" s="6" t="str">
        <f t="shared" si="350"/>
        <v>module=git</v>
      </c>
      <c r="F7195" s="6" t="str">
        <f t="shared" si="351"/>
        <v>module=sit</v>
      </c>
    </row>
    <row r="7196" spans="1:6" ht="30" customHeight="1">
      <c r="A7196" s="3" t="s">
        <v>2</v>
      </c>
      <c r="B7196" s="3" t="s">
        <v>13555</v>
      </c>
      <c r="C7196" s="3" t="s">
        <v>16873</v>
      </c>
      <c r="D7196" s="12" t="s">
        <v>21099</v>
      </c>
      <c r="E7196" s="6" t="str">
        <f t="shared" si="350"/>
        <v>module=git</v>
      </c>
      <c r="F7196" s="6" t="str">
        <f t="shared" si="351"/>
        <v>module=sit</v>
      </c>
    </row>
    <row r="7197" spans="1:6" ht="30" customHeight="1">
      <c r="A7197" s="3" t="s">
        <v>2</v>
      </c>
      <c r="B7197" s="3" t="s">
        <v>13556</v>
      </c>
      <c r="C7197" s="3" t="s">
        <v>16874</v>
      </c>
      <c r="D7197" s="12" t="s">
        <v>21100</v>
      </c>
      <c r="E7197" s="6" t="str">
        <f t="shared" ref="E7197:E7228" si="352">HYPERLINK("http://www.ssc.wisc.edu/wlsresearch/documentation/waves/?wave=grad2k&amp;module=git","module=git")</f>
        <v>module=git</v>
      </c>
      <c r="F7197" s="6" t="str">
        <f t="shared" ref="F7197:F7228" si="353">HYPERLINK("http://www.ssc.wisc.edu/wlsresearch/documentation/waves/?wave=sib2k&amp;module=sit","module=sit")</f>
        <v>module=sit</v>
      </c>
    </row>
    <row r="7198" spans="1:6" ht="30" customHeight="1">
      <c r="A7198" s="3" t="s">
        <v>2</v>
      </c>
      <c r="B7198" s="3" t="s">
        <v>13557</v>
      </c>
      <c r="C7198" s="3" t="s">
        <v>16875</v>
      </c>
      <c r="D7198" s="12" t="s">
        <v>21101</v>
      </c>
      <c r="E7198" s="6" t="str">
        <f t="shared" si="352"/>
        <v>module=git</v>
      </c>
      <c r="F7198" s="6" t="str">
        <f t="shared" si="353"/>
        <v>module=sit</v>
      </c>
    </row>
    <row r="7199" spans="1:6" ht="30" customHeight="1">
      <c r="A7199" s="3" t="s">
        <v>2</v>
      </c>
      <c r="B7199" s="3" t="s">
        <v>13558</v>
      </c>
      <c r="C7199" s="3" t="s">
        <v>16876</v>
      </c>
      <c r="D7199" s="12" t="s">
        <v>21102</v>
      </c>
      <c r="E7199" s="6" t="str">
        <f t="shared" si="352"/>
        <v>module=git</v>
      </c>
      <c r="F7199" s="6" t="str">
        <f t="shared" si="353"/>
        <v>module=sit</v>
      </c>
    </row>
    <row r="7200" spans="1:6" ht="30" customHeight="1">
      <c r="A7200" s="3" t="s">
        <v>2</v>
      </c>
      <c r="B7200" s="3" t="s">
        <v>13559</v>
      </c>
      <c r="C7200" s="3" t="s">
        <v>16877</v>
      </c>
      <c r="D7200" s="12" t="s">
        <v>21103</v>
      </c>
      <c r="E7200" s="6" t="str">
        <f t="shared" si="352"/>
        <v>module=git</v>
      </c>
      <c r="F7200" s="6" t="str">
        <f t="shared" si="353"/>
        <v>module=sit</v>
      </c>
    </row>
    <row r="7201" spans="1:6" ht="30" customHeight="1">
      <c r="A7201" s="3" t="s">
        <v>2</v>
      </c>
      <c r="B7201" s="3" t="s">
        <v>13560</v>
      </c>
      <c r="C7201" s="3" t="s">
        <v>16878</v>
      </c>
      <c r="D7201" s="12" t="s">
        <v>21104</v>
      </c>
      <c r="E7201" s="6" t="str">
        <f t="shared" si="352"/>
        <v>module=git</v>
      </c>
      <c r="F7201" s="6" t="str">
        <f t="shared" si="353"/>
        <v>module=sit</v>
      </c>
    </row>
    <row r="7202" spans="1:6" ht="30" customHeight="1">
      <c r="A7202" s="3" t="s">
        <v>2</v>
      </c>
      <c r="B7202" s="3" t="s">
        <v>13561</v>
      </c>
      <c r="C7202" s="3" t="s">
        <v>16879</v>
      </c>
      <c r="D7202" s="12" t="s">
        <v>21105</v>
      </c>
      <c r="E7202" s="6" t="str">
        <f t="shared" si="352"/>
        <v>module=git</v>
      </c>
      <c r="F7202" s="6" t="str">
        <f t="shared" si="353"/>
        <v>module=sit</v>
      </c>
    </row>
    <row r="7203" spans="1:6" ht="30" customHeight="1">
      <c r="A7203" s="3" t="s">
        <v>2</v>
      </c>
      <c r="B7203" s="3" t="s">
        <v>13562</v>
      </c>
      <c r="C7203" s="3" t="s">
        <v>16880</v>
      </c>
      <c r="D7203" s="12" t="s">
        <v>21106</v>
      </c>
      <c r="E7203" s="6" t="str">
        <f t="shared" si="352"/>
        <v>module=git</v>
      </c>
      <c r="F7203" s="6" t="str">
        <f t="shared" si="353"/>
        <v>module=sit</v>
      </c>
    </row>
    <row r="7204" spans="1:6" ht="30" customHeight="1">
      <c r="A7204" s="3" t="s">
        <v>2</v>
      </c>
      <c r="B7204" s="3" t="s">
        <v>13563</v>
      </c>
      <c r="C7204" s="3" t="s">
        <v>16881</v>
      </c>
      <c r="D7204" s="12" t="s">
        <v>21107</v>
      </c>
      <c r="E7204" s="6" t="str">
        <f t="shared" si="352"/>
        <v>module=git</v>
      </c>
      <c r="F7204" s="6" t="str">
        <f t="shared" si="353"/>
        <v>module=sit</v>
      </c>
    </row>
    <row r="7205" spans="1:6" ht="30" customHeight="1">
      <c r="A7205" s="3" t="s">
        <v>2</v>
      </c>
      <c r="B7205" s="3" t="s">
        <v>13564</v>
      </c>
      <c r="C7205" s="3" t="s">
        <v>16882</v>
      </c>
      <c r="D7205" s="12" t="s">
        <v>21108</v>
      </c>
      <c r="E7205" s="6" t="str">
        <f t="shared" si="352"/>
        <v>module=git</v>
      </c>
      <c r="F7205" s="6" t="str">
        <f t="shared" si="353"/>
        <v>module=sit</v>
      </c>
    </row>
    <row r="7206" spans="1:6" ht="30" customHeight="1">
      <c r="A7206" s="3" t="s">
        <v>2</v>
      </c>
      <c r="B7206" s="3" t="s">
        <v>13565</v>
      </c>
      <c r="C7206" s="3" t="s">
        <v>16883</v>
      </c>
      <c r="D7206" s="12" t="s">
        <v>21109</v>
      </c>
      <c r="E7206" s="6" t="str">
        <f t="shared" si="352"/>
        <v>module=git</v>
      </c>
      <c r="F7206" s="6" t="str">
        <f t="shared" si="353"/>
        <v>module=sit</v>
      </c>
    </row>
    <row r="7207" spans="1:6" ht="30" customHeight="1">
      <c r="A7207" s="3" t="s">
        <v>2</v>
      </c>
      <c r="B7207" s="3" t="s">
        <v>13566</v>
      </c>
      <c r="C7207" s="3" t="s">
        <v>16884</v>
      </c>
      <c r="D7207" s="12" t="s">
        <v>21110</v>
      </c>
      <c r="E7207" s="6" t="str">
        <f t="shared" si="352"/>
        <v>module=git</v>
      </c>
      <c r="F7207" s="6" t="str">
        <f t="shared" si="353"/>
        <v>module=sit</v>
      </c>
    </row>
    <row r="7208" spans="1:6" ht="30" customHeight="1">
      <c r="A7208" s="3" t="s">
        <v>2</v>
      </c>
      <c r="B7208" s="3" t="s">
        <v>13567</v>
      </c>
      <c r="C7208" s="3" t="s">
        <v>16885</v>
      </c>
      <c r="D7208" s="12" t="s">
        <v>21111</v>
      </c>
      <c r="E7208" s="6" t="str">
        <f t="shared" si="352"/>
        <v>module=git</v>
      </c>
      <c r="F7208" s="6" t="str">
        <f t="shared" si="353"/>
        <v>module=sit</v>
      </c>
    </row>
    <row r="7209" spans="1:6" ht="30" customHeight="1">
      <c r="A7209" s="3" t="s">
        <v>2</v>
      </c>
      <c r="B7209" s="3" t="s">
        <v>13568</v>
      </c>
      <c r="C7209" s="3" t="s">
        <v>16886</v>
      </c>
      <c r="D7209" s="12" t="s">
        <v>21112</v>
      </c>
      <c r="E7209" s="6" t="str">
        <f t="shared" si="352"/>
        <v>module=git</v>
      </c>
      <c r="F7209" s="6" t="str">
        <f t="shared" si="353"/>
        <v>module=sit</v>
      </c>
    </row>
    <row r="7210" spans="1:6" ht="30" customHeight="1">
      <c r="A7210" s="3" t="s">
        <v>2</v>
      </c>
      <c r="B7210" s="3" t="s">
        <v>13569</v>
      </c>
      <c r="C7210" s="3" t="s">
        <v>16887</v>
      </c>
      <c r="D7210" s="12" t="s">
        <v>21113</v>
      </c>
      <c r="E7210" s="6" t="str">
        <f t="shared" si="352"/>
        <v>module=git</v>
      </c>
      <c r="F7210" s="6" t="str">
        <f t="shared" si="353"/>
        <v>module=sit</v>
      </c>
    </row>
    <row r="7211" spans="1:6" ht="30" customHeight="1">
      <c r="A7211" s="3" t="s">
        <v>2</v>
      </c>
      <c r="B7211" s="3" t="s">
        <v>13570</v>
      </c>
      <c r="C7211" s="3" t="s">
        <v>16888</v>
      </c>
      <c r="D7211" s="12" t="s">
        <v>21114</v>
      </c>
      <c r="E7211" s="6" t="str">
        <f t="shared" si="352"/>
        <v>module=git</v>
      </c>
      <c r="F7211" s="6" t="str">
        <f t="shared" si="353"/>
        <v>module=sit</v>
      </c>
    </row>
    <row r="7212" spans="1:6" ht="30" customHeight="1">
      <c r="A7212" s="3" t="s">
        <v>2</v>
      </c>
      <c r="B7212" s="3" t="s">
        <v>13571</v>
      </c>
      <c r="C7212" s="3" t="s">
        <v>16889</v>
      </c>
      <c r="D7212" s="12" t="s">
        <v>21115</v>
      </c>
      <c r="E7212" s="6" t="str">
        <f t="shared" si="352"/>
        <v>module=git</v>
      </c>
      <c r="F7212" s="6" t="str">
        <f t="shared" si="353"/>
        <v>module=sit</v>
      </c>
    </row>
    <row r="7213" spans="1:6" ht="30" customHeight="1">
      <c r="A7213" s="3" t="s">
        <v>2</v>
      </c>
      <c r="B7213" s="3" t="s">
        <v>13572</v>
      </c>
      <c r="C7213" s="3" t="s">
        <v>16890</v>
      </c>
      <c r="D7213" s="12" t="s">
        <v>21116</v>
      </c>
      <c r="E7213" s="6" t="str">
        <f t="shared" si="352"/>
        <v>module=git</v>
      </c>
      <c r="F7213" s="6" t="str">
        <f t="shared" si="353"/>
        <v>module=sit</v>
      </c>
    </row>
    <row r="7214" spans="1:6" ht="30" customHeight="1">
      <c r="A7214" s="3" t="s">
        <v>2</v>
      </c>
      <c r="B7214" s="3" t="s">
        <v>13573</v>
      </c>
      <c r="C7214" s="3" t="s">
        <v>16891</v>
      </c>
      <c r="D7214" s="12" t="s">
        <v>21117</v>
      </c>
      <c r="E7214" s="6" t="str">
        <f t="shared" si="352"/>
        <v>module=git</v>
      </c>
      <c r="F7214" s="6" t="str">
        <f t="shared" si="353"/>
        <v>module=sit</v>
      </c>
    </row>
    <row r="7215" spans="1:6" ht="30" customHeight="1">
      <c r="A7215" s="3" t="s">
        <v>2</v>
      </c>
      <c r="B7215" s="3" t="s">
        <v>13574</v>
      </c>
      <c r="C7215" s="3" t="s">
        <v>16892</v>
      </c>
      <c r="D7215" s="12" t="s">
        <v>21118</v>
      </c>
      <c r="E7215" s="6" t="str">
        <f t="shared" si="352"/>
        <v>module=git</v>
      </c>
      <c r="F7215" s="6" t="str">
        <f t="shared" si="353"/>
        <v>module=sit</v>
      </c>
    </row>
    <row r="7216" spans="1:6" ht="30" customHeight="1">
      <c r="A7216" s="3" t="s">
        <v>2</v>
      </c>
      <c r="B7216" s="3" t="s">
        <v>13575</v>
      </c>
      <c r="C7216" s="3" t="s">
        <v>16893</v>
      </c>
      <c r="D7216" s="12" t="s">
        <v>21119</v>
      </c>
      <c r="E7216" s="6" t="str">
        <f t="shared" si="352"/>
        <v>module=git</v>
      </c>
      <c r="F7216" s="6" t="str">
        <f t="shared" si="353"/>
        <v>module=sit</v>
      </c>
    </row>
    <row r="7217" spans="1:6" ht="30" customHeight="1">
      <c r="A7217" s="3" t="s">
        <v>2</v>
      </c>
      <c r="B7217" s="3" t="s">
        <v>13576</v>
      </c>
      <c r="C7217" s="3" t="s">
        <v>16894</v>
      </c>
      <c r="D7217" s="12" t="s">
        <v>21120</v>
      </c>
      <c r="E7217" s="6" t="str">
        <f t="shared" si="352"/>
        <v>module=git</v>
      </c>
      <c r="F7217" s="6" t="str">
        <f t="shared" si="353"/>
        <v>module=sit</v>
      </c>
    </row>
    <row r="7218" spans="1:6" ht="30" customHeight="1">
      <c r="A7218" s="3" t="s">
        <v>2</v>
      </c>
      <c r="B7218" s="3" t="s">
        <v>13577</v>
      </c>
      <c r="C7218" s="3" t="s">
        <v>16895</v>
      </c>
      <c r="D7218" s="12" t="s">
        <v>21121</v>
      </c>
      <c r="E7218" s="6" t="str">
        <f t="shared" si="352"/>
        <v>module=git</v>
      </c>
      <c r="F7218" s="6" t="str">
        <f t="shared" si="353"/>
        <v>module=sit</v>
      </c>
    </row>
    <row r="7219" spans="1:6" ht="30" customHeight="1">
      <c r="A7219" s="3" t="s">
        <v>2</v>
      </c>
      <c r="B7219" s="3" t="s">
        <v>13578</v>
      </c>
      <c r="C7219" s="3" t="s">
        <v>16896</v>
      </c>
      <c r="D7219" s="12" t="s">
        <v>21122</v>
      </c>
      <c r="E7219" s="6" t="str">
        <f t="shared" si="352"/>
        <v>module=git</v>
      </c>
      <c r="F7219" s="6" t="str">
        <f t="shared" si="353"/>
        <v>module=sit</v>
      </c>
    </row>
    <row r="7220" spans="1:6" ht="30" customHeight="1">
      <c r="A7220" s="3" t="s">
        <v>2</v>
      </c>
      <c r="B7220" s="3" t="s">
        <v>13579</v>
      </c>
      <c r="C7220" s="3" t="s">
        <v>16897</v>
      </c>
      <c r="D7220" s="12" t="s">
        <v>21123</v>
      </c>
      <c r="E7220" s="6" t="str">
        <f t="shared" si="352"/>
        <v>module=git</v>
      </c>
      <c r="F7220" s="6" t="str">
        <f t="shared" si="353"/>
        <v>module=sit</v>
      </c>
    </row>
    <row r="7221" spans="1:6" ht="30" customHeight="1">
      <c r="A7221" s="3" t="s">
        <v>2</v>
      </c>
      <c r="B7221" s="3" t="s">
        <v>13580</v>
      </c>
      <c r="C7221" s="3" t="s">
        <v>16898</v>
      </c>
      <c r="D7221" s="12" t="s">
        <v>21124</v>
      </c>
      <c r="E7221" s="6" t="str">
        <f t="shared" si="352"/>
        <v>module=git</v>
      </c>
      <c r="F7221" s="6" t="str">
        <f t="shared" si="353"/>
        <v>module=sit</v>
      </c>
    </row>
    <row r="7222" spans="1:6" ht="30" customHeight="1">
      <c r="A7222" s="3" t="s">
        <v>2</v>
      </c>
      <c r="B7222" s="3" t="s">
        <v>13581</v>
      </c>
      <c r="C7222" s="3" t="s">
        <v>16899</v>
      </c>
      <c r="D7222" s="12" t="s">
        <v>21125</v>
      </c>
      <c r="E7222" s="6" t="str">
        <f t="shared" si="352"/>
        <v>module=git</v>
      </c>
      <c r="F7222" s="6" t="str">
        <f t="shared" si="353"/>
        <v>module=sit</v>
      </c>
    </row>
    <row r="7223" spans="1:6" ht="30" customHeight="1">
      <c r="A7223" s="3" t="s">
        <v>2</v>
      </c>
      <c r="B7223" s="3" t="s">
        <v>13582</v>
      </c>
      <c r="C7223" s="3" t="s">
        <v>16900</v>
      </c>
      <c r="D7223" s="12" t="s">
        <v>21126</v>
      </c>
      <c r="E7223" s="6" t="str">
        <f t="shared" si="352"/>
        <v>module=git</v>
      </c>
      <c r="F7223" s="6" t="str">
        <f t="shared" si="353"/>
        <v>module=sit</v>
      </c>
    </row>
    <row r="7224" spans="1:6" ht="30" customHeight="1">
      <c r="A7224" s="3" t="s">
        <v>2</v>
      </c>
      <c r="B7224" s="3" t="s">
        <v>13583</v>
      </c>
      <c r="C7224" s="3" t="s">
        <v>16901</v>
      </c>
      <c r="D7224" s="12" t="s">
        <v>21127</v>
      </c>
      <c r="E7224" s="6" t="str">
        <f t="shared" si="352"/>
        <v>module=git</v>
      </c>
      <c r="F7224" s="6" t="str">
        <f t="shared" si="353"/>
        <v>module=sit</v>
      </c>
    </row>
    <row r="7225" spans="1:6" ht="30" customHeight="1">
      <c r="A7225" s="3" t="s">
        <v>2</v>
      </c>
      <c r="B7225" s="3" t="s">
        <v>13584</v>
      </c>
      <c r="C7225" s="3" t="s">
        <v>16902</v>
      </c>
      <c r="D7225" s="12" t="s">
        <v>21128</v>
      </c>
      <c r="E7225" s="6" t="str">
        <f t="shared" si="352"/>
        <v>module=git</v>
      </c>
      <c r="F7225" s="6" t="str">
        <f t="shared" si="353"/>
        <v>module=sit</v>
      </c>
    </row>
    <row r="7226" spans="1:6" ht="30" customHeight="1">
      <c r="A7226" s="3" t="s">
        <v>2</v>
      </c>
      <c r="B7226" s="3" t="s">
        <v>13585</v>
      </c>
      <c r="C7226" s="3" t="s">
        <v>16903</v>
      </c>
      <c r="D7226" s="12" t="s">
        <v>21129</v>
      </c>
      <c r="E7226" s="6" t="str">
        <f t="shared" si="352"/>
        <v>module=git</v>
      </c>
      <c r="F7226" s="6" t="str">
        <f t="shared" si="353"/>
        <v>module=sit</v>
      </c>
    </row>
    <row r="7227" spans="1:6" ht="30" customHeight="1">
      <c r="A7227" s="3" t="s">
        <v>2</v>
      </c>
      <c r="B7227" s="3" t="s">
        <v>13586</v>
      </c>
      <c r="C7227" s="3" t="s">
        <v>16904</v>
      </c>
      <c r="D7227" s="12" t="s">
        <v>21130</v>
      </c>
      <c r="E7227" s="6" t="str">
        <f t="shared" si="352"/>
        <v>module=git</v>
      </c>
      <c r="F7227" s="6" t="str">
        <f t="shared" si="353"/>
        <v>module=sit</v>
      </c>
    </row>
    <row r="7228" spans="1:6" ht="30" customHeight="1">
      <c r="A7228" s="3" t="s">
        <v>2</v>
      </c>
      <c r="B7228" s="3" t="s">
        <v>13587</v>
      </c>
      <c r="C7228" s="3" t="s">
        <v>16905</v>
      </c>
      <c r="D7228" s="12" t="s">
        <v>21131</v>
      </c>
      <c r="E7228" s="6" t="str">
        <f t="shared" si="352"/>
        <v>module=git</v>
      </c>
      <c r="F7228" s="6" t="str">
        <f t="shared" si="353"/>
        <v>module=sit</v>
      </c>
    </row>
    <row r="7229" spans="1:6" ht="30" customHeight="1">
      <c r="A7229" s="3" t="s">
        <v>2</v>
      </c>
      <c r="B7229" s="3" t="s">
        <v>13588</v>
      </c>
      <c r="C7229" s="3" t="s">
        <v>16906</v>
      </c>
      <c r="D7229" s="12" t="s">
        <v>21132</v>
      </c>
      <c r="E7229" s="6" t="str">
        <f t="shared" ref="E7229:E7260" si="354">HYPERLINK("http://www.ssc.wisc.edu/wlsresearch/documentation/waves/?wave=grad2k&amp;module=git","module=git")</f>
        <v>module=git</v>
      </c>
      <c r="F7229" s="6" t="str">
        <f t="shared" ref="F7229:F7260" si="355">HYPERLINK("http://www.ssc.wisc.edu/wlsresearch/documentation/waves/?wave=sib2k&amp;module=sit","module=sit")</f>
        <v>module=sit</v>
      </c>
    </row>
    <row r="7230" spans="1:6" ht="30" customHeight="1">
      <c r="A7230" s="3" t="s">
        <v>2</v>
      </c>
      <c r="B7230" s="3" t="s">
        <v>13589</v>
      </c>
      <c r="C7230" s="3" t="s">
        <v>16907</v>
      </c>
      <c r="D7230" s="12" t="s">
        <v>21133</v>
      </c>
      <c r="E7230" s="6" t="str">
        <f t="shared" si="354"/>
        <v>module=git</v>
      </c>
      <c r="F7230" s="6" t="str">
        <f t="shared" si="355"/>
        <v>module=sit</v>
      </c>
    </row>
    <row r="7231" spans="1:6" ht="30" customHeight="1">
      <c r="A7231" s="3" t="s">
        <v>2</v>
      </c>
      <c r="B7231" s="3" t="s">
        <v>13590</v>
      </c>
      <c r="C7231" s="3" t="s">
        <v>16908</v>
      </c>
      <c r="D7231" s="12" t="s">
        <v>21134</v>
      </c>
      <c r="E7231" s="6" t="str">
        <f t="shared" si="354"/>
        <v>module=git</v>
      </c>
      <c r="F7231" s="6" t="str">
        <f t="shared" si="355"/>
        <v>module=sit</v>
      </c>
    </row>
    <row r="7232" spans="1:6" ht="30" customHeight="1">
      <c r="A7232" s="3" t="s">
        <v>2</v>
      </c>
      <c r="B7232" s="3" t="s">
        <v>13591</v>
      </c>
      <c r="C7232" s="3" t="s">
        <v>16909</v>
      </c>
      <c r="D7232" s="12" t="s">
        <v>21135</v>
      </c>
      <c r="E7232" s="6" t="str">
        <f t="shared" si="354"/>
        <v>module=git</v>
      </c>
      <c r="F7232" s="6" t="str">
        <f t="shared" si="355"/>
        <v>module=sit</v>
      </c>
    </row>
    <row r="7233" spans="1:6" ht="30" customHeight="1">
      <c r="A7233" s="3" t="s">
        <v>2</v>
      </c>
      <c r="B7233" s="3" t="s">
        <v>13592</v>
      </c>
      <c r="C7233" s="3" t="s">
        <v>16910</v>
      </c>
      <c r="D7233" s="12" t="s">
        <v>21136</v>
      </c>
      <c r="E7233" s="6" t="str">
        <f t="shared" si="354"/>
        <v>module=git</v>
      </c>
      <c r="F7233" s="6" t="str">
        <f t="shared" si="355"/>
        <v>module=sit</v>
      </c>
    </row>
    <row r="7234" spans="1:6" ht="30" customHeight="1">
      <c r="A7234" s="3" t="s">
        <v>2</v>
      </c>
      <c r="B7234" s="3" t="s">
        <v>13593</v>
      </c>
      <c r="C7234" s="3" t="s">
        <v>16911</v>
      </c>
      <c r="D7234" s="12" t="s">
        <v>21137</v>
      </c>
      <c r="E7234" s="6" t="str">
        <f t="shared" si="354"/>
        <v>module=git</v>
      </c>
      <c r="F7234" s="6" t="str">
        <f t="shared" si="355"/>
        <v>module=sit</v>
      </c>
    </row>
    <row r="7235" spans="1:6" ht="30" customHeight="1">
      <c r="A7235" s="3" t="s">
        <v>2</v>
      </c>
      <c r="B7235" s="3" t="s">
        <v>13594</v>
      </c>
      <c r="C7235" s="3" t="s">
        <v>16912</v>
      </c>
      <c r="D7235" s="12" t="s">
        <v>21138</v>
      </c>
      <c r="E7235" s="6" t="str">
        <f t="shared" si="354"/>
        <v>module=git</v>
      </c>
      <c r="F7235" s="6" t="str">
        <f t="shared" si="355"/>
        <v>module=sit</v>
      </c>
    </row>
    <row r="7236" spans="1:6" ht="30" customHeight="1">
      <c r="A7236" s="3" t="s">
        <v>2</v>
      </c>
      <c r="B7236" s="3" t="s">
        <v>13595</v>
      </c>
      <c r="C7236" s="3" t="s">
        <v>16913</v>
      </c>
      <c r="D7236" s="12" t="s">
        <v>21139</v>
      </c>
      <c r="E7236" s="6" t="str">
        <f t="shared" si="354"/>
        <v>module=git</v>
      </c>
      <c r="F7236" s="6" t="str">
        <f t="shared" si="355"/>
        <v>module=sit</v>
      </c>
    </row>
    <row r="7237" spans="1:6" ht="30" customHeight="1">
      <c r="A7237" s="3" t="s">
        <v>2</v>
      </c>
      <c r="B7237" s="3" t="s">
        <v>13596</v>
      </c>
      <c r="C7237" s="3" t="s">
        <v>16914</v>
      </c>
      <c r="D7237" s="12" t="s">
        <v>21140</v>
      </c>
      <c r="E7237" s="6" t="str">
        <f t="shared" si="354"/>
        <v>module=git</v>
      </c>
      <c r="F7237" s="6" t="str">
        <f t="shared" si="355"/>
        <v>module=sit</v>
      </c>
    </row>
    <row r="7238" spans="1:6" ht="30" customHeight="1">
      <c r="A7238" s="3" t="s">
        <v>2</v>
      </c>
      <c r="B7238" s="3" t="s">
        <v>13597</v>
      </c>
      <c r="C7238" s="3" t="s">
        <v>16915</v>
      </c>
      <c r="D7238" s="12" t="s">
        <v>21141</v>
      </c>
      <c r="E7238" s="6" t="str">
        <f t="shared" si="354"/>
        <v>module=git</v>
      </c>
      <c r="F7238" s="6" t="str">
        <f t="shared" si="355"/>
        <v>module=sit</v>
      </c>
    </row>
    <row r="7239" spans="1:6" ht="30" customHeight="1">
      <c r="A7239" s="3" t="s">
        <v>2</v>
      </c>
      <c r="B7239" s="3" t="s">
        <v>13598</v>
      </c>
      <c r="C7239" s="3" t="s">
        <v>16916</v>
      </c>
      <c r="D7239" s="12" t="s">
        <v>21142</v>
      </c>
      <c r="E7239" s="6" t="str">
        <f t="shared" si="354"/>
        <v>module=git</v>
      </c>
      <c r="F7239" s="6" t="str">
        <f t="shared" si="355"/>
        <v>module=sit</v>
      </c>
    </row>
    <row r="7240" spans="1:6" ht="30" customHeight="1">
      <c r="A7240" s="3" t="s">
        <v>2</v>
      </c>
      <c r="B7240" s="3" t="s">
        <v>13599</v>
      </c>
      <c r="C7240" s="3" t="s">
        <v>16917</v>
      </c>
      <c r="D7240" s="12" t="s">
        <v>21143</v>
      </c>
      <c r="E7240" s="6" t="str">
        <f t="shared" si="354"/>
        <v>module=git</v>
      </c>
      <c r="F7240" s="6" t="str">
        <f t="shared" si="355"/>
        <v>module=sit</v>
      </c>
    </row>
    <row r="7241" spans="1:6" ht="30" customHeight="1">
      <c r="A7241" s="3" t="s">
        <v>2</v>
      </c>
      <c r="B7241" s="3" t="s">
        <v>13600</v>
      </c>
      <c r="C7241" s="3" t="s">
        <v>16918</v>
      </c>
      <c r="D7241" s="12" t="s">
        <v>21144</v>
      </c>
      <c r="E7241" s="6" t="str">
        <f t="shared" si="354"/>
        <v>module=git</v>
      </c>
      <c r="F7241" s="6" t="str">
        <f t="shared" si="355"/>
        <v>module=sit</v>
      </c>
    </row>
    <row r="7242" spans="1:6" ht="30" customHeight="1">
      <c r="A7242" s="3" t="s">
        <v>2</v>
      </c>
      <c r="B7242" s="3" t="s">
        <v>13601</v>
      </c>
      <c r="C7242" s="3" t="s">
        <v>16919</v>
      </c>
      <c r="D7242" s="12" t="s">
        <v>21145</v>
      </c>
      <c r="E7242" s="6" t="str">
        <f t="shared" si="354"/>
        <v>module=git</v>
      </c>
      <c r="F7242" s="6" t="str">
        <f t="shared" si="355"/>
        <v>module=sit</v>
      </c>
    </row>
    <row r="7243" spans="1:6" ht="30" customHeight="1">
      <c r="A7243" s="3" t="s">
        <v>2</v>
      </c>
      <c r="B7243" s="3" t="s">
        <v>13602</v>
      </c>
      <c r="C7243" s="3" t="s">
        <v>16920</v>
      </c>
      <c r="D7243" s="12" t="s">
        <v>21146</v>
      </c>
      <c r="E7243" s="6" t="str">
        <f t="shared" si="354"/>
        <v>module=git</v>
      </c>
      <c r="F7243" s="6" t="str">
        <f t="shared" si="355"/>
        <v>module=sit</v>
      </c>
    </row>
    <row r="7244" spans="1:6" ht="30" customHeight="1">
      <c r="A7244" s="3" t="s">
        <v>2</v>
      </c>
      <c r="B7244" s="3" t="s">
        <v>13603</v>
      </c>
      <c r="C7244" s="3" t="s">
        <v>16921</v>
      </c>
      <c r="D7244" s="12" t="s">
        <v>21147</v>
      </c>
      <c r="E7244" s="6" t="str">
        <f t="shared" si="354"/>
        <v>module=git</v>
      </c>
      <c r="F7244" s="6" t="str">
        <f t="shared" si="355"/>
        <v>module=sit</v>
      </c>
    </row>
    <row r="7245" spans="1:6" ht="30" customHeight="1">
      <c r="A7245" s="3" t="s">
        <v>2</v>
      </c>
      <c r="B7245" s="3" t="s">
        <v>13604</v>
      </c>
      <c r="C7245" s="3" t="s">
        <v>16922</v>
      </c>
      <c r="D7245" s="12" t="s">
        <v>21148</v>
      </c>
      <c r="E7245" s="6" t="str">
        <f t="shared" si="354"/>
        <v>module=git</v>
      </c>
      <c r="F7245" s="6" t="str">
        <f t="shared" si="355"/>
        <v>module=sit</v>
      </c>
    </row>
    <row r="7246" spans="1:6" ht="30" customHeight="1">
      <c r="A7246" s="3" t="s">
        <v>2</v>
      </c>
      <c r="B7246" s="3" t="s">
        <v>13605</v>
      </c>
      <c r="C7246" s="3" t="s">
        <v>16923</v>
      </c>
      <c r="D7246" s="12" t="s">
        <v>21149</v>
      </c>
      <c r="E7246" s="6" t="str">
        <f t="shared" si="354"/>
        <v>module=git</v>
      </c>
      <c r="F7246" s="6" t="str">
        <f t="shared" si="355"/>
        <v>module=sit</v>
      </c>
    </row>
    <row r="7247" spans="1:6" ht="30" customHeight="1">
      <c r="A7247" s="3" t="s">
        <v>2</v>
      </c>
      <c r="B7247" s="3" t="s">
        <v>13606</v>
      </c>
      <c r="C7247" s="3" t="s">
        <v>16924</v>
      </c>
      <c r="D7247" s="12" t="s">
        <v>21150</v>
      </c>
      <c r="E7247" s="6" t="str">
        <f t="shared" si="354"/>
        <v>module=git</v>
      </c>
      <c r="F7247" s="6" t="str">
        <f t="shared" si="355"/>
        <v>module=sit</v>
      </c>
    </row>
    <row r="7248" spans="1:6" ht="30" customHeight="1">
      <c r="A7248" s="3" t="s">
        <v>2</v>
      </c>
      <c r="B7248" s="3" t="s">
        <v>13607</v>
      </c>
      <c r="C7248" s="3" t="s">
        <v>16925</v>
      </c>
      <c r="D7248" s="12" t="s">
        <v>21151</v>
      </c>
      <c r="E7248" s="6" t="str">
        <f t="shared" si="354"/>
        <v>module=git</v>
      </c>
      <c r="F7248" s="6" t="str">
        <f t="shared" si="355"/>
        <v>module=sit</v>
      </c>
    </row>
    <row r="7249" spans="1:6" ht="30" customHeight="1">
      <c r="A7249" s="3" t="s">
        <v>2</v>
      </c>
      <c r="B7249" s="3" t="s">
        <v>13608</v>
      </c>
      <c r="C7249" s="3" t="s">
        <v>16926</v>
      </c>
      <c r="D7249" s="12" t="s">
        <v>21152</v>
      </c>
      <c r="E7249" s="6" t="str">
        <f t="shared" si="354"/>
        <v>module=git</v>
      </c>
      <c r="F7249" s="6" t="str">
        <f t="shared" si="355"/>
        <v>module=sit</v>
      </c>
    </row>
    <row r="7250" spans="1:6" ht="30" customHeight="1">
      <c r="A7250" s="3" t="s">
        <v>2</v>
      </c>
      <c r="B7250" s="3" t="s">
        <v>13609</v>
      </c>
      <c r="C7250" s="3" t="s">
        <v>16927</v>
      </c>
      <c r="D7250" s="12" t="s">
        <v>21153</v>
      </c>
      <c r="E7250" s="6" t="str">
        <f t="shared" si="354"/>
        <v>module=git</v>
      </c>
      <c r="F7250" s="6" t="str">
        <f t="shared" si="355"/>
        <v>module=sit</v>
      </c>
    </row>
    <row r="7251" spans="1:6" ht="30" customHeight="1">
      <c r="A7251" s="3" t="s">
        <v>2</v>
      </c>
      <c r="B7251" s="3" t="s">
        <v>13610</v>
      </c>
      <c r="C7251" s="3" t="s">
        <v>16928</v>
      </c>
      <c r="D7251" s="12" t="s">
        <v>21154</v>
      </c>
      <c r="E7251" s="6" t="str">
        <f t="shared" si="354"/>
        <v>module=git</v>
      </c>
      <c r="F7251" s="6" t="str">
        <f t="shared" si="355"/>
        <v>module=sit</v>
      </c>
    </row>
    <row r="7252" spans="1:6" ht="30" customHeight="1">
      <c r="A7252" s="3" t="s">
        <v>2</v>
      </c>
      <c r="B7252" s="3" t="s">
        <v>13611</v>
      </c>
      <c r="C7252" s="3" t="s">
        <v>16929</v>
      </c>
      <c r="D7252" s="12" t="s">
        <v>21155</v>
      </c>
      <c r="E7252" s="6" t="str">
        <f t="shared" si="354"/>
        <v>module=git</v>
      </c>
      <c r="F7252" s="6" t="str">
        <f t="shared" si="355"/>
        <v>module=sit</v>
      </c>
    </row>
    <row r="7253" spans="1:6" ht="30" customHeight="1">
      <c r="A7253" s="3" t="s">
        <v>2</v>
      </c>
      <c r="B7253" s="3" t="s">
        <v>13612</v>
      </c>
      <c r="C7253" s="3" t="s">
        <v>16930</v>
      </c>
      <c r="D7253" s="12" t="s">
        <v>21156</v>
      </c>
      <c r="E7253" s="6" t="str">
        <f t="shared" si="354"/>
        <v>module=git</v>
      </c>
      <c r="F7253" s="6" t="str">
        <f t="shared" si="355"/>
        <v>module=sit</v>
      </c>
    </row>
    <row r="7254" spans="1:6" ht="30" customHeight="1">
      <c r="A7254" s="3" t="s">
        <v>2</v>
      </c>
      <c r="B7254" s="3" t="s">
        <v>13613</v>
      </c>
      <c r="C7254" s="3" t="s">
        <v>16931</v>
      </c>
      <c r="D7254" s="12" t="s">
        <v>21157</v>
      </c>
      <c r="E7254" s="6" t="str">
        <f t="shared" si="354"/>
        <v>module=git</v>
      </c>
      <c r="F7254" s="6" t="str">
        <f t="shared" si="355"/>
        <v>module=sit</v>
      </c>
    </row>
    <row r="7255" spans="1:6" ht="30" customHeight="1">
      <c r="A7255" s="3" t="s">
        <v>2</v>
      </c>
      <c r="B7255" s="3" t="s">
        <v>13614</v>
      </c>
      <c r="C7255" s="3" t="s">
        <v>16932</v>
      </c>
      <c r="D7255" s="12" t="s">
        <v>21158</v>
      </c>
      <c r="E7255" s="6" t="str">
        <f t="shared" si="354"/>
        <v>module=git</v>
      </c>
      <c r="F7255" s="6" t="str">
        <f t="shared" si="355"/>
        <v>module=sit</v>
      </c>
    </row>
    <row r="7256" spans="1:6" ht="30" customHeight="1">
      <c r="A7256" s="3" t="s">
        <v>2</v>
      </c>
      <c r="B7256" s="3" t="s">
        <v>13615</v>
      </c>
      <c r="C7256" s="3" t="s">
        <v>16933</v>
      </c>
      <c r="D7256" s="12" t="s">
        <v>21159</v>
      </c>
      <c r="E7256" s="6" t="str">
        <f t="shared" si="354"/>
        <v>module=git</v>
      </c>
      <c r="F7256" s="6" t="str">
        <f t="shared" si="355"/>
        <v>module=sit</v>
      </c>
    </row>
    <row r="7257" spans="1:6" ht="30" customHeight="1">
      <c r="A7257" s="3" t="s">
        <v>2</v>
      </c>
      <c r="B7257" s="3" t="s">
        <v>13616</v>
      </c>
      <c r="C7257" s="3" t="s">
        <v>16934</v>
      </c>
      <c r="D7257" s="12" t="s">
        <v>21160</v>
      </c>
      <c r="E7257" s="6" t="str">
        <f t="shared" si="354"/>
        <v>module=git</v>
      </c>
      <c r="F7257" s="6" t="str">
        <f t="shared" si="355"/>
        <v>module=sit</v>
      </c>
    </row>
    <row r="7258" spans="1:6" ht="30" customHeight="1">
      <c r="A7258" s="3" t="s">
        <v>2</v>
      </c>
      <c r="B7258" s="3" t="s">
        <v>13617</v>
      </c>
      <c r="C7258" s="3" t="s">
        <v>16935</v>
      </c>
      <c r="D7258" s="12" t="s">
        <v>21161</v>
      </c>
      <c r="E7258" s="6" t="str">
        <f t="shared" si="354"/>
        <v>module=git</v>
      </c>
      <c r="F7258" s="6" t="str">
        <f t="shared" si="355"/>
        <v>module=sit</v>
      </c>
    </row>
    <row r="7259" spans="1:6" ht="30" customHeight="1">
      <c r="A7259" s="3" t="s">
        <v>2</v>
      </c>
      <c r="B7259" s="3" t="s">
        <v>13618</v>
      </c>
      <c r="C7259" s="3" t="s">
        <v>16936</v>
      </c>
      <c r="D7259" s="12" t="s">
        <v>21162</v>
      </c>
      <c r="E7259" s="6" t="str">
        <f t="shared" si="354"/>
        <v>module=git</v>
      </c>
      <c r="F7259" s="6" t="str">
        <f t="shared" si="355"/>
        <v>module=sit</v>
      </c>
    </row>
    <row r="7260" spans="1:6" ht="30" customHeight="1">
      <c r="A7260" s="3" t="s">
        <v>2</v>
      </c>
      <c r="B7260" s="3" t="s">
        <v>13619</v>
      </c>
      <c r="C7260" s="3" t="s">
        <v>16937</v>
      </c>
      <c r="D7260" s="12" t="s">
        <v>21163</v>
      </c>
      <c r="E7260" s="6" t="str">
        <f t="shared" si="354"/>
        <v>module=git</v>
      </c>
      <c r="F7260" s="6" t="str">
        <f t="shared" si="355"/>
        <v>module=sit</v>
      </c>
    </row>
    <row r="7261" spans="1:6" ht="30" customHeight="1">
      <c r="A7261" s="3" t="s">
        <v>2</v>
      </c>
      <c r="B7261" s="3" t="s">
        <v>13620</v>
      </c>
      <c r="C7261" s="3" t="s">
        <v>16938</v>
      </c>
      <c r="D7261" s="12" t="s">
        <v>21164</v>
      </c>
      <c r="E7261" s="6" t="str">
        <f t="shared" ref="E7261:E7268" si="356">HYPERLINK("http://www.ssc.wisc.edu/wlsresearch/documentation/waves/?wave=grad2k&amp;module=git","module=git")</f>
        <v>module=git</v>
      </c>
      <c r="F7261" s="6" t="str">
        <f t="shared" ref="F7261:F7268" si="357">HYPERLINK("http://www.ssc.wisc.edu/wlsresearch/documentation/waves/?wave=sib2k&amp;module=sit","module=sit")</f>
        <v>module=sit</v>
      </c>
    </row>
    <row r="7262" spans="1:6" ht="30" customHeight="1">
      <c r="A7262" s="3" t="s">
        <v>2</v>
      </c>
      <c r="B7262" s="3" t="s">
        <v>13621</v>
      </c>
      <c r="C7262" s="3" t="s">
        <v>16939</v>
      </c>
      <c r="D7262" s="12" t="s">
        <v>21165</v>
      </c>
      <c r="E7262" s="6" t="str">
        <f t="shared" si="356"/>
        <v>module=git</v>
      </c>
      <c r="F7262" s="6" t="str">
        <f t="shared" si="357"/>
        <v>module=sit</v>
      </c>
    </row>
    <row r="7263" spans="1:6" ht="30" customHeight="1">
      <c r="A7263" s="3" t="s">
        <v>2</v>
      </c>
      <c r="B7263" s="3" t="s">
        <v>13622</v>
      </c>
      <c r="C7263" s="3" t="s">
        <v>16940</v>
      </c>
      <c r="D7263" s="12" t="s">
        <v>21166</v>
      </c>
      <c r="E7263" s="6" t="str">
        <f t="shared" si="356"/>
        <v>module=git</v>
      </c>
      <c r="F7263" s="6" t="str">
        <f t="shared" si="357"/>
        <v>module=sit</v>
      </c>
    </row>
    <row r="7264" spans="1:6" ht="30" customHeight="1">
      <c r="A7264" s="3" t="s">
        <v>2</v>
      </c>
      <c r="B7264" s="3" t="s">
        <v>13623</v>
      </c>
      <c r="C7264" s="3" t="s">
        <v>16941</v>
      </c>
      <c r="D7264" s="12" t="s">
        <v>21167</v>
      </c>
      <c r="E7264" s="6" t="str">
        <f t="shared" si="356"/>
        <v>module=git</v>
      </c>
      <c r="F7264" s="6" t="str">
        <f t="shared" si="357"/>
        <v>module=sit</v>
      </c>
    </row>
    <row r="7265" spans="1:6" ht="30" customHeight="1">
      <c r="A7265" s="3" t="s">
        <v>2</v>
      </c>
      <c r="B7265" s="3" t="s">
        <v>13624</v>
      </c>
      <c r="C7265" s="3" t="s">
        <v>16942</v>
      </c>
      <c r="D7265" s="12" t="s">
        <v>21168</v>
      </c>
      <c r="E7265" s="6" t="str">
        <f t="shared" si="356"/>
        <v>module=git</v>
      </c>
      <c r="F7265" s="6" t="str">
        <f t="shared" si="357"/>
        <v>module=sit</v>
      </c>
    </row>
    <row r="7266" spans="1:6" ht="30" customHeight="1">
      <c r="A7266" s="3" t="s">
        <v>2</v>
      </c>
      <c r="B7266" s="3" t="s">
        <v>13625</v>
      </c>
      <c r="C7266" s="3" t="s">
        <v>16943</v>
      </c>
      <c r="D7266" s="12" t="s">
        <v>21169</v>
      </c>
      <c r="E7266" s="6" t="str">
        <f t="shared" si="356"/>
        <v>module=git</v>
      </c>
      <c r="F7266" s="6" t="str">
        <f t="shared" si="357"/>
        <v>module=sit</v>
      </c>
    </row>
    <row r="7267" spans="1:6" ht="30" customHeight="1">
      <c r="A7267" s="3" t="s">
        <v>2</v>
      </c>
      <c r="B7267" s="3" t="s">
        <v>13626</v>
      </c>
      <c r="C7267" s="3" t="s">
        <v>16944</v>
      </c>
      <c r="D7267" s="12" t="s">
        <v>21170</v>
      </c>
      <c r="E7267" s="6" t="str">
        <f t="shared" si="356"/>
        <v>module=git</v>
      </c>
      <c r="F7267" s="6" t="str">
        <f t="shared" si="357"/>
        <v>module=sit</v>
      </c>
    </row>
    <row r="7268" spans="1:6" ht="30" customHeight="1">
      <c r="A7268" s="3" t="s">
        <v>2</v>
      </c>
      <c r="B7268" s="3" t="s">
        <v>13627</v>
      </c>
      <c r="C7268" s="3" t="s">
        <v>16945</v>
      </c>
      <c r="D7268" s="12" t="s">
        <v>21171</v>
      </c>
      <c r="E7268" s="6" t="str">
        <f t="shared" si="356"/>
        <v>module=git</v>
      </c>
      <c r="F7268" s="6" t="str">
        <f t="shared" si="357"/>
        <v>module=sit</v>
      </c>
    </row>
    <row r="7269" spans="1:6" ht="30" customHeight="1">
      <c r="A7269" s="3" t="s">
        <v>2</v>
      </c>
      <c r="B7269" s="3" t="s">
        <v>13628</v>
      </c>
      <c r="C7269" s="3" t="s">
        <v>16946</v>
      </c>
      <c r="D7269" s="12" t="s">
        <v>21172</v>
      </c>
      <c r="E7269" s="6" t="str">
        <f t="shared" ref="E7269:E7300" si="358">HYPERLINK("http://www.ssc.wisc.edu/wlsresearch/documentation/waves/?wave=grad2k&amp;module=gnonnorm","module=gnonnorm")</f>
        <v>module=gnonnorm</v>
      </c>
      <c r="F7269" s="6" t="str">
        <f t="shared" ref="F7269:F7300" si="359">HYPERLINK("http://www.ssc.wisc.edu/wlsresearch/documentation/waves/?wave=sib2k&amp;module=snonnorm","module=snonnorm")</f>
        <v>module=snonnorm</v>
      </c>
    </row>
    <row r="7270" spans="1:6" ht="30" customHeight="1">
      <c r="A7270" s="3" t="s">
        <v>2</v>
      </c>
      <c r="B7270" s="3" t="s">
        <v>13629</v>
      </c>
      <c r="C7270" s="3" t="s">
        <v>16947</v>
      </c>
      <c r="D7270" s="12" t="s">
        <v>21173</v>
      </c>
      <c r="E7270" s="6" t="str">
        <f t="shared" si="358"/>
        <v>module=gnonnorm</v>
      </c>
      <c r="F7270" s="6" t="str">
        <f t="shared" si="359"/>
        <v>module=snonnorm</v>
      </c>
    </row>
    <row r="7271" spans="1:6" ht="30" customHeight="1">
      <c r="A7271" s="3" t="s">
        <v>2</v>
      </c>
      <c r="B7271" s="3" t="s">
        <v>13630</v>
      </c>
      <c r="C7271" s="3" t="s">
        <v>16948</v>
      </c>
      <c r="D7271" s="12" t="s">
        <v>21174</v>
      </c>
      <c r="E7271" s="6" t="str">
        <f t="shared" si="358"/>
        <v>module=gnonnorm</v>
      </c>
      <c r="F7271" s="6" t="str">
        <f t="shared" si="359"/>
        <v>module=snonnorm</v>
      </c>
    </row>
    <row r="7272" spans="1:6" ht="30" customHeight="1">
      <c r="A7272" s="3" t="s">
        <v>2</v>
      </c>
      <c r="B7272" s="3" t="s">
        <v>13631</v>
      </c>
      <c r="C7272" s="3" t="s">
        <v>16949</v>
      </c>
      <c r="D7272" s="12" t="s">
        <v>21175</v>
      </c>
      <c r="E7272" s="6" t="str">
        <f t="shared" si="358"/>
        <v>module=gnonnorm</v>
      </c>
      <c r="F7272" s="6" t="str">
        <f t="shared" si="359"/>
        <v>module=snonnorm</v>
      </c>
    </row>
    <row r="7273" spans="1:6" ht="30" customHeight="1">
      <c r="A7273" s="3" t="s">
        <v>2</v>
      </c>
      <c r="B7273" s="3" t="s">
        <v>13632</v>
      </c>
      <c r="C7273" s="3" t="s">
        <v>16950</v>
      </c>
      <c r="D7273" s="12" t="s">
        <v>21176</v>
      </c>
      <c r="E7273" s="6" t="str">
        <f t="shared" si="358"/>
        <v>module=gnonnorm</v>
      </c>
      <c r="F7273" s="6" t="str">
        <f t="shared" si="359"/>
        <v>module=snonnorm</v>
      </c>
    </row>
    <row r="7274" spans="1:6" ht="30" customHeight="1">
      <c r="A7274" s="3" t="s">
        <v>2</v>
      </c>
      <c r="B7274" s="3" t="s">
        <v>13633</v>
      </c>
      <c r="C7274" s="3" t="s">
        <v>16951</v>
      </c>
      <c r="D7274" s="12" t="s">
        <v>21177</v>
      </c>
      <c r="E7274" s="6" t="str">
        <f t="shared" si="358"/>
        <v>module=gnonnorm</v>
      </c>
      <c r="F7274" s="6" t="str">
        <f t="shared" si="359"/>
        <v>module=snonnorm</v>
      </c>
    </row>
    <row r="7275" spans="1:6" ht="30" customHeight="1">
      <c r="A7275" s="3" t="s">
        <v>2</v>
      </c>
      <c r="B7275" s="3" t="s">
        <v>13634</v>
      </c>
      <c r="C7275" s="3" t="s">
        <v>16952</v>
      </c>
      <c r="D7275" s="12" t="s">
        <v>21178</v>
      </c>
      <c r="E7275" s="6" t="str">
        <f t="shared" si="358"/>
        <v>module=gnonnorm</v>
      </c>
      <c r="F7275" s="6" t="str">
        <f t="shared" si="359"/>
        <v>module=snonnorm</v>
      </c>
    </row>
    <row r="7276" spans="1:6" ht="30" customHeight="1">
      <c r="A7276" s="3" t="s">
        <v>2</v>
      </c>
      <c r="B7276" s="3" t="s">
        <v>13635</v>
      </c>
      <c r="C7276" s="3" t="s">
        <v>16953</v>
      </c>
      <c r="D7276" s="12" t="s">
        <v>21179</v>
      </c>
      <c r="E7276" s="6" t="str">
        <f t="shared" si="358"/>
        <v>module=gnonnorm</v>
      </c>
      <c r="F7276" s="6" t="str">
        <f t="shared" si="359"/>
        <v>module=snonnorm</v>
      </c>
    </row>
    <row r="7277" spans="1:6" ht="30" customHeight="1">
      <c r="A7277" s="3" t="s">
        <v>2</v>
      </c>
      <c r="B7277" s="3" t="s">
        <v>13636</v>
      </c>
      <c r="C7277" s="3" t="s">
        <v>16954</v>
      </c>
      <c r="D7277" s="12" t="s">
        <v>21180</v>
      </c>
      <c r="E7277" s="6" t="str">
        <f t="shared" si="358"/>
        <v>module=gnonnorm</v>
      </c>
      <c r="F7277" s="6" t="str">
        <f t="shared" si="359"/>
        <v>module=snonnorm</v>
      </c>
    </row>
    <row r="7278" spans="1:6" ht="30" customHeight="1">
      <c r="A7278" s="3" t="s">
        <v>2</v>
      </c>
      <c r="B7278" s="3" t="s">
        <v>13637</v>
      </c>
      <c r="C7278" s="3" t="s">
        <v>16955</v>
      </c>
      <c r="D7278" s="12" t="s">
        <v>21181</v>
      </c>
      <c r="E7278" s="6" t="str">
        <f t="shared" si="358"/>
        <v>module=gnonnorm</v>
      </c>
      <c r="F7278" s="6" t="str">
        <f t="shared" si="359"/>
        <v>module=snonnorm</v>
      </c>
    </row>
    <row r="7279" spans="1:6" ht="30" customHeight="1">
      <c r="A7279" s="3" t="s">
        <v>2</v>
      </c>
      <c r="B7279" s="3" t="s">
        <v>13638</v>
      </c>
      <c r="C7279" s="3" t="s">
        <v>16956</v>
      </c>
      <c r="D7279" s="12" t="s">
        <v>21182</v>
      </c>
      <c r="E7279" s="6" t="str">
        <f t="shared" si="358"/>
        <v>module=gnonnorm</v>
      </c>
      <c r="F7279" s="6" t="str">
        <f t="shared" si="359"/>
        <v>module=snonnorm</v>
      </c>
    </row>
    <row r="7280" spans="1:6" ht="30" customHeight="1">
      <c r="A7280" s="3" t="s">
        <v>2</v>
      </c>
      <c r="B7280" s="3" t="s">
        <v>13639</v>
      </c>
      <c r="C7280" s="3" t="s">
        <v>16957</v>
      </c>
      <c r="D7280" s="12" t="s">
        <v>21183</v>
      </c>
      <c r="E7280" s="6" t="str">
        <f t="shared" si="358"/>
        <v>module=gnonnorm</v>
      </c>
      <c r="F7280" s="6" t="str">
        <f t="shared" si="359"/>
        <v>module=snonnorm</v>
      </c>
    </row>
    <row r="7281" spans="1:6" ht="30" customHeight="1">
      <c r="A7281" s="3" t="s">
        <v>2</v>
      </c>
      <c r="B7281" s="3" t="s">
        <v>13640</v>
      </c>
      <c r="C7281" s="3" t="s">
        <v>16958</v>
      </c>
      <c r="D7281" s="12" t="s">
        <v>21184</v>
      </c>
      <c r="E7281" s="6" t="str">
        <f t="shared" si="358"/>
        <v>module=gnonnorm</v>
      </c>
      <c r="F7281" s="6" t="str">
        <f t="shared" si="359"/>
        <v>module=snonnorm</v>
      </c>
    </row>
    <row r="7282" spans="1:6" ht="30" customHeight="1">
      <c r="A7282" s="3" t="s">
        <v>2</v>
      </c>
      <c r="B7282" s="3" t="s">
        <v>13641</v>
      </c>
      <c r="C7282" s="3" t="s">
        <v>16959</v>
      </c>
      <c r="D7282" s="12" t="s">
        <v>21185</v>
      </c>
      <c r="E7282" s="6" t="str">
        <f t="shared" si="358"/>
        <v>module=gnonnorm</v>
      </c>
      <c r="F7282" s="6" t="str">
        <f t="shared" si="359"/>
        <v>module=snonnorm</v>
      </c>
    </row>
    <row r="7283" spans="1:6" ht="30" customHeight="1">
      <c r="A7283" s="3" t="s">
        <v>2</v>
      </c>
      <c r="B7283" s="3" t="s">
        <v>13642</v>
      </c>
      <c r="C7283" s="3" t="s">
        <v>16960</v>
      </c>
      <c r="D7283" s="12" t="s">
        <v>21185</v>
      </c>
      <c r="E7283" s="6" t="str">
        <f t="shared" si="358"/>
        <v>module=gnonnorm</v>
      </c>
      <c r="F7283" s="6" t="str">
        <f t="shared" si="359"/>
        <v>module=snonnorm</v>
      </c>
    </row>
    <row r="7284" spans="1:6" ht="30" customHeight="1">
      <c r="A7284" s="3" t="s">
        <v>2</v>
      </c>
      <c r="B7284" s="3" t="s">
        <v>13643</v>
      </c>
      <c r="C7284" s="3" t="s">
        <v>16961</v>
      </c>
      <c r="D7284" s="12" t="s">
        <v>21186</v>
      </c>
      <c r="E7284" s="6" t="str">
        <f t="shared" si="358"/>
        <v>module=gnonnorm</v>
      </c>
      <c r="F7284" s="6" t="str">
        <f t="shared" si="359"/>
        <v>module=snonnorm</v>
      </c>
    </row>
    <row r="7285" spans="1:6" ht="30" customHeight="1">
      <c r="A7285" s="3" t="s">
        <v>2</v>
      </c>
      <c r="B7285" s="3" t="s">
        <v>13644</v>
      </c>
      <c r="C7285" s="3" t="s">
        <v>16962</v>
      </c>
      <c r="D7285" s="12" t="s">
        <v>21187</v>
      </c>
      <c r="E7285" s="6" t="str">
        <f t="shared" si="358"/>
        <v>module=gnonnorm</v>
      </c>
      <c r="F7285" s="6" t="str">
        <f t="shared" si="359"/>
        <v>module=snonnorm</v>
      </c>
    </row>
    <row r="7286" spans="1:6" ht="30" customHeight="1">
      <c r="A7286" s="3" t="s">
        <v>2</v>
      </c>
      <c r="B7286" s="3" t="s">
        <v>13645</v>
      </c>
      <c r="C7286" s="3" t="s">
        <v>16963</v>
      </c>
      <c r="D7286" s="12" t="s">
        <v>21188</v>
      </c>
      <c r="E7286" s="6" t="str">
        <f t="shared" si="358"/>
        <v>module=gnonnorm</v>
      </c>
      <c r="F7286" s="6" t="str">
        <f t="shared" si="359"/>
        <v>module=snonnorm</v>
      </c>
    </row>
    <row r="7287" spans="1:6" ht="30" customHeight="1">
      <c r="A7287" s="3" t="s">
        <v>2</v>
      </c>
      <c r="B7287" s="3" t="s">
        <v>13646</v>
      </c>
      <c r="C7287" s="3" t="s">
        <v>16964</v>
      </c>
      <c r="D7287" s="12" t="s">
        <v>21189</v>
      </c>
      <c r="E7287" s="6" t="str">
        <f t="shared" si="358"/>
        <v>module=gnonnorm</v>
      </c>
      <c r="F7287" s="6" t="str">
        <f t="shared" si="359"/>
        <v>module=snonnorm</v>
      </c>
    </row>
    <row r="7288" spans="1:6" ht="30" customHeight="1">
      <c r="A7288" s="3" t="s">
        <v>2</v>
      </c>
      <c r="B7288" s="3" t="s">
        <v>13647</v>
      </c>
      <c r="C7288" s="3" t="s">
        <v>16965</v>
      </c>
      <c r="D7288" s="12" t="s">
        <v>21190</v>
      </c>
      <c r="E7288" s="6" t="str">
        <f t="shared" si="358"/>
        <v>module=gnonnorm</v>
      </c>
      <c r="F7288" s="6" t="str">
        <f t="shared" si="359"/>
        <v>module=snonnorm</v>
      </c>
    </row>
    <row r="7289" spans="1:6" ht="30" customHeight="1">
      <c r="A7289" s="3" t="s">
        <v>2</v>
      </c>
      <c r="B7289" s="3" t="s">
        <v>13648</v>
      </c>
      <c r="C7289" s="3" t="s">
        <v>16966</v>
      </c>
      <c r="D7289" s="12" t="s">
        <v>21191</v>
      </c>
      <c r="E7289" s="6" t="str">
        <f t="shared" si="358"/>
        <v>module=gnonnorm</v>
      </c>
      <c r="F7289" s="6" t="str">
        <f t="shared" si="359"/>
        <v>module=snonnorm</v>
      </c>
    </row>
    <row r="7290" spans="1:6" ht="30" customHeight="1">
      <c r="A7290" s="3" t="s">
        <v>2</v>
      </c>
      <c r="B7290" s="3" t="s">
        <v>13649</v>
      </c>
      <c r="C7290" s="3" t="s">
        <v>16967</v>
      </c>
      <c r="D7290" s="12" t="s">
        <v>21192</v>
      </c>
      <c r="E7290" s="6" t="str">
        <f t="shared" si="358"/>
        <v>module=gnonnorm</v>
      </c>
      <c r="F7290" s="6" t="str">
        <f t="shared" si="359"/>
        <v>module=snonnorm</v>
      </c>
    </row>
    <row r="7291" spans="1:6" ht="30" customHeight="1">
      <c r="A7291" s="3" t="s">
        <v>2</v>
      </c>
      <c r="B7291" s="3" t="s">
        <v>13650</v>
      </c>
      <c r="C7291" s="3" t="s">
        <v>16968</v>
      </c>
      <c r="D7291" s="12" t="s">
        <v>21193</v>
      </c>
      <c r="E7291" s="6" t="str">
        <f t="shared" si="358"/>
        <v>module=gnonnorm</v>
      </c>
      <c r="F7291" s="6" t="str">
        <f t="shared" si="359"/>
        <v>module=snonnorm</v>
      </c>
    </row>
    <row r="7292" spans="1:6" ht="30" customHeight="1">
      <c r="A7292" s="3" t="s">
        <v>2</v>
      </c>
      <c r="B7292" s="3" t="s">
        <v>13651</v>
      </c>
      <c r="C7292" s="3" t="s">
        <v>16969</v>
      </c>
      <c r="D7292" s="12" t="s">
        <v>21194</v>
      </c>
      <c r="E7292" s="6" t="str">
        <f t="shared" si="358"/>
        <v>module=gnonnorm</v>
      </c>
      <c r="F7292" s="6" t="str">
        <f t="shared" si="359"/>
        <v>module=snonnorm</v>
      </c>
    </row>
    <row r="7293" spans="1:6" ht="30" customHeight="1">
      <c r="A7293" s="3" t="s">
        <v>2</v>
      </c>
      <c r="B7293" s="3" t="s">
        <v>13652</v>
      </c>
      <c r="C7293" s="3" t="s">
        <v>16970</v>
      </c>
      <c r="D7293" s="12" t="s">
        <v>21195</v>
      </c>
      <c r="E7293" s="6" t="str">
        <f t="shared" si="358"/>
        <v>module=gnonnorm</v>
      </c>
      <c r="F7293" s="6" t="str">
        <f t="shared" si="359"/>
        <v>module=snonnorm</v>
      </c>
    </row>
    <row r="7294" spans="1:6" ht="30" customHeight="1">
      <c r="A7294" s="3" t="s">
        <v>2</v>
      </c>
      <c r="B7294" s="3" t="s">
        <v>13653</v>
      </c>
      <c r="C7294" s="3" t="s">
        <v>16971</v>
      </c>
      <c r="D7294" s="12" t="s">
        <v>21196</v>
      </c>
      <c r="E7294" s="6" t="str">
        <f t="shared" si="358"/>
        <v>module=gnonnorm</v>
      </c>
      <c r="F7294" s="6" t="str">
        <f t="shared" si="359"/>
        <v>module=snonnorm</v>
      </c>
    </row>
    <row r="7295" spans="1:6" ht="30" customHeight="1">
      <c r="A7295" s="3" t="s">
        <v>2</v>
      </c>
      <c r="B7295" s="3" t="s">
        <v>13654</v>
      </c>
      <c r="C7295" s="3" t="s">
        <v>16972</v>
      </c>
      <c r="D7295" s="12" t="s">
        <v>21197</v>
      </c>
      <c r="E7295" s="6" t="str">
        <f t="shared" si="358"/>
        <v>module=gnonnorm</v>
      </c>
      <c r="F7295" s="6" t="str">
        <f t="shared" si="359"/>
        <v>module=snonnorm</v>
      </c>
    </row>
    <row r="7296" spans="1:6" ht="30" customHeight="1">
      <c r="A7296" s="3" t="s">
        <v>2</v>
      </c>
      <c r="B7296" s="3" t="s">
        <v>13655</v>
      </c>
      <c r="C7296" s="3" t="s">
        <v>16973</v>
      </c>
      <c r="D7296" s="12" t="s">
        <v>21198</v>
      </c>
      <c r="E7296" s="6" t="str">
        <f t="shared" si="358"/>
        <v>module=gnonnorm</v>
      </c>
      <c r="F7296" s="6" t="str">
        <f t="shared" si="359"/>
        <v>module=snonnorm</v>
      </c>
    </row>
    <row r="7297" spans="1:6" ht="30" customHeight="1">
      <c r="A7297" s="3" t="s">
        <v>2</v>
      </c>
      <c r="B7297" s="3" t="s">
        <v>13656</v>
      </c>
      <c r="C7297" s="3" t="s">
        <v>16974</v>
      </c>
      <c r="D7297" s="12" t="s">
        <v>21199</v>
      </c>
      <c r="E7297" s="6" t="str">
        <f t="shared" si="358"/>
        <v>module=gnonnorm</v>
      </c>
      <c r="F7297" s="6" t="str">
        <f t="shared" si="359"/>
        <v>module=snonnorm</v>
      </c>
    </row>
    <row r="7298" spans="1:6" ht="30" customHeight="1">
      <c r="A7298" s="3" t="s">
        <v>2</v>
      </c>
      <c r="B7298" s="3" t="s">
        <v>13657</v>
      </c>
      <c r="C7298" s="3" t="s">
        <v>16975</v>
      </c>
      <c r="D7298" s="12" t="s">
        <v>21200</v>
      </c>
      <c r="E7298" s="6" t="str">
        <f t="shared" si="358"/>
        <v>module=gnonnorm</v>
      </c>
      <c r="F7298" s="6" t="str">
        <f t="shared" si="359"/>
        <v>module=snonnorm</v>
      </c>
    </row>
    <row r="7299" spans="1:6" ht="30" customHeight="1">
      <c r="A7299" s="3" t="s">
        <v>2</v>
      </c>
      <c r="B7299" s="3" t="s">
        <v>13658</v>
      </c>
      <c r="C7299" s="3" t="s">
        <v>16976</v>
      </c>
      <c r="D7299" s="12" t="s">
        <v>21201</v>
      </c>
      <c r="E7299" s="6" t="str">
        <f t="shared" si="358"/>
        <v>module=gnonnorm</v>
      </c>
      <c r="F7299" s="6" t="str">
        <f t="shared" si="359"/>
        <v>module=snonnorm</v>
      </c>
    </row>
    <row r="7300" spans="1:6" ht="30" customHeight="1">
      <c r="A7300" s="3" t="s">
        <v>2</v>
      </c>
      <c r="B7300" s="3" t="s">
        <v>13659</v>
      </c>
      <c r="C7300" s="3" t="s">
        <v>16977</v>
      </c>
      <c r="D7300" s="12" t="s">
        <v>21202</v>
      </c>
      <c r="E7300" s="6" t="str">
        <f t="shared" si="358"/>
        <v>module=gnonnorm</v>
      </c>
      <c r="F7300" s="6" t="str">
        <f t="shared" si="359"/>
        <v>module=snonnorm</v>
      </c>
    </row>
    <row r="7301" spans="1:6" ht="30" customHeight="1">
      <c r="A7301" s="3" t="s">
        <v>2</v>
      </c>
      <c r="B7301" s="3" t="s">
        <v>13660</v>
      </c>
      <c r="C7301" s="3" t="s">
        <v>16978</v>
      </c>
      <c r="D7301" s="12" t="s">
        <v>21203</v>
      </c>
      <c r="E7301" s="6" t="str">
        <f t="shared" ref="E7301:E7332" si="360">HYPERLINK("http://www.ssc.wisc.edu/wlsresearch/documentation/waves/?wave=grad2k&amp;module=gnonnorm","module=gnonnorm")</f>
        <v>module=gnonnorm</v>
      </c>
      <c r="F7301" s="6" t="str">
        <f t="shared" ref="F7301:F7332" si="361">HYPERLINK("http://www.ssc.wisc.edu/wlsresearch/documentation/waves/?wave=sib2k&amp;module=snonnorm","module=snonnorm")</f>
        <v>module=snonnorm</v>
      </c>
    </row>
    <row r="7302" spans="1:6" ht="30" customHeight="1">
      <c r="A7302" s="3" t="s">
        <v>2</v>
      </c>
      <c r="B7302" s="3" t="s">
        <v>13661</v>
      </c>
      <c r="C7302" s="3" t="s">
        <v>16979</v>
      </c>
      <c r="D7302" s="12" t="s">
        <v>21204</v>
      </c>
      <c r="E7302" s="6" t="str">
        <f t="shared" si="360"/>
        <v>module=gnonnorm</v>
      </c>
      <c r="F7302" s="6" t="str">
        <f t="shared" si="361"/>
        <v>module=snonnorm</v>
      </c>
    </row>
    <row r="7303" spans="1:6" ht="30" customHeight="1">
      <c r="A7303" s="3" t="s">
        <v>2</v>
      </c>
      <c r="B7303" s="3" t="s">
        <v>13662</v>
      </c>
      <c r="C7303" s="3" t="s">
        <v>16980</v>
      </c>
      <c r="D7303" s="12" t="s">
        <v>21205</v>
      </c>
      <c r="E7303" s="6" t="str">
        <f t="shared" si="360"/>
        <v>module=gnonnorm</v>
      </c>
      <c r="F7303" s="6" t="str">
        <f t="shared" si="361"/>
        <v>module=snonnorm</v>
      </c>
    </row>
    <row r="7304" spans="1:6" ht="30" customHeight="1">
      <c r="A7304" s="3" t="s">
        <v>2</v>
      </c>
      <c r="B7304" s="3" t="s">
        <v>13663</v>
      </c>
      <c r="C7304" s="3" t="s">
        <v>16981</v>
      </c>
      <c r="D7304" s="12" t="s">
        <v>21206</v>
      </c>
      <c r="E7304" s="6" t="str">
        <f t="shared" si="360"/>
        <v>module=gnonnorm</v>
      </c>
      <c r="F7304" s="6" t="str">
        <f t="shared" si="361"/>
        <v>module=snonnorm</v>
      </c>
    </row>
    <row r="7305" spans="1:6" ht="30" customHeight="1">
      <c r="A7305" s="3" t="s">
        <v>2</v>
      </c>
      <c r="B7305" s="3" t="s">
        <v>13664</v>
      </c>
      <c r="C7305" s="3" t="s">
        <v>16982</v>
      </c>
      <c r="D7305" s="12" t="s">
        <v>21207</v>
      </c>
      <c r="E7305" s="6" t="str">
        <f t="shared" si="360"/>
        <v>module=gnonnorm</v>
      </c>
      <c r="F7305" s="6" t="str">
        <f t="shared" si="361"/>
        <v>module=snonnorm</v>
      </c>
    </row>
    <row r="7306" spans="1:6" ht="30" customHeight="1">
      <c r="A7306" s="3" t="s">
        <v>2</v>
      </c>
      <c r="B7306" s="3" t="s">
        <v>13665</v>
      </c>
      <c r="C7306" s="3" t="s">
        <v>16983</v>
      </c>
      <c r="D7306" s="12" t="s">
        <v>21208</v>
      </c>
      <c r="E7306" s="6" t="str">
        <f t="shared" si="360"/>
        <v>module=gnonnorm</v>
      </c>
      <c r="F7306" s="6" t="str">
        <f t="shared" si="361"/>
        <v>module=snonnorm</v>
      </c>
    </row>
    <row r="7307" spans="1:6" ht="30" customHeight="1">
      <c r="A7307" s="3" t="s">
        <v>2</v>
      </c>
      <c r="B7307" s="3" t="s">
        <v>13666</v>
      </c>
      <c r="C7307" s="3" t="s">
        <v>16984</v>
      </c>
      <c r="D7307" s="12" t="s">
        <v>21209</v>
      </c>
      <c r="E7307" s="6" t="str">
        <f t="shared" si="360"/>
        <v>module=gnonnorm</v>
      </c>
      <c r="F7307" s="6" t="str">
        <f t="shared" si="361"/>
        <v>module=snonnorm</v>
      </c>
    </row>
    <row r="7308" spans="1:6" ht="30" customHeight="1">
      <c r="A7308" s="3" t="s">
        <v>2</v>
      </c>
      <c r="B7308" s="3" t="s">
        <v>13667</v>
      </c>
      <c r="C7308" s="3" t="s">
        <v>16985</v>
      </c>
      <c r="D7308" s="12" t="s">
        <v>21210</v>
      </c>
      <c r="E7308" s="6" t="str">
        <f t="shared" si="360"/>
        <v>module=gnonnorm</v>
      </c>
      <c r="F7308" s="6" t="str">
        <f t="shared" si="361"/>
        <v>module=snonnorm</v>
      </c>
    </row>
    <row r="7309" spans="1:6" ht="30" customHeight="1">
      <c r="A7309" s="3" t="s">
        <v>2</v>
      </c>
      <c r="B7309" s="3" t="s">
        <v>13668</v>
      </c>
      <c r="C7309" s="3" t="s">
        <v>16986</v>
      </c>
      <c r="D7309" s="12" t="s">
        <v>21211</v>
      </c>
      <c r="E7309" s="6" t="str">
        <f t="shared" si="360"/>
        <v>module=gnonnorm</v>
      </c>
      <c r="F7309" s="6" t="str">
        <f t="shared" si="361"/>
        <v>module=snonnorm</v>
      </c>
    </row>
    <row r="7310" spans="1:6" ht="30" customHeight="1">
      <c r="A7310" s="3" t="s">
        <v>2</v>
      </c>
      <c r="B7310" s="3" t="s">
        <v>13669</v>
      </c>
      <c r="C7310" s="3" t="s">
        <v>16987</v>
      </c>
      <c r="D7310" s="12" t="s">
        <v>21212</v>
      </c>
      <c r="E7310" s="6" t="str">
        <f t="shared" si="360"/>
        <v>module=gnonnorm</v>
      </c>
      <c r="F7310" s="6" t="str">
        <f t="shared" si="361"/>
        <v>module=snonnorm</v>
      </c>
    </row>
    <row r="7311" spans="1:6" ht="30" customHeight="1">
      <c r="A7311" s="3" t="s">
        <v>2</v>
      </c>
      <c r="B7311" s="3" t="s">
        <v>13670</v>
      </c>
      <c r="C7311" s="3" t="s">
        <v>16988</v>
      </c>
      <c r="D7311" s="12" t="s">
        <v>21213</v>
      </c>
      <c r="E7311" s="6" t="str">
        <f t="shared" si="360"/>
        <v>module=gnonnorm</v>
      </c>
      <c r="F7311" s="6" t="str">
        <f t="shared" si="361"/>
        <v>module=snonnorm</v>
      </c>
    </row>
    <row r="7312" spans="1:6" ht="30" customHeight="1">
      <c r="A7312" s="3" t="s">
        <v>2</v>
      </c>
      <c r="B7312" s="3" t="s">
        <v>13671</v>
      </c>
      <c r="C7312" s="3" t="s">
        <v>16989</v>
      </c>
      <c r="D7312" s="12" t="s">
        <v>21214</v>
      </c>
      <c r="E7312" s="6" t="str">
        <f t="shared" si="360"/>
        <v>module=gnonnorm</v>
      </c>
      <c r="F7312" s="6" t="str">
        <f t="shared" si="361"/>
        <v>module=snonnorm</v>
      </c>
    </row>
    <row r="7313" spans="1:6" ht="30" customHeight="1">
      <c r="A7313" s="3" t="s">
        <v>2</v>
      </c>
      <c r="B7313" s="3" t="s">
        <v>13672</v>
      </c>
      <c r="C7313" s="3" t="s">
        <v>16990</v>
      </c>
      <c r="D7313" s="12" t="s">
        <v>21215</v>
      </c>
      <c r="E7313" s="6" t="str">
        <f t="shared" si="360"/>
        <v>module=gnonnorm</v>
      </c>
      <c r="F7313" s="6" t="str">
        <f t="shared" si="361"/>
        <v>module=snonnorm</v>
      </c>
    </row>
    <row r="7314" spans="1:6" ht="30" customHeight="1">
      <c r="A7314" s="3" t="s">
        <v>2</v>
      </c>
      <c r="B7314" s="3" t="s">
        <v>13673</v>
      </c>
      <c r="C7314" s="3" t="s">
        <v>16991</v>
      </c>
      <c r="D7314" s="12" t="s">
        <v>21216</v>
      </c>
      <c r="E7314" s="6" t="str">
        <f t="shared" si="360"/>
        <v>module=gnonnorm</v>
      </c>
      <c r="F7314" s="6" t="str">
        <f t="shared" si="361"/>
        <v>module=snonnorm</v>
      </c>
    </row>
    <row r="7315" spans="1:6" ht="30" customHeight="1">
      <c r="A7315" s="3" t="s">
        <v>2</v>
      </c>
      <c r="B7315" s="3" t="s">
        <v>13674</v>
      </c>
      <c r="C7315" s="3" t="s">
        <v>16992</v>
      </c>
      <c r="D7315" s="12" t="s">
        <v>21217</v>
      </c>
      <c r="E7315" s="6" t="str">
        <f t="shared" si="360"/>
        <v>module=gnonnorm</v>
      </c>
      <c r="F7315" s="6" t="str">
        <f t="shared" si="361"/>
        <v>module=snonnorm</v>
      </c>
    </row>
    <row r="7316" spans="1:6" ht="30" customHeight="1">
      <c r="A7316" s="3" t="s">
        <v>2</v>
      </c>
      <c r="B7316" s="3" t="s">
        <v>13675</v>
      </c>
      <c r="C7316" s="3" t="s">
        <v>16993</v>
      </c>
      <c r="D7316" s="12" t="s">
        <v>21218</v>
      </c>
      <c r="E7316" s="6" t="str">
        <f t="shared" si="360"/>
        <v>module=gnonnorm</v>
      </c>
      <c r="F7316" s="6" t="str">
        <f t="shared" si="361"/>
        <v>module=snonnorm</v>
      </c>
    </row>
    <row r="7317" spans="1:6" ht="30" customHeight="1">
      <c r="A7317" s="3" t="s">
        <v>2</v>
      </c>
      <c r="B7317" s="3" t="s">
        <v>13676</v>
      </c>
      <c r="C7317" s="3" t="s">
        <v>16994</v>
      </c>
      <c r="D7317" s="12" t="s">
        <v>21219</v>
      </c>
      <c r="E7317" s="6" t="str">
        <f t="shared" si="360"/>
        <v>module=gnonnorm</v>
      </c>
      <c r="F7317" s="6" t="str">
        <f t="shared" si="361"/>
        <v>module=snonnorm</v>
      </c>
    </row>
    <row r="7318" spans="1:6" ht="30" customHeight="1">
      <c r="A7318" s="3" t="s">
        <v>2</v>
      </c>
      <c r="B7318" s="3" t="s">
        <v>13677</v>
      </c>
      <c r="C7318" s="3" t="s">
        <v>16995</v>
      </c>
      <c r="D7318" s="12" t="s">
        <v>21220</v>
      </c>
      <c r="E7318" s="6" t="str">
        <f t="shared" si="360"/>
        <v>module=gnonnorm</v>
      </c>
      <c r="F7318" s="6" t="str">
        <f t="shared" si="361"/>
        <v>module=snonnorm</v>
      </c>
    </row>
    <row r="7319" spans="1:6" ht="30" customHeight="1">
      <c r="A7319" s="3" t="s">
        <v>2</v>
      </c>
      <c r="B7319" s="3" t="s">
        <v>13678</v>
      </c>
      <c r="C7319" s="3" t="s">
        <v>16996</v>
      </c>
      <c r="D7319" s="12" t="s">
        <v>21221</v>
      </c>
      <c r="E7319" s="6" t="str">
        <f t="shared" si="360"/>
        <v>module=gnonnorm</v>
      </c>
      <c r="F7319" s="6" t="str">
        <f t="shared" si="361"/>
        <v>module=snonnorm</v>
      </c>
    </row>
    <row r="7320" spans="1:6" ht="30" customHeight="1">
      <c r="A7320" s="3" t="s">
        <v>2</v>
      </c>
      <c r="B7320" s="3" t="s">
        <v>13679</v>
      </c>
      <c r="C7320" s="3" t="s">
        <v>16997</v>
      </c>
      <c r="D7320" s="12" t="s">
        <v>21222</v>
      </c>
      <c r="E7320" s="6" t="str">
        <f t="shared" si="360"/>
        <v>module=gnonnorm</v>
      </c>
      <c r="F7320" s="6" t="str">
        <f t="shared" si="361"/>
        <v>module=snonnorm</v>
      </c>
    </row>
    <row r="7321" spans="1:6" ht="30" customHeight="1">
      <c r="A7321" s="3" t="s">
        <v>2</v>
      </c>
      <c r="B7321" s="3" t="s">
        <v>13680</v>
      </c>
      <c r="C7321" s="3" t="s">
        <v>16998</v>
      </c>
      <c r="D7321" s="12" t="s">
        <v>21223</v>
      </c>
      <c r="E7321" s="6" t="str">
        <f t="shared" si="360"/>
        <v>module=gnonnorm</v>
      </c>
      <c r="F7321" s="6" t="str">
        <f t="shared" si="361"/>
        <v>module=snonnorm</v>
      </c>
    </row>
    <row r="7322" spans="1:6" ht="30" customHeight="1">
      <c r="A7322" s="3" t="s">
        <v>2</v>
      </c>
      <c r="B7322" s="3" t="s">
        <v>13681</v>
      </c>
      <c r="C7322" s="3" t="s">
        <v>16999</v>
      </c>
      <c r="D7322" s="12" t="s">
        <v>21224</v>
      </c>
      <c r="E7322" s="6" t="str">
        <f t="shared" si="360"/>
        <v>module=gnonnorm</v>
      </c>
      <c r="F7322" s="6" t="str">
        <f t="shared" si="361"/>
        <v>module=snonnorm</v>
      </c>
    </row>
    <row r="7323" spans="1:6" ht="30" customHeight="1">
      <c r="A7323" s="3" t="s">
        <v>2</v>
      </c>
      <c r="B7323" s="3" t="s">
        <v>13682</v>
      </c>
      <c r="C7323" s="3" t="s">
        <v>17000</v>
      </c>
      <c r="D7323" s="12" t="s">
        <v>21225</v>
      </c>
      <c r="E7323" s="6" t="str">
        <f t="shared" si="360"/>
        <v>module=gnonnorm</v>
      </c>
      <c r="F7323" s="6" t="str">
        <f t="shared" si="361"/>
        <v>module=snonnorm</v>
      </c>
    </row>
    <row r="7324" spans="1:6" ht="30" customHeight="1">
      <c r="A7324" s="3" t="s">
        <v>2</v>
      </c>
      <c r="B7324" s="3" t="s">
        <v>13683</v>
      </c>
      <c r="C7324" s="3" t="s">
        <v>17001</v>
      </c>
      <c r="D7324" s="12" t="s">
        <v>21226</v>
      </c>
      <c r="E7324" s="6" t="str">
        <f t="shared" si="360"/>
        <v>module=gnonnorm</v>
      </c>
      <c r="F7324" s="6" t="str">
        <f t="shared" si="361"/>
        <v>module=snonnorm</v>
      </c>
    </row>
    <row r="7325" spans="1:6" ht="30" customHeight="1">
      <c r="A7325" s="3" t="s">
        <v>2</v>
      </c>
      <c r="B7325" s="3" t="s">
        <v>13684</v>
      </c>
      <c r="C7325" s="3" t="s">
        <v>17002</v>
      </c>
      <c r="D7325" s="12" t="s">
        <v>21227</v>
      </c>
      <c r="E7325" s="6" t="str">
        <f t="shared" si="360"/>
        <v>module=gnonnorm</v>
      </c>
      <c r="F7325" s="6" t="str">
        <f t="shared" si="361"/>
        <v>module=snonnorm</v>
      </c>
    </row>
    <row r="7326" spans="1:6" ht="30" customHeight="1">
      <c r="A7326" s="3" t="s">
        <v>2</v>
      </c>
      <c r="B7326" s="3" t="s">
        <v>13685</v>
      </c>
      <c r="C7326" s="3" t="s">
        <v>17003</v>
      </c>
      <c r="D7326" s="12" t="s">
        <v>21228</v>
      </c>
      <c r="E7326" s="6" t="str">
        <f t="shared" si="360"/>
        <v>module=gnonnorm</v>
      </c>
      <c r="F7326" s="6" t="str">
        <f t="shared" si="361"/>
        <v>module=snonnorm</v>
      </c>
    </row>
    <row r="7327" spans="1:6" ht="30" customHeight="1">
      <c r="A7327" s="3" t="s">
        <v>2</v>
      </c>
      <c r="B7327" s="3" t="s">
        <v>13686</v>
      </c>
      <c r="C7327" s="3" t="s">
        <v>17004</v>
      </c>
      <c r="D7327" s="12" t="s">
        <v>21229</v>
      </c>
      <c r="E7327" s="6" t="str">
        <f t="shared" si="360"/>
        <v>module=gnonnorm</v>
      </c>
      <c r="F7327" s="6" t="str">
        <f t="shared" si="361"/>
        <v>module=snonnorm</v>
      </c>
    </row>
    <row r="7328" spans="1:6" ht="30" customHeight="1">
      <c r="A7328" s="3" t="s">
        <v>2</v>
      </c>
      <c r="B7328" s="3" t="s">
        <v>13687</v>
      </c>
      <c r="C7328" s="3" t="s">
        <v>17005</v>
      </c>
      <c r="D7328" s="12" t="s">
        <v>21230</v>
      </c>
      <c r="E7328" s="6" t="str">
        <f t="shared" si="360"/>
        <v>module=gnonnorm</v>
      </c>
      <c r="F7328" s="6" t="str">
        <f t="shared" si="361"/>
        <v>module=snonnorm</v>
      </c>
    </row>
    <row r="7329" spans="1:6" ht="30" customHeight="1">
      <c r="A7329" s="3" t="s">
        <v>2</v>
      </c>
      <c r="B7329" s="3" t="s">
        <v>13688</v>
      </c>
      <c r="C7329" s="3" t="s">
        <v>17006</v>
      </c>
      <c r="D7329" s="12" t="s">
        <v>21231</v>
      </c>
      <c r="E7329" s="6" t="str">
        <f t="shared" si="360"/>
        <v>module=gnonnorm</v>
      </c>
      <c r="F7329" s="6" t="str">
        <f t="shared" si="361"/>
        <v>module=snonnorm</v>
      </c>
    </row>
    <row r="7330" spans="1:6" ht="30" customHeight="1">
      <c r="A7330" s="3" t="s">
        <v>2</v>
      </c>
      <c r="B7330" s="3" t="s">
        <v>13689</v>
      </c>
      <c r="C7330" s="3" t="s">
        <v>17007</v>
      </c>
      <c r="D7330" s="12" t="s">
        <v>21232</v>
      </c>
      <c r="E7330" s="6" t="str">
        <f t="shared" si="360"/>
        <v>module=gnonnorm</v>
      </c>
      <c r="F7330" s="6" t="str">
        <f t="shared" si="361"/>
        <v>module=snonnorm</v>
      </c>
    </row>
    <row r="7331" spans="1:6" ht="30" customHeight="1">
      <c r="A7331" s="3" t="s">
        <v>2</v>
      </c>
      <c r="B7331" s="3" t="s">
        <v>13690</v>
      </c>
      <c r="C7331" s="3" t="s">
        <v>17008</v>
      </c>
      <c r="D7331" s="12" t="s">
        <v>21233</v>
      </c>
      <c r="E7331" s="6" t="str">
        <f t="shared" si="360"/>
        <v>module=gnonnorm</v>
      </c>
      <c r="F7331" s="6" t="str">
        <f t="shared" si="361"/>
        <v>module=snonnorm</v>
      </c>
    </row>
    <row r="7332" spans="1:6" ht="30" customHeight="1">
      <c r="A7332" s="3" t="s">
        <v>2</v>
      </c>
      <c r="B7332" s="3" t="s">
        <v>13691</v>
      </c>
      <c r="C7332" s="3" t="s">
        <v>17009</v>
      </c>
      <c r="D7332" s="12" t="s">
        <v>21234</v>
      </c>
      <c r="E7332" s="6" t="str">
        <f t="shared" si="360"/>
        <v>module=gnonnorm</v>
      </c>
      <c r="F7332" s="6" t="str">
        <f t="shared" si="361"/>
        <v>module=snonnorm</v>
      </c>
    </row>
    <row r="7333" spans="1:6" ht="30" customHeight="1">
      <c r="A7333" s="3" t="s">
        <v>2</v>
      </c>
      <c r="B7333" s="3" t="s">
        <v>13692</v>
      </c>
      <c r="C7333" s="3" t="s">
        <v>17010</v>
      </c>
      <c r="D7333" s="12" t="s">
        <v>21235</v>
      </c>
      <c r="E7333" s="6" t="str">
        <f t="shared" ref="E7333:E7364" si="362">HYPERLINK("http://www.ssc.wisc.edu/wlsresearch/documentation/waves/?wave=grad2k&amp;module=gnonnorm","module=gnonnorm")</f>
        <v>module=gnonnorm</v>
      </c>
      <c r="F7333" s="6" t="str">
        <f t="shared" ref="F7333:F7364" si="363">HYPERLINK("http://www.ssc.wisc.edu/wlsresearch/documentation/waves/?wave=sib2k&amp;module=snonnorm","module=snonnorm")</f>
        <v>module=snonnorm</v>
      </c>
    </row>
    <row r="7334" spans="1:6" ht="30" customHeight="1">
      <c r="A7334" s="3" t="s">
        <v>2</v>
      </c>
      <c r="B7334" s="3" t="s">
        <v>13693</v>
      </c>
      <c r="C7334" s="3" t="s">
        <v>17011</v>
      </c>
      <c r="D7334" s="12" t="s">
        <v>21236</v>
      </c>
      <c r="E7334" s="6" t="str">
        <f t="shared" si="362"/>
        <v>module=gnonnorm</v>
      </c>
      <c r="F7334" s="6" t="str">
        <f t="shared" si="363"/>
        <v>module=snonnorm</v>
      </c>
    </row>
    <row r="7335" spans="1:6" ht="30" customHeight="1">
      <c r="A7335" s="3" t="s">
        <v>2</v>
      </c>
      <c r="B7335" s="3" t="s">
        <v>13694</v>
      </c>
      <c r="C7335" s="3" t="s">
        <v>17012</v>
      </c>
      <c r="D7335" s="12" t="s">
        <v>21237</v>
      </c>
      <c r="E7335" s="6" t="str">
        <f t="shared" si="362"/>
        <v>module=gnonnorm</v>
      </c>
      <c r="F7335" s="6" t="str">
        <f t="shared" si="363"/>
        <v>module=snonnorm</v>
      </c>
    </row>
    <row r="7336" spans="1:6" ht="30" customHeight="1">
      <c r="A7336" s="3" t="s">
        <v>2</v>
      </c>
      <c r="B7336" s="3" t="s">
        <v>13695</v>
      </c>
      <c r="C7336" s="3" t="s">
        <v>17013</v>
      </c>
      <c r="D7336" s="12" t="s">
        <v>21238</v>
      </c>
      <c r="E7336" s="6" t="str">
        <f t="shared" si="362"/>
        <v>module=gnonnorm</v>
      </c>
      <c r="F7336" s="6" t="str">
        <f t="shared" si="363"/>
        <v>module=snonnorm</v>
      </c>
    </row>
    <row r="7337" spans="1:6" ht="30" customHeight="1">
      <c r="A7337" s="3" t="s">
        <v>2</v>
      </c>
      <c r="B7337" s="3" t="s">
        <v>13696</v>
      </c>
      <c r="C7337" s="3" t="s">
        <v>17014</v>
      </c>
      <c r="D7337" s="12" t="s">
        <v>21239</v>
      </c>
      <c r="E7337" s="6" t="str">
        <f t="shared" si="362"/>
        <v>module=gnonnorm</v>
      </c>
      <c r="F7337" s="6" t="str">
        <f t="shared" si="363"/>
        <v>module=snonnorm</v>
      </c>
    </row>
    <row r="7338" spans="1:6" ht="30" customHeight="1">
      <c r="A7338" s="3" t="s">
        <v>2</v>
      </c>
      <c r="B7338" s="3" t="s">
        <v>13697</v>
      </c>
      <c r="C7338" s="3" t="s">
        <v>17015</v>
      </c>
      <c r="D7338" s="12" t="s">
        <v>21240</v>
      </c>
      <c r="E7338" s="6" t="str">
        <f t="shared" si="362"/>
        <v>module=gnonnorm</v>
      </c>
      <c r="F7338" s="6" t="str">
        <f t="shared" si="363"/>
        <v>module=snonnorm</v>
      </c>
    </row>
    <row r="7339" spans="1:6" ht="30" customHeight="1">
      <c r="A7339" s="3" t="s">
        <v>2</v>
      </c>
      <c r="B7339" s="3" t="s">
        <v>13698</v>
      </c>
      <c r="C7339" s="3" t="s">
        <v>17016</v>
      </c>
      <c r="D7339" s="12" t="s">
        <v>21241</v>
      </c>
      <c r="E7339" s="6" t="str">
        <f t="shared" si="362"/>
        <v>module=gnonnorm</v>
      </c>
      <c r="F7339" s="6" t="str">
        <f t="shared" si="363"/>
        <v>module=snonnorm</v>
      </c>
    </row>
    <row r="7340" spans="1:6" ht="30" customHeight="1">
      <c r="A7340" s="3" t="s">
        <v>2</v>
      </c>
      <c r="B7340" s="3" t="s">
        <v>13699</v>
      </c>
      <c r="C7340" s="3" t="s">
        <v>17017</v>
      </c>
      <c r="D7340" s="12" t="s">
        <v>21242</v>
      </c>
      <c r="E7340" s="6" t="str">
        <f t="shared" si="362"/>
        <v>module=gnonnorm</v>
      </c>
      <c r="F7340" s="6" t="str">
        <f t="shared" si="363"/>
        <v>module=snonnorm</v>
      </c>
    </row>
    <row r="7341" spans="1:6" ht="30" customHeight="1">
      <c r="A7341" s="3" t="s">
        <v>2</v>
      </c>
      <c r="B7341" s="3" t="s">
        <v>13700</v>
      </c>
      <c r="C7341" s="3" t="s">
        <v>17018</v>
      </c>
      <c r="D7341" s="12" t="s">
        <v>21243</v>
      </c>
      <c r="E7341" s="6" t="str">
        <f t="shared" si="362"/>
        <v>module=gnonnorm</v>
      </c>
      <c r="F7341" s="6" t="str">
        <f t="shared" si="363"/>
        <v>module=snonnorm</v>
      </c>
    </row>
    <row r="7342" spans="1:6" ht="30" customHeight="1">
      <c r="A7342" s="3" t="s">
        <v>2</v>
      </c>
      <c r="B7342" s="3" t="s">
        <v>13701</v>
      </c>
      <c r="C7342" s="3" t="s">
        <v>17019</v>
      </c>
      <c r="D7342" s="12" t="s">
        <v>21244</v>
      </c>
      <c r="E7342" s="6" t="str">
        <f t="shared" si="362"/>
        <v>module=gnonnorm</v>
      </c>
      <c r="F7342" s="6" t="str">
        <f t="shared" si="363"/>
        <v>module=snonnorm</v>
      </c>
    </row>
    <row r="7343" spans="1:6" ht="30" customHeight="1">
      <c r="A7343" s="3" t="s">
        <v>2</v>
      </c>
      <c r="B7343" s="3" t="s">
        <v>13702</v>
      </c>
      <c r="C7343" s="3" t="s">
        <v>17020</v>
      </c>
      <c r="D7343" s="12" t="s">
        <v>21245</v>
      </c>
      <c r="E7343" s="6" t="str">
        <f t="shared" si="362"/>
        <v>module=gnonnorm</v>
      </c>
      <c r="F7343" s="6" t="str">
        <f t="shared" si="363"/>
        <v>module=snonnorm</v>
      </c>
    </row>
    <row r="7344" spans="1:6" ht="30" customHeight="1">
      <c r="A7344" s="3" t="s">
        <v>2</v>
      </c>
      <c r="B7344" s="3" t="s">
        <v>13703</v>
      </c>
      <c r="C7344" s="3" t="s">
        <v>17021</v>
      </c>
      <c r="D7344" s="12" t="s">
        <v>21246</v>
      </c>
      <c r="E7344" s="6" t="str">
        <f t="shared" si="362"/>
        <v>module=gnonnorm</v>
      </c>
      <c r="F7344" s="6" t="str">
        <f t="shared" si="363"/>
        <v>module=snonnorm</v>
      </c>
    </row>
    <row r="7345" spans="1:6" ht="30" customHeight="1">
      <c r="A7345" s="3" t="s">
        <v>2</v>
      </c>
      <c r="B7345" s="3" t="s">
        <v>13704</v>
      </c>
      <c r="C7345" s="3" t="s">
        <v>17022</v>
      </c>
      <c r="D7345" s="12" t="s">
        <v>21247</v>
      </c>
      <c r="E7345" s="6" t="str">
        <f t="shared" si="362"/>
        <v>module=gnonnorm</v>
      </c>
      <c r="F7345" s="6" t="str">
        <f t="shared" si="363"/>
        <v>module=snonnorm</v>
      </c>
    </row>
    <row r="7346" spans="1:6" ht="30" customHeight="1">
      <c r="A7346" s="3" t="s">
        <v>2</v>
      </c>
      <c r="B7346" s="3" t="s">
        <v>13705</v>
      </c>
      <c r="C7346" s="3" t="s">
        <v>17023</v>
      </c>
      <c r="D7346" s="12" t="s">
        <v>21248</v>
      </c>
      <c r="E7346" s="6" t="str">
        <f t="shared" si="362"/>
        <v>module=gnonnorm</v>
      </c>
      <c r="F7346" s="6" t="str">
        <f t="shared" si="363"/>
        <v>module=snonnorm</v>
      </c>
    </row>
    <row r="7347" spans="1:6" ht="30" customHeight="1">
      <c r="A7347" s="3" t="s">
        <v>2</v>
      </c>
      <c r="B7347" s="3" t="s">
        <v>13706</v>
      </c>
      <c r="C7347" s="3" t="s">
        <v>17024</v>
      </c>
      <c r="D7347" s="12" t="s">
        <v>21249</v>
      </c>
      <c r="E7347" s="6" t="str">
        <f t="shared" si="362"/>
        <v>module=gnonnorm</v>
      </c>
      <c r="F7347" s="6" t="str">
        <f t="shared" si="363"/>
        <v>module=snonnorm</v>
      </c>
    </row>
    <row r="7348" spans="1:6" ht="30" customHeight="1">
      <c r="A7348" s="3" t="s">
        <v>2</v>
      </c>
      <c r="B7348" s="3" t="s">
        <v>13707</v>
      </c>
      <c r="C7348" s="3" t="s">
        <v>17025</v>
      </c>
      <c r="D7348" s="12" t="s">
        <v>21250</v>
      </c>
      <c r="E7348" s="6" t="str">
        <f t="shared" si="362"/>
        <v>module=gnonnorm</v>
      </c>
      <c r="F7348" s="6" t="str">
        <f t="shared" si="363"/>
        <v>module=snonnorm</v>
      </c>
    </row>
    <row r="7349" spans="1:6" ht="30" customHeight="1">
      <c r="A7349" s="3" t="s">
        <v>2</v>
      </c>
      <c r="B7349" s="3" t="s">
        <v>13708</v>
      </c>
      <c r="C7349" s="3" t="s">
        <v>17026</v>
      </c>
      <c r="D7349" s="12" t="s">
        <v>21251</v>
      </c>
      <c r="E7349" s="6" t="str">
        <f t="shared" si="362"/>
        <v>module=gnonnorm</v>
      </c>
      <c r="F7349" s="6" t="str">
        <f t="shared" si="363"/>
        <v>module=snonnorm</v>
      </c>
    </row>
    <row r="7350" spans="1:6" ht="30" customHeight="1">
      <c r="A7350" s="3" t="s">
        <v>2</v>
      </c>
      <c r="B7350" s="3" t="s">
        <v>13709</v>
      </c>
      <c r="C7350" s="3" t="s">
        <v>17027</v>
      </c>
      <c r="D7350" s="12" t="s">
        <v>21252</v>
      </c>
      <c r="E7350" s="6" t="str">
        <f t="shared" si="362"/>
        <v>module=gnonnorm</v>
      </c>
      <c r="F7350" s="6" t="str">
        <f t="shared" si="363"/>
        <v>module=snonnorm</v>
      </c>
    </row>
    <row r="7351" spans="1:6" ht="30" customHeight="1">
      <c r="A7351" s="3" t="s">
        <v>2</v>
      </c>
      <c r="B7351" s="3" t="s">
        <v>13710</v>
      </c>
      <c r="C7351" s="3" t="s">
        <v>17028</v>
      </c>
      <c r="D7351" s="12" t="s">
        <v>21253</v>
      </c>
      <c r="E7351" s="6" t="str">
        <f t="shared" si="362"/>
        <v>module=gnonnorm</v>
      </c>
      <c r="F7351" s="6" t="str">
        <f t="shared" si="363"/>
        <v>module=snonnorm</v>
      </c>
    </row>
    <row r="7352" spans="1:6" ht="30" customHeight="1">
      <c r="A7352" s="3" t="s">
        <v>2</v>
      </c>
      <c r="B7352" s="3" t="s">
        <v>13711</v>
      </c>
      <c r="C7352" s="3" t="s">
        <v>17029</v>
      </c>
      <c r="D7352" s="12" t="s">
        <v>21254</v>
      </c>
      <c r="E7352" s="6" t="str">
        <f t="shared" si="362"/>
        <v>module=gnonnorm</v>
      </c>
      <c r="F7352" s="6" t="str">
        <f t="shared" si="363"/>
        <v>module=snonnorm</v>
      </c>
    </row>
    <row r="7353" spans="1:6" ht="30" customHeight="1">
      <c r="A7353" s="3" t="s">
        <v>2</v>
      </c>
      <c r="B7353" s="3" t="s">
        <v>13712</v>
      </c>
      <c r="C7353" s="3" t="s">
        <v>17030</v>
      </c>
      <c r="D7353" s="12" t="s">
        <v>21255</v>
      </c>
      <c r="E7353" s="6" t="str">
        <f t="shared" si="362"/>
        <v>module=gnonnorm</v>
      </c>
      <c r="F7353" s="6" t="str">
        <f t="shared" si="363"/>
        <v>module=snonnorm</v>
      </c>
    </row>
    <row r="7354" spans="1:6" ht="30" customHeight="1">
      <c r="A7354" s="3" t="s">
        <v>2</v>
      </c>
      <c r="B7354" s="3" t="s">
        <v>13713</v>
      </c>
      <c r="C7354" s="3" t="s">
        <v>17031</v>
      </c>
      <c r="D7354" s="12" t="s">
        <v>21256</v>
      </c>
      <c r="E7354" s="6" t="str">
        <f t="shared" si="362"/>
        <v>module=gnonnorm</v>
      </c>
      <c r="F7354" s="6" t="str">
        <f t="shared" si="363"/>
        <v>module=snonnorm</v>
      </c>
    </row>
    <row r="7355" spans="1:6" ht="30" customHeight="1">
      <c r="A7355" s="3" t="s">
        <v>2</v>
      </c>
      <c r="B7355" s="3" t="s">
        <v>13714</v>
      </c>
      <c r="C7355" s="3" t="s">
        <v>17032</v>
      </c>
      <c r="D7355" s="12" t="s">
        <v>21257</v>
      </c>
      <c r="E7355" s="6" t="str">
        <f t="shared" si="362"/>
        <v>module=gnonnorm</v>
      </c>
      <c r="F7355" s="6" t="str">
        <f t="shared" si="363"/>
        <v>module=snonnorm</v>
      </c>
    </row>
    <row r="7356" spans="1:6" ht="30" customHeight="1">
      <c r="A7356" s="3" t="s">
        <v>2</v>
      </c>
      <c r="B7356" s="3" t="s">
        <v>13715</v>
      </c>
      <c r="C7356" s="3" t="s">
        <v>17033</v>
      </c>
      <c r="D7356" s="12" t="s">
        <v>21258</v>
      </c>
      <c r="E7356" s="6" t="str">
        <f t="shared" si="362"/>
        <v>module=gnonnorm</v>
      </c>
      <c r="F7356" s="6" t="str">
        <f t="shared" si="363"/>
        <v>module=snonnorm</v>
      </c>
    </row>
    <row r="7357" spans="1:6" ht="30" customHeight="1">
      <c r="A7357" s="3" t="s">
        <v>2</v>
      </c>
      <c r="B7357" s="3" t="s">
        <v>13716</v>
      </c>
      <c r="C7357" s="3" t="s">
        <v>17034</v>
      </c>
      <c r="D7357" s="12" t="s">
        <v>21259</v>
      </c>
      <c r="E7357" s="6" t="str">
        <f t="shared" si="362"/>
        <v>module=gnonnorm</v>
      </c>
      <c r="F7357" s="6" t="str">
        <f t="shared" si="363"/>
        <v>module=snonnorm</v>
      </c>
    </row>
    <row r="7358" spans="1:6" ht="30" customHeight="1">
      <c r="A7358" s="3" t="s">
        <v>2</v>
      </c>
      <c r="B7358" s="3" t="s">
        <v>13717</v>
      </c>
      <c r="C7358" s="3" t="s">
        <v>17035</v>
      </c>
      <c r="D7358" s="12" t="s">
        <v>21260</v>
      </c>
      <c r="E7358" s="6" t="str">
        <f t="shared" si="362"/>
        <v>module=gnonnorm</v>
      </c>
      <c r="F7358" s="6" t="str">
        <f t="shared" si="363"/>
        <v>module=snonnorm</v>
      </c>
    </row>
    <row r="7359" spans="1:6" ht="30" customHeight="1">
      <c r="A7359" s="3" t="s">
        <v>2</v>
      </c>
      <c r="B7359" s="3" t="s">
        <v>13718</v>
      </c>
      <c r="C7359" s="3" t="s">
        <v>17036</v>
      </c>
      <c r="D7359" s="12" t="s">
        <v>21261</v>
      </c>
      <c r="E7359" s="6" t="str">
        <f t="shared" si="362"/>
        <v>module=gnonnorm</v>
      </c>
      <c r="F7359" s="6" t="str">
        <f t="shared" si="363"/>
        <v>module=snonnorm</v>
      </c>
    </row>
    <row r="7360" spans="1:6" ht="30" customHeight="1">
      <c r="A7360" s="3" t="s">
        <v>2</v>
      </c>
      <c r="B7360" s="3" t="s">
        <v>13719</v>
      </c>
      <c r="C7360" s="3" t="s">
        <v>17037</v>
      </c>
      <c r="D7360" s="12" t="s">
        <v>21262</v>
      </c>
      <c r="E7360" s="6" t="str">
        <f t="shared" si="362"/>
        <v>module=gnonnorm</v>
      </c>
      <c r="F7360" s="6" t="str">
        <f t="shared" si="363"/>
        <v>module=snonnorm</v>
      </c>
    </row>
    <row r="7361" spans="1:6" ht="30" customHeight="1">
      <c r="A7361" s="3" t="s">
        <v>2</v>
      </c>
      <c r="B7361" s="3" t="s">
        <v>13720</v>
      </c>
      <c r="C7361" s="3" t="s">
        <v>17038</v>
      </c>
      <c r="D7361" s="12" t="s">
        <v>21263</v>
      </c>
      <c r="E7361" s="6" t="str">
        <f t="shared" si="362"/>
        <v>module=gnonnorm</v>
      </c>
      <c r="F7361" s="6" t="str">
        <f t="shared" si="363"/>
        <v>module=snonnorm</v>
      </c>
    </row>
    <row r="7362" spans="1:6" ht="30" customHeight="1">
      <c r="A7362" s="3" t="s">
        <v>2</v>
      </c>
      <c r="B7362" s="3" t="s">
        <v>13721</v>
      </c>
      <c r="C7362" s="3" t="s">
        <v>17039</v>
      </c>
      <c r="D7362" s="12" t="s">
        <v>21264</v>
      </c>
      <c r="E7362" s="6" t="str">
        <f t="shared" si="362"/>
        <v>module=gnonnorm</v>
      </c>
      <c r="F7362" s="6" t="str">
        <f t="shared" si="363"/>
        <v>module=snonnorm</v>
      </c>
    </row>
    <row r="7363" spans="1:6" ht="30" customHeight="1">
      <c r="A7363" s="3" t="s">
        <v>2</v>
      </c>
      <c r="B7363" s="3" t="s">
        <v>13722</v>
      </c>
      <c r="C7363" s="3" t="s">
        <v>17040</v>
      </c>
      <c r="D7363" s="12" t="s">
        <v>21265</v>
      </c>
      <c r="E7363" s="6" t="str">
        <f t="shared" si="362"/>
        <v>module=gnonnorm</v>
      </c>
      <c r="F7363" s="6" t="str">
        <f t="shared" si="363"/>
        <v>module=snonnorm</v>
      </c>
    </row>
    <row r="7364" spans="1:6" ht="30" customHeight="1">
      <c r="A7364" s="3" t="s">
        <v>2</v>
      </c>
      <c r="B7364" s="3" t="s">
        <v>13723</v>
      </c>
      <c r="C7364" s="3" t="s">
        <v>17041</v>
      </c>
      <c r="D7364" s="12" t="s">
        <v>21266</v>
      </c>
      <c r="E7364" s="6" t="str">
        <f t="shared" si="362"/>
        <v>module=gnonnorm</v>
      </c>
      <c r="F7364" s="6" t="str">
        <f t="shared" si="363"/>
        <v>module=snonnorm</v>
      </c>
    </row>
    <row r="7365" spans="1:6" ht="30" customHeight="1">
      <c r="A7365" s="3" t="s">
        <v>2</v>
      </c>
      <c r="B7365" s="3" t="s">
        <v>13724</v>
      </c>
      <c r="C7365" s="3" t="s">
        <v>17042</v>
      </c>
      <c r="D7365" s="12" t="s">
        <v>21267</v>
      </c>
      <c r="E7365" s="6" t="str">
        <f t="shared" ref="E7365:E7393" si="364">HYPERLINK("http://www.ssc.wisc.edu/wlsresearch/documentation/waves/?wave=grad2k&amp;module=gnonnorm","module=gnonnorm")</f>
        <v>module=gnonnorm</v>
      </c>
      <c r="F7365" s="6" t="str">
        <f t="shared" ref="F7365:F7393" si="365">HYPERLINK("http://www.ssc.wisc.edu/wlsresearch/documentation/waves/?wave=sib2k&amp;module=snonnorm","module=snonnorm")</f>
        <v>module=snonnorm</v>
      </c>
    </row>
    <row r="7366" spans="1:6" ht="30" customHeight="1">
      <c r="A7366" s="3" t="s">
        <v>2</v>
      </c>
      <c r="B7366" s="3" t="s">
        <v>13725</v>
      </c>
      <c r="C7366" s="3" t="s">
        <v>17043</v>
      </c>
      <c r="D7366" s="12" t="s">
        <v>21268</v>
      </c>
      <c r="E7366" s="6" t="str">
        <f t="shared" si="364"/>
        <v>module=gnonnorm</v>
      </c>
      <c r="F7366" s="6" t="str">
        <f t="shared" si="365"/>
        <v>module=snonnorm</v>
      </c>
    </row>
    <row r="7367" spans="1:6" ht="30" customHeight="1">
      <c r="A7367" s="3" t="s">
        <v>2</v>
      </c>
      <c r="B7367" s="3" t="s">
        <v>13726</v>
      </c>
      <c r="C7367" s="3" t="s">
        <v>17044</v>
      </c>
      <c r="D7367" s="12" t="s">
        <v>21269</v>
      </c>
      <c r="E7367" s="6" t="str">
        <f t="shared" si="364"/>
        <v>module=gnonnorm</v>
      </c>
      <c r="F7367" s="6" t="str">
        <f t="shared" si="365"/>
        <v>module=snonnorm</v>
      </c>
    </row>
    <row r="7368" spans="1:6" ht="30" customHeight="1">
      <c r="A7368" s="3" t="s">
        <v>2</v>
      </c>
      <c r="B7368" s="3" t="s">
        <v>13727</v>
      </c>
      <c r="C7368" s="3" t="s">
        <v>17045</v>
      </c>
      <c r="D7368" s="12" t="s">
        <v>21270</v>
      </c>
      <c r="E7368" s="6" t="str">
        <f t="shared" si="364"/>
        <v>module=gnonnorm</v>
      </c>
      <c r="F7368" s="6" t="str">
        <f t="shared" si="365"/>
        <v>module=snonnorm</v>
      </c>
    </row>
    <row r="7369" spans="1:6" ht="30" customHeight="1">
      <c r="A7369" s="3" t="s">
        <v>2</v>
      </c>
      <c r="B7369" s="3" t="s">
        <v>13728</v>
      </c>
      <c r="C7369" s="3" t="s">
        <v>17046</v>
      </c>
      <c r="D7369" s="12" t="s">
        <v>21271</v>
      </c>
      <c r="E7369" s="6" t="str">
        <f t="shared" si="364"/>
        <v>module=gnonnorm</v>
      </c>
      <c r="F7369" s="6" t="str">
        <f t="shared" si="365"/>
        <v>module=snonnorm</v>
      </c>
    </row>
    <row r="7370" spans="1:6" ht="30" customHeight="1">
      <c r="A7370" s="3" t="s">
        <v>2</v>
      </c>
      <c r="B7370" s="3" t="s">
        <v>13729</v>
      </c>
      <c r="C7370" s="3" t="s">
        <v>17047</v>
      </c>
      <c r="D7370" s="12" t="s">
        <v>21272</v>
      </c>
      <c r="E7370" s="6" t="str">
        <f t="shared" si="364"/>
        <v>module=gnonnorm</v>
      </c>
      <c r="F7370" s="6" t="str">
        <f t="shared" si="365"/>
        <v>module=snonnorm</v>
      </c>
    </row>
    <row r="7371" spans="1:6" ht="30" customHeight="1">
      <c r="A7371" s="3" t="s">
        <v>2</v>
      </c>
      <c r="B7371" s="3" t="s">
        <v>13730</v>
      </c>
      <c r="C7371" s="3" t="s">
        <v>17048</v>
      </c>
      <c r="D7371" s="12" t="s">
        <v>21273</v>
      </c>
      <c r="E7371" s="6" t="str">
        <f t="shared" si="364"/>
        <v>module=gnonnorm</v>
      </c>
      <c r="F7371" s="6" t="str">
        <f t="shared" si="365"/>
        <v>module=snonnorm</v>
      </c>
    </row>
    <row r="7372" spans="1:6" ht="30" customHeight="1">
      <c r="A7372" s="3" t="s">
        <v>2</v>
      </c>
      <c r="B7372" s="3" t="s">
        <v>13731</v>
      </c>
      <c r="C7372" s="3" t="s">
        <v>17049</v>
      </c>
      <c r="D7372" s="12" t="s">
        <v>21274</v>
      </c>
      <c r="E7372" s="6" t="str">
        <f t="shared" si="364"/>
        <v>module=gnonnorm</v>
      </c>
      <c r="F7372" s="6" t="str">
        <f t="shared" si="365"/>
        <v>module=snonnorm</v>
      </c>
    </row>
    <row r="7373" spans="1:6" ht="30" customHeight="1">
      <c r="A7373" s="3" t="s">
        <v>2</v>
      </c>
      <c r="B7373" s="3" t="s">
        <v>13732</v>
      </c>
      <c r="C7373" s="3" t="s">
        <v>17050</v>
      </c>
      <c r="D7373" s="12" t="s">
        <v>21275</v>
      </c>
      <c r="E7373" s="6" t="str">
        <f t="shared" si="364"/>
        <v>module=gnonnorm</v>
      </c>
      <c r="F7373" s="6" t="str">
        <f t="shared" si="365"/>
        <v>module=snonnorm</v>
      </c>
    </row>
    <row r="7374" spans="1:6" ht="30" customHeight="1">
      <c r="A7374" s="3" t="s">
        <v>2</v>
      </c>
      <c r="B7374" s="3" t="s">
        <v>13733</v>
      </c>
      <c r="C7374" s="3" t="s">
        <v>17051</v>
      </c>
      <c r="D7374" s="12" t="s">
        <v>21276</v>
      </c>
      <c r="E7374" s="6" t="str">
        <f t="shared" si="364"/>
        <v>module=gnonnorm</v>
      </c>
      <c r="F7374" s="6" t="str">
        <f t="shared" si="365"/>
        <v>module=snonnorm</v>
      </c>
    </row>
    <row r="7375" spans="1:6" ht="30" customHeight="1">
      <c r="A7375" s="3" t="s">
        <v>2</v>
      </c>
      <c r="B7375" s="3" t="s">
        <v>13734</v>
      </c>
      <c r="C7375" s="3" t="s">
        <v>17052</v>
      </c>
      <c r="D7375" s="12" t="s">
        <v>21277</v>
      </c>
      <c r="E7375" s="6" t="str">
        <f t="shared" si="364"/>
        <v>module=gnonnorm</v>
      </c>
      <c r="F7375" s="6" t="str">
        <f t="shared" si="365"/>
        <v>module=snonnorm</v>
      </c>
    </row>
    <row r="7376" spans="1:6" ht="30" customHeight="1">
      <c r="A7376" s="3" t="s">
        <v>2</v>
      </c>
      <c r="B7376" s="3" t="s">
        <v>13735</v>
      </c>
      <c r="C7376" s="3" t="s">
        <v>17053</v>
      </c>
      <c r="D7376" s="12" t="s">
        <v>21278</v>
      </c>
      <c r="E7376" s="6" t="str">
        <f t="shared" si="364"/>
        <v>module=gnonnorm</v>
      </c>
      <c r="F7376" s="6" t="str">
        <f t="shared" si="365"/>
        <v>module=snonnorm</v>
      </c>
    </row>
    <row r="7377" spans="1:6" ht="30" customHeight="1">
      <c r="A7377" s="3" t="s">
        <v>2</v>
      </c>
      <c r="B7377" s="3" t="s">
        <v>13736</v>
      </c>
      <c r="C7377" s="3" t="s">
        <v>17054</v>
      </c>
      <c r="D7377" s="12" t="s">
        <v>21279</v>
      </c>
      <c r="E7377" s="6" t="str">
        <f t="shared" si="364"/>
        <v>module=gnonnorm</v>
      </c>
      <c r="F7377" s="6" t="str">
        <f t="shared" si="365"/>
        <v>module=snonnorm</v>
      </c>
    </row>
    <row r="7378" spans="1:6" ht="30" customHeight="1">
      <c r="A7378" s="3" t="s">
        <v>2</v>
      </c>
      <c r="B7378" s="3" t="s">
        <v>13737</v>
      </c>
      <c r="C7378" s="3" t="s">
        <v>17055</v>
      </c>
      <c r="D7378" s="12" t="s">
        <v>21280</v>
      </c>
      <c r="E7378" s="6" t="str">
        <f t="shared" si="364"/>
        <v>module=gnonnorm</v>
      </c>
      <c r="F7378" s="6" t="str">
        <f t="shared" si="365"/>
        <v>module=snonnorm</v>
      </c>
    </row>
    <row r="7379" spans="1:6" ht="30" customHeight="1">
      <c r="A7379" s="3" t="s">
        <v>2</v>
      </c>
      <c r="B7379" s="3" t="s">
        <v>13738</v>
      </c>
      <c r="C7379" s="3" t="s">
        <v>17056</v>
      </c>
      <c r="D7379" s="12" t="s">
        <v>21281</v>
      </c>
      <c r="E7379" s="6" t="str">
        <f t="shared" si="364"/>
        <v>module=gnonnorm</v>
      </c>
      <c r="F7379" s="6" t="str">
        <f t="shared" si="365"/>
        <v>module=snonnorm</v>
      </c>
    </row>
    <row r="7380" spans="1:6" ht="30" customHeight="1">
      <c r="A7380" s="3" t="s">
        <v>2</v>
      </c>
      <c r="B7380" s="3" t="s">
        <v>13739</v>
      </c>
      <c r="C7380" s="3" t="s">
        <v>17057</v>
      </c>
      <c r="D7380" s="12" t="s">
        <v>21282</v>
      </c>
      <c r="E7380" s="6" t="str">
        <f t="shared" si="364"/>
        <v>module=gnonnorm</v>
      </c>
      <c r="F7380" s="6" t="str">
        <f t="shared" si="365"/>
        <v>module=snonnorm</v>
      </c>
    </row>
    <row r="7381" spans="1:6" ht="30" customHeight="1">
      <c r="A7381" s="3" t="s">
        <v>2</v>
      </c>
      <c r="B7381" s="3" t="s">
        <v>13740</v>
      </c>
      <c r="C7381" s="3" t="s">
        <v>17058</v>
      </c>
      <c r="D7381" s="12" t="s">
        <v>21283</v>
      </c>
      <c r="E7381" s="6" t="str">
        <f t="shared" si="364"/>
        <v>module=gnonnorm</v>
      </c>
      <c r="F7381" s="6" t="str">
        <f t="shared" si="365"/>
        <v>module=snonnorm</v>
      </c>
    </row>
    <row r="7382" spans="1:6" ht="30" customHeight="1">
      <c r="A7382" s="3" t="s">
        <v>2</v>
      </c>
      <c r="B7382" s="3" t="s">
        <v>13741</v>
      </c>
      <c r="C7382" s="3" t="s">
        <v>17059</v>
      </c>
      <c r="D7382" s="12" t="s">
        <v>21284</v>
      </c>
      <c r="E7382" s="6" t="str">
        <f t="shared" si="364"/>
        <v>module=gnonnorm</v>
      </c>
      <c r="F7382" s="6" t="str">
        <f t="shared" si="365"/>
        <v>module=snonnorm</v>
      </c>
    </row>
    <row r="7383" spans="1:6" ht="30" customHeight="1">
      <c r="A7383" s="3" t="s">
        <v>2</v>
      </c>
      <c r="B7383" s="3" t="s">
        <v>13742</v>
      </c>
      <c r="C7383" s="3" t="s">
        <v>17060</v>
      </c>
      <c r="D7383" s="12" t="s">
        <v>21285</v>
      </c>
      <c r="E7383" s="6" t="str">
        <f t="shared" si="364"/>
        <v>module=gnonnorm</v>
      </c>
      <c r="F7383" s="6" t="str">
        <f t="shared" si="365"/>
        <v>module=snonnorm</v>
      </c>
    </row>
    <row r="7384" spans="1:6" ht="30" customHeight="1">
      <c r="A7384" s="3" t="s">
        <v>2</v>
      </c>
      <c r="B7384" s="3" t="s">
        <v>13743</v>
      </c>
      <c r="C7384" s="3" t="s">
        <v>17061</v>
      </c>
      <c r="D7384" s="12" t="s">
        <v>21286</v>
      </c>
      <c r="E7384" s="6" t="str">
        <f t="shared" si="364"/>
        <v>module=gnonnorm</v>
      </c>
      <c r="F7384" s="6" t="str">
        <f t="shared" si="365"/>
        <v>module=snonnorm</v>
      </c>
    </row>
    <row r="7385" spans="1:6" ht="30" customHeight="1">
      <c r="A7385" s="3" t="s">
        <v>2</v>
      </c>
      <c r="B7385" s="3" t="s">
        <v>13744</v>
      </c>
      <c r="C7385" s="3" t="s">
        <v>17062</v>
      </c>
      <c r="D7385" s="12" t="s">
        <v>21287</v>
      </c>
      <c r="E7385" s="6" t="str">
        <f t="shared" si="364"/>
        <v>module=gnonnorm</v>
      </c>
      <c r="F7385" s="6" t="str">
        <f t="shared" si="365"/>
        <v>module=snonnorm</v>
      </c>
    </row>
    <row r="7386" spans="1:6" ht="30" customHeight="1">
      <c r="A7386" s="3" t="s">
        <v>2</v>
      </c>
      <c r="B7386" s="3" t="s">
        <v>13745</v>
      </c>
      <c r="C7386" s="3" t="s">
        <v>17063</v>
      </c>
      <c r="D7386" s="12" t="s">
        <v>21288</v>
      </c>
      <c r="E7386" s="6" t="str">
        <f t="shared" si="364"/>
        <v>module=gnonnorm</v>
      </c>
      <c r="F7386" s="6" t="str">
        <f t="shared" si="365"/>
        <v>module=snonnorm</v>
      </c>
    </row>
    <row r="7387" spans="1:6" ht="30" customHeight="1">
      <c r="A7387" s="3" t="s">
        <v>2</v>
      </c>
      <c r="B7387" s="3" t="s">
        <v>13746</v>
      </c>
      <c r="C7387" s="3" t="s">
        <v>17064</v>
      </c>
      <c r="D7387" s="12" t="s">
        <v>21289</v>
      </c>
      <c r="E7387" s="6" t="str">
        <f t="shared" si="364"/>
        <v>module=gnonnorm</v>
      </c>
      <c r="F7387" s="6" t="str">
        <f t="shared" si="365"/>
        <v>module=snonnorm</v>
      </c>
    </row>
    <row r="7388" spans="1:6" ht="30" customHeight="1">
      <c r="A7388" s="3" t="s">
        <v>2</v>
      </c>
      <c r="B7388" s="3" t="s">
        <v>13747</v>
      </c>
      <c r="C7388" s="3" t="s">
        <v>17065</v>
      </c>
      <c r="D7388" s="12" t="s">
        <v>21290</v>
      </c>
      <c r="E7388" s="6" t="str">
        <f t="shared" si="364"/>
        <v>module=gnonnorm</v>
      </c>
      <c r="F7388" s="6" t="str">
        <f t="shared" si="365"/>
        <v>module=snonnorm</v>
      </c>
    </row>
    <row r="7389" spans="1:6" ht="30" customHeight="1">
      <c r="A7389" s="3" t="s">
        <v>2</v>
      </c>
      <c r="B7389" s="3" t="s">
        <v>13748</v>
      </c>
      <c r="C7389" s="3" t="s">
        <v>17066</v>
      </c>
      <c r="D7389" s="12" t="s">
        <v>21291</v>
      </c>
      <c r="E7389" s="6" t="str">
        <f t="shared" si="364"/>
        <v>module=gnonnorm</v>
      </c>
      <c r="F7389" s="6" t="str">
        <f t="shared" si="365"/>
        <v>module=snonnorm</v>
      </c>
    </row>
    <row r="7390" spans="1:6" ht="30" customHeight="1">
      <c r="A7390" s="3" t="s">
        <v>2</v>
      </c>
      <c r="B7390" s="3" t="s">
        <v>13749</v>
      </c>
      <c r="C7390" s="3" t="s">
        <v>17067</v>
      </c>
      <c r="D7390" s="12" t="s">
        <v>21292</v>
      </c>
      <c r="E7390" s="6" t="str">
        <f t="shared" si="364"/>
        <v>module=gnonnorm</v>
      </c>
      <c r="F7390" s="6" t="str">
        <f t="shared" si="365"/>
        <v>module=snonnorm</v>
      </c>
    </row>
    <row r="7391" spans="1:6" ht="30" customHeight="1">
      <c r="A7391" s="3" t="s">
        <v>2</v>
      </c>
      <c r="B7391" s="3" t="s">
        <v>13750</v>
      </c>
      <c r="C7391" s="3" t="s">
        <v>17068</v>
      </c>
      <c r="D7391" s="12" t="s">
        <v>21293</v>
      </c>
      <c r="E7391" s="6" t="str">
        <f t="shared" si="364"/>
        <v>module=gnonnorm</v>
      </c>
      <c r="F7391" s="6" t="str">
        <f t="shared" si="365"/>
        <v>module=snonnorm</v>
      </c>
    </row>
    <row r="7392" spans="1:6" ht="30" customHeight="1">
      <c r="A7392" s="3" t="s">
        <v>2</v>
      </c>
      <c r="B7392" s="3" t="s">
        <v>13751</v>
      </c>
      <c r="C7392" s="3" t="s">
        <v>17069</v>
      </c>
      <c r="D7392" s="12" t="s">
        <v>21294</v>
      </c>
      <c r="E7392" s="6" t="str">
        <f t="shared" si="364"/>
        <v>module=gnonnorm</v>
      </c>
      <c r="F7392" s="6" t="str">
        <f t="shared" si="365"/>
        <v>module=snonnorm</v>
      </c>
    </row>
    <row r="7393" spans="1:6" ht="30" customHeight="1">
      <c r="A7393" s="3" t="s">
        <v>2</v>
      </c>
      <c r="B7393" s="3" t="s">
        <v>13752</v>
      </c>
      <c r="C7393" s="3" t="s">
        <v>17070</v>
      </c>
      <c r="D7393" s="12" t="s">
        <v>21295</v>
      </c>
      <c r="E7393" s="6" t="str">
        <f t="shared" si="364"/>
        <v>module=gnonnorm</v>
      </c>
      <c r="F7393" s="6" t="str">
        <f t="shared" si="365"/>
        <v>module=snonnorm</v>
      </c>
    </row>
    <row r="7394" spans="1:6" ht="30" customHeight="1">
      <c r="A7394" s="3" t="s">
        <v>2</v>
      </c>
      <c r="B7394" s="3" t="s">
        <v>13753</v>
      </c>
      <c r="C7394" s="3" t="s">
        <v>17071</v>
      </c>
      <c r="D7394" s="12" t="s">
        <v>21296</v>
      </c>
      <c r="E7394" s="6" t="str">
        <f t="shared" ref="E7394:E7411" si="366">HYPERLINK("http://www.ssc.wisc.edu/wlsresearch/documentation/waves/?wave=grad2k&amp;module=gmort","module=gmort")</f>
        <v>module=gmort</v>
      </c>
      <c r="F7394" s="6" t="str">
        <f t="shared" ref="F7394:F7411" si="367">HYPERLINK("http://www.ssc.wisc.edu/wlsresearch/documentation/waves/?wave=sib2k&amp;module=smort","module=smort")</f>
        <v>module=smort</v>
      </c>
    </row>
    <row r="7395" spans="1:6" ht="30" customHeight="1">
      <c r="A7395" s="3" t="s">
        <v>2</v>
      </c>
      <c r="B7395" s="3" t="s">
        <v>13754</v>
      </c>
      <c r="C7395" s="3" t="s">
        <v>17072</v>
      </c>
      <c r="D7395" s="12" t="s">
        <v>21297</v>
      </c>
      <c r="E7395" s="6" t="str">
        <f t="shared" si="366"/>
        <v>module=gmort</v>
      </c>
      <c r="F7395" s="6" t="str">
        <f t="shared" si="367"/>
        <v>module=smort</v>
      </c>
    </row>
    <row r="7396" spans="1:6" ht="30" customHeight="1">
      <c r="A7396" s="3" t="s">
        <v>2</v>
      </c>
      <c r="B7396" s="3" t="s">
        <v>13755</v>
      </c>
      <c r="C7396" s="3" t="s">
        <v>17073</v>
      </c>
      <c r="D7396" s="12" t="s">
        <v>21298</v>
      </c>
      <c r="E7396" s="6" t="str">
        <f t="shared" si="366"/>
        <v>module=gmort</v>
      </c>
      <c r="F7396" s="6" t="str">
        <f t="shared" si="367"/>
        <v>module=smort</v>
      </c>
    </row>
    <row r="7397" spans="1:6" ht="30" customHeight="1">
      <c r="A7397" s="3" t="s">
        <v>2</v>
      </c>
      <c r="B7397" s="3" t="s">
        <v>13756</v>
      </c>
      <c r="C7397" s="3" t="s">
        <v>17074</v>
      </c>
      <c r="D7397" s="12" t="s">
        <v>21299</v>
      </c>
      <c r="E7397" s="6" t="str">
        <f t="shared" si="366"/>
        <v>module=gmort</v>
      </c>
      <c r="F7397" s="6" t="str">
        <f t="shared" si="367"/>
        <v>module=smort</v>
      </c>
    </row>
    <row r="7398" spans="1:6" ht="30" customHeight="1">
      <c r="A7398" s="3" t="s">
        <v>2</v>
      </c>
      <c r="B7398" s="3" t="s">
        <v>13757</v>
      </c>
      <c r="C7398" s="3" t="s">
        <v>17075</v>
      </c>
      <c r="D7398" s="12" t="s">
        <v>21300</v>
      </c>
      <c r="E7398" s="6" t="str">
        <f t="shared" si="366"/>
        <v>module=gmort</v>
      </c>
      <c r="F7398" s="6" t="str">
        <f t="shared" si="367"/>
        <v>module=smort</v>
      </c>
    </row>
    <row r="7399" spans="1:6" ht="30" customHeight="1">
      <c r="A7399" s="3" t="s">
        <v>2</v>
      </c>
      <c r="B7399" s="3" t="s">
        <v>13758</v>
      </c>
      <c r="C7399" s="3" t="s">
        <v>17076</v>
      </c>
      <c r="D7399" s="12" t="s">
        <v>21301</v>
      </c>
      <c r="E7399" s="6" t="str">
        <f t="shared" si="366"/>
        <v>module=gmort</v>
      </c>
      <c r="F7399" s="6" t="str">
        <f t="shared" si="367"/>
        <v>module=smort</v>
      </c>
    </row>
    <row r="7400" spans="1:6" ht="30" customHeight="1">
      <c r="A7400" s="3" t="s">
        <v>2</v>
      </c>
      <c r="B7400" s="3" t="s">
        <v>13759</v>
      </c>
      <c r="C7400" s="3" t="s">
        <v>17077</v>
      </c>
      <c r="D7400" s="12" t="s">
        <v>21302</v>
      </c>
      <c r="E7400" s="6" t="str">
        <f t="shared" si="366"/>
        <v>module=gmort</v>
      </c>
      <c r="F7400" s="6" t="str">
        <f t="shared" si="367"/>
        <v>module=smort</v>
      </c>
    </row>
    <row r="7401" spans="1:6" ht="30" customHeight="1">
      <c r="A7401" s="3" t="s">
        <v>2</v>
      </c>
      <c r="B7401" s="3" t="s">
        <v>13760</v>
      </c>
      <c r="C7401" s="3" t="s">
        <v>17078</v>
      </c>
      <c r="D7401" s="12" t="s">
        <v>21303</v>
      </c>
      <c r="E7401" s="6" t="str">
        <f t="shared" si="366"/>
        <v>module=gmort</v>
      </c>
      <c r="F7401" s="6" t="str">
        <f t="shared" si="367"/>
        <v>module=smort</v>
      </c>
    </row>
    <row r="7402" spans="1:6" ht="30" customHeight="1">
      <c r="A7402" s="3" t="s">
        <v>2</v>
      </c>
      <c r="B7402" s="3" t="s">
        <v>13761</v>
      </c>
      <c r="C7402" s="3" t="s">
        <v>17079</v>
      </c>
      <c r="D7402" s="12" t="s">
        <v>21304</v>
      </c>
      <c r="E7402" s="6" t="str">
        <f t="shared" si="366"/>
        <v>module=gmort</v>
      </c>
      <c r="F7402" s="6" t="str">
        <f t="shared" si="367"/>
        <v>module=smort</v>
      </c>
    </row>
    <row r="7403" spans="1:6" ht="30" customHeight="1">
      <c r="A7403" s="3" t="s">
        <v>2</v>
      </c>
      <c r="B7403" s="3" t="s">
        <v>13762</v>
      </c>
      <c r="C7403" s="3" t="s">
        <v>17080</v>
      </c>
      <c r="D7403" s="12" t="s">
        <v>21305</v>
      </c>
      <c r="E7403" s="6" t="str">
        <f t="shared" si="366"/>
        <v>module=gmort</v>
      </c>
      <c r="F7403" s="6" t="str">
        <f t="shared" si="367"/>
        <v>module=smort</v>
      </c>
    </row>
    <row r="7404" spans="1:6" ht="30" customHeight="1">
      <c r="A7404" s="3" t="s">
        <v>2</v>
      </c>
      <c r="B7404" s="3" t="s">
        <v>13763</v>
      </c>
      <c r="C7404" s="3" t="s">
        <v>17081</v>
      </c>
      <c r="D7404" s="12" t="s">
        <v>21306</v>
      </c>
      <c r="E7404" s="6" t="str">
        <f t="shared" si="366"/>
        <v>module=gmort</v>
      </c>
      <c r="F7404" s="6" t="str">
        <f t="shared" si="367"/>
        <v>module=smort</v>
      </c>
    </row>
    <row r="7405" spans="1:6" ht="30" customHeight="1">
      <c r="A7405" s="3" t="s">
        <v>2</v>
      </c>
      <c r="B7405" s="3" t="s">
        <v>13764</v>
      </c>
      <c r="C7405" s="3" t="s">
        <v>17082</v>
      </c>
      <c r="D7405" s="12" t="s">
        <v>21307</v>
      </c>
      <c r="E7405" s="6" t="str">
        <f t="shared" si="366"/>
        <v>module=gmort</v>
      </c>
      <c r="F7405" s="6" t="str">
        <f t="shared" si="367"/>
        <v>module=smort</v>
      </c>
    </row>
    <row r="7406" spans="1:6" ht="30" customHeight="1">
      <c r="A7406" s="3" t="s">
        <v>2</v>
      </c>
      <c r="B7406" s="3" t="s">
        <v>13765</v>
      </c>
      <c r="C7406" s="3" t="s">
        <v>17083</v>
      </c>
      <c r="D7406" s="12" t="s">
        <v>21308</v>
      </c>
      <c r="E7406" s="6" t="str">
        <f t="shared" si="366"/>
        <v>module=gmort</v>
      </c>
      <c r="F7406" s="6" t="str">
        <f t="shared" si="367"/>
        <v>module=smort</v>
      </c>
    </row>
    <row r="7407" spans="1:6" ht="30" customHeight="1">
      <c r="A7407" s="3" t="s">
        <v>2</v>
      </c>
      <c r="B7407" s="3" t="s">
        <v>13766</v>
      </c>
      <c r="C7407" s="3" t="s">
        <v>17084</v>
      </c>
      <c r="D7407" s="12" t="s">
        <v>21309</v>
      </c>
      <c r="E7407" s="6" t="str">
        <f t="shared" si="366"/>
        <v>module=gmort</v>
      </c>
      <c r="F7407" s="6" t="str">
        <f t="shared" si="367"/>
        <v>module=smort</v>
      </c>
    </row>
    <row r="7408" spans="1:6" ht="30" customHeight="1">
      <c r="A7408" s="3" t="s">
        <v>2</v>
      </c>
      <c r="B7408" s="3" t="s">
        <v>13767</v>
      </c>
      <c r="C7408" s="3" t="s">
        <v>17085</v>
      </c>
      <c r="D7408" s="12" t="s">
        <v>21310</v>
      </c>
      <c r="E7408" s="6" t="str">
        <f t="shared" si="366"/>
        <v>module=gmort</v>
      </c>
      <c r="F7408" s="6" t="str">
        <f t="shared" si="367"/>
        <v>module=smort</v>
      </c>
    </row>
    <row r="7409" spans="1:6" ht="30" customHeight="1">
      <c r="A7409" s="3" t="s">
        <v>2</v>
      </c>
      <c r="B7409" s="3" t="s">
        <v>13768</v>
      </c>
      <c r="C7409" s="3" t="s">
        <v>17086</v>
      </c>
      <c r="D7409" s="12" t="s">
        <v>21311</v>
      </c>
      <c r="E7409" s="6" t="str">
        <f t="shared" si="366"/>
        <v>module=gmort</v>
      </c>
      <c r="F7409" s="6" t="str">
        <f t="shared" si="367"/>
        <v>module=smort</v>
      </c>
    </row>
    <row r="7410" spans="1:6" ht="30" customHeight="1">
      <c r="A7410" s="3" t="s">
        <v>2</v>
      </c>
      <c r="B7410" s="3" t="s">
        <v>13769</v>
      </c>
      <c r="C7410" s="3" t="s">
        <v>17087</v>
      </c>
      <c r="D7410" s="12" t="s">
        <v>21312</v>
      </c>
      <c r="E7410" s="6" t="str">
        <f t="shared" si="366"/>
        <v>module=gmort</v>
      </c>
      <c r="F7410" s="6" t="str">
        <f t="shared" si="367"/>
        <v>module=smort</v>
      </c>
    </row>
    <row r="7411" spans="1:6" ht="30" customHeight="1">
      <c r="A7411" s="3" t="s">
        <v>2</v>
      </c>
      <c r="B7411" s="3" t="s">
        <v>13770</v>
      </c>
      <c r="C7411" s="3" t="s">
        <v>17088</v>
      </c>
      <c r="D7411" s="12" t="s">
        <v>21313</v>
      </c>
      <c r="E7411" s="6" t="str">
        <f t="shared" si="366"/>
        <v>module=gmort</v>
      </c>
      <c r="F7411" s="6" t="str">
        <f t="shared" si="367"/>
        <v>module=smort</v>
      </c>
    </row>
    <row r="7412" spans="1:6" ht="30" customHeight="1">
      <c r="A7412" s="3" t="s">
        <v>2</v>
      </c>
      <c r="B7412" s="3" t="s">
        <v>13771</v>
      </c>
      <c r="C7412" s="3" t="s">
        <v>17089</v>
      </c>
      <c r="D7412" s="12" t="s">
        <v>21314</v>
      </c>
      <c r="E7412" s="6" t="str">
        <f t="shared" ref="E7412:E7443" si="368">HYPERLINK("http://www.ssc.wisc.edu/wlsresearch/documentation/waves/?wave=grad2k&amp;module=gicd10","module=gicd10")</f>
        <v>module=gicd10</v>
      </c>
      <c r="F7412" s="6" t="str">
        <f t="shared" ref="F7412:F7443" si="369">HYPERLINK("http://www.ssc.wisc.edu/wlsresearch/documentation/waves/?wave=sib2k&amp;module=sicd10","module=sicd10")</f>
        <v>module=sicd10</v>
      </c>
    </row>
    <row r="7413" spans="1:6" ht="30" customHeight="1">
      <c r="A7413" s="3" t="s">
        <v>2</v>
      </c>
      <c r="B7413" s="3" t="s">
        <v>13772</v>
      </c>
      <c r="C7413" s="3" t="s">
        <v>17090</v>
      </c>
      <c r="D7413" s="12" t="s">
        <v>21315</v>
      </c>
      <c r="E7413" s="6" t="str">
        <f t="shared" si="368"/>
        <v>module=gicd10</v>
      </c>
      <c r="F7413" s="6" t="str">
        <f t="shared" si="369"/>
        <v>module=sicd10</v>
      </c>
    </row>
    <row r="7414" spans="1:6" ht="30" customHeight="1">
      <c r="A7414" s="3" t="s">
        <v>2</v>
      </c>
      <c r="B7414" s="3" t="s">
        <v>13773</v>
      </c>
      <c r="C7414" s="3" t="s">
        <v>17091</v>
      </c>
      <c r="D7414" s="12" t="s">
        <v>21316</v>
      </c>
      <c r="E7414" s="6" t="str">
        <f t="shared" si="368"/>
        <v>module=gicd10</v>
      </c>
      <c r="F7414" s="6" t="str">
        <f t="shared" si="369"/>
        <v>module=sicd10</v>
      </c>
    </row>
    <row r="7415" spans="1:6" ht="30" customHeight="1">
      <c r="A7415" s="3" t="s">
        <v>2</v>
      </c>
      <c r="B7415" s="3" t="s">
        <v>13774</v>
      </c>
      <c r="C7415" s="3" t="s">
        <v>17092</v>
      </c>
      <c r="D7415" s="12" t="s">
        <v>21317</v>
      </c>
      <c r="E7415" s="6" t="str">
        <f t="shared" si="368"/>
        <v>module=gicd10</v>
      </c>
      <c r="F7415" s="6" t="str">
        <f t="shared" si="369"/>
        <v>module=sicd10</v>
      </c>
    </row>
    <row r="7416" spans="1:6" ht="30" customHeight="1">
      <c r="A7416" s="3" t="s">
        <v>2</v>
      </c>
      <c r="B7416" s="3" t="s">
        <v>13775</v>
      </c>
      <c r="C7416" s="3" t="s">
        <v>17093</v>
      </c>
      <c r="D7416" s="12" t="s">
        <v>21318</v>
      </c>
      <c r="E7416" s="6" t="str">
        <f t="shared" si="368"/>
        <v>module=gicd10</v>
      </c>
      <c r="F7416" s="6" t="str">
        <f t="shared" si="369"/>
        <v>module=sicd10</v>
      </c>
    </row>
    <row r="7417" spans="1:6" ht="30" customHeight="1">
      <c r="A7417" s="3" t="s">
        <v>2</v>
      </c>
      <c r="B7417" s="3" t="s">
        <v>13776</v>
      </c>
      <c r="C7417" s="3" t="s">
        <v>17094</v>
      </c>
      <c r="D7417" s="12" t="s">
        <v>21319</v>
      </c>
      <c r="E7417" s="6" t="str">
        <f t="shared" si="368"/>
        <v>module=gicd10</v>
      </c>
      <c r="F7417" s="6" t="str">
        <f t="shared" si="369"/>
        <v>module=sicd10</v>
      </c>
    </row>
    <row r="7418" spans="1:6" ht="30" customHeight="1">
      <c r="A7418" s="3" t="s">
        <v>2</v>
      </c>
      <c r="B7418" s="3" t="s">
        <v>13777</v>
      </c>
      <c r="C7418" s="3" t="s">
        <v>17095</v>
      </c>
      <c r="D7418" s="12" t="s">
        <v>21320</v>
      </c>
      <c r="E7418" s="6" t="str">
        <f t="shared" si="368"/>
        <v>module=gicd10</v>
      </c>
      <c r="F7418" s="6" t="str">
        <f t="shared" si="369"/>
        <v>module=sicd10</v>
      </c>
    </row>
    <row r="7419" spans="1:6" ht="30" customHeight="1">
      <c r="A7419" s="3" t="s">
        <v>2</v>
      </c>
      <c r="B7419" s="3" t="s">
        <v>13778</v>
      </c>
      <c r="C7419" s="3" t="s">
        <v>17096</v>
      </c>
      <c r="D7419" s="12" t="s">
        <v>21321</v>
      </c>
      <c r="E7419" s="6" t="str">
        <f t="shared" si="368"/>
        <v>module=gicd10</v>
      </c>
      <c r="F7419" s="6" t="str">
        <f t="shared" si="369"/>
        <v>module=sicd10</v>
      </c>
    </row>
    <row r="7420" spans="1:6" ht="30" customHeight="1">
      <c r="A7420" s="3" t="s">
        <v>2</v>
      </c>
      <c r="B7420" s="3" t="s">
        <v>13779</v>
      </c>
      <c r="C7420" s="3" t="s">
        <v>17097</v>
      </c>
      <c r="D7420" s="12" t="s">
        <v>21322</v>
      </c>
      <c r="E7420" s="6" t="str">
        <f t="shared" si="368"/>
        <v>module=gicd10</v>
      </c>
      <c r="F7420" s="6" t="str">
        <f t="shared" si="369"/>
        <v>module=sicd10</v>
      </c>
    </row>
    <row r="7421" spans="1:6" ht="30" customHeight="1">
      <c r="A7421" s="3" t="s">
        <v>2</v>
      </c>
      <c r="B7421" s="3" t="s">
        <v>13780</v>
      </c>
      <c r="C7421" s="3" t="s">
        <v>17098</v>
      </c>
      <c r="D7421" s="12" t="s">
        <v>21323</v>
      </c>
      <c r="E7421" s="6" t="str">
        <f t="shared" si="368"/>
        <v>module=gicd10</v>
      </c>
      <c r="F7421" s="6" t="str">
        <f t="shared" si="369"/>
        <v>module=sicd10</v>
      </c>
    </row>
    <row r="7422" spans="1:6" ht="30" customHeight="1">
      <c r="A7422" s="3" t="s">
        <v>2</v>
      </c>
      <c r="B7422" s="3" t="s">
        <v>13781</v>
      </c>
      <c r="C7422" s="3" t="s">
        <v>17099</v>
      </c>
      <c r="D7422" s="12" t="s">
        <v>21324</v>
      </c>
      <c r="E7422" s="6" t="str">
        <f t="shared" si="368"/>
        <v>module=gicd10</v>
      </c>
      <c r="F7422" s="6" t="str">
        <f t="shared" si="369"/>
        <v>module=sicd10</v>
      </c>
    </row>
    <row r="7423" spans="1:6" ht="30" customHeight="1">
      <c r="A7423" s="3" t="s">
        <v>2</v>
      </c>
      <c r="B7423" s="3" t="s">
        <v>13782</v>
      </c>
      <c r="C7423" s="3" t="s">
        <v>17100</v>
      </c>
      <c r="D7423" s="12" t="s">
        <v>21325</v>
      </c>
      <c r="E7423" s="6" t="str">
        <f t="shared" si="368"/>
        <v>module=gicd10</v>
      </c>
      <c r="F7423" s="6" t="str">
        <f t="shared" si="369"/>
        <v>module=sicd10</v>
      </c>
    </row>
    <row r="7424" spans="1:6" ht="30" customHeight="1">
      <c r="A7424" s="3" t="s">
        <v>2</v>
      </c>
      <c r="B7424" s="3" t="s">
        <v>13783</v>
      </c>
      <c r="C7424" s="3" t="s">
        <v>17101</v>
      </c>
      <c r="D7424" s="12" t="s">
        <v>21326</v>
      </c>
      <c r="E7424" s="6" t="str">
        <f t="shared" si="368"/>
        <v>module=gicd10</v>
      </c>
      <c r="F7424" s="6" t="str">
        <f t="shared" si="369"/>
        <v>module=sicd10</v>
      </c>
    </row>
    <row r="7425" spans="1:6" ht="30" customHeight="1">
      <c r="A7425" s="3" t="s">
        <v>2</v>
      </c>
      <c r="B7425" s="3" t="s">
        <v>13784</v>
      </c>
      <c r="C7425" s="3" t="s">
        <v>17102</v>
      </c>
      <c r="D7425" s="12" t="s">
        <v>21327</v>
      </c>
      <c r="E7425" s="6" t="str">
        <f t="shared" si="368"/>
        <v>module=gicd10</v>
      </c>
      <c r="F7425" s="6" t="str">
        <f t="shared" si="369"/>
        <v>module=sicd10</v>
      </c>
    </row>
    <row r="7426" spans="1:6" ht="30" customHeight="1">
      <c r="A7426" s="3" t="s">
        <v>2</v>
      </c>
      <c r="B7426" s="3" t="s">
        <v>13785</v>
      </c>
      <c r="C7426" s="3" t="s">
        <v>17103</v>
      </c>
      <c r="D7426" s="12" t="s">
        <v>21328</v>
      </c>
      <c r="E7426" s="6" t="str">
        <f t="shared" si="368"/>
        <v>module=gicd10</v>
      </c>
      <c r="F7426" s="6" t="str">
        <f t="shared" si="369"/>
        <v>module=sicd10</v>
      </c>
    </row>
    <row r="7427" spans="1:6" ht="30" customHeight="1">
      <c r="A7427" s="3" t="s">
        <v>2</v>
      </c>
      <c r="B7427" s="3" t="s">
        <v>13786</v>
      </c>
      <c r="C7427" s="3" t="s">
        <v>17104</v>
      </c>
      <c r="D7427" s="12" t="s">
        <v>21329</v>
      </c>
      <c r="E7427" s="6" t="str">
        <f t="shared" si="368"/>
        <v>module=gicd10</v>
      </c>
      <c r="F7427" s="6" t="str">
        <f t="shared" si="369"/>
        <v>module=sicd10</v>
      </c>
    </row>
    <row r="7428" spans="1:6" ht="30" customHeight="1">
      <c r="A7428" s="3" t="s">
        <v>2</v>
      </c>
      <c r="B7428" s="3" t="s">
        <v>13787</v>
      </c>
      <c r="C7428" s="3" t="s">
        <v>17105</v>
      </c>
      <c r="D7428" s="12" t="s">
        <v>21330</v>
      </c>
      <c r="E7428" s="6" t="str">
        <f t="shared" si="368"/>
        <v>module=gicd10</v>
      </c>
      <c r="F7428" s="6" t="str">
        <f t="shared" si="369"/>
        <v>module=sicd10</v>
      </c>
    </row>
    <row r="7429" spans="1:6" ht="30" customHeight="1">
      <c r="A7429" s="3" t="s">
        <v>2</v>
      </c>
      <c r="B7429" s="3" t="s">
        <v>13788</v>
      </c>
      <c r="C7429" s="3" t="s">
        <v>17106</v>
      </c>
      <c r="D7429" s="12" t="s">
        <v>21331</v>
      </c>
      <c r="E7429" s="6" t="str">
        <f t="shared" si="368"/>
        <v>module=gicd10</v>
      </c>
      <c r="F7429" s="6" t="str">
        <f t="shared" si="369"/>
        <v>module=sicd10</v>
      </c>
    </row>
    <row r="7430" spans="1:6" ht="30" customHeight="1">
      <c r="A7430" s="3" t="s">
        <v>2</v>
      </c>
      <c r="B7430" s="3" t="s">
        <v>13789</v>
      </c>
      <c r="C7430" s="3" t="s">
        <v>17107</v>
      </c>
      <c r="D7430" s="12" t="s">
        <v>21332</v>
      </c>
      <c r="E7430" s="6" t="str">
        <f t="shared" si="368"/>
        <v>module=gicd10</v>
      </c>
      <c r="F7430" s="6" t="str">
        <f t="shared" si="369"/>
        <v>module=sicd10</v>
      </c>
    </row>
    <row r="7431" spans="1:6" ht="30" customHeight="1">
      <c r="A7431" s="3" t="s">
        <v>2</v>
      </c>
      <c r="B7431" s="3" t="s">
        <v>13790</v>
      </c>
      <c r="C7431" s="3" t="s">
        <v>17108</v>
      </c>
      <c r="D7431" s="12" t="s">
        <v>21333</v>
      </c>
      <c r="E7431" s="6" t="str">
        <f t="shared" si="368"/>
        <v>module=gicd10</v>
      </c>
      <c r="F7431" s="6" t="str">
        <f t="shared" si="369"/>
        <v>module=sicd10</v>
      </c>
    </row>
    <row r="7432" spans="1:6" ht="30" customHeight="1">
      <c r="A7432" s="3" t="s">
        <v>2</v>
      </c>
      <c r="B7432" s="3" t="s">
        <v>13791</v>
      </c>
      <c r="C7432" s="3" t="s">
        <v>17109</v>
      </c>
      <c r="D7432" s="12" t="s">
        <v>21334</v>
      </c>
      <c r="E7432" s="6" t="str">
        <f t="shared" si="368"/>
        <v>module=gicd10</v>
      </c>
      <c r="F7432" s="6" t="str">
        <f t="shared" si="369"/>
        <v>module=sicd10</v>
      </c>
    </row>
    <row r="7433" spans="1:6" ht="30" customHeight="1">
      <c r="A7433" s="3" t="s">
        <v>2</v>
      </c>
      <c r="B7433" s="3" t="s">
        <v>13792</v>
      </c>
      <c r="C7433" s="3" t="s">
        <v>17110</v>
      </c>
      <c r="D7433" s="12" t="s">
        <v>21335</v>
      </c>
      <c r="E7433" s="6" t="str">
        <f t="shared" si="368"/>
        <v>module=gicd10</v>
      </c>
      <c r="F7433" s="6" t="str">
        <f t="shared" si="369"/>
        <v>module=sicd10</v>
      </c>
    </row>
    <row r="7434" spans="1:6" ht="30" customHeight="1">
      <c r="A7434" s="3" t="s">
        <v>2</v>
      </c>
      <c r="B7434" s="3" t="s">
        <v>13793</v>
      </c>
      <c r="C7434" s="3" t="s">
        <v>17111</v>
      </c>
      <c r="D7434" s="12" t="s">
        <v>21336</v>
      </c>
      <c r="E7434" s="6" t="str">
        <f t="shared" si="368"/>
        <v>module=gicd10</v>
      </c>
      <c r="F7434" s="6" t="str">
        <f t="shared" si="369"/>
        <v>module=sicd10</v>
      </c>
    </row>
    <row r="7435" spans="1:6" ht="30" customHeight="1">
      <c r="A7435" s="3" t="s">
        <v>2</v>
      </c>
      <c r="B7435" s="3" t="s">
        <v>13794</v>
      </c>
      <c r="C7435" s="3" t="s">
        <v>17112</v>
      </c>
      <c r="D7435" s="12" t="s">
        <v>21337</v>
      </c>
      <c r="E7435" s="6" t="str">
        <f t="shared" si="368"/>
        <v>module=gicd10</v>
      </c>
      <c r="F7435" s="6" t="str">
        <f t="shared" si="369"/>
        <v>module=sicd10</v>
      </c>
    </row>
    <row r="7436" spans="1:6" ht="30" customHeight="1">
      <c r="A7436" s="3" t="s">
        <v>2</v>
      </c>
      <c r="B7436" s="3" t="s">
        <v>13795</v>
      </c>
      <c r="C7436" s="3" t="s">
        <v>17113</v>
      </c>
      <c r="D7436" s="12" t="s">
        <v>21338</v>
      </c>
      <c r="E7436" s="6" t="str">
        <f t="shared" si="368"/>
        <v>module=gicd10</v>
      </c>
      <c r="F7436" s="6" t="str">
        <f t="shared" si="369"/>
        <v>module=sicd10</v>
      </c>
    </row>
    <row r="7437" spans="1:6" ht="30" customHeight="1">
      <c r="A7437" s="3" t="s">
        <v>2</v>
      </c>
      <c r="B7437" s="3" t="s">
        <v>13796</v>
      </c>
      <c r="C7437" s="3" t="s">
        <v>17114</v>
      </c>
      <c r="D7437" s="12" t="s">
        <v>21339</v>
      </c>
      <c r="E7437" s="6" t="str">
        <f t="shared" si="368"/>
        <v>module=gicd10</v>
      </c>
      <c r="F7437" s="6" t="str">
        <f t="shared" si="369"/>
        <v>module=sicd10</v>
      </c>
    </row>
    <row r="7438" spans="1:6" ht="30" customHeight="1">
      <c r="A7438" s="3" t="s">
        <v>2</v>
      </c>
      <c r="B7438" s="3" t="s">
        <v>13797</v>
      </c>
      <c r="C7438" s="3" t="s">
        <v>17115</v>
      </c>
      <c r="D7438" s="12" t="s">
        <v>21340</v>
      </c>
      <c r="E7438" s="6" t="str">
        <f t="shared" si="368"/>
        <v>module=gicd10</v>
      </c>
      <c r="F7438" s="6" t="str">
        <f t="shared" si="369"/>
        <v>module=sicd10</v>
      </c>
    </row>
    <row r="7439" spans="1:6" ht="30" customHeight="1">
      <c r="A7439" s="3" t="s">
        <v>2</v>
      </c>
      <c r="B7439" s="3" t="s">
        <v>13798</v>
      </c>
      <c r="C7439" s="3" t="s">
        <v>17116</v>
      </c>
      <c r="D7439" s="12" t="s">
        <v>21341</v>
      </c>
      <c r="E7439" s="6" t="str">
        <f t="shared" si="368"/>
        <v>module=gicd10</v>
      </c>
      <c r="F7439" s="6" t="str">
        <f t="shared" si="369"/>
        <v>module=sicd10</v>
      </c>
    </row>
    <row r="7440" spans="1:6" ht="30" customHeight="1">
      <c r="A7440" s="3" t="s">
        <v>2</v>
      </c>
      <c r="B7440" s="3" t="s">
        <v>13799</v>
      </c>
      <c r="C7440" s="3" t="s">
        <v>17117</v>
      </c>
      <c r="D7440" s="12" t="s">
        <v>21342</v>
      </c>
      <c r="E7440" s="6" t="str">
        <f t="shared" si="368"/>
        <v>module=gicd10</v>
      </c>
      <c r="F7440" s="6" t="str">
        <f t="shared" si="369"/>
        <v>module=sicd10</v>
      </c>
    </row>
    <row r="7441" spans="1:6" ht="30" customHeight="1">
      <c r="A7441" s="3" t="s">
        <v>2</v>
      </c>
      <c r="B7441" s="3" t="s">
        <v>13800</v>
      </c>
      <c r="C7441" s="3" t="s">
        <v>17118</v>
      </c>
      <c r="D7441" s="12" t="s">
        <v>21343</v>
      </c>
      <c r="E7441" s="6" t="str">
        <f t="shared" si="368"/>
        <v>module=gicd10</v>
      </c>
      <c r="F7441" s="6" t="str">
        <f t="shared" si="369"/>
        <v>module=sicd10</v>
      </c>
    </row>
    <row r="7442" spans="1:6" ht="30" customHeight="1">
      <c r="A7442" s="3" t="s">
        <v>2</v>
      </c>
      <c r="B7442" s="3" t="s">
        <v>13801</v>
      </c>
      <c r="C7442" s="3" t="s">
        <v>17119</v>
      </c>
      <c r="D7442" s="12" t="s">
        <v>21344</v>
      </c>
      <c r="E7442" s="6" t="str">
        <f t="shared" si="368"/>
        <v>module=gicd10</v>
      </c>
      <c r="F7442" s="6" t="str">
        <f t="shared" si="369"/>
        <v>module=sicd10</v>
      </c>
    </row>
    <row r="7443" spans="1:6" ht="30" customHeight="1">
      <c r="A7443" s="3" t="s">
        <v>2</v>
      </c>
      <c r="B7443" s="3" t="s">
        <v>13802</v>
      </c>
      <c r="C7443" s="3" t="s">
        <v>17120</v>
      </c>
      <c r="D7443" s="12" t="s">
        <v>21345</v>
      </c>
      <c r="E7443" s="6" t="str">
        <f t="shared" si="368"/>
        <v>module=gicd10</v>
      </c>
      <c r="F7443" s="6" t="str">
        <f t="shared" si="369"/>
        <v>module=sicd10</v>
      </c>
    </row>
    <row r="7444" spans="1:6" ht="30" customHeight="1">
      <c r="A7444" s="3" t="s">
        <v>2</v>
      </c>
      <c r="B7444" s="3" t="s">
        <v>13803</v>
      </c>
      <c r="C7444" s="3" t="s">
        <v>17121</v>
      </c>
      <c r="D7444" s="12" t="s">
        <v>21346</v>
      </c>
      <c r="E7444" s="6" t="str">
        <f t="shared" ref="E7444:E7475" si="370">HYPERLINK("http://www.ssc.wisc.edu/wlsresearch/documentation/waves/?wave=grad2k&amp;module=gicd10","module=gicd10")</f>
        <v>module=gicd10</v>
      </c>
      <c r="F7444" s="6" t="str">
        <f t="shared" ref="F7444:F7476" si="371">HYPERLINK("http://www.ssc.wisc.edu/wlsresearch/documentation/waves/?wave=sib2k&amp;module=sicd10","module=sicd10")</f>
        <v>module=sicd10</v>
      </c>
    </row>
    <row r="7445" spans="1:6" ht="30" customHeight="1">
      <c r="A7445" s="3" t="s">
        <v>2</v>
      </c>
      <c r="B7445" s="3" t="s">
        <v>13804</v>
      </c>
      <c r="C7445" s="3" t="s">
        <v>17122</v>
      </c>
      <c r="D7445" s="12" t="s">
        <v>21347</v>
      </c>
      <c r="E7445" s="6" t="str">
        <f t="shared" si="370"/>
        <v>module=gicd10</v>
      </c>
      <c r="F7445" s="6" t="str">
        <f t="shared" si="371"/>
        <v>module=sicd10</v>
      </c>
    </row>
    <row r="7446" spans="1:6" ht="30" customHeight="1">
      <c r="A7446" s="3" t="s">
        <v>2</v>
      </c>
      <c r="B7446" s="3" t="s">
        <v>13805</v>
      </c>
      <c r="C7446" s="3" t="s">
        <v>17123</v>
      </c>
      <c r="D7446" s="12" t="s">
        <v>21348</v>
      </c>
      <c r="E7446" s="6" t="str">
        <f t="shared" si="370"/>
        <v>module=gicd10</v>
      </c>
      <c r="F7446" s="6" t="str">
        <f t="shared" si="371"/>
        <v>module=sicd10</v>
      </c>
    </row>
    <row r="7447" spans="1:6" ht="30" customHeight="1">
      <c r="A7447" s="3" t="s">
        <v>2</v>
      </c>
      <c r="B7447" s="3" t="s">
        <v>13806</v>
      </c>
      <c r="C7447" s="3" t="s">
        <v>17124</v>
      </c>
      <c r="D7447" s="12" t="s">
        <v>21349</v>
      </c>
      <c r="E7447" s="6" t="str">
        <f t="shared" si="370"/>
        <v>module=gicd10</v>
      </c>
      <c r="F7447" s="6" t="str">
        <f t="shared" si="371"/>
        <v>module=sicd10</v>
      </c>
    </row>
    <row r="7448" spans="1:6" ht="30" customHeight="1">
      <c r="A7448" s="3" t="s">
        <v>2</v>
      </c>
      <c r="B7448" s="3" t="s">
        <v>13807</v>
      </c>
      <c r="C7448" s="3" t="s">
        <v>17125</v>
      </c>
      <c r="D7448" s="12" t="s">
        <v>21350</v>
      </c>
      <c r="E7448" s="6" t="str">
        <f t="shared" si="370"/>
        <v>module=gicd10</v>
      </c>
      <c r="F7448" s="6" t="str">
        <f t="shared" si="371"/>
        <v>module=sicd10</v>
      </c>
    </row>
    <row r="7449" spans="1:6" ht="30" customHeight="1">
      <c r="A7449" s="3" t="s">
        <v>2</v>
      </c>
      <c r="B7449" s="3" t="s">
        <v>13808</v>
      </c>
      <c r="C7449" s="3" t="s">
        <v>17126</v>
      </c>
      <c r="D7449" s="12" t="s">
        <v>21351</v>
      </c>
      <c r="E7449" s="6" t="str">
        <f t="shared" si="370"/>
        <v>module=gicd10</v>
      </c>
      <c r="F7449" s="6" t="str">
        <f t="shared" si="371"/>
        <v>module=sicd10</v>
      </c>
    </row>
    <row r="7450" spans="1:6" ht="30" customHeight="1">
      <c r="A7450" s="3" t="s">
        <v>2</v>
      </c>
      <c r="B7450" s="3" t="s">
        <v>13809</v>
      </c>
      <c r="C7450" s="3" t="s">
        <v>17127</v>
      </c>
      <c r="D7450" s="12" t="s">
        <v>21352</v>
      </c>
      <c r="E7450" s="6" t="str">
        <f t="shared" si="370"/>
        <v>module=gicd10</v>
      </c>
      <c r="F7450" s="6" t="str">
        <f t="shared" si="371"/>
        <v>module=sicd10</v>
      </c>
    </row>
    <row r="7451" spans="1:6" ht="30" customHeight="1">
      <c r="A7451" s="3" t="s">
        <v>2</v>
      </c>
      <c r="B7451" s="3" t="s">
        <v>13810</v>
      </c>
      <c r="C7451" s="3" t="s">
        <v>17128</v>
      </c>
      <c r="D7451" s="12" t="s">
        <v>21353</v>
      </c>
      <c r="E7451" s="6" t="str">
        <f t="shared" si="370"/>
        <v>module=gicd10</v>
      </c>
      <c r="F7451" s="6" t="str">
        <f t="shared" si="371"/>
        <v>module=sicd10</v>
      </c>
    </row>
    <row r="7452" spans="1:6" ht="30" customHeight="1">
      <c r="A7452" s="3" t="s">
        <v>2</v>
      </c>
      <c r="B7452" s="3" t="s">
        <v>13811</v>
      </c>
      <c r="C7452" s="3" t="s">
        <v>17129</v>
      </c>
      <c r="D7452" s="12" t="s">
        <v>21354</v>
      </c>
      <c r="E7452" s="6" t="str">
        <f t="shared" si="370"/>
        <v>module=gicd10</v>
      </c>
      <c r="F7452" s="6" t="str">
        <f t="shared" si="371"/>
        <v>module=sicd10</v>
      </c>
    </row>
    <row r="7453" spans="1:6" ht="30" customHeight="1">
      <c r="A7453" s="3" t="s">
        <v>2</v>
      </c>
      <c r="B7453" s="3" t="s">
        <v>13812</v>
      </c>
      <c r="C7453" s="3" t="s">
        <v>17130</v>
      </c>
      <c r="D7453" s="12" t="s">
        <v>21355</v>
      </c>
      <c r="E7453" s="6" t="str">
        <f t="shared" si="370"/>
        <v>module=gicd10</v>
      </c>
      <c r="F7453" s="6" t="str">
        <f t="shared" si="371"/>
        <v>module=sicd10</v>
      </c>
    </row>
    <row r="7454" spans="1:6" ht="30" customHeight="1">
      <c r="A7454" s="3" t="s">
        <v>2</v>
      </c>
      <c r="B7454" s="3" t="s">
        <v>13813</v>
      </c>
      <c r="C7454" s="3" t="s">
        <v>17131</v>
      </c>
      <c r="D7454" s="12" t="s">
        <v>21356</v>
      </c>
      <c r="E7454" s="6" t="str">
        <f t="shared" si="370"/>
        <v>module=gicd10</v>
      </c>
      <c r="F7454" s="6" t="str">
        <f t="shared" si="371"/>
        <v>module=sicd10</v>
      </c>
    </row>
    <row r="7455" spans="1:6" ht="30" customHeight="1">
      <c r="A7455" s="3" t="s">
        <v>2</v>
      </c>
      <c r="B7455" s="3" t="s">
        <v>13814</v>
      </c>
      <c r="C7455" s="3" t="s">
        <v>17132</v>
      </c>
      <c r="D7455" s="12" t="s">
        <v>21357</v>
      </c>
      <c r="E7455" s="6" t="str">
        <f t="shared" si="370"/>
        <v>module=gicd10</v>
      </c>
      <c r="F7455" s="6" t="str">
        <f t="shared" si="371"/>
        <v>module=sicd10</v>
      </c>
    </row>
    <row r="7456" spans="1:6" ht="30" customHeight="1">
      <c r="A7456" s="3" t="s">
        <v>2</v>
      </c>
      <c r="B7456" s="3" t="s">
        <v>13815</v>
      </c>
      <c r="C7456" s="3" t="s">
        <v>17133</v>
      </c>
      <c r="D7456" s="12" t="s">
        <v>21358</v>
      </c>
      <c r="E7456" s="6" t="str">
        <f t="shared" si="370"/>
        <v>module=gicd10</v>
      </c>
      <c r="F7456" s="6" t="str">
        <f t="shared" si="371"/>
        <v>module=sicd10</v>
      </c>
    </row>
    <row r="7457" spans="1:6" ht="30" customHeight="1">
      <c r="A7457" s="3" t="s">
        <v>2</v>
      </c>
      <c r="B7457" s="3" t="s">
        <v>13816</v>
      </c>
      <c r="C7457" s="3" t="s">
        <v>17134</v>
      </c>
      <c r="D7457" s="12" t="s">
        <v>21359</v>
      </c>
      <c r="E7457" s="6" t="str">
        <f t="shared" si="370"/>
        <v>module=gicd10</v>
      </c>
      <c r="F7457" s="6" t="str">
        <f t="shared" si="371"/>
        <v>module=sicd10</v>
      </c>
    </row>
    <row r="7458" spans="1:6" ht="30" customHeight="1">
      <c r="A7458" s="3" t="s">
        <v>2</v>
      </c>
      <c r="B7458" s="3" t="s">
        <v>13817</v>
      </c>
      <c r="C7458" s="3" t="s">
        <v>17135</v>
      </c>
      <c r="D7458" s="12" t="s">
        <v>21360</v>
      </c>
      <c r="E7458" s="6" t="str">
        <f t="shared" si="370"/>
        <v>module=gicd10</v>
      </c>
      <c r="F7458" s="6" t="str">
        <f t="shared" si="371"/>
        <v>module=sicd10</v>
      </c>
    </row>
    <row r="7459" spans="1:6" ht="30" customHeight="1">
      <c r="A7459" s="3" t="s">
        <v>2</v>
      </c>
      <c r="B7459" s="3" t="s">
        <v>13818</v>
      </c>
      <c r="C7459" s="3" t="s">
        <v>17136</v>
      </c>
      <c r="D7459" s="12" t="s">
        <v>21361</v>
      </c>
      <c r="E7459" s="6" t="str">
        <f t="shared" si="370"/>
        <v>module=gicd10</v>
      </c>
      <c r="F7459" s="6" t="str">
        <f t="shared" si="371"/>
        <v>module=sicd10</v>
      </c>
    </row>
    <row r="7460" spans="1:6" ht="30" customHeight="1">
      <c r="A7460" s="3" t="s">
        <v>2</v>
      </c>
      <c r="B7460" s="3" t="s">
        <v>13819</v>
      </c>
      <c r="C7460" s="3" t="s">
        <v>17137</v>
      </c>
      <c r="D7460" s="12" t="s">
        <v>21362</v>
      </c>
      <c r="E7460" s="6" t="str">
        <f t="shared" si="370"/>
        <v>module=gicd10</v>
      </c>
      <c r="F7460" s="6" t="str">
        <f t="shared" si="371"/>
        <v>module=sicd10</v>
      </c>
    </row>
    <row r="7461" spans="1:6" ht="30" customHeight="1">
      <c r="A7461" s="3" t="s">
        <v>2</v>
      </c>
      <c r="B7461" s="3" t="s">
        <v>13820</v>
      </c>
      <c r="C7461" s="3" t="s">
        <v>17138</v>
      </c>
      <c r="D7461" s="12" t="s">
        <v>21363</v>
      </c>
      <c r="E7461" s="6" t="str">
        <f t="shared" si="370"/>
        <v>module=gicd10</v>
      </c>
      <c r="F7461" s="6" t="str">
        <f t="shared" si="371"/>
        <v>module=sicd10</v>
      </c>
    </row>
    <row r="7462" spans="1:6" ht="30" customHeight="1">
      <c r="A7462" s="3" t="s">
        <v>2</v>
      </c>
      <c r="B7462" s="3" t="s">
        <v>13821</v>
      </c>
      <c r="C7462" s="3" t="s">
        <v>17139</v>
      </c>
      <c r="D7462" s="12" t="s">
        <v>21364</v>
      </c>
      <c r="E7462" s="6" t="str">
        <f t="shared" si="370"/>
        <v>module=gicd10</v>
      </c>
      <c r="F7462" s="6" t="str">
        <f t="shared" si="371"/>
        <v>module=sicd10</v>
      </c>
    </row>
    <row r="7463" spans="1:6" ht="30" customHeight="1">
      <c r="A7463" s="3" t="s">
        <v>2</v>
      </c>
      <c r="B7463" s="3" t="s">
        <v>13822</v>
      </c>
      <c r="C7463" s="3" t="s">
        <v>17140</v>
      </c>
      <c r="D7463" s="12" t="s">
        <v>21365</v>
      </c>
      <c r="E7463" s="6" t="str">
        <f t="shared" si="370"/>
        <v>module=gicd10</v>
      </c>
      <c r="F7463" s="6" t="str">
        <f t="shared" si="371"/>
        <v>module=sicd10</v>
      </c>
    </row>
    <row r="7464" spans="1:6" ht="30" customHeight="1">
      <c r="A7464" s="3" t="s">
        <v>2</v>
      </c>
      <c r="B7464" s="3" t="s">
        <v>13823</v>
      </c>
      <c r="C7464" s="3" t="s">
        <v>17141</v>
      </c>
      <c r="D7464" s="12" t="s">
        <v>21366</v>
      </c>
      <c r="E7464" s="6" t="str">
        <f t="shared" si="370"/>
        <v>module=gicd10</v>
      </c>
      <c r="F7464" s="6" t="str">
        <f t="shared" si="371"/>
        <v>module=sicd10</v>
      </c>
    </row>
    <row r="7465" spans="1:6" ht="30" customHeight="1">
      <c r="A7465" s="3" t="s">
        <v>2</v>
      </c>
      <c r="B7465" s="3" t="s">
        <v>13824</v>
      </c>
      <c r="C7465" s="3" t="s">
        <v>17142</v>
      </c>
      <c r="D7465" s="12" t="s">
        <v>21367</v>
      </c>
      <c r="E7465" s="6" t="str">
        <f t="shared" si="370"/>
        <v>module=gicd10</v>
      </c>
      <c r="F7465" s="6" t="str">
        <f t="shared" si="371"/>
        <v>module=sicd10</v>
      </c>
    </row>
    <row r="7466" spans="1:6" ht="30" customHeight="1">
      <c r="A7466" s="3" t="s">
        <v>2</v>
      </c>
      <c r="B7466" s="3" t="s">
        <v>13825</v>
      </c>
      <c r="C7466" s="3" t="s">
        <v>17143</v>
      </c>
      <c r="D7466" s="12" t="s">
        <v>21368</v>
      </c>
      <c r="E7466" s="6" t="str">
        <f t="shared" si="370"/>
        <v>module=gicd10</v>
      </c>
      <c r="F7466" s="6" t="str">
        <f t="shared" si="371"/>
        <v>module=sicd10</v>
      </c>
    </row>
    <row r="7467" spans="1:6" ht="30" customHeight="1">
      <c r="A7467" s="3" t="s">
        <v>2</v>
      </c>
      <c r="B7467" s="3" t="s">
        <v>13826</v>
      </c>
      <c r="C7467" s="3" t="s">
        <v>17144</v>
      </c>
      <c r="D7467" s="12" t="s">
        <v>21369</v>
      </c>
      <c r="E7467" s="6" t="str">
        <f t="shared" si="370"/>
        <v>module=gicd10</v>
      </c>
      <c r="F7467" s="6" t="str">
        <f t="shared" si="371"/>
        <v>module=sicd10</v>
      </c>
    </row>
    <row r="7468" spans="1:6" ht="30" customHeight="1">
      <c r="A7468" s="3" t="s">
        <v>2</v>
      </c>
      <c r="B7468" s="3" t="s">
        <v>13827</v>
      </c>
      <c r="C7468" s="3" t="s">
        <v>17145</v>
      </c>
      <c r="D7468" s="12" t="s">
        <v>21370</v>
      </c>
      <c r="E7468" s="6" t="str">
        <f t="shared" si="370"/>
        <v>module=gicd10</v>
      </c>
      <c r="F7468" s="6" t="str">
        <f t="shared" si="371"/>
        <v>module=sicd10</v>
      </c>
    </row>
    <row r="7469" spans="1:6" ht="30" customHeight="1">
      <c r="A7469" s="3" t="s">
        <v>2</v>
      </c>
      <c r="B7469" s="3" t="s">
        <v>13828</v>
      </c>
      <c r="C7469" s="3" t="s">
        <v>17146</v>
      </c>
      <c r="D7469" s="12" t="s">
        <v>21371</v>
      </c>
      <c r="E7469" s="6" t="str">
        <f t="shared" si="370"/>
        <v>module=gicd10</v>
      </c>
      <c r="F7469" s="6" t="str">
        <f t="shared" si="371"/>
        <v>module=sicd10</v>
      </c>
    </row>
    <row r="7470" spans="1:6" ht="30" customHeight="1">
      <c r="A7470" s="3" t="s">
        <v>2</v>
      </c>
      <c r="B7470" s="3" t="s">
        <v>13829</v>
      </c>
      <c r="C7470" s="3" t="s">
        <v>17147</v>
      </c>
      <c r="D7470" s="12" t="s">
        <v>21372</v>
      </c>
      <c r="E7470" s="6" t="str">
        <f t="shared" si="370"/>
        <v>module=gicd10</v>
      </c>
      <c r="F7470" s="6" t="str">
        <f t="shared" si="371"/>
        <v>module=sicd10</v>
      </c>
    </row>
    <row r="7471" spans="1:6" ht="30" customHeight="1">
      <c r="A7471" s="3" t="s">
        <v>2</v>
      </c>
      <c r="B7471" s="3" t="s">
        <v>13830</v>
      </c>
      <c r="C7471" s="3" t="s">
        <v>17148</v>
      </c>
      <c r="D7471" s="12" t="s">
        <v>21373</v>
      </c>
      <c r="E7471" s="6" t="str">
        <f t="shared" si="370"/>
        <v>module=gicd10</v>
      </c>
      <c r="F7471" s="6" t="str">
        <f t="shared" si="371"/>
        <v>module=sicd10</v>
      </c>
    </row>
    <row r="7472" spans="1:6" ht="30" customHeight="1">
      <c r="A7472" s="3" t="s">
        <v>2</v>
      </c>
      <c r="B7472" s="3" t="s">
        <v>13831</v>
      </c>
      <c r="C7472" s="3" t="s">
        <v>17149</v>
      </c>
      <c r="D7472" s="12" t="s">
        <v>21374</v>
      </c>
      <c r="E7472" s="6" t="str">
        <f t="shared" si="370"/>
        <v>module=gicd10</v>
      </c>
      <c r="F7472" s="6" t="str">
        <f t="shared" si="371"/>
        <v>module=sicd10</v>
      </c>
    </row>
    <row r="7473" spans="1:6" ht="30" customHeight="1">
      <c r="A7473" s="3" t="s">
        <v>2</v>
      </c>
      <c r="B7473" s="3" t="s">
        <v>13832</v>
      </c>
      <c r="C7473" s="3" t="s">
        <v>17150</v>
      </c>
      <c r="D7473" s="12" t="s">
        <v>21375</v>
      </c>
      <c r="E7473" s="6" t="str">
        <f t="shared" si="370"/>
        <v>module=gicd10</v>
      </c>
      <c r="F7473" s="6" t="str">
        <f t="shared" si="371"/>
        <v>module=sicd10</v>
      </c>
    </row>
    <row r="7474" spans="1:6" ht="30" customHeight="1">
      <c r="A7474" s="3" t="s">
        <v>2</v>
      </c>
      <c r="B7474" s="3" t="s">
        <v>13833</v>
      </c>
      <c r="C7474" s="3" t="s">
        <v>17151</v>
      </c>
      <c r="D7474" s="12" t="s">
        <v>21376</v>
      </c>
      <c r="E7474" s="6" t="str">
        <f t="shared" si="370"/>
        <v>module=gicd10</v>
      </c>
      <c r="F7474" s="6" t="str">
        <f t="shared" si="371"/>
        <v>module=sicd10</v>
      </c>
    </row>
    <row r="7475" spans="1:6" ht="30" customHeight="1">
      <c r="A7475" s="3" t="s">
        <v>2</v>
      </c>
      <c r="B7475" s="3" t="s">
        <v>13834</v>
      </c>
      <c r="C7475" s="3" t="s">
        <v>17152</v>
      </c>
      <c r="D7475" s="12" t="s">
        <v>21377</v>
      </c>
      <c r="E7475" s="6" t="str">
        <f t="shared" si="370"/>
        <v>module=gicd10</v>
      </c>
      <c r="F7475" s="6" t="str">
        <f t="shared" si="371"/>
        <v>module=sicd10</v>
      </c>
    </row>
    <row r="7476" spans="1:6" ht="30" customHeight="1">
      <c r="A7476" s="3" t="s">
        <v>2</v>
      </c>
      <c r="B7476" s="3" t="s">
        <v>13835</v>
      </c>
      <c r="C7476" s="3" t="s">
        <v>17153</v>
      </c>
      <c r="D7476" s="12" t="s">
        <v>21378</v>
      </c>
      <c r="E7476" s="6" t="str">
        <f t="shared" ref="E7476:E7489" si="372">HYPERLINK("http://www.ssc.wisc.edu/wlsresearch/documentation/waves/?wave=grad2k&amp;module=gicd10","module=gicd10")</f>
        <v>module=gicd10</v>
      </c>
      <c r="F7476" s="6" t="str">
        <f t="shared" si="371"/>
        <v>module=sicd10</v>
      </c>
    </row>
    <row r="7477" spans="1:6" ht="30" customHeight="1">
      <c r="A7477" s="3" t="s">
        <v>3</v>
      </c>
      <c r="B7477" s="3" t="s">
        <v>13836</v>
      </c>
      <c r="C7477" s="3" t="s">
        <v>13836</v>
      </c>
      <c r="D7477" s="12" t="s">
        <v>21379</v>
      </c>
      <c r="E7477" s="6" t="str">
        <f t="shared" si="372"/>
        <v>module=gicd10</v>
      </c>
      <c r="F7477" s="3" t="s">
        <v>114</v>
      </c>
    </row>
    <row r="7478" spans="1:6" ht="30" customHeight="1">
      <c r="A7478" s="3" t="s">
        <v>3</v>
      </c>
      <c r="B7478" s="3" t="s">
        <v>13837</v>
      </c>
      <c r="C7478" s="3" t="s">
        <v>13837</v>
      </c>
      <c r="D7478" s="12" t="s">
        <v>21380</v>
      </c>
      <c r="E7478" s="6" t="str">
        <f t="shared" si="372"/>
        <v>module=gicd10</v>
      </c>
      <c r="F7478" s="3" t="s">
        <v>114</v>
      </c>
    </row>
    <row r="7479" spans="1:6" ht="30" customHeight="1">
      <c r="A7479" s="3" t="s">
        <v>3</v>
      </c>
      <c r="B7479" s="3" t="s">
        <v>13838</v>
      </c>
      <c r="C7479" s="3" t="s">
        <v>13838</v>
      </c>
      <c r="D7479" s="12" t="s">
        <v>21381</v>
      </c>
      <c r="E7479" s="6" t="str">
        <f t="shared" si="372"/>
        <v>module=gicd10</v>
      </c>
      <c r="F7479" s="3" t="s">
        <v>114</v>
      </c>
    </row>
    <row r="7480" spans="1:6" ht="30" customHeight="1">
      <c r="A7480" s="3" t="s">
        <v>3</v>
      </c>
      <c r="B7480" s="3" t="s">
        <v>13839</v>
      </c>
      <c r="C7480" s="3" t="s">
        <v>13839</v>
      </c>
      <c r="D7480" s="12" t="s">
        <v>21382</v>
      </c>
      <c r="E7480" s="6" t="str">
        <f t="shared" si="372"/>
        <v>module=gicd10</v>
      </c>
      <c r="F7480" s="3" t="s">
        <v>114</v>
      </c>
    </row>
    <row r="7481" spans="1:6" ht="30" customHeight="1">
      <c r="A7481" s="3" t="s">
        <v>3</v>
      </c>
      <c r="B7481" s="3" t="s">
        <v>13840</v>
      </c>
      <c r="C7481" s="3" t="s">
        <v>13840</v>
      </c>
      <c r="D7481" s="12" t="s">
        <v>21383</v>
      </c>
      <c r="E7481" s="6" t="str">
        <f t="shared" si="372"/>
        <v>module=gicd10</v>
      </c>
      <c r="F7481" s="3" t="s">
        <v>114</v>
      </c>
    </row>
    <row r="7482" spans="1:6" ht="30" customHeight="1">
      <c r="A7482" s="3" t="s">
        <v>3</v>
      </c>
      <c r="B7482" s="3" t="s">
        <v>13841</v>
      </c>
      <c r="C7482" s="3" t="s">
        <v>13841</v>
      </c>
      <c r="D7482" s="12" t="s">
        <v>21384</v>
      </c>
      <c r="E7482" s="6" t="str">
        <f t="shared" si="372"/>
        <v>module=gicd10</v>
      </c>
      <c r="F7482" s="3" t="s">
        <v>114</v>
      </c>
    </row>
    <row r="7483" spans="1:6" ht="30" customHeight="1">
      <c r="A7483" s="3" t="s">
        <v>3</v>
      </c>
      <c r="B7483" s="3" t="s">
        <v>13842</v>
      </c>
      <c r="C7483" s="3" t="s">
        <v>13842</v>
      </c>
      <c r="D7483" s="12" t="s">
        <v>21385</v>
      </c>
      <c r="E7483" s="6" t="str">
        <f t="shared" si="372"/>
        <v>module=gicd10</v>
      </c>
      <c r="F7483" s="3" t="s">
        <v>114</v>
      </c>
    </row>
    <row r="7484" spans="1:6" ht="30" customHeight="1">
      <c r="A7484" s="3" t="s">
        <v>3</v>
      </c>
      <c r="B7484" s="3" t="s">
        <v>13843</v>
      </c>
      <c r="C7484" s="3" t="s">
        <v>13843</v>
      </c>
      <c r="D7484" s="12" t="s">
        <v>21386</v>
      </c>
      <c r="E7484" s="6" t="str">
        <f t="shared" si="372"/>
        <v>module=gicd10</v>
      </c>
      <c r="F7484" s="3" t="s">
        <v>114</v>
      </c>
    </row>
    <row r="7485" spans="1:6" ht="30" customHeight="1">
      <c r="A7485" s="3" t="s">
        <v>3</v>
      </c>
      <c r="B7485" s="3" t="s">
        <v>13844</v>
      </c>
      <c r="C7485" s="3" t="s">
        <v>13844</v>
      </c>
      <c r="D7485" s="12" t="s">
        <v>21387</v>
      </c>
      <c r="E7485" s="6" t="str">
        <f t="shared" si="372"/>
        <v>module=gicd10</v>
      </c>
      <c r="F7485" s="3" t="s">
        <v>114</v>
      </c>
    </row>
    <row r="7486" spans="1:6" ht="30" customHeight="1">
      <c r="A7486" s="3" t="s">
        <v>3</v>
      </c>
      <c r="B7486" s="3" t="s">
        <v>13845</v>
      </c>
      <c r="C7486" s="3" t="s">
        <v>13845</v>
      </c>
      <c r="D7486" s="12" t="s">
        <v>21388</v>
      </c>
      <c r="E7486" s="6" t="str">
        <f t="shared" si="372"/>
        <v>module=gicd10</v>
      </c>
      <c r="F7486" s="3" t="s">
        <v>114</v>
      </c>
    </row>
    <row r="7487" spans="1:6" ht="30" customHeight="1">
      <c r="A7487" s="3" t="s">
        <v>3</v>
      </c>
      <c r="B7487" s="3" t="s">
        <v>13846</v>
      </c>
      <c r="C7487" s="3" t="s">
        <v>13846</v>
      </c>
      <c r="D7487" s="12" t="s">
        <v>21389</v>
      </c>
      <c r="E7487" s="6" t="str">
        <f t="shared" si="372"/>
        <v>module=gicd10</v>
      </c>
      <c r="F7487" s="3" t="s">
        <v>114</v>
      </c>
    </row>
    <row r="7488" spans="1:6" ht="30" customHeight="1">
      <c r="A7488" s="3" t="s">
        <v>3</v>
      </c>
      <c r="B7488" s="3" t="s">
        <v>13847</v>
      </c>
      <c r="C7488" s="3" t="s">
        <v>13847</v>
      </c>
      <c r="D7488" s="12" t="s">
        <v>21390</v>
      </c>
      <c r="E7488" s="6" t="str">
        <f t="shared" si="372"/>
        <v>module=gicd10</v>
      </c>
      <c r="F7488" s="3" t="s">
        <v>114</v>
      </c>
    </row>
    <row r="7489" spans="1:6" ht="30" customHeight="1">
      <c r="A7489" s="3" t="s">
        <v>3</v>
      </c>
      <c r="B7489" s="3" t="s">
        <v>13848</v>
      </c>
      <c r="C7489" s="3" t="s">
        <v>13848</v>
      </c>
      <c r="D7489" s="12" t="s">
        <v>21391</v>
      </c>
      <c r="E7489" s="6" t="str">
        <f t="shared" si="372"/>
        <v>module=gicd10</v>
      </c>
      <c r="F7489" s="3" t="s">
        <v>114</v>
      </c>
    </row>
    <row r="7490" spans="1:6" ht="30" customHeight="1">
      <c r="A7490" s="3" t="s">
        <v>4</v>
      </c>
      <c r="B7490" s="3" t="s">
        <v>13849</v>
      </c>
      <c r="C7490" s="3" t="s">
        <v>13849</v>
      </c>
      <c r="D7490" s="12" t="s">
        <v>21379</v>
      </c>
      <c r="E7490" s="3" t="s">
        <v>114</v>
      </c>
      <c r="F7490" s="6" t="str">
        <f>HYPERLINK("http://www.ssc.wisc.edu/wlsresearch/documentation/waves/?wave=sib2k&amp;module=sicd10","module=sicd10")</f>
        <v>module=sicd10</v>
      </c>
    </row>
    <row r="7491" spans="1:6" ht="30" customHeight="1">
      <c r="A7491" s="3" t="s">
        <v>4</v>
      </c>
      <c r="B7491" s="3" t="s">
        <v>13850</v>
      </c>
      <c r="C7491" s="3" t="s">
        <v>13850</v>
      </c>
      <c r="D7491" s="12" t="s">
        <v>21380</v>
      </c>
      <c r="E7491" s="3" t="s">
        <v>114</v>
      </c>
      <c r="F7491" s="6" t="str">
        <f>HYPERLINK("http://www.ssc.wisc.edu/wlsresearch/documentation/waves/?wave=sib2k&amp;module=sicd10","module=sicd10")</f>
        <v>module=sicd10</v>
      </c>
    </row>
    <row r="7492" spans="1:6" ht="30" customHeight="1">
      <c r="A7492" s="3" t="s">
        <v>4</v>
      </c>
      <c r="B7492" s="3" t="s">
        <v>13851</v>
      </c>
      <c r="C7492" s="3" t="s">
        <v>13851</v>
      </c>
      <c r="D7492" s="12" t="s">
        <v>21381</v>
      </c>
      <c r="E7492" s="3" t="s">
        <v>114</v>
      </c>
      <c r="F7492" s="6" t="str">
        <f>HYPERLINK("http://www.ssc.wisc.edu/wlsresearch/documentation/waves/?wave=sib2k&amp;module=sicd10","module=sicd10")</f>
        <v>module=sicd10</v>
      </c>
    </row>
    <row r="7493" spans="1:6" ht="30" customHeight="1">
      <c r="A7493" s="3" t="s">
        <v>4</v>
      </c>
      <c r="B7493" s="3" t="s">
        <v>13852</v>
      </c>
      <c r="C7493" s="3" t="s">
        <v>13852</v>
      </c>
      <c r="D7493" s="12" t="s">
        <v>21382</v>
      </c>
      <c r="E7493" s="3" t="s">
        <v>114</v>
      </c>
      <c r="F7493" s="6" t="str">
        <f>HYPERLINK("http://www.ssc.wisc.edu/wlsresearch/documentation/waves/?wave=sib2k&amp;module=sicd10","module=sicd10")</f>
        <v>module=sicd10</v>
      </c>
    </row>
    <row r="7494" spans="1:6" ht="30" customHeight="1">
      <c r="A7494" s="3" t="s">
        <v>2</v>
      </c>
      <c r="B7494" s="3" t="s">
        <v>13853</v>
      </c>
      <c r="C7494" s="3" t="s">
        <v>17154</v>
      </c>
      <c r="D7494" s="12" t="s">
        <v>21392</v>
      </c>
      <c r="E7494" s="6" t="str">
        <f>HYPERLINK("http://www.ssc.wisc.edu/wlsresearch/documentation/waves/?wave=grad2k&amp;module=gmail_general","module=gmail_general")</f>
        <v>module=gmail_general</v>
      </c>
      <c r="F7494" s="6" t="str">
        <f>HYPERLINK("http://www.ssc.wisc.edu/wlsresearch/documentation/waves/?wave=sib2k&amp;module=smail_general","module=smail_general")</f>
        <v>module=smail_general</v>
      </c>
    </row>
    <row r="7495" spans="1:6" ht="30" customHeight="1">
      <c r="A7495" s="3" t="s">
        <v>2</v>
      </c>
      <c r="B7495" s="3" t="s">
        <v>13854</v>
      </c>
      <c r="C7495" s="3" t="s">
        <v>17155</v>
      </c>
      <c r="D7495" s="12" t="s">
        <v>21393</v>
      </c>
      <c r="E7495" s="6" t="str">
        <f>HYPERLINK("http://www.ssc.wisc.edu/wlsresearch/documentation/waves/?wave=grad2k&amp;module=gmail_general","module=gmail_general")</f>
        <v>module=gmail_general</v>
      </c>
      <c r="F7495" s="6" t="str">
        <f>HYPERLINK("http://www.ssc.wisc.edu/wlsresearch/documentation/waves/?wave=sib2k&amp;module=smail_general","module=smail_general")</f>
        <v>module=smail_general</v>
      </c>
    </row>
    <row r="7496" spans="1:6" ht="30" customHeight="1">
      <c r="A7496" s="3" t="s">
        <v>2</v>
      </c>
      <c r="B7496" s="3" t="s">
        <v>13855</v>
      </c>
      <c r="C7496" s="3" t="s">
        <v>17156</v>
      </c>
      <c r="D7496" s="12" t="s">
        <v>21394</v>
      </c>
      <c r="E7496" s="6" t="str">
        <f>HYPERLINK("http://www.ssc.wisc.edu/wlsresearch/documentation/waves/?wave=grad2k&amp;module=gmail_general","module=gmail_general")</f>
        <v>module=gmail_general</v>
      </c>
      <c r="F7496" s="6" t="str">
        <f>HYPERLINK("http://www.ssc.wisc.edu/wlsresearch/documentation/waves/?wave=sib2k&amp;module=smail_general","module=smail_general")</f>
        <v>module=smail_general</v>
      </c>
    </row>
    <row r="7497" spans="1:6" ht="30" customHeight="1">
      <c r="A7497" s="3" t="s">
        <v>2</v>
      </c>
      <c r="B7497" s="3" t="s">
        <v>13856</v>
      </c>
      <c r="C7497" s="3" t="s">
        <v>17157</v>
      </c>
      <c r="D7497" s="12" t="s">
        <v>21395</v>
      </c>
      <c r="E7497" s="6" t="str">
        <f>HYPERLINK("http://www.ssc.wisc.edu/wlsresearch/documentation/waves/?wave=grad2k&amp;module=gmail_general","module=gmail_general")</f>
        <v>module=gmail_general</v>
      </c>
      <c r="F7497" s="6" t="str">
        <f>HYPERLINK("http://www.ssc.wisc.edu/wlsresearch/documentation/waves/?wave=sib2k&amp;module=smail_general","module=smail_general")</f>
        <v>module=smail_general</v>
      </c>
    </row>
    <row r="7498" spans="1:6" ht="30" customHeight="1">
      <c r="A7498" s="3" t="s">
        <v>2</v>
      </c>
      <c r="B7498" s="3" t="s">
        <v>13857</v>
      </c>
      <c r="C7498" s="3" t="s">
        <v>17158</v>
      </c>
      <c r="D7498" s="12" t="s">
        <v>21396</v>
      </c>
      <c r="E7498" s="6" t="str">
        <f>HYPERLINK("http://www.ssc.wisc.edu/wlsresearch/documentation/waves/?wave=grad2k&amp;module=gmail_general","module=gmail_general")</f>
        <v>module=gmail_general</v>
      </c>
      <c r="F7498" s="6" t="str">
        <f>HYPERLINK("http://www.ssc.wisc.edu/wlsresearch/documentation/waves/?wave=sib2k&amp;module=smail_general","module=smail_general")</f>
        <v>module=smail_general</v>
      </c>
    </row>
    <row r="7499" spans="1:6" ht="30" customHeight="1">
      <c r="A7499" s="3" t="s">
        <v>2</v>
      </c>
      <c r="B7499" s="3" t="s">
        <v>13858</v>
      </c>
      <c r="C7499" s="3" t="s">
        <v>17159</v>
      </c>
      <c r="D7499" s="12" t="s">
        <v>21397</v>
      </c>
      <c r="E7499" s="6" t="str">
        <f t="shared" ref="E7499:E7562" si="373">HYPERLINK("http://www.ssc.wisc.edu/wlsresearch/documentation/waves/?wave=grad2k&amp;module=gmail_healthb","module=gmail_healthb")</f>
        <v>module=gmail_healthb</v>
      </c>
      <c r="F7499" s="6" t="str">
        <f t="shared" ref="F7499:F7562" si="374">HYPERLINK("http://www.ssc.wisc.edu/wlsresearch/documentation/waves/?wave=sib2k&amp;module=smail_healthb","module=smail_healthb")</f>
        <v>module=smail_healthb</v>
      </c>
    </row>
    <row r="7500" spans="1:6" ht="30" customHeight="1">
      <c r="A7500" s="3" t="s">
        <v>2</v>
      </c>
      <c r="B7500" s="3" t="s">
        <v>13859</v>
      </c>
      <c r="C7500" s="3" t="s">
        <v>17160</v>
      </c>
      <c r="D7500" s="12" t="s">
        <v>21398</v>
      </c>
      <c r="E7500" s="6" t="str">
        <f t="shared" si="373"/>
        <v>module=gmail_healthb</v>
      </c>
      <c r="F7500" s="6" t="str">
        <f t="shared" si="374"/>
        <v>module=smail_healthb</v>
      </c>
    </row>
    <row r="7501" spans="1:6" ht="30" customHeight="1">
      <c r="A7501" s="3" t="s">
        <v>2</v>
      </c>
      <c r="B7501" s="3" t="s">
        <v>13860</v>
      </c>
      <c r="C7501" s="3" t="s">
        <v>17161</v>
      </c>
      <c r="D7501" s="12" t="s">
        <v>21399</v>
      </c>
      <c r="E7501" s="6" t="str">
        <f t="shared" si="373"/>
        <v>module=gmail_healthb</v>
      </c>
      <c r="F7501" s="6" t="str">
        <f t="shared" si="374"/>
        <v>module=smail_healthb</v>
      </c>
    </row>
    <row r="7502" spans="1:6" ht="30" customHeight="1">
      <c r="A7502" s="3" t="s">
        <v>2</v>
      </c>
      <c r="B7502" s="3" t="s">
        <v>13861</v>
      </c>
      <c r="C7502" s="3" t="s">
        <v>17162</v>
      </c>
      <c r="D7502" s="12" t="s">
        <v>21400</v>
      </c>
      <c r="E7502" s="6" t="str">
        <f t="shared" si="373"/>
        <v>module=gmail_healthb</v>
      </c>
      <c r="F7502" s="6" t="str">
        <f t="shared" si="374"/>
        <v>module=smail_healthb</v>
      </c>
    </row>
    <row r="7503" spans="1:6" ht="30" customHeight="1">
      <c r="A7503" s="3" t="s">
        <v>2</v>
      </c>
      <c r="B7503" s="3" t="s">
        <v>13862</v>
      </c>
      <c r="C7503" s="3" t="s">
        <v>17163</v>
      </c>
      <c r="D7503" s="12" t="s">
        <v>21401</v>
      </c>
      <c r="E7503" s="6" t="str">
        <f t="shared" si="373"/>
        <v>module=gmail_healthb</v>
      </c>
      <c r="F7503" s="6" t="str">
        <f t="shared" si="374"/>
        <v>module=smail_healthb</v>
      </c>
    </row>
    <row r="7504" spans="1:6" ht="30" customHeight="1">
      <c r="A7504" s="3" t="s">
        <v>2</v>
      </c>
      <c r="B7504" s="3" t="s">
        <v>13863</v>
      </c>
      <c r="C7504" s="3" t="s">
        <v>17164</v>
      </c>
      <c r="D7504" s="12" t="s">
        <v>21402</v>
      </c>
      <c r="E7504" s="6" t="str">
        <f t="shared" si="373"/>
        <v>module=gmail_healthb</v>
      </c>
      <c r="F7504" s="6" t="str">
        <f t="shared" si="374"/>
        <v>module=smail_healthb</v>
      </c>
    </row>
    <row r="7505" spans="1:6" ht="30" customHeight="1">
      <c r="A7505" s="3" t="s">
        <v>2</v>
      </c>
      <c r="B7505" s="3" t="s">
        <v>13864</v>
      </c>
      <c r="C7505" s="3" t="s">
        <v>17165</v>
      </c>
      <c r="D7505" s="12" t="s">
        <v>21403</v>
      </c>
      <c r="E7505" s="6" t="str">
        <f t="shared" si="373"/>
        <v>module=gmail_healthb</v>
      </c>
      <c r="F7505" s="6" t="str">
        <f t="shared" si="374"/>
        <v>module=smail_healthb</v>
      </c>
    </row>
    <row r="7506" spans="1:6" ht="30" customHeight="1">
      <c r="A7506" s="3" t="s">
        <v>2</v>
      </c>
      <c r="B7506" s="3" t="s">
        <v>13865</v>
      </c>
      <c r="C7506" s="3" t="s">
        <v>17166</v>
      </c>
      <c r="D7506" s="12" t="s">
        <v>21404</v>
      </c>
      <c r="E7506" s="6" t="str">
        <f t="shared" si="373"/>
        <v>module=gmail_healthb</v>
      </c>
      <c r="F7506" s="6" t="str">
        <f t="shared" si="374"/>
        <v>module=smail_healthb</v>
      </c>
    </row>
    <row r="7507" spans="1:6" ht="30" customHeight="1">
      <c r="A7507" s="3" t="s">
        <v>2</v>
      </c>
      <c r="B7507" s="3" t="s">
        <v>13866</v>
      </c>
      <c r="C7507" s="3" t="s">
        <v>17167</v>
      </c>
      <c r="D7507" s="12" t="s">
        <v>21405</v>
      </c>
      <c r="E7507" s="6" t="str">
        <f t="shared" si="373"/>
        <v>module=gmail_healthb</v>
      </c>
      <c r="F7507" s="6" t="str">
        <f t="shared" si="374"/>
        <v>module=smail_healthb</v>
      </c>
    </row>
    <row r="7508" spans="1:6" ht="30" customHeight="1">
      <c r="A7508" s="3" t="s">
        <v>2</v>
      </c>
      <c r="B7508" s="3" t="s">
        <v>13867</v>
      </c>
      <c r="C7508" s="3" t="s">
        <v>17168</v>
      </c>
      <c r="D7508" s="12" t="s">
        <v>21406</v>
      </c>
      <c r="E7508" s="6" t="str">
        <f t="shared" si="373"/>
        <v>module=gmail_healthb</v>
      </c>
      <c r="F7508" s="6" t="str">
        <f t="shared" si="374"/>
        <v>module=smail_healthb</v>
      </c>
    </row>
    <row r="7509" spans="1:6" ht="30" customHeight="1">
      <c r="A7509" s="3" t="s">
        <v>2</v>
      </c>
      <c r="B7509" s="3" t="s">
        <v>13868</v>
      </c>
      <c r="C7509" s="3" t="s">
        <v>17169</v>
      </c>
      <c r="D7509" s="12" t="s">
        <v>21407</v>
      </c>
      <c r="E7509" s="6" t="str">
        <f t="shared" si="373"/>
        <v>module=gmail_healthb</v>
      </c>
      <c r="F7509" s="6" t="str">
        <f t="shared" si="374"/>
        <v>module=smail_healthb</v>
      </c>
    </row>
    <row r="7510" spans="1:6" ht="30" customHeight="1">
      <c r="A7510" s="3" t="s">
        <v>2</v>
      </c>
      <c r="B7510" s="3" t="s">
        <v>13869</v>
      </c>
      <c r="C7510" s="3" t="s">
        <v>17170</v>
      </c>
      <c r="D7510" s="12" t="s">
        <v>21408</v>
      </c>
      <c r="E7510" s="6" t="str">
        <f t="shared" si="373"/>
        <v>module=gmail_healthb</v>
      </c>
      <c r="F7510" s="6" t="str">
        <f t="shared" si="374"/>
        <v>module=smail_healthb</v>
      </c>
    </row>
    <row r="7511" spans="1:6" ht="30" customHeight="1">
      <c r="A7511" s="3" t="s">
        <v>2</v>
      </c>
      <c r="B7511" s="3" t="s">
        <v>13870</v>
      </c>
      <c r="C7511" s="3" t="s">
        <v>17171</v>
      </c>
      <c r="D7511" s="12" t="s">
        <v>21409</v>
      </c>
      <c r="E7511" s="6" t="str">
        <f t="shared" si="373"/>
        <v>module=gmail_healthb</v>
      </c>
      <c r="F7511" s="6" t="str">
        <f t="shared" si="374"/>
        <v>module=smail_healthb</v>
      </c>
    </row>
    <row r="7512" spans="1:6" ht="30" customHeight="1">
      <c r="A7512" s="3" t="s">
        <v>2</v>
      </c>
      <c r="B7512" s="3" t="s">
        <v>13871</v>
      </c>
      <c r="C7512" s="3" t="s">
        <v>17172</v>
      </c>
      <c r="D7512" s="12" t="s">
        <v>21410</v>
      </c>
      <c r="E7512" s="6" t="str">
        <f t="shared" si="373"/>
        <v>module=gmail_healthb</v>
      </c>
      <c r="F7512" s="6" t="str">
        <f t="shared" si="374"/>
        <v>module=smail_healthb</v>
      </c>
    </row>
    <row r="7513" spans="1:6" ht="30" customHeight="1">
      <c r="A7513" s="3" t="s">
        <v>2</v>
      </c>
      <c r="B7513" s="3" t="s">
        <v>13872</v>
      </c>
      <c r="C7513" s="3" t="s">
        <v>17173</v>
      </c>
      <c r="D7513" s="12" t="s">
        <v>21411</v>
      </c>
      <c r="E7513" s="6" t="str">
        <f t="shared" si="373"/>
        <v>module=gmail_healthb</v>
      </c>
      <c r="F7513" s="6" t="str">
        <f t="shared" si="374"/>
        <v>module=smail_healthb</v>
      </c>
    </row>
    <row r="7514" spans="1:6" ht="30" customHeight="1">
      <c r="A7514" s="3" t="s">
        <v>2</v>
      </c>
      <c r="B7514" s="3" t="s">
        <v>13873</v>
      </c>
      <c r="C7514" s="3" t="s">
        <v>17174</v>
      </c>
      <c r="D7514" s="12" t="s">
        <v>21412</v>
      </c>
      <c r="E7514" s="6" t="str">
        <f t="shared" si="373"/>
        <v>module=gmail_healthb</v>
      </c>
      <c r="F7514" s="6" t="str">
        <f t="shared" si="374"/>
        <v>module=smail_healthb</v>
      </c>
    </row>
    <row r="7515" spans="1:6" ht="30" customHeight="1">
      <c r="A7515" s="3" t="s">
        <v>2</v>
      </c>
      <c r="B7515" s="3" t="s">
        <v>13874</v>
      </c>
      <c r="C7515" s="3" t="s">
        <v>17175</v>
      </c>
      <c r="D7515" s="12" t="s">
        <v>21413</v>
      </c>
      <c r="E7515" s="6" t="str">
        <f t="shared" si="373"/>
        <v>module=gmail_healthb</v>
      </c>
      <c r="F7515" s="6" t="str">
        <f t="shared" si="374"/>
        <v>module=smail_healthb</v>
      </c>
    </row>
    <row r="7516" spans="1:6" ht="30" customHeight="1">
      <c r="A7516" s="3" t="s">
        <v>2</v>
      </c>
      <c r="B7516" s="3" t="s">
        <v>13875</v>
      </c>
      <c r="C7516" s="3" t="s">
        <v>17176</v>
      </c>
      <c r="D7516" s="12" t="s">
        <v>21414</v>
      </c>
      <c r="E7516" s="6" t="str">
        <f t="shared" si="373"/>
        <v>module=gmail_healthb</v>
      </c>
      <c r="F7516" s="6" t="str">
        <f t="shared" si="374"/>
        <v>module=smail_healthb</v>
      </c>
    </row>
    <row r="7517" spans="1:6" ht="30" customHeight="1">
      <c r="A7517" s="3" t="s">
        <v>2</v>
      </c>
      <c r="B7517" s="3" t="s">
        <v>13876</v>
      </c>
      <c r="C7517" s="3" t="s">
        <v>17177</v>
      </c>
      <c r="D7517" s="12" t="s">
        <v>21415</v>
      </c>
      <c r="E7517" s="6" t="str">
        <f t="shared" si="373"/>
        <v>module=gmail_healthb</v>
      </c>
      <c r="F7517" s="6" t="str">
        <f t="shared" si="374"/>
        <v>module=smail_healthb</v>
      </c>
    </row>
    <row r="7518" spans="1:6" ht="30" customHeight="1">
      <c r="A7518" s="3" t="s">
        <v>2</v>
      </c>
      <c r="B7518" s="3" t="s">
        <v>13877</v>
      </c>
      <c r="C7518" s="3" t="s">
        <v>17178</v>
      </c>
      <c r="D7518" s="12" t="s">
        <v>21416</v>
      </c>
      <c r="E7518" s="6" t="str">
        <f t="shared" si="373"/>
        <v>module=gmail_healthb</v>
      </c>
      <c r="F7518" s="6" t="str">
        <f t="shared" si="374"/>
        <v>module=smail_healthb</v>
      </c>
    </row>
    <row r="7519" spans="1:6" ht="30" customHeight="1">
      <c r="A7519" s="3" t="s">
        <v>2</v>
      </c>
      <c r="B7519" s="3" t="s">
        <v>13878</v>
      </c>
      <c r="C7519" s="3" t="s">
        <v>17179</v>
      </c>
      <c r="D7519" s="12" t="s">
        <v>21417</v>
      </c>
      <c r="E7519" s="6" t="str">
        <f t="shared" si="373"/>
        <v>module=gmail_healthb</v>
      </c>
      <c r="F7519" s="6" t="str">
        <f t="shared" si="374"/>
        <v>module=smail_healthb</v>
      </c>
    </row>
    <row r="7520" spans="1:6" ht="30" customHeight="1">
      <c r="A7520" s="3" t="s">
        <v>2</v>
      </c>
      <c r="B7520" s="3" t="s">
        <v>13879</v>
      </c>
      <c r="C7520" s="3" t="s">
        <v>17180</v>
      </c>
      <c r="D7520" s="12" t="s">
        <v>21418</v>
      </c>
      <c r="E7520" s="6" t="str">
        <f t="shared" si="373"/>
        <v>module=gmail_healthb</v>
      </c>
      <c r="F7520" s="6" t="str">
        <f t="shared" si="374"/>
        <v>module=smail_healthb</v>
      </c>
    </row>
    <row r="7521" spans="1:6" ht="30" customHeight="1">
      <c r="A7521" s="3" t="s">
        <v>2</v>
      </c>
      <c r="B7521" s="3" t="s">
        <v>13880</v>
      </c>
      <c r="C7521" s="3" t="s">
        <v>17181</v>
      </c>
      <c r="D7521" s="12" t="s">
        <v>21419</v>
      </c>
      <c r="E7521" s="6" t="str">
        <f t="shared" si="373"/>
        <v>module=gmail_healthb</v>
      </c>
      <c r="F7521" s="6" t="str">
        <f t="shared" si="374"/>
        <v>module=smail_healthb</v>
      </c>
    </row>
    <row r="7522" spans="1:6" ht="30" customHeight="1">
      <c r="A7522" s="3" t="s">
        <v>2</v>
      </c>
      <c r="B7522" s="3" t="s">
        <v>13881</v>
      </c>
      <c r="C7522" s="3" t="s">
        <v>17182</v>
      </c>
      <c r="D7522" s="12" t="s">
        <v>21420</v>
      </c>
      <c r="E7522" s="6" t="str">
        <f t="shared" si="373"/>
        <v>module=gmail_healthb</v>
      </c>
      <c r="F7522" s="6" t="str">
        <f t="shared" si="374"/>
        <v>module=smail_healthb</v>
      </c>
    </row>
    <row r="7523" spans="1:6" ht="30" customHeight="1">
      <c r="A7523" s="3" t="s">
        <v>2</v>
      </c>
      <c r="B7523" s="3" t="s">
        <v>13882</v>
      </c>
      <c r="C7523" s="3" t="s">
        <v>17183</v>
      </c>
      <c r="D7523" s="12" t="s">
        <v>21421</v>
      </c>
      <c r="E7523" s="6" t="str">
        <f t="shared" si="373"/>
        <v>module=gmail_healthb</v>
      </c>
      <c r="F7523" s="6" t="str">
        <f t="shared" si="374"/>
        <v>module=smail_healthb</v>
      </c>
    </row>
    <row r="7524" spans="1:6" ht="30" customHeight="1">
      <c r="A7524" s="3" t="s">
        <v>2</v>
      </c>
      <c r="B7524" s="3" t="s">
        <v>13883</v>
      </c>
      <c r="C7524" s="3" t="s">
        <v>17184</v>
      </c>
      <c r="D7524" s="12" t="s">
        <v>21422</v>
      </c>
      <c r="E7524" s="6" t="str">
        <f t="shared" si="373"/>
        <v>module=gmail_healthb</v>
      </c>
      <c r="F7524" s="6" t="str">
        <f t="shared" si="374"/>
        <v>module=smail_healthb</v>
      </c>
    </row>
    <row r="7525" spans="1:6" ht="30" customHeight="1">
      <c r="A7525" s="3" t="s">
        <v>2</v>
      </c>
      <c r="B7525" s="3" t="s">
        <v>13884</v>
      </c>
      <c r="C7525" s="3" t="s">
        <v>17185</v>
      </c>
      <c r="D7525" s="12" t="s">
        <v>21423</v>
      </c>
      <c r="E7525" s="6" t="str">
        <f t="shared" si="373"/>
        <v>module=gmail_healthb</v>
      </c>
      <c r="F7525" s="6" t="str">
        <f t="shared" si="374"/>
        <v>module=smail_healthb</v>
      </c>
    </row>
    <row r="7526" spans="1:6" ht="30" customHeight="1">
      <c r="A7526" s="3" t="s">
        <v>2</v>
      </c>
      <c r="B7526" s="3" t="s">
        <v>13885</v>
      </c>
      <c r="C7526" s="3" t="s">
        <v>17186</v>
      </c>
      <c r="D7526" s="12" t="s">
        <v>21424</v>
      </c>
      <c r="E7526" s="6" t="str">
        <f t="shared" si="373"/>
        <v>module=gmail_healthb</v>
      </c>
      <c r="F7526" s="6" t="str">
        <f t="shared" si="374"/>
        <v>module=smail_healthb</v>
      </c>
    </row>
    <row r="7527" spans="1:6" ht="30" customHeight="1">
      <c r="A7527" s="3" t="s">
        <v>2</v>
      </c>
      <c r="B7527" s="3" t="s">
        <v>13886</v>
      </c>
      <c r="C7527" s="3" t="s">
        <v>17187</v>
      </c>
      <c r="D7527" s="12" t="s">
        <v>21425</v>
      </c>
      <c r="E7527" s="6" t="str">
        <f t="shared" si="373"/>
        <v>module=gmail_healthb</v>
      </c>
      <c r="F7527" s="6" t="str">
        <f t="shared" si="374"/>
        <v>module=smail_healthb</v>
      </c>
    </row>
    <row r="7528" spans="1:6" ht="30" customHeight="1">
      <c r="A7528" s="3" t="s">
        <v>2</v>
      </c>
      <c r="B7528" s="3" t="s">
        <v>13887</v>
      </c>
      <c r="C7528" s="3" t="s">
        <v>17188</v>
      </c>
      <c r="D7528" s="12" t="s">
        <v>21426</v>
      </c>
      <c r="E7528" s="6" t="str">
        <f t="shared" si="373"/>
        <v>module=gmail_healthb</v>
      </c>
      <c r="F7528" s="6" t="str">
        <f t="shared" si="374"/>
        <v>module=smail_healthb</v>
      </c>
    </row>
    <row r="7529" spans="1:6" ht="30" customHeight="1">
      <c r="A7529" s="3" t="s">
        <v>2</v>
      </c>
      <c r="B7529" s="3" t="s">
        <v>13888</v>
      </c>
      <c r="C7529" s="3" t="s">
        <v>17189</v>
      </c>
      <c r="D7529" s="12" t="s">
        <v>21427</v>
      </c>
      <c r="E7529" s="6" t="str">
        <f t="shared" si="373"/>
        <v>module=gmail_healthb</v>
      </c>
      <c r="F7529" s="6" t="str">
        <f t="shared" si="374"/>
        <v>module=smail_healthb</v>
      </c>
    </row>
    <row r="7530" spans="1:6" ht="30" customHeight="1">
      <c r="A7530" s="3" t="s">
        <v>2</v>
      </c>
      <c r="B7530" s="3" t="s">
        <v>13889</v>
      </c>
      <c r="C7530" s="3" t="s">
        <v>17190</v>
      </c>
      <c r="D7530" s="12" t="s">
        <v>21428</v>
      </c>
      <c r="E7530" s="6" t="str">
        <f t="shared" si="373"/>
        <v>module=gmail_healthb</v>
      </c>
      <c r="F7530" s="6" t="str">
        <f t="shared" si="374"/>
        <v>module=smail_healthb</v>
      </c>
    </row>
    <row r="7531" spans="1:6" ht="30" customHeight="1">
      <c r="A7531" s="3" t="s">
        <v>2</v>
      </c>
      <c r="B7531" s="3" t="s">
        <v>13890</v>
      </c>
      <c r="C7531" s="3" t="s">
        <v>17191</v>
      </c>
      <c r="D7531" s="12" t="s">
        <v>21429</v>
      </c>
      <c r="E7531" s="6" t="str">
        <f t="shared" si="373"/>
        <v>module=gmail_healthb</v>
      </c>
      <c r="F7531" s="6" t="str">
        <f t="shared" si="374"/>
        <v>module=smail_healthb</v>
      </c>
    </row>
    <row r="7532" spans="1:6" ht="30" customHeight="1">
      <c r="A7532" s="3" t="s">
        <v>2</v>
      </c>
      <c r="B7532" s="3" t="s">
        <v>13891</v>
      </c>
      <c r="C7532" s="3" t="s">
        <v>17192</v>
      </c>
      <c r="D7532" s="12" t="s">
        <v>21430</v>
      </c>
      <c r="E7532" s="6" t="str">
        <f t="shared" si="373"/>
        <v>module=gmail_healthb</v>
      </c>
      <c r="F7532" s="6" t="str">
        <f t="shared" si="374"/>
        <v>module=smail_healthb</v>
      </c>
    </row>
    <row r="7533" spans="1:6" ht="30" customHeight="1">
      <c r="A7533" s="3" t="s">
        <v>2</v>
      </c>
      <c r="B7533" s="3" t="s">
        <v>13892</v>
      </c>
      <c r="C7533" s="3" t="s">
        <v>17193</v>
      </c>
      <c r="D7533" s="12" t="s">
        <v>21431</v>
      </c>
      <c r="E7533" s="6" t="str">
        <f t="shared" si="373"/>
        <v>module=gmail_healthb</v>
      </c>
      <c r="F7533" s="6" t="str">
        <f t="shared" si="374"/>
        <v>module=smail_healthb</v>
      </c>
    </row>
    <row r="7534" spans="1:6" ht="30" customHeight="1">
      <c r="A7534" s="3" t="s">
        <v>2</v>
      </c>
      <c r="B7534" s="3" t="s">
        <v>13893</v>
      </c>
      <c r="C7534" s="3" t="s">
        <v>17194</v>
      </c>
      <c r="D7534" s="12" t="s">
        <v>21432</v>
      </c>
      <c r="E7534" s="6" t="str">
        <f t="shared" si="373"/>
        <v>module=gmail_healthb</v>
      </c>
      <c r="F7534" s="6" t="str">
        <f t="shared" si="374"/>
        <v>module=smail_healthb</v>
      </c>
    </row>
    <row r="7535" spans="1:6" ht="30" customHeight="1">
      <c r="A7535" s="3" t="s">
        <v>2</v>
      </c>
      <c r="B7535" s="3" t="s">
        <v>13894</v>
      </c>
      <c r="C7535" s="3" t="s">
        <v>17195</v>
      </c>
      <c r="D7535" s="12" t="s">
        <v>21433</v>
      </c>
      <c r="E7535" s="6" t="str">
        <f t="shared" si="373"/>
        <v>module=gmail_healthb</v>
      </c>
      <c r="F7535" s="6" t="str">
        <f t="shared" si="374"/>
        <v>module=smail_healthb</v>
      </c>
    </row>
    <row r="7536" spans="1:6" ht="30" customHeight="1">
      <c r="A7536" s="3" t="s">
        <v>2</v>
      </c>
      <c r="B7536" s="3" t="s">
        <v>13895</v>
      </c>
      <c r="C7536" s="3" t="s">
        <v>17196</v>
      </c>
      <c r="D7536" s="12" t="s">
        <v>21434</v>
      </c>
      <c r="E7536" s="6" t="str">
        <f t="shared" si="373"/>
        <v>module=gmail_healthb</v>
      </c>
      <c r="F7536" s="6" t="str">
        <f t="shared" si="374"/>
        <v>module=smail_healthb</v>
      </c>
    </row>
    <row r="7537" spans="1:6" ht="30" customHeight="1">
      <c r="A7537" s="3" t="s">
        <v>2</v>
      </c>
      <c r="B7537" s="3" t="s">
        <v>13896</v>
      </c>
      <c r="C7537" s="3" t="s">
        <v>17197</v>
      </c>
      <c r="D7537" s="12" t="s">
        <v>21435</v>
      </c>
      <c r="E7537" s="6" t="str">
        <f t="shared" si="373"/>
        <v>module=gmail_healthb</v>
      </c>
      <c r="F7537" s="6" t="str">
        <f t="shared" si="374"/>
        <v>module=smail_healthb</v>
      </c>
    </row>
    <row r="7538" spans="1:6" ht="30" customHeight="1">
      <c r="A7538" s="3" t="s">
        <v>2</v>
      </c>
      <c r="B7538" s="3" t="s">
        <v>13897</v>
      </c>
      <c r="C7538" s="3" t="s">
        <v>17198</v>
      </c>
      <c r="D7538" s="12" t="s">
        <v>21436</v>
      </c>
      <c r="E7538" s="6" t="str">
        <f t="shared" si="373"/>
        <v>module=gmail_healthb</v>
      </c>
      <c r="F7538" s="6" t="str">
        <f t="shared" si="374"/>
        <v>module=smail_healthb</v>
      </c>
    </row>
    <row r="7539" spans="1:6" ht="30" customHeight="1">
      <c r="A7539" s="3" t="s">
        <v>2</v>
      </c>
      <c r="B7539" s="3" t="s">
        <v>13898</v>
      </c>
      <c r="C7539" s="3" t="s">
        <v>17199</v>
      </c>
      <c r="D7539" s="12" t="s">
        <v>21437</v>
      </c>
      <c r="E7539" s="6" t="str">
        <f t="shared" si="373"/>
        <v>module=gmail_healthb</v>
      </c>
      <c r="F7539" s="6" t="str">
        <f t="shared" si="374"/>
        <v>module=smail_healthb</v>
      </c>
    </row>
    <row r="7540" spans="1:6" ht="30" customHeight="1">
      <c r="A7540" s="3" t="s">
        <v>2</v>
      </c>
      <c r="B7540" s="3" t="s">
        <v>13899</v>
      </c>
      <c r="C7540" s="3" t="s">
        <v>17200</v>
      </c>
      <c r="D7540" s="12" t="s">
        <v>21438</v>
      </c>
      <c r="E7540" s="6" t="str">
        <f t="shared" si="373"/>
        <v>module=gmail_healthb</v>
      </c>
      <c r="F7540" s="6" t="str">
        <f t="shared" si="374"/>
        <v>module=smail_healthb</v>
      </c>
    </row>
    <row r="7541" spans="1:6" ht="30" customHeight="1">
      <c r="A7541" s="3" t="s">
        <v>2</v>
      </c>
      <c r="B7541" s="3" t="s">
        <v>13900</v>
      </c>
      <c r="C7541" s="3" t="s">
        <v>17201</v>
      </c>
      <c r="D7541" s="12" t="s">
        <v>21439</v>
      </c>
      <c r="E7541" s="6" t="str">
        <f t="shared" si="373"/>
        <v>module=gmail_healthb</v>
      </c>
      <c r="F7541" s="6" t="str">
        <f t="shared" si="374"/>
        <v>module=smail_healthb</v>
      </c>
    </row>
    <row r="7542" spans="1:6" ht="30" customHeight="1">
      <c r="A7542" s="3" t="s">
        <v>2</v>
      </c>
      <c r="B7542" s="3" t="s">
        <v>13901</v>
      </c>
      <c r="C7542" s="3" t="s">
        <v>17202</v>
      </c>
      <c r="D7542" s="12" t="s">
        <v>21440</v>
      </c>
      <c r="E7542" s="6" t="str">
        <f t="shared" si="373"/>
        <v>module=gmail_healthb</v>
      </c>
      <c r="F7542" s="6" t="str">
        <f t="shared" si="374"/>
        <v>module=smail_healthb</v>
      </c>
    </row>
    <row r="7543" spans="1:6" ht="30" customHeight="1">
      <c r="A7543" s="3" t="s">
        <v>2</v>
      </c>
      <c r="B7543" s="3" t="s">
        <v>13902</v>
      </c>
      <c r="C7543" s="3" t="s">
        <v>17203</v>
      </c>
      <c r="D7543" s="12" t="s">
        <v>21441</v>
      </c>
      <c r="E7543" s="6" t="str">
        <f t="shared" si="373"/>
        <v>module=gmail_healthb</v>
      </c>
      <c r="F7543" s="6" t="str">
        <f t="shared" si="374"/>
        <v>module=smail_healthb</v>
      </c>
    </row>
    <row r="7544" spans="1:6" ht="30" customHeight="1">
      <c r="A7544" s="3" t="s">
        <v>2</v>
      </c>
      <c r="B7544" s="3" t="s">
        <v>13903</v>
      </c>
      <c r="C7544" s="3" t="s">
        <v>17204</v>
      </c>
      <c r="D7544" s="12" t="s">
        <v>21442</v>
      </c>
      <c r="E7544" s="6" t="str">
        <f t="shared" si="373"/>
        <v>module=gmail_healthb</v>
      </c>
      <c r="F7544" s="6" t="str">
        <f t="shared" si="374"/>
        <v>module=smail_healthb</v>
      </c>
    </row>
    <row r="7545" spans="1:6" ht="30" customHeight="1">
      <c r="A7545" s="3" t="s">
        <v>2</v>
      </c>
      <c r="B7545" s="3" t="s">
        <v>13904</v>
      </c>
      <c r="C7545" s="3" t="s">
        <v>17205</v>
      </c>
      <c r="D7545" s="12" t="s">
        <v>21443</v>
      </c>
      <c r="E7545" s="6" t="str">
        <f t="shared" si="373"/>
        <v>module=gmail_healthb</v>
      </c>
      <c r="F7545" s="6" t="str">
        <f t="shared" si="374"/>
        <v>module=smail_healthb</v>
      </c>
    </row>
    <row r="7546" spans="1:6" ht="30" customHeight="1">
      <c r="A7546" s="3" t="s">
        <v>2</v>
      </c>
      <c r="B7546" s="3" t="s">
        <v>13905</v>
      </c>
      <c r="C7546" s="3" t="s">
        <v>17206</v>
      </c>
      <c r="D7546" s="12" t="s">
        <v>21444</v>
      </c>
      <c r="E7546" s="6" t="str">
        <f t="shared" si="373"/>
        <v>module=gmail_healthb</v>
      </c>
      <c r="F7546" s="6" t="str">
        <f t="shared" si="374"/>
        <v>module=smail_healthb</v>
      </c>
    </row>
    <row r="7547" spans="1:6" ht="30" customHeight="1">
      <c r="A7547" s="3" t="s">
        <v>2</v>
      </c>
      <c r="B7547" s="3" t="s">
        <v>13906</v>
      </c>
      <c r="C7547" s="3" t="s">
        <v>17207</v>
      </c>
      <c r="D7547" s="12" t="s">
        <v>21445</v>
      </c>
      <c r="E7547" s="6" t="str">
        <f t="shared" si="373"/>
        <v>module=gmail_healthb</v>
      </c>
      <c r="F7547" s="6" t="str">
        <f t="shared" si="374"/>
        <v>module=smail_healthb</v>
      </c>
    </row>
    <row r="7548" spans="1:6" ht="30" customHeight="1">
      <c r="A7548" s="3" t="s">
        <v>2</v>
      </c>
      <c r="B7548" s="3" t="s">
        <v>13907</v>
      </c>
      <c r="C7548" s="3" t="s">
        <v>17208</v>
      </c>
      <c r="D7548" s="12" t="s">
        <v>21446</v>
      </c>
      <c r="E7548" s="6" t="str">
        <f t="shared" si="373"/>
        <v>module=gmail_healthb</v>
      </c>
      <c r="F7548" s="6" t="str">
        <f t="shared" si="374"/>
        <v>module=smail_healthb</v>
      </c>
    </row>
    <row r="7549" spans="1:6" ht="30" customHeight="1">
      <c r="A7549" s="3" t="s">
        <v>2</v>
      </c>
      <c r="B7549" s="3" t="s">
        <v>13908</v>
      </c>
      <c r="C7549" s="3" t="s">
        <v>17209</v>
      </c>
      <c r="D7549" s="12" t="s">
        <v>21447</v>
      </c>
      <c r="E7549" s="6" t="str">
        <f t="shared" si="373"/>
        <v>module=gmail_healthb</v>
      </c>
      <c r="F7549" s="6" t="str">
        <f t="shared" si="374"/>
        <v>module=smail_healthb</v>
      </c>
    </row>
    <row r="7550" spans="1:6" ht="30" customHeight="1">
      <c r="A7550" s="3" t="s">
        <v>2</v>
      </c>
      <c r="B7550" s="3" t="s">
        <v>13909</v>
      </c>
      <c r="C7550" s="3" t="s">
        <v>17210</v>
      </c>
      <c r="D7550" s="12" t="s">
        <v>21448</v>
      </c>
      <c r="E7550" s="6" t="str">
        <f t="shared" si="373"/>
        <v>module=gmail_healthb</v>
      </c>
      <c r="F7550" s="6" t="str">
        <f t="shared" si="374"/>
        <v>module=smail_healthb</v>
      </c>
    </row>
    <row r="7551" spans="1:6" ht="30" customHeight="1">
      <c r="A7551" s="3" t="s">
        <v>2</v>
      </c>
      <c r="B7551" s="3" t="s">
        <v>13910</v>
      </c>
      <c r="C7551" s="3" t="s">
        <v>17211</v>
      </c>
      <c r="D7551" s="12" t="s">
        <v>21449</v>
      </c>
      <c r="E7551" s="6" t="str">
        <f t="shared" si="373"/>
        <v>module=gmail_healthb</v>
      </c>
      <c r="F7551" s="6" t="str">
        <f t="shared" si="374"/>
        <v>module=smail_healthb</v>
      </c>
    </row>
    <row r="7552" spans="1:6" ht="30" customHeight="1">
      <c r="A7552" s="3" t="s">
        <v>2</v>
      </c>
      <c r="B7552" s="3" t="s">
        <v>13911</v>
      </c>
      <c r="C7552" s="3" t="s">
        <v>17212</v>
      </c>
      <c r="D7552" s="12" t="s">
        <v>21450</v>
      </c>
      <c r="E7552" s="6" t="str">
        <f t="shared" si="373"/>
        <v>module=gmail_healthb</v>
      </c>
      <c r="F7552" s="6" t="str">
        <f t="shared" si="374"/>
        <v>module=smail_healthb</v>
      </c>
    </row>
    <row r="7553" spans="1:6" ht="30" customHeight="1">
      <c r="A7553" s="3" t="s">
        <v>2</v>
      </c>
      <c r="B7553" s="3" t="s">
        <v>13912</v>
      </c>
      <c r="C7553" s="3" t="s">
        <v>17213</v>
      </c>
      <c r="D7553" s="12" t="s">
        <v>21451</v>
      </c>
      <c r="E7553" s="6" t="str">
        <f t="shared" si="373"/>
        <v>module=gmail_healthb</v>
      </c>
      <c r="F7553" s="6" t="str">
        <f t="shared" si="374"/>
        <v>module=smail_healthb</v>
      </c>
    </row>
    <row r="7554" spans="1:6" ht="30" customHeight="1">
      <c r="A7554" s="3" t="s">
        <v>2</v>
      </c>
      <c r="B7554" s="3" t="s">
        <v>13913</v>
      </c>
      <c r="C7554" s="3" t="s">
        <v>17214</v>
      </c>
      <c r="D7554" s="12" t="s">
        <v>21452</v>
      </c>
      <c r="E7554" s="6" t="str">
        <f t="shared" si="373"/>
        <v>module=gmail_healthb</v>
      </c>
      <c r="F7554" s="6" t="str">
        <f t="shared" si="374"/>
        <v>module=smail_healthb</v>
      </c>
    </row>
    <row r="7555" spans="1:6" ht="30" customHeight="1">
      <c r="A7555" s="3" t="s">
        <v>2</v>
      </c>
      <c r="B7555" s="3" t="s">
        <v>13914</v>
      </c>
      <c r="C7555" s="3" t="s">
        <v>17215</v>
      </c>
      <c r="D7555" s="12" t="s">
        <v>21453</v>
      </c>
      <c r="E7555" s="6" t="str">
        <f t="shared" si="373"/>
        <v>module=gmail_healthb</v>
      </c>
      <c r="F7555" s="6" t="str">
        <f t="shared" si="374"/>
        <v>module=smail_healthb</v>
      </c>
    </row>
    <row r="7556" spans="1:6" ht="30" customHeight="1">
      <c r="A7556" s="3" t="s">
        <v>2</v>
      </c>
      <c r="B7556" s="3" t="s">
        <v>13915</v>
      </c>
      <c r="C7556" s="3" t="s">
        <v>17216</v>
      </c>
      <c r="D7556" s="12" t="s">
        <v>21454</v>
      </c>
      <c r="E7556" s="6" t="str">
        <f t="shared" si="373"/>
        <v>module=gmail_healthb</v>
      </c>
      <c r="F7556" s="6" t="str">
        <f t="shared" si="374"/>
        <v>module=smail_healthb</v>
      </c>
    </row>
    <row r="7557" spans="1:6" ht="30" customHeight="1">
      <c r="A7557" s="3" t="s">
        <v>2</v>
      </c>
      <c r="B7557" s="3" t="s">
        <v>13916</v>
      </c>
      <c r="C7557" s="3" t="s">
        <v>17217</v>
      </c>
      <c r="D7557" s="12" t="s">
        <v>21455</v>
      </c>
      <c r="E7557" s="6" t="str">
        <f t="shared" si="373"/>
        <v>module=gmail_healthb</v>
      </c>
      <c r="F7557" s="6" t="str">
        <f t="shared" si="374"/>
        <v>module=smail_healthb</v>
      </c>
    </row>
    <row r="7558" spans="1:6" ht="30" customHeight="1">
      <c r="A7558" s="3" t="s">
        <v>2</v>
      </c>
      <c r="B7558" s="3" t="s">
        <v>13917</v>
      </c>
      <c r="C7558" s="3" t="s">
        <v>17218</v>
      </c>
      <c r="D7558" s="12" t="s">
        <v>21456</v>
      </c>
      <c r="E7558" s="6" t="str">
        <f t="shared" si="373"/>
        <v>module=gmail_healthb</v>
      </c>
      <c r="F7558" s="6" t="str">
        <f t="shared" si="374"/>
        <v>module=smail_healthb</v>
      </c>
    </row>
    <row r="7559" spans="1:6" ht="30" customHeight="1">
      <c r="A7559" s="3" t="s">
        <v>2</v>
      </c>
      <c r="B7559" s="3" t="s">
        <v>13918</v>
      </c>
      <c r="C7559" s="3" t="s">
        <v>17219</v>
      </c>
      <c r="D7559" s="12" t="s">
        <v>21457</v>
      </c>
      <c r="E7559" s="6" t="str">
        <f t="shared" si="373"/>
        <v>module=gmail_healthb</v>
      </c>
      <c r="F7559" s="6" t="str">
        <f t="shared" si="374"/>
        <v>module=smail_healthb</v>
      </c>
    </row>
    <row r="7560" spans="1:6" ht="30" customHeight="1">
      <c r="A7560" s="3" t="s">
        <v>2</v>
      </c>
      <c r="B7560" s="3" t="s">
        <v>13919</v>
      </c>
      <c r="C7560" s="3" t="s">
        <v>17220</v>
      </c>
      <c r="D7560" s="12" t="s">
        <v>21458</v>
      </c>
      <c r="E7560" s="6" t="str">
        <f t="shared" si="373"/>
        <v>module=gmail_healthb</v>
      </c>
      <c r="F7560" s="6" t="str">
        <f t="shared" si="374"/>
        <v>module=smail_healthb</v>
      </c>
    </row>
    <row r="7561" spans="1:6" ht="30" customHeight="1">
      <c r="A7561" s="3" t="s">
        <v>2</v>
      </c>
      <c r="B7561" s="3" t="s">
        <v>13920</v>
      </c>
      <c r="C7561" s="3" t="s">
        <v>17221</v>
      </c>
      <c r="D7561" s="12" t="s">
        <v>21459</v>
      </c>
      <c r="E7561" s="6" t="str">
        <f t="shared" si="373"/>
        <v>module=gmail_healthb</v>
      </c>
      <c r="F7561" s="6" t="str">
        <f t="shared" si="374"/>
        <v>module=smail_healthb</v>
      </c>
    </row>
    <row r="7562" spans="1:6" ht="30" customHeight="1">
      <c r="A7562" s="3" t="s">
        <v>2</v>
      </c>
      <c r="B7562" s="3" t="s">
        <v>13921</v>
      </c>
      <c r="C7562" s="3" t="s">
        <v>17222</v>
      </c>
      <c r="D7562" s="12" t="s">
        <v>21460</v>
      </c>
      <c r="E7562" s="6" t="str">
        <f t="shared" si="373"/>
        <v>module=gmail_healthb</v>
      </c>
      <c r="F7562" s="6" t="str">
        <f t="shared" si="374"/>
        <v>module=smail_healthb</v>
      </c>
    </row>
    <row r="7563" spans="1:6" ht="30" customHeight="1">
      <c r="A7563" s="3" t="s">
        <v>2</v>
      </c>
      <c r="B7563" s="3" t="s">
        <v>13922</v>
      </c>
      <c r="C7563" s="3" t="s">
        <v>17223</v>
      </c>
      <c r="D7563" s="12" t="s">
        <v>21461</v>
      </c>
      <c r="E7563" s="6" t="str">
        <f t="shared" ref="E7563:E7626" si="375">HYPERLINK("http://www.ssc.wisc.edu/wlsresearch/documentation/waves/?wave=grad2k&amp;module=gmail_healthb","module=gmail_healthb")</f>
        <v>module=gmail_healthb</v>
      </c>
      <c r="F7563" s="6" t="str">
        <f t="shared" ref="F7563:F7626" si="376">HYPERLINK("http://www.ssc.wisc.edu/wlsresearch/documentation/waves/?wave=sib2k&amp;module=smail_healthb","module=smail_healthb")</f>
        <v>module=smail_healthb</v>
      </c>
    </row>
    <row r="7564" spans="1:6" ht="30" customHeight="1">
      <c r="A7564" s="3" t="s">
        <v>2</v>
      </c>
      <c r="B7564" s="3" t="s">
        <v>13923</v>
      </c>
      <c r="C7564" s="3" t="s">
        <v>17224</v>
      </c>
      <c r="D7564" s="12" t="s">
        <v>21462</v>
      </c>
      <c r="E7564" s="6" t="str">
        <f t="shared" si="375"/>
        <v>module=gmail_healthb</v>
      </c>
      <c r="F7564" s="6" t="str">
        <f t="shared" si="376"/>
        <v>module=smail_healthb</v>
      </c>
    </row>
    <row r="7565" spans="1:6" ht="30" customHeight="1">
      <c r="A7565" s="3" t="s">
        <v>2</v>
      </c>
      <c r="B7565" s="3" t="s">
        <v>13924</v>
      </c>
      <c r="C7565" s="3" t="s">
        <v>17225</v>
      </c>
      <c r="D7565" s="12" t="s">
        <v>21463</v>
      </c>
      <c r="E7565" s="6" t="str">
        <f t="shared" si="375"/>
        <v>module=gmail_healthb</v>
      </c>
      <c r="F7565" s="6" t="str">
        <f t="shared" si="376"/>
        <v>module=smail_healthb</v>
      </c>
    </row>
    <row r="7566" spans="1:6" ht="30" customHeight="1">
      <c r="A7566" s="3" t="s">
        <v>2</v>
      </c>
      <c r="B7566" s="3" t="s">
        <v>13925</v>
      </c>
      <c r="C7566" s="3" t="s">
        <v>17226</v>
      </c>
      <c r="D7566" s="12" t="s">
        <v>21464</v>
      </c>
      <c r="E7566" s="6" t="str">
        <f t="shared" si="375"/>
        <v>module=gmail_healthb</v>
      </c>
      <c r="F7566" s="6" t="str">
        <f t="shared" si="376"/>
        <v>module=smail_healthb</v>
      </c>
    </row>
    <row r="7567" spans="1:6" ht="30" customHeight="1">
      <c r="A7567" s="3" t="s">
        <v>2</v>
      </c>
      <c r="B7567" s="3" t="s">
        <v>13926</v>
      </c>
      <c r="C7567" s="3" t="s">
        <v>17227</v>
      </c>
      <c r="D7567" s="12" t="s">
        <v>21465</v>
      </c>
      <c r="E7567" s="6" t="str">
        <f t="shared" si="375"/>
        <v>module=gmail_healthb</v>
      </c>
      <c r="F7567" s="6" t="str">
        <f t="shared" si="376"/>
        <v>module=smail_healthb</v>
      </c>
    </row>
    <row r="7568" spans="1:6" ht="30" customHeight="1">
      <c r="A7568" s="3" t="s">
        <v>2</v>
      </c>
      <c r="B7568" s="3" t="s">
        <v>13927</v>
      </c>
      <c r="C7568" s="3" t="s">
        <v>17228</v>
      </c>
      <c r="D7568" s="12" t="s">
        <v>21466</v>
      </c>
      <c r="E7568" s="6" t="str">
        <f t="shared" si="375"/>
        <v>module=gmail_healthb</v>
      </c>
      <c r="F7568" s="6" t="str">
        <f t="shared" si="376"/>
        <v>module=smail_healthb</v>
      </c>
    </row>
    <row r="7569" spans="1:6" ht="30" customHeight="1">
      <c r="A7569" s="3" t="s">
        <v>2</v>
      </c>
      <c r="B7569" s="3" t="s">
        <v>13928</v>
      </c>
      <c r="C7569" s="3" t="s">
        <v>17229</v>
      </c>
      <c r="D7569" s="12" t="s">
        <v>21467</v>
      </c>
      <c r="E7569" s="6" t="str">
        <f t="shared" si="375"/>
        <v>module=gmail_healthb</v>
      </c>
      <c r="F7569" s="6" t="str">
        <f t="shared" si="376"/>
        <v>module=smail_healthb</v>
      </c>
    </row>
    <row r="7570" spans="1:6" ht="30" customHeight="1">
      <c r="A7570" s="3" t="s">
        <v>2</v>
      </c>
      <c r="B7570" s="3" t="s">
        <v>13929</v>
      </c>
      <c r="C7570" s="3" t="s">
        <v>17230</v>
      </c>
      <c r="D7570" s="12" t="s">
        <v>21468</v>
      </c>
      <c r="E7570" s="6" t="str">
        <f t="shared" si="375"/>
        <v>module=gmail_healthb</v>
      </c>
      <c r="F7570" s="6" t="str">
        <f t="shared" si="376"/>
        <v>module=smail_healthb</v>
      </c>
    </row>
    <row r="7571" spans="1:6" ht="30" customHeight="1">
      <c r="A7571" s="3" t="s">
        <v>2</v>
      </c>
      <c r="B7571" s="3" t="s">
        <v>13930</v>
      </c>
      <c r="C7571" s="3" t="s">
        <v>17231</v>
      </c>
      <c r="D7571" s="12" t="s">
        <v>21469</v>
      </c>
      <c r="E7571" s="6" t="str">
        <f t="shared" si="375"/>
        <v>module=gmail_healthb</v>
      </c>
      <c r="F7571" s="6" t="str">
        <f t="shared" si="376"/>
        <v>module=smail_healthb</v>
      </c>
    </row>
    <row r="7572" spans="1:6" ht="30" customHeight="1">
      <c r="A7572" s="3" t="s">
        <v>2</v>
      </c>
      <c r="B7572" s="3" t="s">
        <v>13931</v>
      </c>
      <c r="C7572" s="3" t="s">
        <v>17232</v>
      </c>
      <c r="D7572" s="12" t="s">
        <v>21470</v>
      </c>
      <c r="E7572" s="6" t="str">
        <f t="shared" si="375"/>
        <v>module=gmail_healthb</v>
      </c>
      <c r="F7572" s="6" t="str">
        <f t="shared" si="376"/>
        <v>module=smail_healthb</v>
      </c>
    </row>
    <row r="7573" spans="1:6" ht="30" customHeight="1">
      <c r="A7573" s="3" t="s">
        <v>2</v>
      </c>
      <c r="B7573" s="3" t="s">
        <v>13932</v>
      </c>
      <c r="C7573" s="3" t="s">
        <v>17233</v>
      </c>
      <c r="D7573" s="12" t="s">
        <v>21471</v>
      </c>
      <c r="E7573" s="6" t="str">
        <f t="shared" si="375"/>
        <v>module=gmail_healthb</v>
      </c>
      <c r="F7573" s="6" t="str">
        <f t="shared" si="376"/>
        <v>module=smail_healthb</v>
      </c>
    </row>
    <row r="7574" spans="1:6" ht="30" customHeight="1">
      <c r="A7574" s="3" t="s">
        <v>2</v>
      </c>
      <c r="B7574" s="3" t="s">
        <v>13933</v>
      </c>
      <c r="C7574" s="3" t="s">
        <v>17234</v>
      </c>
      <c r="D7574" s="12" t="s">
        <v>21472</v>
      </c>
      <c r="E7574" s="6" t="str">
        <f t="shared" si="375"/>
        <v>module=gmail_healthb</v>
      </c>
      <c r="F7574" s="6" t="str">
        <f t="shared" si="376"/>
        <v>module=smail_healthb</v>
      </c>
    </row>
    <row r="7575" spans="1:6" ht="30" customHeight="1">
      <c r="A7575" s="3" t="s">
        <v>2</v>
      </c>
      <c r="B7575" s="3" t="s">
        <v>13934</v>
      </c>
      <c r="C7575" s="3" t="s">
        <v>17235</v>
      </c>
      <c r="D7575" s="12" t="s">
        <v>21473</v>
      </c>
      <c r="E7575" s="6" t="str">
        <f t="shared" si="375"/>
        <v>module=gmail_healthb</v>
      </c>
      <c r="F7575" s="6" t="str">
        <f t="shared" si="376"/>
        <v>module=smail_healthb</v>
      </c>
    </row>
    <row r="7576" spans="1:6" ht="30" customHeight="1">
      <c r="A7576" s="3" t="s">
        <v>2</v>
      </c>
      <c r="B7576" s="3" t="s">
        <v>13935</v>
      </c>
      <c r="C7576" s="3" t="s">
        <v>17236</v>
      </c>
      <c r="D7576" s="12" t="s">
        <v>21474</v>
      </c>
      <c r="E7576" s="6" t="str">
        <f t="shared" si="375"/>
        <v>module=gmail_healthb</v>
      </c>
      <c r="F7576" s="6" t="str">
        <f t="shared" si="376"/>
        <v>module=smail_healthb</v>
      </c>
    </row>
    <row r="7577" spans="1:6" ht="30" customHeight="1">
      <c r="A7577" s="3" t="s">
        <v>2</v>
      </c>
      <c r="B7577" s="3" t="s">
        <v>13936</v>
      </c>
      <c r="C7577" s="3" t="s">
        <v>17237</v>
      </c>
      <c r="D7577" s="12" t="s">
        <v>21475</v>
      </c>
      <c r="E7577" s="6" t="str">
        <f t="shared" si="375"/>
        <v>module=gmail_healthb</v>
      </c>
      <c r="F7577" s="6" t="str">
        <f t="shared" si="376"/>
        <v>module=smail_healthb</v>
      </c>
    </row>
    <row r="7578" spans="1:6" ht="30" customHeight="1">
      <c r="A7578" s="3" t="s">
        <v>2</v>
      </c>
      <c r="B7578" s="3" t="s">
        <v>13937</v>
      </c>
      <c r="C7578" s="3" t="s">
        <v>17238</v>
      </c>
      <c r="D7578" s="12" t="s">
        <v>21476</v>
      </c>
      <c r="E7578" s="6" t="str">
        <f t="shared" si="375"/>
        <v>module=gmail_healthb</v>
      </c>
      <c r="F7578" s="6" t="str">
        <f t="shared" si="376"/>
        <v>module=smail_healthb</v>
      </c>
    </row>
    <row r="7579" spans="1:6" ht="30" customHeight="1">
      <c r="A7579" s="3" t="s">
        <v>2</v>
      </c>
      <c r="B7579" s="3" t="s">
        <v>13938</v>
      </c>
      <c r="C7579" s="3" t="s">
        <v>17239</v>
      </c>
      <c r="D7579" s="12" t="s">
        <v>21477</v>
      </c>
      <c r="E7579" s="6" t="str">
        <f t="shared" si="375"/>
        <v>module=gmail_healthb</v>
      </c>
      <c r="F7579" s="6" t="str">
        <f t="shared" si="376"/>
        <v>module=smail_healthb</v>
      </c>
    </row>
    <row r="7580" spans="1:6" ht="30" customHeight="1">
      <c r="A7580" s="3" t="s">
        <v>2</v>
      </c>
      <c r="B7580" s="3" t="s">
        <v>13939</v>
      </c>
      <c r="C7580" s="3" t="s">
        <v>17240</v>
      </c>
      <c r="D7580" s="12" t="s">
        <v>21478</v>
      </c>
      <c r="E7580" s="6" t="str">
        <f t="shared" si="375"/>
        <v>module=gmail_healthb</v>
      </c>
      <c r="F7580" s="6" t="str">
        <f t="shared" si="376"/>
        <v>module=smail_healthb</v>
      </c>
    </row>
    <row r="7581" spans="1:6" ht="30" customHeight="1">
      <c r="A7581" s="3" t="s">
        <v>2</v>
      </c>
      <c r="B7581" s="3" t="s">
        <v>13940</v>
      </c>
      <c r="C7581" s="3" t="s">
        <v>17241</v>
      </c>
      <c r="D7581" s="12" t="s">
        <v>21479</v>
      </c>
      <c r="E7581" s="6" t="str">
        <f t="shared" si="375"/>
        <v>module=gmail_healthb</v>
      </c>
      <c r="F7581" s="6" t="str">
        <f t="shared" si="376"/>
        <v>module=smail_healthb</v>
      </c>
    </row>
    <row r="7582" spans="1:6" ht="30" customHeight="1">
      <c r="A7582" s="3" t="s">
        <v>2</v>
      </c>
      <c r="B7582" s="3" t="s">
        <v>13941</v>
      </c>
      <c r="C7582" s="3" t="s">
        <v>17242</v>
      </c>
      <c r="D7582" s="12" t="s">
        <v>21480</v>
      </c>
      <c r="E7582" s="6" t="str">
        <f t="shared" si="375"/>
        <v>module=gmail_healthb</v>
      </c>
      <c r="F7582" s="6" t="str">
        <f t="shared" si="376"/>
        <v>module=smail_healthb</v>
      </c>
    </row>
    <row r="7583" spans="1:6" ht="30" customHeight="1">
      <c r="A7583" s="3" t="s">
        <v>2</v>
      </c>
      <c r="B7583" s="3" t="s">
        <v>13942</v>
      </c>
      <c r="C7583" s="3" t="s">
        <v>17243</v>
      </c>
      <c r="D7583" s="12" t="s">
        <v>21481</v>
      </c>
      <c r="E7583" s="6" t="str">
        <f t="shared" si="375"/>
        <v>module=gmail_healthb</v>
      </c>
      <c r="F7583" s="6" t="str">
        <f t="shared" si="376"/>
        <v>module=smail_healthb</v>
      </c>
    </row>
    <row r="7584" spans="1:6" ht="30" customHeight="1">
      <c r="A7584" s="3" t="s">
        <v>2</v>
      </c>
      <c r="B7584" s="3" t="s">
        <v>13943</v>
      </c>
      <c r="C7584" s="3" t="s">
        <v>17244</v>
      </c>
      <c r="D7584" s="12" t="s">
        <v>21482</v>
      </c>
      <c r="E7584" s="6" t="str">
        <f t="shared" si="375"/>
        <v>module=gmail_healthb</v>
      </c>
      <c r="F7584" s="6" t="str">
        <f t="shared" si="376"/>
        <v>module=smail_healthb</v>
      </c>
    </row>
    <row r="7585" spans="1:6" ht="30" customHeight="1">
      <c r="A7585" s="3" t="s">
        <v>2</v>
      </c>
      <c r="B7585" s="3" t="s">
        <v>13944</v>
      </c>
      <c r="C7585" s="3" t="s">
        <v>17245</v>
      </c>
      <c r="D7585" s="12" t="s">
        <v>21483</v>
      </c>
      <c r="E7585" s="6" t="str">
        <f t="shared" si="375"/>
        <v>module=gmail_healthb</v>
      </c>
      <c r="F7585" s="6" t="str">
        <f t="shared" si="376"/>
        <v>module=smail_healthb</v>
      </c>
    </row>
    <row r="7586" spans="1:6" ht="30" customHeight="1">
      <c r="A7586" s="3" t="s">
        <v>2</v>
      </c>
      <c r="B7586" s="3" t="s">
        <v>13945</v>
      </c>
      <c r="C7586" s="3" t="s">
        <v>17246</v>
      </c>
      <c r="D7586" s="12" t="s">
        <v>21484</v>
      </c>
      <c r="E7586" s="6" t="str">
        <f t="shared" si="375"/>
        <v>module=gmail_healthb</v>
      </c>
      <c r="F7586" s="6" t="str">
        <f t="shared" si="376"/>
        <v>module=smail_healthb</v>
      </c>
    </row>
    <row r="7587" spans="1:6" ht="30" customHeight="1">
      <c r="A7587" s="3" t="s">
        <v>2</v>
      </c>
      <c r="B7587" s="3" t="s">
        <v>13946</v>
      </c>
      <c r="C7587" s="3" t="s">
        <v>17247</v>
      </c>
      <c r="D7587" s="12" t="s">
        <v>21485</v>
      </c>
      <c r="E7587" s="6" t="str">
        <f t="shared" si="375"/>
        <v>module=gmail_healthb</v>
      </c>
      <c r="F7587" s="6" t="str">
        <f t="shared" si="376"/>
        <v>module=smail_healthb</v>
      </c>
    </row>
    <row r="7588" spans="1:6" ht="30" customHeight="1">
      <c r="A7588" s="3" t="s">
        <v>2</v>
      </c>
      <c r="B7588" s="3" t="s">
        <v>13947</v>
      </c>
      <c r="C7588" s="3" t="s">
        <v>17248</v>
      </c>
      <c r="D7588" s="12" t="s">
        <v>21486</v>
      </c>
      <c r="E7588" s="6" t="str">
        <f t="shared" si="375"/>
        <v>module=gmail_healthb</v>
      </c>
      <c r="F7588" s="6" t="str">
        <f t="shared" si="376"/>
        <v>module=smail_healthb</v>
      </c>
    </row>
    <row r="7589" spans="1:6" ht="30" customHeight="1">
      <c r="A7589" s="3" t="s">
        <v>2</v>
      </c>
      <c r="B7589" s="3" t="s">
        <v>13948</v>
      </c>
      <c r="C7589" s="3" t="s">
        <v>17249</v>
      </c>
      <c r="D7589" s="12" t="s">
        <v>19563</v>
      </c>
      <c r="E7589" s="6" t="str">
        <f t="shared" si="375"/>
        <v>module=gmail_healthb</v>
      </c>
      <c r="F7589" s="6" t="str">
        <f t="shared" si="376"/>
        <v>module=smail_healthb</v>
      </c>
    </row>
    <row r="7590" spans="1:6" ht="30" customHeight="1">
      <c r="A7590" s="3" t="s">
        <v>2</v>
      </c>
      <c r="B7590" s="3" t="s">
        <v>13949</v>
      </c>
      <c r="C7590" s="3" t="s">
        <v>17250</v>
      </c>
      <c r="D7590" s="12" t="s">
        <v>19564</v>
      </c>
      <c r="E7590" s="6" t="str">
        <f t="shared" si="375"/>
        <v>module=gmail_healthb</v>
      </c>
      <c r="F7590" s="6" t="str">
        <f t="shared" si="376"/>
        <v>module=smail_healthb</v>
      </c>
    </row>
    <row r="7591" spans="1:6" ht="30" customHeight="1">
      <c r="A7591" s="3" t="s">
        <v>2</v>
      </c>
      <c r="B7591" s="3" t="s">
        <v>13950</v>
      </c>
      <c r="C7591" s="3" t="s">
        <v>17251</v>
      </c>
      <c r="D7591" s="12" t="s">
        <v>21487</v>
      </c>
      <c r="E7591" s="6" t="str">
        <f t="shared" si="375"/>
        <v>module=gmail_healthb</v>
      </c>
      <c r="F7591" s="6" t="str">
        <f t="shared" si="376"/>
        <v>module=smail_healthb</v>
      </c>
    </row>
    <row r="7592" spans="1:6" ht="30" customHeight="1">
      <c r="A7592" s="3" t="s">
        <v>2</v>
      </c>
      <c r="B7592" s="3" t="s">
        <v>13951</v>
      </c>
      <c r="C7592" s="3" t="s">
        <v>17252</v>
      </c>
      <c r="D7592" s="12" t="s">
        <v>21488</v>
      </c>
      <c r="E7592" s="6" t="str">
        <f t="shared" si="375"/>
        <v>module=gmail_healthb</v>
      </c>
      <c r="F7592" s="6" t="str">
        <f t="shared" si="376"/>
        <v>module=smail_healthb</v>
      </c>
    </row>
    <row r="7593" spans="1:6" ht="30" customHeight="1">
      <c r="A7593" s="3" t="s">
        <v>2</v>
      </c>
      <c r="B7593" s="3" t="s">
        <v>13952</v>
      </c>
      <c r="C7593" s="3" t="s">
        <v>17253</v>
      </c>
      <c r="D7593" s="12" t="s">
        <v>21489</v>
      </c>
      <c r="E7593" s="6" t="str">
        <f t="shared" si="375"/>
        <v>module=gmail_healthb</v>
      </c>
      <c r="F7593" s="6" t="str">
        <f t="shared" si="376"/>
        <v>module=smail_healthb</v>
      </c>
    </row>
    <row r="7594" spans="1:6" ht="30" customHeight="1">
      <c r="A7594" s="3" t="s">
        <v>2</v>
      </c>
      <c r="B7594" s="3" t="s">
        <v>13953</v>
      </c>
      <c r="C7594" s="3" t="s">
        <v>17254</v>
      </c>
      <c r="D7594" s="12" t="s">
        <v>21490</v>
      </c>
      <c r="E7594" s="6" t="str">
        <f t="shared" si="375"/>
        <v>module=gmail_healthb</v>
      </c>
      <c r="F7594" s="6" t="str">
        <f t="shared" si="376"/>
        <v>module=smail_healthb</v>
      </c>
    </row>
    <row r="7595" spans="1:6" ht="30" customHeight="1">
      <c r="A7595" s="3" t="s">
        <v>2</v>
      </c>
      <c r="B7595" s="3" t="s">
        <v>13954</v>
      </c>
      <c r="C7595" s="3" t="s">
        <v>17255</v>
      </c>
      <c r="D7595" s="12" t="s">
        <v>21491</v>
      </c>
      <c r="E7595" s="6" t="str">
        <f t="shared" si="375"/>
        <v>module=gmail_healthb</v>
      </c>
      <c r="F7595" s="6" t="str">
        <f t="shared" si="376"/>
        <v>module=smail_healthb</v>
      </c>
    </row>
    <row r="7596" spans="1:6" ht="30" customHeight="1">
      <c r="A7596" s="3" t="s">
        <v>2</v>
      </c>
      <c r="B7596" s="3" t="s">
        <v>13955</v>
      </c>
      <c r="C7596" s="3" t="s">
        <v>17256</v>
      </c>
      <c r="D7596" s="12" t="s">
        <v>21492</v>
      </c>
      <c r="E7596" s="6" t="str">
        <f t="shared" si="375"/>
        <v>module=gmail_healthb</v>
      </c>
      <c r="F7596" s="6" t="str">
        <f t="shared" si="376"/>
        <v>module=smail_healthb</v>
      </c>
    </row>
    <row r="7597" spans="1:6" ht="30" customHeight="1">
      <c r="A7597" s="3" t="s">
        <v>2</v>
      </c>
      <c r="B7597" s="3" t="s">
        <v>13956</v>
      </c>
      <c r="C7597" s="3" t="s">
        <v>17257</v>
      </c>
      <c r="D7597" s="12" t="s">
        <v>21493</v>
      </c>
      <c r="E7597" s="6" t="str">
        <f t="shared" si="375"/>
        <v>module=gmail_healthb</v>
      </c>
      <c r="F7597" s="6" t="str">
        <f t="shared" si="376"/>
        <v>module=smail_healthb</v>
      </c>
    </row>
    <row r="7598" spans="1:6" ht="30" customHeight="1">
      <c r="A7598" s="3" t="s">
        <v>2</v>
      </c>
      <c r="B7598" s="3" t="s">
        <v>13957</v>
      </c>
      <c r="C7598" s="3" t="s">
        <v>17258</v>
      </c>
      <c r="D7598" s="12" t="s">
        <v>21494</v>
      </c>
      <c r="E7598" s="6" t="str">
        <f t="shared" si="375"/>
        <v>module=gmail_healthb</v>
      </c>
      <c r="F7598" s="6" t="str">
        <f t="shared" si="376"/>
        <v>module=smail_healthb</v>
      </c>
    </row>
    <row r="7599" spans="1:6" ht="30" customHeight="1">
      <c r="A7599" s="3" t="s">
        <v>2</v>
      </c>
      <c r="B7599" s="3" t="s">
        <v>13958</v>
      </c>
      <c r="C7599" s="3" t="s">
        <v>17259</v>
      </c>
      <c r="D7599" s="12" t="s">
        <v>21495</v>
      </c>
      <c r="E7599" s="6" t="str">
        <f t="shared" si="375"/>
        <v>module=gmail_healthb</v>
      </c>
      <c r="F7599" s="6" t="str">
        <f t="shared" si="376"/>
        <v>module=smail_healthb</v>
      </c>
    </row>
    <row r="7600" spans="1:6" ht="30" customHeight="1">
      <c r="A7600" s="3" t="s">
        <v>2</v>
      </c>
      <c r="B7600" s="3" t="s">
        <v>13959</v>
      </c>
      <c r="C7600" s="3" t="s">
        <v>17260</v>
      </c>
      <c r="D7600" s="12" t="s">
        <v>21496</v>
      </c>
      <c r="E7600" s="6" t="str">
        <f t="shared" si="375"/>
        <v>module=gmail_healthb</v>
      </c>
      <c r="F7600" s="6" t="str">
        <f t="shared" si="376"/>
        <v>module=smail_healthb</v>
      </c>
    </row>
    <row r="7601" spans="1:6" ht="30" customHeight="1">
      <c r="A7601" s="3" t="s">
        <v>2</v>
      </c>
      <c r="B7601" s="3" t="s">
        <v>13960</v>
      </c>
      <c r="C7601" s="3" t="s">
        <v>17261</v>
      </c>
      <c r="D7601" s="12" t="s">
        <v>21497</v>
      </c>
      <c r="E7601" s="6" t="str">
        <f t="shared" si="375"/>
        <v>module=gmail_healthb</v>
      </c>
      <c r="F7601" s="6" t="str">
        <f t="shared" si="376"/>
        <v>module=smail_healthb</v>
      </c>
    </row>
    <row r="7602" spans="1:6" ht="30" customHeight="1">
      <c r="A7602" s="3" t="s">
        <v>2</v>
      </c>
      <c r="B7602" s="3" t="s">
        <v>13961</v>
      </c>
      <c r="C7602" s="3" t="s">
        <v>17262</v>
      </c>
      <c r="D7602" s="12" t="s">
        <v>21498</v>
      </c>
      <c r="E7602" s="6" t="str">
        <f t="shared" si="375"/>
        <v>module=gmail_healthb</v>
      </c>
      <c r="F7602" s="6" t="str">
        <f t="shared" si="376"/>
        <v>module=smail_healthb</v>
      </c>
    </row>
    <row r="7603" spans="1:6" ht="30" customHeight="1">
      <c r="A7603" s="3" t="s">
        <v>2</v>
      </c>
      <c r="B7603" s="3" t="s">
        <v>13962</v>
      </c>
      <c r="C7603" s="3" t="s">
        <v>17263</v>
      </c>
      <c r="D7603" s="12" t="s">
        <v>21499</v>
      </c>
      <c r="E7603" s="6" t="str">
        <f t="shared" si="375"/>
        <v>module=gmail_healthb</v>
      </c>
      <c r="F7603" s="6" t="str">
        <f t="shared" si="376"/>
        <v>module=smail_healthb</v>
      </c>
    </row>
    <row r="7604" spans="1:6" ht="30" customHeight="1">
      <c r="A7604" s="3" t="s">
        <v>2</v>
      </c>
      <c r="B7604" s="3" t="s">
        <v>13963</v>
      </c>
      <c r="C7604" s="3" t="s">
        <v>17264</v>
      </c>
      <c r="D7604" s="12" t="s">
        <v>21500</v>
      </c>
      <c r="E7604" s="6" t="str">
        <f t="shared" si="375"/>
        <v>module=gmail_healthb</v>
      </c>
      <c r="F7604" s="6" t="str">
        <f t="shared" si="376"/>
        <v>module=smail_healthb</v>
      </c>
    </row>
    <row r="7605" spans="1:6" ht="30" customHeight="1">
      <c r="A7605" s="3" t="s">
        <v>2</v>
      </c>
      <c r="B7605" s="3" t="s">
        <v>13964</v>
      </c>
      <c r="C7605" s="3" t="s">
        <v>17265</v>
      </c>
      <c r="D7605" s="12" t="s">
        <v>21501</v>
      </c>
      <c r="E7605" s="6" t="str">
        <f t="shared" si="375"/>
        <v>module=gmail_healthb</v>
      </c>
      <c r="F7605" s="6" t="str">
        <f t="shared" si="376"/>
        <v>module=smail_healthb</v>
      </c>
    </row>
    <row r="7606" spans="1:6" ht="30" customHeight="1">
      <c r="A7606" s="3" t="s">
        <v>2</v>
      </c>
      <c r="B7606" s="3" t="s">
        <v>13965</v>
      </c>
      <c r="C7606" s="3" t="s">
        <v>17266</v>
      </c>
      <c r="D7606" s="12" t="s">
        <v>21502</v>
      </c>
      <c r="E7606" s="6" t="str">
        <f t="shared" si="375"/>
        <v>module=gmail_healthb</v>
      </c>
      <c r="F7606" s="6" t="str">
        <f t="shared" si="376"/>
        <v>module=smail_healthb</v>
      </c>
    </row>
    <row r="7607" spans="1:6" ht="30" customHeight="1">
      <c r="A7607" s="3" t="s">
        <v>2</v>
      </c>
      <c r="B7607" s="3" t="s">
        <v>13966</v>
      </c>
      <c r="C7607" s="3" t="s">
        <v>17267</v>
      </c>
      <c r="D7607" s="12" t="s">
        <v>21503</v>
      </c>
      <c r="E7607" s="6" t="str">
        <f t="shared" si="375"/>
        <v>module=gmail_healthb</v>
      </c>
      <c r="F7607" s="6" t="str">
        <f t="shared" si="376"/>
        <v>module=smail_healthb</v>
      </c>
    </row>
    <row r="7608" spans="1:6" ht="30" customHeight="1">
      <c r="A7608" s="3" t="s">
        <v>2</v>
      </c>
      <c r="B7608" s="3" t="s">
        <v>13967</v>
      </c>
      <c r="C7608" s="3" t="s">
        <v>17268</v>
      </c>
      <c r="D7608" s="12" t="s">
        <v>21504</v>
      </c>
      <c r="E7608" s="6" t="str">
        <f t="shared" si="375"/>
        <v>module=gmail_healthb</v>
      </c>
      <c r="F7608" s="6" t="str">
        <f t="shared" si="376"/>
        <v>module=smail_healthb</v>
      </c>
    </row>
    <row r="7609" spans="1:6" ht="30" customHeight="1">
      <c r="A7609" s="3" t="s">
        <v>2</v>
      </c>
      <c r="B7609" s="3" t="s">
        <v>13968</v>
      </c>
      <c r="C7609" s="3" t="s">
        <v>17269</v>
      </c>
      <c r="D7609" s="12" t="s">
        <v>21505</v>
      </c>
      <c r="E7609" s="6" t="str">
        <f t="shared" si="375"/>
        <v>module=gmail_healthb</v>
      </c>
      <c r="F7609" s="6" t="str">
        <f t="shared" si="376"/>
        <v>module=smail_healthb</v>
      </c>
    </row>
    <row r="7610" spans="1:6" ht="30" customHeight="1">
      <c r="A7610" s="3" t="s">
        <v>2</v>
      </c>
      <c r="B7610" s="3" t="s">
        <v>13969</v>
      </c>
      <c r="C7610" s="3" t="s">
        <v>17270</v>
      </c>
      <c r="D7610" s="12" t="s">
        <v>21506</v>
      </c>
      <c r="E7610" s="6" t="str">
        <f t="shared" si="375"/>
        <v>module=gmail_healthb</v>
      </c>
      <c r="F7610" s="6" t="str">
        <f t="shared" si="376"/>
        <v>module=smail_healthb</v>
      </c>
    </row>
    <row r="7611" spans="1:6" ht="30" customHeight="1">
      <c r="A7611" s="3" t="s">
        <v>2</v>
      </c>
      <c r="B7611" s="3" t="s">
        <v>13970</v>
      </c>
      <c r="C7611" s="3" t="s">
        <v>17271</v>
      </c>
      <c r="D7611" s="12" t="s">
        <v>21507</v>
      </c>
      <c r="E7611" s="6" t="str">
        <f t="shared" si="375"/>
        <v>module=gmail_healthb</v>
      </c>
      <c r="F7611" s="6" t="str">
        <f t="shared" si="376"/>
        <v>module=smail_healthb</v>
      </c>
    </row>
    <row r="7612" spans="1:6" ht="30" customHeight="1">
      <c r="A7612" s="3" t="s">
        <v>2</v>
      </c>
      <c r="B7612" s="3" t="s">
        <v>13971</v>
      </c>
      <c r="C7612" s="3" t="s">
        <v>17272</v>
      </c>
      <c r="D7612" s="12" t="s">
        <v>21508</v>
      </c>
      <c r="E7612" s="6" t="str">
        <f t="shared" si="375"/>
        <v>module=gmail_healthb</v>
      </c>
      <c r="F7612" s="6" t="str">
        <f t="shared" si="376"/>
        <v>module=smail_healthb</v>
      </c>
    </row>
    <row r="7613" spans="1:6" ht="30" customHeight="1">
      <c r="A7613" s="3" t="s">
        <v>2</v>
      </c>
      <c r="B7613" s="3" t="s">
        <v>13972</v>
      </c>
      <c r="C7613" s="3" t="s">
        <v>17273</v>
      </c>
      <c r="D7613" s="12" t="s">
        <v>21509</v>
      </c>
      <c r="E7613" s="6" t="str">
        <f t="shared" si="375"/>
        <v>module=gmail_healthb</v>
      </c>
      <c r="F7613" s="6" t="str">
        <f t="shared" si="376"/>
        <v>module=smail_healthb</v>
      </c>
    </row>
    <row r="7614" spans="1:6" ht="30" customHeight="1">
      <c r="A7614" s="3" t="s">
        <v>2</v>
      </c>
      <c r="B7614" s="3" t="s">
        <v>13973</v>
      </c>
      <c r="C7614" s="3" t="s">
        <v>17274</v>
      </c>
      <c r="D7614" s="12" t="s">
        <v>21510</v>
      </c>
      <c r="E7614" s="6" t="str">
        <f t="shared" si="375"/>
        <v>module=gmail_healthb</v>
      </c>
      <c r="F7614" s="6" t="str">
        <f t="shared" si="376"/>
        <v>module=smail_healthb</v>
      </c>
    </row>
    <row r="7615" spans="1:6" ht="30" customHeight="1">
      <c r="A7615" s="3" t="s">
        <v>2</v>
      </c>
      <c r="B7615" s="3" t="s">
        <v>13974</v>
      </c>
      <c r="C7615" s="3" t="s">
        <v>17275</v>
      </c>
      <c r="D7615" s="12" t="s">
        <v>21511</v>
      </c>
      <c r="E7615" s="6" t="str">
        <f t="shared" si="375"/>
        <v>module=gmail_healthb</v>
      </c>
      <c r="F7615" s="6" t="str">
        <f t="shared" si="376"/>
        <v>module=smail_healthb</v>
      </c>
    </row>
    <row r="7616" spans="1:6" ht="30" customHeight="1">
      <c r="A7616" s="3" t="s">
        <v>2</v>
      </c>
      <c r="B7616" s="3" t="s">
        <v>13975</v>
      </c>
      <c r="C7616" s="3" t="s">
        <v>17276</v>
      </c>
      <c r="D7616" s="12" t="s">
        <v>21512</v>
      </c>
      <c r="E7616" s="6" t="str">
        <f t="shared" si="375"/>
        <v>module=gmail_healthb</v>
      </c>
      <c r="F7616" s="6" t="str">
        <f t="shared" si="376"/>
        <v>module=smail_healthb</v>
      </c>
    </row>
    <row r="7617" spans="1:6" ht="30" customHeight="1">
      <c r="A7617" s="3" t="s">
        <v>2</v>
      </c>
      <c r="B7617" s="3" t="s">
        <v>13976</v>
      </c>
      <c r="C7617" s="3" t="s">
        <v>17277</v>
      </c>
      <c r="D7617" s="12" t="s">
        <v>21513</v>
      </c>
      <c r="E7617" s="6" t="str">
        <f t="shared" si="375"/>
        <v>module=gmail_healthb</v>
      </c>
      <c r="F7617" s="6" t="str">
        <f t="shared" si="376"/>
        <v>module=smail_healthb</v>
      </c>
    </row>
    <row r="7618" spans="1:6" ht="30" customHeight="1">
      <c r="A7618" s="3" t="s">
        <v>2</v>
      </c>
      <c r="B7618" s="3" t="s">
        <v>13977</v>
      </c>
      <c r="C7618" s="3" t="s">
        <v>17278</v>
      </c>
      <c r="D7618" s="12" t="s">
        <v>21514</v>
      </c>
      <c r="E7618" s="6" t="str">
        <f t="shared" si="375"/>
        <v>module=gmail_healthb</v>
      </c>
      <c r="F7618" s="6" t="str">
        <f t="shared" si="376"/>
        <v>module=smail_healthb</v>
      </c>
    </row>
    <row r="7619" spans="1:6" ht="30" customHeight="1">
      <c r="A7619" s="3" t="s">
        <v>2</v>
      </c>
      <c r="B7619" s="3" t="s">
        <v>13978</v>
      </c>
      <c r="C7619" s="3" t="s">
        <v>17279</v>
      </c>
      <c r="D7619" s="12" t="s">
        <v>21515</v>
      </c>
      <c r="E7619" s="6" t="str">
        <f t="shared" si="375"/>
        <v>module=gmail_healthb</v>
      </c>
      <c r="F7619" s="6" t="str">
        <f t="shared" si="376"/>
        <v>module=smail_healthb</v>
      </c>
    </row>
    <row r="7620" spans="1:6" ht="30" customHeight="1">
      <c r="A7620" s="3" t="s">
        <v>2</v>
      </c>
      <c r="B7620" s="3" t="s">
        <v>13979</v>
      </c>
      <c r="C7620" s="3" t="s">
        <v>17280</v>
      </c>
      <c r="D7620" s="12" t="s">
        <v>21516</v>
      </c>
      <c r="E7620" s="6" t="str">
        <f t="shared" si="375"/>
        <v>module=gmail_healthb</v>
      </c>
      <c r="F7620" s="6" t="str">
        <f t="shared" si="376"/>
        <v>module=smail_healthb</v>
      </c>
    </row>
    <row r="7621" spans="1:6" ht="30" customHeight="1">
      <c r="A7621" s="3" t="s">
        <v>2</v>
      </c>
      <c r="B7621" s="3" t="s">
        <v>13980</v>
      </c>
      <c r="C7621" s="3" t="s">
        <v>17281</v>
      </c>
      <c r="D7621" s="12" t="s">
        <v>21517</v>
      </c>
      <c r="E7621" s="6" t="str">
        <f t="shared" si="375"/>
        <v>module=gmail_healthb</v>
      </c>
      <c r="F7621" s="6" t="str">
        <f t="shared" si="376"/>
        <v>module=smail_healthb</v>
      </c>
    </row>
    <row r="7622" spans="1:6" ht="30" customHeight="1">
      <c r="A7622" s="3" t="s">
        <v>2</v>
      </c>
      <c r="B7622" s="3" t="s">
        <v>13981</v>
      </c>
      <c r="C7622" s="3" t="s">
        <v>17282</v>
      </c>
      <c r="D7622" s="12" t="s">
        <v>21518</v>
      </c>
      <c r="E7622" s="6" t="str">
        <f t="shared" si="375"/>
        <v>module=gmail_healthb</v>
      </c>
      <c r="F7622" s="6" t="str">
        <f t="shared" si="376"/>
        <v>module=smail_healthb</v>
      </c>
    </row>
    <row r="7623" spans="1:6" ht="30" customHeight="1">
      <c r="A7623" s="3" t="s">
        <v>2</v>
      </c>
      <c r="B7623" s="3" t="s">
        <v>13982</v>
      </c>
      <c r="C7623" s="3" t="s">
        <v>17283</v>
      </c>
      <c r="D7623" s="12" t="s">
        <v>21519</v>
      </c>
      <c r="E7623" s="6" t="str">
        <f t="shared" si="375"/>
        <v>module=gmail_healthb</v>
      </c>
      <c r="F7623" s="6" t="str">
        <f t="shared" si="376"/>
        <v>module=smail_healthb</v>
      </c>
    </row>
    <row r="7624" spans="1:6" ht="30" customHeight="1">
      <c r="A7624" s="3" t="s">
        <v>2</v>
      </c>
      <c r="B7624" s="3" t="s">
        <v>13983</v>
      </c>
      <c r="C7624" s="3" t="s">
        <v>17284</v>
      </c>
      <c r="D7624" s="12" t="s">
        <v>21520</v>
      </c>
      <c r="E7624" s="6" t="str">
        <f t="shared" si="375"/>
        <v>module=gmail_healthb</v>
      </c>
      <c r="F7624" s="6" t="str">
        <f t="shared" si="376"/>
        <v>module=smail_healthb</v>
      </c>
    </row>
    <row r="7625" spans="1:6" ht="30" customHeight="1">
      <c r="A7625" s="3" t="s">
        <v>2</v>
      </c>
      <c r="B7625" s="3" t="s">
        <v>13984</v>
      </c>
      <c r="C7625" s="3" t="s">
        <v>17285</v>
      </c>
      <c r="D7625" s="12" t="s">
        <v>21521</v>
      </c>
      <c r="E7625" s="6" t="str">
        <f t="shared" si="375"/>
        <v>module=gmail_healthb</v>
      </c>
      <c r="F7625" s="6" t="str">
        <f t="shared" si="376"/>
        <v>module=smail_healthb</v>
      </c>
    </row>
    <row r="7626" spans="1:6" ht="30" customHeight="1">
      <c r="A7626" s="3" t="s">
        <v>2</v>
      </c>
      <c r="B7626" s="3" t="s">
        <v>13985</v>
      </c>
      <c r="C7626" s="3" t="s">
        <v>17286</v>
      </c>
      <c r="D7626" s="12" t="s">
        <v>21522</v>
      </c>
      <c r="E7626" s="6" t="str">
        <f t="shared" si="375"/>
        <v>module=gmail_healthb</v>
      </c>
      <c r="F7626" s="6" t="str">
        <f t="shared" si="376"/>
        <v>module=smail_healthb</v>
      </c>
    </row>
    <row r="7627" spans="1:6" ht="30" customHeight="1">
      <c r="A7627" s="3" t="s">
        <v>2</v>
      </c>
      <c r="B7627" s="3" t="s">
        <v>13986</v>
      </c>
      <c r="C7627" s="3" t="s">
        <v>17287</v>
      </c>
      <c r="D7627" s="12" t="s">
        <v>21523</v>
      </c>
      <c r="E7627" s="6" t="str">
        <f t="shared" ref="E7627:E7690" si="377">HYPERLINK("http://www.ssc.wisc.edu/wlsresearch/documentation/waves/?wave=grad2k&amp;module=gmail_healthb","module=gmail_healthb")</f>
        <v>module=gmail_healthb</v>
      </c>
      <c r="F7627" s="6" t="str">
        <f t="shared" ref="F7627:F7690" si="378">HYPERLINK("http://www.ssc.wisc.edu/wlsresearch/documentation/waves/?wave=sib2k&amp;module=smail_healthb","module=smail_healthb")</f>
        <v>module=smail_healthb</v>
      </c>
    </row>
    <row r="7628" spans="1:6" ht="30" customHeight="1">
      <c r="A7628" s="3" t="s">
        <v>2</v>
      </c>
      <c r="B7628" s="3" t="s">
        <v>13987</v>
      </c>
      <c r="C7628" s="3" t="s">
        <v>17288</v>
      </c>
      <c r="D7628" s="12" t="s">
        <v>21524</v>
      </c>
      <c r="E7628" s="6" t="str">
        <f t="shared" si="377"/>
        <v>module=gmail_healthb</v>
      </c>
      <c r="F7628" s="6" t="str">
        <f t="shared" si="378"/>
        <v>module=smail_healthb</v>
      </c>
    </row>
    <row r="7629" spans="1:6" ht="30" customHeight="1">
      <c r="A7629" s="3" t="s">
        <v>2</v>
      </c>
      <c r="B7629" s="3" t="s">
        <v>13988</v>
      </c>
      <c r="C7629" s="3" t="s">
        <v>17289</v>
      </c>
      <c r="D7629" s="12" t="s">
        <v>21525</v>
      </c>
      <c r="E7629" s="6" t="str">
        <f t="shared" si="377"/>
        <v>module=gmail_healthb</v>
      </c>
      <c r="F7629" s="6" t="str">
        <f t="shared" si="378"/>
        <v>module=smail_healthb</v>
      </c>
    </row>
    <row r="7630" spans="1:6" ht="30" customHeight="1">
      <c r="A7630" s="3" t="s">
        <v>2</v>
      </c>
      <c r="B7630" s="3" t="s">
        <v>13989</v>
      </c>
      <c r="C7630" s="3" t="s">
        <v>17290</v>
      </c>
      <c r="D7630" s="12" t="s">
        <v>21526</v>
      </c>
      <c r="E7630" s="6" t="str">
        <f t="shared" si="377"/>
        <v>module=gmail_healthb</v>
      </c>
      <c r="F7630" s="6" t="str">
        <f t="shared" si="378"/>
        <v>module=smail_healthb</v>
      </c>
    </row>
    <row r="7631" spans="1:6" ht="30" customHeight="1">
      <c r="A7631" s="3" t="s">
        <v>2</v>
      </c>
      <c r="B7631" s="3" t="s">
        <v>13990</v>
      </c>
      <c r="C7631" s="3" t="s">
        <v>17291</v>
      </c>
      <c r="D7631" s="12" t="s">
        <v>21527</v>
      </c>
      <c r="E7631" s="6" t="str">
        <f t="shared" si="377"/>
        <v>module=gmail_healthb</v>
      </c>
      <c r="F7631" s="6" t="str">
        <f t="shared" si="378"/>
        <v>module=smail_healthb</v>
      </c>
    </row>
    <row r="7632" spans="1:6" ht="30" customHeight="1">
      <c r="A7632" s="3" t="s">
        <v>2</v>
      </c>
      <c r="B7632" s="3" t="s">
        <v>13991</v>
      </c>
      <c r="C7632" s="3" t="s">
        <v>17292</v>
      </c>
      <c r="D7632" s="12" t="s">
        <v>21528</v>
      </c>
      <c r="E7632" s="6" t="str">
        <f t="shared" si="377"/>
        <v>module=gmail_healthb</v>
      </c>
      <c r="F7632" s="6" t="str">
        <f t="shared" si="378"/>
        <v>module=smail_healthb</v>
      </c>
    </row>
    <row r="7633" spans="1:6" ht="30" customHeight="1">
      <c r="A7633" s="3" t="s">
        <v>2</v>
      </c>
      <c r="B7633" s="3" t="s">
        <v>13992</v>
      </c>
      <c r="C7633" s="3" t="s">
        <v>17293</v>
      </c>
      <c r="D7633" s="12" t="s">
        <v>21529</v>
      </c>
      <c r="E7633" s="6" t="str">
        <f t="shared" si="377"/>
        <v>module=gmail_healthb</v>
      </c>
      <c r="F7633" s="6" t="str">
        <f t="shared" si="378"/>
        <v>module=smail_healthb</v>
      </c>
    </row>
    <row r="7634" spans="1:6" ht="30" customHeight="1">
      <c r="A7634" s="3" t="s">
        <v>2</v>
      </c>
      <c r="B7634" s="3" t="s">
        <v>13993</v>
      </c>
      <c r="C7634" s="3" t="s">
        <v>17294</v>
      </c>
      <c r="D7634" s="12" t="s">
        <v>21530</v>
      </c>
      <c r="E7634" s="6" t="str">
        <f t="shared" si="377"/>
        <v>module=gmail_healthb</v>
      </c>
      <c r="F7634" s="6" t="str">
        <f t="shared" si="378"/>
        <v>module=smail_healthb</v>
      </c>
    </row>
    <row r="7635" spans="1:6" ht="30" customHeight="1">
      <c r="A7635" s="3" t="s">
        <v>2</v>
      </c>
      <c r="B7635" s="3" t="s">
        <v>13994</v>
      </c>
      <c r="C7635" s="3" t="s">
        <v>17295</v>
      </c>
      <c r="D7635" s="12" t="s">
        <v>21531</v>
      </c>
      <c r="E7635" s="6" t="str">
        <f t="shared" si="377"/>
        <v>module=gmail_healthb</v>
      </c>
      <c r="F7635" s="6" t="str">
        <f t="shared" si="378"/>
        <v>module=smail_healthb</v>
      </c>
    </row>
    <row r="7636" spans="1:6" ht="30" customHeight="1">
      <c r="A7636" s="3" t="s">
        <v>2</v>
      </c>
      <c r="B7636" s="3" t="s">
        <v>13995</v>
      </c>
      <c r="C7636" s="3" t="s">
        <v>17296</v>
      </c>
      <c r="D7636" s="12" t="s">
        <v>21532</v>
      </c>
      <c r="E7636" s="6" t="str">
        <f t="shared" si="377"/>
        <v>module=gmail_healthb</v>
      </c>
      <c r="F7636" s="6" t="str">
        <f t="shared" si="378"/>
        <v>module=smail_healthb</v>
      </c>
    </row>
    <row r="7637" spans="1:6" ht="30" customHeight="1">
      <c r="A7637" s="3" t="s">
        <v>2</v>
      </c>
      <c r="B7637" s="3" t="s">
        <v>13996</v>
      </c>
      <c r="C7637" s="3" t="s">
        <v>17297</v>
      </c>
      <c r="D7637" s="12" t="s">
        <v>21533</v>
      </c>
      <c r="E7637" s="6" t="str">
        <f t="shared" si="377"/>
        <v>module=gmail_healthb</v>
      </c>
      <c r="F7637" s="6" t="str">
        <f t="shared" si="378"/>
        <v>module=smail_healthb</v>
      </c>
    </row>
    <row r="7638" spans="1:6" ht="30" customHeight="1">
      <c r="A7638" s="3" t="s">
        <v>2</v>
      </c>
      <c r="B7638" s="3" t="s">
        <v>13997</v>
      </c>
      <c r="C7638" s="3" t="s">
        <v>17298</v>
      </c>
      <c r="D7638" s="12" t="s">
        <v>21534</v>
      </c>
      <c r="E7638" s="6" t="str">
        <f t="shared" si="377"/>
        <v>module=gmail_healthb</v>
      </c>
      <c r="F7638" s="6" t="str">
        <f t="shared" si="378"/>
        <v>module=smail_healthb</v>
      </c>
    </row>
    <row r="7639" spans="1:6" ht="30" customHeight="1">
      <c r="A7639" s="3" t="s">
        <v>2</v>
      </c>
      <c r="B7639" s="3" t="s">
        <v>13998</v>
      </c>
      <c r="C7639" s="3" t="s">
        <v>17299</v>
      </c>
      <c r="D7639" s="12" t="s">
        <v>21535</v>
      </c>
      <c r="E7639" s="6" t="str">
        <f t="shared" si="377"/>
        <v>module=gmail_healthb</v>
      </c>
      <c r="F7639" s="6" t="str">
        <f t="shared" si="378"/>
        <v>module=smail_healthb</v>
      </c>
    </row>
    <row r="7640" spans="1:6" ht="30" customHeight="1">
      <c r="A7640" s="3" t="s">
        <v>2</v>
      </c>
      <c r="B7640" s="3" t="s">
        <v>13999</v>
      </c>
      <c r="C7640" s="3" t="s">
        <v>17300</v>
      </c>
      <c r="D7640" s="12" t="s">
        <v>21536</v>
      </c>
      <c r="E7640" s="6" t="str">
        <f t="shared" si="377"/>
        <v>module=gmail_healthb</v>
      </c>
      <c r="F7640" s="6" t="str">
        <f t="shared" si="378"/>
        <v>module=smail_healthb</v>
      </c>
    </row>
    <row r="7641" spans="1:6" ht="30" customHeight="1">
      <c r="A7641" s="3" t="s">
        <v>2</v>
      </c>
      <c r="B7641" s="3" t="s">
        <v>14000</v>
      </c>
      <c r="C7641" s="3" t="s">
        <v>17301</v>
      </c>
      <c r="D7641" s="12" t="s">
        <v>21537</v>
      </c>
      <c r="E7641" s="6" t="str">
        <f t="shared" si="377"/>
        <v>module=gmail_healthb</v>
      </c>
      <c r="F7641" s="6" t="str">
        <f t="shared" si="378"/>
        <v>module=smail_healthb</v>
      </c>
    </row>
    <row r="7642" spans="1:6" ht="30" customHeight="1">
      <c r="A7642" s="3" t="s">
        <v>2</v>
      </c>
      <c r="B7642" s="3" t="s">
        <v>14001</v>
      </c>
      <c r="C7642" s="3" t="s">
        <v>17302</v>
      </c>
      <c r="D7642" s="12" t="s">
        <v>21538</v>
      </c>
      <c r="E7642" s="6" t="str">
        <f t="shared" si="377"/>
        <v>module=gmail_healthb</v>
      </c>
      <c r="F7642" s="6" t="str">
        <f t="shared" si="378"/>
        <v>module=smail_healthb</v>
      </c>
    </row>
    <row r="7643" spans="1:6" ht="30" customHeight="1">
      <c r="A7643" s="3" t="s">
        <v>2</v>
      </c>
      <c r="B7643" s="3" t="s">
        <v>14002</v>
      </c>
      <c r="C7643" s="3" t="s">
        <v>17303</v>
      </c>
      <c r="D7643" s="12" t="s">
        <v>21539</v>
      </c>
      <c r="E7643" s="6" t="str">
        <f t="shared" si="377"/>
        <v>module=gmail_healthb</v>
      </c>
      <c r="F7643" s="6" t="str">
        <f t="shared" si="378"/>
        <v>module=smail_healthb</v>
      </c>
    </row>
    <row r="7644" spans="1:6" ht="30" customHeight="1">
      <c r="A7644" s="3" t="s">
        <v>2</v>
      </c>
      <c r="B7644" s="3" t="s">
        <v>14003</v>
      </c>
      <c r="C7644" s="3" t="s">
        <v>17304</v>
      </c>
      <c r="D7644" s="12" t="s">
        <v>21540</v>
      </c>
      <c r="E7644" s="6" t="str">
        <f t="shared" si="377"/>
        <v>module=gmail_healthb</v>
      </c>
      <c r="F7644" s="6" t="str">
        <f t="shared" si="378"/>
        <v>module=smail_healthb</v>
      </c>
    </row>
    <row r="7645" spans="1:6" ht="30" customHeight="1">
      <c r="A7645" s="3" t="s">
        <v>2</v>
      </c>
      <c r="B7645" s="3" t="s">
        <v>14004</v>
      </c>
      <c r="C7645" s="3" t="s">
        <v>17305</v>
      </c>
      <c r="D7645" s="12" t="s">
        <v>21541</v>
      </c>
      <c r="E7645" s="6" t="str">
        <f t="shared" si="377"/>
        <v>module=gmail_healthb</v>
      </c>
      <c r="F7645" s="6" t="str">
        <f t="shared" si="378"/>
        <v>module=smail_healthb</v>
      </c>
    </row>
    <row r="7646" spans="1:6" ht="30" customHeight="1">
      <c r="A7646" s="3" t="s">
        <v>2</v>
      </c>
      <c r="B7646" s="3" t="s">
        <v>14005</v>
      </c>
      <c r="C7646" s="3" t="s">
        <v>17306</v>
      </c>
      <c r="D7646" s="12" t="s">
        <v>21542</v>
      </c>
      <c r="E7646" s="6" t="str">
        <f t="shared" si="377"/>
        <v>module=gmail_healthb</v>
      </c>
      <c r="F7646" s="6" t="str">
        <f t="shared" si="378"/>
        <v>module=smail_healthb</v>
      </c>
    </row>
    <row r="7647" spans="1:6" ht="30" customHeight="1">
      <c r="A7647" s="3" t="s">
        <v>2</v>
      </c>
      <c r="B7647" s="3" t="s">
        <v>14006</v>
      </c>
      <c r="C7647" s="3" t="s">
        <v>17307</v>
      </c>
      <c r="D7647" s="12" t="s">
        <v>21543</v>
      </c>
      <c r="E7647" s="6" t="str">
        <f t="shared" si="377"/>
        <v>module=gmail_healthb</v>
      </c>
      <c r="F7647" s="6" t="str">
        <f t="shared" si="378"/>
        <v>module=smail_healthb</v>
      </c>
    </row>
    <row r="7648" spans="1:6" ht="30" customHeight="1">
      <c r="A7648" s="3" t="s">
        <v>2</v>
      </c>
      <c r="B7648" s="3" t="s">
        <v>14007</v>
      </c>
      <c r="C7648" s="3" t="s">
        <v>17308</v>
      </c>
      <c r="D7648" s="12" t="s">
        <v>21544</v>
      </c>
      <c r="E7648" s="6" t="str">
        <f t="shared" si="377"/>
        <v>module=gmail_healthb</v>
      </c>
      <c r="F7648" s="6" t="str">
        <f t="shared" si="378"/>
        <v>module=smail_healthb</v>
      </c>
    </row>
    <row r="7649" spans="1:6" ht="30" customHeight="1">
      <c r="A7649" s="3" t="s">
        <v>2</v>
      </c>
      <c r="B7649" s="3" t="s">
        <v>14008</v>
      </c>
      <c r="C7649" s="3" t="s">
        <v>17309</v>
      </c>
      <c r="D7649" s="12" t="s">
        <v>21545</v>
      </c>
      <c r="E7649" s="6" t="str">
        <f t="shared" si="377"/>
        <v>module=gmail_healthb</v>
      </c>
      <c r="F7649" s="6" t="str">
        <f t="shared" si="378"/>
        <v>module=smail_healthb</v>
      </c>
    </row>
    <row r="7650" spans="1:6" ht="30" customHeight="1">
      <c r="A7650" s="3" t="s">
        <v>2</v>
      </c>
      <c r="B7650" s="3" t="s">
        <v>14009</v>
      </c>
      <c r="C7650" s="3" t="s">
        <v>17310</v>
      </c>
      <c r="D7650" s="12" t="s">
        <v>21546</v>
      </c>
      <c r="E7650" s="6" t="str">
        <f t="shared" si="377"/>
        <v>module=gmail_healthb</v>
      </c>
      <c r="F7650" s="6" t="str">
        <f t="shared" si="378"/>
        <v>module=smail_healthb</v>
      </c>
    </row>
    <row r="7651" spans="1:6" ht="30" customHeight="1">
      <c r="A7651" s="3" t="s">
        <v>2</v>
      </c>
      <c r="B7651" s="3" t="s">
        <v>14010</v>
      </c>
      <c r="C7651" s="3" t="s">
        <v>17311</v>
      </c>
      <c r="D7651" s="12" t="s">
        <v>21547</v>
      </c>
      <c r="E7651" s="6" t="str">
        <f t="shared" si="377"/>
        <v>module=gmail_healthb</v>
      </c>
      <c r="F7651" s="6" t="str">
        <f t="shared" si="378"/>
        <v>module=smail_healthb</v>
      </c>
    </row>
    <row r="7652" spans="1:6" ht="30" customHeight="1">
      <c r="A7652" s="3" t="s">
        <v>2</v>
      </c>
      <c r="B7652" s="3" t="s">
        <v>14011</v>
      </c>
      <c r="C7652" s="3" t="s">
        <v>17312</v>
      </c>
      <c r="D7652" s="12" t="s">
        <v>21548</v>
      </c>
      <c r="E7652" s="6" t="str">
        <f t="shared" si="377"/>
        <v>module=gmail_healthb</v>
      </c>
      <c r="F7652" s="6" t="str">
        <f t="shared" si="378"/>
        <v>module=smail_healthb</v>
      </c>
    </row>
    <row r="7653" spans="1:6" ht="30" customHeight="1">
      <c r="A7653" s="3" t="s">
        <v>2</v>
      </c>
      <c r="B7653" s="3" t="s">
        <v>14012</v>
      </c>
      <c r="C7653" s="3" t="s">
        <v>17313</v>
      </c>
      <c r="D7653" s="12" t="s">
        <v>21549</v>
      </c>
      <c r="E7653" s="6" t="str">
        <f t="shared" si="377"/>
        <v>module=gmail_healthb</v>
      </c>
      <c r="F7653" s="6" t="str">
        <f t="shared" si="378"/>
        <v>module=smail_healthb</v>
      </c>
    </row>
    <row r="7654" spans="1:6" ht="30" customHeight="1">
      <c r="A7654" s="3" t="s">
        <v>2</v>
      </c>
      <c r="B7654" s="3" t="s">
        <v>14013</v>
      </c>
      <c r="C7654" s="3" t="s">
        <v>17314</v>
      </c>
      <c r="D7654" s="12" t="s">
        <v>21550</v>
      </c>
      <c r="E7654" s="6" t="str">
        <f t="shared" si="377"/>
        <v>module=gmail_healthb</v>
      </c>
      <c r="F7654" s="6" t="str">
        <f t="shared" si="378"/>
        <v>module=smail_healthb</v>
      </c>
    </row>
    <row r="7655" spans="1:6" ht="30" customHeight="1">
      <c r="A7655" s="3" t="s">
        <v>2</v>
      </c>
      <c r="B7655" s="3" t="s">
        <v>14014</v>
      </c>
      <c r="C7655" s="3" t="s">
        <v>17315</v>
      </c>
      <c r="D7655" s="12" t="s">
        <v>21551</v>
      </c>
      <c r="E7655" s="6" t="str">
        <f t="shared" si="377"/>
        <v>module=gmail_healthb</v>
      </c>
      <c r="F7655" s="6" t="str">
        <f t="shared" si="378"/>
        <v>module=smail_healthb</v>
      </c>
    </row>
    <row r="7656" spans="1:6" ht="30" customHeight="1">
      <c r="A7656" s="3" t="s">
        <v>2</v>
      </c>
      <c r="B7656" s="3" t="s">
        <v>14015</v>
      </c>
      <c r="C7656" s="3" t="s">
        <v>17316</v>
      </c>
      <c r="D7656" s="12" t="s">
        <v>21552</v>
      </c>
      <c r="E7656" s="6" t="str">
        <f t="shared" si="377"/>
        <v>module=gmail_healthb</v>
      </c>
      <c r="F7656" s="6" t="str">
        <f t="shared" si="378"/>
        <v>module=smail_healthb</v>
      </c>
    </row>
    <row r="7657" spans="1:6" ht="30" customHeight="1">
      <c r="A7657" s="3" t="s">
        <v>2</v>
      </c>
      <c r="B7657" s="3" t="s">
        <v>14016</v>
      </c>
      <c r="C7657" s="3" t="s">
        <v>17317</v>
      </c>
      <c r="D7657" s="12" t="s">
        <v>21553</v>
      </c>
      <c r="E7657" s="6" t="str">
        <f t="shared" si="377"/>
        <v>module=gmail_healthb</v>
      </c>
      <c r="F7657" s="6" t="str">
        <f t="shared" si="378"/>
        <v>module=smail_healthb</v>
      </c>
    </row>
    <row r="7658" spans="1:6" ht="30" customHeight="1">
      <c r="A7658" s="3" t="s">
        <v>2</v>
      </c>
      <c r="B7658" s="3" t="s">
        <v>14017</v>
      </c>
      <c r="C7658" s="3" t="s">
        <v>17318</v>
      </c>
      <c r="D7658" s="12" t="s">
        <v>21554</v>
      </c>
      <c r="E7658" s="6" t="str">
        <f t="shared" si="377"/>
        <v>module=gmail_healthb</v>
      </c>
      <c r="F7658" s="6" t="str">
        <f t="shared" si="378"/>
        <v>module=smail_healthb</v>
      </c>
    </row>
    <row r="7659" spans="1:6" ht="30" customHeight="1">
      <c r="A7659" s="3" t="s">
        <v>2</v>
      </c>
      <c r="B7659" s="3" t="s">
        <v>14018</v>
      </c>
      <c r="C7659" s="3" t="s">
        <v>17319</v>
      </c>
      <c r="D7659" s="12" t="s">
        <v>21555</v>
      </c>
      <c r="E7659" s="6" t="str">
        <f t="shared" si="377"/>
        <v>module=gmail_healthb</v>
      </c>
      <c r="F7659" s="6" t="str">
        <f t="shared" si="378"/>
        <v>module=smail_healthb</v>
      </c>
    </row>
    <row r="7660" spans="1:6" ht="30" customHeight="1">
      <c r="A7660" s="3" t="s">
        <v>2</v>
      </c>
      <c r="B7660" s="3" t="s">
        <v>14019</v>
      </c>
      <c r="C7660" s="3" t="s">
        <v>17320</v>
      </c>
      <c r="D7660" s="12" t="s">
        <v>21556</v>
      </c>
      <c r="E7660" s="6" t="str">
        <f t="shared" si="377"/>
        <v>module=gmail_healthb</v>
      </c>
      <c r="F7660" s="6" t="str">
        <f t="shared" si="378"/>
        <v>module=smail_healthb</v>
      </c>
    </row>
    <row r="7661" spans="1:6" ht="30" customHeight="1">
      <c r="A7661" s="3" t="s">
        <v>2</v>
      </c>
      <c r="B7661" s="3" t="s">
        <v>14020</v>
      </c>
      <c r="C7661" s="3" t="s">
        <v>17321</v>
      </c>
      <c r="D7661" s="12" t="s">
        <v>21557</v>
      </c>
      <c r="E7661" s="6" t="str">
        <f t="shared" si="377"/>
        <v>module=gmail_healthb</v>
      </c>
      <c r="F7661" s="6" t="str">
        <f t="shared" si="378"/>
        <v>module=smail_healthb</v>
      </c>
    </row>
    <row r="7662" spans="1:6" ht="30" customHeight="1">
      <c r="A7662" s="3" t="s">
        <v>2</v>
      </c>
      <c r="B7662" s="3" t="s">
        <v>14021</v>
      </c>
      <c r="C7662" s="3" t="s">
        <v>17322</v>
      </c>
      <c r="D7662" s="12" t="s">
        <v>21558</v>
      </c>
      <c r="E7662" s="6" t="str">
        <f t="shared" si="377"/>
        <v>module=gmail_healthb</v>
      </c>
      <c r="F7662" s="6" t="str">
        <f t="shared" si="378"/>
        <v>module=smail_healthb</v>
      </c>
    </row>
    <row r="7663" spans="1:6" ht="30" customHeight="1">
      <c r="A7663" s="3" t="s">
        <v>2</v>
      </c>
      <c r="B7663" s="3" t="s">
        <v>14022</v>
      </c>
      <c r="C7663" s="3" t="s">
        <v>17323</v>
      </c>
      <c r="D7663" s="12" t="s">
        <v>21559</v>
      </c>
      <c r="E7663" s="6" t="str">
        <f t="shared" si="377"/>
        <v>module=gmail_healthb</v>
      </c>
      <c r="F7663" s="6" t="str">
        <f t="shared" si="378"/>
        <v>module=smail_healthb</v>
      </c>
    </row>
    <row r="7664" spans="1:6" ht="30" customHeight="1">
      <c r="A7664" s="3" t="s">
        <v>2</v>
      </c>
      <c r="B7664" s="3" t="s">
        <v>14023</v>
      </c>
      <c r="C7664" s="3" t="s">
        <v>17324</v>
      </c>
      <c r="D7664" s="12" t="s">
        <v>21560</v>
      </c>
      <c r="E7664" s="6" t="str">
        <f t="shared" si="377"/>
        <v>module=gmail_healthb</v>
      </c>
      <c r="F7664" s="6" t="str">
        <f t="shared" si="378"/>
        <v>module=smail_healthb</v>
      </c>
    </row>
    <row r="7665" spans="1:6" ht="30" customHeight="1">
      <c r="A7665" s="3" t="s">
        <v>2</v>
      </c>
      <c r="B7665" s="3" t="s">
        <v>14024</v>
      </c>
      <c r="C7665" s="3" t="s">
        <v>17325</v>
      </c>
      <c r="D7665" s="12" t="s">
        <v>21561</v>
      </c>
      <c r="E7665" s="6" t="str">
        <f t="shared" si="377"/>
        <v>module=gmail_healthb</v>
      </c>
      <c r="F7665" s="6" t="str">
        <f t="shared" si="378"/>
        <v>module=smail_healthb</v>
      </c>
    </row>
    <row r="7666" spans="1:6" ht="30" customHeight="1">
      <c r="A7666" s="3" t="s">
        <v>2</v>
      </c>
      <c r="B7666" s="3" t="s">
        <v>14025</v>
      </c>
      <c r="C7666" s="3" t="s">
        <v>17326</v>
      </c>
      <c r="D7666" s="12" t="s">
        <v>21562</v>
      </c>
      <c r="E7666" s="6" t="str">
        <f t="shared" si="377"/>
        <v>module=gmail_healthb</v>
      </c>
      <c r="F7666" s="6" t="str">
        <f t="shared" si="378"/>
        <v>module=smail_healthb</v>
      </c>
    </row>
    <row r="7667" spans="1:6" ht="30" customHeight="1">
      <c r="A7667" s="3" t="s">
        <v>2</v>
      </c>
      <c r="B7667" s="3" t="s">
        <v>14026</v>
      </c>
      <c r="C7667" s="3" t="s">
        <v>17327</v>
      </c>
      <c r="D7667" s="12" t="s">
        <v>21563</v>
      </c>
      <c r="E7667" s="6" t="str">
        <f t="shared" si="377"/>
        <v>module=gmail_healthb</v>
      </c>
      <c r="F7667" s="6" t="str">
        <f t="shared" si="378"/>
        <v>module=smail_healthb</v>
      </c>
    </row>
    <row r="7668" spans="1:6" ht="30" customHeight="1">
      <c r="A7668" s="3" t="s">
        <v>2</v>
      </c>
      <c r="B7668" s="3" t="s">
        <v>14027</v>
      </c>
      <c r="C7668" s="3" t="s">
        <v>17328</v>
      </c>
      <c r="D7668" s="12" t="s">
        <v>21564</v>
      </c>
      <c r="E7668" s="6" t="str">
        <f t="shared" si="377"/>
        <v>module=gmail_healthb</v>
      </c>
      <c r="F7668" s="6" t="str">
        <f t="shared" si="378"/>
        <v>module=smail_healthb</v>
      </c>
    </row>
    <row r="7669" spans="1:6" ht="30" customHeight="1">
      <c r="A7669" s="3" t="s">
        <v>2</v>
      </c>
      <c r="B7669" s="3" t="s">
        <v>14028</v>
      </c>
      <c r="C7669" s="3" t="s">
        <v>17329</v>
      </c>
      <c r="D7669" s="12" t="s">
        <v>21565</v>
      </c>
      <c r="E7669" s="6" t="str">
        <f t="shared" si="377"/>
        <v>module=gmail_healthb</v>
      </c>
      <c r="F7669" s="6" t="str">
        <f t="shared" si="378"/>
        <v>module=smail_healthb</v>
      </c>
    </row>
    <row r="7670" spans="1:6" ht="30" customHeight="1">
      <c r="A7670" s="3" t="s">
        <v>2</v>
      </c>
      <c r="B7670" s="3" t="s">
        <v>14029</v>
      </c>
      <c r="C7670" s="3" t="s">
        <v>17330</v>
      </c>
      <c r="D7670" s="12" t="s">
        <v>21566</v>
      </c>
      <c r="E7670" s="6" t="str">
        <f t="shared" si="377"/>
        <v>module=gmail_healthb</v>
      </c>
      <c r="F7670" s="6" t="str">
        <f t="shared" si="378"/>
        <v>module=smail_healthb</v>
      </c>
    </row>
    <row r="7671" spans="1:6" ht="30" customHeight="1">
      <c r="A7671" s="3" t="s">
        <v>2</v>
      </c>
      <c r="B7671" s="3" t="s">
        <v>14030</v>
      </c>
      <c r="C7671" s="3" t="s">
        <v>17331</v>
      </c>
      <c r="D7671" s="12" t="s">
        <v>21567</v>
      </c>
      <c r="E7671" s="6" t="str">
        <f t="shared" si="377"/>
        <v>module=gmail_healthb</v>
      </c>
      <c r="F7671" s="6" t="str">
        <f t="shared" si="378"/>
        <v>module=smail_healthb</v>
      </c>
    </row>
    <row r="7672" spans="1:6" ht="30" customHeight="1">
      <c r="A7672" s="3" t="s">
        <v>2</v>
      </c>
      <c r="B7672" s="3" t="s">
        <v>14031</v>
      </c>
      <c r="C7672" s="3" t="s">
        <v>17332</v>
      </c>
      <c r="D7672" s="12" t="s">
        <v>21568</v>
      </c>
      <c r="E7672" s="6" t="str">
        <f t="shared" si="377"/>
        <v>module=gmail_healthb</v>
      </c>
      <c r="F7672" s="6" t="str">
        <f t="shared" si="378"/>
        <v>module=smail_healthb</v>
      </c>
    </row>
    <row r="7673" spans="1:6" ht="30" customHeight="1">
      <c r="A7673" s="3" t="s">
        <v>2</v>
      </c>
      <c r="B7673" s="3" t="s">
        <v>14032</v>
      </c>
      <c r="C7673" s="3" t="s">
        <v>17333</v>
      </c>
      <c r="D7673" s="12" t="s">
        <v>21569</v>
      </c>
      <c r="E7673" s="6" t="str">
        <f t="shared" si="377"/>
        <v>module=gmail_healthb</v>
      </c>
      <c r="F7673" s="6" t="str">
        <f t="shared" si="378"/>
        <v>module=smail_healthb</v>
      </c>
    </row>
    <row r="7674" spans="1:6" ht="30" customHeight="1">
      <c r="A7674" s="3" t="s">
        <v>2</v>
      </c>
      <c r="B7674" s="3" t="s">
        <v>14033</v>
      </c>
      <c r="C7674" s="3" t="s">
        <v>17334</v>
      </c>
      <c r="D7674" s="12" t="s">
        <v>21570</v>
      </c>
      <c r="E7674" s="6" t="str">
        <f t="shared" si="377"/>
        <v>module=gmail_healthb</v>
      </c>
      <c r="F7674" s="6" t="str">
        <f t="shared" si="378"/>
        <v>module=smail_healthb</v>
      </c>
    </row>
    <row r="7675" spans="1:6" ht="30" customHeight="1">
      <c r="A7675" s="3" t="s">
        <v>2</v>
      </c>
      <c r="B7675" s="3" t="s">
        <v>14034</v>
      </c>
      <c r="C7675" s="3" t="s">
        <v>17335</v>
      </c>
      <c r="D7675" s="12" t="s">
        <v>21571</v>
      </c>
      <c r="E7675" s="6" t="str">
        <f t="shared" si="377"/>
        <v>module=gmail_healthb</v>
      </c>
      <c r="F7675" s="6" t="str">
        <f t="shared" si="378"/>
        <v>module=smail_healthb</v>
      </c>
    </row>
    <row r="7676" spans="1:6" ht="30" customHeight="1">
      <c r="A7676" s="3" t="s">
        <v>2</v>
      </c>
      <c r="B7676" s="3" t="s">
        <v>14035</v>
      </c>
      <c r="C7676" s="3" t="s">
        <v>17336</v>
      </c>
      <c r="D7676" s="12" t="s">
        <v>21572</v>
      </c>
      <c r="E7676" s="6" t="str">
        <f t="shared" si="377"/>
        <v>module=gmail_healthb</v>
      </c>
      <c r="F7676" s="6" t="str">
        <f t="shared" si="378"/>
        <v>module=smail_healthb</v>
      </c>
    </row>
    <row r="7677" spans="1:6" ht="30" customHeight="1">
      <c r="A7677" s="3" t="s">
        <v>2</v>
      </c>
      <c r="B7677" s="3" t="s">
        <v>14036</v>
      </c>
      <c r="C7677" s="3" t="s">
        <v>17337</v>
      </c>
      <c r="D7677" s="12" t="s">
        <v>21573</v>
      </c>
      <c r="E7677" s="6" t="str">
        <f t="shared" si="377"/>
        <v>module=gmail_healthb</v>
      </c>
      <c r="F7677" s="6" t="str">
        <f t="shared" si="378"/>
        <v>module=smail_healthb</v>
      </c>
    </row>
    <row r="7678" spans="1:6" ht="30" customHeight="1">
      <c r="A7678" s="3" t="s">
        <v>2</v>
      </c>
      <c r="B7678" s="3" t="s">
        <v>14037</v>
      </c>
      <c r="C7678" s="3" t="s">
        <v>17338</v>
      </c>
      <c r="D7678" s="12" t="s">
        <v>21574</v>
      </c>
      <c r="E7678" s="6" t="str">
        <f t="shared" si="377"/>
        <v>module=gmail_healthb</v>
      </c>
      <c r="F7678" s="6" t="str">
        <f t="shared" si="378"/>
        <v>module=smail_healthb</v>
      </c>
    </row>
    <row r="7679" spans="1:6" ht="30" customHeight="1">
      <c r="A7679" s="3" t="s">
        <v>2</v>
      </c>
      <c r="B7679" s="3" t="s">
        <v>14038</v>
      </c>
      <c r="C7679" s="3" t="s">
        <v>17339</v>
      </c>
      <c r="D7679" s="12" t="s">
        <v>21575</v>
      </c>
      <c r="E7679" s="6" t="str">
        <f t="shared" si="377"/>
        <v>module=gmail_healthb</v>
      </c>
      <c r="F7679" s="6" t="str">
        <f t="shared" si="378"/>
        <v>module=smail_healthb</v>
      </c>
    </row>
    <row r="7680" spans="1:6" ht="30" customHeight="1">
      <c r="A7680" s="3" t="s">
        <v>2</v>
      </c>
      <c r="B7680" s="3" t="s">
        <v>14039</v>
      </c>
      <c r="C7680" s="3" t="s">
        <v>17340</v>
      </c>
      <c r="D7680" s="12" t="s">
        <v>21576</v>
      </c>
      <c r="E7680" s="6" t="str">
        <f t="shared" si="377"/>
        <v>module=gmail_healthb</v>
      </c>
      <c r="F7680" s="6" t="str">
        <f t="shared" si="378"/>
        <v>module=smail_healthb</v>
      </c>
    </row>
    <row r="7681" spans="1:6" ht="30" customHeight="1">
      <c r="A7681" s="3" t="s">
        <v>2</v>
      </c>
      <c r="B7681" s="3" t="s">
        <v>14040</v>
      </c>
      <c r="C7681" s="3" t="s">
        <v>17341</v>
      </c>
      <c r="D7681" s="12" t="s">
        <v>21577</v>
      </c>
      <c r="E7681" s="6" t="str">
        <f t="shared" si="377"/>
        <v>module=gmail_healthb</v>
      </c>
      <c r="F7681" s="6" t="str">
        <f t="shared" si="378"/>
        <v>module=smail_healthb</v>
      </c>
    </row>
    <row r="7682" spans="1:6" ht="30" customHeight="1">
      <c r="A7682" s="3" t="s">
        <v>2</v>
      </c>
      <c r="B7682" s="3" t="s">
        <v>14041</v>
      </c>
      <c r="C7682" s="3" t="s">
        <v>17342</v>
      </c>
      <c r="D7682" s="12" t="s">
        <v>21578</v>
      </c>
      <c r="E7682" s="6" t="str">
        <f t="shared" si="377"/>
        <v>module=gmail_healthb</v>
      </c>
      <c r="F7682" s="6" t="str">
        <f t="shared" si="378"/>
        <v>module=smail_healthb</v>
      </c>
    </row>
    <row r="7683" spans="1:6" ht="30" customHeight="1">
      <c r="A7683" s="3" t="s">
        <v>2</v>
      </c>
      <c r="B7683" s="3" t="s">
        <v>14042</v>
      </c>
      <c r="C7683" s="3" t="s">
        <v>17343</v>
      </c>
      <c r="D7683" s="12" t="s">
        <v>21579</v>
      </c>
      <c r="E7683" s="6" t="str">
        <f t="shared" si="377"/>
        <v>module=gmail_healthb</v>
      </c>
      <c r="F7683" s="6" t="str">
        <f t="shared" si="378"/>
        <v>module=smail_healthb</v>
      </c>
    </row>
    <row r="7684" spans="1:6" ht="30" customHeight="1">
      <c r="A7684" s="3" t="s">
        <v>2</v>
      </c>
      <c r="B7684" s="3" t="s">
        <v>14043</v>
      </c>
      <c r="C7684" s="3" t="s">
        <v>17344</v>
      </c>
      <c r="D7684" s="12" t="s">
        <v>21580</v>
      </c>
      <c r="E7684" s="6" t="str">
        <f t="shared" si="377"/>
        <v>module=gmail_healthb</v>
      </c>
      <c r="F7684" s="6" t="str">
        <f t="shared" si="378"/>
        <v>module=smail_healthb</v>
      </c>
    </row>
    <row r="7685" spans="1:6" ht="30" customHeight="1">
      <c r="A7685" s="3" t="s">
        <v>2</v>
      </c>
      <c r="B7685" s="3" t="s">
        <v>14044</v>
      </c>
      <c r="C7685" s="3" t="s">
        <v>17345</v>
      </c>
      <c r="D7685" s="12" t="s">
        <v>21581</v>
      </c>
      <c r="E7685" s="6" t="str">
        <f t="shared" si="377"/>
        <v>module=gmail_healthb</v>
      </c>
      <c r="F7685" s="6" t="str">
        <f t="shared" si="378"/>
        <v>module=smail_healthb</v>
      </c>
    </row>
    <row r="7686" spans="1:6" ht="30" customHeight="1">
      <c r="A7686" s="3" t="s">
        <v>2</v>
      </c>
      <c r="B7686" s="3" t="s">
        <v>14045</v>
      </c>
      <c r="C7686" s="3" t="s">
        <v>17346</v>
      </c>
      <c r="D7686" s="12" t="s">
        <v>21582</v>
      </c>
      <c r="E7686" s="6" t="str">
        <f t="shared" si="377"/>
        <v>module=gmail_healthb</v>
      </c>
      <c r="F7686" s="6" t="str">
        <f t="shared" si="378"/>
        <v>module=smail_healthb</v>
      </c>
    </row>
    <row r="7687" spans="1:6" ht="30" customHeight="1">
      <c r="A7687" s="3" t="s">
        <v>2</v>
      </c>
      <c r="B7687" s="3" t="s">
        <v>14046</v>
      </c>
      <c r="C7687" s="3" t="s">
        <v>17347</v>
      </c>
      <c r="D7687" s="12" t="s">
        <v>21583</v>
      </c>
      <c r="E7687" s="6" t="str">
        <f t="shared" si="377"/>
        <v>module=gmail_healthb</v>
      </c>
      <c r="F7687" s="6" t="str">
        <f t="shared" si="378"/>
        <v>module=smail_healthb</v>
      </c>
    </row>
    <row r="7688" spans="1:6" ht="30" customHeight="1">
      <c r="A7688" s="3" t="s">
        <v>2</v>
      </c>
      <c r="B7688" s="3" t="s">
        <v>14047</v>
      </c>
      <c r="C7688" s="3" t="s">
        <v>17348</v>
      </c>
      <c r="D7688" s="12" t="s">
        <v>21584</v>
      </c>
      <c r="E7688" s="6" t="str">
        <f t="shared" si="377"/>
        <v>module=gmail_healthb</v>
      </c>
      <c r="F7688" s="6" t="str">
        <f t="shared" si="378"/>
        <v>module=smail_healthb</v>
      </c>
    </row>
    <row r="7689" spans="1:6" ht="30" customHeight="1">
      <c r="A7689" s="3" t="s">
        <v>2</v>
      </c>
      <c r="B7689" s="3" t="s">
        <v>14048</v>
      </c>
      <c r="C7689" s="3" t="s">
        <v>17349</v>
      </c>
      <c r="D7689" s="12" t="s">
        <v>21585</v>
      </c>
      <c r="E7689" s="6" t="str">
        <f t="shared" si="377"/>
        <v>module=gmail_healthb</v>
      </c>
      <c r="F7689" s="6" t="str">
        <f t="shared" si="378"/>
        <v>module=smail_healthb</v>
      </c>
    </row>
    <row r="7690" spans="1:6" ht="30" customHeight="1">
      <c r="A7690" s="3" t="s">
        <v>2</v>
      </c>
      <c r="B7690" s="3" t="s">
        <v>14049</v>
      </c>
      <c r="C7690" s="3" t="s">
        <v>17350</v>
      </c>
      <c r="D7690" s="12" t="s">
        <v>21586</v>
      </c>
      <c r="E7690" s="6" t="str">
        <f t="shared" si="377"/>
        <v>module=gmail_healthb</v>
      </c>
      <c r="F7690" s="6" t="str">
        <f t="shared" si="378"/>
        <v>module=smail_healthb</v>
      </c>
    </row>
    <row r="7691" spans="1:6" ht="30" customHeight="1">
      <c r="A7691" s="3" t="s">
        <v>2</v>
      </c>
      <c r="B7691" s="3" t="s">
        <v>14050</v>
      </c>
      <c r="C7691" s="3" t="s">
        <v>17351</v>
      </c>
      <c r="D7691" s="12" t="s">
        <v>21587</v>
      </c>
      <c r="E7691" s="6" t="str">
        <f t="shared" ref="E7691:E7754" si="379">HYPERLINK("http://www.ssc.wisc.edu/wlsresearch/documentation/waves/?wave=grad2k&amp;module=gmail_healthb","module=gmail_healthb")</f>
        <v>module=gmail_healthb</v>
      </c>
      <c r="F7691" s="6" t="str">
        <f t="shared" ref="F7691:F7754" si="380">HYPERLINK("http://www.ssc.wisc.edu/wlsresearch/documentation/waves/?wave=sib2k&amp;module=smail_healthb","module=smail_healthb")</f>
        <v>module=smail_healthb</v>
      </c>
    </row>
    <row r="7692" spans="1:6" ht="30" customHeight="1">
      <c r="A7692" s="3" t="s">
        <v>2</v>
      </c>
      <c r="B7692" s="3" t="s">
        <v>14051</v>
      </c>
      <c r="C7692" s="3" t="s">
        <v>17352</v>
      </c>
      <c r="D7692" s="12" t="s">
        <v>21588</v>
      </c>
      <c r="E7692" s="6" t="str">
        <f t="shared" si="379"/>
        <v>module=gmail_healthb</v>
      </c>
      <c r="F7692" s="6" t="str">
        <f t="shared" si="380"/>
        <v>module=smail_healthb</v>
      </c>
    </row>
    <row r="7693" spans="1:6" ht="30" customHeight="1">
      <c r="A7693" s="3" t="s">
        <v>2</v>
      </c>
      <c r="B7693" s="3" t="s">
        <v>14052</v>
      </c>
      <c r="C7693" s="3" t="s">
        <v>17353</v>
      </c>
      <c r="D7693" s="12" t="s">
        <v>21589</v>
      </c>
      <c r="E7693" s="6" t="str">
        <f t="shared" si="379"/>
        <v>module=gmail_healthb</v>
      </c>
      <c r="F7693" s="6" t="str">
        <f t="shared" si="380"/>
        <v>module=smail_healthb</v>
      </c>
    </row>
    <row r="7694" spans="1:6" ht="30" customHeight="1">
      <c r="A7694" s="3" t="s">
        <v>2</v>
      </c>
      <c r="B7694" s="3" t="s">
        <v>14053</v>
      </c>
      <c r="C7694" s="3" t="s">
        <v>17354</v>
      </c>
      <c r="D7694" s="12" t="s">
        <v>21590</v>
      </c>
      <c r="E7694" s="6" t="str">
        <f t="shared" si="379"/>
        <v>module=gmail_healthb</v>
      </c>
      <c r="F7694" s="6" t="str">
        <f t="shared" si="380"/>
        <v>module=smail_healthb</v>
      </c>
    </row>
    <row r="7695" spans="1:6" ht="30" customHeight="1">
      <c r="A7695" s="3" t="s">
        <v>2</v>
      </c>
      <c r="B7695" s="3" t="s">
        <v>14054</v>
      </c>
      <c r="C7695" s="3" t="s">
        <v>17355</v>
      </c>
      <c r="D7695" s="12" t="s">
        <v>21591</v>
      </c>
      <c r="E7695" s="6" t="str">
        <f t="shared" si="379"/>
        <v>module=gmail_healthb</v>
      </c>
      <c r="F7695" s="6" t="str">
        <f t="shared" si="380"/>
        <v>module=smail_healthb</v>
      </c>
    </row>
    <row r="7696" spans="1:6" ht="30" customHeight="1">
      <c r="A7696" s="3" t="s">
        <v>2</v>
      </c>
      <c r="B7696" s="3" t="s">
        <v>14055</v>
      </c>
      <c r="C7696" s="3" t="s">
        <v>17356</v>
      </c>
      <c r="D7696" s="12" t="s">
        <v>21592</v>
      </c>
      <c r="E7696" s="6" t="str">
        <f t="shared" si="379"/>
        <v>module=gmail_healthb</v>
      </c>
      <c r="F7696" s="6" t="str">
        <f t="shared" si="380"/>
        <v>module=smail_healthb</v>
      </c>
    </row>
    <row r="7697" spans="1:6" ht="30" customHeight="1">
      <c r="A7697" s="3" t="s">
        <v>2</v>
      </c>
      <c r="B7697" s="3" t="s">
        <v>14056</v>
      </c>
      <c r="C7697" s="3" t="s">
        <v>17357</v>
      </c>
      <c r="D7697" s="12" t="s">
        <v>21593</v>
      </c>
      <c r="E7697" s="6" t="str">
        <f t="shared" si="379"/>
        <v>module=gmail_healthb</v>
      </c>
      <c r="F7697" s="6" t="str">
        <f t="shared" si="380"/>
        <v>module=smail_healthb</v>
      </c>
    </row>
    <row r="7698" spans="1:6" ht="30" customHeight="1">
      <c r="A7698" s="3" t="s">
        <v>2</v>
      </c>
      <c r="B7698" s="3" t="s">
        <v>14057</v>
      </c>
      <c r="C7698" s="3" t="s">
        <v>17358</v>
      </c>
      <c r="D7698" s="12" t="s">
        <v>21594</v>
      </c>
      <c r="E7698" s="6" t="str">
        <f t="shared" si="379"/>
        <v>module=gmail_healthb</v>
      </c>
      <c r="F7698" s="6" t="str">
        <f t="shared" si="380"/>
        <v>module=smail_healthb</v>
      </c>
    </row>
    <row r="7699" spans="1:6" ht="30" customHeight="1">
      <c r="A7699" s="3" t="s">
        <v>2</v>
      </c>
      <c r="B7699" s="3" t="s">
        <v>14058</v>
      </c>
      <c r="C7699" s="3" t="s">
        <v>17359</v>
      </c>
      <c r="D7699" s="12" t="s">
        <v>21595</v>
      </c>
      <c r="E7699" s="6" t="str">
        <f t="shared" si="379"/>
        <v>module=gmail_healthb</v>
      </c>
      <c r="F7699" s="6" t="str">
        <f t="shared" si="380"/>
        <v>module=smail_healthb</v>
      </c>
    </row>
    <row r="7700" spans="1:6" ht="30" customHeight="1">
      <c r="A7700" s="3" t="s">
        <v>2</v>
      </c>
      <c r="B7700" s="3" t="s">
        <v>14059</v>
      </c>
      <c r="C7700" s="3" t="s">
        <v>17360</v>
      </c>
      <c r="D7700" s="12" t="s">
        <v>21596</v>
      </c>
      <c r="E7700" s="6" t="str">
        <f t="shared" si="379"/>
        <v>module=gmail_healthb</v>
      </c>
      <c r="F7700" s="6" t="str">
        <f t="shared" si="380"/>
        <v>module=smail_healthb</v>
      </c>
    </row>
    <row r="7701" spans="1:6" ht="30" customHeight="1">
      <c r="A7701" s="3" t="s">
        <v>2</v>
      </c>
      <c r="B7701" s="3" t="s">
        <v>14060</v>
      </c>
      <c r="C7701" s="3" t="s">
        <v>17361</v>
      </c>
      <c r="D7701" s="12" t="s">
        <v>21597</v>
      </c>
      <c r="E7701" s="6" t="str">
        <f t="shared" si="379"/>
        <v>module=gmail_healthb</v>
      </c>
      <c r="F7701" s="6" t="str">
        <f t="shared" si="380"/>
        <v>module=smail_healthb</v>
      </c>
    </row>
    <row r="7702" spans="1:6" ht="30" customHeight="1">
      <c r="A7702" s="3" t="s">
        <v>2</v>
      </c>
      <c r="B7702" s="3" t="s">
        <v>14061</v>
      </c>
      <c r="C7702" s="3" t="s">
        <v>17362</v>
      </c>
      <c r="D7702" s="12" t="s">
        <v>21598</v>
      </c>
      <c r="E7702" s="6" t="str">
        <f t="shared" si="379"/>
        <v>module=gmail_healthb</v>
      </c>
      <c r="F7702" s="6" t="str">
        <f t="shared" si="380"/>
        <v>module=smail_healthb</v>
      </c>
    </row>
    <row r="7703" spans="1:6" ht="30" customHeight="1">
      <c r="A7703" s="3" t="s">
        <v>2</v>
      </c>
      <c r="B7703" s="3" t="s">
        <v>14062</v>
      </c>
      <c r="C7703" s="3" t="s">
        <v>17363</v>
      </c>
      <c r="D7703" s="12" t="s">
        <v>21599</v>
      </c>
      <c r="E7703" s="6" t="str">
        <f t="shared" si="379"/>
        <v>module=gmail_healthb</v>
      </c>
      <c r="F7703" s="6" t="str">
        <f t="shared" si="380"/>
        <v>module=smail_healthb</v>
      </c>
    </row>
    <row r="7704" spans="1:6" ht="30" customHeight="1">
      <c r="A7704" s="3" t="s">
        <v>2</v>
      </c>
      <c r="B7704" s="3" t="s">
        <v>14063</v>
      </c>
      <c r="C7704" s="3" t="s">
        <v>17364</v>
      </c>
      <c r="D7704" s="12" t="s">
        <v>21600</v>
      </c>
      <c r="E7704" s="6" t="str">
        <f t="shared" si="379"/>
        <v>module=gmail_healthb</v>
      </c>
      <c r="F7704" s="6" t="str">
        <f t="shared" si="380"/>
        <v>module=smail_healthb</v>
      </c>
    </row>
    <row r="7705" spans="1:6" ht="30" customHeight="1">
      <c r="A7705" s="3" t="s">
        <v>2</v>
      </c>
      <c r="B7705" s="3" t="s">
        <v>14064</v>
      </c>
      <c r="C7705" s="3" t="s">
        <v>17365</v>
      </c>
      <c r="D7705" s="12" t="s">
        <v>21601</v>
      </c>
      <c r="E7705" s="6" t="str">
        <f t="shared" si="379"/>
        <v>module=gmail_healthb</v>
      </c>
      <c r="F7705" s="6" t="str">
        <f t="shared" si="380"/>
        <v>module=smail_healthb</v>
      </c>
    </row>
    <row r="7706" spans="1:6" ht="30" customHeight="1">
      <c r="A7706" s="3" t="s">
        <v>2</v>
      </c>
      <c r="B7706" s="3" t="s">
        <v>14065</v>
      </c>
      <c r="C7706" s="3" t="s">
        <v>17366</v>
      </c>
      <c r="D7706" s="12" t="s">
        <v>21602</v>
      </c>
      <c r="E7706" s="6" t="str">
        <f t="shared" si="379"/>
        <v>module=gmail_healthb</v>
      </c>
      <c r="F7706" s="6" t="str">
        <f t="shared" si="380"/>
        <v>module=smail_healthb</v>
      </c>
    </row>
    <row r="7707" spans="1:6" ht="30" customHeight="1">
      <c r="A7707" s="3" t="s">
        <v>2</v>
      </c>
      <c r="B7707" s="3" t="s">
        <v>14066</v>
      </c>
      <c r="C7707" s="3" t="s">
        <v>17367</v>
      </c>
      <c r="D7707" s="12" t="s">
        <v>21603</v>
      </c>
      <c r="E7707" s="6" t="str">
        <f t="shared" si="379"/>
        <v>module=gmail_healthb</v>
      </c>
      <c r="F7707" s="6" t="str">
        <f t="shared" si="380"/>
        <v>module=smail_healthb</v>
      </c>
    </row>
    <row r="7708" spans="1:6" ht="30" customHeight="1">
      <c r="A7708" s="3" t="s">
        <v>2</v>
      </c>
      <c r="B7708" s="3" t="s">
        <v>14067</v>
      </c>
      <c r="C7708" s="3" t="s">
        <v>17368</v>
      </c>
      <c r="D7708" s="12" t="s">
        <v>21604</v>
      </c>
      <c r="E7708" s="6" t="str">
        <f t="shared" si="379"/>
        <v>module=gmail_healthb</v>
      </c>
      <c r="F7708" s="6" t="str">
        <f t="shared" si="380"/>
        <v>module=smail_healthb</v>
      </c>
    </row>
    <row r="7709" spans="1:6" ht="30" customHeight="1">
      <c r="A7709" s="3" t="s">
        <v>2</v>
      </c>
      <c r="B7709" s="3" t="s">
        <v>14068</v>
      </c>
      <c r="C7709" s="3" t="s">
        <v>17369</v>
      </c>
      <c r="D7709" s="12" t="s">
        <v>21605</v>
      </c>
      <c r="E7709" s="6" t="str">
        <f t="shared" si="379"/>
        <v>module=gmail_healthb</v>
      </c>
      <c r="F7709" s="6" t="str">
        <f t="shared" si="380"/>
        <v>module=smail_healthb</v>
      </c>
    </row>
    <row r="7710" spans="1:6" ht="30" customHeight="1">
      <c r="A7710" s="3" t="s">
        <v>2</v>
      </c>
      <c r="B7710" s="3" t="s">
        <v>14069</v>
      </c>
      <c r="C7710" s="3" t="s">
        <v>17370</v>
      </c>
      <c r="D7710" s="12" t="s">
        <v>21606</v>
      </c>
      <c r="E7710" s="6" t="str">
        <f t="shared" si="379"/>
        <v>module=gmail_healthb</v>
      </c>
      <c r="F7710" s="6" t="str">
        <f t="shared" si="380"/>
        <v>module=smail_healthb</v>
      </c>
    </row>
    <row r="7711" spans="1:6" ht="30" customHeight="1">
      <c r="A7711" s="3" t="s">
        <v>2</v>
      </c>
      <c r="B7711" s="3" t="s">
        <v>14070</v>
      </c>
      <c r="C7711" s="3" t="s">
        <v>17371</v>
      </c>
      <c r="D7711" s="12" t="s">
        <v>21607</v>
      </c>
      <c r="E7711" s="6" t="str">
        <f t="shared" si="379"/>
        <v>module=gmail_healthb</v>
      </c>
      <c r="F7711" s="6" t="str">
        <f t="shared" si="380"/>
        <v>module=smail_healthb</v>
      </c>
    </row>
    <row r="7712" spans="1:6" ht="30" customHeight="1">
      <c r="A7712" s="3" t="s">
        <v>2</v>
      </c>
      <c r="B7712" s="3" t="s">
        <v>14071</v>
      </c>
      <c r="C7712" s="3" t="s">
        <v>17372</v>
      </c>
      <c r="D7712" s="12" t="s">
        <v>21608</v>
      </c>
      <c r="E7712" s="6" t="str">
        <f t="shared" si="379"/>
        <v>module=gmail_healthb</v>
      </c>
      <c r="F7712" s="6" t="str">
        <f t="shared" si="380"/>
        <v>module=smail_healthb</v>
      </c>
    </row>
    <row r="7713" spans="1:6" ht="30" customHeight="1">
      <c r="A7713" s="3" t="s">
        <v>2</v>
      </c>
      <c r="B7713" s="3" t="s">
        <v>14072</v>
      </c>
      <c r="C7713" s="3" t="s">
        <v>17373</v>
      </c>
      <c r="D7713" s="12" t="s">
        <v>21609</v>
      </c>
      <c r="E7713" s="6" t="str">
        <f t="shared" si="379"/>
        <v>module=gmail_healthb</v>
      </c>
      <c r="F7713" s="6" t="str">
        <f t="shared" si="380"/>
        <v>module=smail_healthb</v>
      </c>
    </row>
    <row r="7714" spans="1:6" ht="30" customHeight="1">
      <c r="A7714" s="3" t="s">
        <v>2</v>
      </c>
      <c r="B7714" s="3" t="s">
        <v>14073</v>
      </c>
      <c r="C7714" s="3" t="s">
        <v>17374</v>
      </c>
      <c r="D7714" s="12" t="s">
        <v>21610</v>
      </c>
      <c r="E7714" s="6" t="str">
        <f t="shared" si="379"/>
        <v>module=gmail_healthb</v>
      </c>
      <c r="F7714" s="6" t="str">
        <f t="shared" si="380"/>
        <v>module=smail_healthb</v>
      </c>
    </row>
    <row r="7715" spans="1:6" ht="30" customHeight="1">
      <c r="A7715" s="3" t="s">
        <v>2</v>
      </c>
      <c r="B7715" s="3" t="s">
        <v>14074</v>
      </c>
      <c r="C7715" s="3" t="s">
        <v>17375</v>
      </c>
      <c r="D7715" s="12" t="s">
        <v>21611</v>
      </c>
      <c r="E7715" s="6" t="str">
        <f t="shared" si="379"/>
        <v>module=gmail_healthb</v>
      </c>
      <c r="F7715" s="6" t="str">
        <f t="shared" si="380"/>
        <v>module=smail_healthb</v>
      </c>
    </row>
    <row r="7716" spans="1:6" ht="30" customHeight="1">
      <c r="A7716" s="3" t="s">
        <v>2</v>
      </c>
      <c r="B7716" s="3" t="s">
        <v>14075</v>
      </c>
      <c r="C7716" s="3" t="s">
        <v>17376</v>
      </c>
      <c r="D7716" s="12" t="s">
        <v>21612</v>
      </c>
      <c r="E7716" s="6" t="str">
        <f t="shared" si="379"/>
        <v>module=gmail_healthb</v>
      </c>
      <c r="F7716" s="6" t="str">
        <f t="shared" si="380"/>
        <v>module=smail_healthb</v>
      </c>
    </row>
    <row r="7717" spans="1:6" ht="30" customHeight="1">
      <c r="A7717" s="3" t="s">
        <v>2</v>
      </c>
      <c r="B7717" s="3" t="s">
        <v>14076</v>
      </c>
      <c r="C7717" s="3" t="s">
        <v>17377</v>
      </c>
      <c r="D7717" s="12" t="s">
        <v>21613</v>
      </c>
      <c r="E7717" s="6" t="str">
        <f t="shared" si="379"/>
        <v>module=gmail_healthb</v>
      </c>
      <c r="F7717" s="6" t="str">
        <f t="shared" si="380"/>
        <v>module=smail_healthb</v>
      </c>
    </row>
    <row r="7718" spans="1:6" ht="30" customHeight="1">
      <c r="A7718" s="3" t="s">
        <v>2</v>
      </c>
      <c r="B7718" s="3" t="s">
        <v>14077</v>
      </c>
      <c r="C7718" s="3" t="s">
        <v>17378</v>
      </c>
      <c r="D7718" s="12" t="s">
        <v>21614</v>
      </c>
      <c r="E7718" s="6" t="str">
        <f t="shared" si="379"/>
        <v>module=gmail_healthb</v>
      </c>
      <c r="F7718" s="6" t="str">
        <f t="shared" si="380"/>
        <v>module=smail_healthb</v>
      </c>
    </row>
    <row r="7719" spans="1:6" ht="30" customHeight="1">
      <c r="A7719" s="3" t="s">
        <v>2</v>
      </c>
      <c r="B7719" s="3" t="s">
        <v>14078</v>
      </c>
      <c r="C7719" s="3" t="s">
        <v>17379</v>
      </c>
      <c r="D7719" s="12" t="s">
        <v>21615</v>
      </c>
      <c r="E7719" s="6" t="str">
        <f t="shared" si="379"/>
        <v>module=gmail_healthb</v>
      </c>
      <c r="F7719" s="6" t="str">
        <f t="shared" si="380"/>
        <v>module=smail_healthb</v>
      </c>
    </row>
    <row r="7720" spans="1:6" ht="30" customHeight="1">
      <c r="A7720" s="3" t="s">
        <v>2</v>
      </c>
      <c r="B7720" s="3" t="s">
        <v>14079</v>
      </c>
      <c r="C7720" s="3" t="s">
        <v>17380</v>
      </c>
      <c r="D7720" s="12" t="s">
        <v>21616</v>
      </c>
      <c r="E7720" s="6" t="str">
        <f t="shared" si="379"/>
        <v>module=gmail_healthb</v>
      </c>
      <c r="F7720" s="6" t="str">
        <f t="shared" si="380"/>
        <v>module=smail_healthb</v>
      </c>
    </row>
    <row r="7721" spans="1:6" ht="30" customHeight="1">
      <c r="A7721" s="3" t="s">
        <v>2</v>
      </c>
      <c r="B7721" s="3" t="s">
        <v>14080</v>
      </c>
      <c r="C7721" s="3" t="s">
        <v>17381</v>
      </c>
      <c r="D7721" s="12" t="s">
        <v>21617</v>
      </c>
      <c r="E7721" s="6" t="str">
        <f t="shared" si="379"/>
        <v>module=gmail_healthb</v>
      </c>
      <c r="F7721" s="6" t="str">
        <f t="shared" si="380"/>
        <v>module=smail_healthb</v>
      </c>
    </row>
    <row r="7722" spans="1:6" ht="30" customHeight="1">
      <c r="A7722" s="3" t="s">
        <v>2</v>
      </c>
      <c r="B7722" s="3" t="s">
        <v>14081</v>
      </c>
      <c r="C7722" s="3" t="s">
        <v>17382</v>
      </c>
      <c r="D7722" s="12" t="s">
        <v>21618</v>
      </c>
      <c r="E7722" s="6" t="str">
        <f t="shared" si="379"/>
        <v>module=gmail_healthb</v>
      </c>
      <c r="F7722" s="6" t="str">
        <f t="shared" si="380"/>
        <v>module=smail_healthb</v>
      </c>
    </row>
    <row r="7723" spans="1:6" ht="30" customHeight="1">
      <c r="A7723" s="3" t="s">
        <v>2</v>
      </c>
      <c r="B7723" s="3" t="s">
        <v>14082</v>
      </c>
      <c r="C7723" s="3" t="s">
        <v>17383</v>
      </c>
      <c r="D7723" s="12" t="s">
        <v>21619</v>
      </c>
      <c r="E7723" s="6" t="str">
        <f t="shared" si="379"/>
        <v>module=gmail_healthb</v>
      </c>
      <c r="F7723" s="6" t="str">
        <f t="shared" si="380"/>
        <v>module=smail_healthb</v>
      </c>
    </row>
    <row r="7724" spans="1:6" ht="30" customHeight="1">
      <c r="A7724" s="3" t="s">
        <v>2</v>
      </c>
      <c r="B7724" s="3" t="s">
        <v>14083</v>
      </c>
      <c r="C7724" s="3" t="s">
        <v>17384</v>
      </c>
      <c r="D7724" s="12" t="s">
        <v>21620</v>
      </c>
      <c r="E7724" s="6" t="str">
        <f t="shared" si="379"/>
        <v>module=gmail_healthb</v>
      </c>
      <c r="F7724" s="6" t="str">
        <f t="shared" si="380"/>
        <v>module=smail_healthb</v>
      </c>
    </row>
    <row r="7725" spans="1:6" ht="30" customHeight="1">
      <c r="A7725" s="3" t="s">
        <v>2</v>
      </c>
      <c r="B7725" s="3" t="s">
        <v>14084</v>
      </c>
      <c r="C7725" s="3" t="s">
        <v>17385</v>
      </c>
      <c r="D7725" s="12" t="s">
        <v>21621</v>
      </c>
      <c r="E7725" s="6" t="str">
        <f t="shared" si="379"/>
        <v>module=gmail_healthb</v>
      </c>
      <c r="F7725" s="6" t="str">
        <f t="shared" si="380"/>
        <v>module=smail_healthb</v>
      </c>
    </row>
    <row r="7726" spans="1:6" ht="30" customHeight="1">
      <c r="A7726" s="3" t="s">
        <v>2</v>
      </c>
      <c r="B7726" s="3" t="s">
        <v>14085</v>
      </c>
      <c r="C7726" s="3" t="s">
        <v>17386</v>
      </c>
      <c r="D7726" s="12" t="s">
        <v>21622</v>
      </c>
      <c r="E7726" s="6" t="str">
        <f t="shared" si="379"/>
        <v>module=gmail_healthb</v>
      </c>
      <c r="F7726" s="6" t="str">
        <f t="shared" si="380"/>
        <v>module=smail_healthb</v>
      </c>
    </row>
    <row r="7727" spans="1:6" ht="30" customHeight="1">
      <c r="A7727" s="3" t="s">
        <v>2</v>
      </c>
      <c r="B7727" s="3" t="s">
        <v>14086</v>
      </c>
      <c r="C7727" s="3" t="s">
        <v>17387</v>
      </c>
      <c r="D7727" s="12" t="s">
        <v>21623</v>
      </c>
      <c r="E7727" s="6" t="str">
        <f t="shared" si="379"/>
        <v>module=gmail_healthb</v>
      </c>
      <c r="F7727" s="6" t="str">
        <f t="shared" si="380"/>
        <v>module=smail_healthb</v>
      </c>
    </row>
    <row r="7728" spans="1:6" ht="30" customHeight="1">
      <c r="A7728" s="3" t="s">
        <v>2</v>
      </c>
      <c r="B7728" s="3" t="s">
        <v>14087</v>
      </c>
      <c r="C7728" s="3" t="s">
        <v>17388</v>
      </c>
      <c r="D7728" s="12" t="s">
        <v>21624</v>
      </c>
      <c r="E7728" s="6" t="str">
        <f t="shared" si="379"/>
        <v>module=gmail_healthb</v>
      </c>
      <c r="F7728" s="6" t="str">
        <f t="shared" si="380"/>
        <v>module=smail_healthb</v>
      </c>
    </row>
    <row r="7729" spans="1:6" ht="30" customHeight="1">
      <c r="A7729" s="3" t="s">
        <v>2</v>
      </c>
      <c r="B7729" s="3" t="s">
        <v>14088</v>
      </c>
      <c r="C7729" s="3" t="s">
        <v>17389</v>
      </c>
      <c r="D7729" s="12" t="s">
        <v>21625</v>
      </c>
      <c r="E7729" s="6" t="str">
        <f t="shared" si="379"/>
        <v>module=gmail_healthb</v>
      </c>
      <c r="F7729" s="6" t="str">
        <f t="shared" si="380"/>
        <v>module=smail_healthb</v>
      </c>
    </row>
    <row r="7730" spans="1:6" ht="30" customHeight="1">
      <c r="A7730" s="3" t="s">
        <v>2</v>
      </c>
      <c r="B7730" s="3" t="s">
        <v>14089</v>
      </c>
      <c r="C7730" s="3" t="s">
        <v>17390</v>
      </c>
      <c r="D7730" s="12" t="s">
        <v>21626</v>
      </c>
      <c r="E7730" s="6" t="str">
        <f t="shared" si="379"/>
        <v>module=gmail_healthb</v>
      </c>
      <c r="F7730" s="6" t="str">
        <f t="shared" si="380"/>
        <v>module=smail_healthb</v>
      </c>
    </row>
    <row r="7731" spans="1:6" ht="30" customHeight="1">
      <c r="A7731" s="3" t="s">
        <v>2</v>
      </c>
      <c r="B7731" s="3" t="s">
        <v>14090</v>
      </c>
      <c r="C7731" s="3" t="s">
        <v>17391</v>
      </c>
      <c r="D7731" s="12" t="s">
        <v>21627</v>
      </c>
      <c r="E7731" s="6" t="str">
        <f t="shared" si="379"/>
        <v>module=gmail_healthb</v>
      </c>
      <c r="F7731" s="6" t="str">
        <f t="shared" si="380"/>
        <v>module=smail_healthb</v>
      </c>
    </row>
    <row r="7732" spans="1:6" ht="30" customHeight="1">
      <c r="A7732" s="3" t="s">
        <v>2</v>
      </c>
      <c r="B7732" s="3" t="s">
        <v>14091</v>
      </c>
      <c r="C7732" s="3" t="s">
        <v>17392</v>
      </c>
      <c r="D7732" s="12" t="s">
        <v>21628</v>
      </c>
      <c r="E7732" s="6" t="str">
        <f t="shared" si="379"/>
        <v>module=gmail_healthb</v>
      </c>
      <c r="F7732" s="6" t="str">
        <f t="shared" si="380"/>
        <v>module=smail_healthb</v>
      </c>
    </row>
    <row r="7733" spans="1:6" ht="30" customHeight="1">
      <c r="A7733" s="3" t="s">
        <v>2</v>
      </c>
      <c r="B7733" s="3" t="s">
        <v>14092</v>
      </c>
      <c r="C7733" s="3" t="s">
        <v>17393</v>
      </c>
      <c r="D7733" s="12" t="s">
        <v>21629</v>
      </c>
      <c r="E7733" s="6" t="str">
        <f t="shared" si="379"/>
        <v>module=gmail_healthb</v>
      </c>
      <c r="F7733" s="6" t="str">
        <f t="shared" si="380"/>
        <v>module=smail_healthb</v>
      </c>
    </row>
    <row r="7734" spans="1:6" ht="30" customHeight="1">
      <c r="A7734" s="3" t="s">
        <v>2</v>
      </c>
      <c r="B7734" s="3" t="s">
        <v>14093</v>
      </c>
      <c r="C7734" s="3" t="s">
        <v>17394</v>
      </c>
      <c r="D7734" s="12" t="s">
        <v>21630</v>
      </c>
      <c r="E7734" s="6" t="str">
        <f t="shared" si="379"/>
        <v>module=gmail_healthb</v>
      </c>
      <c r="F7734" s="6" t="str">
        <f t="shared" si="380"/>
        <v>module=smail_healthb</v>
      </c>
    </row>
    <row r="7735" spans="1:6" ht="30" customHeight="1">
      <c r="A7735" s="3" t="s">
        <v>2</v>
      </c>
      <c r="B7735" s="3" t="s">
        <v>14094</v>
      </c>
      <c r="C7735" s="3" t="s">
        <v>17395</v>
      </c>
      <c r="D7735" s="12" t="s">
        <v>21631</v>
      </c>
      <c r="E7735" s="6" t="str">
        <f t="shared" si="379"/>
        <v>module=gmail_healthb</v>
      </c>
      <c r="F7735" s="6" t="str">
        <f t="shared" si="380"/>
        <v>module=smail_healthb</v>
      </c>
    </row>
    <row r="7736" spans="1:6" ht="30" customHeight="1">
      <c r="A7736" s="3" t="s">
        <v>2</v>
      </c>
      <c r="B7736" s="3" t="s">
        <v>14095</v>
      </c>
      <c r="C7736" s="3" t="s">
        <v>17396</v>
      </c>
      <c r="D7736" s="12" t="s">
        <v>21632</v>
      </c>
      <c r="E7736" s="6" t="str">
        <f t="shared" si="379"/>
        <v>module=gmail_healthb</v>
      </c>
      <c r="F7736" s="6" t="str">
        <f t="shared" si="380"/>
        <v>module=smail_healthb</v>
      </c>
    </row>
    <row r="7737" spans="1:6" ht="30" customHeight="1">
      <c r="A7737" s="3" t="s">
        <v>2</v>
      </c>
      <c r="B7737" s="3" t="s">
        <v>14096</v>
      </c>
      <c r="C7737" s="3" t="s">
        <v>17397</v>
      </c>
      <c r="D7737" s="12" t="s">
        <v>21633</v>
      </c>
      <c r="E7737" s="6" t="str">
        <f t="shared" si="379"/>
        <v>module=gmail_healthb</v>
      </c>
      <c r="F7737" s="6" t="str">
        <f t="shared" si="380"/>
        <v>module=smail_healthb</v>
      </c>
    </row>
    <row r="7738" spans="1:6" ht="30" customHeight="1">
      <c r="A7738" s="3" t="s">
        <v>2</v>
      </c>
      <c r="B7738" s="3" t="s">
        <v>14097</v>
      </c>
      <c r="C7738" s="3" t="s">
        <v>17398</v>
      </c>
      <c r="D7738" s="12" t="s">
        <v>21634</v>
      </c>
      <c r="E7738" s="6" t="str">
        <f t="shared" si="379"/>
        <v>module=gmail_healthb</v>
      </c>
      <c r="F7738" s="6" t="str">
        <f t="shared" si="380"/>
        <v>module=smail_healthb</v>
      </c>
    </row>
    <row r="7739" spans="1:6" ht="30" customHeight="1">
      <c r="A7739" s="3" t="s">
        <v>2</v>
      </c>
      <c r="B7739" s="3" t="s">
        <v>14098</v>
      </c>
      <c r="C7739" s="3" t="s">
        <v>17399</v>
      </c>
      <c r="D7739" s="12" t="s">
        <v>21635</v>
      </c>
      <c r="E7739" s="6" t="str">
        <f t="shared" si="379"/>
        <v>module=gmail_healthb</v>
      </c>
      <c r="F7739" s="6" t="str">
        <f t="shared" si="380"/>
        <v>module=smail_healthb</v>
      </c>
    </row>
    <row r="7740" spans="1:6" ht="30" customHeight="1">
      <c r="A7740" s="3" t="s">
        <v>2</v>
      </c>
      <c r="B7740" s="3" t="s">
        <v>14099</v>
      </c>
      <c r="C7740" s="3" t="s">
        <v>17400</v>
      </c>
      <c r="D7740" s="12" t="s">
        <v>21636</v>
      </c>
      <c r="E7740" s="6" t="str">
        <f t="shared" si="379"/>
        <v>module=gmail_healthb</v>
      </c>
      <c r="F7740" s="6" t="str">
        <f t="shared" si="380"/>
        <v>module=smail_healthb</v>
      </c>
    </row>
    <row r="7741" spans="1:6" ht="30" customHeight="1">
      <c r="A7741" s="3" t="s">
        <v>2</v>
      </c>
      <c r="B7741" s="3" t="s">
        <v>14100</v>
      </c>
      <c r="C7741" s="3" t="s">
        <v>17401</v>
      </c>
      <c r="D7741" s="12" t="s">
        <v>21637</v>
      </c>
      <c r="E7741" s="6" t="str">
        <f t="shared" si="379"/>
        <v>module=gmail_healthb</v>
      </c>
      <c r="F7741" s="6" t="str">
        <f t="shared" si="380"/>
        <v>module=smail_healthb</v>
      </c>
    </row>
    <row r="7742" spans="1:6" ht="30" customHeight="1">
      <c r="A7742" s="3" t="s">
        <v>2</v>
      </c>
      <c r="B7742" s="3" t="s">
        <v>14101</v>
      </c>
      <c r="C7742" s="3" t="s">
        <v>17402</v>
      </c>
      <c r="D7742" s="12" t="s">
        <v>21638</v>
      </c>
      <c r="E7742" s="6" t="str">
        <f t="shared" si="379"/>
        <v>module=gmail_healthb</v>
      </c>
      <c r="F7742" s="6" t="str">
        <f t="shared" si="380"/>
        <v>module=smail_healthb</v>
      </c>
    </row>
    <row r="7743" spans="1:6" ht="30" customHeight="1">
      <c r="A7743" s="3" t="s">
        <v>2</v>
      </c>
      <c r="B7743" s="3" t="s">
        <v>14102</v>
      </c>
      <c r="C7743" s="3" t="s">
        <v>17403</v>
      </c>
      <c r="D7743" s="12" t="s">
        <v>21639</v>
      </c>
      <c r="E7743" s="6" t="str">
        <f t="shared" si="379"/>
        <v>module=gmail_healthb</v>
      </c>
      <c r="F7743" s="6" t="str">
        <f t="shared" si="380"/>
        <v>module=smail_healthb</v>
      </c>
    </row>
    <row r="7744" spans="1:6" ht="30" customHeight="1">
      <c r="A7744" s="3" t="s">
        <v>2</v>
      </c>
      <c r="B7744" s="3" t="s">
        <v>14103</v>
      </c>
      <c r="C7744" s="3" t="s">
        <v>17404</v>
      </c>
      <c r="D7744" s="12" t="s">
        <v>21640</v>
      </c>
      <c r="E7744" s="6" t="str">
        <f t="shared" si="379"/>
        <v>module=gmail_healthb</v>
      </c>
      <c r="F7744" s="6" t="str">
        <f t="shared" si="380"/>
        <v>module=smail_healthb</v>
      </c>
    </row>
    <row r="7745" spans="1:6" ht="30" customHeight="1">
      <c r="A7745" s="3" t="s">
        <v>2</v>
      </c>
      <c r="B7745" s="3" t="s">
        <v>14104</v>
      </c>
      <c r="C7745" s="3" t="s">
        <v>17405</v>
      </c>
      <c r="D7745" s="12" t="s">
        <v>21641</v>
      </c>
      <c r="E7745" s="6" t="str">
        <f t="shared" si="379"/>
        <v>module=gmail_healthb</v>
      </c>
      <c r="F7745" s="6" t="str">
        <f t="shared" si="380"/>
        <v>module=smail_healthb</v>
      </c>
    </row>
    <row r="7746" spans="1:6" ht="30" customHeight="1">
      <c r="A7746" s="3" t="s">
        <v>2</v>
      </c>
      <c r="B7746" s="3" t="s">
        <v>14105</v>
      </c>
      <c r="C7746" s="3" t="s">
        <v>17406</v>
      </c>
      <c r="D7746" s="12" t="s">
        <v>21642</v>
      </c>
      <c r="E7746" s="6" t="str">
        <f t="shared" si="379"/>
        <v>module=gmail_healthb</v>
      </c>
      <c r="F7746" s="6" t="str">
        <f t="shared" si="380"/>
        <v>module=smail_healthb</v>
      </c>
    </row>
    <row r="7747" spans="1:6" ht="30" customHeight="1">
      <c r="A7747" s="3" t="s">
        <v>2</v>
      </c>
      <c r="B7747" s="3" t="s">
        <v>14106</v>
      </c>
      <c r="C7747" s="3" t="s">
        <v>17407</v>
      </c>
      <c r="D7747" s="12" t="s">
        <v>21643</v>
      </c>
      <c r="E7747" s="6" t="str">
        <f t="shared" si="379"/>
        <v>module=gmail_healthb</v>
      </c>
      <c r="F7747" s="6" t="str">
        <f t="shared" si="380"/>
        <v>module=smail_healthb</v>
      </c>
    </row>
    <row r="7748" spans="1:6" ht="30" customHeight="1">
      <c r="A7748" s="3" t="s">
        <v>2</v>
      </c>
      <c r="B7748" s="3" t="s">
        <v>14107</v>
      </c>
      <c r="C7748" s="3" t="s">
        <v>17408</v>
      </c>
      <c r="D7748" s="12" t="s">
        <v>21644</v>
      </c>
      <c r="E7748" s="6" t="str">
        <f t="shared" si="379"/>
        <v>module=gmail_healthb</v>
      </c>
      <c r="F7748" s="6" t="str">
        <f t="shared" si="380"/>
        <v>module=smail_healthb</v>
      </c>
    </row>
    <row r="7749" spans="1:6" ht="30" customHeight="1">
      <c r="A7749" s="3" t="s">
        <v>2</v>
      </c>
      <c r="B7749" s="3" t="s">
        <v>14108</v>
      </c>
      <c r="C7749" s="3" t="s">
        <v>17409</v>
      </c>
      <c r="D7749" s="12" t="s">
        <v>21645</v>
      </c>
      <c r="E7749" s="6" t="str">
        <f t="shared" si="379"/>
        <v>module=gmail_healthb</v>
      </c>
      <c r="F7749" s="6" t="str">
        <f t="shared" si="380"/>
        <v>module=smail_healthb</v>
      </c>
    </row>
    <row r="7750" spans="1:6" ht="30" customHeight="1">
      <c r="A7750" s="3" t="s">
        <v>2</v>
      </c>
      <c r="B7750" s="3" t="s">
        <v>14109</v>
      </c>
      <c r="C7750" s="3" t="s">
        <v>17410</v>
      </c>
      <c r="D7750" s="12" t="s">
        <v>21646</v>
      </c>
      <c r="E7750" s="6" t="str">
        <f t="shared" si="379"/>
        <v>module=gmail_healthb</v>
      </c>
      <c r="F7750" s="6" t="str">
        <f t="shared" si="380"/>
        <v>module=smail_healthb</v>
      </c>
    </row>
    <row r="7751" spans="1:6" ht="30" customHeight="1">
      <c r="A7751" s="3" t="s">
        <v>2</v>
      </c>
      <c r="B7751" s="3" t="s">
        <v>14110</v>
      </c>
      <c r="C7751" s="3" t="s">
        <v>17411</v>
      </c>
      <c r="D7751" s="12" t="s">
        <v>21647</v>
      </c>
      <c r="E7751" s="6" t="str">
        <f t="shared" si="379"/>
        <v>module=gmail_healthb</v>
      </c>
      <c r="F7751" s="6" t="str">
        <f t="shared" si="380"/>
        <v>module=smail_healthb</v>
      </c>
    </row>
    <row r="7752" spans="1:6" ht="30" customHeight="1">
      <c r="A7752" s="3" t="s">
        <v>2</v>
      </c>
      <c r="B7752" s="3" t="s">
        <v>14111</v>
      </c>
      <c r="C7752" s="3" t="s">
        <v>17412</v>
      </c>
      <c r="D7752" s="12" t="s">
        <v>21648</v>
      </c>
      <c r="E7752" s="6" t="str">
        <f t="shared" si="379"/>
        <v>module=gmail_healthb</v>
      </c>
      <c r="F7752" s="6" t="str">
        <f t="shared" si="380"/>
        <v>module=smail_healthb</v>
      </c>
    </row>
    <row r="7753" spans="1:6" ht="30" customHeight="1">
      <c r="A7753" s="3" t="s">
        <v>2</v>
      </c>
      <c r="B7753" s="3" t="s">
        <v>14112</v>
      </c>
      <c r="C7753" s="3" t="s">
        <v>17413</v>
      </c>
      <c r="D7753" s="12" t="s">
        <v>21649</v>
      </c>
      <c r="E7753" s="6" t="str">
        <f t="shared" si="379"/>
        <v>module=gmail_healthb</v>
      </c>
      <c r="F7753" s="6" t="str">
        <f t="shared" si="380"/>
        <v>module=smail_healthb</v>
      </c>
    </row>
    <row r="7754" spans="1:6" ht="30" customHeight="1">
      <c r="A7754" s="3" t="s">
        <v>2</v>
      </c>
      <c r="B7754" s="3" t="s">
        <v>14113</v>
      </c>
      <c r="C7754" s="3" t="s">
        <v>17414</v>
      </c>
      <c r="D7754" s="12" t="s">
        <v>21650</v>
      </c>
      <c r="E7754" s="6" t="str">
        <f t="shared" si="379"/>
        <v>module=gmail_healthb</v>
      </c>
      <c r="F7754" s="6" t="str">
        <f t="shared" si="380"/>
        <v>module=smail_healthb</v>
      </c>
    </row>
    <row r="7755" spans="1:6" ht="30" customHeight="1">
      <c r="A7755" s="3" t="s">
        <v>2</v>
      </c>
      <c r="B7755" s="3" t="s">
        <v>14114</v>
      </c>
      <c r="C7755" s="3" t="s">
        <v>17415</v>
      </c>
      <c r="D7755" s="12" t="s">
        <v>21651</v>
      </c>
      <c r="E7755" s="6" t="str">
        <f t="shared" ref="E7755:E7818" si="381">HYPERLINK("http://www.ssc.wisc.edu/wlsresearch/documentation/waves/?wave=grad2k&amp;module=gmail_healthb","module=gmail_healthb")</f>
        <v>module=gmail_healthb</v>
      </c>
      <c r="F7755" s="6" t="str">
        <f t="shared" ref="F7755:F7818" si="382">HYPERLINK("http://www.ssc.wisc.edu/wlsresearch/documentation/waves/?wave=sib2k&amp;module=smail_healthb","module=smail_healthb")</f>
        <v>module=smail_healthb</v>
      </c>
    </row>
    <row r="7756" spans="1:6" ht="30" customHeight="1">
      <c r="A7756" s="3" t="s">
        <v>2</v>
      </c>
      <c r="B7756" s="3" t="s">
        <v>14115</v>
      </c>
      <c r="C7756" s="3" t="s">
        <v>17416</v>
      </c>
      <c r="D7756" s="12" t="s">
        <v>21652</v>
      </c>
      <c r="E7756" s="6" t="str">
        <f t="shared" si="381"/>
        <v>module=gmail_healthb</v>
      </c>
      <c r="F7756" s="6" t="str">
        <f t="shared" si="382"/>
        <v>module=smail_healthb</v>
      </c>
    </row>
    <row r="7757" spans="1:6" ht="30" customHeight="1">
      <c r="A7757" s="3" t="s">
        <v>2</v>
      </c>
      <c r="B7757" s="3" t="s">
        <v>14116</v>
      </c>
      <c r="C7757" s="3" t="s">
        <v>17417</v>
      </c>
      <c r="D7757" s="12" t="s">
        <v>21653</v>
      </c>
      <c r="E7757" s="6" t="str">
        <f t="shared" si="381"/>
        <v>module=gmail_healthb</v>
      </c>
      <c r="F7757" s="6" t="str">
        <f t="shared" si="382"/>
        <v>module=smail_healthb</v>
      </c>
    </row>
    <row r="7758" spans="1:6" ht="30" customHeight="1">
      <c r="A7758" s="3" t="s">
        <v>2</v>
      </c>
      <c r="B7758" s="3" t="s">
        <v>14117</v>
      </c>
      <c r="C7758" s="3" t="s">
        <v>17418</v>
      </c>
      <c r="D7758" s="12" t="s">
        <v>21654</v>
      </c>
      <c r="E7758" s="6" t="str">
        <f t="shared" si="381"/>
        <v>module=gmail_healthb</v>
      </c>
      <c r="F7758" s="6" t="str">
        <f t="shared" si="382"/>
        <v>module=smail_healthb</v>
      </c>
    </row>
    <row r="7759" spans="1:6" ht="30" customHeight="1">
      <c r="A7759" s="3" t="s">
        <v>2</v>
      </c>
      <c r="B7759" s="3" t="s">
        <v>14118</v>
      </c>
      <c r="C7759" s="3" t="s">
        <v>17419</v>
      </c>
      <c r="D7759" s="12" t="s">
        <v>21655</v>
      </c>
      <c r="E7759" s="6" t="str">
        <f t="shared" si="381"/>
        <v>module=gmail_healthb</v>
      </c>
      <c r="F7759" s="6" t="str">
        <f t="shared" si="382"/>
        <v>module=smail_healthb</v>
      </c>
    </row>
    <row r="7760" spans="1:6" ht="30" customHeight="1">
      <c r="A7760" s="3" t="s">
        <v>2</v>
      </c>
      <c r="B7760" s="3" t="s">
        <v>14119</v>
      </c>
      <c r="C7760" s="3" t="s">
        <v>17420</v>
      </c>
      <c r="D7760" s="12" t="s">
        <v>21656</v>
      </c>
      <c r="E7760" s="6" t="str">
        <f t="shared" si="381"/>
        <v>module=gmail_healthb</v>
      </c>
      <c r="F7760" s="6" t="str">
        <f t="shared" si="382"/>
        <v>module=smail_healthb</v>
      </c>
    </row>
    <row r="7761" spans="1:6" ht="30" customHeight="1">
      <c r="A7761" s="3" t="s">
        <v>2</v>
      </c>
      <c r="B7761" s="3" t="s">
        <v>14120</v>
      </c>
      <c r="C7761" s="3" t="s">
        <v>17421</v>
      </c>
      <c r="D7761" s="12" t="s">
        <v>21657</v>
      </c>
      <c r="E7761" s="6" t="str">
        <f t="shared" si="381"/>
        <v>module=gmail_healthb</v>
      </c>
      <c r="F7761" s="6" t="str">
        <f t="shared" si="382"/>
        <v>module=smail_healthb</v>
      </c>
    </row>
    <row r="7762" spans="1:6" ht="30" customHeight="1">
      <c r="A7762" s="3" t="s">
        <v>2</v>
      </c>
      <c r="B7762" s="3" t="s">
        <v>14121</v>
      </c>
      <c r="C7762" s="3" t="s">
        <v>17422</v>
      </c>
      <c r="D7762" s="12" t="s">
        <v>21658</v>
      </c>
      <c r="E7762" s="6" t="str">
        <f t="shared" si="381"/>
        <v>module=gmail_healthb</v>
      </c>
      <c r="F7762" s="6" t="str">
        <f t="shared" si="382"/>
        <v>module=smail_healthb</v>
      </c>
    </row>
    <row r="7763" spans="1:6" ht="30" customHeight="1">
      <c r="A7763" s="3" t="s">
        <v>2</v>
      </c>
      <c r="B7763" s="3" t="s">
        <v>14122</v>
      </c>
      <c r="C7763" s="3" t="s">
        <v>17423</v>
      </c>
      <c r="D7763" s="12" t="s">
        <v>21659</v>
      </c>
      <c r="E7763" s="6" t="str">
        <f t="shared" si="381"/>
        <v>module=gmail_healthb</v>
      </c>
      <c r="F7763" s="6" t="str">
        <f t="shared" si="382"/>
        <v>module=smail_healthb</v>
      </c>
    </row>
    <row r="7764" spans="1:6" ht="30" customHeight="1">
      <c r="A7764" s="3" t="s">
        <v>2</v>
      </c>
      <c r="B7764" s="3" t="s">
        <v>14123</v>
      </c>
      <c r="C7764" s="3" t="s">
        <v>17424</v>
      </c>
      <c r="D7764" s="12" t="s">
        <v>21660</v>
      </c>
      <c r="E7764" s="6" t="str">
        <f t="shared" si="381"/>
        <v>module=gmail_healthb</v>
      </c>
      <c r="F7764" s="6" t="str">
        <f t="shared" si="382"/>
        <v>module=smail_healthb</v>
      </c>
    </row>
    <row r="7765" spans="1:6" ht="30" customHeight="1">
      <c r="A7765" s="3" t="s">
        <v>2</v>
      </c>
      <c r="B7765" s="3" t="s">
        <v>14124</v>
      </c>
      <c r="C7765" s="3" t="s">
        <v>17425</v>
      </c>
      <c r="D7765" s="12" t="s">
        <v>21661</v>
      </c>
      <c r="E7765" s="6" t="str">
        <f t="shared" si="381"/>
        <v>module=gmail_healthb</v>
      </c>
      <c r="F7765" s="6" t="str">
        <f t="shared" si="382"/>
        <v>module=smail_healthb</v>
      </c>
    </row>
    <row r="7766" spans="1:6" ht="30" customHeight="1">
      <c r="A7766" s="3" t="s">
        <v>2</v>
      </c>
      <c r="B7766" s="3" t="s">
        <v>14125</v>
      </c>
      <c r="C7766" s="3" t="s">
        <v>17426</v>
      </c>
      <c r="D7766" s="12" t="s">
        <v>21662</v>
      </c>
      <c r="E7766" s="6" t="str">
        <f t="shared" si="381"/>
        <v>module=gmail_healthb</v>
      </c>
      <c r="F7766" s="6" t="str">
        <f t="shared" si="382"/>
        <v>module=smail_healthb</v>
      </c>
    </row>
    <row r="7767" spans="1:6" ht="30" customHeight="1">
      <c r="A7767" s="3" t="s">
        <v>2</v>
      </c>
      <c r="B7767" s="3" t="s">
        <v>14126</v>
      </c>
      <c r="C7767" s="3" t="s">
        <v>17427</v>
      </c>
      <c r="D7767" s="12" t="s">
        <v>21663</v>
      </c>
      <c r="E7767" s="6" t="str">
        <f t="shared" si="381"/>
        <v>module=gmail_healthb</v>
      </c>
      <c r="F7767" s="6" t="str">
        <f t="shared" si="382"/>
        <v>module=smail_healthb</v>
      </c>
    </row>
    <row r="7768" spans="1:6" ht="30" customHeight="1">
      <c r="A7768" s="3" t="s">
        <v>2</v>
      </c>
      <c r="B7768" s="3" t="s">
        <v>14127</v>
      </c>
      <c r="C7768" s="3" t="s">
        <v>17428</v>
      </c>
      <c r="D7768" s="12" t="s">
        <v>21664</v>
      </c>
      <c r="E7768" s="6" t="str">
        <f t="shared" si="381"/>
        <v>module=gmail_healthb</v>
      </c>
      <c r="F7768" s="6" t="str">
        <f t="shared" si="382"/>
        <v>module=smail_healthb</v>
      </c>
    </row>
    <row r="7769" spans="1:6" ht="30" customHeight="1">
      <c r="A7769" s="3" t="s">
        <v>2</v>
      </c>
      <c r="B7769" s="3" t="s">
        <v>14128</v>
      </c>
      <c r="C7769" s="3" t="s">
        <v>17429</v>
      </c>
      <c r="D7769" s="12" t="s">
        <v>21665</v>
      </c>
      <c r="E7769" s="6" t="str">
        <f t="shared" si="381"/>
        <v>module=gmail_healthb</v>
      </c>
      <c r="F7769" s="6" t="str">
        <f t="shared" si="382"/>
        <v>module=smail_healthb</v>
      </c>
    </row>
    <row r="7770" spans="1:6" ht="30" customHeight="1">
      <c r="A7770" s="3" t="s">
        <v>2</v>
      </c>
      <c r="B7770" s="3" t="s">
        <v>14129</v>
      </c>
      <c r="C7770" s="3" t="s">
        <v>17430</v>
      </c>
      <c r="D7770" s="12" t="s">
        <v>21666</v>
      </c>
      <c r="E7770" s="6" t="str">
        <f t="shared" si="381"/>
        <v>module=gmail_healthb</v>
      </c>
      <c r="F7770" s="6" t="str">
        <f t="shared" si="382"/>
        <v>module=smail_healthb</v>
      </c>
    </row>
    <row r="7771" spans="1:6" ht="30" customHeight="1">
      <c r="A7771" s="3" t="s">
        <v>2</v>
      </c>
      <c r="B7771" s="3" t="s">
        <v>14130</v>
      </c>
      <c r="C7771" s="3" t="s">
        <v>17431</v>
      </c>
      <c r="D7771" s="12" t="s">
        <v>21667</v>
      </c>
      <c r="E7771" s="6" t="str">
        <f t="shared" si="381"/>
        <v>module=gmail_healthb</v>
      </c>
      <c r="F7771" s="6" t="str">
        <f t="shared" si="382"/>
        <v>module=smail_healthb</v>
      </c>
    </row>
    <row r="7772" spans="1:6" ht="30" customHeight="1">
      <c r="A7772" s="3" t="s">
        <v>2</v>
      </c>
      <c r="B7772" s="3" t="s">
        <v>14131</v>
      </c>
      <c r="C7772" s="3" t="s">
        <v>17432</v>
      </c>
      <c r="D7772" s="12" t="s">
        <v>21668</v>
      </c>
      <c r="E7772" s="6" t="str">
        <f t="shared" si="381"/>
        <v>module=gmail_healthb</v>
      </c>
      <c r="F7772" s="6" t="str">
        <f t="shared" si="382"/>
        <v>module=smail_healthb</v>
      </c>
    </row>
    <row r="7773" spans="1:6" ht="30" customHeight="1">
      <c r="A7773" s="3" t="s">
        <v>2</v>
      </c>
      <c r="B7773" s="3" t="s">
        <v>14132</v>
      </c>
      <c r="C7773" s="3" t="s">
        <v>17433</v>
      </c>
      <c r="D7773" s="12" t="s">
        <v>19567</v>
      </c>
      <c r="E7773" s="6" t="str">
        <f t="shared" si="381"/>
        <v>module=gmail_healthb</v>
      </c>
      <c r="F7773" s="6" t="str">
        <f t="shared" si="382"/>
        <v>module=smail_healthb</v>
      </c>
    </row>
    <row r="7774" spans="1:6" ht="30" customHeight="1">
      <c r="A7774" s="3" t="s">
        <v>2</v>
      </c>
      <c r="B7774" s="3" t="s">
        <v>14133</v>
      </c>
      <c r="C7774" s="3" t="s">
        <v>17434</v>
      </c>
      <c r="D7774" s="12" t="s">
        <v>19568</v>
      </c>
      <c r="E7774" s="6" t="str">
        <f t="shared" si="381"/>
        <v>module=gmail_healthb</v>
      </c>
      <c r="F7774" s="6" t="str">
        <f t="shared" si="382"/>
        <v>module=smail_healthb</v>
      </c>
    </row>
    <row r="7775" spans="1:6" ht="30" customHeight="1">
      <c r="A7775" s="3" t="s">
        <v>2</v>
      </c>
      <c r="B7775" s="3" t="s">
        <v>14134</v>
      </c>
      <c r="C7775" s="3" t="s">
        <v>17435</v>
      </c>
      <c r="D7775" s="12" t="s">
        <v>21669</v>
      </c>
      <c r="E7775" s="6" t="str">
        <f t="shared" si="381"/>
        <v>module=gmail_healthb</v>
      </c>
      <c r="F7775" s="6" t="str">
        <f t="shared" si="382"/>
        <v>module=smail_healthb</v>
      </c>
    </row>
    <row r="7776" spans="1:6" ht="30" customHeight="1">
      <c r="A7776" s="3" t="s">
        <v>2</v>
      </c>
      <c r="B7776" s="3" t="s">
        <v>14135</v>
      </c>
      <c r="C7776" s="3" t="s">
        <v>17436</v>
      </c>
      <c r="D7776" s="12" t="s">
        <v>21670</v>
      </c>
      <c r="E7776" s="6" t="str">
        <f t="shared" si="381"/>
        <v>module=gmail_healthb</v>
      </c>
      <c r="F7776" s="6" t="str">
        <f t="shared" si="382"/>
        <v>module=smail_healthb</v>
      </c>
    </row>
    <row r="7777" spans="1:6" ht="30" customHeight="1">
      <c r="A7777" s="3" t="s">
        <v>2</v>
      </c>
      <c r="B7777" s="3" t="s">
        <v>14136</v>
      </c>
      <c r="C7777" s="3" t="s">
        <v>17437</v>
      </c>
      <c r="D7777" s="12" t="s">
        <v>21671</v>
      </c>
      <c r="E7777" s="6" t="str">
        <f t="shared" si="381"/>
        <v>module=gmail_healthb</v>
      </c>
      <c r="F7777" s="6" t="str">
        <f t="shared" si="382"/>
        <v>module=smail_healthb</v>
      </c>
    </row>
    <row r="7778" spans="1:6" ht="30" customHeight="1">
      <c r="A7778" s="3" t="s">
        <v>2</v>
      </c>
      <c r="B7778" s="3" t="s">
        <v>14137</v>
      </c>
      <c r="C7778" s="3" t="s">
        <v>17438</v>
      </c>
      <c r="D7778" s="12" t="s">
        <v>21672</v>
      </c>
      <c r="E7778" s="6" t="str">
        <f t="shared" si="381"/>
        <v>module=gmail_healthb</v>
      </c>
      <c r="F7778" s="6" t="str">
        <f t="shared" si="382"/>
        <v>module=smail_healthb</v>
      </c>
    </row>
    <row r="7779" spans="1:6" ht="30" customHeight="1">
      <c r="A7779" s="3" t="s">
        <v>2</v>
      </c>
      <c r="B7779" s="3" t="s">
        <v>14138</v>
      </c>
      <c r="C7779" s="3" t="s">
        <v>17439</v>
      </c>
      <c r="D7779" s="12" t="s">
        <v>21673</v>
      </c>
      <c r="E7779" s="6" t="str">
        <f t="shared" si="381"/>
        <v>module=gmail_healthb</v>
      </c>
      <c r="F7779" s="6" t="str">
        <f t="shared" si="382"/>
        <v>module=smail_healthb</v>
      </c>
    </row>
    <row r="7780" spans="1:6" ht="30" customHeight="1">
      <c r="A7780" s="3" t="s">
        <v>2</v>
      </c>
      <c r="B7780" s="3" t="s">
        <v>14139</v>
      </c>
      <c r="C7780" s="3" t="s">
        <v>17440</v>
      </c>
      <c r="D7780" s="12" t="s">
        <v>21674</v>
      </c>
      <c r="E7780" s="6" t="str">
        <f t="shared" si="381"/>
        <v>module=gmail_healthb</v>
      </c>
      <c r="F7780" s="6" t="str">
        <f t="shared" si="382"/>
        <v>module=smail_healthb</v>
      </c>
    </row>
    <row r="7781" spans="1:6" ht="30" customHeight="1">
      <c r="A7781" s="3" t="s">
        <v>2</v>
      </c>
      <c r="B7781" s="3" t="s">
        <v>14140</v>
      </c>
      <c r="C7781" s="3" t="s">
        <v>17441</v>
      </c>
      <c r="D7781" s="12" t="s">
        <v>21675</v>
      </c>
      <c r="E7781" s="6" t="str">
        <f t="shared" si="381"/>
        <v>module=gmail_healthb</v>
      </c>
      <c r="F7781" s="6" t="str">
        <f t="shared" si="382"/>
        <v>module=smail_healthb</v>
      </c>
    </row>
    <row r="7782" spans="1:6" ht="30" customHeight="1">
      <c r="A7782" s="3" t="s">
        <v>2</v>
      </c>
      <c r="B7782" s="3" t="s">
        <v>14141</v>
      </c>
      <c r="C7782" s="3" t="s">
        <v>17442</v>
      </c>
      <c r="D7782" s="12" t="s">
        <v>21676</v>
      </c>
      <c r="E7782" s="6" t="str">
        <f t="shared" si="381"/>
        <v>module=gmail_healthb</v>
      </c>
      <c r="F7782" s="6" t="str">
        <f t="shared" si="382"/>
        <v>module=smail_healthb</v>
      </c>
    </row>
    <row r="7783" spans="1:6" ht="30" customHeight="1">
      <c r="A7783" s="3" t="s">
        <v>2</v>
      </c>
      <c r="B7783" s="3" t="s">
        <v>14142</v>
      </c>
      <c r="C7783" s="3" t="s">
        <v>17443</v>
      </c>
      <c r="D7783" s="12" t="s">
        <v>21677</v>
      </c>
      <c r="E7783" s="6" t="str">
        <f t="shared" si="381"/>
        <v>module=gmail_healthb</v>
      </c>
      <c r="F7783" s="6" t="str">
        <f t="shared" si="382"/>
        <v>module=smail_healthb</v>
      </c>
    </row>
    <row r="7784" spans="1:6" ht="30" customHeight="1">
      <c r="A7784" s="3" t="s">
        <v>2</v>
      </c>
      <c r="B7784" s="3" t="s">
        <v>14143</v>
      </c>
      <c r="C7784" s="3" t="s">
        <v>17444</v>
      </c>
      <c r="D7784" s="12" t="s">
        <v>21678</v>
      </c>
      <c r="E7784" s="6" t="str">
        <f t="shared" si="381"/>
        <v>module=gmail_healthb</v>
      </c>
      <c r="F7784" s="6" t="str">
        <f t="shared" si="382"/>
        <v>module=smail_healthb</v>
      </c>
    </row>
    <row r="7785" spans="1:6" ht="30" customHeight="1">
      <c r="A7785" s="3" t="s">
        <v>2</v>
      </c>
      <c r="B7785" s="3" t="s">
        <v>14144</v>
      </c>
      <c r="C7785" s="3" t="s">
        <v>17445</v>
      </c>
      <c r="D7785" s="12" t="s">
        <v>21679</v>
      </c>
      <c r="E7785" s="6" t="str">
        <f t="shared" si="381"/>
        <v>module=gmail_healthb</v>
      </c>
      <c r="F7785" s="6" t="str">
        <f t="shared" si="382"/>
        <v>module=smail_healthb</v>
      </c>
    </row>
    <row r="7786" spans="1:6" ht="30" customHeight="1">
      <c r="A7786" s="3" t="s">
        <v>2</v>
      </c>
      <c r="B7786" s="3" t="s">
        <v>14145</v>
      </c>
      <c r="C7786" s="3" t="s">
        <v>17446</v>
      </c>
      <c r="D7786" s="12" t="s">
        <v>21680</v>
      </c>
      <c r="E7786" s="6" t="str">
        <f t="shared" si="381"/>
        <v>module=gmail_healthb</v>
      </c>
      <c r="F7786" s="6" t="str">
        <f t="shared" si="382"/>
        <v>module=smail_healthb</v>
      </c>
    </row>
    <row r="7787" spans="1:6" ht="30" customHeight="1">
      <c r="A7787" s="3" t="s">
        <v>2</v>
      </c>
      <c r="B7787" s="3" t="s">
        <v>14146</v>
      </c>
      <c r="C7787" s="3" t="s">
        <v>17447</v>
      </c>
      <c r="D7787" s="12" t="s">
        <v>21681</v>
      </c>
      <c r="E7787" s="6" t="str">
        <f t="shared" si="381"/>
        <v>module=gmail_healthb</v>
      </c>
      <c r="F7787" s="6" t="str">
        <f t="shared" si="382"/>
        <v>module=smail_healthb</v>
      </c>
    </row>
    <row r="7788" spans="1:6" ht="30" customHeight="1">
      <c r="A7788" s="3" t="s">
        <v>2</v>
      </c>
      <c r="B7788" s="3" t="s">
        <v>14147</v>
      </c>
      <c r="C7788" s="3" t="s">
        <v>17448</v>
      </c>
      <c r="D7788" s="12" t="s">
        <v>21682</v>
      </c>
      <c r="E7788" s="6" t="str">
        <f t="shared" si="381"/>
        <v>module=gmail_healthb</v>
      </c>
      <c r="F7788" s="6" t="str">
        <f t="shared" si="382"/>
        <v>module=smail_healthb</v>
      </c>
    </row>
    <row r="7789" spans="1:6" ht="30" customHeight="1">
      <c r="A7789" s="3" t="s">
        <v>2</v>
      </c>
      <c r="B7789" s="3" t="s">
        <v>14148</v>
      </c>
      <c r="C7789" s="3" t="s">
        <v>17449</v>
      </c>
      <c r="D7789" s="12" t="s">
        <v>21683</v>
      </c>
      <c r="E7789" s="6" t="str">
        <f t="shared" si="381"/>
        <v>module=gmail_healthb</v>
      </c>
      <c r="F7789" s="6" t="str">
        <f t="shared" si="382"/>
        <v>module=smail_healthb</v>
      </c>
    </row>
    <row r="7790" spans="1:6" ht="30" customHeight="1">
      <c r="A7790" s="3" t="s">
        <v>2</v>
      </c>
      <c r="B7790" s="3" t="s">
        <v>14149</v>
      </c>
      <c r="C7790" s="3" t="s">
        <v>17450</v>
      </c>
      <c r="D7790" s="12" t="s">
        <v>21684</v>
      </c>
      <c r="E7790" s="6" t="str">
        <f t="shared" si="381"/>
        <v>module=gmail_healthb</v>
      </c>
      <c r="F7790" s="6" t="str">
        <f t="shared" si="382"/>
        <v>module=smail_healthb</v>
      </c>
    </row>
    <row r="7791" spans="1:6" ht="30" customHeight="1">
      <c r="A7791" s="3" t="s">
        <v>2</v>
      </c>
      <c r="B7791" s="3" t="s">
        <v>14150</v>
      </c>
      <c r="C7791" s="3" t="s">
        <v>17451</v>
      </c>
      <c r="D7791" s="12" t="s">
        <v>21685</v>
      </c>
      <c r="E7791" s="6" t="str">
        <f t="shared" si="381"/>
        <v>module=gmail_healthb</v>
      </c>
      <c r="F7791" s="6" t="str">
        <f t="shared" si="382"/>
        <v>module=smail_healthb</v>
      </c>
    </row>
    <row r="7792" spans="1:6" ht="30" customHeight="1">
      <c r="A7792" s="3" t="s">
        <v>2</v>
      </c>
      <c r="B7792" s="3" t="s">
        <v>14151</v>
      </c>
      <c r="C7792" s="3" t="s">
        <v>17452</v>
      </c>
      <c r="D7792" s="12" t="s">
        <v>21686</v>
      </c>
      <c r="E7792" s="6" t="str">
        <f t="shared" si="381"/>
        <v>module=gmail_healthb</v>
      </c>
      <c r="F7792" s="6" t="str">
        <f t="shared" si="382"/>
        <v>module=smail_healthb</v>
      </c>
    </row>
    <row r="7793" spans="1:6" ht="30" customHeight="1">
      <c r="A7793" s="3" t="s">
        <v>2</v>
      </c>
      <c r="B7793" s="3" t="s">
        <v>14152</v>
      </c>
      <c r="C7793" s="3" t="s">
        <v>17453</v>
      </c>
      <c r="D7793" s="12" t="s">
        <v>21687</v>
      </c>
      <c r="E7793" s="6" t="str">
        <f t="shared" si="381"/>
        <v>module=gmail_healthb</v>
      </c>
      <c r="F7793" s="6" t="str">
        <f t="shared" si="382"/>
        <v>module=smail_healthb</v>
      </c>
    </row>
    <row r="7794" spans="1:6" ht="30" customHeight="1">
      <c r="A7794" s="3" t="s">
        <v>2</v>
      </c>
      <c r="B7794" s="3" t="s">
        <v>14153</v>
      </c>
      <c r="C7794" s="3" t="s">
        <v>17454</v>
      </c>
      <c r="D7794" s="12" t="s">
        <v>21688</v>
      </c>
      <c r="E7794" s="6" t="str">
        <f t="shared" si="381"/>
        <v>module=gmail_healthb</v>
      </c>
      <c r="F7794" s="6" t="str">
        <f t="shared" si="382"/>
        <v>module=smail_healthb</v>
      </c>
    </row>
    <row r="7795" spans="1:6" ht="30" customHeight="1">
      <c r="A7795" s="3" t="s">
        <v>2</v>
      </c>
      <c r="B7795" s="3" t="s">
        <v>14154</v>
      </c>
      <c r="C7795" s="3" t="s">
        <v>17455</v>
      </c>
      <c r="D7795" s="12" t="s">
        <v>21689</v>
      </c>
      <c r="E7795" s="6" t="str">
        <f t="shared" si="381"/>
        <v>module=gmail_healthb</v>
      </c>
      <c r="F7795" s="6" t="str">
        <f t="shared" si="382"/>
        <v>module=smail_healthb</v>
      </c>
    </row>
    <row r="7796" spans="1:6" ht="30" customHeight="1">
      <c r="A7796" s="3" t="s">
        <v>2</v>
      </c>
      <c r="B7796" s="3" t="s">
        <v>14155</v>
      </c>
      <c r="C7796" s="3" t="s">
        <v>17456</v>
      </c>
      <c r="D7796" s="12" t="s">
        <v>19570</v>
      </c>
      <c r="E7796" s="6" t="str">
        <f t="shared" si="381"/>
        <v>module=gmail_healthb</v>
      </c>
      <c r="F7796" s="6" t="str">
        <f t="shared" si="382"/>
        <v>module=smail_healthb</v>
      </c>
    </row>
    <row r="7797" spans="1:6" ht="30" customHeight="1">
      <c r="A7797" s="3" t="s">
        <v>2</v>
      </c>
      <c r="B7797" s="3" t="s">
        <v>14156</v>
      </c>
      <c r="C7797" s="3" t="s">
        <v>17457</v>
      </c>
      <c r="D7797" s="12" t="s">
        <v>19571</v>
      </c>
      <c r="E7797" s="6" t="str">
        <f t="shared" si="381"/>
        <v>module=gmail_healthb</v>
      </c>
      <c r="F7797" s="6" t="str">
        <f t="shared" si="382"/>
        <v>module=smail_healthb</v>
      </c>
    </row>
    <row r="7798" spans="1:6" ht="30" customHeight="1">
      <c r="A7798" s="3" t="s">
        <v>2</v>
      </c>
      <c r="B7798" s="3" t="s">
        <v>14157</v>
      </c>
      <c r="C7798" s="3" t="s">
        <v>17458</v>
      </c>
      <c r="D7798" s="12" t="s">
        <v>21690</v>
      </c>
      <c r="E7798" s="6" t="str">
        <f t="shared" si="381"/>
        <v>module=gmail_healthb</v>
      </c>
      <c r="F7798" s="6" t="str">
        <f t="shared" si="382"/>
        <v>module=smail_healthb</v>
      </c>
    </row>
    <row r="7799" spans="1:6" ht="30" customHeight="1">
      <c r="A7799" s="3" t="s">
        <v>2</v>
      </c>
      <c r="B7799" s="3" t="s">
        <v>14158</v>
      </c>
      <c r="C7799" s="3" t="s">
        <v>17459</v>
      </c>
      <c r="D7799" s="12" t="s">
        <v>21691</v>
      </c>
      <c r="E7799" s="6" t="str">
        <f t="shared" si="381"/>
        <v>module=gmail_healthb</v>
      </c>
      <c r="F7799" s="6" t="str">
        <f t="shared" si="382"/>
        <v>module=smail_healthb</v>
      </c>
    </row>
    <row r="7800" spans="1:6" ht="30" customHeight="1">
      <c r="A7800" s="3" t="s">
        <v>2</v>
      </c>
      <c r="B7800" s="3" t="s">
        <v>14159</v>
      </c>
      <c r="C7800" s="3" t="s">
        <v>17460</v>
      </c>
      <c r="D7800" s="12" t="s">
        <v>21692</v>
      </c>
      <c r="E7800" s="6" t="str">
        <f t="shared" si="381"/>
        <v>module=gmail_healthb</v>
      </c>
      <c r="F7800" s="6" t="str">
        <f t="shared" si="382"/>
        <v>module=smail_healthb</v>
      </c>
    </row>
    <row r="7801" spans="1:6" ht="30" customHeight="1">
      <c r="A7801" s="3" t="s">
        <v>2</v>
      </c>
      <c r="B7801" s="3" t="s">
        <v>14160</v>
      </c>
      <c r="C7801" s="3" t="s">
        <v>17461</v>
      </c>
      <c r="D7801" s="12" t="s">
        <v>21693</v>
      </c>
      <c r="E7801" s="6" t="str">
        <f t="shared" si="381"/>
        <v>module=gmail_healthb</v>
      </c>
      <c r="F7801" s="6" t="str">
        <f t="shared" si="382"/>
        <v>module=smail_healthb</v>
      </c>
    </row>
    <row r="7802" spans="1:6" ht="30" customHeight="1">
      <c r="A7802" s="3" t="s">
        <v>2</v>
      </c>
      <c r="B7802" s="3" t="s">
        <v>14161</v>
      </c>
      <c r="C7802" s="3" t="s">
        <v>17462</v>
      </c>
      <c r="D7802" s="12" t="s">
        <v>21694</v>
      </c>
      <c r="E7802" s="6" t="str">
        <f t="shared" si="381"/>
        <v>module=gmail_healthb</v>
      </c>
      <c r="F7802" s="6" t="str">
        <f t="shared" si="382"/>
        <v>module=smail_healthb</v>
      </c>
    </row>
    <row r="7803" spans="1:6" ht="30" customHeight="1">
      <c r="A7803" s="3" t="s">
        <v>2</v>
      </c>
      <c r="B7803" s="3" t="s">
        <v>14162</v>
      </c>
      <c r="C7803" s="3" t="s">
        <v>17463</v>
      </c>
      <c r="D7803" s="12" t="s">
        <v>21695</v>
      </c>
      <c r="E7803" s="6" t="str">
        <f t="shared" si="381"/>
        <v>module=gmail_healthb</v>
      </c>
      <c r="F7803" s="6" t="str">
        <f t="shared" si="382"/>
        <v>module=smail_healthb</v>
      </c>
    </row>
    <row r="7804" spans="1:6" ht="30" customHeight="1">
      <c r="A7804" s="3" t="s">
        <v>2</v>
      </c>
      <c r="B7804" s="3" t="s">
        <v>14163</v>
      </c>
      <c r="C7804" s="3" t="s">
        <v>17464</v>
      </c>
      <c r="D7804" s="12" t="s">
        <v>21696</v>
      </c>
      <c r="E7804" s="6" t="str">
        <f t="shared" si="381"/>
        <v>module=gmail_healthb</v>
      </c>
      <c r="F7804" s="6" t="str">
        <f t="shared" si="382"/>
        <v>module=smail_healthb</v>
      </c>
    </row>
    <row r="7805" spans="1:6" ht="30" customHeight="1">
      <c r="A7805" s="3" t="s">
        <v>2</v>
      </c>
      <c r="B7805" s="3" t="s">
        <v>14164</v>
      </c>
      <c r="C7805" s="3" t="s">
        <v>17465</v>
      </c>
      <c r="D7805" s="12" t="s">
        <v>21697</v>
      </c>
      <c r="E7805" s="6" t="str">
        <f t="shared" si="381"/>
        <v>module=gmail_healthb</v>
      </c>
      <c r="F7805" s="6" t="str">
        <f t="shared" si="382"/>
        <v>module=smail_healthb</v>
      </c>
    </row>
    <row r="7806" spans="1:6" ht="30" customHeight="1">
      <c r="A7806" s="3" t="s">
        <v>2</v>
      </c>
      <c r="B7806" s="3" t="s">
        <v>14165</v>
      </c>
      <c r="C7806" s="3" t="s">
        <v>17466</v>
      </c>
      <c r="D7806" s="12" t="s">
        <v>21698</v>
      </c>
      <c r="E7806" s="6" t="str">
        <f t="shared" si="381"/>
        <v>module=gmail_healthb</v>
      </c>
      <c r="F7806" s="6" t="str">
        <f t="shared" si="382"/>
        <v>module=smail_healthb</v>
      </c>
    </row>
    <row r="7807" spans="1:6" ht="30" customHeight="1">
      <c r="A7807" s="3" t="s">
        <v>2</v>
      </c>
      <c r="B7807" s="3" t="s">
        <v>14166</v>
      </c>
      <c r="C7807" s="3" t="s">
        <v>17467</v>
      </c>
      <c r="D7807" s="12" t="s">
        <v>21699</v>
      </c>
      <c r="E7807" s="6" t="str">
        <f t="shared" si="381"/>
        <v>module=gmail_healthb</v>
      </c>
      <c r="F7807" s="6" t="str">
        <f t="shared" si="382"/>
        <v>module=smail_healthb</v>
      </c>
    </row>
    <row r="7808" spans="1:6" ht="30" customHeight="1">
      <c r="A7808" s="3" t="s">
        <v>2</v>
      </c>
      <c r="B7808" s="3" t="s">
        <v>14167</v>
      </c>
      <c r="C7808" s="3" t="s">
        <v>17468</v>
      </c>
      <c r="D7808" s="12" t="s">
        <v>21700</v>
      </c>
      <c r="E7808" s="6" t="str">
        <f t="shared" si="381"/>
        <v>module=gmail_healthb</v>
      </c>
      <c r="F7808" s="6" t="str">
        <f t="shared" si="382"/>
        <v>module=smail_healthb</v>
      </c>
    </row>
    <row r="7809" spans="1:6" ht="30" customHeight="1">
      <c r="A7809" s="3" t="s">
        <v>2</v>
      </c>
      <c r="B7809" s="3" t="s">
        <v>14168</v>
      </c>
      <c r="C7809" s="3" t="s">
        <v>17469</v>
      </c>
      <c r="D7809" s="12" t="s">
        <v>21701</v>
      </c>
      <c r="E7809" s="6" t="str">
        <f t="shared" si="381"/>
        <v>module=gmail_healthb</v>
      </c>
      <c r="F7809" s="6" t="str">
        <f t="shared" si="382"/>
        <v>module=smail_healthb</v>
      </c>
    </row>
    <row r="7810" spans="1:6" ht="30" customHeight="1">
      <c r="A7810" s="3" t="s">
        <v>2</v>
      </c>
      <c r="B7810" s="3" t="s">
        <v>14169</v>
      </c>
      <c r="C7810" s="3" t="s">
        <v>17470</v>
      </c>
      <c r="D7810" s="12" t="s">
        <v>21702</v>
      </c>
      <c r="E7810" s="6" t="str">
        <f t="shared" si="381"/>
        <v>module=gmail_healthb</v>
      </c>
      <c r="F7810" s="6" t="str">
        <f t="shared" si="382"/>
        <v>module=smail_healthb</v>
      </c>
    </row>
    <row r="7811" spans="1:6" ht="30" customHeight="1">
      <c r="A7811" s="3" t="s">
        <v>2</v>
      </c>
      <c r="B7811" s="3" t="s">
        <v>14170</v>
      </c>
      <c r="C7811" s="3" t="s">
        <v>17471</v>
      </c>
      <c r="D7811" s="12" t="s">
        <v>21703</v>
      </c>
      <c r="E7811" s="6" t="str">
        <f t="shared" si="381"/>
        <v>module=gmail_healthb</v>
      </c>
      <c r="F7811" s="6" t="str">
        <f t="shared" si="382"/>
        <v>module=smail_healthb</v>
      </c>
    </row>
    <row r="7812" spans="1:6" ht="30" customHeight="1">
      <c r="A7812" s="3" t="s">
        <v>2</v>
      </c>
      <c r="B7812" s="3" t="s">
        <v>14171</v>
      </c>
      <c r="C7812" s="3" t="s">
        <v>17472</v>
      </c>
      <c r="D7812" s="12" t="s">
        <v>21704</v>
      </c>
      <c r="E7812" s="6" t="str">
        <f t="shared" si="381"/>
        <v>module=gmail_healthb</v>
      </c>
      <c r="F7812" s="6" t="str">
        <f t="shared" si="382"/>
        <v>module=smail_healthb</v>
      </c>
    </row>
    <row r="7813" spans="1:6" ht="30" customHeight="1">
      <c r="A7813" s="3" t="s">
        <v>2</v>
      </c>
      <c r="B7813" s="3" t="s">
        <v>14172</v>
      </c>
      <c r="C7813" s="3" t="s">
        <v>17473</v>
      </c>
      <c r="D7813" s="12" t="s">
        <v>21705</v>
      </c>
      <c r="E7813" s="6" t="str">
        <f t="shared" si="381"/>
        <v>module=gmail_healthb</v>
      </c>
      <c r="F7813" s="6" t="str">
        <f t="shared" si="382"/>
        <v>module=smail_healthb</v>
      </c>
    </row>
    <row r="7814" spans="1:6" ht="30" customHeight="1">
      <c r="A7814" s="3" t="s">
        <v>2</v>
      </c>
      <c r="B7814" s="3" t="s">
        <v>14173</v>
      </c>
      <c r="C7814" s="3" t="s">
        <v>17474</v>
      </c>
      <c r="D7814" s="12" t="s">
        <v>21706</v>
      </c>
      <c r="E7814" s="6" t="str">
        <f t="shared" si="381"/>
        <v>module=gmail_healthb</v>
      </c>
      <c r="F7814" s="6" t="str">
        <f t="shared" si="382"/>
        <v>module=smail_healthb</v>
      </c>
    </row>
    <row r="7815" spans="1:6" ht="30" customHeight="1">
      <c r="A7815" s="3" t="s">
        <v>2</v>
      </c>
      <c r="B7815" s="3" t="s">
        <v>14174</v>
      </c>
      <c r="C7815" s="3" t="s">
        <v>17475</v>
      </c>
      <c r="D7815" s="12" t="s">
        <v>21707</v>
      </c>
      <c r="E7815" s="6" t="str">
        <f t="shared" si="381"/>
        <v>module=gmail_healthb</v>
      </c>
      <c r="F7815" s="6" t="str">
        <f t="shared" si="382"/>
        <v>module=smail_healthb</v>
      </c>
    </row>
    <row r="7816" spans="1:6" ht="30" customHeight="1">
      <c r="A7816" s="3" t="s">
        <v>2</v>
      </c>
      <c r="B7816" s="3" t="s">
        <v>14175</v>
      </c>
      <c r="C7816" s="3" t="s">
        <v>17476</v>
      </c>
      <c r="D7816" s="12" t="s">
        <v>21708</v>
      </c>
      <c r="E7816" s="6" t="str">
        <f t="shared" si="381"/>
        <v>module=gmail_healthb</v>
      </c>
      <c r="F7816" s="6" t="str">
        <f t="shared" si="382"/>
        <v>module=smail_healthb</v>
      </c>
    </row>
    <row r="7817" spans="1:6" ht="30" customHeight="1">
      <c r="A7817" s="3" t="s">
        <v>2</v>
      </c>
      <c r="B7817" s="3" t="s">
        <v>14176</v>
      </c>
      <c r="C7817" s="3" t="s">
        <v>17477</v>
      </c>
      <c r="D7817" s="12" t="s">
        <v>21709</v>
      </c>
      <c r="E7817" s="6" t="str">
        <f t="shared" si="381"/>
        <v>module=gmail_healthb</v>
      </c>
      <c r="F7817" s="6" t="str">
        <f t="shared" si="382"/>
        <v>module=smail_healthb</v>
      </c>
    </row>
    <row r="7818" spans="1:6" ht="30" customHeight="1">
      <c r="A7818" s="3" t="s">
        <v>2</v>
      </c>
      <c r="B7818" s="3" t="s">
        <v>14177</v>
      </c>
      <c r="C7818" s="3" t="s">
        <v>17478</v>
      </c>
      <c r="D7818" s="12" t="s">
        <v>21710</v>
      </c>
      <c r="E7818" s="6" t="str">
        <f t="shared" si="381"/>
        <v>module=gmail_healthb</v>
      </c>
      <c r="F7818" s="6" t="str">
        <f t="shared" si="382"/>
        <v>module=smail_healthb</v>
      </c>
    </row>
    <row r="7819" spans="1:6" ht="30" customHeight="1">
      <c r="A7819" s="3" t="s">
        <v>2</v>
      </c>
      <c r="B7819" s="3" t="s">
        <v>14178</v>
      </c>
      <c r="C7819" s="3" t="s">
        <v>17479</v>
      </c>
      <c r="D7819" s="12" t="s">
        <v>21711</v>
      </c>
      <c r="E7819" s="6" t="str">
        <f t="shared" ref="E7819:E7882" si="383">HYPERLINK("http://www.ssc.wisc.edu/wlsresearch/documentation/waves/?wave=grad2k&amp;module=gmail_healthb","module=gmail_healthb")</f>
        <v>module=gmail_healthb</v>
      </c>
      <c r="F7819" s="6" t="str">
        <f t="shared" ref="F7819:F7882" si="384">HYPERLINK("http://www.ssc.wisc.edu/wlsresearch/documentation/waves/?wave=sib2k&amp;module=smail_healthb","module=smail_healthb")</f>
        <v>module=smail_healthb</v>
      </c>
    </row>
    <row r="7820" spans="1:6" ht="30" customHeight="1">
      <c r="A7820" s="3" t="s">
        <v>2</v>
      </c>
      <c r="B7820" s="3" t="s">
        <v>14179</v>
      </c>
      <c r="C7820" s="3" t="s">
        <v>17480</v>
      </c>
      <c r="D7820" s="12" t="s">
        <v>21712</v>
      </c>
      <c r="E7820" s="6" t="str">
        <f t="shared" si="383"/>
        <v>module=gmail_healthb</v>
      </c>
      <c r="F7820" s="6" t="str">
        <f t="shared" si="384"/>
        <v>module=smail_healthb</v>
      </c>
    </row>
    <row r="7821" spans="1:6" ht="30" customHeight="1">
      <c r="A7821" s="3" t="s">
        <v>2</v>
      </c>
      <c r="B7821" s="3" t="s">
        <v>14180</v>
      </c>
      <c r="C7821" s="3" t="s">
        <v>17481</v>
      </c>
      <c r="D7821" s="12" t="s">
        <v>21713</v>
      </c>
      <c r="E7821" s="6" t="str">
        <f t="shared" si="383"/>
        <v>module=gmail_healthb</v>
      </c>
      <c r="F7821" s="6" t="str">
        <f t="shared" si="384"/>
        <v>module=smail_healthb</v>
      </c>
    </row>
    <row r="7822" spans="1:6" ht="30" customHeight="1">
      <c r="A7822" s="3" t="s">
        <v>2</v>
      </c>
      <c r="B7822" s="3" t="s">
        <v>14181</v>
      </c>
      <c r="C7822" s="3" t="s">
        <v>17482</v>
      </c>
      <c r="D7822" s="12" t="s">
        <v>21714</v>
      </c>
      <c r="E7822" s="6" t="str">
        <f t="shared" si="383"/>
        <v>module=gmail_healthb</v>
      </c>
      <c r="F7822" s="6" t="str">
        <f t="shared" si="384"/>
        <v>module=smail_healthb</v>
      </c>
    </row>
    <row r="7823" spans="1:6" ht="30" customHeight="1">
      <c r="A7823" s="3" t="s">
        <v>2</v>
      </c>
      <c r="B7823" s="3" t="s">
        <v>14182</v>
      </c>
      <c r="C7823" s="3" t="s">
        <v>17483</v>
      </c>
      <c r="D7823" s="12" t="s">
        <v>21715</v>
      </c>
      <c r="E7823" s="6" t="str">
        <f t="shared" si="383"/>
        <v>module=gmail_healthb</v>
      </c>
      <c r="F7823" s="6" t="str">
        <f t="shared" si="384"/>
        <v>module=smail_healthb</v>
      </c>
    </row>
    <row r="7824" spans="1:6" ht="30" customHeight="1">
      <c r="A7824" s="3" t="s">
        <v>2</v>
      </c>
      <c r="B7824" s="3" t="s">
        <v>14183</v>
      </c>
      <c r="C7824" s="3" t="s">
        <v>17484</v>
      </c>
      <c r="D7824" s="12" t="s">
        <v>21716</v>
      </c>
      <c r="E7824" s="6" t="str">
        <f t="shared" si="383"/>
        <v>module=gmail_healthb</v>
      </c>
      <c r="F7824" s="6" t="str">
        <f t="shared" si="384"/>
        <v>module=smail_healthb</v>
      </c>
    </row>
    <row r="7825" spans="1:6" ht="30" customHeight="1">
      <c r="A7825" s="3" t="s">
        <v>2</v>
      </c>
      <c r="B7825" s="3" t="s">
        <v>14184</v>
      </c>
      <c r="C7825" s="3" t="s">
        <v>17485</v>
      </c>
      <c r="D7825" s="12" t="s">
        <v>21717</v>
      </c>
      <c r="E7825" s="6" t="str">
        <f t="shared" si="383"/>
        <v>module=gmail_healthb</v>
      </c>
      <c r="F7825" s="6" t="str">
        <f t="shared" si="384"/>
        <v>module=smail_healthb</v>
      </c>
    </row>
    <row r="7826" spans="1:6" ht="30" customHeight="1">
      <c r="A7826" s="3" t="s">
        <v>2</v>
      </c>
      <c r="B7826" s="3" t="s">
        <v>14185</v>
      </c>
      <c r="C7826" s="3" t="s">
        <v>17486</v>
      </c>
      <c r="D7826" s="12" t="s">
        <v>21718</v>
      </c>
      <c r="E7826" s="6" t="str">
        <f t="shared" si="383"/>
        <v>module=gmail_healthb</v>
      </c>
      <c r="F7826" s="6" t="str">
        <f t="shared" si="384"/>
        <v>module=smail_healthb</v>
      </c>
    </row>
    <row r="7827" spans="1:6" ht="30" customHeight="1">
      <c r="A7827" s="3" t="s">
        <v>2</v>
      </c>
      <c r="B7827" s="3" t="s">
        <v>14186</v>
      </c>
      <c r="C7827" s="3" t="s">
        <v>17487</v>
      </c>
      <c r="D7827" s="12" t="s">
        <v>21719</v>
      </c>
      <c r="E7827" s="6" t="str">
        <f t="shared" si="383"/>
        <v>module=gmail_healthb</v>
      </c>
      <c r="F7827" s="6" t="str">
        <f t="shared" si="384"/>
        <v>module=smail_healthb</v>
      </c>
    </row>
    <row r="7828" spans="1:6" ht="30" customHeight="1">
      <c r="A7828" s="3" t="s">
        <v>2</v>
      </c>
      <c r="B7828" s="3" t="s">
        <v>14187</v>
      </c>
      <c r="C7828" s="3" t="s">
        <v>17488</v>
      </c>
      <c r="D7828" s="12" t="s">
        <v>21720</v>
      </c>
      <c r="E7828" s="6" t="str">
        <f t="shared" si="383"/>
        <v>module=gmail_healthb</v>
      </c>
      <c r="F7828" s="6" t="str">
        <f t="shared" si="384"/>
        <v>module=smail_healthb</v>
      </c>
    </row>
    <row r="7829" spans="1:6" ht="30" customHeight="1">
      <c r="A7829" s="3" t="s">
        <v>2</v>
      </c>
      <c r="B7829" s="3" t="s">
        <v>14188</v>
      </c>
      <c r="C7829" s="3" t="s">
        <v>17489</v>
      </c>
      <c r="D7829" s="12" t="s">
        <v>21721</v>
      </c>
      <c r="E7829" s="6" t="str">
        <f t="shared" si="383"/>
        <v>module=gmail_healthb</v>
      </c>
      <c r="F7829" s="6" t="str">
        <f t="shared" si="384"/>
        <v>module=smail_healthb</v>
      </c>
    </row>
    <row r="7830" spans="1:6" ht="30" customHeight="1">
      <c r="A7830" s="3" t="s">
        <v>2</v>
      </c>
      <c r="B7830" s="3" t="s">
        <v>14189</v>
      </c>
      <c r="C7830" s="3" t="s">
        <v>17490</v>
      </c>
      <c r="D7830" s="12" t="s">
        <v>21722</v>
      </c>
      <c r="E7830" s="6" t="str">
        <f t="shared" si="383"/>
        <v>module=gmail_healthb</v>
      </c>
      <c r="F7830" s="6" t="str">
        <f t="shared" si="384"/>
        <v>module=smail_healthb</v>
      </c>
    </row>
    <row r="7831" spans="1:6" ht="30" customHeight="1">
      <c r="A7831" s="3" t="s">
        <v>2</v>
      </c>
      <c r="B7831" s="3" t="s">
        <v>14190</v>
      </c>
      <c r="C7831" s="3" t="s">
        <v>17491</v>
      </c>
      <c r="D7831" s="12" t="s">
        <v>21723</v>
      </c>
      <c r="E7831" s="6" t="str">
        <f t="shared" si="383"/>
        <v>module=gmail_healthb</v>
      </c>
      <c r="F7831" s="6" t="str">
        <f t="shared" si="384"/>
        <v>module=smail_healthb</v>
      </c>
    </row>
    <row r="7832" spans="1:6" ht="30" customHeight="1">
      <c r="A7832" s="3" t="s">
        <v>2</v>
      </c>
      <c r="B7832" s="3" t="s">
        <v>14191</v>
      </c>
      <c r="C7832" s="3" t="s">
        <v>17492</v>
      </c>
      <c r="D7832" s="12" t="s">
        <v>21724</v>
      </c>
      <c r="E7832" s="6" t="str">
        <f t="shared" si="383"/>
        <v>module=gmail_healthb</v>
      </c>
      <c r="F7832" s="6" t="str">
        <f t="shared" si="384"/>
        <v>module=smail_healthb</v>
      </c>
    </row>
    <row r="7833" spans="1:6" ht="30" customHeight="1">
      <c r="A7833" s="3" t="s">
        <v>2</v>
      </c>
      <c r="B7833" s="3" t="s">
        <v>14192</v>
      </c>
      <c r="C7833" s="3" t="s">
        <v>17493</v>
      </c>
      <c r="D7833" s="12" t="s">
        <v>21725</v>
      </c>
      <c r="E7833" s="6" t="str">
        <f t="shared" si="383"/>
        <v>module=gmail_healthb</v>
      </c>
      <c r="F7833" s="6" t="str">
        <f t="shared" si="384"/>
        <v>module=smail_healthb</v>
      </c>
    </row>
    <row r="7834" spans="1:6" ht="30" customHeight="1">
      <c r="A7834" s="3" t="s">
        <v>2</v>
      </c>
      <c r="B7834" s="3" t="s">
        <v>14193</v>
      </c>
      <c r="C7834" s="3" t="s">
        <v>17494</v>
      </c>
      <c r="D7834" s="12" t="s">
        <v>21726</v>
      </c>
      <c r="E7834" s="6" t="str">
        <f t="shared" si="383"/>
        <v>module=gmail_healthb</v>
      </c>
      <c r="F7834" s="6" t="str">
        <f t="shared" si="384"/>
        <v>module=smail_healthb</v>
      </c>
    </row>
    <row r="7835" spans="1:6" ht="30" customHeight="1">
      <c r="A7835" s="3" t="s">
        <v>2</v>
      </c>
      <c r="B7835" s="3" t="s">
        <v>14194</v>
      </c>
      <c r="C7835" s="3" t="s">
        <v>17495</v>
      </c>
      <c r="D7835" s="12" t="s">
        <v>21727</v>
      </c>
      <c r="E7835" s="6" t="str">
        <f t="shared" si="383"/>
        <v>module=gmail_healthb</v>
      </c>
      <c r="F7835" s="6" t="str">
        <f t="shared" si="384"/>
        <v>module=smail_healthb</v>
      </c>
    </row>
    <row r="7836" spans="1:6" ht="30" customHeight="1">
      <c r="A7836" s="3" t="s">
        <v>2</v>
      </c>
      <c r="B7836" s="3" t="s">
        <v>14195</v>
      </c>
      <c r="C7836" s="3" t="s">
        <v>17496</v>
      </c>
      <c r="D7836" s="12" t="s">
        <v>21728</v>
      </c>
      <c r="E7836" s="6" t="str">
        <f t="shared" si="383"/>
        <v>module=gmail_healthb</v>
      </c>
      <c r="F7836" s="6" t="str">
        <f t="shared" si="384"/>
        <v>module=smail_healthb</v>
      </c>
    </row>
    <row r="7837" spans="1:6" ht="30" customHeight="1">
      <c r="A7837" s="3" t="s">
        <v>2</v>
      </c>
      <c r="B7837" s="3" t="s">
        <v>14196</v>
      </c>
      <c r="C7837" s="3" t="s">
        <v>17497</v>
      </c>
      <c r="D7837" s="12" t="s">
        <v>21729</v>
      </c>
      <c r="E7837" s="6" t="str">
        <f t="shared" si="383"/>
        <v>module=gmail_healthb</v>
      </c>
      <c r="F7837" s="6" t="str">
        <f t="shared" si="384"/>
        <v>module=smail_healthb</v>
      </c>
    </row>
    <row r="7838" spans="1:6" ht="30" customHeight="1">
      <c r="A7838" s="3" t="s">
        <v>2</v>
      </c>
      <c r="B7838" s="3" t="s">
        <v>14197</v>
      </c>
      <c r="C7838" s="3" t="s">
        <v>17498</v>
      </c>
      <c r="D7838" s="12" t="s">
        <v>21730</v>
      </c>
      <c r="E7838" s="6" t="str">
        <f t="shared" si="383"/>
        <v>module=gmail_healthb</v>
      </c>
      <c r="F7838" s="6" t="str">
        <f t="shared" si="384"/>
        <v>module=smail_healthb</v>
      </c>
    </row>
    <row r="7839" spans="1:6" ht="30" customHeight="1">
      <c r="A7839" s="3" t="s">
        <v>2</v>
      </c>
      <c r="B7839" s="3" t="s">
        <v>14198</v>
      </c>
      <c r="C7839" s="3" t="s">
        <v>17499</v>
      </c>
      <c r="D7839" s="12" t="s">
        <v>21731</v>
      </c>
      <c r="E7839" s="6" t="str">
        <f t="shared" si="383"/>
        <v>module=gmail_healthb</v>
      </c>
      <c r="F7839" s="6" t="str">
        <f t="shared" si="384"/>
        <v>module=smail_healthb</v>
      </c>
    </row>
    <row r="7840" spans="1:6" ht="30" customHeight="1">
      <c r="A7840" s="3" t="s">
        <v>2</v>
      </c>
      <c r="B7840" s="3" t="s">
        <v>14199</v>
      </c>
      <c r="C7840" s="3" t="s">
        <v>17500</v>
      </c>
      <c r="D7840" s="12" t="s">
        <v>21732</v>
      </c>
      <c r="E7840" s="6" t="str">
        <f t="shared" si="383"/>
        <v>module=gmail_healthb</v>
      </c>
      <c r="F7840" s="6" t="str">
        <f t="shared" si="384"/>
        <v>module=smail_healthb</v>
      </c>
    </row>
    <row r="7841" spans="1:6" ht="30" customHeight="1">
      <c r="A7841" s="3" t="s">
        <v>2</v>
      </c>
      <c r="B7841" s="3" t="s">
        <v>14200</v>
      </c>
      <c r="C7841" s="3" t="s">
        <v>17501</v>
      </c>
      <c r="D7841" s="12" t="s">
        <v>21733</v>
      </c>
      <c r="E7841" s="6" t="str">
        <f t="shared" si="383"/>
        <v>module=gmail_healthb</v>
      </c>
      <c r="F7841" s="6" t="str">
        <f t="shared" si="384"/>
        <v>module=smail_healthb</v>
      </c>
    </row>
    <row r="7842" spans="1:6" ht="30" customHeight="1">
      <c r="A7842" s="3" t="s">
        <v>2</v>
      </c>
      <c r="B7842" s="3" t="s">
        <v>14201</v>
      </c>
      <c r="C7842" s="3" t="s">
        <v>17502</v>
      </c>
      <c r="D7842" s="12" t="s">
        <v>21734</v>
      </c>
      <c r="E7842" s="6" t="str">
        <f t="shared" si="383"/>
        <v>module=gmail_healthb</v>
      </c>
      <c r="F7842" s="6" t="str">
        <f t="shared" si="384"/>
        <v>module=smail_healthb</v>
      </c>
    </row>
    <row r="7843" spans="1:6" ht="30" customHeight="1">
      <c r="A7843" s="3" t="s">
        <v>2</v>
      </c>
      <c r="B7843" s="3" t="s">
        <v>14202</v>
      </c>
      <c r="C7843" s="3" t="s">
        <v>17503</v>
      </c>
      <c r="D7843" s="12" t="s">
        <v>21735</v>
      </c>
      <c r="E7843" s="6" t="str">
        <f t="shared" si="383"/>
        <v>module=gmail_healthb</v>
      </c>
      <c r="F7843" s="6" t="str">
        <f t="shared" si="384"/>
        <v>module=smail_healthb</v>
      </c>
    </row>
    <row r="7844" spans="1:6" ht="30" customHeight="1">
      <c r="A7844" s="3" t="s">
        <v>2</v>
      </c>
      <c r="B7844" s="3" t="s">
        <v>14203</v>
      </c>
      <c r="C7844" s="3" t="s">
        <v>17504</v>
      </c>
      <c r="D7844" s="12" t="s">
        <v>21736</v>
      </c>
      <c r="E7844" s="6" t="str">
        <f t="shared" si="383"/>
        <v>module=gmail_healthb</v>
      </c>
      <c r="F7844" s="6" t="str">
        <f t="shared" si="384"/>
        <v>module=smail_healthb</v>
      </c>
    </row>
    <row r="7845" spans="1:6" ht="30" customHeight="1">
      <c r="A7845" s="3" t="s">
        <v>2</v>
      </c>
      <c r="B7845" s="3" t="s">
        <v>14204</v>
      </c>
      <c r="C7845" s="3" t="s">
        <v>17505</v>
      </c>
      <c r="D7845" s="12" t="s">
        <v>21737</v>
      </c>
      <c r="E7845" s="6" t="str">
        <f t="shared" si="383"/>
        <v>module=gmail_healthb</v>
      </c>
      <c r="F7845" s="6" t="str">
        <f t="shared" si="384"/>
        <v>module=smail_healthb</v>
      </c>
    </row>
    <row r="7846" spans="1:6" ht="30" customHeight="1">
      <c r="A7846" s="3" t="s">
        <v>2</v>
      </c>
      <c r="B7846" s="3" t="s">
        <v>14205</v>
      </c>
      <c r="C7846" s="3" t="s">
        <v>17506</v>
      </c>
      <c r="D7846" s="12" t="s">
        <v>21738</v>
      </c>
      <c r="E7846" s="6" t="str">
        <f t="shared" si="383"/>
        <v>module=gmail_healthb</v>
      </c>
      <c r="F7846" s="6" t="str">
        <f t="shared" si="384"/>
        <v>module=smail_healthb</v>
      </c>
    </row>
    <row r="7847" spans="1:6" ht="30" customHeight="1">
      <c r="A7847" s="3" t="s">
        <v>2</v>
      </c>
      <c r="B7847" s="3" t="s">
        <v>14206</v>
      </c>
      <c r="C7847" s="3" t="s">
        <v>17507</v>
      </c>
      <c r="D7847" s="12" t="s">
        <v>21739</v>
      </c>
      <c r="E7847" s="6" t="str">
        <f t="shared" si="383"/>
        <v>module=gmail_healthb</v>
      </c>
      <c r="F7847" s="6" t="str">
        <f t="shared" si="384"/>
        <v>module=smail_healthb</v>
      </c>
    </row>
    <row r="7848" spans="1:6" ht="30" customHeight="1">
      <c r="A7848" s="3" t="s">
        <v>2</v>
      </c>
      <c r="B7848" s="3" t="s">
        <v>14207</v>
      </c>
      <c r="C7848" s="3" t="s">
        <v>17508</v>
      </c>
      <c r="D7848" s="12" t="s">
        <v>21740</v>
      </c>
      <c r="E7848" s="6" t="str">
        <f t="shared" si="383"/>
        <v>module=gmail_healthb</v>
      </c>
      <c r="F7848" s="6" t="str">
        <f t="shared" si="384"/>
        <v>module=smail_healthb</v>
      </c>
    </row>
    <row r="7849" spans="1:6" ht="30" customHeight="1">
      <c r="A7849" s="3" t="s">
        <v>2</v>
      </c>
      <c r="B7849" s="3" t="s">
        <v>14208</v>
      </c>
      <c r="C7849" s="3" t="s">
        <v>17509</v>
      </c>
      <c r="D7849" s="12" t="s">
        <v>21741</v>
      </c>
      <c r="E7849" s="6" t="str">
        <f t="shared" si="383"/>
        <v>module=gmail_healthb</v>
      </c>
      <c r="F7849" s="6" t="str">
        <f t="shared" si="384"/>
        <v>module=smail_healthb</v>
      </c>
    </row>
    <row r="7850" spans="1:6" ht="30" customHeight="1">
      <c r="A7850" s="3" t="s">
        <v>2</v>
      </c>
      <c r="B7850" s="3" t="s">
        <v>14209</v>
      </c>
      <c r="C7850" s="3" t="s">
        <v>17510</v>
      </c>
      <c r="D7850" s="12" t="s">
        <v>21742</v>
      </c>
      <c r="E7850" s="6" t="str">
        <f t="shared" si="383"/>
        <v>module=gmail_healthb</v>
      </c>
      <c r="F7850" s="6" t="str">
        <f t="shared" si="384"/>
        <v>module=smail_healthb</v>
      </c>
    </row>
    <row r="7851" spans="1:6" ht="30" customHeight="1">
      <c r="A7851" s="3" t="s">
        <v>2</v>
      </c>
      <c r="B7851" s="3" t="s">
        <v>14210</v>
      </c>
      <c r="C7851" s="3" t="s">
        <v>17511</v>
      </c>
      <c r="D7851" s="12" t="s">
        <v>21743</v>
      </c>
      <c r="E7851" s="6" t="str">
        <f t="shared" si="383"/>
        <v>module=gmail_healthb</v>
      </c>
      <c r="F7851" s="6" t="str">
        <f t="shared" si="384"/>
        <v>module=smail_healthb</v>
      </c>
    </row>
    <row r="7852" spans="1:6" ht="30" customHeight="1">
      <c r="A7852" s="3" t="s">
        <v>2</v>
      </c>
      <c r="B7852" s="3" t="s">
        <v>14211</v>
      </c>
      <c r="C7852" s="3" t="s">
        <v>17512</v>
      </c>
      <c r="D7852" s="12" t="s">
        <v>21744</v>
      </c>
      <c r="E7852" s="6" t="str">
        <f t="shared" si="383"/>
        <v>module=gmail_healthb</v>
      </c>
      <c r="F7852" s="6" t="str">
        <f t="shared" si="384"/>
        <v>module=smail_healthb</v>
      </c>
    </row>
    <row r="7853" spans="1:6" ht="30" customHeight="1">
      <c r="A7853" s="3" t="s">
        <v>2</v>
      </c>
      <c r="B7853" s="3" t="s">
        <v>14212</v>
      </c>
      <c r="C7853" s="3" t="s">
        <v>17513</v>
      </c>
      <c r="D7853" s="12" t="s">
        <v>21745</v>
      </c>
      <c r="E7853" s="6" t="str">
        <f t="shared" si="383"/>
        <v>module=gmail_healthb</v>
      </c>
      <c r="F7853" s="6" t="str">
        <f t="shared" si="384"/>
        <v>module=smail_healthb</v>
      </c>
    </row>
    <row r="7854" spans="1:6" ht="30" customHeight="1">
      <c r="A7854" s="3" t="s">
        <v>2</v>
      </c>
      <c r="B7854" s="3" t="s">
        <v>14213</v>
      </c>
      <c r="C7854" s="3" t="s">
        <v>17514</v>
      </c>
      <c r="D7854" s="12" t="s">
        <v>21746</v>
      </c>
      <c r="E7854" s="6" t="str">
        <f t="shared" si="383"/>
        <v>module=gmail_healthb</v>
      </c>
      <c r="F7854" s="6" t="str">
        <f t="shared" si="384"/>
        <v>module=smail_healthb</v>
      </c>
    </row>
    <row r="7855" spans="1:6" ht="30" customHeight="1">
      <c r="A7855" s="3" t="s">
        <v>2</v>
      </c>
      <c r="B7855" s="3" t="s">
        <v>14214</v>
      </c>
      <c r="C7855" s="3" t="s">
        <v>17515</v>
      </c>
      <c r="D7855" s="12" t="s">
        <v>21747</v>
      </c>
      <c r="E7855" s="6" t="str">
        <f t="shared" si="383"/>
        <v>module=gmail_healthb</v>
      </c>
      <c r="F7855" s="6" t="str">
        <f t="shared" si="384"/>
        <v>module=smail_healthb</v>
      </c>
    </row>
    <row r="7856" spans="1:6" ht="30" customHeight="1">
      <c r="A7856" s="3" t="s">
        <v>2</v>
      </c>
      <c r="B7856" s="3" t="s">
        <v>14215</v>
      </c>
      <c r="C7856" s="3" t="s">
        <v>17516</v>
      </c>
      <c r="D7856" s="12" t="s">
        <v>21748</v>
      </c>
      <c r="E7856" s="6" t="str">
        <f t="shared" si="383"/>
        <v>module=gmail_healthb</v>
      </c>
      <c r="F7856" s="6" t="str">
        <f t="shared" si="384"/>
        <v>module=smail_healthb</v>
      </c>
    </row>
    <row r="7857" spans="1:6" ht="30" customHeight="1">
      <c r="A7857" s="3" t="s">
        <v>2</v>
      </c>
      <c r="B7857" s="3" t="s">
        <v>14216</v>
      </c>
      <c r="C7857" s="3" t="s">
        <v>17517</v>
      </c>
      <c r="D7857" s="12" t="s">
        <v>21749</v>
      </c>
      <c r="E7857" s="6" t="str">
        <f t="shared" si="383"/>
        <v>module=gmail_healthb</v>
      </c>
      <c r="F7857" s="6" t="str">
        <f t="shared" si="384"/>
        <v>module=smail_healthb</v>
      </c>
    </row>
    <row r="7858" spans="1:6" ht="30" customHeight="1">
      <c r="A7858" s="3" t="s">
        <v>2</v>
      </c>
      <c r="B7858" s="3" t="s">
        <v>14217</v>
      </c>
      <c r="C7858" s="3" t="s">
        <v>17518</v>
      </c>
      <c r="D7858" s="12" t="s">
        <v>21750</v>
      </c>
      <c r="E7858" s="6" t="str">
        <f t="shared" si="383"/>
        <v>module=gmail_healthb</v>
      </c>
      <c r="F7858" s="6" t="str">
        <f t="shared" si="384"/>
        <v>module=smail_healthb</v>
      </c>
    </row>
    <row r="7859" spans="1:6" ht="30" customHeight="1">
      <c r="A7859" s="3" t="s">
        <v>2</v>
      </c>
      <c r="B7859" s="3" t="s">
        <v>14218</v>
      </c>
      <c r="C7859" s="3" t="s">
        <v>17519</v>
      </c>
      <c r="D7859" s="12" t="s">
        <v>21751</v>
      </c>
      <c r="E7859" s="6" t="str">
        <f t="shared" si="383"/>
        <v>module=gmail_healthb</v>
      </c>
      <c r="F7859" s="6" t="str">
        <f t="shared" si="384"/>
        <v>module=smail_healthb</v>
      </c>
    </row>
    <row r="7860" spans="1:6" ht="30" customHeight="1">
      <c r="A7860" s="3" t="s">
        <v>2</v>
      </c>
      <c r="B7860" s="3" t="s">
        <v>14219</v>
      </c>
      <c r="C7860" s="3" t="s">
        <v>17520</v>
      </c>
      <c r="D7860" s="12" t="s">
        <v>21752</v>
      </c>
      <c r="E7860" s="6" t="str">
        <f t="shared" si="383"/>
        <v>module=gmail_healthb</v>
      </c>
      <c r="F7860" s="6" t="str">
        <f t="shared" si="384"/>
        <v>module=smail_healthb</v>
      </c>
    </row>
    <row r="7861" spans="1:6" ht="30" customHeight="1">
      <c r="A7861" s="3" t="s">
        <v>2</v>
      </c>
      <c r="B7861" s="3" t="s">
        <v>14220</v>
      </c>
      <c r="C7861" s="3" t="s">
        <v>17521</v>
      </c>
      <c r="D7861" s="12" t="s">
        <v>21753</v>
      </c>
      <c r="E7861" s="6" t="str">
        <f t="shared" si="383"/>
        <v>module=gmail_healthb</v>
      </c>
      <c r="F7861" s="6" t="str">
        <f t="shared" si="384"/>
        <v>module=smail_healthb</v>
      </c>
    </row>
    <row r="7862" spans="1:6" ht="30" customHeight="1">
      <c r="A7862" s="3" t="s">
        <v>2</v>
      </c>
      <c r="B7862" s="3" t="s">
        <v>14221</v>
      </c>
      <c r="C7862" s="3" t="s">
        <v>17522</v>
      </c>
      <c r="D7862" s="12" t="s">
        <v>21754</v>
      </c>
      <c r="E7862" s="6" t="str">
        <f t="shared" si="383"/>
        <v>module=gmail_healthb</v>
      </c>
      <c r="F7862" s="6" t="str">
        <f t="shared" si="384"/>
        <v>module=smail_healthb</v>
      </c>
    </row>
    <row r="7863" spans="1:6" ht="30" customHeight="1">
      <c r="A7863" s="3" t="s">
        <v>2</v>
      </c>
      <c r="B7863" s="3" t="s">
        <v>14222</v>
      </c>
      <c r="C7863" s="3" t="s">
        <v>17523</v>
      </c>
      <c r="D7863" s="12" t="s">
        <v>21755</v>
      </c>
      <c r="E7863" s="6" t="str">
        <f t="shared" si="383"/>
        <v>module=gmail_healthb</v>
      </c>
      <c r="F7863" s="6" t="str">
        <f t="shared" si="384"/>
        <v>module=smail_healthb</v>
      </c>
    </row>
    <row r="7864" spans="1:6" ht="30" customHeight="1">
      <c r="A7864" s="3" t="s">
        <v>2</v>
      </c>
      <c r="B7864" s="3" t="s">
        <v>14223</v>
      </c>
      <c r="C7864" s="3" t="s">
        <v>17524</v>
      </c>
      <c r="D7864" s="12" t="s">
        <v>21756</v>
      </c>
      <c r="E7864" s="6" t="str">
        <f t="shared" si="383"/>
        <v>module=gmail_healthb</v>
      </c>
      <c r="F7864" s="6" t="str">
        <f t="shared" si="384"/>
        <v>module=smail_healthb</v>
      </c>
    </row>
    <row r="7865" spans="1:6" ht="30" customHeight="1">
      <c r="A7865" s="3" t="s">
        <v>2</v>
      </c>
      <c r="B7865" s="3" t="s">
        <v>14224</v>
      </c>
      <c r="C7865" s="3" t="s">
        <v>17525</v>
      </c>
      <c r="D7865" s="12" t="s">
        <v>21757</v>
      </c>
      <c r="E7865" s="6" t="str">
        <f t="shared" si="383"/>
        <v>module=gmail_healthb</v>
      </c>
      <c r="F7865" s="6" t="str">
        <f t="shared" si="384"/>
        <v>module=smail_healthb</v>
      </c>
    </row>
    <row r="7866" spans="1:6" ht="30" customHeight="1">
      <c r="A7866" s="3" t="s">
        <v>2</v>
      </c>
      <c r="B7866" s="3" t="s">
        <v>14225</v>
      </c>
      <c r="C7866" s="3" t="s">
        <v>17526</v>
      </c>
      <c r="D7866" s="12" t="s">
        <v>21758</v>
      </c>
      <c r="E7866" s="6" t="str">
        <f t="shared" si="383"/>
        <v>module=gmail_healthb</v>
      </c>
      <c r="F7866" s="6" t="str">
        <f t="shared" si="384"/>
        <v>module=smail_healthb</v>
      </c>
    </row>
    <row r="7867" spans="1:6" ht="30" customHeight="1">
      <c r="A7867" s="3" t="s">
        <v>2</v>
      </c>
      <c r="B7867" s="3" t="s">
        <v>14226</v>
      </c>
      <c r="C7867" s="3" t="s">
        <v>17527</v>
      </c>
      <c r="D7867" s="12" t="s">
        <v>21759</v>
      </c>
      <c r="E7867" s="6" t="str">
        <f t="shared" si="383"/>
        <v>module=gmail_healthb</v>
      </c>
      <c r="F7867" s="6" t="str">
        <f t="shared" si="384"/>
        <v>module=smail_healthb</v>
      </c>
    </row>
    <row r="7868" spans="1:6" ht="30" customHeight="1">
      <c r="A7868" s="3" t="s">
        <v>2</v>
      </c>
      <c r="B7868" s="3" t="s">
        <v>14227</v>
      </c>
      <c r="C7868" s="3" t="s">
        <v>17528</v>
      </c>
      <c r="D7868" s="12" t="s">
        <v>21760</v>
      </c>
      <c r="E7868" s="6" t="str">
        <f t="shared" si="383"/>
        <v>module=gmail_healthb</v>
      </c>
      <c r="F7868" s="6" t="str">
        <f t="shared" si="384"/>
        <v>module=smail_healthb</v>
      </c>
    </row>
    <row r="7869" spans="1:6" ht="30" customHeight="1">
      <c r="A7869" s="3" t="s">
        <v>2</v>
      </c>
      <c r="B7869" s="3" t="s">
        <v>14228</v>
      </c>
      <c r="C7869" s="3" t="s">
        <v>17529</v>
      </c>
      <c r="D7869" s="12" t="s">
        <v>21761</v>
      </c>
      <c r="E7869" s="6" t="str">
        <f t="shared" si="383"/>
        <v>module=gmail_healthb</v>
      </c>
      <c r="F7869" s="6" t="str">
        <f t="shared" si="384"/>
        <v>module=smail_healthb</v>
      </c>
    </row>
    <row r="7870" spans="1:6" ht="30" customHeight="1">
      <c r="A7870" s="3" t="s">
        <v>2</v>
      </c>
      <c r="B7870" s="3" t="s">
        <v>14229</v>
      </c>
      <c r="C7870" s="3" t="s">
        <v>17530</v>
      </c>
      <c r="D7870" s="12" t="s">
        <v>21762</v>
      </c>
      <c r="E7870" s="6" t="str">
        <f t="shared" si="383"/>
        <v>module=gmail_healthb</v>
      </c>
      <c r="F7870" s="6" t="str">
        <f t="shared" si="384"/>
        <v>module=smail_healthb</v>
      </c>
    </row>
    <row r="7871" spans="1:6" ht="30" customHeight="1">
      <c r="A7871" s="3" t="s">
        <v>2</v>
      </c>
      <c r="B7871" s="3" t="s">
        <v>14230</v>
      </c>
      <c r="C7871" s="3" t="s">
        <v>17531</v>
      </c>
      <c r="D7871" s="12" t="s">
        <v>21763</v>
      </c>
      <c r="E7871" s="6" t="str">
        <f t="shared" si="383"/>
        <v>module=gmail_healthb</v>
      </c>
      <c r="F7871" s="6" t="str">
        <f t="shared" si="384"/>
        <v>module=smail_healthb</v>
      </c>
    </row>
    <row r="7872" spans="1:6" ht="30" customHeight="1">
      <c r="A7872" s="3" t="s">
        <v>2</v>
      </c>
      <c r="B7872" s="3" t="s">
        <v>14231</v>
      </c>
      <c r="C7872" s="3" t="s">
        <v>17532</v>
      </c>
      <c r="D7872" s="12" t="s">
        <v>21764</v>
      </c>
      <c r="E7872" s="6" t="str">
        <f t="shared" si="383"/>
        <v>module=gmail_healthb</v>
      </c>
      <c r="F7872" s="6" t="str">
        <f t="shared" si="384"/>
        <v>module=smail_healthb</v>
      </c>
    </row>
    <row r="7873" spans="1:6" ht="30" customHeight="1">
      <c r="A7873" s="3" t="s">
        <v>2</v>
      </c>
      <c r="B7873" s="3" t="s">
        <v>14232</v>
      </c>
      <c r="C7873" s="3" t="s">
        <v>17533</v>
      </c>
      <c r="D7873" s="12" t="s">
        <v>21765</v>
      </c>
      <c r="E7873" s="6" t="str">
        <f t="shared" si="383"/>
        <v>module=gmail_healthb</v>
      </c>
      <c r="F7873" s="6" t="str">
        <f t="shared" si="384"/>
        <v>module=smail_healthb</v>
      </c>
    </row>
    <row r="7874" spans="1:6" ht="30" customHeight="1">
      <c r="A7874" s="3" t="s">
        <v>2</v>
      </c>
      <c r="B7874" s="3" t="s">
        <v>14233</v>
      </c>
      <c r="C7874" s="3" t="s">
        <v>17534</v>
      </c>
      <c r="D7874" s="12" t="s">
        <v>21766</v>
      </c>
      <c r="E7874" s="6" t="str">
        <f t="shared" si="383"/>
        <v>module=gmail_healthb</v>
      </c>
      <c r="F7874" s="6" t="str">
        <f t="shared" si="384"/>
        <v>module=smail_healthb</v>
      </c>
    </row>
    <row r="7875" spans="1:6" ht="30" customHeight="1">
      <c r="A7875" s="3" t="s">
        <v>2</v>
      </c>
      <c r="B7875" s="3" t="s">
        <v>14234</v>
      </c>
      <c r="C7875" s="3" t="s">
        <v>17535</v>
      </c>
      <c r="D7875" s="12" t="s">
        <v>21767</v>
      </c>
      <c r="E7875" s="6" t="str">
        <f t="shared" si="383"/>
        <v>module=gmail_healthb</v>
      </c>
      <c r="F7875" s="6" t="str">
        <f t="shared" si="384"/>
        <v>module=smail_healthb</v>
      </c>
    </row>
    <row r="7876" spans="1:6" ht="30" customHeight="1">
      <c r="A7876" s="3" t="s">
        <v>2</v>
      </c>
      <c r="B7876" s="3" t="s">
        <v>14235</v>
      </c>
      <c r="C7876" s="3" t="s">
        <v>17536</v>
      </c>
      <c r="D7876" s="12" t="s">
        <v>21768</v>
      </c>
      <c r="E7876" s="6" t="str">
        <f t="shared" si="383"/>
        <v>module=gmail_healthb</v>
      </c>
      <c r="F7876" s="6" t="str">
        <f t="shared" si="384"/>
        <v>module=smail_healthb</v>
      </c>
    </row>
    <row r="7877" spans="1:6" ht="30" customHeight="1">
      <c r="A7877" s="3" t="s">
        <v>2</v>
      </c>
      <c r="B7877" s="3" t="s">
        <v>14236</v>
      </c>
      <c r="C7877" s="3" t="s">
        <v>17537</v>
      </c>
      <c r="D7877" s="12" t="s">
        <v>21769</v>
      </c>
      <c r="E7877" s="6" t="str">
        <f t="shared" si="383"/>
        <v>module=gmail_healthb</v>
      </c>
      <c r="F7877" s="6" t="str">
        <f t="shared" si="384"/>
        <v>module=smail_healthb</v>
      </c>
    </row>
    <row r="7878" spans="1:6" ht="30" customHeight="1">
      <c r="A7878" s="3" t="s">
        <v>2</v>
      </c>
      <c r="B7878" s="3" t="s">
        <v>14237</v>
      </c>
      <c r="C7878" s="3" t="s">
        <v>17538</v>
      </c>
      <c r="D7878" s="12" t="s">
        <v>21770</v>
      </c>
      <c r="E7878" s="6" t="str">
        <f t="shared" si="383"/>
        <v>module=gmail_healthb</v>
      </c>
      <c r="F7878" s="6" t="str">
        <f t="shared" si="384"/>
        <v>module=smail_healthb</v>
      </c>
    </row>
    <row r="7879" spans="1:6" ht="30" customHeight="1">
      <c r="A7879" s="3" t="s">
        <v>2</v>
      </c>
      <c r="B7879" s="3" t="s">
        <v>14238</v>
      </c>
      <c r="C7879" s="3" t="s">
        <v>17539</v>
      </c>
      <c r="D7879" s="12" t="s">
        <v>21771</v>
      </c>
      <c r="E7879" s="6" t="str">
        <f t="shared" si="383"/>
        <v>module=gmail_healthb</v>
      </c>
      <c r="F7879" s="6" t="str">
        <f t="shared" si="384"/>
        <v>module=smail_healthb</v>
      </c>
    </row>
    <row r="7880" spans="1:6" ht="30" customHeight="1">
      <c r="A7880" s="3" t="s">
        <v>2</v>
      </c>
      <c r="B7880" s="3" t="s">
        <v>14239</v>
      </c>
      <c r="C7880" s="3" t="s">
        <v>17540</v>
      </c>
      <c r="D7880" s="12" t="s">
        <v>21772</v>
      </c>
      <c r="E7880" s="6" t="str">
        <f t="shared" si="383"/>
        <v>module=gmail_healthb</v>
      </c>
      <c r="F7880" s="6" t="str">
        <f t="shared" si="384"/>
        <v>module=smail_healthb</v>
      </c>
    </row>
    <row r="7881" spans="1:6" ht="30" customHeight="1">
      <c r="A7881" s="3" t="s">
        <v>2</v>
      </c>
      <c r="B7881" s="3" t="s">
        <v>14240</v>
      </c>
      <c r="C7881" s="3" t="s">
        <v>17541</v>
      </c>
      <c r="D7881" s="12" t="s">
        <v>21773</v>
      </c>
      <c r="E7881" s="6" t="str">
        <f t="shared" si="383"/>
        <v>module=gmail_healthb</v>
      </c>
      <c r="F7881" s="6" t="str">
        <f t="shared" si="384"/>
        <v>module=smail_healthb</v>
      </c>
    </row>
    <row r="7882" spans="1:6" ht="30" customHeight="1">
      <c r="A7882" s="3" t="s">
        <v>2</v>
      </c>
      <c r="B7882" s="3" t="s">
        <v>14241</v>
      </c>
      <c r="C7882" s="3" t="s">
        <v>17542</v>
      </c>
      <c r="D7882" s="12" t="s">
        <v>21774</v>
      </c>
      <c r="E7882" s="6" t="str">
        <f t="shared" si="383"/>
        <v>module=gmail_healthb</v>
      </c>
      <c r="F7882" s="6" t="str">
        <f t="shared" si="384"/>
        <v>module=smail_healthb</v>
      </c>
    </row>
    <row r="7883" spans="1:6" ht="30" customHeight="1">
      <c r="A7883" s="3" t="s">
        <v>2</v>
      </c>
      <c r="B7883" s="3" t="s">
        <v>14242</v>
      </c>
      <c r="C7883" s="3" t="s">
        <v>17543</v>
      </c>
      <c r="D7883" s="12" t="s">
        <v>21775</v>
      </c>
      <c r="E7883" s="6" t="str">
        <f t="shared" ref="E7883:E7933" si="385">HYPERLINK("http://www.ssc.wisc.edu/wlsresearch/documentation/waves/?wave=grad2k&amp;module=gmail_healthb","module=gmail_healthb")</f>
        <v>module=gmail_healthb</v>
      </c>
      <c r="F7883" s="6" t="str">
        <f t="shared" ref="F7883:F7933" si="386">HYPERLINK("http://www.ssc.wisc.edu/wlsresearch/documentation/waves/?wave=sib2k&amp;module=smail_healthb","module=smail_healthb")</f>
        <v>module=smail_healthb</v>
      </c>
    </row>
    <row r="7884" spans="1:6" ht="30" customHeight="1">
      <c r="A7884" s="3" t="s">
        <v>2</v>
      </c>
      <c r="B7884" s="3" t="s">
        <v>14243</v>
      </c>
      <c r="C7884" s="3" t="s">
        <v>17544</v>
      </c>
      <c r="D7884" s="12" t="s">
        <v>21776</v>
      </c>
      <c r="E7884" s="6" t="str">
        <f t="shared" si="385"/>
        <v>module=gmail_healthb</v>
      </c>
      <c r="F7884" s="6" t="str">
        <f t="shared" si="386"/>
        <v>module=smail_healthb</v>
      </c>
    </row>
    <row r="7885" spans="1:6" ht="30" customHeight="1">
      <c r="A7885" s="3" t="s">
        <v>2</v>
      </c>
      <c r="B7885" s="3" t="s">
        <v>14244</v>
      </c>
      <c r="C7885" s="3" t="s">
        <v>17545</v>
      </c>
      <c r="D7885" s="12" t="s">
        <v>21777</v>
      </c>
      <c r="E7885" s="6" t="str">
        <f t="shared" si="385"/>
        <v>module=gmail_healthb</v>
      </c>
      <c r="F7885" s="6" t="str">
        <f t="shared" si="386"/>
        <v>module=smail_healthb</v>
      </c>
    </row>
    <row r="7886" spans="1:6" ht="30" customHeight="1">
      <c r="A7886" s="3" t="s">
        <v>2</v>
      </c>
      <c r="B7886" s="3" t="s">
        <v>14245</v>
      </c>
      <c r="C7886" s="3" t="s">
        <v>17546</v>
      </c>
      <c r="D7886" s="12" t="s">
        <v>21778</v>
      </c>
      <c r="E7886" s="6" t="str">
        <f t="shared" si="385"/>
        <v>module=gmail_healthb</v>
      </c>
      <c r="F7886" s="6" t="str">
        <f t="shared" si="386"/>
        <v>module=smail_healthb</v>
      </c>
    </row>
    <row r="7887" spans="1:6" ht="30" customHeight="1">
      <c r="A7887" s="3" t="s">
        <v>2</v>
      </c>
      <c r="B7887" s="3" t="s">
        <v>14246</v>
      </c>
      <c r="C7887" s="3" t="s">
        <v>17547</v>
      </c>
      <c r="D7887" s="12" t="s">
        <v>21779</v>
      </c>
      <c r="E7887" s="6" t="str">
        <f t="shared" si="385"/>
        <v>module=gmail_healthb</v>
      </c>
      <c r="F7887" s="6" t="str">
        <f t="shared" si="386"/>
        <v>module=smail_healthb</v>
      </c>
    </row>
    <row r="7888" spans="1:6" ht="30" customHeight="1">
      <c r="A7888" s="3" t="s">
        <v>2</v>
      </c>
      <c r="B7888" s="3" t="s">
        <v>14247</v>
      </c>
      <c r="C7888" s="3" t="s">
        <v>17548</v>
      </c>
      <c r="D7888" s="12" t="s">
        <v>21780</v>
      </c>
      <c r="E7888" s="6" t="str">
        <f t="shared" si="385"/>
        <v>module=gmail_healthb</v>
      </c>
      <c r="F7888" s="6" t="str">
        <f t="shared" si="386"/>
        <v>module=smail_healthb</v>
      </c>
    </row>
    <row r="7889" spans="1:6" ht="30" customHeight="1">
      <c r="A7889" s="3" t="s">
        <v>2</v>
      </c>
      <c r="B7889" s="3" t="s">
        <v>14248</v>
      </c>
      <c r="C7889" s="3" t="s">
        <v>17549</v>
      </c>
      <c r="D7889" s="12" t="s">
        <v>21781</v>
      </c>
      <c r="E7889" s="6" t="str">
        <f t="shared" si="385"/>
        <v>module=gmail_healthb</v>
      </c>
      <c r="F7889" s="6" t="str">
        <f t="shared" si="386"/>
        <v>module=smail_healthb</v>
      </c>
    </row>
    <row r="7890" spans="1:6" ht="30" customHeight="1">
      <c r="A7890" s="3" t="s">
        <v>2</v>
      </c>
      <c r="B7890" s="3" t="s">
        <v>14249</v>
      </c>
      <c r="C7890" s="3" t="s">
        <v>17550</v>
      </c>
      <c r="D7890" s="12" t="s">
        <v>21782</v>
      </c>
      <c r="E7890" s="6" t="str">
        <f t="shared" si="385"/>
        <v>module=gmail_healthb</v>
      </c>
      <c r="F7890" s="6" t="str">
        <f t="shared" si="386"/>
        <v>module=smail_healthb</v>
      </c>
    </row>
    <row r="7891" spans="1:6" ht="30" customHeight="1">
      <c r="A7891" s="3" t="s">
        <v>2</v>
      </c>
      <c r="B7891" s="3" t="s">
        <v>14250</v>
      </c>
      <c r="C7891" s="3" t="s">
        <v>17551</v>
      </c>
      <c r="D7891" s="12" t="s">
        <v>21783</v>
      </c>
      <c r="E7891" s="6" t="str">
        <f t="shared" si="385"/>
        <v>module=gmail_healthb</v>
      </c>
      <c r="F7891" s="6" t="str">
        <f t="shared" si="386"/>
        <v>module=smail_healthb</v>
      </c>
    </row>
    <row r="7892" spans="1:6" ht="30" customHeight="1">
      <c r="A7892" s="3" t="s">
        <v>2</v>
      </c>
      <c r="B7892" s="3" t="s">
        <v>14251</v>
      </c>
      <c r="C7892" s="3" t="s">
        <v>17552</v>
      </c>
      <c r="D7892" s="12" t="s">
        <v>21784</v>
      </c>
      <c r="E7892" s="6" t="str">
        <f t="shared" si="385"/>
        <v>module=gmail_healthb</v>
      </c>
      <c r="F7892" s="6" t="str">
        <f t="shared" si="386"/>
        <v>module=smail_healthb</v>
      </c>
    </row>
    <row r="7893" spans="1:6" ht="30" customHeight="1">
      <c r="A7893" s="3" t="s">
        <v>2</v>
      </c>
      <c r="B7893" s="3" t="s">
        <v>14252</v>
      </c>
      <c r="C7893" s="3" t="s">
        <v>17553</v>
      </c>
      <c r="D7893" s="12" t="s">
        <v>21785</v>
      </c>
      <c r="E7893" s="6" t="str">
        <f t="shared" si="385"/>
        <v>module=gmail_healthb</v>
      </c>
      <c r="F7893" s="6" t="str">
        <f t="shared" si="386"/>
        <v>module=smail_healthb</v>
      </c>
    </row>
    <row r="7894" spans="1:6" ht="30" customHeight="1">
      <c r="A7894" s="3" t="s">
        <v>2</v>
      </c>
      <c r="B7894" s="3" t="s">
        <v>14253</v>
      </c>
      <c r="C7894" s="3" t="s">
        <v>17554</v>
      </c>
      <c r="D7894" s="12" t="s">
        <v>21786</v>
      </c>
      <c r="E7894" s="6" t="str">
        <f t="shared" si="385"/>
        <v>module=gmail_healthb</v>
      </c>
      <c r="F7894" s="6" t="str">
        <f t="shared" si="386"/>
        <v>module=smail_healthb</v>
      </c>
    </row>
    <row r="7895" spans="1:6" ht="30" customHeight="1">
      <c r="A7895" s="3" t="s">
        <v>2</v>
      </c>
      <c r="B7895" s="3" t="s">
        <v>14254</v>
      </c>
      <c r="C7895" s="3" t="s">
        <v>17555</v>
      </c>
      <c r="D7895" s="12" t="s">
        <v>21787</v>
      </c>
      <c r="E7895" s="6" t="str">
        <f t="shared" si="385"/>
        <v>module=gmail_healthb</v>
      </c>
      <c r="F7895" s="6" t="str">
        <f t="shared" si="386"/>
        <v>module=smail_healthb</v>
      </c>
    </row>
    <row r="7896" spans="1:6" ht="30" customHeight="1">
      <c r="A7896" s="3" t="s">
        <v>2</v>
      </c>
      <c r="B7896" s="3" t="s">
        <v>14255</v>
      </c>
      <c r="C7896" s="3" t="s">
        <v>17556</v>
      </c>
      <c r="D7896" s="12" t="s">
        <v>21788</v>
      </c>
      <c r="E7896" s="6" t="str">
        <f t="shared" si="385"/>
        <v>module=gmail_healthb</v>
      </c>
      <c r="F7896" s="6" t="str">
        <f t="shared" si="386"/>
        <v>module=smail_healthb</v>
      </c>
    </row>
    <row r="7897" spans="1:6" ht="30" customHeight="1">
      <c r="A7897" s="3" t="s">
        <v>2</v>
      </c>
      <c r="B7897" s="3" t="s">
        <v>14256</v>
      </c>
      <c r="C7897" s="3" t="s">
        <v>17557</v>
      </c>
      <c r="D7897" s="12" t="s">
        <v>21789</v>
      </c>
      <c r="E7897" s="6" t="str">
        <f t="shared" si="385"/>
        <v>module=gmail_healthb</v>
      </c>
      <c r="F7897" s="6" t="str">
        <f t="shared" si="386"/>
        <v>module=smail_healthb</v>
      </c>
    </row>
    <row r="7898" spans="1:6" ht="30" customHeight="1">
      <c r="A7898" s="3" t="s">
        <v>2</v>
      </c>
      <c r="B7898" s="3" t="s">
        <v>14257</v>
      </c>
      <c r="C7898" s="3" t="s">
        <v>17558</v>
      </c>
      <c r="D7898" s="12" t="s">
        <v>21790</v>
      </c>
      <c r="E7898" s="6" t="str">
        <f t="shared" si="385"/>
        <v>module=gmail_healthb</v>
      </c>
      <c r="F7898" s="6" t="str">
        <f t="shared" si="386"/>
        <v>module=smail_healthb</v>
      </c>
    </row>
    <row r="7899" spans="1:6" ht="30" customHeight="1">
      <c r="A7899" s="3" t="s">
        <v>2</v>
      </c>
      <c r="B7899" s="3" t="s">
        <v>14258</v>
      </c>
      <c r="C7899" s="3" t="s">
        <v>17559</v>
      </c>
      <c r="D7899" s="12" t="s">
        <v>21791</v>
      </c>
      <c r="E7899" s="6" t="str">
        <f t="shared" si="385"/>
        <v>module=gmail_healthb</v>
      </c>
      <c r="F7899" s="6" t="str">
        <f t="shared" si="386"/>
        <v>module=smail_healthb</v>
      </c>
    </row>
    <row r="7900" spans="1:6" ht="30" customHeight="1">
      <c r="A7900" s="3" t="s">
        <v>2</v>
      </c>
      <c r="B7900" s="3" t="s">
        <v>14259</v>
      </c>
      <c r="C7900" s="3" t="s">
        <v>17560</v>
      </c>
      <c r="D7900" s="12" t="s">
        <v>21792</v>
      </c>
      <c r="E7900" s="6" t="str">
        <f t="shared" si="385"/>
        <v>module=gmail_healthb</v>
      </c>
      <c r="F7900" s="6" t="str">
        <f t="shared" si="386"/>
        <v>module=smail_healthb</v>
      </c>
    </row>
    <row r="7901" spans="1:6" ht="30" customHeight="1">
      <c r="A7901" s="3" t="s">
        <v>2</v>
      </c>
      <c r="B7901" s="3" t="s">
        <v>14260</v>
      </c>
      <c r="C7901" s="3" t="s">
        <v>17561</v>
      </c>
      <c r="D7901" s="12" t="s">
        <v>21793</v>
      </c>
      <c r="E7901" s="6" t="str">
        <f t="shared" si="385"/>
        <v>module=gmail_healthb</v>
      </c>
      <c r="F7901" s="6" t="str">
        <f t="shared" si="386"/>
        <v>module=smail_healthb</v>
      </c>
    </row>
    <row r="7902" spans="1:6" ht="30" customHeight="1">
      <c r="A7902" s="3" t="s">
        <v>2</v>
      </c>
      <c r="B7902" s="3" t="s">
        <v>14261</v>
      </c>
      <c r="C7902" s="3" t="s">
        <v>17562</v>
      </c>
      <c r="D7902" s="12" t="s">
        <v>21794</v>
      </c>
      <c r="E7902" s="6" t="str">
        <f t="shared" si="385"/>
        <v>module=gmail_healthb</v>
      </c>
      <c r="F7902" s="6" t="str">
        <f t="shared" si="386"/>
        <v>module=smail_healthb</v>
      </c>
    </row>
    <row r="7903" spans="1:6" ht="30" customHeight="1">
      <c r="A7903" s="3" t="s">
        <v>2</v>
      </c>
      <c r="B7903" s="3" t="s">
        <v>14262</v>
      </c>
      <c r="C7903" s="3" t="s">
        <v>17563</v>
      </c>
      <c r="D7903" s="12" t="s">
        <v>21795</v>
      </c>
      <c r="E7903" s="6" t="str">
        <f t="shared" si="385"/>
        <v>module=gmail_healthb</v>
      </c>
      <c r="F7903" s="6" t="str">
        <f t="shared" si="386"/>
        <v>module=smail_healthb</v>
      </c>
    </row>
    <row r="7904" spans="1:6" ht="30" customHeight="1">
      <c r="A7904" s="3" t="s">
        <v>2</v>
      </c>
      <c r="B7904" s="3" t="s">
        <v>14263</v>
      </c>
      <c r="C7904" s="3" t="s">
        <v>17564</v>
      </c>
      <c r="D7904" s="12" t="s">
        <v>21796</v>
      </c>
      <c r="E7904" s="6" t="str">
        <f t="shared" si="385"/>
        <v>module=gmail_healthb</v>
      </c>
      <c r="F7904" s="6" t="str">
        <f t="shared" si="386"/>
        <v>module=smail_healthb</v>
      </c>
    </row>
    <row r="7905" spans="1:6" ht="30" customHeight="1">
      <c r="A7905" s="3" t="s">
        <v>2</v>
      </c>
      <c r="B7905" s="3" t="s">
        <v>14264</v>
      </c>
      <c r="C7905" s="3" t="s">
        <v>17565</v>
      </c>
      <c r="D7905" s="12" t="s">
        <v>21797</v>
      </c>
      <c r="E7905" s="6" t="str">
        <f t="shared" si="385"/>
        <v>module=gmail_healthb</v>
      </c>
      <c r="F7905" s="6" t="str">
        <f t="shared" si="386"/>
        <v>module=smail_healthb</v>
      </c>
    </row>
    <row r="7906" spans="1:6" ht="30" customHeight="1">
      <c r="A7906" s="3" t="s">
        <v>2</v>
      </c>
      <c r="B7906" s="3" t="s">
        <v>14265</v>
      </c>
      <c r="C7906" s="3" t="s">
        <v>17566</v>
      </c>
      <c r="D7906" s="12" t="s">
        <v>21798</v>
      </c>
      <c r="E7906" s="6" t="str">
        <f t="shared" si="385"/>
        <v>module=gmail_healthb</v>
      </c>
      <c r="F7906" s="6" t="str">
        <f t="shared" si="386"/>
        <v>module=smail_healthb</v>
      </c>
    </row>
    <row r="7907" spans="1:6" ht="30" customHeight="1">
      <c r="A7907" s="3" t="s">
        <v>2</v>
      </c>
      <c r="B7907" s="3" t="s">
        <v>14266</v>
      </c>
      <c r="C7907" s="3" t="s">
        <v>17567</v>
      </c>
      <c r="D7907" s="12" t="s">
        <v>21799</v>
      </c>
      <c r="E7907" s="6" t="str">
        <f t="shared" si="385"/>
        <v>module=gmail_healthb</v>
      </c>
      <c r="F7907" s="6" t="str">
        <f t="shared" si="386"/>
        <v>module=smail_healthb</v>
      </c>
    </row>
    <row r="7908" spans="1:6" ht="30" customHeight="1">
      <c r="A7908" s="3" t="s">
        <v>2</v>
      </c>
      <c r="B7908" s="3" t="s">
        <v>14267</v>
      </c>
      <c r="C7908" s="3" t="s">
        <v>17568</v>
      </c>
      <c r="D7908" s="12" t="s">
        <v>21800</v>
      </c>
      <c r="E7908" s="6" t="str">
        <f t="shared" si="385"/>
        <v>module=gmail_healthb</v>
      </c>
      <c r="F7908" s="6" t="str">
        <f t="shared" si="386"/>
        <v>module=smail_healthb</v>
      </c>
    </row>
    <row r="7909" spans="1:6" ht="30" customHeight="1">
      <c r="A7909" s="3" t="s">
        <v>2</v>
      </c>
      <c r="B7909" s="3" t="s">
        <v>14268</v>
      </c>
      <c r="C7909" s="3" t="s">
        <v>17569</v>
      </c>
      <c r="D7909" s="12" t="s">
        <v>21801</v>
      </c>
      <c r="E7909" s="6" t="str">
        <f t="shared" si="385"/>
        <v>module=gmail_healthb</v>
      </c>
      <c r="F7909" s="6" t="str">
        <f t="shared" si="386"/>
        <v>module=smail_healthb</v>
      </c>
    </row>
    <row r="7910" spans="1:6" ht="30" customHeight="1">
      <c r="A7910" s="3" t="s">
        <v>2</v>
      </c>
      <c r="B7910" s="3" t="s">
        <v>14269</v>
      </c>
      <c r="C7910" s="3" t="s">
        <v>17570</v>
      </c>
      <c r="D7910" s="12" t="s">
        <v>21802</v>
      </c>
      <c r="E7910" s="6" t="str">
        <f t="shared" si="385"/>
        <v>module=gmail_healthb</v>
      </c>
      <c r="F7910" s="6" t="str">
        <f t="shared" si="386"/>
        <v>module=smail_healthb</v>
      </c>
    </row>
    <row r="7911" spans="1:6" ht="30" customHeight="1">
      <c r="A7911" s="3" t="s">
        <v>2</v>
      </c>
      <c r="B7911" s="3" t="s">
        <v>14270</v>
      </c>
      <c r="C7911" s="3" t="s">
        <v>17571</v>
      </c>
      <c r="D7911" s="12" t="s">
        <v>21803</v>
      </c>
      <c r="E7911" s="6" t="str">
        <f t="shared" si="385"/>
        <v>module=gmail_healthb</v>
      </c>
      <c r="F7911" s="6" t="str">
        <f t="shared" si="386"/>
        <v>module=smail_healthb</v>
      </c>
    </row>
    <row r="7912" spans="1:6" ht="30" customHeight="1">
      <c r="A7912" s="3" t="s">
        <v>2</v>
      </c>
      <c r="B7912" s="3" t="s">
        <v>14271</v>
      </c>
      <c r="C7912" s="3" t="s">
        <v>17572</v>
      </c>
      <c r="D7912" s="12" t="s">
        <v>21804</v>
      </c>
      <c r="E7912" s="6" t="str">
        <f t="shared" si="385"/>
        <v>module=gmail_healthb</v>
      </c>
      <c r="F7912" s="6" t="str">
        <f t="shared" si="386"/>
        <v>module=smail_healthb</v>
      </c>
    </row>
    <row r="7913" spans="1:6" ht="30" customHeight="1">
      <c r="A7913" s="3" t="s">
        <v>2</v>
      </c>
      <c r="B7913" s="3" t="s">
        <v>14272</v>
      </c>
      <c r="C7913" s="3" t="s">
        <v>17573</v>
      </c>
      <c r="D7913" s="12" t="s">
        <v>21805</v>
      </c>
      <c r="E7913" s="6" t="str">
        <f t="shared" si="385"/>
        <v>module=gmail_healthb</v>
      </c>
      <c r="F7913" s="6" t="str">
        <f t="shared" si="386"/>
        <v>module=smail_healthb</v>
      </c>
    </row>
    <row r="7914" spans="1:6" ht="30" customHeight="1">
      <c r="A7914" s="3" t="s">
        <v>2</v>
      </c>
      <c r="B7914" s="3" t="s">
        <v>14273</v>
      </c>
      <c r="C7914" s="3" t="s">
        <v>17574</v>
      </c>
      <c r="D7914" s="12" t="s">
        <v>21806</v>
      </c>
      <c r="E7914" s="6" t="str">
        <f t="shared" si="385"/>
        <v>module=gmail_healthb</v>
      </c>
      <c r="F7914" s="6" t="str">
        <f t="shared" si="386"/>
        <v>module=smail_healthb</v>
      </c>
    </row>
    <row r="7915" spans="1:6" ht="30" customHeight="1">
      <c r="A7915" s="3" t="s">
        <v>2</v>
      </c>
      <c r="B7915" s="3" t="s">
        <v>14274</v>
      </c>
      <c r="C7915" s="3" t="s">
        <v>17575</v>
      </c>
      <c r="D7915" s="12" t="s">
        <v>21807</v>
      </c>
      <c r="E7915" s="6" t="str">
        <f t="shared" si="385"/>
        <v>module=gmail_healthb</v>
      </c>
      <c r="F7915" s="6" t="str">
        <f t="shared" si="386"/>
        <v>module=smail_healthb</v>
      </c>
    </row>
    <row r="7916" spans="1:6" ht="30" customHeight="1">
      <c r="A7916" s="3" t="s">
        <v>2</v>
      </c>
      <c r="B7916" s="3" t="s">
        <v>14275</v>
      </c>
      <c r="C7916" s="3" t="s">
        <v>17576</v>
      </c>
      <c r="D7916" s="12" t="s">
        <v>21808</v>
      </c>
      <c r="E7916" s="6" t="str">
        <f t="shared" si="385"/>
        <v>module=gmail_healthb</v>
      </c>
      <c r="F7916" s="6" t="str">
        <f t="shared" si="386"/>
        <v>module=smail_healthb</v>
      </c>
    </row>
    <row r="7917" spans="1:6" ht="30" customHeight="1">
      <c r="A7917" s="3" t="s">
        <v>2</v>
      </c>
      <c r="B7917" s="3" t="s">
        <v>14276</v>
      </c>
      <c r="C7917" s="3" t="s">
        <v>17577</v>
      </c>
      <c r="D7917" s="12" t="s">
        <v>21809</v>
      </c>
      <c r="E7917" s="6" t="str">
        <f t="shared" si="385"/>
        <v>module=gmail_healthb</v>
      </c>
      <c r="F7917" s="6" t="str">
        <f t="shared" si="386"/>
        <v>module=smail_healthb</v>
      </c>
    </row>
    <row r="7918" spans="1:6" ht="30" customHeight="1">
      <c r="A7918" s="3" t="s">
        <v>2</v>
      </c>
      <c r="B7918" s="3" t="s">
        <v>14277</v>
      </c>
      <c r="C7918" s="3" t="s">
        <v>17578</v>
      </c>
      <c r="D7918" s="12" t="s">
        <v>21810</v>
      </c>
      <c r="E7918" s="6" t="str">
        <f t="shared" si="385"/>
        <v>module=gmail_healthb</v>
      </c>
      <c r="F7918" s="6" t="str">
        <f t="shared" si="386"/>
        <v>module=smail_healthb</v>
      </c>
    </row>
    <row r="7919" spans="1:6" ht="30" customHeight="1">
      <c r="A7919" s="3" t="s">
        <v>2</v>
      </c>
      <c r="B7919" s="3" t="s">
        <v>14278</v>
      </c>
      <c r="C7919" s="3" t="s">
        <v>17579</v>
      </c>
      <c r="D7919" s="12" t="s">
        <v>21811</v>
      </c>
      <c r="E7919" s="6" t="str">
        <f t="shared" si="385"/>
        <v>module=gmail_healthb</v>
      </c>
      <c r="F7919" s="6" t="str">
        <f t="shared" si="386"/>
        <v>module=smail_healthb</v>
      </c>
    </row>
    <row r="7920" spans="1:6" ht="30" customHeight="1">
      <c r="A7920" s="3" t="s">
        <v>2</v>
      </c>
      <c r="B7920" s="3" t="s">
        <v>14279</v>
      </c>
      <c r="C7920" s="3" t="s">
        <v>17580</v>
      </c>
      <c r="D7920" s="12" t="s">
        <v>21812</v>
      </c>
      <c r="E7920" s="6" t="str">
        <f t="shared" si="385"/>
        <v>module=gmail_healthb</v>
      </c>
      <c r="F7920" s="6" t="str">
        <f t="shared" si="386"/>
        <v>module=smail_healthb</v>
      </c>
    </row>
    <row r="7921" spans="1:6" ht="30" customHeight="1">
      <c r="A7921" s="3" t="s">
        <v>2</v>
      </c>
      <c r="B7921" s="3" t="s">
        <v>14280</v>
      </c>
      <c r="C7921" s="3" t="s">
        <v>17581</v>
      </c>
      <c r="D7921" s="12" t="s">
        <v>21813</v>
      </c>
      <c r="E7921" s="6" t="str">
        <f t="shared" si="385"/>
        <v>module=gmail_healthb</v>
      </c>
      <c r="F7921" s="6" t="str">
        <f t="shared" si="386"/>
        <v>module=smail_healthb</v>
      </c>
    </row>
    <row r="7922" spans="1:6" ht="30" customHeight="1">
      <c r="A7922" s="3" t="s">
        <v>2</v>
      </c>
      <c r="B7922" s="3" t="s">
        <v>14281</v>
      </c>
      <c r="C7922" s="3" t="s">
        <v>17582</v>
      </c>
      <c r="D7922" s="12" t="s">
        <v>21814</v>
      </c>
      <c r="E7922" s="6" t="str">
        <f t="shared" si="385"/>
        <v>module=gmail_healthb</v>
      </c>
      <c r="F7922" s="6" t="str">
        <f t="shared" si="386"/>
        <v>module=smail_healthb</v>
      </c>
    </row>
    <row r="7923" spans="1:6" ht="30" customHeight="1">
      <c r="A7923" s="3" t="s">
        <v>2</v>
      </c>
      <c r="B7923" s="3" t="s">
        <v>14282</v>
      </c>
      <c r="C7923" s="3" t="s">
        <v>17583</v>
      </c>
      <c r="D7923" s="12" t="s">
        <v>21815</v>
      </c>
      <c r="E7923" s="6" t="str">
        <f t="shared" si="385"/>
        <v>module=gmail_healthb</v>
      </c>
      <c r="F7923" s="6" t="str">
        <f t="shared" si="386"/>
        <v>module=smail_healthb</v>
      </c>
    </row>
    <row r="7924" spans="1:6" ht="30" customHeight="1">
      <c r="A7924" s="3" t="s">
        <v>2</v>
      </c>
      <c r="B7924" s="3" t="s">
        <v>14283</v>
      </c>
      <c r="C7924" s="3" t="s">
        <v>17584</v>
      </c>
      <c r="D7924" s="12" t="s">
        <v>21816</v>
      </c>
      <c r="E7924" s="6" t="str">
        <f t="shared" si="385"/>
        <v>module=gmail_healthb</v>
      </c>
      <c r="F7924" s="6" t="str">
        <f t="shared" si="386"/>
        <v>module=smail_healthb</v>
      </c>
    </row>
    <row r="7925" spans="1:6" ht="30" customHeight="1">
      <c r="A7925" s="3" t="s">
        <v>2</v>
      </c>
      <c r="B7925" s="3" t="s">
        <v>14284</v>
      </c>
      <c r="C7925" s="3" t="s">
        <v>17585</v>
      </c>
      <c r="D7925" s="12" t="s">
        <v>21817</v>
      </c>
      <c r="E7925" s="6" t="str">
        <f t="shared" si="385"/>
        <v>module=gmail_healthb</v>
      </c>
      <c r="F7925" s="6" t="str">
        <f t="shared" si="386"/>
        <v>module=smail_healthb</v>
      </c>
    </row>
    <row r="7926" spans="1:6" ht="30" customHeight="1">
      <c r="A7926" s="3" t="s">
        <v>2</v>
      </c>
      <c r="B7926" s="3" t="s">
        <v>14285</v>
      </c>
      <c r="C7926" s="3" t="s">
        <v>17586</v>
      </c>
      <c r="D7926" s="12" t="s">
        <v>21818</v>
      </c>
      <c r="E7926" s="6" t="str">
        <f t="shared" si="385"/>
        <v>module=gmail_healthb</v>
      </c>
      <c r="F7926" s="6" t="str">
        <f t="shared" si="386"/>
        <v>module=smail_healthb</v>
      </c>
    </row>
    <row r="7927" spans="1:6" ht="30" customHeight="1">
      <c r="A7927" s="3" t="s">
        <v>2</v>
      </c>
      <c r="B7927" s="3" t="s">
        <v>14286</v>
      </c>
      <c r="C7927" s="3" t="s">
        <v>17587</v>
      </c>
      <c r="D7927" s="12" t="s">
        <v>21819</v>
      </c>
      <c r="E7927" s="6" t="str">
        <f t="shared" si="385"/>
        <v>module=gmail_healthb</v>
      </c>
      <c r="F7927" s="6" t="str">
        <f t="shared" si="386"/>
        <v>module=smail_healthb</v>
      </c>
    </row>
    <row r="7928" spans="1:6" ht="30" customHeight="1">
      <c r="A7928" s="3" t="s">
        <v>2</v>
      </c>
      <c r="B7928" s="3" t="s">
        <v>14287</v>
      </c>
      <c r="C7928" s="3" t="s">
        <v>17588</v>
      </c>
      <c r="D7928" s="12" t="s">
        <v>21820</v>
      </c>
      <c r="E7928" s="6" t="str">
        <f t="shared" si="385"/>
        <v>module=gmail_healthb</v>
      </c>
      <c r="F7928" s="6" t="str">
        <f t="shared" si="386"/>
        <v>module=smail_healthb</v>
      </c>
    </row>
    <row r="7929" spans="1:6" ht="30" customHeight="1">
      <c r="A7929" s="3" t="s">
        <v>2</v>
      </c>
      <c r="B7929" s="3" t="s">
        <v>14288</v>
      </c>
      <c r="C7929" s="3" t="s">
        <v>17589</v>
      </c>
      <c r="D7929" s="12" t="s">
        <v>21821</v>
      </c>
      <c r="E7929" s="6" t="str">
        <f t="shared" si="385"/>
        <v>module=gmail_healthb</v>
      </c>
      <c r="F7929" s="6" t="str">
        <f t="shared" si="386"/>
        <v>module=smail_healthb</v>
      </c>
    </row>
    <row r="7930" spans="1:6" ht="30" customHeight="1">
      <c r="A7930" s="3" t="s">
        <v>2</v>
      </c>
      <c r="B7930" s="3" t="s">
        <v>14289</v>
      </c>
      <c r="C7930" s="3" t="s">
        <v>17590</v>
      </c>
      <c r="D7930" s="12" t="s">
        <v>21822</v>
      </c>
      <c r="E7930" s="6" t="str">
        <f t="shared" si="385"/>
        <v>module=gmail_healthb</v>
      </c>
      <c r="F7930" s="6" t="str">
        <f t="shared" si="386"/>
        <v>module=smail_healthb</v>
      </c>
    </row>
    <row r="7931" spans="1:6" ht="30" customHeight="1">
      <c r="A7931" s="3" t="s">
        <v>2</v>
      </c>
      <c r="B7931" s="3" t="s">
        <v>14290</v>
      </c>
      <c r="C7931" s="3" t="s">
        <v>17591</v>
      </c>
      <c r="D7931" s="12" t="s">
        <v>21823</v>
      </c>
      <c r="E7931" s="6" t="str">
        <f t="shared" si="385"/>
        <v>module=gmail_healthb</v>
      </c>
      <c r="F7931" s="6" t="str">
        <f t="shared" si="386"/>
        <v>module=smail_healthb</v>
      </c>
    </row>
    <row r="7932" spans="1:6" ht="30" customHeight="1">
      <c r="A7932" s="3" t="s">
        <v>2</v>
      </c>
      <c r="B7932" s="3" t="s">
        <v>14291</v>
      </c>
      <c r="C7932" s="3" t="s">
        <v>17592</v>
      </c>
      <c r="D7932" s="12" t="s">
        <v>21824</v>
      </c>
      <c r="E7932" s="6" t="str">
        <f t="shared" si="385"/>
        <v>module=gmail_healthb</v>
      </c>
      <c r="F7932" s="6" t="str">
        <f t="shared" si="386"/>
        <v>module=smail_healthb</v>
      </c>
    </row>
    <row r="7933" spans="1:6" ht="30" customHeight="1">
      <c r="A7933" s="3" t="s">
        <v>2</v>
      </c>
      <c r="B7933" s="3" t="s">
        <v>14292</v>
      </c>
      <c r="C7933" s="3" t="s">
        <v>17593</v>
      </c>
      <c r="D7933" s="12" t="s">
        <v>21825</v>
      </c>
      <c r="E7933" s="6" t="str">
        <f t="shared" si="385"/>
        <v>module=gmail_healthb</v>
      </c>
      <c r="F7933" s="6" t="str">
        <f t="shared" si="386"/>
        <v>module=smail_healthb</v>
      </c>
    </row>
    <row r="7934" spans="1:6" ht="30" customHeight="1">
      <c r="A7934" s="3" t="s">
        <v>2</v>
      </c>
      <c r="B7934" s="3" t="s">
        <v>14293</v>
      </c>
      <c r="C7934" s="3" t="s">
        <v>17594</v>
      </c>
      <c r="D7934" s="12" t="s">
        <v>21826</v>
      </c>
      <c r="E7934" s="6" t="str">
        <f t="shared" ref="E7934:E7965" si="387">HYPERLINK("http://www.ssc.wisc.edu/wlsresearch/documentation/waves/?wave=grad2k&amp;module=gmail_whealth","module=gmail_whealth")</f>
        <v>module=gmail_whealth</v>
      </c>
      <c r="F7934" s="6" t="str">
        <f t="shared" ref="F7934:F7965" si="388">HYPERLINK("http://www.ssc.wisc.edu/wlsresearch/documentation/waves/?wave=sib2k&amp;module=smail_whealth","module=smail_whealth")</f>
        <v>module=smail_whealth</v>
      </c>
    </row>
    <row r="7935" spans="1:6" ht="30" customHeight="1">
      <c r="A7935" s="3" t="s">
        <v>2</v>
      </c>
      <c r="B7935" s="3" t="s">
        <v>14294</v>
      </c>
      <c r="C7935" s="3" t="s">
        <v>17595</v>
      </c>
      <c r="D7935" s="12" t="s">
        <v>21827</v>
      </c>
      <c r="E7935" s="6" t="str">
        <f t="shared" si="387"/>
        <v>module=gmail_whealth</v>
      </c>
      <c r="F7935" s="6" t="str">
        <f t="shared" si="388"/>
        <v>module=smail_whealth</v>
      </c>
    </row>
    <row r="7936" spans="1:6" ht="30" customHeight="1">
      <c r="A7936" s="3" t="s">
        <v>2</v>
      </c>
      <c r="B7936" s="3" t="s">
        <v>14295</v>
      </c>
      <c r="C7936" s="3" t="s">
        <v>17596</v>
      </c>
      <c r="D7936" s="12" t="s">
        <v>21828</v>
      </c>
      <c r="E7936" s="6" t="str">
        <f t="shared" si="387"/>
        <v>module=gmail_whealth</v>
      </c>
      <c r="F7936" s="6" t="str">
        <f t="shared" si="388"/>
        <v>module=smail_whealth</v>
      </c>
    </row>
    <row r="7937" spans="1:6" ht="30" customHeight="1">
      <c r="A7937" s="3" t="s">
        <v>2</v>
      </c>
      <c r="B7937" s="3" t="s">
        <v>14296</v>
      </c>
      <c r="C7937" s="3" t="s">
        <v>17597</v>
      </c>
      <c r="D7937" s="12" t="s">
        <v>21829</v>
      </c>
      <c r="E7937" s="6" t="str">
        <f t="shared" si="387"/>
        <v>module=gmail_whealth</v>
      </c>
      <c r="F7937" s="6" t="str">
        <f t="shared" si="388"/>
        <v>module=smail_whealth</v>
      </c>
    </row>
    <row r="7938" spans="1:6" ht="30" customHeight="1">
      <c r="A7938" s="3" t="s">
        <v>2</v>
      </c>
      <c r="B7938" s="3" t="s">
        <v>14297</v>
      </c>
      <c r="C7938" s="3" t="s">
        <v>17598</v>
      </c>
      <c r="D7938" s="12" t="s">
        <v>21830</v>
      </c>
      <c r="E7938" s="6" t="str">
        <f t="shared" si="387"/>
        <v>module=gmail_whealth</v>
      </c>
      <c r="F7938" s="6" t="str">
        <f t="shared" si="388"/>
        <v>module=smail_whealth</v>
      </c>
    </row>
    <row r="7939" spans="1:6" ht="30" customHeight="1">
      <c r="A7939" s="3" t="s">
        <v>2</v>
      </c>
      <c r="B7939" s="3" t="s">
        <v>14298</v>
      </c>
      <c r="C7939" s="3" t="s">
        <v>17599</v>
      </c>
      <c r="D7939" s="12" t="s">
        <v>21831</v>
      </c>
      <c r="E7939" s="6" t="str">
        <f t="shared" si="387"/>
        <v>module=gmail_whealth</v>
      </c>
      <c r="F7939" s="6" t="str">
        <f t="shared" si="388"/>
        <v>module=smail_whealth</v>
      </c>
    </row>
    <row r="7940" spans="1:6" ht="30" customHeight="1">
      <c r="A7940" s="3" t="s">
        <v>2</v>
      </c>
      <c r="B7940" s="3" t="s">
        <v>14299</v>
      </c>
      <c r="C7940" s="3" t="s">
        <v>17600</v>
      </c>
      <c r="D7940" s="12" t="s">
        <v>21832</v>
      </c>
      <c r="E7940" s="6" t="str">
        <f t="shared" si="387"/>
        <v>module=gmail_whealth</v>
      </c>
      <c r="F7940" s="6" t="str">
        <f t="shared" si="388"/>
        <v>module=smail_whealth</v>
      </c>
    </row>
    <row r="7941" spans="1:6" ht="30" customHeight="1">
      <c r="A7941" s="3" t="s">
        <v>2</v>
      </c>
      <c r="B7941" s="3" t="s">
        <v>14300</v>
      </c>
      <c r="C7941" s="3" t="s">
        <v>17601</v>
      </c>
      <c r="D7941" s="12" t="s">
        <v>21833</v>
      </c>
      <c r="E7941" s="6" t="str">
        <f t="shared" si="387"/>
        <v>module=gmail_whealth</v>
      </c>
      <c r="F7941" s="6" t="str">
        <f t="shared" si="388"/>
        <v>module=smail_whealth</v>
      </c>
    </row>
    <row r="7942" spans="1:6" ht="30" customHeight="1">
      <c r="A7942" s="3" t="s">
        <v>2</v>
      </c>
      <c r="B7942" s="3" t="s">
        <v>14301</v>
      </c>
      <c r="C7942" s="3" t="s">
        <v>17602</v>
      </c>
      <c r="D7942" s="12" t="s">
        <v>21834</v>
      </c>
      <c r="E7942" s="6" t="str">
        <f t="shared" si="387"/>
        <v>module=gmail_whealth</v>
      </c>
      <c r="F7942" s="6" t="str">
        <f t="shared" si="388"/>
        <v>module=smail_whealth</v>
      </c>
    </row>
    <row r="7943" spans="1:6" ht="30" customHeight="1">
      <c r="A7943" s="3" t="s">
        <v>2</v>
      </c>
      <c r="B7943" s="3" t="s">
        <v>14302</v>
      </c>
      <c r="C7943" s="3" t="s">
        <v>17603</v>
      </c>
      <c r="D7943" s="12" t="s">
        <v>21835</v>
      </c>
      <c r="E7943" s="6" t="str">
        <f t="shared" si="387"/>
        <v>module=gmail_whealth</v>
      </c>
      <c r="F7943" s="6" t="str">
        <f t="shared" si="388"/>
        <v>module=smail_whealth</v>
      </c>
    </row>
    <row r="7944" spans="1:6" ht="30" customHeight="1">
      <c r="A7944" s="3" t="s">
        <v>2</v>
      </c>
      <c r="B7944" s="3" t="s">
        <v>14303</v>
      </c>
      <c r="C7944" s="3" t="s">
        <v>17604</v>
      </c>
      <c r="D7944" s="12" t="s">
        <v>21836</v>
      </c>
      <c r="E7944" s="6" t="str">
        <f t="shared" si="387"/>
        <v>module=gmail_whealth</v>
      </c>
      <c r="F7944" s="6" t="str">
        <f t="shared" si="388"/>
        <v>module=smail_whealth</v>
      </c>
    </row>
    <row r="7945" spans="1:6" ht="30" customHeight="1">
      <c r="A7945" s="3" t="s">
        <v>2</v>
      </c>
      <c r="B7945" s="3" t="s">
        <v>14304</v>
      </c>
      <c r="C7945" s="3" t="s">
        <v>17605</v>
      </c>
      <c r="D7945" s="12" t="s">
        <v>21837</v>
      </c>
      <c r="E7945" s="6" t="str">
        <f t="shared" si="387"/>
        <v>module=gmail_whealth</v>
      </c>
      <c r="F7945" s="6" t="str">
        <f t="shared" si="388"/>
        <v>module=smail_whealth</v>
      </c>
    </row>
    <row r="7946" spans="1:6" ht="30" customHeight="1">
      <c r="A7946" s="3" t="s">
        <v>2</v>
      </c>
      <c r="B7946" s="3" t="s">
        <v>14305</v>
      </c>
      <c r="C7946" s="3" t="s">
        <v>17606</v>
      </c>
      <c r="D7946" s="12" t="s">
        <v>21838</v>
      </c>
      <c r="E7946" s="6" t="str">
        <f t="shared" si="387"/>
        <v>module=gmail_whealth</v>
      </c>
      <c r="F7946" s="6" t="str">
        <f t="shared" si="388"/>
        <v>module=smail_whealth</v>
      </c>
    </row>
    <row r="7947" spans="1:6" ht="30" customHeight="1">
      <c r="A7947" s="3" t="s">
        <v>2</v>
      </c>
      <c r="B7947" s="3" t="s">
        <v>14306</v>
      </c>
      <c r="C7947" s="3" t="s">
        <v>17607</v>
      </c>
      <c r="D7947" s="12" t="s">
        <v>21839</v>
      </c>
      <c r="E7947" s="6" t="str">
        <f t="shared" si="387"/>
        <v>module=gmail_whealth</v>
      </c>
      <c r="F7947" s="6" t="str">
        <f t="shared" si="388"/>
        <v>module=smail_whealth</v>
      </c>
    </row>
    <row r="7948" spans="1:6" ht="30" customHeight="1">
      <c r="A7948" s="3" t="s">
        <v>2</v>
      </c>
      <c r="B7948" s="3" t="s">
        <v>14307</v>
      </c>
      <c r="C7948" s="3" t="s">
        <v>17608</v>
      </c>
      <c r="D7948" s="12" t="s">
        <v>21840</v>
      </c>
      <c r="E7948" s="6" t="str">
        <f t="shared" si="387"/>
        <v>module=gmail_whealth</v>
      </c>
      <c r="F7948" s="6" t="str">
        <f t="shared" si="388"/>
        <v>module=smail_whealth</v>
      </c>
    </row>
    <row r="7949" spans="1:6" ht="30" customHeight="1">
      <c r="A7949" s="3" t="s">
        <v>2</v>
      </c>
      <c r="B7949" s="3" t="s">
        <v>14308</v>
      </c>
      <c r="C7949" s="3" t="s">
        <v>17609</v>
      </c>
      <c r="D7949" s="12" t="s">
        <v>21841</v>
      </c>
      <c r="E7949" s="6" t="str">
        <f t="shared" si="387"/>
        <v>module=gmail_whealth</v>
      </c>
      <c r="F7949" s="6" t="str">
        <f t="shared" si="388"/>
        <v>module=smail_whealth</v>
      </c>
    </row>
    <row r="7950" spans="1:6" ht="30" customHeight="1">
      <c r="A7950" s="3" t="s">
        <v>2</v>
      </c>
      <c r="B7950" s="3" t="s">
        <v>14309</v>
      </c>
      <c r="C7950" s="3" t="s">
        <v>17610</v>
      </c>
      <c r="D7950" s="12" t="s">
        <v>21842</v>
      </c>
      <c r="E7950" s="6" t="str">
        <f t="shared" si="387"/>
        <v>module=gmail_whealth</v>
      </c>
      <c r="F7950" s="6" t="str">
        <f t="shared" si="388"/>
        <v>module=smail_whealth</v>
      </c>
    </row>
    <row r="7951" spans="1:6" ht="30" customHeight="1">
      <c r="A7951" s="3" t="s">
        <v>2</v>
      </c>
      <c r="B7951" s="3" t="s">
        <v>14310</v>
      </c>
      <c r="C7951" s="3" t="s">
        <v>17611</v>
      </c>
      <c r="D7951" s="12" t="s">
        <v>21843</v>
      </c>
      <c r="E7951" s="6" t="str">
        <f t="shared" si="387"/>
        <v>module=gmail_whealth</v>
      </c>
      <c r="F7951" s="6" t="str">
        <f t="shared" si="388"/>
        <v>module=smail_whealth</v>
      </c>
    </row>
    <row r="7952" spans="1:6" ht="30" customHeight="1">
      <c r="A7952" s="3" t="s">
        <v>2</v>
      </c>
      <c r="B7952" s="3" t="s">
        <v>14311</v>
      </c>
      <c r="C7952" s="3" t="s">
        <v>17612</v>
      </c>
      <c r="D7952" s="12" t="s">
        <v>21844</v>
      </c>
      <c r="E7952" s="6" t="str">
        <f t="shared" si="387"/>
        <v>module=gmail_whealth</v>
      </c>
      <c r="F7952" s="6" t="str">
        <f t="shared" si="388"/>
        <v>module=smail_whealth</v>
      </c>
    </row>
    <row r="7953" spans="1:6" ht="30" customHeight="1">
      <c r="A7953" s="3" t="s">
        <v>2</v>
      </c>
      <c r="B7953" s="3" t="s">
        <v>14312</v>
      </c>
      <c r="C7953" s="3" t="s">
        <v>17613</v>
      </c>
      <c r="D7953" s="12" t="s">
        <v>21845</v>
      </c>
      <c r="E7953" s="6" t="str">
        <f t="shared" si="387"/>
        <v>module=gmail_whealth</v>
      </c>
      <c r="F7953" s="6" t="str">
        <f t="shared" si="388"/>
        <v>module=smail_whealth</v>
      </c>
    </row>
    <row r="7954" spans="1:6" ht="30" customHeight="1">
      <c r="A7954" s="3" t="s">
        <v>2</v>
      </c>
      <c r="B7954" s="3" t="s">
        <v>14313</v>
      </c>
      <c r="C7954" s="3" t="s">
        <v>17614</v>
      </c>
      <c r="D7954" s="12" t="s">
        <v>21846</v>
      </c>
      <c r="E7954" s="6" t="str">
        <f t="shared" si="387"/>
        <v>module=gmail_whealth</v>
      </c>
      <c r="F7954" s="6" t="str">
        <f t="shared" si="388"/>
        <v>module=smail_whealth</v>
      </c>
    </row>
    <row r="7955" spans="1:6" ht="30" customHeight="1">
      <c r="A7955" s="3" t="s">
        <v>2</v>
      </c>
      <c r="B7955" s="3" t="s">
        <v>14314</v>
      </c>
      <c r="C7955" s="3" t="s">
        <v>17615</v>
      </c>
      <c r="D7955" s="12" t="s">
        <v>21847</v>
      </c>
      <c r="E7955" s="6" t="str">
        <f t="shared" si="387"/>
        <v>module=gmail_whealth</v>
      </c>
      <c r="F7955" s="6" t="str">
        <f t="shared" si="388"/>
        <v>module=smail_whealth</v>
      </c>
    </row>
    <row r="7956" spans="1:6" ht="30" customHeight="1">
      <c r="A7956" s="3" t="s">
        <v>2</v>
      </c>
      <c r="B7956" s="3" t="s">
        <v>14315</v>
      </c>
      <c r="C7956" s="3" t="s">
        <v>17616</v>
      </c>
      <c r="D7956" s="12" t="s">
        <v>21848</v>
      </c>
      <c r="E7956" s="6" t="str">
        <f t="shared" si="387"/>
        <v>module=gmail_whealth</v>
      </c>
      <c r="F7956" s="6" t="str">
        <f t="shared" si="388"/>
        <v>module=smail_whealth</v>
      </c>
    </row>
    <row r="7957" spans="1:6" ht="30" customHeight="1">
      <c r="A7957" s="3" t="s">
        <v>2</v>
      </c>
      <c r="B7957" s="3" t="s">
        <v>14316</v>
      </c>
      <c r="C7957" s="3" t="s">
        <v>17617</v>
      </c>
      <c r="D7957" s="12" t="s">
        <v>21849</v>
      </c>
      <c r="E7957" s="6" t="str">
        <f t="shared" si="387"/>
        <v>module=gmail_whealth</v>
      </c>
      <c r="F7957" s="6" t="str">
        <f t="shared" si="388"/>
        <v>module=smail_whealth</v>
      </c>
    </row>
    <row r="7958" spans="1:6" ht="30" customHeight="1">
      <c r="A7958" s="3" t="s">
        <v>2</v>
      </c>
      <c r="B7958" s="3" t="s">
        <v>14317</v>
      </c>
      <c r="C7958" s="3" t="s">
        <v>17618</v>
      </c>
      <c r="D7958" s="12" t="s">
        <v>21850</v>
      </c>
      <c r="E7958" s="6" t="str">
        <f t="shared" si="387"/>
        <v>module=gmail_whealth</v>
      </c>
      <c r="F7958" s="6" t="str">
        <f t="shared" si="388"/>
        <v>module=smail_whealth</v>
      </c>
    </row>
    <row r="7959" spans="1:6" ht="30" customHeight="1">
      <c r="A7959" s="3" t="s">
        <v>2</v>
      </c>
      <c r="B7959" s="3" t="s">
        <v>14318</v>
      </c>
      <c r="C7959" s="3" t="s">
        <v>17619</v>
      </c>
      <c r="D7959" s="12" t="s">
        <v>21851</v>
      </c>
      <c r="E7959" s="6" t="str">
        <f t="shared" si="387"/>
        <v>module=gmail_whealth</v>
      </c>
      <c r="F7959" s="6" t="str">
        <f t="shared" si="388"/>
        <v>module=smail_whealth</v>
      </c>
    </row>
    <row r="7960" spans="1:6" ht="30" customHeight="1">
      <c r="A7960" s="3" t="s">
        <v>2</v>
      </c>
      <c r="B7960" s="3" t="s">
        <v>14319</v>
      </c>
      <c r="C7960" s="3" t="s">
        <v>17620</v>
      </c>
      <c r="D7960" s="12" t="s">
        <v>21852</v>
      </c>
      <c r="E7960" s="6" t="str">
        <f t="shared" si="387"/>
        <v>module=gmail_whealth</v>
      </c>
      <c r="F7960" s="6" t="str">
        <f t="shared" si="388"/>
        <v>module=smail_whealth</v>
      </c>
    </row>
    <row r="7961" spans="1:6" ht="30" customHeight="1">
      <c r="A7961" s="3" t="s">
        <v>2</v>
      </c>
      <c r="B7961" s="3" t="s">
        <v>14320</v>
      </c>
      <c r="C7961" s="3" t="s">
        <v>17621</v>
      </c>
      <c r="D7961" s="12" t="s">
        <v>21853</v>
      </c>
      <c r="E7961" s="6" t="str">
        <f t="shared" si="387"/>
        <v>module=gmail_whealth</v>
      </c>
      <c r="F7961" s="6" t="str">
        <f t="shared" si="388"/>
        <v>module=smail_whealth</v>
      </c>
    </row>
    <row r="7962" spans="1:6" ht="30" customHeight="1">
      <c r="A7962" s="3" t="s">
        <v>2</v>
      </c>
      <c r="B7962" s="3" t="s">
        <v>14321</v>
      </c>
      <c r="C7962" s="3" t="s">
        <v>17622</v>
      </c>
      <c r="D7962" s="12" t="s">
        <v>21854</v>
      </c>
      <c r="E7962" s="6" t="str">
        <f t="shared" si="387"/>
        <v>module=gmail_whealth</v>
      </c>
      <c r="F7962" s="6" t="str">
        <f t="shared" si="388"/>
        <v>module=smail_whealth</v>
      </c>
    </row>
    <row r="7963" spans="1:6" ht="30" customHeight="1">
      <c r="A7963" s="3" t="s">
        <v>2</v>
      </c>
      <c r="B7963" s="3" t="s">
        <v>14322</v>
      </c>
      <c r="C7963" s="3" t="s">
        <v>17623</v>
      </c>
      <c r="D7963" s="12" t="s">
        <v>21855</v>
      </c>
      <c r="E7963" s="6" t="str">
        <f t="shared" si="387"/>
        <v>module=gmail_whealth</v>
      </c>
      <c r="F7963" s="6" t="str">
        <f t="shared" si="388"/>
        <v>module=smail_whealth</v>
      </c>
    </row>
    <row r="7964" spans="1:6" ht="30" customHeight="1">
      <c r="A7964" s="3" t="s">
        <v>2</v>
      </c>
      <c r="B7964" s="3" t="s">
        <v>14323</v>
      </c>
      <c r="C7964" s="3" t="s">
        <v>17624</v>
      </c>
      <c r="D7964" s="12" t="s">
        <v>21856</v>
      </c>
      <c r="E7964" s="6" t="str">
        <f t="shared" si="387"/>
        <v>module=gmail_whealth</v>
      </c>
      <c r="F7964" s="6" t="str">
        <f t="shared" si="388"/>
        <v>module=smail_whealth</v>
      </c>
    </row>
    <row r="7965" spans="1:6" ht="30" customHeight="1">
      <c r="A7965" s="3" t="s">
        <v>2</v>
      </c>
      <c r="B7965" s="3" t="s">
        <v>14324</v>
      </c>
      <c r="C7965" s="3" t="s">
        <v>17625</v>
      </c>
      <c r="D7965" s="12" t="s">
        <v>21857</v>
      </c>
      <c r="E7965" s="6" t="str">
        <f t="shared" si="387"/>
        <v>module=gmail_whealth</v>
      </c>
      <c r="F7965" s="6" t="str">
        <f t="shared" si="388"/>
        <v>module=smail_whealth</v>
      </c>
    </row>
    <row r="7966" spans="1:6" ht="30" customHeight="1">
      <c r="A7966" s="3" t="s">
        <v>2</v>
      </c>
      <c r="B7966" s="3" t="s">
        <v>14325</v>
      </c>
      <c r="C7966" s="3" t="s">
        <v>17626</v>
      </c>
      <c r="D7966" s="12" t="s">
        <v>21858</v>
      </c>
      <c r="E7966" s="6" t="str">
        <f t="shared" ref="E7966:E7987" si="389">HYPERLINK("http://www.ssc.wisc.edu/wlsresearch/documentation/waves/?wave=grad2k&amp;module=gmail_whealth","module=gmail_whealth")</f>
        <v>module=gmail_whealth</v>
      </c>
      <c r="F7966" s="6" t="str">
        <f t="shared" ref="F7966:F7987" si="390">HYPERLINK("http://www.ssc.wisc.edu/wlsresearch/documentation/waves/?wave=sib2k&amp;module=smail_whealth","module=smail_whealth")</f>
        <v>module=smail_whealth</v>
      </c>
    </row>
    <row r="7967" spans="1:6" ht="30" customHeight="1">
      <c r="A7967" s="3" t="s">
        <v>2</v>
      </c>
      <c r="B7967" s="3" t="s">
        <v>14326</v>
      </c>
      <c r="C7967" s="3" t="s">
        <v>17627</v>
      </c>
      <c r="D7967" s="12" t="s">
        <v>21859</v>
      </c>
      <c r="E7967" s="6" t="str">
        <f t="shared" si="389"/>
        <v>module=gmail_whealth</v>
      </c>
      <c r="F7967" s="6" t="str">
        <f t="shared" si="390"/>
        <v>module=smail_whealth</v>
      </c>
    </row>
    <row r="7968" spans="1:6" ht="30" customHeight="1">
      <c r="A7968" s="3" t="s">
        <v>2</v>
      </c>
      <c r="B7968" s="3" t="s">
        <v>14327</v>
      </c>
      <c r="C7968" s="3" t="s">
        <v>17628</v>
      </c>
      <c r="D7968" s="12" t="s">
        <v>21860</v>
      </c>
      <c r="E7968" s="6" t="str">
        <f t="shared" si="389"/>
        <v>module=gmail_whealth</v>
      </c>
      <c r="F7968" s="6" t="str">
        <f t="shared" si="390"/>
        <v>module=smail_whealth</v>
      </c>
    </row>
    <row r="7969" spans="1:6" ht="30" customHeight="1">
      <c r="A7969" s="3" t="s">
        <v>2</v>
      </c>
      <c r="B7969" s="3" t="s">
        <v>14328</v>
      </c>
      <c r="C7969" s="3" t="s">
        <v>17629</v>
      </c>
      <c r="D7969" s="12" t="s">
        <v>21861</v>
      </c>
      <c r="E7969" s="6" t="str">
        <f t="shared" si="389"/>
        <v>module=gmail_whealth</v>
      </c>
      <c r="F7969" s="6" t="str">
        <f t="shared" si="390"/>
        <v>module=smail_whealth</v>
      </c>
    </row>
    <row r="7970" spans="1:6" ht="30" customHeight="1">
      <c r="A7970" s="3" t="s">
        <v>2</v>
      </c>
      <c r="B7970" s="3" t="s">
        <v>14329</v>
      </c>
      <c r="C7970" s="3" t="s">
        <v>17630</v>
      </c>
      <c r="D7970" s="12" t="s">
        <v>21862</v>
      </c>
      <c r="E7970" s="6" t="str">
        <f t="shared" si="389"/>
        <v>module=gmail_whealth</v>
      </c>
      <c r="F7970" s="6" t="str">
        <f t="shared" si="390"/>
        <v>module=smail_whealth</v>
      </c>
    </row>
    <row r="7971" spans="1:6" ht="30" customHeight="1">
      <c r="A7971" s="3" t="s">
        <v>2</v>
      </c>
      <c r="B7971" s="3" t="s">
        <v>14330</v>
      </c>
      <c r="C7971" s="3" t="s">
        <v>17631</v>
      </c>
      <c r="D7971" s="12" t="s">
        <v>21863</v>
      </c>
      <c r="E7971" s="6" t="str">
        <f t="shared" si="389"/>
        <v>module=gmail_whealth</v>
      </c>
      <c r="F7971" s="6" t="str">
        <f t="shared" si="390"/>
        <v>module=smail_whealth</v>
      </c>
    </row>
    <row r="7972" spans="1:6" ht="30" customHeight="1">
      <c r="A7972" s="3" t="s">
        <v>2</v>
      </c>
      <c r="B7972" s="3" t="s">
        <v>14331</v>
      </c>
      <c r="C7972" s="3" t="s">
        <v>17632</v>
      </c>
      <c r="D7972" s="12" t="s">
        <v>21864</v>
      </c>
      <c r="E7972" s="6" t="str">
        <f t="shared" si="389"/>
        <v>module=gmail_whealth</v>
      </c>
      <c r="F7972" s="6" t="str">
        <f t="shared" si="390"/>
        <v>module=smail_whealth</v>
      </c>
    </row>
    <row r="7973" spans="1:6" ht="30" customHeight="1">
      <c r="A7973" s="3" t="s">
        <v>2</v>
      </c>
      <c r="B7973" s="3" t="s">
        <v>14332</v>
      </c>
      <c r="C7973" s="3" t="s">
        <v>17633</v>
      </c>
      <c r="D7973" s="12" t="s">
        <v>21865</v>
      </c>
      <c r="E7973" s="6" t="str">
        <f t="shared" si="389"/>
        <v>module=gmail_whealth</v>
      </c>
      <c r="F7973" s="6" t="str">
        <f t="shared" si="390"/>
        <v>module=smail_whealth</v>
      </c>
    </row>
    <row r="7974" spans="1:6" ht="30" customHeight="1">
      <c r="A7974" s="3" t="s">
        <v>2</v>
      </c>
      <c r="B7974" s="3" t="s">
        <v>14333</v>
      </c>
      <c r="C7974" s="3" t="s">
        <v>17634</v>
      </c>
      <c r="D7974" s="12" t="s">
        <v>21866</v>
      </c>
      <c r="E7974" s="6" t="str">
        <f t="shared" si="389"/>
        <v>module=gmail_whealth</v>
      </c>
      <c r="F7974" s="6" t="str">
        <f t="shared" si="390"/>
        <v>module=smail_whealth</v>
      </c>
    </row>
    <row r="7975" spans="1:6" ht="30" customHeight="1">
      <c r="A7975" s="3" t="s">
        <v>2</v>
      </c>
      <c r="B7975" s="3" t="s">
        <v>14334</v>
      </c>
      <c r="C7975" s="3" t="s">
        <v>17635</v>
      </c>
      <c r="D7975" s="12" t="s">
        <v>21867</v>
      </c>
      <c r="E7975" s="6" t="str">
        <f t="shared" si="389"/>
        <v>module=gmail_whealth</v>
      </c>
      <c r="F7975" s="6" t="str">
        <f t="shared" si="390"/>
        <v>module=smail_whealth</v>
      </c>
    </row>
    <row r="7976" spans="1:6" ht="30" customHeight="1">
      <c r="A7976" s="3" t="s">
        <v>2</v>
      </c>
      <c r="B7976" s="3" t="s">
        <v>14335</v>
      </c>
      <c r="C7976" s="3" t="s">
        <v>17636</v>
      </c>
      <c r="D7976" s="12" t="s">
        <v>21868</v>
      </c>
      <c r="E7976" s="6" t="str">
        <f t="shared" si="389"/>
        <v>module=gmail_whealth</v>
      </c>
      <c r="F7976" s="6" t="str">
        <f t="shared" si="390"/>
        <v>module=smail_whealth</v>
      </c>
    </row>
    <row r="7977" spans="1:6" ht="30" customHeight="1">
      <c r="A7977" s="3" t="s">
        <v>2</v>
      </c>
      <c r="B7977" s="3" t="s">
        <v>14336</v>
      </c>
      <c r="C7977" s="3" t="s">
        <v>17637</v>
      </c>
      <c r="D7977" s="12" t="s">
        <v>21869</v>
      </c>
      <c r="E7977" s="6" t="str">
        <f t="shared" si="389"/>
        <v>module=gmail_whealth</v>
      </c>
      <c r="F7977" s="6" t="str">
        <f t="shared" si="390"/>
        <v>module=smail_whealth</v>
      </c>
    </row>
    <row r="7978" spans="1:6" ht="30" customHeight="1">
      <c r="A7978" s="3" t="s">
        <v>2</v>
      </c>
      <c r="B7978" s="3" t="s">
        <v>14337</v>
      </c>
      <c r="C7978" s="3" t="s">
        <v>17638</v>
      </c>
      <c r="D7978" s="12" t="s">
        <v>21870</v>
      </c>
      <c r="E7978" s="6" t="str">
        <f t="shared" si="389"/>
        <v>module=gmail_whealth</v>
      </c>
      <c r="F7978" s="6" t="str">
        <f t="shared" si="390"/>
        <v>module=smail_whealth</v>
      </c>
    </row>
    <row r="7979" spans="1:6" ht="30" customHeight="1">
      <c r="A7979" s="3" t="s">
        <v>2</v>
      </c>
      <c r="B7979" s="3" t="s">
        <v>14338</v>
      </c>
      <c r="C7979" s="3" t="s">
        <v>17639</v>
      </c>
      <c r="D7979" s="12" t="s">
        <v>21871</v>
      </c>
      <c r="E7979" s="6" t="str">
        <f t="shared" si="389"/>
        <v>module=gmail_whealth</v>
      </c>
      <c r="F7979" s="6" t="str">
        <f t="shared" si="390"/>
        <v>module=smail_whealth</v>
      </c>
    </row>
    <row r="7980" spans="1:6" ht="30" customHeight="1">
      <c r="A7980" s="3" t="s">
        <v>2</v>
      </c>
      <c r="B7980" s="3" t="s">
        <v>14339</v>
      </c>
      <c r="C7980" s="3" t="s">
        <v>17640</v>
      </c>
      <c r="D7980" s="12" t="s">
        <v>21872</v>
      </c>
      <c r="E7980" s="6" t="str">
        <f t="shared" si="389"/>
        <v>module=gmail_whealth</v>
      </c>
      <c r="F7980" s="6" t="str">
        <f t="shared" si="390"/>
        <v>module=smail_whealth</v>
      </c>
    </row>
    <row r="7981" spans="1:6" ht="30" customHeight="1">
      <c r="A7981" s="3" t="s">
        <v>2</v>
      </c>
      <c r="B7981" s="3" t="s">
        <v>14340</v>
      </c>
      <c r="C7981" s="3" t="s">
        <v>17641</v>
      </c>
      <c r="D7981" s="12" t="s">
        <v>21873</v>
      </c>
      <c r="E7981" s="6" t="str">
        <f t="shared" si="389"/>
        <v>module=gmail_whealth</v>
      </c>
      <c r="F7981" s="6" t="str">
        <f t="shared" si="390"/>
        <v>module=smail_whealth</v>
      </c>
    </row>
    <row r="7982" spans="1:6" ht="30" customHeight="1">
      <c r="A7982" s="3" t="s">
        <v>2</v>
      </c>
      <c r="B7982" s="3" t="s">
        <v>14341</v>
      </c>
      <c r="C7982" s="3" t="s">
        <v>17642</v>
      </c>
      <c r="D7982" s="12" t="s">
        <v>21874</v>
      </c>
      <c r="E7982" s="6" t="str">
        <f t="shared" si="389"/>
        <v>module=gmail_whealth</v>
      </c>
      <c r="F7982" s="6" t="str">
        <f t="shared" si="390"/>
        <v>module=smail_whealth</v>
      </c>
    </row>
    <row r="7983" spans="1:6" ht="30" customHeight="1">
      <c r="A7983" s="3" t="s">
        <v>2</v>
      </c>
      <c r="B7983" s="3" t="s">
        <v>14342</v>
      </c>
      <c r="C7983" s="3" t="s">
        <v>17643</v>
      </c>
      <c r="D7983" s="12" t="s">
        <v>21875</v>
      </c>
      <c r="E7983" s="6" t="str">
        <f t="shared" si="389"/>
        <v>module=gmail_whealth</v>
      </c>
      <c r="F7983" s="6" t="str">
        <f t="shared" si="390"/>
        <v>module=smail_whealth</v>
      </c>
    </row>
    <row r="7984" spans="1:6" ht="30" customHeight="1">
      <c r="A7984" s="3" t="s">
        <v>2</v>
      </c>
      <c r="B7984" s="3" t="s">
        <v>14343</v>
      </c>
      <c r="C7984" s="3" t="s">
        <v>17644</v>
      </c>
      <c r="D7984" s="12" t="s">
        <v>21876</v>
      </c>
      <c r="E7984" s="6" t="str">
        <f t="shared" si="389"/>
        <v>module=gmail_whealth</v>
      </c>
      <c r="F7984" s="6" t="str">
        <f t="shared" si="390"/>
        <v>module=smail_whealth</v>
      </c>
    </row>
    <row r="7985" spans="1:6" ht="30" customHeight="1">
      <c r="A7985" s="3" t="s">
        <v>2</v>
      </c>
      <c r="B7985" s="3" t="s">
        <v>14344</v>
      </c>
      <c r="C7985" s="3" t="s">
        <v>17645</v>
      </c>
      <c r="D7985" s="12" t="s">
        <v>21877</v>
      </c>
      <c r="E7985" s="6" t="str">
        <f t="shared" si="389"/>
        <v>module=gmail_whealth</v>
      </c>
      <c r="F7985" s="6" t="str">
        <f t="shared" si="390"/>
        <v>module=smail_whealth</v>
      </c>
    </row>
    <row r="7986" spans="1:6" ht="30" customHeight="1">
      <c r="A7986" s="3" t="s">
        <v>2</v>
      </c>
      <c r="B7986" s="3" t="s">
        <v>14345</v>
      </c>
      <c r="C7986" s="3" t="s">
        <v>17646</v>
      </c>
      <c r="D7986" s="12" t="s">
        <v>21878</v>
      </c>
      <c r="E7986" s="6" t="str">
        <f t="shared" si="389"/>
        <v>module=gmail_whealth</v>
      </c>
      <c r="F7986" s="6" t="str">
        <f t="shared" si="390"/>
        <v>module=smail_whealth</v>
      </c>
    </row>
    <row r="7987" spans="1:6" ht="30" customHeight="1">
      <c r="A7987" s="3" t="s">
        <v>2</v>
      </c>
      <c r="B7987" s="3" t="s">
        <v>14346</v>
      </c>
      <c r="C7987" s="3" t="s">
        <v>17647</v>
      </c>
      <c r="D7987" s="12" t="s">
        <v>21879</v>
      </c>
      <c r="E7987" s="6" t="str">
        <f t="shared" si="389"/>
        <v>module=gmail_whealth</v>
      </c>
      <c r="F7987" s="6" t="str">
        <f t="shared" si="390"/>
        <v>module=smail_whealth</v>
      </c>
    </row>
    <row r="7988" spans="1:6" ht="30" customHeight="1">
      <c r="A7988" s="3" t="s">
        <v>2</v>
      </c>
      <c r="B7988" s="3" t="s">
        <v>14347</v>
      </c>
      <c r="C7988" s="3" t="s">
        <v>17648</v>
      </c>
      <c r="D7988" s="12" t="s">
        <v>21880</v>
      </c>
      <c r="E7988" s="6" t="str">
        <f t="shared" ref="E7988:E8015" si="391">HYPERLINK("http://www.ssc.wisc.edu/wlsresearch/documentation/waves/?wave=grad2k&amp;module=gmail_whs","module=gmail_whs")</f>
        <v>module=gmail_whs</v>
      </c>
      <c r="F7988" s="6" t="str">
        <f t="shared" ref="F7988:F8015" si="392">HYPERLINK("http://www.ssc.wisc.edu/wlsresearch/documentation/waves/?wave=sib2k&amp;module=smail_whs","module=smail_whs")</f>
        <v>module=smail_whs</v>
      </c>
    </row>
    <row r="7989" spans="1:6" ht="30" customHeight="1">
      <c r="A7989" s="3" t="s">
        <v>2</v>
      </c>
      <c r="B7989" s="3" t="s">
        <v>14348</v>
      </c>
      <c r="C7989" s="3" t="s">
        <v>17649</v>
      </c>
      <c r="D7989" s="12" t="s">
        <v>21881</v>
      </c>
      <c r="E7989" s="6" t="str">
        <f t="shared" si="391"/>
        <v>module=gmail_whs</v>
      </c>
      <c r="F7989" s="6" t="str">
        <f t="shared" si="392"/>
        <v>module=smail_whs</v>
      </c>
    </row>
    <row r="7990" spans="1:6" ht="30" customHeight="1">
      <c r="A7990" s="3" t="s">
        <v>2</v>
      </c>
      <c r="B7990" s="3" t="s">
        <v>14349</v>
      </c>
      <c r="C7990" s="3" t="s">
        <v>17650</v>
      </c>
      <c r="D7990" s="12" t="s">
        <v>21882</v>
      </c>
      <c r="E7990" s="6" t="str">
        <f t="shared" si="391"/>
        <v>module=gmail_whs</v>
      </c>
      <c r="F7990" s="6" t="str">
        <f t="shared" si="392"/>
        <v>module=smail_whs</v>
      </c>
    </row>
    <row r="7991" spans="1:6" ht="30" customHeight="1">
      <c r="A7991" s="3" t="s">
        <v>2</v>
      </c>
      <c r="B7991" s="3" t="s">
        <v>14350</v>
      </c>
      <c r="C7991" s="3" t="s">
        <v>17651</v>
      </c>
      <c r="D7991" s="12" t="s">
        <v>21883</v>
      </c>
      <c r="E7991" s="6" t="str">
        <f t="shared" si="391"/>
        <v>module=gmail_whs</v>
      </c>
      <c r="F7991" s="6" t="str">
        <f t="shared" si="392"/>
        <v>module=smail_whs</v>
      </c>
    </row>
    <row r="7992" spans="1:6" ht="30" customHeight="1">
      <c r="A7992" s="3" t="s">
        <v>2</v>
      </c>
      <c r="B7992" s="3" t="s">
        <v>14351</v>
      </c>
      <c r="C7992" s="3" t="s">
        <v>17652</v>
      </c>
      <c r="D7992" s="12" t="s">
        <v>21884</v>
      </c>
      <c r="E7992" s="6" t="str">
        <f t="shared" si="391"/>
        <v>module=gmail_whs</v>
      </c>
      <c r="F7992" s="6" t="str">
        <f t="shared" si="392"/>
        <v>module=smail_whs</v>
      </c>
    </row>
    <row r="7993" spans="1:6" ht="30" customHeight="1">
      <c r="A7993" s="3" t="s">
        <v>2</v>
      </c>
      <c r="B7993" s="3" t="s">
        <v>14352</v>
      </c>
      <c r="C7993" s="3" t="s">
        <v>17653</v>
      </c>
      <c r="D7993" s="12" t="s">
        <v>21885</v>
      </c>
      <c r="E7993" s="6" t="str">
        <f t="shared" si="391"/>
        <v>module=gmail_whs</v>
      </c>
      <c r="F7993" s="6" t="str">
        <f t="shared" si="392"/>
        <v>module=smail_whs</v>
      </c>
    </row>
    <row r="7994" spans="1:6" ht="30" customHeight="1">
      <c r="A7994" s="3" t="s">
        <v>2</v>
      </c>
      <c r="B7994" s="3" t="s">
        <v>14353</v>
      </c>
      <c r="C7994" s="3" t="s">
        <v>17654</v>
      </c>
      <c r="D7994" s="12" t="s">
        <v>21886</v>
      </c>
      <c r="E7994" s="6" t="str">
        <f t="shared" si="391"/>
        <v>module=gmail_whs</v>
      </c>
      <c r="F7994" s="6" t="str">
        <f t="shared" si="392"/>
        <v>module=smail_whs</v>
      </c>
    </row>
    <row r="7995" spans="1:6" ht="30" customHeight="1">
      <c r="A7995" s="3" t="s">
        <v>2</v>
      </c>
      <c r="B7995" s="3" t="s">
        <v>14354</v>
      </c>
      <c r="C7995" s="3" t="s">
        <v>17655</v>
      </c>
      <c r="D7995" s="12" t="s">
        <v>21887</v>
      </c>
      <c r="E7995" s="6" t="str">
        <f t="shared" si="391"/>
        <v>module=gmail_whs</v>
      </c>
      <c r="F7995" s="6" t="str">
        <f t="shared" si="392"/>
        <v>module=smail_whs</v>
      </c>
    </row>
    <row r="7996" spans="1:6" ht="30" customHeight="1">
      <c r="A7996" s="3" t="s">
        <v>2</v>
      </c>
      <c r="B7996" s="3" t="s">
        <v>14355</v>
      </c>
      <c r="C7996" s="3" t="s">
        <v>17656</v>
      </c>
      <c r="D7996" s="12" t="s">
        <v>21888</v>
      </c>
      <c r="E7996" s="6" t="str">
        <f t="shared" si="391"/>
        <v>module=gmail_whs</v>
      </c>
      <c r="F7996" s="6" t="str">
        <f t="shared" si="392"/>
        <v>module=smail_whs</v>
      </c>
    </row>
    <row r="7997" spans="1:6" ht="30" customHeight="1">
      <c r="A7997" s="3" t="s">
        <v>2</v>
      </c>
      <c r="B7997" s="3" t="s">
        <v>14356</v>
      </c>
      <c r="C7997" s="3" t="s">
        <v>17657</v>
      </c>
      <c r="D7997" s="12" t="s">
        <v>21889</v>
      </c>
      <c r="E7997" s="6" t="str">
        <f t="shared" si="391"/>
        <v>module=gmail_whs</v>
      </c>
      <c r="F7997" s="6" t="str">
        <f t="shared" si="392"/>
        <v>module=smail_whs</v>
      </c>
    </row>
    <row r="7998" spans="1:6" ht="30" customHeight="1">
      <c r="A7998" s="3" t="s">
        <v>2</v>
      </c>
      <c r="B7998" s="3" t="s">
        <v>14357</v>
      </c>
      <c r="C7998" s="3" t="s">
        <v>17658</v>
      </c>
      <c r="D7998" s="12" t="s">
        <v>21890</v>
      </c>
      <c r="E7998" s="6" t="str">
        <f t="shared" si="391"/>
        <v>module=gmail_whs</v>
      </c>
      <c r="F7998" s="6" t="str">
        <f t="shared" si="392"/>
        <v>module=smail_whs</v>
      </c>
    </row>
    <row r="7999" spans="1:6" ht="30" customHeight="1">
      <c r="A7999" s="3" t="s">
        <v>2</v>
      </c>
      <c r="B7999" s="3" t="s">
        <v>14358</v>
      </c>
      <c r="C7999" s="3" t="s">
        <v>17659</v>
      </c>
      <c r="D7999" s="12" t="s">
        <v>21891</v>
      </c>
      <c r="E7999" s="6" t="str">
        <f t="shared" si="391"/>
        <v>module=gmail_whs</v>
      </c>
      <c r="F7999" s="6" t="str">
        <f t="shared" si="392"/>
        <v>module=smail_whs</v>
      </c>
    </row>
    <row r="8000" spans="1:6" ht="30" customHeight="1">
      <c r="A8000" s="3" t="s">
        <v>2</v>
      </c>
      <c r="B8000" s="3" t="s">
        <v>14359</v>
      </c>
      <c r="C8000" s="3" t="s">
        <v>17660</v>
      </c>
      <c r="D8000" s="12" t="s">
        <v>21892</v>
      </c>
      <c r="E8000" s="6" t="str">
        <f t="shared" si="391"/>
        <v>module=gmail_whs</v>
      </c>
      <c r="F8000" s="6" t="str">
        <f t="shared" si="392"/>
        <v>module=smail_whs</v>
      </c>
    </row>
    <row r="8001" spans="1:6" ht="30" customHeight="1">
      <c r="A8001" s="3" t="s">
        <v>2</v>
      </c>
      <c r="B8001" s="3" t="s">
        <v>14360</v>
      </c>
      <c r="C8001" s="3" t="s">
        <v>17661</v>
      </c>
      <c r="D8001" s="12" t="s">
        <v>21893</v>
      </c>
      <c r="E8001" s="6" t="str">
        <f t="shared" si="391"/>
        <v>module=gmail_whs</v>
      </c>
      <c r="F8001" s="6" t="str">
        <f t="shared" si="392"/>
        <v>module=smail_whs</v>
      </c>
    </row>
    <row r="8002" spans="1:6" ht="30" customHeight="1">
      <c r="A8002" s="3" t="s">
        <v>2</v>
      </c>
      <c r="B8002" s="3" t="s">
        <v>14361</v>
      </c>
      <c r="C8002" s="3" t="s">
        <v>17662</v>
      </c>
      <c r="D8002" s="12" t="s">
        <v>21891</v>
      </c>
      <c r="E8002" s="6" t="str">
        <f t="shared" si="391"/>
        <v>module=gmail_whs</v>
      </c>
      <c r="F8002" s="6" t="str">
        <f t="shared" si="392"/>
        <v>module=smail_whs</v>
      </c>
    </row>
    <row r="8003" spans="1:6" ht="30" customHeight="1">
      <c r="A8003" s="3" t="s">
        <v>2</v>
      </c>
      <c r="B8003" s="3" t="s">
        <v>14362</v>
      </c>
      <c r="C8003" s="3" t="s">
        <v>17663</v>
      </c>
      <c r="D8003" s="12" t="s">
        <v>21892</v>
      </c>
      <c r="E8003" s="6" t="str">
        <f t="shared" si="391"/>
        <v>module=gmail_whs</v>
      </c>
      <c r="F8003" s="6" t="str">
        <f t="shared" si="392"/>
        <v>module=smail_whs</v>
      </c>
    </row>
    <row r="8004" spans="1:6" ht="30" customHeight="1">
      <c r="A8004" s="3" t="s">
        <v>2</v>
      </c>
      <c r="B8004" s="3" t="s">
        <v>14363</v>
      </c>
      <c r="C8004" s="3" t="s">
        <v>17664</v>
      </c>
      <c r="D8004" s="12" t="s">
        <v>21894</v>
      </c>
      <c r="E8004" s="6" t="str">
        <f t="shared" si="391"/>
        <v>module=gmail_whs</v>
      </c>
      <c r="F8004" s="6" t="str">
        <f t="shared" si="392"/>
        <v>module=smail_whs</v>
      </c>
    </row>
    <row r="8005" spans="1:6" ht="30" customHeight="1">
      <c r="A8005" s="3" t="s">
        <v>2</v>
      </c>
      <c r="B8005" s="3" t="s">
        <v>14364</v>
      </c>
      <c r="C8005" s="3" t="s">
        <v>17665</v>
      </c>
      <c r="D8005" s="12" t="s">
        <v>21895</v>
      </c>
      <c r="E8005" s="6" t="str">
        <f t="shared" si="391"/>
        <v>module=gmail_whs</v>
      </c>
      <c r="F8005" s="6" t="str">
        <f t="shared" si="392"/>
        <v>module=smail_whs</v>
      </c>
    </row>
    <row r="8006" spans="1:6" ht="30" customHeight="1">
      <c r="A8006" s="3" t="s">
        <v>2</v>
      </c>
      <c r="B8006" s="3" t="s">
        <v>14365</v>
      </c>
      <c r="C8006" s="3" t="s">
        <v>17666</v>
      </c>
      <c r="D8006" s="12" t="s">
        <v>21896</v>
      </c>
      <c r="E8006" s="6" t="str">
        <f t="shared" si="391"/>
        <v>module=gmail_whs</v>
      </c>
      <c r="F8006" s="6" t="str">
        <f t="shared" si="392"/>
        <v>module=smail_whs</v>
      </c>
    </row>
    <row r="8007" spans="1:6" ht="30" customHeight="1">
      <c r="A8007" s="3" t="s">
        <v>2</v>
      </c>
      <c r="B8007" s="3" t="s">
        <v>14366</v>
      </c>
      <c r="C8007" s="3" t="s">
        <v>17667</v>
      </c>
      <c r="D8007" s="12" t="s">
        <v>21897</v>
      </c>
      <c r="E8007" s="6" t="str">
        <f t="shared" si="391"/>
        <v>module=gmail_whs</v>
      </c>
      <c r="F8007" s="6" t="str">
        <f t="shared" si="392"/>
        <v>module=smail_whs</v>
      </c>
    </row>
    <row r="8008" spans="1:6" ht="30" customHeight="1">
      <c r="A8008" s="3" t="s">
        <v>2</v>
      </c>
      <c r="B8008" s="3" t="s">
        <v>14367</v>
      </c>
      <c r="C8008" s="3" t="s">
        <v>17668</v>
      </c>
      <c r="D8008" s="12" t="s">
        <v>21898</v>
      </c>
      <c r="E8008" s="6" t="str">
        <f t="shared" si="391"/>
        <v>module=gmail_whs</v>
      </c>
      <c r="F8008" s="6" t="str">
        <f t="shared" si="392"/>
        <v>module=smail_whs</v>
      </c>
    </row>
    <row r="8009" spans="1:6" ht="30" customHeight="1">
      <c r="A8009" s="3" t="s">
        <v>2</v>
      </c>
      <c r="B8009" s="3" t="s">
        <v>14368</v>
      </c>
      <c r="C8009" s="3" t="s">
        <v>17669</v>
      </c>
      <c r="D8009" s="12" t="s">
        <v>21899</v>
      </c>
      <c r="E8009" s="6" t="str">
        <f t="shared" si="391"/>
        <v>module=gmail_whs</v>
      </c>
      <c r="F8009" s="6" t="str">
        <f t="shared" si="392"/>
        <v>module=smail_whs</v>
      </c>
    </row>
    <row r="8010" spans="1:6" ht="30" customHeight="1">
      <c r="A8010" s="3" t="s">
        <v>2</v>
      </c>
      <c r="B8010" s="3" t="s">
        <v>14369</v>
      </c>
      <c r="C8010" s="3" t="s">
        <v>17670</v>
      </c>
      <c r="D8010" s="12" t="s">
        <v>21900</v>
      </c>
      <c r="E8010" s="6" t="str">
        <f t="shared" si="391"/>
        <v>module=gmail_whs</v>
      </c>
      <c r="F8010" s="6" t="str">
        <f t="shared" si="392"/>
        <v>module=smail_whs</v>
      </c>
    </row>
    <row r="8011" spans="1:6" ht="30" customHeight="1">
      <c r="A8011" s="3" t="s">
        <v>2</v>
      </c>
      <c r="B8011" s="3" t="s">
        <v>14370</v>
      </c>
      <c r="C8011" s="3" t="s">
        <v>17671</v>
      </c>
      <c r="D8011" s="12" t="s">
        <v>21901</v>
      </c>
      <c r="E8011" s="6" t="str">
        <f t="shared" si="391"/>
        <v>module=gmail_whs</v>
      </c>
      <c r="F8011" s="6" t="str">
        <f t="shared" si="392"/>
        <v>module=smail_whs</v>
      </c>
    </row>
    <row r="8012" spans="1:6" ht="30" customHeight="1">
      <c r="A8012" s="3" t="s">
        <v>2</v>
      </c>
      <c r="B8012" s="3" t="s">
        <v>14371</v>
      </c>
      <c r="C8012" s="3" t="s">
        <v>17672</v>
      </c>
      <c r="D8012" s="12" t="s">
        <v>21902</v>
      </c>
      <c r="E8012" s="6" t="str">
        <f t="shared" si="391"/>
        <v>module=gmail_whs</v>
      </c>
      <c r="F8012" s="6" t="str">
        <f t="shared" si="392"/>
        <v>module=smail_whs</v>
      </c>
    </row>
    <row r="8013" spans="1:6" ht="30" customHeight="1">
      <c r="A8013" s="3" t="s">
        <v>2</v>
      </c>
      <c r="B8013" s="3" t="s">
        <v>14372</v>
      </c>
      <c r="C8013" s="3" t="s">
        <v>17673</v>
      </c>
      <c r="D8013" s="12" t="s">
        <v>21903</v>
      </c>
      <c r="E8013" s="6" t="str">
        <f t="shared" si="391"/>
        <v>module=gmail_whs</v>
      </c>
      <c r="F8013" s="6" t="str">
        <f t="shared" si="392"/>
        <v>module=smail_whs</v>
      </c>
    </row>
    <row r="8014" spans="1:6" ht="30" customHeight="1">
      <c r="A8014" s="3" t="s">
        <v>2</v>
      </c>
      <c r="B8014" s="3" t="s">
        <v>14373</v>
      </c>
      <c r="C8014" s="3" t="s">
        <v>17674</v>
      </c>
      <c r="D8014" s="12" t="s">
        <v>21901</v>
      </c>
      <c r="E8014" s="6" t="str">
        <f t="shared" si="391"/>
        <v>module=gmail_whs</v>
      </c>
      <c r="F8014" s="6" t="str">
        <f t="shared" si="392"/>
        <v>module=smail_whs</v>
      </c>
    </row>
    <row r="8015" spans="1:6" ht="30" customHeight="1">
      <c r="A8015" s="3" t="s">
        <v>2</v>
      </c>
      <c r="B8015" s="3" t="s">
        <v>14374</v>
      </c>
      <c r="C8015" s="3" t="s">
        <v>17675</v>
      </c>
      <c r="D8015" s="12" t="s">
        <v>21902</v>
      </c>
      <c r="E8015" s="6" t="str">
        <f t="shared" si="391"/>
        <v>module=gmail_whs</v>
      </c>
      <c r="F8015" s="6" t="str">
        <f t="shared" si="392"/>
        <v>module=smail_whs</v>
      </c>
    </row>
    <row r="8016" spans="1:6" ht="30" customHeight="1">
      <c r="A8016" s="3" t="s">
        <v>2</v>
      </c>
      <c r="B8016" s="3" t="s">
        <v>14375</v>
      </c>
      <c r="C8016" s="3" t="s">
        <v>17676</v>
      </c>
      <c r="D8016" s="12" t="s">
        <v>21904</v>
      </c>
      <c r="E8016" s="6" t="str">
        <f t="shared" ref="E8016:E8060" si="393">HYPERLINK("http://www.ssc.wisc.edu/wlsresearch/documentation/waves/?wave=grad2k&amp;module=gmail_pastweek","module=gmail_pastweek")</f>
        <v>module=gmail_pastweek</v>
      </c>
      <c r="F8016" s="6" t="str">
        <f t="shared" ref="F8016:F8060" si="394">HYPERLINK("http://www.ssc.wisc.edu/wlsresearch/documentation/waves/?wave=sib2k&amp;module=smail_pastweek","module=smail_pastweek")</f>
        <v>module=smail_pastweek</v>
      </c>
    </row>
    <row r="8017" spans="1:6" ht="30" customHeight="1">
      <c r="A8017" s="3" t="s">
        <v>2</v>
      </c>
      <c r="B8017" s="3" t="s">
        <v>14376</v>
      </c>
      <c r="C8017" s="3" t="s">
        <v>17677</v>
      </c>
      <c r="D8017" s="12" t="s">
        <v>21905</v>
      </c>
      <c r="E8017" s="6" t="str">
        <f t="shared" si="393"/>
        <v>module=gmail_pastweek</v>
      </c>
      <c r="F8017" s="6" t="str">
        <f t="shared" si="394"/>
        <v>module=smail_pastweek</v>
      </c>
    </row>
    <row r="8018" spans="1:6" ht="30" customHeight="1">
      <c r="A8018" s="3" t="s">
        <v>2</v>
      </c>
      <c r="B8018" s="3" t="s">
        <v>14377</v>
      </c>
      <c r="C8018" s="3" t="s">
        <v>17678</v>
      </c>
      <c r="D8018" s="12" t="s">
        <v>21906</v>
      </c>
      <c r="E8018" s="6" t="str">
        <f t="shared" si="393"/>
        <v>module=gmail_pastweek</v>
      </c>
      <c r="F8018" s="6" t="str">
        <f t="shared" si="394"/>
        <v>module=smail_pastweek</v>
      </c>
    </row>
    <row r="8019" spans="1:6" ht="30" customHeight="1">
      <c r="A8019" s="3" t="s">
        <v>2</v>
      </c>
      <c r="B8019" s="3" t="s">
        <v>14378</v>
      </c>
      <c r="C8019" s="3" t="s">
        <v>17679</v>
      </c>
      <c r="D8019" s="12" t="s">
        <v>21907</v>
      </c>
      <c r="E8019" s="6" t="str">
        <f t="shared" si="393"/>
        <v>module=gmail_pastweek</v>
      </c>
      <c r="F8019" s="6" t="str">
        <f t="shared" si="394"/>
        <v>module=smail_pastweek</v>
      </c>
    </row>
    <row r="8020" spans="1:6" ht="30" customHeight="1">
      <c r="A8020" s="3" t="s">
        <v>2</v>
      </c>
      <c r="B8020" s="3" t="s">
        <v>14379</v>
      </c>
      <c r="C8020" s="3" t="s">
        <v>17680</v>
      </c>
      <c r="D8020" s="12" t="s">
        <v>21908</v>
      </c>
      <c r="E8020" s="6" t="str">
        <f t="shared" si="393"/>
        <v>module=gmail_pastweek</v>
      </c>
      <c r="F8020" s="6" t="str">
        <f t="shared" si="394"/>
        <v>module=smail_pastweek</v>
      </c>
    </row>
    <row r="8021" spans="1:6" ht="30" customHeight="1">
      <c r="A8021" s="3" t="s">
        <v>2</v>
      </c>
      <c r="B8021" s="3" t="s">
        <v>14380</v>
      </c>
      <c r="C8021" s="3" t="s">
        <v>17681</v>
      </c>
      <c r="D8021" s="12" t="s">
        <v>21909</v>
      </c>
      <c r="E8021" s="6" t="str">
        <f t="shared" si="393"/>
        <v>module=gmail_pastweek</v>
      </c>
      <c r="F8021" s="6" t="str">
        <f t="shared" si="394"/>
        <v>module=smail_pastweek</v>
      </c>
    </row>
    <row r="8022" spans="1:6" ht="30" customHeight="1">
      <c r="A8022" s="3" t="s">
        <v>2</v>
      </c>
      <c r="B8022" s="3" t="s">
        <v>14381</v>
      </c>
      <c r="C8022" s="3" t="s">
        <v>17682</v>
      </c>
      <c r="D8022" s="12" t="s">
        <v>21910</v>
      </c>
      <c r="E8022" s="6" t="str">
        <f t="shared" si="393"/>
        <v>module=gmail_pastweek</v>
      </c>
      <c r="F8022" s="6" t="str">
        <f t="shared" si="394"/>
        <v>module=smail_pastweek</v>
      </c>
    </row>
    <row r="8023" spans="1:6" ht="30" customHeight="1">
      <c r="A8023" s="3" t="s">
        <v>2</v>
      </c>
      <c r="B8023" s="3" t="s">
        <v>14382</v>
      </c>
      <c r="C8023" s="3" t="s">
        <v>17683</v>
      </c>
      <c r="D8023" s="12" t="s">
        <v>21911</v>
      </c>
      <c r="E8023" s="6" t="str">
        <f t="shared" si="393"/>
        <v>module=gmail_pastweek</v>
      </c>
      <c r="F8023" s="6" t="str">
        <f t="shared" si="394"/>
        <v>module=smail_pastweek</v>
      </c>
    </row>
    <row r="8024" spans="1:6" ht="30" customHeight="1">
      <c r="A8024" s="3" t="s">
        <v>2</v>
      </c>
      <c r="B8024" s="3" t="s">
        <v>14383</v>
      </c>
      <c r="C8024" s="3" t="s">
        <v>17684</v>
      </c>
      <c r="D8024" s="12" t="s">
        <v>21912</v>
      </c>
      <c r="E8024" s="6" t="str">
        <f t="shared" si="393"/>
        <v>module=gmail_pastweek</v>
      </c>
      <c r="F8024" s="6" t="str">
        <f t="shared" si="394"/>
        <v>module=smail_pastweek</v>
      </c>
    </row>
    <row r="8025" spans="1:6" ht="30" customHeight="1">
      <c r="A8025" s="3" t="s">
        <v>2</v>
      </c>
      <c r="B8025" s="3" t="s">
        <v>14384</v>
      </c>
      <c r="C8025" s="3" t="s">
        <v>17685</v>
      </c>
      <c r="D8025" s="12" t="s">
        <v>21913</v>
      </c>
      <c r="E8025" s="6" t="str">
        <f t="shared" si="393"/>
        <v>module=gmail_pastweek</v>
      </c>
      <c r="F8025" s="6" t="str">
        <f t="shared" si="394"/>
        <v>module=smail_pastweek</v>
      </c>
    </row>
    <row r="8026" spans="1:6" ht="30" customHeight="1">
      <c r="A8026" s="3" t="s">
        <v>2</v>
      </c>
      <c r="B8026" s="3" t="s">
        <v>14385</v>
      </c>
      <c r="C8026" s="3" t="s">
        <v>17686</v>
      </c>
      <c r="D8026" s="12" t="s">
        <v>21914</v>
      </c>
      <c r="E8026" s="6" t="str">
        <f t="shared" si="393"/>
        <v>module=gmail_pastweek</v>
      </c>
      <c r="F8026" s="6" t="str">
        <f t="shared" si="394"/>
        <v>module=smail_pastweek</v>
      </c>
    </row>
    <row r="8027" spans="1:6" ht="30" customHeight="1">
      <c r="A8027" s="3" t="s">
        <v>2</v>
      </c>
      <c r="B8027" s="3" t="s">
        <v>14386</v>
      </c>
      <c r="C8027" s="3" t="s">
        <v>17687</v>
      </c>
      <c r="D8027" s="12" t="s">
        <v>21915</v>
      </c>
      <c r="E8027" s="6" t="str">
        <f t="shared" si="393"/>
        <v>module=gmail_pastweek</v>
      </c>
      <c r="F8027" s="6" t="str">
        <f t="shared" si="394"/>
        <v>module=smail_pastweek</v>
      </c>
    </row>
    <row r="8028" spans="1:6" ht="30" customHeight="1">
      <c r="A8028" s="3" t="s">
        <v>2</v>
      </c>
      <c r="B8028" s="3" t="s">
        <v>14387</v>
      </c>
      <c r="C8028" s="3" t="s">
        <v>17688</v>
      </c>
      <c r="D8028" s="12" t="s">
        <v>21916</v>
      </c>
      <c r="E8028" s="6" t="str">
        <f t="shared" si="393"/>
        <v>module=gmail_pastweek</v>
      </c>
      <c r="F8028" s="6" t="str">
        <f t="shared" si="394"/>
        <v>module=smail_pastweek</v>
      </c>
    </row>
    <row r="8029" spans="1:6" ht="30" customHeight="1">
      <c r="A8029" s="3" t="s">
        <v>2</v>
      </c>
      <c r="B8029" s="3" t="s">
        <v>14388</v>
      </c>
      <c r="C8029" s="3" t="s">
        <v>17689</v>
      </c>
      <c r="D8029" s="12" t="s">
        <v>21917</v>
      </c>
      <c r="E8029" s="6" t="str">
        <f t="shared" si="393"/>
        <v>module=gmail_pastweek</v>
      </c>
      <c r="F8029" s="6" t="str">
        <f t="shared" si="394"/>
        <v>module=smail_pastweek</v>
      </c>
    </row>
    <row r="8030" spans="1:6" ht="30" customHeight="1">
      <c r="A8030" s="3" t="s">
        <v>2</v>
      </c>
      <c r="B8030" s="3" t="s">
        <v>14389</v>
      </c>
      <c r="C8030" s="3" t="s">
        <v>17690</v>
      </c>
      <c r="D8030" s="12" t="s">
        <v>21918</v>
      </c>
      <c r="E8030" s="6" t="str">
        <f t="shared" si="393"/>
        <v>module=gmail_pastweek</v>
      </c>
      <c r="F8030" s="6" t="str">
        <f t="shared" si="394"/>
        <v>module=smail_pastweek</v>
      </c>
    </row>
    <row r="8031" spans="1:6" ht="30" customHeight="1">
      <c r="A8031" s="3" t="s">
        <v>2</v>
      </c>
      <c r="B8031" s="3" t="s">
        <v>14390</v>
      </c>
      <c r="C8031" s="3" t="s">
        <v>17691</v>
      </c>
      <c r="D8031" s="12" t="s">
        <v>21919</v>
      </c>
      <c r="E8031" s="6" t="str">
        <f t="shared" si="393"/>
        <v>module=gmail_pastweek</v>
      </c>
      <c r="F8031" s="6" t="str">
        <f t="shared" si="394"/>
        <v>module=smail_pastweek</v>
      </c>
    </row>
    <row r="8032" spans="1:6" ht="30" customHeight="1">
      <c r="A8032" s="3" t="s">
        <v>2</v>
      </c>
      <c r="B8032" s="3" t="s">
        <v>14391</v>
      </c>
      <c r="C8032" s="3" t="s">
        <v>17692</v>
      </c>
      <c r="D8032" s="12" t="s">
        <v>21920</v>
      </c>
      <c r="E8032" s="6" t="str">
        <f t="shared" si="393"/>
        <v>module=gmail_pastweek</v>
      </c>
      <c r="F8032" s="6" t="str">
        <f t="shared" si="394"/>
        <v>module=smail_pastweek</v>
      </c>
    </row>
    <row r="8033" spans="1:6" ht="30" customHeight="1">
      <c r="A8033" s="3" t="s">
        <v>2</v>
      </c>
      <c r="B8033" s="3" t="s">
        <v>14392</v>
      </c>
      <c r="C8033" s="3" t="s">
        <v>17693</v>
      </c>
      <c r="D8033" s="12" t="s">
        <v>21921</v>
      </c>
      <c r="E8033" s="6" t="str">
        <f t="shared" si="393"/>
        <v>module=gmail_pastweek</v>
      </c>
      <c r="F8033" s="6" t="str">
        <f t="shared" si="394"/>
        <v>module=smail_pastweek</v>
      </c>
    </row>
    <row r="8034" spans="1:6" ht="30" customHeight="1">
      <c r="A8034" s="3" t="s">
        <v>2</v>
      </c>
      <c r="B8034" s="3" t="s">
        <v>14393</v>
      </c>
      <c r="C8034" s="3" t="s">
        <v>17694</v>
      </c>
      <c r="D8034" s="12" t="s">
        <v>21922</v>
      </c>
      <c r="E8034" s="6" t="str">
        <f t="shared" si="393"/>
        <v>module=gmail_pastweek</v>
      </c>
      <c r="F8034" s="6" t="str">
        <f t="shared" si="394"/>
        <v>module=smail_pastweek</v>
      </c>
    </row>
    <row r="8035" spans="1:6" ht="30" customHeight="1">
      <c r="A8035" s="3" t="s">
        <v>2</v>
      </c>
      <c r="B8035" s="3" t="s">
        <v>14394</v>
      </c>
      <c r="C8035" s="3" t="s">
        <v>17695</v>
      </c>
      <c r="D8035" s="12" t="s">
        <v>21923</v>
      </c>
      <c r="E8035" s="6" t="str">
        <f t="shared" si="393"/>
        <v>module=gmail_pastweek</v>
      </c>
      <c r="F8035" s="6" t="str">
        <f t="shared" si="394"/>
        <v>module=smail_pastweek</v>
      </c>
    </row>
    <row r="8036" spans="1:6" ht="30" customHeight="1">
      <c r="A8036" s="3" t="s">
        <v>2</v>
      </c>
      <c r="B8036" s="3" t="s">
        <v>14395</v>
      </c>
      <c r="C8036" s="3" t="s">
        <v>17696</v>
      </c>
      <c r="D8036" s="12" t="s">
        <v>21924</v>
      </c>
      <c r="E8036" s="6" t="str">
        <f t="shared" si="393"/>
        <v>module=gmail_pastweek</v>
      </c>
      <c r="F8036" s="6" t="str">
        <f t="shared" si="394"/>
        <v>module=smail_pastweek</v>
      </c>
    </row>
    <row r="8037" spans="1:6" ht="30" customHeight="1">
      <c r="A8037" s="3" t="s">
        <v>2</v>
      </c>
      <c r="B8037" s="3" t="s">
        <v>14396</v>
      </c>
      <c r="C8037" s="3" t="s">
        <v>17697</v>
      </c>
      <c r="D8037" s="12" t="s">
        <v>21925</v>
      </c>
      <c r="E8037" s="6" t="str">
        <f t="shared" si="393"/>
        <v>module=gmail_pastweek</v>
      </c>
      <c r="F8037" s="6" t="str">
        <f t="shared" si="394"/>
        <v>module=smail_pastweek</v>
      </c>
    </row>
    <row r="8038" spans="1:6" ht="30" customHeight="1">
      <c r="A8038" s="3" t="s">
        <v>2</v>
      </c>
      <c r="B8038" s="3" t="s">
        <v>14397</v>
      </c>
      <c r="C8038" s="3" t="s">
        <v>17698</v>
      </c>
      <c r="D8038" s="12" t="s">
        <v>21926</v>
      </c>
      <c r="E8038" s="6" t="str">
        <f t="shared" si="393"/>
        <v>module=gmail_pastweek</v>
      </c>
      <c r="F8038" s="6" t="str">
        <f t="shared" si="394"/>
        <v>module=smail_pastweek</v>
      </c>
    </row>
    <row r="8039" spans="1:6" ht="30" customHeight="1">
      <c r="A8039" s="3" t="s">
        <v>2</v>
      </c>
      <c r="B8039" s="3" t="s">
        <v>14398</v>
      </c>
      <c r="C8039" s="3" t="s">
        <v>17699</v>
      </c>
      <c r="D8039" s="12" t="s">
        <v>21927</v>
      </c>
      <c r="E8039" s="6" t="str">
        <f t="shared" si="393"/>
        <v>module=gmail_pastweek</v>
      </c>
      <c r="F8039" s="6" t="str">
        <f t="shared" si="394"/>
        <v>module=smail_pastweek</v>
      </c>
    </row>
    <row r="8040" spans="1:6" ht="30" customHeight="1">
      <c r="A8040" s="3" t="s">
        <v>2</v>
      </c>
      <c r="B8040" s="3" t="s">
        <v>14399</v>
      </c>
      <c r="C8040" s="3" t="s">
        <v>17700</v>
      </c>
      <c r="D8040" s="12" t="s">
        <v>21928</v>
      </c>
      <c r="E8040" s="6" t="str">
        <f t="shared" si="393"/>
        <v>module=gmail_pastweek</v>
      </c>
      <c r="F8040" s="6" t="str">
        <f t="shared" si="394"/>
        <v>module=smail_pastweek</v>
      </c>
    </row>
    <row r="8041" spans="1:6" ht="30" customHeight="1">
      <c r="A8041" s="3" t="s">
        <v>2</v>
      </c>
      <c r="B8041" s="3" t="s">
        <v>14400</v>
      </c>
      <c r="C8041" s="3" t="s">
        <v>17701</v>
      </c>
      <c r="D8041" s="12" t="s">
        <v>21929</v>
      </c>
      <c r="E8041" s="6" t="str">
        <f t="shared" si="393"/>
        <v>module=gmail_pastweek</v>
      </c>
      <c r="F8041" s="6" t="str">
        <f t="shared" si="394"/>
        <v>module=smail_pastweek</v>
      </c>
    </row>
    <row r="8042" spans="1:6" ht="30" customHeight="1">
      <c r="A8042" s="3" t="s">
        <v>2</v>
      </c>
      <c r="B8042" s="3" t="s">
        <v>14401</v>
      </c>
      <c r="C8042" s="3" t="s">
        <v>17702</v>
      </c>
      <c r="D8042" s="12" t="s">
        <v>21930</v>
      </c>
      <c r="E8042" s="6" t="str">
        <f t="shared" si="393"/>
        <v>module=gmail_pastweek</v>
      </c>
      <c r="F8042" s="6" t="str">
        <f t="shared" si="394"/>
        <v>module=smail_pastweek</v>
      </c>
    </row>
    <row r="8043" spans="1:6" ht="30" customHeight="1">
      <c r="A8043" s="3" t="s">
        <v>2</v>
      </c>
      <c r="B8043" s="3" t="s">
        <v>14402</v>
      </c>
      <c r="C8043" s="3" t="s">
        <v>17703</v>
      </c>
      <c r="D8043" s="12" t="s">
        <v>21931</v>
      </c>
      <c r="E8043" s="6" t="str">
        <f t="shared" si="393"/>
        <v>module=gmail_pastweek</v>
      </c>
      <c r="F8043" s="6" t="str">
        <f t="shared" si="394"/>
        <v>module=smail_pastweek</v>
      </c>
    </row>
    <row r="8044" spans="1:6" ht="30" customHeight="1">
      <c r="A8044" s="3" t="s">
        <v>2</v>
      </c>
      <c r="B8044" s="3" t="s">
        <v>14403</v>
      </c>
      <c r="C8044" s="3" t="s">
        <v>17704</v>
      </c>
      <c r="D8044" s="12" t="s">
        <v>21932</v>
      </c>
      <c r="E8044" s="6" t="str">
        <f t="shared" si="393"/>
        <v>module=gmail_pastweek</v>
      </c>
      <c r="F8044" s="6" t="str">
        <f t="shared" si="394"/>
        <v>module=smail_pastweek</v>
      </c>
    </row>
    <row r="8045" spans="1:6" ht="30" customHeight="1">
      <c r="A8045" s="3" t="s">
        <v>2</v>
      </c>
      <c r="B8045" s="3" t="s">
        <v>14404</v>
      </c>
      <c r="C8045" s="3" t="s">
        <v>17705</v>
      </c>
      <c r="D8045" s="12" t="s">
        <v>21933</v>
      </c>
      <c r="E8045" s="6" t="str">
        <f t="shared" si="393"/>
        <v>module=gmail_pastweek</v>
      </c>
      <c r="F8045" s="6" t="str">
        <f t="shared" si="394"/>
        <v>module=smail_pastweek</v>
      </c>
    </row>
    <row r="8046" spans="1:6" ht="30" customHeight="1">
      <c r="A8046" s="3" t="s">
        <v>2</v>
      </c>
      <c r="B8046" s="3" t="s">
        <v>14405</v>
      </c>
      <c r="C8046" s="3" t="s">
        <v>17706</v>
      </c>
      <c r="D8046" s="12" t="s">
        <v>21934</v>
      </c>
      <c r="E8046" s="6" t="str">
        <f t="shared" si="393"/>
        <v>module=gmail_pastweek</v>
      </c>
      <c r="F8046" s="6" t="str">
        <f t="shared" si="394"/>
        <v>module=smail_pastweek</v>
      </c>
    </row>
    <row r="8047" spans="1:6" ht="30" customHeight="1">
      <c r="A8047" s="3" t="s">
        <v>2</v>
      </c>
      <c r="B8047" s="3" t="s">
        <v>14406</v>
      </c>
      <c r="C8047" s="3" t="s">
        <v>17707</v>
      </c>
      <c r="D8047" s="12" t="s">
        <v>21935</v>
      </c>
      <c r="E8047" s="6" t="str">
        <f t="shared" si="393"/>
        <v>module=gmail_pastweek</v>
      </c>
      <c r="F8047" s="6" t="str">
        <f t="shared" si="394"/>
        <v>module=smail_pastweek</v>
      </c>
    </row>
    <row r="8048" spans="1:6" ht="30" customHeight="1">
      <c r="A8048" s="3" t="s">
        <v>2</v>
      </c>
      <c r="B8048" s="3" t="s">
        <v>14407</v>
      </c>
      <c r="C8048" s="3" t="s">
        <v>17708</v>
      </c>
      <c r="D8048" s="12" t="s">
        <v>21936</v>
      </c>
      <c r="E8048" s="6" t="str">
        <f t="shared" si="393"/>
        <v>module=gmail_pastweek</v>
      </c>
      <c r="F8048" s="6" t="str">
        <f t="shared" si="394"/>
        <v>module=smail_pastweek</v>
      </c>
    </row>
    <row r="8049" spans="1:6" ht="30" customHeight="1">
      <c r="A8049" s="3" t="s">
        <v>2</v>
      </c>
      <c r="B8049" s="3" t="s">
        <v>14408</v>
      </c>
      <c r="C8049" s="3" t="s">
        <v>17709</v>
      </c>
      <c r="D8049" s="12" t="s">
        <v>21937</v>
      </c>
      <c r="E8049" s="6" t="str">
        <f t="shared" si="393"/>
        <v>module=gmail_pastweek</v>
      </c>
      <c r="F8049" s="6" t="str">
        <f t="shared" si="394"/>
        <v>module=smail_pastweek</v>
      </c>
    </row>
    <row r="8050" spans="1:6" ht="30" customHeight="1">
      <c r="A8050" s="3" t="s">
        <v>2</v>
      </c>
      <c r="B8050" s="3" t="s">
        <v>14409</v>
      </c>
      <c r="C8050" s="3" t="s">
        <v>17710</v>
      </c>
      <c r="D8050" s="12" t="s">
        <v>21938</v>
      </c>
      <c r="E8050" s="6" t="str">
        <f t="shared" si="393"/>
        <v>module=gmail_pastweek</v>
      </c>
      <c r="F8050" s="6" t="str">
        <f t="shared" si="394"/>
        <v>module=smail_pastweek</v>
      </c>
    </row>
    <row r="8051" spans="1:6" ht="30" customHeight="1">
      <c r="A8051" s="3" t="s">
        <v>2</v>
      </c>
      <c r="B8051" s="3" t="s">
        <v>14410</v>
      </c>
      <c r="C8051" s="3" t="s">
        <v>17711</v>
      </c>
      <c r="D8051" s="12" t="s">
        <v>21939</v>
      </c>
      <c r="E8051" s="6" t="str">
        <f t="shared" si="393"/>
        <v>module=gmail_pastweek</v>
      </c>
      <c r="F8051" s="6" t="str">
        <f t="shared" si="394"/>
        <v>module=smail_pastweek</v>
      </c>
    </row>
    <row r="8052" spans="1:6" ht="30" customHeight="1">
      <c r="A8052" s="3" t="s">
        <v>2</v>
      </c>
      <c r="B8052" s="3" t="s">
        <v>14411</v>
      </c>
      <c r="C8052" s="3" t="s">
        <v>17712</v>
      </c>
      <c r="D8052" s="12" t="s">
        <v>21940</v>
      </c>
      <c r="E8052" s="6" t="str">
        <f t="shared" si="393"/>
        <v>module=gmail_pastweek</v>
      </c>
      <c r="F8052" s="6" t="str">
        <f t="shared" si="394"/>
        <v>module=smail_pastweek</v>
      </c>
    </row>
    <row r="8053" spans="1:6" ht="30" customHeight="1">
      <c r="A8053" s="3" t="s">
        <v>2</v>
      </c>
      <c r="B8053" s="3" t="s">
        <v>14412</v>
      </c>
      <c r="C8053" s="3" t="s">
        <v>17713</v>
      </c>
      <c r="D8053" s="12" t="s">
        <v>21941</v>
      </c>
      <c r="E8053" s="6" t="str">
        <f t="shared" si="393"/>
        <v>module=gmail_pastweek</v>
      </c>
      <c r="F8053" s="6" t="str">
        <f t="shared" si="394"/>
        <v>module=smail_pastweek</v>
      </c>
    </row>
    <row r="8054" spans="1:6" ht="30" customHeight="1">
      <c r="A8054" s="3" t="s">
        <v>2</v>
      </c>
      <c r="B8054" s="3" t="s">
        <v>14413</v>
      </c>
      <c r="C8054" s="3" t="s">
        <v>17714</v>
      </c>
      <c r="D8054" s="12" t="s">
        <v>21942</v>
      </c>
      <c r="E8054" s="6" t="str">
        <f t="shared" si="393"/>
        <v>module=gmail_pastweek</v>
      </c>
      <c r="F8054" s="6" t="str">
        <f t="shared" si="394"/>
        <v>module=smail_pastweek</v>
      </c>
    </row>
    <row r="8055" spans="1:6" ht="30" customHeight="1">
      <c r="A8055" s="3" t="s">
        <v>2</v>
      </c>
      <c r="B8055" s="3" t="s">
        <v>14414</v>
      </c>
      <c r="C8055" s="3" t="s">
        <v>17715</v>
      </c>
      <c r="D8055" s="12" t="s">
        <v>21943</v>
      </c>
      <c r="E8055" s="6" t="str">
        <f t="shared" si="393"/>
        <v>module=gmail_pastweek</v>
      </c>
      <c r="F8055" s="6" t="str">
        <f t="shared" si="394"/>
        <v>module=smail_pastweek</v>
      </c>
    </row>
    <row r="8056" spans="1:6" ht="30" customHeight="1">
      <c r="A8056" s="3" t="s">
        <v>2</v>
      </c>
      <c r="B8056" s="3" t="s">
        <v>14415</v>
      </c>
      <c r="C8056" s="3" t="s">
        <v>17716</v>
      </c>
      <c r="D8056" s="12" t="s">
        <v>21944</v>
      </c>
      <c r="E8056" s="6" t="str">
        <f t="shared" si="393"/>
        <v>module=gmail_pastweek</v>
      </c>
      <c r="F8056" s="6" t="str">
        <f t="shared" si="394"/>
        <v>module=smail_pastweek</v>
      </c>
    </row>
    <row r="8057" spans="1:6" ht="30" customHeight="1">
      <c r="A8057" s="3" t="s">
        <v>2</v>
      </c>
      <c r="B8057" s="3" t="s">
        <v>14416</v>
      </c>
      <c r="C8057" s="3" t="s">
        <v>17717</v>
      </c>
      <c r="D8057" s="12" t="s">
        <v>21945</v>
      </c>
      <c r="E8057" s="6" t="str">
        <f t="shared" si="393"/>
        <v>module=gmail_pastweek</v>
      </c>
      <c r="F8057" s="6" t="str">
        <f t="shared" si="394"/>
        <v>module=smail_pastweek</v>
      </c>
    </row>
    <row r="8058" spans="1:6" ht="30" customHeight="1">
      <c r="A8058" s="3" t="s">
        <v>2</v>
      </c>
      <c r="B8058" s="3" t="s">
        <v>14417</v>
      </c>
      <c r="C8058" s="3" t="s">
        <v>17718</v>
      </c>
      <c r="D8058" s="12" t="s">
        <v>21946</v>
      </c>
      <c r="E8058" s="6" t="str">
        <f t="shared" si="393"/>
        <v>module=gmail_pastweek</v>
      </c>
      <c r="F8058" s="6" t="str">
        <f t="shared" si="394"/>
        <v>module=smail_pastweek</v>
      </c>
    </row>
    <row r="8059" spans="1:6" ht="30" customHeight="1">
      <c r="A8059" s="3" t="s">
        <v>2</v>
      </c>
      <c r="B8059" s="3" t="s">
        <v>14418</v>
      </c>
      <c r="C8059" s="3" t="s">
        <v>17719</v>
      </c>
      <c r="D8059" s="12" t="s">
        <v>21947</v>
      </c>
      <c r="E8059" s="6" t="str">
        <f t="shared" si="393"/>
        <v>module=gmail_pastweek</v>
      </c>
      <c r="F8059" s="6" t="str">
        <f t="shared" si="394"/>
        <v>module=smail_pastweek</v>
      </c>
    </row>
    <row r="8060" spans="1:6" ht="30" customHeight="1">
      <c r="A8060" s="3" t="s">
        <v>2</v>
      </c>
      <c r="B8060" s="3" t="s">
        <v>14419</v>
      </c>
      <c r="C8060" s="3" t="s">
        <v>17720</v>
      </c>
      <c r="D8060" s="12" t="s">
        <v>21948</v>
      </c>
      <c r="E8060" s="6" t="str">
        <f t="shared" si="393"/>
        <v>module=gmail_pastweek</v>
      </c>
      <c r="F8060" s="6" t="str">
        <f t="shared" si="394"/>
        <v>module=smail_pastweek</v>
      </c>
    </row>
    <row r="8061" spans="1:6" ht="30" customHeight="1">
      <c r="A8061" s="3" t="s">
        <v>2</v>
      </c>
      <c r="B8061" s="3" t="s">
        <v>14420</v>
      </c>
      <c r="C8061" s="3" t="s">
        <v>17721</v>
      </c>
      <c r="D8061" s="12" t="s">
        <v>21949</v>
      </c>
      <c r="E8061" s="6" t="str">
        <f t="shared" ref="E8061:E8085" si="395">HYPERLINK("http://www.ssc.wisc.edu/wlsresearch/documentation/waves/?wave=grad2k&amp;module=gmail_typicalweek","module=gmail_typicalweek")</f>
        <v>module=gmail_typicalweek</v>
      </c>
      <c r="F8061" s="6" t="str">
        <f t="shared" ref="F8061:F8085" si="396">HYPERLINK("http://www.ssc.wisc.edu/wlsresearch/documentation/waves/?wave=sib2k&amp;module=smail_typicalweek","module=smail_typicalweek")</f>
        <v>module=smail_typicalweek</v>
      </c>
    </row>
    <row r="8062" spans="1:6" ht="30" customHeight="1">
      <c r="A8062" s="3" t="s">
        <v>2</v>
      </c>
      <c r="B8062" s="3" t="s">
        <v>14421</v>
      </c>
      <c r="C8062" s="3" t="s">
        <v>17722</v>
      </c>
      <c r="D8062" s="12" t="s">
        <v>21950</v>
      </c>
      <c r="E8062" s="6" t="str">
        <f t="shared" si="395"/>
        <v>module=gmail_typicalweek</v>
      </c>
      <c r="F8062" s="6" t="str">
        <f t="shared" si="396"/>
        <v>module=smail_typicalweek</v>
      </c>
    </row>
    <row r="8063" spans="1:6" ht="30" customHeight="1">
      <c r="A8063" s="3" t="s">
        <v>2</v>
      </c>
      <c r="B8063" s="3" t="s">
        <v>14422</v>
      </c>
      <c r="C8063" s="3" t="s">
        <v>17723</v>
      </c>
      <c r="D8063" s="12" t="s">
        <v>21951</v>
      </c>
      <c r="E8063" s="6" t="str">
        <f t="shared" si="395"/>
        <v>module=gmail_typicalweek</v>
      </c>
      <c r="F8063" s="6" t="str">
        <f t="shared" si="396"/>
        <v>module=smail_typicalweek</v>
      </c>
    </row>
    <row r="8064" spans="1:6" ht="30" customHeight="1">
      <c r="A8064" s="3" t="s">
        <v>2</v>
      </c>
      <c r="B8064" s="3" t="s">
        <v>14423</v>
      </c>
      <c r="C8064" s="3" t="s">
        <v>17724</v>
      </c>
      <c r="D8064" s="12" t="s">
        <v>21952</v>
      </c>
      <c r="E8064" s="6" t="str">
        <f t="shared" si="395"/>
        <v>module=gmail_typicalweek</v>
      </c>
      <c r="F8064" s="6" t="str">
        <f t="shared" si="396"/>
        <v>module=smail_typicalweek</v>
      </c>
    </row>
    <row r="8065" spans="1:6" ht="30" customHeight="1">
      <c r="A8065" s="3" t="s">
        <v>2</v>
      </c>
      <c r="B8065" s="3" t="s">
        <v>14424</v>
      </c>
      <c r="C8065" s="3" t="s">
        <v>17725</v>
      </c>
      <c r="D8065" s="12" t="s">
        <v>21953</v>
      </c>
      <c r="E8065" s="6" t="str">
        <f t="shared" si="395"/>
        <v>module=gmail_typicalweek</v>
      </c>
      <c r="F8065" s="6" t="str">
        <f t="shared" si="396"/>
        <v>module=smail_typicalweek</v>
      </c>
    </row>
    <row r="8066" spans="1:6" ht="30" customHeight="1">
      <c r="A8066" s="3" t="s">
        <v>2</v>
      </c>
      <c r="B8066" s="3" t="s">
        <v>14425</v>
      </c>
      <c r="C8066" s="3" t="s">
        <v>17726</v>
      </c>
      <c r="D8066" s="12" t="s">
        <v>21954</v>
      </c>
      <c r="E8066" s="6" t="str">
        <f t="shared" si="395"/>
        <v>module=gmail_typicalweek</v>
      </c>
      <c r="F8066" s="6" t="str">
        <f t="shared" si="396"/>
        <v>module=smail_typicalweek</v>
      </c>
    </row>
    <row r="8067" spans="1:6" ht="30" customHeight="1">
      <c r="A8067" s="3" t="s">
        <v>2</v>
      </c>
      <c r="B8067" s="3" t="s">
        <v>14426</v>
      </c>
      <c r="C8067" s="3" t="s">
        <v>17727</v>
      </c>
      <c r="D8067" s="12" t="s">
        <v>21955</v>
      </c>
      <c r="E8067" s="6" t="str">
        <f t="shared" si="395"/>
        <v>module=gmail_typicalweek</v>
      </c>
      <c r="F8067" s="6" t="str">
        <f t="shared" si="396"/>
        <v>module=smail_typicalweek</v>
      </c>
    </row>
    <row r="8068" spans="1:6" ht="30" customHeight="1">
      <c r="A8068" s="3" t="s">
        <v>2</v>
      </c>
      <c r="B8068" s="3" t="s">
        <v>14427</v>
      </c>
      <c r="C8068" s="3" t="s">
        <v>17728</v>
      </c>
      <c r="D8068" s="12" t="s">
        <v>21956</v>
      </c>
      <c r="E8068" s="6" t="str">
        <f t="shared" si="395"/>
        <v>module=gmail_typicalweek</v>
      </c>
      <c r="F8068" s="6" t="str">
        <f t="shared" si="396"/>
        <v>module=smail_typicalweek</v>
      </c>
    </row>
    <row r="8069" spans="1:6" ht="30" customHeight="1">
      <c r="A8069" s="3" t="s">
        <v>2</v>
      </c>
      <c r="B8069" s="3" t="s">
        <v>14428</v>
      </c>
      <c r="C8069" s="3" t="s">
        <v>17729</v>
      </c>
      <c r="D8069" s="12" t="s">
        <v>21957</v>
      </c>
      <c r="E8069" s="6" t="str">
        <f t="shared" si="395"/>
        <v>module=gmail_typicalweek</v>
      </c>
      <c r="F8069" s="6" t="str">
        <f t="shared" si="396"/>
        <v>module=smail_typicalweek</v>
      </c>
    </row>
    <row r="8070" spans="1:6" ht="30" customHeight="1">
      <c r="A8070" s="3" t="s">
        <v>2</v>
      </c>
      <c r="B8070" s="3" t="s">
        <v>14429</v>
      </c>
      <c r="C8070" s="3" t="s">
        <v>17730</v>
      </c>
      <c r="D8070" s="12" t="s">
        <v>21958</v>
      </c>
      <c r="E8070" s="6" t="str">
        <f t="shared" si="395"/>
        <v>module=gmail_typicalweek</v>
      </c>
      <c r="F8070" s="6" t="str">
        <f t="shared" si="396"/>
        <v>module=smail_typicalweek</v>
      </c>
    </row>
    <row r="8071" spans="1:6" ht="30" customHeight="1">
      <c r="A8071" s="3" t="s">
        <v>2</v>
      </c>
      <c r="B8071" s="3" t="s">
        <v>14430</v>
      </c>
      <c r="C8071" s="3" t="s">
        <v>17731</v>
      </c>
      <c r="D8071" s="12" t="s">
        <v>21959</v>
      </c>
      <c r="E8071" s="6" t="str">
        <f t="shared" si="395"/>
        <v>module=gmail_typicalweek</v>
      </c>
      <c r="F8071" s="6" t="str">
        <f t="shared" si="396"/>
        <v>module=smail_typicalweek</v>
      </c>
    </row>
    <row r="8072" spans="1:6" ht="30" customHeight="1">
      <c r="A8072" s="3" t="s">
        <v>2</v>
      </c>
      <c r="B8072" s="3" t="s">
        <v>14431</v>
      </c>
      <c r="C8072" s="3" t="s">
        <v>17732</v>
      </c>
      <c r="D8072" s="12" t="s">
        <v>21960</v>
      </c>
      <c r="E8072" s="6" t="str">
        <f t="shared" si="395"/>
        <v>module=gmail_typicalweek</v>
      </c>
      <c r="F8072" s="6" t="str">
        <f t="shared" si="396"/>
        <v>module=smail_typicalweek</v>
      </c>
    </row>
    <row r="8073" spans="1:6" ht="30" customHeight="1">
      <c r="A8073" s="3" t="s">
        <v>2</v>
      </c>
      <c r="B8073" s="3" t="s">
        <v>14432</v>
      </c>
      <c r="C8073" s="3" t="s">
        <v>17733</v>
      </c>
      <c r="D8073" s="12" t="s">
        <v>21961</v>
      </c>
      <c r="E8073" s="6" t="str">
        <f t="shared" si="395"/>
        <v>module=gmail_typicalweek</v>
      </c>
      <c r="F8073" s="6" t="str">
        <f t="shared" si="396"/>
        <v>module=smail_typicalweek</v>
      </c>
    </row>
    <row r="8074" spans="1:6" ht="30" customHeight="1">
      <c r="A8074" s="3" t="s">
        <v>2</v>
      </c>
      <c r="B8074" s="3" t="s">
        <v>14433</v>
      </c>
      <c r="C8074" s="3" t="s">
        <v>17734</v>
      </c>
      <c r="D8074" s="12" t="s">
        <v>21962</v>
      </c>
      <c r="E8074" s="6" t="str">
        <f t="shared" si="395"/>
        <v>module=gmail_typicalweek</v>
      </c>
      <c r="F8074" s="6" t="str">
        <f t="shared" si="396"/>
        <v>module=smail_typicalweek</v>
      </c>
    </row>
    <row r="8075" spans="1:6" ht="30" customHeight="1">
      <c r="A8075" s="3" t="s">
        <v>2</v>
      </c>
      <c r="B8075" s="3" t="s">
        <v>14434</v>
      </c>
      <c r="C8075" s="3" t="s">
        <v>17735</v>
      </c>
      <c r="D8075" s="12" t="s">
        <v>21963</v>
      </c>
      <c r="E8075" s="6" t="str">
        <f t="shared" si="395"/>
        <v>module=gmail_typicalweek</v>
      </c>
      <c r="F8075" s="6" t="str">
        <f t="shared" si="396"/>
        <v>module=smail_typicalweek</v>
      </c>
    </row>
    <row r="8076" spans="1:6" ht="30" customHeight="1">
      <c r="A8076" s="3" t="s">
        <v>2</v>
      </c>
      <c r="B8076" s="3" t="s">
        <v>14435</v>
      </c>
      <c r="C8076" s="3" t="s">
        <v>17736</v>
      </c>
      <c r="D8076" s="12" t="s">
        <v>21964</v>
      </c>
      <c r="E8076" s="6" t="str">
        <f t="shared" si="395"/>
        <v>module=gmail_typicalweek</v>
      </c>
      <c r="F8076" s="6" t="str">
        <f t="shared" si="396"/>
        <v>module=smail_typicalweek</v>
      </c>
    </row>
    <row r="8077" spans="1:6" ht="30" customHeight="1">
      <c r="A8077" s="3" t="s">
        <v>2</v>
      </c>
      <c r="B8077" s="3" t="s">
        <v>14436</v>
      </c>
      <c r="C8077" s="3" t="s">
        <v>17737</v>
      </c>
      <c r="D8077" s="12" t="s">
        <v>21965</v>
      </c>
      <c r="E8077" s="6" t="str">
        <f t="shared" si="395"/>
        <v>module=gmail_typicalweek</v>
      </c>
      <c r="F8077" s="6" t="str">
        <f t="shared" si="396"/>
        <v>module=smail_typicalweek</v>
      </c>
    </row>
    <row r="8078" spans="1:6" ht="30" customHeight="1">
      <c r="A8078" s="3" t="s">
        <v>2</v>
      </c>
      <c r="B8078" s="3" t="s">
        <v>14437</v>
      </c>
      <c r="C8078" s="3" t="s">
        <v>17738</v>
      </c>
      <c r="D8078" s="12" t="s">
        <v>21966</v>
      </c>
      <c r="E8078" s="6" t="str">
        <f t="shared" si="395"/>
        <v>module=gmail_typicalweek</v>
      </c>
      <c r="F8078" s="6" t="str">
        <f t="shared" si="396"/>
        <v>module=smail_typicalweek</v>
      </c>
    </row>
    <row r="8079" spans="1:6" ht="30" customHeight="1">
      <c r="A8079" s="3" t="s">
        <v>2</v>
      </c>
      <c r="B8079" s="3" t="s">
        <v>14438</v>
      </c>
      <c r="C8079" s="3" t="s">
        <v>17739</v>
      </c>
      <c r="D8079" s="12" t="s">
        <v>21967</v>
      </c>
      <c r="E8079" s="6" t="str">
        <f t="shared" si="395"/>
        <v>module=gmail_typicalweek</v>
      </c>
      <c r="F8079" s="6" t="str">
        <f t="shared" si="396"/>
        <v>module=smail_typicalweek</v>
      </c>
    </row>
    <row r="8080" spans="1:6" ht="30" customHeight="1">
      <c r="A8080" s="3" t="s">
        <v>2</v>
      </c>
      <c r="B8080" s="3" t="s">
        <v>14439</v>
      </c>
      <c r="C8080" s="3" t="s">
        <v>17740</v>
      </c>
      <c r="D8080" s="12" t="s">
        <v>21968</v>
      </c>
      <c r="E8080" s="6" t="str">
        <f t="shared" si="395"/>
        <v>module=gmail_typicalweek</v>
      </c>
      <c r="F8080" s="6" t="str">
        <f t="shared" si="396"/>
        <v>module=smail_typicalweek</v>
      </c>
    </row>
    <row r="8081" spans="1:6" ht="30" customHeight="1">
      <c r="A8081" s="3" t="s">
        <v>2</v>
      </c>
      <c r="B8081" s="3" t="s">
        <v>14440</v>
      </c>
      <c r="C8081" s="3" t="s">
        <v>17741</v>
      </c>
      <c r="D8081" s="12" t="s">
        <v>21969</v>
      </c>
      <c r="E8081" s="6" t="str">
        <f t="shared" si="395"/>
        <v>module=gmail_typicalweek</v>
      </c>
      <c r="F8081" s="6" t="str">
        <f t="shared" si="396"/>
        <v>module=smail_typicalweek</v>
      </c>
    </row>
    <row r="8082" spans="1:6" ht="30" customHeight="1">
      <c r="A8082" s="3" t="s">
        <v>2</v>
      </c>
      <c r="B8082" s="3" t="s">
        <v>14441</v>
      </c>
      <c r="C8082" s="3" t="s">
        <v>17742</v>
      </c>
      <c r="D8082" s="12" t="s">
        <v>21970</v>
      </c>
      <c r="E8082" s="6" t="str">
        <f t="shared" si="395"/>
        <v>module=gmail_typicalweek</v>
      </c>
      <c r="F8082" s="6" t="str">
        <f t="shared" si="396"/>
        <v>module=smail_typicalweek</v>
      </c>
    </row>
    <row r="8083" spans="1:6" ht="30" customHeight="1">
      <c r="A8083" s="3" t="s">
        <v>2</v>
      </c>
      <c r="B8083" s="3" t="s">
        <v>14442</v>
      </c>
      <c r="C8083" s="3" t="s">
        <v>17743</v>
      </c>
      <c r="D8083" s="12" t="s">
        <v>21971</v>
      </c>
      <c r="E8083" s="6" t="str">
        <f t="shared" si="395"/>
        <v>module=gmail_typicalweek</v>
      </c>
      <c r="F8083" s="6" t="str">
        <f t="shared" si="396"/>
        <v>module=smail_typicalweek</v>
      </c>
    </row>
    <row r="8084" spans="1:6" ht="30" customHeight="1">
      <c r="A8084" s="3" t="s">
        <v>2</v>
      </c>
      <c r="B8084" s="3" t="s">
        <v>14443</v>
      </c>
      <c r="C8084" s="3" t="s">
        <v>17744</v>
      </c>
      <c r="D8084" s="12" t="s">
        <v>21972</v>
      </c>
      <c r="E8084" s="6" t="str">
        <f t="shared" si="395"/>
        <v>module=gmail_typicalweek</v>
      </c>
      <c r="F8084" s="6" t="str">
        <f t="shared" si="396"/>
        <v>module=smail_typicalweek</v>
      </c>
    </row>
    <row r="8085" spans="1:6" ht="30" customHeight="1">
      <c r="A8085" s="3" t="s">
        <v>2</v>
      </c>
      <c r="B8085" s="3" t="s">
        <v>14444</v>
      </c>
      <c r="C8085" s="3" t="s">
        <v>17745</v>
      </c>
      <c r="D8085" s="12" t="s">
        <v>21973</v>
      </c>
      <c r="E8085" s="6" t="str">
        <f t="shared" si="395"/>
        <v>module=gmail_typicalweek</v>
      </c>
      <c r="F8085" s="6" t="str">
        <f t="shared" si="396"/>
        <v>module=smail_typicalweek</v>
      </c>
    </row>
    <row r="8086" spans="1:6" ht="30" customHeight="1">
      <c r="A8086" s="3" t="s">
        <v>2</v>
      </c>
      <c r="B8086" s="3" t="s">
        <v>14445</v>
      </c>
      <c r="C8086" s="3" t="s">
        <v>17746</v>
      </c>
      <c r="D8086" s="12" t="s">
        <v>21974</v>
      </c>
      <c r="E8086" s="6" t="str">
        <f t="shared" ref="E8086:E8117" si="397">HYPERLINK("http://www.ssc.wisc.edu/wlsresearch/documentation/waves/?wave=grad2k&amp;module=gmail_deal","module=gmail_deal")</f>
        <v>module=gmail_deal</v>
      </c>
      <c r="F8086" s="6" t="str">
        <f t="shared" ref="F8086:F8117" si="398">HYPERLINK("http://www.ssc.wisc.edu/wlsresearch/documentation/waves/?wave=sib2k&amp;module=smail_deal","module=smail_deal")</f>
        <v>module=smail_deal</v>
      </c>
    </row>
    <row r="8087" spans="1:6" ht="30" customHeight="1">
      <c r="A8087" s="3" t="s">
        <v>2</v>
      </c>
      <c r="B8087" s="3" t="s">
        <v>14446</v>
      </c>
      <c r="C8087" s="3" t="s">
        <v>17747</v>
      </c>
      <c r="D8087" s="12" t="s">
        <v>21975</v>
      </c>
      <c r="E8087" s="6" t="str">
        <f t="shared" si="397"/>
        <v>module=gmail_deal</v>
      </c>
      <c r="F8087" s="6" t="str">
        <f t="shared" si="398"/>
        <v>module=smail_deal</v>
      </c>
    </row>
    <row r="8088" spans="1:6" ht="30" customHeight="1">
      <c r="A8088" s="3" t="s">
        <v>2</v>
      </c>
      <c r="B8088" s="3" t="s">
        <v>14447</v>
      </c>
      <c r="C8088" s="3" t="s">
        <v>17748</v>
      </c>
      <c r="D8088" s="12" t="s">
        <v>21976</v>
      </c>
      <c r="E8088" s="6" t="str">
        <f t="shared" si="397"/>
        <v>module=gmail_deal</v>
      </c>
      <c r="F8088" s="6" t="str">
        <f t="shared" si="398"/>
        <v>module=smail_deal</v>
      </c>
    </row>
    <row r="8089" spans="1:6" ht="30" customHeight="1">
      <c r="A8089" s="3" t="s">
        <v>2</v>
      </c>
      <c r="B8089" s="3" t="s">
        <v>14448</v>
      </c>
      <c r="C8089" s="3" t="s">
        <v>17749</v>
      </c>
      <c r="D8089" s="12" t="s">
        <v>21977</v>
      </c>
      <c r="E8089" s="6" t="str">
        <f t="shared" si="397"/>
        <v>module=gmail_deal</v>
      </c>
      <c r="F8089" s="6" t="str">
        <f t="shared" si="398"/>
        <v>module=smail_deal</v>
      </c>
    </row>
    <row r="8090" spans="1:6" ht="30" customHeight="1">
      <c r="A8090" s="3" t="s">
        <v>2</v>
      </c>
      <c r="B8090" s="3" t="s">
        <v>14449</v>
      </c>
      <c r="C8090" s="3" t="s">
        <v>17750</v>
      </c>
      <c r="D8090" s="12" t="s">
        <v>21978</v>
      </c>
      <c r="E8090" s="6" t="str">
        <f t="shared" si="397"/>
        <v>module=gmail_deal</v>
      </c>
      <c r="F8090" s="6" t="str">
        <f t="shared" si="398"/>
        <v>module=smail_deal</v>
      </c>
    </row>
    <row r="8091" spans="1:6" ht="30" customHeight="1">
      <c r="A8091" s="3" t="s">
        <v>2</v>
      </c>
      <c r="B8091" s="3" t="s">
        <v>14450</v>
      </c>
      <c r="C8091" s="3" t="s">
        <v>17751</v>
      </c>
      <c r="D8091" s="12" t="s">
        <v>21979</v>
      </c>
      <c r="E8091" s="6" t="str">
        <f t="shared" si="397"/>
        <v>module=gmail_deal</v>
      </c>
      <c r="F8091" s="6" t="str">
        <f t="shared" si="398"/>
        <v>module=smail_deal</v>
      </c>
    </row>
    <row r="8092" spans="1:6" ht="30" customHeight="1">
      <c r="A8092" s="3" t="s">
        <v>2</v>
      </c>
      <c r="B8092" s="3" t="s">
        <v>14451</v>
      </c>
      <c r="C8092" s="3" t="s">
        <v>17752</v>
      </c>
      <c r="D8092" s="12" t="s">
        <v>21980</v>
      </c>
      <c r="E8092" s="6" t="str">
        <f t="shared" si="397"/>
        <v>module=gmail_deal</v>
      </c>
      <c r="F8092" s="6" t="str">
        <f t="shared" si="398"/>
        <v>module=smail_deal</v>
      </c>
    </row>
    <row r="8093" spans="1:6" ht="30" customHeight="1">
      <c r="A8093" s="3" t="s">
        <v>2</v>
      </c>
      <c r="B8093" s="3" t="s">
        <v>14452</v>
      </c>
      <c r="C8093" s="3" t="s">
        <v>17753</v>
      </c>
      <c r="D8093" s="12" t="s">
        <v>21981</v>
      </c>
      <c r="E8093" s="6" t="str">
        <f t="shared" si="397"/>
        <v>module=gmail_deal</v>
      </c>
      <c r="F8093" s="6" t="str">
        <f t="shared" si="398"/>
        <v>module=smail_deal</v>
      </c>
    </row>
    <row r="8094" spans="1:6" ht="30" customHeight="1">
      <c r="A8094" s="3" t="s">
        <v>2</v>
      </c>
      <c r="B8094" s="3" t="s">
        <v>14453</v>
      </c>
      <c r="C8094" s="3" t="s">
        <v>17754</v>
      </c>
      <c r="D8094" s="12" t="s">
        <v>21982</v>
      </c>
      <c r="E8094" s="6" t="str">
        <f t="shared" si="397"/>
        <v>module=gmail_deal</v>
      </c>
      <c r="F8094" s="6" t="str">
        <f t="shared" si="398"/>
        <v>module=smail_deal</v>
      </c>
    </row>
    <row r="8095" spans="1:6" ht="30" customHeight="1">
      <c r="A8095" s="3" t="s">
        <v>2</v>
      </c>
      <c r="B8095" s="3" t="s">
        <v>14454</v>
      </c>
      <c r="C8095" s="3" t="s">
        <v>17755</v>
      </c>
      <c r="D8095" s="12" t="s">
        <v>21983</v>
      </c>
      <c r="E8095" s="6" t="str">
        <f t="shared" si="397"/>
        <v>module=gmail_deal</v>
      </c>
      <c r="F8095" s="6" t="str">
        <f t="shared" si="398"/>
        <v>module=smail_deal</v>
      </c>
    </row>
    <row r="8096" spans="1:6" ht="30" customHeight="1">
      <c r="A8096" s="3" t="s">
        <v>2</v>
      </c>
      <c r="B8096" s="3" t="s">
        <v>14455</v>
      </c>
      <c r="C8096" s="3" t="s">
        <v>17756</v>
      </c>
      <c r="D8096" s="12" t="s">
        <v>21984</v>
      </c>
      <c r="E8096" s="6" t="str">
        <f t="shared" si="397"/>
        <v>module=gmail_deal</v>
      </c>
      <c r="F8096" s="6" t="str">
        <f t="shared" si="398"/>
        <v>module=smail_deal</v>
      </c>
    </row>
    <row r="8097" spans="1:6" ht="30" customHeight="1">
      <c r="A8097" s="3" t="s">
        <v>2</v>
      </c>
      <c r="B8097" s="3" t="s">
        <v>14456</v>
      </c>
      <c r="C8097" s="3" t="s">
        <v>17757</v>
      </c>
      <c r="D8097" s="12" t="s">
        <v>21985</v>
      </c>
      <c r="E8097" s="6" t="str">
        <f t="shared" si="397"/>
        <v>module=gmail_deal</v>
      </c>
      <c r="F8097" s="6" t="str">
        <f t="shared" si="398"/>
        <v>module=smail_deal</v>
      </c>
    </row>
    <row r="8098" spans="1:6" ht="30" customHeight="1">
      <c r="A8098" s="3" t="s">
        <v>2</v>
      </c>
      <c r="B8098" s="3" t="s">
        <v>14457</v>
      </c>
      <c r="C8098" s="3" t="s">
        <v>17758</v>
      </c>
      <c r="D8098" s="12" t="s">
        <v>21986</v>
      </c>
      <c r="E8098" s="6" t="str">
        <f t="shared" si="397"/>
        <v>module=gmail_deal</v>
      </c>
      <c r="F8098" s="6" t="str">
        <f t="shared" si="398"/>
        <v>module=smail_deal</v>
      </c>
    </row>
    <row r="8099" spans="1:6" ht="30" customHeight="1">
      <c r="A8099" s="3" t="s">
        <v>2</v>
      </c>
      <c r="B8099" s="3" t="s">
        <v>14458</v>
      </c>
      <c r="C8099" s="3" t="s">
        <v>17759</v>
      </c>
      <c r="D8099" s="12" t="s">
        <v>21987</v>
      </c>
      <c r="E8099" s="6" t="str">
        <f t="shared" si="397"/>
        <v>module=gmail_deal</v>
      </c>
      <c r="F8099" s="6" t="str">
        <f t="shared" si="398"/>
        <v>module=smail_deal</v>
      </c>
    </row>
    <row r="8100" spans="1:6" ht="30" customHeight="1">
      <c r="A8100" s="3" t="s">
        <v>2</v>
      </c>
      <c r="B8100" s="3" t="s">
        <v>14459</v>
      </c>
      <c r="C8100" s="3" t="s">
        <v>17760</v>
      </c>
      <c r="D8100" s="12" t="s">
        <v>21988</v>
      </c>
      <c r="E8100" s="6" t="str">
        <f t="shared" si="397"/>
        <v>module=gmail_deal</v>
      </c>
      <c r="F8100" s="6" t="str">
        <f t="shared" si="398"/>
        <v>module=smail_deal</v>
      </c>
    </row>
    <row r="8101" spans="1:6" ht="30" customHeight="1">
      <c r="A8101" s="3" t="s">
        <v>2</v>
      </c>
      <c r="B8101" s="3" t="s">
        <v>14460</v>
      </c>
      <c r="C8101" s="3" t="s">
        <v>17761</v>
      </c>
      <c r="D8101" s="12" t="s">
        <v>21989</v>
      </c>
      <c r="E8101" s="6" t="str">
        <f t="shared" si="397"/>
        <v>module=gmail_deal</v>
      </c>
      <c r="F8101" s="6" t="str">
        <f t="shared" si="398"/>
        <v>module=smail_deal</v>
      </c>
    </row>
    <row r="8102" spans="1:6" ht="30" customHeight="1">
      <c r="A8102" s="3" t="s">
        <v>2</v>
      </c>
      <c r="B8102" s="3" t="s">
        <v>14461</v>
      </c>
      <c r="C8102" s="3" t="s">
        <v>17762</v>
      </c>
      <c r="D8102" s="12" t="s">
        <v>21990</v>
      </c>
      <c r="E8102" s="6" t="str">
        <f t="shared" si="397"/>
        <v>module=gmail_deal</v>
      </c>
      <c r="F8102" s="6" t="str">
        <f t="shared" si="398"/>
        <v>module=smail_deal</v>
      </c>
    </row>
    <row r="8103" spans="1:6" ht="30" customHeight="1">
      <c r="A8103" s="3" t="s">
        <v>2</v>
      </c>
      <c r="B8103" s="3" t="s">
        <v>14462</v>
      </c>
      <c r="C8103" s="3" t="s">
        <v>17763</v>
      </c>
      <c r="D8103" s="12" t="s">
        <v>21991</v>
      </c>
      <c r="E8103" s="6" t="str">
        <f t="shared" si="397"/>
        <v>module=gmail_deal</v>
      </c>
      <c r="F8103" s="6" t="str">
        <f t="shared" si="398"/>
        <v>module=smail_deal</v>
      </c>
    </row>
    <row r="8104" spans="1:6" ht="30" customHeight="1">
      <c r="A8104" s="3" t="s">
        <v>2</v>
      </c>
      <c r="B8104" s="3" t="s">
        <v>14463</v>
      </c>
      <c r="C8104" s="3" t="s">
        <v>17764</v>
      </c>
      <c r="D8104" s="12" t="s">
        <v>21992</v>
      </c>
      <c r="E8104" s="6" t="str">
        <f t="shared" si="397"/>
        <v>module=gmail_deal</v>
      </c>
      <c r="F8104" s="6" t="str">
        <f t="shared" si="398"/>
        <v>module=smail_deal</v>
      </c>
    </row>
    <row r="8105" spans="1:6" ht="30" customHeight="1">
      <c r="A8105" s="3" t="s">
        <v>2</v>
      </c>
      <c r="B8105" s="3" t="s">
        <v>14464</v>
      </c>
      <c r="C8105" s="3" t="s">
        <v>17765</v>
      </c>
      <c r="D8105" s="12" t="s">
        <v>21993</v>
      </c>
      <c r="E8105" s="6" t="str">
        <f t="shared" si="397"/>
        <v>module=gmail_deal</v>
      </c>
      <c r="F8105" s="6" t="str">
        <f t="shared" si="398"/>
        <v>module=smail_deal</v>
      </c>
    </row>
    <row r="8106" spans="1:6" ht="30" customHeight="1">
      <c r="A8106" s="3" t="s">
        <v>2</v>
      </c>
      <c r="B8106" s="3" t="s">
        <v>14465</v>
      </c>
      <c r="C8106" s="3" t="s">
        <v>17766</v>
      </c>
      <c r="D8106" s="12" t="s">
        <v>21994</v>
      </c>
      <c r="E8106" s="6" t="str">
        <f t="shared" si="397"/>
        <v>module=gmail_deal</v>
      </c>
      <c r="F8106" s="6" t="str">
        <f t="shared" si="398"/>
        <v>module=smail_deal</v>
      </c>
    </row>
    <row r="8107" spans="1:6" ht="30" customHeight="1">
      <c r="A8107" s="3" t="s">
        <v>2</v>
      </c>
      <c r="B8107" s="3" t="s">
        <v>14466</v>
      </c>
      <c r="C8107" s="3" t="s">
        <v>17767</v>
      </c>
      <c r="D8107" s="12" t="s">
        <v>21995</v>
      </c>
      <c r="E8107" s="6" t="str">
        <f t="shared" si="397"/>
        <v>module=gmail_deal</v>
      </c>
      <c r="F8107" s="6" t="str">
        <f t="shared" si="398"/>
        <v>module=smail_deal</v>
      </c>
    </row>
    <row r="8108" spans="1:6" ht="30" customHeight="1">
      <c r="A8108" s="3" t="s">
        <v>2</v>
      </c>
      <c r="B8108" s="3" t="s">
        <v>14467</v>
      </c>
      <c r="C8108" s="3" t="s">
        <v>17768</v>
      </c>
      <c r="D8108" s="12" t="s">
        <v>21996</v>
      </c>
      <c r="E8108" s="6" t="str">
        <f t="shared" si="397"/>
        <v>module=gmail_deal</v>
      </c>
      <c r="F8108" s="6" t="str">
        <f t="shared" si="398"/>
        <v>module=smail_deal</v>
      </c>
    </row>
    <row r="8109" spans="1:6" ht="30" customHeight="1">
      <c r="A8109" s="3" t="s">
        <v>2</v>
      </c>
      <c r="B8109" s="3" t="s">
        <v>14468</v>
      </c>
      <c r="C8109" s="3" t="s">
        <v>17769</v>
      </c>
      <c r="D8109" s="12" t="s">
        <v>21997</v>
      </c>
      <c r="E8109" s="6" t="str">
        <f t="shared" si="397"/>
        <v>module=gmail_deal</v>
      </c>
      <c r="F8109" s="6" t="str">
        <f t="shared" si="398"/>
        <v>module=smail_deal</v>
      </c>
    </row>
    <row r="8110" spans="1:6" ht="30" customHeight="1">
      <c r="A8110" s="3" t="s">
        <v>2</v>
      </c>
      <c r="B8110" s="3" t="s">
        <v>14469</v>
      </c>
      <c r="C8110" s="3" t="s">
        <v>17770</v>
      </c>
      <c r="D8110" s="12" t="s">
        <v>21998</v>
      </c>
      <c r="E8110" s="6" t="str">
        <f t="shared" si="397"/>
        <v>module=gmail_deal</v>
      </c>
      <c r="F8110" s="6" t="str">
        <f t="shared" si="398"/>
        <v>module=smail_deal</v>
      </c>
    </row>
    <row r="8111" spans="1:6" ht="30" customHeight="1">
      <c r="A8111" s="3" t="s">
        <v>2</v>
      </c>
      <c r="B8111" s="3" t="s">
        <v>14470</v>
      </c>
      <c r="C8111" s="3" t="s">
        <v>17771</v>
      </c>
      <c r="D8111" s="12" t="s">
        <v>21999</v>
      </c>
      <c r="E8111" s="6" t="str">
        <f t="shared" si="397"/>
        <v>module=gmail_deal</v>
      </c>
      <c r="F8111" s="6" t="str">
        <f t="shared" si="398"/>
        <v>module=smail_deal</v>
      </c>
    </row>
    <row r="8112" spans="1:6" ht="30" customHeight="1">
      <c r="A8112" s="3" t="s">
        <v>2</v>
      </c>
      <c r="B8112" s="3" t="s">
        <v>14471</v>
      </c>
      <c r="C8112" s="3" t="s">
        <v>17772</v>
      </c>
      <c r="D8112" s="12" t="s">
        <v>22000</v>
      </c>
      <c r="E8112" s="6" t="str">
        <f t="shared" si="397"/>
        <v>module=gmail_deal</v>
      </c>
      <c r="F8112" s="6" t="str">
        <f t="shared" si="398"/>
        <v>module=smail_deal</v>
      </c>
    </row>
    <row r="8113" spans="1:6" ht="30" customHeight="1">
      <c r="A8113" s="3" t="s">
        <v>2</v>
      </c>
      <c r="B8113" s="3" t="s">
        <v>14472</v>
      </c>
      <c r="C8113" s="3" t="s">
        <v>17773</v>
      </c>
      <c r="D8113" s="12" t="s">
        <v>22001</v>
      </c>
      <c r="E8113" s="6" t="str">
        <f t="shared" si="397"/>
        <v>module=gmail_deal</v>
      </c>
      <c r="F8113" s="6" t="str">
        <f t="shared" si="398"/>
        <v>module=smail_deal</v>
      </c>
    </row>
    <row r="8114" spans="1:6" ht="30" customHeight="1">
      <c r="A8114" s="3" t="s">
        <v>2</v>
      </c>
      <c r="B8114" s="3" t="s">
        <v>14473</v>
      </c>
      <c r="C8114" s="3" t="s">
        <v>17774</v>
      </c>
      <c r="D8114" s="12" t="s">
        <v>22002</v>
      </c>
      <c r="E8114" s="6" t="str">
        <f t="shared" si="397"/>
        <v>module=gmail_deal</v>
      </c>
      <c r="F8114" s="6" t="str">
        <f t="shared" si="398"/>
        <v>module=smail_deal</v>
      </c>
    </row>
    <row r="8115" spans="1:6" ht="30" customHeight="1">
      <c r="A8115" s="3" t="s">
        <v>2</v>
      </c>
      <c r="B8115" s="3" t="s">
        <v>14474</v>
      </c>
      <c r="C8115" s="3" t="s">
        <v>17775</v>
      </c>
      <c r="D8115" s="12" t="s">
        <v>22003</v>
      </c>
      <c r="E8115" s="6" t="str">
        <f t="shared" si="397"/>
        <v>module=gmail_deal</v>
      </c>
      <c r="F8115" s="6" t="str">
        <f t="shared" si="398"/>
        <v>module=smail_deal</v>
      </c>
    </row>
    <row r="8116" spans="1:6" ht="30" customHeight="1">
      <c r="A8116" s="3" t="s">
        <v>2</v>
      </c>
      <c r="B8116" s="3" t="s">
        <v>14475</v>
      </c>
      <c r="C8116" s="3" t="s">
        <v>17776</v>
      </c>
      <c r="D8116" s="12" t="s">
        <v>22004</v>
      </c>
      <c r="E8116" s="6" t="str">
        <f t="shared" si="397"/>
        <v>module=gmail_deal</v>
      </c>
      <c r="F8116" s="6" t="str">
        <f t="shared" si="398"/>
        <v>module=smail_deal</v>
      </c>
    </row>
    <row r="8117" spans="1:6" ht="30" customHeight="1">
      <c r="A8117" s="3" t="s">
        <v>2</v>
      </c>
      <c r="B8117" s="3" t="s">
        <v>14476</v>
      </c>
      <c r="C8117" s="3" t="s">
        <v>17777</v>
      </c>
      <c r="D8117" s="12" t="s">
        <v>22005</v>
      </c>
      <c r="E8117" s="6" t="str">
        <f t="shared" si="397"/>
        <v>module=gmail_deal</v>
      </c>
      <c r="F8117" s="6" t="str">
        <f t="shared" si="398"/>
        <v>module=smail_deal</v>
      </c>
    </row>
    <row r="8118" spans="1:6" ht="30" customHeight="1">
      <c r="A8118" s="3" t="s">
        <v>2</v>
      </c>
      <c r="B8118" s="3" t="s">
        <v>14477</v>
      </c>
      <c r="C8118" s="3" t="s">
        <v>17778</v>
      </c>
      <c r="D8118" s="12" t="s">
        <v>22006</v>
      </c>
      <c r="E8118" s="6" t="str">
        <f t="shared" ref="E8118:E8149" si="399">HYPERLINK("http://www.ssc.wisc.edu/wlsresearch/documentation/waves/?wave=grad2k&amp;module=gmail_deal","module=gmail_deal")</f>
        <v>module=gmail_deal</v>
      </c>
      <c r="F8118" s="6" t="str">
        <f t="shared" ref="F8118:F8149" si="400">HYPERLINK("http://www.ssc.wisc.edu/wlsresearch/documentation/waves/?wave=sib2k&amp;module=smail_deal","module=smail_deal")</f>
        <v>module=smail_deal</v>
      </c>
    </row>
    <row r="8119" spans="1:6" ht="30" customHeight="1">
      <c r="A8119" s="3" t="s">
        <v>2</v>
      </c>
      <c r="B8119" s="3" t="s">
        <v>14478</v>
      </c>
      <c r="C8119" s="3" t="s">
        <v>17779</v>
      </c>
      <c r="D8119" s="12" t="s">
        <v>22007</v>
      </c>
      <c r="E8119" s="6" t="str">
        <f t="shared" si="399"/>
        <v>module=gmail_deal</v>
      </c>
      <c r="F8119" s="6" t="str">
        <f t="shared" si="400"/>
        <v>module=smail_deal</v>
      </c>
    </row>
    <row r="8120" spans="1:6" ht="30" customHeight="1">
      <c r="A8120" s="3" t="s">
        <v>2</v>
      </c>
      <c r="B8120" s="3" t="s">
        <v>14479</v>
      </c>
      <c r="C8120" s="3" t="s">
        <v>17780</v>
      </c>
      <c r="D8120" s="12" t="s">
        <v>22008</v>
      </c>
      <c r="E8120" s="6" t="str">
        <f t="shared" si="399"/>
        <v>module=gmail_deal</v>
      </c>
      <c r="F8120" s="6" t="str">
        <f t="shared" si="400"/>
        <v>module=smail_deal</v>
      </c>
    </row>
    <row r="8121" spans="1:6" ht="30" customHeight="1">
      <c r="A8121" s="3" t="s">
        <v>2</v>
      </c>
      <c r="B8121" s="3" t="s">
        <v>14480</v>
      </c>
      <c r="C8121" s="3" t="s">
        <v>17781</v>
      </c>
      <c r="D8121" s="12" t="s">
        <v>22009</v>
      </c>
      <c r="E8121" s="6" t="str">
        <f t="shared" si="399"/>
        <v>module=gmail_deal</v>
      </c>
      <c r="F8121" s="6" t="str">
        <f t="shared" si="400"/>
        <v>module=smail_deal</v>
      </c>
    </row>
    <row r="8122" spans="1:6" ht="30" customHeight="1">
      <c r="A8122" s="3" t="s">
        <v>2</v>
      </c>
      <c r="B8122" s="3" t="s">
        <v>14481</v>
      </c>
      <c r="C8122" s="3" t="s">
        <v>17782</v>
      </c>
      <c r="D8122" s="12" t="s">
        <v>22010</v>
      </c>
      <c r="E8122" s="6" t="str">
        <f t="shared" si="399"/>
        <v>module=gmail_deal</v>
      </c>
      <c r="F8122" s="6" t="str">
        <f t="shared" si="400"/>
        <v>module=smail_deal</v>
      </c>
    </row>
    <row r="8123" spans="1:6" ht="30" customHeight="1">
      <c r="A8123" s="3" t="s">
        <v>2</v>
      </c>
      <c r="B8123" s="3" t="s">
        <v>14482</v>
      </c>
      <c r="C8123" s="3" t="s">
        <v>17783</v>
      </c>
      <c r="D8123" s="12" t="s">
        <v>22011</v>
      </c>
      <c r="E8123" s="6" t="str">
        <f t="shared" si="399"/>
        <v>module=gmail_deal</v>
      </c>
      <c r="F8123" s="6" t="str">
        <f t="shared" si="400"/>
        <v>module=smail_deal</v>
      </c>
    </row>
    <row r="8124" spans="1:6" ht="30" customHeight="1">
      <c r="A8124" s="3" t="s">
        <v>2</v>
      </c>
      <c r="B8124" s="3" t="s">
        <v>14483</v>
      </c>
      <c r="C8124" s="3" t="s">
        <v>17784</v>
      </c>
      <c r="D8124" s="12" t="s">
        <v>22012</v>
      </c>
      <c r="E8124" s="6" t="str">
        <f t="shared" si="399"/>
        <v>module=gmail_deal</v>
      </c>
      <c r="F8124" s="6" t="str">
        <f t="shared" si="400"/>
        <v>module=smail_deal</v>
      </c>
    </row>
    <row r="8125" spans="1:6" ht="30" customHeight="1">
      <c r="A8125" s="3" t="s">
        <v>2</v>
      </c>
      <c r="B8125" s="3" t="s">
        <v>14484</v>
      </c>
      <c r="C8125" s="3" t="s">
        <v>17785</v>
      </c>
      <c r="D8125" s="12" t="s">
        <v>22013</v>
      </c>
      <c r="E8125" s="6" t="str">
        <f t="shared" si="399"/>
        <v>module=gmail_deal</v>
      </c>
      <c r="F8125" s="6" t="str">
        <f t="shared" si="400"/>
        <v>module=smail_deal</v>
      </c>
    </row>
    <row r="8126" spans="1:6" ht="30" customHeight="1">
      <c r="A8126" s="3" t="s">
        <v>2</v>
      </c>
      <c r="B8126" s="3" t="s">
        <v>14485</v>
      </c>
      <c r="C8126" s="3" t="s">
        <v>17786</v>
      </c>
      <c r="D8126" s="12" t="s">
        <v>22014</v>
      </c>
      <c r="E8126" s="6" t="str">
        <f t="shared" si="399"/>
        <v>module=gmail_deal</v>
      </c>
      <c r="F8126" s="6" t="str">
        <f t="shared" si="400"/>
        <v>module=smail_deal</v>
      </c>
    </row>
    <row r="8127" spans="1:6" ht="30" customHeight="1">
      <c r="A8127" s="3" t="s">
        <v>2</v>
      </c>
      <c r="B8127" s="3" t="s">
        <v>14486</v>
      </c>
      <c r="C8127" s="3" t="s">
        <v>17787</v>
      </c>
      <c r="D8127" s="12" t="s">
        <v>22015</v>
      </c>
      <c r="E8127" s="6" t="str">
        <f t="shared" si="399"/>
        <v>module=gmail_deal</v>
      </c>
      <c r="F8127" s="6" t="str">
        <f t="shared" si="400"/>
        <v>module=smail_deal</v>
      </c>
    </row>
    <row r="8128" spans="1:6" ht="30" customHeight="1">
      <c r="A8128" s="3" t="s">
        <v>2</v>
      </c>
      <c r="B8128" s="3" t="s">
        <v>14487</v>
      </c>
      <c r="C8128" s="3" t="s">
        <v>17788</v>
      </c>
      <c r="D8128" s="12" t="s">
        <v>22016</v>
      </c>
      <c r="E8128" s="6" t="str">
        <f t="shared" si="399"/>
        <v>module=gmail_deal</v>
      </c>
      <c r="F8128" s="6" t="str">
        <f t="shared" si="400"/>
        <v>module=smail_deal</v>
      </c>
    </row>
    <row r="8129" spans="1:6" ht="30" customHeight="1">
      <c r="A8129" s="3" t="s">
        <v>2</v>
      </c>
      <c r="B8129" s="3" t="s">
        <v>14488</v>
      </c>
      <c r="C8129" s="3" t="s">
        <v>17789</v>
      </c>
      <c r="D8129" s="12" t="s">
        <v>22017</v>
      </c>
      <c r="E8129" s="6" t="str">
        <f t="shared" si="399"/>
        <v>module=gmail_deal</v>
      </c>
      <c r="F8129" s="6" t="str">
        <f t="shared" si="400"/>
        <v>module=smail_deal</v>
      </c>
    </row>
    <row r="8130" spans="1:6" ht="30" customHeight="1">
      <c r="A8130" s="3" t="s">
        <v>2</v>
      </c>
      <c r="B8130" s="3" t="s">
        <v>14489</v>
      </c>
      <c r="C8130" s="3" t="s">
        <v>17790</v>
      </c>
      <c r="D8130" s="12" t="s">
        <v>22018</v>
      </c>
      <c r="E8130" s="6" t="str">
        <f t="shared" si="399"/>
        <v>module=gmail_deal</v>
      </c>
      <c r="F8130" s="6" t="str">
        <f t="shared" si="400"/>
        <v>module=smail_deal</v>
      </c>
    </row>
    <row r="8131" spans="1:6" ht="30" customHeight="1">
      <c r="A8131" s="3" t="s">
        <v>2</v>
      </c>
      <c r="B8131" s="3" t="s">
        <v>14490</v>
      </c>
      <c r="C8131" s="3" t="s">
        <v>17791</v>
      </c>
      <c r="D8131" s="12" t="s">
        <v>22019</v>
      </c>
      <c r="E8131" s="6" t="str">
        <f t="shared" si="399"/>
        <v>module=gmail_deal</v>
      </c>
      <c r="F8131" s="6" t="str">
        <f t="shared" si="400"/>
        <v>module=smail_deal</v>
      </c>
    </row>
    <row r="8132" spans="1:6" ht="30" customHeight="1">
      <c r="A8132" s="3" t="s">
        <v>2</v>
      </c>
      <c r="B8132" s="3" t="s">
        <v>14491</v>
      </c>
      <c r="C8132" s="3" t="s">
        <v>17792</v>
      </c>
      <c r="D8132" s="12" t="s">
        <v>22020</v>
      </c>
      <c r="E8132" s="6" t="str">
        <f t="shared" si="399"/>
        <v>module=gmail_deal</v>
      </c>
      <c r="F8132" s="6" t="str">
        <f t="shared" si="400"/>
        <v>module=smail_deal</v>
      </c>
    </row>
    <row r="8133" spans="1:6" ht="30" customHeight="1">
      <c r="A8133" s="3" t="s">
        <v>2</v>
      </c>
      <c r="B8133" s="3" t="s">
        <v>14492</v>
      </c>
      <c r="C8133" s="3" t="s">
        <v>17793</v>
      </c>
      <c r="D8133" s="12" t="s">
        <v>22021</v>
      </c>
      <c r="E8133" s="6" t="str">
        <f t="shared" si="399"/>
        <v>module=gmail_deal</v>
      </c>
      <c r="F8133" s="6" t="str">
        <f t="shared" si="400"/>
        <v>module=smail_deal</v>
      </c>
    </row>
    <row r="8134" spans="1:6" ht="30" customHeight="1">
      <c r="A8134" s="3" t="s">
        <v>2</v>
      </c>
      <c r="B8134" s="3" t="s">
        <v>14493</v>
      </c>
      <c r="C8134" s="3" t="s">
        <v>17794</v>
      </c>
      <c r="D8134" s="12" t="s">
        <v>22022</v>
      </c>
      <c r="E8134" s="6" t="str">
        <f t="shared" si="399"/>
        <v>module=gmail_deal</v>
      </c>
      <c r="F8134" s="6" t="str">
        <f t="shared" si="400"/>
        <v>module=smail_deal</v>
      </c>
    </row>
    <row r="8135" spans="1:6" ht="30" customHeight="1">
      <c r="A8135" s="3" t="s">
        <v>2</v>
      </c>
      <c r="B8135" s="3" t="s">
        <v>14494</v>
      </c>
      <c r="C8135" s="3" t="s">
        <v>17795</v>
      </c>
      <c r="D8135" s="12" t="s">
        <v>22023</v>
      </c>
      <c r="E8135" s="6" t="str">
        <f t="shared" si="399"/>
        <v>module=gmail_deal</v>
      </c>
      <c r="F8135" s="6" t="str">
        <f t="shared" si="400"/>
        <v>module=smail_deal</v>
      </c>
    </row>
    <row r="8136" spans="1:6" ht="30" customHeight="1">
      <c r="A8136" s="3" t="s">
        <v>2</v>
      </c>
      <c r="B8136" s="3" t="s">
        <v>14495</v>
      </c>
      <c r="C8136" s="3" t="s">
        <v>17796</v>
      </c>
      <c r="D8136" s="12" t="s">
        <v>22024</v>
      </c>
      <c r="E8136" s="6" t="str">
        <f t="shared" si="399"/>
        <v>module=gmail_deal</v>
      </c>
      <c r="F8136" s="6" t="str">
        <f t="shared" si="400"/>
        <v>module=smail_deal</v>
      </c>
    </row>
    <row r="8137" spans="1:6" ht="30" customHeight="1">
      <c r="A8137" s="3" t="s">
        <v>2</v>
      </c>
      <c r="B8137" s="3" t="s">
        <v>14496</v>
      </c>
      <c r="C8137" s="3" t="s">
        <v>17797</v>
      </c>
      <c r="D8137" s="12" t="s">
        <v>22025</v>
      </c>
      <c r="E8137" s="6" t="str">
        <f t="shared" si="399"/>
        <v>module=gmail_deal</v>
      </c>
      <c r="F8137" s="6" t="str">
        <f t="shared" si="400"/>
        <v>module=smail_deal</v>
      </c>
    </row>
    <row r="8138" spans="1:6" ht="30" customHeight="1">
      <c r="A8138" s="3" t="s">
        <v>2</v>
      </c>
      <c r="B8138" s="3" t="s">
        <v>14497</v>
      </c>
      <c r="C8138" s="3" t="s">
        <v>17798</v>
      </c>
      <c r="D8138" s="12" t="s">
        <v>22026</v>
      </c>
      <c r="E8138" s="6" t="str">
        <f t="shared" si="399"/>
        <v>module=gmail_deal</v>
      </c>
      <c r="F8138" s="6" t="str">
        <f t="shared" si="400"/>
        <v>module=smail_deal</v>
      </c>
    </row>
    <row r="8139" spans="1:6" ht="30" customHeight="1">
      <c r="A8139" s="3" t="s">
        <v>2</v>
      </c>
      <c r="B8139" s="3" t="s">
        <v>14498</v>
      </c>
      <c r="C8139" s="3" t="s">
        <v>17799</v>
      </c>
      <c r="D8139" s="12" t="s">
        <v>22027</v>
      </c>
      <c r="E8139" s="6" t="str">
        <f t="shared" si="399"/>
        <v>module=gmail_deal</v>
      </c>
      <c r="F8139" s="6" t="str">
        <f t="shared" si="400"/>
        <v>module=smail_deal</v>
      </c>
    </row>
    <row r="8140" spans="1:6" ht="30" customHeight="1">
      <c r="A8140" s="3" t="s">
        <v>2</v>
      </c>
      <c r="B8140" s="3" t="s">
        <v>14499</v>
      </c>
      <c r="C8140" s="3" t="s">
        <v>17800</v>
      </c>
      <c r="D8140" s="12" t="s">
        <v>22028</v>
      </c>
      <c r="E8140" s="6" t="str">
        <f t="shared" si="399"/>
        <v>module=gmail_deal</v>
      </c>
      <c r="F8140" s="6" t="str">
        <f t="shared" si="400"/>
        <v>module=smail_deal</v>
      </c>
    </row>
    <row r="8141" spans="1:6" ht="30" customHeight="1">
      <c r="A8141" s="3" t="s">
        <v>2</v>
      </c>
      <c r="B8141" s="3" t="s">
        <v>14500</v>
      </c>
      <c r="C8141" s="3" t="s">
        <v>17801</v>
      </c>
      <c r="D8141" s="12" t="s">
        <v>22029</v>
      </c>
      <c r="E8141" s="6" t="str">
        <f t="shared" si="399"/>
        <v>module=gmail_deal</v>
      </c>
      <c r="F8141" s="6" t="str">
        <f t="shared" si="400"/>
        <v>module=smail_deal</v>
      </c>
    </row>
    <row r="8142" spans="1:6" ht="30" customHeight="1">
      <c r="A8142" s="3" t="s">
        <v>2</v>
      </c>
      <c r="B8142" s="3" t="s">
        <v>14501</v>
      </c>
      <c r="C8142" s="3" t="s">
        <v>17802</v>
      </c>
      <c r="D8142" s="12" t="s">
        <v>22030</v>
      </c>
      <c r="E8142" s="6" t="str">
        <f t="shared" si="399"/>
        <v>module=gmail_deal</v>
      </c>
      <c r="F8142" s="6" t="str">
        <f t="shared" si="400"/>
        <v>module=smail_deal</v>
      </c>
    </row>
    <row r="8143" spans="1:6" ht="30" customHeight="1">
      <c r="A8143" s="3" t="s">
        <v>2</v>
      </c>
      <c r="B8143" s="3" t="s">
        <v>14502</v>
      </c>
      <c r="C8143" s="3" t="s">
        <v>17803</v>
      </c>
      <c r="D8143" s="12" t="s">
        <v>22031</v>
      </c>
      <c r="E8143" s="6" t="str">
        <f t="shared" si="399"/>
        <v>module=gmail_deal</v>
      </c>
      <c r="F8143" s="6" t="str">
        <f t="shared" si="400"/>
        <v>module=smail_deal</v>
      </c>
    </row>
    <row r="8144" spans="1:6" ht="30" customHeight="1">
      <c r="A8144" s="3" t="s">
        <v>2</v>
      </c>
      <c r="B8144" s="3" t="s">
        <v>14503</v>
      </c>
      <c r="C8144" s="3" t="s">
        <v>17804</v>
      </c>
      <c r="D8144" s="12" t="s">
        <v>22032</v>
      </c>
      <c r="E8144" s="6" t="str">
        <f t="shared" si="399"/>
        <v>module=gmail_deal</v>
      </c>
      <c r="F8144" s="6" t="str">
        <f t="shared" si="400"/>
        <v>module=smail_deal</v>
      </c>
    </row>
    <row r="8145" spans="1:6" ht="30" customHeight="1">
      <c r="A8145" s="3" t="s">
        <v>2</v>
      </c>
      <c r="B8145" s="3" t="s">
        <v>14504</v>
      </c>
      <c r="C8145" s="3" t="s">
        <v>17805</v>
      </c>
      <c r="D8145" s="12" t="s">
        <v>22033</v>
      </c>
      <c r="E8145" s="6" t="str">
        <f t="shared" si="399"/>
        <v>module=gmail_deal</v>
      </c>
      <c r="F8145" s="6" t="str">
        <f t="shared" si="400"/>
        <v>module=smail_deal</v>
      </c>
    </row>
    <row r="8146" spans="1:6" ht="30" customHeight="1">
      <c r="A8146" s="3" t="s">
        <v>2</v>
      </c>
      <c r="B8146" s="3" t="s">
        <v>14505</v>
      </c>
      <c r="C8146" s="3" t="s">
        <v>17806</v>
      </c>
      <c r="D8146" s="12" t="s">
        <v>22034</v>
      </c>
      <c r="E8146" s="6" t="str">
        <f t="shared" si="399"/>
        <v>module=gmail_deal</v>
      </c>
      <c r="F8146" s="6" t="str">
        <f t="shared" si="400"/>
        <v>module=smail_deal</v>
      </c>
    </row>
    <row r="8147" spans="1:6" ht="30" customHeight="1">
      <c r="A8147" s="3" t="s">
        <v>2</v>
      </c>
      <c r="B8147" s="3" t="s">
        <v>14506</v>
      </c>
      <c r="C8147" s="3" t="s">
        <v>17807</v>
      </c>
      <c r="D8147" s="12" t="s">
        <v>22035</v>
      </c>
      <c r="E8147" s="6" t="str">
        <f t="shared" si="399"/>
        <v>module=gmail_deal</v>
      </c>
      <c r="F8147" s="6" t="str">
        <f t="shared" si="400"/>
        <v>module=smail_deal</v>
      </c>
    </row>
    <row r="8148" spans="1:6" ht="30" customHeight="1">
      <c r="A8148" s="3" t="s">
        <v>2</v>
      </c>
      <c r="B8148" s="3" t="s">
        <v>14507</v>
      </c>
      <c r="C8148" s="3" t="s">
        <v>17808</v>
      </c>
      <c r="D8148" s="12" t="s">
        <v>22036</v>
      </c>
      <c r="E8148" s="6" t="str">
        <f t="shared" si="399"/>
        <v>module=gmail_deal</v>
      </c>
      <c r="F8148" s="6" t="str">
        <f t="shared" si="400"/>
        <v>module=smail_deal</v>
      </c>
    </row>
    <row r="8149" spans="1:6" ht="30" customHeight="1">
      <c r="A8149" s="3" t="s">
        <v>2</v>
      </c>
      <c r="B8149" s="3" t="s">
        <v>14508</v>
      </c>
      <c r="C8149" s="3" t="s">
        <v>17809</v>
      </c>
      <c r="D8149" s="12" t="s">
        <v>22037</v>
      </c>
      <c r="E8149" s="6" t="str">
        <f t="shared" si="399"/>
        <v>module=gmail_deal</v>
      </c>
      <c r="F8149" s="6" t="str">
        <f t="shared" si="400"/>
        <v>module=smail_deal</v>
      </c>
    </row>
    <row r="8150" spans="1:6" ht="30" customHeight="1">
      <c r="A8150" s="3" t="s">
        <v>2</v>
      </c>
      <c r="B8150" s="3" t="s">
        <v>14509</v>
      </c>
      <c r="C8150" s="3" t="s">
        <v>17810</v>
      </c>
      <c r="D8150" s="12" t="s">
        <v>22038</v>
      </c>
      <c r="E8150" s="6" t="str">
        <f t="shared" ref="E8150:E8171" si="401">HYPERLINK("http://www.ssc.wisc.edu/wlsresearch/documentation/waves/?wave=grad2k&amp;module=gmail_deal","module=gmail_deal")</f>
        <v>module=gmail_deal</v>
      </c>
      <c r="F8150" s="6" t="str">
        <f t="shared" ref="F8150:F8171" si="402">HYPERLINK("http://www.ssc.wisc.edu/wlsresearch/documentation/waves/?wave=sib2k&amp;module=smail_deal","module=smail_deal")</f>
        <v>module=smail_deal</v>
      </c>
    </row>
    <row r="8151" spans="1:6" ht="30" customHeight="1">
      <c r="A8151" s="3" t="s">
        <v>2</v>
      </c>
      <c r="B8151" s="3" t="s">
        <v>14510</v>
      </c>
      <c r="C8151" s="3" t="s">
        <v>17811</v>
      </c>
      <c r="D8151" s="12" t="s">
        <v>22039</v>
      </c>
      <c r="E8151" s="6" t="str">
        <f t="shared" si="401"/>
        <v>module=gmail_deal</v>
      </c>
      <c r="F8151" s="6" t="str">
        <f t="shared" si="402"/>
        <v>module=smail_deal</v>
      </c>
    </row>
    <row r="8152" spans="1:6" ht="30" customHeight="1">
      <c r="A8152" s="3" t="s">
        <v>2</v>
      </c>
      <c r="B8152" s="3" t="s">
        <v>14511</v>
      </c>
      <c r="C8152" s="3" t="s">
        <v>17812</v>
      </c>
      <c r="D8152" s="12" t="s">
        <v>22040</v>
      </c>
      <c r="E8152" s="6" t="str">
        <f t="shared" si="401"/>
        <v>module=gmail_deal</v>
      </c>
      <c r="F8152" s="6" t="str">
        <f t="shared" si="402"/>
        <v>module=smail_deal</v>
      </c>
    </row>
    <row r="8153" spans="1:6" ht="30" customHeight="1">
      <c r="A8153" s="3" t="s">
        <v>2</v>
      </c>
      <c r="B8153" s="3" t="s">
        <v>14512</v>
      </c>
      <c r="C8153" s="3" t="s">
        <v>17813</v>
      </c>
      <c r="D8153" s="12" t="s">
        <v>22041</v>
      </c>
      <c r="E8153" s="6" t="str">
        <f t="shared" si="401"/>
        <v>module=gmail_deal</v>
      </c>
      <c r="F8153" s="6" t="str">
        <f t="shared" si="402"/>
        <v>module=smail_deal</v>
      </c>
    </row>
    <row r="8154" spans="1:6" ht="30" customHeight="1">
      <c r="A8154" s="3" t="s">
        <v>2</v>
      </c>
      <c r="B8154" s="3" t="s">
        <v>14513</v>
      </c>
      <c r="C8154" s="3" t="s">
        <v>17814</v>
      </c>
      <c r="D8154" s="12" t="s">
        <v>22042</v>
      </c>
      <c r="E8154" s="6" t="str">
        <f t="shared" si="401"/>
        <v>module=gmail_deal</v>
      </c>
      <c r="F8154" s="6" t="str">
        <f t="shared" si="402"/>
        <v>module=smail_deal</v>
      </c>
    </row>
    <row r="8155" spans="1:6" ht="30" customHeight="1">
      <c r="A8155" s="3" t="s">
        <v>2</v>
      </c>
      <c r="B8155" s="3" t="s">
        <v>14514</v>
      </c>
      <c r="C8155" s="3" t="s">
        <v>17815</v>
      </c>
      <c r="D8155" s="12" t="s">
        <v>22043</v>
      </c>
      <c r="E8155" s="6" t="str">
        <f t="shared" si="401"/>
        <v>module=gmail_deal</v>
      </c>
      <c r="F8155" s="6" t="str">
        <f t="shared" si="402"/>
        <v>module=smail_deal</v>
      </c>
    </row>
    <row r="8156" spans="1:6" ht="30" customHeight="1">
      <c r="A8156" s="3" t="s">
        <v>2</v>
      </c>
      <c r="B8156" s="3" t="s">
        <v>14515</v>
      </c>
      <c r="C8156" s="3" t="s">
        <v>17816</v>
      </c>
      <c r="D8156" s="12" t="s">
        <v>22044</v>
      </c>
      <c r="E8156" s="6" t="str">
        <f t="shared" si="401"/>
        <v>module=gmail_deal</v>
      </c>
      <c r="F8156" s="6" t="str">
        <f t="shared" si="402"/>
        <v>module=smail_deal</v>
      </c>
    </row>
    <row r="8157" spans="1:6" ht="30" customHeight="1">
      <c r="A8157" s="3" t="s">
        <v>2</v>
      </c>
      <c r="B8157" s="3" t="s">
        <v>14516</v>
      </c>
      <c r="C8157" s="3" t="s">
        <v>17817</v>
      </c>
      <c r="D8157" s="12" t="s">
        <v>22045</v>
      </c>
      <c r="E8157" s="6" t="str">
        <f t="shared" si="401"/>
        <v>module=gmail_deal</v>
      </c>
      <c r="F8157" s="6" t="str">
        <f t="shared" si="402"/>
        <v>module=smail_deal</v>
      </c>
    </row>
    <row r="8158" spans="1:6" ht="30" customHeight="1">
      <c r="A8158" s="3" t="s">
        <v>2</v>
      </c>
      <c r="B8158" s="3" t="s">
        <v>14517</v>
      </c>
      <c r="C8158" s="3" t="s">
        <v>17818</v>
      </c>
      <c r="D8158" s="12" t="s">
        <v>22046</v>
      </c>
      <c r="E8158" s="6" t="str">
        <f t="shared" si="401"/>
        <v>module=gmail_deal</v>
      </c>
      <c r="F8158" s="6" t="str">
        <f t="shared" si="402"/>
        <v>module=smail_deal</v>
      </c>
    </row>
    <row r="8159" spans="1:6" ht="30" customHeight="1">
      <c r="A8159" s="3" t="s">
        <v>2</v>
      </c>
      <c r="B8159" s="3" t="s">
        <v>14518</v>
      </c>
      <c r="C8159" s="3" t="s">
        <v>17819</v>
      </c>
      <c r="D8159" s="12" t="s">
        <v>22047</v>
      </c>
      <c r="E8159" s="6" t="str">
        <f t="shared" si="401"/>
        <v>module=gmail_deal</v>
      </c>
      <c r="F8159" s="6" t="str">
        <f t="shared" si="402"/>
        <v>module=smail_deal</v>
      </c>
    </row>
    <row r="8160" spans="1:6" ht="30" customHeight="1">
      <c r="A8160" s="3" t="s">
        <v>2</v>
      </c>
      <c r="B8160" s="3" t="s">
        <v>14519</v>
      </c>
      <c r="C8160" s="3" t="s">
        <v>17820</v>
      </c>
      <c r="D8160" s="12" t="s">
        <v>22048</v>
      </c>
      <c r="E8160" s="6" t="str">
        <f t="shared" si="401"/>
        <v>module=gmail_deal</v>
      </c>
      <c r="F8160" s="6" t="str">
        <f t="shared" si="402"/>
        <v>module=smail_deal</v>
      </c>
    </row>
    <row r="8161" spans="1:6" ht="30" customHeight="1">
      <c r="A8161" s="3" t="s">
        <v>2</v>
      </c>
      <c r="B8161" s="3" t="s">
        <v>14520</v>
      </c>
      <c r="C8161" s="3" t="s">
        <v>17821</v>
      </c>
      <c r="D8161" s="12" t="s">
        <v>22049</v>
      </c>
      <c r="E8161" s="6" t="str">
        <f t="shared" si="401"/>
        <v>module=gmail_deal</v>
      </c>
      <c r="F8161" s="6" t="str">
        <f t="shared" si="402"/>
        <v>module=smail_deal</v>
      </c>
    </row>
    <row r="8162" spans="1:6" ht="30" customHeight="1">
      <c r="A8162" s="3" t="s">
        <v>2</v>
      </c>
      <c r="B8162" s="3" t="s">
        <v>14521</v>
      </c>
      <c r="C8162" s="3" t="s">
        <v>17822</v>
      </c>
      <c r="D8162" s="12" t="s">
        <v>22050</v>
      </c>
      <c r="E8162" s="6" t="str">
        <f t="shared" si="401"/>
        <v>module=gmail_deal</v>
      </c>
      <c r="F8162" s="6" t="str">
        <f t="shared" si="402"/>
        <v>module=smail_deal</v>
      </c>
    </row>
    <row r="8163" spans="1:6" ht="30" customHeight="1">
      <c r="A8163" s="3" t="s">
        <v>2</v>
      </c>
      <c r="B8163" s="3" t="s">
        <v>14522</v>
      </c>
      <c r="C8163" s="3" t="s">
        <v>17823</v>
      </c>
      <c r="D8163" s="12" t="s">
        <v>22051</v>
      </c>
      <c r="E8163" s="6" t="str">
        <f t="shared" si="401"/>
        <v>module=gmail_deal</v>
      </c>
      <c r="F8163" s="6" t="str">
        <f t="shared" si="402"/>
        <v>module=smail_deal</v>
      </c>
    </row>
    <row r="8164" spans="1:6" ht="30" customHeight="1">
      <c r="A8164" s="3" t="s">
        <v>2</v>
      </c>
      <c r="B8164" s="3" t="s">
        <v>14523</v>
      </c>
      <c r="C8164" s="3" t="s">
        <v>17824</v>
      </c>
      <c r="D8164" s="12" t="s">
        <v>22052</v>
      </c>
      <c r="E8164" s="6" t="str">
        <f t="shared" si="401"/>
        <v>module=gmail_deal</v>
      </c>
      <c r="F8164" s="6" t="str">
        <f t="shared" si="402"/>
        <v>module=smail_deal</v>
      </c>
    </row>
    <row r="8165" spans="1:6" ht="30" customHeight="1">
      <c r="A8165" s="3" t="s">
        <v>2</v>
      </c>
      <c r="B8165" s="3" t="s">
        <v>14524</v>
      </c>
      <c r="C8165" s="3" t="s">
        <v>17825</v>
      </c>
      <c r="D8165" s="12" t="s">
        <v>22053</v>
      </c>
      <c r="E8165" s="6" t="str">
        <f t="shared" si="401"/>
        <v>module=gmail_deal</v>
      </c>
      <c r="F8165" s="6" t="str">
        <f t="shared" si="402"/>
        <v>module=smail_deal</v>
      </c>
    </row>
    <row r="8166" spans="1:6" ht="30" customHeight="1">
      <c r="A8166" s="3" t="s">
        <v>2</v>
      </c>
      <c r="B8166" s="3" t="s">
        <v>14525</v>
      </c>
      <c r="C8166" s="3" t="s">
        <v>17826</v>
      </c>
      <c r="D8166" s="12" t="s">
        <v>22054</v>
      </c>
      <c r="E8166" s="6" t="str">
        <f t="shared" si="401"/>
        <v>module=gmail_deal</v>
      </c>
      <c r="F8166" s="6" t="str">
        <f t="shared" si="402"/>
        <v>module=smail_deal</v>
      </c>
    </row>
    <row r="8167" spans="1:6" ht="30" customHeight="1">
      <c r="A8167" s="3" t="s">
        <v>2</v>
      </c>
      <c r="B8167" s="3" t="s">
        <v>14526</v>
      </c>
      <c r="C8167" s="3" t="s">
        <v>17827</v>
      </c>
      <c r="D8167" s="12" t="s">
        <v>22055</v>
      </c>
      <c r="E8167" s="6" t="str">
        <f t="shared" si="401"/>
        <v>module=gmail_deal</v>
      </c>
      <c r="F8167" s="6" t="str">
        <f t="shared" si="402"/>
        <v>module=smail_deal</v>
      </c>
    </row>
    <row r="8168" spans="1:6" ht="30" customHeight="1">
      <c r="A8168" s="3" t="s">
        <v>2</v>
      </c>
      <c r="B8168" s="3" t="s">
        <v>14527</v>
      </c>
      <c r="C8168" s="3" t="s">
        <v>17828</v>
      </c>
      <c r="D8168" s="12" t="s">
        <v>22056</v>
      </c>
      <c r="E8168" s="6" t="str">
        <f t="shared" si="401"/>
        <v>module=gmail_deal</v>
      </c>
      <c r="F8168" s="6" t="str">
        <f t="shared" si="402"/>
        <v>module=smail_deal</v>
      </c>
    </row>
    <row r="8169" spans="1:6" ht="30" customHeight="1">
      <c r="A8169" s="3" t="s">
        <v>2</v>
      </c>
      <c r="B8169" s="3" t="s">
        <v>14528</v>
      </c>
      <c r="C8169" s="3" t="s">
        <v>17829</v>
      </c>
      <c r="D8169" s="12" t="s">
        <v>22057</v>
      </c>
      <c r="E8169" s="6" t="str">
        <f t="shared" si="401"/>
        <v>module=gmail_deal</v>
      </c>
      <c r="F8169" s="6" t="str">
        <f t="shared" si="402"/>
        <v>module=smail_deal</v>
      </c>
    </row>
    <row r="8170" spans="1:6" ht="30" customHeight="1">
      <c r="A8170" s="3" t="s">
        <v>2</v>
      </c>
      <c r="B8170" s="3" t="s">
        <v>14529</v>
      </c>
      <c r="C8170" s="3" t="s">
        <v>17830</v>
      </c>
      <c r="D8170" s="12" t="s">
        <v>22058</v>
      </c>
      <c r="E8170" s="6" t="str">
        <f t="shared" si="401"/>
        <v>module=gmail_deal</v>
      </c>
      <c r="F8170" s="6" t="str">
        <f t="shared" si="402"/>
        <v>module=smail_deal</v>
      </c>
    </row>
    <row r="8171" spans="1:6" ht="30" customHeight="1">
      <c r="A8171" s="3" t="s">
        <v>2</v>
      </c>
      <c r="B8171" s="3" t="s">
        <v>14530</v>
      </c>
      <c r="C8171" s="3" t="s">
        <v>17831</v>
      </c>
      <c r="D8171" s="12" t="s">
        <v>22059</v>
      </c>
      <c r="E8171" s="6" t="str">
        <f t="shared" si="401"/>
        <v>module=gmail_deal</v>
      </c>
      <c r="F8171" s="6" t="str">
        <f t="shared" si="402"/>
        <v>module=smail_deal</v>
      </c>
    </row>
    <row r="8172" spans="1:6" ht="30" customHeight="1">
      <c r="A8172" s="3" t="s">
        <v>2</v>
      </c>
      <c r="B8172" s="3" t="s">
        <v>14531</v>
      </c>
      <c r="C8172" s="3" t="s">
        <v>17832</v>
      </c>
      <c r="D8172" s="12" t="s">
        <v>22060</v>
      </c>
      <c r="E8172" s="6" t="str">
        <f t="shared" ref="E8172:E8203" si="403">HYPERLINK("http://www.ssc.wisc.edu/wlsresearch/documentation/waves/?wave=grad2k&amp;module=gmail_values","module=gmail_values")</f>
        <v>module=gmail_values</v>
      </c>
      <c r="F8172" s="6" t="str">
        <f t="shared" ref="F8172:F8203" si="404">HYPERLINK("http://www.ssc.wisc.edu/wlsresearch/documentation/waves/?wave=sib2k&amp;module=smail_values","module=smail_values")</f>
        <v>module=smail_values</v>
      </c>
    </row>
    <row r="8173" spans="1:6" ht="30" customHeight="1">
      <c r="A8173" s="3" t="s">
        <v>2</v>
      </c>
      <c r="B8173" s="3" t="s">
        <v>14532</v>
      </c>
      <c r="C8173" s="3" t="s">
        <v>17833</v>
      </c>
      <c r="D8173" s="12" t="s">
        <v>22061</v>
      </c>
      <c r="E8173" s="6" t="str">
        <f t="shared" si="403"/>
        <v>module=gmail_values</v>
      </c>
      <c r="F8173" s="6" t="str">
        <f t="shared" si="404"/>
        <v>module=smail_values</v>
      </c>
    </row>
    <row r="8174" spans="1:6" ht="30" customHeight="1">
      <c r="A8174" s="3" t="s">
        <v>2</v>
      </c>
      <c r="B8174" s="3" t="s">
        <v>14533</v>
      </c>
      <c r="C8174" s="3" t="s">
        <v>17834</v>
      </c>
      <c r="D8174" s="12" t="s">
        <v>22062</v>
      </c>
      <c r="E8174" s="6" t="str">
        <f t="shared" si="403"/>
        <v>module=gmail_values</v>
      </c>
      <c r="F8174" s="6" t="str">
        <f t="shared" si="404"/>
        <v>module=smail_values</v>
      </c>
    </row>
    <row r="8175" spans="1:6" ht="30" customHeight="1">
      <c r="A8175" s="3" t="s">
        <v>2</v>
      </c>
      <c r="B8175" s="3" t="s">
        <v>14534</v>
      </c>
      <c r="C8175" s="3" t="s">
        <v>17835</v>
      </c>
      <c r="D8175" s="12" t="s">
        <v>22063</v>
      </c>
      <c r="E8175" s="6" t="str">
        <f t="shared" si="403"/>
        <v>module=gmail_values</v>
      </c>
      <c r="F8175" s="6" t="str">
        <f t="shared" si="404"/>
        <v>module=smail_values</v>
      </c>
    </row>
    <row r="8176" spans="1:6" ht="30" customHeight="1">
      <c r="A8176" s="3" t="s">
        <v>2</v>
      </c>
      <c r="B8176" s="3" t="s">
        <v>14535</v>
      </c>
      <c r="C8176" s="3" t="s">
        <v>17836</v>
      </c>
      <c r="D8176" s="12" t="s">
        <v>22064</v>
      </c>
      <c r="E8176" s="6" t="str">
        <f t="shared" si="403"/>
        <v>module=gmail_values</v>
      </c>
      <c r="F8176" s="6" t="str">
        <f t="shared" si="404"/>
        <v>module=smail_values</v>
      </c>
    </row>
    <row r="8177" spans="1:6" ht="30" customHeight="1">
      <c r="A8177" s="3" t="s">
        <v>2</v>
      </c>
      <c r="B8177" s="3" t="s">
        <v>14536</v>
      </c>
      <c r="C8177" s="3" t="s">
        <v>17837</v>
      </c>
      <c r="D8177" s="12" t="s">
        <v>22065</v>
      </c>
      <c r="E8177" s="6" t="str">
        <f t="shared" si="403"/>
        <v>module=gmail_values</v>
      </c>
      <c r="F8177" s="6" t="str">
        <f t="shared" si="404"/>
        <v>module=smail_values</v>
      </c>
    </row>
    <row r="8178" spans="1:6" ht="30" customHeight="1">
      <c r="A8178" s="3" t="s">
        <v>2</v>
      </c>
      <c r="B8178" s="3" t="s">
        <v>14537</v>
      </c>
      <c r="C8178" s="3" t="s">
        <v>17838</v>
      </c>
      <c r="D8178" s="12" t="s">
        <v>22066</v>
      </c>
      <c r="E8178" s="6" t="str">
        <f t="shared" si="403"/>
        <v>module=gmail_values</v>
      </c>
      <c r="F8178" s="6" t="str">
        <f t="shared" si="404"/>
        <v>module=smail_values</v>
      </c>
    </row>
    <row r="8179" spans="1:6" ht="30" customHeight="1">
      <c r="A8179" s="3" t="s">
        <v>2</v>
      </c>
      <c r="B8179" s="3" t="s">
        <v>14538</v>
      </c>
      <c r="C8179" s="3" t="s">
        <v>17839</v>
      </c>
      <c r="D8179" s="12" t="s">
        <v>22067</v>
      </c>
      <c r="E8179" s="6" t="str">
        <f t="shared" si="403"/>
        <v>module=gmail_values</v>
      </c>
      <c r="F8179" s="6" t="str">
        <f t="shared" si="404"/>
        <v>module=smail_values</v>
      </c>
    </row>
    <row r="8180" spans="1:6" ht="30" customHeight="1">
      <c r="A8180" s="3" t="s">
        <v>2</v>
      </c>
      <c r="B8180" s="3" t="s">
        <v>14539</v>
      </c>
      <c r="C8180" s="3" t="s">
        <v>17840</v>
      </c>
      <c r="D8180" s="12" t="s">
        <v>22068</v>
      </c>
      <c r="E8180" s="6" t="str">
        <f t="shared" si="403"/>
        <v>module=gmail_values</v>
      </c>
      <c r="F8180" s="6" t="str">
        <f t="shared" si="404"/>
        <v>module=smail_values</v>
      </c>
    </row>
    <row r="8181" spans="1:6" ht="30" customHeight="1">
      <c r="A8181" s="3" t="s">
        <v>2</v>
      </c>
      <c r="B8181" s="3" t="s">
        <v>14540</v>
      </c>
      <c r="C8181" s="3" t="s">
        <v>17841</v>
      </c>
      <c r="D8181" s="12" t="s">
        <v>22069</v>
      </c>
      <c r="E8181" s="6" t="str">
        <f t="shared" si="403"/>
        <v>module=gmail_values</v>
      </c>
      <c r="F8181" s="6" t="str">
        <f t="shared" si="404"/>
        <v>module=smail_values</v>
      </c>
    </row>
    <row r="8182" spans="1:6" ht="30" customHeight="1">
      <c r="A8182" s="3" t="s">
        <v>2</v>
      </c>
      <c r="B8182" s="3" t="s">
        <v>14541</v>
      </c>
      <c r="C8182" s="3" t="s">
        <v>17842</v>
      </c>
      <c r="D8182" s="12" t="s">
        <v>22070</v>
      </c>
      <c r="E8182" s="6" t="str">
        <f t="shared" si="403"/>
        <v>module=gmail_values</v>
      </c>
      <c r="F8182" s="6" t="str">
        <f t="shared" si="404"/>
        <v>module=smail_values</v>
      </c>
    </row>
    <row r="8183" spans="1:6" ht="30" customHeight="1">
      <c r="A8183" s="3" t="s">
        <v>2</v>
      </c>
      <c r="B8183" s="3" t="s">
        <v>14542</v>
      </c>
      <c r="C8183" s="3" t="s">
        <v>17843</v>
      </c>
      <c r="D8183" s="12" t="s">
        <v>22071</v>
      </c>
      <c r="E8183" s="6" t="str">
        <f t="shared" si="403"/>
        <v>module=gmail_values</v>
      </c>
      <c r="F8183" s="6" t="str">
        <f t="shared" si="404"/>
        <v>module=smail_values</v>
      </c>
    </row>
    <row r="8184" spans="1:6" ht="30" customHeight="1">
      <c r="A8184" s="3" t="s">
        <v>2</v>
      </c>
      <c r="B8184" s="3" t="s">
        <v>14543</v>
      </c>
      <c r="C8184" s="3" t="s">
        <v>17844</v>
      </c>
      <c r="D8184" s="12" t="s">
        <v>22072</v>
      </c>
      <c r="E8184" s="6" t="str">
        <f t="shared" si="403"/>
        <v>module=gmail_values</v>
      </c>
      <c r="F8184" s="6" t="str">
        <f t="shared" si="404"/>
        <v>module=smail_values</v>
      </c>
    </row>
    <row r="8185" spans="1:6" ht="30" customHeight="1">
      <c r="A8185" s="3" t="s">
        <v>2</v>
      </c>
      <c r="B8185" s="3" t="s">
        <v>14544</v>
      </c>
      <c r="C8185" s="3" t="s">
        <v>17845</v>
      </c>
      <c r="D8185" s="12" t="s">
        <v>22073</v>
      </c>
      <c r="E8185" s="6" t="str">
        <f t="shared" si="403"/>
        <v>module=gmail_values</v>
      </c>
      <c r="F8185" s="6" t="str">
        <f t="shared" si="404"/>
        <v>module=smail_values</v>
      </c>
    </row>
    <row r="8186" spans="1:6" ht="30" customHeight="1">
      <c r="A8186" s="3" t="s">
        <v>2</v>
      </c>
      <c r="B8186" s="3" t="s">
        <v>14545</v>
      </c>
      <c r="C8186" s="3" t="s">
        <v>17846</v>
      </c>
      <c r="D8186" s="12" t="s">
        <v>22074</v>
      </c>
      <c r="E8186" s="6" t="str">
        <f t="shared" si="403"/>
        <v>module=gmail_values</v>
      </c>
      <c r="F8186" s="6" t="str">
        <f t="shared" si="404"/>
        <v>module=smail_values</v>
      </c>
    </row>
    <row r="8187" spans="1:6" ht="30" customHeight="1">
      <c r="A8187" s="3" t="s">
        <v>2</v>
      </c>
      <c r="B8187" s="3" t="s">
        <v>14546</v>
      </c>
      <c r="C8187" s="3" t="s">
        <v>17847</v>
      </c>
      <c r="D8187" s="12" t="s">
        <v>22075</v>
      </c>
      <c r="E8187" s="6" t="str">
        <f t="shared" si="403"/>
        <v>module=gmail_values</v>
      </c>
      <c r="F8187" s="6" t="str">
        <f t="shared" si="404"/>
        <v>module=smail_values</v>
      </c>
    </row>
    <row r="8188" spans="1:6" ht="30" customHeight="1">
      <c r="A8188" s="3" t="s">
        <v>2</v>
      </c>
      <c r="B8188" s="3" t="s">
        <v>14547</v>
      </c>
      <c r="C8188" s="3" t="s">
        <v>17848</v>
      </c>
      <c r="D8188" s="12" t="s">
        <v>22076</v>
      </c>
      <c r="E8188" s="6" t="str">
        <f t="shared" si="403"/>
        <v>module=gmail_values</v>
      </c>
      <c r="F8188" s="6" t="str">
        <f t="shared" si="404"/>
        <v>module=smail_values</v>
      </c>
    </row>
    <row r="8189" spans="1:6" ht="30" customHeight="1">
      <c r="A8189" s="3" t="s">
        <v>2</v>
      </c>
      <c r="B8189" s="3" t="s">
        <v>14548</v>
      </c>
      <c r="C8189" s="3" t="s">
        <v>17849</v>
      </c>
      <c r="D8189" s="12" t="s">
        <v>22077</v>
      </c>
      <c r="E8189" s="6" t="str">
        <f t="shared" si="403"/>
        <v>module=gmail_values</v>
      </c>
      <c r="F8189" s="6" t="str">
        <f t="shared" si="404"/>
        <v>module=smail_values</v>
      </c>
    </row>
    <row r="8190" spans="1:6" ht="30" customHeight="1">
      <c r="A8190" s="3" t="s">
        <v>2</v>
      </c>
      <c r="B8190" s="3" t="s">
        <v>14549</v>
      </c>
      <c r="C8190" s="3" t="s">
        <v>17850</v>
      </c>
      <c r="D8190" s="12" t="s">
        <v>22078</v>
      </c>
      <c r="E8190" s="6" t="str">
        <f t="shared" si="403"/>
        <v>module=gmail_values</v>
      </c>
      <c r="F8190" s="6" t="str">
        <f t="shared" si="404"/>
        <v>module=smail_values</v>
      </c>
    </row>
    <row r="8191" spans="1:6" ht="30" customHeight="1">
      <c r="A8191" s="3" t="s">
        <v>2</v>
      </c>
      <c r="B8191" s="3" t="s">
        <v>14550</v>
      </c>
      <c r="C8191" s="3" t="s">
        <v>17851</v>
      </c>
      <c r="D8191" s="12" t="s">
        <v>22079</v>
      </c>
      <c r="E8191" s="6" t="str">
        <f t="shared" si="403"/>
        <v>module=gmail_values</v>
      </c>
      <c r="F8191" s="6" t="str">
        <f t="shared" si="404"/>
        <v>module=smail_values</v>
      </c>
    </row>
    <row r="8192" spans="1:6" ht="30" customHeight="1">
      <c r="A8192" s="3" t="s">
        <v>2</v>
      </c>
      <c r="B8192" s="3" t="s">
        <v>14551</v>
      </c>
      <c r="C8192" s="3" t="s">
        <v>17852</v>
      </c>
      <c r="D8192" s="12" t="s">
        <v>22080</v>
      </c>
      <c r="E8192" s="6" t="str">
        <f t="shared" si="403"/>
        <v>module=gmail_values</v>
      </c>
      <c r="F8192" s="6" t="str">
        <f t="shared" si="404"/>
        <v>module=smail_values</v>
      </c>
    </row>
    <row r="8193" spans="1:6" ht="30" customHeight="1">
      <c r="A8193" s="3" t="s">
        <v>2</v>
      </c>
      <c r="B8193" s="3" t="s">
        <v>14552</v>
      </c>
      <c r="C8193" s="3" t="s">
        <v>17853</v>
      </c>
      <c r="D8193" s="12" t="s">
        <v>22081</v>
      </c>
      <c r="E8193" s="6" t="str">
        <f t="shared" si="403"/>
        <v>module=gmail_values</v>
      </c>
      <c r="F8193" s="6" t="str">
        <f t="shared" si="404"/>
        <v>module=smail_values</v>
      </c>
    </row>
    <row r="8194" spans="1:6" ht="30" customHeight="1">
      <c r="A8194" s="3" t="s">
        <v>2</v>
      </c>
      <c r="B8194" s="3" t="s">
        <v>14553</v>
      </c>
      <c r="C8194" s="3" t="s">
        <v>17854</v>
      </c>
      <c r="D8194" s="12" t="s">
        <v>22082</v>
      </c>
      <c r="E8194" s="6" t="str">
        <f t="shared" si="403"/>
        <v>module=gmail_values</v>
      </c>
      <c r="F8194" s="6" t="str">
        <f t="shared" si="404"/>
        <v>module=smail_values</v>
      </c>
    </row>
    <row r="8195" spans="1:6" ht="30" customHeight="1">
      <c r="A8195" s="3" t="s">
        <v>2</v>
      </c>
      <c r="B8195" s="3" t="s">
        <v>14554</v>
      </c>
      <c r="C8195" s="3" t="s">
        <v>17855</v>
      </c>
      <c r="D8195" s="12" t="s">
        <v>22083</v>
      </c>
      <c r="E8195" s="6" t="str">
        <f t="shared" si="403"/>
        <v>module=gmail_values</v>
      </c>
      <c r="F8195" s="6" t="str">
        <f t="shared" si="404"/>
        <v>module=smail_values</v>
      </c>
    </row>
    <row r="8196" spans="1:6" ht="30" customHeight="1">
      <c r="A8196" s="3" t="s">
        <v>2</v>
      </c>
      <c r="B8196" s="3" t="s">
        <v>14555</v>
      </c>
      <c r="C8196" s="3" t="s">
        <v>17856</v>
      </c>
      <c r="D8196" s="12" t="s">
        <v>22084</v>
      </c>
      <c r="E8196" s="6" t="str">
        <f t="shared" si="403"/>
        <v>module=gmail_values</v>
      </c>
      <c r="F8196" s="6" t="str">
        <f t="shared" si="404"/>
        <v>module=smail_values</v>
      </c>
    </row>
    <row r="8197" spans="1:6" ht="30" customHeight="1">
      <c r="A8197" s="3" t="s">
        <v>2</v>
      </c>
      <c r="B8197" s="3" t="s">
        <v>14556</v>
      </c>
      <c r="C8197" s="3" t="s">
        <v>17857</v>
      </c>
      <c r="D8197" s="12" t="s">
        <v>22085</v>
      </c>
      <c r="E8197" s="6" t="str">
        <f t="shared" si="403"/>
        <v>module=gmail_values</v>
      </c>
      <c r="F8197" s="6" t="str">
        <f t="shared" si="404"/>
        <v>module=smail_values</v>
      </c>
    </row>
    <row r="8198" spans="1:6" ht="30" customHeight="1">
      <c r="A8198" s="3" t="s">
        <v>2</v>
      </c>
      <c r="B8198" s="3" t="s">
        <v>14557</v>
      </c>
      <c r="C8198" s="3" t="s">
        <v>17858</v>
      </c>
      <c r="D8198" s="12" t="s">
        <v>22086</v>
      </c>
      <c r="E8198" s="6" t="str">
        <f t="shared" si="403"/>
        <v>module=gmail_values</v>
      </c>
      <c r="F8198" s="6" t="str">
        <f t="shared" si="404"/>
        <v>module=smail_values</v>
      </c>
    </row>
    <row r="8199" spans="1:6" ht="30" customHeight="1">
      <c r="A8199" s="3" t="s">
        <v>2</v>
      </c>
      <c r="B8199" s="3" t="s">
        <v>14558</v>
      </c>
      <c r="C8199" s="3" t="s">
        <v>17859</v>
      </c>
      <c r="D8199" s="12" t="s">
        <v>22087</v>
      </c>
      <c r="E8199" s="6" t="str">
        <f t="shared" si="403"/>
        <v>module=gmail_values</v>
      </c>
      <c r="F8199" s="6" t="str">
        <f t="shared" si="404"/>
        <v>module=smail_values</v>
      </c>
    </row>
    <row r="8200" spans="1:6" ht="30" customHeight="1">
      <c r="A8200" s="3" t="s">
        <v>2</v>
      </c>
      <c r="B8200" s="3" t="s">
        <v>14559</v>
      </c>
      <c r="C8200" s="3" t="s">
        <v>17860</v>
      </c>
      <c r="D8200" s="12" t="s">
        <v>22088</v>
      </c>
      <c r="E8200" s="6" t="str">
        <f t="shared" si="403"/>
        <v>module=gmail_values</v>
      </c>
      <c r="F8200" s="6" t="str">
        <f t="shared" si="404"/>
        <v>module=smail_values</v>
      </c>
    </row>
    <row r="8201" spans="1:6" ht="30" customHeight="1">
      <c r="A8201" s="3" t="s">
        <v>2</v>
      </c>
      <c r="B8201" s="3" t="s">
        <v>14560</v>
      </c>
      <c r="C8201" s="3" t="s">
        <v>17861</v>
      </c>
      <c r="D8201" s="12" t="s">
        <v>22089</v>
      </c>
      <c r="E8201" s="6" t="str">
        <f t="shared" si="403"/>
        <v>module=gmail_values</v>
      </c>
      <c r="F8201" s="6" t="str">
        <f t="shared" si="404"/>
        <v>module=smail_values</v>
      </c>
    </row>
    <row r="8202" spans="1:6" ht="30" customHeight="1">
      <c r="A8202" s="3" t="s">
        <v>2</v>
      </c>
      <c r="B8202" s="3" t="s">
        <v>14561</v>
      </c>
      <c r="C8202" s="3" t="s">
        <v>17862</v>
      </c>
      <c r="D8202" s="12" t="s">
        <v>22090</v>
      </c>
      <c r="E8202" s="6" t="str">
        <f t="shared" si="403"/>
        <v>module=gmail_values</v>
      </c>
      <c r="F8202" s="6" t="str">
        <f t="shared" si="404"/>
        <v>module=smail_values</v>
      </c>
    </row>
    <row r="8203" spans="1:6" ht="30" customHeight="1">
      <c r="A8203" s="3" t="s">
        <v>2</v>
      </c>
      <c r="B8203" s="3" t="s">
        <v>14562</v>
      </c>
      <c r="C8203" s="3" t="s">
        <v>17863</v>
      </c>
      <c r="D8203" s="12" t="s">
        <v>22091</v>
      </c>
      <c r="E8203" s="6" t="str">
        <f t="shared" si="403"/>
        <v>module=gmail_values</v>
      </c>
      <c r="F8203" s="6" t="str">
        <f t="shared" si="404"/>
        <v>module=smail_values</v>
      </c>
    </row>
    <row r="8204" spans="1:6" ht="30" customHeight="1">
      <c r="A8204" s="3" t="s">
        <v>2</v>
      </c>
      <c r="B8204" s="3" t="s">
        <v>14563</v>
      </c>
      <c r="C8204" s="3" t="s">
        <v>17864</v>
      </c>
      <c r="D8204" s="12" t="s">
        <v>22092</v>
      </c>
      <c r="E8204" s="6" t="str">
        <f t="shared" ref="E8204:E8235" si="405">HYPERLINK("http://www.ssc.wisc.edu/wlsresearch/documentation/waves/?wave=grad2k&amp;module=gmail_values","module=gmail_values")</f>
        <v>module=gmail_values</v>
      </c>
      <c r="F8204" s="6" t="str">
        <f t="shared" ref="F8204:F8235" si="406">HYPERLINK("http://www.ssc.wisc.edu/wlsresearch/documentation/waves/?wave=sib2k&amp;module=smail_values","module=smail_values")</f>
        <v>module=smail_values</v>
      </c>
    </row>
    <row r="8205" spans="1:6" ht="30" customHeight="1">
      <c r="A8205" s="3" t="s">
        <v>2</v>
      </c>
      <c r="B8205" s="3" t="s">
        <v>14564</v>
      </c>
      <c r="C8205" s="3" t="s">
        <v>17865</v>
      </c>
      <c r="D8205" s="12" t="s">
        <v>22093</v>
      </c>
      <c r="E8205" s="6" t="str">
        <f t="shared" si="405"/>
        <v>module=gmail_values</v>
      </c>
      <c r="F8205" s="6" t="str">
        <f t="shared" si="406"/>
        <v>module=smail_values</v>
      </c>
    </row>
    <row r="8206" spans="1:6" ht="30" customHeight="1">
      <c r="A8206" s="3" t="s">
        <v>2</v>
      </c>
      <c r="B8206" s="3" t="s">
        <v>14565</v>
      </c>
      <c r="C8206" s="3" t="s">
        <v>17866</v>
      </c>
      <c r="D8206" s="12" t="s">
        <v>22094</v>
      </c>
      <c r="E8206" s="6" t="str">
        <f t="shared" si="405"/>
        <v>module=gmail_values</v>
      </c>
      <c r="F8206" s="6" t="str">
        <f t="shared" si="406"/>
        <v>module=smail_values</v>
      </c>
    </row>
    <row r="8207" spans="1:6" ht="30" customHeight="1">
      <c r="A8207" s="3" t="s">
        <v>2</v>
      </c>
      <c r="B8207" s="3" t="s">
        <v>14566</v>
      </c>
      <c r="C8207" s="3" t="s">
        <v>17867</v>
      </c>
      <c r="D8207" s="12" t="s">
        <v>22095</v>
      </c>
      <c r="E8207" s="6" t="str">
        <f t="shared" si="405"/>
        <v>module=gmail_values</v>
      </c>
      <c r="F8207" s="6" t="str">
        <f t="shared" si="406"/>
        <v>module=smail_values</v>
      </c>
    </row>
    <row r="8208" spans="1:6" ht="30" customHeight="1">
      <c r="A8208" s="3" t="s">
        <v>2</v>
      </c>
      <c r="B8208" s="3" t="s">
        <v>14567</v>
      </c>
      <c r="C8208" s="3" t="s">
        <v>17868</v>
      </c>
      <c r="D8208" s="12" t="s">
        <v>22096</v>
      </c>
      <c r="E8208" s="6" t="str">
        <f t="shared" si="405"/>
        <v>module=gmail_values</v>
      </c>
      <c r="F8208" s="6" t="str">
        <f t="shared" si="406"/>
        <v>module=smail_values</v>
      </c>
    </row>
    <row r="8209" spans="1:6" ht="30" customHeight="1">
      <c r="A8209" s="3" t="s">
        <v>2</v>
      </c>
      <c r="B8209" s="3" t="s">
        <v>14568</v>
      </c>
      <c r="C8209" s="3" t="s">
        <v>17869</v>
      </c>
      <c r="D8209" s="12" t="s">
        <v>22097</v>
      </c>
      <c r="E8209" s="6" t="str">
        <f t="shared" si="405"/>
        <v>module=gmail_values</v>
      </c>
      <c r="F8209" s="6" t="str">
        <f t="shared" si="406"/>
        <v>module=smail_values</v>
      </c>
    </row>
    <row r="8210" spans="1:6" ht="30" customHeight="1">
      <c r="A8210" s="3" t="s">
        <v>2</v>
      </c>
      <c r="B8210" s="3" t="s">
        <v>14569</v>
      </c>
      <c r="C8210" s="3" t="s">
        <v>17870</v>
      </c>
      <c r="D8210" s="12" t="s">
        <v>22098</v>
      </c>
      <c r="E8210" s="6" t="str">
        <f t="shared" si="405"/>
        <v>module=gmail_values</v>
      </c>
      <c r="F8210" s="6" t="str">
        <f t="shared" si="406"/>
        <v>module=smail_values</v>
      </c>
    </row>
    <row r="8211" spans="1:6" ht="30" customHeight="1">
      <c r="A8211" s="3" t="s">
        <v>2</v>
      </c>
      <c r="B8211" s="3" t="s">
        <v>14570</v>
      </c>
      <c r="C8211" s="3" t="s">
        <v>17871</v>
      </c>
      <c r="D8211" s="12" t="s">
        <v>22099</v>
      </c>
      <c r="E8211" s="6" t="str">
        <f t="shared" si="405"/>
        <v>module=gmail_values</v>
      </c>
      <c r="F8211" s="6" t="str">
        <f t="shared" si="406"/>
        <v>module=smail_values</v>
      </c>
    </row>
    <row r="8212" spans="1:6" ht="30" customHeight="1">
      <c r="A8212" s="3" t="s">
        <v>2</v>
      </c>
      <c r="B8212" s="3" t="s">
        <v>14571</v>
      </c>
      <c r="C8212" s="3" t="s">
        <v>17872</v>
      </c>
      <c r="D8212" s="12" t="s">
        <v>22100</v>
      </c>
      <c r="E8212" s="6" t="str">
        <f t="shared" si="405"/>
        <v>module=gmail_values</v>
      </c>
      <c r="F8212" s="6" t="str">
        <f t="shared" si="406"/>
        <v>module=smail_values</v>
      </c>
    </row>
    <row r="8213" spans="1:6" ht="30" customHeight="1">
      <c r="A8213" s="3" t="s">
        <v>2</v>
      </c>
      <c r="B8213" s="3" t="s">
        <v>14572</v>
      </c>
      <c r="C8213" s="3" t="s">
        <v>17873</v>
      </c>
      <c r="D8213" s="12" t="s">
        <v>22101</v>
      </c>
      <c r="E8213" s="6" t="str">
        <f t="shared" si="405"/>
        <v>module=gmail_values</v>
      </c>
      <c r="F8213" s="6" t="str">
        <f t="shared" si="406"/>
        <v>module=smail_values</v>
      </c>
    </row>
    <row r="8214" spans="1:6" ht="30" customHeight="1">
      <c r="A8214" s="3" t="s">
        <v>2</v>
      </c>
      <c r="B8214" s="3" t="s">
        <v>14573</v>
      </c>
      <c r="C8214" s="3" t="s">
        <v>17874</v>
      </c>
      <c r="D8214" s="12" t="s">
        <v>22102</v>
      </c>
      <c r="E8214" s="6" t="str">
        <f t="shared" si="405"/>
        <v>module=gmail_values</v>
      </c>
      <c r="F8214" s="6" t="str">
        <f t="shared" si="406"/>
        <v>module=smail_values</v>
      </c>
    </row>
    <row r="8215" spans="1:6" ht="30" customHeight="1">
      <c r="A8215" s="3" t="s">
        <v>2</v>
      </c>
      <c r="B8215" s="3" t="s">
        <v>14574</v>
      </c>
      <c r="C8215" s="3" t="s">
        <v>17875</v>
      </c>
      <c r="D8215" s="12" t="s">
        <v>22103</v>
      </c>
      <c r="E8215" s="6" t="str">
        <f t="shared" si="405"/>
        <v>module=gmail_values</v>
      </c>
      <c r="F8215" s="6" t="str">
        <f t="shared" si="406"/>
        <v>module=smail_values</v>
      </c>
    </row>
    <row r="8216" spans="1:6" ht="30" customHeight="1">
      <c r="A8216" s="3" t="s">
        <v>2</v>
      </c>
      <c r="B8216" s="3" t="s">
        <v>14575</v>
      </c>
      <c r="C8216" s="3" t="s">
        <v>17876</v>
      </c>
      <c r="D8216" s="12" t="s">
        <v>22104</v>
      </c>
      <c r="E8216" s="6" t="str">
        <f t="shared" si="405"/>
        <v>module=gmail_values</v>
      </c>
      <c r="F8216" s="6" t="str">
        <f t="shared" si="406"/>
        <v>module=smail_values</v>
      </c>
    </row>
    <row r="8217" spans="1:6" ht="30" customHeight="1">
      <c r="A8217" s="3" t="s">
        <v>2</v>
      </c>
      <c r="B8217" s="3" t="s">
        <v>14576</v>
      </c>
      <c r="C8217" s="3" t="s">
        <v>17877</v>
      </c>
      <c r="D8217" s="12" t="s">
        <v>22105</v>
      </c>
      <c r="E8217" s="6" t="str">
        <f t="shared" si="405"/>
        <v>module=gmail_values</v>
      </c>
      <c r="F8217" s="6" t="str">
        <f t="shared" si="406"/>
        <v>module=smail_values</v>
      </c>
    </row>
    <row r="8218" spans="1:6" ht="30" customHeight="1">
      <c r="A8218" s="3" t="s">
        <v>2</v>
      </c>
      <c r="B8218" s="3" t="s">
        <v>14577</v>
      </c>
      <c r="C8218" s="3" t="s">
        <v>17878</v>
      </c>
      <c r="D8218" s="12" t="s">
        <v>22106</v>
      </c>
      <c r="E8218" s="6" t="str">
        <f t="shared" si="405"/>
        <v>module=gmail_values</v>
      </c>
      <c r="F8218" s="6" t="str">
        <f t="shared" si="406"/>
        <v>module=smail_values</v>
      </c>
    </row>
    <row r="8219" spans="1:6" ht="30" customHeight="1">
      <c r="A8219" s="3" t="s">
        <v>2</v>
      </c>
      <c r="B8219" s="3" t="s">
        <v>14578</v>
      </c>
      <c r="C8219" s="3" t="s">
        <v>17879</v>
      </c>
      <c r="D8219" s="12" t="s">
        <v>22107</v>
      </c>
      <c r="E8219" s="6" t="str">
        <f t="shared" si="405"/>
        <v>module=gmail_values</v>
      </c>
      <c r="F8219" s="6" t="str">
        <f t="shared" si="406"/>
        <v>module=smail_values</v>
      </c>
    </row>
    <row r="8220" spans="1:6" ht="30" customHeight="1">
      <c r="A8220" s="3" t="s">
        <v>2</v>
      </c>
      <c r="B8220" s="3" t="s">
        <v>14579</v>
      </c>
      <c r="C8220" s="3" t="s">
        <v>17880</v>
      </c>
      <c r="D8220" s="12" t="s">
        <v>22108</v>
      </c>
      <c r="E8220" s="6" t="str">
        <f t="shared" si="405"/>
        <v>module=gmail_values</v>
      </c>
      <c r="F8220" s="6" t="str">
        <f t="shared" si="406"/>
        <v>module=smail_values</v>
      </c>
    </row>
    <row r="8221" spans="1:6" ht="30" customHeight="1">
      <c r="A8221" s="3" t="s">
        <v>2</v>
      </c>
      <c r="B8221" s="3" t="s">
        <v>14580</v>
      </c>
      <c r="C8221" s="3" t="s">
        <v>17881</v>
      </c>
      <c r="D8221" s="12" t="s">
        <v>22109</v>
      </c>
      <c r="E8221" s="6" t="str">
        <f t="shared" si="405"/>
        <v>module=gmail_values</v>
      </c>
      <c r="F8221" s="6" t="str">
        <f t="shared" si="406"/>
        <v>module=smail_values</v>
      </c>
    </row>
    <row r="8222" spans="1:6" ht="30" customHeight="1">
      <c r="A8222" s="3" t="s">
        <v>2</v>
      </c>
      <c r="B8222" s="3" t="s">
        <v>14581</v>
      </c>
      <c r="C8222" s="3" t="s">
        <v>17882</v>
      </c>
      <c r="D8222" s="12" t="s">
        <v>22110</v>
      </c>
      <c r="E8222" s="6" t="str">
        <f t="shared" si="405"/>
        <v>module=gmail_values</v>
      </c>
      <c r="F8222" s="6" t="str">
        <f t="shared" si="406"/>
        <v>module=smail_values</v>
      </c>
    </row>
    <row r="8223" spans="1:6" ht="30" customHeight="1">
      <c r="A8223" s="3" t="s">
        <v>2</v>
      </c>
      <c r="B8223" s="3" t="s">
        <v>14582</v>
      </c>
      <c r="C8223" s="3" t="s">
        <v>17883</v>
      </c>
      <c r="D8223" s="12" t="s">
        <v>22111</v>
      </c>
      <c r="E8223" s="6" t="str">
        <f t="shared" si="405"/>
        <v>module=gmail_values</v>
      </c>
      <c r="F8223" s="6" t="str">
        <f t="shared" si="406"/>
        <v>module=smail_values</v>
      </c>
    </row>
    <row r="8224" spans="1:6" ht="30" customHeight="1">
      <c r="A8224" s="3" t="s">
        <v>2</v>
      </c>
      <c r="B8224" s="3" t="s">
        <v>14583</v>
      </c>
      <c r="C8224" s="3" t="s">
        <v>17884</v>
      </c>
      <c r="D8224" s="12" t="s">
        <v>22112</v>
      </c>
      <c r="E8224" s="6" t="str">
        <f t="shared" si="405"/>
        <v>module=gmail_values</v>
      </c>
      <c r="F8224" s="6" t="str">
        <f t="shared" si="406"/>
        <v>module=smail_values</v>
      </c>
    </row>
    <row r="8225" spans="1:6" ht="30" customHeight="1">
      <c r="A8225" s="3" t="s">
        <v>2</v>
      </c>
      <c r="B8225" s="3" t="s">
        <v>14584</v>
      </c>
      <c r="C8225" s="3" t="s">
        <v>17885</v>
      </c>
      <c r="D8225" s="12" t="s">
        <v>22113</v>
      </c>
      <c r="E8225" s="6" t="str">
        <f t="shared" si="405"/>
        <v>module=gmail_values</v>
      </c>
      <c r="F8225" s="6" t="str">
        <f t="shared" si="406"/>
        <v>module=smail_values</v>
      </c>
    </row>
    <row r="8226" spans="1:6" ht="30" customHeight="1">
      <c r="A8226" s="3" t="s">
        <v>2</v>
      </c>
      <c r="B8226" s="3" t="s">
        <v>14585</v>
      </c>
      <c r="C8226" s="3" t="s">
        <v>17886</v>
      </c>
      <c r="D8226" s="12" t="s">
        <v>22114</v>
      </c>
      <c r="E8226" s="6" t="str">
        <f t="shared" si="405"/>
        <v>module=gmail_values</v>
      </c>
      <c r="F8226" s="6" t="str">
        <f t="shared" si="406"/>
        <v>module=smail_values</v>
      </c>
    </row>
    <row r="8227" spans="1:6" ht="30" customHeight="1">
      <c r="A8227" s="3" t="s">
        <v>2</v>
      </c>
      <c r="B8227" s="3" t="s">
        <v>14586</v>
      </c>
      <c r="C8227" s="3" t="s">
        <v>17887</v>
      </c>
      <c r="D8227" s="12" t="s">
        <v>22115</v>
      </c>
      <c r="E8227" s="6" t="str">
        <f t="shared" si="405"/>
        <v>module=gmail_values</v>
      </c>
      <c r="F8227" s="6" t="str">
        <f t="shared" si="406"/>
        <v>module=smail_values</v>
      </c>
    </row>
    <row r="8228" spans="1:6" ht="30" customHeight="1">
      <c r="A8228" s="3" t="s">
        <v>2</v>
      </c>
      <c r="B8228" s="3" t="s">
        <v>14587</v>
      </c>
      <c r="C8228" s="3" t="s">
        <v>17888</v>
      </c>
      <c r="D8228" s="12" t="s">
        <v>22116</v>
      </c>
      <c r="E8228" s="6" t="str">
        <f t="shared" si="405"/>
        <v>module=gmail_values</v>
      </c>
      <c r="F8228" s="6" t="str">
        <f t="shared" si="406"/>
        <v>module=smail_values</v>
      </c>
    </row>
    <row r="8229" spans="1:6" ht="30" customHeight="1">
      <c r="A8229" s="3" t="s">
        <v>2</v>
      </c>
      <c r="B8229" s="3" t="s">
        <v>14588</v>
      </c>
      <c r="C8229" s="3" t="s">
        <v>17889</v>
      </c>
      <c r="D8229" s="12" t="s">
        <v>22117</v>
      </c>
      <c r="E8229" s="6" t="str">
        <f t="shared" si="405"/>
        <v>module=gmail_values</v>
      </c>
      <c r="F8229" s="6" t="str">
        <f t="shared" si="406"/>
        <v>module=smail_values</v>
      </c>
    </row>
    <row r="8230" spans="1:6" ht="30" customHeight="1">
      <c r="A8230" s="3" t="s">
        <v>2</v>
      </c>
      <c r="B8230" s="3" t="s">
        <v>14589</v>
      </c>
      <c r="C8230" s="3" t="s">
        <v>17890</v>
      </c>
      <c r="D8230" s="12" t="s">
        <v>22118</v>
      </c>
      <c r="E8230" s="6" t="str">
        <f t="shared" si="405"/>
        <v>module=gmail_values</v>
      </c>
      <c r="F8230" s="6" t="str">
        <f t="shared" si="406"/>
        <v>module=smail_values</v>
      </c>
    </row>
    <row r="8231" spans="1:6" ht="30" customHeight="1">
      <c r="A8231" s="3" t="s">
        <v>2</v>
      </c>
      <c r="B8231" s="3" t="s">
        <v>14590</v>
      </c>
      <c r="C8231" s="3" t="s">
        <v>17891</v>
      </c>
      <c r="D8231" s="12" t="s">
        <v>22119</v>
      </c>
      <c r="E8231" s="6" t="str">
        <f t="shared" si="405"/>
        <v>module=gmail_values</v>
      </c>
      <c r="F8231" s="6" t="str">
        <f t="shared" si="406"/>
        <v>module=smail_values</v>
      </c>
    </row>
    <row r="8232" spans="1:6" ht="30" customHeight="1">
      <c r="A8232" s="3" t="s">
        <v>2</v>
      </c>
      <c r="B8232" s="3" t="s">
        <v>14591</v>
      </c>
      <c r="C8232" s="3" t="s">
        <v>17892</v>
      </c>
      <c r="D8232" s="12" t="s">
        <v>22120</v>
      </c>
      <c r="E8232" s="6" t="str">
        <f t="shared" si="405"/>
        <v>module=gmail_values</v>
      </c>
      <c r="F8232" s="6" t="str">
        <f t="shared" si="406"/>
        <v>module=smail_values</v>
      </c>
    </row>
    <row r="8233" spans="1:6" ht="30" customHeight="1">
      <c r="A8233" s="3" t="s">
        <v>2</v>
      </c>
      <c r="B8233" s="3" t="s">
        <v>14592</v>
      </c>
      <c r="C8233" s="3" t="s">
        <v>17893</v>
      </c>
      <c r="D8233" s="12" t="s">
        <v>22121</v>
      </c>
      <c r="E8233" s="6" t="str">
        <f t="shared" si="405"/>
        <v>module=gmail_values</v>
      </c>
      <c r="F8233" s="6" t="str">
        <f t="shared" si="406"/>
        <v>module=smail_values</v>
      </c>
    </row>
    <row r="8234" spans="1:6" ht="30" customHeight="1">
      <c r="A8234" s="3" t="s">
        <v>2</v>
      </c>
      <c r="B8234" s="3" t="s">
        <v>14593</v>
      </c>
      <c r="C8234" s="3" t="s">
        <v>17894</v>
      </c>
      <c r="D8234" s="12" t="s">
        <v>22122</v>
      </c>
      <c r="E8234" s="6" t="str">
        <f t="shared" si="405"/>
        <v>module=gmail_values</v>
      </c>
      <c r="F8234" s="6" t="str">
        <f t="shared" si="406"/>
        <v>module=smail_values</v>
      </c>
    </row>
    <row r="8235" spans="1:6" ht="30" customHeight="1">
      <c r="A8235" s="3" t="s">
        <v>2</v>
      </c>
      <c r="B8235" s="3" t="s">
        <v>14594</v>
      </c>
      <c r="C8235" s="3" t="s">
        <v>17895</v>
      </c>
      <c r="D8235" s="12" t="s">
        <v>22123</v>
      </c>
      <c r="E8235" s="6" t="str">
        <f t="shared" si="405"/>
        <v>module=gmail_values</v>
      </c>
      <c r="F8235" s="6" t="str">
        <f t="shared" si="406"/>
        <v>module=smail_values</v>
      </c>
    </row>
    <row r="8236" spans="1:6" ht="30" customHeight="1">
      <c r="A8236" s="3" t="s">
        <v>2</v>
      </c>
      <c r="B8236" s="3" t="s">
        <v>14595</v>
      </c>
      <c r="C8236" s="3" t="s">
        <v>17896</v>
      </c>
      <c r="D8236" s="12" t="s">
        <v>22124</v>
      </c>
      <c r="E8236" s="6" t="str">
        <f t="shared" ref="E8236:E8267" si="407">HYPERLINK("http://www.ssc.wisc.edu/wlsresearch/documentation/waves/?wave=grad2k&amp;module=gmail_values","module=gmail_values")</f>
        <v>module=gmail_values</v>
      </c>
      <c r="F8236" s="6" t="str">
        <f t="shared" ref="F8236:F8267" si="408">HYPERLINK("http://www.ssc.wisc.edu/wlsresearch/documentation/waves/?wave=sib2k&amp;module=smail_values","module=smail_values")</f>
        <v>module=smail_values</v>
      </c>
    </row>
    <row r="8237" spans="1:6" ht="30" customHeight="1">
      <c r="A8237" s="3" t="s">
        <v>2</v>
      </c>
      <c r="B8237" s="3" t="s">
        <v>14596</v>
      </c>
      <c r="C8237" s="3" t="s">
        <v>17897</v>
      </c>
      <c r="D8237" s="12" t="s">
        <v>22125</v>
      </c>
      <c r="E8237" s="6" t="str">
        <f t="shared" si="407"/>
        <v>module=gmail_values</v>
      </c>
      <c r="F8237" s="6" t="str">
        <f t="shared" si="408"/>
        <v>module=smail_values</v>
      </c>
    </row>
    <row r="8238" spans="1:6" ht="30" customHeight="1">
      <c r="A8238" s="3" t="s">
        <v>2</v>
      </c>
      <c r="B8238" s="3" t="s">
        <v>14597</v>
      </c>
      <c r="C8238" s="3" t="s">
        <v>17898</v>
      </c>
      <c r="D8238" s="12" t="s">
        <v>22126</v>
      </c>
      <c r="E8238" s="6" t="str">
        <f t="shared" si="407"/>
        <v>module=gmail_values</v>
      </c>
      <c r="F8238" s="6" t="str">
        <f t="shared" si="408"/>
        <v>module=smail_values</v>
      </c>
    </row>
    <row r="8239" spans="1:6" ht="30" customHeight="1">
      <c r="A8239" s="3" t="s">
        <v>2</v>
      </c>
      <c r="B8239" s="3" t="s">
        <v>14598</v>
      </c>
      <c r="C8239" s="3" t="s">
        <v>17899</v>
      </c>
      <c r="D8239" s="12" t="s">
        <v>22127</v>
      </c>
      <c r="E8239" s="6" t="str">
        <f t="shared" si="407"/>
        <v>module=gmail_values</v>
      </c>
      <c r="F8239" s="6" t="str">
        <f t="shared" si="408"/>
        <v>module=smail_values</v>
      </c>
    </row>
    <row r="8240" spans="1:6" ht="30" customHeight="1">
      <c r="A8240" s="3" t="s">
        <v>2</v>
      </c>
      <c r="B8240" s="3" t="s">
        <v>14599</v>
      </c>
      <c r="C8240" s="3" t="s">
        <v>17900</v>
      </c>
      <c r="D8240" s="12" t="s">
        <v>22128</v>
      </c>
      <c r="E8240" s="6" t="str">
        <f t="shared" si="407"/>
        <v>module=gmail_values</v>
      </c>
      <c r="F8240" s="6" t="str">
        <f t="shared" si="408"/>
        <v>module=smail_values</v>
      </c>
    </row>
    <row r="8241" spans="1:6" ht="30" customHeight="1">
      <c r="A8241" s="3" t="s">
        <v>2</v>
      </c>
      <c r="B8241" s="3" t="s">
        <v>14600</v>
      </c>
      <c r="C8241" s="3" t="s">
        <v>17901</v>
      </c>
      <c r="D8241" s="12" t="s">
        <v>22129</v>
      </c>
      <c r="E8241" s="6" t="str">
        <f t="shared" si="407"/>
        <v>module=gmail_values</v>
      </c>
      <c r="F8241" s="6" t="str">
        <f t="shared" si="408"/>
        <v>module=smail_values</v>
      </c>
    </row>
    <row r="8242" spans="1:6" ht="30" customHeight="1">
      <c r="A8242" s="3" t="s">
        <v>2</v>
      </c>
      <c r="B8242" s="3" t="s">
        <v>14601</v>
      </c>
      <c r="C8242" s="3" t="s">
        <v>17902</v>
      </c>
      <c r="D8242" s="12" t="s">
        <v>20856</v>
      </c>
      <c r="E8242" s="6" t="str">
        <f t="shared" si="407"/>
        <v>module=gmail_values</v>
      </c>
      <c r="F8242" s="6" t="str">
        <f t="shared" si="408"/>
        <v>module=smail_values</v>
      </c>
    </row>
    <row r="8243" spans="1:6" ht="30" customHeight="1">
      <c r="A8243" s="3" t="s">
        <v>2</v>
      </c>
      <c r="B8243" s="3" t="s">
        <v>14602</v>
      </c>
      <c r="C8243" s="3" t="s">
        <v>17903</v>
      </c>
      <c r="D8243" s="12" t="s">
        <v>20860</v>
      </c>
      <c r="E8243" s="6" t="str">
        <f t="shared" si="407"/>
        <v>module=gmail_values</v>
      </c>
      <c r="F8243" s="6" t="str">
        <f t="shared" si="408"/>
        <v>module=smail_values</v>
      </c>
    </row>
    <row r="8244" spans="1:6" ht="30" customHeight="1">
      <c r="A8244" s="3" t="s">
        <v>2</v>
      </c>
      <c r="B8244" s="3" t="s">
        <v>14603</v>
      </c>
      <c r="C8244" s="3" t="s">
        <v>17904</v>
      </c>
      <c r="D8244" s="12" t="s">
        <v>22130</v>
      </c>
      <c r="E8244" s="6" t="str">
        <f t="shared" si="407"/>
        <v>module=gmail_values</v>
      </c>
      <c r="F8244" s="6" t="str">
        <f t="shared" si="408"/>
        <v>module=smail_values</v>
      </c>
    </row>
    <row r="8245" spans="1:6" ht="30" customHeight="1">
      <c r="A8245" s="3" t="s">
        <v>2</v>
      </c>
      <c r="B8245" s="3" t="s">
        <v>14604</v>
      </c>
      <c r="C8245" s="3" t="s">
        <v>17905</v>
      </c>
      <c r="D8245" s="12" t="s">
        <v>22131</v>
      </c>
      <c r="E8245" s="6" t="str">
        <f t="shared" si="407"/>
        <v>module=gmail_values</v>
      </c>
      <c r="F8245" s="6" t="str">
        <f t="shared" si="408"/>
        <v>module=smail_values</v>
      </c>
    </row>
    <row r="8246" spans="1:6" ht="30" customHeight="1">
      <c r="A8246" s="3" t="s">
        <v>2</v>
      </c>
      <c r="B8246" s="3" t="s">
        <v>14605</v>
      </c>
      <c r="C8246" s="3" t="s">
        <v>17906</v>
      </c>
      <c r="D8246" s="12" t="s">
        <v>22132</v>
      </c>
      <c r="E8246" s="6" t="str">
        <f t="shared" si="407"/>
        <v>module=gmail_values</v>
      </c>
      <c r="F8246" s="6" t="str">
        <f t="shared" si="408"/>
        <v>module=smail_values</v>
      </c>
    </row>
    <row r="8247" spans="1:6" ht="30" customHeight="1">
      <c r="A8247" s="3" t="s">
        <v>2</v>
      </c>
      <c r="B8247" s="3" t="s">
        <v>14606</v>
      </c>
      <c r="C8247" s="3" t="s">
        <v>17907</v>
      </c>
      <c r="D8247" s="12" t="s">
        <v>20852</v>
      </c>
      <c r="E8247" s="6" t="str">
        <f t="shared" si="407"/>
        <v>module=gmail_values</v>
      </c>
      <c r="F8247" s="6" t="str">
        <f t="shared" si="408"/>
        <v>module=smail_values</v>
      </c>
    </row>
    <row r="8248" spans="1:6" ht="30" customHeight="1">
      <c r="A8248" s="3" t="s">
        <v>2</v>
      </c>
      <c r="B8248" s="3" t="s">
        <v>14607</v>
      </c>
      <c r="C8248" s="3" t="s">
        <v>17908</v>
      </c>
      <c r="D8248" s="12" t="s">
        <v>22133</v>
      </c>
      <c r="E8248" s="6" t="str">
        <f t="shared" si="407"/>
        <v>module=gmail_values</v>
      </c>
      <c r="F8248" s="6" t="str">
        <f t="shared" si="408"/>
        <v>module=smail_values</v>
      </c>
    </row>
    <row r="8249" spans="1:6" ht="30" customHeight="1">
      <c r="A8249" s="3" t="s">
        <v>2</v>
      </c>
      <c r="B8249" s="3" t="s">
        <v>14608</v>
      </c>
      <c r="C8249" s="3" t="s">
        <v>17909</v>
      </c>
      <c r="D8249" s="12" t="s">
        <v>22134</v>
      </c>
      <c r="E8249" s="6" t="str">
        <f t="shared" si="407"/>
        <v>module=gmail_values</v>
      </c>
      <c r="F8249" s="6" t="str">
        <f t="shared" si="408"/>
        <v>module=smail_values</v>
      </c>
    </row>
    <row r="8250" spans="1:6" ht="30" customHeight="1">
      <c r="A8250" s="3" t="s">
        <v>2</v>
      </c>
      <c r="B8250" s="3" t="s">
        <v>14609</v>
      </c>
      <c r="C8250" s="3" t="s">
        <v>17910</v>
      </c>
      <c r="D8250" s="12" t="s">
        <v>20861</v>
      </c>
      <c r="E8250" s="6" t="str">
        <f t="shared" si="407"/>
        <v>module=gmail_values</v>
      </c>
      <c r="F8250" s="6" t="str">
        <f t="shared" si="408"/>
        <v>module=smail_values</v>
      </c>
    </row>
    <row r="8251" spans="1:6" ht="30" customHeight="1">
      <c r="A8251" s="3" t="s">
        <v>2</v>
      </c>
      <c r="B8251" s="3" t="s">
        <v>14610</v>
      </c>
      <c r="C8251" s="3" t="s">
        <v>17911</v>
      </c>
      <c r="D8251" s="12" t="s">
        <v>22135</v>
      </c>
      <c r="E8251" s="6" t="str">
        <f t="shared" si="407"/>
        <v>module=gmail_values</v>
      </c>
      <c r="F8251" s="6" t="str">
        <f t="shared" si="408"/>
        <v>module=smail_values</v>
      </c>
    </row>
    <row r="8252" spans="1:6" ht="30" customHeight="1">
      <c r="A8252" s="3" t="s">
        <v>2</v>
      </c>
      <c r="B8252" s="3" t="s">
        <v>14611</v>
      </c>
      <c r="C8252" s="3" t="s">
        <v>17912</v>
      </c>
      <c r="D8252" s="12" t="s">
        <v>20857</v>
      </c>
      <c r="E8252" s="6" t="str">
        <f t="shared" si="407"/>
        <v>module=gmail_values</v>
      </c>
      <c r="F8252" s="6" t="str">
        <f t="shared" si="408"/>
        <v>module=smail_values</v>
      </c>
    </row>
    <row r="8253" spans="1:6" ht="30" customHeight="1">
      <c r="A8253" s="3" t="s">
        <v>2</v>
      </c>
      <c r="B8253" s="3" t="s">
        <v>14612</v>
      </c>
      <c r="C8253" s="3" t="s">
        <v>17913</v>
      </c>
      <c r="D8253" s="12" t="s">
        <v>22136</v>
      </c>
      <c r="E8253" s="6" t="str">
        <f t="shared" si="407"/>
        <v>module=gmail_values</v>
      </c>
      <c r="F8253" s="6" t="str">
        <f t="shared" si="408"/>
        <v>module=smail_values</v>
      </c>
    </row>
    <row r="8254" spans="1:6" ht="30" customHeight="1">
      <c r="A8254" s="3" t="s">
        <v>2</v>
      </c>
      <c r="B8254" s="3" t="s">
        <v>14613</v>
      </c>
      <c r="C8254" s="3" t="s">
        <v>17914</v>
      </c>
      <c r="D8254" s="12" t="s">
        <v>22137</v>
      </c>
      <c r="E8254" s="6" t="str">
        <f t="shared" si="407"/>
        <v>module=gmail_values</v>
      </c>
      <c r="F8254" s="6" t="str">
        <f t="shared" si="408"/>
        <v>module=smail_values</v>
      </c>
    </row>
    <row r="8255" spans="1:6" ht="30" customHeight="1">
      <c r="A8255" s="3" t="s">
        <v>2</v>
      </c>
      <c r="B8255" s="3" t="s">
        <v>14614</v>
      </c>
      <c r="C8255" s="3" t="s">
        <v>17915</v>
      </c>
      <c r="D8255" s="12" t="s">
        <v>22138</v>
      </c>
      <c r="E8255" s="6" t="str">
        <f t="shared" si="407"/>
        <v>module=gmail_values</v>
      </c>
      <c r="F8255" s="6" t="str">
        <f t="shared" si="408"/>
        <v>module=smail_values</v>
      </c>
    </row>
    <row r="8256" spans="1:6" ht="30" customHeight="1">
      <c r="A8256" s="3" t="s">
        <v>2</v>
      </c>
      <c r="B8256" s="3" t="s">
        <v>14615</v>
      </c>
      <c r="C8256" s="3" t="s">
        <v>17916</v>
      </c>
      <c r="D8256" s="12" t="s">
        <v>20862</v>
      </c>
      <c r="E8256" s="6" t="str">
        <f t="shared" si="407"/>
        <v>module=gmail_values</v>
      </c>
      <c r="F8256" s="6" t="str">
        <f t="shared" si="408"/>
        <v>module=smail_values</v>
      </c>
    </row>
    <row r="8257" spans="1:6" ht="30" customHeight="1">
      <c r="A8257" s="3" t="s">
        <v>2</v>
      </c>
      <c r="B8257" s="3" t="s">
        <v>14616</v>
      </c>
      <c r="C8257" s="3" t="s">
        <v>17917</v>
      </c>
      <c r="D8257" s="12" t="s">
        <v>20849</v>
      </c>
      <c r="E8257" s="6" t="str">
        <f t="shared" si="407"/>
        <v>module=gmail_values</v>
      </c>
      <c r="F8257" s="6" t="str">
        <f t="shared" si="408"/>
        <v>module=smail_values</v>
      </c>
    </row>
    <row r="8258" spans="1:6" ht="30" customHeight="1">
      <c r="A8258" s="3" t="s">
        <v>2</v>
      </c>
      <c r="B8258" s="3" t="s">
        <v>14617</v>
      </c>
      <c r="C8258" s="3" t="s">
        <v>17918</v>
      </c>
      <c r="D8258" s="12" t="s">
        <v>20854</v>
      </c>
      <c r="E8258" s="6" t="str">
        <f t="shared" si="407"/>
        <v>module=gmail_values</v>
      </c>
      <c r="F8258" s="6" t="str">
        <f t="shared" si="408"/>
        <v>module=smail_values</v>
      </c>
    </row>
    <row r="8259" spans="1:6" ht="30" customHeight="1">
      <c r="A8259" s="3" t="s">
        <v>2</v>
      </c>
      <c r="B8259" s="3" t="s">
        <v>14618</v>
      </c>
      <c r="C8259" s="3" t="s">
        <v>17919</v>
      </c>
      <c r="D8259" s="12" t="s">
        <v>22139</v>
      </c>
      <c r="E8259" s="6" t="str">
        <f t="shared" si="407"/>
        <v>module=gmail_values</v>
      </c>
      <c r="F8259" s="6" t="str">
        <f t="shared" si="408"/>
        <v>module=smail_values</v>
      </c>
    </row>
    <row r="8260" spans="1:6" ht="30" customHeight="1">
      <c r="A8260" s="3" t="s">
        <v>2</v>
      </c>
      <c r="B8260" s="3" t="s">
        <v>14619</v>
      </c>
      <c r="C8260" s="3" t="s">
        <v>17920</v>
      </c>
      <c r="D8260" s="12" t="s">
        <v>22140</v>
      </c>
      <c r="E8260" s="6" t="str">
        <f t="shared" si="407"/>
        <v>module=gmail_values</v>
      </c>
      <c r="F8260" s="6" t="str">
        <f t="shared" si="408"/>
        <v>module=smail_values</v>
      </c>
    </row>
    <row r="8261" spans="1:6" ht="30" customHeight="1">
      <c r="A8261" s="3" t="s">
        <v>2</v>
      </c>
      <c r="B8261" s="3" t="s">
        <v>14620</v>
      </c>
      <c r="C8261" s="3" t="s">
        <v>17921</v>
      </c>
      <c r="D8261" s="12" t="s">
        <v>22141</v>
      </c>
      <c r="E8261" s="6" t="str">
        <f t="shared" si="407"/>
        <v>module=gmail_values</v>
      </c>
      <c r="F8261" s="6" t="str">
        <f t="shared" si="408"/>
        <v>module=smail_values</v>
      </c>
    </row>
    <row r="8262" spans="1:6" ht="30" customHeight="1">
      <c r="A8262" s="3" t="s">
        <v>2</v>
      </c>
      <c r="B8262" s="3" t="s">
        <v>14621</v>
      </c>
      <c r="C8262" s="3" t="s">
        <v>17922</v>
      </c>
      <c r="D8262" s="12" t="s">
        <v>22142</v>
      </c>
      <c r="E8262" s="6" t="str">
        <f t="shared" si="407"/>
        <v>module=gmail_values</v>
      </c>
      <c r="F8262" s="6" t="str">
        <f t="shared" si="408"/>
        <v>module=smail_values</v>
      </c>
    </row>
    <row r="8263" spans="1:6" ht="30" customHeight="1">
      <c r="A8263" s="3" t="s">
        <v>2</v>
      </c>
      <c r="B8263" s="3" t="s">
        <v>14622</v>
      </c>
      <c r="C8263" s="3" t="s">
        <v>17923</v>
      </c>
      <c r="D8263" s="12" t="s">
        <v>20855</v>
      </c>
      <c r="E8263" s="6" t="str">
        <f t="shared" si="407"/>
        <v>module=gmail_values</v>
      </c>
      <c r="F8263" s="6" t="str">
        <f t="shared" si="408"/>
        <v>module=smail_values</v>
      </c>
    </row>
    <row r="8264" spans="1:6" ht="30" customHeight="1">
      <c r="A8264" s="3" t="s">
        <v>2</v>
      </c>
      <c r="B8264" s="3" t="s">
        <v>14623</v>
      </c>
      <c r="C8264" s="3" t="s">
        <v>17924</v>
      </c>
      <c r="D8264" s="12" t="s">
        <v>22143</v>
      </c>
      <c r="E8264" s="6" t="str">
        <f t="shared" si="407"/>
        <v>module=gmail_values</v>
      </c>
      <c r="F8264" s="6" t="str">
        <f t="shared" si="408"/>
        <v>module=smail_values</v>
      </c>
    </row>
    <row r="8265" spans="1:6" ht="30" customHeight="1">
      <c r="A8265" s="3" t="s">
        <v>2</v>
      </c>
      <c r="B8265" s="3" t="s">
        <v>14624</v>
      </c>
      <c r="C8265" s="3" t="s">
        <v>17925</v>
      </c>
      <c r="D8265" s="12" t="s">
        <v>22144</v>
      </c>
      <c r="E8265" s="6" t="str">
        <f t="shared" si="407"/>
        <v>module=gmail_values</v>
      </c>
      <c r="F8265" s="6" t="str">
        <f t="shared" si="408"/>
        <v>module=smail_values</v>
      </c>
    </row>
    <row r="8266" spans="1:6" ht="30" customHeight="1">
      <c r="A8266" s="3" t="s">
        <v>2</v>
      </c>
      <c r="B8266" s="3" t="s">
        <v>14625</v>
      </c>
      <c r="C8266" s="3" t="s">
        <v>17926</v>
      </c>
      <c r="D8266" s="12" t="s">
        <v>22145</v>
      </c>
      <c r="E8266" s="6" t="str">
        <f t="shared" si="407"/>
        <v>module=gmail_values</v>
      </c>
      <c r="F8266" s="6" t="str">
        <f t="shared" si="408"/>
        <v>module=smail_values</v>
      </c>
    </row>
    <row r="8267" spans="1:6" ht="30" customHeight="1">
      <c r="A8267" s="3" t="s">
        <v>2</v>
      </c>
      <c r="B8267" s="3" t="s">
        <v>14626</v>
      </c>
      <c r="C8267" s="3" t="s">
        <v>17927</v>
      </c>
      <c r="D8267" s="12" t="s">
        <v>20864</v>
      </c>
      <c r="E8267" s="6" t="str">
        <f t="shared" si="407"/>
        <v>module=gmail_values</v>
      </c>
      <c r="F8267" s="6" t="str">
        <f t="shared" si="408"/>
        <v>module=smail_values</v>
      </c>
    </row>
    <row r="8268" spans="1:6" ht="30" customHeight="1">
      <c r="A8268" s="3" t="s">
        <v>2</v>
      </c>
      <c r="B8268" s="3" t="s">
        <v>14627</v>
      </c>
      <c r="C8268" s="3" t="s">
        <v>17928</v>
      </c>
      <c r="D8268" s="12" t="s">
        <v>20851</v>
      </c>
      <c r="E8268" s="6" t="str">
        <f t="shared" ref="E8268:E8290" si="409">HYPERLINK("http://www.ssc.wisc.edu/wlsresearch/documentation/waves/?wave=grad2k&amp;module=gmail_values","module=gmail_values")</f>
        <v>module=gmail_values</v>
      </c>
      <c r="F8268" s="6" t="str">
        <f t="shared" ref="F8268:F8290" si="410">HYPERLINK("http://www.ssc.wisc.edu/wlsresearch/documentation/waves/?wave=sib2k&amp;module=smail_values","module=smail_values")</f>
        <v>module=smail_values</v>
      </c>
    </row>
    <row r="8269" spans="1:6" ht="30" customHeight="1">
      <c r="A8269" s="3" t="s">
        <v>2</v>
      </c>
      <c r="B8269" s="3" t="s">
        <v>14628</v>
      </c>
      <c r="C8269" s="3" t="s">
        <v>17929</v>
      </c>
      <c r="D8269" s="12" t="s">
        <v>20858</v>
      </c>
      <c r="E8269" s="6" t="str">
        <f t="shared" si="409"/>
        <v>module=gmail_values</v>
      </c>
      <c r="F8269" s="6" t="str">
        <f t="shared" si="410"/>
        <v>module=smail_values</v>
      </c>
    </row>
    <row r="8270" spans="1:6" ht="30" customHeight="1">
      <c r="A8270" s="3" t="s">
        <v>2</v>
      </c>
      <c r="B8270" s="3" t="s">
        <v>14629</v>
      </c>
      <c r="C8270" s="3" t="s">
        <v>17930</v>
      </c>
      <c r="D8270" s="12" t="s">
        <v>22146</v>
      </c>
      <c r="E8270" s="6" t="str">
        <f t="shared" si="409"/>
        <v>module=gmail_values</v>
      </c>
      <c r="F8270" s="6" t="str">
        <f t="shared" si="410"/>
        <v>module=smail_values</v>
      </c>
    </row>
    <row r="8271" spans="1:6" ht="30" customHeight="1">
      <c r="A8271" s="3" t="s">
        <v>2</v>
      </c>
      <c r="B8271" s="3" t="s">
        <v>14630</v>
      </c>
      <c r="C8271" s="3" t="s">
        <v>17931</v>
      </c>
      <c r="D8271" s="12" t="s">
        <v>22147</v>
      </c>
      <c r="E8271" s="6" t="str">
        <f t="shared" si="409"/>
        <v>module=gmail_values</v>
      </c>
      <c r="F8271" s="6" t="str">
        <f t="shared" si="410"/>
        <v>module=smail_values</v>
      </c>
    </row>
    <row r="8272" spans="1:6" ht="30" customHeight="1">
      <c r="A8272" s="3" t="s">
        <v>2</v>
      </c>
      <c r="B8272" s="3" t="s">
        <v>14631</v>
      </c>
      <c r="C8272" s="3" t="s">
        <v>17932</v>
      </c>
      <c r="D8272" s="12" t="s">
        <v>22148</v>
      </c>
      <c r="E8272" s="6" t="str">
        <f t="shared" si="409"/>
        <v>module=gmail_values</v>
      </c>
      <c r="F8272" s="6" t="str">
        <f t="shared" si="410"/>
        <v>module=smail_values</v>
      </c>
    </row>
    <row r="8273" spans="1:6" ht="30" customHeight="1">
      <c r="A8273" s="3" t="s">
        <v>2</v>
      </c>
      <c r="B8273" s="3" t="s">
        <v>14632</v>
      </c>
      <c r="C8273" s="3" t="s">
        <v>17933</v>
      </c>
      <c r="D8273" s="12" t="s">
        <v>22149</v>
      </c>
      <c r="E8273" s="6" t="str">
        <f t="shared" si="409"/>
        <v>module=gmail_values</v>
      </c>
      <c r="F8273" s="6" t="str">
        <f t="shared" si="410"/>
        <v>module=smail_values</v>
      </c>
    </row>
    <row r="8274" spans="1:6" ht="30" customHeight="1">
      <c r="A8274" s="3" t="s">
        <v>2</v>
      </c>
      <c r="B8274" s="3" t="s">
        <v>14633</v>
      </c>
      <c r="C8274" s="3" t="s">
        <v>17934</v>
      </c>
      <c r="D8274" s="12" t="s">
        <v>22150</v>
      </c>
      <c r="E8274" s="6" t="str">
        <f t="shared" si="409"/>
        <v>module=gmail_values</v>
      </c>
      <c r="F8274" s="6" t="str">
        <f t="shared" si="410"/>
        <v>module=smail_values</v>
      </c>
    </row>
    <row r="8275" spans="1:6" ht="30" customHeight="1">
      <c r="A8275" s="3" t="s">
        <v>2</v>
      </c>
      <c r="B8275" s="3" t="s">
        <v>14634</v>
      </c>
      <c r="C8275" s="3" t="s">
        <v>17935</v>
      </c>
      <c r="D8275" s="12" t="s">
        <v>22151</v>
      </c>
      <c r="E8275" s="6" t="str">
        <f t="shared" si="409"/>
        <v>module=gmail_values</v>
      </c>
      <c r="F8275" s="6" t="str">
        <f t="shared" si="410"/>
        <v>module=smail_values</v>
      </c>
    </row>
    <row r="8276" spans="1:6" ht="30" customHeight="1">
      <c r="A8276" s="3" t="s">
        <v>2</v>
      </c>
      <c r="B8276" s="3" t="s">
        <v>14635</v>
      </c>
      <c r="C8276" s="3" t="s">
        <v>17936</v>
      </c>
      <c r="D8276" s="12" t="s">
        <v>22152</v>
      </c>
      <c r="E8276" s="6" t="str">
        <f t="shared" si="409"/>
        <v>module=gmail_values</v>
      </c>
      <c r="F8276" s="6" t="str">
        <f t="shared" si="410"/>
        <v>module=smail_values</v>
      </c>
    </row>
    <row r="8277" spans="1:6" ht="30" customHeight="1">
      <c r="A8277" s="3" t="s">
        <v>2</v>
      </c>
      <c r="B8277" s="3" t="s">
        <v>14636</v>
      </c>
      <c r="C8277" s="3" t="s">
        <v>17937</v>
      </c>
      <c r="D8277" s="12" t="s">
        <v>22153</v>
      </c>
      <c r="E8277" s="6" t="str">
        <f t="shared" si="409"/>
        <v>module=gmail_values</v>
      </c>
      <c r="F8277" s="6" t="str">
        <f t="shared" si="410"/>
        <v>module=smail_values</v>
      </c>
    </row>
    <row r="8278" spans="1:6" ht="30" customHeight="1">
      <c r="A8278" s="3" t="s">
        <v>2</v>
      </c>
      <c r="B8278" s="3" t="s">
        <v>14637</v>
      </c>
      <c r="C8278" s="3" t="s">
        <v>17938</v>
      </c>
      <c r="D8278" s="12" t="s">
        <v>22154</v>
      </c>
      <c r="E8278" s="6" t="str">
        <f t="shared" si="409"/>
        <v>module=gmail_values</v>
      </c>
      <c r="F8278" s="6" t="str">
        <f t="shared" si="410"/>
        <v>module=smail_values</v>
      </c>
    </row>
    <row r="8279" spans="1:6" ht="30" customHeight="1">
      <c r="A8279" s="3" t="s">
        <v>2</v>
      </c>
      <c r="B8279" s="3" t="s">
        <v>14638</v>
      </c>
      <c r="C8279" s="3" t="s">
        <v>17939</v>
      </c>
      <c r="D8279" s="12" t="s">
        <v>22155</v>
      </c>
      <c r="E8279" s="6" t="str">
        <f t="shared" si="409"/>
        <v>module=gmail_values</v>
      </c>
      <c r="F8279" s="6" t="str">
        <f t="shared" si="410"/>
        <v>module=smail_values</v>
      </c>
    </row>
    <row r="8280" spans="1:6" ht="30" customHeight="1">
      <c r="A8280" s="3" t="s">
        <v>2</v>
      </c>
      <c r="B8280" s="3" t="s">
        <v>14639</v>
      </c>
      <c r="C8280" s="3" t="s">
        <v>17940</v>
      </c>
      <c r="D8280" s="12" t="s">
        <v>22156</v>
      </c>
      <c r="E8280" s="6" t="str">
        <f t="shared" si="409"/>
        <v>module=gmail_values</v>
      </c>
      <c r="F8280" s="6" t="str">
        <f t="shared" si="410"/>
        <v>module=smail_values</v>
      </c>
    </row>
    <row r="8281" spans="1:6" ht="30" customHeight="1">
      <c r="A8281" s="3" t="s">
        <v>2</v>
      </c>
      <c r="B8281" s="3" t="s">
        <v>14640</v>
      </c>
      <c r="C8281" s="3" t="s">
        <v>17941</v>
      </c>
      <c r="D8281" s="12" t="s">
        <v>22157</v>
      </c>
      <c r="E8281" s="6" t="str">
        <f t="shared" si="409"/>
        <v>module=gmail_values</v>
      </c>
      <c r="F8281" s="6" t="str">
        <f t="shared" si="410"/>
        <v>module=smail_values</v>
      </c>
    </row>
    <row r="8282" spans="1:6" ht="30" customHeight="1">
      <c r="A8282" s="3" t="s">
        <v>2</v>
      </c>
      <c r="B8282" s="3" t="s">
        <v>14641</v>
      </c>
      <c r="C8282" s="3" t="s">
        <v>17942</v>
      </c>
      <c r="D8282" s="12" t="s">
        <v>22158</v>
      </c>
      <c r="E8282" s="6" t="str">
        <f t="shared" si="409"/>
        <v>module=gmail_values</v>
      </c>
      <c r="F8282" s="6" t="str">
        <f t="shared" si="410"/>
        <v>module=smail_values</v>
      </c>
    </row>
    <row r="8283" spans="1:6" ht="30" customHeight="1">
      <c r="A8283" s="3" t="s">
        <v>2</v>
      </c>
      <c r="B8283" s="3" t="s">
        <v>14642</v>
      </c>
      <c r="C8283" s="3" t="s">
        <v>17943</v>
      </c>
      <c r="D8283" s="12" t="s">
        <v>22159</v>
      </c>
      <c r="E8283" s="6" t="str">
        <f t="shared" si="409"/>
        <v>module=gmail_values</v>
      </c>
      <c r="F8283" s="6" t="str">
        <f t="shared" si="410"/>
        <v>module=smail_values</v>
      </c>
    </row>
    <row r="8284" spans="1:6" ht="30" customHeight="1">
      <c r="A8284" s="3" t="s">
        <v>2</v>
      </c>
      <c r="B8284" s="3" t="s">
        <v>14643</v>
      </c>
      <c r="C8284" s="3" t="s">
        <v>17944</v>
      </c>
      <c r="D8284" s="12" t="s">
        <v>22160</v>
      </c>
      <c r="E8284" s="6" t="str">
        <f t="shared" si="409"/>
        <v>module=gmail_values</v>
      </c>
      <c r="F8284" s="6" t="str">
        <f t="shared" si="410"/>
        <v>module=smail_values</v>
      </c>
    </row>
    <row r="8285" spans="1:6" ht="30" customHeight="1">
      <c r="A8285" s="3" t="s">
        <v>2</v>
      </c>
      <c r="B8285" s="3" t="s">
        <v>14644</v>
      </c>
      <c r="C8285" s="3" t="s">
        <v>17945</v>
      </c>
      <c r="D8285" s="12" t="s">
        <v>22161</v>
      </c>
      <c r="E8285" s="6" t="str">
        <f t="shared" si="409"/>
        <v>module=gmail_values</v>
      </c>
      <c r="F8285" s="6" t="str">
        <f t="shared" si="410"/>
        <v>module=smail_values</v>
      </c>
    </row>
    <row r="8286" spans="1:6" ht="30" customHeight="1">
      <c r="A8286" s="3" t="s">
        <v>2</v>
      </c>
      <c r="B8286" s="3" t="s">
        <v>14645</v>
      </c>
      <c r="C8286" s="3" t="s">
        <v>17946</v>
      </c>
      <c r="D8286" s="12" t="s">
        <v>22162</v>
      </c>
      <c r="E8286" s="6" t="str">
        <f t="shared" si="409"/>
        <v>module=gmail_values</v>
      </c>
      <c r="F8286" s="6" t="str">
        <f t="shared" si="410"/>
        <v>module=smail_values</v>
      </c>
    </row>
    <row r="8287" spans="1:6" ht="30" customHeight="1">
      <c r="A8287" s="3" t="s">
        <v>2</v>
      </c>
      <c r="B8287" s="3" t="s">
        <v>14646</v>
      </c>
      <c r="C8287" s="3" t="s">
        <v>17947</v>
      </c>
      <c r="D8287" s="12" t="s">
        <v>22163</v>
      </c>
      <c r="E8287" s="6" t="str">
        <f t="shared" si="409"/>
        <v>module=gmail_values</v>
      </c>
      <c r="F8287" s="6" t="str">
        <f t="shared" si="410"/>
        <v>module=smail_values</v>
      </c>
    </row>
    <row r="8288" spans="1:6" ht="30" customHeight="1">
      <c r="A8288" s="3" t="s">
        <v>2</v>
      </c>
      <c r="B8288" s="3" t="s">
        <v>14647</v>
      </c>
      <c r="C8288" s="3" t="s">
        <v>17948</v>
      </c>
      <c r="D8288" s="12" t="s">
        <v>22164</v>
      </c>
      <c r="E8288" s="6" t="str">
        <f t="shared" si="409"/>
        <v>module=gmail_values</v>
      </c>
      <c r="F8288" s="6" t="str">
        <f t="shared" si="410"/>
        <v>module=smail_values</v>
      </c>
    </row>
    <row r="8289" spans="1:6" ht="30" customHeight="1">
      <c r="A8289" s="3" t="s">
        <v>2</v>
      </c>
      <c r="B8289" s="3" t="s">
        <v>14648</v>
      </c>
      <c r="C8289" s="3" t="s">
        <v>17949</v>
      </c>
      <c r="D8289" s="12" t="s">
        <v>22165</v>
      </c>
      <c r="E8289" s="6" t="str">
        <f t="shared" si="409"/>
        <v>module=gmail_values</v>
      </c>
      <c r="F8289" s="6" t="str">
        <f t="shared" si="410"/>
        <v>module=smail_values</v>
      </c>
    </row>
    <row r="8290" spans="1:6" ht="30" customHeight="1">
      <c r="A8290" s="3" t="s">
        <v>2</v>
      </c>
      <c r="B8290" s="3" t="s">
        <v>14649</v>
      </c>
      <c r="C8290" s="3" t="s">
        <v>17950</v>
      </c>
      <c r="D8290" s="12" t="s">
        <v>22166</v>
      </c>
      <c r="E8290" s="6" t="str">
        <f t="shared" si="409"/>
        <v>module=gmail_values</v>
      </c>
      <c r="F8290" s="6" t="str">
        <f t="shared" si="410"/>
        <v>module=smail_values</v>
      </c>
    </row>
    <row r="8291" spans="1:6" ht="30" customHeight="1">
      <c r="A8291" s="3" t="s">
        <v>2</v>
      </c>
      <c r="B8291" s="3" t="s">
        <v>14650</v>
      </c>
      <c r="C8291" s="3" t="s">
        <v>17951</v>
      </c>
      <c r="D8291" s="12" t="s">
        <v>22167</v>
      </c>
      <c r="E8291" s="6" t="str">
        <f t="shared" ref="E8291:E8299" si="411">HYPERLINK("http://www.ssc.wisc.edu/wlsresearch/documentation/waves/?wave=grad2k&amp;module=gmail_masculinity","module=gmail_masculinity")</f>
        <v>module=gmail_masculinity</v>
      </c>
      <c r="F8291" s="6" t="str">
        <f t="shared" ref="F8291:F8299" si="412">HYPERLINK("http://www.ssc.wisc.edu/wlsresearch/documentation/waves/?wave=sib2k&amp;module=smail_masculinity","module=smail_masculinity")</f>
        <v>module=smail_masculinity</v>
      </c>
    </row>
    <row r="8292" spans="1:6" ht="30" customHeight="1">
      <c r="A8292" s="3" t="s">
        <v>2</v>
      </c>
      <c r="B8292" s="3" t="s">
        <v>14651</v>
      </c>
      <c r="C8292" s="3" t="s">
        <v>17952</v>
      </c>
      <c r="D8292" s="12" t="s">
        <v>22168</v>
      </c>
      <c r="E8292" s="6" t="str">
        <f t="shared" si="411"/>
        <v>module=gmail_masculinity</v>
      </c>
      <c r="F8292" s="6" t="str">
        <f t="shared" si="412"/>
        <v>module=smail_masculinity</v>
      </c>
    </row>
    <row r="8293" spans="1:6" ht="30" customHeight="1">
      <c r="A8293" s="3" t="s">
        <v>2</v>
      </c>
      <c r="B8293" s="3" t="s">
        <v>14652</v>
      </c>
      <c r="C8293" s="3" t="s">
        <v>17953</v>
      </c>
      <c r="D8293" s="12" t="s">
        <v>22169</v>
      </c>
      <c r="E8293" s="6" t="str">
        <f t="shared" si="411"/>
        <v>module=gmail_masculinity</v>
      </c>
      <c r="F8293" s="6" t="str">
        <f t="shared" si="412"/>
        <v>module=smail_masculinity</v>
      </c>
    </row>
    <row r="8294" spans="1:6" ht="30" customHeight="1">
      <c r="A8294" s="3" t="s">
        <v>2</v>
      </c>
      <c r="B8294" s="3" t="s">
        <v>14653</v>
      </c>
      <c r="C8294" s="3" t="s">
        <v>17954</v>
      </c>
      <c r="D8294" s="12" t="s">
        <v>22170</v>
      </c>
      <c r="E8294" s="6" t="str">
        <f t="shared" si="411"/>
        <v>module=gmail_masculinity</v>
      </c>
      <c r="F8294" s="6" t="str">
        <f t="shared" si="412"/>
        <v>module=smail_masculinity</v>
      </c>
    </row>
    <row r="8295" spans="1:6" ht="30" customHeight="1">
      <c r="A8295" s="3" t="s">
        <v>2</v>
      </c>
      <c r="B8295" s="3" t="s">
        <v>14654</v>
      </c>
      <c r="C8295" s="3" t="s">
        <v>17955</v>
      </c>
      <c r="D8295" s="12" t="s">
        <v>22171</v>
      </c>
      <c r="E8295" s="6" t="str">
        <f t="shared" si="411"/>
        <v>module=gmail_masculinity</v>
      </c>
      <c r="F8295" s="6" t="str">
        <f t="shared" si="412"/>
        <v>module=smail_masculinity</v>
      </c>
    </row>
    <row r="8296" spans="1:6" ht="30" customHeight="1">
      <c r="A8296" s="3" t="s">
        <v>2</v>
      </c>
      <c r="B8296" s="3" t="s">
        <v>14655</v>
      </c>
      <c r="C8296" s="3" t="s">
        <v>17956</v>
      </c>
      <c r="D8296" s="12" t="s">
        <v>22172</v>
      </c>
      <c r="E8296" s="6" t="str">
        <f t="shared" si="411"/>
        <v>module=gmail_masculinity</v>
      </c>
      <c r="F8296" s="6" t="str">
        <f t="shared" si="412"/>
        <v>module=smail_masculinity</v>
      </c>
    </row>
    <row r="8297" spans="1:6" ht="30" customHeight="1">
      <c r="A8297" s="3" t="s">
        <v>2</v>
      </c>
      <c r="B8297" s="3" t="s">
        <v>14656</v>
      </c>
      <c r="C8297" s="3" t="s">
        <v>17957</v>
      </c>
      <c r="D8297" s="12" t="s">
        <v>22173</v>
      </c>
      <c r="E8297" s="6" t="str">
        <f t="shared" si="411"/>
        <v>module=gmail_masculinity</v>
      </c>
      <c r="F8297" s="6" t="str">
        <f t="shared" si="412"/>
        <v>module=smail_masculinity</v>
      </c>
    </row>
    <row r="8298" spans="1:6" ht="30" customHeight="1">
      <c r="A8298" s="3" t="s">
        <v>2</v>
      </c>
      <c r="B8298" s="3" t="s">
        <v>14657</v>
      </c>
      <c r="C8298" s="3" t="s">
        <v>17958</v>
      </c>
      <c r="D8298" s="12" t="s">
        <v>22174</v>
      </c>
      <c r="E8298" s="6" t="str">
        <f t="shared" si="411"/>
        <v>module=gmail_masculinity</v>
      </c>
      <c r="F8298" s="6" t="str">
        <f t="shared" si="412"/>
        <v>module=smail_masculinity</v>
      </c>
    </row>
    <row r="8299" spans="1:6" ht="30" customHeight="1">
      <c r="A8299" s="3" t="s">
        <v>2</v>
      </c>
      <c r="B8299" s="3" t="s">
        <v>14658</v>
      </c>
      <c r="C8299" s="3" t="s">
        <v>17959</v>
      </c>
      <c r="D8299" s="12" t="s">
        <v>22175</v>
      </c>
      <c r="E8299" s="6" t="str">
        <f t="shared" si="411"/>
        <v>module=gmail_masculinity</v>
      </c>
      <c r="F8299" s="6" t="str">
        <f t="shared" si="412"/>
        <v>module=smail_masculinity</v>
      </c>
    </row>
    <row r="8300" spans="1:6" ht="30" customHeight="1">
      <c r="A8300" s="3" t="s">
        <v>2</v>
      </c>
      <c r="B8300" s="3" t="s">
        <v>14659</v>
      </c>
      <c r="C8300" s="3" t="s">
        <v>17960</v>
      </c>
      <c r="D8300" s="12" t="s">
        <v>18529</v>
      </c>
      <c r="E8300" s="6" t="str">
        <f>HYPERLINK("http://www.ssc.wisc.edu/wlsresearch/documentation/waves/?wave=grad2k&amp;module=gmail_background","module=gmail_background")</f>
        <v>module=gmail_background</v>
      </c>
      <c r="F8300" s="6" t="str">
        <f>HYPERLINK("http://www.ssc.wisc.edu/wlsresearch/documentation/waves/?wave=sib2k&amp;module=smail_background","module=smail_background")</f>
        <v>module=smail_background</v>
      </c>
    </row>
    <row r="8301" spans="1:6" ht="30" customHeight="1">
      <c r="A8301" s="3" t="s">
        <v>2</v>
      </c>
      <c r="B8301" s="3" t="s">
        <v>14660</v>
      </c>
      <c r="C8301" s="3" t="s">
        <v>17961</v>
      </c>
      <c r="D8301" s="12" t="s">
        <v>22176</v>
      </c>
      <c r="E8301" s="6" t="str">
        <f>HYPERLINK("http://www.ssc.wisc.edu/wlsresearch/documentation/waves/?wave=grad2k&amp;module=gmail_background","module=gmail_background")</f>
        <v>module=gmail_background</v>
      </c>
      <c r="F8301" s="6" t="str">
        <f>HYPERLINK("http://www.ssc.wisc.edu/wlsresearch/documentation/waves/?wave=sib2k&amp;module=smail_background","module=smail_background")</f>
        <v>module=smail_background</v>
      </c>
    </row>
    <row r="8302" spans="1:6" ht="30" customHeight="1">
      <c r="A8302" s="3" t="s">
        <v>2</v>
      </c>
      <c r="B8302" s="3" t="s">
        <v>14661</v>
      </c>
      <c r="C8302" s="3" t="s">
        <v>17962</v>
      </c>
      <c r="D8302" s="12" t="s">
        <v>22177</v>
      </c>
      <c r="E8302" s="6" t="str">
        <f>HYPERLINK("http://www.ssc.wisc.edu/wlsresearch/documentation/waves/?wave=grad2k&amp;module=gmail_background","module=gmail_background")</f>
        <v>module=gmail_background</v>
      </c>
      <c r="F8302" s="6" t="str">
        <f>HYPERLINK("http://www.ssc.wisc.edu/wlsresearch/documentation/waves/?wave=sib2k&amp;module=smail_background","module=smail_background")</f>
        <v>module=smail_background</v>
      </c>
    </row>
    <row r="8303" spans="1:6" ht="30" customHeight="1">
      <c r="A8303" s="3" t="s">
        <v>2</v>
      </c>
      <c r="B8303" s="3" t="s">
        <v>14662</v>
      </c>
      <c r="C8303" s="3" t="s">
        <v>17963</v>
      </c>
      <c r="D8303" s="12" t="s">
        <v>22178</v>
      </c>
      <c r="E8303" s="6" t="str">
        <f>HYPERLINK("http://www.ssc.wisc.edu/wlsresearch/documentation/waves/?wave=grad2k&amp;module=gmail_background","module=gmail_background")</f>
        <v>module=gmail_background</v>
      </c>
      <c r="F8303" s="6" t="str">
        <f>HYPERLINK("http://www.ssc.wisc.edu/wlsresearch/documentation/waves/?wave=sib2k&amp;module=smail_background","module=smail_background")</f>
        <v>module=smail_background</v>
      </c>
    </row>
    <row r="8304" spans="1:6" ht="30" customHeight="1">
      <c r="A8304" s="3" t="s">
        <v>2</v>
      </c>
      <c r="B8304" s="3" t="s">
        <v>14663</v>
      </c>
      <c r="C8304" s="3" t="s">
        <v>17964</v>
      </c>
      <c r="D8304" s="12" t="s">
        <v>22179</v>
      </c>
      <c r="E8304" s="6" t="str">
        <f>HYPERLINK("http://www.ssc.wisc.edu/wlsresearch/documentation/waves/?wave=grad2k&amp;module=gmail_background","module=gmail_background")</f>
        <v>module=gmail_background</v>
      </c>
      <c r="F8304" s="6" t="str">
        <f>HYPERLINK("http://www.ssc.wisc.edu/wlsresearch/documentation/waves/?wave=sib2k&amp;module=smail_background","module=smail_background")</f>
        <v>module=smail_background</v>
      </c>
    </row>
    <row r="8305" spans="1:6" ht="30" customHeight="1">
      <c r="A8305" s="3" t="s">
        <v>2</v>
      </c>
      <c r="B8305" s="3" t="s">
        <v>14664</v>
      </c>
      <c r="C8305" s="3" t="s">
        <v>17965</v>
      </c>
      <c r="D8305" s="12" t="s">
        <v>22180</v>
      </c>
      <c r="E8305" s="6" t="str">
        <f t="shared" ref="E8305:E8331" si="413">HYPERLINK("http://www.ssc.wisc.edu/wlsresearch/documentation/waves/?wave=grad2k&amp;module=gmail_marriage","module=gmail_marriage")</f>
        <v>module=gmail_marriage</v>
      </c>
      <c r="F8305" s="6" t="str">
        <f t="shared" ref="F8305:F8331" si="414">HYPERLINK("http://www.ssc.wisc.edu/wlsresearch/documentation/waves/?wave=sib2k&amp;module=smail_marriage","module=smail_marriage")</f>
        <v>module=smail_marriage</v>
      </c>
    </row>
    <row r="8306" spans="1:6" ht="30" customHeight="1">
      <c r="A8306" s="3" t="s">
        <v>2</v>
      </c>
      <c r="B8306" s="3" t="s">
        <v>14665</v>
      </c>
      <c r="C8306" s="3" t="s">
        <v>17966</v>
      </c>
      <c r="D8306" s="12" t="s">
        <v>22181</v>
      </c>
      <c r="E8306" s="6" t="str">
        <f t="shared" si="413"/>
        <v>module=gmail_marriage</v>
      </c>
      <c r="F8306" s="6" t="str">
        <f t="shared" si="414"/>
        <v>module=smail_marriage</v>
      </c>
    </row>
    <row r="8307" spans="1:6" ht="30" customHeight="1">
      <c r="A8307" s="3" t="s">
        <v>2</v>
      </c>
      <c r="B8307" s="3" t="s">
        <v>14666</v>
      </c>
      <c r="C8307" s="3" t="s">
        <v>17967</v>
      </c>
      <c r="D8307" s="12" t="s">
        <v>22182</v>
      </c>
      <c r="E8307" s="6" t="str">
        <f t="shared" si="413"/>
        <v>module=gmail_marriage</v>
      </c>
      <c r="F8307" s="6" t="str">
        <f t="shared" si="414"/>
        <v>module=smail_marriage</v>
      </c>
    </row>
    <row r="8308" spans="1:6" ht="30" customHeight="1">
      <c r="A8308" s="3" t="s">
        <v>2</v>
      </c>
      <c r="B8308" s="3" t="s">
        <v>14667</v>
      </c>
      <c r="C8308" s="3" t="s">
        <v>17968</v>
      </c>
      <c r="D8308" s="12" t="s">
        <v>22183</v>
      </c>
      <c r="E8308" s="6" t="str">
        <f t="shared" si="413"/>
        <v>module=gmail_marriage</v>
      </c>
      <c r="F8308" s="6" t="str">
        <f t="shared" si="414"/>
        <v>module=smail_marriage</v>
      </c>
    </row>
    <row r="8309" spans="1:6" ht="30" customHeight="1">
      <c r="A8309" s="3" t="s">
        <v>2</v>
      </c>
      <c r="B8309" s="3" t="s">
        <v>14668</v>
      </c>
      <c r="C8309" s="3" t="s">
        <v>17969</v>
      </c>
      <c r="D8309" s="12" t="s">
        <v>22184</v>
      </c>
      <c r="E8309" s="6" t="str">
        <f t="shared" si="413"/>
        <v>module=gmail_marriage</v>
      </c>
      <c r="F8309" s="6" t="str">
        <f t="shared" si="414"/>
        <v>module=smail_marriage</v>
      </c>
    </row>
    <row r="8310" spans="1:6" ht="30" customHeight="1">
      <c r="A8310" s="3" t="s">
        <v>2</v>
      </c>
      <c r="B8310" s="3" t="s">
        <v>14669</v>
      </c>
      <c r="C8310" s="3" t="s">
        <v>17970</v>
      </c>
      <c r="D8310" s="12" t="s">
        <v>22185</v>
      </c>
      <c r="E8310" s="6" t="str">
        <f t="shared" si="413"/>
        <v>module=gmail_marriage</v>
      </c>
      <c r="F8310" s="6" t="str">
        <f t="shared" si="414"/>
        <v>module=smail_marriage</v>
      </c>
    </row>
    <row r="8311" spans="1:6" ht="30" customHeight="1">
      <c r="A8311" s="3" t="s">
        <v>2</v>
      </c>
      <c r="B8311" s="3" t="s">
        <v>14670</v>
      </c>
      <c r="C8311" s="3" t="s">
        <v>17971</v>
      </c>
      <c r="D8311" s="12" t="s">
        <v>22186</v>
      </c>
      <c r="E8311" s="6" t="str">
        <f t="shared" si="413"/>
        <v>module=gmail_marriage</v>
      </c>
      <c r="F8311" s="6" t="str">
        <f t="shared" si="414"/>
        <v>module=smail_marriage</v>
      </c>
    </row>
    <row r="8312" spans="1:6" ht="30" customHeight="1">
      <c r="A8312" s="3" t="s">
        <v>2</v>
      </c>
      <c r="B8312" s="3" t="s">
        <v>14671</v>
      </c>
      <c r="C8312" s="3" t="s">
        <v>17972</v>
      </c>
      <c r="D8312" s="12" t="s">
        <v>22187</v>
      </c>
      <c r="E8312" s="6" t="str">
        <f t="shared" si="413"/>
        <v>module=gmail_marriage</v>
      </c>
      <c r="F8312" s="6" t="str">
        <f t="shared" si="414"/>
        <v>module=smail_marriage</v>
      </c>
    </row>
    <row r="8313" spans="1:6" ht="30" customHeight="1">
      <c r="A8313" s="3" t="s">
        <v>2</v>
      </c>
      <c r="B8313" s="3" t="s">
        <v>14672</v>
      </c>
      <c r="C8313" s="3" t="s">
        <v>17973</v>
      </c>
      <c r="D8313" s="12" t="s">
        <v>22188</v>
      </c>
      <c r="E8313" s="6" t="str">
        <f t="shared" si="413"/>
        <v>module=gmail_marriage</v>
      </c>
      <c r="F8313" s="6" t="str">
        <f t="shared" si="414"/>
        <v>module=smail_marriage</v>
      </c>
    </row>
    <row r="8314" spans="1:6" ht="30" customHeight="1">
      <c r="A8314" s="3" t="s">
        <v>2</v>
      </c>
      <c r="B8314" s="3" t="s">
        <v>14673</v>
      </c>
      <c r="C8314" s="3" t="s">
        <v>17974</v>
      </c>
      <c r="D8314" s="12" t="s">
        <v>22189</v>
      </c>
      <c r="E8314" s="6" t="str">
        <f t="shared" si="413"/>
        <v>module=gmail_marriage</v>
      </c>
      <c r="F8314" s="6" t="str">
        <f t="shared" si="414"/>
        <v>module=smail_marriage</v>
      </c>
    </row>
    <row r="8315" spans="1:6" ht="30" customHeight="1">
      <c r="A8315" s="3" t="s">
        <v>2</v>
      </c>
      <c r="B8315" s="3" t="s">
        <v>14674</v>
      </c>
      <c r="C8315" s="3" t="s">
        <v>17975</v>
      </c>
      <c r="D8315" s="12" t="s">
        <v>22190</v>
      </c>
      <c r="E8315" s="6" t="str">
        <f t="shared" si="413"/>
        <v>module=gmail_marriage</v>
      </c>
      <c r="F8315" s="6" t="str">
        <f t="shared" si="414"/>
        <v>module=smail_marriage</v>
      </c>
    </row>
    <row r="8316" spans="1:6" ht="30" customHeight="1">
      <c r="A8316" s="3" t="s">
        <v>2</v>
      </c>
      <c r="B8316" s="3" t="s">
        <v>14675</v>
      </c>
      <c r="C8316" s="3" t="s">
        <v>17976</v>
      </c>
      <c r="D8316" s="12" t="s">
        <v>22191</v>
      </c>
      <c r="E8316" s="6" t="str">
        <f t="shared" si="413"/>
        <v>module=gmail_marriage</v>
      </c>
      <c r="F8316" s="6" t="str">
        <f t="shared" si="414"/>
        <v>module=smail_marriage</v>
      </c>
    </row>
    <row r="8317" spans="1:6" ht="30" customHeight="1">
      <c r="A8317" s="3" t="s">
        <v>2</v>
      </c>
      <c r="B8317" s="3" t="s">
        <v>14676</v>
      </c>
      <c r="C8317" s="3" t="s">
        <v>17977</v>
      </c>
      <c r="D8317" s="12" t="s">
        <v>22192</v>
      </c>
      <c r="E8317" s="6" t="str">
        <f t="shared" si="413"/>
        <v>module=gmail_marriage</v>
      </c>
      <c r="F8317" s="6" t="str">
        <f t="shared" si="414"/>
        <v>module=smail_marriage</v>
      </c>
    </row>
    <row r="8318" spans="1:6" ht="30" customHeight="1">
      <c r="A8318" s="3" t="s">
        <v>2</v>
      </c>
      <c r="B8318" s="3" t="s">
        <v>14677</v>
      </c>
      <c r="C8318" s="3" t="s">
        <v>17978</v>
      </c>
      <c r="D8318" s="12" t="s">
        <v>22193</v>
      </c>
      <c r="E8318" s="6" t="str">
        <f t="shared" si="413"/>
        <v>module=gmail_marriage</v>
      </c>
      <c r="F8318" s="6" t="str">
        <f t="shared" si="414"/>
        <v>module=smail_marriage</v>
      </c>
    </row>
    <row r="8319" spans="1:6" ht="30" customHeight="1">
      <c r="A8319" s="3" t="s">
        <v>2</v>
      </c>
      <c r="B8319" s="3" t="s">
        <v>14678</v>
      </c>
      <c r="C8319" s="3" t="s">
        <v>17979</v>
      </c>
      <c r="D8319" s="12" t="s">
        <v>22194</v>
      </c>
      <c r="E8319" s="6" t="str">
        <f t="shared" si="413"/>
        <v>module=gmail_marriage</v>
      </c>
      <c r="F8319" s="6" t="str">
        <f t="shared" si="414"/>
        <v>module=smail_marriage</v>
      </c>
    </row>
    <row r="8320" spans="1:6" ht="30" customHeight="1">
      <c r="A8320" s="3" t="s">
        <v>2</v>
      </c>
      <c r="B8320" s="3" t="s">
        <v>14679</v>
      </c>
      <c r="C8320" s="3" t="s">
        <v>17980</v>
      </c>
      <c r="D8320" s="12" t="s">
        <v>22195</v>
      </c>
      <c r="E8320" s="6" t="str">
        <f t="shared" si="413"/>
        <v>module=gmail_marriage</v>
      </c>
      <c r="F8320" s="6" t="str">
        <f t="shared" si="414"/>
        <v>module=smail_marriage</v>
      </c>
    </row>
    <row r="8321" spans="1:6" ht="30" customHeight="1">
      <c r="A8321" s="3" t="s">
        <v>2</v>
      </c>
      <c r="B8321" s="3" t="s">
        <v>14680</v>
      </c>
      <c r="C8321" s="3" t="s">
        <v>17981</v>
      </c>
      <c r="D8321" s="12" t="s">
        <v>22196</v>
      </c>
      <c r="E8321" s="6" t="str">
        <f t="shared" si="413"/>
        <v>module=gmail_marriage</v>
      </c>
      <c r="F8321" s="6" t="str">
        <f t="shared" si="414"/>
        <v>module=smail_marriage</v>
      </c>
    </row>
    <row r="8322" spans="1:6" ht="30" customHeight="1">
      <c r="A8322" s="3" t="s">
        <v>2</v>
      </c>
      <c r="B8322" s="3" t="s">
        <v>14681</v>
      </c>
      <c r="C8322" s="3" t="s">
        <v>17982</v>
      </c>
      <c r="D8322" s="12" t="s">
        <v>22197</v>
      </c>
      <c r="E8322" s="6" t="str">
        <f t="shared" si="413"/>
        <v>module=gmail_marriage</v>
      </c>
      <c r="F8322" s="6" t="str">
        <f t="shared" si="414"/>
        <v>module=smail_marriage</v>
      </c>
    </row>
    <row r="8323" spans="1:6" ht="30" customHeight="1">
      <c r="A8323" s="3" t="s">
        <v>2</v>
      </c>
      <c r="B8323" s="3" t="s">
        <v>14682</v>
      </c>
      <c r="C8323" s="3" t="s">
        <v>17983</v>
      </c>
      <c r="D8323" s="12" t="s">
        <v>22198</v>
      </c>
      <c r="E8323" s="6" t="str">
        <f t="shared" si="413"/>
        <v>module=gmail_marriage</v>
      </c>
      <c r="F8323" s="6" t="str">
        <f t="shared" si="414"/>
        <v>module=smail_marriage</v>
      </c>
    </row>
    <row r="8324" spans="1:6" ht="30" customHeight="1">
      <c r="A8324" s="3" t="s">
        <v>2</v>
      </c>
      <c r="B8324" s="3" t="s">
        <v>14683</v>
      </c>
      <c r="C8324" s="3" t="s">
        <v>17984</v>
      </c>
      <c r="D8324" s="12" t="s">
        <v>22199</v>
      </c>
      <c r="E8324" s="6" t="str">
        <f t="shared" si="413"/>
        <v>module=gmail_marriage</v>
      </c>
      <c r="F8324" s="6" t="str">
        <f t="shared" si="414"/>
        <v>module=smail_marriage</v>
      </c>
    </row>
    <row r="8325" spans="1:6" ht="30" customHeight="1">
      <c r="A8325" s="3" t="s">
        <v>2</v>
      </c>
      <c r="B8325" s="3" t="s">
        <v>14684</v>
      </c>
      <c r="C8325" s="3" t="s">
        <v>17985</v>
      </c>
      <c r="D8325" s="12" t="s">
        <v>22200</v>
      </c>
      <c r="E8325" s="6" t="str">
        <f t="shared" si="413"/>
        <v>module=gmail_marriage</v>
      </c>
      <c r="F8325" s="6" t="str">
        <f t="shared" si="414"/>
        <v>module=smail_marriage</v>
      </c>
    </row>
    <row r="8326" spans="1:6" ht="30" customHeight="1">
      <c r="A8326" s="3" t="s">
        <v>2</v>
      </c>
      <c r="B8326" s="3" t="s">
        <v>14685</v>
      </c>
      <c r="C8326" s="3" t="s">
        <v>17986</v>
      </c>
      <c r="D8326" s="12" t="s">
        <v>22201</v>
      </c>
      <c r="E8326" s="6" t="str">
        <f t="shared" si="413"/>
        <v>module=gmail_marriage</v>
      </c>
      <c r="F8326" s="6" t="str">
        <f t="shared" si="414"/>
        <v>module=smail_marriage</v>
      </c>
    </row>
    <row r="8327" spans="1:6" ht="30" customHeight="1">
      <c r="A8327" s="3" t="s">
        <v>2</v>
      </c>
      <c r="B8327" s="3" t="s">
        <v>14686</v>
      </c>
      <c r="C8327" s="3" t="s">
        <v>17987</v>
      </c>
      <c r="D8327" s="12" t="s">
        <v>22202</v>
      </c>
      <c r="E8327" s="6" t="str">
        <f t="shared" si="413"/>
        <v>module=gmail_marriage</v>
      </c>
      <c r="F8327" s="6" t="str">
        <f t="shared" si="414"/>
        <v>module=smail_marriage</v>
      </c>
    </row>
    <row r="8328" spans="1:6" ht="30" customHeight="1">
      <c r="A8328" s="3" t="s">
        <v>2</v>
      </c>
      <c r="B8328" s="3" t="s">
        <v>14687</v>
      </c>
      <c r="C8328" s="3" t="s">
        <v>17988</v>
      </c>
      <c r="D8328" s="12" t="s">
        <v>22203</v>
      </c>
      <c r="E8328" s="6" t="str">
        <f t="shared" si="413"/>
        <v>module=gmail_marriage</v>
      </c>
      <c r="F8328" s="6" t="str">
        <f t="shared" si="414"/>
        <v>module=smail_marriage</v>
      </c>
    </row>
    <row r="8329" spans="1:6" ht="30" customHeight="1">
      <c r="A8329" s="3" t="s">
        <v>2</v>
      </c>
      <c r="B8329" s="3" t="s">
        <v>14688</v>
      </c>
      <c r="C8329" s="3" t="s">
        <v>17989</v>
      </c>
      <c r="D8329" s="12" t="s">
        <v>22204</v>
      </c>
      <c r="E8329" s="6" t="str">
        <f t="shared" si="413"/>
        <v>module=gmail_marriage</v>
      </c>
      <c r="F8329" s="6" t="str">
        <f t="shared" si="414"/>
        <v>module=smail_marriage</v>
      </c>
    </row>
    <row r="8330" spans="1:6" ht="30" customHeight="1">
      <c r="A8330" s="3" t="s">
        <v>2</v>
      </c>
      <c r="B8330" s="3" t="s">
        <v>14689</v>
      </c>
      <c r="C8330" s="3" t="s">
        <v>17990</v>
      </c>
      <c r="D8330" s="12" t="s">
        <v>22205</v>
      </c>
      <c r="E8330" s="6" t="str">
        <f t="shared" si="413"/>
        <v>module=gmail_marriage</v>
      </c>
      <c r="F8330" s="6" t="str">
        <f t="shared" si="414"/>
        <v>module=smail_marriage</v>
      </c>
    </row>
    <row r="8331" spans="1:6" ht="30" customHeight="1">
      <c r="A8331" s="3" t="s">
        <v>2</v>
      </c>
      <c r="B8331" s="3" t="s">
        <v>14690</v>
      </c>
      <c r="C8331" s="3" t="s">
        <v>17991</v>
      </c>
      <c r="D8331" s="12" t="s">
        <v>22206</v>
      </c>
      <c r="E8331" s="6" t="str">
        <f t="shared" si="413"/>
        <v>module=gmail_marriage</v>
      </c>
      <c r="F8331" s="6" t="str">
        <f t="shared" si="414"/>
        <v>module=smail_marriage</v>
      </c>
    </row>
    <row r="8332" spans="1:6" ht="30" customHeight="1">
      <c r="A8332" s="3" t="s">
        <v>2</v>
      </c>
      <c r="B8332" s="3" t="s">
        <v>14691</v>
      </c>
      <c r="C8332" s="3" t="s">
        <v>17992</v>
      </c>
      <c r="D8332" s="12" t="s">
        <v>22207</v>
      </c>
      <c r="E8332" s="6" t="str">
        <f t="shared" ref="E8332:E8363" si="415">HYPERLINK("http://www.ssc.wisc.edu/wlsresearch/documentation/waves/?wave=grad2k&amp;module=gmail_workfam","module=gmail_workfam")</f>
        <v>module=gmail_workfam</v>
      </c>
      <c r="F8332" s="6" t="str">
        <f t="shared" ref="F8332:F8363" si="416">HYPERLINK("http://www.ssc.wisc.edu/wlsresearch/documentation/waves/?wave=sib2k&amp;module=smail_workfam","module=smail_workfam")</f>
        <v>module=smail_workfam</v>
      </c>
    </row>
    <row r="8333" spans="1:6" ht="30" customHeight="1">
      <c r="A8333" s="3" t="s">
        <v>2</v>
      </c>
      <c r="B8333" s="3" t="s">
        <v>14692</v>
      </c>
      <c r="C8333" s="3" t="s">
        <v>17993</v>
      </c>
      <c r="D8333" s="12" t="s">
        <v>22208</v>
      </c>
      <c r="E8333" s="6" t="str">
        <f t="shared" si="415"/>
        <v>module=gmail_workfam</v>
      </c>
      <c r="F8333" s="6" t="str">
        <f t="shared" si="416"/>
        <v>module=smail_workfam</v>
      </c>
    </row>
    <row r="8334" spans="1:6" ht="30" customHeight="1">
      <c r="A8334" s="3" t="s">
        <v>2</v>
      </c>
      <c r="B8334" s="3" t="s">
        <v>14693</v>
      </c>
      <c r="C8334" s="3" t="s">
        <v>17994</v>
      </c>
      <c r="D8334" s="12" t="s">
        <v>22209</v>
      </c>
      <c r="E8334" s="6" t="str">
        <f t="shared" si="415"/>
        <v>module=gmail_workfam</v>
      </c>
      <c r="F8334" s="6" t="str">
        <f t="shared" si="416"/>
        <v>module=smail_workfam</v>
      </c>
    </row>
    <row r="8335" spans="1:6" ht="30" customHeight="1">
      <c r="A8335" s="3" t="s">
        <v>2</v>
      </c>
      <c r="B8335" s="3" t="s">
        <v>14694</v>
      </c>
      <c r="C8335" s="3" t="s">
        <v>17995</v>
      </c>
      <c r="D8335" s="12" t="s">
        <v>22210</v>
      </c>
      <c r="E8335" s="6" t="str">
        <f t="shared" si="415"/>
        <v>module=gmail_workfam</v>
      </c>
      <c r="F8335" s="6" t="str">
        <f t="shared" si="416"/>
        <v>module=smail_workfam</v>
      </c>
    </row>
    <row r="8336" spans="1:6" ht="30" customHeight="1">
      <c r="A8336" s="3" t="s">
        <v>2</v>
      </c>
      <c r="B8336" s="3" t="s">
        <v>14695</v>
      </c>
      <c r="C8336" s="3" t="s">
        <v>17996</v>
      </c>
      <c r="D8336" s="12" t="s">
        <v>22211</v>
      </c>
      <c r="E8336" s="6" t="str">
        <f t="shared" si="415"/>
        <v>module=gmail_workfam</v>
      </c>
      <c r="F8336" s="6" t="str">
        <f t="shared" si="416"/>
        <v>module=smail_workfam</v>
      </c>
    </row>
    <row r="8337" spans="1:6" ht="30" customHeight="1">
      <c r="A8337" s="3" t="s">
        <v>2</v>
      </c>
      <c r="B8337" s="3" t="s">
        <v>14696</v>
      </c>
      <c r="C8337" s="3" t="s">
        <v>17997</v>
      </c>
      <c r="D8337" s="12" t="s">
        <v>22212</v>
      </c>
      <c r="E8337" s="6" t="str">
        <f t="shared" si="415"/>
        <v>module=gmail_workfam</v>
      </c>
      <c r="F8337" s="6" t="str">
        <f t="shared" si="416"/>
        <v>module=smail_workfam</v>
      </c>
    </row>
    <row r="8338" spans="1:6" ht="30" customHeight="1">
      <c r="A8338" s="3" t="s">
        <v>2</v>
      </c>
      <c r="B8338" s="3" t="s">
        <v>14697</v>
      </c>
      <c r="C8338" s="3" t="s">
        <v>17998</v>
      </c>
      <c r="D8338" s="12" t="s">
        <v>22213</v>
      </c>
      <c r="E8338" s="6" t="str">
        <f t="shared" si="415"/>
        <v>module=gmail_workfam</v>
      </c>
      <c r="F8338" s="6" t="str">
        <f t="shared" si="416"/>
        <v>module=smail_workfam</v>
      </c>
    </row>
    <row r="8339" spans="1:6" ht="30" customHeight="1">
      <c r="A8339" s="3" t="s">
        <v>2</v>
      </c>
      <c r="B8339" s="3" t="s">
        <v>14698</v>
      </c>
      <c r="C8339" s="3" t="s">
        <v>17999</v>
      </c>
      <c r="D8339" s="12" t="s">
        <v>22214</v>
      </c>
      <c r="E8339" s="6" t="str">
        <f t="shared" si="415"/>
        <v>module=gmail_workfam</v>
      </c>
      <c r="F8339" s="6" t="str">
        <f t="shared" si="416"/>
        <v>module=smail_workfam</v>
      </c>
    </row>
    <row r="8340" spans="1:6" ht="30" customHeight="1">
      <c r="A8340" s="3" t="s">
        <v>2</v>
      </c>
      <c r="B8340" s="3" t="s">
        <v>14699</v>
      </c>
      <c r="C8340" s="3" t="s">
        <v>18000</v>
      </c>
      <c r="D8340" s="12" t="s">
        <v>22215</v>
      </c>
      <c r="E8340" s="6" t="str">
        <f t="shared" si="415"/>
        <v>module=gmail_workfam</v>
      </c>
      <c r="F8340" s="6" t="str">
        <f t="shared" si="416"/>
        <v>module=smail_workfam</v>
      </c>
    </row>
    <row r="8341" spans="1:6" ht="30" customHeight="1">
      <c r="A8341" s="3" t="s">
        <v>2</v>
      </c>
      <c r="B8341" s="3" t="s">
        <v>14700</v>
      </c>
      <c r="C8341" s="3" t="s">
        <v>18001</v>
      </c>
      <c r="D8341" s="12" t="s">
        <v>22216</v>
      </c>
      <c r="E8341" s="6" t="str">
        <f t="shared" si="415"/>
        <v>module=gmail_workfam</v>
      </c>
      <c r="F8341" s="6" t="str">
        <f t="shared" si="416"/>
        <v>module=smail_workfam</v>
      </c>
    </row>
    <row r="8342" spans="1:6" ht="30" customHeight="1">
      <c r="A8342" s="3" t="s">
        <v>2</v>
      </c>
      <c r="B8342" s="3" t="s">
        <v>14701</v>
      </c>
      <c r="C8342" s="3" t="s">
        <v>18002</v>
      </c>
      <c r="D8342" s="12" t="s">
        <v>22217</v>
      </c>
      <c r="E8342" s="6" t="str">
        <f t="shared" si="415"/>
        <v>module=gmail_workfam</v>
      </c>
      <c r="F8342" s="6" t="str">
        <f t="shared" si="416"/>
        <v>module=smail_workfam</v>
      </c>
    </row>
    <row r="8343" spans="1:6" ht="30" customHeight="1">
      <c r="A8343" s="3" t="s">
        <v>2</v>
      </c>
      <c r="B8343" s="3" t="s">
        <v>14702</v>
      </c>
      <c r="C8343" s="3" t="s">
        <v>18003</v>
      </c>
      <c r="D8343" s="12" t="s">
        <v>22218</v>
      </c>
      <c r="E8343" s="6" t="str">
        <f t="shared" si="415"/>
        <v>module=gmail_workfam</v>
      </c>
      <c r="F8343" s="6" t="str">
        <f t="shared" si="416"/>
        <v>module=smail_workfam</v>
      </c>
    </row>
    <row r="8344" spans="1:6" ht="30" customHeight="1">
      <c r="A8344" s="3" t="s">
        <v>2</v>
      </c>
      <c r="B8344" s="3" t="s">
        <v>14703</v>
      </c>
      <c r="C8344" s="3" t="s">
        <v>18004</v>
      </c>
      <c r="D8344" s="12" t="s">
        <v>22219</v>
      </c>
      <c r="E8344" s="6" t="str">
        <f t="shared" si="415"/>
        <v>module=gmail_workfam</v>
      </c>
      <c r="F8344" s="6" t="str">
        <f t="shared" si="416"/>
        <v>module=smail_workfam</v>
      </c>
    </row>
    <row r="8345" spans="1:6" ht="30" customHeight="1">
      <c r="A8345" s="3" t="s">
        <v>2</v>
      </c>
      <c r="B8345" s="3" t="s">
        <v>14704</v>
      </c>
      <c r="C8345" s="3" t="s">
        <v>18005</v>
      </c>
      <c r="D8345" s="12" t="s">
        <v>22220</v>
      </c>
      <c r="E8345" s="6" t="str">
        <f t="shared" si="415"/>
        <v>module=gmail_workfam</v>
      </c>
      <c r="F8345" s="6" t="str">
        <f t="shared" si="416"/>
        <v>module=smail_workfam</v>
      </c>
    </row>
    <row r="8346" spans="1:6" ht="30" customHeight="1">
      <c r="A8346" s="3" t="s">
        <v>2</v>
      </c>
      <c r="B8346" s="3" t="s">
        <v>14705</v>
      </c>
      <c r="C8346" s="3" t="s">
        <v>18006</v>
      </c>
      <c r="D8346" s="12" t="s">
        <v>22221</v>
      </c>
      <c r="E8346" s="6" t="str">
        <f t="shared" si="415"/>
        <v>module=gmail_workfam</v>
      </c>
      <c r="F8346" s="6" t="str">
        <f t="shared" si="416"/>
        <v>module=smail_workfam</v>
      </c>
    </row>
    <row r="8347" spans="1:6" ht="30" customHeight="1">
      <c r="A8347" s="3" t="s">
        <v>2</v>
      </c>
      <c r="B8347" s="3" t="s">
        <v>14706</v>
      </c>
      <c r="C8347" s="3" t="s">
        <v>18007</v>
      </c>
      <c r="D8347" s="12" t="s">
        <v>22222</v>
      </c>
      <c r="E8347" s="6" t="str">
        <f t="shared" si="415"/>
        <v>module=gmail_workfam</v>
      </c>
      <c r="F8347" s="6" t="str">
        <f t="shared" si="416"/>
        <v>module=smail_workfam</v>
      </c>
    </row>
    <row r="8348" spans="1:6" ht="30" customHeight="1">
      <c r="A8348" s="3" t="s">
        <v>2</v>
      </c>
      <c r="B8348" s="3" t="s">
        <v>14707</v>
      </c>
      <c r="C8348" s="3" t="s">
        <v>18008</v>
      </c>
      <c r="D8348" s="12" t="s">
        <v>22223</v>
      </c>
      <c r="E8348" s="6" t="str">
        <f t="shared" si="415"/>
        <v>module=gmail_workfam</v>
      </c>
      <c r="F8348" s="6" t="str">
        <f t="shared" si="416"/>
        <v>module=smail_workfam</v>
      </c>
    </row>
    <row r="8349" spans="1:6" ht="30" customHeight="1">
      <c r="A8349" s="3" t="s">
        <v>2</v>
      </c>
      <c r="B8349" s="3" t="s">
        <v>14708</v>
      </c>
      <c r="C8349" s="3" t="s">
        <v>18009</v>
      </c>
      <c r="D8349" s="12" t="s">
        <v>22224</v>
      </c>
      <c r="E8349" s="6" t="str">
        <f t="shared" si="415"/>
        <v>module=gmail_workfam</v>
      </c>
      <c r="F8349" s="6" t="str">
        <f t="shared" si="416"/>
        <v>module=smail_workfam</v>
      </c>
    </row>
    <row r="8350" spans="1:6" ht="30" customHeight="1">
      <c r="A8350" s="3" t="s">
        <v>2</v>
      </c>
      <c r="B8350" s="3" t="s">
        <v>14709</v>
      </c>
      <c r="C8350" s="3" t="s">
        <v>18010</v>
      </c>
      <c r="D8350" s="12" t="s">
        <v>22225</v>
      </c>
      <c r="E8350" s="6" t="str">
        <f t="shared" si="415"/>
        <v>module=gmail_workfam</v>
      </c>
      <c r="F8350" s="6" t="str">
        <f t="shared" si="416"/>
        <v>module=smail_workfam</v>
      </c>
    </row>
    <row r="8351" spans="1:6" ht="30" customHeight="1">
      <c r="A8351" s="3" t="s">
        <v>2</v>
      </c>
      <c r="B8351" s="3" t="s">
        <v>14710</v>
      </c>
      <c r="C8351" s="3" t="s">
        <v>18011</v>
      </c>
      <c r="D8351" s="12" t="s">
        <v>22226</v>
      </c>
      <c r="E8351" s="6" t="str">
        <f t="shared" si="415"/>
        <v>module=gmail_workfam</v>
      </c>
      <c r="F8351" s="6" t="str">
        <f t="shared" si="416"/>
        <v>module=smail_workfam</v>
      </c>
    </row>
    <row r="8352" spans="1:6" ht="30" customHeight="1">
      <c r="A8352" s="3" t="s">
        <v>2</v>
      </c>
      <c r="B8352" s="3" t="s">
        <v>14711</v>
      </c>
      <c r="C8352" s="3" t="s">
        <v>18012</v>
      </c>
      <c r="D8352" s="12" t="s">
        <v>22227</v>
      </c>
      <c r="E8352" s="6" t="str">
        <f t="shared" si="415"/>
        <v>module=gmail_workfam</v>
      </c>
      <c r="F8352" s="6" t="str">
        <f t="shared" si="416"/>
        <v>module=smail_workfam</v>
      </c>
    </row>
    <row r="8353" spans="1:6" ht="30" customHeight="1">
      <c r="A8353" s="3" t="s">
        <v>2</v>
      </c>
      <c r="B8353" s="3" t="s">
        <v>14712</v>
      </c>
      <c r="C8353" s="3" t="s">
        <v>18013</v>
      </c>
      <c r="D8353" s="12" t="s">
        <v>22228</v>
      </c>
      <c r="E8353" s="6" t="str">
        <f t="shared" si="415"/>
        <v>module=gmail_workfam</v>
      </c>
      <c r="F8353" s="6" t="str">
        <f t="shared" si="416"/>
        <v>module=smail_workfam</v>
      </c>
    </row>
    <row r="8354" spans="1:6" ht="30" customHeight="1">
      <c r="A8354" s="3" t="s">
        <v>2</v>
      </c>
      <c r="B8354" s="3" t="s">
        <v>14713</v>
      </c>
      <c r="C8354" s="3" t="s">
        <v>18014</v>
      </c>
      <c r="D8354" s="12" t="s">
        <v>22229</v>
      </c>
      <c r="E8354" s="6" t="str">
        <f t="shared" si="415"/>
        <v>module=gmail_workfam</v>
      </c>
      <c r="F8354" s="6" t="str">
        <f t="shared" si="416"/>
        <v>module=smail_workfam</v>
      </c>
    </row>
    <row r="8355" spans="1:6" ht="30" customHeight="1">
      <c r="A8355" s="3" t="s">
        <v>2</v>
      </c>
      <c r="B8355" s="3" t="s">
        <v>14714</v>
      </c>
      <c r="C8355" s="3" t="s">
        <v>18015</v>
      </c>
      <c r="D8355" s="12" t="s">
        <v>22230</v>
      </c>
      <c r="E8355" s="6" t="str">
        <f t="shared" si="415"/>
        <v>module=gmail_workfam</v>
      </c>
      <c r="F8355" s="6" t="str">
        <f t="shared" si="416"/>
        <v>module=smail_workfam</v>
      </c>
    </row>
    <row r="8356" spans="1:6" ht="30" customHeight="1">
      <c r="A8356" s="3" t="s">
        <v>2</v>
      </c>
      <c r="B8356" s="3" t="s">
        <v>14715</v>
      </c>
      <c r="C8356" s="3" t="s">
        <v>18016</v>
      </c>
      <c r="D8356" s="12" t="s">
        <v>22231</v>
      </c>
      <c r="E8356" s="6" t="str">
        <f t="shared" si="415"/>
        <v>module=gmail_workfam</v>
      </c>
      <c r="F8356" s="6" t="str">
        <f t="shared" si="416"/>
        <v>module=smail_workfam</v>
      </c>
    </row>
    <row r="8357" spans="1:6" ht="30" customHeight="1">
      <c r="A8357" s="3" t="s">
        <v>2</v>
      </c>
      <c r="B8357" s="3" t="s">
        <v>14716</v>
      </c>
      <c r="C8357" s="3" t="s">
        <v>18017</v>
      </c>
      <c r="D8357" s="12" t="s">
        <v>22232</v>
      </c>
      <c r="E8357" s="6" t="str">
        <f t="shared" si="415"/>
        <v>module=gmail_workfam</v>
      </c>
      <c r="F8357" s="6" t="str">
        <f t="shared" si="416"/>
        <v>module=smail_workfam</v>
      </c>
    </row>
    <row r="8358" spans="1:6" ht="30" customHeight="1">
      <c r="A8358" s="3" t="s">
        <v>2</v>
      </c>
      <c r="B8358" s="3" t="s">
        <v>14717</v>
      </c>
      <c r="C8358" s="3" t="s">
        <v>18018</v>
      </c>
      <c r="D8358" s="12" t="s">
        <v>22233</v>
      </c>
      <c r="E8358" s="6" t="str">
        <f t="shared" si="415"/>
        <v>module=gmail_workfam</v>
      </c>
      <c r="F8358" s="6" t="str">
        <f t="shared" si="416"/>
        <v>module=smail_workfam</v>
      </c>
    </row>
    <row r="8359" spans="1:6" ht="30" customHeight="1">
      <c r="A8359" s="3" t="s">
        <v>2</v>
      </c>
      <c r="B8359" s="3" t="s">
        <v>14718</v>
      </c>
      <c r="C8359" s="3" t="s">
        <v>18019</v>
      </c>
      <c r="D8359" s="12" t="s">
        <v>22234</v>
      </c>
      <c r="E8359" s="6" t="str">
        <f t="shared" si="415"/>
        <v>module=gmail_workfam</v>
      </c>
      <c r="F8359" s="6" t="str">
        <f t="shared" si="416"/>
        <v>module=smail_workfam</v>
      </c>
    </row>
    <row r="8360" spans="1:6" ht="30" customHeight="1">
      <c r="A8360" s="3" t="s">
        <v>2</v>
      </c>
      <c r="B8360" s="3" t="s">
        <v>14719</v>
      </c>
      <c r="C8360" s="3" t="s">
        <v>18020</v>
      </c>
      <c r="D8360" s="12" t="s">
        <v>22235</v>
      </c>
      <c r="E8360" s="6" t="str">
        <f t="shared" si="415"/>
        <v>module=gmail_workfam</v>
      </c>
      <c r="F8360" s="6" t="str">
        <f t="shared" si="416"/>
        <v>module=smail_workfam</v>
      </c>
    </row>
    <row r="8361" spans="1:6" ht="30" customHeight="1">
      <c r="A8361" s="3" t="s">
        <v>2</v>
      </c>
      <c r="B8361" s="3" t="s">
        <v>14720</v>
      </c>
      <c r="C8361" s="3" t="s">
        <v>18021</v>
      </c>
      <c r="D8361" s="12" t="s">
        <v>22236</v>
      </c>
      <c r="E8361" s="6" t="str">
        <f t="shared" si="415"/>
        <v>module=gmail_workfam</v>
      </c>
      <c r="F8361" s="6" t="str">
        <f t="shared" si="416"/>
        <v>module=smail_workfam</v>
      </c>
    </row>
    <row r="8362" spans="1:6" ht="30" customHeight="1">
      <c r="A8362" s="3" t="s">
        <v>2</v>
      </c>
      <c r="B8362" s="3" t="s">
        <v>14721</v>
      </c>
      <c r="C8362" s="3" t="s">
        <v>18022</v>
      </c>
      <c r="D8362" s="12" t="s">
        <v>22237</v>
      </c>
      <c r="E8362" s="6" t="str">
        <f t="shared" si="415"/>
        <v>module=gmail_workfam</v>
      </c>
      <c r="F8362" s="6" t="str">
        <f t="shared" si="416"/>
        <v>module=smail_workfam</v>
      </c>
    </row>
    <row r="8363" spans="1:6" ht="30" customHeight="1">
      <c r="A8363" s="3" t="s">
        <v>2</v>
      </c>
      <c r="B8363" s="3" t="s">
        <v>14722</v>
      </c>
      <c r="C8363" s="3" t="s">
        <v>18023</v>
      </c>
      <c r="D8363" s="12" t="s">
        <v>22238</v>
      </c>
      <c r="E8363" s="6" t="str">
        <f t="shared" si="415"/>
        <v>module=gmail_workfam</v>
      </c>
      <c r="F8363" s="6" t="str">
        <f t="shared" si="416"/>
        <v>module=smail_workfam</v>
      </c>
    </row>
    <row r="8364" spans="1:6" ht="30" customHeight="1">
      <c r="A8364" s="3" t="s">
        <v>2</v>
      </c>
      <c r="B8364" s="3" t="s">
        <v>14723</v>
      </c>
      <c r="C8364" s="3" t="s">
        <v>18024</v>
      </c>
      <c r="D8364" s="12" t="s">
        <v>22239</v>
      </c>
      <c r="E8364" s="6" t="str">
        <f t="shared" ref="E8364:E8395" si="417">HYPERLINK("http://www.ssc.wisc.edu/wlsresearch/documentation/waves/?wave=grad2k&amp;module=gmail_workfam","module=gmail_workfam")</f>
        <v>module=gmail_workfam</v>
      </c>
      <c r="F8364" s="6" t="str">
        <f t="shared" ref="F8364:F8395" si="418">HYPERLINK("http://www.ssc.wisc.edu/wlsresearch/documentation/waves/?wave=sib2k&amp;module=smail_workfam","module=smail_workfam")</f>
        <v>module=smail_workfam</v>
      </c>
    </row>
    <row r="8365" spans="1:6" ht="30" customHeight="1">
      <c r="A8365" s="3" t="s">
        <v>2</v>
      </c>
      <c r="B8365" s="3" t="s">
        <v>14724</v>
      </c>
      <c r="C8365" s="3" t="s">
        <v>18025</v>
      </c>
      <c r="D8365" s="12" t="s">
        <v>22240</v>
      </c>
      <c r="E8365" s="6" t="str">
        <f t="shared" si="417"/>
        <v>module=gmail_workfam</v>
      </c>
      <c r="F8365" s="6" t="str">
        <f t="shared" si="418"/>
        <v>module=smail_workfam</v>
      </c>
    </row>
    <row r="8366" spans="1:6" ht="30" customHeight="1">
      <c r="A8366" s="3" t="s">
        <v>2</v>
      </c>
      <c r="B8366" s="3" t="s">
        <v>14725</v>
      </c>
      <c r="C8366" s="3" t="s">
        <v>18026</v>
      </c>
      <c r="D8366" s="12" t="s">
        <v>22241</v>
      </c>
      <c r="E8366" s="6" t="str">
        <f t="shared" si="417"/>
        <v>module=gmail_workfam</v>
      </c>
      <c r="F8366" s="6" t="str">
        <f t="shared" si="418"/>
        <v>module=smail_workfam</v>
      </c>
    </row>
    <row r="8367" spans="1:6" ht="30" customHeight="1">
      <c r="A8367" s="3" t="s">
        <v>2</v>
      </c>
      <c r="B8367" s="3" t="s">
        <v>14726</v>
      </c>
      <c r="C8367" s="3" t="s">
        <v>18027</v>
      </c>
      <c r="D8367" s="12" t="s">
        <v>22242</v>
      </c>
      <c r="E8367" s="6" t="str">
        <f t="shared" si="417"/>
        <v>module=gmail_workfam</v>
      </c>
      <c r="F8367" s="6" t="str">
        <f t="shared" si="418"/>
        <v>module=smail_workfam</v>
      </c>
    </row>
    <row r="8368" spans="1:6" ht="30" customHeight="1">
      <c r="A8368" s="3" t="s">
        <v>2</v>
      </c>
      <c r="B8368" s="3" t="s">
        <v>14727</v>
      </c>
      <c r="C8368" s="3" t="s">
        <v>18028</v>
      </c>
      <c r="D8368" s="12" t="s">
        <v>22243</v>
      </c>
      <c r="E8368" s="6" t="str">
        <f t="shared" si="417"/>
        <v>module=gmail_workfam</v>
      </c>
      <c r="F8368" s="6" t="str">
        <f t="shared" si="418"/>
        <v>module=smail_workfam</v>
      </c>
    </row>
    <row r="8369" spans="1:6" ht="30" customHeight="1">
      <c r="A8369" s="3" t="s">
        <v>2</v>
      </c>
      <c r="B8369" s="3" t="s">
        <v>14728</v>
      </c>
      <c r="C8369" s="3" t="s">
        <v>18029</v>
      </c>
      <c r="D8369" s="12" t="s">
        <v>22244</v>
      </c>
      <c r="E8369" s="6" t="str">
        <f t="shared" si="417"/>
        <v>module=gmail_workfam</v>
      </c>
      <c r="F8369" s="6" t="str">
        <f t="shared" si="418"/>
        <v>module=smail_workfam</v>
      </c>
    </row>
    <row r="8370" spans="1:6" ht="30" customHeight="1">
      <c r="A8370" s="3" t="s">
        <v>2</v>
      </c>
      <c r="B8370" s="3" t="s">
        <v>14729</v>
      </c>
      <c r="C8370" s="3" t="s">
        <v>18030</v>
      </c>
      <c r="D8370" s="12" t="s">
        <v>22245</v>
      </c>
      <c r="E8370" s="6" t="str">
        <f t="shared" si="417"/>
        <v>module=gmail_workfam</v>
      </c>
      <c r="F8370" s="6" t="str">
        <f t="shared" si="418"/>
        <v>module=smail_workfam</v>
      </c>
    </row>
    <row r="8371" spans="1:6" ht="30" customHeight="1">
      <c r="A8371" s="3" t="s">
        <v>2</v>
      </c>
      <c r="B8371" s="3" t="s">
        <v>14730</v>
      </c>
      <c r="C8371" s="3" t="s">
        <v>18031</v>
      </c>
      <c r="D8371" s="12" t="s">
        <v>22246</v>
      </c>
      <c r="E8371" s="6" t="str">
        <f t="shared" si="417"/>
        <v>module=gmail_workfam</v>
      </c>
      <c r="F8371" s="6" t="str">
        <f t="shared" si="418"/>
        <v>module=smail_workfam</v>
      </c>
    </row>
    <row r="8372" spans="1:6" ht="30" customHeight="1">
      <c r="A8372" s="3" t="s">
        <v>2</v>
      </c>
      <c r="B8372" s="3" t="s">
        <v>14731</v>
      </c>
      <c r="C8372" s="3" t="s">
        <v>18032</v>
      </c>
      <c r="D8372" s="12" t="s">
        <v>22247</v>
      </c>
      <c r="E8372" s="6" t="str">
        <f t="shared" si="417"/>
        <v>module=gmail_workfam</v>
      </c>
      <c r="F8372" s="6" t="str">
        <f t="shared" si="418"/>
        <v>module=smail_workfam</v>
      </c>
    </row>
    <row r="8373" spans="1:6" ht="30" customHeight="1">
      <c r="A8373" s="3" t="s">
        <v>2</v>
      </c>
      <c r="B8373" s="3" t="s">
        <v>14732</v>
      </c>
      <c r="C8373" s="3" t="s">
        <v>18033</v>
      </c>
      <c r="D8373" s="12" t="s">
        <v>22248</v>
      </c>
      <c r="E8373" s="6" t="str">
        <f t="shared" si="417"/>
        <v>module=gmail_workfam</v>
      </c>
      <c r="F8373" s="6" t="str">
        <f t="shared" si="418"/>
        <v>module=smail_workfam</v>
      </c>
    </row>
    <row r="8374" spans="1:6" ht="30" customHeight="1">
      <c r="A8374" s="3" t="s">
        <v>2</v>
      </c>
      <c r="B8374" s="3" t="s">
        <v>14733</v>
      </c>
      <c r="C8374" s="3" t="s">
        <v>18034</v>
      </c>
      <c r="D8374" s="12" t="s">
        <v>22249</v>
      </c>
      <c r="E8374" s="6" t="str">
        <f t="shared" si="417"/>
        <v>module=gmail_workfam</v>
      </c>
      <c r="F8374" s="6" t="str">
        <f t="shared" si="418"/>
        <v>module=smail_workfam</v>
      </c>
    </row>
    <row r="8375" spans="1:6" ht="30" customHeight="1">
      <c r="A8375" s="3" t="s">
        <v>2</v>
      </c>
      <c r="B8375" s="3" t="s">
        <v>14734</v>
      </c>
      <c r="C8375" s="3" t="s">
        <v>18035</v>
      </c>
      <c r="D8375" s="12" t="s">
        <v>22250</v>
      </c>
      <c r="E8375" s="6" t="str">
        <f t="shared" si="417"/>
        <v>module=gmail_workfam</v>
      </c>
      <c r="F8375" s="6" t="str">
        <f t="shared" si="418"/>
        <v>module=smail_workfam</v>
      </c>
    </row>
    <row r="8376" spans="1:6" ht="30" customHeight="1">
      <c r="A8376" s="3" t="s">
        <v>2</v>
      </c>
      <c r="B8376" s="3" t="s">
        <v>14735</v>
      </c>
      <c r="C8376" s="3" t="s">
        <v>18036</v>
      </c>
      <c r="D8376" s="12" t="s">
        <v>22251</v>
      </c>
      <c r="E8376" s="6" t="str">
        <f t="shared" si="417"/>
        <v>module=gmail_workfam</v>
      </c>
      <c r="F8376" s="6" t="str">
        <f t="shared" si="418"/>
        <v>module=smail_workfam</v>
      </c>
    </row>
    <row r="8377" spans="1:6" ht="30" customHeight="1">
      <c r="A8377" s="3" t="s">
        <v>2</v>
      </c>
      <c r="B8377" s="3" t="s">
        <v>14736</v>
      </c>
      <c r="C8377" s="3" t="s">
        <v>18037</v>
      </c>
      <c r="D8377" s="12" t="s">
        <v>22252</v>
      </c>
      <c r="E8377" s="6" t="str">
        <f t="shared" si="417"/>
        <v>module=gmail_workfam</v>
      </c>
      <c r="F8377" s="6" t="str">
        <f t="shared" si="418"/>
        <v>module=smail_workfam</v>
      </c>
    </row>
    <row r="8378" spans="1:6" ht="30" customHeight="1">
      <c r="A8378" s="3" t="s">
        <v>2</v>
      </c>
      <c r="B8378" s="3" t="s">
        <v>14737</v>
      </c>
      <c r="C8378" s="3" t="s">
        <v>18038</v>
      </c>
      <c r="D8378" s="12" t="s">
        <v>22253</v>
      </c>
      <c r="E8378" s="6" t="str">
        <f t="shared" si="417"/>
        <v>module=gmail_workfam</v>
      </c>
      <c r="F8378" s="6" t="str">
        <f t="shared" si="418"/>
        <v>module=smail_workfam</v>
      </c>
    </row>
    <row r="8379" spans="1:6" ht="30" customHeight="1">
      <c r="A8379" s="3" t="s">
        <v>2</v>
      </c>
      <c r="B8379" s="3" t="s">
        <v>14738</v>
      </c>
      <c r="C8379" s="3" t="s">
        <v>18039</v>
      </c>
      <c r="D8379" s="12" t="s">
        <v>22254</v>
      </c>
      <c r="E8379" s="6" t="str">
        <f t="shared" si="417"/>
        <v>module=gmail_workfam</v>
      </c>
      <c r="F8379" s="6" t="str">
        <f t="shared" si="418"/>
        <v>module=smail_workfam</v>
      </c>
    </row>
    <row r="8380" spans="1:6" ht="30" customHeight="1">
      <c r="A8380" s="3" t="s">
        <v>2</v>
      </c>
      <c r="B8380" s="3" t="s">
        <v>14739</v>
      </c>
      <c r="C8380" s="3" t="s">
        <v>18040</v>
      </c>
      <c r="D8380" s="12" t="s">
        <v>22255</v>
      </c>
      <c r="E8380" s="6" t="str">
        <f t="shared" si="417"/>
        <v>module=gmail_workfam</v>
      </c>
      <c r="F8380" s="6" t="str">
        <f t="shared" si="418"/>
        <v>module=smail_workfam</v>
      </c>
    </row>
    <row r="8381" spans="1:6" ht="30" customHeight="1">
      <c r="A8381" s="3" t="s">
        <v>2</v>
      </c>
      <c r="B8381" s="3" t="s">
        <v>14740</v>
      </c>
      <c r="C8381" s="3" t="s">
        <v>18041</v>
      </c>
      <c r="D8381" s="12" t="s">
        <v>22256</v>
      </c>
      <c r="E8381" s="6" t="str">
        <f t="shared" si="417"/>
        <v>module=gmail_workfam</v>
      </c>
      <c r="F8381" s="6" t="str">
        <f t="shared" si="418"/>
        <v>module=smail_workfam</v>
      </c>
    </row>
    <row r="8382" spans="1:6" ht="30" customHeight="1">
      <c r="A8382" s="3" t="s">
        <v>2</v>
      </c>
      <c r="B8382" s="3" t="s">
        <v>14741</v>
      </c>
      <c r="C8382" s="3" t="s">
        <v>18042</v>
      </c>
      <c r="D8382" s="12" t="s">
        <v>22257</v>
      </c>
      <c r="E8382" s="6" t="str">
        <f t="shared" si="417"/>
        <v>module=gmail_workfam</v>
      </c>
      <c r="F8382" s="6" t="str">
        <f t="shared" si="418"/>
        <v>module=smail_workfam</v>
      </c>
    </row>
    <row r="8383" spans="1:6" ht="30" customHeight="1">
      <c r="A8383" s="3" t="s">
        <v>2</v>
      </c>
      <c r="B8383" s="3" t="s">
        <v>14742</v>
      </c>
      <c r="C8383" s="3" t="s">
        <v>18043</v>
      </c>
      <c r="D8383" s="12" t="s">
        <v>22258</v>
      </c>
      <c r="E8383" s="6" t="str">
        <f t="shared" si="417"/>
        <v>module=gmail_workfam</v>
      </c>
      <c r="F8383" s="6" t="str">
        <f t="shared" si="418"/>
        <v>module=smail_workfam</v>
      </c>
    </row>
    <row r="8384" spans="1:6" ht="30" customHeight="1">
      <c r="A8384" s="3" t="s">
        <v>2</v>
      </c>
      <c r="B8384" s="3" t="s">
        <v>14743</v>
      </c>
      <c r="C8384" s="3" t="s">
        <v>18044</v>
      </c>
      <c r="D8384" s="12" t="s">
        <v>22259</v>
      </c>
      <c r="E8384" s="6" t="str">
        <f t="shared" si="417"/>
        <v>module=gmail_workfam</v>
      </c>
      <c r="F8384" s="6" t="str">
        <f t="shared" si="418"/>
        <v>module=smail_workfam</v>
      </c>
    </row>
    <row r="8385" spans="1:6" ht="30" customHeight="1">
      <c r="A8385" s="3" t="s">
        <v>2</v>
      </c>
      <c r="B8385" s="3" t="s">
        <v>14744</v>
      </c>
      <c r="C8385" s="3" t="s">
        <v>18045</v>
      </c>
      <c r="D8385" s="12" t="s">
        <v>22260</v>
      </c>
      <c r="E8385" s="6" t="str">
        <f t="shared" si="417"/>
        <v>module=gmail_workfam</v>
      </c>
      <c r="F8385" s="6" t="str">
        <f t="shared" si="418"/>
        <v>module=smail_workfam</v>
      </c>
    </row>
    <row r="8386" spans="1:6" ht="30" customHeight="1">
      <c r="A8386" s="3" t="s">
        <v>2</v>
      </c>
      <c r="B8386" s="3" t="s">
        <v>14745</v>
      </c>
      <c r="C8386" s="3" t="s">
        <v>18046</v>
      </c>
      <c r="D8386" s="12" t="s">
        <v>22261</v>
      </c>
      <c r="E8386" s="6" t="str">
        <f t="shared" si="417"/>
        <v>module=gmail_workfam</v>
      </c>
      <c r="F8386" s="6" t="str">
        <f t="shared" si="418"/>
        <v>module=smail_workfam</v>
      </c>
    </row>
    <row r="8387" spans="1:6" ht="30" customHeight="1">
      <c r="A8387" s="3" t="s">
        <v>2</v>
      </c>
      <c r="B8387" s="3" t="s">
        <v>14746</v>
      </c>
      <c r="C8387" s="3" t="s">
        <v>18047</v>
      </c>
      <c r="D8387" s="12" t="s">
        <v>22262</v>
      </c>
      <c r="E8387" s="6" t="str">
        <f t="shared" si="417"/>
        <v>module=gmail_workfam</v>
      </c>
      <c r="F8387" s="6" t="str">
        <f t="shared" si="418"/>
        <v>module=smail_workfam</v>
      </c>
    </row>
    <row r="8388" spans="1:6" ht="30" customHeight="1">
      <c r="A8388" s="3" t="s">
        <v>2</v>
      </c>
      <c r="B8388" s="3" t="s">
        <v>14747</v>
      </c>
      <c r="C8388" s="3" t="s">
        <v>18048</v>
      </c>
      <c r="D8388" s="12" t="s">
        <v>22263</v>
      </c>
      <c r="E8388" s="6" t="str">
        <f t="shared" si="417"/>
        <v>module=gmail_workfam</v>
      </c>
      <c r="F8388" s="6" t="str">
        <f t="shared" si="418"/>
        <v>module=smail_workfam</v>
      </c>
    </row>
    <row r="8389" spans="1:6" ht="30" customHeight="1">
      <c r="A8389" s="3" t="s">
        <v>2</v>
      </c>
      <c r="B8389" s="3" t="s">
        <v>14748</v>
      </c>
      <c r="C8389" s="3" t="s">
        <v>18049</v>
      </c>
      <c r="D8389" s="12" t="s">
        <v>22264</v>
      </c>
      <c r="E8389" s="6" t="str">
        <f t="shared" si="417"/>
        <v>module=gmail_workfam</v>
      </c>
      <c r="F8389" s="6" t="str">
        <f t="shared" si="418"/>
        <v>module=smail_workfam</v>
      </c>
    </row>
    <row r="8390" spans="1:6" ht="30" customHeight="1">
      <c r="A8390" s="3" t="s">
        <v>2</v>
      </c>
      <c r="B8390" s="3" t="s">
        <v>14749</v>
      </c>
      <c r="C8390" s="3" t="s">
        <v>18050</v>
      </c>
      <c r="D8390" s="12" t="s">
        <v>22265</v>
      </c>
      <c r="E8390" s="6" t="str">
        <f t="shared" si="417"/>
        <v>module=gmail_workfam</v>
      </c>
      <c r="F8390" s="6" t="str">
        <f t="shared" si="418"/>
        <v>module=smail_workfam</v>
      </c>
    </row>
    <row r="8391" spans="1:6" ht="30" customHeight="1">
      <c r="A8391" s="3" t="s">
        <v>2</v>
      </c>
      <c r="B8391" s="3" t="s">
        <v>14750</v>
      </c>
      <c r="C8391" s="3" t="s">
        <v>18051</v>
      </c>
      <c r="D8391" s="12" t="s">
        <v>22266</v>
      </c>
      <c r="E8391" s="6" t="str">
        <f t="shared" si="417"/>
        <v>module=gmail_workfam</v>
      </c>
      <c r="F8391" s="6" t="str">
        <f t="shared" si="418"/>
        <v>module=smail_workfam</v>
      </c>
    </row>
    <row r="8392" spans="1:6" ht="30" customHeight="1">
      <c r="A8392" s="3" t="s">
        <v>2</v>
      </c>
      <c r="B8392" s="3" t="s">
        <v>14751</v>
      </c>
      <c r="C8392" s="3" t="s">
        <v>18052</v>
      </c>
      <c r="D8392" s="12" t="s">
        <v>22267</v>
      </c>
      <c r="E8392" s="6" t="str">
        <f t="shared" si="417"/>
        <v>module=gmail_workfam</v>
      </c>
      <c r="F8392" s="6" t="str">
        <f t="shared" si="418"/>
        <v>module=smail_workfam</v>
      </c>
    </row>
    <row r="8393" spans="1:6" ht="30" customHeight="1">
      <c r="A8393" s="3" t="s">
        <v>2</v>
      </c>
      <c r="B8393" s="3" t="s">
        <v>14752</v>
      </c>
      <c r="C8393" s="3" t="s">
        <v>18053</v>
      </c>
      <c r="D8393" s="12" t="s">
        <v>22268</v>
      </c>
      <c r="E8393" s="6" t="str">
        <f t="shared" si="417"/>
        <v>module=gmail_workfam</v>
      </c>
      <c r="F8393" s="6" t="str">
        <f t="shared" si="418"/>
        <v>module=smail_workfam</v>
      </c>
    </row>
    <row r="8394" spans="1:6" ht="30" customHeight="1">
      <c r="A8394" s="3" t="s">
        <v>2</v>
      </c>
      <c r="B8394" s="3" t="s">
        <v>14753</v>
      </c>
      <c r="C8394" s="3" t="s">
        <v>18054</v>
      </c>
      <c r="D8394" s="12" t="s">
        <v>22269</v>
      </c>
      <c r="E8394" s="6" t="str">
        <f t="shared" si="417"/>
        <v>module=gmail_workfam</v>
      </c>
      <c r="F8394" s="6" t="str">
        <f t="shared" si="418"/>
        <v>module=smail_workfam</v>
      </c>
    </row>
    <row r="8395" spans="1:6" ht="30" customHeight="1">
      <c r="A8395" s="3" t="s">
        <v>2</v>
      </c>
      <c r="B8395" s="3" t="s">
        <v>14754</v>
      </c>
      <c r="C8395" s="3" t="s">
        <v>18055</v>
      </c>
      <c r="D8395" s="12" t="s">
        <v>22270</v>
      </c>
      <c r="E8395" s="6" t="str">
        <f t="shared" si="417"/>
        <v>module=gmail_workfam</v>
      </c>
      <c r="F8395" s="6" t="str">
        <f t="shared" si="418"/>
        <v>module=smail_workfam</v>
      </c>
    </row>
    <row r="8396" spans="1:6" ht="30" customHeight="1">
      <c r="A8396" s="3" t="s">
        <v>2</v>
      </c>
      <c r="B8396" s="3" t="s">
        <v>14755</v>
      </c>
      <c r="C8396" s="3" t="s">
        <v>18056</v>
      </c>
      <c r="D8396" s="12" t="s">
        <v>22271</v>
      </c>
      <c r="E8396" s="6" t="str">
        <f t="shared" ref="E8396:E8408" si="419">HYPERLINK("http://www.ssc.wisc.edu/wlsresearch/documentation/waves/?wave=grad2k&amp;module=gmail_workfam","module=gmail_workfam")</f>
        <v>module=gmail_workfam</v>
      </c>
      <c r="F8396" s="6" t="str">
        <f t="shared" ref="F8396:F8408" si="420">HYPERLINK("http://www.ssc.wisc.edu/wlsresearch/documentation/waves/?wave=sib2k&amp;module=smail_workfam","module=smail_workfam")</f>
        <v>module=smail_workfam</v>
      </c>
    </row>
    <row r="8397" spans="1:6" ht="30" customHeight="1">
      <c r="A8397" s="3" t="s">
        <v>2</v>
      </c>
      <c r="B8397" s="3" t="s">
        <v>14756</v>
      </c>
      <c r="C8397" s="3" t="s">
        <v>18057</v>
      </c>
      <c r="D8397" s="12" t="s">
        <v>22272</v>
      </c>
      <c r="E8397" s="6" t="str">
        <f t="shared" si="419"/>
        <v>module=gmail_workfam</v>
      </c>
      <c r="F8397" s="6" t="str">
        <f t="shared" si="420"/>
        <v>module=smail_workfam</v>
      </c>
    </row>
    <row r="8398" spans="1:6" ht="30" customHeight="1">
      <c r="A8398" s="3" t="s">
        <v>2</v>
      </c>
      <c r="B8398" s="3" t="s">
        <v>14757</v>
      </c>
      <c r="C8398" s="3" t="s">
        <v>18058</v>
      </c>
      <c r="D8398" s="12" t="s">
        <v>22273</v>
      </c>
      <c r="E8398" s="6" t="str">
        <f t="shared" si="419"/>
        <v>module=gmail_workfam</v>
      </c>
      <c r="F8398" s="6" t="str">
        <f t="shared" si="420"/>
        <v>module=smail_workfam</v>
      </c>
    </row>
    <row r="8399" spans="1:6" ht="30" customHeight="1">
      <c r="A8399" s="3" t="s">
        <v>2</v>
      </c>
      <c r="B8399" s="3" t="s">
        <v>14758</v>
      </c>
      <c r="C8399" s="3" t="s">
        <v>18059</v>
      </c>
      <c r="D8399" s="12" t="s">
        <v>22274</v>
      </c>
      <c r="E8399" s="6" t="str">
        <f t="shared" si="419"/>
        <v>module=gmail_workfam</v>
      </c>
      <c r="F8399" s="6" t="str">
        <f t="shared" si="420"/>
        <v>module=smail_workfam</v>
      </c>
    </row>
    <row r="8400" spans="1:6" ht="30" customHeight="1">
      <c r="A8400" s="3" t="s">
        <v>2</v>
      </c>
      <c r="B8400" s="3" t="s">
        <v>14759</v>
      </c>
      <c r="C8400" s="3" t="s">
        <v>18060</v>
      </c>
      <c r="D8400" s="12" t="s">
        <v>22275</v>
      </c>
      <c r="E8400" s="6" t="str">
        <f t="shared" si="419"/>
        <v>module=gmail_workfam</v>
      </c>
      <c r="F8400" s="6" t="str">
        <f t="shared" si="420"/>
        <v>module=smail_workfam</v>
      </c>
    </row>
    <row r="8401" spans="1:6" ht="30" customHeight="1">
      <c r="A8401" s="3" t="s">
        <v>2</v>
      </c>
      <c r="B8401" s="3" t="s">
        <v>14760</v>
      </c>
      <c r="C8401" s="3" t="s">
        <v>18061</v>
      </c>
      <c r="D8401" s="12" t="s">
        <v>22276</v>
      </c>
      <c r="E8401" s="6" t="str">
        <f t="shared" si="419"/>
        <v>module=gmail_workfam</v>
      </c>
      <c r="F8401" s="6" t="str">
        <f t="shared" si="420"/>
        <v>module=smail_workfam</v>
      </c>
    </row>
    <row r="8402" spans="1:6" ht="30" customHeight="1">
      <c r="A8402" s="3" t="s">
        <v>2</v>
      </c>
      <c r="B8402" s="3" t="s">
        <v>14761</v>
      </c>
      <c r="C8402" s="3" t="s">
        <v>18062</v>
      </c>
      <c r="D8402" s="12" t="s">
        <v>22277</v>
      </c>
      <c r="E8402" s="6" t="str">
        <f t="shared" si="419"/>
        <v>module=gmail_workfam</v>
      </c>
      <c r="F8402" s="6" t="str">
        <f t="shared" si="420"/>
        <v>module=smail_workfam</v>
      </c>
    </row>
    <row r="8403" spans="1:6" ht="30" customHeight="1">
      <c r="A8403" s="3" t="s">
        <v>2</v>
      </c>
      <c r="B8403" s="3" t="s">
        <v>14762</v>
      </c>
      <c r="C8403" s="3" t="s">
        <v>18063</v>
      </c>
      <c r="D8403" s="12" t="s">
        <v>22278</v>
      </c>
      <c r="E8403" s="6" t="str">
        <f t="shared" si="419"/>
        <v>module=gmail_workfam</v>
      </c>
      <c r="F8403" s="6" t="str">
        <f t="shared" si="420"/>
        <v>module=smail_workfam</v>
      </c>
    </row>
    <row r="8404" spans="1:6" ht="30" customHeight="1">
      <c r="A8404" s="3" t="s">
        <v>2</v>
      </c>
      <c r="B8404" s="3" t="s">
        <v>14763</v>
      </c>
      <c r="C8404" s="3" t="s">
        <v>18064</v>
      </c>
      <c r="D8404" s="12" t="s">
        <v>22279</v>
      </c>
      <c r="E8404" s="6" t="str">
        <f t="shared" si="419"/>
        <v>module=gmail_workfam</v>
      </c>
      <c r="F8404" s="6" t="str">
        <f t="shared" si="420"/>
        <v>module=smail_workfam</v>
      </c>
    </row>
    <row r="8405" spans="1:6" ht="30" customHeight="1">
      <c r="A8405" s="3" t="s">
        <v>2</v>
      </c>
      <c r="B8405" s="3" t="s">
        <v>14764</v>
      </c>
      <c r="C8405" s="3" t="s">
        <v>18065</v>
      </c>
      <c r="D8405" s="12" t="s">
        <v>22280</v>
      </c>
      <c r="E8405" s="6" t="str">
        <f t="shared" si="419"/>
        <v>module=gmail_workfam</v>
      </c>
      <c r="F8405" s="6" t="str">
        <f t="shared" si="420"/>
        <v>module=smail_workfam</v>
      </c>
    </row>
    <row r="8406" spans="1:6" ht="30" customHeight="1">
      <c r="A8406" s="3" t="s">
        <v>2</v>
      </c>
      <c r="B8406" s="3" t="s">
        <v>14765</v>
      </c>
      <c r="C8406" s="3" t="s">
        <v>18066</v>
      </c>
      <c r="D8406" s="12" t="s">
        <v>22281</v>
      </c>
      <c r="E8406" s="6" t="str">
        <f t="shared" si="419"/>
        <v>module=gmail_workfam</v>
      </c>
      <c r="F8406" s="6" t="str">
        <f t="shared" si="420"/>
        <v>module=smail_workfam</v>
      </c>
    </row>
    <row r="8407" spans="1:6" ht="30" customHeight="1">
      <c r="A8407" s="3" t="s">
        <v>2</v>
      </c>
      <c r="B8407" s="3" t="s">
        <v>14766</v>
      </c>
      <c r="C8407" s="3" t="s">
        <v>18067</v>
      </c>
      <c r="D8407" s="12" t="s">
        <v>22282</v>
      </c>
      <c r="E8407" s="6" t="str">
        <f t="shared" si="419"/>
        <v>module=gmail_workfam</v>
      </c>
      <c r="F8407" s="6" t="str">
        <f t="shared" si="420"/>
        <v>module=smail_workfam</v>
      </c>
    </row>
    <row r="8408" spans="1:6" ht="30" customHeight="1">
      <c r="A8408" s="3" t="s">
        <v>2</v>
      </c>
      <c r="B8408" s="3" t="s">
        <v>14767</v>
      </c>
      <c r="C8408" s="3" t="s">
        <v>18068</v>
      </c>
      <c r="D8408" s="12" t="s">
        <v>22283</v>
      </c>
      <c r="E8408" s="6" t="str">
        <f t="shared" si="419"/>
        <v>module=gmail_workfam</v>
      </c>
      <c r="F8408" s="6" t="str">
        <f t="shared" si="420"/>
        <v>module=smail_workfam</v>
      </c>
    </row>
    <row r="8409" spans="1:6" ht="30" customHeight="1">
      <c r="A8409" s="3" t="s">
        <v>2</v>
      </c>
      <c r="B8409" s="3" t="s">
        <v>14768</v>
      </c>
      <c r="C8409" s="3" t="s">
        <v>18069</v>
      </c>
      <c r="D8409" s="12" t="s">
        <v>22284</v>
      </c>
      <c r="E8409" s="6" t="str">
        <f t="shared" ref="E8409:E8440" si="421">HYPERLINK("http://www.ssc.wisc.edu/wlsresearch/documentation/waves/?wave=grad2k&amp;module=gmail_srelate","module=gmail_srelate")</f>
        <v>module=gmail_srelate</v>
      </c>
      <c r="F8409" s="6" t="str">
        <f t="shared" ref="F8409:F8440" si="422">HYPERLINK("http://www.ssc.wisc.edu/wlsresearch/documentation/waves/?wave=sib2k&amp;module=smail_srelate","module=smail_srelate")</f>
        <v>module=smail_srelate</v>
      </c>
    </row>
    <row r="8410" spans="1:6" ht="30" customHeight="1">
      <c r="A8410" s="3" t="s">
        <v>2</v>
      </c>
      <c r="B8410" s="3" t="s">
        <v>14769</v>
      </c>
      <c r="C8410" s="3" t="s">
        <v>18070</v>
      </c>
      <c r="D8410" s="12" t="s">
        <v>22285</v>
      </c>
      <c r="E8410" s="6" t="str">
        <f t="shared" si="421"/>
        <v>module=gmail_srelate</v>
      </c>
      <c r="F8410" s="6" t="str">
        <f t="shared" si="422"/>
        <v>module=smail_srelate</v>
      </c>
    </row>
    <row r="8411" spans="1:6" ht="30" customHeight="1">
      <c r="A8411" s="3" t="s">
        <v>2</v>
      </c>
      <c r="B8411" s="3" t="s">
        <v>14770</v>
      </c>
      <c r="C8411" s="3" t="s">
        <v>18071</v>
      </c>
      <c r="D8411" s="12" t="s">
        <v>22286</v>
      </c>
      <c r="E8411" s="6" t="str">
        <f t="shared" si="421"/>
        <v>module=gmail_srelate</v>
      </c>
      <c r="F8411" s="6" t="str">
        <f t="shared" si="422"/>
        <v>module=smail_srelate</v>
      </c>
    </row>
    <row r="8412" spans="1:6" ht="30" customHeight="1">
      <c r="A8412" s="3" t="s">
        <v>2</v>
      </c>
      <c r="B8412" s="3" t="s">
        <v>14771</v>
      </c>
      <c r="C8412" s="3" t="s">
        <v>18072</v>
      </c>
      <c r="D8412" s="12" t="s">
        <v>22287</v>
      </c>
      <c r="E8412" s="6" t="str">
        <f t="shared" si="421"/>
        <v>module=gmail_srelate</v>
      </c>
      <c r="F8412" s="6" t="str">
        <f t="shared" si="422"/>
        <v>module=smail_srelate</v>
      </c>
    </row>
    <row r="8413" spans="1:6" ht="30" customHeight="1">
      <c r="A8413" s="3" t="s">
        <v>2</v>
      </c>
      <c r="B8413" s="3" t="s">
        <v>14772</v>
      </c>
      <c r="C8413" s="3" t="s">
        <v>18073</v>
      </c>
      <c r="D8413" s="12" t="s">
        <v>22288</v>
      </c>
      <c r="E8413" s="6" t="str">
        <f t="shared" si="421"/>
        <v>module=gmail_srelate</v>
      </c>
      <c r="F8413" s="6" t="str">
        <f t="shared" si="422"/>
        <v>module=smail_srelate</v>
      </c>
    </row>
    <row r="8414" spans="1:6" ht="30" customHeight="1">
      <c r="A8414" s="3" t="s">
        <v>2</v>
      </c>
      <c r="B8414" s="3" t="s">
        <v>14773</v>
      </c>
      <c r="C8414" s="3" t="s">
        <v>18074</v>
      </c>
      <c r="D8414" s="12" t="s">
        <v>22289</v>
      </c>
      <c r="E8414" s="6" t="str">
        <f t="shared" si="421"/>
        <v>module=gmail_srelate</v>
      </c>
      <c r="F8414" s="6" t="str">
        <f t="shared" si="422"/>
        <v>module=smail_srelate</v>
      </c>
    </row>
    <row r="8415" spans="1:6" ht="30" customHeight="1">
      <c r="A8415" s="3" t="s">
        <v>2</v>
      </c>
      <c r="B8415" s="3" t="s">
        <v>14774</v>
      </c>
      <c r="C8415" s="3" t="s">
        <v>18075</v>
      </c>
      <c r="D8415" s="12" t="s">
        <v>22290</v>
      </c>
      <c r="E8415" s="6" t="str">
        <f t="shared" si="421"/>
        <v>module=gmail_srelate</v>
      </c>
      <c r="F8415" s="6" t="str">
        <f t="shared" si="422"/>
        <v>module=smail_srelate</v>
      </c>
    </row>
    <row r="8416" spans="1:6" ht="30" customHeight="1">
      <c r="A8416" s="3" t="s">
        <v>2</v>
      </c>
      <c r="B8416" s="3" t="s">
        <v>14775</v>
      </c>
      <c r="C8416" s="3" t="s">
        <v>18076</v>
      </c>
      <c r="D8416" s="12" t="s">
        <v>22291</v>
      </c>
      <c r="E8416" s="6" t="str">
        <f t="shared" si="421"/>
        <v>module=gmail_srelate</v>
      </c>
      <c r="F8416" s="6" t="str">
        <f t="shared" si="422"/>
        <v>module=smail_srelate</v>
      </c>
    </row>
    <row r="8417" spans="1:6" ht="30" customHeight="1">
      <c r="A8417" s="3" t="s">
        <v>2</v>
      </c>
      <c r="B8417" s="3" t="s">
        <v>14776</v>
      </c>
      <c r="C8417" s="3" t="s">
        <v>18077</v>
      </c>
      <c r="D8417" s="12" t="s">
        <v>22292</v>
      </c>
      <c r="E8417" s="6" t="str">
        <f t="shared" si="421"/>
        <v>module=gmail_srelate</v>
      </c>
      <c r="F8417" s="6" t="str">
        <f t="shared" si="422"/>
        <v>module=smail_srelate</v>
      </c>
    </row>
    <row r="8418" spans="1:6" ht="30" customHeight="1">
      <c r="A8418" s="3" t="s">
        <v>2</v>
      </c>
      <c r="B8418" s="3" t="s">
        <v>14777</v>
      </c>
      <c r="C8418" s="3" t="s">
        <v>18078</v>
      </c>
      <c r="D8418" s="12" t="s">
        <v>22293</v>
      </c>
      <c r="E8418" s="6" t="str">
        <f t="shared" si="421"/>
        <v>module=gmail_srelate</v>
      </c>
      <c r="F8418" s="6" t="str">
        <f t="shared" si="422"/>
        <v>module=smail_srelate</v>
      </c>
    </row>
    <row r="8419" spans="1:6" ht="30" customHeight="1">
      <c r="A8419" s="3" t="s">
        <v>2</v>
      </c>
      <c r="B8419" s="3" t="s">
        <v>14778</v>
      </c>
      <c r="C8419" s="3" t="s">
        <v>18079</v>
      </c>
      <c r="D8419" s="12" t="s">
        <v>22294</v>
      </c>
      <c r="E8419" s="6" t="str">
        <f t="shared" si="421"/>
        <v>module=gmail_srelate</v>
      </c>
      <c r="F8419" s="6" t="str">
        <f t="shared" si="422"/>
        <v>module=smail_srelate</v>
      </c>
    </row>
    <row r="8420" spans="1:6" ht="30" customHeight="1">
      <c r="A8420" s="3" t="s">
        <v>2</v>
      </c>
      <c r="B8420" s="3" t="s">
        <v>14779</v>
      </c>
      <c r="C8420" s="3" t="s">
        <v>18080</v>
      </c>
      <c r="D8420" s="12" t="s">
        <v>22295</v>
      </c>
      <c r="E8420" s="6" t="str">
        <f t="shared" si="421"/>
        <v>module=gmail_srelate</v>
      </c>
      <c r="F8420" s="6" t="str">
        <f t="shared" si="422"/>
        <v>module=smail_srelate</v>
      </c>
    </row>
    <row r="8421" spans="1:6" ht="30" customHeight="1">
      <c r="A8421" s="3" t="s">
        <v>2</v>
      </c>
      <c r="B8421" s="3" t="s">
        <v>14780</v>
      </c>
      <c r="C8421" s="3" t="s">
        <v>18081</v>
      </c>
      <c r="D8421" s="12" t="s">
        <v>22296</v>
      </c>
      <c r="E8421" s="6" t="str">
        <f t="shared" si="421"/>
        <v>module=gmail_srelate</v>
      </c>
      <c r="F8421" s="6" t="str">
        <f t="shared" si="422"/>
        <v>module=smail_srelate</v>
      </c>
    </row>
    <row r="8422" spans="1:6" ht="30" customHeight="1">
      <c r="A8422" s="3" t="s">
        <v>2</v>
      </c>
      <c r="B8422" s="3" t="s">
        <v>14781</v>
      </c>
      <c r="C8422" s="3" t="s">
        <v>18082</v>
      </c>
      <c r="D8422" s="12" t="s">
        <v>22297</v>
      </c>
      <c r="E8422" s="6" t="str">
        <f t="shared" si="421"/>
        <v>module=gmail_srelate</v>
      </c>
      <c r="F8422" s="6" t="str">
        <f t="shared" si="422"/>
        <v>module=smail_srelate</v>
      </c>
    </row>
    <row r="8423" spans="1:6" ht="30" customHeight="1">
      <c r="A8423" s="3" t="s">
        <v>2</v>
      </c>
      <c r="B8423" s="3" t="s">
        <v>14782</v>
      </c>
      <c r="C8423" s="3" t="s">
        <v>18083</v>
      </c>
      <c r="D8423" s="12" t="s">
        <v>22298</v>
      </c>
      <c r="E8423" s="6" t="str">
        <f t="shared" si="421"/>
        <v>module=gmail_srelate</v>
      </c>
      <c r="F8423" s="6" t="str">
        <f t="shared" si="422"/>
        <v>module=smail_srelate</v>
      </c>
    </row>
    <row r="8424" spans="1:6" ht="30" customHeight="1">
      <c r="A8424" s="3" t="s">
        <v>2</v>
      </c>
      <c r="B8424" s="3" t="s">
        <v>14783</v>
      </c>
      <c r="C8424" s="3" t="s">
        <v>18084</v>
      </c>
      <c r="D8424" s="12" t="s">
        <v>22299</v>
      </c>
      <c r="E8424" s="6" t="str">
        <f t="shared" si="421"/>
        <v>module=gmail_srelate</v>
      </c>
      <c r="F8424" s="6" t="str">
        <f t="shared" si="422"/>
        <v>module=smail_srelate</v>
      </c>
    </row>
    <row r="8425" spans="1:6" ht="30" customHeight="1">
      <c r="A8425" s="3" t="s">
        <v>2</v>
      </c>
      <c r="B8425" s="3" t="s">
        <v>14784</v>
      </c>
      <c r="C8425" s="3" t="s">
        <v>18085</v>
      </c>
      <c r="D8425" s="12" t="s">
        <v>22300</v>
      </c>
      <c r="E8425" s="6" t="str">
        <f t="shared" si="421"/>
        <v>module=gmail_srelate</v>
      </c>
      <c r="F8425" s="6" t="str">
        <f t="shared" si="422"/>
        <v>module=smail_srelate</v>
      </c>
    </row>
    <row r="8426" spans="1:6" ht="30" customHeight="1">
      <c r="A8426" s="3" t="s">
        <v>2</v>
      </c>
      <c r="B8426" s="3" t="s">
        <v>14785</v>
      </c>
      <c r="C8426" s="3" t="s">
        <v>18086</v>
      </c>
      <c r="D8426" s="12" t="s">
        <v>22301</v>
      </c>
      <c r="E8426" s="6" t="str">
        <f t="shared" si="421"/>
        <v>module=gmail_srelate</v>
      </c>
      <c r="F8426" s="6" t="str">
        <f t="shared" si="422"/>
        <v>module=smail_srelate</v>
      </c>
    </row>
    <row r="8427" spans="1:6" ht="30" customHeight="1">
      <c r="A8427" s="3" t="s">
        <v>2</v>
      </c>
      <c r="B8427" s="3" t="s">
        <v>14786</v>
      </c>
      <c r="C8427" s="3" t="s">
        <v>18087</v>
      </c>
      <c r="D8427" s="12" t="s">
        <v>22302</v>
      </c>
      <c r="E8427" s="6" t="str">
        <f t="shared" si="421"/>
        <v>module=gmail_srelate</v>
      </c>
      <c r="F8427" s="6" t="str">
        <f t="shared" si="422"/>
        <v>module=smail_srelate</v>
      </c>
    </row>
    <row r="8428" spans="1:6" ht="30" customHeight="1">
      <c r="A8428" s="3" t="s">
        <v>2</v>
      </c>
      <c r="B8428" s="3" t="s">
        <v>14787</v>
      </c>
      <c r="C8428" s="3" t="s">
        <v>18088</v>
      </c>
      <c r="D8428" s="12" t="s">
        <v>22303</v>
      </c>
      <c r="E8428" s="6" t="str">
        <f t="shared" si="421"/>
        <v>module=gmail_srelate</v>
      </c>
      <c r="F8428" s="6" t="str">
        <f t="shared" si="422"/>
        <v>module=smail_srelate</v>
      </c>
    </row>
    <row r="8429" spans="1:6" ht="30" customHeight="1">
      <c r="A8429" s="3" t="s">
        <v>2</v>
      </c>
      <c r="B8429" s="3" t="s">
        <v>14788</v>
      </c>
      <c r="C8429" s="3" t="s">
        <v>18089</v>
      </c>
      <c r="D8429" s="12" t="s">
        <v>22304</v>
      </c>
      <c r="E8429" s="6" t="str">
        <f t="shared" si="421"/>
        <v>module=gmail_srelate</v>
      </c>
      <c r="F8429" s="6" t="str">
        <f t="shared" si="422"/>
        <v>module=smail_srelate</v>
      </c>
    </row>
    <row r="8430" spans="1:6" ht="30" customHeight="1">
      <c r="A8430" s="3" t="s">
        <v>2</v>
      </c>
      <c r="B8430" s="3" t="s">
        <v>14789</v>
      </c>
      <c r="C8430" s="3" t="s">
        <v>18090</v>
      </c>
      <c r="D8430" s="12" t="s">
        <v>22305</v>
      </c>
      <c r="E8430" s="6" t="str">
        <f t="shared" si="421"/>
        <v>module=gmail_srelate</v>
      </c>
      <c r="F8430" s="6" t="str">
        <f t="shared" si="422"/>
        <v>module=smail_srelate</v>
      </c>
    </row>
    <row r="8431" spans="1:6" ht="30" customHeight="1">
      <c r="A8431" s="3" t="s">
        <v>2</v>
      </c>
      <c r="B8431" s="3" t="s">
        <v>14790</v>
      </c>
      <c r="C8431" s="3" t="s">
        <v>18091</v>
      </c>
      <c r="D8431" s="12" t="s">
        <v>22306</v>
      </c>
      <c r="E8431" s="6" t="str">
        <f t="shared" si="421"/>
        <v>module=gmail_srelate</v>
      </c>
      <c r="F8431" s="6" t="str">
        <f t="shared" si="422"/>
        <v>module=smail_srelate</v>
      </c>
    </row>
    <row r="8432" spans="1:6" ht="30" customHeight="1">
      <c r="A8432" s="3" t="s">
        <v>2</v>
      </c>
      <c r="B8432" s="3" t="s">
        <v>14791</v>
      </c>
      <c r="C8432" s="3" t="s">
        <v>18092</v>
      </c>
      <c r="D8432" s="12" t="s">
        <v>22307</v>
      </c>
      <c r="E8432" s="6" t="str">
        <f t="shared" si="421"/>
        <v>module=gmail_srelate</v>
      </c>
      <c r="F8432" s="6" t="str">
        <f t="shared" si="422"/>
        <v>module=smail_srelate</v>
      </c>
    </row>
    <row r="8433" spans="1:6" ht="30" customHeight="1">
      <c r="A8433" s="3" t="s">
        <v>2</v>
      </c>
      <c r="B8433" s="3" t="s">
        <v>14792</v>
      </c>
      <c r="C8433" s="3" t="s">
        <v>18093</v>
      </c>
      <c r="D8433" s="12" t="s">
        <v>22308</v>
      </c>
      <c r="E8433" s="6" t="str">
        <f t="shared" si="421"/>
        <v>module=gmail_srelate</v>
      </c>
      <c r="F8433" s="6" t="str">
        <f t="shared" si="422"/>
        <v>module=smail_srelate</v>
      </c>
    </row>
    <row r="8434" spans="1:6" ht="30" customHeight="1">
      <c r="A8434" s="3" t="s">
        <v>2</v>
      </c>
      <c r="B8434" s="3" t="s">
        <v>14793</v>
      </c>
      <c r="C8434" s="3" t="s">
        <v>18094</v>
      </c>
      <c r="D8434" s="12" t="s">
        <v>22309</v>
      </c>
      <c r="E8434" s="6" t="str">
        <f t="shared" si="421"/>
        <v>module=gmail_srelate</v>
      </c>
      <c r="F8434" s="6" t="str">
        <f t="shared" si="422"/>
        <v>module=smail_srelate</v>
      </c>
    </row>
    <row r="8435" spans="1:6" ht="30" customHeight="1">
      <c r="A8435" s="3" t="s">
        <v>2</v>
      </c>
      <c r="B8435" s="3" t="s">
        <v>14794</v>
      </c>
      <c r="C8435" s="3" t="s">
        <v>18095</v>
      </c>
      <c r="D8435" s="12" t="s">
        <v>22310</v>
      </c>
      <c r="E8435" s="6" t="str">
        <f t="shared" si="421"/>
        <v>module=gmail_srelate</v>
      </c>
      <c r="F8435" s="6" t="str">
        <f t="shared" si="422"/>
        <v>module=smail_srelate</v>
      </c>
    </row>
    <row r="8436" spans="1:6" ht="30" customHeight="1">
      <c r="A8436" s="3" t="s">
        <v>2</v>
      </c>
      <c r="B8436" s="3" t="s">
        <v>14795</v>
      </c>
      <c r="C8436" s="3" t="s">
        <v>18096</v>
      </c>
      <c r="D8436" s="12" t="s">
        <v>22311</v>
      </c>
      <c r="E8436" s="6" t="str">
        <f t="shared" si="421"/>
        <v>module=gmail_srelate</v>
      </c>
      <c r="F8436" s="6" t="str">
        <f t="shared" si="422"/>
        <v>module=smail_srelate</v>
      </c>
    </row>
    <row r="8437" spans="1:6" ht="30" customHeight="1">
      <c r="A8437" s="3" t="s">
        <v>2</v>
      </c>
      <c r="B8437" s="3" t="s">
        <v>14796</v>
      </c>
      <c r="C8437" s="3" t="s">
        <v>18097</v>
      </c>
      <c r="D8437" s="12" t="s">
        <v>22312</v>
      </c>
      <c r="E8437" s="6" t="str">
        <f t="shared" si="421"/>
        <v>module=gmail_srelate</v>
      </c>
      <c r="F8437" s="6" t="str">
        <f t="shared" si="422"/>
        <v>module=smail_srelate</v>
      </c>
    </row>
    <row r="8438" spans="1:6" ht="30" customHeight="1">
      <c r="A8438" s="3" t="s">
        <v>2</v>
      </c>
      <c r="B8438" s="3" t="s">
        <v>14797</v>
      </c>
      <c r="C8438" s="3" t="s">
        <v>18098</v>
      </c>
      <c r="D8438" s="12" t="s">
        <v>22313</v>
      </c>
      <c r="E8438" s="6" t="str">
        <f t="shared" si="421"/>
        <v>module=gmail_srelate</v>
      </c>
      <c r="F8438" s="6" t="str">
        <f t="shared" si="422"/>
        <v>module=smail_srelate</v>
      </c>
    </row>
    <row r="8439" spans="1:6" ht="30" customHeight="1">
      <c r="A8439" s="3" t="s">
        <v>2</v>
      </c>
      <c r="B8439" s="3" t="s">
        <v>14798</v>
      </c>
      <c r="C8439" s="3" t="s">
        <v>18099</v>
      </c>
      <c r="D8439" s="12" t="s">
        <v>22314</v>
      </c>
      <c r="E8439" s="6" t="str">
        <f t="shared" si="421"/>
        <v>module=gmail_srelate</v>
      </c>
      <c r="F8439" s="6" t="str">
        <f t="shared" si="422"/>
        <v>module=smail_srelate</v>
      </c>
    </row>
    <row r="8440" spans="1:6" ht="30" customHeight="1">
      <c r="A8440" s="3" t="s">
        <v>2</v>
      </c>
      <c r="B8440" s="3" t="s">
        <v>14799</v>
      </c>
      <c r="C8440" s="3" t="s">
        <v>18100</v>
      </c>
      <c r="D8440" s="12" t="s">
        <v>22315</v>
      </c>
      <c r="E8440" s="6" t="str">
        <f t="shared" si="421"/>
        <v>module=gmail_srelate</v>
      </c>
      <c r="F8440" s="6" t="str">
        <f t="shared" si="422"/>
        <v>module=smail_srelate</v>
      </c>
    </row>
    <row r="8441" spans="1:6" ht="30" customHeight="1">
      <c r="A8441" s="3" t="s">
        <v>2</v>
      </c>
      <c r="B8441" s="3" t="s">
        <v>14800</v>
      </c>
      <c r="C8441" s="3" t="s">
        <v>18101</v>
      </c>
      <c r="D8441" s="12" t="s">
        <v>22316</v>
      </c>
      <c r="E8441" s="6" t="str">
        <f t="shared" ref="E8441:E8472" si="423">HYPERLINK("http://www.ssc.wisc.edu/wlsresearch/documentation/waves/?wave=grad2k&amp;module=gmail_srelate","module=gmail_srelate")</f>
        <v>module=gmail_srelate</v>
      </c>
      <c r="F8441" s="6" t="str">
        <f t="shared" ref="F8441:F8472" si="424">HYPERLINK("http://www.ssc.wisc.edu/wlsresearch/documentation/waves/?wave=sib2k&amp;module=smail_srelate","module=smail_srelate")</f>
        <v>module=smail_srelate</v>
      </c>
    </row>
    <row r="8442" spans="1:6" ht="30" customHeight="1">
      <c r="A8442" s="3" t="s">
        <v>2</v>
      </c>
      <c r="B8442" s="3" t="s">
        <v>14801</v>
      </c>
      <c r="C8442" s="3" t="s">
        <v>18102</v>
      </c>
      <c r="D8442" s="12" t="s">
        <v>22317</v>
      </c>
      <c r="E8442" s="6" t="str">
        <f t="shared" si="423"/>
        <v>module=gmail_srelate</v>
      </c>
      <c r="F8442" s="6" t="str">
        <f t="shared" si="424"/>
        <v>module=smail_srelate</v>
      </c>
    </row>
    <row r="8443" spans="1:6" ht="30" customHeight="1">
      <c r="A8443" s="3" t="s">
        <v>2</v>
      </c>
      <c r="B8443" s="3" t="s">
        <v>14802</v>
      </c>
      <c r="C8443" s="3" t="s">
        <v>18103</v>
      </c>
      <c r="D8443" s="12" t="s">
        <v>22318</v>
      </c>
      <c r="E8443" s="6" t="str">
        <f t="shared" si="423"/>
        <v>module=gmail_srelate</v>
      </c>
      <c r="F8443" s="6" t="str">
        <f t="shared" si="424"/>
        <v>module=smail_srelate</v>
      </c>
    </row>
    <row r="8444" spans="1:6" ht="30" customHeight="1">
      <c r="A8444" s="3" t="s">
        <v>2</v>
      </c>
      <c r="B8444" s="3" t="s">
        <v>14803</v>
      </c>
      <c r="C8444" s="3" t="s">
        <v>18104</v>
      </c>
      <c r="D8444" s="12" t="s">
        <v>22319</v>
      </c>
      <c r="E8444" s="6" t="str">
        <f t="shared" si="423"/>
        <v>module=gmail_srelate</v>
      </c>
      <c r="F8444" s="6" t="str">
        <f t="shared" si="424"/>
        <v>module=smail_srelate</v>
      </c>
    </row>
    <row r="8445" spans="1:6" ht="30" customHeight="1">
      <c r="A8445" s="3" t="s">
        <v>2</v>
      </c>
      <c r="B8445" s="3" t="s">
        <v>14804</v>
      </c>
      <c r="C8445" s="3" t="s">
        <v>18105</v>
      </c>
      <c r="D8445" s="12" t="s">
        <v>22320</v>
      </c>
      <c r="E8445" s="6" t="str">
        <f t="shared" si="423"/>
        <v>module=gmail_srelate</v>
      </c>
      <c r="F8445" s="6" t="str">
        <f t="shared" si="424"/>
        <v>module=smail_srelate</v>
      </c>
    </row>
    <row r="8446" spans="1:6" ht="30" customHeight="1">
      <c r="A8446" s="3" t="s">
        <v>2</v>
      </c>
      <c r="B8446" s="3" t="s">
        <v>14805</v>
      </c>
      <c r="C8446" s="3" t="s">
        <v>18106</v>
      </c>
      <c r="D8446" s="12" t="s">
        <v>22321</v>
      </c>
      <c r="E8446" s="6" t="str">
        <f t="shared" si="423"/>
        <v>module=gmail_srelate</v>
      </c>
      <c r="F8446" s="6" t="str">
        <f t="shared" si="424"/>
        <v>module=smail_srelate</v>
      </c>
    </row>
    <row r="8447" spans="1:6" ht="30" customHeight="1">
      <c r="A8447" s="3" t="s">
        <v>2</v>
      </c>
      <c r="B8447" s="3" t="s">
        <v>14806</v>
      </c>
      <c r="C8447" s="3" t="s">
        <v>18107</v>
      </c>
      <c r="D8447" s="12" t="s">
        <v>22322</v>
      </c>
      <c r="E8447" s="6" t="str">
        <f t="shared" si="423"/>
        <v>module=gmail_srelate</v>
      </c>
      <c r="F8447" s="6" t="str">
        <f t="shared" si="424"/>
        <v>module=smail_srelate</v>
      </c>
    </row>
    <row r="8448" spans="1:6" ht="30" customHeight="1">
      <c r="A8448" s="3" t="s">
        <v>2</v>
      </c>
      <c r="B8448" s="3" t="s">
        <v>14807</v>
      </c>
      <c r="C8448" s="3" t="s">
        <v>18108</v>
      </c>
      <c r="D8448" s="12" t="s">
        <v>22323</v>
      </c>
      <c r="E8448" s="6" t="str">
        <f t="shared" si="423"/>
        <v>module=gmail_srelate</v>
      </c>
      <c r="F8448" s="6" t="str">
        <f t="shared" si="424"/>
        <v>module=smail_srelate</v>
      </c>
    </row>
    <row r="8449" spans="1:6" ht="30" customHeight="1">
      <c r="A8449" s="3" t="s">
        <v>2</v>
      </c>
      <c r="B8449" s="3" t="s">
        <v>14808</v>
      </c>
      <c r="C8449" s="3" t="s">
        <v>18109</v>
      </c>
      <c r="D8449" s="12" t="s">
        <v>22324</v>
      </c>
      <c r="E8449" s="6" t="str">
        <f t="shared" si="423"/>
        <v>module=gmail_srelate</v>
      </c>
      <c r="F8449" s="6" t="str">
        <f t="shared" si="424"/>
        <v>module=smail_srelate</v>
      </c>
    </row>
    <row r="8450" spans="1:6" ht="30" customHeight="1">
      <c r="A8450" s="3" t="s">
        <v>2</v>
      </c>
      <c r="B8450" s="3" t="s">
        <v>14809</v>
      </c>
      <c r="C8450" s="3" t="s">
        <v>18110</v>
      </c>
      <c r="D8450" s="12" t="s">
        <v>22325</v>
      </c>
      <c r="E8450" s="6" t="str">
        <f t="shared" si="423"/>
        <v>module=gmail_srelate</v>
      </c>
      <c r="F8450" s="6" t="str">
        <f t="shared" si="424"/>
        <v>module=smail_srelate</v>
      </c>
    </row>
    <row r="8451" spans="1:6" ht="30" customHeight="1">
      <c r="A8451" s="3" t="s">
        <v>2</v>
      </c>
      <c r="B8451" s="3" t="s">
        <v>14810</v>
      </c>
      <c r="C8451" s="3" t="s">
        <v>18111</v>
      </c>
      <c r="D8451" s="12" t="s">
        <v>22326</v>
      </c>
      <c r="E8451" s="6" t="str">
        <f t="shared" si="423"/>
        <v>module=gmail_srelate</v>
      </c>
      <c r="F8451" s="6" t="str">
        <f t="shared" si="424"/>
        <v>module=smail_srelate</v>
      </c>
    </row>
    <row r="8452" spans="1:6" ht="30" customHeight="1">
      <c r="A8452" s="3" t="s">
        <v>2</v>
      </c>
      <c r="B8452" s="3" t="s">
        <v>14811</v>
      </c>
      <c r="C8452" s="3" t="s">
        <v>18112</v>
      </c>
      <c r="D8452" s="12" t="s">
        <v>22327</v>
      </c>
      <c r="E8452" s="6" t="str">
        <f t="shared" si="423"/>
        <v>module=gmail_srelate</v>
      </c>
      <c r="F8452" s="6" t="str">
        <f t="shared" si="424"/>
        <v>module=smail_srelate</v>
      </c>
    </row>
    <row r="8453" spans="1:6" ht="30" customHeight="1">
      <c r="A8453" s="3" t="s">
        <v>2</v>
      </c>
      <c r="B8453" s="3" t="s">
        <v>14812</v>
      </c>
      <c r="C8453" s="3" t="s">
        <v>18113</v>
      </c>
      <c r="D8453" s="12" t="s">
        <v>22328</v>
      </c>
      <c r="E8453" s="6" t="str">
        <f t="shared" si="423"/>
        <v>module=gmail_srelate</v>
      </c>
      <c r="F8453" s="6" t="str">
        <f t="shared" si="424"/>
        <v>module=smail_srelate</v>
      </c>
    </row>
    <row r="8454" spans="1:6" ht="30" customHeight="1">
      <c r="A8454" s="3" t="s">
        <v>2</v>
      </c>
      <c r="B8454" s="3" t="s">
        <v>14813</v>
      </c>
      <c r="C8454" s="3" t="s">
        <v>18114</v>
      </c>
      <c r="D8454" s="12" t="s">
        <v>22329</v>
      </c>
      <c r="E8454" s="6" t="str">
        <f t="shared" si="423"/>
        <v>module=gmail_srelate</v>
      </c>
      <c r="F8454" s="6" t="str">
        <f t="shared" si="424"/>
        <v>module=smail_srelate</v>
      </c>
    </row>
    <row r="8455" spans="1:6" ht="30" customHeight="1">
      <c r="A8455" s="3" t="s">
        <v>2</v>
      </c>
      <c r="B8455" s="3" t="s">
        <v>14814</v>
      </c>
      <c r="C8455" s="3" t="s">
        <v>18115</v>
      </c>
      <c r="D8455" s="12" t="s">
        <v>22330</v>
      </c>
      <c r="E8455" s="6" t="str">
        <f t="shared" si="423"/>
        <v>module=gmail_srelate</v>
      </c>
      <c r="F8455" s="6" t="str">
        <f t="shared" si="424"/>
        <v>module=smail_srelate</v>
      </c>
    </row>
    <row r="8456" spans="1:6" ht="30" customHeight="1">
      <c r="A8456" s="3" t="s">
        <v>2</v>
      </c>
      <c r="B8456" s="3" t="s">
        <v>14815</v>
      </c>
      <c r="C8456" s="3" t="s">
        <v>18116</v>
      </c>
      <c r="D8456" s="12" t="s">
        <v>22331</v>
      </c>
      <c r="E8456" s="6" t="str">
        <f t="shared" si="423"/>
        <v>module=gmail_srelate</v>
      </c>
      <c r="F8456" s="6" t="str">
        <f t="shared" si="424"/>
        <v>module=smail_srelate</v>
      </c>
    </row>
    <row r="8457" spans="1:6" ht="30" customHeight="1">
      <c r="A8457" s="3" t="s">
        <v>2</v>
      </c>
      <c r="B8457" s="3" t="s">
        <v>14816</v>
      </c>
      <c r="C8457" s="3" t="s">
        <v>18117</v>
      </c>
      <c r="D8457" s="12" t="s">
        <v>22332</v>
      </c>
      <c r="E8457" s="6" t="str">
        <f t="shared" si="423"/>
        <v>module=gmail_srelate</v>
      </c>
      <c r="F8457" s="6" t="str">
        <f t="shared" si="424"/>
        <v>module=smail_srelate</v>
      </c>
    </row>
    <row r="8458" spans="1:6" ht="30" customHeight="1">
      <c r="A8458" s="3" t="s">
        <v>2</v>
      </c>
      <c r="B8458" s="3" t="s">
        <v>14817</v>
      </c>
      <c r="C8458" s="3" t="s">
        <v>18118</v>
      </c>
      <c r="D8458" s="12" t="s">
        <v>22333</v>
      </c>
      <c r="E8458" s="6" t="str">
        <f t="shared" si="423"/>
        <v>module=gmail_srelate</v>
      </c>
      <c r="F8458" s="6" t="str">
        <f t="shared" si="424"/>
        <v>module=smail_srelate</v>
      </c>
    </row>
    <row r="8459" spans="1:6" ht="30" customHeight="1">
      <c r="A8459" s="3" t="s">
        <v>2</v>
      </c>
      <c r="B8459" s="3" t="s">
        <v>14818</v>
      </c>
      <c r="C8459" s="3" t="s">
        <v>18119</v>
      </c>
      <c r="D8459" s="12" t="s">
        <v>22334</v>
      </c>
      <c r="E8459" s="6" t="str">
        <f t="shared" si="423"/>
        <v>module=gmail_srelate</v>
      </c>
      <c r="F8459" s="6" t="str">
        <f t="shared" si="424"/>
        <v>module=smail_srelate</v>
      </c>
    </row>
    <row r="8460" spans="1:6" ht="30" customHeight="1">
      <c r="A8460" s="3" t="s">
        <v>2</v>
      </c>
      <c r="B8460" s="3" t="s">
        <v>14819</v>
      </c>
      <c r="C8460" s="3" t="s">
        <v>18120</v>
      </c>
      <c r="D8460" s="12" t="s">
        <v>22335</v>
      </c>
      <c r="E8460" s="6" t="str">
        <f t="shared" si="423"/>
        <v>module=gmail_srelate</v>
      </c>
      <c r="F8460" s="6" t="str">
        <f t="shared" si="424"/>
        <v>module=smail_srelate</v>
      </c>
    </row>
    <row r="8461" spans="1:6" ht="30" customHeight="1">
      <c r="A8461" s="3" t="s">
        <v>2</v>
      </c>
      <c r="B8461" s="3" t="s">
        <v>14820</v>
      </c>
      <c r="C8461" s="3" t="s">
        <v>18121</v>
      </c>
      <c r="D8461" s="12" t="s">
        <v>22336</v>
      </c>
      <c r="E8461" s="6" t="str">
        <f t="shared" si="423"/>
        <v>module=gmail_srelate</v>
      </c>
      <c r="F8461" s="6" t="str">
        <f t="shared" si="424"/>
        <v>module=smail_srelate</v>
      </c>
    </row>
    <row r="8462" spans="1:6" ht="30" customHeight="1">
      <c r="A8462" s="3" t="s">
        <v>2</v>
      </c>
      <c r="B8462" s="3" t="s">
        <v>14821</v>
      </c>
      <c r="C8462" s="3" t="s">
        <v>18122</v>
      </c>
      <c r="D8462" s="12" t="s">
        <v>22337</v>
      </c>
      <c r="E8462" s="6" t="str">
        <f t="shared" si="423"/>
        <v>module=gmail_srelate</v>
      </c>
      <c r="F8462" s="6" t="str">
        <f t="shared" si="424"/>
        <v>module=smail_srelate</v>
      </c>
    </row>
    <row r="8463" spans="1:6" ht="30" customHeight="1">
      <c r="A8463" s="3" t="s">
        <v>2</v>
      </c>
      <c r="B8463" s="3" t="s">
        <v>14822</v>
      </c>
      <c r="C8463" s="3" t="s">
        <v>18123</v>
      </c>
      <c r="D8463" s="12" t="s">
        <v>22338</v>
      </c>
      <c r="E8463" s="6" t="str">
        <f t="shared" si="423"/>
        <v>module=gmail_srelate</v>
      </c>
      <c r="F8463" s="6" t="str">
        <f t="shared" si="424"/>
        <v>module=smail_srelate</v>
      </c>
    </row>
    <row r="8464" spans="1:6" ht="30" customHeight="1">
      <c r="A8464" s="3" t="s">
        <v>2</v>
      </c>
      <c r="B8464" s="3" t="s">
        <v>14823</v>
      </c>
      <c r="C8464" s="3" t="s">
        <v>18124</v>
      </c>
      <c r="D8464" s="12" t="s">
        <v>22339</v>
      </c>
      <c r="E8464" s="6" t="str">
        <f t="shared" si="423"/>
        <v>module=gmail_srelate</v>
      </c>
      <c r="F8464" s="6" t="str">
        <f t="shared" si="424"/>
        <v>module=smail_srelate</v>
      </c>
    </row>
    <row r="8465" spans="1:6" ht="30" customHeight="1">
      <c r="A8465" s="3" t="s">
        <v>2</v>
      </c>
      <c r="B8465" s="3" t="s">
        <v>14824</v>
      </c>
      <c r="C8465" s="3" t="s">
        <v>18125</v>
      </c>
      <c r="D8465" s="12" t="s">
        <v>22340</v>
      </c>
      <c r="E8465" s="6" t="str">
        <f t="shared" si="423"/>
        <v>module=gmail_srelate</v>
      </c>
      <c r="F8465" s="6" t="str">
        <f t="shared" si="424"/>
        <v>module=smail_srelate</v>
      </c>
    </row>
    <row r="8466" spans="1:6" ht="30" customHeight="1">
      <c r="A8466" s="3" t="s">
        <v>2</v>
      </c>
      <c r="B8466" s="3" t="s">
        <v>14825</v>
      </c>
      <c r="C8466" s="3" t="s">
        <v>18126</v>
      </c>
      <c r="D8466" s="12" t="s">
        <v>22341</v>
      </c>
      <c r="E8466" s="6" t="str">
        <f t="shared" si="423"/>
        <v>module=gmail_srelate</v>
      </c>
      <c r="F8466" s="6" t="str">
        <f t="shared" si="424"/>
        <v>module=smail_srelate</v>
      </c>
    </row>
    <row r="8467" spans="1:6" ht="30" customHeight="1">
      <c r="A8467" s="3" t="s">
        <v>2</v>
      </c>
      <c r="B8467" s="3" t="s">
        <v>14826</v>
      </c>
      <c r="C8467" s="3" t="s">
        <v>18127</v>
      </c>
      <c r="D8467" s="12" t="s">
        <v>22342</v>
      </c>
      <c r="E8467" s="6" t="str">
        <f t="shared" si="423"/>
        <v>module=gmail_srelate</v>
      </c>
      <c r="F8467" s="6" t="str">
        <f t="shared" si="424"/>
        <v>module=smail_srelate</v>
      </c>
    </row>
    <row r="8468" spans="1:6" ht="30" customHeight="1">
      <c r="A8468" s="3" t="s">
        <v>2</v>
      </c>
      <c r="B8468" s="3" t="s">
        <v>14827</v>
      </c>
      <c r="C8468" s="3" t="s">
        <v>18128</v>
      </c>
      <c r="D8468" s="12" t="s">
        <v>22343</v>
      </c>
      <c r="E8468" s="6" t="str">
        <f t="shared" si="423"/>
        <v>module=gmail_srelate</v>
      </c>
      <c r="F8468" s="6" t="str">
        <f t="shared" si="424"/>
        <v>module=smail_srelate</v>
      </c>
    </row>
    <row r="8469" spans="1:6" ht="30" customHeight="1">
      <c r="A8469" s="3" t="s">
        <v>2</v>
      </c>
      <c r="B8469" s="3" t="s">
        <v>14828</v>
      </c>
      <c r="C8469" s="3" t="s">
        <v>18129</v>
      </c>
      <c r="D8469" s="12" t="s">
        <v>22344</v>
      </c>
      <c r="E8469" s="6" t="str">
        <f t="shared" si="423"/>
        <v>module=gmail_srelate</v>
      </c>
      <c r="F8469" s="6" t="str">
        <f t="shared" si="424"/>
        <v>module=smail_srelate</v>
      </c>
    </row>
    <row r="8470" spans="1:6" ht="30" customHeight="1">
      <c r="A8470" s="3" t="s">
        <v>2</v>
      </c>
      <c r="B8470" s="3" t="s">
        <v>14829</v>
      </c>
      <c r="C8470" s="3" t="s">
        <v>18130</v>
      </c>
      <c r="D8470" s="12" t="s">
        <v>22345</v>
      </c>
      <c r="E8470" s="6" t="str">
        <f t="shared" si="423"/>
        <v>module=gmail_srelate</v>
      </c>
      <c r="F8470" s="6" t="str">
        <f t="shared" si="424"/>
        <v>module=smail_srelate</v>
      </c>
    </row>
    <row r="8471" spans="1:6" ht="30" customHeight="1">
      <c r="A8471" s="3" t="s">
        <v>2</v>
      </c>
      <c r="B8471" s="3" t="s">
        <v>14830</v>
      </c>
      <c r="C8471" s="3" t="s">
        <v>18131</v>
      </c>
      <c r="D8471" s="12" t="s">
        <v>22346</v>
      </c>
      <c r="E8471" s="6" t="str">
        <f t="shared" si="423"/>
        <v>module=gmail_srelate</v>
      </c>
      <c r="F8471" s="6" t="str">
        <f t="shared" si="424"/>
        <v>module=smail_srelate</v>
      </c>
    </row>
    <row r="8472" spans="1:6" ht="30" customHeight="1">
      <c r="A8472" s="3" t="s">
        <v>2</v>
      </c>
      <c r="B8472" s="3" t="s">
        <v>14831</v>
      </c>
      <c r="C8472" s="3" t="s">
        <v>18132</v>
      </c>
      <c r="D8472" s="12" t="s">
        <v>22347</v>
      </c>
      <c r="E8472" s="6" t="str">
        <f t="shared" si="423"/>
        <v>module=gmail_srelate</v>
      </c>
      <c r="F8472" s="6" t="str">
        <f t="shared" si="424"/>
        <v>module=smail_srelate</v>
      </c>
    </row>
    <row r="8473" spans="1:6" ht="30" customHeight="1">
      <c r="A8473" s="3" t="s">
        <v>2</v>
      </c>
      <c r="B8473" s="3" t="s">
        <v>14832</v>
      </c>
      <c r="C8473" s="3" t="s">
        <v>18133</v>
      </c>
      <c r="D8473" s="12" t="s">
        <v>22348</v>
      </c>
      <c r="E8473" s="6" t="str">
        <f t="shared" ref="E8473:E8504" si="425">HYPERLINK("http://www.ssc.wisc.edu/wlsresearch/documentation/waves/?wave=grad2k&amp;module=gmail_srelate","module=gmail_srelate")</f>
        <v>module=gmail_srelate</v>
      </c>
      <c r="F8473" s="6" t="str">
        <f t="shared" ref="F8473:F8504" si="426">HYPERLINK("http://www.ssc.wisc.edu/wlsresearch/documentation/waves/?wave=sib2k&amp;module=smail_srelate","module=smail_srelate")</f>
        <v>module=smail_srelate</v>
      </c>
    </row>
    <row r="8474" spans="1:6" ht="30" customHeight="1">
      <c r="A8474" s="3" t="s">
        <v>2</v>
      </c>
      <c r="B8474" s="3" t="s">
        <v>14833</v>
      </c>
      <c r="C8474" s="3" t="s">
        <v>18134</v>
      </c>
      <c r="D8474" s="12" t="s">
        <v>22349</v>
      </c>
      <c r="E8474" s="6" t="str">
        <f t="shared" si="425"/>
        <v>module=gmail_srelate</v>
      </c>
      <c r="F8474" s="6" t="str">
        <f t="shared" si="426"/>
        <v>module=smail_srelate</v>
      </c>
    </row>
    <row r="8475" spans="1:6" ht="30" customHeight="1">
      <c r="A8475" s="3" t="s">
        <v>2</v>
      </c>
      <c r="B8475" s="3" t="s">
        <v>14834</v>
      </c>
      <c r="C8475" s="3" t="s">
        <v>18135</v>
      </c>
      <c r="D8475" s="12" t="s">
        <v>22350</v>
      </c>
      <c r="E8475" s="6" t="str">
        <f t="shared" si="425"/>
        <v>module=gmail_srelate</v>
      </c>
      <c r="F8475" s="6" t="str">
        <f t="shared" si="426"/>
        <v>module=smail_srelate</v>
      </c>
    </row>
    <row r="8476" spans="1:6" ht="30" customHeight="1">
      <c r="A8476" s="3" t="s">
        <v>2</v>
      </c>
      <c r="B8476" s="3" t="s">
        <v>14835</v>
      </c>
      <c r="C8476" s="3" t="s">
        <v>18136</v>
      </c>
      <c r="D8476" s="12" t="s">
        <v>22351</v>
      </c>
      <c r="E8476" s="6" t="str">
        <f t="shared" si="425"/>
        <v>module=gmail_srelate</v>
      </c>
      <c r="F8476" s="6" t="str">
        <f t="shared" si="426"/>
        <v>module=smail_srelate</v>
      </c>
    </row>
    <row r="8477" spans="1:6" ht="30" customHeight="1">
      <c r="A8477" s="3" t="s">
        <v>2</v>
      </c>
      <c r="B8477" s="3" t="s">
        <v>14836</v>
      </c>
      <c r="C8477" s="3" t="s">
        <v>18137</v>
      </c>
      <c r="D8477" s="12" t="s">
        <v>22352</v>
      </c>
      <c r="E8477" s="6" t="str">
        <f t="shared" si="425"/>
        <v>module=gmail_srelate</v>
      </c>
      <c r="F8477" s="6" t="str">
        <f t="shared" si="426"/>
        <v>module=smail_srelate</v>
      </c>
    </row>
    <row r="8478" spans="1:6" ht="30" customHeight="1">
      <c r="A8478" s="3" t="s">
        <v>2</v>
      </c>
      <c r="B8478" s="3" t="s">
        <v>14837</v>
      </c>
      <c r="C8478" s="3" t="s">
        <v>18138</v>
      </c>
      <c r="D8478" s="12" t="s">
        <v>22353</v>
      </c>
      <c r="E8478" s="6" t="str">
        <f t="shared" si="425"/>
        <v>module=gmail_srelate</v>
      </c>
      <c r="F8478" s="6" t="str">
        <f t="shared" si="426"/>
        <v>module=smail_srelate</v>
      </c>
    </row>
    <row r="8479" spans="1:6" ht="30" customHeight="1">
      <c r="A8479" s="3" t="s">
        <v>2</v>
      </c>
      <c r="B8479" s="3" t="s">
        <v>14838</v>
      </c>
      <c r="C8479" s="3" t="s">
        <v>18139</v>
      </c>
      <c r="D8479" s="12" t="s">
        <v>22354</v>
      </c>
      <c r="E8479" s="6" t="str">
        <f t="shared" si="425"/>
        <v>module=gmail_srelate</v>
      </c>
      <c r="F8479" s="6" t="str">
        <f t="shared" si="426"/>
        <v>module=smail_srelate</v>
      </c>
    </row>
    <row r="8480" spans="1:6" ht="30" customHeight="1">
      <c r="A8480" s="3" t="s">
        <v>2</v>
      </c>
      <c r="B8480" s="3" t="s">
        <v>14839</v>
      </c>
      <c r="C8480" s="3" t="s">
        <v>18140</v>
      </c>
      <c r="D8480" s="12" t="s">
        <v>22355</v>
      </c>
      <c r="E8480" s="6" t="str">
        <f t="shared" si="425"/>
        <v>module=gmail_srelate</v>
      </c>
      <c r="F8480" s="6" t="str">
        <f t="shared" si="426"/>
        <v>module=smail_srelate</v>
      </c>
    </row>
    <row r="8481" spans="1:6" ht="30" customHeight="1">
      <c r="A8481" s="3" t="s">
        <v>2</v>
      </c>
      <c r="B8481" s="3" t="s">
        <v>14840</v>
      </c>
      <c r="C8481" s="3" t="s">
        <v>18141</v>
      </c>
      <c r="D8481" s="12" t="s">
        <v>22356</v>
      </c>
      <c r="E8481" s="6" t="str">
        <f t="shared" si="425"/>
        <v>module=gmail_srelate</v>
      </c>
      <c r="F8481" s="6" t="str">
        <f t="shared" si="426"/>
        <v>module=smail_srelate</v>
      </c>
    </row>
    <row r="8482" spans="1:6" ht="30" customHeight="1">
      <c r="A8482" s="3" t="s">
        <v>2</v>
      </c>
      <c r="B8482" s="3" t="s">
        <v>14841</v>
      </c>
      <c r="C8482" s="3" t="s">
        <v>18142</v>
      </c>
      <c r="D8482" s="12" t="s">
        <v>22357</v>
      </c>
      <c r="E8482" s="6" t="str">
        <f t="shared" si="425"/>
        <v>module=gmail_srelate</v>
      </c>
      <c r="F8482" s="6" t="str">
        <f t="shared" si="426"/>
        <v>module=smail_srelate</v>
      </c>
    </row>
    <row r="8483" spans="1:6" ht="30" customHeight="1">
      <c r="A8483" s="3" t="s">
        <v>2</v>
      </c>
      <c r="B8483" s="3" t="s">
        <v>14842</v>
      </c>
      <c r="C8483" s="3" t="s">
        <v>18143</v>
      </c>
      <c r="D8483" s="12" t="s">
        <v>22358</v>
      </c>
      <c r="E8483" s="6" t="str">
        <f t="shared" si="425"/>
        <v>module=gmail_srelate</v>
      </c>
      <c r="F8483" s="6" t="str">
        <f t="shared" si="426"/>
        <v>module=smail_srelate</v>
      </c>
    </row>
    <row r="8484" spans="1:6" ht="30" customHeight="1">
      <c r="A8484" s="3" t="s">
        <v>2</v>
      </c>
      <c r="B8484" s="3" t="s">
        <v>14843</v>
      </c>
      <c r="C8484" s="3" t="s">
        <v>18144</v>
      </c>
      <c r="D8484" s="12" t="s">
        <v>22359</v>
      </c>
      <c r="E8484" s="6" t="str">
        <f t="shared" si="425"/>
        <v>module=gmail_srelate</v>
      </c>
      <c r="F8484" s="6" t="str">
        <f t="shared" si="426"/>
        <v>module=smail_srelate</v>
      </c>
    </row>
    <row r="8485" spans="1:6" ht="30" customHeight="1">
      <c r="A8485" s="3" t="s">
        <v>2</v>
      </c>
      <c r="B8485" s="3" t="s">
        <v>14844</v>
      </c>
      <c r="C8485" s="3" t="s">
        <v>18145</v>
      </c>
      <c r="D8485" s="12" t="s">
        <v>22360</v>
      </c>
      <c r="E8485" s="6" t="str">
        <f t="shared" si="425"/>
        <v>module=gmail_srelate</v>
      </c>
      <c r="F8485" s="6" t="str">
        <f t="shared" si="426"/>
        <v>module=smail_srelate</v>
      </c>
    </row>
    <row r="8486" spans="1:6" ht="30" customHeight="1">
      <c r="A8486" s="3" t="s">
        <v>2</v>
      </c>
      <c r="B8486" s="3" t="s">
        <v>14845</v>
      </c>
      <c r="C8486" s="3" t="s">
        <v>18146</v>
      </c>
      <c r="D8486" s="12" t="s">
        <v>22361</v>
      </c>
      <c r="E8486" s="6" t="str">
        <f t="shared" si="425"/>
        <v>module=gmail_srelate</v>
      </c>
      <c r="F8486" s="6" t="str">
        <f t="shared" si="426"/>
        <v>module=smail_srelate</v>
      </c>
    </row>
    <row r="8487" spans="1:6" ht="30" customHeight="1">
      <c r="A8487" s="3" t="s">
        <v>2</v>
      </c>
      <c r="B8487" s="3" t="s">
        <v>14846</v>
      </c>
      <c r="C8487" s="3" t="s">
        <v>18147</v>
      </c>
      <c r="D8487" s="12" t="s">
        <v>22362</v>
      </c>
      <c r="E8487" s="6" t="str">
        <f t="shared" si="425"/>
        <v>module=gmail_srelate</v>
      </c>
      <c r="F8487" s="6" t="str">
        <f t="shared" si="426"/>
        <v>module=smail_srelate</v>
      </c>
    </row>
    <row r="8488" spans="1:6" ht="30" customHeight="1">
      <c r="A8488" s="3" t="s">
        <v>2</v>
      </c>
      <c r="B8488" s="3" t="s">
        <v>14847</v>
      </c>
      <c r="C8488" s="3" t="s">
        <v>18148</v>
      </c>
      <c r="D8488" s="12" t="s">
        <v>22363</v>
      </c>
      <c r="E8488" s="6" t="str">
        <f t="shared" si="425"/>
        <v>module=gmail_srelate</v>
      </c>
      <c r="F8488" s="6" t="str">
        <f t="shared" si="426"/>
        <v>module=smail_srelate</v>
      </c>
    </row>
    <row r="8489" spans="1:6" ht="30" customHeight="1">
      <c r="A8489" s="3" t="s">
        <v>2</v>
      </c>
      <c r="B8489" s="3" t="s">
        <v>14848</v>
      </c>
      <c r="C8489" s="3" t="s">
        <v>18149</v>
      </c>
      <c r="D8489" s="12" t="s">
        <v>22364</v>
      </c>
      <c r="E8489" s="6" t="str">
        <f t="shared" si="425"/>
        <v>module=gmail_srelate</v>
      </c>
      <c r="F8489" s="6" t="str">
        <f t="shared" si="426"/>
        <v>module=smail_srelate</v>
      </c>
    </row>
    <row r="8490" spans="1:6" ht="30" customHeight="1">
      <c r="A8490" s="3" t="s">
        <v>2</v>
      </c>
      <c r="B8490" s="3" t="s">
        <v>14849</v>
      </c>
      <c r="C8490" s="3" t="s">
        <v>18150</v>
      </c>
      <c r="D8490" s="12" t="s">
        <v>22365</v>
      </c>
      <c r="E8490" s="6" t="str">
        <f t="shared" si="425"/>
        <v>module=gmail_srelate</v>
      </c>
      <c r="F8490" s="6" t="str">
        <f t="shared" si="426"/>
        <v>module=smail_srelate</v>
      </c>
    </row>
    <row r="8491" spans="1:6" ht="30" customHeight="1">
      <c r="A8491" s="3" t="s">
        <v>2</v>
      </c>
      <c r="B8491" s="3" t="s">
        <v>14850</v>
      </c>
      <c r="C8491" s="3" t="s">
        <v>18151</v>
      </c>
      <c r="D8491" s="12" t="s">
        <v>22366</v>
      </c>
      <c r="E8491" s="6" t="str">
        <f t="shared" si="425"/>
        <v>module=gmail_srelate</v>
      </c>
      <c r="F8491" s="6" t="str">
        <f t="shared" si="426"/>
        <v>module=smail_srelate</v>
      </c>
    </row>
    <row r="8492" spans="1:6" ht="30" customHeight="1">
      <c r="A8492" s="3" t="s">
        <v>2</v>
      </c>
      <c r="B8492" s="3" t="s">
        <v>14851</v>
      </c>
      <c r="C8492" s="3" t="s">
        <v>18152</v>
      </c>
      <c r="D8492" s="12" t="s">
        <v>22367</v>
      </c>
      <c r="E8492" s="6" t="str">
        <f t="shared" si="425"/>
        <v>module=gmail_srelate</v>
      </c>
      <c r="F8492" s="6" t="str">
        <f t="shared" si="426"/>
        <v>module=smail_srelate</v>
      </c>
    </row>
    <row r="8493" spans="1:6" ht="30" customHeight="1">
      <c r="A8493" s="3" t="s">
        <v>2</v>
      </c>
      <c r="B8493" s="3" t="s">
        <v>14852</v>
      </c>
      <c r="C8493" s="3" t="s">
        <v>18153</v>
      </c>
      <c r="D8493" s="12" t="s">
        <v>22368</v>
      </c>
      <c r="E8493" s="6" t="str">
        <f t="shared" si="425"/>
        <v>module=gmail_srelate</v>
      </c>
      <c r="F8493" s="6" t="str">
        <f t="shared" si="426"/>
        <v>module=smail_srelate</v>
      </c>
    </row>
    <row r="8494" spans="1:6" ht="30" customHeight="1">
      <c r="A8494" s="3" t="s">
        <v>2</v>
      </c>
      <c r="B8494" s="3" t="s">
        <v>14853</v>
      </c>
      <c r="C8494" s="3" t="s">
        <v>18154</v>
      </c>
      <c r="D8494" s="12" t="s">
        <v>22369</v>
      </c>
      <c r="E8494" s="6" t="str">
        <f t="shared" si="425"/>
        <v>module=gmail_srelate</v>
      </c>
      <c r="F8494" s="6" t="str">
        <f t="shared" si="426"/>
        <v>module=smail_srelate</v>
      </c>
    </row>
    <row r="8495" spans="1:6" ht="30" customHeight="1">
      <c r="A8495" s="3" t="s">
        <v>2</v>
      </c>
      <c r="B8495" s="3" t="s">
        <v>14854</v>
      </c>
      <c r="C8495" s="3" t="s">
        <v>18155</v>
      </c>
      <c r="D8495" s="12" t="s">
        <v>22370</v>
      </c>
      <c r="E8495" s="6" t="str">
        <f t="shared" si="425"/>
        <v>module=gmail_srelate</v>
      </c>
      <c r="F8495" s="6" t="str">
        <f t="shared" si="426"/>
        <v>module=smail_srelate</v>
      </c>
    </row>
    <row r="8496" spans="1:6" ht="30" customHeight="1">
      <c r="A8496" s="3" t="s">
        <v>2</v>
      </c>
      <c r="B8496" s="3" t="s">
        <v>14855</v>
      </c>
      <c r="C8496" s="3" t="s">
        <v>18156</v>
      </c>
      <c r="D8496" s="12" t="s">
        <v>22371</v>
      </c>
      <c r="E8496" s="6" t="str">
        <f t="shared" si="425"/>
        <v>module=gmail_srelate</v>
      </c>
      <c r="F8496" s="6" t="str">
        <f t="shared" si="426"/>
        <v>module=smail_srelate</v>
      </c>
    </row>
    <row r="8497" spans="1:6" ht="30" customHeight="1">
      <c r="A8497" s="3" t="s">
        <v>2</v>
      </c>
      <c r="B8497" s="3" t="s">
        <v>14856</v>
      </c>
      <c r="C8497" s="3" t="s">
        <v>18157</v>
      </c>
      <c r="D8497" s="12" t="s">
        <v>22372</v>
      </c>
      <c r="E8497" s="6" t="str">
        <f t="shared" si="425"/>
        <v>module=gmail_srelate</v>
      </c>
      <c r="F8497" s="6" t="str">
        <f t="shared" si="426"/>
        <v>module=smail_srelate</v>
      </c>
    </row>
    <row r="8498" spans="1:6" ht="30" customHeight="1">
      <c r="A8498" s="3" t="s">
        <v>2</v>
      </c>
      <c r="B8498" s="3" t="s">
        <v>14857</v>
      </c>
      <c r="C8498" s="3" t="s">
        <v>18158</v>
      </c>
      <c r="D8498" s="12" t="s">
        <v>22373</v>
      </c>
      <c r="E8498" s="6" t="str">
        <f t="shared" si="425"/>
        <v>module=gmail_srelate</v>
      </c>
      <c r="F8498" s="6" t="str">
        <f t="shared" si="426"/>
        <v>module=smail_srelate</v>
      </c>
    </row>
    <row r="8499" spans="1:6" ht="30" customHeight="1">
      <c r="A8499" s="3" t="s">
        <v>2</v>
      </c>
      <c r="B8499" s="3" t="s">
        <v>14858</v>
      </c>
      <c r="C8499" s="3" t="s">
        <v>18159</v>
      </c>
      <c r="D8499" s="12" t="s">
        <v>22374</v>
      </c>
      <c r="E8499" s="6" t="str">
        <f t="shared" si="425"/>
        <v>module=gmail_srelate</v>
      </c>
      <c r="F8499" s="6" t="str">
        <f t="shared" si="426"/>
        <v>module=smail_srelate</v>
      </c>
    </row>
    <row r="8500" spans="1:6" ht="30" customHeight="1">
      <c r="A8500" s="3" t="s">
        <v>2</v>
      </c>
      <c r="B8500" s="3" t="s">
        <v>14859</v>
      </c>
      <c r="C8500" s="3" t="s">
        <v>18160</v>
      </c>
      <c r="D8500" s="12" t="s">
        <v>22375</v>
      </c>
      <c r="E8500" s="6" t="str">
        <f t="shared" si="425"/>
        <v>module=gmail_srelate</v>
      </c>
      <c r="F8500" s="6" t="str">
        <f t="shared" si="426"/>
        <v>module=smail_srelate</v>
      </c>
    </row>
    <row r="8501" spans="1:6" ht="30" customHeight="1">
      <c r="A8501" s="3" t="s">
        <v>2</v>
      </c>
      <c r="B8501" s="3" t="s">
        <v>14860</v>
      </c>
      <c r="C8501" s="3" t="s">
        <v>18161</v>
      </c>
      <c r="D8501" s="12" t="s">
        <v>22376</v>
      </c>
      <c r="E8501" s="6" t="str">
        <f t="shared" si="425"/>
        <v>module=gmail_srelate</v>
      </c>
      <c r="F8501" s="6" t="str">
        <f t="shared" si="426"/>
        <v>module=smail_srelate</v>
      </c>
    </row>
    <row r="8502" spans="1:6" ht="30" customHeight="1">
      <c r="A8502" s="3" t="s">
        <v>2</v>
      </c>
      <c r="B8502" s="3" t="s">
        <v>14861</v>
      </c>
      <c r="C8502" s="3" t="s">
        <v>18162</v>
      </c>
      <c r="D8502" s="12" t="s">
        <v>22377</v>
      </c>
      <c r="E8502" s="6" t="str">
        <f t="shared" si="425"/>
        <v>module=gmail_srelate</v>
      </c>
      <c r="F8502" s="6" t="str">
        <f t="shared" si="426"/>
        <v>module=smail_srelate</v>
      </c>
    </row>
    <row r="8503" spans="1:6" ht="30" customHeight="1">
      <c r="A8503" s="3" t="s">
        <v>2</v>
      </c>
      <c r="B8503" s="3" t="s">
        <v>14862</v>
      </c>
      <c r="C8503" s="3" t="s">
        <v>18163</v>
      </c>
      <c r="D8503" s="12" t="s">
        <v>22378</v>
      </c>
      <c r="E8503" s="6" t="str">
        <f t="shared" si="425"/>
        <v>module=gmail_srelate</v>
      </c>
      <c r="F8503" s="6" t="str">
        <f t="shared" si="426"/>
        <v>module=smail_srelate</v>
      </c>
    </row>
    <row r="8504" spans="1:6" ht="30" customHeight="1">
      <c r="A8504" s="3" t="s">
        <v>2</v>
      </c>
      <c r="B8504" s="3" t="s">
        <v>14863</v>
      </c>
      <c r="C8504" s="3" t="s">
        <v>18164</v>
      </c>
      <c r="D8504" s="12" t="s">
        <v>22379</v>
      </c>
      <c r="E8504" s="6" t="str">
        <f t="shared" si="425"/>
        <v>module=gmail_srelate</v>
      </c>
      <c r="F8504" s="6" t="str">
        <f t="shared" si="426"/>
        <v>module=smail_srelate</v>
      </c>
    </row>
    <row r="8505" spans="1:6" ht="30" customHeight="1">
      <c r="A8505" s="3" t="s">
        <v>2</v>
      </c>
      <c r="B8505" s="3" t="s">
        <v>14864</v>
      </c>
      <c r="C8505" s="3" t="s">
        <v>18165</v>
      </c>
      <c r="D8505" s="12" t="s">
        <v>22380</v>
      </c>
      <c r="E8505" s="6" t="str">
        <f t="shared" ref="E8505:E8518" si="427">HYPERLINK("http://www.ssc.wisc.edu/wlsresearch/documentation/waves/?wave=grad2k&amp;module=gmail_srelate","module=gmail_srelate")</f>
        <v>module=gmail_srelate</v>
      </c>
      <c r="F8505" s="6" t="str">
        <f t="shared" ref="F8505:F8518" si="428">HYPERLINK("http://www.ssc.wisc.edu/wlsresearch/documentation/waves/?wave=sib2k&amp;module=smail_srelate","module=smail_srelate")</f>
        <v>module=smail_srelate</v>
      </c>
    </row>
    <row r="8506" spans="1:6" ht="30" customHeight="1">
      <c r="A8506" s="3" t="s">
        <v>2</v>
      </c>
      <c r="B8506" s="3" t="s">
        <v>14865</v>
      </c>
      <c r="C8506" s="3" t="s">
        <v>18166</v>
      </c>
      <c r="D8506" s="12" t="s">
        <v>22381</v>
      </c>
      <c r="E8506" s="6" t="str">
        <f t="shared" si="427"/>
        <v>module=gmail_srelate</v>
      </c>
      <c r="F8506" s="6" t="str">
        <f t="shared" si="428"/>
        <v>module=smail_srelate</v>
      </c>
    </row>
    <row r="8507" spans="1:6" ht="30" customHeight="1">
      <c r="A8507" s="3" t="s">
        <v>2</v>
      </c>
      <c r="B8507" s="3" t="s">
        <v>14866</v>
      </c>
      <c r="C8507" s="3" t="s">
        <v>18167</v>
      </c>
      <c r="D8507" s="12" t="s">
        <v>22382</v>
      </c>
      <c r="E8507" s="6" t="str">
        <f t="shared" si="427"/>
        <v>module=gmail_srelate</v>
      </c>
      <c r="F8507" s="6" t="str">
        <f t="shared" si="428"/>
        <v>module=smail_srelate</v>
      </c>
    </row>
    <row r="8508" spans="1:6" ht="30" customHeight="1">
      <c r="A8508" s="3" t="s">
        <v>2</v>
      </c>
      <c r="B8508" s="3" t="s">
        <v>14867</v>
      </c>
      <c r="C8508" s="3" t="s">
        <v>18168</v>
      </c>
      <c r="D8508" s="12" t="s">
        <v>22383</v>
      </c>
      <c r="E8508" s="6" t="str">
        <f t="shared" si="427"/>
        <v>module=gmail_srelate</v>
      </c>
      <c r="F8508" s="6" t="str">
        <f t="shared" si="428"/>
        <v>module=smail_srelate</v>
      </c>
    </row>
    <row r="8509" spans="1:6" ht="30" customHeight="1">
      <c r="A8509" s="3" t="s">
        <v>2</v>
      </c>
      <c r="B8509" s="3" t="s">
        <v>14868</v>
      </c>
      <c r="C8509" s="3" t="s">
        <v>18169</v>
      </c>
      <c r="D8509" s="12" t="s">
        <v>22384</v>
      </c>
      <c r="E8509" s="6" t="str">
        <f t="shared" si="427"/>
        <v>module=gmail_srelate</v>
      </c>
      <c r="F8509" s="6" t="str">
        <f t="shared" si="428"/>
        <v>module=smail_srelate</v>
      </c>
    </row>
    <row r="8510" spans="1:6" ht="30" customHeight="1">
      <c r="A8510" s="3" t="s">
        <v>2</v>
      </c>
      <c r="B8510" s="3" t="s">
        <v>14869</v>
      </c>
      <c r="C8510" s="3" t="s">
        <v>18170</v>
      </c>
      <c r="D8510" s="12" t="s">
        <v>22385</v>
      </c>
      <c r="E8510" s="6" t="str">
        <f t="shared" si="427"/>
        <v>module=gmail_srelate</v>
      </c>
      <c r="F8510" s="6" t="str">
        <f t="shared" si="428"/>
        <v>module=smail_srelate</v>
      </c>
    </row>
    <row r="8511" spans="1:6" ht="30" customHeight="1">
      <c r="A8511" s="3" t="s">
        <v>2</v>
      </c>
      <c r="B8511" s="3" t="s">
        <v>14870</v>
      </c>
      <c r="C8511" s="3" t="s">
        <v>18171</v>
      </c>
      <c r="D8511" s="12" t="s">
        <v>22386</v>
      </c>
      <c r="E8511" s="6" t="str">
        <f t="shared" si="427"/>
        <v>module=gmail_srelate</v>
      </c>
      <c r="F8511" s="6" t="str">
        <f t="shared" si="428"/>
        <v>module=smail_srelate</v>
      </c>
    </row>
    <row r="8512" spans="1:6" ht="30" customHeight="1">
      <c r="A8512" s="3" t="s">
        <v>2</v>
      </c>
      <c r="B8512" s="3" t="s">
        <v>14871</v>
      </c>
      <c r="C8512" s="3" t="s">
        <v>18172</v>
      </c>
      <c r="D8512" s="12" t="s">
        <v>22387</v>
      </c>
      <c r="E8512" s="6" t="str">
        <f t="shared" si="427"/>
        <v>module=gmail_srelate</v>
      </c>
      <c r="F8512" s="6" t="str">
        <f t="shared" si="428"/>
        <v>module=smail_srelate</v>
      </c>
    </row>
    <row r="8513" spans="1:6" ht="30" customHeight="1">
      <c r="A8513" s="3" t="s">
        <v>2</v>
      </c>
      <c r="B8513" s="3" t="s">
        <v>14872</v>
      </c>
      <c r="C8513" s="3" t="s">
        <v>18173</v>
      </c>
      <c r="D8513" s="12" t="s">
        <v>22388</v>
      </c>
      <c r="E8513" s="6" t="str">
        <f t="shared" si="427"/>
        <v>module=gmail_srelate</v>
      </c>
      <c r="F8513" s="6" t="str">
        <f t="shared" si="428"/>
        <v>module=smail_srelate</v>
      </c>
    </row>
    <row r="8514" spans="1:6" ht="30" customHeight="1">
      <c r="A8514" s="3" t="s">
        <v>2</v>
      </c>
      <c r="B8514" s="3" t="s">
        <v>14873</v>
      </c>
      <c r="C8514" s="3" t="s">
        <v>18174</v>
      </c>
      <c r="D8514" s="12" t="s">
        <v>22389</v>
      </c>
      <c r="E8514" s="6" t="str">
        <f t="shared" si="427"/>
        <v>module=gmail_srelate</v>
      </c>
      <c r="F8514" s="6" t="str">
        <f t="shared" si="428"/>
        <v>module=smail_srelate</v>
      </c>
    </row>
    <row r="8515" spans="1:6" ht="30" customHeight="1">
      <c r="A8515" s="3" t="s">
        <v>2</v>
      </c>
      <c r="B8515" s="3" t="s">
        <v>14874</v>
      </c>
      <c r="C8515" s="3" t="s">
        <v>18175</v>
      </c>
      <c r="D8515" s="12" t="s">
        <v>22390</v>
      </c>
      <c r="E8515" s="6" t="str">
        <f t="shared" si="427"/>
        <v>module=gmail_srelate</v>
      </c>
      <c r="F8515" s="6" t="str">
        <f t="shared" si="428"/>
        <v>module=smail_srelate</v>
      </c>
    </row>
    <row r="8516" spans="1:6" ht="30" customHeight="1">
      <c r="A8516" s="3" t="s">
        <v>2</v>
      </c>
      <c r="B8516" s="3" t="s">
        <v>14875</v>
      </c>
      <c r="C8516" s="3" t="s">
        <v>18176</v>
      </c>
      <c r="D8516" s="12" t="s">
        <v>22391</v>
      </c>
      <c r="E8516" s="6" t="str">
        <f t="shared" si="427"/>
        <v>module=gmail_srelate</v>
      </c>
      <c r="F8516" s="6" t="str">
        <f t="shared" si="428"/>
        <v>module=smail_srelate</v>
      </c>
    </row>
    <row r="8517" spans="1:6" ht="30" customHeight="1">
      <c r="A8517" s="3" t="s">
        <v>2</v>
      </c>
      <c r="B8517" s="3" t="s">
        <v>14876</v>
      </c>
      <c r="C8517" s="3" t="s">
        <v>18177</v>
      </c>
      <c r="D8517" s="12" t="s">
        <v>22392</v>
      </c>
      <c r="E8517" s="6" t="str">
        <f t="shared" si="427"/>
        <v>module=gmail_srelate</v>
      </c>
      <c r="F8517" s="6" t="str">
        <f t="shared" si="428"/>
        <v>module=smail_srelate</v>
      </c>
    </row>
    <row r="8518" spans="1:6" ht="30" customHeight="1">
      <c r="A8518" s="3" t="s">
        <v>2</v>
      </c>
      <c r="B8518" s="3" t="s">
        <v>14877</v>
      </c>
      <c r="C8518" s="3" t="s">
        <v>18178</v>
      </c>
      <c r="D8518" s="12" t="s">
        <v>22393</v>
      </c>
      <c r="E8518" s="6" t="str">
        <f t="shared" si="427"/>
        <v>module=gmail_srelate</v>
      </c>
      <c r="F8518" s="6" t="str">
        <f t="shared" si="428"/>
        <v>module=smail_srelate</v>
      </c>
    </row>
    <row r="8519" spans="1:6" ht="30" customHeight="1">
      <c r="A8519" s="3" t="s">
        <v>2</v>
      </c>
      <c r="B8519" s="3" t="s">
        <v>14878</v>
      </c>
      <c r="C8519" s="3" t="s">
        <v>18179</v>
      </c>
      <c r="D8519" s="12" t="s">
        <v>22394</v>
      </c>
      <c r="E8519" s="6" t="str">
        <f t="shared" ref="E8519:E8550" si="429">HYPERLINK("http://www.ssc.wisc.edu/wlsresearch/documentation/waves/?wave=grad2k&amp;module=gmail_sparticipation","module=gmail_sparticipation")</f>
        <v>module=gmail_sparticipation</v>
      </c>
      <c r="F8519" s="6" t="str">
        <f t="shared" ref="F8519:F8550" si="430">HYPERLINK("http://www.ssc.wisc.edu/wlsresearch/documentation/waves/?wave=sib2k&amp;module=smail_sparticipation","module=smail_sparticipation")</f>
        <v>module=smail_sparticipation</v>
      </c>
    </row>
    <row r="8520" spans="1:6" ht="30" customHeight="1">
      <c r="A8520" s="3" t="s">
        <v>2</v>
      </c>
      <c r="B8520" s="3" t="s">
        <v>14879</v>
      </c>
      <c r="C8520" s="3" t="s">
        <v>18180</v>
      </c>
      <c r="D8520" s="12" t="s">
        <v>22395</v>
      </c>
      <c r="E8520" s="6" t="str">
        <f t="shared" si="429"/>
        <v>module=gmail_sparticipation</v>
      </c>
      <c r="F8520" s="6" t="str">
        <f t="shared" si="430"/>
        <v>module=smail_sparticipation</v>
      </c>
    </row>
    <row r="8521" spans="1:6" ht="30" customHeight="1">
      <c r="A8521" s="3" t="s">
        <v>2</v>
      </c>
      <c r="B8521" s="3" t="s">
        <v>14880</v>
      </c>
      <c r="C8521" s="3" t="s">
        <v>18181</v>
      </c>
      <c r="D8521" s="12" t="s">
        <v>22396</v>
      </c>
      <c r="E8521" s="6" t="str">
        <f t="shared" si="429"/>
        <v>module=gmail_sparticipation</v>
      </c>
      <c r="F8521" s="6" t="str">
        <f t="shared" si="430"/>
        <v>module=smail_sparticipation</v>
      </c>
    </row>
    <row r="8522" spans="1:6" ht="30" customHeight="1">
      <c r="A8522" s="3" t="s">
        <v>2</v>
      </c>
      <c r="B8522" s="3" t="s">
        <v>14881</v>
      </c>
      <c r="C8522" s="3" t="s">
        <v>18182</v>
      </c>
      <c r="D8522" s="12" t="s">
        <v>22397</v>
      </c>
      <c r="E8522" s="6" t="str">
        <f t="shared" si="429"/>
        <v>module=gmail_sparticipation</v>
      </c>
      <c r="F8522" s="6" t="str">
        <f t="shared" si="430"/>
        <v>module=smail_sparticipation</v>
      </c>
    </row>
    <row r="8523" spans="1:6" ht="30" customHeight="1">
      <c r="A8523" s="3" t="s">
        <v>2</v>
      </c>
      <c r="B8523" s="3" t="s">
        <v>14882</v>
      </c>
      <c r="C8523" s="3" t="s">
        <v>18183</v>
      </c>
      <c r="D8523" s="12" t="s">
        <v>22398</v>
      </c>
      <c r="E8523" s="6" t="str">
        <f t="shared" si="429"/>
        <v>module=gmail_sparticipation</v>
      </c>
      <c r="F8523" s="6" t="str">
        <f t="shared" si="430"/>
        <v>module=smail_sparticipation</v>
      </c>
    </row>
    <row r="8524" spans="1:6" ht="30" customHeight="1">
      <c r="A8524" s="3" t="s">
        <v>2</v>
      </c>
      <c r="B8524" s="3" t="s">
        <v>14883</v>
      </c>
      <c r="C8524" s="3" t="s">
        <v>18184</v>
      </c>
      <c r="D8524" s="12" t="s">
        <v>22399</v>
      </c>
      <c r="E8524" s="6" t="str">
        <f t="shared" si="429"/>
        <v>module=gmail_sparticipation</v>
      </c>
      <c r="F8524" s="6" t="str">
        <f t="shared" si="430"/>
        <v>module=smail_sparticipation</v>
      </c>
    </row>
    <row r="8525" spans="1:6" ht="30" customHeight="1">
      <c r="A8525" s="3" t="s">
        <v>2</v>
      </c>
      <c r="B8525" s="3" t="s">
        <v>14884</v>
      </c>
      <c r="C8525" s="3" t="s">
        <v>18185</v>
      </c>
      <c r="D8525" s="12" t="s">
        <v>22400</v>
      </c>
      <c r="E8525" s="6" t="str">
        <f t="shared" si="429"/>
        <v>module=gmail_sparticipation</v>
      </c>
      <c r="F8525" s="6" t="str">
        <f t="shared" si="430"/>
        <v>module=smail_sparticipation</v>
      </c>
    </row>
    <row r="8526" spans="1:6" ht="30" customHeight="1">
      <c r="A8526" s="3" t="s">
        <v>2</v>
      </c>
      <c r="B8526" s="3" t="s">
        <v>14885</v>
      </c>
      <c r="C8526" s="3" t="s">
        <v>18186</v>
      </c>
      <c r="D8526" s="12" t="s">
        <v>22401</v>
      </c>
      <c r="E8526" s="6" t="str">
        <f t="shared" si="429"/>
        <v>module=gmail_sparticipation</v>
      </c>
      <c r="F8526" s="6" t="str">
        <f t="shared" si="430"/>
        <v>module=smail_sparticipation</v>
      </c>
    </row>
    <row r="8527" spans="1:6" ht="30" customHeight="1">
      <c r="A8527" s="3" t="s">
        <v>2</v>
      </c>
      <c r="B8527" s="3" t="s">
        <v>14886</v>
      </c>
      <c r="C8527" s="3" t="s">
        <v>18187</v>
      </c>
      <c r="D8527" s="12" t="s">
        <v>22402</v>
      </c>
      <c r="E8527" s="6" t="str">
        <f t="shared" si="429"/>
        <v>module=gmail_sparticipation</v>
      </c>
      <c r="F8527" s="6" t="str">
        <f t="shared" si="430"/>
        <v>module=smail_sparticipation</v>
      </c>
    </row>
    <row r="8528" spans="1:6" ht="30" customHeight="1">
      <c r="A8528" s="3" t="s">
        <v>2</v>
      </c>
      <c r="B8528" s="3" t="s">
        <v>14887</v>
      </c>
      <c r="C8528" s="3" t="s">
        <v>18188</v>
      </c>
      <c r="D8528" s="12" t="s">
        <v>22403</v>
      </c>
      <c r="E8528" s="6" t="str">
        <f t="shared" si="429"/>
        <v>module=gmail_sparticipation</v>
      </c>
      <c r="F8528" s="6" t="str">
        <f t="shared" si="430"/>
        <v>module=smail_sparticipation</v>
      </c>
    </row>
    <row r="8529" spans="1:6" ht="30" customHeight="1">
      <c r="A8529" s="3" t="s">
        <v>2</v>
      </c>
      <c r="B8529" s="3" t="s">
        <v>14888</v>
      </c>
      <c r="C8529" s="3" t="s">
        <v>18189</v>
      </c>
      <c r="D8529" s="12" t="s">
        <v>22404</v>
      </c>
      <c r="E8529" s="6" t="str">
        <f t="shared" si="429"/>
        <v>module=gmail_sparticipation</v>
      </c>
      <c r="F8529" s="6" t="str">
        <f t="shared" si="430"/>
        <v>module=smail_sparticipation</v>
      </c>
    </row>
    <row r="8530" spans="1:6" ht="30" customHeight="1">
      <c r="A8530" s="3" t="s">
        <v>2</v>
      </c>
      <c r="B8530" s="3" t="s">
        <v>14889</v>
      </c>
      <c r="C8530" s="3" t="s">
        <v>18190</v>
      </c>
      <c r="D8530" s="12" t="s">
        <v>22405</v>
      </c>
      <c r="E8530" s="6" t="str">
        <f t="shared" si="429"/>
        <v>module=gmail_sparticipation</v>
      </c>
      <c r="F8530" s="6" t="str">
        <f t="shared" si="430"/>
        <v>module=smail_sparticipation</v>
      </c>
    </row>
    <row r="8531" spans="1:6" ht="30" customHeight="1">
      <c r="A8531" s="3" t="s">
        <v>2</v>
      </c>
      <c r="B8531" s="3" t="s">
        <v>14890</v>
      </c>
      <c r="C8531" s="3" t="s">
        <v>18191</v>
      </c>
      <c r="D8531" s="12" t="s">
        <v>22406</v>
      </c>
      <c r="E8531" s="6" t="str">
        <f t="shared" si="429"/>
        <v>module=gmail_sparticipation</v>
      </c>
      <c r="F8531" s="6" t="str">
        <f t="shared" si="430"/>
        <v>module=smail_sparticipation</v>
      </c>
    </row>
    <row r="8532" spans="1:6" ht="30" customHeight="1">
      <c r="A8532" s="3" t="s">
        <v>2</v>
      </c>
      <c r="B8532" s="3" t="s">
        <v>14891</v>
      </c>
      <c r="C8532" s="3" t="s">
        <v>18192</v>
      </c>
      <c r="D8532" s="12" t="s">
        <v>22407</v>
      </c>
      <c r="E8532" s="6" t="str">
        <f t="shared" si="429"/>
        <v>module=gmail_sparticipation</v>
      </c>
      <c r="F8532" s="6" t="str">
        <f t="shared" si="430"/>
        <v>module=smail_sparticipation</v>
      </c>
    </row>
    <row r="8533" spans="1:6" ht="30" customHeight="1">
      <c r="A8533" s="3" t="s">
        <v>2</v>
      </c>
      <c r="B8533" s="3" t="s">
        <v>14892</v>
      </c>
      <c r="C8533" s="3" t="s">
        <v>18193</v>
      </c>
      <c r="D8533" s="12" t="s">
        <v>22408</v>
      </c>
      <c r="E8533" s="6" t="str">
        <f t="shared" si="429"/>
        <v>module=gmail_sparticipation</v>
      </c>
      <c r="F8533" s="6" t="str">
        <f t="shared" si="430"/>
        <v>module=smail_sparticipation</v>
      </c>
    </row>
    <row r="8534" spans="1:6" ht="30" customHeight="1">
      <c r="A8534" s="3" t="s">
        <v>2</v>
      </c>
      <c r="B8534" s="3" t="s">
        <v>14893</v>
      </c>
      <c r="C8534" s="3" t="s">
        <v>18194</v>
      </c>
      <c r="D8534" s="12" t="s">
        <v>22409</v>
      </c>
      <c r="E8534" s="6" t="str">
        <f t="shared" si="429"/>
        <v>module=gmail_sparticipation</v>
      </c>
      <c r="F8534" s="6" t="str">
        <f t="shared" si="430"/>
        <v>module=smail_sparticipation</v>
      </c>
    </row>
    <row r="8535" spans="1:6" ht="30" customHeight="1">
      <c r="A8535" s="3" t="s">
        <v>2</v>
      </c>
      <c r="B8535" s="3" t="s">
        <v>14894</v>
      </c>
      <c r="C8535" s="3" t="s">
        <v>18195</v>
      </c>
      <c r="D8535" s="12" t="s">
        <v>22410</v>
      </c>
      <c r="E8535" s="6" t="str">
        <f t="shared" si="429"/>
        <v>module=gmail_sparticipation</v>
      </c>
      <c r="F8535" s="6" t="str">
        <f t="shared" si="430"/>
        <v>module=smail_sparticipation</v>
      </c>
    </row>
    <row r="8536" spans="1:6" ht="30" customHeight="1">
      <c r="A8536" s="3" t="s">
        <v>2</v>
      </c>
      <c r="B8536" s="3" t="s">
        <v>14895</v>
      </c>
      <c r="C8536" s="3" t="s">
        <v>18196</v>
      </c>
      <c r="D8536" s="12" t="s">
        <v>22411</v>
      </c>
      <c r="E8536" s="6" t="str">
        <f t="shared" si="429"/>
        <v>module=gmail_sparticipation</v>
      </c>
      <c r="F8536" s="6" t="str">
        <f t="shared" si="430"/>
        <v>module=smail_sparticipation</v>
      </c>
    </row>
    <row r="8537" spans="1:6" ht="30" customHeight="1">
      <c r="A8537" s="3" t="s">
        <v>2</v>
      </c>
      <c r="B8537" s="3" t="s">
        <v>14896</v>
      </c>
      <c r="C8537" s="3" t="s">
        <v>18197</v>
      </c>
      <c r="D8537" s="12" t="s">
        <v>22412</v>
      </c>
      <c r="E8537" s="6" t="str">
        <f t="shared" si="429"/>
        <v>module=gmail_sparticipation</v>
      </c>
      <c r="F8537" s="6" t="str">
        <f t="shared" si="430"/>
        <v>module=smail_sparticipation</v>
      </c>
    </row>
    <row r="8538" spans="1:6" ht="30" customHeight="1">
      <c r="A8538" s="3" t="s">
        <v>2</v>
      </c>
      <c r="B8538" s="3" t="s">
        <v>14897</v>
      </c>
      <c r="C8538" s="3" t="s">
        <v>18198</v>
      </c>
      <c r="D8538" s="12" t="s">
        <v>22413</v>
      </c>
      <c r="E8538" s="6" t="str">
        <f t="shared" si="429"/>
        <v>module=gmail_sparticipation</v>
      </c>
      <c r="F8538" s="6" t="str">
        <f t="shared" si="430"/>
        <v>module=smail_sparticipation</v>
      </c>
    </row>
    <row r="8539" spans="1:6" ht="30" customHeight="1">
      <c r="A8539" s="3" t="s">
        <v>2</v>
      </c>
      <c r="B8539" s="3" t="s">
        <v>14898</v>
      </c>
      <c r="C8539" s="3" t="s">
        <v>18199</v>
      </c>
      <c r="D8539" s="12" t="s">
        <v>22414</v>
      </c>
      <c r="E8539" s="6" t="str">
        <f t="shared" si="429"/>
        <v>module=gmail_sparticipation</v>
      </c>
      <c r="F8539" s="6" t="str">
        <f t="shared" si="430"/>
        <v>module=smail_sparticipation</v>
      </c>
    </row>
    <row r="8540" spans="1:6" ht="30" customHeight="1">
      <c r="A8540" s="3" t="s">
        <v>2</v>
      </c>
      <c r="B8540" s="3" t="s">
        <v>14899</v>
      </c>
      <c r="C8540" s="3" t="s">
        <v>18200</v>
      </c>
      <c r="D8540" s="12" t="s">
        <v>22415</v>
      </c>
      <c r="E8540" s="6" t="str">
        <f t="shared" si="429"/>
        <v>module=gmail_sparticipation</v>
      </c>
      <c r="F8540" s="6" t="str">
        <f t="shared" si="430"/>
        <v>module=smail_sparticipation</v>
      </c>
    </row>
    <row r="8541" spans="1:6" ht="30" customHeight="1">
      <c r="A8541" s="3" t="s">
        <v>2</v>
      </c>
      <c r="B8541" s="3" t="s">
        <v>14900</v>
      </c>
      <c r="C8541" s="3" t="s">
        <v>18201</v>
      </c>
      <c r="D8541" s="12" t="s">
        <v>22416</v>
      </c>
      <c r="E8541" s="6" t="str">
        <f t="shared" si="429"/>
        <v>module=gmail_sparticipation</v>
      </c>
      <c r="F8541" s="6" t="str">
        <f t="shared" si="430"/>
        <v>module=smail_sparticipation</v>
      </c>
    </row>
    <row r="8542" spans="1:6" ht="30" customHeight="1">
      <c r="A8542" s="3" t="s">
        <v>2</v>
      </c>
      <c r="B8542" s="3" t="s">
        <v>14901</v>
      </c>
      <c r="C8542" s="3" t="s">
        <v>18202</v>
      </c>
      <c r="D8542" s="12" t="s">
        <v>22417</v>
      </c>
      <c r="E8542" s="6" t="str">
        <f t="shared" si="429"/>
        <v>module=gmail_sparticipation</v>
      </c>
      <c r="F8542" s="6" t="str">
        <f t="shared" si="430"/>
        <v>module=smail_sparticipation</v>
      </c>
    </row>
    <row r="8543" spans="1:6" ht="30" customHeight="1">
      <c r="A8543" s="3" t="s">
        <v>2</v>
      </c>
      <c r="B8543" s="3" t="s">
        <v>14902</v>
      </c>
      <c r="C8543" s="3" t="s">
        <v>18203</v>
      </c>
      <c r="D8543" s="12" t="s">
        <v>22418</v>
      </c>
      <c r="E8543" s="6" t="str">
        <f t="shared" si="429"/>
        <v>module=gmail_sparticipation</v>
      </c>
      <c r="F8543" s="6" t="str">
        <f t="shared" si="430"/>
        <v>module=smail_sparticipation</v>
      </c>
    </row>
    <row r="8544" spans="1:6" ht="30" customHeight="1">
      <c r="A8544" s="3" t="s">
        <v>2</v>
      </c>
      <c r="B8544" s="3" t="s">
        <v>14903</v>
      </c>
      <c r="C8544" s="3" t="s">
        <v>18204</v>
      </c>
      <c r="D8544" s="12" t="s">
        <v>22419</v>
      </c>
      <c r="E8544" s="6" t="str">
        <f t="shared" si="429"/>
        <v>module=gmail_sparticipation</v>
      </c>
      <c r="F8544" s="6" t="str">
        <f t="shared" si="430"/>
        <v>module=smail_sparticipation</v>
      </c>
    </row>
    <row r="8545" spans="1:6" ht="30" customHeight="1">
      <c r="A8545" s="3" t="s">
        <v>2</v>
      </c>
      <c r="B8545" s="3" t="s">
        <v>14904</v>
      </c>
      <c r="C8545" s="3" t="s">
        <v>18205</v>
      </c>
      <c r="D8545" s="12" t="s">
        <v>22420</v>
      </c>
      <c r="E8545" s="6" t="str">
        <f t="shared" si="429"/>
        <v>module=gmail_sparticipation</v>
      </c>
      <c r="F8545" s="6" t="str">
        <f t="shared" si="430"/>
        <v>module=smail_sparticipation</v>
      </c>
    </row>
    <row r="8546" spans="1:6" ht="30" customHeight="1">
      <c r="A8546" s="3" t="s">
        <v>2</v>
      </c>
      <c r="B8546" s="3" t="s">
        <v>14905</v>
      </c>
      <c r="C8546" s="3" t="s">
        <v>18206</v>
      </c>
      <c r="D8546" s="12" t="s">
        <v>22421</v>
      </c>
      <c r="E8546" s="6" t="str">
        <f t="shared" si="429"/>
        <v>module=gmail_sparticipation</v>
      </c>
      <c r="F8546" s="6" t="str">
        <f t="shared" si="430"/>
        <v>module=smail_sparticipation</v>
      </c>
    </row>
    <row r="8547" spans="1:6" ht="30" customHeight="1">
      <c r="A8547" s="3" t="s">
        <v>2</v>
      </c>
      <c r="B8547" s="3" t="s">
        <v>14906</v>
      </c>
      <c r="C8547" s="3" t="s">
        <v>18207</v>
      </c>
      <c r="D8547" s="12" t="s">
        <v>22422</v>
      </c>
      <c r="E8547" s="6" t="str">
        <f t="shared" si="429"/>
        <v>module=gmail_sparticipation</v>
      </c>
      <c r="F8547" s="6" t="str">
        <f t="shared" si="430"/>
        <v>module=smail_sparticipation</v>
      </c>
    </row>
    <row r="8548" spans="1:6" ht="30" customHeight="1">
      <c r="A8548" s="3" t="s">
        <v>2</v>
      </c>
      <c r="B8548" s="3" t="s">
        <v>14907</v>
      </c>
      <c r="C8548" s="3" t="s">
        <v>18208</v>
      </c>
      <c r="D8548" s="12" t="s">
        <v>22423</v>
      </c>
      <c r="E8548" s="6" t="str">
        <f t="shared" si="429"/>
        <v>module=gmail_sparticipation</v>
      </c>
      <c r="F8548" s="6" t="str">
        <f t="shared" si="430"/>
        <v>module=smail_sparticipation</v>
      </c>
    </row>
    <row r="8549" spans="1:6" ht="30" customHeight="1">
      <c r="A8549" s="3" t="s">
        <v>2</v>
      </c>
      <c r="B8549" s="3" t="s">
        <v>14908</v>
      </c>
      <c r="C8549" s="3" t="s">
        <v>18209</v>
      </c>
      <c r="D8549" s="12" t="s">
        <v>22424</v>
      </c>
      <c r="E8549" s="6" t="str">
        <f t="shared" si="429"/>
        <v>module=gmail_sparticipation</v>
      </c>
      <c r="F8549" s="6" t="str">
        <f t="shared" si="430"/>
        <v>module=smail_sparticipation</v>
      </c>
    </row>
    <row r="8550" spans="1:6" ht="30" customHeight="1">
      <c r="A8550" s="3" t="s">
        <v>2</v>
      </c>
      <c r="B8550" s="3" t="s">
        <v>14909</v>
      </c>
      <c r="C8550" s="3" t="s">
        <v>18210</v>
      </c>
      <c r="D8550" s="12" t="s">
        <v>22425</v>
      </c>
      <c r="E8550" s="6" t="str">
        <f t="shared" si="429"/>
        <v>module=gmail_sparticipation</v>
      </c>
      <c r="F8550" s="6" t="str">
        <f t="shared" si="430"/>
        <v>module=smail_sparticipation</v>
      </c>
    </row>
    <row r="8551" spans="1:6" ht="30" customHeight="1">
      <c r="A8551" s="3" t="s">
        <v>2</v>
      </c>
      <c r="B8551" s="3" t="s">
        <v>14910</v>
      </c>
      <c r="C8551" s="3" t="s">
        <v>18211</v>
      </c>
      <c r="D8551" s="12" t="s">
        <v>22426</v>
      </c>
      <c r="E8551" s="6" t="str">
        <f t="shared" ref="E8551:E8582" si="431">HYPERLINK("http://www.ssc.wisc.edu/wlsresearch/documentation/waves/?wave=grad2k&amp;module=gmail_sparticipation","module=gmail_sparticipation")</f>
        <v>module=gmail_sparticipation</v>
      </c>
      <c r="F8551" s="6" t="str">
        <f t="shared" ref="F8551:F8582" si="432">HYPERLINK("http://www.ssc.wisc.edu/wlsresearch/documentation/waves/?wave=sib2k&amp;module=smail_sparticipation","module=smail_sparticipation")</f>
        <v>module=smail_sparticipation</v>
      </c>
    </row>
    <row r="8552" spans="1:6" ht="30" customHeight="1">
      <c r="A8552" s="3" t="s">
        <v>2</v>
      </c>
      <c r="B8552" s="3" t="s">
        <v>14911</v>
      </c>
      <c r="C8552" s="3" t="s">
        <v>18212</v>
      </c>
      <c r="D8552" s="12" t="s">
        <v>22427</v>
      </c>
      <c r="E8552" s="6" t="str">
        <f t="shared" si="431"/>
        <v>module=gmail_sparticipation</v>
      </c>
      <c r="F8552" s="6" t="str">
        <f t="shared" si="432"/>
        <v>module=smail_sparticipation</v>
      </c>
    </row>
    <row r="8553" spans="1:6" ht="30" customHeight="1">
      <c r="A8553" s="3" t="s">
        <v>2</v>
      </c>
      <c r="B8553" s="3" t="s">
        <v>14912</v>
      </c>
      <c r="C8553" s="3" t="s">
        <v>18213</v>
      </c>
      <c r="D8553" s="12" t="s">
        <v>22428</v>
      </c>
      <c r="E8553" s="6" t="str">
        <f t="shared" si="431"/>
        <v>module=gmail_sparticipation</v>
      </c>
      <c r="F8553" s="6" t="str">
        <f t="shared" si="432"/>
        <v>module=smail_sparticipation</v>
      </c>
    </row>
    <row r="8554" spans="1:6" ht="30" customHeight="1">
      <c r="A8554" s="3" t="s">
        <v>2</v>
      </c>
      <c r="B8554" s="3" t="s">
        <v>14913</v>
      </c>
      <c r="C8554" s="3" t="s">
        <v>18214</v>
      </c>
      <c r="D8554" s="12" t="s">
        <v>22429</v>
      </c>
      <c r="E8554" s="6" t="str">
        <f t="shared" si="431"/>
        <v>module=gmail_sparticipation</v>
      </c>
      <c r="F8554" s="6" t="str">
        <f t="shared" si="432"/>
        <v>module=smail_sparticipation</v>
      </c>
    </row>
    <row r="8555" spans="1:6" ht="30" customHeight="1">
      <c r="A8555" s="3" t="s">
        <v>2</v>
      </c>
      <c r="B8555" s="3" t="s">
        <v>14914</v>
      </c>
      <c r="C8555" s="3" t="s">
        <v>18215</v>
      </c>
      <c r="D8555" s="12" t="s">
        <v>22430</v>
      </c>
      <c r="E8555" s="6" t="str">
        <f t="shared" si="431"/>
        <v>module=gmail_sparticipation</v>
      </c>
      <c r="F8555" s="6" t="str">
        <f t="shared" si="432"/>
        <v>module=smail_sparticipation</v>
      </c>
    </row>
    <row r="8556" spans="1:6" ht="30" customHeight="1">
      <c r="A8556" s="3" t="s">
        <v>2</v>
      </c>
      <c r="B8556" s="3" t="s">
        <v>14915</v>
      </c>
      <c r="C8556" s="3" t="s">
        <v>18216</v>
      </c>
      <c r="D8556" s="12" t="s">
        <v>22431</v>
      </c>
      <c r="E8556" s="6" t="str">
        <f t="shared" si="431"/>
        <v>module=gmail_sparticipation</v>
      </c>
      <c r="F8556" s="6" t="str">
        <f t="shared" si="432"/>
        <v>module=smail_sparticipation</v>
      </c>
    </row>
    <row r="8557" spans="1:6" ht="30" customHeight="1">
      <c r="A8557" s="3" t="s">
        <v>2</v>
      </c>
      <c r="B8557" s="3" t="s">
        <v>14916</v>
      </c>
      <c r="C8557" s="3" t="s">
        <v>18217</v>
      </c>
      <c r="D8557" s="12" t="s">
        <v>22432</v>
      </c>
      <c r="E8557" s="6" t="str">
        <f t="shared" si="431"/>
        <v>module=gmail_sparticipation</v>
      </c>
      <c r="F8557" s="6" t="str">
        <f t="shared" si="432"/>
        <v>module=smail_sparticipation</v>
      </c>
    </row>
    <row r="8558" spans="1:6" ht="30" customHeight="1">
      <c r="A8558" s="3" t="s">
        <v>2</v>
      </c>
      <c r="B8558" s="3" t="s">
        <v>14917</v>
      </c>
      <c r="C8558" s="3" t="s">
        <v>18218</v>
      </c>
      <c r="D8558" s="12" t="s">
        <v>22433</v>
      </c>
      <c r="E8558" s="6" t="str">
        <f t="shared" si="431"/>
        <v>module=gmail_sparticipation</v>
      </c>
      <c r="F8558" s="6" t="str">
        <f t="shared" si="432"/>
        <v>module=smail_sparticipation</v>
      </c>
    </row>
    <row r="8559" spans="1:6" ht="30" customHeight="1">
      <c r="A8559" s="3" t="s">
        <v>2</v>
      </c>
      <c r="B8559" s="3" t="s">
        <v>14918</v>
      </c>
      <c r="C8559" s="3" t="s">
        <v>18219</v>
      </c>
      <c r="D8559" s="12" t="s">
        <v>22434</v>
      </c>
      <c r="E8559" s="6" t="str">
        <f t="shared" si="431"/>
        <v>module=gmail_sparticipation</v>
      </c>
      <c r="F8559" s="6" t="str">
        <f t="shared" si="432"/>
        <v>module=smail_sparticipation</v>
      </c>
    </row>
    <row r="8560" spans="1:6" ht="30" customHeight="1">
      <c r="A8560" s="3" t="s">
        <v>2</v>
      </c>
      <c r="B8560" s="3" t="s">
        <v>14919</v>
      </c>
      <c r="C8560" s="3" t="s">
        <v>18220</v>
      </c>
      <c r="D8560" s="12" t="s">
        <v>22435</v>
      </c>
      <c r="E8560" s="6" t="str">
        <f t="shared" si="431"/>
        <v>module=gmail_sparticipation</v>
      </c>
      <c r="F8560" s="6" t="str">
        <f t="shared" si="432"/>
        <v>module=smail_sparticipation</v>
      </c>
    </row>
    <row r="8561" spans="1:6" ht="30" customHeight="1">
      <c r="A8561" s="3" t="s">
        <v>2</v>
      </c>
      <c r="B8561" s="3" t="s">
        <v>14920</v>
      </c>
      <c r="C8561" s="3" t="s">
        <v>18221</v>
      </c>
      <c r="D8561" s="12" t="s">
        <v>22436</v>
      </c>
      <c r="E8561" s="6" t="str">
        <f t="shared" si="431"/>
        <v>module=gmail_sparticipation</v>
      </c>
      <c r="F8561" s="6" t="str">
        <f t="shared" si="432"/>
        <v>module=smail_sparticipation</v>
      </c>
    </row>
    <row r="8562" spans="1:6" ht="30" customHeight="1">
      <c r="A8562" s="3" t="s">
        <v>2</v>
      </c>
      <c r="B8562" s="3" t="s">
        <v>14921</v>
      </c>
      <c r="C8562" s="3" t="s">
        <v>18222</v>
      </c>
      <c r="D8562" s="12" t="s">
        <v>22437</v>
      </c>
      <c r="E8562" s="6" t="str">
        <f t="shared" si="431"/>
        <v>module=gmail_sparticipation</v>
      </c>
      <c r="F8562" s="6" t="str">
        <f t="shared" si="432"/>
        <v>module=smail_sparticipation</v>
      </c>
    </row>
    <row r="8563" spans="1:6" ht="30" customHeight="1">
      <c r="A8563" s="3" t="s">
        <v>2</v>
      </c>
      <c r="B8563" s="3" t="s">
        <v>14922</v>
      </c>
      <c r="C8563" s="3" t="s">
        <v>18223</v>
      </c>
      <c r="D8563" s="12" t="s">
        <v>22438</v>
      </c>
      <c r="E8563" s="6" t="str">
        <f t="shared" si="431"/>
        <v>module=gmail_sparticipation</v>
      </c>
      <c r="F8563" s="6" t="str">
        <f t="shared" si="432"/>
        <v>module=smail_sparticipation</v>
      </c>
    </row>
    <row r="8564" spans="1:6" ht="30" customHeight="1">
      <c r="A8564" s="3" t="s">
        <v>2</v>
      </c>
      <c r="B8564" s="3" t="s">
        <v>14923</v>
      </c>
      <c r="C8564" s="3" t="s">
        <v>18224</v>
      </c>
      <c r="D8564" s="12" t="s">
        <v>22439</v>
      </c>
      <c r="E8564" s="6" t="str">
        <f t="shared" si="431"/>
        <v>module=gmail_sparticipation</v>
      </c>
      <c r="F8564" s="6" t="str">
        <f t="shared" si="432"/>
        <v>module=smail_sparticipation</v>
      </c>
    </row>
    <row r="8565" spans="1:6" ht="30" customHeight="1">
      <c r="A8565" s="3" t="s">
        <v>2</v>
      </c>
      <c r="B8565" s="3" t="s">
        <v>14924</v>
      </c>
      <c r="C8565" s="3" t="s">
        <v>18225</v>
      </c>
      <c r="D8565" s="12" t="s">
        <v>22440</v>
      </c>
      <c r="E8565" s="6" t="str">
        <f t="shared" si="431"/>
        <v>module=gmail_sparticipation</v>
      </c>
      <c r="F8565" s="6" t="str">
        <f t="shared" si="432"/>
        <v>module=smail_sparticipation</v>
      </c>
    </row>
    <row r="8566" spans="1:6" ht="30" customHeight="1">
      <c r="A8566" s="3" t="s">
        <v>2</v>
      </c>
      <c r="B8566" s="3" t="s">
        <v>14925</v>
      </c>
      <c r="C8566" s="3" t="s">
        <v>18226</v>
      </c>
      <c r="D8566" s="12" t="s">
        <v>22441</v>
      </c>
      <c r="E8566" s="6" t="str">
        <f t="shared" si="431"/>
        <v>module=gmail_sparticipation</v>
      </c>
      <c r="F8566" s="6" t="str">
        <f t="shared" si="432"/>
        <v>module=smail_sparticipation</v>
      </c>
    </row>
    <row r="8567" spans="1:6" ht="30" customHeight="1">
      <c r="A8567" s="3" t="s">
        <v>2</v>
      </c>
      <c r="B8567" s="3" t="s">
        <v>14926</v>
      </c>
      <c r="C8567" s="3" t="s">
        <v>18227</v>
      </c>
      <c r="D8567" s="12" t="s">
        <v>22442</v>
      </c>
      <c r="E8567" s="6" t="str">
        <f t="shared" si="431"/>
        <v>module=gmail_sparticipation</v>
      </c>
      <c r="F8567" s="6" t="str">
        <f t="shared" si="432"/>
        <v>module=smail_sparticipation</v>
      </c>
    </row>
    <row r="8568" spans="1:6" ht="30" customHeight="1">
      <c r="A8568" s="3" t="s">
        <v>2</v>
      </c>
      <c r="B8568" s="3" t="s">
        <v>14927</v>
      </c>
      <c r="C8568" s="3" t="s">
        <v>18228</v>
      </c>
      <c r="D8568" s="12" t="s">
        <v>22443</v>
      </c>
      <c r="E8568" s="6" t="str">
        <f t="shared" si="431"/>
        <v>module=gmail_sparticipation</v>
      </c>
      <c r="F8568" s="6" t="str">
        <f t="shared" si="432"/>
        <v>module=smail_sparticipation</v>
      </c>
    </row>
    <row r="8569" spans="1:6" ht="30" customHeight="1">
      <c r="A8569" s="3" t="s">
        <v>2</v>
      </c>
      <c r="B8569" s="3" t="s">
        <v>14928</v>
      </c>
      <c r="C8569" s="3" t="s">
        <v>18229</v>
      </c>
      <c r="D8569" s="12" t="s">
        <v>22444</v>
      </c>
      <c r="E8569" s="6" t="str">
        <f t="shared" si="431"/>
        <v>module=gmail_sparticipation</v>
      </c>
      <c r="F8569" s="6" t="str">
        <f t="shared" si="432"/>
        <v>module=smail_sparticipation</v>
      </c>
    </row>
    <row r="8570" spans="1:6" ht="30" customHeight="1">
      <c r="A8570" s="3" t="s">
        <v>2</v>
      </c>
      <c r="B8570" s="3" t="s">
        <v>14929</v>
      </c>
      <c r="C8570" s="3" t="s">
        <v>18230</v>
      </c>
      <c r="D8570" s="12" t="s">
        <v>22445</v>
      </c>
      <c r="E8570" s="6" t="str">
        <f t="shared" si="431"/>
        <v>module=gmail_sparticipation</v>
      </c>
      <c r="F8570" s="6" t="str">
        <f t="shared" si="432"/>
        <v>module=smail_sparticipation</v>
      </c>
    </row>
    <row r="8571" spans="1:6" ht="30" customHeight="1">
      <c r="A8571" s="3" t="s">
        <v>2</v>
      </c>
      <c r="B8571" s="3" t="s">
        <v>14930</v>
      </c>
      <c r="C8571" s="3" t="s">
        <v>18231</v>
      </c>
      <c r="D8571" s="12" t="s">
        <v>22446</v>
      </c>
      <c r="E8571" s="6" t="str">
        <f t="shared" si="431"/>
        <v>module=gmail_sparticipation</v>
      </c>
      <c r="F8571" s="6" t="str">
        <f t="shared" si="432"/>
        <v>module=smail_sparticipation</v>
      </c>
    </row>
    <row r="8572" spans="1:6" ht="30" customHeight="1">
      <c r="A8572" s="3" t="s">
        <v>2</v>
      </c>
      <c r="B8572" s="3" t="s">
        <v>14931</v>
      </c>
      <c r="C8572" s="3" t="s">
        <v>18232</v>
      </c>
      <c r="D8572" s="12" t="s">
        <v>22447</v>
      </c>
      <c r="E8572" s="6" t="str">
        <f t="shared" si="431"/>
        <v>module=gmail_sparticipation</v>
      </c>
      <c r="F8572" s="6" t="str">
        <f t="shared" si="432"/>
        <v>module=smail_sparticipation</v>
      </c>
    </row>
    <row r="8573" spans="1:6" ht="30" customHeight="1">
      <c r="A8573" s="3" t="s">
        <v>2</v>
      </c>
      <c r="B8573" s="3" t="s">
        <v>14932</v>
      </c>
      <c r="C8573" s="3" t="s">
        <v>18233</v>
      </c>
      <c r="D8573" s="12" t="s">
        <v>22448</v>
      </c>
      <c r="E8573" s="6" t="str">
        <f t="shared" si="431"/>
        <v>module=gmail_sparticipation</v>
      </c>
      <c r="F8573" s="6" t="str">
        <f t="shared" si="432"/>
        <v>module=smail_sparticipation</v>
      </c>
    </row>
    <row r="8574" spans="1:6" ht="30" customHeight="1">
      <c r="A8574" s="3" t="s">
        <v>2</v>
      </c>
      <c r="B8574" s="3" t="s">
        <v>14933</v>
      </c>
      <c r="C8574" s="3" t="s">
        <v>18234</v>
      </c>
      <c r="D8574" s="12" t="s">
        <v>22449</v>
      </c>
      <c r="E8574" s="6" t="str">
        <f t="shared" si="431"/>
        <v>module=gmail_sparticipation</v>
      </c>
      <c r="F8574" s="6" t="str">
        <f t="shared" si="432"/>
        <v>module=smail_sparticipation</v>
      </c>
    </row>
    <row r="8575" spans="1:6" ht="30" customHeight="1">
      <c r="A8575" s="3" t="s">
        <v>2</v>
      </c>
      <c r="B8575" s="3" t="s">
        <v>14934</v>
      </c>
      <c r="C8575" s="3" t="s">
        <v>18235</v>
      </c>
      <c r="D8575" s="12" t="s">
        <v>22450</v>
      </c>
      <c r="E8575" s="6" t="str">
        <f t="shared" si="431"/>
        <v>module=gmail_sparticipation</v>
      </c>
      <c r="F8575" s="6" t="str">
        <f t="shared" si="432"/>
        <v>module=smail_sparticipation</v>
      </c>
    </row>
    <row r="8576" spans="1:6" ht="30" customHeight="1">
      <c r="A8576" s="3" t="s">
        <v>2</v>
      </c>
      <c r="B8576" s="3" t="s">
        <v>14935</v>
      </c>
      <c r="C8576" s="3" t="s">
        <v>18236</v>
      </c>
      <c r="D8576" s="12" t="s">
        <v>22451</v>
      </c>
      <c r="E8576" s="6" t="str">
        <f t="shared" si="431"/>
        <v>module=gmail_sparticipation</v>
      </c>
      <c r="F8576" s="6" t="str">
        <f t="shared" si="432"/>
        <v>module=smail_sparticipation</v>
      </c>
    </row>
    <row r="8577" spans="1:6" ht="30" customHeight="1">
      <c r="A8577" s="3" t="s">
        <v>2</v>
      </c>
      <c r="B8577" s="3" t="s">
        <v>14936</v>
      </c>
      <c r="C8577" s="3" t="s">
        <v>18237</v>
      </c>
      <c r="D8577" s="12" t="s">
        <v>22452</v>
      </c>
      <c r="E8577" s="6" t="str">
        <f t="shared" si="431"/>
        <v>module=gmail_sparticipation</v>
      </c>
      <c r="F8577" s="6" t="str">
        <f t="shared" si="432"/>
        <v>module=smail_sparticipation</v>
      </c>
    </row>
    <row r="8578" spans="1:6" ht="30" customHeight="1">
      <c r="A8578" s="3" t="s">
        <v>2</v>
      </c>
      <c r="B8578" s="3" t="s">
        <v>14937</v>
      </c>
      <c r="C8578" s="3" t="s">
        <v>18238</v>
      </c>
      <c r="D8578" s="12" t="s">
        <v>22453</v>
      </c>
      <c r="E8578" s="6" t="str">
        <f t="shared" si="431"/>
        <v>module=gmail_sparticipation</v>
      </c>
      <c r="F8578" s="6" t="str">
        <f t="shared" si="432"/>
        <v>module=smail_sparticipation</v>
      </c>
    </row>
    <row r="8579" spans="1:6" ht="30" customHeight="1">
      <c r="A8579" s="3" t="s">
        <v>2</v>
      </c>
      <c r="B8579" s="3" t="s">
        <v>14938</v>
      </c>
      <c r="C8579" s="3" t="s">
        <v>18239</v>
      </c>
      <c r="D8579" s="12" t="s">
        <v>22454</v>
      </c>
      <c r="E8579" s="6" t="str">
        <f t="shared" si="431"/>
        <v>module=gmail_sparticipation</v>
      </c>
      <c r="F8579" s="6" t="str">
        <f t="shared" si="432"/>
        <v>module=smail_sparticipation</v>
      </c>
    </row>
    <row r="8580" spans="1:6" ht="30" customHeight="1">
      <c r="A8580" s="3" t="s">
        <v>2</v>
      </c>
      <c r="B8580" s="3" t="s">
        <v>14939</v>
      </c>
      <c r="C8580" s="3" t="s">
        <v>18240</v>
      </c>
      <c r="D8580" s="12" t="s">
        <v>22455</v>
      </c>
      <c r="E8580" s="6" t="str">
        <f t="shared" si="431"/>
        <v>module=gmail_sparticipation</v>
      </c>
      <c r="F8580" s="6" t="str">
        <f t="shared" si="432"/>
        <v>module=smail_sparticipation</v>
      </c>
    </row>
    <row r="8581" spans="1:6" ht="30" customHeight="1">
      <c r="A8581" s="3" t="s">
        <v>2</v>
      </c>
      <c r="B8581" s="3" t="s">
        <v>14940</v>
      </c>
      <c r="C8581" s="3" t="s">
        <v>18241</v>
      </c>
      <c r="D8581" s="12" t="s">
        <v>22456</v>
      </c>
      <c r="E8581" s="6" t="str">
        <f t="shared" si="431"/>
        <v>module=gmail_sparticipation</v>
      </c>
      <c r="F8581" s="6" t="str">
        <f t="shared" si="432"/>
        <v>module=smail_sparticipation</v>
      </c>
    </row>
    <row r="8582" spans="1:6" ht="30" customHeight="1">
      <c r="A8582" s="3" t="s">
        <v>2</v>
      </c>
      <c r="B8582" s="3" t="s">
        <v>14941</v>
      </c>
      <c r="C8582" s="3" t="s">
        <v>18242</v>
      </c>
      <c r="D8582" s="12" t="s">
        <v>22457</v>
      </c>
      <c r="E8582" s="6" t="str">
        <f t="shared" si="431"/>
        <v>module=gmail_sparticipation</v>
      </c>
      <c r="F8582" s="6" t="str">
        <f t="shared" si="432"/>
        <v>module=smail_sparticipation</v>
      </c>
    </row>
    <row r="8583" spans="1:6" ht="30" customHeight="1">
      <c r="A8583" s="3" t="s">
        <v>2</v>
      </c>
      <c r="B8583" s="3" t="s">
        <v>14942</v>
      </c>
      <c r="C8583" s="3" t="s">
        <v>18243</v>
      </c>
      <c r="D8583" s="12" t="s">
        <v>22458</v>
      </c>
      <c r="E8583" s="6" t="str">
        <f t="shared" ref="E8583:E8614" si="433">HYPERLINK("http://www.ssc.wisc.edu/wlsresearch/documentation/waves/?wave=grad2k&amp;module=gmail_sparticipation","module=gmail_sparticipation")</f>
        <v>module=gmail_sparticipation</v>
      </c>
      <c r="F8583" s="6" t="str">
        <f t="shared" ref="F8583:F8614" si="434">HYPERLINK("http://www.ssc.wisc.edu/wlsresearch/documentation/waves/?wave=sib2k&amp;module=smail_sparticipation","module=smail_sparticipation")</f>
        <v>module=smail_sparticipation</v>
      </c>
    </row>
    <row r="8584" spans="1:6" ht="30" customHeight="1">
      <c r="A8584" s="3" t="s">
        <v>2</v>
      </c>
      <c r="B8584" s="3" t="s">
        <v>14943</v>
      </c>
      <c r="C8584" s="3" t="s">
        <v>18244</v>
      </c>
      <c r="D8584" s="12" t="s">
        <v>22459</v>
      </c>
      <c r="E8584" s="6" t="str">
        <f t="shared" si="433"/>
        <v>module=gmail_sparticipation</v>
      </c>
      <c r="F8584" s="6" t="str">
        <f t="shared" si="434"/>
        <v>module=smail_sparticipation</v>
      </c>
    </row>
    <row r="8585" spans="1:6" ht="30" customHeight="1">
      <c r="A8585" s="3" t="s">
        <v>2</v>
      </c>
      <c r="B8585" s="3" t="s">
        <v>14944</v>
      </c>
      <c r="C8585" s="3" t="s">
        <v>18245</v>
      </c>
      <c r="D8585" s="12" t="s">
        <v>22460</v>
      </c>
      <c r="E8585" s="6" t="str">
        <f t="shared" si="433"/>
        <v>module=gmail_sparticipation</v>
      </c>
      <c r="F8585" s="6" t="str">
        <f t="shared" si="434"/>
        <v>module=smail_sparticipation</v>
      </c>
    </row>
    <row r="8586" spans="1:6" ht="30" customHeight="1">
      <c r="A8586" s="3" t="s">
        <v>2</v>
      </c>
      <c r="B8586" s="3" t="s">
        <v>14945</v>
      </c>
      <c r="C8586" s="3" t="s">
        <v>18246</v>
      </c>
      <c r="D8586" s="12" t="s">
        <v>22461</v>
      </c>
      <c r="E8586" s="6" t="str">
        <f t="shared" si="433"/>
        <v>module=gmail_sparticipation</v>
      </c>
      <c r="F8586" s="6" t="str">
        <f t="shared" si="434"/>
        <v>module=smail_sparticipation</v>
      </c>
    </row>
    <row r="8587" spans="1:6" ht="30" customHeight="1">
      <c r="A8587" s="3" t="s">
        <v>2</v>
      </c>
      <c r="B8587" s="3" t="s">
        <v>14946</v>
      </c>
      <c r="C8587" s="3" t="s">
        <v>18247</v>
      </c>
      <c r="D8587" s="12" t="s">
        <v>22462</v>
      </c>
      <c r="E8587" s="6" t="str">
        <f t="shared" si="433"/>
        <v>module=gmail_sparticipation</v>
      </c>
      <c r="F8587" s="6" t="str">
        <f t="shared" si="434"/>
        <v>module=smail_sparticipation</v>
      </c>
    </row>
    <row r="8588" spans="1:6" ht="30" customHeight="1">
      <c r="A8588" s="3" t="s">
        <v>2</v>
      </c>
      <c r="B8588" s="3" t="s">
        <v>14947</v>
      </c>
      <c r="C8588" s="3" t="s">
        <v>18248</v>
      </c>
      <c r="D8588" s="12" t="s">
        <v>22463</v>
      </c>
      <c r="E8588" s="6" t="str">
        <f t="shared" si="433"/>
        <v>module=gmail_sparticipation</v>
      </c>
      <c r="F8588" s="6" t="str">
        <f t="shared" si="434"/>
        <v>module=smail_sparticipation</v>
      </c>
    </row>
    <row r="8589" spans="1:6" ht="30" customHeight="1">
      <c r="A8589" s="3" t="s">
        <v>2</v>
      </c>
      <c r="B8589" s="3" t="s">
        <v>14948</v>
      </c>
      <c r="C8589" s="3" t="s">
        <v>18249</v>
      </c>
      <c r="D8589" s="12" t="s">
        <v>22464</v>
      </c>
      <c r="E8589" s="6" t="str">
        <f t="shared" si="433"/>
        <v>module=gmail_sparticipation</v>
      </c>
      <c r="F8589" s="6" t="str">
        <f t="shared" si="434"/>
        <v>module=smail_sparticipation</v>
      </c>
    </row>
    <row r="8590" spans="1:6" ht="30" customHeight="1">
      <c r="A8590" s="3" t="s">
        <v>2</v>
      </c>
      <c r="B8590" s="3" t="s">
        <v>14949</v>
      </c>
      <c r="C8590" s="3" t="s">
        <v>18250</v>
      </c>
      <c r="D8590" s="12" t="s">
        <v>22465</v>
      </c>
      <c r="E8590" s="6" t="str">
        <f t="shared" si="433"/>
        <v>module=gmail_sparticipation</v>
      </c>
      <c r="F8590" s="6" t="str">
        <f t="shared" si="434"/>
        <v>module=smail_sparticipation</v>
      </c>
    </row>
    <row r="8591" spans="1:6" ht="30" customHeight="1">
      <c r="A8591" s="3" t="s">
        <v>2</v>
      </c>
      <c r="B8591" s="3" t="s">
        <v>14950</v>
      </c>
      <c r="C8591" s="3" t="s">
        <v>18251</v>
      </c>
      <c r="D8591" s="12" t="s">
        <v>22466</v>
      </c>
      <c r="E8591" s="6" t="str">
        <f t="shared" si="433"/>
        <v>module=gmail_sparticipation</v>
      </c>
      <c r="F8591" s="6" t="str">
        <f t="shared" si="434"/>
        <v>module=smail_sparticipation</v>
      </c>
    </row>
    <row r="8592" spans="1:6" ht="30" customHeight="1">
      <c r="A8592" s="3" t="s">
        <v>2</v>
      </c>
      <c r="B8592" s="3" t="s">
        <v>14951</v>
      </c>
      <c r="C8592" s="3" t="s">
        <v>18252</v>
      </c>
      <c r="D8592" s="12" t="s">
        <v>22467</v>
      </c>
      <c r="E8592" s="6" t="str">
        <f t="shared" si="433"/>
        <v>module=gmail_sparticipation</v>
      </c>
      <c r="F8592" s="6" t="str">
        <f t="shared" si="434"/>
        <v>module=smail_sparticipation</v>
      </c>
    </row>
    <row r="8593" spans="1:6" ht="30" customHeight="1">
      <c r="A8593" s="3" t="s">
        <v>2</v>
      </c>
      <c r="B8593" s="3" t="s">
        <v>14952</v>
      </c>
      <c r="C8593" s="3" t="s">
        <v>18253</v>
      </c>
      <c r="D8593" s="12" t="s">
        <v>22468</v>
      </c>
      <c r="E8593" s="6" t="str">
        <f t="shared" si="433"/>
        <v>module=gmail_sparticipation</v>
      </c>
      <c r="F8593" s="6" t="str">
        <f t="shared" si="434"/>
        <v>module=smail_sparticipation</v>
      </c>
    </row>
    <row r="8594" spans="1:6" ht="30" customHeight="1">
      <c r="A8594" s="3" t="s">
        <v>2</v>
      </c>
      <c r="B8594" s="3" t="s">
        <v>14953</v>
      </c>
      <c r="C8594" s="3" t="s">
        <v>18254</v>
      </c>
      <c r="D8594" s="12" t="s">
        <v>22469</v>
      </c>
      <c r="E8594" s="6" t="str">
        <f t="shared" si="433"/>
        <v>module=gmail_sparticipation</v>
      </c>
      <c r="F8594" s="6" t="str">
        <f t="shared" si="434"/>
        <v>module=smail_sparticipation</v>
      </c>
    </row>
    <row r="8595" spans="1:6" ht="30" customHeight="1">
      <c r="A8595" s="3" t="s">
        <v>2</v>
      </c>
      <c r="B8595" s="3" t="s">
        <v>14954</v>
      </c>
      <c r="C8595" s="3" t="s">
        <v>18255</v>
      </c>
      <c r="D8595" s="12" t="s">
        <v>22470</v>
      </c>
      <c r="E8595" s="6" t="str">
        <f t="shared" si="433"/>
        <v>module=gmail_sparticipation</v>
      </c>
      <c r="F8595" s="6" t="str">
        <f t="shared" si="434"/>
        <v>module=smail_sparticipation</v>
      </c>
    </row>
    <row r="8596" spans="1:6" ht="30" customHeight="1">
      <c r="A8596" s="3" t="s">
        <v>2</v>
      </c>
      <c r="B8596" s="3" t="s">
        <v>14955</v>
      </c>
      <c r="C8596" s="3" t="s">
        <v>18256</v>
      </c>
      <c r="D8596" s="12" t="s">
        <v>22471</v>
      </c>
      <c r="E8596" s="6" t="str">
        <f t="shared" si="433"/>
        <v>module=gmail_sparticipation</v>
      </c>
      <c r="F8596" s="6" t="str">
        <f t="shared" si="434"/>
        <v>module=smail_sparticipation</v>
      </c>
    </row>
    <row r="8597" spans="1:6" ht="30" customHeight="1">
      <c r="A8597" s="3" t="s">
        <v>2</v>
      </c>
      <c r="B8597" s="3" t="s">
        <v>14956</v>
      </c>
      <c r="C8597" s="3" t="s">
        <v>18257</v>
      </c>
      <c r="D8597" s="12" t="s">
        <v>22472</v>
      </c>
      <c r="E8597" s="6" t="str">
        <f t="shared" si="433"/>
        <v>module=gmail_sparticipation</v>
      </c>
      <c r="F8597" s="6" t="str">
        <f t="shared" si="434"/>
        <v>module=smail_sparticipation</v>
      </c>
    </row>
    <row r="8598" spans="1:6" ht="30" customHeight="1">
      <c r="A8598" s="3" t="s">
        <v>2</v>
      </c>
      <c r="B8598" s="3" t="s">
        <v>14957</v>
      </c>
      <c r="C8598" s="3" t="s">
        <v>18258</v>
      </c>
      <c r="D8598" s="12" t="s">
        <v>22473</v>
      </c>
      <c r="E8598" s="6" t="str">
        <f t="shared" si="433"/>
        <v>module=gmail_sparticipation</v>
      </c>
      <c r="F8598" s="6" t="str">
        <f t="shared" si="434"/>
        <v>module=smail_sparticipation</v>
      </c>
    </row>
    <row r="8599" spans="1:6" ht="30" customHeight="1">
      <c r="A8599" s="3" t="s">
        <v>2</v>
      </c>
      <c r="B8599" s="3" t="s">
        <v>14958</v>
      </c>
      <c r="C8599" s="3" t="s">
        <v>18259</v>
      </c>
      <c r="D8599" s="12" t="s">
        <v>22474</v>
      </c>
      <c r="E8599" s="6" t="str">
        <f t="shared" si="433"/>
        <v>module=gmail_sparticipation</v>
      </c>
      <c r="F8599" s="6" t="str">
        <f t="shared" si="434"/>
        <v>module=smail_sparticipation</v>
      </c>
    </row>
    <row r="8600" spans="1:6" ht="30" customHeight="1">
      <c r="A8600" s="3" t="s">
        <v>2</v>
      </c>
      <c r="B8600" s="3" t="s">
        <v>14959</v>
      </c>
      <c r="C8600" s="3" t="s">
        <v>18260</v>
      </c>
      <c r="D8600" s="12" t="s">
        <v>22475</v>
      </c>
      <c r="E8600" s="6" t="str">
        <f t="shared" si="433"/>
        <v>module=gmail_sparticipation</v>
      </c>
      <c r="F8600" s="6" t="str">
        <f t="shared" si="434"/>
        <v>module=smail_sparticipation</v>
      </c>
    </row>
    <row r="8601" spans="1:6" ht="30" customHeight="1">
      <c r="A8601" s="3" t="s">
        <v>2</v>
      </c>
      <c r="B8601" s="3" t="s">
        <v>14960</v>
      </c>
      <c r="C8601" s="3" t="s">
        <v>18261</v>
      </c>
      <c r="D8601" s="12" t="s">
        <v>22476</v>
      </c>
      <c r="E8601" s="6" t="str">
        <f t="shared" si="433"/>
        <v>module=gmail_sparticipation</v>
      </c>
      <c r="F8601" s="6" t="str">
        <f t="shared" si="434"/>
        <v>module=smail_sparticipation</v>
      </c>
    </row>
    <row r="8602" spans="1:6" ht="30" customHeight="1">
      <c r="A8602" s="3" t="s">
        <v>2</v>
      </c>
      <c r="B8602" s="3" t="s">
        <v>14961</v>
      </c>
      <c r="C8602" s="3" t="s">
        <v>18262</v>
      </c>
      <c r="D8602" s="12" t="s">
        <v>22477</v>
      </c>
      <c r="E8602" s="6" t="str">
        <f t="shared" si="433"/>
        <v>module=gmail_sparticipation</v>
      </c>
      <c r="F8602" s="6" t="str">
        <f t="shared" si="434"/>
        <v>module=smail_sparticipation</v>
      </c>
    </row>
    <row r="8603" spans="1:6" ht="30" customHeight="1">
      <c r="A8603" s="3" t="s">
        <v>2</v>
      </c>
      <c r="B8603" s="3" t="s">
        <v>14962</v>
      </c>
      <c r="C8603" s="3" t="s">
        <v>18263</v>
      </c>
      <c r="D8603" s="12" t="s">
        <v>22478</v>
      </c>
      <c r="E8603" s="6" t="str">
        <f t="shared" si="433"/>
        <v>module=gmail_sparticipation</v>
      </c>
      <c r="F8603" s="6" t="str">
        <f t="shared" si="434"/>
        <v>module=smail_sparticipation</v>
      </c>
    </row>
    <row r="8604" spans="1:6" ht="30" customHeight="1">
      <c r="A8604" s="3" t="s">
        <v>2</v>
      </c>
      <c r="B8604" s="3" t="s">
        <v>14963</v>
      </c>
      <c r="C8604" s="3" t="s">
        <v>18264</v>
      </c>
      <c r="D8604" s="12" t="s">
        <v>22479</v>
      </c>
      <c r="E8604" s="6" t="str">
        <f t="shared" si="433"/>
        <v>module=gmail_sparticipation</v>
      </c>
      <c r="F8604" s="6" t="str">
        <f t="shared" si="434"/>
        <v>module=smail_sparticipation</v>
      </c>
    </row>
    <row r="8605" spans="1:6" ht="30" customHeight="1">
      <c r="A8605" s="3" t="s">
        <v>2</v>
      </c>
      <c r="B8605" s="3" t="s">
        <v>14964</v>
      </c>
      <c r="C8605" s="3" t="s">
        <v>18265</v>
      </c>
      <c r="D8605" s="12" t="s">
        <v>22480</v>
      </c>
      <c r="E8605" s="6" t="str">
        <f t="shared" si="433"/>
        <v>module=gmail_sparticipation</v>
      </c>
      <c r="F8605" s="6" t="str">
        <f t="shared" si="434"/>
        <v>module=smail_sparticipation</v>
      </c>
    </row>
    <row r="8606" spans="1:6" ht="30" customHeight="1">
      <c r="A8606" s="3" t="s">
        <v>2</v>
      </c>
      <c r="B8606" s="3" t="s">
        <v>14965</v>
      </c>
      <c r="C8606" s="3" t="s">
        <v>18266</v>
      </c>
      <c r="D8606" s="12" t="s">
        <v>22481</v>
      </c>
      <c r="E8606" s="6" t="str">
        <f t="shared" si="433"/>
        <v>module=gmail_sparticipation</v>
      </c>
      <c r="F8606" s="6" t="str">
        <f t="shared" si="434"/>
        <v>module=smail_sparticipation</v>
      </c>
    </row>
    <row r="8607" spans="1:6" ht="30" customHeight="1">
      <c r="A8607" s="3" t="s">
        <v>2</v>
      </c>
      <c r="B8607" s="3" t="s">
        <v>14966</v>
      </c>
      <c r="C8607" s="3" t="s">
        <v>18267</v>
      </c>
      <c r="D8607" s="12" t="s">
        <v>22482</v>
      </c>
      <c r="E8607" s="6" t="str">
        <f t="shared" si="433"/>
        <v>module=gmail_sparticipation</v>
      </c>
      <c r="F8607" s="6" t="str">
        <f t="shared" si="434"/>
        <v>module=smail_sparticipation</v>
      </c>
    </row>
    <row r="8608" spans="1:6" ht="30" customHeight="1">
      <c r="A8608" s="3" t="s">
        <v>2</v>
      </c>
      <c r="B8608" s="3" t="s">
        <v>14967</v>
      </c>
      <c r="C8608" s="3" t="s">
        <v>18268</v>
      </c>
      <c r="D8608" s="12" t="s">
        <v>22483</v>
      </c>
      <c r="E8608" s="6" t="str">
        <f t="shared" si="433"/>
        <v>module=gmail_sparticipation</v>
      </c>
      <c r="F8608" s="6" t="str">
        <f t="shared" si="434"/>
        <v>module=smail_sparticipation</v>
      </c>
    </row>
    <row r="8609" spans="1:6" ht="30" customHeight="1">
      <c r="A8609" s="3" t="s">
        <v>2</v>
      </c>
      <c r="B8609" s="3" t="s">
        <v>14968</v>
      </c>
      <c r="C8609" s="3" t="s">
        <v>18269</v>
      </c>
      <c r="D8609" s="12" t="s">
        <v>22484</v>
      </c>
      <c r="E8609" s="6" t="str">
        <f t="shared" si="433"/>
        <v>module=gmail_sparticipation</v>
      </c>
      <c r="F8609" s="6" t="str">
        <f t="shared" si="434"/>
        <v>module=smail_sparticipation</v>
      </c>
    </row>
    <row r="8610" spans="1:6" ht="30" customHeight="1">
      <c r="A8610" s="3" t="s">
        <v>2</v>
      </c>
      <c r="B8610" s="3" t="s">
        <v>14969</v>
      </c>
      <c r="C8610" s="3" t="s">
        <v>18270</v>
      </c>
      <c r="D8610" s="12" t="s">
        <v>22485</v>
      </c>
      <c r="E8610" s="6" t="str">
        <f t="shared" si="433"/>
        <v>module=gmail_sparticipation</v>
      </c>
      <c r="F8610" s="6" t="str">
        <f t="shared" si="434"/>
        <v>module=smail_sparticipation</v>
      </c>
    </row>
    <row r="8611" spans="1:6" ht="30" customHeight="1">
      <c r="A8611" s="3" t="s">
        <v>2</v>
      </c>
      <c r="B8611" s="3" t="s">
        <v>14970</v>
      </c>
      <c r="C8611" s="3" t="s">
        <v>18271</v>
      </c>
      <c r="D8611" s="12" t="s">
        <v>22486</v>
      </c>
      <c r="E8611" s="6" t="str">
        <f t="shared" si="433"/>
        <v>module=gmail_sparticipation</v>
      </c>
      <c r="F8611" s="6" t="str">
        <f t="shared" si="434"/>
        <v>module=smail_sparticipation</v>
      </c>
    </row>
    <row r="8612" spans="1:6" ht="30" customHeight="1">
      <c r="A8612" s="3" t="s">
        <v>2</v>
      </c>
      <c r="B8612" s="3" t="s">
        <v>14971</v>
      </c>
      <c r="C8612" s="3" t="s">
        <v>18272</v>
      </c>
      <c r="D8612" s="12" t="s">
        <v>22487</v>
      </c>
      <c r="E8612" s="6" t="str">
        <f t="shared" si="433"/>
        <v>module=gmail_sparticipation</v>
      </c>
      <c r="F8612" s="6" t="str">
        <f t="shared" si="434"/>
        <v>module=smail_sparticipation</v>
      </c>
    </row>
    <row r="8613" spans="1:6" ht="30" customHeight="1">
      <c r="A8613" s="3" t="s">
        <v>2</v>
      </c>
      <c r="B8613" s="3" t="s">
        <v>14972</v>
      </c>
      <c r="C8613" s="3" t="s">
        <v>18273</v>
      </c>
      <c r="D8613" s="12" t="s">
        <v>22488</v>
      </c>
      <c r="E8613" s="6" t="str">
        <f t="shared" si="433"/>
        <v>module=gmail_sparticipation</v>
      </c>
      <c r="F8613" s="6" t="str">
        <f t="shared" si="434"/>
        <v>module=smail_sparticipation</v>
      </c>
    </row>
    <row r="8614" spans="1:6" ht="30" customHeight="1">
      <c r="A8614" s="3" t="s">
        <v>2</v>
      </c>
      <c r="B8614" s="3" t="s">
        <v>14973</v>
      </c>
      <c r="C8614" s="3" t="s">
        <v>18274</v>
      </c>
      <c r="D8614" s="12" t="s">
        <v>22489</v>
      </c>
      <c r="E8614" s="6" t="str">
        <f t="shared" si="433"/>
        <v>module=gmail_sparticipation</v>
      </c>
      <c r="F8614" s="6" t="str">
        <f t="shared" si="434"/>
        <v>module=smail_sparticipation</v>
      </c>
    </row>
    <row r="8615" spans="1:6" ht="30" customHeight="1">
      <c r="A8615" s="3" t="s">
        <v>2</v>
      </c>
      <c r="B8615" s="3" t="s">
        <v>14974</v>
      </c>
      <c r="C8615" s="3" t="s">
        <v>18275</v>
      </c>
      <c r="D8615" s="12" t="s">
        <v>22490</v>
      </c>
      <c r="E8615" s="6" t="str">
        <f t="shared" ref="E8615:E8646" si="435">HYPERLINK("http://www.ssc.wisc.edu/wlsresearch/documentation/waves/?wave=grad2k&amp;module=gmail_sparticipation","module=gmail_sparticipation")</f>
        <v>module=gmail_sparticipation</v>
      </c>
      <c r="F8615" s="6" t="str">
        <f t="shared" ref="F8615:F8646" si="436">HYPERLINK("http://www.ssc.wisc.edu/wlsresearch/documentation/waves/?wave=sib2k&amp;module=smail_sparticipation","module=smail_sparticipation")</f>
        <v>module=smail_sparticipation</v>
      </c>
    </row>
    <row r="8616" spans="1:6" ht="30" customHeight="1">
      <c r="A8616" s="3" t="s">
        <v>2</v>
      </c>
      <c r="B8616" s="3" t="s">
        <v>14975</v>
      </c>
      <c r="C8616" s="3" t="s">
        <v>18276</v>
      </c>
      <c r="D8616" s="12" t="s">
        <v>22491</v>
      </c>
      <c r="E8616" s="6" t="str">
        <f t="shared" si="435"/>
        <v>module=gmail_sparticipation</v>
      </c>
      <c r="F8616" s="6" t="str">
        <f t="shared" si="436"/>
        <v>module=smail_sparticipation</v>
      </c>
    </row>
    <row r="8617" spans="1:6" ht="30" customHeight="1">
      <c r="A8617" s="3" t="s">
        <v>2</v>
      </c>
      <c r="B8617" s="3" t="s">
        <v>14976</v>
      </c>
      <c r="C8617" s="3" t="s">
        <v>18277</v>
      </c>
      <c r="D8617" s="12" t="s">
        <v>22492</v>
      </c>
      <c r="E8617" s="6" t="str">
        <f t="shared" si="435"/>
        <v>module=gmail_sparticipation</v>
      </c>
      <c r="F8617" s="6" t="str">
        <f t="shared" si="436"/>
        <v>module=smail_sparticipation</v>
      </c>
    </row>
    <row r="8618" spans="1:6" ht="30" customHeight="1">
      <c r="A8618" s="3" t="s">
        <v>2</v>
      </c>
      <c r="B8618" s="3" t="s">
        <v>14977</v>
      </c>
      <c r="C8618" s="3" t="s">
        <v>18278</v>
      </c>
      <c r="D8618" s="12" t="s">
        <v>22493</v>
      </c>
      <c r="E8618" s="6" t="str">
        <f t="shared" si="435"/>
        <v>module=gmail_sparticipation</v>
      </c>
      <c r="F8618" s="6" t="str">
        <f t="shared" si="436"/>
        <v>module=smail_sparticipation</v>
      </c>
    </row>
    <row r="8619" spans="1:6" ht="30" customHeight="1">
      <c r="A8619" s="3" t="s">
        <v>2</v>
      </c>
      <c r="B8619" s="3" t="s">
        <v>14978</v>
      </c>
      <c r="C8619" s="3" t="s">
        <v>18279</v>
      </c>
      <c r="D8619" s="12" t="s">
        <v>22494</v>
      </c>
      <c r="E8619" s="6" t="str">
        <f t="shared" si="435"/>
        <v>module=gmail_sparticipation</v>
      </c>
      <c r="F8619" s="6" t="str">
        <f t="shared" si="436"/>
        <v>module=smail_sparticipation</v>
      </c>
    </row>
    <row r="8620" spans="1:6" ht="30" customHeight="1">
      <c r="A8620" s="3" t="s">
        <v>2</v>
      </c>
      <c r="B8620" s="3" t="s">
        <v>14979</v>
      </c>
      <c r="C8620" s="3" t="s">
        <v>18280</v>
      </c>
      <c r="D8620" s="12" t="s">
        <v>22495</v>
      </c>
      <c r="E8620" s="6" t="str">
        <f t="shared" si="435"/>
        <v>module=gmail_sparticipation</v>
      </c>
      <c r="F8620" s="6" t="str">
        <f t="shared" si="436"/>
        <v>module=smail_sparticipation</v>
      </c>
    </row>
    <row r="8621" spans="1:6" ht="30" customHeight="1">
      <c r="A8621" s="3" t="s">
        <v>2</v>
      </c>
      <c r="B8621" s="3" t="s">
        <v>14980</v>
      </c>
      <c r="C8621" s="3" t="s">
        <v>18281</v>
      </c>
      <c r="D8621" s="12" t="s">
        <v>22496</v>
      </c>
      <c r="E8621" s="6" t="str">
        <f t="shared" si="435"/>
        <v>module=gmail_sparticipation</v>
      </c>
      <c r="F8621" s="6" t="str">
        <f t="shared" si="436"/>
        <v>module=smail_sparticipation</v>
      </c>
    </row>
    <row r="8622" spans="1:6" ht="30" customHeight="1">
      <c r="A8622" s="3" t="s">
        <v>2</v>
      </c>
      <c r="B8622" s="3" t="s">
        <v>14981</v>
      </c>
      <c r="C8622" s="3" t="s">
        <v>18282</v>
      </c>
      <c r="D8622" s="12" t="s">
        <v>22497</v>
      </c>
      <c r="E8622" s="6" t="str">
        <f t="shared" si="435"/>
        <v>module=gmail_sparticipation</v>
      </c>
      <c r="F8622" s="6" t="str">
        <f t="shared" si="436"/>
        <v>module=smail_sparticipation</v>
      </c>
    </row>
    <row r="8623" spans="1:6" ht="30" customHeight="1">
      <c r="A8623" s="3" t="s">
        <v>2</v>
      </c>
      <c r="B8623" s="3" t="s">
        <v>14982</v>
      </c>
      <c r="C8623" s="3" t="s">
        <v>18283</v>
      </c>
      <c r="D8623" s="12" t="s">
        <v>22498</v>
      </c>
      <c r="E8623" s="6" t="str">
        <f t="shared" si="435"/>
        <v>module=gmail_sparticipation</v>
      </c>
      <c r="F8623" s="6" t="str">
        <f t="shared" si="436"/>
        <v>module=smail_sparticipation</v>
      </c>
    </row>
    <row r="8624" spans="1:6" ht="30" customHeight="1">
      <c r="A8624" s="3" t="s">
        <v>2</v>
      </c>
      <c r="B8624" s="3" t="s">
        <v>14983</v>
      </c>
      <c r="C8624" s="3" t="s">
        <v>18284</v>
      </c>
      <c r="D8624" s="12" t="s">
        <v>22499</v>
      </c>
      <c r="E8624" s="6" t="str">
        <f t="shared" si="435"/>
        <v>module=gmail_sparticipation</v>
      </c>
      <c r="F8624" s="6" t="str">
        <f t="shared" si="436"/>
        <v>module=smail_sparticipation</v>
      </c>
    </row>
    <row r="8625" spans="1:6" ht="30" customHeight="1">
      <c r="A8625" s="3" t="s">
        <v>2</v>
      </c>
      <c r="B8625" s="3" t="s">
        <v>14984</v>
      </c>
      <c r="C8625" s="3" t="s">
        <v>18285</v>
      </c>
      <c r="D8625" s="12" t="s">
        <v>22500</v>
      </c>
      <c r="E8625" s="6" t="str">
        <f t="shared" si="435"/>
        <v>module=gmail_sparticipation</v>
      </c>
      <c r="F8625" s="6" t="str">
        <f t="shared" si="436"/>
        <v>module=smail_sparticipation</v>
      </c>
    </row>
    <row r="8626" spans="1:6" ht="30" customHeight="1">
      <c r="A8626" s="3" t="s">
        <v>2</v>
      </c>
      <c r="B8626" s="3" t="s">
        <v>14985</v>
      </c>
      <c r="C8626" s="3" t="s">
        <v>18286</v>
      </c>
      <c r="D8626" s="12" t="s">
        <v>22501</v>
      </c>
      <c r="E8626" s="6" t="str">
        <f t="shared" si="435"/>
        <v>module=gmail_sparticipation</v>
      </c>
      <c r="F8626" s="6" t="str">
        <f t="shared" si="436"/>
        <v>module=smail_sparticipation</v>
      </c>
    </row>
    <row r="8627" spans="1:6" ht="30" customHeight="1">
      <c r="A8627" s="3" t="s">
        <v>2</v>
      </c>
      <c r="B8627" s="3" t="s">
        <v>14986</v>
      </c>
      <c r="C8627" s="3" t="s">
        <v>18287</v>
      </c>
      <c r="D8627" s="12" t="s">
        <v>22502</v>
      </c>
      <c r="E8627" s="6" t="str">
        <f t="shared" si="435"/>
        <v>module=gmail_sparticipation</v>
      </c>
      <c r="F8627" s="6" t="str">
        <f t="shared" si="436"/>
        <v>module=smail_sparticipation</v>
      </c>
    </row>
    <row r="8628" spans="1:6" ht="30" customHeight="1">
      <c r="A8628" s="3" t="s">
        <v>2</v>
      </c>
      <c r="B8628" s="3" t="s">
        <v>14987</v>
      </c>
      <c r="C8628" s="3" t="s">
        <v>18288</v>
      </c>
      <c r="D8628" s="12" t="s">
        <v>22503</v>
      </c>
      <c r="E8628" s="6" t="str">
        <f t="shared" si="435"/>
        <v>module=gmail_sparticipation</v>
      </c>
      <c r="F8628" s="6" t="str">
        <f t="shared" si="436"/>
        <v>module=smail_sparticipation</v>
      </c>
    </row>
    <row r="8629" spans="1:6" ht="30" customHeight="1">
      <c r="A8629" s="3" t="s">
        <v>2</v>
      </c>
      <c r="B8629" s="3" t="s">
        <v>14988</v>
      </c>
      <c r="C8629" s="3" t="s">
        <v>18289</v>
      </c>
      <c r="D8629" s="12" t="s">
        <v>22504</v>
      </c>
      <c r="E8629" s="6" t="str">
        <f t="shared" si="435"/>
        <v>module=gmail_sparticipation</v>
      </c>
      <c r="F8629" s="6" t="str">
        <f t="shared" si="436"/>
        <v>module=smail_sparticipation</v>
      </c>
    </row>
    <row r="8630" spans="1:6" ht="30" customHeight="1">
      <c r="A8630" s="3" t="s">
        <v>2</v>
      </c>
      <c r="B8630" s="3" t="s">
        <v>14989</v>
      </c>
      <c r="C8630" s="3" t="s">
        <v>18290</v>
      </c>
      <c r="D8630" s="12" t="s">
        <v>22505</v>
      </c>
      <c r="E8630" s="6" t="str">
        <f t="shared" si="435"/>
        <v>module=gmail_sparticipation</v>
      </c>
      <c r="F8630" s="6" t="str">
        <f t="shared" si="436"/>
        <v>module=smail_sparticipation</v>
      </c>
    </row>
    <row r="8631" spans="1:6" ht="30" customHeight="1">
      <c r="A8631" s="3" t="s">
        <v>2</v>
      </c>
      <c r="B8631" s="3" t="s">
        <v>14990</v>
      </c>
      <c r="C8631" s="3" t="s">
        <v>18291</v>
      </c>
      <c r="D8631" s="12" t="s">
        <v>22506</v>
      </c>
      <c r="E8631" s="6" t="str">
        <f t="shared" si="435"/>
        <v>module=gmail_sparticipation</v>
      </c>
      <c r="F8631" s="6" t="str">
        <f t="shared" si="436"/>
        <v>module=smail_sparticipation</v>
      </c>
    </row>
    <row r="8632" spans="1:6" ht="30" customHeight="1">
      <c r="A8632" s="3" t="s">
        <v>2</v>
      </c>
      <c r="B8632" s="3" t="s">
        <v>14991</v>
      </c>
      <c r="C8632" s="3" t="s">
        <v>18292</v>
      </c>
      <c r="D8632" s="12" t="s">
        <v>22507</v>
      </c>
      <c r="E8632" s="6" t="str">
        <f t="shared" si="435"/>
        <v>module=gmail_sparticipation</v>
      </c>
      <c r="F8632" s="6" t="str">
        <f t="shared" si="436"/>
        <v>module=smail_sparticipation</v>
      </c>
    </row>
    <row r="8633" spans="1:6" ht="30" customHeight="1">
      <c r="A8633" s="3" t="s">
        <v>2</v>
      </c>
      <c r="B8633" s="3" t="s">
        <v>14992</v>
      </c>
      <c r="C8633" s="3" t="s">
        <v>18293</v>
      </c>
      <c r="D8633" s="12" t="s">
        <v>22508</v>
      </c>
      <c r="E8633" s="6" t="str">
        <f t="shared" si="435"/>
        <v>module=gmail_sparticipation</v>
      </c>
      <c r="F8633" s="6" t="str">
        <f t="shared" si="436"/>
        <v>module=smail_sparticipation</v>
      </c>
    </row>
    <row r="8634" spans="1:6" ht="30" customHeight="1">
      <c r="A8634" s="3" t="s">
        <v>2</v>
      </c>
      <c r="B8634" s="3" t="s">
        <v>14993</v>
      </c>
      <c r="C8634" s="3" t="s">
        <v>18294</v>
      </c>
      <c r="D8634" s="12" t="s">
        <v>22509</v>
      </c>
      <c r="E8634" s="6" t="str">
        <f t="shared" si="435"/>
        <v>module=gmail_sparticipation</v>
      </c>
      <c r="F8634" s="6" t="str">
        <f t="shared" si="436"/>
        <v>module=smail_sparticipation</v>
      </c>
    </row>
    <row r="8635" spans="1:6" ht="30" customHeight="1">
      <c r="A8635" s="3" t="s">
        <v>2</v>
      </c>
      <c r="B8635" s="3" t="s">
        <v>14994</v>
      </c>
      <c r="C8635" s="3" t="s">
        <v>18295</v>
      </c>
      <c r="D8635" s="12" t="s">
        <v>22510</v>
      </c>
      <c r="E8635" s="6" t="str">
        <f t="shared" si="435"/>
        <v>module=gmail_sparticipation</v>
      </c>
      <c r="F8635" s="6" t="str">
        <f t="shared" si="436"/>
        <v>module=smail_sparticipation</v>
      </c>
    </row>
    <row r="8636" spans="1:6" ht="30" customHeight="1">
      <c r="A8636" s="3" t="s">
        <v>2</v>
      </c>
      <c r="B8636" s="3" t="s">
        <v>14995</v>
      </c>
      <c r="C8636" s="3" t="s">
        <v>18296</v>
      </c>
      <c r="D8636" s="12" t="s">
        <v>22511</v>
      </c>
      <c r="E8636" s="6" t="str">
        <f t="shared" si="435"/>
        <v>module=gmail_sparticipation</v>
      </c>
      <c r="F8636" s="6" t="str">
        <f t="shared" si="436"/>
        <v>module=smail_sparticipation</v>
      </c>
    </row>
    <row r="8637" spans="1:6" ht="30" customHeight="1">
      <c r="A8637" s="3" t="s">
        <v>2</v>
      </c>
      <c r="B8637" s="3" t="s">
        <v>14996</v>
      </c>
      <c r="C8637" s="3" t="s">
        <v>18297</v>
      </c>
      <c r="D8637" s="12" t="s">
        <v>22512</v>
      </c>
      <c r="E8637" s="6" t="str">
        <f t="shared" si="435"/>
        <v>module=gmail_sparticipation</v>
      </c>
      <c r="F8637" s="6" t="str">
        <f t="shared" si="436"/>
        <v>module=smail_sparticipation</v>
      </c>
    </row>
    <row r="8638" spans="1:6" ht="30" customHeight="1">
      <c r="A8638" s="3" t="s">
        <v>2</v>
      </c>
      <c r="B8638" s="3" t="s">
        <v>14997</v>
      </c>
      <c r="C8638" s="3" t="s">
        <v>18298</v>
      </c>
      <c r="D8638" s="12" t="s">
        <v>22513</v>
      </c>
      <c r="E8638" s="6" t="str">
        <f t="shared" si="435"/>
        <v>module=gmail_sparticipation</v>
      </c>
      <c r="F8638" s="6" t="str">
        <f t="shared" si="436"/>
        <v>module=smail_sparticipation</v>
      </c>
    </row>
    <row r="8639" spans="1:6" ht="30" customHeight="1">
      <c r="A8639" s="3" t="s">
        <v>2</v>
      </c>
      <c r="B8639" s="3" t="s">
        <v>14998</v>
      </c>
      <c r="C8639" s="3" t="s">
        <v>18299</v>
      </c>
      <c r="D8639" s="12" t="s">
        <v>22514</v>
      </c>
      <c r="E8639" s="6" t="str">
        <f t="shared" si="435"/>
        <v>module=gmail_sparticipation</v>
      </c>
      <c r="F8639" s="6" t="str">
        <f t="shared" si="436"/>
        <v>module=smail_sparticipation</v>
      </c>
    </row>
    <row r="8640" spans="1:6" ht="30" customHeight="1">
      <c r="A8640" s="3" t="s">
        <v>2</v>
      </c>
      <c r="B8640" s="3" t="s">
        <v>14999</v>
      </c>
      <c r="C8640" s="3" t="s">
        <v>18300</v>
      </c>
      <c r="D8640" s="12" t="s">
        <v>22515</v>
      </c>
      <c r="E8640" s="6" t="str">
        <f t="shared" si="435"/>
        <v>module=gmail_sparticipation</v>
      </c>
      <c r="F8640" s="6" t="str">
        <f t="shared" si="436"/>
        <v>module=smail_sparticipation</v>
      </c>
    </row>
    <row r="8641" spans="1:6" ht="30" customHeight="1">
      <c r="A8641" s="3" t="s">
        <v>2</v>
      </c>
      <c r="B8641" s="3" t="s">
        <v>15000</v>
      </c>
      <c r="C8641" s="3" t="s">
        <v>18301</v>
      </c>
      <c r="D8641" s="12" t="s">
        <v>22516</v>
      </c>
      <c r="E8641" s="6" t="str">
        <f t="shared" si="435"/>
        <v>module=gmail_sparticipation</v>
      </c>
      <c r="F8641" s="6" t="str">
        <f t="shared" si="436"/>
        <v>module=smail_sparticipation</v>
      </c>
    </row>
    <row r="8642" spans="1:6" ht="30" customHeight="1">
      <c r="A8642" s="3" t="s">
        <v>2</v>
      </c>
      <c r="B8642" s="3" t="s">
        <v>15001</v>
      </c>
      <c r="C8642" s="3" t="s">
        <v>18302</v>
      </c>
      <c r="D8642" s="12" t="s">
        <v>22517</v>
      </c>
      <c r="E8642" s="6" t="str">
        <f t="shared" si="435"/>
        <v>module=gmail_sparticipation</v>
      </c>
      <c r="F8642" s="6" t="str">
        <f t="shared" si="436"/>
        <v>module=smail_sparticipation</v>
      </c>
    </row>
    <row r="8643" spans="1:6" ht="30" customHeight="1">
      <c r="A8643" s="3" t="s">
        <v>2</v>
      </c>
      <c r="B8643" s="3" t="s">
        <v>15002</v>
      </c>
      <c r="C8643" s="3" t="s">
        <v>18303</v>
      </c>
      <c r="D8643" s="12" t="s">
        <v>22518</v>
      </c>
      <c r="E8643" s="6" t="str">
        <f t="shared" si="435"/>
        <v>module=gmail_sparticipation</v>
      </c>
      <c r="F8643" s="6" t="str">
        <f t="shared" si="436"/>
        <v>module=smail_sparticipation</v>
      </c>
    </row>
    <row r="8644" spans="1:6" ht="30" customHeight="1">
      <c r="A8644" s="3" t="s">
        <v>2</v>
      </c>
      <c r="B8644" s="3" t="s">
        <v>15003</v>
      </c>
      <c r="C8644" s="3" t="s">
        <v>18304</v>
      </c>
      <c r="D8644" s="12" t="s">
        <v>22519</v>
      </c>
      <c r="E8644" s="6" t="str">
        <f t="shared" si="435"/>
        <v>module=gmail_sparticipation</v>
      </c>
      <c r="F8644" s="6" t="str">
        <f t="shared" si="436"/>
        <v>module=smail_sparticipation</v>
      </c>
    </row>
    <row r="8645" spans="1:6" ht="30" customHeight="1">
      <c r="A8645" s="3" t="s">
        <v>2</v>
      </c>
      <c r="B8645" s="3" t="s">
        <v>15004</v>
      </c>
      <c r="C8645" s="3" t="s">
        <v>18305</v>
      </c>
      <c r="D8645" s="12" t="s">
        <v>22520</v>
      </c>
      <c r="E8645" s="6" t="str">
        <f t="shared" si="435"/>
        <v>module=gmail_sparticipation</v>
      </c>
      <c r="F8645" s="6" t="str">
        <f t="shared" si="436"/>
        <v>module=smail_sparticipation</v>
      </c>
    </row>
    <row r="8646" spans="1:6" ht="30" customHeight="1">
      <c r="A8646" s="3" t="s">
        <v>2</v>
      </c>
      <c r="B8646" s="3" t="s">
        <v>15005</v>
      </c>
      <c r="C8646" s="3" t="s">
        <v>18306</v>
      </c>
      <c r="D8646" s="12" t="s">
        <v>22521</v>
      </c>
      <c r="E8646" s="6" t="str">
        <f t="shared" si="435"/>
        <v>module=gmail_sparticipation</v>
      </c>
      <c r="F8646" s="6" t="str">
        <f t="shared" si="436"/>
        <v>module=smail_sparticipation</v>
      </c>
    </row>
    <row r="8647" spans="1:6" ht="30" customHeight="1">
      <c r="A8647" s="3" t="s">
        <v>2</v>
      </c>
      <c r="B8647" s="3" t="s">
        <v>15006</v>
      </c>
      <c r="C8647" s="3" t="s">
        <v>18307</v>
      </c>
      <c r="D8647" s="12" t="s">
        <v>22522</v>
      </c>
      <c r="E8647" s="6" t="str">
        <f t="shared" ref="E8647:E8678" si="437">HYPERLINK("http://www.ssc.wisc.edu/wlsresearch/documentation/waves/?wave=grad2k&amp;module=gmail_sparticipation","module=gmail_sparticipation")</f>
        <v>module=gmail_sparticipation</v>
      </c>
      <c r="F8647" s="6" t="str">
        <f t="shared" ref="F8647:F8676" si="438">HYPERLINK("http://www.ssc.wisc.edu/wlsresearch/documentation/waves/?wave=sib2k&amp;module=smail_sparticipation","module=smail_sparticipation")</f>
        <v>module=smail_sparticipation</v>
      </c>
    </row>
    <row r="8648" spans="1:6" ht="30" customHeight="1">
      <c r="A8648" s="3" t="s">
        <v>2</v>
      </c>
      <c r="B8648" s="3" t="s">
        <v>15007</v>
      </c>
      <c r="C8648" s="3" t="s">
        <v>18308</v>
      </c>
      <c r="D8648" s="12" t="s">
        <v>22523</v>
      </c>
      <c r="E8648" s="6" t="str">
        <f t="shared" si="437"/>
        <v>module=gmail_sparticipation</v>
      </c>
      <c r="F8648" s="6" t="str">
        <f t="shared" si="438"/>
        <v>module=smail_sparticipation</v>
      </c>
    </row>
    <row r="8649" spans="1:6" ht="30" customHeight="1">
      <c r="A8649" s="3" t="s">
        <v>2</v>
      </c>
      <c r="B8649" s="3" t="s">
        <v>15008</v>
      </c>
      <c r="C8649" s="3" t="s">
        <v>18309</v>
      </c>
      <c r="D8649" s="12" t="s">
        <v>22524</v>
      </c>
      <c r="E8649" s="6" t="str">
        <f t="shared" si="437"/>
        <v>module=gmail_sparticipation</v>
      </c>
      <c r="F8649" s="6" t="str">
        <f t="shared" si="438"/>
        <v>module=smail_sparticipation</v>
      </c>
    </row>
    <row r="8650" spans="1:6" ht="30" customHeight="1">
      <c r="A8650" s="3" t="s">
        <v>2</v>
      </c>
      <c r="B8650" s="3" t="s">
        <v>15009</v>
      </c>
      <c r="C8650" s="3" t="s">
        <v>18310</v>
      </c>
      <c r="D8650" s="12" t="s">
        <v>22525</v>
      </c>
      <c r="E8650" s="6" t="str">
        <f t="shared" si="437"/>
        <v>module=gmail_sparticipation</v>
      </c>
      <c r="F8650" s="6" t="str">
        <f t="shared" si="438"/>
        <v>module=smail_sparticipation</v>
      </c>
    </row>
    <row r="8651" spans="1:6" ht="30" customHeight="1">
      <c r="A8651" s="3" t="s">
        <v>2</v>
      </c>
      <c r="B8651" s="3" t="s">
        <v>15010</v>
      </c>
      <c r="C8651" s="3" t="s">
        <v>18311</v>
      </c>
      <c r="D8651" s="12" t="s">
        <v>22526</v>
      </c>
      <c r="E8651" s="6" t="str">
        <f t="shared" si="437"/>
        <v>module=gmail_sparticipation</v>
      </c>
      <c r="F8651" s="6" t="str">
        <f t="shared" si="438"/>
        <v>module=smail_sparticipation</v>
      </c>
    </row>
    <row r="8652" spans="1:6" ht="30" customHeight="1">
      <c r="A8652" s="3" t="s">
        <v>2</v>
      </c>
      <c r="B8652" s="3" t="s">
        <v>15011</v>
      </c>
      <c r="C8652" s="3" t="s">
        <v>18312</v>
      </c>
      <c r="D8652" s="12" t="s">
        <v>22527</v>
      </c>
      <c r="E8652" s="6" t="str">
        <f t="shared" si="437"/>
        <v>module=gmail_sparticipation</v>
      </c>
      <c r="F8652" s="6" t="str">
        <f t="shared" si="438"/>
        <v>module=smail_sparticipation</v>
      </c>
    </row>
    <row r="8653" spans="1:6" ht="30" customHeight="1">
      <c r="A8653" s="3" t="s">
        <v>2</v>
      </c>
      <c r="B8653" s="3" t="s">
        <v>15012</v>
      </c>
      <c r="C8653" s="3" t="s">
        <v>18313</v>
      </c>
      <c r="D8653" s="12" t="s">
        <v>22528</v>
      </c>
      <c r="E8653" s="6" t="str">
        <f t="shared" si="437"/>
        <v>module=gmail_sparticipation</v>
      </c>
      <c r="F8653" s="6" t="str">
        <f t="shared" si="438"/>
        <v>module=smail_sparticipation</v>
      </c>
    </row>
    <row r="8654" spans="1:6" ht="30" customHeight="1">
      <c r="A8654" s="3" t="s">
        <v>2</v>
      </c>
      <c r="B8654" s="3" t="s">
        <v>15013</v>
      </c>
      <c r="C8654" s="3" t="s">
        <v>18314</v>
      </c>
      <c r="D8654" s="12" t="s">
        <v>22529</v>
      </c>
      <c r="E8654" s="6" t="str">
        <f t="shared" si="437"/>
        <v>module=gmail_sparticipation</v>
      </c>
      <c r="F8654" s="6" t="str">
        <f t="shared" si="438"/>
        <v>module=smail_sparticipation</v>
      </c>
    </row>
    <row r="8655" spans="1:6" ht="30" customHeight="1">
      <c r="A8655" s="3" t="s">
        <v>2</v>
      </c>
      <c r="B8655" s="3" t="s">
        <v>15014</v>
      </c>
      <c r="C8655" s="3" t="s">
        <v>18315</v>
      </c>
      <c r="D8655" s="12" t="s">
        <v>22530</v>
      </c>
      <c r="E8655" s="6" t="str">
        <f t="shared" si="437"/>
        <v>module=gmail_sparticipation</v>
      </c>
      <c r="F8655" s="6" t="str">
        <f t="shared" si="438"/>
        <v>module=smail_sparticipation</v>
      </c>
    </row>
    <row r="8656" spans="1:6" ht="30" customHeight="1">
      <c r="A8656" s="3" t="s">
        <v>2</v>
      </c>
      <c r="B8656" s="3" t="s">
        <v>15015</v>
      </c>
      <c r="C8656" s="3" t="s">
        <v>18316</v>
      </c>
      <c r="D8656" s="12" t="s">
        <v>22531</v>
      </c>
      <c r="E8656" s="6" t="str">
        <f t="shared" si="437"/>
        <v>module=gmail_sparticipation</v>
      </c>
      <c r="F8656" s="6" t="str">
        <f t="shared" si="438"/>
        <v>module=smail_sparticipation</v>
      </c>
    </row>
    <row r="8657" spans="1:6" ht="30" customHeight="1">
      <c r="A8657" s="3" t="s">
        <v>2</v>
      </c>
      <c r="B8657" s="3" t="s">
        <v>15016</v>
      </c>
      <c r="C8657" s="3" t="s">
        <v>18317</v>
      </c>
      <c r="D8657" s="12" t="s">
        <v>22532</v>
      </c>
      <c r="E8657" s="6" t="str">
        <f t="shared" si="437"/>
        <v>module=gmail_sparticipation</v>
      </c>
      <c r="F8657" s="6" t="str">
        <f t="shared" si="438"/>
        <v>module=smail_sparticipation</v>
      </c>
    </row>
    <row r="8658" spans="1:6" ht="30" customHeight="1">
      <c r="A8658" s="3" t="s">
        <v>2</v>
      </c>
      <c r="B8658" s="3" t="s">
        <v>15017</v>
      </c>
      <c r="C8658" s="3" t="s">
        <v>18318</v>
      </c>
      <c r="D8658" s="12" t="s">
        <v>22533</v>
      </c>
      <c r="E8658" s="6" t="str">
        <f t="shared" si="437"/>
        <v>module=gmail_sparticipation</v>
      </c>
      <c r="F8658" s="6" t="str">
        <f t="shared" si="438"/>
        <v>module=smail_sparticipation</v>
      </c>
    </row>
    <row r="8659" spans="1:6" ht="30" customHeight="1">
      <c r="A8659" s="3" t="s">
        <v>2</v>
      </c>
      <c r="B8659" s="3" t="s">
        <v>15018</v>
      </c>
      <c r="C8659" s="3" t="s">
        <v>18319</v>
      </c>
      <c r="D8659" s="12" t="s">
        <v>22534</v>
      </c>
      <c r="E8659" s="6" t="str">
        <f t="shared" si="437"/>
        <v>module=gmail_sparticipation</v>
      </c>
      <c r="F8659" s="6" t="str">
        <f t="shared" si="438"/>
        <v>module=smail_sparticipation</v>
      </c>
    </row>
    <row r="8660" spans="1:6" ht="30" customHeight="1">
      <c r="A8660" s="3" t="s">
        <v>2</v>
      </c>
      <c r="B8660" s="3" t="s">
        <v>15019</v>
      </c>
      <c r="C8660" s="3" t="s">
        <v>18320</v>
      </c>
      <c r="D8660" s="12" t="s">
        <v>22535</v>
      </c>
      <c r="E8660" s="6" t="str">
        <f t="shared" si="437"/>
        <v>module=gmail_sparticipation</v>
      </c>
      <c r="F8660" s="6" t="str">
        <f t="shared" si="438"/>
        <v>module=smail_sparticipation</v>
      </c>
    </row>
    <row r="8661" spans="1:6" ht="30" customHeight="1">
      <c r="A8661" s="3" t="s">
        <v>2</v>
      </c>
      <c r="B8661" s="3" t="s">
        <v>15020</v>
      </c>
      <c r="C8661" s="3" t="s">
        <v>18321</v>
      </c>
      <c r="D8661" s="12" t="s">
        <v>22536</v>
      </c>
      <c r="E8661" s="6" t="str">
        <f t="shared" si="437"/>
        <v>module=gmail_sparticipation</v>
      </c>
      <c r="F8661" s="6" t="str">
        <f t="shared" si="438"/>
        <v>module=smail_sparticipation</v>
      </c>
    </row>
    <row r="8662" spans="1:6" ht="30" customHeight="1">
      <c r="A8662" s="3" t="s">
        <v>2</v>
      </c>
      <c r="B8662" s="3" t="s">
        <v>15021</v>
      </c>
      <c r="C8662" s="3" t="s">
        <v>18322</v>
      </c>
      <c r="D8662" s="12" t="s">
        <v>22537</v>
      </c>
      <c r="E8662" s="6" t="str">
        <f t="shared" si="437"/>
        <v>module=gmail_sparticipation</v>
      </c>
      <c r="F8662" s="6" t="str">
        <f t="shared" si="438"/>
        <v>module=smail_sparticipation</v>
      </c>
    </row>
    <row r="8663" spans="1:6" ht="30" customHeight="1">
      <c r="A8663" s="3" t="s">
        <v>2</v>
      </c>
      <c r="B8663" s="3" t="s">
        <v>15022</v>
      </c>
      <c r="C8663" s="3" t="s">
        <v>18323</v>
      </c>
      <c r="D8663" s="12" t="s">
        <v>22538</v>
      </c>
      <c r="E8663" s="6" t="str">
        <f t="shared" si="437"/>
        <v>module=gmail_sparticipation</v>
      </c>
      <c r="F8663" s="6" t="str">
        <f t="shared" si="438"/>
        <v>module=smail_sparticipation</v>
      </c>
    </row>
    <row r="8664" spans="1:6" ht="30" customHeight="1">
      <c r="A8664" s="3" t="s">
        <v>2</v>
      </c>
      <c r="B8664" s="3" t="s">
        <v>15023</v>
      </c>
      <c r="C8664" s="3" t="s">
        <v>18324</v>
      </c>
      <c r="D8664" s="12" t="s">
        <v>22539</v>
      </c>
      <c r="E8664" s="6" t="str">
        <f t="shared" si="437"/>
        <v>module=gmail_sparticipation</v>
      </c>
      <c r="F8664" s="6" t="str">
        <f t="shared" si="438"/>
        <v>module=smail_sparticipation</v>
      </c>
    </row>
    <row r="8665" spans="1:6" ht="30" customHeight="1">
      <c r="A8665" s="3" t="s">
        <v>2</v>
      </c>
      <c r="B8665" s="3" t="s">
        <v>15024</v>
      </c>
      <c r="C8665" s="3" t="s">
        <v>18325</v>
      </c>
      <c r="D8665" s="12" t="s">
        <v>22540</v>
      </c>
      <c r="E8665" s="6" t="str">
        <f t="shared" si="437"/>
        <v>module=gmail_sparticipation</v>
      </c>
      <c r="F8665" s="6" t="str">
        <f t="shared" si="438"/>
        <v>module=smail_sparticipation</v>
      </c>
    </row>
    <row r="8666" spans="1:6" ht="30" customHeight="1">
      <c r="A8666" s="3" t="s">
        <v>2</v>
      </c>
      <c r="B8666" s="3" t="s">
        <v>15025</v>
      </c>
      <c r="C8666" s="3" t="s">
        <v>18326</v>
      </c>
      <c r="D8666" s="12" t="s">
        <v>22541</v>
      </c>
      <c r="E8666" s="6" t="str">
        <f t="shared" si="437"/>
        <v>module=gmail_sparticipation</v>
      </c>
      <c r="F8666" s="6" t="str">
        <f t="shared" si="438"/>
        <v>module=smail_sparticipation</v>
      </c>
    </row>
    <row r="8667" spans="1:6" ht="30" customHeight="1">
      <c r="A8667" s="3" t="s">
        <v>2</v>
      </c>
      <c r="B8667" s="3" t="s">
        <v>15026</v>
      </c>
      <c r="C8667" s="3" t="s">
        <v>18327</v>
      </c>
      <c r="D8667" s="12" t="s">
        <v>22542</v>
      </c>
      <c r="E8667" s="6" t="str">
        <f t="shared" si="437"/>
        <v>module=gmail_sparticipation</v>
      </c>
      <c r="F8667" s="6" t="str">
        <f t="shared" si="438"/>
        <v>module=smail_sparticipation</v>
      </c>
    </row>
    <row r="8668" spans="1:6" ht="30" customHeight="1">
      <c r="A8668" s="3" t="s">
        <v>2</v>
      </c>
      <c r="B8668" s="3" t="s">
        <v>15027</v>
      </c>
      <c r="C8668" s="3" t="s">
        <v>18328</v>
      </c>
      <c r="D8668" s="12" t="s">
        <v>22543</v>
      </c>
      <c r="E8668" s="6" t="str">
        <f t="shared" si="437"/>
        <v>module=gmail_sparticipation</v>
      </c>
      <c r="F8668" s="6" t="str">
        <f t="shared" si="438"/>
        <v>module=smail_sparticipation</v>
      </c>
    </row>
    <row r="8669" spans="1:6" ht="30" customHeight="1">
      <c r="A8669" s="3" t="s">
        <v>2</v>
      </c>
      <c r="B8669" s="3" t="s">
        <v>15028</v>
      </c>
      <c r="C8669" s="3" t="s">
        <v>18329</v>
      </c>
      <c r="D8669" s="12" t="s">
        <v>22544</v>
      </c>
      <c r="E8669" s="6" t="str">
        <f t="shared" si="437"/>
        <v>module=gmail_sparticipation</v>
      </c>
      <c r="F8669" s="6" t="str">
        <f t="shared" si="438"/>
        <v>module=smail_sparticipation</v>
      </c>
    </row>
    <row r="8670" spans="1:6" ht="30" customHeight="1">
      <c r="A8670" s="3" t="s">
        <v>2</v>
      </c>
      <c r="B8670" s="3" t="s">
        <v>15029</v>
      </c>
      <c r="C8670" s="3" t="s">
        <v>18330</v>
      </c>
      <c r="D8670" s="12" t="s">
        <v>22545</v>
      </c>
      <c r="E8670" s="6" t="str">
        <f t="shared" si="437"/>
        <v>module=gmail_sparticipation</v>
      </c>
      <c r="F8670" s="6" t="str">
        <f t="shared" si="438"/>
        <v>module=smail_sparticipation</v>
      </c>
    </row>
    <row r="8671" spans="1:6" ht="30" customHeight="1">
      <c r="A8671" s="3" t="s">
        <v>2</v>
      </c>
      <c r="B8671" s="3" t="s">
        <v>15030</v>
      </c>
      <c r="C8671" s="3" t="s">
        <v>18331</v>
      </c>
      <c r="D8671" s="12" t="s">
        <v>22546</v>
      </c>
      <c r="E8671" s="6" t="str">
        <f t="shared" si="437"/>
        <v>module=gmail_sparticipation</v>
      </c>
      <c r="F8671" s="6" t="str">
        <f t="shared" si="438"/>
        <v>module=smail_sparticipation</v>
      </c>
    </row>
    <row r="8672" spans="1:6" ht="30" customHeight="1">
      <c r="A8672" s="3" t="s">
        <v>2</v>
      </c>
      <c r="B8672" s="3" t="s">
        <v>15031</v>
      </c>
      <c r="C8672" s="3" t="s">
        <v>18332</v>
      </c>
      <c r="D8672" s="12" t="s">
        <v>22547</v>
      </c>
      <c r="E8672" s="6" t="str">
        <f t="shared" si="437"/>
        <v>module=gmail_sparticipation</v>
      </c>
      <c r="F8672" s="6" t="str">
        <f t="shared" si="438"/>
        <v>module=smail_sparticipation</v>
      </c>
    </row>
    <row r="8673" spans="1:6" ht="30" customHeight="1">
      <c r="A8673" s="3" t="s">
        <v>2</v>
      </c>
      <c r="B8673" s="3" t="s">
        <v>15032</v>
      </c>
      <c r="C8673" s="3" t="s">
        <v>18333</v>
      </c>
      <c r="D8673" s="12" t="s">
        <v>22548</v>
      </c>
      <c r="E8673" s="6" t="str">
        <f t="shared" si="437"/>
        <v>module=gmail_sparticipation</v>
      </c>
      <c r="F8673" s="6" t="str">
        <f t="shared" si="438"/>
        <v>module=smail_sparticipation</v>
      </c>
    </row>
    <row r="8674" spans="1:6" ht="30" customHeight="1">
      <c r="A8674" s="3" t="s">
        <v>2</v>
      </c>
      <c r="B8674" s="3" t="s">
        <v>15033</v>
      </c>
      <c r="C8674" s="3" t="s">
        <v>18334</v>
      </c>
      <c r="D8674" s="12" t="s">
        <v>22549</v>
      </c>
      <c r="E8674" s="6" t="str">
        <f t="shared" si="437"/>
        <v>module=gmail_sparticipation</v>
      </c>
      <c r="F8674" s="6" t="str">
        <f t="shared" si="438"/>
        <v>module=smail_sparticipation</v>
      </c>
    </row>
    <row r="8675" spans="1:6" ht="30" customHeight="1">
      <c r="A8675" s="3" t="s">
        <v>2</v>
      </c>
      <c r="B8675" s="3" t="s">
        <v>15034</v>
      </c>
      <c r="C8675" s="3" t="s">
        <v>18335</v>
      </c>
      <c r="D8675" s="12" t="s">
        <v>22550</v>
      </c>
      <c r="E8675" s="6" t="str">
        <f t="shared" si="437"/>
        <v>module=gmail_sparticipation</v>
      </c>
      <c r="F8675" s="6" t="str">
        <f t="shared" si="438"/>
        <v>module=smail_sparticipation</v>
      </c>
    </row>
    <row r="8676" spans="1:6" ht="30" customHeight="1">
      <c r="A8676" s="3" t="s">
        <v>2</v>
      </c>
      <c r="B8676" s="3" t="s">
        <v>15035</v>
      </c>
      <c r="C8676" s="3" t="s">
        <v>18336</v>
      </c>
      <c r="D8676" s="12" t="s">
        <v>22551</v>
      </c>
      <c r="E8676" s="6" t="str">
        <f t="shared" si="437"/>
        <v>module=gmail_sparticipation</v>
      </c>
      <c r="F8676" s="6" t="str">
        <f t="shared" si="438"/>
        <v>module=smail_sparticipation</v>
      </c>
    </row>
    <row r="8677" spans="1:6" ht="30" customHeight="1">
      <c r="A8677" s="3" t="s">
        <v>3</v>
      </c>
      <c r="B8677" s="3" t="s">
        <v>15036</v>
      </c>
      <c r="C8677" s="3" t="s">
        <v>15036</v>
      </c>
      <c r="D8677" s="12" t="s">
        <v>22552</v>
      </c>
      <c r="E8677" s="6" t="str">
        <f t="shared" si="437"/>
        <v>module=gmail_sparticipation</v>
      </c>
      <c r="F8677" s="3" t="s">
        <v>114</v>
      </c>
    </row>
    <row r="8678" spans="1:6" ht="30" customHeight="1">
      <c r="A8678" s="3" t="s">
        <v>3</v>
      </c>
      <c r="B8678" s="3" t="s">
        <v>15037</v>
      </c>
      <c r="C8678" s="3" t="s">
        <v>15037</v>
      </c>
      <c r="D8678" s="12" t="s">
        <v>22553</v>
      </c>
      <c r="E8678" s="6" t="str">
        <f t="shared" si="437"/>
        <v>module=gmail_sparticipation</v>
      </c>
      <c r="F8678" s="3" t="s">
        <v>114</v>
      </c>
    </row>
    <row r="8679" spans="1:6" ht="30" customHeight="1">
      <c r="A8679" s="3" t="s">
        <v>2</v>
      </c>
      <c r="B8679" s="3" t="s">
        <v>15038</v>
      </c>
      <c r="C8679" s="3" t="s">
        <v>18337</v>
      </c>
      <c r="D8679" s="12" t="s">
        <v>22554</v>
      </c>
      <c r="E8679" s="6" t="str">
        <f t="shared" ref="E8679:E8696" si="439">HYPERLINK("http://www.ssc.wisc.edu/wlsresearch/documentation/waves/?wave=grad2k&amp;module=gmail_religion","module=gmail_religion")</f>
        <v>module=gmail_religion</v>
      </c>
      <c r="F8679" s="6" t="str">
        <f t="shared" ref="F8679:F8696" si="440">HYPERLINK("http://www.ssc.wisc.edu/wlsresearch/documentation/waves/?wave=sib2k&amp;module=smail_religion","module=smail_religion")</f>
        <v>module=smail_religion</v>
      </c>
    </row>
    <row r="8680" spans="1:6" ht="30" customHeight="1">
      <c r="A8680" s="3" t="s">
        <v>2</v>
      </c>
      <c r="B8680" s="3" t="s">
        <v>15039</v>
      </c>
      <c r="C8680" s="3" t="s">
        <v>18338</v>
      </c>
      <c r="D8680" s="12" t="s">
        <v>22555</v>
      </c>
      <c r="E8680" s="6" t="str">
        <f t="shared" si="439"/>
        <v>module=gmail_religion</v>
      </c>
      <c r="F8680" s="6" t="str">
        <f t="shared" si="440"/>
        <v>module=smail_religion</v>
      </c>
    </row>
    <row r="8681" spans="1:6" ht="30" customHeight="1">
      <c r="A8681" s="3" t="s">
        <v>2</v>
      </c>
      <c r="B8681" s="3" t="s">
        <v>15040</v>
      </c>
      <c r="C8681" s="3" t="s">
        <v>18339</v>
      </c>
      <c r="D8681" s="12" t="s">
        <v>22556</v>
      </c>
      <c r="E8681" s="6" t="str">
        <f t="shared" si="439"/>
        <v>module=gmail_religion</v>
      </c>
      <c r="F8681" s="6" t="str">
        <f t="shared" si="440"/>
        <v>module=smail_religion</v>
      </c>
    </row>
    <row r="8682" spans="1:6" ht="30" customHeight="1">
      <c r="A8682" s="3" t="s">
        <v>2</v>
      </c>
      <c r="B8682" s="3" t="s">
        <v>15041</v>
      </c>
      <c r="C8682" s="3" t="s">
        <v>18340</v>
      </c>
      <c r="D8682" s="12" t="s">
        <v>22557</v>
      </c>
      <c r="E8682" s="6" t="str">
        <f t="shared" si="439"/>
        <v>module=gmail_religion</v>
      </c>
      <c r="F8682" s="6" t="str">
        <f t="shared" si="440"/>
        <v>module=smail_religion</v>
      </c>
    </row>
    <row r="8683" spans="1:6" ht="30" customHeight="1">
      <c r="A8683" s="3" t="s">
        <v>2</v>
      </c>
      <c r="B8683" s="3" t="s">
        <v>15042</v>
      </c>
      <c r="C8683" s="3" t="s">
        <v>18341</v>
      </c>
      <c r="D8683" s="12" t="s">
        <v>22558</v>
      </c>
      <c r="E8683" s="6" t="str">
        <f t="shared" si="439"/>
        <v>module=gmail_religion</v>
      </c>
      <c r="F8683" s="6" t="str">
        <f t="shared" si="440"/>
        <v>module=smail_religion</v>
      </c>
    </row>
    <row r="8684" spans="1:6" ht="30" customHeight="1">
      <c r="A8684" s="3" t="s">
        <v>2</v>
      </c>
      <c r="B8684" s="3" t="s">
        <v>15043</v>
      </c>
      <c r="C8684" s="3" t="s">
        <v>18342</v>
      </c>
      <c r="D8684" s="12" t="s">
        <v>22559</v>
      </c>
      <c r="E8684" s="6" t="str">
        <f t="shared" si="439"/>
        <v>module=gmail_religion</v>
      </c>
      <c r="F8684" s="6" t="str">
        <f t="shared" si="440"/>
        <v>module=smail_religion</v>
      </c>
    </row>
    <row r="8685" spans="1:6" ht="30" customHeight="1">
      <c r="A8685" s="3" t="s">
        <v>2</v>
      </c>
      <c r="B8685" s="3" t="s">
        <v>15044</v>
      </c>
      <c r="C8685" s="3" t="s">
        <v>18343</v>
      </c>
      <c r="D8685" s="12" t="s">
        <v>22560</v>
      </c>
      <c r="E8685" s="6" t="str">
        <f t="shared" si="439"/>
        <v>module=gmail_religion</v>
      </c>
      <c r="F8685" s="6" t="str">
        <f t="shared" si="440"/>
        <v>module=smail_religion</v>
      </c>
    </row>
    <row r="8686" spans="1:6" ht="30" customHeight="1">
      <c r="A8686" s="3" t="s">
        <v>2</v>
      </c>
      <c r="B8686" s="3" t="s">
        <v>15045</v>
      </c>
      <c r="C8686" s="3" t="s">
        <v>18344</v>
      </c>
      <c r="D8686" s="12" t="s">
        <v>22561</v>
      </c>
      <c r="E8686" s="6" t="str">
        <f t="shared" si="439"/>
        <v>module=gmail_religion</v>
      </c>
      <c r="F8686" s="6" t="str">
        <f t="shared" si="440"/>
        <v>module=smail_religion</v>
      </c>
    </row>
    <row r="8687" spans="1:6" ht="30" customHeight="1">
      <c r="A8687" s="3" t="s">
        <v>2</v>
      </c>
      <c r="B8687" s="3" t="s">
        <v>15046</v>
      </c>
      <c r="C8687" s="3" t="s">
        <v>18345</v>
      </c>
      <c r="D8687" s="12" t="s">
        <v>22562</v>
      </c>
      <c r="E8687" s="6" t="str">
        <f t="shared" si="439"/>
        <v>module=gmail_religion</v>
      </c>
      <c r="F8687" s="6" t="str">
        <f t="shared" si="440"/>
        <v>module=smail_religion</v>
      </c>
    </row>
    <row r="8688" spans="1:6" ht="30" customHeight="1">
      <c r="A8688" s="3" t="s">
        <v>2</v>
      </c>
      <c r="B8688" s="3" t="s">
        <v>15047</v>
      </c>
      <c r="C8688" s="3" t="s">
        <v>18346</v>
      </c>
      <c r="D8688" s="12" t="s">
        <v>22563</v>
      </c>
      <c r="E8688" s="6" t="str">
        <f t="shared" si="439"/>
        <v>module=gmail_religion</v>
      </c>
      <c r="F8688" s="6" t="str">
        <f t="shared" si="440"/>
        <v>module=smail_religion</v>
      </c>
    </row>
    <row r="8689" spans="1:6" ht="30" customHeight="1">
      <c r="A8689" s="3" t="s">
        <v>2</v>
      </c>
      <c r="B8689" s="3" t="s">
        <v>15048</v>
      </c>
      <c r="C8689" s="3" t="s">
        <v>18347</v>
      </c>
      <c r="D8689" s="12" t="s">
        <v>22564</v>
      </c>
      <c r="E8689" s="6" t="str">
        <f t="shared" si="439"/>
        <v>module=gmail_religion</v>
      </c>
      <c r="F8689" s="6" t="str">
        <f t="shared" si="440"/>
        <v>module=smail_religion</v>
      </c>
    </row>
    <row r="8690" spans="1:6" ht="30" customHeight="1">
      <c r="A8690" s="3" t="s">
        <v>2</v>
      </c>
      <c r="B8690" s="3" t="s">
        <v>15049</v>
      </c>
      <c r="C8690" s="3" t="s">
        <v>18348</v>
      </c>
      <c r="D8690" s="12" t="s">
        <v>22565</v>
      </c>
      <c r="E8690" s="6" t="str">
        <f t="shared" si="439"/>
        <v>module=gmail_religion</v>
      </c>
      <c r="F8690" s="6" t="str">
        <f t="shared" si="440"/>
        <v>module=smail_religion</v>
      </c>
    </row>
    <row r="8691" spans="1:6" ht="30" customHeight="1">
      <c r="A8691" s="3" t="s">
        <v>2</v>
      </c>
      <c r="B8691" s="3" t="s">
        <v>15050</v>
      </c>
      <c r="C8691" s="3" t="s">
        <v>18349</v>
      </c>
      <c r="D8691" s="12" t="s">
        <v>22566</v>
      </c>
      <c r="E8691" s="6" t="str">
        <f t="shared" si="439"/>
        <v>module=gmail_religion</v>
      </c>
      <c r="F8691" s="6" t="str">
        <f t="shared" si="440"/>
        <v>module=smail_religion</v>
      </c>
    </row>
    <row r="8692" spans="1:6" ht="30" customHeight="1">
      <c r="A8692" s="3" t="s">
        <v>2</v>
      </c>
      <c r="B8692" s="3" t="s">
        <v>15051</v>
      </c>
      <c r="C8692" s="3" t="s">
        <v>18350</v>
      </c>
      <c r="D8692" s="12" t="s">
        <v>22567</v>
      </c>
      <c r="E8692" s="6" t="str">
        <f t="shared" si="439"/>
        <v>module=gmail_religion</v>
      </c>
      <c r="F8692" s="6" t="str">
        <f t="shared" si="440"/>
        <v>module=smail_religion</v>
      </c>
    </row>
    <row r="8693" spans="1:6" ht="30" customHeight="1">
      <c r="A8693" s="3" t="s">
        <v>2</v>
      </c>
      <c r="B8693" s="3" t="s">
        <v>15052</v>
      </c>
      <c r="C8693" s="3" t="s">
        <v>18351</v>
      </c>
      <c r="D8693" s="12" t="s">
        <v>22568</v>
      </c>
      <c r="E8693" s="6" t="str">
        <f t="shared" si="439"/>
        <v>module=gmail_religion</v>
      </c>
      <c r="F8693" s="6" t="str">
        <f t="shared" si="440"/>
        <v>module=smail_religion</v>
      </c>
    </row>
    <row r="8694" spans="1:6" ht="30" customHeight="1">
      <c r="A8694" s="3" t="s">
        <v>2</v>
      </c>
      <c r="B8694" s="3" t="s">
        <v>15053</v>
      </c>
      <c r="C8694" s="3" t="s">
        <v>18352</v>
      </c>
      <c r="D8694" s="12" t="s">
        <v>22569</v>
      </c>
      <c r="E8694" s="6" t="str">
        <f t="shared" si="439"/>
        <v>module=gmail_religion</v>
      </c>
      <c r="F8694" s="6" t="str">
        <f t="shared" si="440"/>
        <v>module=smail_religion</v>
      </c>
    </row>
    <row r="8695" spans="1:6" ht="30" customHeight="1">
      <c r="A8695" s="3" t="s">
        <v>2</v>
      </c>
      <c r="B8695" s="3" t="s">
        <v>15054</v>
      </c>
      <c r="C8695" s="3" t="s">
        <v>18353</v>
      </c>
      <c r="D8695" s="12" t="s">
        <v>22570</v>
      </c>
      <c r="E8695" s="6" t="str">
        <f t="shared" si="439"/>
        <v>module=gmail_religion</v>
      </c>
      <c r="F8695" s="6" t="str">
        <f t="shared" si="440"/>
        <v>module=smail_religion</v>
      </c>
    </row>
    <row r="8696" spans="1:6" ht="30" customHeight="1">
      <c r="A8696" s="3" t="s">
        <v>2</v>
      </c>
      <c r="B8696" s="3" t="s">
        <v>15055</v>
      </c>
      <c r="C8696" s="3" t="s">
        <v>18354</v>
      </c>
      <c r="D8696" s="12" t="s">
        <v>22571</v>
      </c>
      <c r="E8696" s="6" t="str">
        <f t="shared" si="439"/>
        <v>module=gmail_religion</v>
      </c>
      <c r="F8696" s="6" t="str">
        <f t="shared" si="440"/>
        <v>module=smail_religion</v>
      </c>
    </row>
    <row r="8697" spans="1:6" ht="30" customHeight="1">
      <c r="A8697" s="3" t="s">
        <v>2</v>
      </c>
      <c r="B8697" s="3" t="s">
        <v>15056</v>
      </c>
      <c r="C8697" s="3" t="s">
        <v>18355</v>
      </c>
      <c r="D8697" s="12" t="s">
        <v>22572</v>
      </c>
      <c r="E8697" s="6" t="str">
        <f t="shared" ref="E8697:E8728" si="441">HYPERLINK("http://www.ssc.wisc.edu/wlsresearch/documentation/waves/?wave=grad2k&amp;module=ihnonnorm","module=ihnonnorm")</f>
        <v>module=ihnonnorm</v>
      </c>
      <c r="F8697" s="6" t="str">
        <f t="shared" ref="F8697:F8728" si="442">HYPERLINK("http://www.ssc.wisc.edu/wlsresearch/documentation/waves/?wave=sib2k&amp;module=dhnonnorm","module=dhnonnorm")</f>
        <v>module=dhnonnorm</v>
      </c>
    </row>
    <row r="8698" spans="1:6" ht="30" customHeight="1">
      <c r="A8698" s="3" t="s">
        <v>2</v>
      </c>
      <c r="B8698" s="3" t="s">
        <v>15057</v>
      </c>
      <c r="C8698" s="3" t="s">
        <v>18356</v>
      </c>
      <c r="D8698" s="12" t="s">
        <v>22573</v>
      </c>
      <c r="E8698" s="6" t="str">
        <f t="shared" si="441"/>
        <v>module=ihnonnorm</v>
      </c>
      <c r="F8698" s="6" t="str">
        <f t="shared" si="442"/>
        <v>module=dhnonnorm</v>
      </c>
    </row>
    <row r="8699" spans="1:6" ht="30" customHeight="1">
      <c r="A8699" s="3" t="s">
        <v>2</v>
      </c>
      <c r="B8699" s="3" t="s">
        <v>15058</v>
      </c>
      <c r="C8699" s="3" t="s">
        <v>18357</v>
      </c>
      <c r="D8699" s="12" t="s">
        <v>22574</v>
      </c>
      <c r="E8699" s="6" t="str">
        <f t="shared" si="441"/>
        <v>module=ihnonnorm</v>
      </c>
      <c r="F8699" s="6" t="str">
        <f t="shared" si="442"/>
        <v>module=dhnonnorm</v>
      </c>
    </row>
    <row r="8700" spans="1:6" ht="30" customHeight="1">
      <c r="A8700" s="3" t="s">
        <v>2</v>
      </c>
      <c r="B8700" s="3" t="s">
        <v>15059</v>
      </c>
      <c r="C8700" s="3" t="s">
        <v>18358</v>
      </c>
      <c r="D8700" s="12" t="s">
        <v>22575</v>
      </c>
      <c r="E8700" s="6" t="str">
        <f t="shared" si="441"/>
        <v>module=ihnonnorm</v>
      </c>
      <c r="F8700" s="6" t="str">
        <f t="shared" si="442"/>
        <v>module=dhnonnorm</v>
      </c>
    </row>
    <row r="8701" spans="1:6" ht="30" customHeight="1">
      <c r="A8701" s="3" t="s">
        <v>2</v>
      </c>
      <c r="B8701" s="3" t="s">
        <v>15060</v>
      </c>
      <c r="C8701" s="3" t="s">
        <v>18359</v>
      </c>
      <c r="D8701" s="12" t="s">
        <v>22576</v>
      </c>
      <c r="E8701" s="6" t="str">
        <f t="shared" si="441"/>
        <v>module=ihnonnorm</v>
      </c>
      <c r="F8701" s="6" t="str">
        <f t="shared" si="442"/>
        <v>module=dhnonnorm</v>
      </c>
    </row>
    <row r="8702" spans="1:6" ht="30" customHeight="1">
      <c r="A8702" s="3" t="s">
        <v>2</v>
      </c>
      <c r="B8702" s="3" t="s">
        <v>15061</v>
      </c>
      <c r="C8702" s="3" t="s">
        <v>18360</v>
      </c>
      <c r="D8702" s="12" t="s">
        <v>22577</v>
      </c>
      <c r="E8702" s="6" t="str">
        <f t="shared" si="441"/>
        <v>module=ihnonnorm</v>
      </c>
      <c r="F8702" s="6" t="str">
        <f t="shared" si="442"/>
        <v>module=dhnonnorm</v>
      </c>
    </row>
    <row r="8703" spans="1:6" ht="30" customHeight="1">
      <c r="A8703" s="3" t="s">
        <v>2</v>
      </c>
      <c r="B8703" s="3" t="s">
        <v>15062</v>
      </c>
      <c r="C8703" s="3" t="s">
        <v>18361</v>
      </c>
      <c r="D8703" s="12" t="s">
        <v>22578</v>
      </c>
      <c r="E8703" s="6" t="str">
        <f t="shared" si="441"/>
        <v>module=ihnonnorm</v>
      </c>
      <c r="F8703" s="6" t="str">
        <f t="shared" si="442"/>
        <v>module=dhnonnorm</v>
      </c>
    </row>
    <row r="8704" spans="1:6" ht="30" customHeight="1">
      <c r="A8704" s="3" t="s">
        <v>2</v>
      </c>
      <c r="B8704" s="3" t="s">
        <v>15063</v>
      </c>
      <c r="C8704" s="3" t="s">
        <v>18362</v>
      </c>
      <c r="D8704" s="12" t="s">
        <v>22579</v>
      </c>
      <c r="E8704" s="6" t="str">
        <f t="shared" si="441"/>
        <v>module=ihnonnorm</v>
      </c>
      <c r="F8704" s="6" t="str">
        <f t="shared" si="442"/>
        <v>module=dhnonnorm</v>
      </c>
    </row>
    <row r="8705" spans="1:6" ht="30" customHeight="1">
      <c r="A8705" s="3" t="s">
        <v>2</v>
      </c>
      <c r="B8705" s="3" t="s">
        <v>15064</v>
      </c>
      <c r="C8705" s="3" t="s">
        <v>18363</v>
      </c>
      <c r="D8705" s="12" t="s">
        <v>22580</v>
      </c>
      <c r="E8705" s="6" t="str">
        <f t="shared" si="441"/>
        <v>module=ihnonnorm</v>
      </c>
      <c r="F8705" s="6" t="str">
        <f t="shared" si="442"/>
        <v>module=dhnonnorm</v>
      </c>
    </row>
    <row r="8706" spans="1:6" ht="30" customHeight="1">
      <c r="A8706" s="3" t="s">
        <v>2</v>
      </c>
      <c r="B8706" s="3" t="s">
        <v>15065</v>
      </c>
      <c r="C8706" s="3" t="s">
        <v>18364</v>
      </c>
      <c r="D8706" s="12" t="s">
        <v>22581</v>
      </c>
      <c r="E8706" s="6" t="str">
        <f t="shared" si="441"/>
        <v>module=ihnonnorm</v>
      </c>
      <c r="F8706" s="6" t="str">
        <f t="shared" si="442"/>
        <v>module=dhnonnorm</v>
      </c>
    </row>
    <row r="8707" spans="1:6" ht="30" customHeight="1">
      <c r="A8707" s="3" t="s">
        <v>2</v>
      </c>
      <c r="B8707" s="3" t="s">
        <v>15066</v>
      </c>
      <c r="C8707" s="3" t="s">
        <v>18365</v>
      </c>
      <c r="D8707" s="12" t="s">
        <v>22582</v>
      </c>
      <c r="E8707" s="6" t="str">
        <f t="shared" si="441"/>
        <v>module=ihnonnorm</v>
      </c>
      <c r="F8707" s="6" t="str">
        <f t="shared" si="442"/>
        <v>module=dhnonnorm</v>
      </c>
    </row>
    <row r="8708" spans="1:6" ht="30" customHeight="1">
      <c r="A8708" s="3" t="s">
        <v>2</v>
      </c>
      <c r="B8708" s="3" t="s">
        <v>15067</v>
      </c>
      <c r="C8708" s="3" t="s">
        <v>18366</v>
      </c>
      <c r="D8708" s="12" t="s">
        <v>22583</v>
      </c>
      <c r="E8708" s="6" t="str">
        <f t="shared" si="441"/>
        <v>module=ihnonnorm</v>
      </c>
      <c r="F8708" s="6" t="str">
        <f t="shared" si="442"/>
        <v>module=dhnonnorm</v>
      </c>
    </row>
    <row r="8709" spans="1:6" ht="30" customHeight="1">
      <c r="A8709" s="3" t="s">
        <v>2</v>
      </c>
      <c r="B8709" s="3" t="s">
        <v>15068</v>
      </c>
      <c r="C8709" s="3" t="s">
        <v>18367</v>
      </c>
      <c r="D8709" s="12" t="s">
        <v>22584</v>
      </c>
      <c r="E8709" s="6" t="str">
        <f t="shared" si="441"/>
        <v>module=ihnonnorm</v>
      </c>
      <c r="F8709" s="6" t="str">
        <f t="shared" si="442"/>
        <v>module=dhnonnorm</v>
      </c>
    </row>
    <row r="8710" spans="1:6" ht="30" customHeight="1">
      <c r="A8710" s="3" t="s">
        <v>2</v>
      </c>
      <c r="B8710" s="3" t="s">
        <v>15069</v>
      </c>
      <c r="C8710" s="3" t="s">
        <v>18368</v>
      </c>
      <c r="D8710" s="12" t="s">
        <v>22585</v>
      </c>
      <c r="E8710" s="6" t="str">
        <f t="shared" si="441"/>
        <v>module=ihnonnorm</v>
      </c>
      <c r="F8710" s="6" t="str">
        <f t="shared" si="442"/>
        <v>module=dhnonnorm</v>
      </c>
    </row>
    <row r="8711" spans="1:6" ht="30" customHeight="1">
      <c r="A8711" s="3" t="s">
        <v>2</v>
      </c>
      <c r="B8711" s="3" t="s">
        <v>15070</v>
      </c>
      <c r="C8711" s="3" t="s">
        <v>18369</v>
      </c>
      <c r="D8711" s="12" t="s">
        <v>22586</v>
      </c>
      <c r="E8711" s="6" t="str">
        <f t="shared" si="441"/>
        <v>module=ihnonnorm</v>
      </c>
      <c r="F8711" s="6" t="str">
        <f t="shared" si="442"/>
        <v>module=dhnonnorm</v>
      </c>
    </row>
    <row r="8712" spans="1:6" ht="30" customHeight="1">
      <c r="A8712" s="3" t="s">
        <v>2</v>
      </c>
      <c r="B8712" s="3" t="s">
        <v>15071</v>
      </c>
      <c r="C8712" s="3" t="s">
        <v>18370</v>
      </c>
      <c r="D8712" s="12" t="s">
        <v>22587</v>
      </c>
      <c r="E8712" s="6" t="str">
        <f t="shared" si="441"/>
        <v>module=ihnonnorm</v>
      </c>
      <c r="F8712" s="6" t="str">
        <f t="shared" si="442"/>
        <v>module=dhnonnorm</v>
      </c>
    </row>
    <row r="8713" spans="1:6" ht="30" customHeight="1">
      <c r="A8713" s="3" t="s">
        <v>2</v>
      </c>
      <c r="B8713" s="3" t="s">
        <v>15072</v>
      </c>
      <c r="C8713" s="3" t="s">
        <v>18371</v>
      </c>
      <c r="D8713" s="12" t="s">
        <v>22588</v>
      </c>
      <c r="E8713" s="6" t="str">
        <f t="shared" si="441"/>
        <v>module=ihnonnorm</v>
      </c>
      <c r="F8713" s="6" t="str">
        <f t="shared" si="442"/>
        <v>module=dhnonnorm</v>
      </c>
    </row>
    <row r="8714" spans="1:6" ht="30" customHeight="1">
      <c r="A8714" s="3" t="s">
        <v>2</v>
      </c>
      <c r="B8714" s="3" t="s">
        <v>15073</v>
      </c>
      <c r="C8714" s="3" t="s">
        <v>18372</v>
      </c>
      <c r="D8714" s="12" t="s">
        <v>22589</v>
      </c>
      <c r="E8714" s="6" t="str">
        <f t="shared" si="441"/>
        <v>module=ihnonnorm</v>
      </c>
      <c r="F8714" s="6" t="str">
        <f t="shared" si="442"/>
        <v>module=dhnonnorm</v>
      </c>
    </row>
    <row r="8715" spans="1:6" ht="30" customHeight="1">
      <c r="A8715" s="3" t="s">
        <v>2</v>
      </c>
      <c r="B8715" s="3" t="s">
        <v>15074</v>
      </c>
      <c r="C8715" s="3" t="s">
        <v>18373</v>
      </c>
      <c r="D8715" s="12" t="s">
        <v>22590</v>
      </c>
      <c r="E8715" s="6" t="str">
        <f t="shared" si="441"/>
        <v>module=ihnonnorm</v>
      </c>
      <c r="F8715" s="6" t="str">
        <f t="shared" si="442"/>
        <v>module=dhnonnorm</v>
      </c>
    </row>
    <row r="8716" spans="1:6" ht="30" customHeight="1">
      <c r="A8716" s="3" t="s">
        <v>2</v>
      </c>
      <c r="B8716" s="3" t="s">
        <v>15075</v>
      </c>
      <c r="C8716" s="3" t="s">
        <v>18374</v>
      </c>
      <c r="D8716" s="12" t="s">
        <v>22591</v>
      </c>
      <c r="E8716" s="6" t="str">
        <f t="shared" si="441"/>
        <v>module=ihnonnorm</v>
      </c>
      <c r="F8716" s="6" t="str">
        <f t="shared" si="442"/>
        <v>module=dhnonnorm</v>
      </c>
    </row>
    <row r="8717" spans="1:6" ht="30" customHeight="1">
      <c r="A8717" s="3" t="s">
        <v>2</v>
      </c>
      <c r="B8717" s="3" t="s">
        <v>15076</v>
      </c>
      <c r="C8717" s="3" t="s">
        <v>18375</v>
      </c>
      <c r="D8717" s="12" t="s">
        <v>22592</v>
      </c>
      <c r="E8717" s="6" t="str">
        <f t="shared" si="441"/>
        <v>module=ihnonnorm</v>
      </c>
      <c r="F8717" s="6" t="str">
        <f t="shared" si="442"/>
        <v>module=dhnonnorm</v>
      </c>
    </row>
    <row r="8718" spans="1:6" ht="30" customHeight="1">
      <c r="A8718" s="3" t="s">
        <v>2</v>
      </c>
      <c r="B8718" s="3" t="s">
        <v>15077</v>
      </c>
      <c r="C8718" s="3" t="s">
        <v>18376</v>
      </c>
      <c r="D8718" s="12" t="s">
        <v>22593</v>
      </c>
      <c r="E8718" s="6" t="str">
        <f t="shared" si="441"/>
        <v>module=ihnonnorm</v>
      </c>
      <c r="F8718" s="6" t="str">
        <f t="shared" si="442"/>
        <v>module=dhnonnorm</v>
      </c>
    </row>
    <row r="8719" spans="1:6" ht="30" customHeight="1">
      <c r="A8719" s="3" t="s">
        <v>2</v>
      </c>
      <c r="B8719" s="3" t="s">
        <v>15078</v>
      </c>
      <c r="C8719" s="3" t="s">
        <v>18377</v>
      </c>
      <c r="D8719" s="12" t="s">
        <v>22594</v>
      </c>
      <c r="E8719" s="6" t="str">
        <f t="shared" si="441"/>
        <v>module=ihnonnorm</v>
      </c>
      <c r="F8719" s="6" t="str">
        <f t="shared" si="442"/>
        <v>module=dhnonnorm</v>
      </c>
    </row>
    <row r="8720" spans="1:6" ht="30" customHeight="1">
      <c r="A8720" s="3" t="s">
        <v>2</v>
      </c>
      <c r="B8720" s="3" t="s">
        <v>15079</v>
      </c>
      <c r="C8720" s="3" t="s">
        <v>18378</v>
      </c>
      <c r="D8720" s="12" t="s">
        <v>22595</v>
      </c>
      <c r="E8720" s="6" t="str">
        <f t="shared" si="441"/>
        <v>module=ihnonnorm</v>
      </c>
      <c r="F8720" s="6" t="str">
        <f t="shared" si="442"/>
        <v>module=dhnonnorm</v>
      </c>
    </row>
    <row r="8721" spans="1:6" ht="30" customHeight="1">
      <c r="A8721" s="3" t="s">
        <v>2</v>
      </c>
      <c r="B8721" s="3" t="s">
        <v>15080</v>
      </c>
      <c r="C8721" s="3" t="s">
        <v>18379</v>
      </c>
      <c r="D8721" s="12" t="s">
        <v>22596</v>
      </c>
      <c r="E8721" s="6" t="str">
        <f t="shared" si="441"/>
        <v>module=ihnonnorm</v>
      </c>
      <c r="F8721" s="6" t="str">
        <f t="shared" si="442"/>
        <v>module=dhnonnorm</v>
      </c>
    </row>
    <row r="8722" spans="1:6" ht="30" customHeight="1">
      <c r="A8722" s="3" t="s">
        <v>2</v>
      </c>
      <c r="B8722" s="3" t="s">
        <v>15081</v>
      </c>
      <c r="C8722" s="3" t="s">
        <v>18380</v>
      </c>
      <c r="D8722" s="12" t="s">
        <v>22597</v>
      </c>
      <c r="E8722" s="6" t="str">
        <f t="shared" si="441"/>
        <v>module=ihnonnorm</v>
      </c>
      <c r="F8722" s="6" t="str">
        <f t="shared" si="442"/>
        <v>module=dhnonnorm</v>
      </c>
    </row>
    <row r="8723" spans="1:6" ht="30" customHeight="1">
      <c r="A8723" s="3" t="s">
        <v>2</v>
      </c>
      <c r="B8723" s="3" t="s">
        <v>15082</v>
      </c>
      <c r="C8723" s="3" t="s">
        <v>18381</v>
      </c>
      <c r="D8723" s="12" t="s">
        <v>22598</v>
      </c>
      <c r="E8723" s="6" t="str">
        <f t="shared" si="441"/>
        <v>module=ihnonnorm</v>
      </c>
      <c r="F8723" s="6" t="str">
        <f t="shared" si="442"/>
        <v>module=dhnonnorm</v>
      </c>
    </row>
    <row r="8724" spans="1:6" ht="30" customHeight="1">
      <c r="A8724" s="3" t="s">
        <v>2</v>
      </c>
      <c r="B8724" s="3" t="s">
        <v>15083</v>
      </c>
      <c r="C8724" s="3" t="s">
        <v>18382</v>
      </c>
      <c r="D8724" s="12" t="s">
        <v>22599</v>
      </c>
      <c r="E8724" s="6" t="str">
        <f t="shared" si="441"/>
        <v>module=ihnonnorm</v>
      </c>
      <c r="F8724" s="6" t="str">
        <f t="shared" si="442"/>
        <v>module=dhnonnorm</v>
      </c>
    </row>
    <row r="8725" spans="1:6" ht="30" customHeight="1">
      <c r="A8725" s="3" t="s">
        <v>2</v>
      </c>
      <c r="B8725" s="3" t="s">
        <v>15084</v>
      </c>
      <c r="C8725" s="3" t="s">
        <v>18383</v>
      </c>
      <c r="D8725" s="12" t="s">
        <v>22600</v>
      </c>
      <c r="E8725" s="6" t="str">
        <f t="shared" si="441"/>
        <v>module=ihnonnorm</v>
      </c>
      <c r="F8725" s="6" t="str">
        <f t="shared" si="442"/>
        <v>module=dhnonnorm</v>
      </c>
    </row>
    <row r="8726" spans="1:6" ht="30" customHeight="1">
      <c r="A8726" s="3" t="s">
        <v>2</v>
      </c>
      <c r="B8726" s="3" t="s">
        <v>15085</v>
      </c>
      <c r="C8726" s="3" t="s">
        <v>18384</v>
      </c>
      <c r="D8726" s="12" t="s">
        <v>22601</v>
      </c>
      <c r="E8726" s="6" t="str">
        <f t="shared" si="441"/>
        <v>module=ihnonnorm</v>
      </c>
      <c r="F8726" s="6" t="str">
        <f t="shared" si="442"/>
        <v>module=dhnonnorm</v>
      </c>
    </row>
    <row r="8727" spans="1:6" ht="30" customHeight="1">
      <c r="A8727" s="3" t="s">
        <v>2</v>
      </c>
      <c r="B8727" s="3" t="s">
        <v>15086</v>
      </c>
      <c r="C8727" s="3" t="s">
        <v>18385</v>
      </c>
      <c r="D8727" s="12" t="s">
        <v>22602</v>
      </c>
      <c r="E8727" s="6" t="str">
        <f t="shared" si="441"/>
        <v>module=ihnonnorm</v>
      </c>
      <c r="F8727" s="6" t="str">
        <f t="shared" si="442"/>
        <v>module=dhnonnorm</v>
      </c>
    </row>
    <row r="8728" spans="1:6" ht="30" customHeight="1">
      <c r="A8728" s="3" t="s">
        <v>2</v>
      </c>
      <c r="B8728" s="3" t="s">
        <v>15087</v>
      </c>
      <c r="C8728" s="3" t="s">
        <v>18386</v>
      </c>
      <c r="D8728" s="12" t="s">
        <v>22603</v>
      </c>
      <c r="E8728" s="6" t="str">
        <f t="shared" si="441"/>
        <v>module=ihnonnorm</v>
      </c>
      <c r="F8728" s="6" t="str">
        <f t="shared" si="442"/>
        <v>module=dhnonnorm</v>
      </c>
    </row>
    <row r="8729" spans="1:6" ht="30" customHeight="1">
      <c r="A8729" s="3" t="s">
        <v>2</v>
      </c>
      <c r="B8729" s="3" t="s">
        <v>15088</v>
      </c>
      <c r="C8729" s="3" t="s">
        <v>18387</v>
      </c>
      <c r="D8729" s="12" t="s">
        <v>22604</v>
      </c>
      <c r="E8729" s="6" t="str">
        <f t="shared" ref="E8729:E8760" si="443">HYPERLINK("http://www.ssc.wisc.edu/wlsresearch/documentation/waves/?wave=grad2k&amp;module=ihnonnorm","module=ihnonnorm")</f>
        <v>module=ihnonnorm</v>
      </c>
      <c r="F8729" s="6" t="str">
        <f t="shared" ref="F8729:F8760" si="444">HYPERLINK("http://www.ssc.wisc.edu/wlsresearch/documentation/waves/?wave=sib2k&amp;module=dhnonnorm","module=dhnonnorm")</f>
        <v>module=dhnonnorm</v>
      </c>
    </row>
    <row r="8730" spans="1:6" ht="30" customHeight="1">
      <c r="A8730" s="3" t="s">
        <v>2</v>
      </c>
      <c r="B8730" s="3" t="s">
        <v>15089</v>
      </c>
      <c r="C8730" s="3" t="s">
        <v>18388</v>
      </c>
      <c r="D8730" s="12" t="s">
        <v>22605</v>
      </c>
      <c r="E8730" s="6" t="str">
        <f t="shared" si="443"/>
        <v>module=ihnonnorm</v>
      </c>
      <c r="F8730" s="6" t="str">
        <f t="shared" si="444"/>
        <v>module=dhnonnorm</v>
      </c>
    </row>
    <row r="8731" spans="1:6" ht="30" customHeight="1">
      <c r="A8731" s="3" t="s">
        <v>2</v>
      </c>
      <c r="B8731" s="3" t="s">
        <v>15090</v>
      </c>
      <c r="C8731" s="3" t="s">
        <v>18389</v>
      </c>
      <c r="D8731" s="12" t="s">
        <v>22606</v>
      </c>
      <c r="E8731" s="6" t="str">
        <f t="shared" si="443"/>
        <v>module=ihnonnorm</v>
      </c>
      <c r="F8731" s="6" t="str">
        <f t="shared" si="444"/>
        <v>module=dhnonnorm</v>
      </c>
    </row>
    <row r="8732" spans="1:6" ht="30" customHeight="1">
      <c r="A8732" s="3" t="s">
        <v>2</v>
      </c>
      <c r="B8732" s="3" t="s">
        <v>15091</v>
      </c>
      <c r="C8732" s="3" t="s">
        <v>18390</v>
      </c>
      <c r="D8732" s="12" t="s">
        <v>22607</v>
      </c>
      <c r="E8732" s="6" t="str">
        <f t="shared" si="443"/>
        <v>module=ihnonnorm</v>
      </c>
      <c r="F8732" s="6" t="str">
        <f t="shared" si="444"/>
        <v>module=dhnonnorm</v>
      </c>
    </row>
    <row r="8733" spans="1:6" ht="30" customHeight="1">
      <c r="A8733" s="3" t="s">
        <v>2</v>
      </c>
      <c r="B8733" s="3" t="s">
        <v>15092</v>
      </c>
      <c r="C8733" s="3" t="s">
        <v>18391</v>
      </c>
      <c r="D8733" s="12" t="s">
        <v>22608</v>
      </c>
      <c r="E8733" s="6" t="str">
        <f t="shared" si="443"/>
        <v>module=ihnonnorm</v>
      </c>
      <c r="F8733" s="6" t="str">
        <f t="shared" si="444"/>
        <v>module=dhnonnorm</v>
      </c>
    </row>
    <row r="8734" spans="1:6" ht="30" customHeight="1">
      <c r="A8734" s="3" t="s">
        <v>2</v>
      </c>
      <c r="B8734" s="3" t="s">
        <v>15093</v>
      </c>
      <c r="C8734" s="3" t="s">
        <v>18392</v>
      </c>
      <c r="D8734" s="12" t="s">
        <v>22609</v>
      </c>
      <c r="E8734" s="6" t="str">
        <f t="shared" si="443"/>
        <v>module=ihnonnorm</v>
      </c>
      <c r="F8734" s="6" t="str">
        <f t="shared" si="444"/>
        <v>module=dhnonnorm</v>
      </c>
    </row>
    <row r="8735" spans="1:6" ht="30" customHeight="1">
      <c r="A8735" s="3" t="s">
        <v>2</v>
      </c>
      <c r="B8735" s="3" t="s">
        <v>15094</v>
      </c>
      <c r="C8735" s="3" t="s">
        <v>18393</v>
      </c>
      <c r="D8735" s="12" t="s">
        <v>22610</v>
      </c>
      <c r="E8735" s="6" t="str">
        <f t="shared" si="443"/>
        <v>module=ihnonnorm</v>
      </c>
      <c r="F8735" s="6" t="str">
        <f t="shared" si="444"/>
        <v>module=dhnonnorm</v>
      </c>
    </row>
    <row r="8736" spans="1:6" ht="30" customHeight="1">
      <c r="A8736" s="3" t="s">
        <v>2</v>
      </c>
      <c r="B8736" s="3" t="s">
        <v>15095</v>
      </c>
      <c r="C8736" s="3" t="s">
        <v>18394</v>
      </c>
      <c r="D8736" s="12" t="s">
        <v>22611</v>
      </c>
      <c r="E8736" s="6" t="str">
        <f t="shared" si="443"/>
        <v>module=ihnonnorm</v>
      </c>
      <c r="F8736" s="6" t="str">
        <f t="shared" si="444"/>
        <v>module=dhnonnorm</v>
      </c>
    </row>
    <row r="8737" spans="1:6" ht="30" customHeight="1">
      <c r="A8737" s="3" t="s">
        <v>2</v>
      </c>
      <c r="B8737" s="3" t="s">
        <v>15096</v>
      </c>
      <c r="C8737" s="3" t="s">
        <v>18395</v>
      </c>
      <c r="D8737" s="12" t="s">
        <v>22612</v>
      </c>
      <c r="E8737" s="6" t="str">
        <f t="shared" si="443"/>
        <v>module=ihnonnorm</v>
      </c>
      <c r="F8737" s="6" t="str">
        <f t="shared" si="444"/>
        <v>module=dhnonnorm</v>
      </c>
    </row>
    <row r="8738" spans="1:6" ht="30" customHeight="1">
      <c r="A8738" s="3" t="s">
        <v>2</v>
      </c>
      <c r="B8738" s="3" t="s">
        <v>15097</v>
      </c>
      <c r="C8738" s="3" t="s">
        <v>18396</v>
      </c>
      <c r="D8738" s="12" t="s">
        <v>22613</v>
      </c>
      <c r="E8738" s="6" t="str">
        <f t="shared" si="443"/>
        <v>module=ihnonnorm</v>
      </c>
      <c r="F8738" s="6" t="str">
        <f t="shared" si="444"/>
        <v>module=dhnonnorm</v>
      </c>
    </row>
    <row r="8739" spans="1:6" ht="30" customHeight="1">
      <c r="A8739" s="3" t="s">
        <v>2</v>
      </c>
      <c r="B8739" s="3" t="s">
        <v>15098</v>
      </c>
      <c r="C8739" s="3" t="s">
        <v>18397</v>
      </c>
      <c r="D8739" s="12" t="s">
        <v>22614</v>
      </c>
      <c r="E8739" s="6" t="str">
        <f t="shared" si="443"/>
        <v>module=ihnonnorm</v>
      </c>
      <c r="F8739" s="6" t="str">
        <f t="shared" si="444"/>
        <v>module=dhnonnorm</v>
      </c>
    </row>
    <row r="8740" spans="1:6" ht="30" customHeight="1">
      <c r="A8740" s="3" t="s">
        <v>2</v>
      </c>
      <c r="B8740" s="3" t="s">
        <v>15099</v>
      </c>
      <c r="C8740" s="3" t="s">
        <v>18398</v>
      </c>
      <c r="D8740" s="12" t="s">
        <v>22615</v>
      </c>
      <c r="E8740" s="6" t="str">
        <f t="shared" si="443"/>
        <v>module=ihnonnorm</v>
      </c>
      <c r="F8740" s="6" t="str">
        <f t="shared" si="444"/>
        <v>module=dhnonnorm</v>
      </c>
    </row>
    <row r="8741" spans="1:6" ht="30" customHeight="1">
      <c r="A8741" s="3" t="s">
        <v>2</v>
      </c>
      <c r="B8741" s="3" t="s">
        <v>15100</v>
      </c>
      <c r="C8741" s="3" t="s">
        <v>18399</v>
      </c>
      <c r="D8741" s="12" t="s">
        <v>22616</v>
      </c>
      <c r="E8741" s="6" t="str">
        <f t="shared" si="443"/>
        <v>module=ihnonnorm</v>
      </c>
      <c r="F8741" s="6" t="str">
        <f t="shared" si="444"/>
        <v>module=dhnonnorm</v>
      </c>
    </row>
    <row r="8742" spans="1:6" ht="30" customHeight="1">
      <c r="A8742" s="3" t="s">
        <v>2</v>
      </c>
      <c r="B8742" s="3" t="s">
        <v>15101</v>
      </c>
      <c r="C8742" s="3" t="s">
        <v>18400</v>
      </c>
      <c r="D8742" s="12" t="s">
        <v>22617</v>
      </c>
      <c r="E8742" s="6" t="str">
        <f t="shared" si="443"/>
        <v>module=ihnonnorm</v>
      </c>
      <c r="F8742" s="6" t="str">
        <f t="shared" si="444"/>
        <v>module=dhnonnorm</v>
      </c>
    </row>
    <row r="8743" spans="1:6" ht="30" customHeight="1">
      <c r="A8743" s="3" t="s">
        <v>2</v>
      </c>
      <c r="B8743" s="3" t="s">
        <v>15102</v>
      </c>
      <c r="C8743" s="3" t="s">
        <v>18401</v>
      </c>
      <c r="D8743" s="12" t="s">
        <v>22618</v>
      </c>
      <c r="E8743" s="6" t="str">
        <f t="shared" si="443"/>
        <v>module=ihnonnorm</v>
      </c>
      <c r="F8743" s="6" t="str">
        <f t="shared" si="444"/>
        <v>module=dhnonnorm</v>
      </c>
    </row>
    <row r="8744" spans="1:6" ht="30" customHeight="1">
      <c r="A8744" s="3" t="s">
        <v>2</v>
      </c>
      <c r="B8744" s="3" t="s">
        <v>15103</v>
      </c>
      <c r="C8744" s="3" t="s">
        <v>18402</v>
      </c>
      <c r="D8744" s="12" t="s">
        <v>22619</v>
      </c>
      <c r="E8744" s="6" t="str">
        <f t="shared" si="443"/>
        <v>module=ihnonnorm</v>
      </c>
      <c r="F8744" s="6" t="str">
        <f t="shared" si="444"/>
        <v>module=dhnonnorm</v>
      </c>
    </row>
    <row r="8745" spans="1:6" ht="30" customHeight="1">
      <c r="A8745" s="3" t="s">
        <v>2</v>
      </c>
      <c r="B8745" s="3" t="s">
        <v>15104</v>
      </c>
      <c r="C8745" s="3" t="s">
        <v>18403</v>
      </c>
      <c r="D8745" s="12" t="s">
        <v>22620</v>
      </c>
      <c r="E8745" s="6" t="str">
        <f t="shared" si="443"/>
        <v>module=ihnonnorm</v>
      </c>
      <c r="F8745" s="6" t="str">
        <f t="shared" si="444"/>
        <v>module=dhnonnorm</v>
      </c>
    </row>
    <row r="8746" spans="1:6" ht="30" customHeight="1">
      <c r="A8746" s="3" t="s">
        <v>2</v>
      </c>
      <c r="B8746" s="3" t="s">
        <v>15105</v>
      </c>
      <c r="C8746" s="3" t="s">
        <v>18404</v>
      </c>
      <c r="D8746" s="12" t="s">
        <v>22621</v>
      </c>
      <c r="E8746" s="6" t="str">
        <f t="shared" si="443"/>
        <v>module=ihnonnorm</v>
      </c>
      <c r="F8746" s="6" t="str">
        <f t="shared" si="444"/>
        <v>module=dhnonnorm</v>
      </c>
    </row>
    <row r="8747" spans="1:6" ht="30" customHeight="1">
      <c r="A8747" s="3" t="s">
        <v>2</v>
      </c>
      <c r="B8747" s="3" t="s">
        <v>15106</v>
      </c>
      <c r="C8747" s="3" t="s">
        <v>18405</v>
      </c>
      <c r="D8747" s="12" t="s">
        <v>22622</v>
      </c>
      <c r="E8747" s="6" t="str">
        <f t="shared" si="443"/>
        <v>module=ihnonnorm</v>
      </c>
      <c r="F8747" s="6" t="str">
        <f t="shared" si="444"/>
        <v>module=dhnonnorm</v>
      </c>
    </row>
    <row r="8748" spans="1:6" ht="30" customHeight="1">
      <c r="A8748" s="3" t="s">
        <v>2</v>
      </c>
      <c r="B8748" s="3" t="s">
        <v>15107</v>
      </c>
      <c r="C8748" s="3" t="s">
        <v>18406</v>
      </c>
      <c r="D8748" s="12" t="s">
        <v>22623</v>
      </c>
      <c r="E8748" s="6" t="str">
        <f t="shared" si="443"/>
        <v>module=ihnonnorm</v>
      </c>
      <c r="F8748" s="6" t="str">
        <f t="shared" si="444"/>
        <v>module=dhnonnorm</v>
      </c>
    </row>
    <row r="8749" spans="1:6" ht="30" customHeight="1">
      <c r="A8749" s="3" t="s">
        <v>2</v>
      </c>
      <c r="B8749" s="3" t="s">
        <v>15108</v>
      </c>
      <c r="C8749" s="3" t="s">
        <v>18407</v>
      </c>
      <c r="D8749" s="12" t="s">
        <v>22624</v>
      </c>
      <c r="E8749" s="6" t="str">
        <f t="shared" si="443"/>
        <v>module=ihnonnorm</v>
      </c>
      <c r="F8749" s="6" t="str">
        <f t="shared" si="444"/>
        <v>module=dhnonnorm</v>
      </c>
    </row>
    <row r="8750" spans="1:6" ht="30" customHeight="1">
      <c r="A8750" s="3" t="s">
        <v>2</v>
      </c>
      <c r="B8750" s="3" t="s">
        <v>15109</v>
      </c>
      <c r="C8750" s="3" t="s">
        <v>18408</v>
      </c>
      <c r="D8750" s="12" t="s">
        <v>22625</v>
      </c>
      <c r="E8750" s="6" t="str">
        <f t="shared" si="443"/>
        <v>module=ihnonnorm</v>
      </c>
      <c r="F8750" s="6" t="str">
        <f t="shared" si="444"/>
        <v>module=dhnonnorm</v>
      </c>
    </row>
    <row r="8751" spans="1:6" ht="30" customHeight="1">
      <c r="A8751" s="3" t="s">
        <v>2</v>
      </c>
      <c r="B8751" s="3" t="s">
        <v>15110</v>
      </c>
      <c r="C8751" s="3" t="s">
        <v>18409</v>
      </c>
      <c r="D8751" s="12" t="s">
        <v>22626</v>
      </c>
      <c r="E8751" s="6" t="str">
        <f t="shared" si="443"/>
        <v>module=ihnonnorm</v>
      </c>
      <c r="F8751" s="6" t="str">
        <f t="shared" si="444"/>
        <v>module=dhnonnorm</v>
      </c>
    </row>
    <row r="8752" spans="1:6" ht="30" customHeight="1">
      <c r="A8752" s="3" t="s">
        <v>2</v>
      </c>
      <c r="B8752" s="3" t="s">
        <v>15111</v>
      </c>
      <c r="C8752" s="3" t="s">
        <v>18410</v>
      </c>
      <c r="D8752" s="12" t="s">
        <v>22627</v>
      </c>
      <c r="E8752" s="6" t="str">
        <f t="shared" si="443"/>
        <v>module=ihnonnorm</v>
      </c>
      <c r="F8752" s="6" t="str">
        <f t="shared" si="444"/>
        <v>module=dhnonnorm</v>
      </c>
    </row>
    <row r="8753" spans="1:6" ht="30" customHeight="1">
      <c r="A8753" s="3" t="s">
        <v>2</v>
      </c>
      <c r="B8753" s="3" t="s">
        <v>15112</v>
      </c>
      <c r="C8753" s="3" t="s">
        <v>18411</v>
      </c>
      <c r="D8753" s="12" t="s">
        <v>22628</v>
      </c>
      <c r="E8753" s="6" t="str">
        <f t="shared" si="443"/>
        <v>module=ihnonnorm</v>
      </c>
      <c r="F8753" s="6" t="str">
        <f t="shared" si="444"/>
        <v>module=dhnonnorm</v>
      </c>
    </row>
    <row r="8754" spans="1:6" ht="30" customHeight="1">
      <c r="A8754" s="3" t="s">
        <v>2</v>
      </c>
      <c r="B8754" s="3" t="s">
        <v>15113</v>
      </c>
      <c r="C8754" s="3" t="s">
        <v>18412</v>
      </c>
      <c r="D8754" s="12" t="s">
        <v>22629</v>
      </c>
      <c r="E8754" s="6" t="str">
        <f t="shared" si="443"/>
        <v>module=ihnonnorm</v>
      </c>
      <c r="F8754" s="6" t="str">
        <f t="shared" si="444"/>
        <v>module=dhnonnorm</v>
      </c>
    </row>
    <row r="8755" spans="1:6" ht="30" customHeight="1">
      <c r="A8755" s="3" t="s">
        <v>2</v>
      </c>
      <c r="B8755" s="3" t="s">
        <v>15114</v>
      </c>
      <c r="C8755" s="3" t="s">
        <v>18413</v>
      </c>
      <c r="D8755" s="12" t="s">
        <v>22630</v>
      </c>
      <c r="E8755" s="6" t="str">
        <f t="shared" si="443"/>
        <v>module=ihnonnorm</v>
      </c>
      <c r="F8755" s="6" t="str">
        <f t="shared" si="444"/>
        <v>module=dhnonnorm</v>
      </c>
    </row>
    <row r="8756" spans="1:6" ht="30" customHeight="1">
      <c r="A8756" s="3" t="s">
        <v>2</v>
      </c>
      <c r="B8756" s="3" t="s">
        <v>15115</v>
      </c>
      <c r="C8756" s="3" t="s">
        <v>18414</v>
      </c>
      <c r="D8756" s="12" t="s">
        <v>22631</v>
      </c>
      <c r="E8756" s="6" t="str">
        <f t="shared" si="443"/>
        <v>module=ihnonnorm</v>
      </c>
      <c r="F8756" s="6" t="str">
        <f t="shared" si="444"/>
        <v>module=dhnonnorm</v>
      </c>
    </row>
    <row r="8757" spans="1:6" ht="30" customHeight="1">
      <c r="A8757" s="3" t="s">
        <v>2</v>
      </c>
      <c r="B8757" s="3" t="s">
        <v>15116</v>
      </c>
      <c r="C8757" s="3" t="s">
        <v>18415</v>
      </c>
      <c r="D8757" s="12" t="s">
        <v>22632</v>
      </c>
      <c r="E8757" s="6" t="str">
        <f t="shared" si="443"/>
        <v>module=ihnonnorm</v>
      </c>
      <c r="F8757" s="6" t="str">
        <f t="shared" si="444"/>
        <v>module=dhnonnorm</v>
      </c>
    </row>
    <row r="8758" spans="1:6" ht="30" customHeight="1">
      <c r="A8758" s="3" t="s">
        <v>2</v>
      </c>
      <c r="B8758" s="3" t="s">
        <v>15117</v>
      </c>
      <c r="C8758" s="3" t="s">
        <v>18416</v>
      </c>
      <c r="D8758" s="12" t="s">
        <v>22633</v>
      </c>
      <c r="E8758" s="6" t="str">
        <f t="shared" si="443"/>
        <v>module=ihnonnorm</v>
      </c>
      <c r="F8758" s="6" t="str">
        <f t="shared" si="444"/>
        <v>module=dhnonnorm</v>
      </c>
    </row>
    <row r="8759" spans="1:6" ht="30" customHeight="1">
      <c r="A8759" s="3" t="s">
        <v>2</v>
      </c>
      <c r="B8759" s="3" t="s">
        <v>15118</v>
      </c>
      <c r="C8759" s="3" t="s">
        <v>18417</v>
      </c>
      <c r="D8759" s="12" t="s">
        <v>22634</v>
      </c>
      <c r="E8759" s="6" t="str">
        <f t="shared" si="443"/>
        <v>module=ihnonnorm</v>
      </c>
      <c r="F8759" s="6" t="str">
        <f t="shared" si="444"/>
        <v>module=dhnonnorm</v>
      </c>
    </row>
    <row r="8760" spans="1:6" ht="30" customHeight="1">
      <c r="A8760" s="3" t="s">
        <v>2</v>
      </c>
      <c r="B8760" s="3" t="s">
        <v>15119</v>
      </c>
      <c r="C8760" s="3" t="s">
        <v>18418</v>
      </c>
      <c r="D8760" s="12" t="s">
        <v>22635</v>
      </c>
      <c r="E8760" s="6" t="str">
        <f t="shared" si="443"/>
        <v>module=ihnonnorm</v>
      </c>
      <c r="F8760" s="6" t="str">
        <f t="shared" si="444"/>
        <v>module=dhnonnorm</v>
      </c>
    </row>
    <row r="8761" spans="1:6" ht="30" customHeight="1">
      <c r="A8761" s="3" t="s">
        <v>2</v>
      </c>
      <c r="B8761" s="3" t="s">
        <v>15120</v>
      </c>
      <c r="C8761" s="3" t="s">
        <v>18419</v>
      </c>
      <c r="D8761" s="12" t="s">
        <v>22636</v>
      </c>
      <c r="E8761" s="6" t="str">
        <f t="shared" ref="E8761:E8792" si="445">HYPERLINK("http://www.ssc.wisc.edu/wlsresearch/documentation/waves/?wave=grad2k&amp;module=ihnonnorm","module=ihnonnorm")</f>
        <v>module=ihnonnorm</v>
      </c>
      <c r="F8761" s="6" t="str">
        <f t="shared" ref="F8761:F8792" si="446">HYPERLINK("http://www.ssc.wisc.edu/wlsresearch/documentation/waves/?wave=sib2k&amp;module=dhnonnorm","module=dhnonnorm")</f>
        <v>module=dhnonnorm</v>
      </c>
    </row>
    <row r="8762" spans="1:6" ht="30" customHeight="1">
      <c r="A8762" s="3" t="s">
        <v>2</v>
      </c>
      <c r="B8762" s="3" t="s">
        <v>15121</v>
      </c>
      <c r="C8762" s="3" t="s">
        <v>18420</v>
      </c>
      <c r="D8762" s="12" t="s">
        <v>22637</v>
      </c>
      <c r="E8762" s="6" t="str">
        <f t="shared" si="445"/>
        <v>module=ihnonnorm</v>
      </c>
      <c r="F8762" s="6" t="str">
        <f t="shared" si="446"/>
        <v>module=dhnonnorm</v>
      </c>
    </row>
    <row r="8763" spans="1:6" ht="30" customHeight="1">
      <c r="A8763" s="3" t="s">
        <v>2</v>
      </c>
      <c r="B8763" s="3" t="s">
        <v>15122</v>
      </c>
      <c r="C8763" s="3" t="s">
        <v>18421</v>
      </c>
      <c r="D8763" s="12" t="s">
        <v>22638</v>
      </c>
      <c r="E8763" s="6" t="str">
        <f t="shared" si="445"/>
        <v>module=ihnonnorm</v>
      </c>
      <c r="F8763" s="6" t="str">
        <f t="shared" si="446"/>
        <v>module=dhnonnorm</v>
      </c>
    </row>
    <row r="8764" spans="1:6" ht="30" customHeight="1">
      <c r="A8764" s="3" t="s">
        <v>2</v>
      </c>
      <c r="B8764" s="3" t="s">
        <v>15123</v>
      </c>
      <c r="C8764" s="3" t="s">
        <v>18422</v>
      </c>
      <c r="D8764" s="12" t="s">
        <v>22639</v>
      </c>
      <c r="E8764" s="6" t="str">
        <f t="shared" si="445"/>
        <v>module=ihnonnorm</v>
      </c>
      <c r="F8764" s="6" t="str">
        <f t="shared" si="446"/>
        <v>module=dhnonnorm</v>
      </c>
    </row>
    <row r="8765" spans="1:6" ht="30" customHeight="1">
      <c r="A8765" s="3" t="s">
        <v>2</v>
      </c>
      <c r="B8765" s="3" t="s">
        <v>15124</v>
      </c>
      <c r="C8765" s="3" t="s">
        <v>18423</v>
      </c>
      <c r="D8765" s="12" t="s">
        <v>22640</v>
      </c>
      <c r="E8765" s="6" t="str">
        <f t="shared" si="445"/>
        <v>module=ihnonnorm</v>
      </c>
      <c r="F8765" s="6" t="str">
        <f t="shared" si="446"/>
        <v>module=dhnonnorm</v>
      </c>
    </row>
    <row r="8766" spans="1:6" ht="30" customHeight="1">
      <c r="A8766" s="3" t="s">
        <v>2</v>
      </c>
      <c r="B8766" s="3" t="s">
        <v>15125</v>
      </c>
      <c r="C8766" s="3" t="s">
        <v>18424</v>
      </c>
      <c r="D8766" s="12" t="s">
        <v>22641</v>
      </c>
      <c r="E8766" s="6" t="str">
        <f t="shared" si="445"/>
        <v>module=ihnonnorm</v>
      </c>
      <c r="F8766" s="6" t="str">
        <f t="shared" si="446"/>
        <v>module=dhnonnorm</v>
      </c>
    </row>
    <row r="8767" spans="1:6" ht="30" customHeight="1">
      <c r="A8767" s="3" t="s">
        <v>2</v>
      </c>
      <c r="B8767" s="3" t="s">
        <v>15126</v>
      </c>
      <c r="C8767" s="3" t="s">
        <v>18425</v>
      </c>
      <c r="D8767" s="12" t="s">
        <v>22642</v>
      </c>
      <c r="E8767" s="6" t="str">
        <f t="shared" si="445"/>
        <v>module=ihnonnorm</v>
      </c>
      <c r="F8767" s="6" t="str">
        <f t="shared" si="446"/>
        <v>module=dhnonnorm</v>
      </c>
    </row>
    <row r="8768" spans="1:6" ht="30" customHeight="1">
      <c r="A8768" s="3" t="s">
        <v>2</v>
      </c>
      <c r="B8768" s="3" t="s">
        <v>15127</v>
      </c>
      <c r="C8768" s="3" t="s">
        <v>18426</v>
      </c>
      <c r="D8768" s="12" t="s">
        <v>22643</v>
      </c>
      <c r="E8768" s="6" t="str">
        <f t="shared" si="445"/>
        <v>module=ihnonnorm</v>
      </c>
      <c r="F8768" s="6" t="str">
        <f t="shared" si="446"/>
        <v>module=dhnonnorm</v>
      </c>
    </row>
    <row r="8769" spans="1:6" ht="30" customHeight="1">
      <c r="A8769" s="3" t="s">
        <v>2</v>
      </c>
      <c r="B8769" s="3" t="s">
        <v>15128</v>
      </c>
      <c r="C8769" s="3" t="s">
        <v>18427</v>
      </c>
      <c r="D8769" s="12" t="s">
        <v>22644</v>
      </c>
      <c r="E8769" s="6" t="str">
        <f t="shared" si="445"/>
        <v>module=ihnonnorm</v>
      </c>
      <c r="F8769" s="6" t="str">
        <f t="shared" si="446"/>
        <v>module=dhnonnorm</v>
      </c>
    </row>
    <row r="8770" spans="1:6" ht="30" customHeight="1">
      <c r="A8770" s="3" t="s">
        <v>2</v>
      </c>
      <c r="B8770" s="3" t="s">
        <v>15129</v>
      </c>
      <c r="C8770" s="3" t="s">
        <v>18428</v>
      </c>
      <c r="D8770" s="12" t="s">
        <v>22645</v>
      </c>
      <c r="E8770" s="6" t="str">
        <f t="shared" si="445"/>
        <v>module=ihnonnorm</v>
      </c>
      <c r="F8770" s="6" t="str">
        <f t="shared" si="446"/>
        <v>module=dhnonnorm</v>
      </c>
    </row>
    <row r="8771" spans="1:6" ht="30" customHeight="1">
      <c r="A8771" s="3" t="s">
        <v>2</v>
      </c>
      <c r="B8771" s="3" t="s">
        <v>15130</v>
      </c>
      <c r="C8771" s="3" t="s">
        <v>18429</v>
      </c>
      <c r="D8771" s="12" t="s">
        <v>22646</v>
      </c>
      <c r="E8771" s="6" t="str">
        <f t="shared" si="445"/>
        <v>module=ihnonnorm</v>
      </c>
      <c r="F8771" s="6" t="str">
        <f t="shared" si="446"/>
        <v>module=dhnonnorm</v>
      </c>
    </row>
    <row r="8772" spans="1:6" ht="30" customHeight="1">
      <c r="A8772" s="3" t="s">
        <v>2</v>
      </c>
      <c r="B8772" s="3" t="s">
        <v>15131</v>
      </c>
      <c r="C8772" s="3" t="s">
        <v>18430</v>
      </c>
      <c r="D8772" s="12" t="s">
        <v>22647</v>
      </c>
      <c r="E8772" s="6" t="str">
        <f t="shared" si="445"/>
        <v>module=ihnonnorm</v>
      </c>
      <c r="F8772" s="6" t="str">
        <f t="shared" si="446"/>
        <v>module=dhnonnorm</v>
      </c>
    </row>
    <row r="8773" spans="1:6" ht="30" customHeight="1">
      <c r="A8773" s="3" t="s">
        <v>2</v>
      </c>
      <c r="B8773" s="3" t="s">
        <v>15132</v>
      </c>
      <c r="C8773" s="3" t="s">
        <v>18431</v>
      </c>
      <c r="D8773" s="12" t="s">
        <v>22648</v>
      </c>
      <c r="E8773" s="6" t="str">
        <f t="shared" si="445"/>
        <v>module=ihnonnorm</v>
      </c>
      <c r="F8773" s="6" t="str">
        <f t="shared" si="446"/>
        <v>module=dhnonnorm</v>
      </c>
    </row>
    <row r="8774" spans="1:6" ht="30" customHeight="1">
      <c r="A8774" s="3" t="s">
        <v>2</v>
      </c>
      <c r="B8774" s="3" t="s">
        <v>15133</v>
      </c>
      <c r="C8774" s="3" t="s">
        <v>18432</v>
      </c>
      <c r="D8774" s="12" t="s">
        <v>22649</v>
      </c>
      <c r="E8774" s="6" t="str">
        <f t="shared" si="445"/>
        <v>module=ihnonnorm</v>
      </c>
      <c r="F8774" s="6" t="str">
        <f t="shared" si="446"/>
        <v>module=dhnonnorm</v>
      </c>
    </row>
    <row r="8775" spans="1:6" ht="30" customHeight="1">
      <c r="A8775" s="3" t="s">
        <v>2</v>
      </c>
      <c r="B8775" s="3" t="s">
        <v>15134</v>
      </c>
      <c r="C8775" s="3" t="s">
        <v>18433</v>
      </c>
      <c r="D8775" s="12" t="s">
        <v>22650</v>
      </c>
      <c r="E8775" s="6" t="str">
        <f t="shared" si="445"/>
        <v>module=ihnonnorm</v>
      </c>
      <c r="F8775" s="6" t="str">
        <f t="shared" si="446"/>
        <v>module=dhnonnorm</v>
      </c>
    </row>
    <row r="8776" spans="1:6" ht="30" customHeight="1">
      <c r="A8776" s="3" t="s">
        <v>2</v>
      </c>
      <c r="B8776" s="3" t="s">
        <v>15135</v>
      </c>
      <c r="C8776" s="3" t="s">
        <v>18434</v>
      </c>
      <c r="D8776" s="12" t="s">
        <v>22651</v>
      </c>
      <c r="E8776" s="6" t="str">
        <f t="shared" si="445"/>
        <v>module=ihnonnorm</v>
      </c>
      <c r="F8776" s="6" t="str">
        <f t="shared" si="446"/>
        <v>module=dhnonnorm</v>
      </c>
    </row>
    <row r="8777" spans="1:6" ht="30" customHeight="1">
      <c r="A8777" s="3" t="s">
        <v>2</v>
      </c>
      <c r="B8777" s="3" t="s">
        <v>15136</v>
      </c>
      <c r="C8777" s="3" t="s">
        <v>18435</v>
      </c>
      <c r="D8777" s="12" t="s">
        <v>22652</v>
      </c>
      <c r="E8777" s="6" t="str">
        <f t="shared" si="445"/>
        <v>module=ihnonnorm</v>
      </c>
      <c r="F8777" s="6" t="str">
        <f t="shared" si="446"/>
        <v>module=dhnonnorm</v>
      </c>
    </row>
    <row r="8778" spans="1:6" ht="30" customHeight="1">
      <c r="A8778" s="3" t="s">
        <v>2</v>
      </c>
      <c r="B8778" s="3" t="s">
        <v>15137</v>
      </c>
      <c r="C8778" s="3" t="s">
        <v>18436</v>
      </c>
      <c r="D8778" s="12" t="s">
        <v>22653</v>
      </c>
      <c r="E8778" s="6" t="str">
        <f t="shared" si="445"/>
        <v>module=ihnonnorm</v>
      </c>
      <c r="F8778" s="6" t="str">
        <f t="shared" si="446"/>
        <v>module=dhnonnorm</v>
      </c>
    </row>
    <row r="8779" spans="1:6" ht="30" customHeight="1">
      <c r="A8779" s="3" t="s">
        <v>2</v>
      </c>
      <c r="B8779" s="3" t="s">
        <v>15138</v>
      </c>
      <c r="C8779" s="3" t="s">
        <v>18437</v>
      </c>
      <c r="D8779" s="12" t="s">
        <v>22654</v>
      </c>
      <c r="E8779" s="6" t="str">
        <f t="shared" si="445"/>
        <v>module=ihnonnorm</v>
      </c>
      <c r="F8779" s="6" t="str">
        <f t="shared" si="446"/>
        <v>module=dhnonnorm</v>
      </c>
    </row>
    <row r="8780" spans="1:6" ht="30" customHeight="1">
      <c r="A8780" s="3" t="s">
        <v>2</v>
      </c>
      <c r="B8780" s="3" t="s">
        <v>15139</v>
      </c>
      <c r="C8780" s="3" t="s">
        <v>18438</v>
      </c>
      <c r="D8780" s="12" t="s">
        <v>22655</v>
      </c>
      <c r="E8780" s="6" t="str">
        <f t="shared" si="445"/>
        <v>module=ihnonnorm</v>
      </c>
      <c r="F8780" s="6" t="str">
        <f t="shared" si="446"/>
        <v>module=dhnonnorm</v>
      </c>
    </row>
    <row r="8781" spans="1:6" ht="30" customHeight="1">
      <c r="A8781" s="3" t="s">
        <v>2</v>
      </c>
      <c r="B8781" s="3" t="s">
        <v>15140</v>
      </c>
      <c r="C8781" s="3" t="s">
        <v>18439</v>
      </c>
      <c r="D8781" s="12" t="s">
        <v>22656</v>
      </c>
      <c r="E8781" s="6" t="str">
        <f t="shared" si="445"/>
        <v>module=ihnonnorm</v>
      </c>
      <c r="F8781" s="6" t="str">
        <f t="shared" si="446"/>
        <v>module=dhnonnorm</v>
      </c>
    </row>
    <row r="8782" spans="1:6" ht="30" customHeight="1">
      <c r="A8782" s="3" t="s">
        <v>2</v>
      </c>
      <c r="B8782" s="3" t="s">
        <v>15141</v>
      </c>
      <c r="C8782" s="3" t="s">
        <v>18440</v>
      </c>
      <c r="D8782" s="12" t="s">
        <v>22657</v>
      </c>
      <c r="E8782" s="6" t="str">
        <f t="shared" si="445"/>
        <v>module=ihnonnorm</v>
      </c>
      <c r="F8782" s="6" t="str">
        <f t="shared" si="446"/>
        <v>module=dhnonnorm</v>
      </c>
    </row>
    <row r="8783" spans="1:6" ht="30" customHeight="1">
      <c r="A8783" s="3" t="s">
        <v>2</v>
      </c>
      <c r="B8783" s="3" t="s">
        <v>15142</v>
      </c>
      <c r="C8783" s="3" t="s">
        <v>18441</v>
      </c>
      <c r="D8783" s="12" t="s">
        <v>22658</v>
      </c>
      <c r="E8783" s="6" t="str">
        <f t="shared" si="445"/>
        <v>module=ihnonnorm</v>
      </c>
      <c r="F8783" s="6" t="str">
        <f t="shared" si="446"/>
        <v>module=dhnonnorm</v>
      </c>
    </row>
    <row r="8784" spans="1:6" ht="30" customHeight="1">
      <c r="A8784" s="3" t="s">
        <v>2</v>
      </c>
      <c r="B8784" s="3" t="s">
        <v>15143</v>
      </c>
      <c r="C8784" s="3" t="s">
        <v>18442</v>
      </c>
      <c r="D8784" s="12" t="s">
        <v>22659</v>
      </c>
      <c r="E8784" s="6" t="str">
        <f t="shared" si="445"/>
        <v>module=ihnonnorm</v>
      </c>
      <c r="F8784" s="6" t="str">
        <f t="shared" si="446"/>
        <v>module=dhnonnorm</v>
      </c>
    </row>
    <row r="8785" spans="1:6" ht="30" customHeight="1">
      <c r="A8785" s="3" t="s">
        <v>2</v>
      </c>
      <c r="B8785" s="3" t="s">
        <v>15144</v>
      </c>
      <c r="C8785" s="3" t="s">
        <v>18443</v>
      </c>
      <c r="D8785" s="12" t="s">
        <v>22660</v>
      </c>
      <c r="E8785" s="6" t="str">
        <f t="shared" si="445"/>
        <v>module=ihnonnorm</v>
      </c>
      <c r="F8785" s="6" t="str">
        <f t="shared" si="446"/>
        <v>module=dhnonnorm</v>
      </c>
    </row>
    <row r="8786" spans="1:6" ht="30" customHeight="1">
      <c r="A8786" s="3" t="s">
        <v>2</v>
      </c>
      <c r="B8786" s="3" t="s">
        <v>15145</v>
      </c>
      <c r="C8786" s="3" t="s">
        <v>18444</v>
      </c>
      <c r="D8786" s="12" t="s">
        <v>22661</v>
      </c>
      <c r="E8786" s="6" t="str">
        <f t="shared" si="445"/>
        <v>module=ihnonnorm</v>
      </c>
      <c r="F8786" s="6" t="str">
        <f t="shared" si="446"/>
        <v>module=dhnonnorm</v>
      </c>
    </row>
    <row r="8787" spans="1:6" ht="30" customHeight="1">
      <c r="A8787" s="3" t="s">
        <v>2</v>
      </c>
      <c r="B8787" s="3" t="s">
        <v>15146</v>
      </c>
      <c r="C8787" s="3" t="s">
        <v>18445</v>
      </c>
      <c r="D8787" s="12" t="s">
        <v>22662</v>
      </c>
      <c r="E8787" s="6" t="str">
        <f t="shared" si="445"/>
        <v>module=ihnonnorm</v>
      </c>
      <c r="F8787" s="6" t="str">
        <f t="shared" si="446"/>
        <v>module=dhnonnorm</v>
      </c>
    </row>
    <row r="8788" spans="1:6" ht="30" customHeight="1">
      <c r="A8788" s="3" t="s">
        <v>2</v>
      </c>
      <c r="B8788" s="3" t="s">
        <v>15147</v>
      </c>
      <c r="C8788" s="3" t="s">
        <v>18446</v>
      </c>
      <c r="D8788" s="12" t="s">
        <v>22663</v>
      </c>
      <c r="E8788" s="6" t="str">
        <f t="shared" si="445"/>
        <v>module=ihnonnorm</v>
      </c>
      <c r="F8788" s="6" t="str">
        <f t="shared" si="446"/>
        <v>module=dhnonnorm</v>
      </c>
    </row>
    <row r="8789" spans="1:6" ht="30" customHeight="1">
      <c r="A8789" s="3" t="s">
        <v>2</v>
      </c>
      <c r="B8789" s="3" t="s">
        <v>15148</v>
      </c>
      <c r="C8789" s="3" t="s">
        <v>18447</v>
      </c>
      <c r="D8789" s="12" t="s">
        <v>22664</v>
      </c>
      <c r="E8789" s="6" t="str">
        <f t="shared" si="445"/>
        <v>module=ihnonnorm</v>
      </c>
      <c r="F8789" s="6" t="str">
        <f t="shared" si="446"/>
        <v>module=dhnonnorm</v>
      </c>
    </row>
    <row r="8790" spans="1:6" ht="30" customHeight="1">
      <c r="A8790" s="3" t="s">
        <v>2</v>
      </c>
      <c r="B8790" s="3" t="s">
        <v>15149</v>
      </c>
      <c r="C8790" s="3" t="s">
        <v>18448</v>
      </c>
      <c r="D8790" s="12" t="s">
        <v>22665</v>
      </c>
      <c r="E8790" s="6" t="str">
        <f t="shared" si="445"/>
        <v>module=ihnonnorm</v>
      </c>
      <c r="F8790" s="6" t="str">
        <f t="shared" si="446"/>
        <v>module=dhnonnorm</v>
      </c>
    </row>
    <row r="8791" spans="1:6" ht="30" customHeight="1">
      <c r="A8791" s="3" t="s">
        <v>2</v>
      </c>
      <c r="B8791" s="3" t="s">
        <v>15150</v>
      </c>
      <c r="C8791" s="3" t="s">
        <v>18449</v>
      </c>
      <c r="D8791" s="12" t="s">
        <v>22666</v>
      </c>
      <c r="E8791" s="6" t="str">
        <f t="shared" si="445"/>
        <v>module=ihnonnorm</v>
      </c>
      <c r="F8791" s="6" t="str">
        <f t="shared" si="446"/>
        <v>module=dhnonnorm</v>
      </c>
    </row>
    <row r="8792" spans="1:6" ht="30" customHeight="1">
      <c r="A8792" s="3" t="s">
        <v>2</v>
      </c>
      <c r="B8792" s="3" t="s">
        <v>15151</v>
      </c>
      <c r="C8792" s="3" t="s">
        <v>18450</v>
      </c>
      <c r="D8792" s="12" t="s">
        <v>22667</v>
      </c>
      <c r="E8792" s="6" t="str">
        <f t="shared" si="445"/>
        <v>module=ihnonnorm</v>
      </c>
      <c r="F8792" s="6" t="str">
        <f t="shared" si="446"/>
        <v>module=dhnonnorm</v>
      </c>
    </row>
    <row r="8793" spans="1:6" ht="30" customHeight="1">
      <c r="A8793" s="3" t="s">
        <v>2</v>
      </c>
      <c r="B8793" s="3" t="s">
        <v>15152</v>
      </c>
      <c r="C8793" s="3" t="s">
        <v>18451</v>
      </c>
      <c r="D8793" s="12" t="s">
        <v>22668</v>
      </c>
      <c r="E8793" s="6" t="str">
        <f t="shared" ref="E8793:E8816" si="447">HYPERLINK("http://www.ssc.wisc.edu/wlsresearch/documentation/waves/?wave=grad2k&amp;module=ihnonnorm","module=ihnonnorm")</f>
        <v>module=ihnonnorm</v>
      </c>
      <c r="F8793" s="6" t="str">
        <f t="shared" ref="F8793:F8816" si="448">HYPERLINK("http://www.ssc.wisc.edu/wlsresearch/documentation/waves/?wave=sib2k&amp;module=dhnonnorm","module=dhnonnorm")</f>
        <v>module=dhnonnorm</v>
      </c>
    </row>
    <row r="8794" spans="1:6" ht="30" customHeight="1">
      <c r="A8794" s="3" t="s">
        <v>2</v>
      </c>
      <c r="B8794" s="3" t="s">
        <v>15153</v>
      </c>
      <c r="C8794" s="3" t="s">
        <v>18452</v>
      </c>
      <c r="D8794" s="12" t="s">
        <v>22669</v>
      </c>
      <c r="E8794" s="6" t="str">
        <f t="shared" si="447"/>
        <v>module=ihnonnorm</v>
      </c>
      <c r="F8794" s="6" t="str">
        <f t="shared" si="448"/>
        <v>module=dhnonnorm</v>
      </c>
    </row>
    <row r="8795" spans="1:6" ht="30" customHeight="1">
      <c r="A8795" s="3" t="s">
        <v>2</v>
      </c>
      <c r="B8795" s="3" t="s">
        <v>15154</v>
      </c>
      <c r="C8795" s="3" t="s">
        <v>18453</v>
      </c>
      <c r="D8795" s="12" t="s">
        <v>22670</v>
      </c>
      <c r="E8795" s="6" t="str">
        <f t="shared" si="447"/>
        <v>module=ihnonnorm</v>
      </c>
      <c r="F8795" s="6" t="str">
        <f t="shared" si="448"/>
        <v>module=dhnonnorm</v>
      </c>
    </row>
    <row r="8796" spans="1:6" ht="30" customHeight="1">
      <c r="A8796" s="3" t="s">
        <v>2</v>
      </c>
      <c r="B8796" s="3" t="s">
        <v>15155</v>
      </c>
      <c r="C8796" s="3" t="s">
        <v>18454</v>
      </c>
      <c r="D8796" s="12" t="s">
        <v>22671</v>
      </c>
      <c r="E8796" s="6" t="str">
        <f t="shared" si="447"/>
        <v>module=ihnonnorm</v>
      </c>
      <c r="F8796" s="6" t="str">
        <f t="shared" si="448"/>
        <v>module=dhnonnorm</v>
      </c>
    </row>
    <row r="8797" spans="1:6" ht="30" customHeight="1">
      <c r="A8797" s="3" t="s">
        <v>2</v>
      </c>
      <c r="B8797" s="3" t="s">
        <v>15156</v>
      </c>
      <c r="C8797" s="3" t="s">
        <v>18455</v>
      </c>
      <c r="D8797" s="12" t="s">
        <v>22672</v>
      </c>
      <c r="E8797" s="6" t="str">
        <f t="shared" si="447"/>
        <v>module=ihnonnorm</v>
      </c>
      <c r="F8797" s="6" t="str">
        <f t="shared" si="448"/>
        <v>module=dhnonnorm</v>
      </c>
    </row>
    <row r="8798" spans="1:6" ht="30" customHeight="1">
      <c r="A8798" s="3" t="s">
        <v>2</v>
      </c>
      <c r="B8798" s="3" t="s">
        <v>15157</v>
      </c>
      <c r="C8798" s="3" t="s">
        <v>18456</v>
      </c>
      <c r="D8798" s="12" t="s">
        <v>22673</v>
      </c>
      <c r="E8798" s="6" t="str">
        <f t="shared" si="447"/>
        <v>module=ihnonnorm</v>
      </c>
      <c r="F8798" s="6" t="str">
        <f t="shared" si="448"/>
        <v>module=dhnonnorm</v>
      </c>
    </row>
    <row r="8799" spans="1:6" ht="30" customHeight="1">
      <c r="A8799" s="3" t="s">
        <v>2</v>
      </c>
      <c r="B8799" s="3" t="s">
        <v>15158</v>
      </c>
      <c r="C8799" s="3" t="s">
        <v>18457</v>
      </c>
      <c r="D8799" s="12" t="s">
        <v>22674</v>
      </c>
      <c r="E8799" s="6" t="str">
        <f t="shared" si="447"/>
        <v>module=ihnonnorm</v>
      </c>
      <c r="F8799" s="6" t="str">
        <f t="shared" si="448"/>
        <v>module=dhnonnorm</v>
      </c>
    </row>
    <row r="8800" spans="1:6" ht="30" customHeight="1">
      <c r="A8800" s="3" t="s">
        <v>2</v>
      </c>
      <c r="B8800" s="3" t="s">
        <v>15159</v>
      </c>
      <c r="C8800" s="3" t="s">
        <v>18458</v>
      </c>
      <c r="D8800" s="12" t="s">
        <v>22675</v>
      </c>
      <c r="E8800" s="6" t="str">
        <f t="shared" si="447"/>
        <v>module=ihnonnorm</v>
      </c>
      <c r="F8800" s="6" t="str">
        <f t="shared" si="448"/>
        <v>module=dhnonnorm</v>
      </c>
    </row>
    <row r="8801" spans="1:6" ht="30" customHeight="1">
      <c r="A8801" s="3" t="s">
        <v>2</v>
      </c>
      <c r="B8801" s="3" t="s">
        <v>15160</v>
      </c>
      <c r="C8801" s="3" t="s">
        <v>18459</v>
      </c>
      <c r="D8801" s="12" t="s">
        <v>22676</v>
      </c>
      <c r="E8801" s="6" t="str">
        <f t="shared" si="447"/>
        <v>module=ihnonnorm</v>
      </c>
      <c r="F8801" s="6" t="str">
        <f t="shared" si="448"/>
        <v>module=dhnonnorm</v>
      </c>
    </row>
    <row r="8802" spans="1:6" ht="30" customHeight="1">
      <c r="A8802" s="3" t="s">
        <v>2</v>
      </c>
      <c r="B8802" s="3" t="s">
        <v>15161</v>
      </c>
      <c r="C8802" s="3" t="s">
        <v>18460</v>
      </c>
      <c r="D8802" s="12" t="s">
        <v>22677</v>
      </c>
      <c r="E8802" s="6" t="str">
        <f t="shared" si="447"/>
        <v>module=ihnonnorm</v>
      </c>
      <c r="F8802" s="6" t="str">
        <f t="shared" si="448"/>
        <v>module=dhnonnorm</v>
      </c>
    </row>
    <row r="8803" spans="1:6" ht="30" customHeight="1">
      <c r="A8803" s="3" t="s">
        <v>2</v>
      </c>
      <c r="B8803" s="3" t="s">
        <v>15162</v>
      </c>
      <c r="C8803" s="3" t="s">
        <v>18461</v>
      </c>
      <c r="D8803" s="12" t="s">
        <v>22678</v>
      </c>
      <c r="E8803" s="6" t="str">
        <f t="shared" si="447"/>
        <v>module=ihnonnorm</v>
      </c>
      <c r="F8803" s="6" t="str">
        <f t="shared" si="448"/>
        <v>module=dhnonnorm</v>
      </c>
    </row>
    <row r="8804" spans="1:6" ht="30" customHeight="1">
      <c r="A8804" s="3" t="s">
        <v>2</v>
      </c>
      <c r="B8804" s="3" t="s">
        <v>15163</v>
      </c>
      <c r="C8804" s="3" t="s">
        <v>18462</v>
      </c>
      <c r="D8804" s="12" t="s">
        <v>22679</v>
      </c>
      <c r="E8804" s="6" t="str">
        <f t="shared" si="447"/>
        <v>module=ihnonnorm</v>
      </c>
      <c r="F8804" s="6" t="str">
        <f t="shared" si="448"/>
        <v>module=dhnonnorm</v>
      </c>
    </row>
    <row r="8805" spans="1:6" ht="30" customHeight="1">
      <c r="A8805" s="3" t="s">
        <v>2</v>
      </c>
      <c r="B8805" s="3" t="s">
        <v>15164</v>
      </c>
      <c r="C8805" s="3" t="s">
        <v>18463</v>
      </c>
      <c r="D8805" s="12" t="s">
        <v>22680</v>
      </c>
      <c r="E8805" s="6" t="str">
        <f t="shared" si="447"/>
        <v>module=ihnonnorm</v>
      </c>
      <c r="F8805" s="6" t="str">
        <f t="shared" si="448"/>
        <v>module=dhnonnorm</v>
      </c>
    </row>
    <row r="8806" spans="1:6" ht="30" customHeight="1">
      <c r="A8806" s="3" t="s">
        <v>2</v>
      </c>
      <c r="B8806" s="3" t="s">
        <v>15165</v>
      </c>
      <c r="C8806" s="3" t="s">
        <v>18464</v>
      </c>
      <c r="D8806" s="12" t="s">
        <v>22681</v>
      </c>
      <c r="E8806" s="6" t="str">
        <f t="shared" si="447"/>
        <v>module=ihnonnorm</v>
      </c>
      <c r="F8806" s="6" t="str">
        <f t="shared" si="448"/>
        <v>module=dhnonnorm</v>
      </c>
    </row>
    <row r="8807" spans="1:6" ht="30" customHeight="1">
      <c r="A8807" s="3" t="s">
        <v>2</v>
      </c>
      <c r="B8807" s="3" t="s">
        <v>15166</v>
      </c>
      <c r="C8807" s="3" t="s">
        <v>18465</v>
      </c>
      <c r="D8807" s="12" t="s">
        <v>22682</v>
      </c>
      <c r="E8807" s="6" t="str">
        <f t="shared" si="447"/>
        <v>module=ihnonnorm</v>
      </c>
      <c r="F8807" s="6" t="str">
        <f t="shared" si="448"/>
        <v>module=dhnonnorm</v>
      </c>
    </row>
    <row r="8808" spans="1:6" ht="30" customHeight="1">
      <c r="A8808" s="3" t="s">
        <v>2</v>
      </c>
      <c r="B8808" s="3" t="s">
        <v>15167</v>
      </c>
      <c r="C8808" s="3" t="s">
        <v>18466</v>
      </c>
      <c r="D8808" s="12" t="s">
        <v>22683</v>
      </c>
      <c r="E8808" s="6" t="str">
        <f t="shared" si="447"/>
        <v>module=ihnonnorm</v>
      </c>
      <c r="F8808" s="6" t="str">
        <f t="shared" si="448"/>
        <v>module=dhnonnorm</v>
      </c>
    </row>
    <row r="8809" spans="1:6" ht="30" customHeight="1">
      <c r="A8809" s="3" t="s">
        <v>2</v>
      </c>
      <c r="B8809" s="3" t="s">
        <v>15168</v>
      </c>
      <c r="C8809" s="3" t="s">
        <v>18467</v>
      </c>
      <c r="D8809" s="12" t="s">
        <v>22684</v>
      </c>
      <c r="E8809" s="6" t="str">
        <f t="shared" si="447"/>
        <v>module=ihnonnorm</v>
      </c>
      <c r="F8809" s="6" t="str">
        <f t="shared" si="448"/>
        <v>module=dhnonnorm</v>
      </c>
    </row>
    <row r="8810" spans="1:6" ht="30" customHeight="1">
      <c r="A8810" s="3" t="s">
        <v>2</v>
      </c>
      <c r="B8810" s="3" t="s">
        <v>15169</v>
      </c>
      <c r="C8810" s="3" t="s">
        <v>18468</v>
      </c>
      <c r="D8810" s="12" t="s">
        <v>22685</v>
      </c>
      <c r="E8810" s="6" t="str">
        <f t="shared" si="447"/>
        <v>module=ihnonnorm</v>
      </c>
      <c r="F8810" s="6" t="str">
        <f t="shared" si="448"/>
        <v>module=dhnonnorm</v>
      </c>
    </row>
    <row r="8811" spans="1:6" ht="30" customHeight="1">
      <c r="A8811" s="3" t="s">
        <v>2</v>
      </c>
      <c r="B8811" s="3" t="s">
        <v>15170</v>
      </c>
      <c r="C8811" s="3" t="s">
        <v>18469</v>
      </c>
      <c r="D8811" s="12" t="s">
        <v>22686</v>
      </c>
      <c r="E8811" s="6" t="str">
        <f t="shared" si="447"/>
        <v>module=ihnonnorm</v>
      </c>
      <c r="F8811" s="6" t="str">
        <f t="shared" si="448"/>
        <v>module=dhnonnorm</v>
      </c>
    </row>
    <row r="8812" spans="1:6" ht="30" customHeight="1">
      <c r="A8812" s="3" t="s">
        <v>2</v>
      </c>
      <c r="B8812" s="3" t="s">
        <v>15171</v>
      </c>
      <c r="C8812" s="3" t="s">
        <v>18470</v>
      </c>
      <c r="D8812" s="12" t="s">
        <v>22687</v>
      </c>
      <c r="E8812" s="6" t="str">
        <f t="shared" si="447"/>
        <v>module=ihnonnorm</v>
      </c>
      <c r="F8812" s="6" t="str">
        <f t="shared" si="448"/>
        <v>module=dhnonnorm</v>
      </c>
    </row>
    <row r="8813" spans="1:6" ht="30" customHeight="1">
      <c r="A8813" s="3" t="s">
        <v>2</v>
      </c>
      <c r="B8813" s="3" t="s">
        <v>15172</v>
      </c>
      <c r="C8813" s="3" t="s">
        <v>18471</v>
      </c>
      <c r="D8813" s="12" t="s">
        <v>22688</v>
      </c>
      <c r="E8813" s="6" t="str">
        <f t="shared" si="447"/>
        <v>module=ihnonnorm</v>
      </c>
      <c r="F8813" s="6" t="str">
        <f t="shared" si="448"/>
        <v>module=dhnonnorm</v>
      </c>
    </row>
    <row r="8814" spans="1:6" ht="30" customHeight="1">
      <c r="A8814" s="3" t="s">
        <v>2</v>
      </c>
      <c r="B8814" s="3" t="s">
        <v>15173</v>
      </c>
      <c r="C8814" s="3" t="s">
        <v>18472</v>
      </c>
      <c r="D8814" s="12" t="s">
        <v>22689</v>
      </c>
      <c r="E8814" s="6" t="str">
        <f t="shared" si="447"/>
        <v>module=ihnonnorm</v>
      </c>
      <c r="F8814" s="6" t="str">
        <f t="shared" si="448"/>
        <v>module=dhnonnorm</v>
      </c>
    </row>
    <row r="8815" spans="1:6" ht="30" customHeight="1">
      <c r="A8815" s="3" t="s">
        <v>2</v>
      </c>
      <c r="B8815" s="3" t="s">
        <v>15174</v>
      </c>
      <c r="C8815" s="3" t="s">
        <v>18473</v>
      </c>
      <c r="D8815" s="12" t="s">
        <v>22690</v>
      </c>
      <c r="E8815" s="6" t="str">
        <f t="shared" si="447"/>
        <v>module=ihnonnorm</v>
      </c>
      <c r="F8815" s="6" t="str">
        <f t="shared" si="448"/>
        <v>module=dhnonnorm</v>
      </c>
    </row>
    <row r="8816" spans="1:6" ht="30" customHeight="1">
      <c r="A8816" s="3" t="s">
        <v>2</v>
      </c>
      <c r="B8816" s="3" t="s">
        <v>15175</v>
      </c>
      <c r="C8816" s="3" t="s">
        <v>18474</v>
      </c>
      <c r="D8816" s="12" t="s">
        <v>22691</v>
      </c>
      <c r="E8816" s="6" t="str">
        <f t="shared" si="447"/>
        <v>module=ihnonnorm</v>
      </c>
      <c r="F8816" s="6" t="str">
        <f t="shared" si="448"/>
        <v>module=dhnonnorm</v>
      </c>
    </row>
    <row r="8817" spans="1:6" ht="30" customHeight="1">
      <c r="A8817" s="3" t="s">
        <v>3</v>
      </c>
      <c r="B8817" s="3" t="s">
        <v>15176</v>
      </c>
      <c r="C8817" s="3" t="s">
        <v>15176</v>
      </c>
      <c r="D8817" s="12" t="s">
        <v>22692</v>
      </c>
      <c r="E8817" s="6" t="str">
        <f t="shared" ref="E8817:E8848" si="449">HYPERLINK("http://www.ssc.wisc.edu/wlsresearch/documentation/waves/?wave=grad2k&amp;module=medpd","module=medpd")</f>
        <v>module=medpd</v>
      </c>
      <c r="F8817" s="3" t="s">
        <v>114</v>
      </c>
    </row>
    <row r="8818" spans="1:6" ht="30" customHeight="1">
      <c r="A8818" s="3" t="s">
        <v>3</v>
      </c>
      <c r="B8818" s="3" t="s">
        <v>15177</v>
      </c>
      <c r="C8818" s="3" t="s">
        <v>15177</v>
      </c>
      <c r="D8818" s="12" t="s">
        <v>22693</v>
      </c>
      <c r="E8818" s="6" t="str">
        <f t="shared" si="449"/>
        <v>module=medpd</v>
      </c>
      <c r="F8818" s="3" t="s">
        <v>114</v>
      </c>
    </row>
    <row r="8819" spans="1:6" ht="30" customHeight="1">
      <c r="A8819" s="3" t="s">
        <v>3</v>
      </c>
      <c r="B8819" s="3" t="s">
        <v>15178</v>
      </c>
      <c r="C8819" s="3" t="s">
        <v>15178</v>
      </c>
      <c r="D8819" s="12" t="s">
        <v>22694</v>
      </c>
      <c r="E8819" s="6" t="str">
        <f t="shared" si="449"/>
        <v>module=medpd</v>
      </c>
      <c r="F8819" s="3" t="s">
        <v>114</v>
      </c>
    </row>
    <row r="8820" spans="1:6" ht="30" customHeight="1">
      <c r="A8820" s="3" t="s">
        <v>3</v>
      </c>
      <c r="B8820" s="3" t="s">
        <v>15179</v>
      </c>
      <c r="C8820" s="3" t="s">
        <v>15179</v>
      </c>
      <c r="D8820" s="12" t="s">
        <v>22695</v>
      </c>
      <c r="E8820" s="6" t="str">
        <f t="shared" si="449"/>
        <v>module=medpd</v>
      </c>
      <c r="F8820" s="3" t="s">
        <v>114</v>
      </c>
    </row>
    <row r="8821" spans="1:6" ht="30" customHeight="1">
      <c r="A8821" s="3" t="s">
        <v>3</v>
      </c>
      <c r="B8821" s="3" t="s">
        <v>15180</v>
      </c>
      <c r="C8821" s="3" t="s">
        <v>15180</v>
      </c>
      <c r="D8821" s="12" t="s">
        <v>22696</v>
      </c>
      <c r="E8821" s="6" t="str">
        <f t="shared" si="449"/>
        <v>module=medpd</v>
      </c>
      <c r="F8821" s="3" t="s">
        <v>114</v>
      </c>
    </row>
    <row r="8822" spans="1:6" ht="30" customHeight="1">
      <c r="A8822" s="3" t="s">
        <v>3</v>
      </c>
      <c r="B8822" s="3" t="s">
        <v>15181</v>
      </c>
      <c r="C8822" s="3" t="s">
        <v>15181</v>
      </c>
      <c r="D8822" s="12" t="s">
        <v>22697</v>
      </c>
      <c r="E8822" s="6" t="str">
        <f t="shared" si="449"/>
        <v>module=medpd</v>
      </c>
      <c r="F8822" s="3" t="s">
        <v>114</v>
      </c>
    </row>
    <row r="8823" spans="1:6" ht="30" customHeight="1">
      <c r="A8823" s="3" t="s">
        <v>3</v>
      </c>
      <c r="B8823" s="3" t="s">
        <v>15182</v>
      </c>
      <c r="C8823" s="3" t="s">
        <v>15182</v>
      </c>
      <c r="D8823" s="12" t="s">
        <v>22698</v>
      </c>
      <c r="E8823" s="6" t="str">
        <f t="shared" si="449"/>
        <v>module=medpd</v>
      </c>
      <c r="F8823" s="3" t="s">
        <v>114</v>
      </c>
    </row>
    <row r="8824" spans="1:6" ht="30" customHeight="1">
      <c r="A8824" s="3" t="s">
        <v>3</v>
      </c>
      <c r="B8824" s="3" t="s">
        <v>15183</v>
      </c>
      <c r="C8824" s="3" t="s">
        <v>15183</v>
      </c>
      <c r="D8824" s="12" t="s">
        <v>22699</v>
      </c>
      <c r="E8824" s="6" t="str">
        <f t="shared" si="449"/>
        <v>module=medpd</v>
      </c>
      <c r="F8824" s="3" t="s">
        <v>114</v>
      </c>
    </row>
    <row r="8825" spans="1:6" ht="30" customHeight="1">
      <c r="A8825" s="3" t="s">
        <v>3</v>
      </c>
      <c r="B8825" s="3" t="s">
        <v>15184</v>
      </c>
      <c r="C8825" s="3" t="s">
        <v>15184</v>
      </c>
      <c r="D8825" s="12" t="s">
        <v>22700</v>
      </c>
      <c r="E8825" s="6" t="str">
        <f t="shared" si="449"/>
        <v>module=medpd</v>
      </c>
      <c r="F8825" s="3" t="s">
        <v>114</v>
      </c>
    </row>
    <row r="8826" spans="1:6" ht="30" customHeight="1">
      <c r="A8826" s="3" t="s">
        <v>3</v>
      </c>
      <c r="B8826" s="3" t="s">
        <v>15185</v>
      </c>
      <c r="C8826" s="3" t="s">
        <v>15185</v>
      </c>
      <c r="D8826" s="12" t="s">
        <v>22701</v>
      </c>
      <c r="E8826" s="6" t="str">
        <f t="shared" si="449"/>
        <v>module=medpd</v>
      </c>
      <c r="F8826" s="3" t="s">
        <v>114</v>
      </c>
    </row>
    <row r="8827" spans="1:6" ht="30" customHeight="1">
      <c r="A8827" s="3" t="s">
        <v>3</v>
      </c>
      <c r="B8827" s="3" t="s">
        <v>15186</v>
      </c>
      <c r="C8827" s="3" t="s">
        <v>15186</v>
      </c>
      <c r="D8827" s="12" t="s">
        <v>22702</v>
      </c>
      <c r="E8827" s="6" t="str">
        <f t="shared" si="449"/>
        <v>module=medpd</v>
      </c>
      <c r="F8827" s="3" t="s">
        <v>114</v>
      </c>
    </row>
    <row r="8828" spans="1:6" ht="30" customHeight="1">
      <c r="A8828" s="3" t="s">
        <v>3</v>
      </c>
      <c r="B8828" s="3" t="s">
        <v>15187</v>
      </c>
      <c r="C8828" s="3" t="s">
        <v>15187</v>
      </c>
      <c r="D8828" s="12" t="s">
        <v>22703</v>
      </c>
      <c r="E8828" s="6" t="str">
        <f t="shared" si="449"/>
        <v>module=medpd</v>
      </c>
      <c r="F8828" s="3" t="s">
        <v>114</v>
      </c>
    </row>
    <row r="8829" spans="1:6" ht="30" customHeight="1">
      <c r="A8829" s="3" t="s">
        <v>3</v>
      </c>
      <c r="B8829" s="3" t="s">
        <v>15188</v>
      </c>
      <c r="C8829" s="3" t="s">
        <v>15188</v>
      </c>
      <c r="D8829" s="12" t="s">
        <v>22704</v>
      </c>
      <c r="E8829" s="6" t="str">
        <f t="shared" si="449"/>
        <v>module=medpd</v>
      </c>
      <c r="F8829" s="3" t="s">
        <v>114</v>
      </c>
    </row>
    <row r="8830" spans="1:6" ht="30" customHeight="1">
      <c r="A8830" s="3" t="s">
        <v>3</v>
      </c>
      <c r="B8830" s="3" t="s">
        <v>15189</v>
      </c>
      <c r="C8830" s="3" t="s">
        <v>15189</v>
      </c>
      <c r="D8830" s="12" t="s">
        <v>22705</v>
      </c>
      <c r="E8830" s="6" t="str">
        <f t="shared" si="449"/>
        <v>module=medpd</v>
      </c>
      <c r="F8830" s="3" t="s">
        <v>114</v>
      </c>
    </row>
    <row r="8831" spans="1:6" ht="30" customHeight="1">
      <c r="A8831" s="3" t="s">
        <v>3</v>
      </c>
      <c r="B8831" s="3" t="s">
        <v>15190</v>
      </c>
      <c r="C8831" s="3" t="s">
        <v>15190</v>
      </c>
      <c r="D8831" s="12" t="s">
        <v>22706</v>
      </c>
      <c r="E8831" s="6" t="str">
        <f t="shared" si="449"/>
        <v>module=medpd</v>
      </c>
      <c r="F8831" s="3" t="s">
        <v>114</v>
      </c>
    </row>
    <row r="8832" spans="1:6" ht="30" customHeight="1">
      <c r="A8832" s="3" t="s">
        <v>3</v>
      </c>
      <c r="B8832" s="3" t="s">
        <v>15191</v>
      </c>
      <c r="C8832" s="3" t="s">
        <v>15191</v>
      </c>
      <c r="D8832" s="12" t="s">
        <v>22707</v>
      </c>
      <c r="E8832" s="6" t="str">
        <f t="shared" si="449"/>
        <v>module=medpd</v>
      </c>
      <c r="F8832" s="3" t="s">
        <v>114</v>
      </c>
    </row>
    <row r="8833" spans="1:6" ht="30" customHeight="1">
      <c r="A8833" s="3" t="s">
        <v>3</v>
      </c>
      <c r="B8833" s="3" t="s">
        <v>15192</v>
      </c>
      <c r="C8833" s="3" t="s">
        <v>15192</v>
      </c>
      <c r="D8833" s="12" t="s">
        <v>22708</v>
      </c>
      <c r="E8833" s="6" t="str">
        <f t="shared" si="449"/>
        <v>module=medpd</v>
      </c>
      <c r="F8833" s="3" t="s">
        <v>114</v>
      </c>
    </row>
    <row r="8834" spans="1:6" ht="30" customHeight="1">
      <c r="A8834" s="3" t="s">
        <v>3</v>
      </c>
      <c r="B8834" s="3" t="s">
        <v>15193</v>
      </c>
      <c r="C8834" s="3" t="s">
        <v>15193</v>
      </c>
      <c r="D8834" s="12" t="s">
        <v>22709</v>
      </c>
      <c r="E8834" s="6" t="str">
        <f t="shared" si="449"/>
        <v>module=medpd</v>
      </c>
      <c r="F8834" s="3" t="s">
        <v>114</v>
      </c>
    </row>
    <row r="8835" spans="1:6" ht="30" customHeight="1">
      <c r="A8835" s="3" t="s">
        <v>3</v>
      </c>
      <c r="B8835" s="3" t="s">
        <v>15194</v>
      </c>
      <c r="C8835" s="3" t="s">
        <v>15194</v>
      </c>
      <c r="D8835" s="12" t="s">
        <v>22710</v>
      </c>
      <c r="E8835" s="6" t="str">
        <f t="shared" si="449"/>
        <v>module=medpd</v>
      </c>
      <c r="F8835" s="3" t="s">
        <v>114</v>
      </c>
    </row>
    <row r="8836" spans="1:6" ht="30" customHeight="1">
      <c r="A8836" s="3" t="s">
        <v>3</v>
      </c>
      <c r="B8836" s="3" t="s">
        <v>15195</v>
      </c>
      <c r="C8836" s="3" t="s">
        <v>15195</v>
      </c>
      <c r="D8836" s="12" t="s">
        <v>22711</v>
      </c>
      <c r="E8836" s="6" t="str">
        <f t="shared" si="449"/>
        <v>module=medpd</v>
      </c>
      <c r="F8836" s="3" t="s">
        <v>114</v>
      </c>
    </row>
    <row r="8837" spans="1:6" ht="30" customHeight="1">
      <c r="A8837" s="3" t="s">
        <v>3</v>
      </c>
      <c r="B8837" s="3" t="s">
        <v>15196</v>
      </c>
      <c r="C8837" s="3" t="s">
        <v>15196</v>
      </c>
      <c r="D8837" s="12" t="s">
        <v>22712</v>
      </c>
      <c r="E8837" s="6" t="str">
        <f t="shared" si="449"/>
        <v>module=medpd</v>
      </c>
      <c r="F8837" s="3" t="s">
        <v>114</v>
      </c>
    </row>
    <row r="8838" spans="1:6" ht="30" customHeight="1">
      <c r="A8838" s="3" t="s">
        <v>3</v>
      </c>
      <c r="B8838" s="3" t="s">
        <v>15197</v>
      </c>
      <c r="C8838" s="3" t="s">
        <v>15197</v>
      </c>
      <c r="D8838" s="12" t="s">
        <v>22713</v>
      </c>
      <c r="E8838" s="6" t="str">
        <f t="shared" si="449"/>
        <v>module=medpd</v>
      </c>
      <c r="F8838" s="3" t="s">
        <v>114</v>
      </c>
    </row>
    <row r="8839" spans="1:6" ht="30" customHeight="1">
      <c r="A8839" s="3" t="s">
        <v>3</v>
      </c>
      <c r="B8839" s="3" t="s">
        <v>15198</v>
      </c>
      <c r="C8839" s="3" t="s">
        <v>15198</v>
      </c>
      <c r="D8839" s="12" t="s">
        <v>22714</v>
      </c>
      <c r="E8839" s="6" t="str">
        <f t="shared" si="449"/>
        <v>module=medpd</v>
      </c>
      <c r="F8839" s="3" t="s">
        <v>114</v>
      </c>
    </row>
    <row r="8840" spans="1:6" ht="30" customHeight="1">
      <c r="A8840" s="3" t="s">
        <v>3</v>
      </c>
      <c r="B8840" s="3" t="s">
        <v>15199</v>
      </c>
      <c r="C8840" s="3" t="s">
        <v>15199</v>
      </c>
      <c r="D8840" s="12" t="s">
        <v>22715</v>
      </c>
      <c r="E8840" s="6" t="str">
        <f t="shared" si="449"/>
        <v>module=medpd</v>
      </c>
      <c r="F8840" s="3" t="s">
        <v>114</v>
      </c>
    </row>
    <row r="8841" spans="1:6" ht="30" customHeight="1">
      <c r="A8841" s="3" t="s">
        <v>3</v>
      </c>
      <c r="B8841" s="3" t="s">
        <v>15200</v>
      </c>
      <c r="C8841" s="3" t="s">
        <v>15200</v>
      </c>
      <c r="D8841" s="12" t="s">
        <v>22716</v>
      </c>
      <c r="E8841" s="6" t="str">
        <f t="shared" si="449"/>
        <v>module=medpd</v>
      </c>
      <c r="F8841" s="3" t="s">
        <v>114</v>
      </c>
    </row>
    <row r="8842" spans="1:6" ht="30" customHeight="1">
      <c r="A8842" s="3" t="s">
        <v>3</v>
      </c>
      <c r="B8842" s="3" t="s">
        <v>15201</v>
      </c>
      <c r="C8842" s="3" t="s">
        <v>15201</v>
      </c>
      <c r="D8842" s="12" t="s">
        <v>22717</v>
      </c>
      <c r="E8842" s="6" t="str">
        <f t="shared" si="449"/>
        <v>module=medpd</v>
      </c>
      <c r="F8842" s="3" t="s">
        <v>114</v>
      </c>
    </row>
    <row r="8843" spans="1:6" ht="30" customHeight="1">
      <c r="A8843" s="3" t="s">
        <v>3</v>
      </c>
      <c r="B8843" s="3" t="s">
        <v>15202</v>
      </c>
      <c r="C8843" s="3" t="s">
        <v>15202</v>
      </c>
      <c r="D8843" s="12" t="s">
        <v>22718</v>
      </c>
      <c r="E8843" s="6" t="str">
        <f t="shared" si="449"/>
        <v>module=medpd</v>
      </c>
      <c r="F8843" s="3" t="s">
        <v>114</v>
      </c>
    </row>
    <row r="8844" spans="1:6" ht="30" customHeight="1">
      <c r="A8844" s="3" t="s">
        <v>3</v>
      </c>
      <c r="B8844" s="3" t="s">
        <v>15203</v>
      </c>
      <c r="C8844" s="3" t="s">
        <v>15203</v>
      </c>
      <c r="D8844" s="12" t="s">
        <v>22719</v>
      </c>
      <c r="E8844" s="6" t="str">
        <f t="shared" si="449"/>
        <v>module=medpd</v>
      </c>
      <c r="F8844" s="3" t="s">
        <v>114</v>
      </c>
    </row>
    <row r="8845" spans="1:6" ht="30" customHeight="1">
      <c r="A8845" s="3" t="s">
        <v>3</v>
      </c>
      <c r="B8845" s="3" t="s">
        <v>15204</v>
      </c>
      <c r="C8845" s="3" t="s">
        <v>15204</v>
      </c>
      <c r="D8845" s="12" t="s">
        <v>22720</v>
      </c>
      <c r="E8845" s="6" t="str">
        <f t="shared" si="449"/>
        <v>module=medpd</v>
      </c>
      <c r="F8845" s="3" t="s">
        <v>114</v>
      </c>
    </row>
    <row r="8846" spans="1:6" ht="30" customHeight="1">
      <c r="A8846" s="3" t="s">
        <v>3</v>
      </c>
      <c r="B8846" s="3" t="s">
        <v>15205</v>
      </c>
      <c r="C8846" s="3" t="s">
        <v>15205</v>
      </c>
      <c r="D8846" s="12" t="s">
        <v>22721</v>
      </c>
      <c r="E8846" s="6" t="str">
        <f t="shared" si="449"/>
        <v>module=medpd</v>
      </c>
      <c r="F8846" s="3" t="s">
        <v>114</v>
      </c>
    </row>
    <row r="8847" spans="1:6" ht="30" customHeight="1">
      <c r="A8847" s="3" t="s">
        <v>3</v>
      </c>
      <c r="B8847" s="3" t="s">
        <v>15206</v>
      </c>
      <c r="C8847" s="3" t="s">
        <v>15206</v>
      </c>
      <c r="D8847" s="12" t="s">
        <v>22722</v>
      </c>
      <c r="E8847" s="6" t="str">
        <f t="shared" si="449"/>
        <v>module=medpd</v>
      </c>
      <c r="F8847" s="3" t="s">
        <v>114</v>
      </c>
    </row>
    <row r="8848" spans="1:6" ht="30" customHeight="1">
      <c r="A8848" s="3" t="s">
        <v>3</v>
      </c>
      <c r="B8848" s="3" t="s">
        <v>15207</v>
      </c>
      <c r="C8848" s="3" t="s">
        <v>15207</v>
      </c>
      <c r="D8848" s="12" t="s">
        <v>22723</v>
      </c>
      <c r="E8848" s="6" t="str">
        <f t="shared" si="449"/>
        <v>module=medpd</v>
      </c>
      <c r="F8848" s="3" t="s">
        <v>114</v>
      </c>
    </row>
    <row r="8849" spans="1:6" ht="30" customHeight="1">
      <c r="A8849" s="3" t="s">
        <v>3</v>
      </c>
      <c r="B8849" s="3" t="s">
        <v>15208</v>
      </c>
      <c r="C8849" s="3" t="s">
        <v>15208</v>
      </c>
      <c r="D8849" s="12" t="s">
        <v>22724</v>
      </c>
      <c r="E8849" s="6" t="str">
        <f t="shared" ref="E8849:E8873" si="450">HYPERLINK("http://www.ssc.wisc.edu/wlsresearch/documentation/waves/?wave=grad2k&amp;module=medpd","module=medpd")</f>
        <v>module=medpd</v>
      </c>
      <c r="F8849" s="3" t="s">
        <v>114</v>
      </c>
    </row>
    <row r="8850" spans="1:6" ht="30" customHeight="1">
      <c r="A8850" s="3" t="s">
        <v>3</v>
      </c>
      <c r="B8850" s="3" t="s">
        <v>15209</v>
      </c>
      <c r="C8850" s="3" t="s">
        <v>15209</v>
      </c>
      <c r="D8850" s="12" t="s">
        <v>22725</v>
      </c>
      <c r="E8850" s="6" t="str">
        <f t="shared" si="450"/>
        <v>module=medpd</v>
      </c>
      <c r="F8850" s="3" t="s">
        <v>114</v>
      </c>
    </row>
    <row r="8851" spans="1:6" ht="30" customHeight="1">
      <c r="A8851" s="3" t="s">
        <v>3</v>
      </c>
      <c r="B8851" s="3" t="s">
        <v>15210</v>
      </c>
      <c r="C8851" s="3" t="s">
        <v>15210</v>
      </c>
      <c r="D8851" s="12" t="s">
        <v>22726</v>
      </c>
      <c r="E8851" s="6" t="str">
        <f t="shared" si="450"/>
        <v>module=medpd</v>
      </c>
      <c r="F8851" s="3" t="s">
        <v>114</v>
      </c>
    </row>
    <row r="8852" spans="1:6" ht="30" customHeight="1">
      <c r="A8852" s="3" t="s">
        <v>3</v>
      </c>
      <c r="B8852" s="3" t="s">
        <v>15211</v>
      </c>
      <c r="C8852" s="3" t="s">
        <v>15211</v>
      </c>
      <c r="D8852" s="12" t="s">
        <v>22727</v>
      </c>
      <c r="E8852" s="6" t="str">
        <f t="shared" si="450"/>
        <v>module=medpd</v>
      </c>
      <c r="F8852" s="3" t="s">
        <v>114</v>
      </c>
    </row>
    <row r="8853" spans="1:6" ht="30" customHeight="1">
      <c r="A8853" s="3" t="s">
        <v>3</v>
      </c>
      <c r="B8853" s="3" t="s">
        <v>15212</v>
      </c>
      <c r="C8853" s="3" t="s">
        <v>15212</v>
      </c>
      <c r="D8853" s="12" t="s">
        <v>22728</v>
      </c>
      <c r="E8853" s="6" t="str">
        <f t="shared" si="450"/>
        <v>module=medpd</v>
      </c>
      <c r="F8853" s="3" t="s">
        <v>114</v>
      </c>
    </row>
    <row r="8854" spans="1:6" ht="30" customHeight="1">
      <c r="A8854" s="3" t="s">
        <v>3</v>
      </c>
      <c r="B8854" s="3" t="s">
        <v>15213</v>
      </c>
      <c r="C8854" s="3" t="s">
        <v>15213</v>
      </c>
      <c r="D8854" s="12" t="s">
        <v>22729</v>
      </c>
      <c r="E8854" s="6" t="str">
        <f t="shared" si="450"/>
        <v>module=medpd</v>
      </c>
      <c r="F8854" s="3" t="s">
        <v>114</v>
      </c>
    </row>
    <row r="8855" spans="1:6" ht="30" customHeight="1">
      <c r="A8855" s="3" t="s">
        <v>3</v>
      </c>
      <c r="B8855" s="3" t="s">
        <v>15214</v>
      </c>
      <c r="C8855" s="3" t="s">
        <v>15214</v>
      </c>
      <c r="D8855" s="12" t="s">
        <v>22730</v>
      </c>
      <c r="E8855" s="6" t="str">
        <f t="shared" si="450"/>
        <v>module=medpd</v>
      </c>
      <c r="F8855" s="3" t="s">
        <v>114</v>
      </c>
    </row>
    <row r="8856" spans="1:6" ht="30" customHeight="1">
      <c r="A8856" s="3" t="s">
        <v>3</v>
      </c>
      <c r="B8856" s="3" t="s">
        <v>15215</v>
      </c>
      <c r="C8856" s="3" t="s">
        <v>15215</v>
      </c>
      <c r="D8856" s="12" t="s">
        <v>22731</v>
      </c>
      <c r="E8856" s="6" t="str">
        <f t="shared" si="450"/>
        <v>module=medpd</v>
      </c>
      <c r="F8856" s="3" t="s">
        <v>114</v>
      </c>
    </row>
    <row r="8857" spans="1:6" ht="30" customHeight="1">
      <c r="A8857" s="3" t="s">
        <v>3</v>
      </c>
      <c r="B8857" s="3" t="s">
        <v>15216</v>
      </c>
      <c r="C8857" s="3" t="s">
        <v>15216</v>
      </c>
      <c r="D8857" s="12" t="s">
        <v>22732</v>
      </c>
      <c r="E8857" s="6" t="str">
        <f t="shared" si="450"/>
        <v>module=medpd</v>
      </c>
      <c r="F8857" s="3" t="s">
        <v>114</v>
      </c>
    </row>
    <row r="8858" spans="1:6" ht="30" customHeight="1">
      <c r="A8858" s="3" t="s">
        <v>3</v>
      </c>
      <c r="B8858" s="3" t="s">
        <v>15217</v>
      </c>
      <c r="C8858" s="3" t="s">
        <v>15217</v>
      </c>
      <c r="D8858" s="12" t="s">
        <v>22733</v>
      </c>
      <c r="E8858" s="6" t="str">
        <f t="shared" si="450"/>
        <v>module=medpd</v>
      </c>
      <c r="F8858" s="3" t="s">
        <v>114</v>
      </c>
    </row>
    <row r="8859" spans="1:6" ht="30" customHeight="1">
      <c r="A8859" s="3" t="s">
        <v>3</v>
      </c>
      <c r="B8859" s="3" t="s">
        <v>15218</v>
      </c>
      <c r="C8859" s="3" t="s">
        <v>15218</v>
      </c>
      <c r="D8859" s="12" t="s">
        <v>22734</v>
      </c>
      <c r="E8859" s="6" t="str">
        <f t="shared" si="450"/>
        <v>module=medpd</v>
      </c>
      <c r="F8859" s="3" t="s">
        <v>114</v>
      </c>
    </row>
    <row r="8860" spans="1:6" ht="30" customHeight="1">
      <c r="A8860" s="3" t="s">
        <v>3</v>
      </c>
      <c r="B8860" s="3" t="s">
        <v>15219</v>
      </c>
      <c r="C8860" s="3" t="s">
        <v>15219</v>
      </c>
      <c r="D8860" s="12" t="s">
        <v>22735</v>
      </c>
      <c r="E8860" s="6" t="str">
        <f t="shared" si="450"/>
        <v>module=medpd</v>
      </c>
      <c r="F8860" s="3" t="s">
        <v>114</v>
      </c>
    </row>
    <row r="8861" spans="1:6" ht="30" customHeight="1">
      <c r="A8861" s="3" t="s">
        <v>3</v>
      </c>
      <c r="B8861" s="3" t="s">
        <v>15220</v>
      </c>
      <c r="C8861" s="3" t="s">
        <v>15220</v>
      </c>
      <c r="D8861" s="12" t="s">
        <v>22736</v>
      </c>
      <c r="E8861" s="6" t="str">
        <f t="shared" si="450"/>
        <v>module=medpd</v>
      </c>
      <c r="F8861" s="3" t="s">
        <v>114</v>
      </c>
    </row>
    <row r="8862" spans="1:6" ht="30" customHeight="1">
      <c r="A8862" s="3" t="s">
        <v>3</v>
      </c>
      <c r="B8862" s="3" t="s">
        <v>15221</v>
      </c>
      <c r="C8862" s="3" t="s">
        <v>15221</v>
      </c>
      <c r="D8862" s="12" t="s">
        <v>22737</v>
      </c>
      <c r="E8862" s="6" t="str">
        <f t="shared" si="450"/>
        <v>module=medpd</v>
      </c>
      <c r="F8862" s="3" t="s">
        <v>114</v>
      </c>
    </row>
    <row r="8863" spans="1:6" ht="30" customHeight="1">
      <c r="A8863" s="3" t="s">
        <v>3</v>
      </c>
      <c r="B8863" s="3" t="s">
        <v>15222</v>
      </c>
      <c r="C8863" s="3" t="s">
        <v>15222</v>
      </c>
      <c r="D8863" s="12" t="s">
        <v>22738</v>
      </c>
      <c r="E8863" s="6" t="str">
        <f t="shared" si="450"/>
        <v>module=medpd</v>
      </c>
      <c r="F8863" s="3" t="s">
        <v>114</v>
      </c>
    </row>
    <row r="8864" spans="1:6" ht="30" customHeight="1">
      <c r="A8864" s="3" t="s">
        <v>3</v>
      </c>
      <c r="B8864" s="3" t="s">
        <v>15223</v>
      </c>
      <c r="C8864" s="3" t="s">
        <v>15223</v>
      </c>
      <c r="D8864" s="12" t="s">
        <v>22739</v>
      </c>
      <c r="E8864" s="6" t="str">
        <f t="shared" si="450"/>
        <v>module=medpd</v>
      </c>
      <c r="F8864" s="3" t="s">
        <v>114</v>
      </c>
    </row>
    <row r="8865" spans="1:6" ht="30" customHeight="1">
      <c r="A8865" s="3" t="s">
        <v>3</v>
      </c>
      <c r="B8865" s="3" t="s">
        <v>15224</v>
      </c>
      <c r="C8865" s="3" t="s">
        <v>15224</v>
      </c>
      <c r="D8865" s="12" t="s">
        <v>22740</v>
      </c>
      <c r="E8865" s="6" t="str">
        <f t="shared" si="450"/>
        <v>module=medpd</v>
      </c>
      <c r="F8865" s="3" t="s">
        <v>114</v>
      </c>
    </row>
    <row r="8866" spans="1:6" ht="30" customHeight="1">
      <c r="A8866" s="3" t="s">
        <v>3</v>
      </c>
      <c r="B8866" s="3" t="s">
        <v>15225</v>
      </c>
      <c r="C8866" s="3" t="s">
        <v>15225</v>
      </c>
      <c r="D8866" s="12" t="s">
        <v>22741</v>
      </c>
      <c r="E8866" s="6" t="str">
        <f t="shared" si="450"/>
        <v>module=medpd</v>
      </c>
      <c r="F8866" s="3" t="s">
        <v>114</v>
      </c>
    </row>
    <row r="8867" spans="1:6" ht="30" customHeight="1">
      <c r="A8867" s="3" t="s">
        <v>3</v>
      </c>
      <c r="B8867" s="3" t="s">
        <v>15226</v>
      </c>
      <c r="C8867" s="3" t="s">
        <v>15226</v>
      </c>
      <c r="D8867" s="12" t="s">
        <v>22742</v>
      </c>
      <c r="E8867" s="6" t="str">
        <f t="shared" si="450"/>
        <v>module=medpd</v>
      </c>
      <c r="F8867" s="3" t="s">
        <v>114</v>
      </c>
    </row>
    <row r="8868" spans="1:6" ht="30" customHeight="1">
      <c r="A8868" s="3" t="s">
        <v>3</v>
      </c>
      <c r="B8868" s="3" t="s">
        <v>15227</v>
      </c>
      <c r="C8868" s="3" t="s">
        <v>15227</v>
      </c>
      <c r="D8868" s="12" t="s">
        <v>22743</v>
      </c>
      <c r="E8868" s="6" t="str">
        <f t="shared" si="450"/>
        <v>module=medpd</v>
      </c>
      <c r="F8868" s="3" t="s">
        <v>114</v>
      </c>
    </row>
    <row r="8869" spans="1:6" ht="30" customHeight="1">
      <c r="A8869" s="3" t="s">
        <v>3</v>
      </c>
      <c r="B8869" s="3" t="s">
        <v>15228</v>
      </c>
      <c r="C8869" s="3" t="s">
        <v>15228</v>
      </c>
      <c r="D8869" s="12" t="s">
        <v>22744</v>
      </c>
      <c r="E8869" s="6" t="str">
        <f t="shared" si="450"/>
        <v>module=medpd</v>
      </c>
      <c r="F8869" s="3" t="s">
        <v>114</v>
      </c>
    </row>
    <row r="8870" spans="1:6" ht="30" customHeight="1">
      <c r="A8870" s="3" t="s">
        <v>3</v>
      </c>
      <c r="B8870" s="3" t="s">
        <v>15229</v>
      </c>
      <c r="C8870" s="3" t="s">
        <v>15229</v>
      </c>
      <c r="D8870" s="12" t="s">
        <v>22745</v>
      </c>
      <c r="E8870" s="6" t="str">
        <f t="shared" si="450"/>
        <v>module=medpd</v>
      </c>
      <c r="F8870" s="3" t="s">
        <v>114</v>
      </c>
    </row>
    <row r="8871" spans="1:6" ht="30" customHeight="1">
      <c r="A8871" s="3" t="s">
        <v>3</v>
      </c>
      <c r="B8871" s="3" t="s">
        <v>15230</v>
      </c>
      <c r="C8871" s="3" t="s">
        <v>15230</v>
      </c>
      <c r="D8871" s="12" t="s">
        <v>22746</v>
      </c>
      <c r="E8871" s="6" t="str">
        <f t="shared" si="450"/>
        <v>module=medpd</v>
      </c>
      <c r="F8871" s="3" t="s">
        <v>114</v>
      </c>
    </row>
    <row r="8872" spans="1:6" ht="30" customHeight="1">
      <c r="A8872" s="3" t="s">
        <v>3</v>
      </c>
      <c r="B8872" s="3" t="s">
        <v>15231</v>
      </c>
      <c r="C8872" s="3" t="s">
        <v>15231</v>
      </c>
      <c r="D8872" s="12" t="s">
        <v>22747</v>
      </c>
      <c r="E8872" s="6" t="str">
        <f t="shared" si="450"/>
        <v>module=medpd</v>
      </c>
      <c r="F8872" s="3" t="s">
        <v>114</v>
      </c>
    </row>
    <row r="8873" spans="1:6" ht="30" customHeight="1">
      <c r="A8873" s="3" t="s">
        <v>3</v>
      </c>
      <c r="B8873" s="3" t="s">
        <v>15232</v>
      </c>
      <c r="C8873" s="3" t="s">
        <v>15232</v>
      </c>
      <c r="D8873" s="12" t="s">
        <v>22748</v>
      </c>
      <c r="E8873" s="6" t="str">
        <f t="shared" si="450"/>
        <v>module=medpd</v>
      </c>
      <c r="F8873" s="3" t="s">
        <v>114</v>
      </c>
    </row>
    <row r="8874" spans="1:6" ht="30" customHeight="1">
      <c r="A8874" s="3" t="s">
        <v>4</v>
      </c>
      <c r="B8874" s="3" t="s">
        <v>15233</v>
      </c>
      <c r="C8874" s="3" t="s">
        <v>15233</v>
      </c>
      <c r="D8874" s="12" t="s">
        <v>22749</v>
      </c>
      <c r="E8874" s="3" t="s">
        <v>114</v>
      </c>
      <c r="F8874" s="6" t="str">
        <f t="shared" ref="F8874:F8887" si="451">HYPERLINK("http://www.ssc.wisc.edu/wlsresearch/documentation/waves/?wave=sib2k&amp;module=sncat","module=sncat")</f>
        <v>module=sncat</v>
      </c>
    </row>
    <row r="8875" spans="1:6" ht="30" customHeight="1">
      <c r="A8875" s="3" t="s">
        <v>4</v>
      </c>
      <c r="B8875" s="3" t="s">
        <v>15234</v>
      </c>
      <c r="C8875" s="3" t="s">
        <v>15234</v>
      </c>
      <c r="D8875" s="12" t="s">
        <v>22750</v>
      </c>
      <c r="E8875" s="3" t="s">
        <v>114</v>
      </c>
      <c r="F8875" s="6" t="str">
        <f t="shared" si="451"/>
        <v>module=sncat</v>
      </c>
    </row>
    <row r="8876" spans="1:6" ht="30" customHeight="1">
      <c r="A8876" s="3" t="s">
        <v>4</v>
      </c>
      <c r="B8876" s="3" t="s">
        <v>15235</v>
      </c>
      <c r="C8876" s="3" t="s">
        <v>15235</v>
      </c>
      <c r="D8876" s="12" t="s">
        <v>22751</v>
      </c>
      <c r="E8876" s="3" t="s">
        <v>114</v>
      </c>
      <c r="F8876" s="6" t="str">
        <f t="shared" si="451"/>
        <v>module=sncat</v>
      </c>
    </row>
    <row r="8877" spans="1:6" ht="30" customHeight="1">
      <c r="A8877" s="3" t="s">
        <v>4</v>
      </c>
      <c r="B8877" s="3" t="s">
        <v>15236</v>
      </c>
      <c r="C8877" s="3" t="s">
        <v>15236</v>
      </c>
      <c r="D8877" s="12" t="s">
        <v>22752</v>
      </c>
      <c r="E8877" s="3" t="s">
        <v>114</v>
      </c>
      <c r="F8877" s="6" t="str">
        <f t="shared" si="451"/>
        <v>module=sncat</v>
      </c>
    </row>
    <row r="8878" spans="1:6" ht="30" customHeight="1">
      <c r="A8878" s="3" t="s">
        <v>4</v>
      </c>
      <c r="B8878" s="3" t="s">
        <v>15237</v>
      </c>
      <c r="C8878" s="3" t="s">
        <v>15237</v>
      </c>
      <c r="D8878" s="12" t="s">
        <v>22753</v>
      </c>
      <c r="E8878" s="3" t="s">
        <v>114</v>
      </c>
      <c r="F8878" s="6" t="str">
        <f t="shared" si="451"/>
        <v>module=sncat</v>
      </c>
    </row>
    <row r="8879" spans="1:6" ht="30" customHeight="1">
      <c r="A8879" s="3" t="s">
        <v>4</v>
      </c>
      <c r="B8879" s="3" t="s">
        <v>15238</v>
      </c>
      <c r="C8879" s="3" t="s">
        <v>15238</v>
      </c>
      <c r="D8879" s="12" t="s">
        <v>22752</v>
      </c>
      <c r="E8879" s="3" t="s">
        <v>114</v>
      </c>
      <c r="F8879" s="6" t="str">
        <f t="shared" si="451"/>
        <v>module=sncat</v>
      </c>
    </row>
    <row r="8880" spans="1:6" ht="30" customHeight="1">
      <c r="A8880" s="3" t="s">
        <v>4</v>
      </c>
      <c r="B8880" s="3" t="s">
        <v>15239</v>
      </c>
      <c r="C8880" s="3" t="s">
        <v>15239</v>
      </c>
      <c r="D8880" s="12" t="s">
        <v>22754</v>
      </c>
      <c r="E8880" s="3" t="s">
        <v>114</v>
      </c>
      <c r="F8880" s="6" t="str">
        <f t="shared" si="451"/>
        <v>module=sncat</v>
      </c>
    </row>
    <row r="8881" spans="1:6" ht="30" customHeight="1">
      <c r="A8881" s="3" t="s">
        <v>4</v>
      </c>
      <c r="B8881" s="3" t="s">
        <v>15240</v>
      </c>
      <c r="C8881" s="3" t="s">
        <v>15240</v>
      </c>
      <c r="D8881" s="12" t="s">
        <v>22755</v>
      </c>
      <c r="E8881" s="3" t="s">
        <v>114</v>
      </c>
      <c r="F8881" s="6" t="str">
        <f t="shared" si="451"/>
        <v>module=sncat</v>
      </c>
    </row>
    <row r="8882" spans="1:6" ht="30" customHeight="1">
      <c r="A8882" s="3" t="s">
        <v>4</v>
      </c>
      <c r="B8882" s="3" t="s">
        <v>15241</v>
      </c>
      <c r="C8882" s="3" t="s">
        <v>15241</v>
      </c>
      <c r="D8882" s="12" t="s">
        <v>22756</v>
      </c>
      <c r="E8882" s="3" t="s">
        <v>114</v>
      </c>
      <c r="F8882" s="6" t="str">
        <f t="shared" si="451"/>
        <v>module=sncat</v>
      </c>
    </row>
    <row r="8883" spans="1:6" ht="30" customHeight="1">
      <c r="A8883" s="3" t="s">
        <v>4</v>
      </c>
      <c r="B8883" s="3" t="s">
        <v>15242</v>
      </c>
      <c r="C8883" s="3" t="s">
        <v>15242</v>
      </c>
      <c r="D8883" s="12" t="s">
        <v>22752</v>
      </c>
      <c r="E8883" s="3" t="s">
        <v>114</v>
      </c>
      <c r="F8883" s="6" t="str">
        <f t="shared" si="451"/>
        <v>module=sncat</v>
      </c>
    </row>
    <row r="8884" spans="1:6" ht="30" customHeight="1">
      <c r="A8884" s="3" t="s">
        <v>4</v>
      </c>
      <c r="B8884" s="3" t="s">
        <v>15243</v>
      </c>
      <c r="C8884" s="3" t="s">
        <v>15243</v>
      </c>
      <c r="D8884" s="12" t="s">
        <v>22757</v>
      </c>
      <c r="E8884" s="3" t="s">
        <v>114</v>
      </c>
      <c r="F8884" s="6" t="str">
        <f t="shared" si="451"/>
        <v>module=sncat</v>
      </c>
    </row>
    <row r="8885" spans="1:6" ht="30" customHeight="1">
      <c r="A8885" s="3" t="s">
        <v>4</v>
      </c>
      <c r="B8885" s="3" t="s">
        <v>15244</v>
      </c>
      <c r="C8885" s="3" t="s">
        <v>15244</v>
      </c>
      <c r="D8885" s="12" t="s">
        <v>22752</v>
      </c>
      <c r="E8885" s="3" t="s">
        <v>114</v>
      </c>
      <c r="F8885" s="6" t="str">
        <f t="shared" si="451"/>
        <v>module=sncat</v>
      </c>
    </row>
    <row r="8886" spans="1:6" ht="30" customHeight="1">
      <c r="A8886" s="3" t="s">
        <v>4</v>
      </c>
      <c r="B8886" s="3" t="s">
        <v>15245</v>
      </c>
      <c r="C8886" s="3" t="s">
        <v>15245</v>
      </c>
      <c r="D8886" s="12" t="s">
        <v>22758</v>
      </c>
      <c r="E8886" s="3" t="s">
        <v>114</v>
      </c>
      <c r="F8886" s="6" t="str">
        <f t="shared" si="451"/>
        <v>module=sncat</v>
      </c>
    </row>
    <row r="8887" spans="1:6" ht="30" customHeight="1">
      <c r="A8887" s="3" t="s">
        <v>4</v>
      </c>
      <c r="B8887" s="3" t="s">
        <v>15246</v>
      </c>
      <c r="C8887" s="3" t="s">
        <v>15246</v>
      </c>
      <c r="D8887" s="12" t="s">
        <v>22759</v>
      </c>
      <c r="E8887" s="3" t="s">
        <v>114</v>
      </c>
      <c r="F8887" s="6" t="str">
        <f t="shared" si="451"/>
        <v>module=sncat</v>
      </c>
    </row>
    <row r="8888" spans="1:6" ht="30" customHeight="1">
      <c r="A8888" s="3" t="s">
        <v>2</v>
      </c>
      <c r="B8888" s="3" t="s">
        <v>22769</v>
      </c>
      <c r="C8888" s="3" t="s">
        <v>23484</v>
      </c>
      <c r="D8888" s="12" t="s">
        <v>24008</v>
      </c>
      <c r="E8888" s="6" t="str">
        <f t="shared" ref="E8888:E8905" si="452">HYPERLINK("http://www.ssc.wisc.edu/wlsresearch/documentation/waves/?wave=spouse2k&amp;module=hbeg","module=hbeg")</f>
        <v>module=hbeg</v>
      </c>
      <c r="F8888" s="6" t="str">
        <f t="shared" ref="F8888:F8905" si="453">HYPERLINK("http://www.ssc.wisc.edu/wlsresearch/documentation/waves/?wave=sibspouse2k&amp;module=ubeg","module=ubeg")</f>
        <v>module=ubeg</v>
      </c>
    </row>
    <row r="8889" spans="1:6" ht="30" customHeight="1">
      <c r="A8889" s="3" t="s">
        <v>2</v>
      </c>
      <c r="B8889" s="3" t="s">
        <v>22770</v>
      </c>
      <c r="C8889" s="3" t="s">
        <v>23485</v>
      </c>
      <c r="D8889" s="12" t="s">
        <v>24009</v>
      </c>
      <c r="E8889" s="6" t="str">
        <f t="shared" si="452"/>
        <v>module=hbeg</v>
      </c>
      <c r="F8889" s="6" t="str">
        <f t="shared" si="453"/>
        <v>module=ubeg</v>
      </c>
    </row>
    <row r="8890" spans="1:6" ht="30" customHeight="1">
      <c r="A8890" s="3" t="s">
        <v>2</v>
      </c>
      <c r="B8890" s="3" t="s">
        <v>22771</v>
      </c>
      <c r="C8890" s="3" t="s">
        <v>23486</v>
      </c>
      <c r="D8890" s="12" t="s">
        <v>24010</v>
      </c>
      <c r="E8890" s="6" t="str">
        <f t="shared" si="452"/>
        <v>module=hbeg</v>
      </c>
      <c r="F8890" s="6" t="str">
        <f t="shared" si="453"/>
        <v>module=ubeg</v>
      </c>
    </row>
    <row r="8891" spans="1:6" ht="30" customHeight="1">
      <c r="A8891" s="3" t="s">
        <v>2</v>
      </c>
      <c r="B8891" s="3" t="s">
        <v>22772</v>
      </c>
      <c r="C8891" s="3" t="s">
        <v>23487</v>
      </c>
      <c r="D8891" s="12" t="s">
        <v>24011</v>
      </c>
      <c r="E8891" s="6" t="str">
        <f t="shared" si="452"/>
        <v>module=hbeg</v>
      </c>
      <c r="F8891" s="6" t="str">
        <f t="shared" si="453"/>
        <v>module=ubeg</v>
      </c>
    </row>
    <row r="8892" spans="1:6" ht="30" customHeight="1">
      <c r="A8892" s="3" t="s">
        <v>2</v>
      </c>
      <c r="B8892" s="3" t="s">
        <v>22773</v>
      </c>
      <c r="C8892" s="3" t="s">
        <v>23488</v>
      </c>
      <c r="D8892" s="12" t="s">
        <v>18476</v>
      </c>
      <c r="E8892" s="6" t="str">
        <f t="shared" si="452"/>
        <v>module=hbeg</v>
      </c>
      <c r="F8892" s="6" t="str">
        <f t="shared" si="453"/>
        <v>module=ubeg</v>
      </c>
    </row>
    <row r="8893" spans="1:6" ht="30" customHeight="1">
      <c r="A8893" s="3" t="s">
        <v>2</v>
      </c>
      <c r="B8893" s="3" t="s">
        <v>22774</v>
      </c>
      <c r="C8893" s="3" t="s">
        <v>23489</v>
      </c>
      <c r="D8893" s="12" t="s">
        <v>18494</v>
      </c>
      <c r="E8893" s="6" t="str">
        <f t="shared" si="452"/>
        <v>module=hbeg</v>
      </c>
      <c r="F8893" s="6" t="str">
        <f t="shared" si="453"/>
        <v>module=ubeg</v>
      </c>
    </row>
    <row r="8894" spans="1:6" ht="30" customHeight="1">
      <c r="A8894" s="3" t="s">
        <v>2</v>
      </c>
      <c r="B8894" s="3" t="s">
        <v>22775</v>
      </c>
      <c r="C8894" s="3" t="s">
        <v>23490</v>
      </c>
      <c r="D8894" s="12" t="s">
        <v>24012</v>
      </c>
      <c r="E8894" s="6" t="str">
        <f t="shared" si="452"/>
        <v>module=hbeg</v>
      </c>
      <c r="F8894" s="6" t="str">
        <f t="shared" si="453"/>
        <v>module=ubeg</v>
      </c>
    </row>
    <row r="8895" spans="1:6" ht="30" customHeight="1">
      <c r="A8895" s="3" t="s">
        <v>2</v>
      </c>
      <c r="B8895" s="3" t="s">
        <v>22776</v>
      </c>
      <c r="C8895" s="3" t="s">
        <v>23491</v>
      </c>
      <c r="D8895" s="12" t="s">
        <v>24013</v>
      </c>
      <c r="E8895" s="6" t="str">
        <f t="shared" si="452"/>
        <v>module=hbeg</v>
      </c>
      <c r="F8895" s="6" t="str">
        <f t="shared" si="453"/>
        <v>module=ubeg</v>
      </c>
    </row>
    <row r="8896" spans="1:6" ht="30" customHeight="1">
      <c r="A8896" s="3" t="s">
        <v>2</v>
      </c>
      <c r="B8896" s="3" t="s">
        <v>22777</v>
      </c>
      <c r="C8896" s="3" t="s">
        <v>23492</v>
      </c>
      <c r="D8896" s="12" t="s">
        <v>24014</v>
      </c>
      <c r="E8896" s="6" t="str">
        <f t="shared" si="452"/>
        <v>module=hbeg</v>
      </c>
      <c r="F8896" s="6" t="str">
        <f t="shared" si="453"/>
        <v>module=ubeg</v>
      </c>
    </row>
    <row r="8897" spans="1:6" ht="30" customHeight="1">
      <c r="A8897" s="3" t="s">
        <v>2</v>
      </c>
      <c r="B8897" s="3" t="s">
        <v>22778</v>
      </c>
      <c r="C8897" s="3" t="s">
        <v>23493</v>
      </c>
      <c r="D8897" s="12" t="s">
        <v>24015</v>
      </c>
      <c r="E8897" s="6" t="str">
        <f t="shared" si="452"/>
        <v>module=hbeg</v>
      </c>
      <c r="F8897" s="6" t="str">
        <f t="shared" si="453"/>
        <v>module=ubeg</v>
      </c>
    </row>
    <row r="8898" spans="1:6" ht="30" customHeight="1">
      <c r="A8898" s="3" t="s">
        <v>2</v>
      </c>
      <c r="B8898" s="3" t="s">
        <v>22779</v>
      </c>
      <c r="C8898" s="3" t="s">
        <v>23494</v>
      </c>
      <c r="D8898" s="12" t="s">
        <v>24016</v>
      </c>
      <c r="E8898" s="6" t="str">
        <f t="shared" si="452"/>
        <v>module=hbeg</v>
      </c>
      <c r="F8898" s="6" t="str">
        <f t="shared" si="453"/>
        <v>module=ubeg</v>
      </c>
    </row>
    <row r="8899" spans="1:6" ht="30" customHeight="1">
      <c r="A8899" s="3" t="s">
        <v>2</v>
      </c>
      <c r="B8899" s="3" t="s">
        <v>22780</v>
      </c>
      <c r="C8899" s="3" t="s">
        <v>23495</v>
      </c>
      <c r="D8899" s="12" t="s">
        <v>24017</v>
      </c>
      <c r="E8899" s="6" t="str">
        <f t="shared" si="452"/>
        <v>module=hbeg</v>
      </c>
      <c r="F8899" s="6" t="str">
        <f t="shared" si="453"/>
        <v>module=ubeg</v>
      </c>
    </row>
    <row r="8900" spans="1:6" ht="30" customHeight="1">
      <c r="A8900" s="3" t="s">
        <v>2</v>
      </c>
      <c r="B8900" s="3" t="s">
        <v>22781</v>
      </c>
      <c r="C8900" s="3" t="s">
        <v>23496</v>
      </c>
      <c r="D8900" s="12" t="s">
        <v>24018</v>
      </c>
      <c r="E8900" s="6" t="str">
        <f t="shared" si="452"/>
        <v>module=hbeg</v>
      </c>
      <c r="F8900" s="6" t="str">
        <f t="shared" si="453"/>
        <v>module=ubeg</v>
      </c>
    </row>
    <row r="8901" spans="1:6" ht="30" customHeight="1">
      <c r="A8901" s="3" t="s">
        <v>2</v>
      </c>
      <c r="B8901" s="3" t="s">
        <v>22782</v>
      </c>
      <c r="C8901" s="3" t="s">
        <v>23497</v>
      </c>
      <c r="D8901" s="12" t="s">
        <v>24019</v>
      </c>
      <c r="E8901" s="6" t="str">
        <f t="shared" si="452"/>
        <v>module=hbeg</v>
      </c>
      <c r="F8901" s="6" t="str">
        <f t="shared" si="453"/>
        <v>module=ubeg</v>
      </c>
    </row>
    <row r="8902" spans="1:6" ht="30" customHeight="1">
      <c r="A8902" s="3" t="s">
        <v>2</v>
      </c>
      <c r="B8902" s="3" t="s">
        <v>22783</v>
      </c>
      <c r="C8902" s="3" t="s">
        <v>23498</v>
      </c>
      <c r="D8902" s="12" t="s">
        <v>24020</v>
      </c>
      <c r="E8902" s="6" t="str">
        <f t="shared" si="452"/>
        <v>module=hbeg</v>
      </c>
      <c r="F8902" s="6" t="str">
        <f t="shared" si="453"/>
        <v>module=ubeg</v>
      </c>
    </row>
    <row r="8903" spans="1:6" ht="30" customHeight="1">
      <c r="A8903" s="3" t="s">
        <v>2</v>
      </c>
      <c r="B8903" s="3" t="s">
        <v>22784</v>
      </c>
      <c r="C8903" s="3" t="s">
        <v>23499</v>
      </c>
      <c r="D8903" s="12" t="s">
        <v>24021</v>
      </c>
      <c r="E8903" s="6" t="str">
        <f t="shared" si="452"/>
        <v>module=hbeg</v>
      </c>
      <c r="F8903" s="6" t="str">
        <f t="shared" si="453"/>
        <v>module=ubeg</v>
      </c>
    </row>
    <row r="8904" spans="1:6" ht="30" customHeight="1">
      <c r="A8904" s="3" t="s">
        <v>2</v>
      </c>
      <c r="B8904" s="3" t="s">
        <v>22785</v>
      </c>
      <c r="C8904" s="3" t="s">
        <v>23500</v>
      </c>
      <c r="D8904" s="12" t="s">
        <v>24022</v>
      </c>
      <c r="E8904" s="6" t="str">
        <f t="shared" si="452"/>
        <v>module=hbeg</v>
      </c>
      <c r="F8904" s="6" t="str">
        <f t="shared" si="453"/>
        <v>module=ubeg</v>
      </c>
    </row>
    <row r="8905" spans="1:6" ht="30" customHeight="1">
      <c r="A8905" s="3" t="s">
        <v>2</v>
      </c>
      <c r="B8905" s="3" t="s">
        <v>22786</v>
      </c>
      <c r="C8905" s="3" t="s">
        <v>23501</v>
      </c>
      <c r="D8905" s="12" t="s">
        <v>24023</v>
      </c>
      <c r="E8905" s="6" t="str">
        <f t="shared" si="452"/>
        <v>module=hbeg</v>
      </c>
      <c r="F8905" s="6" t="str">
        <f t="shared" si="453"/>
        <v>module=ubeg</v>
      </c>
    </row>
    <row r="8906" spans="1:6" ht="30" customHeight="1">
      <c r="A8906" s="3" t="s">
        <v>3</v>
      </c>
      <c r="B8906" s="3" t="s">
        <v>22787</v>
      </c>
      <c r="C8906" s="3" t="s">
        <v>22787</v>
      </c>
      <c r="D8906" s="12" t="s">
        <v>24024</v>
      </c>
      <c r="E8906" s="6" t="str">
        <f t="shared" ref="E8906:E8937" si="454">HYPERLINK("http://www.ssc.wisc.edu/wlsresearch/documentation/waves/?wave=spouse2k&amp;module=hbeg2","module=hbeg2")</f>
        <v>module=hbeg2</v>
      </c>
      <c r="F8906" s="3" t="s">
        <v>114</v>
      </c>
    </row>
    <row r="8907" spans="1:6" ht="30" customHeight="1">
      <c r="A8907" s="3" t="s">
        <v>3</v>
      </c>
      <c r="B8907" s="3" t="s">
        <v>22788</v>
      </c>
      <c r="C8907" s="3" t="s">
        <v>22788</v>
      </c>
      <c r="D8907" s="12" t="s">
        <v>24025</v>
      </c>
      <c r="E8907" s="6" t="str">
        <f t="shared" si="454"/>
        <v>module=hbeg2</v>
      </c>
      <c r="F8907" s="3" t="s">
        <v>114</v>
      </c>
    </row>
    <row r="8908" spans="1:6" ht="30" customHeight="1">
      <c r="A8908" s="3" t="s">
        <v>3</v>
      </c>
      <c r="B8908" s="3" t="s">
        <v>22789</v>
      </c>
      <c r="C8908" s="3" t="s">
        <v>22789</v>
      </c>
      <c r="D8908" s="12" t="s">
        <v>24026</v>
      </c>
      <c r="E8908" s="6" t="str">
        <f t="shared" si="454"/>
        <v>module=hbeg2</v>
      </c>
      <c r="F8908" s="3" t="s">
        <v>114</v>
      </c>
    </row>
    <row r="8909" spans="1:6" ht="30" customHeight="1">
      <c r="A8909" s="3" t="s">
        <v>3</v>
      </c>
      <c r="B8909" s="3" t="s">
        <v>22790</v>
      </c>
      <c r="C8909" s="3" t="s">
        <v>22790</v>
      </c>
      <c r="D8909" s="12" t="s">
        <v>24027</v>
      </c>
      <c r="E8909" s="6" t="str">
        <f t="shared" si="454"/>
        <v>module=hbeg2</v>
      </c>
      <c r="F8909" s="3" t="s">
        <v>114</v>
      </c>
    </row>
    <row r="8910" spans="1:6" ht="30" customHeight="1">
      <c r="A8910" s="3" t="s">
        <v>3</v>
      </c>
      <c r="B8910" s="3" t="s">
        <v>22791</v>
      </c>
      <c r="C8910" s="3" t="s">
        <v>22791</v>
      </c>
      <c r="D8910" s="12" t="s">
        <v>24028</v>
      </c>
      <c r="E8910" s="6" t="str">
        <f t="shared" si="454"/>
        <v>module=hbeg2</v>
      </c>
      <c r="F8910" s="3" t="s">
        <v>114</v>
      </c>
    </row>
    <row r="8911" spans="1:6" ht="30" customHeight="1">
      <c r="A8911" s="3" t="s">
        <v>3</v>
      </c>
      <c r="B8911" s="3" t="s">
        <v>22792</v>
      </c>
      <c r="C8911" s="3" t="s">
        <v>22792</v>
      </c>
      <c r="D8911" s="12" t="s">
        <v>24029</v>
      </c>
      <c r="E8911" s="6" t="str">
        <f t="shared" si="454"/>
        <v>module=hbeg2</v>
      </c>
      <c r="F8911" s="3" t="s">
        <v>114</v>
      </c>
    </row>
    <row r="8912" spans="1:6" ht="30" customHeight="1">
      <c r="A8912" s="3" t="s">
        <v>3</v>
      </c>
      <c r="B8912" s="3" t="s">
        <v>22793</v>
      </c>
      <c r="C8912" s="3" t="s">
        <v>22793</v>
      </c>
      <c r="D8912" s="12" t="s">
        <v>24030</v>
      </c>
      <c r="E8912" s="6" t="str">
        <f t="shared" si="454"/>
        <v>module=hbeg2</v>
      </c>
      <c r="F8912" s="3" t="s">
        <v>114</v>
      </c>
    </row>
    <row r="8913" spans="1:6" ht="30" customHeight="1">
      <c r="A8913" s="3" t="s">
        <v>3</v>
      </c>
      <c r="B8913" s="3" t="s">
        <v>22794</v>
      </c>
      <c r="C8913" s="3" t="s">
        <v>22794</v>
      </c>
      <c r="D8913" s="12" t="s">
        <v>24031</v>
      </c>
      <c r="E8913" s="6" t="str">
        <f t="shared" si="454"/>
        <v>module=hbeg2</v>
      </c>
      <c r="F8913" s="3" t="s">
        <v>114</v>
      </c>
    </row>
    <row r="8914" spans="1:6" ht="30" customHeight="1">
      <c r="A8914" s="3" t="s">
        <v>3</v>
      </c>
      <c r="B8914" s="3" t="s">
        <v>22795</v>
      </c>
      <c r="C8914" s="3" t="s">
        <v>22795</v>
      </c>
      <c r="D8914" s="12" t="s">
        <v>24032</v>
      </c>
      <c r="E8914" s="6" t="str">
        <f t="shared" si="454"/>
        <v>module=hbeg2</v>
      </c>
      <c r="F8914" s="3" t="s">
        <v>114</v>
      </c>
    </row>
    <row r="8915" spans="1:6" ht="30" customHeight="1">
      <c r="A8915" s="3" t="s">
        <v>3</v>
      </c>
      <c r="B8915" s="3" t="s">
        <v>22796</v>
      </c>
      <c r="C8915" s="3" t="s">
        <v>22796</v>
      </c>
      <c r="D8915" s="12" t="s">
        <v>24033</v>
      </c>
      <c r="E8915" s="6" t="str">
        <f t="shared" si="454"/>
        <v>module=hbeg2</v>
      </c>
      <c r="F8915" s="3" t="s">
        <v>114</v>
      </c>
    </row>
    <row r="8916" spans="1:6" ht="30" customHeight="1">
      <c r="A8916" s="3" t="s">
        <v>3</v>
      </c>
      <c r="B8916" s="3" t="s">
        <v>22797</v>
      </c>
      <c r="C8916" s="3" t="s">
        <v>22797</v>
      </c>
      <c r="D8916" s="12" t="s">
        <v>24034</v>
      </c>
      <c r="E8916" s="6" t="str">
        <f t="shared" si="454"/>
        <v>module=hbeg2</v>
      </c>
      <c r="F8916" s="3" t="s">
        <v>114</v>
      </c>
    </row>
    <row r="8917" spans="1:6" ht="30" customHeight="1">
      <c r="A8917" s="3" t="s">
        <v>3</v>
      </c>
      <c r="B8917" s="3" t="s">
        <v>22798</v>
      </c>
      <c r="C8917" s="3" t="s">
        <v>22798</v>
      </c>
      <c r="D8917" s="12" t="s">
        <v>24035</v>
      </c>
      <c r="E8917" s="6" t="str">
        <f t="shared" si="454"/>
        <v>module=hbeg2</v>
      </c>
      <c r="F8917" s="3" t="s">
        <v>114</v>
      </c>
    </row>
    <row r="8918" spans="1:6" ht="30" customHeight="1">
      <c r="A8918" s="3" t="s">
        <v>3</v>
      </c>
      <c r="B8918" s="3" t="s">
        <v>22799</v>
      </c>
      <c r="C8918" s="3" t="s">
        <v>22799</v>
      </c>
      <c r="D8918" s="12" t="s">
        <v>24036</v>
      </c>
      <c r="E8918" s="6" t="str">
        <f t="shared" si="454"/>
        <v>module=hbeg2</v>
      </c>
      <c r="F8918" s="3" t="s">
        <v>114</v>
      </c>
    </row>
    <row r="8919" spans="1:6" ht="30" customHeight="1">
      <c r="A8919" s="3" t="s">
        <v>3</v>
      </c>
      <c r="B8919" s="3" t="s">
        <v>22800</v>
      </c>
      <c r="C8919" s="3" t="s">
        <v>22800</v>
      </c>
      <c r="D8919" s="12" t="s">
        <v>24037</v>
      </c>
      <c r="E8919" s="6" t="str">
        <f t="shared" si="454"/>
        <v>module=hbeg2</v>
      </c>
      <c r="F8919" s="3" t="s">
        <v>114</v>
      </c>
    </row>
    <row r="8920" spans="1:6" ht="30" customHeight="1">
      <c r="A8920" s="3" t="s">
        <v>3</v>
      </c>
      <c r="B8920" s="3" t="s">
        <v>22801</v>
      </c>
      <c r="C8920" s="3" t="s">
        <v>22801</v>
      </c>
      <c r="D8920" s="12" t="s">
        <v>24038</v>
      </c>
      <c r="E8920" s="6" t="str">
        <f t="shared" si="454"/>
        <v>module=hbeg2</v>
      </c>
      <c r="F8920" s="3" t="s">
        <v>114</v>
      </c>
    </row>
    <row r="8921" spans="1:6" ht="30" customHeight="1">
      <c r="A8921" s="3" t="s">
        <v>3</v>
      </c>
      <c r="B8921" s="3" t="s">
        <v>22802</v>
      </c>
      <c r="C8921" s="3" t="s">
        <v>22802</v>
      </c>
      <c r="D8921" s="12" t="s">
        <v>24039</v>
      </c>
      <c r="E8921" s="6" t="str">
        <f t="shared" si="454"/>
        <v>module=hbeg2</v>
      </c>
      <c r="F8921" s="3" t="s">
        <v>114</v>
      </c>
    </row>
    <row r="8922" spans="1:6" ht="30" customHeight="1">
      <c r="A8922" s="3" t="s">
        <v>3</v>
      </c>
      <c r="B8922" s="3" t="s">
        <v>22803</v>
      </c>
      <c r="C8922" s="3" t="s">
        <v>22803</v>
      </c>
      <c r="D8922" s="12" t="s">
        <v>24040</v>
      </c>
      <c r="E8922" s="6" t="str">
        <f t="shared" si="454"/>
        <v>module=hbeg2</v>
      </c>
      <c r="F8922" s="3" t="s">
        <v>114</v>
      </c>
    </row>
    <row r="8923" spans="1:6" ht="30" customHeight="1">
      <c r="A8923" s="3" t="s">
        <v>3</v>
      </c>
      <c r="B8923" s="3" t="s">
        <v>22804</v>
      </c>
      <c r="C8923" s="3" t="s">
        <v>22804</v>
      </c>
      <c r="D8923" s="12" t="s">
        <v>24041</v>
      </c>
      <c r="E8923" s="6" t="str">
        <f t="shared" si="454"/>
        <v>module=hbeg2</v>
      </c>
      <c r="F8923" s="3" t="s">
        <v>114</v>
      </c>
    </row>
    <row r="8924" spans="1:6" ht="30" customHeight="1">
      <c r="A8924" s="3" t="s">
        <v>3</v>
      </c>
      <c r="B8924" s="3" t="s">
        <v>22805</v>
      </c>
      <c r="C8924" s="3" t="s">
        <v>22805</v>
      </c>
      <c r="D8924" s="12" t="s">
        <v>24042</v>
      </c>
      <c r="E8924" s="6" t="str">
        <f t="shared" si="454"/>
        <v>module=hbeg2</v>
      </c>
      <c r="F8924" s="3" t="s">
        <v>114</v>
      </c>
    </row>
    <row r="8925" spans="1:6" ht="30" customHeight="1">
      <c r="A8925" s="3" t="s">
        <v>3</v>
      </c>
      <c r="B8925" s="3" t="s">
        <v>22806</v>
      </c>
      <c r="C8925" s="3" t="s">
        <v>22806</v>
      </c>
      <c r="D8925" s="12" t="s">
        <v>24043</v>
      </c>
      <c r="E8925" s="6" t="str">
        <f t="shared" si="454"/>
        <v>module=hbeg2</v>
      </c>
      <c r="F8925" s="3" t="s">
        <v>114</v>
      </c>
    </row>
    <row r="8926" spans="1:6" ht="30" customHeight="1">
      <c r="A8926" s="3" t="s">
        <v>3</v>
      </c>
      <c r="B8926" s="3" t="s">
        <v>22807</v>
      </c>
      <c r="C8926" s="3" t="s">
        <v>22807</v>
      </c>
      <c r="D8926" s="12" t="s">
        <v>24044</v>
      </c>
      <c r="E8926" s="6" t="str">
        <f t="shared" si="454"/>
        <v>module=hbeg2</v>
      </c>
      <c r="F8926" s="3" t="s">
        <v>114</v>
      </c>
    </row>
    <row r="8927" spans="1:6" ht="30" customHeight="1">
      <c r="A8927" s="3" t="s">
        <v>3</v>
      </c>
      <c r="B8927" s="3" t="s">
        <v>22808</v>
      </c>
      <c r="C8927" s="3" t="s">
        <v>22808</v>
      </c>
      <c r="D8927" s="12" t="s">
        <v>24045</v>
      </c>
      <c r="E8927" s="6" t="str">
        <f t="shared" si="454"/>
        <v>module=hbeg2</v>
      </c>
      <c r="F8927" s="3" t="s">
        <v>114</v>
      </c>
    </row>
    <row r="8928" spans="1:6" ht="30" customHeight="1">
      <c r="A8928" s="3" t="s">
        <v>3</v>
      </c>
      <c r="B8928" s="3" t="s">
        <v>22809</v>
      </c>
      <c r="C8928" s="3" t="s">
        <v>22809</v>
      </c>
      <c r="D8928" s="12" t="s">
        <v>24046</v>
      </c>
      <c r="E8928" s="6" t="str">
        <f t="shared" si="454"/>
        <v>module=hbeg2</v>
      </c>
      <c r="F8928" s="3" t="s">
        <v>114</v>
      </c>
    </row>
    <row r="8929" spans="1:6" ht="30" customHeight="1">
      <c r="A8929" s="3" t="s">
        <v>3</v>
      </c>
      <c r="B8929" s="3" t="s">
        <v>22810</v>
      </c>
      <c r="C8929" s="3" t="s">
        <v>22810</v>
      </c>
      <c r="D8929" s="12" t="s">
        <v>24047</v>
      </c>
      <c r="E8929" s="6" t="str">
        <f t="shared" si="454"/>
        <v>module=hbeg2</v>
      </c>
      <c r="F8929" s="3" t="s">
        <v>114</v>
      </c>
    </row>
    <row r="8930" spans="1:6" ht="30" customHeight="1">
      <c r="A8930" s="3" t="s">
        <v>3</v>
      </c>
      <c r="B8930" s="3" t="s">
        <v>22811</v>
      </c>
      <c r="C8930" s="3" t="s">
        <v>22811</v>
      </c>
      <c r="D8930" s="12" t="s">
        <v>24048</v>
      </c>
      <c r="E8930" s="6" t="str">
        <f t="shared" si="454"/>
        <v>module=hbeg2</v>
      </c>
      <c r="F8930" s="3" t="s">
        <v>114</v>
      </c>
    </row>
    <row r="8931" spans="1:6" ht="30" customHeight="1">
      <c r="A8931" s="3" t="s">
        <v>3</v>
      </c>
      <c r="B8931" s="3" t="s">
        <v>22812</v>
      </c>
      <c r="C8931" s="3" t="s">
        <v>22812</v>
      </c>
      <c r="D8931" s="12" t="s">
        <v>24049</v>
      </c>
      <c r="E8931" s="6" t="str">
        <f t="shared" si="454"/>
        <v>module=hbeg2</v>
      </c>
      <c r="F8931" s="3" t="s">
        <v>114</v>
      </c>
    </row>
    <row r="8932" spans="1:6" ht="30" customHeight="1">
      <c r="A8932" s="3" t="s">
        <v>3</v>
      </c>
      <c r="B8932" s="3" t="s">
        <v>22813</v>
      </c>
      <c r="C8932" s="3" t="s">
        <v>22813</v>
      </c>
      <c r="D8932" s="12" t="s">
        <v>24050</v>
      </c>
      <c r="E8932" s="6" t="str">
        <f t="shared" si="454"/>
        <v>module=hbeg2</v>
      </c>
      <c r="F8932" s="3" t="s">
        <v>114</v>
      </c>
    </row>
    <row r="8933" spans="1:6" ht="30" customHeight="1">
      <c r="A8933" s="3" t="s">
        <v>3</v>
      </c>
      <c r="B8933" s="3" t="s">
        <v>22814</v>
      </c>
      <c r="C8933" s="3" t="s">
        <v>22814</v>
      </c>
      <c r="D8933" s="12" t="s">
        <v>24051</v>
      </c>
      <c r="E8933" s="6" t="str">
        <f t="shared" si="454"/>
        <v>module=hbeg2</v>
      </c>
      <c r="F8933" s="3" t="s">
        <v>114</v>
      </c>
    </row>
    <row r="8934" spans="1:6" ht="30" customHeight="1">
      <c r="A8934" s="3" t="s">
        <v>3</v>
      </c>
      <c r="B8934" s="3" t="s">
        <v>22815</v>
      </c>
      <c r="C8934" s="3" t="s">
        <v>22815</v>
      </c>
      <c r="D8934" s="12" t="s">
        <v>24052</v>
      </c>
      <c r="E8934" s="6" t="str">
        <f t="shared" si="454"/>
        <v>module=hbeg2</v>
      </c>
      <c r="F8934" s="3" t="s">
        <v>114</v>
      </c>
    </row>
    <row r="8935" spans="1:6" ht="30" customHeight="1">
      <c r="A8935" s="3" t="s">
        <v>3</v>
      </c>
      <c r="B8935" s="3" t="s">
        <v>22816</v>
      </c>
      <c r="C8935" s="3" t="s">
        <v>22816</v>
      </c>
      <c r="D8935" s="12" t="s">
        <v>24053</v>
      </c>
      <c r="E8935" s="6" t="str">
        <f t="shared" si="454"/>
        <v>module=hbeg2</v>
      </c>
      <c r="F8935" s="3" t="s">
        <v>114</v>
      </c>
    </row>
    <row r="8936" spans="1:6" ht="30" customHeight="1">
      <c r="A8936" s="3" t="s">
        <v>3</v>
      </c>
      <c r="B8936" s="3" t="s">
        <v>22817</v>
      </c>
      <c r="C8936" s="3" t="s">
        <v>22817</v>
      </c>
      <c r="D8936" s="12" t="s">
        <v>24054</v>
      </c>
      <c r="E8936" s="6" t="str">
        <f t="shared" si="454"/>
        <v>module=hbeg2</v>
      </c>
      <c r="F8936" s="3" t="s">
        <v>114</v>
      </c>
    </row>
    <row r="8937" spans="1:6" ht="30" customHeight="1">
      <c r="A8937" s="3" t="s">
        <v>3</v>
      </c>
      <c r="B8937" s="3" t="s">
        <v>22818</v>
      </c>
      <c r="C8937" s="3" t="s">
        <v>22818</v>
      </c>
      <c r="D8937" s="12" t="s">
        <v>24055</v>
      </c>
      <c r="E8937" s="6" t="str">
        <f t="shared" si="454"/>
        <v>module=hbeg2</v>
      </c>
      <c r="F8937" s="3" t="s">
        <v>114</v>
      </c>
    </row>
    <row r="8938" spans="1:6" ht="30" customHeight="1">
      <c r="A8938" s="3" t="s">
        <v>3</v>
      </c>
      <c r="B8938" s="3" t="s">
        <v>22819</v>
      </c>
      <c r="C8938" s="3" t="s">
        <v>22819</v>
      </c>
      <c r="D8938" s="12" t="s">
        <v>24056</v>
      </c>
      <c r="E8938" s="6" t="str">
        <f t="shared" ref="E8938:E8969" si="455">HYPERLINK("http://www.ssc.wisc.edu/wlsresearch/documentation/waves/?wave=spouse2k&amp;module=hbeg2","module=hbeg2")</f>
        <v>module=hbeg2</v>
      </c>
      <c r="F8938" s="3" t="s">
        <v>114</v>
      </c>
    </row>
    <row r="8939" spans="1:6" ht="30" customHeight="1">
      <c r="A8939" s="3" t="s">
        <v>3</v>
      </c>
      <c r="B8939" s="3" t="s">
        <v>22820</v>
      </c>
      <c r="C8939" s="3" t="s">
        <v>22820</v>
      </c>
      <c r="D8939" s="12" t="s">
        <v>24057</v>
      </c>
      <c r="E8939" s="6" t="str">
        <f t="shared" si="455"/>
        <v>module=hbeg2</v>
      </c>
      <c r="F8939" s="3" t="s">
        <v>114</v>
      </c>
    </row>
    <row r="8940" spans="1:6" ht="30" customHeight="1">
      <c r="A8940" s="3" t="s">
        <v>3</v>
      </c>
      <c r="B8940" s="3" t="s">
        <v>22821</v>
      </c>
      <c r="C8940" s="3" t="s">
        <v>22821</v>
      </c>
      <c r="D8940" s="12" t="s">
        <v>24058</v>
      </c>
      <c r="E8940" s="6" t="str">
        <f t="shared" si="455"/>
        <v>module=hbeg2</v>
      </c>
      <c r="F8940" s="3" t="s">
        <v>114</v>
      </c>
    </row>
    <row r="8941" spans="1:6" ht="30" customHeight="1">
      <c r="A8941" s="3" t="s">
        <v>3</v>
      </c>
      <c r="B8941" s="3" t="s">
        <v>22822</v>
      </c>
      <c r="C8941" s="3" t="s">
        <v>22822</v>
      </c>
      <c r="D8941" s="12" t="s">
        <v>24059</v>
      </c>
      <c r="E8941" s="6" t="str">
        <f t="shared" si="455"/>
        <v>module=hbeg2</v>
      </c>
      <c r="F8941" s="3" t="s">
        <v>114</v>
      </c>
    </row>
    <row r="8942" spans="1:6" ht="30" customHeight="1">
      <c r="A8942" s="3" t="s">
        <v>3</v>
      </c>
      <c r="B8942" s="3" t="s">
        <v>22823</v>
      </c>
      <c r="C8942" s="3" t="s">
        <v>22823</v>
      </c>
      <c r="D8942" s="12" t="s">
        <v>24060</v>
      </c>
      <c r="E8942" s="6" t="str">
        <f t="shared" si="455"/>
        <v>module=hbeg2</v>
      </c>
      <c r="F8942" s="3" t="s">
        <v>114</v>
      </c>
    </row>
    <row r="8943" spans="1:6" ht="30" customHeight="1">
      <c r="A8943" s="3" t="s">
        <v>3</v>
      </c>
      <c r="B8943" s="3" t="s">
        <v>22824</v>
      </c>
      <c r="C8943" s="3" t="s">
        <v>22824</v>
      </c>
      <c r="D8943" s="12" t="s">
        <v>24061</v>
      </c>
      <c r="E8943" s="6" t="str">
        <f t="shared" si="455"/>
        <v>module=hbeg2</v>
      </c>
      <c r="F8943" s="3" t="s">
        <v>114</v>
      </c>
    </row>
    <row r="8944" spans="1:6" ht="30" customHeight="1">
      <c r="A8944" s="3" t="s">
        <v>3</v>
      </c>
      <c r="B8944" s="3" t="s">
        <v>22825</v>
      </c>
      <c r="C8944" s="3" t="s">
        <v>22825</v>
      </c>
      <c r="D8944" s="12" t="s">
        <v>24062</v>
      </c>
      <c r="E8944" s="6" t="str">
        <f t="shared" si="455"/>
        <v>module=hbeg2</v>
      </c>
      <c r="F8944" s="3" t="s">
        <v>114</v>
      </c>
    </row>
    <row r="8945" spans="1:6" ht="30" customHeight="1">
      <c r="A8945" s="3" t="s">
        <v>3</v>
      </c>
      <c r="B8945" s="3" t="s">
        <v>22826</v>
      </c>
      <c r="C8945" s="3" t="s">
        <v>22826</v>
      </c>
      <c r="D8945" s="12" t="s">
        <v>24063</v>
      </c>
      <c r="E8945" s="6" t="str">
        <f t="shared" si="455"/>
        <v>module=hbeg2</v>
      </c>
      <c r="F8945" s="3" t="s">
        <v>114</v>
      </c>
    </row>
    <row r="8946" spans="1:6" ht="30" customHeight="1">
      <c r="A8946" s="3" t="s">
        <v>3</v>
      </c>
      <c r="B8946" s="3" t="s">
        <v>22827</v>
      </c>
      <c r="C8946" s="3" t="s">
        <v>22827</v>
      </c>
      <c r="D8946" s="12" t="s">
        <v>24064</v>
      </c>
      <c r="E8946" s="6" t="str">
        <f t="shared" si="455"/>
        <v>module=hbeg2</v>
      </c>
      <c r="F8946" s="3" t="s">
        <v>114</v>
      </c>
    </row>
    <row r="8947" spans="1:6" ht="30" customHeight="1">
      <c r="A8947" s="3" t="s">
        <v>3</v>
      </c>
      <c r="B8947" s="3" t="s">
        <v>22828</v>
      </c>
      <c r="C8947" s="3" t="s">
        <v>22828</v>
      </c>
      <c r="D8947" s="12" t="s">
        <v>24065</v>
      </c>
      <c r="E8947" s="6" t="str">
        <f t="shared" si="455"/>
        <v>module=hbeg2</v>
      </c>
      <c r="F8947" s="3" t="s">
        <v>114</v>
      </c>
    </row>
    <row r="8948" spans="1:6" ht="30" customHeight="1">
      <c r="A8948" s="3" t="s">
        <v>3</v>
      </c>
      <c r="B8948" s="3" t="s">
        <v>22829</v>
      </c>
      <c r="C8948" s="3" t="s">
        <v>22829</v>
      </c>
      <c r="D8948" s="12" t="s">
        <v>24066</v>
      </c>
      <c r="E8948" s="6" t="str">
        <f t="shared" si="455"/>
        <v>module=hbeg2</v>
      </c>
      <c r="F8948" s="3" t="s">
        <v>114</v>
      </c>
    </row>
    <row r="8949" spans="1:6" ht="30" customHeight="1">
      <c r="A8949" s="3" t="s">
        <v>3</v>
      </c>
      <c r="B8949" s="3" t="s">
        <v>22830</v>
      </c>
      <c r="C8949" s="3" t="s">
        <v>22830</v>
      </c>
      <c r="D8949" s="12" t="s">
        <v>24067</v>
      </c>
      <c r="E8949" s="6" t="str">
        <f t="shared" si="455"/>
        <v>module=hbeg2</v>
      </c>
      <c r="F8949" s="3" t="s">
        <v>114</v>
      </c>
    </row>
    <row r="8950" spans="1:6" ht="30" customHeight="1">
      <c r="A8950" s="3" t="s">
        <v>3</v>
      </c>
      <c r="B8950" s="3" t="s">
        <v>22831</v>
      </c>
      <c r="C8950" s="3" t="s">
        <v>22831</v>
      </c>
      <c r="D8950" s="12" t="s">
        <v>24068</v>
      </c>
      <c r="E8950" s="6" t="str">
        <f t="shared" si="455"/>
        <v>module=hbeg2</v>
      </c>
      <c r="F8950" s="3" t="s">
        <v>114</v>
      </c>
    </row>
    <row r="8951" spans="1:6" ht="30" customHeight="1">
      <c r="A8951" s="3" t="s">
        <v>3</v>
      </c>
      <c r="B8951" s="3" t="s">
        <v>22832</v>
      </c>
      <c r="C8951" s="3" t="s">
        <v>22832</v>
      </c>
      <c r="D8951" s="12" t="s">
        <v>24069</v>
      </c>
      <c r="E8951" s="6" t="str">
        <f t="shared" si="455"/>
        <v>module=hbeg2</v>
      </c>
      <c r="F8951" s="3" t="s">
        <v>114</v>
      </c>
    </row>
    <row r="8952" spans="1:6" ht="30" customHeight="1">
      <c r="A8952" s="3" t="s">
        <v>3</v>
      </c>
      <c r="B8952" s="3" t="s">
        <v>22833</v>
      </c>
      <c r="C8952" s="3" t="s">
        <v>22833</v>
      </c>
      <c r="D8952" s="12" t="s">
        <v>24070</v>
      </c>
      <c r="E8952" s="6" t="str">
        <f t="shared" si="455"/>
        <v>module=hbeg2</v>
      </c>
      <c r="F8952" s="3" t="s">
        <v>114</v>
      </c>
    </row>
    <row r="8953" spans="1:6" ht="30" customHeight="1">
      <c r="A8953" s="3" t="s">
        <v>3</v>
      </c>
      <c r="B8953" s="3" t="s">
        <v>22834</v>
      </c>
      <c r="C8953" s="3" t="s">
        <v>22834</v>
      </c>
      <c r="D8953" s="12" t="s">
        <v>24071</v>
      </c>
      <c r="E8953" s="6" t="str">
        <f t="shared" si="455"/>
        <v>module=hbeg2</v>
      </c>
      <c r="F8953" s="3" t="s">
        <v>114</v>
      </c>
    </row>
    <row r="8954" spans="1:6" ht="30" customHeight="1">
      <c r="A8954" s="3" t="s">
        <v>3</v>
      </c>
      <c r="B8954" s="3" t="s">
        <v>22835</v>
      </c>
      <c r="C8954" s="3" t="s">
        <v>22835</v>
      </c>
      <c r="D8954" s="12" t="s">
        <v>24072</v>
      </c>
      <c r="E8954" s="6" t="str">
        <f t="shared" si="455"/>
        <v>module=hbeg2</v>
      </c>
      <c r="F8954" s="3" t="s">
        <v>114</v>
      </c>
    </row>
    <row r="8955" spans="1:6" ht="30" customHeight="1">
      <c r="A8955" s="3" t="s">
        <v>3</v>
      </c>
      <c r="B8955" s="3" t="s">
        <v>22836</v>
      </c>
      <c r="C8955" s="3" t="s">
        <v>22836</v>
      </c>
      <c r="D8955" s="12" t="s">
        <v>24073</v>
      </c>
      <c r="E8955" s="6" t="str">
        <f t="shared" si="455"/>
        <v>module=hbeg2</v>
      </c>
      <c r="F8955" s="3" t="s">
        <v>114</v>
      </c>
    </row>
    <row r="8956" spans="1:6" ht="30" customHeight="1">
      <c r="A8956" s="3" t="s">
        <v>3</v>
      </c>
      <c r="B8956" s="3" t="s">
        <v>22837</v>
      </c>
      <c r="C8956" s="3" t="s">
        <v>22837</v>
      </c>
      <c r="D8956" s="12" t="s">
        <v>24074</v>
      </c>
      <c r="E8956" s="6" t="str">
        <f t="shared" si="455"/>
        <v>module=hbeg2</v>
      </c>
      <c r="F8956" s="3" t="s">
        <v>114</v>
      </c>
    </row>
    <row r="8957" spans="1:6" ht="30" customHeight="1">
      <c r="A8957" s="3" t="s">
        <v>3</v>
      </c>
      <c r="B8957" s="3" t="s">
        <v>22838</v>
      </c>
      <c r="C8957" s="3" t="s">
        <v>22838</v>
      </c>
      <c r="D8957" s="12" t="s">
        <v>24075</v>
      </c>
      <c r="E8957" s="6" t="str">
        <f t="shared" si="455"/>
        <v>module=hbeg2</v>
      </c>
      <c r="F8957" s="3" t="s">
        <v>114</v>
      </c>
    </row>
    <row r="8958" spans="1:6" ht="30" customHeight="1">
      <c r="A8958" s="3" t="s">
        <v>3</v>
      </c>
      <c r="B8958" s="3" t="s">
        <v>22839</v>
      </c>
      <c r="C8958" s="3" t="s">
        <v>22839</v>
      </c>
      <c r="D8958" s="12" t="s">
        <v>24076</v>
      </c>
      <c r="E8958" s="6" t="str">
        <f t="shared" si="455"/>
        <v>module=hbeg2</v>
      </c>
      <c r="F8958" s="3" t="s">
        <v>114</v>
      </c>
    </row>
    <row r="8959" spans="1:6" ht="30" customHeight="1">
      <c r="A8959" s="3" t="s">
        <v>3</v>
      </c>
      <c r="B8959" s="3" t="s">
        <v>22840</v>
      </c>
      <c r="C8959" s="3" t="s">
        <v>22840</v>
      </c>
      <c r="D8959" s="12" t="s">
        <v>24077</v>
      </c>
      <c r="E8959" s="6" t="str">
        <f t="shared" si="455"/>
        <v>module=hbeg2</v>
      </c>
      <c r="F8959" s="3" t="s">
        <v>114</v>
      </c>
    </row>
    <row r="8960" spans="1:6" ht="30" customHeight="1">
      <c r="A8960" s="3" t="s">
        <v>3</v>
      </c>
      <c r="B8960" s="3" t="s">
        <v>22841</v>
      </c>
      <c r="C8960" s="3" t="s">
        <v>22841</v>
      </c>
      <c r="D8960" s="12" t="s">
        <v>24078</v>
      </c>
      <c r="E8960" s="6" t="str">
        <f t="shared" si="455"/>
        <v>module=hbeg2</v>
      </c>
      <c r="F8960" s="3" t="s">
        <v>114</v>
      </c>
    </row>
    <row r="8961" spans="1:6" ht="30" customHeight="1">
      <c r="A8961" s="3" t="s">
        <v>3</v>
      </c>
      <c r="B8961" s="3" t="s">
        <v>22842</v>
      </c>
      <c r="C8961" s="3" t="s">
        <v>22842</v>
      </c>
      <c r="D8961" s="12" t="s">
        <v>24079</v>
      </c>
      <c r="E8961" s="6" t="str">
        <f t="shared" si="455"/>
        <v>module=hbeg2</v>
      </c>
      <c r="F8961" s="3" t="s">
        <v>114</v>
      </c>
    </row>
    <row r="8962" spans="1:6" ht="30" customHeight="1">
      <c r="A8962" s="3" t="s">
        <v>3</v>
      </c>
      <c r="B8962" s="3" t="s">
        <v>22843</v>
      </c>
      <c r="C8962" s="3" t="s">
        <v>22843</v>
      </c>
      <c r="D8962" s="12" t="s">
        <v>24080</v>
      </c>
      <c r="E8962" s="6" t="str">
        <f t="shared" si="455"/>
        <v>module=hbeg2</v>
      </c>
      <c r="F8962" s="3" t="s">
        <v>114</v>
      </c>
    </row>
    <row r="8963" spans="1:6" ht="30" customHeight="1">
      <c r="A8963" s="3" t="s">
        <v>3</v>
      </c>
      <c r="B8963" s="3" t="s">
        <v>22844</v>
      </c>
      <c r="C8963" s="3" t="s">
        <v>22844</v>
      </c>
      <c r="D8963" s="12" t="s">
        <v>24081</v>
      </c>
      <c r="E8963" s="6" t="str">
        <f t="shared" si="455"/>
        <v>module=hbeg2</v>
      </c>
      <c r="F8963" s="3" t="s">
        <v>114</v>
      </c>
    </row>
    <row r="8964" spans="1:6" ht="30" customHeight="1">
      <c r="A8964" s="3" t="s">
        <v>3</v>
      </c>
      <c r="B8964" s="3" t="s">
        <v>22845</v>
      </c>
      <c r="C8964" s="3" t="s">
        <v>22845</v>
      </c>
      <c r="D8964" s="12" t="s">
        <v>24082</v>
      </c>
      <c r="E8964" s="6" t="str">
        <f t="shared" si="455"/>
        <v>module=hbeg2</v>
      </c>
      <c r="F8964" s="3" t="s">
        <v>114</v>
      </c>
    </row>
    <row r="8965" spans="1:6" ht="30" customHeight="1">
      <c r="A8965" s="3" t="s">
        <v>3</v>
      </c>
      <c r="B8965" s="3" t="s">
        <v>22846</v>
      </c>
      <c r="C8965" s="3" t="s">
        <v>22846</v>
      </c>
      <c r="D8965" s="12" t="s">
        <v>24083</v>
      </c>
      <c r="E8965" s="6" t="str">
        <f t="shared" si="455"/>
        <v>module=hbeg2</v>
      </c>
      <c r="F8965" s="3" t="s">
        <v>114</v>
      </c>
    </row>
    <row r="8966" spans="1:6" ht="30" customHeight="1">
      <c r="A8966" s="3" t="s">
        <v>3</v>
      </c>
      <c r="B8966" s="3" t="s">
        <v>22847</v>
      </c>
      <c r="C8966" s="3" t="s">
        <v>22847</v>
      </c>
      <c r="D8966" s="12" t="s">
        <v>24084</v>
      </c>
      <c r="E8966" s="6" t="str">
        <f t="shared" si="455"/>
        <v>module=hbeg2</v>
      </c>
      <c r="F8966" s="3" t="s">
        <v>114</v>
      </c>
    </row>
    <row r="8967" spans="1:6" ht="30" customHeight="1">
      <c r="A8967" s="3" t="s">
        <v>3</v>
      </c>
      <c r="B8967" s="3" t="s">
        <v>22848</v>
      </c>
      <c r="C8967" s="3" t="s">
        <v>22848</v>
      </c>
      <c r="D8967" s="12" t="s">
        <v>24085</v>
      </c>
      <c r="E8967" s="6" t="str">
        <f t="shared" si="455"/>
        <v>module=hbeg2</v>
      </c>
      <c r="F8967" s="3" t="s">
        <v>114</v>
      </c>
    </row>
    <row r="8968" spans="1:6" ht="30" customHeight="1">
      <c r="A8968" s="3" t="s">
        <v>3</v>
      </c>
      <c r="B8968" s="3" t="s">
        <v>22849</v>
      </c>
      <c r="C8968" s="3" t="s">
        <v>22849</v>
      </c>
      <c r="D8968" s="12" t="s">
        <v>24086</v>
      </c>
      <c r="E8968" s="6" t="str">
        <f t="shared" si="455"/>
        <v>module=hbeg2</v>
      </c>
      <c r="F8968" s="3" t="s">
        <v>114</v>
      </c>
    </row>
    <row r="8969" spans="1:6" ht="30" customHeight="1">
      <c r="A8969" s="3" t="s">
        <v>3</v>
      </c>
      <c r="B8969" s="3" t="s">
        <v>22850</v>
      </c>
      <c r="C8969" s="3" t="s">
        <v>22850</v>
      </c>
      <c r="D8969" s="12" t="s">
        <v>24087</v>
      </c>
      <c r="E8969" s="6" t="str">
        <f t="shared" si="455"/>
        <v>module=hbeg2</v>
      </c>
      <c r="F8969" s="3" t="s">
        <v>114</v>
      </c>
    </row>
    <row r="8970" spans="1:6" ht="30" customHeight="1">
      <c r="A8970" s="3" t="s">
        <v>3</v>
      </c>
      <c r="B8970" s="3" t="s">
        <v>22851</v>
      </c>
      <c r="C8970" s="3" t="s">
        <v>22851</v>
      </c>
      <c r="D8970" s="12" t="s">
        <v>24088</v>
      </c>
      <c r="E8970" s="6" t="str">
        <f t="shared" ref="E8970:E9001" si="456">HYPERLINK("http://www.ssc.wisc.edu/wlsresearch/documentation/waves/?wave=spouse2k&amp;module=hbeg2","module=hbeg2")</f>
        <v>module=hbeg2</v>
      </c>
      <c r="F8970" s="3" t="s">
        <v>114</v>
      </c>
    </row>
    <row r="8971" spans="1:6" ht="30" customHeight="1">
      <c r="A8971" s="3" t="s">
        <v>3</v>
      </c>
      <c r="B8971" s="3" t="s">
        <v>22852</v>
      </c>
      <c r="C8971" s="3" t="s">
        <v>22852</v>
      </c>
      <c r="D8971" s="12" t="s">
        <v>24089</v>
      </c>
      <c r="E8971" s="6" t="str">
        <f t="shared" si="456"/>
        <v>module=hbeg2</v>
      </c>
      <c r="F8971" s="3" t="s">
        <v>114</v>
      </c>
    </row>
    <row r="8972" spans="1:6" ht="30" customHeight="1">
      <c r="A8972" s="3" t="s">
        <v>3</v>
      </c>
      <c r="B8972" s="3" t="s">
        <v>22853</v>
      </c>
      <c r="C8972" s="3" t="s">
        <v>22853</v>
      </c>
      <c r="D8972" s="12" t="s">
        <v>24090</v>
      </c>
      <c r="E8972" s="6" t="str">
        <f t="shared" si="456"/>
        <v>module=hbeg2</v>
      </c>
      <c r="F8972" s="3" t="s">
        <v>114</v>
      </c>
    </row>
    <row r="8973" spans="1:6" ht="30" customHeight="1">
      <c r="A8973" s="3" t="s">
        <v>3</v>
      </c>
      <c r="B8973" s="3" t="s">
        <v>22854</v>
      </c>
      <c r="C8973" s="3" t="s">
        <v>22854</v>
      </c>
      <c r="D8973" s="12" t="s">
        <v>24091</v>
      </c>
      <c r="E8973" s="6" t="str">
        <f t="shared" si="456"/>
        <v>module=hbeg2</v>
      </c>
      <c r="F8973" s="3" t="s">
        <v>114</v>
      </c>
    </row>
    <row r="8974" spans="1:6" ht="30" customHeight="1">
      <c r="A8974" s="3" t="s">
        <v>3</v>
      </c>
      <c r="B8974" s="3" t="s">
        <v>22855</v>
      </c>
      <c r="C8974" s="3" t="s">
        <v>22855</v>
      </c>
      <c r="D8974" s="12" t="s">
        <v>24092</v>
      </c>
      <c r="E8974" s="6" t="str">
        <f t="shared" si="456"/>
        <v>module=hbeg2</v>
      </c>
      <c r="F8974" s="3" t="s">
        <v>114</v>
      </c>
    </row>
    <row r="8975" spans="1:6" ht="30" customHeight="1">
      <c r="A8975" s="3" t="s">
        <v>3</v>
      </c>
      <c r="B8975" s="3" t="s">
        <v>22856</v>
      </c>
      <c r="C8975" s="3" t="s">
        <v>22856</v>
      </c>
      <c r="D8975" s="12" t="s">
        <v>24093</v>
      </c>
      <c r="E8975" s="6" t="str">
        <f t="shared" si="456"/>
        <v>module=hbeg2</v>
      </c>
      <c r="F8975" s="3" t="s">
        <v>114</v>
      </c>
    </row>
    <row r="8976" spans="1:6" ht="30" customHeight="1">
      <c r="A8976" s="3" t="s">
        <v>3</v>
      </c>
      <c r="B8976" s="3" t="s">
        <v>22857</v>
      </c>
      <c r="C8976" s="3" t="s">
        <v>22857</v>
      </c>
      <c r="D8976" s="12" t="s">
        <v>24094</v>
      </c>
      <c r="E8976" s="6" t="str">
        <f t="shared" si="456"/>
        <v>module=hbeg2</v>
      </c>
      <c r="F8976" s="3" t="s">
        <v>114</v>
      </c>
    </row>
    <row r="8977" spans="1:6" ht="30" customHeight="1">
      <c r="A8977" s="3" t="s">
        <v>3</v>
      </c>
      <c r="B8977" s="3" t="s">
        <v>22858</v>
      </c>
      <c r="C8977" s="3" t="s">
        <v>22858</v>
      </c>
      <c r="D8977" s="12" t="s">
        <v>24095</v>
      </c>
      <c r="E8977" s="6" t="str">
        <f t="shared" si="456"/>
        <v>module=hbeg2</v>
      </c>
      <c r="F8977" s="3" t="s">
        <v>114</v>
      </c>
    </row>
    <row r="8978" spans="1:6" ht="30" customHeight="1">
      <c r="A8978" s="3" t="s">
        <v>3</v>
      </c>
      <c r="B8978" s="3" t="s">
        <v>22859</v>
      </c>
      <c r="C8978" s="3" t="s">
        <v>22859</v>
      </c>
      <c r="D8978" s="12" t="s">
        <v>24096</v>
      </c>
      <c r="E8978" s="6" t="str">
        <f t="shared" si="456"/>
        <v>module=hbeg2</v>
      </c>
      <c r="F8978" s="3" t="s">
        <v>114</v>
      </c>
    </row>
    <row r="8979" spans="1:6" ht="30" customHeight="1">
      <c r="A8979" s="3" t="s">
        <v>3</v>
      </c>
      <c r="B8979" s="3" t="s">
        <v>22860</v>
      </c>
      <c r="C8979" s="3" t="s">
        <v>22860</v>
      </c>
      <c r="D8979" s="12" t="s">
        <v>24097</v>
      </c>
      <c r="E8979" s="6" t="str">
        <f t="shared" si="456"/>
        <v>module=hbeg2</v>
      </c>
      <c r="F8979" s="3" t="s">
        <v>114</v>
      </c>
    </row>
    <row r="8980" spans="1:6" ht="30" customHeight="1">
      <c r="A8980" s="3" t="s">
        <v>3</v>
      </c>
      <c r="B8980" s="3" t="s">
        <v>22861</v>
      </c>
      <c r="C8980" s="3" t="s">
        <v>22861</v>
      </c>
      <c r="D8980" s="12" t="s">
        <v>24098</v>
      </c>
      <c r="E8980" s="6" t="str">
        <f t="shared" si="456"/>
        <v>module=hbeg2</v>
      </c>
      <c r="F8980" s="3" t="s">
        <v>114</v>
      </c>
    </row>
    <row r="8981" spans="1:6" ht="30" customHeight="1">
      <c r="A8981" s="3" t="s">
        <v>3</v>
      </c>
      <c r="B8981" s="3" t="s">
        <v>22862</v>
      </c>
      <c r="C8981" s="3" t="s">
        <v>22862</v>
      </c>
      <c r="D8981" s="12" t="s">
        <v>24099</v>
      </c>
      <c r="E8981" s="6" t="str">
        <f t="shared" si="456"/>
        <v>module=hbeg2</v>
      </c>
      <c r="F8981" s="3" t="s">
        <v>114</v>
      </c>
    </row>
    <row r="8982" spans="1:6" ht="30" customHeight="1">
      <c r="A8982" s="3" t="s">
        <v>3</v>
      </c>
      <c r="B8982" s="3" t="s">
        <v>22863</v>
      </c>
      <c r="C8982" s="3" t="s">
        <v>22863</v>
      </c>
      <c r="D8982" s="12" t="s">
        <v>24100</v>
      </c>
      <c r="E8982" s="6" t="str">
        <f t="shared" si="456"/>
        <v>module=hbeg2</v>
      </c>
      <c r="F8982" s="3" t="s">
        <v>114</v>
      </c>
    </row>
    <row r="8983" spans="1:6" ht="30" customHeight="1">
      <c r="A8983" s="3" t="s">
        <v>3</v>
      </c>
      <c r="B8983" s="3" t="s">
        <v>22864</v>
      </c>
      <c r="C8983" s="3" t="s">
        <v>22864</v>
      </c>
      <c r="D8983" s="12" t="s">
        <v>24101</v>
      </c>
      <c r="E8983" s="6" t="str">
        <f t="shared" si="456"/>
        <v>module=hbeg2</v>
      </c>
      <c r="F8983" s="3" t="s">
        <v>114</v>
      </c>
    </row>
    <row r="8984" spans="1:6" ht="30" customHeight="1">
      <c r="A8984" s="3" t="s">
        <v>3</v>
      </c>
      <c r="B8984" s="3" t="s">
        <v>22865</v>
      </c>
      <c r="C8984" s="3" t="s">
        <v>22865</v>
      </c>
      <c r="D8984" s="12" t="s">
        <v>24102</v>
      </c>
      <c r="E8984" s="6" t="str">
        <f t="shared" si="456"/>
        <v>module=hbeg2</v>
      </c>
      <c r="F8984" s="3" t="s">
        <v>114</v>
      </c>
    </row>
    <row r="8985" spans="1:6" ht="30" customHeight="1">
      <c r="A8985" s="3" t="s">
        <v>3</v>
      </c>
      <c r="B8985" s="3" t="s">
        <v>22866</v>
      </c>
      <c r="C8985" s="3" t="s">
        <v>22866</v>
      </c>
      <c r="D8985" s="12" t="s">
        <v>24103</v>
      </c>
      <c r="E8985" s="6" t="str">
        <f t="shared" si="456"/>
        <v>module=hbeg2</v>
      </c>
      <c r="F8985" s="3" t="s">
        <v>114</v>
      </c>
    </row>
    <row r="8986" spans="1:6" ht="30" customHeight="1">
      <c r="A8986" s="3" t="s">
        <v>3</v>
      </c>
      <c r="B8986" s="3" t="s">
        <v>22867</v>
      </c>
      <c r="C8986" s="3" t="s">
        <v>22867</v>
      </c>
      <c r="D8986" s="12" t="s">
        <v>24104</v>
      </c>
      <c r="E8986" s="6" t="str">
        <f t="shared" si="456"/>
        <v>module=hbeg2</v>
      </c>
      <c r="F8986" s="3" t="s">
        <v>114</v>
      </c>
    </row>
    <row r="8987" spans="1:6" ht="30" customHeight="1">
      <c r="A8987" s="3" t="s">
        <v>3</v>
      </c>
      <c r="B8987" s="3" t="s">
        <v>22868</v>
      </c>
      <c r="C8987" s="3" t="s">
        <v>22868</v>
      </c>
      <c r="D8987" s="12" t="s">
        <v>24105</v>
      </c>
      <c r="E8987" s="6" t="str">
        <f t="shared" si="456"/>
        <v>module=hbeg2</v>
      </c>
      <c r="F8987" s="3" t="s">
        <v>114</v>
      </c>
    </row>
    <row r="8988" spans="1:6" ht="30" customHeight="1">
      <c r="A8988" s="3" t="s">
        <v>3</v>
      </c>
      <c r="B8988" s="3" t="s">
        <v>22869</v>
      </c>
      <c r="C8988" s="3" t="s">
        <v>22869</v>
      </c>
      <c r="D8988" s="12" t="s">
        <v>24106</v>
      </c>
      <c r="E8988" s="6" t="str">
        <f t="shared" si="456"/>
        <v>module=hbeg2</v>
      </c>
      <c r="F8988" s="3" t="s">
        <v>114</v>
      </c>
    </row>
    <row r="8989" spans="1:6" ht="30" customHeight="1">
      <c r="A8989" s="3" t="s">
        <v>3</v>
      </c>
      <c r="B8989" s="3" t="s">
        <v>22870</v>
      </c>
      <c r="C8989" s="3" t="s">
        <v>22870</v>
      </c>
      <c r="D8989" s="12" t="s">
        <v>24107</v>
      </c>
      <c r="E8989" s="6" t="str">
        <f t="shared" si="456"/>
        <v>module=hbeg2</v>
      </c>
      <c r="F8989" s="3" t="s">
        <v>114</v>
      </c>
    </row>
    <row r="8990" spans="1:6" ht="30" customHeight="1">
      <c r="A8990" s="3" t="s">
        <v>3</v>
      </c>
      <c r="B8990" s="3" t="s">
        <v>22871</v>
      </c>
      <c r="C8990" s="3" t="s">
        <v>22871</v>
      </c>
      <c r="D8990" s="12" t="s">
        <v>24108</v>
      </c>
      <c r="E8990" s="6" t="str">
        <f t="shared" si="456"/>
        <v>module=hbeg2</v>
      </c>
      <c r="F8990" s="3" t="s">
        <v>114</v>
      </c>
    </row>
    <row r="8991" spans="1:6" ht="30" customHeight="1">
      <c r="A8991" s="3" t="s">
        <v>3</v>
      </c>
      <c r="B8991" s="3" t="s">
        <v>22872</v>
      </c>
      <c r="C8991" s="3" t="s">
        <v>22872</v>
      </c>
      <c r="D8991" s="12" t="s">
        <v>24109</v>
      </c>
      <c r="E8991" s="6" t="str">
        <f t="shared" si="456"/>
        <v>module=hbeg2</v>
      </c>
      <c r="F8991" s="3" t="s">
        <v>114</v>
      </c>
    </row>
    <row r="8992" spans="1:6" ht="30" customHeight="1">
      <c r="A8992" s="3" t="s">
        <v>3</v>
      </c>
      <c r="B8992" s="3" t="s">
        <v>22873</v>
      </c>
      <c r="C8992" s="3" t="s">
        <v>22873</v>
      </c>
      <c r="D8992" s="12" t="s">
        <v>24110</v>
      </c>
      <c r="E8992" s="6" t="str">
        <f t="shared" si="456"/>
        <v>module=hbeg2</v>
      </c>
      <c r="F8992" s="3" t="s">
        <v>114</v>
      </c>
    </row>
    <row r="8993" spans="1:6" ht="30" customHeight="1">
      <c r="A8993" s="3" t="s">
        <v>3</v>
      </c>
      <c r="B8993" s="3" t="s">
        <v>22874</v>
      </c>
      <c r="C8993" s="3" t="s">
        <v>22874</v>
      </c>
      <c r="D8993" s="12" t="s">
        <v>24111</v>
      </c>
      <c r="E8993" s="6" t="str">
        <f t="shared" si="456"/>
        <v>module=hbeg2</v>
      </c>
      <c r="F8993" s="3" t="s">
        <v>114</v>
      </c>
    </row>
    <row r="8994" spans="1:6" ht="30" customHeight="1">
      <c r="A8994" s="3" t="s">
        <v>3</v>
      </c>
      <c r="B8994" s="3" t="s">
        <v>22875</v>
      </c>
      <c r="C8994" s="3" t="s">
        <v>22875</v>
      </c>
      <c r="D8994" s="12" t="s">
        <v>24112</v>
      </c>
      <c r="E8994" s="6" t="str">
        <f t="shared" si="456"/>
        <v>module=hbeg2</v>
      </c>
      <c r="F8994" s="3" t="s">
        <v>114</v>
      </c>
    </row>
    <row r="8995" spans="1:6" ht="30" customHeight="1">
      <c r="A8995" s="3" t="s">
        <v>3</v>
      </c>
      <c r="B8995" s="3" t="s">
        <v>22876</v>
      </c>
      <c r="C8995" s="3" t="s">
        <v>22876</v>
      </c>
      <c r="D8995" s="12" t="s">
        <v>24113</v>
      </c>
      <c r="E8995" s="6" t="str">
        <f t="shared" si="456"/>
        <v>module=hbeg2</v>
      </c>
      <c r="F8995" s="3" t="s">
        <v>114</v>
      </c>
    </row>
    <row r="8996" spans="1:6" ht="30" customHeight="1">
      <c r="A8996" s="3" t="s">
        <v>3</v>
      </c>
      <c r="B8996" s="3" t="s">
        <v>22877</v>
      </c>
      <c r="C8996" s="3" t="s">
        <v>22877</v>
      </c>
      <c r="D8996" s="12" t="s">
        <v>24114</v>
      </c>
      <c r="E8996" s="6" t="str">
        <f t="shared" si="456"/>
        <v>module=hbeg2</v>
      </c>
      <c r="F8996" s="3" t="s">
        <v>114</v>
      </c>
    </row>
    <row r="8997" spans="1:6" ht="30" customHeight="1">
      <c r="A8997" s="3" t="s">
        <v>3</v>
      </c>
      <c r="B8997" s="3" t="s">
        <v>22878</v>
      </c>
      <c r="C8997" s="3" t="s">
        <v>22878</v>
      </c>
      <c r="D8997" s="12" t="s">
        <v>24115</v>
      </c>
      <c r="E8997" s="6" t="str">
        <f t="shared" si="456"/>
        <v>module=hbeg2</v>
      </c>
      <c r="F8997" s="3" t="s">
        <v>114</v>
      </c>
    </row>
    <row r="8998" spans="1:6" ht="30" customHeight="1">
      <c r="A8998" s="3" t="s">
        <v>3</v>
      </c>
      <c r="B8998" s="3" t="s">
        <v>22879</v>
      </c>
      <c r="C8998" s="3" t="s">
        <v>22879</v>
      </c>
      <c r="D8998" s="12" t="s">
        <v>24116</v>
      </c>
      <c r="E8998" s="6" t="str">
        <f t="shared" si="456"/>
        <v>module=hbeg2</v>
      </c>
      <c r="F8998" s="3" t="s">
        <v>114</v>
      </c>
    </row>
    <row r="8999" spans="1:6" ht="30" customHeight="1">
      <c r="A8999" s="3" t="s">
        <v>3</v>
      </c>
      <c r="B8999" s="3" t="s">
        <v>22880</v>
      </c>
      <c r="C8999" s="3" t="s">
        <v>22880</v>
      </c>
      <c r="D8999" s="12" t="s">
        <v>24117</v>
      </c>
      <c r="E8999" s="6" t="str">
        <f t="shared" si="456"/>
        <v>module=hbeg2</v>
      </c>
      <c r="F8999" s="3" t="s">
        <v>114</v>
      </c>
    </row>
    <row r="9000" spans="1:6" ht="30" customHeight="1">
      <c r="A9000" s="3" t="s">
        <v>3</v>
      </c>
      <c r="B9000" s="3" t="s">
        <v>22881</v>
      </c>
      <c r="C9000" s="3" t="s">
        <v>22881</v>
      </c>
      <c r="D9000" s="12" t="s">
        <v>24118</v>
      </c>
      <c r="E9000" s="6" t="str">
        <f t="shared" si="456"/>
        <v>module=hbeg2</v>
      </c>
      <c r="F9000" s="3" t="s">
        <v>114</v>
      </c>
    </row>
    <row r="9001" spans="1:6" ht="30" customHeight="1">
      <c r="A9001" s="3" t="s">
        <v>3</v>
      </c>
      <c r="B9001" s="3" t="s">
        <v>22882</v>
      </c>
      <c r="C9001" s="3" t="s">
        <v>22882</v>
      </c>
      <c r="D9001" s="12" t="s">
        <v>24119</v>
      </c>
      <c r="E9001" s="6" t="str">
        <f t="shared" si="456"/>
        <v>module=hbeg2</v>
      </c>
      <c r="F9001" s="3" t="s">
        <v>114</v>
      </c>
    </row>
    <row r="9002" spans="1:6" ht="30" customHeight="1">
      <c r="A9002" s="3" t="s">
        <v>3</v>
      </c>
      <c r="B9002" s="3" t="s">
        <v>22883</v>
      </c>
      <c r="C9002" s="3" t="s">
        <v>22883</v>
      </c>
      <c r="D9002" s="12" t="s">
        <v>24120</v>
      </c>
      <c r="E9002" s="6" t="str">
        <f t="shared" ref="E9002:E9033" si="457">HYPERLINK("http://www.ssc.wisc.edu/wlsresearch/documentation/waves/?wave=spouse2k&amp;module=hbeg2","module=hbeg2")</f>
        <v>module=hbeg2</v>
      </c>
      <c r="F9002" s="3" t="s">
        <v>114</v>
      </c>
    </row>
    <row r="9003" spans="1:6" ht="30" customHeight="1">
      <c r="A9003" s="3" t="s">
        <v>3</v>
      </c>
      <c r="B9003" s="3" t="s">
        <v>22884</v>
      </c>
      <c r="C9003" s="3" t="s">
        <v>22884</v>
      </c>
      <c r="D9003" s="12" t="s">
        <v>24121</v>
      </c>
      <c r="E9003" s="6" t="str">
        <f t="shared" si="457"/>
        <v>module=hbeg2</v>
      </c>
      <c r="F9003" s="3" t="s">
        <v>114</v>
      </c>
    </row>
    <row r="9004" spans="1:6" ht="30" customHeight="1">
      <c r="A9004" s="3" t="s">
        <v>3</v>
      </c>
      <c r="B9004" s="3" t="s">
        <v>22885</v>
      </c>
      <c r="C9004" s="3" t="s">
        <v>22885</v>
      </c>
      <c r="D9004" s="12" t="s">
        <v>24122</v>
      </c>
      <c r="E9004" s="6" t="str">
        <f t="shared" si="457"/>
        <v>module=hbeg2</v>
      </c>
      <c r="F9004" s="3" t="s">
        <v>114</v>
      </c>
    </row>
    <row r="9005" spans="1:6" ht="30" customHeight="1">
      <c r="A9005" s="3" t="s">
        <v>3</v>
      </c>
      <c r="B9005" s="3" t="s">
        <v>22886</v>
      </c>
      <c r="C9005" s="3" t="s">
        <v>22886</v>
      </c>
      <c r="D9005" s="12" t="s">
        <v>24123</v>
      </c>
      <c r="E9005" s="6" t="str">
        <f t="shared" si="457"/>
        <v>module=hbeg2</v>
      </c>
      <c r="F9005" s="3" t="s">
        <v>114</v>
      </c>
    </row>
    <row r="9006" spans="1:6" ht="30" customHeight="1">
      <c r="A9006" s="3" t="s">
        <v>3</v>
      </c>
      <c r="B9006" s="3" t="s">
        <v>22887</v>
      </c>
      <c r="C9006" s="3" t="s">
        <v>22887</v>
      </c>
      <c r="D9006" s="12" t="s">
        <v>24124</v>
      </c>
      <c r="E9006" s="6" t="str">
        <f t="shared" si="457"/>
        <v>module=hbeg2</v>
      </c>
      <c r="F9006" s="3" t="s">
        <v>114</v>
      </c>
    </row>
    <row r="9007" spans="1:6" ht="30" customHeight="1">
      <c r="A9007" s="3" t="s">
        <v>3</v>
      </c>
      <c r="B9007" s="3" t="s">
        <v>22888</v>
      </c>
      <c r="C9007" s="3" t="s">
        <v>22888</v>
      </c>
      <c r="D9007" s="12" t="s">
        <v>24125</v>
      </c>
      <c r="E9007" s="6" t="str">
        <f t="shared" si="457"/>
        <v>module=hbeg2</v>
      </c>
      <c r="F9007" s="3" t="s">
        <v>114</v>
      </c>
    </row>
    <row r="9008" spans="1:6" ht="30" customHeight="1">
      <c r="A9008" s="3" t="s">
        <v>3</v>
      </c>
      <c r="B9008" s="3" t="s">
        <v>22889</v>
      </c>
      <c r="C9008" s="3" t="s">
        <v>22889</v>
      </c>
      <c r="D9008" s="12" t="s">
        <v>24126</v>
      </c>
      <c r="E9008" s="6" t="str">
        <f t="shared" si="457"/>
        <v>module=hbeg2</v>
      </c>
      <c r="F9008" s="3" t="s">
        <v>114</v>
      </c>
    </row>
    <row r="9009" spans="1:6" ht="30" customHeight="1">
      <c r="A9009" s="3" t="s">
        <v>3</v>
      </c>
      <c r="B9009" s="3" t="s">
        <v>22890</v>
      </c>
      <c r="C9009" s="3" t="s">
        <v>22890</v>
      </c>
      <c r="D9009" s="12" t="s">
        <v>24127</v>
      </c>
      <c r="E9009" s="6" t="str">
        <f t="shared" si="457"/>
        <v>module=hbeg2</v>
      </c>
      <c r="F9009" s="3" t="s">
        <v>114</v>
      </c>
    </row>
    <row r="9010" spans="1:6" ht="30" customHeight="1">
      <c r="A9010" s="3" t="s">
        <v>3</v>
      </c>
      <c r="B9010" s="3" t="s">
        <v>22891</v>
      </c>
      <c r="C9010" s="3" t="s">
        <v>22891</v>
      </c>
      <c r="D9010" s="12" t="s">
        <v>24128</v>
      </c>
      <c r="E9010" s="6" t="str">
        <f t="shared" si="457"/>
        <v>module=hbeg2</v>
      </c>
      <c r="F9010" s="3" t="s">
        <v>114</v>
      </c>
    </row>
    <row r="9011" spans="1:6" ht="30" customHeight="1">
      <c r="A9011" s="3" t="s">
        <v>3</v>
      </c>
      <c r="B9011" s="3" t="s">
        <v>22892</v>
      </c>
      <c r="C9011" s="3" t="s">
        <v>22892</v>
      </c>
      <c r="D9011" s="12" t="s">
        <v>24129</v>
      </c>
      <c r="E9011" s="6" t="str">
        <f t="shared" si="457"/>
        <v>module=hbeg2</v>
      </c>
      <c r="F9011" s="3" t="s">
        <v>114</v>
      </c>
    </row>
    <row r="9012" spans="1:6" ht="30" customHeight="1">
      <c r="A9012" s="3" t="s">
        <v>3</v>
      </c>
      <c r="B9012" s="3" t="s">
        <v>22893</v>
      </c>
      <c r="C9012" s="3" t="s">
        <v>22893</v>
      </c>
      <c r="D9012" s="12" t="s">
        <v>24130</v>
      </c>
      <c r="E9012" s="6" t="str">
        <f t="shared" si="457"/>
        <v>module=hbeg2</v>
      </c>
      <c r="F9012" s="3" t="s">
        <v>114</v>
      </c>
    </row>
    <row r="9013" spans="1:6" ht="30" customHeight="1">
      <c r="A9013" s="3" t="s">
        <v>3</v>
      </c>
      <c r="B9013" s="3" t="s">
        <v>22894</v>
      </c>
      <c r="C9013" s="3" t="s">
        <v>22894</v>
      </c>
      <c r="D9013" s="12" t="s">
        <v>24131</v>
      </c>
      <c r="E9013" s="6" t="str">
        <f t="shared" si="457"/>
        <v>module=hbeg2</v>
      </c>
      <c r="F9013" s="3" t="s">
        <v>114</v>
      </c>
    </row>
    <row r="9014" spans="1:6" ht="30" customHeight="1">
      <c r="A9014" s="3" t="s">
        <v>3</v>
      </c>
      <c r="B9014" s="3" t="s">
        <v>22895</v>
      </c>
      <c r="C9014" s="3" t="s">
        <v>22895</v>
      </c>
      <c r="D9014" s="12" t="s">
        <v>24132</v>
      </c>
      <c r="E9014" s="6" t="str">
        <f t="shared" si="457"/>
        <v>module=hbeg2</v>
      </c>
      <c r="F9014" s="3" t="s">
        <v>114</v>
      </c>
    </row>
    <row r="9015" spans="1:6" ht="30" customHeight="1">
      <c r="A9015" s="3" t="s">
        <v>3</v>
      </c>
      <c r="B9015" s="3" t="s">
        <v>22896</v>
      </c>
      <c r="C9015" s="3" t="s">
        <v>22896</v>
      </c>
      <c r="D9015" s="12" t="s">
        <v>24133</v>
      </c>
      <c r="E9015" s="6" t="str">
        <f t="shared" si="457"/>
        <v>module=hbeg2</v>
      </c>
      <c r="F9015" s="3" t="s">
        <v>114</v>
      </c>
    </row>
    <row r="9016" spans="1:6" ht="30" customHeight="1">
      <c r="A9016" s="3" t="s">
        <v>3</v>
      </c>
      <c r="B9016" s="3" t="s">
        <v>22897</v>
      </c>
      <c r="C9016" s="3" t="s">
        <v>22897</v>
      </c>
      <c r="D9016" s="12" t="s">
        <v>24134</v>
      </c>
      <c r="E9016" s="6" t="str">
        <f t="shared" si="457"/>
        <v>module=hbeg2</v>
      </c>
      <c r="F9016" s="3" t="s">
        <v>114</v>
      </c>
    </row>
    <row r="9017" spans="1:6" ht="30" customHeight="1">
      <c r="A9017" s="3" t="s">
        <v>3</v>
      </c>
      <c r="B9017" s="3" t="s">
        <v>22898</v>
      </c>
      <c r="C9017" s="3" t="s">
        <v>22898</v>
      </c>
      <c r="D9017" s="12" t="s">
        <v>24135</v>
      </c>
      <c r="E9017" s="6" t="str">
        <f t="shared" si="457"/>
        <v>module=hbeg2</v>
      </c>
      <c r="F9017" s="3" t="s">
        <v>114</v>
      </c>
    </row>
    <row r="9018" spans="1:6" ht="30" customHeight="1">
      <c r="A9018" s="3" t="s">
        <v>3</v>
      </c>
      <c r="B9018" s="3" t="s">
        <v>22899</v>
      </c>
      <c r="C9018" s="3" t="s">
        <v>22899</v>
      </c>
      <c r="D9018" s="12" t="s">
        <v>24136</v>
      </c>
      <c r="E9018" s="6" t="str">
        <f t="shared" si="457"/>
        <v>module=hbeg2</v>
      </c>
      <c r="F9018" s="3" t="s">
        <v>114</v>
      </c>
    </row>
    <row r="9019" spans="1:6" ht="30" customHeight="1">
      <c r="A9019" s="3" t="s">
        <v>3</v>
      </c>
      <c r="B9019" s="3" t="s">
        <v>22900</v>
      </c>
      <c r="C9019" s="3" t="s">
        <v>22900</v>
      </c>
      <c r="D9019" s="12" t="s">
        <v>24137</v>
      </c>
      <c r="E9019" s="6" t="str">
        <f t="shared" si="457"/>
        <v>module=hbeg2</v>
      </c>
      <c r="F9019" s="3" t="s">
        <v>114</v>
      </c>
    </row>
    <row r="9020" spans="1:6" ht="30" customHeight="1">
      <c r="A9020" s="3" t="s">
        <v>3</v>
      </c>
      <c r="B9020" s="3" t="s">
        <v>22901</v>
      </c>
      <c r="C9020" s="3" t="s">
        <v>22901</v>
      </c>
      <c r="D9020" s="12" t="s">
        <v>24138</v>
      </c>
      <c r="E9020" s="6" t="str">
        <f t="shared" si="457"/>
        <v>module=hbeg2</v>
      </c>
      <c r="F9020" s="3" t="s">
        <v>114</v>
      </c>
    </row>
    <row r="9021" spans="1:6" ht="30" customHeight="1">
      <c r="A9021" s="3" t="s">
        <v>3</v>
      </c>
      <c r="B9021" s="3" t="s">
        <v>22902</v>
      </c>
      <c r="C9021" s="3" t="s">
        <v>22902</v>
      </c>
      <c r="D9021" s="12" t="s">
        <v>24139</v>
      </c>
      <c r="E9021" s="6" t="str">
        <f t="shared" si="457"/>
        <v>module=hbeg2</v>
      </c>
      <c r="F9021" s="3" t="s">
        <v>114</v>
      </c>
    </row>
    <row r="9022" spans="1:6" ht="30" customHeight="1">
      <c r="A9022" s="3" t="s">
        <v>3</v>
      </c>
      <c r="B9022" s="3" t="s">
        <v>22903</v>
      </c>
      <c r="C9022" s="3" t="s">
        <v>22903</v>
      </c>
      <c r="D9022" s="12" t="s">
        <v>24140</v>
      </c>
      <c r="E9022" s="6" t="str">
        <f t="shared" si="457"/>
        <v>module=hbeg2</v>
      </c>
      <c r="F9022" s="3" t="s">
        <v>114</v>
      </c>
    </row>
    <row r="9023" spans="1:6" ht="30" customHeight="1">
      <c r="A9023" s="3" t="s">
        <v>3</v>
      </c>
      <c r="B9023" s="3" t="s">
        <v>22904</v>
      </c>
      <c r="C9023" s="3" t="s">
        <v>22904</v>
      </c>
      <c r="D9023" s="12" t="s">
        <v>24141</v>
      </c>
      <c r="E9023" s="6" t="str">
        <f t="shared" si="457"/>
        <v>module=hbeg2</v>
      </c>
      <c r="F9023" s="3" t="s">
        <v>114</v>
      </c>
    </row>
    <row r="9024" spans="1:6" ht="30" customHeight="1">
      <c r="A9024" s="3" t="s">
        <v>3</v>
      </c>
      <c r="B9024" s="3" t="s">
        <v>22905</v>
      </c>
      <c r="C9024" s="3" t="s">
        <v>22905</v>
      </c>
      <c r="D9024" s="12" t="s">
        <v>24142</v>
      </c>
      <c r="E9024" s="6" t="str">
        <f t="shared" si="457"/>
        <v>module=hbeg2</v>
      </c>
      <c r="F9024" s="3" t="s">
        <v>114</v>
      </c>
    </row>
    <row r="9025" spans="1:6" ht="30" customHeight="1">
      <c r="A9025" s="3" t="s">
        <v>3</v>
      </c>
      <c r="B9025" s="3" t="s">
        <v>22906</v>
      </c>
      <c r="C9025" s="3" t="s">
        <v>22906</v>
      </c>
      <c r="D9025" s="12" t="s">
        <v>24143</v>
      </c>
      <c r="E9025" s="6" t="str">
        <f t="shared" si="457"/>
        <v>module=hbeg2</v>
      </c>
      <c r="F9025" s="3" t="s">
        <v>114</v>
      </c>
    </row>
    <row r="9026" spans="1:6" ht="30" customHeight="1">
      <c r="A9026" s="3" t="s">
        <v>3</v>
      </c>
      <c r="B9026" s="3" t="s">
        <v>22907</v>
      </c>
      <c r="C9026" s="3" t="s">
        <v>22907</v>
      </c>
      <c r="D9026" s="12" t="s">
        <v>24144</v>
      </c>
      <c r="E9026" s="6" t="str">
        <f t="shared" si="457"/>
        <v>module=hbeg2</v>
      </c>
      <c r="F9026" s="3" t="s">
        <v>114</v>
      </c>
    </row>
    <row r="9027" spans="1:6" ht="30" customHeight="1">
      <c r="A9027" s="3" t="s">
        <v>3</v>
      </c>
      <c r="B9027" s="3" t="s">
        <v>22908</v>
      </c>
      <c r="C9027" s="3" t="s">
        <v>22908</v>
      </c>
      <c r="D9027" s="12" t="s">
        <v>24145</v>
      </c>
      <c r="E9027" s="6" t="str">
        <f t="shared" si="457"/>
        <v>module=hbeg2</v>
      </c>
      <c r="F9027" s="3" t="s">
        <v>114</v>
      </c>
    </row>
    <row r="9028" spans="1:6" ht="30" customHeight="1">
      <c r="A9028" s="3" t="s">
        <v>3</v>
      </c>
      <c r="B9028" s="3" t="s">
        <v>22909</v>
      </c>
      <c r="C9028" s="3" t="s">
        <v>22909</v>
      </c>
      <c r="D9028" s="12" t="s">
        <v>24146</v>
      </c>
      <c r="E9028" s="6" t="str">
        <f t="shared" si="457"/>
        <v>module=hbeg2</v>
      </c>
      <c r="F9028" s="3" t="s">
        <v>114</v>
      </c>
    </row>
    <row r="9029" spans="1:6" ht="30" customHeight="1">
      <c r="A9029" s="3" t="s">
        <v>3</v>
      </c>
      <c r="B9029" s="3" t="s">
        <v>22910</v>
      </c>
      <c r="C9029" s="3" t="s">
        <v>22910</v>
      </c>
      <c r="D9029" s="12" t="s">
        <v>24147</v>
      </c>
      <c r="E9029" s="6" t="str">
        <f t="shared" si="457"/>
        <v>module=hbeg2</v>
      </c>
      <c r="F9029" s="3" t="s">
        <v>114</v>
      </c>
    </row>
    <row r="9030" spans="1:6" ht="30" customHeight="1">
      <c r="A9030" s="3" t="s">
        <v>3</v>
      </c>
      <c r="B9030" s="3" t="s">
        <v>22911</v>
      </c>
      <c r="C9030" s="3" t="s">
        <v>22911</v>
      </c>
      <c r="D9030" s="12" t="s">
        <v>24148</v>
      </c>
      <c r="E9030" s="6" t="str">
        <f t="shared" si="457"/>
        <v>module=hbeg2</v>
      </c>
      <c r="F9030" s="3" t="s">
        <v>114</v>
      </c>
    </row>
    <row r="9031" spans="1:6" ht="30" customHeight="1">
      <c r="A9031" s="3" t="s">
        <v>3</v>
      </c>
      <c r="B9031" s="3" t="s">
        <v>22912</v>
      </c>
      <c r="C9031" s="3" t="s">
        <v>22912</v>
      </c>
      <c r="D9031" s="12" t="s">
        <v>24149</v>
      </c>
      <c r="E9031" s="6" t="str">
        <f t="shared" si="457"/>
        <v>module=hbeg2</v>
      </c>
      <c r="F9031" s="3" t="s">
        <v>114</v>
      </c>
    </row>
    <row r="9032" spans="1:6" ht="30" customHeight="1">
      <c r="A9032" s="3" t="s">
        <v>3</v>
      </c>
      <c r="B9032" s="3" t="s">
        <v>22913</v>
      </c>
      <c r="C9032" s="3" t="s">
        <v>22913</v>
      </c>
      <c r="D9032" s="12" t="s">
        <v>24150</v>
      </c>
      <c r="E9032" s="6" t="str">
        <f t="shared" si="457"/>
        <v>module=hbeg2</v>
      </c>
      <c r="F9032" s="3" t="s">
        <v>114</v>
      </c>
    </row>
    <row r="9033" spans="1:6" ht="30" customHeight="1">
      <c r="A9033" s="3" t="s">
        <v>3</v>
      </c>
      <c r="B9033" s="3" t="s">
        <v>22914</v>
      </c>
      <c r="C9033" s="3" t="s">
        <v>22914</v>
      </c>
      <c r="D9033" s="12" t="s">
        <v>24151</v>
      </c>
      <c r="E9033" s="6" t="str">
        <f t="shared" si="457"/>
        <v>module=hbeg2</v>
      </c>
      <c r="F9033" s="3" t="s">
        <v>114</v>
      </c>
    </row>
    <row r="9034" spans="1:6" ht="30" customHeight="1">
      <c r="A9034" s="3" t="s">
        <v>3</v>
      </c>
      <c r="B9034" s="3" t="s">
        <v>22915</v>
      </c>
      <c r="C9034" s="3" t="s">
        <v>22915</v>
      </c>
      <c r="D9034" s="12" t="s">
        <v>24152</v>
      </c>
      <c r="E9034" s="6" t="str">
        <f t="shared" ref="E9034:E9065" si="458">HYPERLINK("http://www.ssc.wisc.edu/wlsresearch/documentation/waves/?wave=spouse2k&amp;module=hbeg2","module=hbeg2")</f>
        <v>module=hbeg2</v>
      </c>
      <c r="F9034" s="3" t="s">
        <v>114</v>
      </c>
    </row>
    <row r="9035" spans="1:6" ht="30" customHeight="1">
      <c r="A9035" s="3" t="s">
        <v>3</v>
      </c>
      <c r="B9035" s="3" t="s">
        <v>22916</v>
      </c>
      <c r="C9035" s="3" t="s">
        <v>22916</v>
      </c>
      <c r="D9035" s="12" t="s">
        <v>24153</v>
      </c>
      <c r="E9035" s="6" t="str">
        <f t="shared" si="458"/>
        <v>module=hbeg2</v>
      </c>
      <c r="F9035" s="3" t="s">
        <v>114</v>
      </c>
    </row>
    <row r="9036" spans="1:6" ht="30" customHeight="1">
      <c r="A9036" s="3" t="s">
        <v>3</v>
      </c>
      <c r="B9036" s="3" t="s">
        <v>22917</v>
      </c>
      <c r="C9036" s="3" t="s">
        <v>22917</v>
      </c>
      <c r="D9036" s="12" t="s">
        <v>24154</v>
      </c>
      <c r="E9036" s="6" t="str">
        <f t="shared" si="458"/>
        <v>module=hbeg2</v>
      </c>
      <c r="F9036" s="3" t="s">
        <v>114</v>
      </c>
    </row>
    <row r="9037" spans="1:6" ht="30" customHeight="1">
      <c r="A9037" s="3" t="s">
        <v>3</v>
      </c>
      <c r="B9037" s="3" t="s">
        <v>22918</v>
      </c>
      <c r="C9037" s="3" t="s">
        <v>22918</v>
      </c>
      <c r="D9037" s="12" t="s">
        <v>24155</v>
      </c>
      <c r="E9037" s="6" t="str">
        <f t="shared" si="458"/>
        <v>module=hbeg2</v>
      </c>
      <c r="F9037" s="3" t="s">
        <v>114</v>
      </c>
    </row>
    <row r="9038" spans="1:6" ht="30" customHeight="1">
      <c r="A9038" s="3" t="s">
        <v>3</v>
      </c>
      <c r="B9038" s="3" t="s">
        <v>22919</v>
      </c>
      <c r="C9038" s="3" t="s">
        <v>22919</v>
      </c>
      <c r="D9038" s="12" t="s">
        <v>24156</v>
      </c>
      <c r="E9038" s="6" t="str">
        <f t="shared" si="458"/>
        <v>module=hbeg2</v>
      </c>
      <c r="F9038" s="3" t="s">
        <v>114</v>
      </c>
    </row>
    <row r="9039" spans="1:6" ht="30" customHeight="1">
      <c r="A9039" s="3" t="s">
        <v>3</v>
      </c>
      <c r="B9039" s="3" t="s">
        <v>22920</v>
      </c>
      <c r="C9039" s="3" t="s">
        <v>22920</v>
      </c>
      <c r="D9039" s="12" t="s">
        <v>24157</v>
      </c>
      <c r="E9039" s="6" t="str">
        <f t="shared" si="458"/>
        <v>module=hbeg2</v>
      </c>
      <c r="F9039" s="3" t="s">
        <v>114</v>
      </c>
    </row>
    <row r="9040" spans="1:6" ht="30" customHeight="1">
      <c r="A9040" s="3" t="s">
        <v>3</v>
      </c>
      <c r="B9040" s="3" t="s">
        <v>22921</v>
      </c>
      <c r="C9040" s="3" t="s">
        <v>22921</v>
      </c>
      <c r="D9040" s="12" t="s">
        <v>24158</v>
      </c>
      <c r="E9040" s="6" t="str">
        <f t="shared" si="458"/>
        <v>module=hbeg2</v>
      </c>
      <c r="F9040" s="3" t="s">
        <v>114</v>
      </c>
    </row>
    <row r="9041" spans="1:6" ht="30" customHeight="1">
      <c r="A9041" s="3" t="s">
        <v>3</v>
      </c>
      <c r="B9041" s="3" t="s">
        <v>22922</v>
      </c>
      <c r="C9041" s="3" t="s">
        <v>22922</v>
      </c>
      <c r="D9041" s="12" t="s">
        <v>24159</v>
      </c>
      <c r="E9041" s="6" t="str">
        <f t="shared" si="458"/>
        <v>module=hbeg2</v>
      </c>
      <c r="F9041" s="3" t="s">
        <v>114</v>
      </c>
    </row>
    <row r="9042" spans="1:6" ht="30" customHeight="1">
      <c r="A9042" s="3" t="s">
        <v>3</v>
      </c>
      <c r="B9042" s="3" t="s">
        <v>22923</v>
      </c>
      <c r="C9042" s="3" t="s">
        <v>22923</v>
      </c>
      <c r="D9042" s="12" t="s">
        <v>24160</v>
      </c>
      <c r="E9042" s="6" t="str">
        <f t="shared" si="458"/>
        <v>module=hbeg2</v>
      </c>
      <c r="F9042" s="3" t="s">
        <v>114</v>
      </c>
    </row>
    <row r="9043" spans="1:6" ht="30" customHeight="1">
      <c r="A9043" s="3" t="s">
        <v>3</v>
      </c>
      <c r="B9043" s="3" t="s">
        <v>22924</v>
      </c>
      <c r="C9043" s="3" t="s">
        <v>22924</v>
      </c>
      <c r="D9043" s="12" t="s">
        <v>24161</v>
      </c>
      <c r="E9043" s="6" t="str">
        <f t="shared" si="458"/>
        <v>module=hbeg2</v>
      </c>
      <c r="F9043" s="3" t="s">
        <v>114</v>
      </c>
    </row>
    <row r="9044" spans="1:6" ht="30" customHeight="1">
      <c r="A9044" s="3" t="s">
        <v>3</v>
      </c>
      <c r="B9044" s="3" t="s">
        <v>22925</v>
      </c>
      <c r="C9044" s="3" t="s">
        <v>22925</v>
      </c>
      <c r="D9044" s="12" t="s">
        <v>24162</v>
      </c>
      <c r="E9044" s="6" t="str">
        <f t="shared" si="458"/>
        <v>module=hbeg2</v>
      </c>
      <c r="F9044" s="3" t="s">
        <v>114</v>
      </c>
    </row>
    <row r="9045" spans="1:6" ht="30" customHeight="1">
      <c r="A9045" s="3" t="s">
        <v>3</v>
      </c>
      <c r="B9045" s="3" t="s">
        <v>22926</v>
      </c>
      <c r="C9045" s="3" t="s">
        <v>22926</v>
      </c>
      <c r="D9045" s="12" t="s">
        <v>24163</v>
      </c>
      <c r="E9045" s="6" t="str">
        <f t="shared" si="458"/>
        <v>module=hbeg2</v>
      </c>
      <c r="F9045" s="3" t="s">
        <v>114</v>
      </c>
    </row>
    <row r="9046" spans="1:6" ht="30" customHeight="1">
      <c r="A9046" s="3" t="s">
        <v>3</v>
      </c>
      <c r="B9046" s="3" t="s">
        <v>22927</v>
      </c>
      <c r="C9046" s="3" t="s">
        <v>22927</v>
      </c>
      <c r="D9046" s="12" t="s">
        <v>24164</v>
      </c>
      <c r="E9046" s="6" t="str">
        <f t="shared" si="458"/>
        <v>module=hbeg2</v>
      </c>
      <c r="F9046" s="3" t="s">
        <v>114</v>
      </c>
    </row>
    <row r="9047" spans="1:6" ht="30" customHeight="1">
      <c r="A9047" s="3" t="s">
        <v>3</v>
      </c>
      <c r="B9047" s="3" t="s">
        <v>22928</v>
      </c>
      <c r="C9047" s="3" t="s">
        <v>22928</v>
      </c>
      <c r="D9047" s="12" t="s">
        <v>24165</v>
      </c>
      <c r="E9047" s="6" t="str">
        <f t="shared" si="458"/>
        <v>module=hbeg2</v>
      </c>
      <c r="F9047" s="3" t="s">
        <v>114</v>
      </c>
    </row>
    <row r="9048" spans="1:6" ht="30" customHeight="1">
      <c r="A9048" s="3" t="s">
        <v>3</v>
      </c>
      <c r="B9048" s="3" t="s">
        <v>22929</v>
      </c>
      <c r="C9048" s="3" t="s">
        <v>22929</v>
      </c>
      <c r="D9048" s="12" t="s">
        <v>24166</v>
      </c>
      <c r="E9048" s="6" t="str">
        <f t="shared" si="458"/>
        <v>module=hbeg2</v>
      </c>
      <c r="F9048" s="3" t="s">
        <v>114</v>
      </c>
    </row>
    <row r="9049" spans="1:6" ht="30" customHeight="1">
      <c r="A9049" s="3" t="s">
        <v>3</v>
      </c>
      <c r="B9049" s="3" t="s">
        <v>22930</v>
      </c>
      <c r="C9049" s="3" t="s">
        <v>22930</v>
      </c>
      <c r="D9049" s="12" t="s">
        <v>24167</v>
      </c>
      <c r="E9049" s="6" t="str">
        <f t="shared" si="458"/>
        <v>module=hbeg2</v>
      </c>
      <c r="F9049" s="3" t="s">
        <v>114</v>
      </c>
    </row>
    <row r="9050" spans="1:6" ht="30" customHeight="1">
      <c r="A9050" s="3" t="s">
        <v>3</v>
      </c>
      <c r="B9050" s="3" t="s">
        <v>22931</v>
      </c>
      <c r="C9050" s="3" t="s">
        <v>22931</v>
      </c>
      <c r="D9050" s="12" t="s">
        <v>24168</v>
      </c>
      <c r="E9050" s="6" t="str">
        <f t="shared" si="458"/>
        <v>module=hbeg2</v>
      </c>
      <c r="F9050" s="3" t="s">
        <v>114</v>
      </c>
    </row>
    <row r="9051" spans="1:6" ht="30" customHeight="1">
      <c r="A9051" s="3" t="s">
        <v>3</v>
      </c>
      <c r="B9051" s="3" t="s">
        <v>22932</v>
      </c>
      <c r="C9051" s="3" t="s">
        <v>22932</v>
      </c>
      <c r="D9051" s="12" t="s">
        <v>24169</v>
      </c>
      <c r="E9051" s="6" t="str">
        <f t="shared" si="458"/>
        <v>module=hbeg2</v>
      </c>
      <c r="F9051" s="3" t="s">
        <v>114</v>
      </c>
    </row>
    <row r="9052" spans="1:6" ht="30" customHeight="1">
      <c r="A9052" s="3" t="s">
        <v>3</v>
      </c>
      <c r="B9052" s="3" t="s">
        <v>22933</v>
      </c>
      <c r="C9052" s="3" t="s">
        <v>22933</v>
      </c>
      <c r="D9052" s="12" t="s">
        <v>24170</v>
      </c>
      <c r="E9052" s="6" t="str">
        <f t="shared" si="458"/>
        <v>module=hbeg2</v>
      </c>
      <c r="F9052" s="3" t="s">
        <v>114</v>
      </c>
    </row>
    <row r="9053" spans="1:6" ht="30" customHeight="1">
      <c r="A9053" s="3" t="s">
        <v>3</v>
      </c>
      <c r="B9053" s="3" t="s">
        <v>22934</v>
      </c>
      <c r="C9053" s="3" t="s">
        <v>22934</v>
      </c>
      <c r="D9053" s="12" t="s">
        <v>24171</v>
      </c>
      <c r="E9053" s="6" t="str">
        <f t="shared" si="458"/>
        <v>module=hbeg2</v>
      </c>
      <c r="F9053" s="3" t="s">
        <v>114</v>
      </c>
    </row>
    <row r="9054" spans="1:6" ht="30" customHeight="1">
      <c r="A9054" s="3" t="s">
        <v>3</v>
      </c>
      <c r="B9054" s="3" t="s">
        <v>22935</v>
      </c>
      <c r="C9054" s="3" t="s">
        <v>22935</v>
      </c>
      <c r="D9054" s="12" t="s">
        <v>24172</v>
      </c>
      <c r="E9054" s="6" t="str">
        <f t="shared" si="458"/>
        <v>module=hbeg2</v>
      </c>
      <c r="F9054" s="3" t="s">
        <v>114</v>
      </c>
    </row>
    <row r="9055" spans="1:6" ht="30" customHeight="1">
      <c r="A9055" s="3" t="s">
        <v>3</v>
      </c>
      <c r="B9055" s="3" t="s">
        <v>22936</v>
      </c>
      <c r="C9055" s="3" t="s">
        <v>22936</v>
      </c>
      <c r="D9055" s="12" t="s">
        <v>24173</v>
      </c>
      <c r="E9055" s="6" t="str">
        <f t="shared" si="458"/>
        <v>module=hbeg2</v>
      </c>
      <c r="F9055" s="3" t="s">
        <v>114</v>
      </c>
    </row>
    <row r="9056" spans="1:6" ht="30" customHeight="1">
      <c r="A9056" s="3" t="s">
        <v>3</v>
      </c>
      <c r="B9056" s="3" t="s">
        <v>22937</v>
      </c>
      <c r="C9056" s="3" t="s">
        <v>22937</v>
      </c>
      <c r="D9056" s="12" t="s">
        <v>24174</v>
      </c>
      <c r="E9056" s="6" t="str">
        <f t="shared" si="458"/>
        <v>module=hbeg2</v>
      </c>
      <c r="F9056" s="3" t="s">
        <v>114</v>
      </c>
    </row>
    <row r="9057" spans="1:6" ht="30" customHeight="1">
      <c r="A9057" s="3" t="s">
        <v>3</v>
      </c>
      <c r="B9057" s="3" t="s">
        <v>22938</v>
      </c>
      <c r="C9057" s="3" t="s">
        <v>22938</v>
      </c>
      <c r="D9057" s="12" t="s">
        <v>24175</v>
      </c>
      <c r="E9057" s="6" t="str">
        <f t="shared" si="458"/>
        <v>module=hbeg2</v>
      </c>
      <c r="F9057" s="3" t="s">
        <v>114</v>
      </c>
    </row>
    <row r="9058" spans="1:6" ht="30" customHeight="1">
      <c r="A9058" s="3" t="s">
        <v>3</v>
      </c>
      <c r="B9058" s="3" t="s">
        <v>22939</v>
      </c>
      <c r="C9058" s="3" t="s">
        <v>22939</v>
      </c>
      <c r="D9058" s="12" t="s">
        <v>24176</v>
      </c>
      <c r="E9058" s="6" t="str">
        <f t="shared" si="458"/>
        <v>module=hbeg2</v>
      </c>
      <c r="F9058" s="3" t="s">
        <v>114</v>
      </c>
    </row>
    <row r="9059" spans="1:6" ht="30" customHeight="1">
      <c r="A9059" s="3" t="s">
        <v>3</v>
      </c>
      <c r="B9059" s="3" t="s">
        <v>22940</v>
      </c>
      <c r="C9059" s="3" t="s">
        <v>22940</v>
      </c>
      <c r="D9059" s="12" t="s">
        <v>24177</v>
      </c>
      <c r="E9059" s="6" t="str">
        <f t="shared" si="458"/>
        <v>module=hbeg2</v>
      </c>
      <c r="F9059" s="3" t="s">
        <v>114</v>
      </c>
    </row>
    <row r="9060" spans="1:6" ht="30" customHeight="1">
      <c r="A9060" s="3" t="s">
        <v>3</v>
      </c>
      <c r="B9060" s="3" t="s">
        <v>22941</v>
      </c>
      <c r="C9060" s="3" t="s">
        <v>22941</v>
      </c>
      <c r="D9060" s="12" t="s">
        <v>24178</v>
      </c>
      <c r="E9060" s="6" t="str">
        <f t="shared" si="458"/>
        <v>module=hbeg2</v>
      </c>
      <c r="F9060" s="3" t="s">
        <v>114</v>
      </c>
    </row>
    <row r="9061" spans="1:6" ht="30" customHeight="1">
      <c r="A9061" s="3" t="s">
        <v>3</v>
      </c>
      <c r="B9061" s="3" t="s">
        <v>22942</v>
      </c>
      <c r="C9061" s="3" t="s">
        <v>22942</v>
      </c>
      <c r="D9061" s="12" t="s">
        <v>24179</v>
      </c>
      <c r="E9061" s="6" t="str">
        <f t="shared" si="458"/>
        <v>module=hbeg2</v>
      </c>
      <c r="F9061" s="3" t="s">
        <v>114</v>
      </c>
    </row>
    <row r="9062" spans="1:6" ht="30" customHeight="1">
      <c r="A9062" s="3" t="s">
        <v>3</v>
      </c>
      <c r="B9062" s="3" t="s">
        <v>22943</v>
      </c>
      <c r="C9062" s="3" t="s">
        <v>22943</v>
      </c>
      <c r="D9062" s="12" t="s">
        <v>24180</v>
      </c>
      <c r="E9062" s="6" t="str">
        <f t="shared" si="458"/>
        <v>module=hbeg2</v>
      </c>
      <c r="F9062" s="3" t="s">
        <v>114</v>
      </c>
    </row>
    <row r="9063" spans="1:6" ht="30" customHeight="1">
      <c r="A9063" s="3" t="s">
        <v>3</v>
      </c>
      <c r="B9063" s="3" t="s">
        <v>22944</v>
      </c>
      <c r="C9063" s="3" t="s">
        <v>22944</v>
      </c>
      <c r="D9063" s="12" t="s">
        <v>24181</v>
      </c>
      <c r="E9063" s="6" t="str">
        <f t="shared" si="458"/>
        <v>module=hbeg2</v>
      </c>
      <c r="F9063" s="3" t="s">
        <v>114</v>
      </c>
    </row>
    <row r="9064" spans="1:6" ht="30" customHeight="1">
      <c r="A9064" s="3" t="s">
        <v>3</v>
      </c>
      <c r="B9064" s="3" t="s">
        <v>22945</v>
      </c>
      <c r="C9064" s="3" t="s">
        <v>22945</v>
      </c>
      <c r="D9064" s="12" t="s">
        <v>24182</v>
      </c>
      <c r="E9064" s="6" t="str">
        <f t="shared" si="458"/>
        <v>module=hbeg2</v>
      </c>
      <c r="F9064" s="3" t="s">
        <v>114</v>
      </c>
    </row>
    <row r="9065" spans="1:6" ht="30" customHeight="1">
      <c r="A9065" s="3" t="s">
        <v>3</v>
      </c>
      <c r="B9065" s="3" t="s">
        <v>22946</v>
      </c>
      <c r="C9065" s="3" t="s">
        <v>22946</v>
      </c>
      <c r="D9065" s="12" t="s">
        <v>24183</v>
      </c>
      <c r="E9065" s="6" t="str">
        <f t="shared" si="458"/>
        <v>module=hbeg2</v>
      </c>
      <c r="F9065" s="3" t="s">
        <v>114</v>
      </c>
    </row>
    <row r="9066" spans="1:6" ht="30" customHeight="1">
      <c r="A9066" s="3" t="s">
        <v>3</v>
      </c>
      <c r="B9066" s="3" t="s">
        <v>22947</v>
      </c>
      <c r="C9066" s="3" t="s">
        <v>22947</v>
      </c>
      <c r="D9066" s="12" t="s">
        <v>24184</v>
      </c>
      <c r="E9066" s="6" t="str">
        <f t="shared" ref="E9066:E9096" si="459">HYPERLINK("http://www.ssc.wisc.edu/wlsresearch/documentation/waves/?wave=spouse2k&amp;module=hbeg2","module=hbeg2")</f>
        <v>module=hbeg2</v>
      </c>
      <c r="F9066" s="3" t="s">
        <v>114</v>
      </c>
    </row>
    <row r="9067" spans="1:6" ht="30" customHeight="1">
      <c r="A9067" s="3" t="s">
        <v>3</v>
      </c>
      <c r="B9067" s="3" t="s">
        <v>22948</v>
      </c>
      <c r="C9067" s="3" t="s">
        <v>22948</v>
      </c>
      <c r="D9067" s="12" t="s">
        <v>24185</v>
      </c>
      <c r="E9067" s="6" t="str">
        <f t="shared" si="459"/>
        <v>module=hbeg2</v>
      </c>
      <c r="F9067" s="3" t="s">
        <v>114</v>
      </c>
    </row>
    <row r="9068" spans="1:6" ht="30" customHeight="1">
      <c r="A9068" s="3" t="s">
        <v>3</v>
      </c>
      <c r="B9068" s="3" t="s">
        <v>22949</v>
      </c>
      <c r="C9068" s="3" t="s">
        <v>22949</v>
      </c>
      <c r="D9068" s="12" t="s">
        <v>24186</v>
      </c>
      <c r="E9068" s="6" t="str">
        <f t="shared" si="459"/>
        <v>module=hbeg2</v>
      </c>
      <c r="F9068" s="3" t="s">
        <v>114</v>
      </c>
    </row>
    <row r="9069" spans="1:6" ht="30" customHeight="1">
      <c r="A9069" s="3" t="s">
        <v>3</v>
      </c>
      <c r="B9069" s="3" t="s">
        <v>22950</v>
      </c>
      <c r="C9069" s="3" t="s">
        <v>22950</v>
      </c>
      <c r="D9069" s="12" t="s">
        <v>24187</v>
      </c>
      <c r="E9069" s="6" t="str">
        <f t="shared" si="459"/>
        <v>module=hbeg2</v>
      </c>
      <c r="F9069" s="3" t="s">
        <v>114</v>
      </c>
    </row>
    <row r="9070" spans="1:6" ht="30" customHeight="1">
      <c r="A9070" s="3" t="s">
        <v>3</v>
      </c>
      <c r="B9070" s="3" t="s">
        <v>22951</v>
      </c>
      <c r="C9070" s="3" t="s">
        <v>22951</v>
      </c>
      <c r="D9070" s="12" t="s">
        <v>24188</v>
      </c>
      <c r="E9070" s="6" t="str">
        <f t="shared" si="459"/>
        <v>module=hbeg2</v>
      </c>
      <c r="F9070" s="3" t="s">
        <v>114</v>
      </c>
    </row>
    <row r="9071" spans="1:6" ht="30" customHeight="1">
      <c r="A9071" s="3" t="s">
        <v>3</v>
      </c>
      <c r="B9071" s="3" t="s">
        <v>22952</v>
      </c>
      <c r="C9071" s="3" t="s">
        <v>22952</v>
      </c>
      <c r="D9071" s="12" t="s">
        <v>24189</v>
      </c>
      <c r="E9071" s="6" t="str">
        <f t="shared" si="459"/>
        <v>module=hbeg2</v>
      </c>
      <c r="F9071" s="3" t="s">
        <v>114</v>
      </c>
    </row>
    <row r="9072" spans="1:6" ht="30" customHeight="1">
      <c r="A9072" s="3" t="s">
        <v>3</v>
      </c>
      <c r="B9072" s="3" t="s">
        <v>22953</v>
      </c>
      <c r="C9072" s="3" t="s">
        <v>22953</v>
      </c>
      <c r="D9072" s="12" t="s">
        <v>24190</v>
      </c>
      <c r="E9072" s="6" t="str">
        <f t="shared" si="459"/>
        <v>module=hbeg2</v>
      </c>
      <c r="F9072" s="3" t="s">
        <v>114</v>
      </c>
    </row>
    <row r="9073" spans="1:6" ht="30" customHeight="1">
      <c r="A9073" s="3" t="s">
        <v>3</v>
      </c>
      <c r="B9073" s="3" t="s">
        <v>22954</v>
      </c>
      <c r="C9073" s="3" t="s">
        <v>22954</v>
      </c>
      <c r="D9073" s="12" t="s">
        <v>24191</v>
      </c>
      <c r="E9073" s="6" t="str">
        <f t="shared" si="459"/>
        <v>module=hbeg2</v>
      </c>
      <c r="F9073" s="3" t="s">
        <v>114</v>
      </c>
    </row>
    <row r="9074" spans="1:6" ht="30" customHeight="1">
      <c r="A9074" s="3" t="s">
        <v>3</v>
      </c>
      <c r="B9074" s="3" t="s">
        <v>22955</v>
      </c>
      <c r="C9074" s="3" t="s">
        <v>22955</v>
      </c>
      <c r="D9074" s="12" t="s">
        <v>24192</v>
      </c>
      <c r="E9074" s="6" t="str">
        <f t="shared" si="459"/>
        <v>module=hbeg2</v>
      </c>
      <c r="F9074" s="3" t="s">
        <v>114</v>
      </c>
    </row>
    <row r="9075" spans="1:6" ht="30" customHeight="1">
      <c r="A9075" s="3" t="s">
        <v>3</v>
      </c>
      <c r="B9075" s="3" t="s">
        <v>22956</v>
      </c>
      <c r="C9075" s="3" t="s">
        <v>22956</v>
      </c>
      <c r="D9075" s="12" t="s">
        <v>24193</v>
      </c>
      <c r="E9075" s="6" t="str">
        <f t="shared" si="459"/>
        <v>module=hbeg2</v>
      </c>
      <c r="F9075" s="3" t="s">
        <v>114</v>
      </c>
    </row>
    <row r="9076" spans="1:6" ht="30" customHeight="1">
      <c r="A9076" s="3" t="s">
        <v>3</v>
      </c>
      <c r="B9076" s="3" t="s">
        <v>22957</v>
      </c>
      <c r="C9076" s="3" t="s">
        <v>22957</v>
      </c>
      <c r="D9076" s="12" t="s">
        <v>24194</v>
      </c>
      <c r="E9076" s="6" t="str">
        <f t="shared" si="459"/>
        <v>module=hbeg2</v>
      </c>
      <c r="F9076" s="3" t="s">
        <v>114</v>
      </c>
    </row>
    <row r="9077" spans="1:6" ht="30" customHeight="1">
      <c r="A9077" s="3" t="s">
        <v>3</v>
      </c>
      <c r="B9077" s="3" t="s">
        <v>22958</v>
      </c>
      <c r="C9077" s="3" t="s">
        <v>22958</v>
      </c>
      <c r="D9077" s="12" t="s">
        <v>24195</v>
      </c>
      <c r="E9077" s="6" t="str">
        <f t="shared" si="459"/>
        <v>module=hbeg2</v>
      </c>
      <c r="F9077" s="3" t="s">
        <v>114</v>
      </c>
    </row>
    <row r="9078" spans="1:6" ht="30" customHeight="1">
      <c r="A9078" s="3" t="s">
        <v>3</v>
      </c>
      <c r="B9078" s="3" t="s">
        <v>22959</v>
      </c>
      <c r="C9078" s="3" t="s">
        <v>22959</v>
      </c>
      <c r="D9078" s="12" t="s">
        <v>24196</v>
      </c>
      <c r="E9078" s="6" t="str">
        <f t="shared" si="459"/>
        <v>module=hbeg2</v>
      </c>
      <c r="F9078" s="3" t="s">
        <v>114</v>
      </c>
    </row>
    <row r="9079" spans="1:6" ht="30" customHeight="1">
      <c r="A9079" s="3" t="s">
        <v>3</v>
      </c>
      <c r="B9079" s="3" t="s">
        <v>22960</v>
      </c>
      <c r="C9079" s="3" t="s">
        <v>22960</v>
      </c>
      <c r="D9079" s="12" t="s">
        <v>24197</v>
      </c>
      <c r="E9079" s="6" t="str">
        <f t="shared" si="459"/>
        <v>module=hbeg2</v>
      </c>
      <c r="F9079" s="3" t="s">
        <v>114</v>
      </c>
    </row>
    <row r="9080" spans="1:6" ht="30" customHeight="1">
      <c r="A9080" s="3" t="s">
        <v>3</v>
      </c>
      <c r="B9080" s="3" t="s">
        <v>22961</v>
      </c>
      <c r="C9080" s="3" t="s">
        <v>22961</v>
      </c>
      <c r="D9080" s="12" t="s">
        <v>24198</v>
      </c>
      <c r="E9080" s="6" t="str">
        <f t="shared" si="459"/>
        <v>module=hbeg2</v>
      </c>
      <c r="F9080" s="3" t="s">
        <v>114</v>
      </c>
    </row>
    <row r="9081" spans="1:6" ht="30" customHeight="1">
      <c r="A9081" s="3" t="s">
        <v>3</v>
      </c>
      <c r="B9081" s="3" t="s">
        <v>22962</v>
      </c>
      <c r="C9081" s="3" t="s">
        <v>22962</v>
      </c>
      <c r="D9081" s="12" t="s">
        <v>24199</v>
      </c>
      <c r="E9081" s="6" t="str">
        <f t="shared" si="459"/>
        <v>module=hbeg2</v>
      </c>
      <c r="F9081" s="3" t="s">
        <v>114</v>
      </c>
    </row>
    <row r="9082" spans="1:6" ht="30" customHeight="1">
      <c r="A9082" s="3" t="s">
        <v>3</v>
      </c>
      <c r="B9082" s="3" t="s">
        <v>22963</v>
      </c>
      <c r="C9082" s="3" t="s">
        <v>22963</v>
      </c>
      <c r="D9082" s="12" t="s">
        <v>24200</v>
      </c>
      <c r="E9082" s="6" t="str">
        <f t="shared" si="459"/>
        <v>module=hbeg2</v>
      </c>
      <c r="F9082" s="3" t="s">
        <v>114</v>
      </c>
    </row>
    <row r="9083" spans="1:6" ht="30" customHeight="1">
      <c r="A9083" s="3" t="s">
        <v>3</v>
      </c>
      <c r="B9083" s="3" t="s">
        <v>22964</v>
      </c>
      <c r="C9083" s="3" t="s">
        <v>22964</v>
      </c>
      <c r="D9083" s="12" t="s">
        <v>24201</v>
      </c>
      <c r="E9083" s="6" t="str">
        <f t="shared" si="459"/>
        <v>module=hbeg2</v>
      </c>
      <c r="F9083" s="3" t="s">
        <v>114</v>
      </c>
    </row>
    <row r="9084" spans="1:6" ht="30" customHeight="1">
      <c r="A9084" s="3" t="s">
        <v>3</v>
      </c>
      <c r="B9084" s="3" t="s">
        <v>22965</v>
      </c>
      <c r="C9084" s="3" t="s">
        <v>22965</v>
      </c>
      <c r="D9084" s="12" t="s">
        <v>24202</v>
      </c>
      <c r="E9084" s="6" t="str">
        <f t="shared" si="459"/>
        <v>module=hbeg2</v>
      </c>
      <c r="F9084" s="3" t="s">
        <v>114</v>
      </c>
    </row>
    <row r="9085" spans="1:6" ht="30" customHeight="1">
      <c r="A9085" s="3" t="s">
        <v>3</v>
      </c>
      <c r="B9085" s="3" t="s">
        <v>22966</v>
      </c>
      <c r="C9085" s="3" t="s">
        <v>22966</v>
      </c>
      <c r="D9085" s="12" t="s">
        <v>24203</v>
      </c>
      <c r="E9085" s="6" t="str">
        <f t="shared" si="459"/>
        <v>module=hbeg2</v>
      </c>
      <c r="F9085" s="3" t="s">
        <v>114</v>
      </c>
    </row>
    <row r="9086" spans="1:6" ht="30" customHeight="1">
      <c r="A9086" s="3" t="s">
        <v>3</v>
      </c>
      <c r="B9086" s="3" t="s">
        <v>22967</v>
      </c>
      <c r="C9086" s="3" t="s">
        <v>22967</v>
      </c>
      <c r="D9086" s="12" t="s">
        <v>24204</v>
      </c>
      <c r="E9086" s="6" t="str">
        <f t="shared" si="459"/>
        <v>module=hbeg2</v>
      </c>
      <c r="F9086" s="3" t="s">
        <v>114</v>
      </c>
    </row>
    <row r="9087" spans="1:6" ht="30" customHeight="1">
      <c r="A9087" s="3" t="s">
        <v>3</v>
      </c>
      <c r="B9087" s="3" t="s">
        <v>22968</v>
      </c>
      <c r="C9087" s="3" t="s">
        <v>22968</v>
      </c>
      <c r="D9087" s="12" t="s">
        <v>24205</v>
      </c>
      <c r="E9087" s="6" t="str">
        <f t="shared" si="459"/>
        <v>module=hbeg2</v>
      </c>
      <c r="F9087" s="3" t="s">
        <v>114</v>
      </c>
    </row>
    <row r="9088" spans="1:6" ht="30" customHeight="1">
      <c r="A9088" s="3" t="s">
        <v>3</v>
      </c>
      <c r="B9088" s="3" t="s">
        <v>22969</v>
      </c>
      <c r="C9088" s="3" t="s">
        <v>22969</v>
      </c>
      <c r="D9088" s="12" t="s">
        <v>18501</v>
      </c>
      <c r="E9088" s="6" t="str">
        <f t="shared" si="459"/>
        <v>module=hbeg2</v>
      </c>
      <c r="F9088" s="3" t="s">
        <v>114</v>
      </c>
    </row>
    <row r="9089" spans="1:6" ht="30" customHeight="1">
      <c r="A9089" s="3" t="s">
        <v>3</v>
      </c>
      <c r="B9089" s="3" t="s">
        <v>22970</v>
      </c>
      <c r="C9089" s="3" t="s">
        <v>22970</v>
      </c>
      <c r="D9089" s="12" t="s">
        <v>18502</v>
      </c>
      <c r="E9089" s="6" t="str">
        <f t="shared" si="459"/>
        <v>module=hbeg2</v>
      </c>
      <c r="F9089" s="3" t="s">
        <v>114</v>
      </c>
    </row>
    <row r="9090" spans="1:6" ht="30" customHeight="1">
      <c r="A9090" s="3" t="s">
        <v>3</v>
      </c>
      <c r="B9090" s="3" t="s">
        <v>22971</v>
      </c>
      <c r="C9090" s="3" t="s">
        <v>22971</v>
      </c>
      <c r="D9090" s="12" t="s">
        <v>18503</v>
      </c>
      <c r="E9090" s="6" t="str">
        <f t="shared" si="459"/>
        <v>module=hbeg2</v>
      </c>
      <c r="F9090" s="3" t="s">
        <v>114</v>
      </c>
    </row>
    <row r="9091" spans="1:6" ht="30" customHeight="1">
      <c r="A9091" s="3" t="s">
        <v>3</v>
      </c>
      <c r="B9091" s="3" t="s">
        <v>22972</v>
      </c>
      <c r="C9091" s="3" t="s">
        <v>22972</v>
      </c>
      <c r="D9091" s="12" t="s">
        <v>18504</v>
      </c>
      <c r="E9091" s="6" t="str">
        <f t="shared" si="459"/>
        <v>module=hbeg2</v>
      </c>
      <c r="F9091" s="3" t="s">
        <v>114</v>
      </c>
    </row>
    <row r="9092" spans="1:6" ht="30" customHeight="1">
      <c r="A9092" s="3" t="s">
        <v>3</v>
      </c>
      <c r="B9092" s="3" t="s">
        <v>22973</v>
      </c>
      <c r="C9092" s="3" t="s">
        <v>22973</v>
      </c>
      <c r="D9092" s="12" t="s">
        <v>18505</v>
      </c>
      <c r="E9092" s="6" t="str">
        <f t="shared" si="459"/>
        <v>module=hbeg2</v>
      </c>
      <c r="F9092" s="3" t="s">
        <v>114</v>
      </c>
    </row>
    <row r="9093" spans="1:6" ht="30" customHeight="1">
      <c r="A9093" s="3" t="s">
        <v>3</v>
      </c>
      <c r="B9093" s="3" t="s">
        <v>22974</v>
      </c>
      <c r="C9093" s="3" t="s">
        <v>22974</v>
      </c>
      <c r="D9093" s="12" t="s">
        <v>18506</v>
      </c>
      <c r="E9093" s="6" t="str">
        <f t="shared" si="459"/>
        <v>module=hbeg2</v>
      </c>
      <c r="F9093" s="3" t="s">
        <v>114</v>
      </c>
    </row>
    <row r="9094" spans="1:6" ht="30" customHeight="1">
      <c r="A9094" s="3" t="s">
        <v>3</v>
      </c>
      <c r="B9094" s="3" t="s">
        <v>22975</v>
      </c>
      <c r="C9094" s="3" t="s">
        <v>22975</v>
      </c>
      <c r="D9094" s="12" t="s">
        <v>18507</v>
      </c>
      <c r="E9094" s="6" t="str">
        <f t="shared" si="459"/>
        <v>module=hbeg2</v>
      </c>
      <c r="F9094" s="3" t="s">
        <v>114</v>
      </c>
    </row>
    <row r="9095" spans="1:6" ht="30" customHeight="1">
      <c r="A9095" s="3" t="s">
        <v>3</v>
      </c>
      <c r="B9095" s="3" t="s">
        <v>22976</v>
      </c>
      <c r="C9095" s="3" t="s">
        <v>22976</v>
      </c>
      <c r="D9095" s="12" t="s">
        <v>18508</v>
      </c>
      <c r="E9095" s="6" t="str">
        <f t="shared" si="459"/>
        <v>module=hbeg2</v>
      </c>
      <c r="F9095" s="3" t="s">
        <v>114</v>
      </c>
    </row>
    <row r="9096" spans="1:6" ht="30" customHeight="1">
      <c r="A9096" s="3" t="s">
        <v>3</v>
      </c>
      <c r="B9096" s="3" t="s">
        <v>22977</v>
      </c>
      <c r="C9096" s="3" t="s">
        <v>22977</v>
      </c>
      <c r="D9096" s="12" t="s">
        <v>18509</v>
      </c>
      <c r="E9096" s="6" t="str">
        <f t="shared" si="459"/>
        <v>module=hbeg2</v>
      </c>
      <c r="F9096" s="3" t="s">
        <v>114</v>
      </c>
    </row>
    <row r="9097" spans="1:6" ht="30" customHeight="1">
      <c r="A9097" s="3" t="s">
        <v>2</v>
      </c>
      <c r="B9097" s="3" t="s">
        <v>22978</v>
      </c>
      <c r="C9097" s="3" t="s">
        <v>23502</v>
      </c>
      <c r="D9097" s="12" t="s">
        <v>24206</v>
      </c>
      <c r="E9097" s="6" t="str">
        <f t="shared" ref="E9097:E9106" si="460">HYPERLINK("http://www.ssc.wisc.edu/wlsresearch/documentation/waves/?wave=spouse2k&amp;module=heduc","module=heduc")</f>
        <v>module=heduc</v>
      </c>
      <c r="F9097" s="6" t="str">
        <f t="shared" ref="F9097:F9106" si="461">HYPERLINK("http://www.ssc.wisc.edu/wlsresearch/documentation/waves/?wave=sibspouse2k&amp;module=ueduc","module=ueduc")</f>
        <v>module=ueduc</v>
      </c>
    </row>
    <row r="9098" spans="1:6" ht="30" customHeight="1">
      <c r="A9098" s="3" t="s">
        <v>2</v>
      </c>
      <c r="B9098" s="3" t="s">
        <v>22979</v>
      </c>
      <c r="C9098" s="3" t="s">
        <v>23503</v>
      </c>
      <c r="D9098" s="12" t="s">
        <v>24207</v>
      </c>
      <c r="E9098" s="6" t="str">
        <f t="shared" si="460"/>
        <v>module=heduc</v>
      </c>
      <c r="F9098" s="6" t="str">
        <f t="shared" si="461"/>
        <v>module=ueduc</v>
      </c>
    </row>
    <row r="9099" spans="1:6" ht="30" customHeight="1">
      <c r="A9099" s="3" t="s">
        <v>2</v>
      </c>
      <c r="B9099" s="3" t="s">
        <v>22980</v>
      </c>
      <c r="C9099" s="3" t="s">
        <v>23504</v>
      </c>
      <c r="D9099" s="12" t="s">
        <v>24208</v>
      </c>
      <c r="E9099" s="6" t="str">
        <f t="shared" si="460"/>
        <v>module=heduc</v>
      </c>
      <c r="F9099" s="6" t="str">
        <f t="shared" si="461"/>
        <v>module=ueduc</v>
      </c>
    </row>
    <row r="9100" spans="1:6" ht="30" customHeight="1">
      <c r="A9100" s="3" t="s">
        <v>2</v>
      </c>
      <c r="B9100" s="3" t="s">
        <v>22981</v>
      </c>
      <c r="C9100" s="3" t="s">
        <v>23505</v>
      </c>
      <c r="D9100" s="12" t="s">
        <v>24209</v>
      </c>
      <c r="E9100" s="6" t="str">
        <f t="shared" si="460"/>
        <v>module=heduc</v>
      </c>
      <c r="F9100" s="6" t="str">
        <f t="shared" si="461"/>
        <v>module=ueduc</v>
      </c>
    </row>
    <row r="9101" spans="1:6" ht="30" customHeight="1">
      <c r="A9101" s="3" t="s">
        <v>2</v>
      </c>
      <c r="B9101" s="3" t="s">
        <v>22982</v>
      </c>
      <c r="C9101" s="3" t="s">
        <v>23506</v>
      </c>
      <c r="D9101" s="12" t="s">
        <v>24210</v>
      </c>
      <c r="E9101" s="6" t="str">
        <f t="shared" si="460"/>
        <v>module=heduc</v>
      </c>
      <c r="F9101" s="6" t="str">
        <f t="shared" si="461"/>
        <v>module=ueduc</v>
      </c>
    </row>
    <row r="9102" spans="1:6" ht="30" customHeight="1">
      <c r="A9102" s="3" t="s">
        <v>2</v>
      </c>
      <c r="B9102" s="3" t="s">
        <v>22983</v>
      </c>
      <c r="C9102" s="3" t="s">
        <v>23507</v>
      </c>
      <c r="D9102" s="12" t="s">
        <v>24211</v>
      </c>
      <c r="E9102" s="6" t="str">
        <f t="shared" si="460"/>
        <v>module=heduc</v>
      </c>
      <c r="F9102" s="6" t="str">
        <f t="shared" si="461"/>
        <v>module=ueduc</v>
      </c>
    </row>
    <row r="9103" spans="1:6" ht="30" customHeight="1">
      <c r="A9103" s="3" t="s">
        <v>2</v>
      </c>
      <c r="B9103" s="3" t="s">
        <v>22984</v>
      </c>
      <c r="C9103" s="3" t="s">
        <v>23508</v>
      </c>
      <c r="D9103" s="12" t="s">
        <v>24212</v>
      </c>
      <c r="E9103" s="6" t="str">
        <f t="shared" si="460"/>
        <v>module=heduc</v>
      </c>
      <c r="F9103" s="6" t="str">
        <f t="shared" si="461"/>
        <v>module=ueduc</v>
      </c>
    </row>
    <row r="9104" spans="1:6" ht="30" customHeight="1">
      <c r="A9104" s="3" t="s">
        <v>2</v>
      </c>
      <c r="B9104" s="3" t="s">
        <v>22985</v>
      </c>
      <c r="C9104" s="3" t="s">
        <v>23509</v>
      </c>
      <c r="D9104" s="12" t="s">
        <v>24213</v>
      </c>
      <c r="E9104" s="6" t="str">
        <f t="shared" si="460"/>
        <v>module=heduc</v>
      </c>
      <c r="F9104" s="6" t="str">
        <f t="shared" si="461"/>
        <v>module=ueduc</v>
      </c>
    </row>
    <row r="9105" spans="1:6" ht="30" customHeight="1">
      <c r="A9105" s="3" t="s">
        <v>2</v>
      </c>
      <c r="B9105" s="3" t="s">
        <v>22986</v>
      </c>
      <c r="C9105" s="3" t="s">
        <v>23510</v>
      </c>
      <c r="D9105" s="12" t="s">
        <v>24214</v>
      </c>
      <c r="E9105" s="6" t="str">
        <f t="shared" si="460"/>
        <v>module=heduc</v>
      </c>
      <c r="F9105" s="6" t="str">
        <f t="shared" si="461"/>
        <v>module=ueduc</v>
      </c>
    </row>
    <row r="9106" spans="1:6" ht="30" customHeight="1">
      <c r="A9106" s="3" t="s">
        <v>2</v>
      </c>
      <c r="B9106" s="3" t="s">
        <v>22987</v>
      </c>
      <c r="C9106" s="3" t="s">
        <v>23511</v>
      </c>
      <c r="D9106" s="12" t="s">
        <v>24215</v>
      </c>
      <c r="E9106" s="6" t="str">
        <f t="shared" si="460"/>
        <v>module=heduc</v>
      </c>
      <c r="F9106" s="6" t="str">
        <f t="shared" si="461"/>
        <v>module=ueduc</v>
      </c>
    </row>
    <row r="9107" spans="1:6" ht="30" customHeight="1">
      <c r="A9107" s="3" t="s">
        <v>2</v>
      </c>
      <c r="B9107" s="3" t="s">
        <v>22988</v>
      </c>
      <c r="C9107" s="3" t="s">
        <v>23512</v>
      </c>
      <c r="D9107" s="12" t="s">
        <v>24216</v>
      </c>
      <c r="E9107" s="6" t="str">
        <f>HYPERLINK("http://www.ssc.wisc.edu/wlsresearch/documentation/waves/?wave=spouse2k&amp;module=hsib","module=hsib")</f>
        <v>module=hsib</v>
      </c>
      <c r="F9107" s="6" t="str">
        <f>HYPERLINK("http://www.ssc.wisc.edu/wlsresearch/documentation/waves/?wave=sibspouse2k&amp;module=usib","module=usib")</f>
        <v>module=usib</v>
      </c>
    </row>
    <row r="9108" spans="1:6" ht="30" customHeight="1">
      <c r="A9108" s="3" t="s">
        <v>2</v>
      </c>
      <c r="B9108" s="3" t="s">
        <v>22989</v>
      </c>
      <c r="C9108" s="3" t="s">
        <v>23513</v>
      </c>
      <c r="D9108" s="12" t="s">
        <v>24217</v>
      </c>
      <c r="E9108" s="6" t="str">
        <f>HYPERLINK("http://www.ssc.wisc.edu/wlsresearch/documentation/waves/?wave=spouse2k&amp;module=hsib","module=hsib")</f>
        <v>module=hsib</v>
      </c>
      <c r="F9108" s="6" t="str">
        <f>HYPERLINK("http://www.ssc.wisc.edu/wlsresearch/documentation/waves/?wave=sibspouse2k&amp;module=usib","module=usib")</f>
        <v>module=usib</v>
      </c>
    </row>
    <row r="9109" spans="1:6" ht="30" customHeight="1">
      <c r="A9109" s="3" t="s">
        <v>2</v>
      </c>
      <c r="B9109" s="3" t="s">
        <v>22990</v>
      </c>
      <c r="C9109" s="3" t="s">
        <v>23514</v>
      </c>
      <c r="D9109" s="12" t="s">
        <v>24218</v>
      </c>
      <c r="E9109" s="6" t="str">
        <f>HYPERLINK("http://www.ssc.wisc.edu/wlsresearch/documentation/waves/?wave=spouse2k&amp;module=hsib","module=hsib")</f>
        <v>module=hsib</v>
      </c>
      <c r="F9109" s="6" t="str">
        <f>HYPERLINK("http://www.ssc.wisc.edu/wlsresearch/documentation/waves/?wave=sibspouse2k&amp;module=usib","module=usib")</f>
        <v>module=usib</v>
      </c>
    </row>
    <row r="9110" spans="1:6" ht="30" customHeight="1">
      <c r="A9110" s="3" t="s">
        <v>2</v>
      </c>
      <c r="B9110" s="3" t="s">
        <v>22991</v>
      </c>
      <c r="C9110" s="3" t="s">
        <v>23515</v>
      </c>
      <c r="D9110" s="12" t="s">
        <v>24219</v>
      </c>
      <c r="E9110" s="6" t="str">
        <f t="shared" ref="E9110:E9117" si="462">HYPERLINK("http://www.ssc.wisc.edu/wlsresearch/documentation/waves/?wave=spouse2k&amp;module=hpar","module=hpar")</f>
        <v>module=hpar</v>
      </c>
      <c r="F9110" s="6" t="str">
        <f t="shared" ref="F9110:F9117" si="463">HYPERLINK("http://www.ssc.wisc.edu/wlsresearch/documentation/waves/?wave=sibspouse2k&amp;module=upar","module=upar")</f>
        <v>module=upar</v>
      </c>
    </row>
    <row r="9111" spans="1:6" ht="30" customHeight="1">
      <c r="A9111" s="3" t="s">
        <v>2</v>
      </c>
      <c r="B9111" s="3" t="s">
        <v>22992</v>
      </c>
      <c r="C9111" s="3" t="s">
        <v>23516</v>
      </c>
      <c r="D9111" s="12" t="s">
        <v>24220</v>
      </c>
      <c r="E9111" s="6" t="str">
        <f t="shared" si="462"/>
        <v>module=hpar</v>
      </c>
      <c r="F9111" s="6" t="str">
        <f t="shared" si="463"/>
        <v>module=upar</v>
      </c>
    </row>
    <row r="9112" spans="1:6" ht="30" customHeight="1">
      <c r="A9112" s="3" t="s">
        <v>2</v>
      </c>
      <c r="B9112" s="3" t="s">
        <v>22993</v>
      </c>
      <c r="C9112" s="3" t="s">
        <v>23517</v>
      </c>
      <c r="D9112" s="12" t="s">
        <v>24221</v>
      </c>
      <c r="E9112" s="6" t="str">
        <f t="shared" si="462"/>
        <v>module=hpar</v>
      </c>
      <c r="F9112" s="6" t="str">
        <f t="shared" si="463"/>
        <v>module=upar</v>
      </c>
    </row>
    <row r="9113" spans="1:6" ht="30" customHeight="1">
      <c r="A9113" s="3" t="s">
        <v>2</v>
      </c>
      <c r="B9113" s="3" t="s">
        <v>22994</v>
      </c>
      <c r="C9113" s="3" t="s">
        <v>23518</v>
      </c>
      <c r="D9113" s="12" t="s">
        <v>24222</v>
      </c>
      <c r="E9113" s="6" t="str">
        <f t="shared" si="462"/>
        <v>module=hpar</v>
      </c>
      <c r="F9113" s="6" t="str">
        <f t="shared" si="463"/>
        <v>module=upar</v>
      </c>
    </row>
    <row r="9114" spans="1:6" ht="30" customHeight="1">
      <c r="A9114" s="3" t="s">
        <v>2</v>
      </c>
      <c r="B9114" s="3" t="s">
        <v>22995</v>
      </c>
      <c r="C9114" s="3" t="s">
        <v>23519</v>
      </c>
      <c r="D9114" s="12" t="s">
        <v>24223</v>
      </c>
      <c r="E9114" s="6" t="str">
        <f t="shared" si="462"/>
        <v>module=hpar</v>
      </c>
      <c r="F9114" s="6" t="str">
        <f t="shared" si="463"/>
        <v>module=upar</v>
      </c>
    </row>
    <row r="9115" spans="1:6" ht="30" customHeight="1">
      <c r="A9115" s="3" t="s">
        <v>2</v>
      </c>
      <c r="B9115" s="3" t="s">
        <v>22996</v>
      </c>
      <c r="C9115" s="3" t="s">
        <v>23520</v>
      </c>
      <c r="D9115" s="12" t="s">
        <v>24224</v>
      </c>
      <c r="E9115" s="6" t="str">
        <f t="shared" si="462"/>
        <v>module=hpar</v>
      </c>
      <c r="F9115" s="6" t="str">
        <f t="shared" si="463"/>
        <v>module=upar</v>
      </c>
    </row>
    <row r="9116" spans="1:6" ht="30" customHeight="1">
      <c r="A9116" s="3" t="s">
        <v>2</v>
      </c>
      <c r="B9116" s="3" t="s">
        <v>22997</v>
      </c>
      <c r="C9116" s="3" t="s">
        <v>23521</v>
      </c>
      <c r="D9116" s="12" t="s">
        <v>24225</v>
      </c>
      <c r="E9116" s="6" t="str">
        <f t="shared" si="462"/>
        <v>module=hpar</v>
      </c>
      <c r="F9116" s="6" t="str">
        <f t="shared" si="463"/>
        <v>module=upar</v>
      </c>
    </row>
    <row r="9117" spans="1:6" ht="30" customHeight="1">
      <c r="A9117" s="3" t="s">
        <v>2</v>
      </c>
      <c r="B9117" s="3" t="s">
        <v>22998</v>
      </c>
      <c r="C9117" s="3" t="s">
        <v>23522</v>
      </c>
      <c r="D9117" s="12" t="s">
        <v>24226</v>
      </c>
      <c r="E9117" s="6" t="str">
        <f t="shared" si="462"/>
        <v>module=hpar</v>
      </c>
      <c r="F9117" s="6" t="str">
        <f t="shared" si="463"/>
        <v>module=upar</v>
      </c>
    </row>
    <row r="9118" spans="1:6" ht="30" customHeight="1">
      <c r="A9118" s="3" t="s">
        <v>2</v>
      </c>
      <c r="B9118" s="3" t="s">
        <v>22999</v>
      </c>
      <c r="C9118" s="3" t="s">
        <v>23523</v>
      </c>
      <c r="D9118" s="12" t="s">
        <v>24227</v>
      </c>
      <c r="E9118" s="6" t="str">
        <f t="shared" ref="E9118:E9135" si="464">HYPERLINK("http://www.ssc.wisc.edu/wlsresearch/documentation/waves/?wave=spouse2k&amp;module=hempl","module=hempl")</f>
        <v>module=hempl</v>
      </c>
      <c r="F9118" s="6" t="str">
        <f t="shared" ref="F9118:F9135" si="465">HYPERLINK("http://www.ssc.wisc.edu/wlsresearch/documentation/waves/?wave=sibspouse2k&amp;module=uempl","module=uempl")</f>
        <v>module=uempl</v>
      </c>
    </row>
    <row r="9119" spans="1:6" ht="30" customHeight="1">
      <c r="A9119" s="3" t="s">
        <v>2</v>
      </c>
      <c r="B9119" s="3" t="s">
        <v>23000</v>
      </c>
      <c r="C9119" s="3" t="s">
        <v>23524</v>
      </c>
      <c r="D9119" s="12" t="s">
        <v>20029</v>
      </c>
      <c r="E9119" s="6" t="str">
        <f t="shared" si="464"/>
        <v>module=hempl</v>
      </c>
      <c r="F9119" s="6" t="str">
        <f t="shared" si="465"/>
        <v>module=uempl</v>
      </c>
    </row>
    <row r="9120" spans="1:6" ht="30" customHeight="1">
      <c r="A9120" s="3" t="s">
        <v>2</v>
      </c>
      <c r="B9120" s="3" t="s">
        <v>23001</v>
      </c>
      <c r="C9120" s="3" t="s">
        <v>23525</v>
      </c>
      <c r="D9120" s="12" t="s">
        <v>20030</v>
      </c>
      <c r="E9120" s="6" t="str">
        <f t="shared" si="464"/>
        <v>module=hempl</v>
      </c>
      <c r="F9120" s="6" t="str">
        <f t="shared" si="465"/>
        <v>module=uempl</v>
      </c>
    </row>
    <row r="9121" spans="1:6" ht="30" customHeight="1">
      <c r="A9121" s="3" t="s">
        <v>2</v>
      </c>
      <c r="B9121" s="3" t="s">
        <v>23002</v>
      </c>
      <c r="C9121" s="3" t="s">
        <v>23526</v>
      </c>
      <c r="D9121" s="12" t="s">
        <v>24228</v>
      </c>
      <c r="E9121" s="6" t="str">
        <f t="shared" si="464"/>
        <v>module=hempl</v>
      </c>
      <c r="F9121" s="6" t="str">
        <f t="shared" si="465"/>
        <v>module=uempl</v>
      </c>
    </row>
    <row r="9122" spans="1:6" ht="30" customHeight="1">
      <c r="A9122" s="3" t="s">
        <v>2</v>
      </c>
      <c r="B9122" s="3" t="s">
        <v>23003</v>
      </c>
      <c r="C9122" s="3" t="s">
        <v>23527</v>
      </c>
      <c r="D9122" s="12" t="s">
        <v>24229</v>
      </c>
      <c r="E9122" s="6" t="str">
        <f t="shared" si="464"/>
        <v>module=hempl</v>
      </c>
      <c r="F9122" s="6" t="str">
        <f t="shared" si="465"/>
        <v>module=uempl</v>
      </c>
    </row>
    <row r="9123" spans="1:6" ht="30" customHeight="1">
      <c r="A9123" s="3" t="s">
        <v>2</v>
      </c>
      <c r="B9123" s="3" t="s">
        <v>23004</v>
      </c>
      <c r="C9123" s="3" t="s">
        <v>23528</v>
      </c>
      <c r="D9123" s="12" t="s">
        <v>24230</v>
      </c>
      <c r="E9123" s="6" t="str">
        <f t="shared" si="464"/>
        <v>module=hempl</v>
      </c>
      <c r="F9123" s="6" t="str">
        <f t="shared" si="465"/>
        <v>module=uempl</v>
      </c>
    </row>
    <row r="9124" spans="1:6" ht="30" customHeight="1">
      <c r="A9124" s="3" t="s">
        <v>2</v>
      </c>
      <c r="B9124" s="3" t="s">
        <v>23005</v>
      </c>
      <c r="C9124" s="3" t="s">
        <v>23529</v>
      </c>
      <c r="D9124" s="12" t="s">
        <v>24231</v>
      </c>
      <c r="E9124" s="6" t="str">
        <f t="shared" si="464"/>
        <v>module=hempl</v>
      </c>
      <c r="F9124" s="6" t="str">
        <f t="shared" si="465"/>
        <v>module=uempl</v>
      </c>
    </row>
    <row r="9125" spans="1:6" ht="30" customHeight="1">
      <c r="A9125" s="3" t="s">
        <v>2</v>
      </c>
      <c r="B9125" s="3" t="s">
        <v>23006</v>
      </c>
      <c r="C9125" s="3" t="s">
        <v>23530</v>
      </c>
      <c r="D9125" s="12" t="s">
        <v>24232</v>
      </c>
      <c r="E9125" s="6" t="str">
        <f t="shared" si="464"/>
        <v>module=hempl</v>
      </c>
      <c r="F9125" s="6" t="str">
        <f t="shared" si="465"/>
        <v>module=uempl</v>
      </c>
    </row>
    <row r="9126" spans="1:6" ht="30" customHeight="1">
      <c r="A9126" s="3" t="s">
        <v>2</v>
      </c>
      <c r="B9126" s="3" t="s">
        <v>23007</v>
      </c>
      <c r="C9126" s="3" t="s">
        <v>23531</v>
      </c>
      <c r="D9126" s="12" t="s">
        <v>24233</v>
      </c>
      <c r="E9126" s="6" t="str">
        <f t="shared" si="464"/>
        <v>module=hempl</v>
      </c>
      <c r="F9126" s="6" t="str">
        <f t="shared" si="465"/>
        <v>module=uempl</v>
      </c>
    </row>
    <row r="9127" spans="1:6" ht="30" customHeight="1">
      <c r="A9127" s="3" t="s">
        <v>2</v>
      </c>
      <c r="B9127" s="3" t="s">
        <v>23008</v>
      </c>
      <c r="C9127" s="3" t="s">
        <v>23532</v>
      </c>
      <c r="D9127" s="12" t="s">
        <v>24234</v>
      </c>
      <c r="E9127" s="6" t="str">
        <f t="shared" si="464"/>
        <v>module=hempl</v>
      </c>
      <c r="F9127" s="6" t="str">
        <f t="shared" si="465"/>
        <v>module=uempl</v>
      </c>
    </row>
    <row r="9128" spans="1:6" ht="30" customHeight="1">
      <c r="A9128" s="3" t="s">
        <v>2</v>
      </c>
      <c r="B9128" s="3" t="s">
        <v>23009</v>
      </c>
      <c r="C9128" s="3" t="s">
        <v>23533</v>
      </c>
      <c r="D9128" s="12" t="s">
        <v>24235</v>
      </c>
      <c r="E9128" s="6" t="str">
        <f t="shared" si="464"/>
        <v>module=hempl</v>
      </c>
      <c r="F9128" s="6" t="str">
        <f t="shared" si="465"/>
        <v>module=uempl</v>
      </c>
    </row>
    <row r="9129" spans="1:6" ht="30" customHeight="1">
      <c r="A9129" s="3" t="s">
        <v>2</v>
      </c>
      <c r="B9129" s="3" t="s">
        <v>23010</v>
      </c>
      <c r="C9129" s="3" t="s">
        <v>23534</v>
      </c>
      <c r="D9129" s="12" t="s">
        <v>24236</v>
      </c>
      <c r="E9129" s="6" t="str">
        <f t="shared" si="464"/>
        <v>module=hempl</v>
      </c>
      <c r="F9129" s="6" t="str">
        <f t="shared" si="465"/>
        <v>module=uempl</v>
      </c>
    </row>
    <row r="9130" spans="1:6" ht="30" customHeight="1">
      <c r="A9130" s="3" t="s">
        <v>2</v>
      </c>
      <c r="B9130" s="3" t="s">
        <v>23011</v>
      </c>
      <c r="C9130" s="3" t="s">
        <v>23535</v>
      </c>
      <c r="D9130" s="12" t="s">
        <v>24237</v>
      </c>
      <c r="E9130" s="6" t="str">
        <f t="shared" si="464"/>
        <v>module=hempl</v>
      </c>
      <c r="F9130" s="6" t="str">
        <f t="shared" si="465"/>
        <v>module=uempl</v>
      </c>
    </row>
    <row r="9131" spans="1:6" ht="30" customHeight="1">
      <c r="A9131" s="3" t="s">
        <v>2</v>
      </c>
      <c r="B9131" s="3" t="s">
        <v>23012</v>
      </c>
      <c r="C9131" s="3" t="s">
        <v>23536</v>
      </c>
      <c r="D9131" s="12" t="s">
        <v>24238</v>
      </c>
      <c r="E9131" s="6" t="str">
        <f t="shared" si="464"/>
        <v>module=hempl</v>
      </c>
      <c r="F9131" s="6" t="str">
        <f t="shared" si="465"/>
        <v>module=uempl</v>
      </c>
    </row>
    <row r="9132" spans="1:6" ht="30" customHeight="1">
      <c r="A9132" s="3" t="s">
        <v>2</v>
      </c>
      <c r="B9132" s="3" t="s">
        <v>23013</v>
      </c>
      <c r="C9132" s="3" t="s">
        <v>23537</v>
      </c>
      <c r="D9132" s="12" t="s">
        <v>24239</v>
      </c>
      <c r="E9132" s="6" t="str">
        <f t="shared" si="464"/>
        <v>module=hempl</v>
      </c>
      <c r="F9132" s="6" t="str">
        <f t="shared" si="465"/>
        <v>module=uempl</v>
      </c>
    </row>
    <row r="9133" spans="1:6" ht="30" customHeight="1">
      <c r="A9133" s="3" t="s">
        <v>2</v>
      </c>
      <c r="B9133" s="3" t="s">
        <v>23014</v>
      </c>
      <c r="C9133" s="3" t="s">
        <v>23538</v>
      </c>
      <c r="D9133" s="12" t="s">
        <v>24240</v>
      </c>
      <c r="E9133" s="6" t="str">
        <f t="shared" si="464"/>
        <v>module=hempl</v>
      </c>
      <c r="F9133" s="6" t="str">
        <f t="shared" si="465"/>
        <v>module=uempl</v>
      </c>
    </row>
    <row r="9134" spans="1:6" ht="30" customHeight="1">
      <c r="A9134" s="3" t="s">
        <v>2</v>
      </c>
      <c r="B9134" s="3" t="s">
        <v>23015</v>
      </c>
      <c r="C9134" s="3" t="s">
        <v>23539</v>
      </c>
      <c r="D9134" s="12" t="s">
        <v>24241</v>
      </c>
      <c r="E9134" s="6" t="str">
        <f t="shared" si="464"/>
        <v>module=hempl</v>
      </c>
      <c r="F9134" s="6" t="str">
        <f t="shared" si="465"/>
        <v>module=uempl</v>
      </c>
    </row>
    <row r="9135" spans="1:6" ht="30" customHeight="1">
      <c r="A9135" s="3" t="s">
        <v>2</v>
      </c>
      <c r="B9135" s="3" t="s">
        <v>23016</v>
      </c>
      <c r="C9135" s="3" t="s">
        <v>23540</v>
      </c>
      <c r="D9135" s="12" t="s">
        <v>24242</v>
      </c>
      <c r="E9135" s="6" t="str">
        <f t="shared" si="464"/>
        <v>module=hempl</v>
      </c>
      <c r="F9135" s="6" t="str">
        <f t="shared" si="465"/>
        <v>module=uempl</v>
      </c>
    </row>
    <row r="9136" spans="1:6" ht="30" customHeight="1">
      <c r="A9136" s="3" t="s">
        <v>2</v>
      </c>
      <c r="B9136" s="3" t="s">
        <v>23017</v>
      </c>
      <c r="C9136" s="3" t="s">
        <v>23541</v>
      </c>
      <c r="D9136" s="12" t="s">
        <v>19584</v>
      </c>
      <c r="E9136" s="6" t="str">
        <f t="shared" ref="E9136:E9142" si="466">HYPERLINK("http://www.ssc.wisc.edu/wlsresearch/documentation/waves/?wave=spouse2k&amp;module=hcogsim","module=hcogsim")</f>
        <v>module=hcogsim</v>
      </c>
      <c r="F9136" s="6" t="str">
        <f t="shared" ref="F9136:F9142" si="467">HYPERLINK("http://www.ssc.wisc.edu/wlsresearch/documentation/waves/?wave=sibspouse2k&amp;module=ucogsim","module=ucogsim")</f>
        <v>module=ucogsim</v>
      </c>
    </row>
    <row r="9137" spans="1:6" ht="30" customHeight="1">
      <c r="A9137" s="3" t="s">
        <v>2</v>
      </c>
      <c r="B9137" s="3" t="s">
        <v>23018</v>
      </c>
      <c r="C9137" s="3" t="s">
        <v>23542</v>
      </c>
      <c r="D9137" s="12" t="s">
        <v>24243</v>
      </c>
      <c r="E9137" s="6" t="str">
        <f t="shared" si="466"/>
        <v>module=hcogsim</v>
      </c>
      <c r="F9137" s="6" t="str">
        <f t="shared" si="467"/>
        <v>module=ucogsim</v>
      </c>
    </row>
    <row r="9138" spans="1:6" ht="30" customHeight="1">
      <c r="A9138" s="3" t="s">
        <v>2</v>
      </c>
      <c r="B9138" s="3" t="s">
        <v>23019</v>
      </c>
      <c r="C9138" s="3" t="s">
        <v>23543</v>
      </c>
      <c r="D9138" s="12" t="s">
        <v>24244</v>
      </c>
      <c r="E9138" s="6" t="str">
        <f t="shared" si="466"/>
        <v>module=hcogsim</v>
      </c>
      <c r="F9138" s="6" t="str">
        <f t="shared" si="467"/>
        <v>module=ucogsim</v>
      </c>
    </row>
    <row r="9139" spans="1:6" ht="30" customHeight="1">
      <c r="A9139" s="3" t="s">
        <v>2</v>
      </c>
      <c r="B9139" s="3" t="s">
        <v>23020</v>
      </c>
      <c r="C9139" s="3" t="s">
        <v>23544</v>
      </c>
      <c r="D9139" s="12" t="s">
        <v>24245</v>
      </c>
      <c r="E9139" s="6" t="str">
        <f t="shared" si="466"/>
        <v>module=hcogsim</v>
      </c>
      <c r="F9139" s="6" t="str">
        <f t="shared" si="467"/>
        <v>module=ucogsim</v>
      </c>
    </row>
    <row r="9140" spans="1:6" ht="30" customHeight="1">
      <c r="A9140" s="3" t="s">
        <v>2</v>
      </c>
      <c r="B9140" s="3" t="s">
        <v>23021</v>
      </c>
      <c r="C9140" s="3" t="s">
        <v>23545</v>
      </c>
      <c r="D9140" s="12" t="s">
        <v>24246</v>
      </c>
      <c r="E9140" s="6" t="str">
        <f t="shared" si="466"/>
        <v>module=hcogsim</v>
      </c>
      <c r="F9140" s="6" t="str">
        <f t="shared" si="467"/>
        <v>module=ucogsim</v>
      </c>
    </row>
    <row r="9141" spans="1:6" ht="30" customHeight="1">
      <c r="A9141" s="3" t="s">
        <v>2</v>
      </c>
      <c r="B9141" s="3" t="s">
        <v>23022</v>
      </c>
      <c r="C9141" s="3" t="s">
        <v>23546</v>
      </c>
      <c r="D9141" s="12" t="s">
        <v>24247</v>
      </c>
      <c r="E9141" s="6" t="str">
        <f t="shared" si="466"/>
        <v>module=hcogsim</v>
      </c>
      <c r="F9141" s="6" t="str">
        <f t="shared" si="467"/>
        <v>module=ucogsim</v>
      </c>
    </row>
    <row r="9142" spans="1:6" ht="30" customHeight="1">
      <c r="A9142" s="3" t="s">
        <v>2</v>
      </c>
      <c r="B9142" s="3" t="s">
        <v>23023</v>
      </c>
      <c r="C9142" s="3" t="s">
        <v>23547</v>
      </c>
      <c r="D9142" s="12" t="s">
        <v>24248</v>
      </c>
      <c r="E9142" s="6" t="str">
        <f t="shared" si="466"/>
        <v>module=hcogsim</v>
      </c>
      <c r="F9142" s="6" t="str">
        <f t="shared" si="467"/>
        <v>module=ucogsim</v>
      </c>
    </row>
    <row r="9143" spans="1:6" ht="30" customHeight="1">
      <c r="A9143" s="3" t="s">
        <v>2</v>
      </c>
      <c r="B9143" s="3" t="s">
        <v>23024</v>
      </c>
      <c r="C9143" s="3" t="s">
        <v>23548</v>
      </c>
      <c r="D9143" s="12" t="s">
        <v>24249</v>
      </c>
      <c r="E9143" s="6" t="str">
        <f t="shared" ref="E9143:E9174" si="468">HYPERLINK("http://www.ssc.wisc.edu/wlsresearch/documentation/waves/?wave=spouse2k&amp;module=hhealth","module=hhealth")</f>
        <v>module=hhealth</v>
      </c>
      <c r="F9143" s="6" t="str">
        <f t="shared" ref="F9143:F9174" si="469">HYPERLINK("http://www.ssc.wisc.edu/wlsresearch/documentation/waves/?wave=sibspouse2k&amp;module=uhealth","module=uhealth")</f>
        <v>module=uhealth</v>
      </c>
    </row>
    <row r="9144" spans="1:6" ht="30" customHeight="1">
      <c r="A9144" s="3" t="s">
        <v>2</v>
      </c>
      <c r="B9144" s="3" t="s">
        <v>23025</v>
      </c>
      <c r="C9144" s="3" t="s">
        <v>23549</v>
      </c>
      <c r="D9144" s="12" t="s">
        <v>24250</v>
      </c>
      <c r="E9144" s="6" t="str">
        <f t="shared" si="468"/>
        <v>module=hhealth</v>
      </c>
      <c r="F9144" s="6" t="str">
        <f t="shared" si="469"/>
        <v>module=uhealth</v>
      </c>
    </row>
    <row r="9145" spans="1:6" ht="30" customHeight="1">
      <c r="A9145" s="3" t="s">
        <v>2</v>
      </c>
      <c r="B9145" s="3" t="s">
        <v>23026</v>
      </c>
      <c r="C9145" s="3" t="s">
        <v>23550</v>
      </c>
      <c r="D9145" s="12" t="s">
        <v>24251</v>
      </c>
      <c r="E9145" s="6" t="str">
        <f t="shared" si="468"/>
        <v>module=hhealth</v>
      </c>
      <c r="F9145" s="6" t="str">
        <f t="shared" si="469"/>
        <v>module=uhealth</v>
      </c>
    </row>
    <row r="9146" spans="1:6" ht="30" customHeight="1">
      <c r="A9146" s="3" t="s">
        <v>2</v>
      </c>
      <c r="B9146" s="3" t="s">
        <v>23027</v>
      </c>
      <c r="C9146" s="3" t="s">
        <v>23551</v>
      </c>
      <c r="D9146" s="12" t="s">
        <v>24252</v>
      </c>
      <c r="E9146" s="6" t="str">
        <f t="shared" si="468"/>
        <v>module=hhealth</v>
      </c>
      <c r="F9146" s="6" t="str">
        <f t="shared" si="469"/>
        <v>module=uhealth</v>
      </c>
    </row>
    <row r="9147" spans="1:6" ht="30" customHeight="1">
      <c r="A9147" s="3" t="s">
        <v>2</v>
      </c>
      <c r="B9147" s="3" t="s">
        <v>23028</v>
      </c>
      <c r="C9147" s="3" t="s">
        <v>23552</v>
      </c>
      <c r="D9147" s="12" t="s">
        <v>24253</v>
      </c>
      <c r="E9147" s="6" t="str">
        <f t="shared" si="468"/>
        <v>module=hhealth</v>
      </c>
      <c r="F9147" s="6" t="str">
        <f t="shared" si="469"/>
        <v>module=uhealth</v>
      </c>
    </row>
    <row r="9148" spans="1:6" ht="30" customHeight="1">
      <c r="A9148" s="3" t="s">
        <v>2</v>
      </c>
      <c r="B9148" s="3" t="s">
        <v>23029</v>
      </c>
      <c r="C9148" s="3" t="s">
        <v>23553</v>
      </c>
      <c r="D9148" s="12" t="s">
        <v>24254</v>
      </c>
      <c r="E9148" s="6" t="str">
        <f t="shared" si="468"/>
        <v>module=hhealth</v>
      </c>
      <c r="F9148" s="6" t="str">
        <f t="shared" si="469"/>
        <v>module=uhealth</v>
      </c>
    </row>
    <row r="9149" spans="1:6" ht="30" customHeight="1">
      <c r="A9149" s="3" t="s">
        <v>2</v>
      </c>
      <c r="B9149" s="3" t="s">
        <v>23030</v>
      </c>
      <c r="C9149" s="3" t="s">
        <v>23554</v>
      </c>
      <c r="D9149" s="12" t="s">
        <v>24255</v>
      </c>
      <c r="E9149" s="6" t="str">
        <f t="shared" si="468"/>
        <v>module=hhealth</v>
      </c>
      <c r="F9149" s="6" t="str">
        <f t="shared" si="469"/>
        <v>module=uhealth</v>
      </c>
    </row>
    <row r="9150" spans="1:6" ht="30" customHeight="1">
      <c r="A9150" s="3" t="s">
        <v>2</v>
      </c>
      <c r="B9150" s="3" t="s">
        <v>23031</v>
      </c>
      <c r="C9150" s="3" t="s">
        <v>23555</v>
      </c>
      <c r="D9150" s="12" t="s">
        <v>24256</v>
      </c>
      <c r="E9150" s="6" t="str">
        <f t="shared" si="468"/>
        <v>module=hhealth</v>
      </c>
      <c r="F9150" s="6" t="str">
        <f t="shared" si="469"/>
        <v>module=uhealth</v>
      </c>
    </row>
    <row r="9151" spans="1:6" ht="30" customHeight="1">
      <c r="A9151" s="3" t="s">
        <v>2</v>
      </c>
      <c r="B9151" s="3" t="s">
        <v>23032</v>
      </c>
      <c r="C9151" s="3" t="s">
        <v>23556</v>
      </c>
      <c r="D9151" s="12" t="s">
        <v>24257</v>
      </c>
      <c r="E9151" s="6" t="str">
        <f t="shared" si="468"/>
        <v>module=hhealth</v>
      </c>
      <c r="F9151" s="6" t="str">
        <f t="shared" si="469"/>
        <v>module=uhealth</v>
      </c>
    </row>
    <row r="9152" spans="1:6" ht="30" customHeight="1">
      <c r="A9152" s="3" t="s">
        <v>2</v>
      </c>
      <c r="B9152" s="3" t="s">
        <v>23033</v>
      </c>
      <c r="C9152" s="3" t="s">
        <v>23557</v>
      </c>
      <c r="D9152" s="12" t="s">
        <v>24258</v>
      </c>
      <c r="E9152" s="6" t="str">
        <f t="shared" si="468"/>
        <v>module=hhealth</v>
      </c>
      <c r="F9152" s="6" t="str">
        <f t="shared" si="469"/>
        <v>module=uhealth</v>
      </c>
    </row>
    <row r="9153" spans="1:6" ht="30" customHeight="1">
      <c r="A9153" s="3" t="s">
        <v>2</v>
      </c>
      <c r="B9153" s="3" t="s">
        <v>23034</v>
      </c>
      <c r="C9153" s="3" t="s">
        <v>23558</v>
      </c>
      <c r="D9153" s="12" t="s">
        <v>24259</v>
      </c>
      <c r="E9153" s="6" t="str">
        <f t="shared" si="468"/>
        <v>module=hhealth</v>
      </c>
      <c r="F9153" s="6" t="str">
        <f t="shared" si="469"/>
        <v>module=uhealth</v>
      </c>
    </row>
    <row r="9154" spans="1:6" ht="30" customHeight="1">
      <c r="A9154" s="3" t="s">
        <v>2</v>
      </c>
      <c r="B9154" s="3" t="s">
        <v>23035</v>
      </c>
      <c r="C9154" s="3" t="s">
        <v>23559</v>
      </c>
      <c r="D9154" s="12" t="s">
        <v>24260</v>
      </c>
      <c r="E9154" s="6" t="str">
        <f t="shared" si="468"/>
        <v>module=hhealth</v>
      </c>
      <c r="F9154" s="6" t="str">
        <f t="shared" si="469"/>
        <v>module=uhealth</v>
      </c>
    </row>
    <row r="9155" spans="1:6" ht="30" customHeight="1">
      <c r="A9155" s="3" t="s">
        <v>2</v>
      </c>
      <c r="B9155" s="3" t="s">
        <v>23036</v>
      </c>
      <c r="C9155" s="3" t="s">
        <v>23560</v>
      </c>
      <c r="D9155" s="12" t="s">
        <v>24261</v>
      </c>
      <c r="E9155" s="6" t="str">
        <f t="shared" si="468"/>
        <v>module=hhealth</v>
      </c>
      <c r="F9155" s="6" t="str">
        <f t="shared" si="469"/>
        <v>module=uhealth</v>
      </c>
    </row>
    <row r="9156" spans="1:6" ht="30" customHeight="1">
      <c r="A9156" s="3" t="s">
        <v>2</v>
      </c>
      <c r="B9156" s="3" t="s">
        <v>23037</v>
      </c>
      <c r="C9156" s="3" t="s">
        <v>23561</v>
      </c>
      <c r="D9156" s="12" t="s">
        <v>19456</v>
      </c>
      <c r="E9156" s="6" t="str">
        <f t="shared" si="468"/>
        <v>module=hhealth</v>
      </c>
      <c r="F9156" s="6" t="str">
        <f t="shared" si="469"/>
        <v>module=uhealth</v>
      </c>
    </row>
    <row r="9157" spans="1:6" ht="30" customHeight="1">
      <c r="A9157" s="3" t="s">
        <v>2</v>
      </c>
      <c r="B9157" s="3" t="s">
        <v>23038</v>
      </c>
      <c r="C9157" s="3" t="s">
        <v>23562</v>
      </c>
      <c r="D9157" s="12" t="s">
        <v>19457</v>
      </c>
      <c r="E9157" s="6" t="str">
        <f t="shared" si="468"/>
        <v>module=hhealth</v>
      </c>
      <c r="F9157" s="6" t="str">
        <f t="shared" si="469"/>
        <v>module=uhealth</v>
      </c>
    </row>
    <row r="9158" spans="1:6" ht="30" customHeight="1">
      <c r="A9158" s="3" t="s">
        <v>2</v>
      </c>
      <c r="B9158" s="3" t="s">
        <v>23039</v>
      </c>
      <c r="C9158" s="3" t="s">
        <v>23563</v>
      </c>
      <c r="D9158" s="12" t="s">
        <v>24262</v>
      </c>
      <c r="E9158" s="6" t="str">
        <f t="shared" si="468"/>
        <v>module=hhealth</v>
      </c>
      <c r="F9158" s="6" t="str">
        <f t="shared" si="469"/>
        <v>module=uhealth</v>
      </c>
    </row>
    <row r="9159" spans="1:6" ht="30" customHeight="1">
      <c r="A9159" s="3" t="s">
        <v>2</v>
      </c>
      <c r="B9159" s="3" t="s">
        <v>23040</v>
      </c>
      <c r="C9159" s="3" t="s">
        <v>23564</v>
      </c>
      <c r="D9159" s="12" t="s">
        <v>24263</v>
      </c>
      <c r="E9159" s="6" t="str">
        <f t="shared" si="468"/>
        <v>module=hhealth</v>
      </c>
      <c r="F9159" s="6" t="str">
        <f t="shared" si="469"/>
        <v>module=uhealth</v>
      </c>
    </row>
    <row r="9160" spans="1:6" ht="30" customHeight="1">
      <c r="A9160" s="3" t="s">
        <v>2</v>
      </c>
      <c r="B9160" s="3" t="s">
        <v>23041</v>
      </c>
      <c r="C9160" s="3" t="s">
        <v>23565</v>
      </c>
      <c r="D9160" s="12" t="s">
        <v>24264</v>
      </c>
      <c r="E9160" s="6" t="str">
        <f t="shared" si="468"/>
        <v>module=hhealth</v>
      </c>
      <c r="F9160" s="6" t="str">
        <f t="shared" si="469"/>
        <v>module=uhealth</v>
      </c>
    </row>
    <row r="9161" spans="1:6" ht="30" customHeight="1">
      <c r="A9161" s="3" t="s">
        <v>2</v>
      </c>
      <c r="B9161" s="3" t="s">
        <v>23042</v>
      </c>
      <c r="C9161" s="3" t="s">
        <v>23566</v>
      </c>
      <c r="D9161" s="12" t="s">
        <v>24265</v>
      </c>
      <c r="E9161" s="6" t="str">
        <f t="shared" si="468"/>
        <v>module=hhealth</v>
      </c>
      <c r="F9161" s="6" t="str">
        <f t="shared" si="469"/>
        <v>module=uhealth</v>
      </c>
    </row>
    <row r="9162" spans="1:6" ht="30" customHeight="1">
      <c r="A9162" s="3" t="s">
        <v>2</v>
      </c>
      <c r="B9162" s="3" t="s">
        <v>23043</v>
      </c>
      <c r="C9162" s="3" t="s">
        <v>23567</v>
      </c>
      <c r="D9162" s="12" t="s">
        <v>24266</v>
      </c>
      <c r="E9162" s="6" t="str">
        <f t="shared" si="468"/>
        <v>module=hhealth</v>
      </c>
      <c r="F9162" s="6" t="str">
        <f t="shared" si="469"/>
        <v>module=uhealth</v>
      </c>
    </row>
    <row r="9163" spans="1:6" ht="30" customHeight="1">
      <c r="A9163" s="3" t="s">
        <v>2</v>
      </c>
      <c r="B9163" s="3" t="s">
        <v>23044</v>
      </c>
      <c r="C9163" s="3" t="s">
        <v>23568</v>
      </c>
      <c r="D9163" s="12" t="s">
        <v>24267</v>
      </c>
      <c r="E9163" s="6" t="str">
        <f t="shared" si="468"/>
        <v>module=hhealth</v>
      </c>
      <c r="F9163" s="6" t="str">
        <f t="shared" si="469"/>
        <v>module=uhealth</v>
      </c>
    </row>
    <row r="9164" spans="1:6" ht="30" customHeight="1">
      <c r="A9164" s="3" t="s">
        <v>2</v>
      </c>
      <c r="B9164" s="3" t="s">
        <v>23045</v>
      </c>
      <c r="C9164" s="3" t="s">
        <v>23569</v>
      </c>
      <c r="D9164" s="12" t="s">
        <v>19464</v>
      </c>
      <c r="E9164" s="6" t="str">
        <f t="shared" si="468"/>
        <v>module=hhealth</v>
      </c>
      <c r="F9164" s="6" t="str">
        <f t="shared" si="469"/>
        <v>module=uhealth</v>
      </c>
    </row>
    <row r="9165" spans="1:6" ht="30" customHeight="1">
      <c r="A9165" s="3" t="s">
        <v>2</v>
      </c>
      <c r="B9165" s="3" t="s">
        <v>23046</v>
      </c>
      <c r="C9165" s="3" t="s">
        <v>23570</v>
      </c>
      <c r="D9165" s="12" t="s">
        <v>24268</v>
      </c>
      <c r="E9165" s="6" t="str">
        <f t="shared" si="468"/>
        <v>module=hhealth</v>
      </c>
      <c r="F9165" s="6" t="str">
        <f t="shared" si="469"/>
        <v>module=uhealth</v>
      </c>
    </row>
    <row r="9166" spans="1:6" ht="30" customHeight="1">
      <c r="A9166" s="3" t="s">
        <v>2</v>
      </c>
      <c r="B9166" s="3" t="s">
        <v>23047</v>
      </c>
      <c r="C9166" s="3" t="s">
        <v>23571</v>
      </c>
      <c r="D9166" s="12" t="s">
        <v>19466</v>
      </c>
      <c r="E9166" s="6" t="str">
        <f t="shared" si="468"/>
        <v>module=hhealth</v>
      </c>
      <c r="F9166" s="6" t="str">
        <f t="shared" si="469"/>
        <v>module=uhealth</v>
      </c>
    </row>
    <row r="9167" spans="1:6" ht="30" customHeight="1">
      <c r="A9167" s="3" t="s">
        <v>2</v>
      </c>
      <c r="B9167" s="3" t="s">
        <v>23048</v>
      </c>
      <c r="C9167" s="3" t="s">
        <v>23572</v>
      </c>
      <c r="D9167" s="12" t="s">
        <v>24269</v>
      </c>
      <c r="E9167" s="6" t="str">
        <f t="shared" si="468"/>
        <v>module=hhealth</v>
      </c>
      <c r="F9167" s="6" t="str">
        <f t="shared" si="469"/>
        <v>module=uhealth</v>
      </c>
    </row>
    <row r="9168" spans="1:6" ht="30" customHeight="1">
      <c r="A9168" s="3" t="s">
        <v>2</v>
      </c>
      <c r="B9168" s="3" t="s">
        <v>23049</v>
      </c>
      <c r="C9168" s="3" t="s">
        <v>23573</v>
      </c>
      <c r="D9168" s="12" t="s">
        <v>19468</v>
      </c>
      <c r="E9168" s="6" t="str">
        <f t="shared" si="468"/>
        <v>module=hhealth</v>
      </c>
      <c r="F9168" s="6" t="str">
        <f t="shared" si="469"/>
        <v>module=uhealth</v>
      </c>
    </row>
    <row r="9169" spans="1:6" ht="30" customHeight="1">
      <c r="A9169" s="3" t="s">
        <v>2</v>
      </c>
      <c r="B9169" s="3" t="s">
        <v>23050</v>
      </c>
      <c r="C9169" s="3" t="s">
        <v>23574</v>
      </c>
      <c r="D9169" s="12" t="s">
        <v>24270</v>
      </c>
      <c r="E9169" s="6" t="str">
        <f t="shared" si="468"/>
        <v>module=hhealth</v>
      </c>
      <c r="F9169" s="6" t="str">
        <f t="shared" si="469"/>
        <v>module=uhealth</v>
      </c>
    </row>
    <row r="9170" spans="1:6" ht="30" customHeight="1">
      <c r="A9170" s="3" t="s">
        <v>2</v>
      </c>
      <c r="B9170" s="3" t="s">
        <v>23051</v>
      </c>
      <c r="C9170" s="3" t="s">
        <v>23575</v>
      </c>
      <c r="D9170" s="12" t="s">
        <v>19470</v>
      </c>
      <c r="E9170" s="6" t="str">
        <f t="shared" si="468"/>
        <v>module=hhealth</v>
      </c>
      <c r="F9170" s="6" t="str">
        <f t="shared" si="469"/>
        <v>module=uhealth</v>
      </c>
    </row>
    <row r="9171" spans="1:6" ht="30" customHeight="1">
      <c r="A9171" s="3" t="s">
        <v>2</v>
      </c>
      <c r="B9171" s="3" t="s">
        <v>23052</v>
      </c>
      <c r="C9171" s="3" t="s">
        <v>23576</v>
      </c>
      <c r="D9171" s="12" t="s">
        <v>24271</v>
      </c>
      <c r="E9171" s="6" t="str">
        <f t="shared" si="468"/>
        <v>module=hhealth</v>
      </c>
      <c r="F9171" s="6" t="str">
        <f t="shared" si="469"/>
        <v>module=uhealth</v>
      </c>
    </row>
    <row r="9172" spans="1:6" ht="30" customHeight="1">
      <c r="A9172" s="3" t="s">
        <v>2</v>
      </c>
      <c r="B9172" s="3" t="s">
        <v>23053</v>
      </c>
      <c r="C9172" s="3" t="s">
        <v>23577</v>
      </c>
      <c r="D9172" s="12" t="s">
        <v>19472</v>
      </c>
      <c r="E9172" s="6" t="str">
        <f t="shared" si="468"/>
        <v>module=hhealth</v>
      </c>
      <c r="F9172" s="6" t="str">
        <f t="shared" si="469"/>
        <v>module=uhealth</v>
      </c>
    </row>
    <row r="9173" spans="1:6" ht="30" customHeight="1">
      <c r="A9173" s="3" t="s">
        <v>2</v>
      </c>
      <c r="B9173" s="3" t="s">
        <v>23054</v>
      </c>
      <c r="C9173" s="3" t="s">
        <v>23578</v>
      </c>
      <c r="D9173" s="12" t="s">
        <v>24272</v>
      </c>
      <c r="E9173" s="6" t="str">
        <f t="shared" si="468"/>
        <v>module=hhealth</v>
      </c>
      <c r="F9173" s="6" t="str">
        <f t="shared" si="469"/>
        <v>module=uhealth</v>
      </c>
    </row>
    <row r="9174" spans="1:6" ht="30" customHeight="1">
      <c r="A9174" s="3" t="s">
        <v>2</v>
      </c>
      <c r="B9174" s="3" t="s">
        <v>23055</v>
      </c>
      <c r="C9174" s="3" t="s">
        <v>23579</v>
      </c>
      <c r="D9174" s="12" t="s">
        <v>19474</v>
      </c>
      <c r="E9174" s="6" t="str">
        <f t="shared" si="468"/>
        <v>module=hhealth</v>
      </c>
      <c r="F9174" s="6" t="str">
        <f t="shared" si="469"/>
        <v>module=uhealth</v>
      </c>
    </row>
    <row r="9175" spans="1:6" ht="30" customHeight="1">
      <c r="A9175" s="3" t="s">
        <v>2</v>
      </c>
      <c r="B9175" s="3" t="s">
        <v>23056</v>
      </c>
      <c r="C9175" s="3" t="s">
        <v>23580</v>
      </c>
      <c r="D9175" s="12" t="s">
        <v>24273</v>
      </c>
      <c r="E9175" s="6" t="str">
        <f t="shared" ref="E9175:E9206" si="470">HYPERLINK("http://www.ssc.wisc.edu/wlsresearch/documentation/waves/?wave=spouse2k&amp;module=hhealth","module=hhealth")</f>
        <v>module=hhealth</v>
      </c>
      <c r="F9175" s="6" t="str">
        <f t="shared" ref="F9175:F9206" si="471">HYPERLINK("http://www.ssc.wisc.edu/wlsresearch/documentation/waves/?wave=sibspouse2k&amp;module=uhealth","module=uhealth")</f>
        <v>module=uhealth</v>
      </c>
    </row>
    <row r="9176" spans="1:6" ht="30" customHeight="1">
      <c r="A9176" s="3" t="s">
        <v>2</v>
      </c>
      <c r="B9176" s="3" t="s">
        <v>23057</v>
      </c>
      <c r="C9176" s="3" t="s">
        <v>23581</v>
      </c>
      <c r="D9176" s="12" t="s">
        <v>19476</v>
      </c>
      <c r="E9176" s="6" t="str">
        <f t="shared" si="470"/>
        <v>module=hhealth</v>
      </c>
      <c r="F9176" s="6" t="str">
        <f t="shared" si="471"/>
        <v>module=uhealth</v>
      </c>
    </row>
    <row r="9177" spans="1:6" ht="30" customHeight="1">
      <c r="A9177" s="3" t="s">
        <v>2</v>
      </c>
      <c r="B9177" s="3" t="s">
        <v>23058</v>
      </c>
      <c r="C9177" s="3" t="s">
        <v>23582</v>
      </c>
      <c r="D9177" s="12" t="s">
        <v>24274</v>
      </c>
      <c r="E9177" s="6" t="str">
        <f t="shared" si="470"/>
        <v>module=hhealth</v>
      </c>
      <c r="F9177" s="6" t="str">
        <f t="shared" si="471"/>
        <v>module=uhealth</v>
      </c>
    </row>
    <row r="9178" spans="1:6" ht="30" customHeight="1">
      <c r="A9178" s="3" t="s">
        <v>2</v>
      </c>
      <c r="B9178" s="3" t="s">
        <v>23059</v>
      </c>
      <c r="C9178" s="3" t="s">
        <v>23583</v>
      </c>
      <c r="D9178" s="12" t="s">
        <v>24275</v>
      </c>
      <c r="E9178" s="6" t="str">
        <f t="shared" si="470"/>
        <v>module=hhealth</v>
      </c>
      <c r="F9178" s="6" t="str">
        <f t="shared" si="471"/>
        <v>module=uhealth</v>
      </c>
    </row>
    <row r="9179" spans="1:6" ht="30" customHeight="1">
      <c r="A9179" s="3" t="s">
        <v>2</v>
      </c>
      <c r="B9179" s="3" t="s">
        <v>23060</v>
      </c>
      <c r="C9179" s="3" t="s">
        <v>23584</v>
      </c>
      <c r="D9179" s="12" t="s">
        <v>24276</v>
      </c>
      <c r="E9179" s="6" t="str">
        <f t="shared" si="470"/>
        <v>module=hhealth</v>
      </c>
      <c r="F9179" s="6" t="str">
        <f t="shared" si="471"/>
        <v>module=uhealth</v>
      </c>
    </row>
    <row r="9180" spans="1:6" ht="30" customHeight="1">
      <c r="A9180" s="3" t="s">
        <v>2</v>
      </c>
      <c r="B9180" s="3" t="s">
        <v>23061</v>
      </c>
      <c r="C9180" s="3" t="s">
        <v>23585</v>
      </c>
      <c r="D9180" s="12" t="s">
        <v>24277</v>
      </c>
      <c r="E9180" s="6" t="str">
        <f t="shared" si="470"/>
        <v>module=hhealth</v>
      </c>
      <c r="F9180" s="6" t="str">
        <f t="shared" si="471"/>
        <v>module=uhealth</v>
      </c>
    </row>
    <row r="9181" spans="1:6" ht="30" customHeight="1">
      <c r="A9181" s="3" t="s">
        <v>2</v>
      </c>
      <c r="B9181" s="3" t="s">
        <v>23062</v>
      </c>
      <c r="C9181" s="3" t="s">
        <v>23586</v>
      </c>
      <c r="D9181" s="12" t="s">
        <v>24278</v>
      </c>
      <c r="E9181" s="6" t="str">
        <f t="shared" si="470"/>
        <v>module=hhealth</v>
      </c>
      <c r="F9181" s="6" t="str">
        <f t="shared" si="471"/>
        <v>module=uhealth</v>
      </c>
    </row>
    <row r="9182" spans="1:6" ht="30" customHeight="1">
      <c r="A9182" s="3" t="s">
        <v>2</v>
      </c>
      <c r="B9182" s="3" t="s">
        <v>23063</v>
      </c>
      <c r="C9182" s="3" t="s">
        <v>23587</v>
      </c>
      <c r="D9182" s="12" t="s">
        <v>24279</v>
      </c>
      <c r="E9182" s="6" t="str">
        <f t="shared" si="470"/>
        <v>module=hhealth</v>
      </c>
      <c r="F9182" s="6" t="str">
        <f t="shared" si="471"/>
        <v>module=uhealth</v>
      </c>
    </row>
    <row r="9183" spans="1:6" ht="30" customHeight="1">
      <c r="A9183" s="3" t="s">
        <v>2</v>
      </c>
      <c r="B9183" s="3" t="s">
        <v>23064</v>
      </c>
      <c r="C9183" s="3" t="s">
        <v>23588</v>
      </c>
      <c r="D9183" s="12" t="s">
        <v>24280</v>
      </c>
      <c r="E9183" s="6" t="str">
        <f t="shared" si="470"/>
        <v>module=hhealth</v>
      </c>
      <c r="F9183" s="6" t="str">
        <f t="shared" si="471"/>
        <v>module=uhealth</v>
      </c>
    </row>
    <row r="9184" spans="1:6" ht="30" customHeight="1">
      <c r="A9184" s="3" t="s">
        <v>2</v>
      </c>
      <c r="B9184" s="3" t="s">
        <v>23065</v>
      </c>
      <c r="C9184" s="3" t="s">
        <v>23589</v>
      </c>
      <c r="D9184" s="12" t="s">
        <v>24281</v>
      </c>
      <c r="E9184" s="6" t="str">
        <f t="shared" si="470"/>
        <v>module=hhealth</v>
      </c>
      <c r="F9184" s="6" t="str">
        <f t="shared" si="471"/>
        <v>module=uhealth</v>
      </c>
    </row>
    <row r="9185" spans="1:6" ht="30" customHeight="1">
      <c r="A9185" s="3" t="s">
        <v>2</v>
      </c>
      <c r="B9185" s="3" t="s">
        <v>23066</v>
      </c>
      <c r="C9185" s="3" t="s">
        <v>23590</v>
      </c>
      <c r="D9185" s="12" t="s">
        <v>24282</v>
      </c>
      <c r="E9185" s="6" t="str">
        <f t="shared" si="470"/>
        <v>module=hhealth</v>
      </c>
      <c r="F9185" s="6" t="str">
        <f t="shared" si="471"/>
        <v>module=uhealth</v>
      </c>
    </row>
    <row r="9186" spans="1:6" ht="30" customHeight="1">
      <c r="A9186" s="3" t="s">
        <v>2</v>
      </c>
      <c r="B9186" s="3" t="s">
        <v>23067</v>
      </c>
      <c r="C9186" s="3" t="s">
        <v>23591</v>
      </c>
      <c r="D9186" s="12" t="s">
        <v>19482</v>
      </c>
      <c r="E9186" s="6" t="str">
        <f t="shared" si="470"/>
        <v>module=hhealth</v>
      </c>
      <c r="F9186" s="6" t="str">
        <f t="shared" si="471"/>
        <v>module=uhealth</v>
      </c>
    </row>
    <row r="9187" spans="1:6" ht="30" customHeight="1">
      <c r="A9187" s="3" t="s">
        <v>2</v>
      </c>
      <c r="B9187" s="3" t="s">
        <v>23068</v>
      </c>
      <c r="C9187" s="3" t="s">
        <v>23592</v>
      </c>
      <c r="D9187" s="12" t="s">
        <v>24283</v>
      </c>
      <c r="E9187" s="6" t="str">
        <f t="shared" si="470"/>
        <v>module=hhealth</v>
      </c>
      <c r="F9187" s="6" t="str">
        <f t="shared" si="471"/>
        <v>module=uhealth</v>
      </c>
    </row>
    <row r="9188" spans="1:6" ht="30" customHeight="1">
      <c r="A9188" s="3" t="s">
        <v>2</v>
      </c>
      <c r="B9188" s="3" t="s">
        <v>23069</v>
      </c>
      <c r="C9188" s="3" t="s">
        <v>23593</v>
      </c>
      <c r="D9188" s="12" t="s">
        <v>24284</v>
      </c>
      <c r="E9188" s="6" t="str">
        <f t="shared" si="470"/>
        <v>module=hhealth</v>
      </c>
      <c r="F9188" s="6" t="str">
        <f t="shared" si="471"/>
        <v>module=uhealth</v>
      </c>
    </row>
    <row r="9189" spans="1:6" ht="30" customHeight="1">
      <c r="A9189" s="3" t="s">
        <v>2</v>
      </c>
      <c r="B9189" s="3" t="s">
        <v>23070</v>
      </c>
      <c r="C9189" s="3" t="s">
        <v>23594</v>
      </c>
      <c r="D9189" s="12" t="s">
        <v>24285</v>
      </c>
      <c r="E9189" s="6" t="str">
        <f t="shared" si="470"/>
        <v>module=hhealth</v>
      </c>
      <c r="F9189" s="6" t="str">
        <f t="shared" si="471"/>
        <v>module=uhealth</v>
      </c>
    </row>
    <row r="9190" spans="1:6" ht="30" customHeight="1">
      <c r="A9190" s="3" t="s">
        <v>2</v>
      </c>
      <c r="B9190" s="3" t="s">
        <v>23071</v>
      </c>
      <c r="C9190" s="3" t="s">
        <v>23595</v>
      </c>
      <c r="D9190" s="12" t="s">
        <v>24286</v>
      </c>
      <c r="E9190" s="6" t="str">
        <f t="shared" si="470"/>
        <v>module=hhealth</v>
      </c>
      <c r="F9190" s="6" t="str">
        <f t="shared" si="471"/>
        <v>module=uhealth</v>
      </c>
    </row>
    <row r="9191" spans="1:6" ht="30" customHeight="1">
      <c r="A9191" s="3" t="s">
        <v>2</v>
      </c>
      <c r="B9191" s="3" t="s">
        <v>23072</v>
      </c>
      <c r="C9191" s="3" t="s">
        <v>23596</v>
      </c>
      <c r="D9191" s="12" t="s">
        <v>19487</v>
      </c>
      <c r="E9191" s="6" t="str">
        <f t="shared" si="470"/>
        <v>module=hhealth</v>
      </c>
      <c r="F9191" s="6" t="str">
        <f t="shared" si="471"/>
        <v>module=uhealth</v>
      </c>
    </row>
    <row r="9192" spans="1:6" ht="30" customHeight="1">
      <c r="A9192" s="3" t="s">
        <v>2</v>
      </c>
      <c r="B9192" s="3" t="s">
        <v>23073</v>
      </c>
      <c r="C9192" s="3" t="s">
        <v>23597</v>
      </c>
      <c r="D9192" s="12" t="s">
        <v>24287</v>
      </c>
      <c r="E9192" s="6" t="str">
        <f t="shared" si="470"/>
        <v>module=hhealth</v>
      </c>
      <c r="F9192" s="6" t="str">
        <f t="shared" si="471"/>
        <v>module=uhealth</v>
      </c>
    </row>
    <row r="9193" spans="1:6" ht="30" customHeight="1">
      <c r="A9193" s="3" t="s">
        <v>2</v>
      </c>
      <c r="B9193" s="3" t="s">
        <v>23074</v>
      </c>
      <c r="C9193" s="3" t="s">
        <v>23598</v>
      </c>
      <c r="D9193" s="12" t="s">
        <v>19489</v>
      </c>
      <c r="E9193" s="6" t="str">
        <f t="shared" si="470"/>
        <v>module=hhealth</v>
      </c>
      <c r="F9193" s="6" t="str">
        <f t="shared" si="471"/>
        <v>module=uhealth</v>
      </c>
    </row>
    <row r="9194" spans="1:6" ht="30" customHeight="1">
      <c r="A9194" s="3" t="s">
        <v>2</v>
      </c>
      <c r="B9194" s="3" t="s">
        <v>23075</v>
      </c>
      <c r="C9194" s="3" t="s">
        <v>23599</v>
      </c>
      <c r="D9194" s="12" t="s">
        <v>24288</v>
      </c>
      <c r="E9194" s="6" t="str">
        <f t="shared" si="470"/>
        <v>module=hhealth</v>
      </c>
      <c r="F9194" s="6" t="str">
        <f t="shared" si="471"/>
        <v>module=uhealth</v>
      </c>
    </row>
    <row r="9195" spans="1:6" ht="30" customHeight="1">
      <c r="A9195" s="3" t="s">
        <v>2</v>
      </c>
      <c r="B9195" s="3" t="s">
        <v>23076</v>
      </c>
      <c r="C9195" s="3" t="s">
        <v>23600</v>
      </c>
      <c r="D9195" s="12" t="s">
        <v>24289</v>
      </c>
      <c r="E9195" s="6" t="str">
        <f t="shared" si="470"/>
        <v>module=hhealth</v>
      </c>
      <c r="F9195" s="6" t="str">
        <f t="shared" si="471"/>
        <v>module=uhealth</v>
      </c>
    </row>
    <row r="9196" spans="1:6" ht="30" customHeight="1">
      <c r="A9196" s="3" t="s">
        <v>2</v>
      </c>
      <c r="B9196" s="3" t="s">
        <v>23077</v>
      </c>
      <c r="C9196" s="3" t="s">
        <v>23601</v>
      </c>
      <c r="D9196" s="12" t="s">
        <v>24290</v>
      </c>
      <c r="E9196" s="6" t="str">
        <f t="shared" si="470"/>
        <v>module=hhealth</v>
      </c>
      <c r="F9196" s="6" t="str">
        <f t="shared" si="471"/>
        <v>module=uhealth</v>
      </c>
    </row>
    <row r="9197" spans="1:6" ht="30" customHeight="1">
      <c r="A9197" s="3" t="s">
        <v>2</v>
      </c>
      <c r="B9197" s="3" t="s">
        <v>23078</v>
      </c>
      <c r="C9197" s="3" t="s">
        <v>23602</v>
      </c>
      <c r="D9197" s="12" t="s">
        <v>24291</v>
      </c>
      <c r="E9197" s="6" t="str">
        <f t="shared" si="470"/>
        <v>module=hhealth</v>
      </c>
      <c r="F9197" s="6" t="str">
        <f t="shared" si="471"/>
        <v>module=uhealth</v>
      </c>
    </row>
    <row r="9198" spans="1:6" ht="30" customHeight="1">
      <c r="A9198" s="3" t="s">
        <v>2</v>
      </c>
      <c r="B9198" s="3" t="s">
        <v>23079</v>
      </c>
      <c r="C9198" s="3" t="s">
        <v>23603</v>
      </c>
      <c r="D9198" s="12" t="s">
        <v>24292</v>
      </c>
      <c r="E9198" s="6" t="str">
        <f t="shared" si="470"/>
        <v>module=hhealth</v>
      </c>
      <c r="F9198" s="6" t="str">
        <f t="shared" si="471"/>
        <v>module=uhealth</v>
      </c>
    </row>
    <row r="9199" spans="1:6" ht="30" customHeight="1">
      <c r="A9199" s="3" t="s">
        <v>2</v>
      </c>
      <c r="B9199" s="3" t="s">
        <v>23080</v>
      </c>
      <c r="C9199" s="3" t="s">
        <v>23604</v>
      </c>
      <c r="D9199" s="12" t="s">
        <v>24293</v>
      </c>
      <c r="E9199" s="6" t="str">
        <f t="shared" si="470"/>
        <v>module=hhealth</v>
      </c>
      <c r="F9199" s="6" t="str">
        <f t="shared" si="471"/>
        <v>module=uhealth</v>
      </c>
    </row>
    <row r="9200" spans="1:6" ht="30" customHeight="1">
      <c r="A9200" s="3" t="s">
        <v>2</v>
      </c>
      <c r="B9200" s="3" t="s">
        <v>23081</v>
      </c>
      <c r="C9200" s="3" t="s">
        <v>23605</v>
      </c>
      <c r="D9200" s="12" t="s">
        <v>24294</v>
      </c>
      <c r="E9200" s="6" t="str">
        <f t="shared" si="470"/>
        <v>module=hhealth</v>
      </c>
      <c r="F9200" s="6" t="str">
        <f t="shared" si="471"/>
        <v>module=uhealth</v>
      </c>
    </row>
    <row r="9201" spans="1:6" ht="30" customHeight="1">
      <c r="A9201" s="3" t="s">
        <v>2</v>
      </c>
      <c r="B9201" s="3" t="s">
        <v>23082</v>
      </c>
      <c r="C9201" s="3" t="s">
        <v>23606</v>
      </c>
      <c r="D9201" s="12" t="s">
        <v>24295</v>
      </c>
      <c r="E9201" s="6" t="str">
        <f t="shared" si="470"/>
        <v>module=hhealth</v>
      </c>
      <c r="F9201" s="6" t="str">
        <f t="shared" si="471"/>
        <v>module=uhealth</v>
      </c>
    </row>
    <row r="9202" spans="1:6" ht="30" customHeight="1">
      <c r="A9202" s="3" t="s">
        <v>2</v>
      </c>
      <c r="B9202" s="3" t="s">
        <v>23083</v>
      </c>
      <c r="C9202" s="3" t="s">
        <v>23607</v>
      </c>
      <c r="D9202" s="12" t="s">
        <v>24296</v>
      </c>
      <c r="E9202" s="6" t="str">
        <f t="shared" si="470"/>
        <v>module=hhealth</v>
      </c>
      <c r="F9202" s="6" t="str">
        <f t="shared" si="471"/>
        <v>module=uhealth</v>
      </c>
    </row>
    <row r="9203" spans="1:6" ht="30" customHeight="1">
      <c r="A9203" s="3" t="s">
        <v>2</v>
      </c>
      <c r="B9203" s="3" t="s">
        <v>23084</v>
      </c>
      <c r="C9203" s="3" t="s">
        <v>23608</v>
      </c>
      <c r="D9203" s="12" t="s">
        <v>24297</v>
      </c>
      <c r="E9203" s="6" t="str">
        <f t="shared" si="470"/>
        <v>module=hhealth</v>
      </c>
      <c r="F9203" s="6" t="str">
        <f t="shared" si="471"/>
        <v>module=uhealth</v>
      </c>
    </row>
    <row r="9204" spans="1:6" ht="30" customHeight="1">
      <c r="A9204" s="3" t="s">
        <v>2</v>
      </c>
      <c r="B9204" s="3" t="s">
        <v>23085</v>
      </c>
      <c r="C9204" s="3" t="s">
        <v>23609</v>
      </c>
      <c r="D9204" s="12" t="s">
        <v>24298</v>
      </c>
      <c r="E9204" s="6" t="str">
        <f t="shared" si="470"/>
        <v>module=hhealth</v>
      </c>
      <c r="F9204" s="6" t="str">
        <f t="shared" si="471"/>
        <v>module=uhealth</v>
      </c>
    </row>
    <row r="9205" spans="1:6" ht="30" customHeight="1">
      <c r="A9205" s="3" t="s">
        <v>2</v>
      </c>
      <c r="B9205" s="3" t="s">
        <v>23086</v>
      </c>
      <c r="C9205" s="3" t="s">
        <v>23610</v>
      </c>
      <c r="D9205" s="12" t="s">
        <v>24299</v>
      </c>
      <c r="E9205" s="6" t="str">
        <f t="shared" si="470"/>
        <v>module=hhealth</v>
      </c>
      <c r="F9205" s="6" t="str">
        <f t="shared" si="471"/>
        <v>module=uhealth</v>
      </c>
    </row>
    <row r="9206" spans="1:6" ht="30" customHeight="1">
      <c r="A9206" s="3" t="s">
        <v>2</v>
      </c>
      <c r="B9206" s="3" t="s">
        <v>23087</v>
      </c>
      <c r="C9206" s="3" t="s">
        <v>23611</v>
      </c>
      <c r="D9206" s="12" t="s">
        <v>24300</v>
      </c>
      <c r="E9206" s="6" t="str">
        <f t="shared" si="470"/>
        <v>module=hhealth</v>
      </c>
      <c r="F9206" s="6" t="str">
        <f t="shared" si="471"/>
        <v>module=uhealth</v>
      </c>
    </row>
    <row r="9207" spans="1:6" ht="30" customHeight="1">
      <c r="A9207" s="3" t="s">
        <v>2</v>
      </c>
      <c r="B9207" s="3" t="s">
        <v>23088</v>
      </c>
      <c r="C9207" s="3" t="s">
        <v>23612</v>
      </c>
      <c r="D9207" s="12" t="s">
        <v>24301</v>
      </c>
      <c r="E9207" s="6" t="str">
        <f t="shared" ref="E9207:E9238" si="472">HYPERLINK("http://www.ssc.wisc.edu/wlsresearch/documentation/waves/?wave=spouse2k&amp;module=hhealth","module=hhealth")</f>
        <v>module=hhealth</v>
      </c>
      <c r="F9207" s="6" t="str">
        <f t="shared" ref="F9207:F9238" si="473">HYPERLINK("http://www.ssc.wisc.edu/wlsresearch/documentation/waves/?wave=sibspouse2k&amp;module=uhealth","module=uhealth")</f>
        <v>module=uhealth</v>
      </c>
    </row>
    <row r="9208" spans="1:6" ht="30" customHeight="1">
      <c r="A9208" s="3" t="s">
        <v>2</v>
      </c>
      <c r="B9208" s="3" t="s">
        <v>23089</v>
      </c>
      <c r="C9208" s="3" t="s">
        <v>23613</v>
      </c>
      <c r="D9208" s="12" t="s">
        <v>24302</v>
      </c>
      <c r="E9208" s="6" t="str">
        <f t="shared" si="472"/>
        <v>module=hhealth</v>
      </c>
      <c r="F9208" s="6" t="str">
        <f t="shared" si="473"/>
        <v>module=uhealth</v>
      </c>
    </row>
    <row r="9209" spans="1:6" ht="30" customHeight="1">
      <c r="A9209" s="3" t="s">
        <v>2</v>
      </c>
      <c r="B9209" s="3" t="s">
        <v>23090</v>
      </c>
      <c r="C9209" s="3" t="s">
        <v>23614</v>
      </c>
      <c r="D9209" s="12" t="s">
        <v>24303</v>
      </c>
      <c r="E9209" s="6" t="str">
        <f t="shared" si="472"/>
        <v>module=hhealth</v>
      </c>
      <c r="F9209" s="6" t="str">
        <f t="shared" si="473"/>
        <v>module=uhealth</v>
      </c>
    </row>
    <row r="9210" spans="1:6" ht="30" customHeight="1">
      <c r="A9210" s="3" t="s">
        <v>2</v>
      </c>
      <c r="B9210" s="3" t="s">
        <v>23091</v>
      </c>
      <c r="C9210" s="3" t="s">
        <v>23615</v>
      </c>
      <c r="D9210" s="12" t="s">
        <v>24304</v>
      </c>
      <c r="E9210" s="6" t="str">
        <f t="shared" si="472"/>
        <v>module=hhealth</v>
      </c>
      <c r="F9210" s="6" t="str">
        <f t="shared" si="473"/>
        <v>module=uhealth</v>
      </c>
    </row>
    <row r="9211" spans="1:6" ht="30" customHeight="1">
      <c r="A9211" s="3" t="s">
        <v>2</v>
      </c>
      <c r="B9211" s="3" t="s">
        <v>23092</v>
      </c>
      <c r="C9211" s="3" t="s">
        <v>23616</v>
      </c>
      <c r="D9211" s="12" t="s">
        <v>24305</v>
      </c>
      <c r="E9211" s="6" t="str">
        <f t="shared" si="472"/>
        <v>module=hhealth</v>
      </c>
      <c r="F9211" s="6" t="str">
        <f t="shared" si="473"/>
        <v>module=uhealth</v>
      </c>
    </row>
    <row r="9212" spans="1:6" ht="30" customHeight="1">
      <c r="A9212" s="3" t="s">
        <v>2</v>
      </c>
      <c r="B9212" s="3" t="s">
        <v>23093</v>
      </c>
      <c r="C9212" s="3" t="s">
        <v>23617</v>
      </c>
      <c r="D9212" s="12" t="s">
        <v>24306</v>
      </c>
      <c r="E9212" s="6" t="str">
        <f t="shared" si="472"/>
        <v>module=hhealth</v>
      </c>
      <c r="F9212" s="6" t="str">
        <f t="shared" si="473"/>
        <v>module=uhealth</v>
      </c>
    </row>
    <row r="9213" spans="1:6" ht="30" customHeight="1">
      <c r="A9213" s="3" t="s">
        <v>2</v>
      </c>
      <c r="B9213" s="3" t="s">
        <v>23094</v>
      </c>
      <c r="C9213" s="3" t="s">
        <v>23618</v>
      </c>
      <c r="D9213" s="12" t="s">
        <v>24307</v>
      </c>
      <c r="E9213" s="6" t="str">
        <f t="shared" si="472"/>
        <v>module=hhealth</v>
      </c>
      <c r="F9213" s="6" t="str">
        <f t="shared" si="473"/>
        <v>module=uhealth</v>
      </c>
    </row>
    <row r="9214" spans="1:6" ht="30" customHeight="1">
      <c r="A9214" s="3" t="s">
        <v>2</v>
      </c>
      <c r="B9214" s="3" t="s">
        <v>23095</v>
      </c>
      <c r="C9214" s="3" t="s">
        <v>23619</v>
      </c>
      <c r="D9214" s="12" t="s">
        <v>24308</v>
      </c>
      <c r="E9214" s="6" t="str">
        <f t="shared" si="472"/>
        <v>module=hhealth</v>
      </c>
      <c r="F9214" s="6" t="str">
        <f t="shared" si="473"/>
        <v>module=uhealth</v>
      </c>
    </row>
    <row r="9215" spans="1:6" ht="30" customHeight="1">
      <c r="A9215" s="3" t="s">
        <v>2</v>
      </c>
      <c r="B9215" s="3" t="s">
        <v>23096</v>
      </c>
      <c r="C9215" s="3" t="s">
        <v>23620</v>
      </c>
      <c r="D9215" s="12" t="s">
        <v>24309</v>
      </c>
      <c r="E9215" s="6" t="str">
        <f t="shared" si="472"/>
        <v>module=hhealth</v>
      </c>
      <c r="F9215" s="6" t="str">
        <f t="shared" si="473"/>
        <v>module=uhealth</v>
      </c>
    </row>
    <row r="9216" spans="1:6" ht="30" customHeight="1">
      <c r="A9216" s="3" t="s">
        <v>2</v>
      </c>
      <c r="B9216" s="3" t="s">
        <v>23097</v>
      </c>
      <c r="C9216" s="3" t="s">
        <v>23621</v>
      </c>
      <c r="D9216" s="12" t="s">
        <v>24310</v>
      </c>
      <c r="E9216" s="6" t="str">
        <f t="shared" si="472"/>
        <v>module=hhealth</v>
      </c>
      <c r="F9216" s="6" t="str">
        <f t="shared" si="473"/>
        <v>module=uhealth</v>
      </c>
    </row>
    <row r="9217" spans="1:6" ht="30" customHeight="1">
      <c r="A9217" s="3" t="s">
        <v>2</v>
      </c>
      <c r="B9217" s="3" t="s">
        <v>23098</v>
      </c>
      <c r="C9217" s="3" t="s">
        <v>23622</v>
      </c>
      <c r="D9217" s="12" t="s">
        <v>24311</v>
      </c>
      <c r="E9217" s="6" t="str">
        <f t="shared" si="472"/>
        <v>module=hhealth</v>
      </c>
      <c r="F9217" s="6" t="str">
        <f t="shared" si="473"/>
        <v>module=uhealth</v>
      </c>
    </row>
    <row r="9218" spans="1:6" ht="30" customHeight="1">
      <c r="A9218" s="3" t="s">
        <v>2</v>
      </c>
      <c r="B9218" s="3" t="s">
        <v>23099</v>
      </c>
      <c r="C9218" s="3" t="s">
        <v>23623</v>
      </c>
      <c r="D9218" s="12" t="s">
        <v>24312</v>
      </c>
      <c r="E9218" s="6" t="str">
        <f t="shared" si="472"/>
        <v>module=hhealth</v>
      </c>
      <c r="F9218" s="6" t="str">
        <f t="shared" si="473"/>
        <v>module=uhealth</v>
      </c>
    </row>
    <row r="9219" spans="1:6" ht="30" customHeight="1">
      <c r="A9219" s="3" t="s">
        <v>2</v>
      </c>
      <c r="B9219" s="3" t="s">
        <v>23100</v>
      </c>
      <c r="C9219" s="3" t="s">
        <v>23624</v>
      </c>
      <c r="D9219" s="12" t="s">
        <v>24313</v>
      </c>
      <c r="E9219" s="6" t="str">
        <f t="shared" si="472"/>
        <v>module=hhealth</v>
      </c>
      <c r="F9219" s="6" t="str">
        <f t="shared" si="473"/>
        <v>module=uhealth</v>
      </c>
    </row>
    <row r="9220" spans="1:6" ht="30" customHeight="1">
      <c r="A9220" s="3" t="s">
        <v>2</v>
      </c>
      <c r="B9220" s="3" t="s">
        <v>23101</v>
      </c>
      <c r="C9220" s="3" t="s">
        <v>23625</v>
      </c>
      <c r="D9220" s="12" t="s">
        <v>24314</v>
      </c>
      <c r="E9220" s="6" t="str">
        <f t="shared" si="472"/>
        <v>module=hhealth</v>
      </c>
      <c r="F9220" s="6" t="str">
        <f t="shared" si="473"/>
        <v>module=uhealth</v>
      </c>
    </row>
    <row r="9221" spans="1:6" ht="30" customHeight="1">
      <c r="A9221" s="3" t="s">
        <v>2</v>
      </c>
      <c r="B9221" s="3" t="s">
        <v>23102</v>
      </c>
      <c r="C9221" s="3" t="s">
        <v>23626</v>
      </c>
      <c r="D9221" s="12" t="s">
        <v>24315</v>
      </c>
      <c r="E9221" s="6" t="str">
        <f t="shared" si="472"/>
        <v>module=hhealth</v>
      </c>
      <c r="F9221" s="6" t="str">
        <f t="shared" si="473"/>
        <v>module=uhealth</v>
      </c>
    </row>
    <row r="9222" spans="1:6" ht="30" customHeight="1">
      <c r="A9222" s="3" t="s">
        <v>2</v>
      </c>
      <c r="B9222" s="3" t="s">
        <v>23103</v>
      </c>
      <c r="C9222" s="3" t="s">
        <v>23627</v>
      </c>
      <c r="D9222" s="12" t="s">
        <v>19518</v>
      </c>
      <c r="E9222" s="6" t="str">
        <f t="shared" si="472"/>
        <v>module=hhealth</v>
      </c>
      <c r="F9222" s="6" t="str">
        <f t="shared" si="473"/>
        <v>module=uhealth</v>
      </c>
    </row>
    <row r="9223" spans="1:6" ht="30" customHeight="1">
      <c r="A9223" s="3" t="s">
        <v>2</v>
      </c>
      <c r="B9223" s="3" t="s">
        <v>23104</v>
      </c>
      <c r="C9223" s="3" t="s">
        <v>23628</v>
      </c>
      <c r="D9223" s="12" t="s">
        <v>24316</v>
      </c>
      <c r="E9223" s="6" t="str">
        <f t="shared" si="472"/>
        <v>module=hhealth</v>
      </c>
      <c r="F9223" s="6" t="str">
        <f t="shared" si="473"/>
        <v>module=uhealth</v>
      </c>
    </row>
    <row r="9224" spans="1:6" ht="30" customHeight="1">
      <c r="A9224" s="3" t="s">
        <v>2</v>
      </c>
      <c r="B9224" s="3" t="s">
        <v>23105</v>
      </c>
      <c r="C9224" s="3" t="s">
        <v>23629</v>
      </c>
      <c r="D9224" s="12" t="s">
        <v>19520</v>
      </c>
      <c r="E9224" s="6" t="str">
        <f t="shared" si="472"/>
        <v>module=hhealth</v>
      </c>
      <c r="F9224" s="6" t="str">
        <f t="shared" si="473"/>
        <v>module=uhealth</v>
      </c>
    </row>
    <row r="9225" spans="1:6" ht="30" customHeight="1">
      <c r="A9225" s="3" t="s">
        <v>2</v>
      </c>
      <c r="B9225" s="3" t="s">
        <v>23106</v>
      </c>
      <c r="C9225" s="3" t="s">
        <v>23630</v>
      </c>
      <c r="D9225" s="12" t="s">
        <v>24317</v>
      </c>
      <c r="E9225" s="6" t="str">
        <f t="shared" si="472"/>
        <v>module=hhealth</v>
      </c>
      <c r="F9225" s="6" t="str">
        <f t="shared" si="473"/>
        <v>module=uhealth</v>
      </c>
    </row>
    <row r="9226" spans="1:6" ht="30" customHeight="1">
      <c r="A9226" s="3" t="s">
        <v>2</v>
      </c>
      <c r="B9226" s="3" t="s">
        <v>23107</v>
      </c>
      <c r="C9226" s="3" t="s">
        <v>23631</v>
      </c>
      <c r="D9226" s="12" t="s">
        <v>19522</v>
      </c>
      <c r="E9226" s="6" t="str">
        <f t="shared" si="472"/>
        <v>module=hhealth</v>
      </c>
      <c r="F9226" s="6" t="str">
        <f t="shared" si="473"/>
        <v>module=uhealth</v>
      </c>
    </row>
    <row r="9227" spans="1:6" ht="30" customHeight="1">
      <c r="A9227" s="3" t="s">
        <v>2</v>
      </c>
      <c r="B9227" s="3" t="s">
        <v>23108</v>
      </c>
      <c r="C9227" s="3" t="s">
        <v>23632</v>
      </c>
      <c r="D9227" s="12" t="s">
        <v>24318</v>
      </c>
      <c r="E9227" s="6" t="str">
        <f t="shared" si="472"/>
        <v>module=hhealth</v>
      </c>
      <c r="F9227" s="6" t="str">
        <f t="shared" si="473"/>
        <v>module=uhealth</v>
      </c>
    </row>
    <row r="9228" spans="1:6" ht="30" customHeight="1">
      <c r="A9228" s="3" t="s">
        <v>2</v>
      </c>
      <c r="B9228" s="3" t="s">
        <v>23109</v>
      </c>
      <c r="C9228" s="3" t="s">
        <v>23633</v>
      </c>
      <c r="D9228" s="12" t="s">
        <v>19524</v>
      </c>
      <c r="E9228" s="6" t="str">
        <f t="shared" si="472"/>
        <v>module=hhealth</v>
      </c>
      <c r="F9228" s="6" t="str">
        <f t="shared" si="473"/>
        <v>module=uhealth</v>
      </c>
    </row>
    <row r="9229" spans="1:6" ht="30" customHeight="1">
      <c r="A9229" s="3" t="s">
        <v>2</v>
      </c>
      <c r="B9229" s="3" t="s">
        <v>23110</v>
      </c>
      <c r="C9229" s="3" t="s">
        <v>23634</v>
      </c>
      <c r="D9229" s="12" t="s">
        <v>24317</v>
      </c>
      <c r="E9229" s="6" t="str">
        <f t="shared" si="472"/>
        <v>module=hhealth</v>
      </c>
      <c r="F9229" s="6" t="str">
        <f t="shared" si="473"/>
        <v>module=uhealth</v>
      </c>
    </row>
    <row r="9230" spans="1:6" ht="30" customHeight="1">
      <c r="A9230" s="3" t="s">
        <v>2</v>
      </c>
      <c r="B9230" s="3" t="s">
        <v>23111</v>
      </c>
      <c r="C9230" s="3" t="s">
        <v>23635</v>
      </c>
      <c r="D9230" s="12" t="s">
        <v>24319</v>
      </c>
      <c r="E9230" s="6" t="str">
        <f t="shared" si="472"/>
        <v>module=hhealth</v>
      </c>
      <c r="F9230" s="6" t="str">
        <f t="shared" si="473"/>
        <v>module=uhealth</v>
      </c>
    </row>
    <row r="9231" spans="1:6" ht="30" customHeight="1">
      <c r="A9231" s="3" t="s">
        <v>2</v>
      </c>
      <c r="B9231" s="3" t="s">
        <v>23112</v>
      </c>
      <c r="C9231" s="3" t="s">
        <v>23636</v>
      </c>
      <c r="D9231" s="12" t="s">
        <v>24320</v>
      </c>
      <c r="E9231" s="6" t="str">
        <f t="shared" si="472"/>
        <v>module=hhealth</v>
      </c>
      <c r="F9231" s="6" t="str">
        <f t="shared" si="473"/>
        <v>module=uhealth</v>
      </c>
    </row>
    <row r="9232" spans="1:6" ht="30" customHeight="1">
      <c r="A9232" s="3" t="s">
        <v>2</v>
      </c>
      <c r="B9232" s="3" t="s">
        <v>23113</v>
      </c>
      <c r="C9232" s="3" t="s">
        <v>23637</v>
      </c>
      <c r="D9232" s="12" t="s">
        <v>24321</v>
      </c>
      <c r="E9232" s="6" t="str">
        <f t="shared" si="472"/>
        <v>module=hhealth</v>
      </c>
      <c r="F9232" s="6" t="str">
        <f t="shared" si="473"/>
        <v>module=uhealth</v>
      </c>
    </row>
    <row r="9233" spans="1:6" ht="30" customHeight="1">
      <c r="A9233" s="3" t="s">
        <v>2</v>
      </c>
      <c r="B9233" s="3" t="s">
        <v>23114</v>
      </c>
      <c r="C9233" s="3" t="s">
        <v>23638</v>
      </c>
      <c r="D9233" s="12" t="s">
        <v>19533</v>
      </c>
      <c r="E9233" s="6" t="str">
        <f t="shared" si="472"/>
        <v>module=hhealth</v>
      </c>
      <c r="F9233" s="6" t="str">
        <f t="shared" si="473"/>
        <v>module=uhealth</v>
      </c>
    </row>
    <row r="9234" spans="1:6" ht="30" customHeight="1">
      <c r="A9234" s="3" t="s">
        <v>2</v>
      </c>
      <c r="B9234" s="3" t="s">
        <v>23115</v>
      </c>
      <c r="C9234" s="3" t="s">
        <v>23639</v>
      </c>
      <c r="D9234" s="12" t="s">
        <v>24322</v>
      </c>
      <c r="E9234" s="6" t="str">
        <f t="shared" si="472"/>
        <v>module=hhealth</v>
      </c>
      <c r="F9234" s="6" t="str">
        <f t="shared" si="473"/>
        <v>module=uhealth</v>
      </c>
    </row>
    <row r="9235" spans="1:6" ht="30" customHeight="1">
      <c r="A9235" s="3" t="s">
        <v>2</v>
      </c>
      <c r="B9235" s="3" t="s">
        <v>23116</v>
      </c>
      <c r="C9235" s="3" t="s">
        <v>23640</v>
      </c>
      <c r="D9235" s="12" t="s">
        <v>19535</v>
      </c>
      <c r="E9235" s="6" t="str">
        <f t="shared" si="472"/>
        <v>module=hhealth</v>
      </c>
      <c r="F9235" s="6" t="str">
        <f t="shared" si="473"/>
        <v>module=uhealth</v>
      </c>
    </row>
    <row r="9236" spans="1:6" ht="30" customHeight="1">
      <c r="A9236" s="3" t="s">
        <v>2</v>
      </c>
      <c r="B9236" s="3" t="s">
        <v>23117</v>
      </c>
      <c r="C9236" s="3" t="s">
        <v>23641</v>
      </c>
      <c r="D9236" s="12" t="s">
        <v>24323</v>
      </c>
      <c r="E9236" s="6" t="str">
        <f t="shared" si="472"/>
        <v>module=hhealth</v>
      </c>
      <c r="F9236" s="6" t="str">
        <f t="shared" si="473"/>
        <v>module=uhealth</v>
      </c>
    </row>
    <row r="9237" spans="1:6" ht="30" customHeight="1">
      <c r="A9237" s="3" t="s">
        <v>2</v>
      </c>
      <c r="B9237" s="3" t="s">
        <v>23118</v>
      </c>
      <c r="C9237" s="3" t="s">
        <v>23642</v>
      </c>
      <c r="D9237" s="12" t="s">
        <v>19537</v>
      </c>
      <c r="E9237" s="6" t="str">
        <f t="shared" si="472"/>
        <v>module=hhealth</v>
      </c>
      <c r="F9237" s="6" t="str">
        <f t="shared" si="473"/>
        <v>module=uhealth</v>
      </c>
    </row>
    <row r="9238" spans="1:6" ht="30" customHeight="1">
      <c r="A9238" s="3" t="s">
        <v>2</v>
      </c>
      <c r="B9238" s="3" t="s">
        <v>23119</v>
      </c>
      <c r="C9238" s="3" t="s">
        <v>23643</v>
      </c>
      <c r="D9238" s="12" t="s">
        <v>19538</v>
      </c>
      <c r="E9238" s="6" t="str">
        <f t="shared" si="472"/>
        <v>module=hhealth</v>
      </c>
      <c r="F9238" s="6" t="str">
        <f t="shared" si="473"/>
        <v>module=uhealth</v>
      </c>
    </row>
    <row r="9239" spans="1:6" ht="30" customHeight="1">
      <c r="A9239" s="3" t="s">
        <v>2</v>
      </c>
      <c r="B9239" s="3" t="s">
        <v>23120</v>
      </c>
      <c r="C9239" s="3" t="s">
        <v>23644</v>
      </c>
      <c r="D9239" s="12" t="s">
        <v>19539</v>
      </c>
      <c r="E9239" s="6" t="str">
        <f t="shared" ref="E9239:E9244" si="474">HYPERLINK("http://www.ssc.wisc.edu/wlsresearch/documentation/waves/?wave=spouse2k&amp;module=hhealth","module=hhealth")</f>
        <v>module=hhealth</v>
      </c>
      <c r="F9239" s="6" t="str">
        <f t="shared" ref="F9239:F9258" si="475">HYPERLINK("http://www.ssc.wisc.edu/wlsresearch/documentation/waves/?wave=sibspouse2k&amp;module=uhealth","module=uhealth")</f>
        <v>module=uhealth</v>
      </c>
    </row>
    <row r="9240" spans="1:6" ht="30" customHeight="1">
      <c r="A9240" s="3" t="s">
        <v>2</v>
      </c>
      <c r="B9240" s="3" t="s">
        <v>23121</v>
      </c>
      <c r="C9240" s="3" t="s">
        <v>23645</v>
      </c>
      <c r="D9240" s="12" t="s">
        <v>19540</v>
      </c>
      <c r="E9240" s="6" t="str">
        <f t="shared" si="474"/>
        <v>module=hhealth</v>
      </c>
      <c r="F9240" s="6" t="str">
        <f t="shared" si="475"/>
        <v>module=uhealth</v>
      </c>
    </row>
    <row r="9241" spans="1:6" ht="30" customHeight="1">
      <c r="A9241" s="3" t="s">
        <v>2</v>
      </c>
      <c r="B9241" s="3" t="s">
        <v>23122</v>
      </c>
      <c r="C9241" s="3" t="s">
        <v>23646</v>
      </c>
      <c r="D9241" s="12" t="s">
        <v>19541</v>
      </c>
      <c r="E9241" s="6" t="str">
        <f t="shared" si="474"/>
        <v>module=hhealth</v>
      </c>
      <c r="F9241" s="6" t="str">
        <f t="shared" si="475"/>
        <v>module=uhealth</v>
      </c>
    </row>
    <row r="9242" spans="1:6" ht="30" customHeight="1">
      <c r="A9242" s="3" t="s">
        <v>2</v>
      </c>
      <c r="B9242" s="3" t="s">
        <v>23123</v>
      </c>
      <c r="C9242" s="3" t="s">
        <v>23647</v>
      </c>
      <c r="D9242" s="12" t="s">
        <v>19542</v>
      </c>
      <c r="E9242" s="6" t="str">
        <f t="shared" si="474"/>
        <v>module=hhealth</v>
      </c>
      <c r="F9242" s="6" t="str">
        <f t="shared" si="475"/>
        <v>module=uhealth</v>
      </c>
    </row>
    <row r="9243" spans="1:6" ht="30" customHeight="1">
      <c r="A9243" s="3" t="s">
        <v>2</v>
      </c>
      <c r="B9243" s="3" t="s">
        <v>23124</v>
      </c>
      <c r="C9243" s="3" t="s">
        <v>23648</v>
      </c>
      <c r="D9243" s="12" t="s">
        <v>19543</v>
      </c>
      <c r="E9243" s="6" t="str">
        <f t="shared" si="474"/>
        <v>module=hhealth</v>
      </c>
      <c r="F9243" s="6" t="str">
        <f t="shared" si="475"/>
        <v>module=uhealth</v>
      </c>
    </row>
    <row r="9244" spans="1:6" ht="30" customHeight="1">
      <c r="A9244" s="3" t="s">
        <v>2</v>
      </c>
      <c r="B9244" s="3" t="s">
        <v>23125</v>
      </c>
      <c r="C9244" s="3" t="s">
        <v>23649</v>
      </c>
      <c r="D9244" s="12" t="s">
        <v>24324</v>
      </c>
      <c r="E9244" s="6" t="str">
        <f t="shared" si="474"/>
        <v>module=hhealth</v>
      </c>
      <c r="F9244" s="6" t="str">
        <f t="shared" si="475"/>
        <v>module=uhealth</v>
      </c>
    </row>
    <row r="9245" spans="1:6" ht="30" customHeight="1">
      <c r="A9245" s="3" t="s">
        <v>4</v>
      </c>
      <c r="B9245" s="3" t="s">
        <v>42672</v>
      </c>
      <c r="C9245" s="3" t="s">
        <v>42672</v>
      </c>
      <c r="D9245" s="12" t="s">
        <v>19572</v>
      </c>
      <c r="E9245" s="3" t="s">
        <v>114</v>
      </c>
      <c r="F9245" s="6" t="str">
        <f t="shared" si="475"/>
        <v>module=uhealth</v>
      </c>
    </row>
    <row r="9246" spans="1:6" ht="30" customHeight="1">
      <c r="A9246" s="3" t="s">
        <v>4</v>
      </c>
      <c r="B9246" s="3" t="s">
        <v>42673</v>
      </c>
      <c r="C9246" s="3" t="s">
        <v>42673</v>
      </c>
      <c r="D9246" s="12" t="s">
        <v>19573</v>
      </c>
      <c r="E9246" s="3" t="s">
        <v>114</v>
      </c>
      <c r="F9246" s="6" t="str">
        <f t="shared" si="475"/>
        <v>module=uhealth</v>
      </c>
    </row>
    <row r="9247" spans="1:6" ht="30" customHeight="1">
      <c r="A9247" s="3" t="s">
        <v>4</v>
      </c>
      <c r="B9247" s="3" t="s">
        <v>42674</v>
      </c>
      <c r="C9247" s="3" t="s">
        <v>42674</v>
      </c>
      <c r="D9247" s="12" t="s">
        <v>19574</v>
      </c>
      <c r="E9247" s="3" t="s">
        <v>114</v>
      </c>
      <c r="F9247" s="6" t="str">
        <f t="shared" si="475"/>
        <v>module=uhealth</v>
      </c>
    </row>
    <row r="9248" spans="1:6" ht="30" customHeight="1">
      <c r="A9248" s="3" t="s">
        <v>4</v>
      </c>
      <c r="B9248" s="3" t="s">
        <v>42675</v>
      </c>
      <c r="C9248" s="3" t="s">
        <v>42675</v>
      </c>
      <c r="D9248" s="12" t="s">
        <v>19575</v>
      </c>
      <c r="E9248" s="3" t="s">
        <v>114</v>
      </c>
      <c r="F9248" s="6" t="str">
        <f t="shared" si="475"/>
        <v>module=uhealth</v>
      </c>
    </row>
    <row r="9249" spans="1:6" ht="30" customHeight="1">
      <c r="A9249" s="3" t="s">
        <v>4</v>
      </c>
      <c r="B9249" s="3" t="s">
        <v>42676</v>
      </c>
      <c r="C9249" s="3" t="s">
        <v>42676</v>
      </c>
      <c r="D9249" s="12" t="s">
        <v>19576</v>
      </c>
      <c r="E9249" s="3" t="s">
        <v>114</v>
      </c>
      <c r="F9249" s="6" t="str">
        <f t="shared" si="475"/>
        <v>module=uhealth</v>
      </c>
    </row>
    <row r="9250" spans="1:6" ht="30" customHeight="1">
      <c r="A9250" s="3" t="s">
        <v>4</v>
      </c>
      <c r="B9250" s="3" t="s">
        <v>42677</v>
      </c>
      <c r="C9250" s="3" t="s">
        <v>42677</v>
      </c>
      <c r="D9250" s="12" t="s">
        <v>19577</v>
      </c>
      <c r="E9250" s="3" t="s">
        <v>114</v>
      </c>
      <c r="F9250" s="6" t="str">
        <f t="shared" si="475"/>
        <v>module=uhealth</v>
      </c>
    </row>
    <row r="9251" spans="1:6" ht="30" customHeight="1">
      <c r="A9251" s="3" t="s">
        <v>4</v>
      </c>
      <c r="B9251" s="3" t="s">
        <v>42678</v>
      </c>
      <c r="C9251" s="3" t="s">
        <v>42678</v>
      </c>
      <c r="D9251" s="12" t="s">
        <v>42700</v>
      </c>
      <c r="E9251" s="3" t="s">
        <v>114</v>
      </c>
      <c r="F9251" s="6" t="str">
        <f t="shared" si="475"/>
        <v>module=uhealth</v>
      </c>
    </row>
    <row r="9252" spans="1:6" ht="30" customHeight="1">
      <c r="A9252" s="3" t="s">
        <v>4</v>
      </c>
      <c r="B9252" s="3" t="s">
        <v>42679</v>
      </c>
      <c r="C9252" s="3" t="s">
        <v>42679</v>
      </c>
      <c r="D9252" s="12" t="s">
        <v>19578</v>
      </c>
      <c r="E9252" s="3" t="s">
        <v>114</v>
      </c>
      <c r="F9252" s="6" t="str">
        <f t="shared" si="475"/>
        <v>module=uhealth</v>
      </c>
    </row>
    <row r="9253" spans="1:6" ht="30" customHeight="1">
      <c r="A9253" s="3" t="s">
        <v>4</v>
      </c>
      <c r="B9253" s="3" t="s">
        <v>42680</v>
      </c>
      <c r="C9253" s="3" t="s">
        <v>42680</v>
      </c>
      <c r="D9253" s="12" t="s">
        <v>42701</v>
      </c>
      <c r="E9253" s="3" t="s">
        <v>114</v>
      </c>
      <c r="F9253" s="6" t="str">
        <f t="shared" si="475"/>
        <v>module=uhealth</v>
      </c>
    </row>
    <row r="9254" spans="1:6" ht="30" customHeight="1">
      <c r="A9254" s="3" t="s">
        <v>4</v>
      </c>
      <c r="B9254" s="3" t="s">
        <v>42681</v>
      </c>
      <c r="C9254" s="3" t="s">
        <v>42681</v>
      </c>
      <c r="D9254" s="12" t="s">
        <v>19580</v>
      </c>
      <c r="E9254" s="3" t="s">
        <v>114</v>
      </c>
      <c r="F9254" s="6" t="str">
        <f t="shared" si="475"/>
        <v>module=uhealth</v>
      </c>
    </row>
    <row r="9255" spans="1:6" ht="30" customHeight="1">
      <c r="A9255" s="3" t="s">
        <v>4</v>
      </c>
      <c r="B9255" s="3" t="s">
        <v>42682</v>
      </c>
      <c r="C9255" s="3" t="s">
        <v>42682</v>
      </c>
      <c r="D9255" s="12" t="s">
        <v>42700</v>
      </c>
      <c r="E9255" s="3" t="s">
        <v>114</v>
      </c>
      <c r="F9255" s="6" t="str">
        <f t="shared" si="475"/>
        <v>module=uhealth</v>
      </c>
    </row>
    <row r="9256" spans="1:6" ht="30" customHeight="1">
      <c r="A9256" s="3" t="s">
        <v>4</v>
      </c>
      <c r="B9256" s="3" t="s">
        <v>42683</v>
      </c>
      <c r="C9256" s="3" t="s">
        <v>42683</v>
      </c>
      <c r="D9256" s="12" t="s">
        <v>19581</v>
      </c>
      <c r="E9256" s="3" t="s">
        <v>114</v>
      </c>
      <c r="F9256" s="6" t="str">
        <f t="shared" si="475"/>
        <v>module=uhealth</v>
      </c>
    </row>
    <row r="9257" spans="1:6" ht="30" customHeight="1">
      <c r="A9257" s="3" t="s">
        <v>4</v>
      </c>
      <c r="B9257" s="3" t="s">
        <v>42684</v>
      </c>
      <c r="C9257" s="3" t="s">
        <v>42684</v>
      </c>
      <c r="D9257" s="12" t="s">
        <v>19582</v>
      </c>
      <c r="E9257" s="3" t="s">
        <v>114</v>
      </c>
      <c r="F9257" s="6" t="str">
        <f t="shared" si="475"/>
        <v>module=uhealth</v>
      </c>
    </row>
    <row r="9258" spans="1:6" ht="30" customHeight="1">
      <c r="A9258" s="3" t="s">
        <v>4</v>
      </c>
      <c r="B9258" s="3" t="s">
        <v>42685</v>
      </c>
      <c r="C9258" s="3" t="s">
        <v>42685</v>
      </c>
      <c r="D9258" s="12" t="s">
        <v>19583</v>
      </c>
      <c r="E9258" s="3" t="s">
        <v>114</v>
      </c>
      <c r="F9258" s="6" t="str">
        <f t="shared" si="475"/>
        <v>module=uhealth</v>
      </c>
    </row>
    <row r="9259" spans="1:6" ht="30" customHeight="1">
      <c r="A9259" s="3" t="s">
        <v>2</v>
      </c>
      <c r="B9259" s="3" t="s">
        <v>23126</v>
      </c>
      <c r="C9259" s="3" t="s">
        <v>23650</v>
      </c>
      <c r="D9259" s="12" t="s">
        <v>24325</v>
      </c>
      <c r="E9259" s="6" t="str">
        <f t="shared" ref="E9259:E9283" si="476">HYPERLINK("http://www.ssc.wisc.edu/wlsresearch/documentation/waves/?wave=spouse2k&amp;module=hdepr","module=hdepr")</f>
        <v>module=hdepr</v>
      </c>
      <c r="F9259" s="6" t="str">
        <f t="shared" ref="F9259:F9283" si="477">HYPERLINK("http://www.ssc.wisc.edu/wlsresearch/documentation/waves/?wave=sibspouse2k&amp;module=udepr","module=udepr")</f>
        <v>module=udepr</v>
      </c>
    </row>
    <row r="9260" spans="1:6" ht="30" customHeight="1">
      <c r="A9260" s="3" t="s">
        <v>2</v>
      </c>
      <c r="B9260" s="3" t="s">
        <v>23127</v>
      </c>
      <c r="C9260" s="3" t="s">
        <v>23651</v>
      </c>
      <c r="D9260" s="12" t="s">
        <v>24326</v>
      </c>
      <c r="E9260" s="6" t="str">
        <f t="shared" si="476"/>
        <v>module=hdepr</v>
      </c>
      <c r="F9260" s="6" t="str">
        <f t="shared" si="477"/>
        <v>module=udepr</v>
      </c>
    </row>
    <row r="9261" spans="1:6" ht="30" customHeight="1">
      <c r="A9261" s="3" t="s">
        <v>2</v>
      </c>
      <c r="B9261" s="3" t="s">
        <v>23128</v>
      </c>
      <c r="C9261" s="3" t="s">
        <v>23652</v>
      </c>
      <c r="D9261" s="12" t="s">
        <v>20867</v>
      </c>
      <c r="E9261" s="6" t="str">
        <f t="shared" si="476"/>
        <v>module=hdepr</v>
      </c>
      <c r="F9261" s="6" t="str">
        <f t="shared" si="477"/>
        <v>module=udepr</v>
      </c>
    </row>
    <row r="9262" spans="1:6" ht="30" customHeight="1">
      <c r="A9262" s="3" t="s">
        <v>2</v>
      </c>
      <c r="B9262" s="3" t="s">
        <v>23129</v>
      </c>
      <c r="C9262" s="3" t="s">
        <v>23653</v>
      </c>
      <c r="D9262" s="12" t="s">
        <v>20868</v>
      </c>
      <c r="E9262" s="6" t="str">
        <f t="shared" si="476"/>
        <v>module=hdepr</v>
      </c>
      <c r="F9262" s="6" t="str">
        <f t="shared" si="477"/>
        <v>module=udepr</v>
      </c>
    </row>
    <row r="9263" spans="1:6" ht="30" customHeight="1">
      <c r="A9263" s="3" t="s">
        <v>2</v>
      </c>
      <c r="B9263" s="3" t="s">
        <v>23130</v>
      </c>
      <c r="C9263" s="3" t="s">
        <v>23654</v>
      </c>
      <c r="D9263" s="12" t="s">
        <v>24327</v>
      </c>
      <c r="E9263" s="6" t="str">
        <f t="shared" si="476"/>
        <v>module=hdepr</v>
      </c>
      <c r="F9263" s="6" t="str">
        <f t="shared" si="477"/>
        <v>module=udepr</v>
      </c>
    </row>
    <row r="9264" spans="1:6" ht="30" customHeight="1">
      <c r="A9264" s="3" t="s">
        <v>2</v>
      </c>
      <c r="B9264" s="3" t="s">
        <v>23131</v>
      </c>
      <c r="C9264" s="3" t="s">
        <v>23655</v>
      </c>
      <c r="D9264" s="12" t="s">
        <v>24328</v>
      </c>
      <c r="E9264" s="6" t="str">
        <f t="shared" si="476"/>
        <v>module=hdepr</v>
      </c>
      <c r="F9264" s="6" t="str">
        <f t="shared" si="477"/>
        <v>module=udepr</v>
      </c>
    </row>
    <row r="9265" spans="1:6" ht="30" customHeight="1">
      <c r="A9265" s="3" t="s">
        <v>2</v>
      </c>
      <c r="B9265" s="3" t="s">
        <v>23132</v>
      </c>
      <c r="C9265" s="3" t="s">
        <v>23656</v>
      </c>
      <c r="D9265" s="12" t="s">
        <v>24329</v>
      </c>
      <c r="E9265" s="6" t="str">
        <f t="shared" si="476"/>
        <v>module=hdepr</v>
      </c>
      <c r="F9265" s="6" t="str">
        <f t="shared" si="477"/>
        <v>module=udepr</v>
      </c>
    </row>
    <row r="9266" spans="1:6" ht="30" customHeight="1">
      <c r="A9266" s="3" t="s">
        <v>2</v>
      </c>
      <c r="B9266" s="3" t="s">
        <v>23133</v>
      </c>
      <c r="C9266" s="3" t="s">
        <v>23657</v>
      </c>
      <c r="D9266" s="12" t="s">
        <v>20872</v>
      </c>
      <c r="E9266" s="6" t="str">
        <f t="shared" si="476"/>
        <v>module=hdepr</v>
      </c>
      <c r="F9266" s="6" t="str">
        <f t="shared" si="477"/>
        <v>module=udepr</v>
      </c>
    </row>
    <row r="9267" spans="1:6" ht="30" customHeight="1">
      <c r="A9267" s="3" t="s">
        <v>2</v>
      </c>
      <c r="B9267" s="3" t="s">
        <v>23134</v>
      </c>
      <c r="C9267" s="3" t="s">
        <v>23658</v>
      </c>
      <c r="D9267" s="12" t="s">
        <v>20873</v>
      </c>
      <c r="E9267" s="6" t="str">
        <f t="shared" si="476"/>
        <v>module=hdepr</v>
      </c>
      <c r="F9267" s="6" t="str">
        <f t="shared" si="477"/>
        <v>module=udepr</v>
      </c>
    </row>
    <row r="9268" spans="1:6" ht="30" customHeight="1">
      <c r="A9268" s="3" t="s">
        <v>2</v>
      </c>
      <c r="B9268" s="3" t="s">
        <v>23135</v>
      </c>
      <c r="C9268" s="3" t="s">
        <v>23659</v>
      </c>
      <c r="D9268" s="12" t="s">
        <v>20874</v>
      </c>
      <c r="E9268" s="6" t="str">
        <f t="shared" si="476"/>
        <v>module=hdepr</v>
      </c>
      <c r="F9268" s="6" t="str">
        <f t="shared" si="477"/>
        <v>module=udepr</v>
      </c>
    </row>
    <row r="9269" spans="1:6" ht="30" customHeight="1">
      <c r="A9269" s="3" t="s">
        <v>2</v>
      </c>
      <c r="B9269" s="3" t="s">
        <v>23136</v>
      </c>
      <c r="C9269" s="3" t="s">
        <v>23660</v>
      </c>
      <c r="D9269" s="12" t="s">
        <v>20875</v>
      </c>
      <c r="E9269" s="6" t="str">
        <f t="shared" si="476"/>
        <v>module=hdepr</v>
      </c>
      <c r="F9269" s="6" t="str">
        <f t="shared" si="477"/>
        <v>module=udepr</v>
      </c>
    </row>
    <row r="9270" spans="1:6" ht="30" customHeight="1">
      <c r="A9270" s="3" t="s">
        <v>2</v>
      </c>
      <c r="B9270" s="3" t="s">
        <v>23137</v>
      </c>
      <c r="C9270" s="3" t="s">
        <v>23661</v>
      </c>
      <c r="D9270" s="12" t="s">
        <v>20876</v>
      </c>
      <c r="E9270" s="6" t="str">
        <f t="shared" si="476"/>
        <v>module=hdepr</v>
      </c>
      <c r="F9270" s="6" t="str">
        <f t="shared" si="477"/>
        <v>module=udepr</v>
      </c>
    </row>
    <row r="9271" spans="1:6" ht="30" customHeight="1">
      <c r="A9271" s="3" t="s">
        <v>2</v>
      </c>
      <c r="B9271" s="3" t="s">
        <v>23138</v>
      </c>
      <c r="C9271" s="3" t="s">
        <v>23662</v>
      </c>
      <c r="D9271" s="12" t="s">
        <v>24330</v>
      </c>
      <c r="E9271" s="6" t="str">
        <f t="shared" si="476"/>
        <v>module=hdepr</v>
      </c>
      <c r="F9271" s="6" t="str">
        <f t="shared" si="477"/>
        <v>module=udepr</v>
      </c>
    </row>
    <row r="9272" spans="1:6" ht="30" customHeight="1">
      <c r="A9272" s="3" t="s">
        <v>2</v>
      </c>
      <c r="B9272" s="3" t="s">
        <v>23139</v>
      </c>
      <c r="C9272" s="3" t="s">
        <v>23663</v>
      </c>
      <c r="D9272" s="12" t="s">
        <v>24331</v>
      </c>
      <c r="E9272" s="6" t="str">
        <f t="shared" si="476"/>
        <v>module=hdepr</v>
      </c>
      <c r="F9272" s="6" t="str">
        <f t="shared" si="477"/>
        <v>module=udepr</v>
      </c>
    </row>
    <row r="9273" spans="1:6" ht="30" customHeight="1">
      <c r="A9273" s="3" t="s">
        <v>2</v>
      </c>
      <c r="B9273" s="3" t="s">
        <v>23140</v>
      </c>
      <c r="C9273" s="3" t="s">
        <v>23664</v>
      </c>
      <c r="D9273" s="12" t="s">
        <v>20879</v>
      </c>
      <c r="E9273" s="6" t="str">
        <f t="shared" si="476"/>
        <v>module=hdepr</v>
      </c>
      <c r="F9273" s="6" t="str">
        <f t="shared" si="477"/>
        <v>module=udepr</v>
      </c>
    </row>
    <row r="9274" spans="1:6" ht="30" customHeight="1">
      <c r="A9274" s="3" t="s">
        <v>2</v>
      </c>
      <c r="B9274" s="3" t="s">
        <v>23141</v>
      </c>
      <c r="C9274" s="3" t="s">
        <v>23665</v>
      </c>
      <c r="D9274" s="12" t="s">
        <v>20880</v>
      </c>
      <c r="E9274" s="6" t="str">
        <f t="shared" si="476"/>
        <v>module=hdepr</v>
      </c>
      <c r="F9274" s="6" t="str">
        <f t="shared" si="477"/>
        <v>module=udepr</v>
      </c>
    </row>
    <row r="9275" spans="1:6" ht="30" customHeight="1">
      <c r="A9275" s="3" t="s">
        <v>2</v>
      </c>
      <c r="B9275" s="3" t="s">
        <v>23142</v>
      </c>
      <c r="C9275" s="3" t="s">
        <v>23666</v>
      </c>
      <c r="D9275" s="12" t="s">
        <v>20881</v>
      </c>
      <c r="E9275" s="6" t="str">
        <f t="shared" si="476"/>
        <v>module=hdepr</v>
      </c>
      <c r="F9275" s="6" t="str">
        <f t="shared" si="477"/>
        <v>module=udepr</v>
      </c>
    </row>
    <row r="9276" spans="1:6" ht="30" customHeight="1">
      <c r="A9276" s="3" t="s">
        <v>2</v>
      </c>
      <c r="B9276" s="3" t="s">
        <v>23143</v>
      </c>
      <c r="C9276" s="3" t="s">
        <v>23667</v>
      </c>
      <c r="D9276" s="12" t="s">
        <v>20882</v>
      </c>
      <c r="E9276" s="6" t="str">
        <f t="shared" si="476"/>
        <v>module=hdepr</v>
      </c>
      <c r="F9276" s="6" t="str">
        <f t="shared" si="477"/>
        <v>module=udepr</v>
      </c>
    </row>
    <row r="9277" spans="1:6" ht="30" customHeight="1">
      <c r="A9277" s="3" t="s">
        <v>2</v>
      </c>
      <c r="B9277" s="3" t="s">
        <v>23144</v>
      </c>
      <c r="C9277" s="3" t="s">
        <v>23668</v>
      </c>
      <c r="D9277" s="12" t="s">
        <v>20883</v>
      </c>
      <c r="E9277" s="6" t="str">
        <f t="shared" si="476"/>
        <v>module=hdepr</v>
      </c>
      <c r="F9277" s="6" t="str">
        <f t="shared" si="477"/>
        <v>module=udepr</v>
      </c>
    </row>
    <row r="9278" spans="1:6" ht="30" customHeight="1">
      <c r="A9278" s="3" t="s">
        <v>2</v>
      </c>
      <c r="B9278" s="3" t="s">
        <v>23145</v>
      </c>
      <c r="C9278" s="3" t="s">
        <v>23669</v>
      </c>
      <c r="D9278" s="12" t="s">
        <v>24332</v>
      </c>
      <c r="E9278" s="6" t="str">
        <f t="shared" si="476"/>
        <v>module=hdepr</v>
      </c>
      <c r="F9278" s="6" t="str">
        <f t="shared" si="477"/>
        <v>module=udepr</v>
      </c>
    </row>
    <row r="9279" spans="1:6" ht="30" customHeight="1">
      <c r="A9279" s="3" t="s">
        <v>2</v>
      </c>
      <c r="B9279" s="3" t="s">
        <v>23146</v>
      </c>
      <c r="C9279" s="3" t="s">
        <v>23670</v>
      </c>
      <c r="D9279" s="12" t="s">
        <v>20885</v>
      </c>
      <c r="E9279" s="6" t="str">
        <f t="shared" si="476"/>
        <v>module=hdepr</v>
      </c>
      <c r="F9279" s="6" t="str">
        <f t="shared" si="477"/>
        <v>module=udepr</v>
      </c>
    </row>
    <row r="9280" spans="1:6" ht="30" customHeight="1">
      <c r="A9280" s="3" t="s">
        <v>2</v>
      </c>
      <c r="B9280" s="3" t="s">
        <v>23147</v>
      </c>
      <c r="C9280" s="3" t="s">
        <v>23671</v>
      </c>
      <c r="D9280" s="12" t="s">
        <v>24333</v>
      </c>
      <c r="E9280" s="6" t="str">
        <f t="shared" si="476"/>
        <v>module=hdepr</v>
      </c>
      <c r="F9280" s="6" t="str">
        <f t="shared" si="477"/>
        <v>module=udepr</v>
      </c>
    </row>
    <row r="9281" spans="1:6" ht="30" customHeight="1">
      <c r="A9281" s="3" t="s">
        <v>2</v>
      </c>
      <c r="B9281" s="3" t="s">
        <v>23148</v>
      </c>
      <c r="C9281" s="3" t="s">
        <v>23672</v>
      </c>
      <c r="D9281" s="12" t="s">
        <v>20887</v>
      </c>
      <c r="E9281" s="6" t="str">
        <f t="shared" si="476"/>
        <v>module=hdepr</v>
      </c>
      <c r="F9281" s="6" t="str">
        <f t="shared" si="477"/>
        <v>module=udepr</v>
      </c>
    </row>
    <row r="9282" spans="1:6" ht="30" customHeight="1">
      <c r="A9282" s="3" t="s">
        <v>2</v>
      </c>
      <c r="B9282" s="3" t="s">
        <v>23149</v>
      </c>
      <c r="C9282" s="3" t="s">
        <v>23673</v>
      </c>
      <c r="D9282" s="12" t="s">
        <v>20888</v>
      </c>
      <c r="E9282" s="6" t="str">
        <f t="shared" si="476"/>
        <v>module=hdepr</v>
      </c>
      <c r="F9282" s="6" t="str">
        <f t="shared" si="477"/>
        <v>module=udepr</v>
      </c>
    </row>
    <row r="9283" spans="1:6" ht="30" customHeight="1">
      <c r="A9283" s="3" t="s">
        <v>2</v>
      </c>
      <c r="B9283" s="3" t="s">
        <v>23150</v>
      </c>
      <c r="C9283" s="3" t="s">
        <v>23674</v>
      </c>
      <c r="D9283" s="12" t="s">
        <v>24334</v>
      </c>
      <c r="E9283" s="6" t="str">
        <f t="shared" si="476"/>
        <v>module=hdepr</v>
      </c>
      <c r="F9283" s="6" t="str">
        <f t="shared" si="477"/>
        <v>module=udepr</v>
      </c>
    </row>
    <row r="9284" spans="1:6" ht="30" customHeight="1">
      <c r="A9284" s="3" t="s">
        <v>2</v>
      </c>
      <c r="B9284" s="3" t="s">
        <v>23151</v>
      </c>
      <c r="C9284" s="3" t="s">
        <v>23675</v>
      </c>
      <c r="D9284" s="12" t="s">
        <v>24335</v>
      </c>
      <c r="E9284" s="6" t="str">
        <f t="shared" ref="E9284:E9291" si="478">HYPERLINK("http://www.ssc.wisc.edu/wlsresearch/documentation/waves/?wave=spouse2k&amp;module=halc","module=halc")</f>
        <v>module=halc</v>
      </c>
      <c r="F9284" s="6" t="str">
        <f t="shared" ref="F9284:F9291" si="479">HYPERLINK("http://www.ssc.wisc.edu/wlsresearch/documentation/waves/?wave=sibspouse2k&amp;module=ualc","module=ualc")</f>
        <v>module=ualc</v>
      </c>
    </row>
    <row r="9285" spans="1:6" ht="30" customHeight="1">
      <c r="A9285" s="3" t="s">
        <v>2</v>
      </c>
      <c r="B9285" s="3" t="s">
        <v>23152</v>
      </c>
      <c r="C9285" s="3" t="s">
        <v>23676</v>
      </c>
      <c r="D9285" s="12" t="s">
        <v>20774</v>
      </c>
      <c r="E9285" s="6" t="str">
        <f t="shared" si="478"/>
        <v>module=halc</v>
      </c>
      <c r="F9285" s="6" t="str">
        <f t="shared" si="479"/>
        <v>module=ualc</v>
      </c>
    </row>
    <row r="9286" spans="1:6" ht="30" customHeight="1">
      <c r="A9286" s="3" t="s">
        <v>2</v>
      </c>
      <c r="B9286" s="3" t="s">
        <v>23153</v>
      </c>
      <c r="C9286" s="3" t="s">
        <v>23677</v>
      </c>
      <c r="D9286" s="12" t="s">
        <v>20775</v>
      </c>
      <c r="E9286" s="6" t="str">
        <f t="shared" si="478"/>
        <v>module=halc</v>
      </c>
      <c r="F9286" s="6" t="str">
        <f t="shared" si="479"/>
        <v>module=ualc</v>
      </c>
    </row>
    <row r="9287" spans="1:6" ht="30" customHeight="1">
      <c r="A9287" s="3" t="s">
        <v>2</v>
      </c>
      <c r="B9287" s="3" t="s">
        <v>23154</v>
      </c>
      <c r="C9287" s="3" t="s">
        <v>23678</v>
      </c>
      <c r="D9287" s="12" t="s">
        <v>20776</v>
      </c>
      <c r="E9287" s="6" t="str">
        <f t="shared" si="478"/>
        <v>module=halc</v>
      </c>
      <c r="F9287" s="6" t="str">
        <f t="shared" si="479"/>
        <v>module=ualc</v>
      </c>
    </row>
    <row r="9288" spans="1:6" ht="30" customHeight="1">
      <c r="A9288" s="3" t="s">
        <v>2</v>
      </c>
      <c r="B9288" s="3" t="s">
        <v>23155</v>
      </c>
      <c r="C9288" s="3" t="s">
        <v>23679</v>
      </c>
      <c r="D9288" s="12" t="s">
        <v>20777</v>
      </c>
      <c r="E9288" s="6" t="str">
        <f t="shared" si="478"/>
        <v>module=halc</v>
      </c>
      <c r="F9288" s="6" t="str">
        <f t="shared" si="479"/>
        <v>module=ualc</v>
      </c>
    </row>
    <row r="9289" spans="1:6" ht="30" customHeight="1">
      <c r="A9289" s="3" t="s">
        <v>2</v>
      </c>
      <c r="B9289" s="3" t="s">
        <v>23156</v>
      </c>
      <c r="C9289" s="3" t="s">
        <v>23680</v>
      </c>
      <c r="D9289" s="12" t="s">
        <v>20778</v>
      </c>
      <c r="E9289" s="6" t="str">
        <f t="shared" si="478"/>
        <v>module=halc</v>
      </c>
      <c r="F9289" s="6" t="str">
        <f t="shared" si="479"/>
        <v>module=ualc</v>
      </c>
    </row>
    <row r="9290" spans="1:6" ht="30" customHeight="1">
      <c r="A9290" s="3" t="s">
        <v>2</v>
      </c>
      <c r="B9290" s="3" t="s">
        <v>23157</v>
      </c>
      <c r="C9290" s="3" t="s">
        <v>23681</v>
      </c>
      <c r="D9290" s="12" t="s">
        <v>20787</v>
      </c>
      <c r="E9290" s="6" t="str">
        <f t="shared" si="478"/>
        <v>module=halc</v>
      </c>
      <c r="F9290" s="6" t="str">
        <f t="shared" si="479"/>
        <v>module=ualc</v>
      </c>
    </row>
    <row r="9291" spans="1:6" ht="30" customHeight="1">
      <c r="A9291" s="3" t="s">
        <v>2</v>
      </c>
      <c r="B9291" s="3" t="s">
        <v>23158</v>
      </c>
      <c r="C9291" s="3" t="s">
        <v>23682</v>
      </c>
      <c r="D9291" s="12" t="s">
        <v>20787</v>
      </c>
      <c r="E9291" s="6" t="str">
        <f t="shared" si="478"/>
        <v>module=halc</v>
      </c>
      <c r="F9291" s="6" t="str">
        <f t="shared" si="479"/>
        <v>module=ualc</v>
      </c>
    </row>
    <row r="9292" spans="1:6" ht="30" customHeight="1">
      <c r="A9292" s="3" t="s">
        <v>2</v>
      </c>
      <c r="B9292" s="3" t="s">
        <v>23159</v>
      </c>
      <c r="C9292" s="3" t="s">
        <v>23683</v>
      </c>
      <c r="D9292" s="12" t="s">
        <v>24336</v>
      </c>
      <c r="E9292" s="6" t="str">
        <f t="shared" ref="E9292:E9323" si="480">HYPERLINK("http://www.ssc.wisc.edu/wlsresearch/documentation/waves/?wave=spouse2k&amp;module=hrecall","module=hrecall")</f>
        <v>module=hrecall</v>
      </c>
      <c r="F9292" s="6" t="str">
        <f t="shared" ref="F9292:F9323" si="481">HYPERLINK("http://www.ssc.wisc.edu/wlsresearch/documentation/waves/?wave=sibspouse2k&amp;module=urecall","module=urecall")</f>
        <v>module=urecall</v>
      </c>
    </row>
    <row r="9293" spans="1:6" ht="30" customHeight="1">
      <c r="A9293" s="3" t="s">
        <v>2</v>
      </c>
      <c r="B9293" s="3" t="s">
        <v>23160</v>
      </c>
      <c r="C9293" s="3" t="s">
        <v>23684</v>
      </c>
      <c r="D9293" s="12" t="s">
        <v>24337</v>
      </c>
      <c r="E9293" s="6" t="str">
        <f t="shared" si="480"/>
        <v>module=hrecall</v>
      </c>
      <c r="F9293" s="6" t="str">
        <f t="shared" si="481"/>
        <v>module=urecall</v>
      </c>
    </row>
    <row r="9294" spans="1:6" ht="30" customHeight="1">
      <c r="A9294" s="3" t="s">
        <v>2</v>
      </c>
      <c r="B9294" s="3" t="s">
        <v>23161</v>
      </c>
      <c r="C9294" s="3" t="s">
        <v>23685</v>
      </c>
      <c r="D9294" s="12" t="s">
        <v>24338</v>
      </c>
      <c r="E9294" s="6" t="str">
        <f t="shared" si="480"/>
        <v>module=hrecall</v>
      </c>
      <c r="F9294" s="6" t="str">
        <f t="shared" si="481"/>
        <v>module=urecall</v>
      </c>
    </row>
    <row r="9295" spans="1:6" ht="30" customHeight="1">
      <c r="A9295" s="3" t="s">
        <v>2</v>
      </c>
      <c r="B9295" s="3" t="s">
        <v>23162</v>
      </c>
      <c r="C9295" s="3" t="s">
        <v>23686</v>
      </c>
      <c r="D9295" s="12" t="s">
        <v>24339</v>
      </c>
      <c r="E9295" s="6" t="str">
        <f t="shared" si="480"/>
        <v>module=hrecall</v>
      </c>
      <c r="F9295" s="6" t="str">
        <f t="shared" si="481"/>
        <v>module=urecall</v>
      </c>
    </row>
    <row r="9296" spans="1:6" ht="30" customHeight="1">
      <c r="A9296" s="3" t="s">
        <v>2</v>
      </c>
      <c r="B9296" s="3" t="s">
        <v>23163</v>
      </c>
      <c r="C9296" s="3" t="s">
        <v>23687</v>
      </c>
      <c r="D9296" s="12" t="s">
        <v>24340</v>
      </c>
      <c r="E9296" s="6" t="str">
        <f t="shared" si="480"/>
        <v>module=hrecall</v>
      </c>
      <c r="F9296" s="6" t="str">
        <f t="shared" si="481"/>
        <v>module=urecall</v>
      </c>
    </row>
    <row r="9297" spans="1:6" ht="30" customHeight="1">
      <c r="A9297" s="3" t="s">
        <v>2</v>
      </c>
      <c r="B9297" s="3" t="s">
        <v>23164</v>
      </c>
      <c r="C9297" s="3" t="s">
        <v>23688</v>
      </c>
      <c r="D9297" s="12" t="s">
        <v>24341</v>
      </c>
      <c r="E9297" s="6" t="str">
        <f t="shared" si="480"/>
        <v>module=hrecall</v>
      </c>
      <c r="F9297" s="6" t="str">
        <f t="shared" si="481"/>
        <v>module=urecall</v>
      </c>
    </row>
    <row r="9298" spans="1:6" ht="30" customHeight="1">
      <c r="A9298" s="3" t="s">
        <v>2</v>
      </c>
      <c r="B9298" s="3" t="s">
        <v>23165</v>
      </c>
      <c r="C9298" s="3" t="s">
        <v>23689</v>
      </c>
      <c r="D9298" s="12" t="s">
        <v>24342</v>
      </c>
      <c r="E9298" s="6" t="str">
        <f t="shared" si="480"/>
        <v>module=hrecall</v>
      </c>
      <c r="F9298" s="6" t="str">
        <f t="shared" si="481"/>
        <v>module=urecall</v>
      </c>
    </row>
    <row r="9299" spans="1:6" ht="30" customHeight="1">
      <c r="A9299" s="3" t="s">
        <v>2</v>
      </c>
      <c r="B9299" s="3" t="s">
        <v>23166</v>
      </c>
      <c r="C9299" s="3" t="s">
        <v>23690</v>
      </c>
      <c r="D9299" s="12" t="s">
        <v>24343</v>
      </c>
      <c r="E9299" s="6" t="str">
        <f t="shared" si="480"/>
        <v>module=hrecall</v>
      </c>
      <c r="F9299" s="6" t="str">
        <f t="shared" si="481"/>
        <v>module=urecall</v>
      </c>
    </row>
    <row r="9300" spans="1:6" ht="30" customHeight="1">
      <c r="A9300" s="3" t="s">
        <v>2</v>
      </c>
      <c r="B9300" s="3" t="s">
        <v>23167</v>
      </c>
      <c r="C9300" s="3" t="s">
        <v>23691</v>
      </c>
      <c r="D9300" s="12" t="s">
        <v>24344</v>
      </c>
      <c r="E9300" s="6" t="str">
        <f t="shared" si="480"/>
        <v>module=hrecall</v>
      </c>
      <c r="F9300" s="6" t="str">
        <f t="shared" si="481"/>
        <v>module=urecall</v>
      </c>
    </row>
    <row r="9301" spans="1:6" ht="30" customHeight="1">
      <c r="A9301" s="3" t="s">
        <v>2</v>
      </c>
      <c r="B9301" s="3" t="s">
        <v>23168</v>
      </c>
      <c r="C9301" s="3" t="s">
        <v>23692</v>
      </c>
      <c r="D9301" s="12" t="s">
        <v>24345</v>
      </c>
      <c r="E9301" s="6" t="str">
        <f t="shared" si="480"/>
        <v>module=hrecall</v>
      </c>
      <c r="F9301" s="6" t="str">
        <f t="shared" si="481"/>
        <v>module=urecall</v>
      </c>
    </row>
    <row r="9302" spans="1:6" ht="30" customHeight="1">
      <c r="A9302" s="3" t="s">
        <v>2</v>
      </c>
      <c r="B9302" s="3" t="s">
        <v>23169</v>
      </c>
      <c r="C9302" s="3" t="s">
        <v>23693</v>
      </c>
      <c r="D9302" s="12" t="s">
        <v>24346</v>
      </c>
      <c r="E9302" s="6" t="str">
        <f t="shared" si="480"/>
        <v>module=hrecall</v>
      </c>
      <c r="F9302" s="6" t="str">
        <f t="shared" si="481"/>
        <v>module=urecall</v>
      </c>
    </row>
    <row r="9303" spans="1:6" ht="30" customHeight="1">
      <c r="A9303" s="3" t="s">
        <v>2</v>
      </c>
      <c r="B9303" s="3" t="s">
        <v>23170</v>
      </c>
      <c r="C9303" s="3" t="s">
        <v>23694</v>
      </c>
      <c r="D9303" s="12" t="s">
        <v>24347</v>
      </c>
      <c r="E9303" s="6" t="str">
        <f t="shared" si="480"/>
        <v>module=hrecall</v>
      </c>
      <c r="F9303" s="6" t="str">
        <f t="shared" si="481"/>
        <v>module=urecall</v>
      </c>
    </row>
    <row r="9304" spans="1:6" ht="30" customHeight="1">
      <c r="A9304" s="3" t="s">
        <v>2</v>
      </c>
      <c r="B9304" s="3" t="s">
        <v>23171</v>
      </c>
      <c r="C9304" s="3" t="s">
        <v>23695</v>
      </c>
      <c r="D9304" s="12" t="s">
        <v>24348</v>
      </c>
      <c r="E9304" s="6" t="str">
        <f t="shared" si="480"/>
        <v>module=hrecall</v>
      </c>
      <c r="F9304" s="6" t="str">
        <f t="shared" si="481"/>
        <v>module=urecall</v>
      </c>
    </row>
    <row r="9305" spans="1:6" ht="30" customHeight="1">
      <c r="A9305" s="3" t="s">
        <v>2</v>
      </c>
      <c r="B9305" s="3" t="s">
        <v>23172</v>
      </c>
      <c r="C9305" s="3" t="s">
        <v>23696</v>
      </c>
      <c r="D9305" s="12" t="s">
        <v>24349</v>
      </c>
      <c r="E9305" s="6" t="str">
        <f t="shared" si="480"/>
        <v>module=hrecall</v>
      </c>
      <c r="F9305" s="6" t="str">
        <f t="shared" si="481"/>
        <v>module=urecall</v>
      </c>
    </row>
    <row r="9306" spans="1:6" ht="30" customHeight="1">
      <c r="A9306" s="3" t="s">
        <v>2</v>
      </c>
      <c r="B9306" s="3" t="s">
        <v>23173</v>
      </c>
      <c r="C9306" s="3" t="s">
        <v>23697</v>
      </c>
      <c r="D9306" s="12" t="s">
        <v>24350</v>
      </c>
      <c r="E9306" s="6" t="str">
        <f t="shared" si="480"/>
        <v>module=hrecall</v>
      </c>
      <c r="F9306" s="6" t="str">
        <f t="shared" si="481"/>
        <v>module=urecall</v>
      </c>
    </row>
    <row r="9307" spans="1:6" ht="30" customHeight="1">
      <c r="A9307" s="3" t="s">
        <v>2</v>
      </c>
      <c r="B9307" s="3" t="s">
        <v>23174</v>
      </c>
      <c r="C9307" s="3" t="s">
        <v>23698</v>
      </c>
      <c r="D9307" s="12" t="s">
        <v>24351</v>
      </c>
      <c r="E9307" s="6" t="str">
        <f t="shared" si="480"/>
        <v>module=hrecall</v>
      </c>
      <c r="F9307" s="6" t="str">
        <f t="shared" si="481"/>
        <v>module=urecall</v>
      </c>
    </row>
    <row r="9308" spans="1:6" ht="30" customHeight="1">
      <c r="A9308" s="3" t="s">
        <v>2</v>
      </c>
      <c r="B9308" s="3" t="s">
        <v>23175</v>
      </c>
      <c r="C9308" s="3" t="s">
        <v>23699</v>
      </c>
      <c r="D9308" s="12" t="s">
        <v>24352</v>
      </c>
      <c r="E9308" s="6" t="str">
        <f t="shared" si="480"/>
        <v>module=hrecall</v>
      </c>
      <c r="F9308" s="6" t="str">
        <f t="shared" si="481"/>
        <v>module=urecall</v>
      </c>
    </row>
    <row r="9309" spans="1:6" ht="30" customHeight="1">
      <c r="A9309" s="3" t="s">
        <v>2</v>
      </c>
      <c r="B9309" s="3" t="s">
        <v>23176</v>
      </c>
      <c r="C9309" s="3" t="s">
        <v>23700</v>
      </c>
      <c r="D9309" s="12" t="s">
        <v>24353</v>
      </c>
      <c r="E9309" s="6" t="str">
        <f t="shared" si="480"/>
        <v>module=hrecall</v>
      </c>
      <c r="F9309" s="6" t="str">
        <f t="shared" si="481"/>
        <v>module=urecall</v>
      </c>
    </row>
    <row r="9310" spans="1:6" ht="30" customHeight="1">
      <c r="A9310" s="3" t="s">
        <v>2</v>
      </c>
      <c r="B9310" s="3" t="s">
        <v>23177</v>
      </c>
      <c r="C9310" s="3" t="s">
        <v>23701</v>
      </c>
      <c r="D9310" s="12" t="s">
        <v>20695</v>
      </c>
      <c r="E9310" s="6" t="str">
        <f t="shared" si="480"/>
        <v>module=hrecall</v>
      </c>
      <c r="F9310" s="6" t="str">
        <f t="shared" si="481"/>
        <v>module=urecall</v>
      </c>
    </row>
    <row r="9311" spans="1:6" ht="30" customHeight="1">
      <c r="A9311" s="3" t="s">
        <v>2</v>
      </c>
      <c r="B9311" s="3" t="s">
        <v>23178</v>
      </c>
      <c r="C9311" s="3" t="s">
        <v>23702</v>
      </c>
      <c r="D9311" s="12" t="s">
        <v>20696</v>
      </c>
      <c r="E9311" s="6" t="str">
        <f t="shared" si="480"/>
        <v>module=hrecall</v>
      </c>
      <c r="F9311" s="6" t="str">
        <f t="shared" si="481"/>
        <v>module=urecall</v>
      </c>
    </row>
    <row r="9312" spans="1:6" ht="30" customHeight="1">
      <c r="A9312" s="3" t="s">
        <v>2</v>
      </c>
      <c r="B9312" s="3" t="s">
        <v>23179</v>
      </c>
      <c r="C9312" s="3" t="s">
        <v>23703</v>
      </c>
      <c r="D9312" s="12" t="s">
        <v>20697</v>
      </c>
      <c r="E9312" s="6" t="str">
        <f t="shared" si="480"/>
        <v>module=hrecall</v>
      </c>
      <c r="F9312" s="6" t="str">
        <f t="shared" si="481"/>
        <v>module=urecall</v>
      </c>
    </row>
    <row r="9313" spans="1:6" ht="30" customHeight="1">
      <c r="A9313" s="3" t="s">
        <v>2</v>
      </c>
      <c r="B9313" s="3" t="s">
        <v>23180</v>
      </c>
      <c r="C9313" s="3" t="s">
        <v>23704</v>
      </c>
      <c r="D9313" s="12" t="s">
        <v>20698</v>
      </c>
      <c r="E9313" s="6" t="str">
        <f t="shared" si="480"/>
        <v>module=hrecall</v>
      </c>
      <c r="F9313" s="6" t="str">
        <f t="shared" si="481"/>
        <v>module=urecall</v>
      </c>
    </row>
    <row r="9314" spans="1:6" ht="30" customHeight="1">
      <c r="A9314" s="3" t="s">
        <v>2</v>
      </c>
      <c r="B9314" s="3" t="s">
        <v>23181</v>
      </c>
      <c r="C9314" s="3" t="s">
        <v>23705</v>
      </c>
      <c r="D9314" s="12" t="s">
        <v>20699</v>
      </c>
      <c r="E9314" s="6" t="str">
        <f t="shared" si="480"/>
        <v>module=hrecall</v>
      </c>
      <c r="F9314" s="6" t="str">
        <f t="shared" si="481"/>
        <v>module=urecall</v>
      </c>
    </row>
    <row r="9315" spans="1:6" ht="30" customHeight="1">
      <c r="A9315" s="3" t="s">
        <v>2</v>
      </c>
      <c r="B9315" s="3" t="s">
        <v>23182</v>
      </c>
      <c r="C9315" s="3" t="s">
        <v>23706</v>
      </c>
      <c r="D9315" s="12" t="s">
        <v>20700</v>
      </c>
      <c r="E9315" s="6" t="str">
        <f t="shared" si="480"/>
        <v>module=hrecall</v>
      </c>
      <c r="F9315" s="6" t="str">
        <f t="shared" si="481"/>
        <v>module=urecall</v>
      </c>
    </row>
    <row r="9316" spans="1:6" ht="30" customHeight="1">
      <c r="A9316" s="3" t="s">
        <v>2</v>
      </c>
      <c r="B9316" s="3" t="s">
        <v>23183</v>
      </c>
      <c r="C9316" s="3" t="s">
        <v>23707</v>
      </c>
      <c r="D9316" s="12" t="s">
        <v>20701</v>
      </c>
      <c r="E9316" s="6" t="str">
        <f t="shared" si="480"/>
        <v>module=hrecall</v>
      </c>
      <c r="F9316" s="6" t="str">
        <f t="shared" si="481"/>
        <v>module=urecall</v>
      </c>
    </row>
    <row r="9317" spans="1:6" ht="30" customHeight="1">
      <c r="A9317" s="3" t="s">
        <v>2</v>
      </c>
      <c r="B9317" s="3" t="s">
        <v>23184</v>
      </c>
      <c r="C9317" s="3" t="s">
        <v>23708</v>
      </c>
      <c r="D9317" s="12" t="s">
        <v>20702</v>
      </c>
      <c r="E9317" s="6" t="str">
        <f t="shared" si="480"/>
        <v>module=hrecall</v>
      </c>
      <c r="F9317" s="6" t="str">
        <f t="shared" si="481"/>
        <v>module=urecall</v>
      </c>
    </row>
    <row r="9318" spans="1:6" ht="30" customHeight="1">
      <c r="A9318" s="3" t="s">
        <v>2</v>
      </c>
      <c r="B9318" s="3" t="s">
        <v>23185</v>
      </c>
      <c r="C9318" s="3" t="s">
        <v>23709</v>
      </c>
      <c r="D9318" s="12" t="s">
        <v>20703</v>
      </c>
      <c r="E9318" s="6" t="str">
        <f t="shared" si="480"/>
        <v>module=hrecall</v>
      </c>
      <c r="F9318" s="6" t="str">
        <f t="shared" si="481"/>
        <v>module=urecall</v>
      </c>
    </row>
    <row r="9319" spans="1:6" ht="30" customHeight="1">
      <c r="A9319" s="3" t="s">
        <v>2</v>
      </c>
      <c r="B9319" s="3" t="s">
        <v>23186</v>
      </c>
      <c r="C9319" s="3" t="s">
        <v>23710</v>
      </c>
      <c r="D9319" s="12" t="s">
        <v>20704</v>
      </c>
      <c r="E9319" s="6" t="str">
        <f t="shared" si="480"/>
        <v>module=hrecall</v>
      </c>
      <c r="F9319" s="6" t="str">
        <f t="shared" si="481"/>
        <v>module=urecall</v>
      </c>
    </row>
    <row r="9320" spans="1:6" ht="30" customHeight="1">
      <c r="A9320" s="3" t="s">
        <v>2</v>
      </c>
      <c r="B9320" s="3" t="s">
        <v>23187</v>
      </c>
      <c r="C9320" s="3" t="s">
        <v>23711</v>
      </c>
      <c r="D9320" s="12" t="s">
        <v>20705</v>
      </c>
      <c r="E9320" s="6" t="str">
        <f t="shared" si="480"/>
        <v>module=hrecall</v>
      </c>
      <c r="F9320" s="6" t="str">
        <f t="shared" si="481"/>
        <v>module=urecall</v>
      </c>
    </row>
    <row r="9321" spans="1:6" ht="30" customHeight="1">
      <c r="A9321" s="3" t="s">
        <v>2</v>
      </c>
      <c r="B9321" s="3" t="s">
        <v>23188</v>
      </c>
      <c r="C9321" s="3" t="s">
        <v>23712</v>
      </c>
      <c r="D9321" s="12" t="s">
        <v>20706</v>
      </c>
      <c r="E9321" s="6" t="str">
        <f t="shared" si="480"/>
        <v>module=hrecall</v>
      </c>
      <c r="F9321" s="6" t="str">
        <f t="shared" si="481"/>
        <v>module=urecall</v>
      </c>
    </row>
    <row r="9322" spans="1:6" ht="30" customHeight="1">
      <c r="A9322" s="3" t="s">
        <v>2</v>
      </c>
      <c r="B9322" s="3" t="s">
        <v>23189</v>
      </c>
      <c r="C9322" s="3" t="s">
        <v>23713</v>
      </c>
      <c r="D9322" s="12" t="s">
        <v>20707</v>
      </c>
      <c r="E9322" s="6" t="str">
        <f t="shared" si="480"/>
        <v>module=hrecall</v>
      </c>
      <c r="F9322" s="6" t="str">
        <f t="shared" si="481"/>
        <v>module=urecall</v>
      </c>
    </row>
    <row r="9323" spans="1:6" ht="30" customHeight="1">
      <c r="A9323" s="3" t="s">
        <v>2</v>
      </c>
      <c r="B9323" s="3" t="s">
        <v>23190</v>
      </c>
      <c r="C9323" s="3" t="s">
        <v>23714</v>
      </c>
      <c r="D9323" s="12" t="s">
        <v>20708</v>
      </c>
      <c r="E9323" s="6" t="str">
        <f t="shared" si="480"/>
        <v>module=hrecall</v>
      </c>
      <c r="F9323" s="6" t="str">
        <f t="shared" si="481"/>
        <v>module=urecall</v>
      </c>
    </row>
    <row r="9324" spans="1:6" ht="30" customHeight="1">
      <c r="A9324" s="3" t="s">
        <v>2</v>
      </c>
      <c r="B9324" s="3" t="s">
        <v>23191</v>
      </c>
      <c r="C9324" s="3" t="s">
        <v>23715</v>
      </c>
      <c r="D9324" s="12" t="s">
        <v>20709</v>
      </c>
      <c r="E9324" s="6" t="str">
        <f t="shared" ref="E9324:E9355" si="482">HYPERLINK("http://www.ssc.wisc.edu/wlsresearch/documentation/waves/?wave=spouse2k&amp;module=hrecall","module=hrecall")</f>
        <v>module=hrecall</v>
      </c>
      <c r="F9324" s="6" t="str">
        <f t="shared" ref="F9324:F9355" si="483">HYPERLINK("http://www.ssc.wisc.edu/wlsresearch/documentation/waves/?wave=sibspouse2k&amp;module=urecall","module=urecall")</f>
        <v>module=urecall</v>
      </c>
    </row>
    <row r="9325" spans="1:6" ht="30" customHeight="1">
      <c r="A9325" s="3" t="s">
        <v>2</v>
      </c>
      <c r="B9325" s="3" t="s">
        <v>23192</v>
      </c>
      <c r="C9325" s="3" t="s">
        <v>23716</v>
      </c>
      <c r="D9325" s="12" t="s">
        <v>20710</v>
      </c>
      <c r="E9325" s="6" t="str">
        <f t="shared" si="482"/>
        <v>module=hrecall</v>
      </c>
      <c r="F9325" s="6" t="str">
        <f t="shared" si="483"/>
        <v>module=urecall</v>
      </c>
    </row>
    <row r="9326" spans="1:6" ht="30" customHeight="1">
      <c r="A9326" s="3" t="s">
        <v>2</v>
      </c>
      <c r="B9326" s="3" t="s">
        <v>23193</v>
      </c>
      <c r="C9326" s="3" t="s">
        <v>23717</v>
      </c>
      <c r="D9326" s="12" t="s">
        <v>24354</v>
      </c>
      <c r="E9326" s="6" t="str">
        <f t="shared" si="482"/>
        <v>module=hrecall</v>
      </c>
      <c r="F9326" s="6" t="str">
        <f t="shared" si="483"/>
        <v>module=urecall</v>
      </c>
    </row>
    <row r="9327" spans="1:6" ht="30" customHeight="1">
      <c r="A9327" s="3" t="s">
        <v>2</v>
      </c>
      <c r="B9327" s="3" t="s">
        <v>23194</v>
      </c>
      <c r="C9327" s="3" t="s">
        <v>23718</v>
      </c>
      <c r="D9327" s="12" t="s">
        <v>24355</v>
      </c>
      <c r="E9327" s="6" t="str">
        <f t="shared" si="482"/>
        <v>module=hrecall</v>
      </c>
      <c r="F9327" s="6" t="str">
        <f t="shared" si="483"/>
        <v>module=urecall</v>
      </c>
    </row>
    <row r="9328" spans="1:6" ht="30" customHeight="1">
      <c r="A9328" s="3" t="s">
        <v>2</v>
      </c>
      <c r="B9328" s="3" t="s">
        <v>23195</v>
      </c>
      <c r="C9328" s="3" t="s">
        <v>23719</v>
      </c>
      <c r="D9328" s="12" t="s">
        <v>24356</v>
      </c>
      <c r="E9328" s="6" t="str">
        <f t="shared" si="482"/>
        <v>module=hrecall</v>
      </c>
      <c r="F9328" s="6" t="str">
        <f t="shared" si="483"/>
        <v>module=urecall</v>
      </c>
    </row>
    <row r="9329" spans="1:6" ht="30" customHeight="1">
      <c r="A9329" s="3" t="s">
        <v>2</v>
      </c>
      <c r="B9329" s="3" t="s">
        <v>23196</v>
      </c>
      <c r="C9329" s="3" t="s">
        <v>23720</v>
      </c>
      <c r="D9329" s="12" t="s">
        <v>24357</v>
      </c>
      <c r="E9329" s="6" t="str">
        <f t="shared" si="482"/>
        <v>module=hrecall</v>
      </c>
      <c r="F9329" s="6" t="str">
        <f t="shared" si="483"/>
        <v>module=urecall</v>
      </c>
    </row>
    <row r="9330" spans="1:6" ht="30" customHeight="1">
      <c r="A9330" s="3" t="s">
        <v>2</v>
      </c>
      <c r="B9330" s="3" t="s">
        <v>23197</v>
      </c>
      <c r="C9330" s="3" t="s">
        <v>23721</v>
      </c>
      <c r="D9330" s="12" t="s">
        <v>24358</v>
      </c>
      <c r="E9330" s="6" t="str">
        <f t="shared" si="482"/>
        <v>module=hrecall</v>
      </c>
      <c r="F9330" s="6" t="str">
        <f t="shared" si="483"/>
        <v>module=urecall</v>
      </c>
    </row>
    <row r="9331" spans="1:6" ht="30" customHeight="1">
      <c r="A9331" s="3" t="s">
        <v>2</v>
      </c>
      <c r="B9331" s="3" t="s">
        <v>23198</v>
      </c>
      <c r="C9331" s="3" t="s">
        <v>23722</v>
      </c>
      <c r="D9331" s="12" t="s">
        <v>24359</v>
      </c>
      <c r="E9331" s="6" t="str">
        <f t="shared" si="482"/>
        <v>module=hrecall</v>
      </c>
      <c r="F9331" s="6" t="str">
        <f t="shared" si="483"/>
        <v>module=urecall</v>
      </c>
    </row>
    <row r="9332" spans="1:6" ht="30" customHeight="1">
      <c r="A9332" s="3" t="s">
        <v>2</v>
      </c>
      <c r="B9332" s="3" t="s">
        <v>23199</v>
      </c>
      <c r="C9332" s="3" t="s">
        <v>23723</v>
      </c>
      <c r="D9332" s="12" t="s">
        <v>24360</v>
      </c>
      <c r="E9332" s="6" t="str">
        <f t="shared" si="482"/>
        <v>module=hrecall</v>
      </c>
      <c r="F9332" s="6" t="str">
        <f t="shared" si="483"/>
        <v>module=urecall</v>
      </c>
    </row>
    <row r="9333" spans="1:6" ht="30" customHeight="1">
      <c r="A9333" s="3" t="s">
        <v>2</v>
      </c>
      <c r="B9333" s="3" t="s">
        <v>23200</v>
      </c>
      <c r="C9333" s="3" t="s">
        <v>23724</v>
      </c>
      <c r="D9333" s="12" t="s">
        <v>24361</v>
      </c>
      <c r="E9333" s="6" t="str">
        <f t="shared" si="482"/>
        <v>module=hrecall</v>
      </c>
      <c r="F9333" s="6" t="str">
        <f t="shared" si="483"/>
        <v>module=urecall</v>
      </c>
    </row>
    <row r="9334" spans="1:6" ht="30" customHeight="1">
      <c r="A9334" s="3" t="s">
        <v>2</v>
      </c>
      <c r="B9334" s="3" t="s">
        <v>23201</v>
      </c>
      <c r="C9334" s="3" t="s">
        <v>23725</v>
      </c>
      <c r="D9334" s="12" t="s">
        <v>24362</v>
      </c>
      <c r="E9334" s="6" t="str">
        <f t="shared" si="482"/>
        <v>module=hrecall</v>
      </c>
      <c r="F9334" s="6" t="str">
        <f t="shared" si="483"/>
        <v>module=urecall</v>
      </c>
    </row>
    <row r="9335" spans="1:6" ht="30" customHeight="1">
      <c r="A9335" s="3" t="s">
        <v>2</v>
      </c>
      <c r="B9335" s="3" t="s">
        <v>23202</v>
      </c>
      <c r="C9335" s="3" t="s">
        <v>23726</v>
      </c>
      <c r="D9335" s="12" t="s">
        <v>24363</v>
      </c>
      <c r="E9335" s="6" t="str">
        <f t="shared" si="482"/>
        <v>module=hrecall</v>
      </c>
      <c r="F9335" s="6" t="str">
        <f t="shared" si="483"/>
        <v>module=urecall</v>
      </c>
    </row>
    <row r="9336" spans="1:6" ht="30" customHeight="1">
      <c r="A9336" s="3" t="s">
        <v>2</v>
      </c>
      <c r="B9336" s="3" t="s">
        <v>23203</v>
      </c>
      <c r="C9336" s="3" t="s">
        <v>23727</v>
      </c>
      <c r="D9336" s="12" t="s">
        <v>24364</v>
      </c>
      <c r="E9336" s="6" t="str">
        <f t="shared" si="482"/>
        <v>module=hrecall</v>
      </c>
      <c r="F9336" s="6" t="str">
        <f t="shared" si="483"/>
        <v>module=urecall</v>
      </c>
    </row>
    <row r="9337" spans="1:6" ht="30" customHeight="1">
      <c r="A9337" s="3" t="s">
        <v>2</v>
      </c>
      <c r="B9337" s="3" t="s">
        <v>23204</v>
      </c>
      <c r="C9337" s="3" t="s">
        <v>23728</v>
      </c>
      <c r="D9337" s="12" t="s">
        <v>24365</v>
      </c>
      <c r="E9337" s="6" t="str">
        <f t="shared" si="482"/>
        <v>module=hrecall</v>
      </c>
      <c r="F9337" s="6" t="str">
        <f t="shared" si="483"/>
        <v>module=urecall</v>
      </c>
    </row>
    <row r="9338" spans="1:6" ht="30" customHeight="1">
      <c r="A9338" s="3" t="s">
        <v>2</v>
      </c>
      <c r="B9338" s="3" t="s">
        <v>23205</v>
      </c>
      <c r="C9338" s="3" t="s">
        <v>23729</v>
      </c>
      <c r="D9338" s="12" t="s">
        <v>24366</v>
      </c>
      <c r="E9338" s="6" t="str">
        <f t="shared" si="482"/>
        <v>module=hrecall</v>
      </c>
      <c r="F9338" s="6" t="str">
        <f t="shared" si="483"/>
        <v>module=urecall</v>
      </c>
    </row>
    <row r="9339" spans="1:6" ht="30" customHeight="1">
      <c r="A9339" s="3" t="s">
        <v>2</v>
      </c>
      <c r="B9339" s="3" t="s">
        <v>23206</v>
      </c>
      <c r="C9339" s="3" t="s">
        <v>23730</v>
      </c>
      <c r="D9339" s="12" t="s">
        <v>24367</v>
      </c>
      <c r="E9339" s="6" t="str">
        <f t="shared" si="482"/>
        <v>module=hrecall</v>
      </c>
      <c r="F9339" s="6" t="str">
        <f t="shared" si="483"/>
        <v>module=urecall</v>
      </c>
    </row>
    <row r="9340" spans="1:6" ht="30" customHeight="1">
      <c r="A9340" s="3" t="s">
        <v>2</v>
      </c>
      <c r="B9340" s="3" t="s">
        <v>23207</v>
      </c>
      <c r="C9340" s="3" t="s">
        <v>23731</v>
      </c>
      <c r="D9340" s="12" t="s">
        <v>24368</v>
      </c>
      <c r="E9340" s="6" t="str">
        <f t="shared" si="482"/>
        <v>module=hrecall</v>
      </c>
      <c r="F9340" s="6" t="str">
        <f t="shared" si="483"/>
        <v>module=urecall</v>
      </c>
    </row>
    <row r="9341" spans="1:6" ht="30" customHeight="1">
      <c r="A9341" s="3" t="s">
        <v>2</v>
      </c>
      <c r="B9341" s="3" t="s">
        <v>23208</v>
      </c>
      <c r="C9341" s="3" t="s">
        <v>23732</v>
      </c>
      <c r="D9341" s="12" t="s">
        <v>24369</v>
      </c>
      <c r="E9341" s="6" t="str">
        <f t="shared" si="482"/>
        <v>module=hrecall</v>
      </c>
      <c r="F9341" s="6" t="str">
        <f t="shared" si="483"/>
        <v>module=urecall</v>
      </c>
    </row>
    <row r="9342" spans="1:6" ht="30" customHeight="1">
      <c r="A9342" s="3" t="s">
        <v>2</v>
      </c>
      <c r="B9342" s="3" t="s">
        <v>23209</v>
      </c>
      <c r="C9342" s="3" t="s">
        <v>23733</v>
      </c>
      <c r="D9342" s="12" t="s">
        <v>24370</v>
      </c>
      <c r="E9342" s="6" t="str">
        <f t="shared" si="482"/>
        <v>module=hrecall</v>
      </c>
      <c r="F9342" s="6" t="str">
        <f t="shared" si="483"/>
        <v>module=urecall</v>
      </c>
    </row>
    <row r="9343" spans="1:6" ht="30" customHeight="1">
      <c r="A9343" s="3" t="s">
        <v>2</v>
      </c>
      <c r="B9343" s="3" t="s">
        <v>23210</v>
      </c>
      <c r="C9343" s="3" t="s">
        <v>23734</v>
      </c>
      <c r="D9343" s="12" t="s">
        <v>24371</v>
      </c>
      <c r="E9343" s="6" t="str">
        <f t="shared" si="482"/>
        <v>module=hrecall</v>
      </c>
      <c r="F9343" s="6" t="str">
        <f t="shared" si="483"/>
        <v>module=urecall</v>
      </c>
    </row>
    <row r="9344" spans="1:6" ht="30" customHeight="1">
      <c r="A9344" s="3" t="s">
        <v>2</v>
      </c>
      <c r="B9344" s="3" t="s">
        <v>23211</v>
      </c>
      <c r="C9344" s="3" t="s">
        <v>23735</v>
      </c>
      <c r="D9344" s="12" t="s">
        <v>24372</v>
      </c>
      <c r="E9344" s="6" t="str">
        <f t="shared" si="482"/>
        <v>module=hrecall</v>
      </c>
      <c r="F9344" s="6" t="str">
        <f t="shared" si="483"/>
        <v>module=urecall</v>
      </c>
    </row>
    <row r="9345" spans="1:6" ht="30" customHeight="1">
      <c r="A9345" s="3" t="s">
        <v>2</v>
      </c>
      <c r="B9345" s="3" t="s">
        <v>23212</v>
      </c>
      <c r="C9345" s="3" t="s">
        <v>23736</v>
      </c>
      <c r="D9345" s="12" t="s">
        <v>24373</v>
      </c>
      <c r="E9345" s="6" t="str">
        <f t="shared" si="482"/>
        <v>module=hrecall</v>
      </c>
      <c r="F9345" s="6" t="str">
        <f t="shared" si="483"/>
        <v>module=urecall</v>
      </c>
    </row>
    <row r="9346" spans="1:6" ht="30" customHeight="1">
      <c r="A9346" s="3" t="s">
        <v>2</v>
      </c>
      <c r="B9346" s="3" t="s">
        <v>23213</v>
      </c>
      <c r="C9346" s="3" t="s">
        <v>23737</v>
      </c>
      <c r="D9346" s="12" t="s">
        <v>24374</v>
      </c>
      <c r="E9346" s="6" t="str">
        <f t="shared" si="482"/>
        <v>module=hrecall</v>
      </c>
      <c r="F9346" s="6" t="str">
        <f t="shared" si="483"/>
        <v>module=urecall</v>
      </c>
    </row>
    <row r="9347" spans="1:6" ht="30" customHeight="1">
      <c r="A9347" s="3" t="s">
        <v>2</v>
      </c>
      <c r="B9347" s="3" t="s">
        <v>23214</v>
      </c>
      <c r="C9347" s="3" t="s">
        <v>23738</v>
      </c>
      <c r="D9347" s="12" t="s">
        <v>24375</v>
      </c>
      <c r="E9347" s="6" t="str">
        <f t="shared" si="482"/>
        <v>module=hrecall</v>
      </c>
      <c r="F9347" s="6" t="str">
        <f t="shared" si="483"/>
        <v>module=urecall</v>
      </c>
    </row>
    <row r="9348" spans="1:6" ht="30" customHeight="1">
      <c r="A9348" s="3" t="s">
        <v>2</v>
      </c>
      <c r="B9348" s="3" t="s">
        <v>23215</v>
      </c>
      <c r="C9348" s="3" t="s">
        <v>23739</v>
      </c>
      <c r="D9348" s="12" t="s">
        <v>24376</v>
      </c>
      <c r="E9348" s="6" t="str">
        <f t="shared" si="482"/>
        <v>module=hrecall</v>
      </c>
      <c r="F9348" s="6" t="str">
        <f t="shared" si="483"/>
        <v>module=urecall</v>
      </c>
    </row>
    <row r="9349" spans="1:6" ht="30" customHeight="1">
      <c r="A9349" s="3" t="s">
        <v>2</v>
      </c>
      <c r="B9349" s="3" t="s">
        <v>23216</v>
      </c>
      <c r="C9349" s="3" t="s">
        <v>23740</v>
      </c>
      <c r="D9349" s="12" t="s">
        <v>24377</v>
      </c>
      <c r="E9349" s="6" t="str">
        <f t="shared" si="482"/>
        <v>module=hrecall</v>
      </c>
      <c r="F9349" s="6" t="str">
        <f t="shared" si="483"/>
        <v>module=urecall</v>
      </c>
    </row>
    <row r="9350" spans="1:6" ht="30" customHeight="1">
      <c r="A9350" s="3" t="s">
        <v>2</v>
      </c>
      <c r="B9350" s="3" t="s">
        <v>23217</v>
      </c>
      <c r="C9350" s="3" t="s">
        <v>23741</v>
      </c>
      <c r="D9350" s="12" t="s">
        <v>24378</v>
      </c>
      <c r="E9350" s="6" t="str">
        <f t="shared" si="482"/>
        <v>module=hrecall</v>
      </c>
      <c r="F9350" s="6" t="str">
        <f t="shared" si="483"/>
        <v>module=urecall</v>
      </c>
    </row>
    <row r="9351" spans="1:6" ht="30" customHeight="1">
      <c r="A9351" s="3" t="s">
        <v>2</v>
      </c>
      <c r="B9351" s="3" t="s">
        <v>23218</v>
      </c>
      <c r="C9351" s="3" t="s">
        <v>23742</v>
      </c>
      <c r="D9351" s="12" t="s">
        <v>20725</v>
      </c>
      <c r="E9351" s="6" t="str">
        <f t="shared" si="482"/>
        <v>module=hrecall</v>
      </c>
      <c r="F9351" s="6" t="str">
        <f t="shared" si="483"/>
        <v>module=urecall</v>
      </c>
    </row>
    <row r="9352" spans="1:6" ht="30" customHeight="1">
      <c r="A9352" s="3" t="s">
        <v>2</v>
      </c>
      <c r="B9352" s="3" t="s">
        <v>23219</v>
      </c>
      <c r="C9352" s="3" t="s">
        <v>23743</v>
      </c>
      <c r="D9352" s="12" t="s">
        <v>20726</v>
      </c>
      <c r="E9352" s="6" t="str">
        <f t="shared" si="482"/>
        <v>module=hrecall</v>
      </c>
      <c r="F9352" s="6" t="str">
        <f t="shared" si="483"/>
        <v>module=urecall</v>
      </c>
    </row>
    <row r="9353" spans="1:6" ht="30" customHeight="1">
      <c r="A9353" s="3" t="s">
        <v>2</v>
      </c>
      <c r="B9353" s="3" t="s">
        <v>23220</v>
      </c>
      <c r="C9353" s="3" t="s">
        <v>23744</v>
      </c>
      <c r="D9353" s="12" t="s">
        <v>20727</v>
      </c>
      <c r="E9353" s="6" t="str">
        <f t="shared" si="482"/>
        <v>module=hrecall</v>
      </c>
      <c r="F9353" s="6" t="str">
        <f t="shared" si="483"/>
        <v>module=urecall</v>
      </c>
    </row>
    <row r="9354" spans="1:6" ht="30" customHeight="1">
      <c r="A9354" s="3" t="s">
        <v>2</v>
      </c>
      <c r="B9354" s="3" t="s">
        <v>23221</v>
      </c>
      <c r="C9354" s="3" t="s">
        <v>23745</v>
      </c>
      <c r="D9354" s="12" t="s">
        <v>20728</v>
      </c>
      <c r="E9354" s="6" t="str">
        <f t="shared" si="482"/>
        <v>module=hrecall</v>
      </c>
      <c r="F9354" s="6" t="str">
        <f t="shared" si="483"/>
        <v>module=urecall</v>
      </c>
    </row>
    <row r="9355" spans="1:6" ht="30" customHeight="1">
      <c r="A9355" s="3" t="s">
        <v>2</v>
      </c>
      <c r="B9355" s="3" t="s">
        <v>23222</v>
      </c>
      <c r="C9355" s="3" t="s">
        <v>23746</v>
      </c>
      <c r="D9355" s="12" t="s">
        <v>20729</v>
      </c>
      <c r="E9355" s="6" t="str">
        <f t="shared" si="482"/>
        <v>module=hrecall</v>
      </c>
      <c r="F9355" s="6" t="str">
        <f t="shared" si="483"/>
        <v>module=urecall</v>
      </c>
    </row>
    <row r="9356" spans="1:6" ht="30" customHeight="1">
      <c r="A9356" s="3" t="s">
        <v>2</v>
      </c>
      <c r="B9356" s="3" t="s">
        <v>23223</v>
      </c>
      <c r="C9356" s="3" t="s">
        <v>23747</v>
      </c>
      <c r="D9356" s="12" t="s">
        <v>20730</v>
      </c>
      <c r="E9356" s="6" t="str">
        <f t="shared" ref="E9356:E9376" si="484">HYPERLINK("http://www.ssc.wisc.edu/wlsresearch/documentation/waves/?wave=spouse2k&amp;module=hrecall","module=hrecall")</f>
        <v>module=hrecall</v>
      </c>
      <c r="F9356" s="6" t="str">
        <f t="shared" ref="F9356:F9376" si="485">HYPERLINK("http://www.ssc.wisc.edu/wlsresearch/documentation/waves/?wave=sibspouse2k&amp;module=urecall","module=urecall")</f>
        <v>module=urecall</v>
      </c>
    </row>
    <row r="9357" spans="1:6" ht="30" customHeight="1">
      <c r="A9357" s="3" t="s">
        <v>2</v>
      </c>
      <c r="B9357" s="3" t="s">
        <v>23224</v>
      </c>
      <c r="C9357" s="3" t="s">
        <v>23748</v>
      </c>
      <c r="D9357" s="12" t="s">
        <v>20731</v>
      </c>
      <c r="E9357" s="6" t="str">
        <f t="shared" si="484"/>
        <v>module=hrecall</v>
      </c>
      <c r="F9357" s="6" t="str">
        <f t="shared" si="485"/>
        <v>module=urecall</v>
      </c>
    </row>
    <row r="9358" spans="1:6" ht="30" customHeight="1">
      <c r="A9358" s="3" t="s">
        <v>2</v>
      </c>
      <c r="B9358" s="3" t="s">
        <v>23225</v>
      </c>
      <c r="C9358" s="3" t="s">
        <v>23749</v>
      </c>
      <c r="D9358" s="12" t="s">
        <v>20732</v>
      </c>
      <c r="E9358" s="6" t="str">
        <f t="shared" si="484"/>
        <v>module=hrecall</v>
      </c>
      <c r="F9358" s="6" t="str">
        <f t="shared" si="485"/>
        <v>module=urecall</v>
      </c>
    </row>
    <row r="9359" spans="1:6" ht="30" customHeight="1">
      <c r="A9359" s="3" t="s">
        <v>2</v>
      </c>
      <c r="B9359" s="3" t="s">
        <v>23226</v>
      </c>
      <c r="C9359" s="3" t="s">
        <v>23750</v>
      </c>
      <c r="D9359" s="12" t="s">
        <v>20733</v>
      </c>
      <c r="E9359" s="6" t="str">
        <f t="shared" si="484"/>
        <v>module=hrecall</v>
      </c>
      <c r="F9359" s="6" t="str">
        <f t="shared" si="485"/>
        <v>module=urecall</v>
      </c>
    </row>
    <row r="9360" spans="1:6" ht="30" customHeight="1">
      <c r="A9360" s="3" t="s">
        <v>2</v>
      </c>
      <c r="B9360" s="3" t="s">
        <v>23227</v>
      </c>
      <c r="C9360" s="3" t="s">
        <v>23751</v>
      </c>
      <c r="D9360" s="12" t="s">
        <v>20734</v>
      </c>
      <c r="E9360" s="6" t="str">
        <f t="shared" si="484"/>
        <v>module=hrecall</v>
      </c>
      <c r="F9360" s="6" t="str">
        <f t="shared" si="485"/>
        <v>module=urecall</v>
      </c>
    </row>
    <row r="9361" spans="1:6" ht="30" customHeight="1">
      <c r="A9361" s="3" t="s">
        <v>2</v>
      </c>
      <c r="B9361" s="3" t="s">
        <v>23228</v>
      </c>
      <c r="C9361" s="3" t="s">
        <v>23752</v>
      </c>
      <c r="D9361" s="12" t="s">
        <v>20735</v>
      </c>
      <c r="E9361" s="6" t="str">
        <f t="shared" si="484"/>
        <v>module=hrecall</v>
      </c>
      <c r="F9361" s="6" t="str">
        <f t="shared" si="485"/>
        <v>module=urecall</v>
      </c>
    </row>
    <row r="9362" spans="1:6" ht="30" customHeight="1">
      <c r="A9362" s="3" t="s">
        <v>2</v>
      </c>
      <c r="B9362" s="3" t="s">
        <v>23229</v>
      </c>
      <c r="C9362" s="3" t="s">
        <v>23753</v>
      </c>
      <c r="D9362" s="12" t="s">
        <v>20736</v>
      </c>
      <c r="E9362" s="6" t="str">
        <f t="shared" si="484"/>
        <v>module=hrecall</v>
      </c>
      <c r="F9362" s="6" t="str">
        <f t="shared" si="485"/>
        <v>module=urecall</v>
      </c>
    </row>
    <row r="9363" spans="1:6" ht="30" customHeight="1">
      <c r="A9363" s="3" t="s">
        <v>2</v>
      </c>
      <c r="B9363" s="3" t="s">
        <v>23230</v>
      </c>
      <c r="C9363" s="3" t="s">
        <v>23754</v>
      </c>
      <c r="D9363" s="12" t="s">
        <v>20737</v>
      </c>
      <c r="E9363" s="6" t="str">
        <f t="shared" si="484"/>
        <v>module=hrecall</v>
      </c>
      <c r="F9363" s="6" t="str">
        <f t="shared" si="485"/>
        <v>module=urecall</v>
      </c>
    </row>
    <row r="9364" spans="1:6" ht="30" customHeight="1">
      <c r="A9364" s="3" t="s">
        <v>2</v>
      </c>
      <c r="B9364" s="3" t="s">
        <v>23231</v>
      </c>
      <c r="C9364" s="3" t="s">
        <v>23755</v>
      </c>
      <c r="D9364" s="12" t="s">
        <v>20738</v>
      </c>
      <c r="E9364" s="6" t="str">
        <f t="shared" si="484"/>
        <v>module=hrecall</v>
      </c>
      <c r="F9364" s="6" t="str">
        <f t="shared" si="485"/>
        <v>module=urecall</v>
      </c>
    </row>
    <row r="9365" spans="1:6" ht="30" customHeight="1">
      <c r="A9365" s="3" t="s">
        <v>2</v>
      </c>
      <c r="B9365" s="3" t="s">
        <v>23232</v>
      </c>
      <c r="C9365" s="3" t="s">
        <v>23756</v>
      </c>
      <c r="D9365" s="12" t="s">
        <v>20739</v>
      </c>
      <c r="E9365" s="6" t="str">
        <f t="shared" si="484"/>
        <v>module=hrecall</v>
      </c>
      <c r="F9365" s="6" t="str">
        <f t="shared" si="485"/>
        <v>module=urecall</v>
      </c>
    </row>
    <row r="9366" spans="1:6" ht="30" customHeight="1">
      <c r="A9366" s="3" t="s">
        <v>2</v>
      </c>
      <c r="B9366" s="3" t="s">
        <v>23233</v>
      </c>
      <c r="C9366" s="3" t="s">
        <v>23757</v>
      </c>
      <c r="D9366" s="12" t="s">
        <v>24379</v>
      </c>
      <c r="E9366" s="6" t="str">
        <f t="shared" si="484"/>
        <v>module=hrecall</v>
      </c>
      <c r="F9366" s="6" t="str">
        <f t="shared" si="485"/>
        <v>module=urecall</v>
      </c>
    </row>
    <row r="9367" spans="1:6" ht="30" customHeight="1">
      <c r="A9367" s="3" t="s">
        <v>2</v>
      </c>
      <c r="B9367" s="3" t="s">
        <v>23234</v>
      </c>
      <c r="C9367" s="3" t="s">
        <v>23758</v>
      </c>
      <c r="D9367" s="12" t="s">
        <v>24380</v>
      </c>
      <c r="E9367" s="6" t="str">
        <f t="shared" si="484"/>
        <v>module=hrecall</v>
      </c>
      <c r="F9367" s="6" t="str">
        <f t="shared" si="485"/>
        <v>module=urecall</v>
      </c>
    </row>
    <row r="9368" spans="1:6" ht="30" customHeight="1">
      <c r="A9368" s="3" t="s">
        <v>2</v>
      </c>
      <c r="B9368" s="3" t="s">
        <v>23235</v>
      </c>
      <c r="C9368" s="3" t="s">
        <v>23759</v>
      </c>
      <c r="D9368" s="12" t="s">
        <v>24381</v>
      </c>
      <c r="E9368" s="6" t="str">
        <f t="shared" si="484"/>
        <v>module=hrecall</v>
      </c>
      <c r="F9368" s="6" t="str">
        <f t="shared" si="485"/>
        <v>module=urecall</v>
      </c>
    </row>
    <row r="9369" spans="1:6" ht="30" customHeight="1">
      <c r="A9369" s="3" t="s">
        <v>2</v>
      </c>
      <c r="B9369" s="3" t="s">
        <v>23236</v>
      </c>
      <c r="C9369" s="3" t="s">
        <v>23760</v>
      </c>
      <c r="D9369" s="12" t="s">
        <v>24382</v>
      </c>
      <c r="E9369" s="6" t="str">
        <f t="shared" si="484"/>
        <v>module=hrecall</v>
      </c>
      <c r="F9369" s="6" t="str">
        <f t="shared" si="485"/>
        <v>module=urecall</v>
      </c>
    </row>
    <row r="9370" spans="1:6" ht="30" customHeight="1">
      <c r="A9370" s="3" t="s">
        <v>2</v>
      </c>
      <c r="B9370" s="3" t="s">
        <v>23237</v>
      </c>
      <c r="C9370" s="3" t="s">
        <v>23761</v>
      </c>
      <c r="D9370" s="12" t="s">
        <v>24383</v>
      </c>
      <c r="E9370" s="6" t="str">
        <f t="shared" si="484"/>
        <v>module=hrecall</v>
      </c>
      <c r="F9370" s="6" t="str">
        <f t="shared" si="485"/>
        <v>module=urecall</v>
      </c>
    </row>
    <row r="9371" spans="1:6" ht="30" customHeight="1">
      <c r="A9371" s="3" t="s">
        <v>2</v>
      </c>
      <c r="B9371" s="3" t="s">
        <v>23238</v>
      </c>
      <c r="C9371" s="3" t="s">
        <v>23762</v>
      </c>
      <c r="D9371" s="12" t="s">
        <v>24384</v>
      </c>
      <c r="E9371" s="6" t="str">
        <f t="shared" si="484"/>
        <v>module=hrecall</v>
      </c>
      <c r="F9371" s="6" t="str">
        <f t="shared" si="485"/>
        <v>module=urecall</v>
      </c>
    </row>
    <row r="9372" spans="1:6" ht="30" customHeight="1">
      <c r="A9372" s="3" t="s">
        <v>2</v>
      </c>
      <c r="B9372" s="3" t="s">
        <v>23239</v>
      </c>
      <c r="C9372" s="3" t="s">
        <v>23763</v>
      </c>
      <c r="D9372" s="12" t="s">
        <v>24385</v>
      </c>
      <c r="E9372" s="6" t="str">
        <f t="shared" si="484"/>
        <v>module=hrecall</v>
      </c>
      <c r="F9372" s="6" t="str">
        <f t="shared" si="485"/>
        <v>module=urecall</v>
      </c>
    </row>
    <row r="9373" spans="1:6" ht="30" customHeight="1">
      <c r="A9373" s="3" t="s">
        <v>2</v>
      </c>
      <c r="B9373" s="3" t="s">
        <v>23240</v>
      </c>
      <c r="C9373" s="3" t="s">
        <v>23764</v>
      </c>
      <c r="D9373" s="12" t="s">
        <v>24386</v>
      </c>
      <c r="E9373" s="6" t="str">
        <f t="shared" si="484"/>
        <v>module=hrecall</v>
      </c>
      <c r="F9373" s="6" t="str">
        <f t="shared" si="485"/>
        <v>module=urecall</v>
      </c>
    </row>
    <row r="9374" spans="1:6" ht="30" customHeight="1">
      <c r="A9374" s="3" t="s">
        <v>2</v>
      </c>
      <c r="B9374" s="3" t="s">
        <v>23241</v>
      </c>
      <c r="C9374" s="3" t="s">
        <v>23765</v>
      </c>
      <c r="D9374" s="12" t="s">
        <v>24387</v>
      </c>
      <c r="E9374" s="6" t="str">
        <f t="shared" si="484"/>
        <v>module=hrecall</v>
      </c>
      <c r="F9374" s="6" t="str">
        <f t="shared" si="485"/>
        <v>module=urecall</v>
      </c>
    </row>
    <row r="9375" spans="1:6" ht="30" customHeight="1">
      <c r="A9375" s="3" t="s">
        <v>2</v>
      </c>
      <c r="B9375" s="3" t="s">
        <v>23242</v>
      </c>
      <c r="C9375" s="3" t="s">
        <v>23766</v>
      </c>
      <c r="D9375" s="12" t="s">
        <v>24388</v>
      </c>
      <c r="E9375" s="6" t="str">
        <f t="shared" si="484"/>
        <v>module=hrecall</v>
      </c>
      <c r="F9375" s="6" t="str">
        <f t="shared" si="485"/>
        <v>module=urecall</v>
      </c>
    </row>
    <row r="9376" spans="1:6" ht="30" customHeight="1">
      <c r="A9376" s="3" t="s">
        <v>2</v>
      </c>
      <c r="B9376" s="3" t="s">
        <v>23243</v>
      </c>
      <c r="C9376" s="3" t="s">
        <v>23767</v>
      </c>
      <c r="D9376" s="12" t="s">
        <v>24389</v>
      </c>
      <c r="E9376" s="6" t="str">
        <f t="shared" si="484"/>
        <v>module=hrecall</v>
      </c>
      <c r="F9376" s="6" t="str">
        <f t="shared" si="485"/>
        <v>module=urecall</v>
      </c>
    </row>
    <row r="9377" spans="1:6" ht="30" customHeight="1">
      <c r="A9377" s="3" t="s">
        <v>2</v>
      </c>
      <c r="B9377" s="3" t="s">
        <v>23244</v>
      </c>
      <c r="C9377" s="3" t="s">
        <v>23768</v>
      </c>
      <c r="D9377" s="12" t="s">
        <v>24390</v>
      </c>
      <c r="E9377" s="6" t="str">
        <f>HYPERLINK("http://www.ssc.wisc.edu/wlsresearch/documentation/waves/?wave=spouse2k&amp;module=hacins","module=hacins")</f>
        <v>module=hacins</v>
      </c>
      <c r="F9377" s="6" t="str">
        <f>HYPERLINK("http://www.ssc.wisc.edu/wlsresearch/documentation/waves/?wave=sibspouse2k&amp;module=uacins","module=uacins")</f>
        <v>module=uacins</v>
      </c>
    </row>
    <row r="9378" spans="1:6" ht="30" customHeight="1">
      <c r="A9378" s="3" t="s">
        <v>2</v>
      </c>
      <c r="B9378" s="3" t="s">
        <v>23245</v>
      </c>
      <c r="C9378" s="3" t="s">
        <v>23769</v>
      </c>
      <c r="D9378" s="12" t="s">
        <v>24391</v>
      </c>
      <c r="E9378" s="6" t="str">
        <f>HYPERLINK("http://www.ssc.wisc.edu/wlsresearch/documentation/waves/?wave=spouse2k&amp;module=hacins","module=hacins")</f>
        <v>module=hacins</v>
      </c>
      <c r="F9378" s="6" t="str">
        <f>HYPERLINK("http://www.ssc.wisc.edu/wlsresearch/documentation/waves/?wave=sibspouse2k&amp;module=uacins","module=uacins")</f>
        <v>module=uacins</v>
      </c>
    </row>
    <row r="9379" spans="1:6" ht="30" customHeight="1">
      <c r="A9379" s="3" t="s">
        <v>2</v>
      </c>
      <c r="B9379" s="3" t="s">
        <v>23246</v>
      </c>
      <c r="C9379" s="3" t="s">
        <v>23770</v>
      </c>
      <c r="D9379" s="12" t="s">
        <v>20231</v>
      </c>
      <c r="E9379" s="6" t="str">
        <f>HYPERLINK("http://www.ssc.wisc.edu/wlsresearch/documentation/waves/?wave=spouse2k&amp;module=hacins","module=hacins")</f>
        <v>module=hacins</v>
      </c>
      <c r="F9379" s="6" t="str">
        <f>HYPERLINK("http://www.ssc.wisc.edu/wlsresearch/documentation/waves/?wave=sibspouse2k&amp;module=uacins","module=uacins")</f>
        <v>module=uacins</v>
      </c>
    </row>
    <row r="9380" spans="1:6" ht="30" customHeight="1">
      <c r="A9380" s="3" t="s">
        <v>2</v>
      </c>
      <c r="B9380" s="3" t="s">
        <v>23247</v>
      </c>
      <c r="C9380" s="3" t="s">
        <v>23771</v>
      </c>
      <c r="D9380" s="12" t="s">
        <v>24392</v>
      </c>
      <c r="E9380" s="6" t="str">
        <f>HYPERLINK("http://www.ssc.wisc.edu/wlsresearch/documentation/waves/?wave=spouse2k&amp;module=hacins","module=hacins")</f>
        <v>module=hacins</v>
      </c>
      <c r="F9380" s="6" t="str">
        <f>HYPERLINK("http://www.ssc.wisc.edu/wlsresearch/documentation/waves/?wave=sibspouse2k&amp;module=uacins","module=uacins")</f>
        <v>module=uacins</v>
      </c>
    </row>
    <row r="9381" spans="1:6" ht="30" customHeight="1">
      <c r="A9381" s="3" t="s">
        <v>2</v>
      </c>
      <c r="B9381" s="3" t="s">
        <v>23248</v>
      </c>
      <c r="C9381" s="3" t="s">
        <v>23772</v>
      </c>
      <c r="D9381" s="12" t="s">
        <v>24393</v>
      </c>
      <c r="E9381" s="6" t="str">
        <f>HYPERLINK("http://www.ssc.wisc.edu/wlsresearch/documentation/waves/?wave=spouse2k&amp;module=hacins","module=hacins")</f>
        <v>module=hacins</v>
      </c>
      <c r="F9381" s="6" t="str">
        <f>HYPERLINK("http://www.ssc.wisc.edu/wlsresearch/documentation/waves/?wave=sibspouse2k&amp;module=uacins","module=uacins")</f>
        <v>module=uacins</v>
      </c>
    </row>
    <row r="9382" spans="1:6" ht="30" customHeight="1">
      <c r="A9382" s="3" t="s">
        <v>2</v>
      </c>
      <c r="B9382" s="3" t="s">
        <v>23249</v>
      </c>
      <c r="C9382" s="3" t="s">
        <v>23773</v>
      </c>
      <c r="D9382" s="12" t="s">
        <v>24394</v>
      </c>
      <c r="E9382" s="6" t="str">
        <f t="shared" ref="E9382:E9396" si="486">HYPERLINK("http://www.ssc.wisc.edu/wlsresearch/documentation/waves/?wave=spouse2k&amp;module=hpens","module=hpens")</f>
        <v>module=hpens</v>
      </c>
      <c r="F9382" s="6" t="str">
        <f t="shared" ref="F9382:F9396" si="487">HYPERLINK("http://www.ssc.wisc.edu/wlsresearch/documentation/waves/?wave=sibspouse2k&amp;module=upens","module=upens")</f>
        <v>module=upens</v>
      </c>
    </row>
    <row r="9383" spans="1:6" ht="30" customHeight="1">
      <c r="A9383" s="3" t="s">
        <v>2</v>
      </c>
      <c r="B9383" s="3" t="s">
        <v>23250</v>
      </c>
      <c r="C9383" s="3" t="s">
        <v>23774</v>
      </c>
      <c r="D9383" s="12" t="s">
        <v>24395</v>
      </c>
      <c r="E9383" s="6" t="str">
        <f t="shared" si="486"/>
        <v>module=hpens</v>
      </c>
      <c r="F9383" s="6" t="str">
        <f t="shared" si="487"/>
        <v>module=upens</v>
      </c>
    </row>
    <row r="9384" spans="1:6" ht="30" customHeight="1">
      <c r="A9384" s="3" t="s">
        <v>2</v>
      </c>
      <c r="B9384" s="3" t="s">
        <v>23251</v>
      </c>
      <c r="C9384" s="3" t="s">
        <v>23775</v>
      </c>
      <c r="D9384" s="12" t="s">
        <v>24396</v>
      </c>
      <c r="E9384" s="6" t="str">
        <f t="shared" si="486"/>
        <v>module=hpens</v>
      </c>
      <c r="F9384" s="6" t="str">
        <f t="shared" si="487"/>
        <v>module=upens</v>
      </c>
    </row>
    <row r="9385" spans="1:6" ht="30" customHeight="1">
      <c r="A9385" s="3" t="s">
        <v>2</v>
      </c>
      <c r="B9385" s="3" t="s">
        <v>23252</v>
      </c>
      <c r="C9385" s="3" t="s">
        <v>23776</v>
      </c>
      <c r="D9385" s="12" t="s">
        <v>24397</v>
      </c>
      <c r="E9385" s="6" t="str">
        <f t="shared" si="486"/>
        <v>module=hpens</v>
      </c>
      <c r="F9385" s="6" t="str">
        <f t="shared" si="487"/>
        <v>module=upens</v>
      </c>
    </row>
    <row r="9386" spans="1:6" ht="30" customHeight="1">
      <c r="A9386" s="3" t="s">
        <v>2</v>
      </c>
      <c r="B9386" s="3" t="s">
        <v>23253</v>
      </c>
      <c r="C9386" s="3" t="s">
        <v>23777</v>
      </c>
      <c r="D9386" s="12" t="s">
        <v>24398</v>
      </c>
      <c r="E9386" s="6" t="str">
        <f t="shared" si="486"/>
        <v>module=hpens</v>
      </c>
      <c r="F9386" s="6" t="str">
        <f t="shared" si="487"/>
        <v>module=upens</v>
      </c>
    </row>
    <row r="9387" spans="1:6" ht="30" customHeight="1">
      <c r="A9387" s="3" t="s">
        <v>2</v>
      </c>
      <c r="B9387" s="3" t="s">
        <v>23254</v>
      </c>
      <c r="C9387" s="3" t="s">
        <v>23778</v>
      </c>
      <c r="D9387" s="12" t="s">
        <v>24399</v>
      </c>
      <c r="E9387" s="6" t="str">
        <f t="shared" si="486"/>
        <v>module=hpens</v>
      </c>
      <c r="F9387" s="6" t="str">
        <f t="shared" si="487"/>
        <v>module=upens</v>
      </c>
    </row>
    <row r="9388" spans="1:6" ht="30" customHeight="1">
      <c r="A9388" s="3" t="s">
        <v>2</v>
      </c>
      <c r="B9388" s="3" t="s">
        <v>23255</v>
      </c>
      <c r="C9388" s="3" t="s">
        <v>23779</v>
      </c>
      <c r="D9388" s="12" t="s">
        <v>24400</v>
      </c>
      <c r="E9388" s="6" t="str">
        <f t="shared" si="486"/>
        <v>module=hpens</v>
      </c>
      <c r="F9388" s="6" t="str">
        <f t="shared" si="487"/>
        <v>module=upens</v>
      </c>
    </row>
    <row r="9389" spans="1:6" ht="30" customHeight="1">
      <c r="A9389" s="3" t="s">
        <v>2</v>
      </c>
      <c r="B9389" s="3" t="s">
        <v>23256</v>
      </c>
      <c r="C9389" s="3" t="s">
        <v>23780</v>
      </c>
      <c r="D9389" s="12" t="s">
        <v>24401</v>
      </c>
      <c r="E9389" s="6" t="str">
        <f t="shared" si="486"/>
        <v>module=hpens</v>
      </c>
      <c r="F9389" s="6" t="str">
        <f t="shared" si="487"/>
        <v>module=upens</v>
      </c>
    </row>
    <row r="9390" spans="1:6" ht="30" customHeight="1">
      <c r="A9390" s="3" t="s">
        <v>2</v>
      </c>
      <c r="B9390" s="3" t="s">
        <v>23257</v>
      </c>
      <c r="C9390" s="3" t="s">
        <v>23781</v>
      </c>
      <c r="D9390" s="12" t="s">
        <v>24402</v>
      </c>
      <c r="E9390" s="6" t="str">
        <f t="shared" si="486"/>
        <v>module=hpens</v>
      </c>
      <c r="F9390" s="6" t="str">
        <f t="shared" si="487"/>
        <v>module=upens</v>
      </c>
    </row>
    <row r="9391" spans="1:6" ht="30" customHeight="1">
      <c r="A9391" s="3" t="s">
        <v>2</v>
      </c>
      <c r="B9391" s="3" t="s">
        <v>23258</v>
      </c>
      <c r="C9391" s="3" t="s">
        <v>23782</v>
      </c>
      <c r="D9391" s="12" t="s">
        <v>24403</v>
      </c>
      <c r="E9391" s="6" t="str">
        <f t="shared" si="486"/>
        <v>module=hpens</v>
      </c>
      <c r="F9391" s="6" t="str">
        <f t="shared" si="487"/>
        <v>module=upens</v>
      </c>
    </row>
    <row r="9392" spans="1:6" ht="30" customHeight="1">
      <c r="A9392" s="3" t="s">
        <v>2</v>
      </c>
      <c r="B9392" s="3" t="s">
        <v>23259</v>
      </c>
      <c r="C9392" s="3" t="s">
        <v>23783</v>
      </c>
      <c r="D9392" s="12" t="s">
        <v>24404</v>
      </c>
      <c r="E9392" s="6" t="str">
        <f t="shared" si="486"/>
        <v>module=hpens</v>
      </c>
      <c r="F9392" s="6" t="str">
        <f t="shared" si="487"/>
        <v>module=upens</v>
      </c>
    </row>
    <row r="9393" spans="1:6" ht="30" customHeight="1">
      <c r="A9393" s="3" t="s">
        <v>2</v>
      </c>
      <c r="B9393" s="3" t="s">
        <v>23260</v>
      </c>
      <c r="C9393" s="3" t="s">
        <v>23784</v>
      </c>
      <c r="D9393" s="12" t="s">
        <v>24405</v>
      </c>
      <c r="E9393" s="6" t="str">
        <f t="shared" si="486"/>
        <v>module=hpens</v>
      </c>
      <c r="F9393" s="6" t="str">
        <f t="shared" si="487"/>
        <v>module=upens</v>
      </c>
    </row>
    <row r="9394" spans="1:6" ht="30" customHeight="1">
      <c r="A9394" s="3" t="s">
        <v>2</v>
      </c>
      <c r="B9394" s="3" t="s">
        <v>23261</v>
      </c>
      <c r="C9394" s="3" t="s">
        <v>23785</v>
      </c>
      <c r="D9394" s="12" t="s">
        <v>24406</v>
      </c>
      <c r="E9394" s="6" t="str">
        <f t="shared" si="486"/>
        <v>module=hpens</v>
      </c>
      <c r="F9394" s="6" t="str">
        <f t="shared" si="487"/>
        <v>module=upens</v>
      </c>
    </row>
    <row r="9395" spans="1:6" ht="30" customHeight="1">
      <c r="A9395" s="3" t="s">
        <v>2</v>
      </c>
      <c r="B9395" s="3" t="s">
        <v>23262</v>
      </c>
      <c r="C9395" s="3" t="s">
        <v>23786</v>
      </c>
      <c r="D9395" s="12" t="s">
        <v>24407</v>
      </c>
      <c r="E9395" s="6" t="str">
        <f t="shared" si="486"/>
        <v>module=hpens</v>
      </c>
      <c r="F9395" s="6" t="str">
        <f t="shared" si="487"/>
        <v>module=upens</v>
      </c>
    </row>
    <row r="9396" spans="1:6" ht="30" customHeight="1">
      <c r="A9396" s="3" t="s">
        <v>2</v>
      </c>
      <c r="B9396" s="3" t="s">
        <v>23263</v>
      </c>
      <c r="C9396" s="3" t="s">
        <v>23787</v>
      </c>
      <c r="D9396" s="12" t="s">
        <v>24408</v>
      </c>
      <c r="E9396" s="6" t="str">
        <f t="shared" si="486"/>
        <v>module=hpens</v>
      </c>
      <c r="F9396" s="6" t="str">
        <f t="shared" si="487"/>
        <v>module=upens</v>
      </c>
    </row>
    <row r="9397" spans="1:6" ht="30" customHeight="1">
      <c r="A9397" s="3" t="s">
        <v>2</v>
      </c>
      <c r="B9397" s="3" t="s">
        <v>23264</v>
      </c>
      <c r="C9397" s="3" t="s">
        <v>23788</v>
      </c>
      <c r="D9397" s="12" t="s">
        <v>24409</v>
      </c>
      <c r="E9397" s="6" t="str">
        <f t="shared" ref="E9397:E9439" si="488">HYPERLINK("http://www.ssc.wisc.edu/wlsresearch/documentation/waves/?wave=spouse2k&amp;module=hoinc","module=hoinc")</f>
        <v>module=hoinc</v>
      </c>
      <c r="F9397" s="6" t="str">
        <f t="shared" ref="F9397:F9439" si="489">HYPERLINK("http://www.ssc.wisc.edu/wlsresearch/documentation/waves/?wave=sibspouse2k&amp;module=uoinc","module=uoinc")</f>
        <v>module=uoinc</v>
      </c>
    </row>
    <row r="9398" spans="1:6" ht="30" customHeight="1">
      <c r="A9398" s="3" t="s">
        <v>2</v>
      </c>
      <c r="B9398" s="3" t="s">
        <v>23265</v>
      </c>
      <c r="C9398" s="3" t="s">
        <v>23789</v>
      </c>
      <c r="D9398" s="12" t="s">
        <v>24410</v>
      </c>
      <c r="E9398" s="6" t="str">
        <f t="shared" si="488"/>
        <v>module=hoinc</v>
      </c>
      <c r="F9398" s="6" t="str">
        <f t="shared" si="489"/>
        <v>module=uoinc</v>
      </c>
    </row>
    <row r="9399" spans="1:6" ht="30" customHeight="1">
      <c r="A9399" s="3" t="s">
        <v>2</v>
      </c>
      <c r="B9399" s="3" t="s">
        <v>23266</v>
      </c>
      <c r="C9399" s="3" t="s">
        <v>23790</v>
      </c>
      <c r="D9399" s="12" t="s">
        <v>20440</v>
      </c>
      <c r="E9399" s="6" t="str">
        <f t="shared" si="488"/>
        <v>module=hoinc</v>
      </c>
      <c r="F9399" s="6" t="str">
        <f t="shared" si="489"/>
        <v>module=uoinc</v>
      </c>
    </row>
    <row r="9400" spans="1:6" ht="30" customHeight="1">
      <c r="A9400" s="3" t="s">
        <v>2</v>
      </c>
      <c r="B9400" s="3" t="s">
        <v>23267</v>
      </c>
      <c r="C9400" s="3" t="s">
        <v>23791</v>
      </c>
      <c r="D9400" s="12" t="s">
        <v>20441</v>
      </c>
      <c r="E9400" s="6" t="str">
        <f t="shared" si="488"/>
        <v>module=hoinc</v>
      </c>
      <c r="F9400" s="6" t="str">
        <f t="shared" si="489"/>
        <v>module=uoinc</v>
      </c>
    </row>
    <row r="9401" spans="1:6" ht="30" customHeight="1">
      <c r="A9401" s="3" t="s">
        <v>2</v>
      </c>
      <c r="B9401" s="3" t="s">
        <v>23268</v>
      </c>
      <c r="C9401" s="3" t="s">
        <v>23792</v>
      </c>
      <c r="D9401" s="12" t="s">
        <v>20442</v>
      </c>
      <c r="E9401" s="6" t="str">
        <f t="shared" si="488"/>
        <v>module=hoinc</v>
      </c>
      <c r="F9401" s="6" t="str">
        <f t="shared" si="489"/>
        <v>module=uoinc</v>
      </c>
    </row>
    <row r="9402" spans="1:6" ht="30" customHeight="1">
      <c r="A9402" s="3" t="s">
        <v>2</v>
      </c>
      <c r="B9402" s="3" t="s">
        <v>23269</v>
      </c>
      <c r="C9402" s="3" t="s">
        <v>23793</v>
      </c>
      <c r="D9402" s="12" t="s">
        <v>20443</v>
      </c>
      <c r="E9402" s="6" t="str">
        <f t="shared" si="488"/>
        <v>module=hoinc</v>
      </c>
      <c r="F9402" s="6" t="str">
        <f t="shared" si="489"/>
        <v>module=uoinc</v>
      </c>
    </row>
    <row r="9403" spans="1:6" ht="30" customHeight="1">
      <c r="A9403" s="3" t="s">
        <v>2</v>
      </c>
      <c r="B9403" s="3" t="s">
        <v>23270</v>
      </c>
      <c r="C9403" s="3" t="s">
        <v>23794</v>
      </c>
      <c r="D9403" s="12" t="s">
        <v>24411</v>
      </c>
      <c r="E9403" s="6" t="str">
        <f t="shared" si="488"/>
        <v>module=hoinc</v>
      </c>
      <c r="F9403" s="6" t="str">
        <f t="shared" si="489"/>
        <v>module=uoinc</v>
      </c>
    </row>
    <row r="9404" spans="1:6" ht="30" customHeight="1">
      <c r="A9404" s="3" t="s">
        <v>2</v>
      </c>
      <c r="B9404" s="3" t="s">
        <v>23271</v>
      </c>
      <c r="C9404" s="3" t="s">
        <v>23795</v>
      </c>
      <c r="D9404" s="12" t="s">
        <v>24412</v>
      </c>
      <c r="E9404" s="6" t="str">
        <f t="shared" si="488"/>
        <v>module=hoinc</v>
      </c>
      <c r="F9404" s="6" t="str">
        <f t="shared" si="489"/>
        <v>module=uoinc</v>
      </c>
    </row>
    <row r="9405" spans="1:6" ht="30" customHeight="1">
      <c r="A9405" s="3" t="s">
        <v>2</v>
      </c>
      <c r="B9405" s="3" t="s">
        <v>23272</v>
      </c>
      <c r="C9405" s="3" t="s">
        <v>23796</v>
      </c>
      <c r="D9405" s="12" t="s">
        <v>20455</v>
      </c>
      <c r="E9405" s="6" t="str">
        <f t="shared" si="488"/>
        <v>module=hoinc</v>
      </c>
      <c r="F9405" s="6" t="str">
        <f t="shared" si="489"/>
        <v>module=uoinc</v>
      </c>
    </row>
    <row r="9406" spans="1:6" ht="30" customHeight="1">
      <c r="A9406" s="3" t="s">
        <v>2</v>
      </c>
      <c r="B9406" s="3" t="s">
        <v>23273</v>
      </c>
      <c r="C9406" s="3" t="s">
        <v>23797</v>
      </c>
      <c r="D9406" s="12" t="s">
        <v>20456</v>
      </c>
      <c r="E9406" s="6" t="str">
        <f t="shared" si="488"/>
        <v>module=hoinc</v>
      </c>
      <c r="F9406" s="6" t="str">
        <f t="shared" si="489"/>
        <v>module=uoinc</v>
      </c>
    </row>
    <row r="9407" spans="1:6" ht="30" customHeight="1">
      <c r="A9407" s="3" t="s">
        <v>2</v>
      </c>
      <c r="B9407" s="3" t="s">
        <v>23274</v>
      </c>
      <c r="C9407" s="3" t="s">
        <v>23798</v>
      </c>
      <c r="D9407" s="12" t="s">
        <v>20457</v>
      </c>
      <c r="E9407" s="6" t="str">
        <f t="shared" si="488"/>
        <v>module=hoinc</v>
      </c>
      <c r="F9407" s="6" t="str">
        <f t="shared" si="489"/>
        <v>module=uoinc</v>
      </c>
    </row>
    <row r="9408" spans="1:6" ht="30" customHeight="1">
      <c r="A9408" s="3" t="s">
        <v>2</v>
      </c>
      <c r="B9408" s="3" t="s">
        <v>23275</v>
      </c>
      <c r="C9408" s="3" t="s">
        <v>23799</v>
      </c>
      <c r="D9408" s="12" t="s">
        <v>20458</v>
      </c>
      <c r="E9408" s="6" t="str">
        <f t="shared" si="488"/>
        <v>module=hoinc</v>
      </c>
      <c r="F9408" s="6" t="str">
        <f t="shared" si="489"/>
        <v>module=uoinc</v>
      </c>
    </row>
    <row r="9409" spans="1:6" ht="30" customHeight="1">
      <c r="A9409" s="3" t="s">
        <v>2</v>
      </c>
      <c r="B9409" s="3" t="s">
        <v>23276</v>
      </c>
      <c r="C9409" s="3" t="s">
        <v>23800</v>
      </c>
      <c r="D9409" s="12" t="s">
        <v>24413</v>
      </c>
      <c r="E9409" s="6" t="str">
        <f t="shared" si="488"/>
        <v>module=hoinc</v>
      </c>
      <c r="F9409" s="6" t="str">
        <f t="shared" si="489"/>
        <v>module=uoinc</v>
      </c>
    </row>
    <row r="9410" spans="1:6" ht="30" customHeight="1">
      <c r="A9410" s="3" t="s">
        <v>2</v>
      </c>
      <c r="B9410" s="3" t="s">
        <v>23277</v>
      </c>
      <c r="C9410" s="3" t="s">
        <v>23801</v>
      </c>
      <c r="D9410" s="12" t="s">
        <v>20468</v>
      </c>
      <c r="E9410" s="6" t="str">
        <f t="shared" si="488"/>
        <v>module=hoinc</v>
      </c>
      <c r="F9410" s="6" t="str">
        <f t="shared" si="489"/>
        <v>module=uoinc</v>
      </c>
    </row>
    <row r="9411" spans="1:6" ht="30" customHeight="1">
      <c r="A9411" s="3" t="s">
        <v>2</v>
      </c>
      <c r="B9411" s="3" t="s">
        <v>23278</v>
      </c>
      <c r="C9411" s="3" t="s">
        <v>23802</v>
      </c>
      <c r="D9411" s="12" t="s">
        <v>20543</v>
      </c>
      <c r="E9411" s="6" t="str">
        <f t="shared" si="488"/>
        <v>module=hoinc</v>
      </c>
      <c r="F9411" s="6" t="str">
        <f t="shared" si="489"/>
        <v>module=uoinc</v>
      </c>
    </row>
    <row r="9412" spans="1:6" ht="30" customHeight="1">
      <c r="A9412" s="3" t="s">
        <v>2</v>
      </c>
      <c r="B9412" s="3" t="s">
        <v>23279</v>
      </c>
      <c r="C9412" s="3" t="s">
        <v>23803</v>
      </c>
      <c r="D9412" s="12" t="s">
        <v>24414</v>
      </c>
      <c r="E9412" s="6" t="str">
        <f t="shared" si="488"/>
        <v>module=hoinc</v>
      </c>
      <c r="F9412" s="6" t="str">
        <f t="shared" si="489"/>
        <v>module=uoinc</v>
      </c>
    </row>
    <row r="9413" spans="1:6" ht="30" customHeight="1">
      <c r="A9413" s="3" t="s">
        <v>2</v>
      </c>
      <c r="B9413" s="3" t="s">
        <v>23280</v>
      </c>
      <c r="C9413" s="3" t="s">
        <v>23804</v>
      </c>
      <c r="D9413" s="12" t="s">
        <v>24415</v>
      </c>
      <c r="E9413" s="6" t="str">
        <f t="shared" si="488"/>
        <v>module=hoinc</v>
      </c>
      <c r="F9413" s="6" t="str">
        <f t="shared" si="489"/>
        <v>module=uoinc</v>
      </c>
    </row>
    <row r="9414" spans="1:6" ht="30" customHeight="1">
      <c r="A9414" s="3" t="s">
        <v>2</v>
      </c>
      <c r="B9414" s="3" t="s">
        <v>23281</v>
      </c>
      <c r="C9414" s="3" t="s">
        <v>23805</v>
      </c>
      <c r="D9414" s="12" t="s">
        <v>24416</v>
      </c>
      <c r="E9414" s="6" t="str">
        <f t="shared" si="488"/>
        <v>module=hoinc</v>
      </c>
      <c r="F9414" s="6" t="str">
        <f t="shared" si="489"/>
        <v>module=uoinc</v>
      </c>
    </row>
    <row r="9415" spans="1:6" ht="30" customHeight="1">
      <c r="A9415" s="3" t="s">
        <v>2</v>
      </c>
      <c r="B9415" s="3" t="s">
        <v>23282</v>
      </c>
      <c r="C9415" s="3" t="s">
        <v>23806</v>
      </c>
      <c r="D9415" s="12" t="s">
        <v>24417</v>
      </c>
      <c r="E9415" s="6" t="str">
        <f t="shared" si="488"/>
        <v>module=hoinc</v>
      </c>
      <c r="F9415" s="6" t="str">
        <f t="shared" si="489"/>
        <v>module=uoinc</v>
      </c>
    </row>
    <row r="9416" spans="1:6" ht="30" customHeight="1">
      <c r="A9416" s="3" t="s">
        <v>2</v>
      </c>
      <c r="B9416" s="3" t="s">
        <v>23283</v>
      </c>
      <c r="C9416" s="3" t="s">
        <v>23807</v>
      </c>
      <c r="D9416" s="12" t="s">
        <v>24418</v>
      </c>
      <c r="E9416" s="6" t="str">
        <f t="shared" si="488"/>
        <v>module=hoinc</v>
      </c>
      <c r="F9416" s="6" t="str">
        <f t="shared" si="489"/>
        <v>module=uoinc</v>
      </c>
    </row>
    <row r="9417" spans="1:6" ht="30" customHeight="1">
      <c r="A9417" s="3" t="s">
        <v>2</v>
      </c>
      <c r="B9417" s="3" t="s">
        <v>23284</v>
      </c>
      <c r="C9417" s="3" t="s">
        <v>23808</v>
      </c>
      <c r="D9417" s="12" t="s">
        <v>24419</v>
      </c>
      <c r="E9417" s="6" t="str">
        <f t="shared" si="488"/>
        <v>module=hoinc</v>
      </c>
      <c r="F9417" s="6" t="str">
        <f t="shared" si="489"/>
        <v>module=uoinc</v>
      </c>
    </row>
    <row r="9418" spans="1:6" ht="30" customHeight="1">
      <c r="A9418" s="3" t="s">
        <v>2</v>
      </c>
      <c r="B9418" s="3" t="s">
        <v>23285</v>
      </c>
      <c r="C9418" s="3" t="s">
        <v>23809</v>
      </c>
      <c r="D9418" s="12" t="s">
        <v>24420</v>
      </c>
      <c r="E9418" s="6" t="str">
        <f t="shared" si="488"/>
        <v>module=hoinc</v>
      </c>
      <c r="F9418" s="6" t="str">
        <f t="shared" si="489"/>
        <v>module=uoinc</v>
      </c>
    </row>
    <row r="9419" spans="1:6" ht="30" customHeight="1">
      <c r="A9419" s="3" t="s">
        <v>2</v>
      </c>
      <c r="B9419" s="3" t="s">
        <v>23286</v>
      </c>
      <c r="C9419" s="3" t="s">
        <v>23810</v>
      </c>
      <c r="D9419" s="12" t="s">
        <v>24421</v>
      </c>
      <c r="E9419" s="6" t="str">
        <f t="shared" si="488"/>
        <v>module=hoinc</v>
      </c>
      <c r="F9419" s="6" t="str">
        <f t="shared" si="489"/>
        <v>module=uoinc</v>
      </c>
    </row>
    <row r="9420" spans="1:6" ht="30" customHeight="1">
      <c r="A9420" s="3" t="s">
        <v>2</v>
      </c>
      <c r="B9420" s="3" t="s">
        <v>23287</v>
      </c>
      <c r="C9420" s="3" t="s">
        <v>23811</v>
      </c>
      <c r="D9420" s="12" t="s">
        <v>20545</v>
      </c>
      <c r="E9420" s="6" t="str">
        <f t="shared" si="488"/>
        <v>module=hoinc</v>
      </c>
      <c r="F9420" s="6" t="str">
        <f t="shared" si="489"/>
        <v>module=uoinc</v>
      </c>
    </row>
    <row r="9421" spans="1:6" ht="30" customHeight="1">
      <c r="A9421" s="3" t="s">
        <v>2</v>
      </c>
      <c r="B9421" s="3" t="s">
        <v>23288</v>
      </c>
      <c r="C9421" s="3" t="s">
        <v>23812</v>
      </c>
      <c r="D9421" s="12" t="s">
        <v>24422</v>
      </c>
      <c r="E9421" s="6" t="str">
        <f t="shared" si="488"/>
        <v>module=hoinc</v>
      </c>
      <c r="F9421" s="6" t="str">
        <f t="shared" si="489"/>
        <v>module=uoinc</v>
      </c>
    </row>
    <row r="9422" spans="1:6" ht="30" customHeight="1">
      <c r="A9422" s="3" t="s">
        <v>2</v>
      </c>
      <c r="B9422" s="3" t="s">
        <v>23289</v>
      </c>
      <c r="C9422" s="3" t="s">
        <v>23813</v>
      </c>
      <c r="D9422" s="12" t="s">
        <v>24423</v>
      </c>
      <c r="E9422" s="6" t="str">
        <f t="shared" si="488"/>
        <v>module=hoinc</v>
      </c>
      <c r="F9422" s="6" t="str">
        <f t="shared" si="489"/>
        <v>module=uoinc</v>
      </c>
    </row>
    <row r="9423" spans="1:6" ht="30" customHeight="1">
      <c r="A9423" s="3" t="s">
        <v>2</v>
      </c>
      <c r="B9423" s="3" t="s">
        <v>23290</v>
      </c>
      <c r="C9423" s="3" t="s">
        <v>23814</v>
      </c>
      <c r="D9423" s="12" t="s">
        <v>24424</v>
      </c>
      <c r="E9423" s="6" t="str">
        <f t="shared" si="488"/>
        <v>module=hoinc</v>
      </c>
      <c r="F9423" s="6" t="str">
        <f t="shared" si="489"/>
        <v>module=uoinc</v>
      </c>
    </row>
    <row r="9424" spans="1:6" ht="30" customHeight="1">
      <c r="A9424" s="3" t="s">
        <v>2</v>
      </c>
      <c r="B9424" s="3" t="s">
        <v>23291</v>
      </c>
      <c r="C9424" s="3" t="s">
        <v>23815</v>
      </c>
      <c r="D9424" s="12" t="s">
        <v>24425</v>
      </c>
      <c r="E9424" s="6" t="str">
        <f t="shared" si="488"/>
        <v>module=hoinc</v>
      </c>
      <c r="F9424" s="6" t="str">
        <f t="shared" si="489"/>
        <v>module=uoinc</v>
      </c>
    </row>
    <row r="9425" spans="1:6" ht="30" customHeight="1">
      <c r="A9425" s="3" t="s">
        <v>2</v>
      </c>
      <c r="B9425" s="3" t="s">
        <v>23292</v>
      </c>
      <c r="C9425" s="3" t="s">
        <v>23816</v>
      </c>
      <c r="D9425" s="12" t="s">
        <v>24426</v>
      </c>
      <c r="E9425" s="6" t="str">
        <f t="shared" si="488"/>
        <v>module=hoinc</v>
      </c>
      <c r="F9425" s="6" t="str">
        <f t="shared" si="489"/>
        <v>module=uoinc</v>
      </c>
    </row>
    <row r="9426" spans="1:6" ht="30" customHeight="1">
      <c r="A9426" s="3" t="s">
        <v>2</v>
      </c>
      <c r="B9426" s="3" t="s">
        <v>23293</v>
      </c>
      <c r="C9426" s="3" t="s">
        <v>23817</v>
      </c>
      <c r="D9426" s="12" t="s">
        <v>24427</v>
      </c>
      <c r="E9426" s="6" t="str">
        <f t="shared" si="488"/>
        <v>module=hoinc</v>
      </c>
      <c r="F9426" s="6" t="str">
        <f t="shared" si="489"/>
        <v>module=uoinc</v>
      </c>
    </row>
    <row r="9427" spans="1:6" ht="30" customHeight="1">
      <c r="A9427" s="3" t="s">
        <v>2</v>
      </c>
      <c r="B9427" s="3" t="s">
        <v>23294</v>
      </c>
      <c r="C9427" s="3" t="s">
        <v>23818</v>
      </c>
      <c r="D9427" s="12" t="s">
        <v>24428</v>
      </c>
      <c r="E9427" s="6" t="str">
        <f t="shared" si="488"/>
        <v>module=hoinc</v>
      </c>
      <c r="F9427" s="6" t="str">
        <f t="shared" si="489"/>
        <v>module=uoinc</v>
      </c>
    </row>
    <row r="9428" spans="1:6" ht="30" customHeight="1">
      <c r="A9428" s="3" t="s">
        <v>2</v>
      </c>
      <c r="B9428" s="3" t="s">
        <v>23295</v>
      </c>
      <c r="C9428" s="3" t="s">
        <v>23819</v>
      </c>
      <c r="D9428" s="12" t="s">
        <v>24429</v>
      </c>
      <c r="E9428" s="6" t="str">
        <f t="shared" si="488"/>
        <v>module=hoinc</v>
      </c>
      <c r="F9428" s="6" t="str">
        <f t="shared" si="489"/>
        <v>module=uoinc</v>
      </c>
    </row>
    <row r="9429" spans="1:6" ht="30" customHeight="1">
      <c r="A9429" s="3" t="s">
        <v>2</v>
      </c>
      <c r="B9429" s="3" t="s">
        <v>23296</v>
      </c>
      <c r="C9429" s="3" t="s">
        <v>23820</v>
      </c>
      <c r="D9429" s="12" t="s">
        <v>24430</v>
      </c>
      <c r="E9429" s="6" t="str">
        <f t="shared" si="488"/>
        <v>module=hoinc</v>
      </c>
      <c r="F9429" s="6" t="str">
        <f t="shared" si="489"/>
        <v>module=uoinc</v>
      </c>
    </row>
    <row r="9430" spans="1:6" ht="30" customHeight="1">
      <c r="A9430" s="3" t="s">
        <v>2</v>
      </c>
      <c r="B9430" s="3" t="s">
        <v>23297</v>
      </c>
      <c r="C9430" s="3" t="s">
        <v>23821</v>
      </c>
      <c r="D9430" s="12" t="s">
        <v>24431</v>
      </c>
      <c r="E9430" s="6" t="str">
        <f t="shared" si="488"/>
        <v>module=hoinc</v>
      </c>
      <c r="F9430" s="6" t="str">
        <f t="shared" si="489"/>
        <v>module=uoinc</v>
      </c>
    </row>
    <row r="9431" spans="1:6" ht="30" customHeight="1">
      <c r="A9431" s="3" t="s">
        <v>2</v>
      </c>
      <c r="B9431" s="3" t="s">
        <v>23298</v>
      </c>
      <c r="C9431" s="3" t="s">
        <v>23822</v>
      </c>
      <c r="D9431" s="12" t="s">
        <v>24432</v>
      </c>
      <c r="E9431" s="6" t="str">
        <f t="shared" si="488"/>
        <v>module=hoinc</v>
      </c>
      <c r="F9431" s="6" t="str">
        <f t="shared" si="489"/>
        <v>module=uoinc</v>
      </c>
    </row>
    <row r="9432" spans="1:6" ht="30" customHeight="1">
      <c r="A9432" s="3" t="s">
        <v>2</v>
      </c>
      <c r="B9432" s="3" t="s">
        <v>23299</v>
      </c>
      <c r="C9432" s="3" t="s">
        <v>23823</v>
      </c>
      <c r="D9432" s="12" t="s">
        <v>24433</v>
      </c>
      <c r="E9432" s="6" t="str">
        <f t="shared" si="488"/>
        <v>module=hoinc</v>
      </c>
      <c r="F9432" s="6" t="str">
        <f t="shared" si="489"/>
        <v>module=uoinc</v>
      </c>
    </row>
    <row r="9433" spans="1:6" ht="30" customHeight="1">
      <c r="A9433" s="3" t="s">
        <v>2</v>
      </c>
      <c r="B9433" s="3" t="s">
        <v>23300</v>
      </c>
      <c r="C9433" s="3" t="s">
        <v>23824</v>
      </c>
      <c r="D9433" s="12" t="s">
        <v>24434</v>
      </c>
      <c r="E9433" s="6" t="str">
        <f t="shared" si="488"/>
        <v>module=hoinc</v>
      </c>
      <c r="F9433" s="6" t="str">
        <f t="shared" si="489"/>
        <v>module=uoinc</v>
      </c>
    </row>
    <row r="9434" spans="1:6" ht="30" customHeight="1">
      <c r="A9434" s="3" t="s">
        <v>2</v>
      </c>
      <c r="B9434" s="3" t="s">
        <v>23301</v>
      </c>
      <c r="C9434" s="3" t="s">
        <v>23825</v>
      </c>
      <c r="D9434" s="12" t="s">
        <v>24435</v>
      </c>
      <c r="E9434" s="6" t="str">
        <f t="shared" si="488"/>
        <v>module=hoinc</v>
      </c>
      <c r="F9434" s="6" t="str">
        <f t="shared" si="489"/>
        <v>module=uoinc</v>
      </c>
    </row>
    <row r="9435" spans="1:6" ht="30" customHeight="1">
      <c r="A9435" s="3" t="s">
        <v>2</v>
      </c>
      <c r="B9435" s="3" t="s">
        <v>23302</v>
      </c>
      <c r="C9435" s="3" t="s">
        <v>23826</v>
      </c>
      <c r="D9435" s="12" t="s">
        <v>24436</v>
      </c>
      <c r="E9435" s="6" t="str">
        <f t="shared" si="488"/>
        <v>module=hoinc</v>
      </c>
      <c r="F9435" s="6" t="str">
        <f t="shared" si="489"/>
        <v>module=uoinc</v>
      </c>
    </row>
    <row r="9436" spans="1:6" ht="30" customHeight="1">
      <c r="A9436" s="3" t="s">
        <v>2</v>
      </c>
      <c r="B9436" s="3" t="s">
        <v>23303</v>
      </c>
      <c r="C9436" s="3" t="s">
        <v>23827</v>
      </c>
      <c r="D9436" s="12" t="s">
        <v>24437</v>
      </c>
      <c r="E9436" s="6" t="str">
        <f t="shared" si="488"/>
        <v>module=hoinc</v>
      </c>
      <c r="F9436" s="6" t="str">
        <f t="shared" si="489"/>
        <v>module=uoinc</v>
      </c>
    </row>
    <row r="9437" spans="1:6" ht="30" customHeight="1">
      <c r="A9437" s="3" t="s">
        <v>2</v>
      </c>
      <c r="B9437" s="3" t="s">
        <v>23304</v>
      </c>
      <c r="C9437" s="3" t="s">
        <v>23828</v>
      </c>
      <c r="D9437" s="12" t="s">
        <v>24438</v>
      </c>
      <c r="E9437" s="6" t="str">
        <f t="shared" si="488"/>
        <v>module=hoinc</v>
      </c>
      <c r="F9437" s="6" t="str">
        <f t="shared" si="489"/>
        <v>module=uoinc</v>
      </c>
    </row>
    <row r="9438" spans="1:6" ht="30" customHeight="1">
      <c r="A9438" s="3" t="s">
        <v>2</v>
      </c>
      <c r="B9438" s="3" t="s">
        <v>23305</v>
      </c>
      <c r="C9438" s="3" t="s">
        <v>23829</v>
      </c>
      <c r="D9438" s="12" t="s">
        <v>24439</v>
      </c>
      <c r="E9438" s="6" t="str">
        <f t="shared" si="488"/>
        <v>module=hoinc</v>
      </c>
      <c r="F9438" s="6" t="str">
        <f t="shared" si="489"/>
        <v>module=uoinc</v>
      </c>
    </row>
    <row r="9439" spans="1:6" ht="30" customHeight="1">
      <c r="A9439" s="3" t="s">
        <v>2</v>
      </c>
      <c r="B9439" s="3" t="s">
        <v>23306</v>
      </c>
      <c r="C9439" s="3" t="s">
        <v>23830</v>
      </c>
      <c r="D9439" s="12" t="s">
        <v>24440</v>
      </c>
      <c r="E9439" s="6" t="str">
        <f t="shared" si="488"/>
        <v>module=hoinc</v>
      </c>
      <c r="F9439" s="6" t="str">
        <f t="shared" si="489"/>
        <v>module=uoinc</v>
      </c>
    </row>
    <row r="9440" spans="1:6" ht="30" customHeight="1">
      <c r="A9440" s="3" t="s">
        <v>2</v>
      </c>
      <c r="B9440" s="3" t="s">
        <v>23307</v>
      </c>
      <c r="C9440" s="3" t="s">
        <v>23831</v>
      </c>
      <c r="D9440" s="12" t="s">
        <v>20547</v>
      </c>
      <c r="E9440" s="6" t="str">
        <f t="shared" ref="E9440:E9471" si="490">HYPERLINK("http://www.ssc.wisc.edu/wlsresearch/documentation/waves/?wave=spouse2k&amp;module=hassets","module=hassets")</f>
        <v>module=hassets</v>
      </c>
      <c r="F9440" s="6" t="str">
        <f t="shared" ref="F9440:F9471" si="491">HYPERLINK("http://www.ssc.wisc.edu/wlsresearch/documentation/waves/?wave=sibspouse2k&amp;module=uassets","module=uassets")</f>
        <v>module=uassets</v>
      </c>
    </row>
    <row r="9441" spans="1:6" ht="30" customHeight="1">
      <c r="A9441" s="3" t="s">
        <v>2</v>
      </c>
      <c r="B9441" s="3" t="s">
        <v>23308</v>
      </c>
      <c r="C9441" s="3" t="s">
        <v>23832</v>
      </c>
      <c r="D9441" s="12" t="s">
        <v>24441</v>
      </c>
      <c r="E9441" s="6" t="str">
        <f t="shared" si="490"/>
        <v>module=hassets</v>
      </c>
      <c r="F9441" s="6" t="str">
        <f t="shared" si="491"/>
        <v>module=uassets</v>
      </c>
    </row>
    <row r="9442" spans="1:6" ht="30" customHeight="1">
      <c r="A9442" s="3" t="s">
        <v>2</v>
      </c>
      <c r="B9442" s="3" t="s">
        <v>23309</v>
      </c>
      <c r="C9442" s="3" t="s">
        <v>23833</v>
      </c>
      <c r="D9442" s="12" t="s">
        <v>20549</v>
      </c>
      <c r="E9442" s="6" t="str">
        <f t="shared" si="490"/>
        <v>module=hassets</v>
      </c>
      <c r="F9442" s="6" t="str">
        <f t="shared" si="491"/>
        <v>module=uassets</v>
      </c>
    </row>
    <row r="9443" spans="1:6" ht="30" customHeight="1">
      <c r="A9443" s="3" t="s">
        <v>2</v>
      </c>
      <c r="B9443" s="3" t="s">
        <v>23310</v>
      </c>
      <c r="C9443" s="3" t="s">
        <v>23834</v>
      </c>
      <c r="D9443" s="12" t="s">
        <v>20550</v>
      </c>
      <c r="E9443" s="6" t="str">
        <f t="shared" si="490"/>
        <v>module=hassets</v>
      </c>
      <c r="F9443" s="6" t="str">
        <f t="shared" si="491"/>
        <v>module=uassets</v>
      </c>
    </row>
    <row r="9444" spans="1:6" ht="30" customHeight="1">
      <c r="A9444" s="3" t="s">
        <v>2</v>
      </c>
      <c r="B9444" s="3" t="s">
        <v>23311</v>
      </c>
      <c r="C9444" s="3" t="s">
        <v>23835</v>
      </c>
      <c r="D9444" s="12" t="s">
        <v>20551</v>
      </c>
      <c r="E9444" s="6" t="str">
        <f t="shared" si="490"/>
        <v>module=hassets</v>
      </c>
      <c r="F9444" s="6" t="str">
        <f t="shared" si="491"/>
        <v>module=uassets</v>
      </c>
    </row>
    <row r="9445" spans="1:6" ht="30" customHeight="1">
      <c r="A9445" s="3" t="s">
        <v>2</v>
      </c>
      <c r="B9445" s="3" t="s">
        <v>23312</v>
      </c>
      <c r="C9445" s="3" t="s">
        <v>23836</v>
      </c>
      <c r="D9445" s="12" t="s">
        <v>20552</v>
      </c>
      <c r="E9445" s="6" t="str">
        <f t="shared" si="490"/>
        <v>module=hassets</v>
      </c>
      <c r="F9445" s="6" t="str">
        <f t="shared" si="491"/>
        <v>module=uassets</v>
      </c>
    </row>
    <row r="9446" spans="1:6" ht="30" customHeight="1">
      <c r="A9446" s="3" t="s">
        <v>2</v>
      </c>
      <c r="B9446" s="3" t="s">
        <v>23313</v>
      </c>
      <c r="C9446" s="3" t="s">
        <v>23837</v>
      </c>
      <c r="D9446" s="12" t="s">
        <v>24442</v>
      </c>
      <c r="E9446" s="6" t="str">
        <f t="shared" si="490"/>
        <v>module=hassets</v>
      </c>
      <c r="F9446" s="6" t="str">
        <f t="shared" si="491"/>
        <v>module=uassets</v>
      </c>
    </row>
    <row r="9447" spans="1:6" ht="30" customHeight="1">
      <c r="A9447" s="3" t="s">
        <v>2</v>
      </c>
      <c r="B9447" s="3" t="s">
        <v>23314</v>
      </c>
      <c r="C9447" s="3" t="s">
        <v>23838</v>
      </c>
      <c r="D9447" s="12" t="s">
        <v>20555</v>
      </c>
      <c r="E9447" s="6" t="str">
        <f t="shared" si="490"/>
        <v>module=hassets</v>
      </c>
      <c r="F9447" s="6" t="str">
        <f t="shared" si="491"/>
        <v>module=uassets</v>
      </c>
    </row>
    <row r="9448" spans="1:6" ht="30" customHeight="1">
      <c r="A9448" s="3" t="s">
        <v>2</v>
      </c>
      <c r="B9448" s="3" t="s">
        <v>23315</v>
      </c>
      <c r="C9448" s="3" t="s">
        <v>23839</v>
      </c>
      <c r="D9448" s="12" t="s">
        <v>20556</v>
      </c>
      <c r="E9448" s="6" t="str">
        <f t="shared" si="490"/>
        <v>module=hassets</v>
      </c>
      <c r="F9448" s="6" t="str">
        <f t="shared" si="491"/>
        <v>module=uassets</v>
      </c>
    </row>
    <row r="9449" spans="1:6" ht="30" customHeight="1">
      <c r="A9449" s="3" t="s">
        <v>2</v>
      </c>
      <c r="B9449" s="3" t="s">
        <v>23316</v>
      </c>
      <c r="C9449" s="3" t="s">
        <v>23840</v>
      </c>
      <c r="D9449" s="12" t="s">
        <v>20557</v>
      </c>
      <c r="E9449" s="6" t="str">
        <f t="shared" si="490"/>
        <v>module=hassets</v>
      </c>
      <c r="F9449" s="6" t="str">
        <f t="shared" si="491"/>
        <v>module=uassets</v>
      </c>
    </row>
    <row r="9450" spans="1:6" ht="30" customHeight="1">
      <c r="A9450" s="3" t="s">
        <v>2</v>
      </c>
      <c r="B9450" s="3" t="s">
        <v>23317</v>
      </c>
      <c r="C9450" s="3" t="s">
        <v>23841</v>
      </c>
      <c r="D9450" s="12" t="s">
        <v>24443</v>
      </c>
      <c r="E9450" s="6" t="str">
        <f t="shared" si="490"/>
        <v>module=hassets</v>
      </c>
      <c r="F9450" s="6" t="str">
        <f t="shared" si="491"/>
        <v>module=uassets</v>
      </c>
    </row>
    <row r="9451" spans="1:6" ht="30" customHeight="1">
      <c r="A9451" s="3" t="s">
        <v>2</v>
      </c>
      <c r="B9451" s="3" t="s">
        <v>23318</v>
      </c>
      <c r="C9451" s="3" t="s">
        <v>23842</v>
      </c>
      <c r="D9451" s="12" t="s">
        <v>24444</v>
      </c>
      <c r="E9451" s="6" t="str">
        <f t="shared" si="490"/>
        <v>module=hassets</v>
      </c>
      <c r="F9451" s="6" t="str">
        <f t="shared" si="491"/>
        <v>module=uassets</v>
      </c>
    </row>
    <row r="9452" spans="1:6" ht="30" customHeight="1">
      <c r="A9452" s="3" t="s">
        <v>2</v>
      </c>
      <c r="B9452" s="3" t="s">
        <v>23319</v>
      </c>
      <c r="C9452" s="3" t="s">
        <v>23843</v>
      </c>
      <c r="D9452" s="12" t="s">
        <v>20563</v>
      </c>
      <c r="E9452" s="6" t="str">
        <f t="shared" si="490"/>
        <v>module=hassets</v>
      </c>
      <c r="F9452" s="6" t="str">
        <f t="shared" si="491"/>
        <v>module=uassets</v>
      </c>
    </row>
    <row r="9453" spans="1:6" ht="30" customHeight="1">
      <c r="A9453" s="3" t="s">
        <v>2</v>
      </c>
      <c r="B9453" s="3" t="s">
        <v>23320</v>
      </c>
      <c r="C9453" s="3" t="s">
        <v>23844</v>
      </c>
      <c r="D9453" s="12" t="s">
        <v>24445</v>
      </c>
      <c r="E9453" s="6" t="str">
        <f t="shared" si="490"/>
        <v>module=hassets</v>
      </c>
      <c r="F9453" s="6" t="str">
        <f t="shared" si="491"/>
        <v>module=uassets</v>
      </c>
    </row>
    <row r="9454" spans="1:6" ht="30" customHeight="1">
      <c r="A9454" s="3" t="s">
        <v>2</v>
      </c>
      <c r="B9454" s="3" t="s">
        <v>23321</v>
      </c>
      <c r="C9454" s="3" t="s">
        <v>23845</v>
      </c>
      <c r="D9454" s="12" t="s">
        <v>20565</v>
      </c>
      <c r="E9454" s="6" t="str">
        <f t="shared" si="490"/>
        <v>module=hassets</v>
      </c>
      <c r="F9454" s="6" t="str">
        <f t="shared" si="491"/>
        <v>module=uassets</v>
      </c>
    </row>
    <row r="9455" spans="1:6" ht="30" customHeight="1">
      <c r="A9455" s="3" t="s">
        <v>2</v>
      </c>
      <c r="B9455" s="3" t="s">
        <v>23322</v>
      </c>
      <c r="C9455" s="3" t="s">
        <v>23846</v>
      </c>
      <c r="D9455" s="12" t="s">
        <v>20566</v>
      </c>
      <c r="E9455" s="6" t="str">
        <f t="shared" si="490"/>
        <v>module=hassets</v>
      </c>
      <c r="F9455" s="6" t="str">
        <f t="shared" si="491"/>
        <v>module=uassets</v>
      </c>
    </row>
    <row r="9456" spans="1:6" ht="30" customHeight="1">
      <c r="A9456" s="3" t="s">
        <v>2</v>
      </c>
      <c r="B9456" s="3" t="s">
        <v>23323</v>
      </c>
      <c r="C9456" s="3" t="s">
        <v>23847</v>
      </c>
      <c r="D9456" s="12" t="s">
        <v>20567</v>
      </c>
      <c r="E9456" s="6" t="str">
        <f t="shared" si="490"/>
        <v>module=hassets</v>
      </c>
      <c r="F9456" s="6" t="str">
        <f t="shared" si="491"/>
        <v>module=uassets</v>
      </c>
    </row>
    <row r="9457" spans="1:6" ht="30" customHeight="1">
      <c r="A9457" s="3" t="s">
        <v>2</v>
      </c>
      <c r="B9457" s="3" t="s">
        <v>23324</v>
      </c>
      <c r="C9457" s="3" t="s">
        <v>23848</v>
      </c>
      <c r="D9457" s="12" t="s">
        <v>20568</v>
      </c>
      <c r="E9457" s="6" t="str">
        <f t="shared" si="490"/>
        <v>module=hassets</v>
      </c>
      <c r="F9457" s="6" t="str">
        <f t="shared" si="491"/>
        <v>module=uassets</v>
      </c>
    </row>
    <row r="9458" spans="1:6" ht="30" customHeight="1">
      <c r="A9458" s="3" t="s">
        <v>2</v>
      </c>
      <c r="B9458" s="3" t="s">
        <v>23325</v>
      </c>
      <c r="C9458" s="3" t="s">
        <v>23849</v>
      </c>
      <c r="D9458" s="12" t="s">
        <v>24446</v>
      </c>
      <c r="E9458" s="6" t="str">
        <f t="shared" si="490"/>
        <v>module=hassets</v>
      </c>
      <c r="F9458" s="6" t="str">
        <f t="shared" si="491"/>
        <v>module=uassets</v>
      </c>
    </row>
    <row r="9459" spans="1:6" ht="30" customHeight="1">
      <c r="A9459" s="3" t="s">
        <v>2</v>
      </c>
      <c r="B9459" s="3" t="s">
        <v>23326</v>
      </c>
      <c r="C9459" s="3" t="s">
        <v>23850</v>
      </c>
      <c r="D9459" s="12" t="s">
        <v>20571</v>
      </c>
      <c r="E9459" s="6" t="str">
        <f t="shared" si="490"/>
        <v>module=hassets</v>
      </c>
      <c r="F9459" s="6" t="str">
        <f t="shared" si="491"/>
        <v>module=uassets</v>
      </c>
    </row>
    <row r="9460" spans="1:6" ht="30" customHeight="1">
      <c r="A9460" s="3" t="s">
        <v>2</v>
      </c>
      <c r="B9460" s="3" t="s">
        <v>23327</v>
      </c>
      <c r="C9460" s="3" t="s">
        <v>23851</v>
      </c>
      <c r="D9460" s="12" t="s">
        <v>20572</v>
      </c>
      <c r="E9460" s="6" t="str">
        <f t="shared" si="490"/>
        <v>module=hassets</v>
      </c>
      <c r="F9460" s="6" t="str">
        <f t="shared" si="491"/>
        <v>module=uassets</v>
      </c>
    </row>
    <row r="9461" spans="1:6" ht="30" customHeight="1">
      <c r="A9461" s="3" t="s">
        <v>2</v>
      </c>
      <c r="B9461" s="3" t="s">
        <v>23328</v>
      </c>
      <c r="C9461" s="3" t="s">
        <v>23852</v>
      </c>
      <c r="D9461" s="12" t="s">
        <v>20573</v>
      </c>
      <c r="E9461" s="6" t="str">
        <f t="shared" si="490"/>
        <v>module=hassets</v>
      </c>
      <c r="F9461" s="6" t="str">
        <f t="shared" si="491"/>
        <v>module=uassets</v>
      </c>
    </row>
    <row r="9462" spans="1:6" ht="30" customHeight="1">
      <c r="A9462" s="3" t="s">
        <v>2</v>
      </c>
      <c r="B9462" s="3" t="s">
        <v>23329</v>
      </c>
      <c r="C9462" s="3" t="s">
        <v>23853</v>
      </c>
      <c r="D9462" s="12" t="s">
        <v>20574</v>
      </c>
      <c r="E9462" s="6" t="str">
        <f t="shared" si="490"/>
        <v>module=hassets</v>
      </c>
      <c r="F9462" s="6" t="str">
        <f t="shared" si="491"/>
        <v>module=uassets</v>
      </c>
    </row>
    <row r="9463" spans="1:6" ht="30" customHeight="1">
      <c r="A9463" s="3" t="s">
        <v>2</v>
      </c>
      <c r="B9463" s="3" t="s">
        <v>23330</v>
      </c>
      <c r="C9463" s="3" t="s">
        <v>23854</v>
      </c>
      <c r="D9463" s="12" t="s">
        <v>24447</v>
      </c>
      <c r="E9463" s="6" t="str">
        <f t="shared" si="490"/>
        <v>module=hassets</v>
      </c>
      <c r="F9463" s="6" t="str">
        <f t="shared" si="491"/>
        <v>module=uassets</v>
      </c>
    </row>
    <row r="9464" spans="1:6" ht="30" customHeight="1">
      <c r="A9464" s="3" t="s">
        <v>2</v>
      </c>
      <c r="B9464" s="3" t="s">
        <v>23331</v>
      </c>
      <c r="C9464" s="3" t="s">
        <v>23855</v>
      </c>
      <c r="D9464" s="12" t="s">
        <v>24448</v>
      </c>
      <c r="E9464" s="6" t="str">
        <f t="shared" si="490"/>
        <v>module=hassets</v>
      </c>
      <c r="F9464" s="6" t="str">
        <f t="shared" si="491"/>
        <v>module=uassets</v>
      </c>
    </row>
    <row r="9465" spans="1:6" ht="30" customHeight="1">
      <c r="A9465" s="3" t="s">
        <v>2</v>
      </c>
      <c r="B9465" s="3" t="s">
        <v>23332</v>
      </c>
      <c r="C9465" s="3" t="s">
        <v>23856</v>
      </c>
      <c r="D9465" s="12" t="s">
        <v>24449</v>
      </c>
      <c r="E9465" s="6" t="str">
        <f t="shared" si="490"/>
        <v>module=hassets</v>
      </c>
      <c r="F9465" s="6" t="str">
        <f t="shared" si="491"/>
        <v>module=uassets</v>
      </c>
    </row>
    <row r="9466" spans="1:6" ht="30" customHeight="1">
      <c r="A9466" s="3" t="s">
        <v>2</v>
      </c>
      <c r="B9466" s="3" t="s">
        <v>23333</v>
      </c>
      <c r="C9466" s="3" t="s">
        <v>23857</v>
      </c>
      <c r="D9466" s="12" t="s">
        <v>24450</v>
      </c>
      <c r="E9466" s="6" t="str">
        <f t="shared" si="490"/>
        <v>module=hassets</v>
      </c>
      <c r="F9466" s="6" t="str">
        <f t="shared" si="491"/>
        <v>module=uassets</v>
      </c>
    </row>
    <row r="9467" spans="1:6" ht="30" customHeight="1">
      <c r="A9467" s="3" t="s">
        <v>2</v>
      </c>
      <c r="B9467" s="3" t="s">
        <v>23334</v>
      </c>
      <c r="C9467" s="3" t="s">
        <v>23858</v>
      </c>
      <c r="D9467" s="12" t="s">
        <v>24451</v>
      </c>
      <c r="E9467" s="6" t="str">
        <f t="shared" si="490"/>
        <v>module=hassets</v>
      </c>
      <c r="F9467" s="6" t="str">
        <f t="shared" si="491"/>
        <v>module=uassets</v>
      </c>
    </row>
    <row r="9468" spans="1:6" ht="30" customHeight="1">
      <c r="A9468" s="3" t="s">
        <v>2</v>
      </c>
      <c r="B9468" s="3" t="s">
        <v>23335</v>
      </c>
      <c r="C9468" s="3" t="s">
        <v>23859</v>
      </c>
      <c r="D9468" s="12" t="s">
        <v>24452</v>
      </c>
      <c r="E9468" s="6" t="str">
        <f t="shared" si="490"/>
        <v>module=hassets</v>
      </c>
      <c r="F9468" s="6" t="str">
        <f t="shared" si="491"/>
        <v>module=uassets</v>
      </c>
    </row>
    <row r="9469" spans="1:6" ht="30" customHeight="1">
      <c r="A9469" s="3" t="s">
        <v>2</v>
      </c>
      <c r="B9469" s="3" t="s">
        <v>23336</v>
      </c>
      <c r="C9469" s="3" t="s">
        <v>23860</v>
      </c>
      <c r="D9469" s="12" t="s">
        <v>24453</v>
      </c>
      <c r="E9469" s="6" t="str">
        <f t="shared" si="490"/>
        <v>module=hassets</v>
      </c>
      <c r="F9469" s="6" t="str">
        <f t="shared" si="491"/>
        <v>module=uassets</v>
      </c>
    </row>
    <row r="9470" spans="1:6" ht="30" customHeight="1">
      <c r="A9470" s="3" t="s">
        <v>2</v>
      </c>
      <c r="B9470" s="3" t="s">
        <v>23337</v>
      </c>
      <c r="C9470" s="3" t="s">
        <v>23861</v>
      </c>
      <c r="D9470" s="12" t="s">
        <v>24454</v>
      </c>
      <c r="E9470" s="6" t="str">
        <f t="shared" si="490"/>
        <v>module=hassets</v>
      </c>
      <c r="F9470" s="6" t="str">
        <f t="shared" si="491"/>
        <v>module=uassets</v>
      </c>
    </row>
    <row r="9471" spans="1:6" ht="30" customHeight="1">
      <c r="A9471" s="3" t="s">
        <v>2</v>
      </c>
      <c r="B9471" s="3" t="s">
        <v>23338</v>
      </c>
      <c r="C9471" s="3" t="s">
        <v>23862</v>
      </c>
      <c r="D9471" s="12" t="s">
        <v>24455</v>
      </c>
      <c r="E9471" s="6" t="str">
        <f t="shared" si="490"/>
        <v>module=hassets</v>
      </c>
      <c r="F9471" s="6" t="str">
        <f t="shared" si="491"/>
        <v>module=uassets</v>
      </c>
    </row>
    <row r="9472" spans="1:6" ht="30" customHeight="1">
      <c r="A9472" s="3" t="s">
        <v>2</v>
      </c>
      <c r="B9472" s="3" t="s">
        <v>23339</v>
      </c>
      <c r="C9472" s="3" t="s">
        <v>23863</v>
      </c>
      <c r="D9472" s="12" t="s">
        <v>24456</v>
      </c>
      <c r="E9472" s="6" t="str">
        <f t="shared" ref="E9472:E9507" si="492">HYPERLINK("http://www.ssc.wisc.edu/wlsresearch/documentation/waves/?wave=spouse2k&amp;module=hassets","module=hassets")</f>
        <v>module=hassets</v>
      </c>
      <c r="F9472" s="6" t="str">
        <f t="shared" ref="F9472:F9507" si="493">HYPERLINK("http://www.ssc.wisc.edu/wlsresearch/documentation/waves/?wave=sibspouse2k&amp;module=uassets","module=uassets")</f>
        <v>module=uassets</v>
      </c>
    </row>
    <row r="9473" spans="1:6" ht="30" customHeight="1">
      <c r="A9473" s="3" t="s">
        <v>2</v>
      </c>
      <c r="B9473" s="3" t="s">
        <v>23340</v>
      </c>
      <c r="C9473" s="3" t="s">
        <v>23864</v>
      </c>
      <c r="D9473" s="12" t="s">
        <v>24457</v>
      </c>
      <c r="E9473" s="6" t="str">
        <f t="shared" si="492"/>
        <v>module=hassets</v>
      </c>
      <c r="F9473" s="6" t="str">
        <f t="shared" si="493"/>
        <v>module=uassets</v>
      </c>
    </row>
    <row r="9474" spans="1:6" ht="30" customHeight="1">
      <c r="A9474" s="3" t="s">
        <v>2</v>
      </c>
      <c r="B9474" s="3" t="s">
        <v>23341</v>
      </c>
      <c r="C9474" s="3" t="s">
        <v>23865</v>
      </c>
      <c r="D9474" s="12" t="s">
        <v>24458</v>
      </c>
      <c r="E9474" s="6" t="str">
        <f t="shared" si="492"/>
        <v>module=hassets</v>
      </c>
      <c r="F9474" s="6" t="str">
        <f t="shared" si="493"/>
        <v>module=uassets</v>
      </c>
    </row>
    <row r="9475" spans="1:6" ht="30" customHeight="1">
      <c r="A9475" s="3" t="s">
        <v>2</v>
      </c>
      <c r="B9475" s="3" t="s">
        <v>23342</v>
      </c>
      <c r="C9475" s="3" t="s">
        <v>23866</v>
      </c>
      <c r="D9475" s="12" t="s">
        <v>20588</v>
      </c>
      <c r="E9475" s="6" t="str">
        <f t="shared" si="492"/>
        <v>module=hassets</v>
      </c>
      <c r="F9475" s="6" t="str">
        <f t="shared" si="493"/>
        <v>module=uassets</v>
      </c>
    </row>
    <row r="9476" spans="1:6" ht="30" customHeight="1">
      <c r="A9476" s="3" t="s">
        <v>2</v>
      </c>
      <c r="B9476" s="3" t="s">
        <v>23343</v>
      </c>
      <c r="C9476" s="3" t="s">
        <v>23867</v>
      </c>
      <c r="D9476" s="12" t="s">
        <v>24459</v>
      </c>
      <c r="E9476" s="6" t="str">
        <f t="shared" si="492"/>
        <v>module=hassets</v>
      </c>
      <c r="F9476" s="6" t="str">
        <f t="shared" si="493"/>
        <v>module=uassets</v>
      </c>
    </row>
    <row r="9477" spans="1:6" ht="30" customHeight="1">
      <c r="A9477" s="3" t="s">
        <v>2</v>
      </c>
      <c r="B9477" s="3" t="s">
        <v>23344</v>
      </c>
      <c r="C9477" s="3" t="s">
        <v>23868</v>
      </c>
      <c r="D9477" s="12" t="s">
        <v>24460</v>
      </c>
      <c r="E9477" s="6" t="str">
        <f t="shared" si="492"/>
        <v>module=hassets</v>
      </c>
      <c r="F9477" s="6" t="str">
        <f t="shared" si="493"/>
        <v>module=uassets</v>
      </c>
    </row>
    <row r="9478" spans="1:6" ht="30" customHeight="1">
      <c r="A9478" s="3" t="s">
        <v>2</v>
      </c>
      <c r="B9478" s="3" t="s">
        <v>23345</v>
      </c>
      <c r="C9478" s="3" t="s">
        <v>23869</v>
      </c>
      <c r="D9478" s="12" t="s">
        <v>24461</v>
      </c>
      <c r="E9478" s="6" t="str">
        <f t="shared" si="492"/>
        <v>module=hassets</v>
      </c>
      <c r="F9478" s="6" t="str">
        <f t="shared" si="493"/>
        <v>module=uassets</v>
      </c>
    </row>
    <row r="9479" spans="1:6" ht="30" customHeight="1">
      <c r="A9479" s="3" t="s">
        <v>2</v>
      </c>
      <c r="B9479" s="3" t="s">
        <v>23346</v>
      </c>
      <c r="C9479" s="3" t="s">
        <v>23870</v>
      </c>
      <c r="D9479" s="12" t="s">
        <v>24462</v>
      </c>
      <c r="E9479" s="6" t="str">
        <f t="shared" si="492"/>
        <v>module=hassets</v>
      </c>
      <c r="F9479" s="6" t="str">
        <f t="shared" si="493"/>
        <v>module=uassets</v>
      </c>
    </row>
    <row r="9480" spans="1:6" ht="30" customHeight="1">
      <c r="A9480" s="3" t="s">
        <v>2</v>
      </c>
      <c r="B9480" s="3" t="s">
        <v>23347</v>
      </c>
      <c r="C9480" s="3" t="s">
        <v>23871</v>
      </c>
      <c r="D9480" s="12" t="s">
        <v>24463</v>
      </c>
      <c r="E9480" s="6" t="str">
        <f t="shared" si="492"/>
        <v>module=hassets</v>
      </c>
      <c r="F9480" s="6" t="str">
        <f t="shared" si="493"/>
        <v>module=uassets</v>
      </c>
    </row>
    <row r="9481" spans="1:6" ht="30" customHeight="1">
      <c r="A9481" s="3" t="s">
        <v>2</v>
      </c>
      <c r="B9481" s="3" t="s">
        <v>23348</v>
      </c>
      <c r="C9481" s="3" t="s">
        <v>23872</v>
      </c>
      <c r="D9481" s="12" t="s">
        <v>24464</v>
      </c>
      <c r="E9481" s="6" t="str">
        <f t="shared" si="492"/>
        <v>module=hassets</v>
      </c>
      <c r="F9481" s="6" t="str">
        <f t="shared" si="493"/>
        <v>module=uassets</v>
      </c>
    </row>
    <row r="9482" spans="1:6" ht="30" customHeight="1">
      <c r="A9482" s="3" t="s">
        <v>2</v>
      </c>
      <c r="B9482" s="3" t="s">
        <v>23349</v>
      </c>
      <c r="C9482" s="3" t="s">
        <v>23873</v>
      </c>
      <c r="D9482" s="12" t="s">
        <v>24465</v>
      </c>
      <c r="E9482" s="6" t="str">
        <f t="shared" si="492"/>
        <v>module=hassets</v>
      </c>
      <c r="F9482" s="6" t="str">
        <f t="shared" si="493"/>
        <v>module=uassets</v>
      </c>
    </row>
    <row r="9483" spans="1:6" ht="30" customHeight="1">
      <c r="A9483" s="3" t="s">
        <v>2</v>
      </c>
      <c r="B9483" s="3" t="s">
        <v>23350</v>
      </c>
      <c r="C9483" s="3" t="s">
        <v>23874</v>
      </c>
      <c r="D9483" s="12" t="s">
        <v>24466</v>
      </c>
      <c r="E9483" s="6" t="str">
        <f t="shared" si="492"/>
        <v>module=hassets</v>
      </c>
      <c r="F9483" s="6" t="str">
        <f t="shared" si="493"/>
        <v>module=uassets</v>
      </c>
    </row>
    <row r="9484" spans="1:6" ht="30" customHeight="1">
      <c r="A9484" s="3" t="s">
        <v>2</v>
      </c>
      <c r="B9484" s="3" t="s">
        <v>23351</v>
      </c>
      <c r="C9484" s="3" t="s">
        <v>23875</v>
      </c>
      <c r="D9484" s="12" t="s">
        <v>24467</v>
      </c>
      <c r="E9484" s="6" t="str">
        <f t="shared" si="492"/>
        <v>module=hassets</v>
      </c>
      <c r="F9484" s="6" t="str">
        <f t="shared" si="493"/>
        <v>module=uassets</v>
      </c>
    </row>
    <row r="9485" spans="1:6" ht="30" customHeight="1">
      <c r="A9485" s="3" t="s">
        <v>2</v>
      </c>
      <c r="B9485" s="3" t="s">
        <v>23352</v>
      </c>
      <c r="C9485" s="3" t="s">
        <v>23876</v>
      </c>
      <c r="D9485" s="12" t="s">
        <v>24468</v>
      </c>
      <c r="E9485" s="6" t="str">
        <f t="shared" si="492"/>
        <v>module=hassets</v>
      </c>
      <c r="F9485" s="6" t="str">
        <f t="shared" si="493"/>
        <v>module=uassets</v>
      </c>
    </row>
    <row r="9486" spans="1:6" ht="30" customHeight="1">
      <c r="A9486" s="3" t="s">
        <v>2</v>
      </c>
      <c r="B9486" s="3" t="s">
        <v>23353</v>
      </c>
      <c r="C9486" s="3" t="s">
        <v>23877</v>
      </c>
      <c r="D9486" s="12" t="s">
        <v>24469</v>
      </c>
      <c r="E9486" s="6" t="str">
        <f t="shared" si="492"/>
        <v>module=hassets</v>
      </c>
      <c r="F9486" s="6" t="str">
        <f t="shared" si="493"/>
        <v>module=uassets</v>
      </c>
    </row>
    <row r="9487" spans="1:6" ht="30" customHeight="1">
      <c r="A9487" s="3" t="s">
        <v>2</v>
      </c>
      <c r="B9487" s="3" t="s">
        <v>23354</v>
      </c>
      <c r="C9487" s="3" t="s">
        <v>23878</v>
      </c>
      <c r="D9487" s="12" t="s">
        <v>24470</v>
      </c>
      <c r="E9487" s="6" t="str">
        <f t="shared" si="492"/>
        <v>module=hassets</v>
      </c>
      <c r="F9487" s="6" t="str">
        <f t="shared" si="493"/>
        <v>module=uassets</v>
      </c>
    </row>
    <row r="9488" spans="1:6" ht="30" customHeight="1">
      <c r="A9488" s="3" t="s">
        <v>2</v>
      </c>
      <c r="B9488" s="3" t="s">
        <v>23355</v>
      </c>
      <c r="C9488" s="3" t="s">
        <v>23879</v>
      </c>
      <c r="D9488" s="12" t="s">
        <v>24471</v>
      </c>
      <c r="E9488" s="6" t="str">
        <f t="shared" si="492"/>
        <v>module=hassets</v>
      </c>
      <c r="F9488" s="6" t="str">
        <f t="shared" si="493"/>
        <v>module=uassets</v>
      </c>
    </row>
    <row r="9489" spans="1:6" ht="30" customHeight="1">
      <c r="A9489" s="3" t="s">
        <v>2</v>
      </c>
      <c r="B9489" s="3" t="s">
        <v>23356</v>
      </c>
      <c r="C9489" s="3" t="s">
        <v>23880</v>
      </c>
      <c r="D9489" s="12" t="s">
        <v>24472</v>
      </c>
      <c r="E9489" s="6" t="str">
        <f t="shared" si="492"/>
        <v>module=hassets</v>
      </c>
      <c r="F9489" s="6" t="str">
        <f t="shared" si="493"/>
        <v>module=uassets</v>
      </c>
    </row>
    <row r="9490" spans="1:6" ht="30" customHeight="1">
      <c r="A9490" s="3" t="s">
        <v>2</v>
      </c>
      <c r="B9490" s="3" t="s">
        <v>23357</v>
      </c>
      <c r="C9490" s="3" t="s">
        <v>23881</v>
      </c>
      <c r="D9490" s="12" t="s">
        <v>24473</v>
      </c>
      <c r="E9490" s="6" t="str">
        <f t="shared" si="492"/>
        <v>module=hassets</v>
      </c>
      <c r="F9490" s="6" t="str">
        <f t="shared" si="493"/>
        <v>module=uassets</v>
      </c>
    </row>
    <row r="9491" spans="1:6" ht="30" customHeight="1">
      <c r="A9491" s="3" t="s">
        <v>2</v>
      </c>
      <c r="B9491" s="3" t="s">
        <v>23358</v>
      </c>
      <c r="C9491" s="3" t="s">
        <v>23882</v>
      </c>
      <c r="D9491" s="12" t="s">
        <v>24474</v>
      </c>
      <c r="E9491" s="6" t="str">
        <f t="shared" si="492"/>
        <v>module=hassets</v>
      </c>
      <c r="F9491" s="6" t="str">
        <f t="shared" si="493"/>
        <v>module=uassets</v>
      </c>
    </row>
    <row r="9492" spans="1:6" ht="30" customHeight="1">
      <c r="A9492" s="3" t="s">
        <v>2</v>
      </c>
      <c r="B9492" s="3" t="s">
        <v>23359</v>
      </c>
      <c r="C9492" s="3" t="s">
        <v>23883</v>
      </c>
      <c r="D9492" s="12" t="s">
        <v>24475</v>
      </c>
      <c r="E9492" s="6" t="str">
        <f t="shared" si="492"/>
        <v>module=hassets</v>
      </c>
      <c r="F9492" s="6" t="str">
        <f t="shared" si="493"/>
        <v>module=uassets</v>
      </c>
    </row>
    <row r="9493" spans="1:6" ht="30" customHeight="1">
      <c r="A9493" s="3" t="s">
        <v>2</v>
      </c>
      <c r="B9493" s="3" t="s">
        <v>23360</v>
      </c>
      <c r="C9493" s="3" t="s">
        <v>23884</v>
      </c>
      <c r="D9493" s="12" t="s">
        <v>24476</v>
      </c>
      <c r="E9493" s="6" t="str">
        <f t="shared" si="492"/>
        <v>module=hassets</v>
      </c>
      <c r="F9493" s="6" t="str">
        <f t="shared" si="493"/>
        <v>module=uassets</v>
      </c>
    </row>
    <row r="9494" spans="1:6" ht="30" customHeight="1">
      <c r="A9494" s="3" t="s">
        <v>2</v>
      </c>
      <c r="B9494" s="3" t="s">
        <v>23361</v>
      </c>
      <c r="C9494" s="3" t="s">
        <v>23885</v>
      </c>
      <c r="D9494" s="12" t="s">
        <v>24477</v>
      </c>
      <c r="E9494" s="6" t="str">
        <f t="shared" si="492"/>
        <v>module=hassets</v>
      </c>
      <c r="F9494" s="6" t="str">
        <f t="shared" si="493"/>
        <v>module=uassets</v>
      </c>
    </row>
    <row r="9495" spans="1:6" ht="30" customHeight="1">
      <c r="A9495" s="3" t="s">
        <v>2</v>
      </c>
      <c r="B9495" s="3" t="s">
        <v>23362</v>
      </c>
      <c r="C9495" s="3" t="s">
        <v>23886</v>
      </c>
      <c r="D9495" s="12" t="s">
        <v>24472</v>
      </c>
      <c r="E9495" s="6" t="str">
        <f t="shared" si="492"/>
        <v>module=hassets</v>
      </c>
      <c r="F9495" s="6" t="str">
        <f t="shared" si="493"/>
        <v>module=uassets</v>
      </c>
    </row>
    <row r="9496" spans="1:6" ht="30" customHeight="1">
      <c r="A9496" s="3" t="s">
        <v>2</v>
      </c>
      <c r="B9496" s="3" t="s">
        <v>23363</v>
      </c>
      <c r="C9496" s="3" t="s">
        <v>23887</v>
      </c>
      <c r="D9496" s="12" t="s">
        <v>24473</v>
      </c>
      <c r="E9496" s="6" t="str">
        <f t="shared" si="492"/>
        <v>module=hassets</v>
      </c>
      <c r="F9496" s="6" t="str">
        <f t="shared" si="493"/>
        <v>module=uassets</v>
      </c>
    </row>
    <row r="9497" spans="1:6" ht="30" customHeight="1">
      <c r="A9497" s="3" t="s">
        <v>2</v>
      </c>
      <c r="B9497" s="3" t="s">
        <v>23364</v>
      </c>
      <c r="C9497" s="3" t="s">
        <v>23888</v>
      </c>
      <c r="D9497" s="12" t="s">
        <v>24474</v>
      </c>
      <c r="E9497" s="6" t="str">
        <f t="shared" si="492"/>
        <v>module=hassets</v>
      </c>
      <c r="F9497" s="6" t="str">
        <f t="shared" si="493"/>
        <v>module=uassets</v>
      </c>
    </row>
    <row r="9498" spans="1:6" ht="30" customHeight="1">
      <c r="A9498" s="3" t="s">
        <v>2</v>
      </c>
      <c r="B9498" s="3" t="s">
        <v>23365</v>
      </c>
      <c r="C9498" s="3" t="s">
        <v>23889</v>
      </c>
      <c r="D9498" s="12" t="s">
        <v>24475</v>
      </c>
      <c r="E9498" s="6" t="str">
        <f t="shared" si="492"/>
        <v>module=hassets</v>
      </c>
      <c r="F9498" s="6" t="str">
        <f t="shared" si="493"/>
        <v>module=uassets</v>
      </c>
    </row>
    <row r="9499" spans="1:6" ht="30" customHeight="1">
      <c r="A9499" s="3" t="s">
        <v>2</v>
      </c>
      <c r="B9499" s="3" t="s">
        <v>23366</v>
      </c>
      <c r="C9499" s="3" t="s">
        <v>23890</v>
      </c>
      <c r="D9499" s="12" t="s">
        <v>24476</v>
      </c>
      <c r="E9499" s="6" t="str">
        <f t="shared" si="492"/>
        <v>module=hassets</v>
      </c>
      <c r="F9499" s="6" t="str">
        <f t="shared" si="493"/>
        <v>module=uassets</v>
      </c>
    </row>
    <row r="9500" spans="1:6" ht="30" customHeight="1">
      <c r="A9500" s="3" t="s">
        <v>2</v>
      </c>
      <c r="B9500" s="3" t="s">
        <v>23367</v>
      </c>
      <c r="C9500" s="3" t="s">
        <v>23891</v>
      </c>
      <c r="D9500" s="12" t="s">
        <v>24478</v>
      </c>
      <c r="E9500" s="6" t="str">
        <f t="shared" si="492"/>
        <v>module=hassets</v>
      </c>
      <c r="F9500" s="6" t="str">
        <f t="shared" si="493"/>
        <v>module=uassets</v>
      </c>
    </row>
    <row r="9501" spans="1:6" ht="30" customHeight="1">
      <c r="A9501" s="3" t="s">
        <v>2</v>
      </c>
      <c r="B9501" s="3" t="s">
        <v>23368</v>
      </c>
      <c r="C9501" s="3" t="s">
        <v>23892</v>
      </c>
      <c r="D9501" s="12" t="s">
        <v>24479</v>
      </c>
      <c r="E9501" s="6" t="str">
        <f t="shared" si="492"/>
        <v>module=hassets</v>
      </c>
      <c r="F9501" s="6" t="str">
        <f t="shared" si="493"/>
        <v>module=uassets</v>
      </c>
    </row>
    <row r="9502" spans="1:6" ht="30" customHeight="1">
      <c r="A9502" s="3" t="s">
        <v>2</v>
      </c>
      <c r="B9502" s="3" t="s">
        <v>23369</v>
      </c>
      <c r="C9502" s="3" t="s">
        <v>23893</v>
      </c>
      <c r="D9502" s="12" t="s">
        <v>24480</v>
      </c>
      <c r="E9502" s="6" t="str">
        <f t="shared" si="492"/>
        <v>module=hassets</v>
      </c>
      <c r="F9502" s="6" t="str">
        <f t="shared" si="493"/>
        <v>module=uassets</v>
      </c>
    </row>
    <row r="9503" spans="1:6" ht="30" customHeight="1">
      <c r="A9503" s="3" t="s">
        <v>2</v>
      </c>
      <c r="B9503" s="3" t="s">
        <v>23370</v>
      </c>
      <c r="C9503" s="3" t="s">
        <v>23894</v>
      </c>
      <c r="D9503" s="12" t="s">
        <v>24481</v>
      </c>
      <c r="E9503" s="6" t="str">
        <f t="shared" si="492"/>
        <v>module=hassets</v>
      </c>
      <c r="F9503" s="6" t="str">
        <f t="shared" si="493"/>
        <v>module=uassets</v>
      </c>
    </row>
    <row r="9504" spans="1:6" ht="30" customHeight="1">
      <c r="A9504" s="3" t="s">
        <v>2</v>
      </c>
      <c r="B9504" s="3" t="s">
        <v>23371</v>
      </c>
      <c r="C9504" s="3" t="s">
        <v>23895</v>
      </c>
      <c r="D9504" s="12" t="s">
        <v>24482</v>
      </c>
      <c r="E9504" s="6" t="str">
        <f t="shared" si="492"/>
        <v>module=hassets</v>
      </c>
      <c r="F9504" s="6" t="str">
        <f t="shared" si="493"/>
        <v>module=uassets</v>
      </c>
    </row>
    <row r="9505" spans="1:6" ht="30" customHeight="1">
      <c r="A9505" s="3" t="s">
        <v>2</v>
      </c>
      <c r="B9505" s="3" t="s">
        <v>23372</v>
      </c>
      <c r="C9505" s="3" t="s">
        <v>23896</v>
      </c>
      <c r="D9505" s="12" t="s">
        <v>24483</v>
      </c>
      <c r="E9505" s="6" t="str">
        <f t="shared" si="492"/>
        <v>module=hassets</v>
      </c>
      <c r="F9505" s="6" t="str">
        <f t="shared" si="493"/>
        <v>module=uassets</v>
      </c>
    </row>
    <row r="9506" spans="1:6" ht="30" customHeight="1">
      <c r="A9506" s="3" t="s">
        <v>2</v>
      </c>
      <c r="B9506" s="3" t="s">
        <v>23373</v>
      </c>
      <c r="C9506" s="3" t="s">
        <v>23897</v>
      </c>
      <c r="D9506" s="12" t="s">
        <v>24484</v>
      </c>
      <c r="E9506" s="6" t="str">
        <f t="shared" si="492"/>
        <v>module=hassets</v>
      </c>
      <c r="F9506" s="6" t="str">
        <f t="shared" si="493"/>
        <v>module=uassets</v>
      </c>
    </row>
    <row r="9507" spans="1:6" ht="30" customHeight="1">
      <c r="A9507" s="3" t="s">
        <v>2</v>
      </c>
      <c r="B9507" s="3" t="s">
        <v>23374</v>
      </c>
      <c r="C9507" s="3" t="s">
        <v>23898</v>
      </c>
      <c r="D9507" s="12" t="s">
        <v>24485</v>
      </c>
      <c r="E9507" s="6" t="str">
        <f t="shared" si="492"/>
        <v>module=hassets</v>
      </c>
      <c r="F9507" s="6" t="str">
        <f t="shared" si="493"/>
        <v>module=uassets</v>
      </c>
    </row>
    <row r="9508" spans="1:6" ht="30" customHeight="1">
      <c r="A9508" s="3" t="s">
        <v>2</v>
      </c>
      <c r="B9508" s="3" t="s">
        <v>23375</v>
      </c>
      <c r="C9508" s="3" t="s">
        <v>23899</v>
      </c>
      <c r="D9508" s="12" t="s">
        <v>24486</v>
      </c>
      <c r="E9508" s="6" t="str">
        <f t="shared" ref="E9508:E9517" si="494">HYPERLINK("http://www.ssc.wisc.edu/wlsresearch/documentation/waves/?wave=spouse2k&amp;module=hmarr","module=hmarr")</f>
        <v>module=hmarr</v>
      </c>
      <c r="F9508" s="6" t="str">
        <f t="shared" ref="F9508:F9517" si="495">HYPERLINK("http://www.ssc.wisc.edu/wlsresearch/documentation/waves/?wave=sibspouse2k&amp;module=umarr","module=umarr")</f>
        <v>module=umarr</v>
      </c>
    </row>
    <row r="9509" spans="1:6" ht="30" customHeight="1">
      <c r="A9509" s="3" t="s">
        <v>2</v>
      </c>
      <c r="B9509" s="3" t="s">
        <v>23376</v>
      </c>
      <c r="C9509" s="3" t="s">
        <v>23900</v>
      </c>
      <c r="D9509" s="12" t="s">
        <v>24487</v>
      </c>
      <c r="E9509" s="6" t="str">
        <f t="shared" si="494"/>
        <v>module=hmarr</v>
      </c>
      <c r="F9509" s="6" t="str">
        <f t="shared" si="495"/>
        <v>module=umarr</v>
      </c>
    </row>
    <row r="9510" spans="1:6" ht="30" customHeight="1">
      <c r="A9510" s="3" t="s">
        <v>2</v>
      </c>
      <c r="B9510" s="3" t="s">
        <v>23377</v>
      </c>
      <c r="C9510" s="3" t="s">
        <v>23901</v>
      </c>
      <c r="D9510" s="12" t="s">
        <v>24488</v>
      </c>
      <c r="E9510" s="6" t="str">
        <f t="shared" si="494"/>
        <v>module=hmarr</v>
      </c>
      <c r="F9510" s="6" t="str">
        <f t="shared" si="495"/>
        <v>module=umarr</v>
      </c>
    </row>
    <row r="9511" spans="1:6" ht="30" customHeight="1">
      <c r="A9511" s="3" t="s">
        <v>2</v>
      </c>
      <c r="B9511" s="3" t="s">
        <v>23378</v>
      </c>
      <c r="C9511" s="3" t="s">
        <v>23902</v>
      </c>
      <c r="D9511" s="12" t="s">
        <v>24489</v>
      </c>
      <c r="E9511" s="6" t="str">
        <f t="shared" si="494"/>
        <v>module=hmarr</v>
      </c>
      <c r="F9511" s="6" t="str">
        <f t="shared" si="495"/>
        <v>module=umarr</v>
      </c>
    </row>
    <row r="9512" spans="1:6" ht="30" customHeight="1">
      <c r="A9512" s="3" t="s">
        <v>2</v>
      </c>
      <c r="B9512" s="3" t="s">
        <v>23379</v>
      </c>
      <c r="C9512" s="3" t="s">
        <v>23903</v>
      </c>
      <c r="D9512" s="12" t="s">
        <v>24490</v>
      </c>
      <c r="E9512" s="6" t="str">
        <f t="shared" si="494"/>
        <v>module=hmarr</v>
      </c>
      <c r="F9512" s="6" t="str">
        <f t="shared" si="495"/>
        <v>module=umarr</v>
      </c>
    </row>
    <row r="9513" spans="1:6" ht="30" customHeight="1">
      <c r="A9513" s="3" t="s">
        <v>2</v>
      </c>
      <c r="B9513" s="3" t="s">
        <v>23380</v>
      </c>
      <c r="C9513" s="3" t="s">
        <v>23904</v>
      </c>
      <c r="D9513" s="12" t="s">
        <v>24491</v>
      </c>
      <c r="E9513" s="6" t="str">
        <f t="shared" si="494"/>
        <v>module=hmarr</v>
      </c>
      <c r="F9513" s="6" t="str">
        <f t="shared" si="495"/>
        <v>module=umarr</v>
      </c>
    </row>
    <row r="9514" spans="1:6" ht="30" customHeight="1">
      <c r="A9514" s="3" t="s">
        <v>2</v>
      </c>
      <c r="B9514" s="3" t="s">
        <v>23381</v>
      </c>
      <c r="C9514" s="3" t="s">
        <v>23905</v>
      </c>
      <c r="D9514" s="12" t="s">
        <v>24492</v>
      </c>
      <c r="E9514" s="6" t="str">
        <f t="shared" si="494"/>
        <v>module=hmarr</v>
      </c>
      <c r="F9514" s="6" t="str">
        <f t="shared" si="495"/>
        <v>module=umarr</v>
      </c>
    </row>
    <row r="9515" spans="1:6" ht="30" customHeight="1">
      <c r="A9515" s="3" t="s">
        <v>2</v>
      </c>
      <c r="B9515" s="3" t="s">
        <v>23382</v>
      </c>
      <c r="C9515" s="3" t="s">
        <v>23906</v>
      </c>
      <c r="D9515" s="12" t="s">
        <v>24493</v>
      </c>
      <c r="E9515" s="6" t="str">
        <f t="shared" si="494"/>
        <v>module=hmarr</v>
      </c>
      <c r="F9515" s="6" t="str">
        <f t="shared" si="495"/>
        <v>module=umarr</v>
      </c>
    </row>
    <row r="9516" spans="1:6" ht="30" customHeight="1">
      <c r="A9516" s="3" t="s">
        <v>2</v>
      </c>
      <c r="B9516" s="3" t="s">
        <v>23383</v>
      </c>
      <c r="C9516" s="3" t="s">
        <v>23907</v>
      </c>
      <c r="D9516" s="12" t="s">
        <v>24494</v>
      </c>
      <c r="E9516" s="6" t="str">
        <f t="shared" si="494"/>
        <v>module=hmarr</v>
      </c>
      <c r="F9516" s="6" t="str">
        <f t="shared" si="495"/>
        <v>module=umarr</v>
      </c>
    </row>
    <row r="9517" spans="1:6" ht="30" customHeight="1">
      <c r="A9517" s="3" t="s">
        <v>2</v>
      </c>
      <c r="B9517" s="3" t="s">
        <v>23384</v>
      </c>
      <c r="C9517" s="3" t="s">
        <v>23908</v>
      </c>
      <c r="D9517" s="12" t="s">
        <v>24495</v>
      </c>
      <c r="E9517" s="6" t="str">
        <f t="shared" si="494"/>
        <v>module=hmarr</v>
      </c>
      <c r="F9517" s="6" t="str">
        <f t="shared" si="495"/>
        <v>module=umarr</v>
      </c>
    </row>
    <row r="9518" spans="1:6" ht="30" customHeight="1">
      <c r="A9518" s="3" t="s">
        <v>2</v>
      </c>
      <c r="B9518" s="3" t="s">
        <v>23385</v>
      </c>
      <c r="C9518" s="3" t="s">
        <v>23909</v>
      </c>
      <c r="D9518" s="12" t="s">
        <v>24496</v>
      </c>
      <c r="E9518" s="6" t="str">
        <f t="shared" ref="E9518:E9528" si="496">HYPERLINK("http://www.ssc.wisc.edu/wlsresearch/documentation/waves/?wave=spouse2k&amp;module=hkid","module=hkid")</f>
        <v>module=hkid</v>
      </c>
      <c r="F9518" s="6" t="str">
        <f t="shared" ref="F9518:F9528" si="497">HYPERLINK("http://www.ssc.wisc.edu/wlsresearch/documentation/waves/?wave=sibspouse2k&amp;module=ukid","module=ukid")</f>
        <v>module=ukid</v>
      </c>
    </row>
    <row r="9519" spans="1:6" ht="30" customHeight="1">
      <c r="A9519" s="3" t="s">
        <v>2</v>
      </c>
      <c r="B9519" s="3" t="s">
        <v>23386</v>
      </c>
      <c r="C9519" s="3" t="s">
        <v>23910</v>
      </c>
      <c r="D9519" s="12" t="s">
        <v>24497</v>
      </c>
      <c r="E9519" s="6" t="str">
        <f t="shared" si="496"/>
        <v>module=hkid</v>
      </c>
      <c r="F9519" s="6" t="str">
        <f t="shared" si="497"/>
        <v>module=ukid</v>
      </c>
    </row>
    <row r="9520" spans="1:6" ht="30" customHeight="1">
      <c r="A9520" s="3" t="s">
        <v>2</v>
      </c>
      <c r="B9520" s="3" t="s">
        <v>23387</v>
      </c>
      <c r="C9520" s="3" t="s">
        <v>23911</v>
      </c>
      <c r="D9520" s="12" t="s">
        <v>24498</v>
      </c>
      <c r="E9520" s="6" t="str">
        <f t="shared" si="496"/>
        <v>module=hkid</v>
      </c>
      <c r="F9520" s="6" t="str">
        <f t="shared" si="497"/>
        <v>module=ukid</v>
      </c>
    </row>
    <row r="9521" spans="1:6" ht="30" customHeight="1">
      <c r="A9521" s="3" t="s">
        <v>2</v>
      </c>
      <c r="B9521" s="3" t="s">
        <v>23388</v>
      </c>
      <c r="C9521" s="3" t="s">
        <v>23912</v>
      </c>
      <c r="D9521" s="12" t="s">
        <v>24499</v>
      </c>
      <c r="E9521" s="6" t="str">
        <f t="shared" si="496"/>
        <v>module=hkid</v>
      </c>
      <c r="F9521" s="6" t="str">
        <f t="shared" si="497"/>
        <v>module=ukid</v>
      </c>
    </row>
    <row r="9522" spans="1:6" ht="30" customHeight="1">
      <c r="A9522" s="3" t="s">
        <v>2</v>
      </c>
      <c r="B9522" s="3" t="s">
        <v>23389</v>
      </c>
      <c r="C9522" s="3" t="s">
        <v>23913</v>
      </c>
      <c r="D9522" s="12" t="s">
        <v>24500</v>
      </c>
      <c r="E9522" s="6" t="str">
        <f t="shared" si="496"/>
        <v>module=hkid</v>
      </c>
      <c r="F9522" s="6" t="str">
        <f t="shared" si="497"/>
        <v>module=ukid</v>
      </c>
    </row>
    <row r="9523" spans="1:6" ht="30" customHeight="1">
      <c r="A9523" s="3" t="s">
        <v>2</v>
      </c>
      <c r="B9523" s="3" t="s">
        <v>23390</v>
      </c>
      <c r="C9523" s="3" t="s">
        <v>23914</v>
      </c>
      <c r="D9523" s="12" t="s">
        <v>24501</v>
      </c>
      <c r="E9523" s="6" t="str">
        <f t="shared" si="496"/>
        <v>module=hkid</v>
      </c>
      <c r="F9523" s="6" t="str">
        <f t="shared" si="497"/>
        <v>module=ukid</v>
      </c>
    </row>
    <row r="9524" spans="1:6" ht="30" customHeight="1">
      <c r="A9524" s="3" t="s">
        <v>2</v>
      </c>
      <c r="B9524" s="3" t="s">
        <v>23391</v>
      </c>
      <c r="C9524" s="3" t="s">
        <v>23915</v>
      </c>
      <c r="D9524" s="12" t="s">
        <v>24499</v>
      </c>
      <c r="E9524" s="6" t="str">
        <f t="shared" si="496"/>
        <v>module=hkid</v>
      </c>
      <c r="F9524" s="6" t="str">
        <f t="shared" si="497"/>
        <v>module=ukid</v>
      </c>
    </row>
    <row r="9525" spans="1:6" ht="30" customHeight="1">
      <c r="A9525" s="3" t="s">
        <v>2</v>
      </c>
      <c r="B9525" s="3" t="s">
        <v>23392</v>
      </c>
      <c r="C9525" s="3" t="s">
        <v>23916</v>
      </c>
      <c r="D9525" s="12" t="s">
        <v>24502</v>
      </c>
      <c r="E9525" s="6" t="str">
        <f t="shared" si="496"/>
        <v>module=hkid</v>
      </c>
      <c r="F9525" s="6" t="str">
        <f t="shared" si="497"/>
        <v>module=ukid</v>
      </c>
    </row>
    <row r="9526" spans="1:6" ht="30" customHeight="1">
      <c r="A9526" s="3" t="s">
        <v>2</v>
      </c>
      <c r="B9526" s="3" t="s">
        <v>23393</v>
      </c>
      <c r="C9526" s="3" t="s">
        <v>23917</v>
      </c>
      <c r="D9526" s="12" t="s">
        <v>24503</v>
      </c>
      <c r="E9526" s="6" t="str">
        <f t="shared" si="496"/>
        <v>module=hkid</v>
      </c>
      <c r="F9526" s="6" t="str">
        <f t="shared" si="497"/>
        <v>module=ukid</v>
      </c>
    </row>
    <row r="9527" spans="1:6" ht="30" customHeight="1">
      <c r="A9527" s="3" t="s">
        <v>2</v>
      </c>
      <c r="B9527" s="3" t="s">
        <v>23394</v>
      </c>
      <c r="C9527" s="3" t="s">
        <v>23918</v>
      </c>
      <c r="D9527" s="12" t="s">
        <v>24504</v>
      </c>
      <c r="E9527" s="6" t="str">
        <f t="shared" si="496"/>
        <v>module=hkid</v>
      </c>
      <c r="F9527" s="6" t="str">
        <f t="shared" si="497"/>
        <v>module=ukid</v>
      </c>
    </row>
    <row r="9528" spans="1:6" ht="30" customHeight="1">
      <c r="A9528" s="3" t="s">
        <v>2</v>
      </c>
      <c r="B9528" s="3" t="s">
        <v>23395</v>
      </c>
      <c r="C9528" s="3" t="s">
        <v>23919</v>
      </c>
      <c r="D9528" s="12" t="s">
        <v>24505</v>
      </c>
      <c r="E9528" s="6" t="str">
        <f t="shared" si="496"/>
        <v>module=hkid</v>
      </c>
      <c r="F9528" s="6" t="str">
        <f t="shared" si="497"/>
        <v>module=ukid</v>
      </c>
    </row>
    <row r="9529" spans="1:6" ht="30" customHeight="1">
      <c r="A9529" s="3" t="s">
        <v>2</v>
      </c>
      <c r="B9529" s="3" t="s">
        <v>23396</v>
      </c>
      <c r="C9529" s="3" t="s">
        <v>23920</v>
      </c>
      <c r="D9529" s="12" t="s">
        <v>20918</v>
      </c>
      <c r="E9529" s="6" t="str">
        <f t="shared" ref="E9529:E9570" si="498">HYPERLINK("http://www.ssc.wisc.edu/wlsresearch/documentation/waves/?wave=spouse2k&amp;module=heolprep","module=heolprep")</f>
        <v>module=heolprep</v>
      </c>
      <c r="F9529" s="6" t="str">
        <f t="shared" ref="F9529:F9570" si="499">HYPERLINK("http://www.ssc.wisc.edu/wlsresearch/documentation/waves/?wave=sibspouse2k&amp;module=ueolprep","module=ueolprep")</f>
        <v>module=ueolprep</v>
      </c>
    </row>
    <row r="9530" spans="1:6" ht="30" customHeight="1">
      <c r="A9530" s="3" t="s">
        <v>2</v>
      </c>
      <c r="B9530" s="3" t="s">
        <v>23397</v>
      </c>
      <c r="C9530" s="3" t="s">
        <v>23921</v>
      </c>
      <c r="D9530" s="12" t="s">
        <v>24506</v>
      </c>
      <c r="E9530" s="6" t="str">
        <f t="shared" si="498"/>
        <v>module=heolprep</v>
      </c>
      <c r="F9530" s="6" t="str">
        <f t="shared" si="499"/>
        <v>module=ueolprep</v>
      </c>
    </row>
    <row r="9531" spans="1:6" ht="30" customHeight="1">
      <c r="A9531" s="3" t="s">
        <v>2</v>
      </c>
      <c r="B9531" s="3" t="s">
        <v>23398</v>
      </c>
      <c r="C9531" s="3" t="s">
        <v>23922</v>
      </c>
      <c r="D9531" s="12" t="s">
        <v>24507</v>
      </c>
      <c r="E9531" s="6" t="str">
        <f t="shared" si="498"/>
        <v>module=heolprep</v>
      </c>
      <c r="F9531" s="6" t="str">
        <f t="shared" si="499"/>
        <v>module=ueolprep</v>
      </c>
    </row>
    <row r="9532" spans="1:6" ht="30" customHeight="1">
      <c r="A9532" s="3" t="s">
        <v>2</v>
      </c>
      <c r="B9532" s="3" t="s">
        <v>23399</v>
      </c>
      <c r="C9532" s="3" t="s">
        <v>23923</v>
      </c>
      <c r="D9532" s="12" t="s">
        <v>20921</v>
      </c>
      <c r="E9532" s="6" t="str">
        <f t="shared" si="498"/>
        <v>module=heolprep</v>
      </c>
      <c r="F9532" s="6" t="str">
        <f t="shared" si="499"/>
        <v>module=ueolprep</v>
      </c>
    </row>
    <row r="9533" spans="1:6" ht="30" customHeight="1">
      <c r="A9533" s="3" t="s">
        <v>2</v>
      </c>
      <c r="B9533" s="3" t="s">
        <v>23400</v>
      </c>
      <c r="C9533" s="3" t="s">
        <v>23924</v>
      </c>
      <c r="D9533" s="12" t="s">
        <v>24508</v>
      </c>
      <c r="E9533" s="6" t="str">
        <f t="shared" si="498"/>
        <v>module=heolprep</v>
      </c>
      <c r="F9533" s="6" t="str">
        <f t="shared" si="499"/>
        <v>module=ueolprep</v>
      </c>
    </row>
    <row r="9534" spans="1:6" ht="30" customHeight="1">
      <c r="A9534" s="3" t="s">
        <v>2</v>
      </c>
      <c r="B9534" s="3" t="s">
        <v>23401</v>
      </c>
      <c r="C9534" s="3" t="s">
        <v>23925</v>
      </c>
      <c r="D9534" s="12" t="s">
        <v>24509</v>
      </c>
      <c r="E9534" s="6" t="str">
        <f t="shared" si="498"/>
        <v>module=heolprep</v>
      </c>
      <c r="F9534" s="6" t="str">
        <f t="shared" si="499"/>
        <v>module=ueolprep</v>
      </c>
    </row>
    <row r="9535" spans="1:6" ht="30" customHeight="1">
      <c r="A9535" s="3" t="s">
        <v>2</v>
      </c>
      <c r="B9535" s="3" t="s">
        <v>23402</v>
      </c>
      <c r="C9535" s="3" t="s">
        <v>23926</v>
      </c>
      <c r="D9535" s="12" t="s">
        <v>24510</v>
      </c>
      <c r="E9535" s="6" t="str">
        <f t="shared" si="498"/>
        <v>module=heolprep</v>
      </c>
      <c r="F9535" s="6" t="str">
        <f t="shared" si="499"/>
        <v>module=ueolprep</v>
      </c>
    </row>
    <row r="9536" spans="1:6" ht="30" customHeight="1">
      <c r="A9536" s="3" t="s">
        <v>2</v>
      </c>
      <c r="B9536" s="3" t="s">
        <v>23403</v>
      </c>
      <c r="C9536" s="3" t="s">
        <v>23927</v>
      </c>
      <c r="D9536" s="12" t="s">
        <v>24511</v>
      </c>
      <c r="E9536" s="6" t="str">
        <f t="shared" si="498"/>
        <v>module=heolprep</v>
      </c>
      <c r="F9536" s="6" t="str">
        <f t="shared" si="499"/>
        <v>module=ueolprep</v>
      </c>
    </row>
    <row r="9537" spans="1:6" ht="30" customHeight="1">
      <c r="A9537" s="3" t="s">
        <v>2</v>
      </c>
      <c r="B9537" s="3" t="s">
        <v>23404</v>
      </c>
      <c r="C9537" s="3" t="s">
        <v>23928</v>
      </c>
      <c r="D9537" s="12" t="s">
        <v>24512</v>
      </c>
      <c r="E9537" s="6" t="str">
        <f t="shared" si="498"/>
        <v>module=heolprep</v>
      </c>
      <c r="F9537" s="6" t="str">
        <f t="shared" si="499"/>
        <v>module=ueolprep</v>
      </c>
    </row>
    <row r="9538" spans="1:6" ht="30" customHeight="1">
      <c r="A9538" s="3" t="s">
        <v>2</v>
      </c>
      <c r="B9538" s="3" t="s">
        <v>23405</v>
      </c>
      <c r="C9538" s="3" t="s">
        <v>23929</v>
      </c>
      <c r="D9538" s="12" t="s">
        <v>24513</v>
      </c>
      <c r="E9538" s="6" t="str">
        <f t="shared" si="498"/>
        <v>module=heolprep</v>
      </c>
      <c r="F9538" s="6" t="str">
        <f t="shared" si="499"/>
        <v>module=ueolprep</v>
      </c>
    </row>
    <row r="9539" spans="1:6" ht="30" customHeight="1">
      <c r="A9539" s="3" t="s">
        <v>2</v>
      </c>
      <c r="B9539" s="3" t="s">
        <v>23406</v>
      </c>
      <c r="C9539" s="3" t="s">
        <v>23930</v>
      </c>
      <c r="D9539" s="12" t="s">
        <v>24514</v>
      </c>
      <c r="E9539" s="6" t="str">
        <f t="shared" si="498"/>
        <v>module=heolprep</v>
      </c>
      <c r="F9539" s="6" t="str">
        <f t="shared" si="499"/>
        <v>module=ueolprep</v>
      </c>
    </row>
    <row r="9540" spans="1:6" ht="30" customHeight="1">
      <c r="A9540" s="3" t="s">
        <v>2</v>
      </c>
      <c r="B9540" s="3" t="s">
        <v>23407</v>
      </c>
      <c r="C9540" s="3" t="s">
        <v>23931</v>
      </c>
      <c r="D9540" s="12" t="s">
        <v>24515</v>
      </c>
      <c r="E9540" s="6" t="str">
        <f t="shared" si="498"/>
        <v>module=heolprep</v>
      </c>
      <c r="F9540" s="6" t="str">
        <f t="shared" si="499"/>
        <v>module=ueolprep</v>
      </c>
    </row>
    <row r="9541" spans="1:6" ht="30" customHeight="1">
      <c r="A9541" s="3" t="s">
        <v>2</v>
      </c>
      <c r="B9541" s="3" t="s">
        <v>23408</v>
      </c>
      <c r="C9541" s="3" t="s">
        <v>23932</v>
      </c>
      <c r="D9541" s="12" t="s">
        <v>24516</v>
      </c>
      <c r="E9541" s="6" t="str">
        <f t="shared" si="498"/>
        <v>module=heolprep</v>
      </c>
      <c r="F9541" s="6" t="str">
        <f t="shared" si="499"/>
        <v>module=ueolprep</v>
      </c>
    </row>
    <row r="9542" spans="1:6" ht="30" customHeight="1">
      <c r="A9542" s="3" t="s">
        <v>2</v>
      </c>
      <c r="B9542" s="3" t="s">
        <v>23409</v>
      </c>
      <c r="C9542" s="3" t="s">
        <v>23933</v>
      </c>
      <c r="D9542" s="12" t="s">
        <v>24517</v>
      </c>
      <c r="E9542" s="6" t="str">
        <f t="shared" si="498"/>
        <v>module=heolprep</v>
      </c>
      <c r="F9542" s="6" t="str">
        <f t="shared" si="499"/>
        <v>module=ueolprep</v>
      </c>
    </row>
    <row r="9543" spans="1:6" ht="30" customHeight="1">
      <c r="A9543" s="3" t="s">
        <v>2</v>
      </c>
      <c r="B9543" s="3" t="s">
        <v>23410</v>
      </c>
      <c r="C9543" s="3" t="s">
        <v>23934</v>
      </c>
      <c r="D9543" s="12" t="s">
        <v>24518</v>
      </c>
      <c r="E9543" s="6" t="str">
        <f t="shared" si="498"/>
        <v>module=heolprep</v>
      </c>
      <c r="F9543" s="6" t="str">
        <f t="shared" si="499"/>
        <v>module=ueolprep</v>
      </c>
    </row>
    <row r="9544" spans="1:6" ht="30" customHeight="1">
      <c r="A9544" s="3" t="s">
        <v>2</v>
      </c>
      <c r="B9544" s="3" t="s">
        <v>23411</v>
      </c>
      <c r="C9544" s="3" t="s">
        <v>23935</v>
      </c>
      <c r="D9544" s="12" t="s">
        <v>24519</v>
      </c>
      <c r="E9544" s="6" t="str">
        <f t="shared" si="498"/>
        <v>module=heolprep</v>
      </c>
      <c r="F9544" s="6" t="str">
        <f t="shared" si="499"/>
        <v>module=ueolprep</v>
      </c>
    </row>
    <row r="9545" spans="1:6" ht="30" customHeight="1">
      <c r="A9545" s="3" t="s">
        <v>2</v>
      </c>
      <c r="B9545" s="3" t="s">
        <v>23412</v>
      </c>
      <c r="C9545" s="3" t="s">
        <v>23936</v>
      </c>
      <c r="D9545" s="12" t="s">
        <v>24520</v>
      </c>
      <c r="E9545" s="6" t="str">
        <f t="shared" si="498"/>
        <v>module=heolprep</v>
      </c>
      <c r="F9545" s="6" t="str">
        <f t="shared" si="499"/>
        <v>module=ueolprep</v>
      </c>
    </row>
    <row r="9546" spans="1:6" ht="30" customHeight="1">
      <c r="A9546" s="3" t="s">
        <v>2</v>
      </c>
      <c r="B9546" s="3" t="s">
        <v>23413</v>
      </c>
      <c r="C9546" s="3" t="s">
        <v>23937</v>
      </c>
      <c r="D9546" s="12" t="s">
        <v>24521</v>
      </c>
      <c r="E9546" s="6" t="str">
        <f t="shared" si="498"/>
        <v>module=heolprep</v>
      </c>
      <c r="F9546" s="6" t="str">
        <f t="shared" si="499"/>
        <v>module=ueolprep</v>
      </c>
    </row>
    <row r="9547" spans="1:6" ht="30" customHeight="1">
      <c r="A9547" s="3" t="s">
        <v>2</v>
      </c>
      <c r="B9547" s="3" t="s">
        <v>23414</v>
      </c>
      <c r="C9547" s="3" t="s">
        <v>23938</v>
      </c>
      <c r="D9547" s="12" t="s">
        <v>24522</v>
      </c>
      <c r="E9547" s="6" t="str">
        <f t="shared" si="498"/>
        <v>module=heolprep</v>
      </c>
      <c r="F9547" s="6" t="str">
        <f t="shared" si="499"/>
        <v>module=ueolprep</v>
      </c>
    </row>
    <row r="9548" spans="1:6" ht="30" customHeight="1">
      <c r="A9548" s="3" t="s">
        <v>2</v>
      </c>
      <c r="B9548" s="3" t="s">
        <v>23415</v>
      </c>
      <c r="C9548" s="3" t="s">
        <v>23939</v>
      </c>
      <c r="D9548" s="12" t="s">
        <v>24523</v>
      </c>
      <c r="E9548" s="6" t="str">
        <f t="shared" si="498"/>
        <v>module=heolprep</v>
      </c>
      <c r="F9548" s="6" t="str">
        <f t="shared" si="499"/>
        <v>module=ueolprep</v>
      </c>
    </row>
    <row r="9549" spans="1:6" ht="30" customHeight="1">
      <c r="A9549" s="3" t="s">
        <v>2</v>
      </c>
      <c r="B9549" s="3" t="s">
        <v>23416</v>
      </c>
      <c r="C9549" s="3" t="s">
        <v>23940</v>
      </c>
      <c r="D9549" s="12" t="s">
        <v>20938</v>
      </c>
      <c r="E9549" s="6" t="str">
        <f t="shared" si="498"/>
        <v>module=heolprep</v>
      </c>
      <c r="F9549" s="6" t="str">
        <f t="shared" si="499"/>
        <v>module=ueolprep</v>
      </c>
    </row>
    <row r="9550" spans="1:6" ht="30" customHeight="1">
      <c r="A9550" s="3" t="s">
        <v>2</v>
      </c>
      <c r="B9550" s="3" t="s">
        <v>23417</v>
      </c>
      <c r="C9550" s="3" t="s">
        <v>23941</v>
      </c>
      <c r="D9550" s="12" t="s">
        <v>20939</v>
      </c>
      <c r="E9550" s="6" t="str">
        <f t="shared" si="498"/>
        <v>module=heolprep</v>
      </c>
      <c r="F9550" s="6" t="str">
        <f t="shared" si="499"/>
        <v>module=ueolprep</v>
      </c>
    </row>
    <row r="9551" spans="1:6" ht="30" customHeight="1">
      <c r="A9551" s="3" t="s">
        <v>2</v>
      </c>
      <c r="B9551" s="3" t="s">
        <v>23418</v>
      </c>
      <c r="C9551" s="3" t="s">
        <v>23942</v>
      </c>
      <c r="D9551" s="12" t="s">
        <v>24524</v>
      </c>
      <c r="E9551" s="6" t="str">
        <f t="shared" si="498"/>
        <v>module=heolprep</v>
      </c>
      <c r="F9551" s="6" t="str">
        <f t="shared" si="499"/>
        <v>module=ueolprep</v>
      </c>
    </row>
    <row r="9552" spans="1:6" ht="30" customHeight="1">
      <c r="A9552" s="3" t="s">
        <v>2</v>
      </c>
      <c r="B9552" s="3" t="s">
        <v>23419</v>
      </c>
      <c r="C9552" s="3" t="s">
        <v>23943</v>
      </c>
      <c r="D9552" s="12" t="s">
        <v>24525</v>
      </c>
      <c r="E9552" s="6" t="str">
        <f t="shared" si="498"/>
        <v>module=heolprep</v>
      </c>
      <c r="F9552" s="6" t="str">
        <f t="shared" si="499"/>
        <v>module=ueolprep</v>
      </c>
    </row>
    <row r="9553" spans="1:6" ht="30" customHeight="1">
      <c r="A9553" s="3" t="s">
        <v>2</v>
      </c>
      <c r="B9553" s="3" t="s">
        <v>23420</v>
      </c>
      <c r="C9553" s="3" t="s">
        <v>23944</v>
      </c>
      <c r="D9553" s="12" t="s">
        <v>24526</v>
      </c>
      <c r="E9553" s="6" t="str">
        <f t="shared" si="498"/>
        <v>module=heolprep</v>
      </c>
      <c r="F9553" s="6" t="str">
        <f t="shared" si="499"/>
        <v>module=ueolprep</v>
      </c>
    </row>
    <row r="9554" spans="1:6" ht="30" customHeight="1">
      <c r="A9554" s="3" t="s">
        <v>2</v>
      </c>
      <c r="B9554" s="3" t="s">
        <v>23421</v>
      </c>
      <c r="C9554" s="3" t="s">
        <v>23945</v>
      </c>
      <c r="D9554" s="12" t="s">
        <v>24527</v>
      </c>
      <c r="E9554" s="6" t="str">
        <f t="shared" si="498"/>
        <v>module=heolprep</v>
      </c>
      <c r="F9554" s="6" t="str">
        <f t="shared" si="499"/>
        <v>module=ueolprep</v>
      </c>
    </row>
    <row r="9555" spans="1:6" ht="30" customHeight="1">
      <c r="A9555" s="3" t="s">
        <v>2</v>
      </c>
      <c r="B9555" s="3" t="s">
        <v>23422</v>
      </c>
      <c r="C9555" s="3" t="s">
        <v>23946</v>
      </c>
      <c r="D9555" s="12" t="s">
        <v>24528</v>
      </c>
      <c r="E9555" s="6" t="str">
        <f t="shared" si="498"/>
        <v>module=heolprep</v>
      </c>
      <c r="F9555" s="6" t="str">
        <f t="shared" si="499"/>
        <v>module=ueolprep</v>
      </c>
    </row>
    <row r="9556" spans="1:6" ht="30" customHeight="1">
      <c r="A9556" s="3" t="s">
        <v>2</v>
      </c>
      <c r="B9556" s="3" t="s">
        <v>23423</v>
      </c>
      <c r="C9556" s="3" t="s">
        <v>23947</v>
      </c>
      <c r="D9556" s="12" t="s">
        <v>24529</v>
      </c>
      <c r="E9556" s="6" t="str">
        <f t="shared" si="498"/>
        <v>module=heolprep</v>
      </c>
      <c r="F9556" s="6" t="str">
        <f t="shared" si="499"/>
        <v>module=ueolprep</v>
      </c>
    </row>
    <row r="9557" spans="1:6" ht="30" customHeight="1">
      <c r="A9557" s="3" t="s">
        <v>2</v>
      </c>
      <c r="B9557" s="3" t="s">
        <v>23424</v>
      </c>
      <c r="C9557" s="3" t="s">
        <v>23948</v>
      </c>
      <c r="D9557" s="12" t="s">
        <v>24530</v>
      </c>
      <c r="E9557" s="6" t="str">
        <f t="shared" si="498"/>
        <v>module=heolprep</v>
      </c>
      <c r="F9557" s="6" t="str">
        <f t="shared" si="499"/>
        <v>module=ueolprep</v>
      </c>
    </row>
    <row r="9558" spans="1:6" ht="30" customHeight="1">
      <c r="A9558" s="3" t="s">
        <v>2</v>
      </c>
      <c r="B9558" s="3" t="s">
        <v>23425</v>
      </c>
      <c r="C9558" s="3" t="s">
        <v>23949</v>
      </c>
      <c r="D9558" s="12" t="s">
        <v>24531</v>
      </c>
      <c r="E9558" s="6" t="str">
        <f t="shared" si="498"/>
        <v>module=heolprep</v>
      </c>
      <c r="F9558" s="6" t="str">
        <f t="shared" si="499"/>
        <v>module=ueolprep</v>
      </c>
    </row>
    <row r="9559" spans="1:6" ht="30" customHeight="1">
      <c r="A9559" s="3" t="s">
        <v>2</v>
      </c>
      <c r="B9559" s="3" t="s">
        <v>23426</v>
      </c>
      <c r="C9559" s="3" t="s">
        <v>23950</v>
      </c>
      <c r="D9559" s="12" t="s">
        <v>24532</v>
      </c>
      <c r="E9559" s="6" t="str">
        <f t="shared" si="498"/>
        <v>module=heolprep</v>
      </c>
      <c r="F9559" s="6" t="str">
        <f t="shared" si="499"/>
        <v>module=ueolprep</v>
      </c>
    </row>
    <row r="9560" spans="1:6" ht="30" customHeight="1">
      <c r="A9560" s="3" t="s">
        <v>2</v>
      </c>
      <c r="B9560" s="3" t="s">
        <v>23427</v>
      </c>
      <c r="C9560" s="3" t="s">
        <v>23951</v>
      </c>
      <c r="D9560" s="12" t="s">
        <v>24533</v>
      </c>
      <c r="E9560" s="6" t="str">
        <f t="shared" si="498"/>
        <v>module=heolprep</v>
      </c>
      <c r="F9560" s="6" t="str">
        <f t="shared" si="499"/>
        <v>module=ueolprep</v>
      </c>
    </row>
    <row r="9561" spans="1:6" ht="30" customHeight="1">
      <c r="A9561" s="3" t="s">
        <v>2</v>
      </c>
      <c r="B9561" s="3" t="s">
        <v>23428</v>
      </c>
      <c r="C9561" s="3" t="s">
        <v>23952</v>
      </c>
      <c r="D9561" s="12" t="s">
        <v>20951</v>
      </c>
      <c r="E9561" s="6" t="str">
        <f t="shared" si="498"/>
        <v>module=heolprep</v>
      </c>
      <c r="F9561" s="6" t="str">
        <f t="shared" si="499"/>
        <v>module=ueolprep</v>
      </c>
    </row>
    <row r="9562" spans="1:6" ht="30" customHeight="1">
      <c r="A9562" s="3" t="s">
        <v>2</v>
      </c>
      <c r="B9562" s="3" t="s">
        <v>23429</v>
      </c>
      <c r="C9562" s="3" t="s">
        <v>23953</v>
      </c>
      <c r="D9562" s="12" t="s">
        <v>24534</v>
      </c>
      <c r="E9562" s="6" t="str">
        <f t="shared" si="498"/>
        <v>module=heolprep</v>
      </c>
      <c r="F9562" s="6" t="str">
        <f t="shared" si="499"/>
        <v>module=ueolprep</v>
      </c>
    </row>
    <row r="9563" spans="1:6" ht="30" customHeight="1">
      <c r="A9563" s="3" t="s">
        <v>2</v>
      </c>
      <c r="B9563" s="3" t="s">
        <v>23430</v>
      </c>
      <c r="C9563" s="3" t="s">
        <v>23954</v>
      </c>
      <c r="D9563" s="12" t="s">
        <v>24535</v>
      </c>
      <c r="E9563" s="6" t="str">
        <f t="shared" si="498"/>
        <v>module=heolprep</v>
      </c>
      <c r="F9563" s="6" t="str">
        <f t="shared" si="499"/>
        <v>module=ueolprep</v>
      </c>
    </row>
    <row r="9564" spans="1:6" ht="30" customHeight="1">
      <c r="A9564" s="3" t="s">
        <v>2</v>
      </c>
      <c r="B9564" s="3" t="s">
        <v>23431</v>
      </c>
      <c r="C9564" s="3" t="s">
        <v>23955</v>
      </c>
      <c r="D9564" s="12" t="s">
        <v>24536</v>
      </c>
      <c r="E9564" s="6" t="str">
        <f t="shared" si="498"/>
        <v>module=heolprep</v>
      </c>
      <c r="F9564" s="6" t="str">
        <f t="shared" si="499"/>
        <v>module=ueolprep</v>
      </c>
    </row>
    <row r="9565" spans="1:6" ht="30" customHeight="1">
      <c r="A9565" s="3" t="s">
        <v>2</v>
      </c>
      <c r="B9565" s="3" t="s">
        <v>23432</v>
      </c>
      <c r="C9565" s="3" t="s">
        <v>23956</v>
      </c>
      <c r="D9565" s="12" t="s">
        <v>24537</v>
      </c>
      <c r="E9565" s="6" t="str">
        <f t="shared" si="498"/>
        <v>module=heolprep</v>
      </c>
      <c r="F9565" s="6" t="str">
        <f t="shared" si="499"/>
        <v>module=ueolprep</v>
      </c>
    </row>
    <row r="9566" spans="1:6" ht="30" customHeight="1">
      <c r="A9566" s="3" t="s">
        <v>2</v>
      </c>
      <c r="B9566" s="3" t="s">
        <v>23433</v>
      </c>
      <c r="C9566" s="3" t="s">
        <v>23957</v>
      </c>
      <c r="D9566" s="12" t="s">
        <v>24538</v>
      </c>
      <c r="E9566" s="6" t="str">
        <f t="shared" si="498"/>
        <v>module=heolprep</v>
      </c>
      <c r="F9566" s="6" t="str">
        <f t="shared" si="499"/>
        <v>module=ueolprep</v>
      </c>
    </row>
    <row r="9567" spans="1:6" ht="30" customHeight="1">
      <c r="A9567" s="3" t="s">
        <v>2</v>
      </c>
      <c r="B9567" s="3" t="s">
        <v>23434</v>
      </c>
      <c r="C9567" s="3" t="s">
        <v>23958</v>
      </c>
      <c r="D9567" s="12" t="s">
        <v>24539</v>
      </c>
      <c r="E9567" s="6" t="str">
        <f t="shared" si="498"/>
        <v>module=heolprep</v>
      </c>
      <c r="F9567" s="6" t="str">
        <f t="shared" si="499"/>
        <v>module=ueolprep</v>
      </c>
    </row>
    <row r="9568" spans="1:6" ht="30" customHeight="1">
      <c r="A9568" s="3" t="s">
        <v>2</v>
      </c>
      <c r="B9568" s="3" t="s">
        <v>23435</v>
      </c>
      <c r="C9568" s="3" t="s">
        <v>23959</v>
      </c>
      <c r="D9568" s="12" t="s">
        <v>24540</v>
      </c>
      <c r="E9568" s="6" t="str">
        <f t="shared" si="498"/>
        <v>module=heolprep</v>
      </c>
      <c r="F9568" s="6" t="str">
        <f t="shared" si="499"/>
        <v>module=ueolprep</v>
      </c>
    </row>
    <row r="9569" spans="1:6" ht="30" customHeight="1">
      <c r="A9569" s="3" t="s">
        <v>2</v>
      </c>
      <c r="B9569" s="3" t="s">
        <v>23436</v>
      </c>
      <c r="C9569" s="3" t="s">
        <v>23960</v>
      </c>
      <c r="D9569" s="12" t="s">
        <v>24541</v>
      </c>
      <c r="E9569" s="6" t="str">
        <f t="shared" si="498"/>
        <v>module=heolprep</v>
      </c>
      <c r="F9569" s="6" t="str">
        <f t="shared" si="499"/>
        <v>module=ueolprep</v>
      </c>
    </row>
    <row r="9570" spans="1:6" ht="30" customHeight="1">
      <c r="A9570" s="3" t="s">
        <v>2</v>
      </c>
      <c r="B9570" s="3" t="s">
        <v>23437</v>
      </c>
      <c r="C9570" s="3" t="s">
        <v>23961</v>
      </c>
      <c r="D9570" s="12" t="s">
        <v>24542</v>
      </c>
      <c r="E9570" s="6" t="str">
        <f t="shared" si="498"/>
        <v>module=heolprep</v>
      </c>
      <c r="F9570" s="6" t="str">
        <f t="shared" si="499"/>
        <v>module=ueolprep</v>
      </c>
    </row>
    <row r="9571" spans="1:6" ht="30" customHeight="1">
      <c r="A9571" s="3" t="s">
        <v>2</v>
      </c>
      <c r="B9571" s="3" t="s">
        <v>23438</v>
      </c>
      <c r="C9571" s="3" t="s">
        <v>23962</v>
      </c>
      <c r="D9571" s="12" t="s">
        <v>24543</v>
      </c>
      <c r="E9571" s="6" t="str">
        <f>HYPERLINK("http://www.ssc.wisc.edu/wlsresearch/documentation/waves/?wave=spouse2k&amp;module=hreli","module=hreli")</f>
        <v>module=hreli</v>
      </c>
      <c r="F9571" s="6" t="str">
        <f>HYPERLINK("http://www.ssc.wisc.edu/wlsresearch/documentation/waves/?wave=sibspouse2k&amp;module=ureli","module=ureli")</f>
        <v>module=ureli</v>
      </c>
    </row>
    <row r="9572" spans="1:6" ht="30" customHeight="1">
      <c r="A9572" s="3" t="s">
        <v>2</v>
      </c>
      <c r="B9572" s="3" t="s">
        <v>23439</v>
      </c>
      <c r="C9572" s="3" t="s">
        <v>23963</v>
      </c>
      <c r="D9572" s="12" t="s">
        <v>24544</v>
      </c>
      <c r="E9572" s="6" t="str">
        <f>HYPERLINK("http://www.ssc.wisc.edu/wlsresearch/documentation/waves/?wave=spouse2k&amp;module=hreli","module=hreli")</f>
        <v>module=hreli</v>
      </c>
      <c r="F9572" s="6" t="str">
        <f>HYPERLINK("http://www.ssc.wisc.edu/wlsresearch/documentation/waves/?wave=sibspouse2k&amp;module=ureli","module=ureli")</f>
        <v>module=ureli</v>
      </c>
    </row>
    <row r="9573" spans="1:6" ht="30" customHeight="1">
      <c r="A9573" s="3" t="s">
        <v>2</v>
      </c>
      <c r="B9573" s="3" t="s">
        <v>23440</v>
      </c>
      <c r="C9573" s="3" t="s">
        <v>23964</v>
      </c>
      <c r="D9573" s="12" t="s">
        <v>24545</v>
      </c>
      <c r="E9573" s="6" t="str">
        <f>HYPERLINK("http://www.ssc.wisc.edu/wlsresearch/documentation/waves/?wave=spouse2k&amp;module=hreli","module=hreli")</f>
        <v>module=hreli</v>
      </c>
      <c r="F9573" s="6" t="str">
        <f>HYPERLINK("http://www.ssc.wisc.edu/wlsresearch/documentation/waves/?wave=sibspouse2k&amp;module=ureli","module=ureli")</f>
        <v>module=ureli</v>
      </c>
    </row>
    <row r="9574" spans="1:6" ht="30" customHeight="1">
      <c r="A9574" s="3" t="s">
        <v>2</v>
      </c>
      <c r="B9574" s="3" t="s">
        <v>23441</v>
      </c>
      <c r="C9574" s="3" t="s">
        <v>23965</v>
      </c>
      <c r="D9574" s="12" t="s">
        <v>20798</v>
      </c>
      <c r="E9574" s="6" t="str">
        <f>HYPERLINK("http://www.ssc.wisc.edu/wlsresearch/documentation/waves/?wave=spouse2k&amp;module=hreli","module=hreli")</f>
        <v>module=hreli</v>
      </c>
      <c r="F9574" s="6" t="str">
        <f>HYPERLINK("http://www.ssc.wisc.edu/wlsresearch/documentation/waves/?wave=sibspouse2k&amp;module=ureli","module=ureli")</f>
        <v>module=ureli</v>
      </c>
    </row>
    <row r="9575" spans="1:6" ht="30" customHeight="1">
      <c r="A9575" s="3" t="s">
        <v>2</v>
      </c>
      <c r="B9575" s="3" t="s">
        <v>23442</v>
      </c>
      <c r="C9575" s="3" t="s">
        <v>23966</v>
      </c>
      <c r="D9575" s="12" t="s">
        <v>20803</v>
      </c>
      <c r="E9575" s="6" t="str">
        <f t="shared" ref="E9575:E9601" si="500">HYPERLINK("http://www.ssc.wisc.edu/wlsresearch/documentation/waves/?wave=spouse2k&amp;module=hinet","module=hinet")</f>
        <v>module=hinet</v>
      </c>
      <c r="F9575" s="6" t="str">
        <f t="shared" ref="F9575:F9601" si="501">HYPERLINK("http://www.ssc.wisc.edu/wlsresearch/documentation/waves/?wave=sibspouse2k&amp;module=uinet","module=uinet")</f>
        <v>module=uinet</v>
      </c>
    </row>
    <row r="9576" spans="1:6" ht="30" customHeight="1">
      <c r="A9576" s="3" t="s">
        <v>2</v>
      </c>
      <c r="B9576" s="3" t="s">
        <v>23443</v>
      </c>
      <c r="C9576" s="3" t="s">
        <v>23967</v>
      </c>
      <c r="D9576" s="12" t="s">
        <v>20804</v>
      </c>
      <c r="E9576" s="6" t="str">
        <f t="shared" si="500"/>
        <v>module=hinet</v>
      </c>
      <c r="F9576" s="6" t="str">
        <f t="shared" si="501"/>
        <v>module=uinet</v>
      </c>
    </row>
    <row r="9577" spans="1:6" ht="30" customHeight="1">
      <c r="A9577" s="3" t="s">
        <v>2</v>
      </c>
      <c r="B9577" s="3" t="s">
        <v>23444</v>
      </c>
      <c r="C9577" s="3" t="s">
        <v>23968</v>
      </c>
      <c r="D9577" s="12" t="s">
        <v>20805</v>
      </c>
      <c r="E9577" s="6" t="str">
        <f t="shared" si="500"/>
        <v>module=hinet</v>
      </c>
      <c r="F9577" s="6" t="str">
        <f t="shared" si="501"/>
        <v>module=uinet</v>
      </c>
    </row>
    <row r="9578" spans="1:6" ht="30" customHeight="1">
      <c r="A9578" s="3" t="s">
        <v>2</v>
      </c>
      <c r="B9578" s="3" t="s">
        <v>23445</v>
      </c>
      <c r="C9578" s="3" t="s">
        <v>23969</v>
      </c>
      <c r="D9578" s="12" t="s">
        <v>24546</v>
      </c>
      <c r="E9578" s="6" t="str">
        <f t="shared" si="500"/>
        <v>module=hinet</v>
      </c>
      <c r="F9578" s="6" t="str">
        <f t="shared" si="501"/>
        <v>module=uinet</v>
      </c>
    </row>
    <row r="9579" spans="1:6" ht="30" customHeight="1">
      <c r="A9579" s="3" t="s">
        <v>2</v>
      </c>
      <c r="B9579" s="3" t="s">
        <v>23446</v>
      </c>
      <c r="C9579" s="3" t="s">
        <v>23970</v>
      </c>
      <c r="D9579" s="12" t="s">
        <v>20807</v>
      </c>
      <c r="E9579" s="6" t="str">
        <f t="shared" si="500"/>
        <v>module=hinet</v>
      </c>
      <c r="F9579" s="6" t="str">
        <f t="shared" si="501"/>
        <v>module=uinet</v>
      </c>
    </row>
    <row r="9580" spans="1:6" ht="30" customHeight="1">
      <c r="A9580" s="3" t="s">
        <v>2</v>
      </c>
      <c r="B9580" s="3" t="s">
        <v>23447</v>
      </c>
      <c r="C9580" s="3" t="s">
        <v>23971</v>
      </c>
      <c r="D9580" s="12" t="s">
        <v>24547</v>
      </c>
      <c r="E9580" s="6" t="str">
        <f t="shared" si="500"/>
        <v>module=hinet</v>
      </c>
      <c r="F9580" s="6" t="str">
        <f t="shared" si="501"/>
        <v>module=uinet</v>
      </c>
    </row>
    <row r="9581" spans="1:6" ht="30" customHeight="1">
      <c r="A9581" s="3" t="s">
        <v>2</v>
      </c>
      <c r="B9581" s="3" t="s">
        <v>23448</v>
      </c>
      <c r="C9581" s="3" t="s">
        <v>23972</v>
      </c>
      <c r="D9581" s="12" t="s">
        <v>20809</v>
      </c>
      <c r="E9581" s="6" t="str">
        <f t="shared" si="500"/>
        <v>module=hinet</v>
      </c>
      <c r="F9581" s="6" t="str">
        <f t="shared" si="501"/>
        <v>module=uinet</v>
      </c>
    </row>
    <row r="9582" spans="1:6" ht="30" customHeight="1">
      <c r="A9582" s="3" t="s">
        <v>2</v>
      </c>
      <c r="B9582" s="3" t="s">
        <v>23449</v>
      </c>
      <c r="C9582" s="3" t="s">
        <v>23973</v>
      </c>
      <c r="D9582" s="12" t="s">
        <v>20810</v>
      </c>
      <c r="E9582" s="6" t="str">
        <f t="shared" si="500"/>
        <v>module=hinet</v>
      </c>
      <c r="F9582" s="6" t="str">
        <f t="shared" si="501"/>
        <v>module=uinet</v>
      </c>
    </row>
    <row r="9583" spans="1:6" ht="30" customHeight="1">
      <c r="A9583" s="3" t="s">
        <v>2</v>
      </c>
      <c r="B9583" s="3" t="s">
        <v>23450</v>
      </c>
      <c r="C9583" s="3" t="s">
        <v>23974</v>
      </c>
      <c r="D9583" s="12" t="s">
        <v>24548</v>
      </c>
      <c r="E9583" s="6" t="str">
        <f t="shared" si="500"/>
        <v>module=hinet</v>
      </c>
      <c r="F9583" s="6" t="str">
        <f t="shared" si="501"/>
        <v>module=uinet</v>
      </c>
    </row>
    <row r="9584" spans="1:6" ht="30" customHeight="1">
      <c r="A9584" s="3" t="s">
        <v>2</v>
      </c>
      <c r="B9584" s="3" t="s">
        <v>23451</v>
      </c>
      <c r="C9584" s="3" t="s">
        <v>23975</v>
      </c>
      <c r="D9584" s="12" t="s">
        <v>20812</v>
      </c>
      <c r="E9584" s="6" t="str">
        <f t="shared" si="500"/>
        <v>module=hinet</v>
      </c>
      <c r="F9584" s="6" t="str">
        <f t="shared" si="501"/>
        <v>module=uinet</v>
      </c>
    </row>
    <row r="9585" spans="1:6" ht="30" customHeight="1">
      <c r="A9585" s="3" t="s">
        <v>2</v>
      </c>
      <c r="B9585" s="3" t="s">
        <v>23452</v>
      </c>
      <c r="C9585" s="3" t="s">
        <v>23976</v>
      </c>
      <c r="D9585" s="12" t="s">
        <v>20813</v>
      </c>
      <c r="E9585" s="6" t="str">
        <f t="shared" si="500"/>
        <v>module=hinet</v>
      </c>
      <c r="F9585" s="6" t="str">
        <f t="shared" si="501"/>
        <v>module=uinet</v>
      </c>
    </row>
    <row r="9586" spans="1:6" ht="30" customHeight="1">
      <c r="A9586" s="3" t="s">
        <v>2</v>
      </c>
      <c r="B9586" s="3" t="s">
        <v>23453</v>
      </c>
      <c r="C9586" s="3" t="s">
        <v>23977</v>
      </c>
      <c r="D9586" s="12" t="s">
        <v>20814</v>
      </c>
      <c r="E9586" s="6" t="str">
        <f t="shared" si="500"/>
        <v>module=hinet</v>
      </c>
      <c r="F9586" s="6" t="str">
        <f t="shared" si="501"/>
        <v>module=uinet</v>
      </c>
    </row>
    <row r="9587" spans="1:6" ht="30" customHeight="1">
      <c r="A9587" s="3" t="s">
        <v>2</v>
      </c>
      <c r="B9587" s="3" t="s">
        <v>23454</v>
      </c>
      <c r="C9587" s="3" t="s">
        <v>23978</v>
      </c>
      <c r="D9587" s="12" t="s">
        <v>20815</v>
      </c>
      <c r="E9587" s="6" t="str">
        <f t="shared" si="500"/>
        <v>module=hinet</v>
      </c>
      <c r="F9587" s="6" t="str">
        <f t="shared" si="501"/>
        <v>module=uinet</v>
      </c>
    </row>
    <row r="9588" spans="1:6" ht="30" customHeight="1">
      <c r="A9588" s="3" t="s">
        <v>2</v>
      </c>
      <c r="B9588" s="3" t="s">
        <v>23455</v>
      </c>
      <c r="C9588" s="3" t="s">
        <v>23979</v>
      </c>
      <c r="D9588" s="12" t="s">
        <v>24549</v>
      </c>
      <c r="E9588" s="6" t="str">
        <f t="shared" si="500"/>
        <v>module=hinet</v>
      </c>
      <c r="F9588" s="6" t="str">
        <f t="shared" si="501"/>
        <v>module=uinet</v>
      </c>
    </row>
    <row r="9589" spans="1:6" ht="30" customHeight="1">
      <c r="A9589" s="3" t="s">
        <v>2</v>
      </c>
      <c r="B9589" s="3" t="s">
        <v>23456</v>
      </c>
      <c r="C9589" s="3" t="s">
        <v>23980</v>
      </c>
      <c r="D9589" s="12" t="s">
        <v>20817</v>
      </c>
      <c r="E9589" s="6" t="str">
        <f t="shared" si="500"/>
        <v>module=hinet</v>
      </c>
      <c r="F9589" s="6" t="str">
        <f t="shared" si="501"/>
        <v>module=uinet</v>
      </c>
    </row>
    <row r="9590" spans="1:6" ht="30" customHeight="1">
      <c r="A9590" s="3" t="s">
        <v>2</v>
      </c>
      <c r="B9590" s="3" t="s">
        <v>23457</v>
      </c>
      <c r="C9590" s="3" t="s">
        <v>23981</v>
      </c>
      <c r="D9590" s="12" t="s">
        <v>24550</v>
      </c>
      <c r="E9590" s="6" t="str">
        <f t="shared" si="500"/>
        <v>module=hinet</v>
      </c>
      <c r="F9590" s="6" t="str">
        <f t="shared" si="501"/>
        <v>module=uinet</v>
      </c>
    </row>
    <row r="9591" spans="1:6" ht="30" customHeight="1">
      <c r="A9591" s="3" t="s">
        <v>2</v>
      </c>
      <c r="B9591" s="3" t="s">
        <v>23458</v>
      </c>
      <c r="C9591" s="3" t="s">
        <v>23982</v>
      </c>
      <c r="D9591" s="12" t="s">
        <v>24551</v>
      </c>
      <c r="E9591" s="6" t="str">
        <f t="shared" si="500"/>
        <v>module=hinet</v>
      </c>
      <c r="F9591" s="6" t="str">
        <f t="shared" si="501"/>
        <v>module=uinet</v>
      </c>
    </row>
    <row r="9592" spans="1:6" ht="30" customHeight="1">
      <c r="A9592" s="3" t="s">
        <v>2</v>
      </c>
      <c r="B9592" s="3" t="s">
        <v>23459</v>
      </c>
      <c r="C9592" s="3" t="s">
        <v>23983</v>
      </c>
      <c r="D9592" s="12" t="s">
        <v>24552</v>
      </c>
      <c r="E9592" s="6" t="str">
        <f t="shared" si="500"/>
        <v>module=hinet</v>
      </c>
      <c r="F9592" s="6" t="str">
        <f t="shared" si="501"/>
        <v>module=uinet</v>
      </c>
    </row>
    <row r="9593" spans="1:6" ht="30" customHeight="1">
      <c r="A9593" s="3" t="s">
        <v>2</v>
      </c>
      <c r="B9593" s="3" t="s">
        <v>23460</v>
      </c>
      <c r="C9593" s="3" t="s">
        <v>23984</v>
      </c>
      <c r="D9593" s="12" t="s">
        <v>24553</v>
      </c>
      <c r="E9593" s="6" t="str">
        <f t="shared" si="500"/>
        <v>module=hinet</v>
      </c>
      <c r="F9593" s="6" t="str">
        <f t="shared" si="501"/>
        <v>module=uinet</v>
      </c>
    </row>
    <row r="9594" spans="1:6" ht="30" customHeight="1">
      <c r="A9594" s="3" t="s">
        <v>2</v>
      </c>
      <c r="B9594" s="3" t="s">
        <v>23461</v>
      </c>
      <c r="C9594" s="3" t="s">
        <v>23985</v>
      </c>
      <c r="D9594" s="12" t="s">
        <v>24554</v>
      </c>
      <c r="E9594" s="6" t="str">
        <f t="shared" si="500"/>
        <v>module=hinet</v>
      </c>
      <c r="F9594" s="6" t="str">
        <f t="shared" si="501"/>
        <v>module=uinet</v>
      </c>
    </row>
    <row r="9595" spans="1:6" ht="30" customHeight="1">
      <c r="A9595" s="3" t="s">
        <v>2</v>
      </c>
      <c r="B9595" s="3" t="s">
        <v>23462</v>
      </c>
      <c r="C9595" s="3" t="s">
        <v>23986</v>
      </c>
      <c r="D9595" s="12" t="s">
        <v>20825</v>
      </c>
      <c r="E9595" s="6" t="str">
        <f t="shared" si="500"/>
        <v>module=hinet</v>
      </c>
      <c r="F9595" s="6" t="str">
        <f t="shared" si="501"/>
        <v>module=uinet</v>
      </c>
    </row>
    <row r="9596" spans="1:6" ht="30" customHeight="1">
      <c r="A9596" s="3" t="s">
        <v>2</v>
      </c>
      <c r="B9596" s="3" t="s">
        <v>23463</v>
      </c>
      <c r="C9596" s="3" t="s">
        <v>23987</v>
      </c>
      <c r="D9596" s="12" t="s">
        <v>24555</v>
      </c>
      <c r="E9596" s="6" t="str">
        <f t="shared" si="500"/>
        <v>module=hinet</v>
      </c>
      <c r="F9596" s="6" t="str">
        <f t="shared" si="501"/>
        <v>module=uinet</v>
      </c>
    </row>
    <row r="9597" spans="1:6" ht="30" customHeight="1">
      <c r="A9597" s="3" t="s">
        <v>2</v>
      </c>
      <c r="B9597" s="3" t="s">
        <v>23464</v>
      </c>
      <c r="C9597" s="3" t="s">
        <v>23988</v>
      </c>
      <c r="D9597" s="12" t="s">
        <v>24556</v>
      </c>
      <c r="E9597" s="6" t="str">
        <f t="shared" si="500"/>
        <v>module=hinet</v>
      </c>
      <c r="F9597" s="6" t="str">
        <f t="shared" si="501"/>
        <v>module=uinet</v>
      </c>
    </row>
    <row r="9598" spans="1:6" ht="30" customHeight="1">
      <c r="A9598" s="3" t="s">
        <v>2</v>
      </c>
      <c r="B9598" s="3" t="s">
        <v>23465</v>
      </c>
      <c r="C9598" s="3" t="s">
        <v>23989</v>
      </c>
      <c r="D9598" s="12" t="s">
        <v>24557</v>
      </c>
      <c r="E9598" s="6" t="str">
        <f t="shared" si="500"/>
        <v>module=hinet</v>
      </c>
      <c r="F9598" s="6" t="str">
        <f t="shared" si="501"/>
        <v>module=uinet</v>
      </c>
    </row>
    <row r="9599" spans="1:6" ht="30" customHeight="1">
      <c r="A9599" s="3" t="s">
        <v>2</v>
      </c>
      <c r="B9599" s="3" t="s">
        <v>23466</v>
      </c>
      <c r="C9599" s="3" t="s">
        <v>23990</v>
      </c>
      <c r="D9599" s="12" t="s">
        <v>24558</v>
      </c>
      <c r="E9599" s="6" t="str">
        <f t="shared" si="500"/>
        <v>module=hinet</v>
      </c>
      <c r="F9599" s="6" t="str">
        <f t="shared" si="501"/>
        <v>module=uinet</v>
      </c>
    </row>
    <row r="9600" spans="1:6" ht="30" customHeight="1">
      <c r="A9600" s="3" t="s">
        <v>2</v>
      </c>
      <c r="B9600" s="3" t="s">
        <v>23467</v>
      </c>
      <c r="C9600" s="3" t="s">
        <v>23991</v>
      </c>
      <c r="D9600" s="12" t="s">
        <v>24559</v>
      </c>
      <c r="E9600" s="6" t="str">
        <f t="shared" si="500"/>
        <v>module=hinet</v>
      </c>
      <c r="F9600" s="6" t="str">
        <f t="shared" si="501"/>
        <v>module=uinet</v>
      </c>
    </row>
    <row r="9601" spans="1:6" ht="30" customHeight="1">
      <c r="A9601" s="3" t="s">
        <v>2</v>
      </c>
      <c r="B9601" s="3" t="s">
        <v>23468</v>
      </c>
      <c r="C9601" s="3" t="s">
        <v>23992</v>
      </c>
      <c r="D9601" s="12" t="s">
        <v>24560</v>
      </c>
      <c r="E9601" s="6" t="str">
        <f t="shared" si="500"/>
        <v>module=hinet</v>
      </c>
      <c r="F9601" s="6" t="str">
        <f t="shared" si="501"/>
        <v>module=uinet</v>
      </c>
    </row>
    <row r="9602" spans="1:6" ht="30" customHeight="1">
      <c r="A9602" s="3" t="s">
        <v>2</v>
      </c>
      <c r="B9602" s="3" t="s">
        <v>23469</v>
      </c>
      <c r="C9602" s="3" t="s">
        <v>23993</v>
      </c>
      <c r="D9602" s="12" t="s">
        <v>24561</v>
      </c>
      <c r="E9602" s="6" t="str">
        <f t="shared" ref="E9602:E9611" si="502">HYPERLINK("http://www.ssc.wisc.edu/wlsresearch/documentation/waves/?wave=spouse2k&amp;module=hretir","module=hretir")</f>
        <v>module=hretir</v>
      </c>
      <c r="F9602" s="6" t="str">
        <f t="shared" ref="F9602:F9611" si="503">HYPERLINK("http://www.ssc.wisc.edu/wlsresearch/documentation/waves/?wave=sibspouse2k&amp;module=uretir","module=uretir")</f>
        <v>module=uretir</v>
      </c>
    </row>
    <row r="9603" spans="1:6" ht="30" customHeight="1">
      <c r="A9603" s="3" t="s">
        <v>2</v>
      </c>
      <c r="B9603" s="3" t="s">
        <v>23470</v>
      </c>
      <c r="C9603" s="3" t="s">
        <v>23994</v>
      </c>
      <c r="D9603" s="12" t="s">
        <v>24562</v>
      </c>
      <c r="E9603" s="6" t="str">
        <f t="shared" si="502"/>
        <v>module=hretir</v>
      </c>
      <c r="F9603" s="6" t="str">
        <f t="shared" si="503"/>
        <v>module=uretir</v>
      </c>
    </row>
    <row r="9604" spans="1:6" ht="30" customHeight="1">
      <c r="A9604" s="3" t="s">
        <v>2</v>
      </c>
      <c r="B9604" s="3" t="s">
        <v>23471</v>
      </c>
      <c r="C9604" s="3" t="s">
        <v>23995</v>
      </c>
      <c r="D9604" s="12" t="s">
        <v>24563</v>
      </c>
      <c r="E9604" s="6" t="str">
        <f t="shared" si="502"/>
        <v>module=hretir</v>
      </c>
      <c r="F9604" s="6" t="str">
        <f t="shared" si="503"/>
        <v>module=uretir</v>
      </c>
    </row>
    <row r="9605" spans="1:6" ht="30" customHeight="1">
      <c r="A9605" s="3" t="s">
        <v>2</v>
      </c>
      <c r="B9605" s="3" t="s">
        <v>23472</v>
      </c>
      <c r="C9605" s="3" t="s">
        <v>23996</v>
      </c>
      <c r="D9605" s="12" t="s">
        <v>24564</v>
      </c>
      <c r="E9605" s="6" t="str">
        <f t="shared" si="502"/>
        <v>module=hretir</v>
      </c>
      <c r="F9605" s="6" t="str">
        <f t="shared" si="503"/>
        <v>module=uretir</v>
      </c>
    </row>
    <row r="9606" spans="1:6" ht="30" customHeight="1">
      <c r="A9606" s="3" t="s">
        <v>2</v>
      </c>
      <c r="B9606" s="3" t="s">
        <v>23473</v>
      </c>
      <c r="C9606" s="3" t="s">
        <v>23997</v>
      </c>
      <c r="D9606" s="12" t="s">
        <v>24565</v>
      </c>
      <c r="E9606" s="6" t="str">
        <f t="shared" si="502"/>
        <v>module=hretir</v>
      </c>
      <c r="F9606" s="6" t="str">
        <f t="shared" si="503"/>
        <v>module=uretir</v>
      </c>
    </row>
    <row r="9607" spans="1:6" ht="30" customHeight="1">
      <c r="A9607" s="3" t="s">
        <v>2</v>
      </c>
      <c r="B9607" s="3" t="s">
        <v>23474</v>
      </c>
      <c r="C9607" s="3" t="s">
        <v>23998</v>
      </c>
      <c r="D9607" s="12" t="s">
        <v>24566</v>
      </c>
      <c r="E9607" s="6" t="str">
        <f t="shared" si="502"/>
        <v>module=hretir</v>
      </c>
      <c r="F9607" s="6" t="str">
        <f t="shared" si="503"/>
        <v>module=uretir</v>
      </c>
    </row>
    <row r="9608" spans="1:6" ht="30" customHeight="1">
      <c r="A9608" s="3" t="s">
        <v>2</v>
      </c>
      <c r="B9608" s="3" t="s">
        <v>23475</v>
      </c>
      <c r="C9608" s="3" t="s">
        <v>23999</v>
      </c>
      <c r="D9608" s="12" t="s">
        <v>24567</v>
      </c>
      <c r="E9608" s="6" t="str">
        <f t="shared" si="502"/>
        <v>module=hretir</v>
      </c>
      <c r="F9608" s="6" t="str">
        <f t="shared" si="503"/>
        <v>module=uretir</v>
      </c>
    </row>
    <row r="9609" spans="1:6" ht="30" customHeight="1">
      <c r="A9609" s="3" t="s">
        <v>2</v>
      </c>
      <c r="B9609" s="3" t="s">
        <v>23476</v>
      </c>
      <c r="C9609" s="3" t="s">
        <v>24000</v>
      </c>
      <c r="D9609" s="12" t="s">
        <v>24568</v>
      </c>
      <c r="E9609" s="6" t="str">
        <f t="shared" si="502"/>
        <v>module=hretir</v>
      </c>
      <c r="F9609" s="6" t="str">
        <f t="shared" si="503"/>
        <v>module=uretir</v>
      </c>
    </row>
    <row r="9610" spans="1:6" ht="30" customHeight="1">
      <c r="A9610" s="3" t="s">
        <v>2</v>
      </c>
      <c r="B9610" s="3" t="s">
        <v>23477</v>
      </c>
      <c r="C9610" s="3" t="s">
        <v>24001</v>
      </c>
      <c r="D9610" s="12" t="s">
        <v>24569</v>
      </c>
      <c r="E9610" s="6" t="str">
        <f t="shared" si="502"/>
        <v>module=hretir</v>
      </c>
      <c r="F9610" s="6" t="str">
        <f t="shared" si="503"/>
        <v>module=uretir</v>
      </c>
    </row>
    <row r="9611" spans="1:6" ht="30" customHeight="1">
      <c r="A9611" s="3" t="s">
        <v>2</v>
      </c>
      <c r="B9611" s="3" t="s">
        <v>23478</v>
      </c>
      <c r="C9611" s="3" t="s">
        <v>24002</v>
      </c>
      <c r="D9611" s="12" t="s">
        <v>24570</v>
      </c>
      <c r="E9611" s="6" t="str">
        <f t="shared" si="502"/>
        <v>module=hretir</v>
      </c>
      <c r="F9611" s="6" t="str">
        <f t="shared" si="503"/>
        <v>module=uretir</v>
      </c>
    </row>
    <row r="9612" spans="1:6" ht="30" customHeight="1">
      <c r="A9612" s="3" t="s">
        <v>2</v>
      </c>
      <c r="B9612" s="3" t="s">
        <v>23479</v>
      </c>
      <c r="C9612" s="3" t="s">
        <v>24003</v>
      </c>
      <c r="D9612" s="12" t="s">
        <v>24571</v>
      </c>
      <c r="E9612" s="6" t="str">
        <f>HYPERLINK("http://www.ssc.wisc.edu/wlsresearch/documentation/waves/?wave=spouse2k&amp;module=hicd10","module=hicd10")</f>
        <v>module=hicd10</v>
      </c>
      <c r="F9612" s="6" t="str">
        <f>HYPERLINK("http://www.ssc.wisc.edu/wlsresearch/documentation/waves/?wave=sibspouse2k&amp;module=uicd10","module=uicd10")</f>
        <v>module=uicd10</v>
      </c>
    </row>
    <row r="9613" spans="1:6" ht="30" customHeight="1">
      <c r="A9613" s="3" t="s">
        <v>2</v>
      </c>
      <c r="B9613" s="3" t="s">
        <v>23480</v>
      </c>
      <c r="C9613" s="3" t="s">
        <v>24004</v>
      </c>
      <c r="D9613" s="12" t="s">
        <v>24572</v>
      </c>
      <c r="E9613" s="6" t="str">
        <f>HYPERLINK("http://www.ssc.wisc.edu/wlsresearch/documentation/waves/?wave=spouse2k&amp;module=hicd10","module=hicd10")</f>
        <v>module=hicd10</v>
      </c>
      <c r="F9613" s="6" t="str">
        <f>HYPERLINK("http://www.ssc.wisc.edu/wlsresearch/documentation/waves/?wave=sibspouse2k&amp;module=uicd10","module=uicd10")</f>
        <v>module=uicd10</v>
      </c>
    </row>
    <row r="9614" spans="1:6" ht="30" customHeight="1">
      <c r="A9614" s="3" t="s">
        <v>2</v>
      </c>
      <c r="B9614" s="3" t="s">
        <v>23481</v>
      </c>
      <c r="C9614" s="3" t="s">
        <v>24005</v>
      </c>
      <c r="D9614" s="12" t="s">
        <v>24573</v>
      </c>
      <c r="E9614" s="6" t="str">
        <f>HYPERLINK("http://www.ssc.wisc.edu/wlsresearch/documentation/waves/?wave=spouse2k&amp;module=hicd10","module=hicd10")</f>
        <v>module=hicd10</v>
      </c>
      <c r="F9614" s="6" t="str">
        <f>HYPERLINK("http://www.ssc.wisc.edu/wlsresearch/documentation/waves/?wave=sibspouse2k&amp;module=uicd10","module=uicd10")</f>
        <v>module=uicd10</v>
      </c>
    </row>
    <row r="9615" spans="1:6" ht="30" customHeight="1">
      <c r="A9615" s="3" t="s">
        <v>2</v>
      </c>
      <c r="B9615" s="3" t="s">
        <v>23482</v>
      </c>
      <c r="C9615" s="3" t="s">
        <v>24006</v>
      </c>
      <c r="D9615" s="12" t="s">
        <v>24574</v>
      </c>
      <c r="E9615" s="6" t="str">
        <f>HYPERLINK("http://www.ssc.wisc.edu/wlsresearch/documentation/waves/?wave=spouse2k&amp;module=hicd10","module=hicd10")</f>
        <v>module=hicd10</v>
      </c>
      <c r="F9615" s="6" t="str">
        <f>HYPERLINK("http://www.ssc.wisc.edu/wlsresearch/documentation/waves/?wave=sibspouse2k&amp;module=uicd10","module=uicd10")</f>
        <v>module=uicd10</v>
      </c>
    </row>
    <row r="9616" spans="1:6" ht="30" customHeight="1">
      <c r="A9616" s="3" t="s">
        <v>2</v>
      </c>
      <c r="B9616" s="3" t="s">
        <v>23483</v>
      </c>
      <c r="C9616" s="3" t="s">
        <v>24007</v>
      </c>
      <c r="D9616" s="12" t="s">
        <v>24575</v>
      </c>
      <c r="E9616" s="6" t="str">
        <f>HYPERLINK("http://www.ssc.wisc.edu/wlsresearch/documentation/waves/?wave=spouse2k&amp;module=hicd10","module=hicd10")</f>
        <v>module=hicd10</v>
      </c>
      <c r="F9616" s="6" t="str">
        <f>HYPERLINK("http://www.ssc.wisc.edu/wlsresearch/documentation/waves/?wave=sibspouse2k&amp;module=uicd10","module=uicd10")</f>
        <v>module=uicd10</v>
      </c>
    </row>
    <row r="9617" spans="1:6" ht="30" customHeight="1">
      <c r="A9617" s="3" t="s">
        <v>4</v>
      </c>
      <c r="B9617" s="3" t="s">
        <v>42686</v>
      </c>
      <c r="C9617" s="3" t="s">
        <v>42686</v>
      </c>
      <c r="D9617" s="12" t="s">
        <v>42702</v>
      </c>
      <c r="E9617" s="3" t="s">
        <v>114</v>
      </c>
      <c r="F9617" s="6" t="str">
        <f t="shared" ref="F9617:F9630" si="504">HYPERLINK("http://www.ssc.wisc.edu/wlsresearch/documentation/waves/?wave=sibspouse2k&amp;module=uncat","module=uncat")</f>
        <v>module=uncat</v>
      </c>
    </row>
    <row r="9618" spans="1:6" ht="30" customHeight="1">
      <c r="A9618" s="3" t="s">
        <v>4</v>
      </c>
      <c r="B9618" s="3" t="s">
        <v>42687</v>
      </c>
      <c r="C9618" s="3" t="s">
        <v>42687</v>
      </c>
      <c r="D9618" s="12" t="s">
        <v>22750</v>
      </c>
      <c r="E9618" s="3" t="s">
        <v>114</v>
      </c>
      <c r="F9618" s="6" t="str">
        <f t="shared" si="504"/>
        <v>module=uncat</v>
      </c>
    </row>
    <row r="9619" spans="1:6" ht="30" customHeight="1">
      <c r="A9619" s="3" t="s">
        <v>4</v>
      </c>
      <c r="B9619" s="3" t="s">
        <v>42688</v>
      </c>
      <c r="C9619" s="3" t="s">
        <v>42688</v>
      </c>
      <c r="D9619" s="12" t="s">
        <v>22751</v>
      </c>
      <c r="E9619" s="3" t="s">
        <v>114</v>
      </c>
      <c r="F9619" s="6" t="str">
        <f t="shared" si="504"/>
        <v>module=uncat</v>
      </c>
    </row>
    <row r="9620" spans="1:6" ht="30" customHeight="1">
      <c r="A9620" s="3" t="s">
        <v>4</v>
      </c>
      <c r="B9620" s="3" t="s">
        <v>42689</v>
      </c>
      <c r="C9620" s="3" t="s">
        <v>42689</v>
      </c>
      <c r="D9620" s="12" t="s">
        <v>22752</v>
      </c>
      <c r="E9620" s="3" t="s">
        <v>114</v>
      </c>
      <c r="F9620" s="6" t="str">
        <f t="shared" si="504"/>
        <v>module=uncat</v>
      </c>
    </row>
    <row r="9621" spans="1:6" ht="30" customHeight="1">
      <c r="A9621" s="3" t="s">
        <v>4</v>
      </c>
      <c r="B9621" s="3" t="s">
        <v>42690</v>
      </c>
      <c r="C9621" s="3" t="s">
        <v>42690</v>
      </c>
      <c r="D9621" s="12" t="s">
        <v>22753</v>
      </c>
      <c r="E9621" s="3" t="s">
        <v>114</v>
      </c>
      <c r="F9621" s="6" t="str">
        <f t="shared" si="504"/>
        <v>module=uncat</v>
      </c>
    </row>
    <row r="9622" spans="1:6" ht="30" customHeight="1">
      <c r="A9622" s="3" t="s">
        <v>4</v>
      </c>
      <c r="B9622" s="3" t="s">
        <v>42691</v>
      </c>
      <c r="C9622" s="3" t="s">
        <v>42691</v>
      </c>
      <c r="D9622" s="12" t="s">
        <v>22752</v>
      </c>
      <c r="E9622" s="3" t="s">
        <v>114</v>
      </c>
      <c r="F9622" s="6" t="str">
        <f t="shared" si="504"/>
        <v>module=uncat</v>
      </c>
    </row>
    <row r="9623" spans="1:6" ht="30" customHeight="1">
      <c r="A9623" s="3" t="s">
        <v>4</v>
      </c>
      <c r="B9623" s="3" t="s">
        <v>42692</v>
      </c>
      <c r="C9623" s="3" t="s">
        <v>42692</v>
      </c>
      <c r="D9623" s="12" t="s">
        <v>22754</v>
      </c>
      <c r="E9623" s="3" t="s">
        <v>114</v>
      </c>
      <c r="F9623" s="6" t="str">
        <f t="shared" si="504"/>
        <v>module=uncat</v>
      </c>
    </row>
    <row r="9624" spans="1:6" ht="30" customHeight="1">
      <c r="A9624" s="3" t="s">
        <v>4</v>
      </c>
      <c r="B9624" s="3" t="s">
        <v>42693</v>
      </c>
      <c r="C9624" s="3" t="s">
        <v>42693</v>
      </c>
      <c r="D9624" s="12" t="s">
        <v>22755</v>
      </c>
      <c r="E9624" s="3" t="s">
        <v>114</v>
      </c>
      <c r="F9624" s="6" t="str">
        <f t="shared" si="504"/>
        <v>module=uncat</v>
      </c>
    </row>
    <row r="9625" spans="1:6" ht="30" customHeight="1">
      <c r="A9625" s="3" t="s">
        <v>4</v>
      </c>
      <c r="B9625" s="3" t="s">
        <v>42694</v>
      </c>
      <c r="C9625" s="3" t="s">
        <v>42694</v>
      </c>
      <c r="D9625" s="12" t="s">
        <v>22756</v>
      </c>
      <c r="E9625" s="3" t="s">
        <v>114</v>
      </c>
      <c r="F9625" s="6" t="str">
        <f t="shared" si="504"/>
        <v>module=uncat</v>
      </c>
    </row>
    <row r="9626" spans="1:6" ht="30" customHeight="1">
      <c r="A9626" s="3" t="s">
        <v>4</v>
      </c>
      <c r="B9626" s="3" t="s">
        <v>42695</v>
      </c>
      <c r="C9626" s="3" t="s">
        <v>42695</v>
      </c>
      <c r="D9626" s="12" t="s">
        <v>22752</v>
      </c>
      <c r="E9626" s="3" t="s">
        <v>114</v>
      </c>
      <c r="F9626" s="6" t="str">
        <f t="shared" si="504"/>
        <v>module=uncat</v>
      </c>
    </row>
    <row r="9627" spans="1:6" ht="30" customHeight="1">
      <c r="A9627" s="3" t="s">
        <v>4</v>
      </c>
      <c r="B9627" s="3" t="s">
        <v>42696</v>
      </c>
      <c r="C9627" s="3" t="s">
        <v>42696</v>
      </c>
      <c r="D9627" s="12" t="s">
        <v>22757</v>
      </c>
      <c r="E9627" s="3" t="s">
        <v>114</v>
      </c>
      <c r="F9627" s="6" t="str">
        <f t="shared" si="504"/>
        <v>module=uncat</v>
      </c>
    </row>
    <row r="9628" spans="1:6" ht="30" customHeight="1">
      <c r="A9628" s="3" t="s">
        <v>4</v>
      </c>
      <c r="B9628" s="3" t="s">
        <v>42697</v>
      </c>
      <c r="C9628" s="3" t="s">
        <v>42697</v>
      </c>
      <c r="D9628" s="12" t="s">
        <v>22752</v>
      </c>
      <c r="E9628" s="3" t="s">
        <v>114</v>
      </c>
      <c r="F9628" s="6" t="str">
        <f t="shared" si="504"/>
        <v>module=uncat</v>
      </c>
    </row>
    <row r="9629" spans="1:6" ht="30" customHeight="1">
      <c r="A9629" s="3" t="s">
        <v>4</v>
      </c>
      <c r="B9629" s="3" t="s">
        <v>42698</v>
      </c>
      <c r="C9629" s="3" t="s">
        <v>42698</v>
      </c>
      <c r="D9629" s="12" t="s">
        <v>22758</v>
      </c>
      <c r="E9629" s="3" t="s">
        <v>114</v>
      </c>
      <c r="F9629" s="6" t="str">
        <f t="shared" si="504"/>
        <v>module=uncat</v>
      </c>
    </row>
    <row r="9630" spans="1:6" ht="30" customHeight="1">
      <c r="A9630" s="3" t="s">
        <v>4</v>
      </c>
      <c r="B9630" s="3" t="s">
        <v>42699</v>
      </c>
      <c r="C9630" s="3" t="s">
        <v>42699</v>
      </c>
      <c r="D9630" s="12" t="s">
        <v>22759</v>
      </c>
      <c r="E9630" s="3" t="s">
        <v>114</v>
      </c>
      <c r="F9630" s="6" t="str">
        <f t="shared" si="504"/>
        <v>module=uncat</v>
      </c>
    </row>
    <row r="9631" spans="1:6" ht="30" customHeight="1">
      <c r="A9631" s="3" t="s">
        <v>2</v>
      </c>
      <c r="B9631" s="3" t="s">
        <v>24607</v>
      </c>
      <c r="C9631" s="3" t="s">
        <v>30483</v>
      </c>
      <c r="D9631" s="12" t="s">
        <v>36241</v>
      </c>
      <c r="E9631" s="6" t="str">
        <f t="shared" ref="E9631:E9639" si="505">HYPERLINK("http://www.ssc.wisc.edu/wlsresearch/documentation/waves/?wave=capigrad&amp;module=jbeg","module=jbeg")</f>
        <v>module=jbeg</v>
      </c>
      <c r="F9631" s="6" t="str">
        <f t="shared" ref="F9631:F9639" si="506">HYPERLINK("http://www.ssc.wisc.edu/wlsresearch/documentation/waves/?wave=capisib&amp;module=kbeg","module=kbeg")</f>
        <v>module=kbeg</v>
      </c>
    </row>
    <row r="9632" spans="1:6" ht="30" customHeight="1">
      <c r="A9632" s="3" t="s">
        <v>2</v>
      </c>
      <c r="B9632" s="3" t="s">
        <v>24608</v>
      </c>
      <c r="C9632" s="3" t="s">
        <v>30484</v>
      </c>
      <c r="D9632" s="12" t="s">
        <v>36242</v>
      </c>
      <c r="E9632" s="6" t="str">
        <f t="shared" si="505"/>
        <v>module=jbeg</v>
      </c>
      <c r="F9632" s="6" t="str">
        <f t="shared" si="506"/>
        <v>module=kbeg</v>
      </c>
    </row>
    <row r="9633" spans="1:6" ht="30" customHeight="1">
      <c r="A9633" s="3" t="s">
        <v>2</v>
      </c>
      <c r="B9633" s="3" t="s">
        <v>24609</v>
      </c>
      <c r="C9633" s="3" t="s">
        <v>30485</v>
      </c>
      <c r="D9633" s="12" t="s">
        <v>36243</v>
      </c>
      <c r="E9633" s="6" t="str">
        <f t="shared" si="505"/>
        <v>module=jbeg</v>
      </c>
      <c r="F9633" s="6" t="str">
        <f t="shared" si="506"/>
        <v>module=kbeg</v>
      </c>
    </row>
    <row r="9634" spans="1:6" ht="30" customHeight="1">
      <c r="A9634" s="3" t="s">
        <v>2</v>
      </c>
      <c r="B9634" s="3" t="s">
        <v>24610</v>
      </c>
      <c r="C9634" s="3" t="s">
        <v>30486</v>
      </c>
      <c r="D9634" s="12" t="s">
        <v>36244</v>
      </c>
      <c r="E9634" s="6" t="str">
        <f t="shared" si="505"/>
        <v>module=jbeg</v>
      </c>
      <c r="F9634" s="6" t="str">
        <f t="shared" si="506"/>
        <v>module=kbeg</v>
      </c>
    </row>
    <row r="9635" spans="1:6" ht="30" customHeight="1">
      <c r="A9635" s="3" t="s">
        <v>2</v>
      </c>
      <c r="B9635" s="3" t="s">
        <v>24611</v>
      </c>
      <c r="C9635" s="3" t="s">
        <v>30487</v>
      </c>
      <c r="D9635" s="12" t="s">
        <v>36245</v>
      </c>
      <c r="E9635" s="6" t="str">
        <f t="shared" si="505"/>
        <v>module=jbeg</v>
      </c>
      <c r="F9635" s="6" t="str">
        <f t="shared" si="506"/>
        <v>module=kbeg</v>
      </c>
    </row>
    <row r="9636" spans="1:6" ht="30" customHeight="1">
      <c r="A9636" s="3" t="s">
        <v>2</v>
      </c>
      <c r="B9636" s="3" t="s">
        <v>24612</v>
      </c>
      <c r="C9636" s="3" t="s">
        <v>30488</v>
      </c>
      <c r="D9636" s="12" t="s">
        <v>36246</v>
      </c>
      <c r="E9636" s="6" t="str">
        <f t="shared" si="505"/>
        <v>module=jbeg</v>
      </c>
      <c r="F9636" s="6" t="str">
        <f t="shared" si="506"/>
        <v>module=kbeg</v>
      </c>
    </row>
    <row r="9637" spans="1:6" ht="30" customHeight="1">
      <c r="A9637" s="3" t="s">
        <v>2</v>
      </c>
      <c r="B9637" s="3" t="s">
        <v>24613</v>
      </c>
      <c r="C9637" s="3" t="s">
        <v>30489</v>
      </c>
      <c r="D9637" s="12" t="s">
        <v>36247</v>
      </c>
      <c r="E9637" s="6" t="str">
        <f t="shared" si="505"/>
        <v>module=jbeg</v>
      </c>
      <c r="F9637" s="6" t="str">
        <f t="shared" si="506"/>
        <v>module=kbeg</v>
      </c>
    </row>
    <row r="9638" spans="1:6" ht="30" customHeight="1">
      <c r="A9638" s="3" t="s">
        <v>2</v>
      </c>
      <c r="B9638" s="3" t="s">
        <v>24614</v>
      </c>
      <c r="C9638" s="3" t="s">
        <v>30490</v>
      </c>
      <c r="D9638" s="12" t="s">
        <v>36248</v>
      </c>
      <c r="E9638" s="6" t="str">
        <f t="shared" si="505"/>
        <v>module=jbeg</v>
      </c>
      <c r="F9638" s="6" t="str">
        <f t="shared" si="506"/>
        <v>module=kbeg</v>
      </c>
    </row>
    <row r="9639" spans="1:6" ht="30" customHeight="1">
      <c r="A9639" s="3" t="s">
        <v>2</v>
      </c>
      <c r="B9639" s="3" t="s">
        <v>24615</v>
      </c>
      <c r="C9639" s="3" t="s">
        <v>30491</v>
      </c>
      <c r="D9639" s="12" t="s">
        <v>36249</v>
      </c>
      <c r="E9639" s="6" t="str">
        <f t="shared" si="505"/>
        <v>module=jbeg</v>
      </c>
      <c r="F9639" s="6" t="str">
        <f t="shared" si="506"/>
        <v>module=kbeg</v>
      </c>
    </row>
    <row r="9640" spans="1:6" ht="30" customHeight="1">
      <c r="A9640" s="3" t="s">
        <v>2</v>
      </c>
      <c r="B9640" s="3" t="s">
        <v>24616</v>
      </c>
      <c r="C9640" s="3" t="s">
        <v>30492</v>
      </c>
      <c r="D9640" s="12" t="s">
        <v>36250</v>
      </c>
      <c r="E9640" s="6" t="str">
        <f t="shared" ref="E9640:E9657" si="507">HYPERLINK("http://www.ssc.wisc.edu/wlsresearch/documentation/waves/?wave=capigrad&amp;module=jeduc","module=jeduc")</f>
        <v>module=jeduc</v>
      </c>
      <c r="F9640" s="6" t="str">
        <f t="shared" ref="F9640:F9653" si="508">HYPERLINK("http://www.ssc.wisc.edu/wlsresearch/documentation/waves/?wave=capisib&amp;module=keduc","module=keduc")</f>
        <v>module=keduc</v>
      </c>
    </row>
    <row r="9641" spans="1:6" ht="30" customHeight="1">
      <c r="A9641" s="3" t="s">
        <v>2</v>
      </c>
      <c r="B9641" s="3" t="s">
        <v>24617</v>
      </c>
      <c r="C9641" s="3" t="s">
        <v>30493</v>
      </c>
      <c r="D9641" s="12" t="s">
        <v>36251</v>
      </c>
      <c r="E9641" s="6" t="str">
        <f t="shared" si="507"/>
        <v>module=jeduc</v>
      </c>
      <c r="F9641" s="6" t="str">
        <f t="shared" si="508"/>
        <v>module=keduc</v>
      </c>
    </row>
    <row r="9642" spans="1:6" ht="30" customHeight="1">
      <c r="A9642" s="3" t="s">
        <v>2</v>
      </c>
      <c r="B9642" s="3" t="s">
        <v>24618</v>
      </c>
      <c r="C9642" s="3" t="s">
        <v>30494</v>
      </c>
      <c r="D9642" s="12" t="s">
        <v>36252</v>
      </c>
      <c r="E9642" s="6" t="str">
        <f t="shared" si="507"/>
        <v>module=jeduc</v>
      </c>
      <c r="F9642" s="6" t="str">
        <f t="shared" si="508"/>
        <v>module=keduc</v>
      </c>
    </row>
    <row r="9643" spans="1:6" ht="30" customHeight="1">
      <c r="A9643" s="3" t="s">
        <v>2</v>
      </c>
      <c r="B9643" s="3" t="s">
        <v>24619</v>
      </c>
      <c r="C9643" s="3" t="s">
        <v>30495</v>
      </c>
      <c r="D9643" s="12" t="s">
        <v>36253</v>
      </c>
      <c r="E9643" s="6" t="str">
        <f t="shared" si="507"/>
        <v>module=jeduc</v>
      </c>
      <c r="F9643" s="6" t="str">
        <f t="shared" si="508"/>
        <v>module=keduc</v>
      </c>
    </row>
    <row r="9644" spans="1:6" ht="30" customHeight="1">
      <c r="A9644" s="3" t="s">
        <v>2</v>
      </c>
      <c r="B9644" s="3" t="s">
        <v>24620</v>
      </c>
      <c r="C9644" s="3" t="s">
        <v>30496</v>
      </c>
      <c r="D9644" s="12" t="s">
        <v>36254</v>
      </c>
      <c r="E9644" s="6" t="str">
        <f t="shared" si="507"/>
        <v>module=jeduc</v>
      </c>
      <c r="F9644" s="6" t="str">
        <f t="shared" si="508"/>
        <v>module=keduc</v>
      </c>
    </row>
    <row r="9645" spans="1:6" ht="30" customHeight="1">
      <c r="A9645" s="3" t="s">
        <v>2</v>
      </c>
      <c r="B9645" s="3" t="s">
        <v>24621</v>
      </c>
      <c r="C9645" s="3" t="s">
        <v>30497</v>
      </c>
      <c r="D9645" s="12" t="s">
        <v>36255</v>
      </c>
      <c r="E9645" s="6" t="str">
        <f t="shared" si="507"/>
        <v>module=jeduc</v>
      </c>
      <c r="F9645" s="6" t="str">
        <f t="shared" si="508"/>
        <v>module=keduc</v>
      </c>
    </row>
    <row r="9646" spans="1:6" ht="30" customHeight="1">
      <c r="A9646" s="3" t="s">
        <v>2</v>
      </c>
      <c r="B9646" s="3" t="s">
        <v>24622</v>
      </c>
      <c r="C9646" s="3" t="s">
        <v>30498</v>
      </c>
      <c r="D9646" s="12" t="s">
        <v>36256</v>
      </c>
      <c r="E9646" s="6" t="str">
        <f t="shared" si="507"/>
        <v>module=jeduc</v>
      </c>
      <c r="F9646" s="6" t="str">
        <f t="shared" si="508"/>
        <v>module=keduc</v>
      </c>
    </row>
    <row r="9647" spans="1:6" ht="30" customHeight="1">
      <c r="A9647" s="3" t="s">
        <v>2</v>
      </c>
      <c r="B9647" s="3" t="s">
        <v>24623</v>
      </c>
      <c r="C9647" s="3" t="s">
        <v>30499</v>
      </c>
      <c r="D9647" s="12" t="s">
        <v>36257</v>
      </c>
      <c r="E9647" s="6" t="str">
        <f t="shared" si="507"/>
        <v>module=jeduc</v>
      </c>
      <c r="F9647" s="6" t="str">
        <f t="shared" si="508"/>
        <v>module=keduc</v>
      </c>
    </row>
    <row r="9648" spans="1:6" ht="30" customHeight="1">
      <c r="A9648" s="3" t="s">
        <v>2</v>
      </c>
      <c r="B9648" s="3" t="s">
        <v>24624</v>
      </c>
      <c r="C9648" s="3" t="s">
        <v>30500</v>
      </c>
      <c r="D9648" s="12" t="s">
        <v>36258</v>
      </c>
      <c r="E9648" s="6" t="str">
        <f t="shared" si="507"/>
        <v>module=jeduc</v>
      </c>
      <c r="F9648" s="6" t="str">
        <f t="shared" si="508"/>
        <v>module=keduc</v>
      </c>
    </row>
    <row r="9649" spans="1:6" ht="30" customHeight="1">
      <c r="A9649" s="3" t="s">
        <v>2</v>
      </c>
      <c r="B9649" s="3" t="s">
        <v>24625</v>
      </c>
      <c r="C9649" s="3" t="s">
        <v>30501</v>
      </c>
      <c r="D9649" s="12" t="s">
        <v>36259</v>
      </c>
      <c r="E9649" s="6" t="str">
        <f t="shared" si="507"/>
        <v>module=jeduc</v>
      </c>
      <c r="F9649" s="6" t="str">
        <f t="shared" si="508"/>
        <v>module=keduc</v>
      </c>
    </row>
    <row r="9650" spans="1:6" ht="30" customHeight="1">
      <c r="A9650" s="3" t="s">
        <v>2</v>
      </c>
      <c r="B9650" s="3" t="s">
        <v>24626</v>
      </c>
      <c r="C9650" s="3" t="s">
        <v>30502</v>
      </c>
      <c r="D9650" s="12" t="s">
        <v>36260</v>
      </c>
      <c r="E9650" s="6" t="str">
        <f t="shared" si="507"/>
        <v>module=jeduc</v>
      </c>
      <c r="F9650" s="6" t="str">
        <f t="shared" si="508"/>
        <v>module=keduc</v>
      </c>
    </row>
    <row r="9651" spans="1:6" ht="30" customHeight="1">
      <c r="A9651" s="3" t="s">
        <v>2</v>
      </c>
      <c r="B9651" s="3" t="s">
        <v>24627</v>
      </c>
      <c r="C9651" s="3" t="s">
        <v>30503</v>
      </c>
      <c r="D9651" s="12" t="s">
        <v>36261</v>
      </c>
      <c r="E9651" s="6" t="str">
        <f t="shared" si="507"/>
        <v>module=jeduc</v>
      </c>
      <c r="F9651" s="6" t="str">
        <f t="shared" si="508"/>
        <v>module=keduc</v>
      </c>
    </row>
    <row r="9652" spans="1:6" ht="30" customHeight="1">
      <c r="A9652" s="3" t="s">
        <v>2</v>
      </c>
      <c r="B9652" s="3" t="s">
        <v>24628</v>
      </c>
      <c r="C9652" s="3" t="s">
        <v>30504</v>
      </c>
      <c r="D9652" s="12" t="s">
        <v>36262</v>
      </c>
      <c r="E9652" s="6" t="str">
        <f t="shared" si="507"/>
        <v>module=jeduc</v>
      </c>
      <c r="F9652" s="6" t="str">
        <f t="shared" si="508"/>
        <v>module=keduc</v>
      </c>
    </row>
    <row r="9653" spans="1:6" ht="30" customHeight="1">
      <c r="A9653" s="3" t="s">
        <v>2</v>
      </c>
      <c r="B9653" s="3" t="s">
        <v>24629</v>
      </c>
      <c r="C9653" s="3" t="s">
        <v>30505</v>
      </c>
      <c r="D9653" s="12" t="s">
        <v>36263</v>
      </c>
      <c r="E9653" s="6" t="str">
        <f t="shared" si="507"/>
        <v>module=jeduc</v>
      </c>
      <c r="F9653" s="6" t="str">
        <f t="shared" si="508"/>
        <v>module=keduc</v>
      </c>
    </row>
    <row r="9654" spans="1:6" ht="30" customHeight="1">
      <c r="A9654" s="3" t="s">
        <v>3</v>
      </c>
      <c r="B9654" s="3" t="s">
        <v>24630</v>
      </c>
      <c r="C9654" s="3" t="s">
        <v>24630</v>
      </c>
      <c r="D9654" s="12" t="s">
        <v>36264</v>
      </c>
      <c r="E9654" s="6" t="str">
        <f t="shared" si="507"/>
        <v>module=jeduc</v>
      </c>
      <c r="F9654" s="3" t="s">
        <v>114</v>
      </c>
    </row>
    <row r="9655" spans="1:6" ht="30" customHeight="1">
      <c r="A9655" s="3" t="s">
        <v>3</v>
      </c>
      <c r="B9655" s="3" t="s">
        <v>24631</v>
      </c>
      <c r="C9655" s="3" t="s">
        <v>24631</v>
      </c>
      <c r="D9655" s="12" t="s">
        <v>36265</v>
      </c>
      <c r="E9655" s="6" t="str">
        <f t="shared" si="507"/>
        <v>module=jeduc</v>
      </c>
      <c r="F9655" s="3" t="s">
        <v>114</v>
      </c>
    </row>
    <row r="9656" spans="1:6" ht="30" customHeight="1">
      <c r="A9656" s="3" t="s">
        <v>3</v>
      </c>
      <c r="B9656" s="3" t="s">
        <v>24632</v>
      </c>
      <c r="C9656" s="3" t="s">
        <v>24632</v>
      </c>
      <c r="D9656" s="12" t="s">
        <v>36266</v>
      </c>
      <c r="E9656" s="6" t="str">
        <f t="shared" si="507"/>
        <v>module=jeduc</v>
      </c>
      <c r="F9656" s="3" t="s">
        <v>114</v>
      </c>
    </row>
    <row r="9657" spans="1:6" ht="30" customHeight="1">
      <c r="A9657" s="3" t="s">
        <v>3</v>
      </c>
      <c r="B9657" s="3" t="s">
        <v>24633</v>
      </c>
      <c r="C9657" s="3" t="s">
        <v>24633</v>
      </c>
      <c r="D9657" s="12" t="s">
        <v>36267</v>
      </c>
      <c r="E9657" s="6" t="str">
        <f t="shared" si="507"/>
        <v>module=jeduc</v>
      </c>
      <c r="F9657" s="3" t="s">
        <v>114</v>
      </c>
    </row>
    <row r="9658" spans="1:6" ht="30" customHeight="1">
      <c r="A9658" s="3" t="s">
        <v>2</v>
      </c>
      <c r="B9658" s="3" t="s">
        <v>24634</v>
      </c>
      <c r="C9658" s="3" t="s">
        <v>30506</v>
      </c>
      <c r="D9658" s="12" t="s">
        <v>36268</v>
      </c>
      <c r="E9658" s="6" t="str">
        <f t="shared" ref="E9658:E9689" si="509">HYPERLINK("http://www.ssc.wisc.edu/wlsresearch/documentation/waves/?wave=capigrad&amp;module=jmarr","module=jmarr")</f>
        <v>module=jmarr</v>
      </c>
      <c r="F9658" s="6" t="str">
        <f t="shared" ref="F9658:F9689" si="510">HYPERLINK("http://www.ssc.wisc.edu/wlsresearch/documentation/waves/?wave=capisib&amp;module=kmarr","module=kmarr")</f>
        <v>module=kmarr</v>
      </c>
    </row>
    <row r="9659" spans="1:6" ht="30" customHeight="1">
      <c r="A9659" s="3" t="s">
        <v>2</v>
      </c>
      <c r="B9659" s="3" t="s">
        <v>24635</v>
      </c>
      <c r="C9659" s="3" t="s">
        <v>30507</v>
      </c>
      <c r="D9659" s="12" t="s">
        <v>36269</v>
      </c>
      <c r="E9659" s="6" t="str">
        <f t="shared" si="509"/>
        <v>module=jmarr</v>
      </c>
      <c r="F9659" s="6" t="str">
        <f t="shared" si="510"/>
        <v>module=kmarr</v>
      </c>
    </row>
    <row r="9660" spans="1:6" ht="30" customHeight="1">
      <c r="A9660" s="3" t="s">
        <v>2</v>
      </c>
      <c r="B9660" s="3" t="s">
        <v>24636</v>
      </c>
      <c r="C9660" s="3" t="s">
        <v>30508</v>
      </c>
      <c r="D9660" s="12" t="s">
        <v>36270</v>
      </c>
      <c r="E9660" s="6" t="str">
        <f t="shared" si="509"/>
        <v>module=jmarr</v>
      </c>
      <c r="F9660" s="6" t="str">
        <f t="shared" si="510"/>
        <v>module=kmarr</v>
      </c>
    </row>
    <row r="9661" spans="1:6" ht="30" customHeight="1">
      <c r="A9661" s="3" t="s">
        <v>2</v>
      </c>
      <c r="B9661" s="3" t="s">
        <v>24637</v>
      </c>
      <c r="C9661" s="3" t="s">
        <v>30509</v>
      </c>
      <c r="D9661" s="12" t="s">
        <v>36271</v>
      </c>
      <c r="E9661" s="6" t="str">
        <f t="shared" si="509"/>
        <v>module=jmarr</v>
      </c>
      <c r="F9661" s="6" t="str">
        <f t="shared" si="510"/>
        <v>module=kmarr</v>
      </c>
    </row>
    <row r="9662" spans="1:6" ht="30" customHeight="1">
      <c r="A9662" s="3" t="s">
        <v>2</v>
      </c>
      <c r="B9662" s="3" t="s">
        <v>24638</v>
      </c>
      <c r="C9662" s="3" t="s">
        <v>30510</v>
      </c>
      <c r="D9662" s="12" t="s">
        <v>36272</v>
      </c>
      <c r="E9662" s="6" t="str">
        <f t="shared" si="509"/>
        <v>module=jmarr</v>
      </c>
      <c r="F9662" s="6" t="str">
        <f t="shared" si="510"/>
        <v>module=kmarr</v>
      </c>
    </row>
    <row r="9663" spans="1:6" ht="30" customHeight="1">
      <c r="A9663" s="3" t="s">
        <v>2</v>
      </c>
      <c r="B9663" s="3" t="s">
        <v>24639</v>
      </c>
      <c r="C9663" s="3" t="s">
        <v>30511</v>
      </c>
      <c r="D9663" s="12" t="s">
        <v>36273</v>
      </c>
      <c r="E9663" s="6" t="str">
        <f t="shared" si="509"/>
        <v>module=jmarr</v>
      </c>
      <c r="F9663" s="6" t="str">
        <f t="shared" si="510"/>
        <v>module=kmarr</v>
      </c>
    </row>
    <row r="9664" spans="1:6" ht="30" customHeight="1">
      <c r="A9664" s="3" t="s">
        <v>2</v>
      </c>
      <c r="B9664" s="3" t="s">
        <v>24640</v>
      </c>
      <c r="C9664" s="3" t="s">
        <v>30512</v>
      </c>
      <c r="D9664" s="12" t="s">
        <v>36274</v>
      </c>
      <c r="E9664" s="6" t="str">
        <f t="shared" si="509"/>
        <v>module=jmarr</v>
      </c>
      <c r="F9664" s="6" t="str">
        <f t="shared" si="510"/>
        <v>module=kmarr</v>
      </c>
    </row>
    <row r="9665" spans="1:6" ht="30" customHeight="1">
      <c r="A9665" s="3" t="s">
        <v>2</v>
      </c>
      <c r="B9665" s="3" t="s">
        <v>24641</v>
      </c>
      <c r="C9665" s="3" t="s">
        <v>30513</v>
      </c>
      <c r="D9665" s="12" t="s">
        <v>36275</v>
      </c>
      <c r="E9665" s="6" t="str">
        <f t="shared" si="509"/>
        <v>module=jmarr</v>
      </c>
      <c r="F9665" s="6" t="str">
        <f t="shared" si="510"/>
        <v>module=kmarr</v>
      </c>
    </row>
    <row r="9666" spans="1:6" ht="30" customHeight="1">
      <c r="A9666" s="3" t="s">
        <v>2</v>
      </c>
      <c r="B9666" s="3" t="s">
        <v>24642</v>
      </c>
      <c r="C9666" s="3" t="s">
        <v>30514</v>
      </c>
      <c r="D9666" s="12" t="s">
        <v>36276</v>
      </c>
      <c r="E9666" s="6" t="str">
        <f t="shared" si="509"/>
        <v>module=jmarr</v>
      </c>
      <c r="F9666" s="6" t="str">
        <f t="shared" si="510"/>
        <v>module=kmarr</v>
      </c>
    </row>
    <row r="9667" spans="1:6" ht="30" customHeight="1">
      <c r="A9667" s="3" t="s">
        <v>2</v>
      </c>
      <c r="B9667" s="3" t="s">
        <v>24643</v>
      </c>
      <c r="C9667" s="3" t="s">
        <v>30515</v>
      </c>
      <c r="D9667" s="12" t="s">
        <v>36277</v>
      </c>
      <c r="E9667" s="6" t="str">
        <f t="shared" si="509"/>
        <v>module=jmarr</v>
      </c>
      <c r="F9667" s="6" t="str">
        <f t="shared" si="510"/>
        <v>module=kmarr</v>
      </c>
    </row>
    <row r="9668" spans="1:6" ht="30" customHeight="1">
      <c r="A9668" s="3" t="s">
        <v>2</v>
      </c>
      <c r="B9668" s="3" t="s">
        <v>24644</v>
      </c>
      <c r="C9668" s="3" t="s">
        <v>30516</v>
      </c>
      <c r="D9668" s="12" t="s">
        <v>36278</v>
      </c>
      <c r="E9668" s="6" t="str">
        <f t="shared" si="509"/>
        <v>module=jmarr</v>
      </c>
      <c r="F9668" s="6" t="str">
        <f t="shared" si="510"/>
        <v>module=kmarr</v>
      </c>
    </row>
    <row r="9669" spans="1:6" ht="30" customHeight="1">
      <c r="A9669" s="3" t="s">
        <v>2</v>
      </c>
      <c r="B9669" s="3" t="s">
        <v>24645</v>
      </c>
      <c r="C9669" s="3" t="s">
        <v>30517</v>
      </c>
      <c r="D9669" s="12" t="s">
        <v>36279</v>
      </c>
      <c r="E9669" s="6" t="str">
        <f t="shared" si="509"/>
        <v>module=jmarr</v>
      </c>
      <c r="F9669" s="6" t="str">
        <f t="shared" si="510"/>
        <v>module=kmarr</v>
      </c>
    </row>
    <row r="9670" spans="1:6" ht="30" customHeight="1">
      <c r="A9670" s="3" t="s">
        <v>2</v>
      </c>
      <c r="B9670" s="3" t="s">
        <v>24646</v>
      </c>
      <c r="C9670" s="3" t="s">
        <v>30518</v>
      </c>
      <c r="D9670" s="12" t="s">
        <v>36280</v>
      </c>
      <c r="E9670" s="6" t="str">
        <f t="shared" si="509"/>
        <v>module=jmarr</v>
      </c>
      <c r="F9670" s="6" t="str">
        <f t="shared" si="510"/>
        <v>module=kmarr</v>
      </c>
    </row>
    <row r="9671" spans="1:6" ht="30" customHeight="1">
      <c r="A9671" s="3" t="s">
        <v>2</v>
      </c>
      <c r="B9671" s="3" t="s">
        <v>24647</v>
      </c>
      <c r="C9671" s="3" t="s">
        <v>30519</v>
      </c>
      <c r="D9671" s="12" t="s">
        <v>36281</v>
      </c>
      <c r="E9671" s="6" t="str">
        <f t="shared" si="509"/>
        <v>module=jmarr</v>
      </c>
      <c r="F9671" s="6" t="str">
        <f t="shared" si="510"/>
        <v>module=kmarr</v>
      </c>
    </row>
    <row r="9672" spans="1:6" ht="30" customHeight="1">
      <c r="A9672" s="3" t="s">
        <v>2</v>
      </c>
      <c r="B9672" s="3" t="s">
        <v>24648</v>
      </c>
      <c r="C9672" s="3" t="s">
        <v>30520</v>
      </c>
      <c r="D9672" s="12" t="s">
        <v>36282</v>
      </c>
      <c r="E9672" s="6" t="str">
        <f t="shared" si="509"/>
        <v>module=jmarr</v>
      </c>
      <c r="F9672" s="6" t="str">
        <f t="shared" si="510"/>
        <v>module=kmarr</v>
      </c>
    </row>
    <row r="9673" spans="1:6" ht="30" customHeight="1">
      <c r="A9673" s="3" t="s">
        <v>2</v>
      </c>
      <c r="B9673" s="3" t="s">
        <v>24649</v>
      </c>
      <c r="C9673" s="3" t="s">
        <v>30521</v>
      </c>
      <c r="D9673" s="12" t="s">
        <v>36283</v>
      </c>
      <c r="E9673" s="6" t="str">
        <f t="shared" si="509"/>
        <v>module=jmarr</v>
      </c>
      <c r="F9673" s="6" t="str">
        <f t="shared" si="510"/>
        <v>module=kmarr</v>
      </c>
    </row>
    <row r="9674" spans="1:6" ht="30" customHeight="1">
      <c r="A9674" s="3" t="s">
        <v>2</v>
      </c>
      <c r="B9674" s="3" t="s">
        <v>24650</v>
      </c>
      <c r="C9674" s="3" t="s">
        <v>30522</v>
      </c>
      <c r="D9674" s="12" t="s">
        <v>36284</v>
      </c>
      <c r="E9674" s="6" t="str">
        <f t="shared" si="509"/>
        <v>module=jmarr</v>
      </c>
      <c r="F9674" s="6" t="str">
        <f t="shared" si="510"/>
        <v>module=kmarr</v>
      </c>
    </row>
    <row r="9675" spans="1:6" ht="30" customHeight="1">
      <c r="A9675" s="3" t="s">
        <v>2</v>
      </c>
      <c r="B9675" s="3" t="s">
        <v>24651</v>
      </c>
      <c r="C9675" s="3" t="s">
        <v>30523</v>
      </c>
      <c r="D9675" s="12" t="s">
        <v>36285</v>
      </c>
      <c r="E9675" s="6" t="str">
        <f t="shared" si="509"/>
        <v>module=jmarr</v>
      </c>
      <c r="F9675" s="6" t="str">
        <f t="shared" si="510"/>
        <v>module=kmarr</v>
      </c>
    </row>
    <row r="9676" spans="1:6" ht="30" customHeight="1">
      <c r="A9676" s="3" t="s">
        <v>2</v>
      </c>
      <c r="B9676" s="3" t="s">
        <v>24652</v>
      </c>
      <c r="C9676" s="3" t="s">
        <v>30524</v>
      </c>
      <c r="D9676" s="12" t="s">
        <v>36286</v>
      </c>
      <c r="E9676" s="6" t="str">
        <f t="shared" si="509"/>
        <v>module=jmarr</v>
      </c>
      <c r="F9676" s="6" t="str">
        <f t="shared" si="510"/>
        <v>module=kmarr</v>
      </c>
    </row>
    <row r="9677" spans="1:6" ht="30" customHeight="1">
      <c r="A9677" s="3" t="s">
        <v>2</v>
      </c>
      <c r="B9677" s="3" t="s">
        <v>24653</v>
      </c>
      <c r="C9677" s="3" t="s">
        <v>30525</v>
      </c>
      <c r="D9677" s="12" t="s">
        <v>36287</v>
      </c>
      <c r="E9677" s="6" t="str">
        <f t="shared" si="509"/>
        <v>module=jmarr</v>
      </c>
      <c r="F9677" s="6" t="str">
        <f t="shared" si="510"/>
        <v>module=kmarr</v>
      </c>
    </row>
    <row r="9678" spans="1:6" ht="30" customHeight="1">
      <c r="A9678" s="3" t="s">
        <v>2</v>
      </c>
      <c r="B9678" s="3" t="s">
        <v>24654</v>
      </c>
      <c r="C9678" s="3" t="s">
        <v>30526</v>
      </c>
      <c r="D9678" s="12" t="s">
        <v>36288</v>
      </c>
      <c r="E9678" s="6" t="str">
        <f t="shared" si="509"/>
        <v>module=jmarr</v>
      </c>
      <c r="F9678" s="6" t="str">
        <f t="shared" si="510"/>
        <v>module=kmarr</v>
      </c>
    </row>
    <row r="9679" spans="1:6" ht="30" customHeight="1">
      <c r="A9679" s="3" t="s">
        <v>2</v>
      </c>
      <c r="B9679" s="3" t="s">
        <v>24655</v>
      </c>
      <c r="C9679" s="3" t="s">
        <v>30527</v>
      </c>
      <c r="D9679" s="12" t="s">
        <v>36289</v>
      </c>
      <c r="E9679" s="6" t="str">
        <f t="shared" si="509"/>
        <v>module=jmarr</v>
      </c>
      <c r="F9679" s="6" t="str">
        <f t="shared" si="510"/>
        <v>module=kmarr</v>
      </c>
    </row>
    <row r="9680" spans="1:6" ht="30" customHeight="1">
      <c r="A9680" s="3" t="s">
        <v>2</v>
      </c>
      <c r="B9680" s="3" t="s">
        <v>24656</v>
      </c>
      <c r="C9680" s="3" t="s">
        <v>30528</v>
      </c>
      <c r="D9680" s="12" t="s">
        <v>36290</v>
      </c>
      <c r="E9680" s="6" t="str">
        <f t="shared" si="509"/>
        <v>module=jmarr</v>
      </c>
      <c r="F9680" s="6" t="str">
        <f t="shared" si="510"/>
        <v>module=kmarr</v>
      </c>
    </row>
    <row r="9681" spans="1:6" ht="30" customHeight="1">
      <c r="A9681" s="3" t="s">
        <v>2</v>
      </c>
      <c r="B9681" s="3" t="s">
        <v>24657</v>
      </c>
      <c r="C9681" s="3" t="s">
        <v>30529</v>
      </c>
      <c r="D9681" s="12" t="s">
        <v>36291</v>
      </c>
      <c r="E9681" s="6" t="str">
        <f t="shared" si="509"/>
        <v>module=jmarr</v>
      </c>
      <c r="F9681" s="6" t="str">
        <f t="shared" si="510"/>
        <v>module=kmarr</v>
      </c>
    </row>
    <row r="9682" spans="1:6" ht="30" customHeight="1">
      <c r="A9682" s="3" t="s">
        <v>2</v>
      </c>
      <c r="B9682" s="3" t="s">
        <v>24658</v>
      </c>
      <c r="C9682" s="3" t="s">
        <v>30530</v>
      </c>
      <c r="D9682" s="12" t="s">
        <v>36292</v>
      </c>
      <c r="E9682" s="6" t="str">
        <f t="shared" si="509"/>
        <v>module=jmarr</v>
      </c>
      <c r="F9682" s="6" t="str">
        <f t="shared" si="510"/>
        <v>module=kmarr</v>
      </c>
    </row>
    <row r="9683" spans="1:6" ht="30" customHeight="1">
      <c r="A9683" s="3" t="s">
        <v>2</v>
      </c>
      <c r="B9683" s="3" t="s">
        <v>24659</v>
      </c>
      <c r="C9683" s="3" t="s">
        <v>30531</v>
      </c>
      <c r="D9683" s="12" t="s">
        <v>36293</v>
      </c>
      <c r="E9683" s="6" t="str">
        <f t="shared" si="509"/>
        <v>module=jmarr</v>
      </c>
      <c r="F9683" s="6" t="str">
        <f t="shared" si="510"/>
        <v>module=kmarr</v>
      </c>
    </row>
    <row r="9684" spans="1:6" ht="30" customHeight="1">
      <c r="A9684" s="3" t="s">
        <v>2</v>
      </c>
      <c r="B9684" s="3" t="s">
        <v>24660</v>
      </c>
      <c r="C9684" s="3" t="s">
        <v>30532</v>
      </c>
      <c r="D9684" s="12" t="s">
        <v>36294</v>
      </c>
      <c r="E9684" s="6" t="str">
        <f t="shared" si="509"/>
        <v>module=jmarr</v>
      </c>
      <c r="F9684" s="6" t="str">
        <f t="shared" si="510"/>
        <v>module=kmarr</v>
      </c>
    </row>
    <row r="9685" spans="1:6" ht="30" customHeight="1">
      <c r="A9685" s="3" t="s">
        <v>2</v>
      </c>
      <c r="B9685" s="3" t="s">
        <v>24661</v>
      </c>
      <c r="C9685" s="3" t="s">
        <v>30533</v>
      </c>
      <c r="D9685" s="12" t="s">
        <v>36295</v>
      </c>
      <c r="E9685" s="6" t="str">
        <f t="shared" si="509"/>
        <v>module=jmarr</v>
      </c>
      <c r="F9685" s="6" t="str">
        <f t="shared" si="510"/>
        <v>module=kmarr</v>
      </c>
    </row>
    <row r="9686" spans="1:6" ht="30" customHeight="1">
      <c r="A9686" s="3" t="s">
        <v>2</v>
      </c>
      <c r="B9686" s="3" t="s">
        <v>24662</v>
      </c>
      <c r="C9686" s="3" t="s">
        <v>30534</v>
      </c>
      <c r="D9686" s="12" t="s">
        <v>36296</v>
      </c>
      <c r="E9686" s="6" t="str">
        <f t="shared" si="509"/>
        <v>module=jmarr</v>
      </c>
      <c r="F9686" s="6" t="str">
        <f t="shared" si="510"/>
        <v>module=kmarr</v>
      </c>
    </row>
    <row r="9687" spans="1:6" ht="30" customHeight="1">
      <c r="A9687" s="3" t="s">
        <v>2</v>
      </c>
      <c r="B9687" s="3" t="s">
        <v>24663</v>
      </c>
      <c r="C9687" s="3" t="s">
        <v>30535</v>
      </c>
      <c r="D9687" s="12" t="s">
        <v>36297</v>
      </c>
      <c r="E9687" s="6" t="str">
        <f t="shared" si="509"/>
        <v>module=jmarr</v>
      </c>
      <c r="F9687" s="6" t="str">
        <f t="shared" si="510"/>
        <v>module=kmarr</v>
      </c>
    </row>
    <row r="9688" spans="1:6" ht="30" customHeight="1">
      <c r="A9688" s="3" t="s">
        <v>2</v>
      </c>
      <c r="B9688" s="3" t="s">
        <v>24664</v>
      </c>
      <c r="C9688" s="3" t="s">
        <v>30536</v>
      </c>
      <c r="D9688" s="12" t="s">
        <v>36298</v>
      </c>
      <c r="E9688" s="6" t="str">
        <f t="shared" si="509"/>
        <v>module=jmarr</v>
      </c>
      <c r="F9688" s="6" t="str">
        <f t="shared" si="510"/>
        <v>module=kmarr</v>
      </c>
    </row>
    <row r="9689" spans="1:6" ht="30" customHeight="1">
      <c r="A9689" s="3" t="s">
        <v>2</v>
      </c>
      <c r="B9689" s="3" t="s">
        <v>24665</v>
      </c>
      <c r="C9689" s="3" t="s">
        <v>30537</v>
      </c>
      <c r="D9689" s="12" t="s">
        <v>36299</v>
      </c>
      <c r="E9689" s="6" t="str">
        <f t="shared" si="509"/>
        <v>module=jmarr</v>
      </c>
      <c r="F9689" s="6" t="str">
        <f t="shared" si="510"/>
        <v>module=kmarr</v>
      </c>
    </row>
    <row r="9690" spans="1:6" ht="30" customHeight="1">
      <c r="A9690" s="3" t="s">
        <v>2</v>
      </c>
      <c r="B9690" s="3" t="s">
        <v>24666</v>
      </c>
      <c r="C9690" s="3" t="s">
        <v>30538</v>
      </c>
      <c r="D9690" s="12" t="s">
        <v>36300</v>
      </c>
      <c r="E9690" s="6" t="str">
        <f t="shared" ref="E9690:E9722" si="511">HYPERLINK("http://www.ssc.wisc.edu/wlsresearch/documentation/waves/?wave=capigrad&amp;module=jmarr","module=jmarr")</f>
        <v>module=jmarr</v>
      </c>
      <c r="F9690" s="6" t="str">
        <f t="shared" ref="F9690:F9722" si="512">HYPERLINK("http://www.ssc.wisc.edu/wlsresearch/documentation/waves/?wave=capisib&amp;module=kmarr","module=kmarr")</f>
        <v>module=kmarr</v>
      </c>
    </row>
    <row r="9691" spans="1:6" ht="30" customHeight="1">
      <c r="A9691" s="3" t="s">
        <v>2</v>
      </c>
      <c r="B9691" s="3" t="s">
        <v>24667</v>
      </c>
      <c r="C9691" s="3" t="s">
        <v>30539</v>
      </c>
      <c r="D9691" s="12" t="s">
        <v>36301</v>
      </c>
      <c r="E9691" s="6" t="str">
        <f t="shared" si="511"/>
        <v>module=jmarr</v>
      </c>
      <c r="F9691" s="6" t="str">
        <f t="shared" si="512"/>
        <v>module=kmarr</v>
      </c>
    </row>
    <row r="9692" spans="1:6" ht="30" customHeight="1">
      <c r="A9692" s="3" t="s">
        <v>2</v>
      </c>
      <c r="B9692" s="3" t="s">
        <v>24668</v>
      </c>
      <c r="C9692" s="3" t="s">
        <v>30540</v>
      </c>
      <c r="D9692" s="12" t="s">
        <v>36302</v>
      </c>
      <c r="E9692" s="6" t="str">
        <f t="shared" si="511"/>
        <v>module=jmarr</v>
      </c>
      <c r="F9692" s="6" t="str">
        <f t="shared" si="512"/>
        <v>module=kmarr</v>
      </c>
    </row>
    <row r="9693" spans="1:6" ht="30" customHeight="1">
      <c r="A9693" s="3" t="s">
        <v>2</v>
      </c>
      <c r="B9693" s="3" t="s">
        <v>24669</v>
      </c>
      <c r="C9693" s="3" t="s">
        <v>30541</v>
      </c>
      <c r="D9693" s="12" t="s">
        <v>36303</v>
      </c>
      <c r="E9693" s="6" t="str">
        <f t="shared" si="511"/>
        <v>module=jmarr</v>
      </c>
      <c r="F9693" s="6" t="str">
        <f t="shared" si="512"/>
        <v>module=kmarr</v>
      </c>
    </row>
    <row r="9694" spans="1:6" ht="30" customHeight="1">
      <c r="A9694" s="3" t="s">
        <v>2</v>
      </c>
      <c r="B9694" s="3" t="s">
        <v>24670</v>
      </c>
      <c r="C9694" s="3" t="s">
        <v>30542</v>
      </c>
      <c r="D9694" s="12" t="s">
        <v>36304</v>
      </c>
      <c r="E9694" s="6" t="str">
        <f t="shared" si="511"/>
        <v>module=jmarr</v>
      </c>
      <c r="F9694" s="6" t="str">
        <f t="shared" si="512"/>
        <v>module=kmarr</v>
      </c>
    </row>
    <row r="9695" spans="1:6" ht="30" customHeight="1">
      <c r="A9695" s="3" t="s">
        <v>2</v>
      </c>
      <c r="B9695" s="3" t="s">
        <v>24671</v>
      </c>
      <c r="C9695" s="3" t="s">
        <v>30543</v>
      </c>
      <c r="D9695" s="12" t="s">
        <v>36305</v>
      </c>
      <c r="E9695" s="6" t="str">
        <f t="shared" si="511"/>
        <v>module=jmarr</v>
      </c>
      <c r="F9695" s="6" t="str">
        <f t="shared" si="512"/>
        <v>module=kmarr</v>
      </c>
    </row>
    <row r="9696" spans="1:6" ht="30" customHeight="1">
      <c r="A9696" s="3" t="s">
        <v>2</v>
      </c>
      <c r="B9696" s="3" t="s">
        <v>24672</v>
      </c>
      <c r="C9696" s="3" t="s">
        <v>30544</v>
      </c>
      <c r="D9696" s="12" t="s">
        <v>36306</v>
      </c>
      <c r="E9696" s="6" t="str">
        <f t="shared" si="511"/>
        <v>module=jmarr</v>
      </c>
      <c r="F9696" s="6" t="str">
        <f t="shared" si="512"/>
        <v>module=kmarr</v>
      </c>
    </row>
    <row r="9697" spans="1:6" ht="30" customHeight="1">
      <c r="A9697" s="3" t="s">
        <v>2</v>
      </c>
      <c r="B9697" s="3" t="s">
        <v>24673</v>
      </c>
      <c r="C9697" s="3" t="s">
        <v>30545</v>
      </c>
      <c r="D9697" s="12" t="s">
        <v>36307</v>
      </c>
      <c r="E9697" s="6" t="str">
        <f t="shared" si="511"/>
        <v>module=jmarr</v>
      </c>
      <c r="F9697" s="6" t="str">
        <f t="shared" si="512"/>
        <v>module=kmarr</v>
      </c>
    </row>
    <row r="9698" spans="1:6" ht="30" customHeight="1">
      <c r="A9698" s="3" t="s">
        <v>2</v>
      </c>
      <c r="B9698" s="3" t="s">
        <v>24674</v>
      </c>
      <c r="C9698" s="3" t="s">
        <v>30546</v>
      </c>
      <c r="D9698" s="12" t="s">
        <v>36308</v>
      </c>
      <c r="E9698" s="6" t="str">
        <f t="shared" si="511"/>
        <v>module=jmarr</v>
      </c>
      <c r="F9698" s="6" t="str">
        <f t="shared" si="512"/>
        <v>module=kmarr</v>
      </c>
    </row>
    <row r="9699" spans="1:6" ht="30" customHeight="1">
      <c r="A9699" s="3" t="s">
        <v>2</v>
      </c>
      <c r="B9699" s="3" t="s">
        <v>24675</v>
      </c>
      <c r="C9699" s="3" t="s">
        <v>30547</v>
      </c>
      <c r="D9699" s="12" t="s">
        <v>36309</v>
      </c>
      <c r="E9699" s="6" t="str">
        <f t="shared" si="511"/>
        <v>module=jmarr</v>
      </c>
      <c r="F9699" s="6" t="str">
        <f t="shared" si="512"/>
        <v>module=kmarr</v>
      </c>
    </row>
    <row r="9700" spans="1:6" ht="30" customHeight="1">
      <c r="A9700" s="3" t="s">
        <v>2</v>
      </c>
      <c r="B9700" s="3" t="s">
        <v>24676</v>
      </c>
      <c r="C9700" s="3" t="s">
        <v>30548</v>
      </c>
      <c r="D9700" s="12" t="s">
        <v>36310</v>
      </c>
      <c r="E9700" s="6" t="str">
        <f t="shared" si="511"/>
        <v>module=jmarr</v>
      </c>
      <c r="F9700" s="6" t="str">
        <f t="shared" si="512"/>
        <v>module=kmarr</v>
      </c>
    </row>
    <row r="9701" spans="1:6" ht="30" customHeight="1">
      <c r="A9701" s="3" t="s">
        <v>2</v>
      </c>
      <c r="B9701" s="3" t="s">
        <v>24677</v>
      </c>
      <c r="C9701" s="3" t="s">
        <v>30549</v>
      </c>
      <c r="D9701" s="12" t="s">
        <v>36311</v>
      </c>
      <c r="E9701" s="6" t="str">
        <f t="shared" si="511"/>
        <v>module=jmarr</v>
      </c>
      <c r="F9701" s="6" t="str">
        <f t="shared" si="512"/>
        <v>module=kmarr</v>
      </c>
    </row>
    <row r="9702" spans="1:6" ht="30" customHeight="1">
      <c r="A9702" s="3" t="s">
        <v>2</v>
      </c>
      <c r="B9702" s="3" t="s">
        <v>24678</v>
      </c>
      <c r="C9702" s="3" t="s">
        <v>30550</v>
      </c>
      <c r="D9702" s="12" t="s">
        <v>36312</v>
      </c>
      <c r="E9702" s="6" t="str">
        <f t="shared" si="511"/>
        <v>module=jmarr</v>
      </c>
      <c r="F9702" s="6" t="str">
        <f t="shared" si="512"/>
        <v>module=kmarr</v>
      </c>
    </row>
    <row r="9703" spans="1:6" ht="30" customHeight="1">
      <c r="A9703" s="3" t="s">
        <v>2</v>
      </c>
      <c r="B9703" s="3" t="s">
        <v>24679</v>
      </c>
      <c r="C9703" s="3" t="s">
        <v>30551</v>
      </c>
      <c r="D9703" s="12" t="s">
        <v>36313</v>
      </c>
      <c r="E9703" s="6" t="str">
        <f t="shared" si="511"/>
        <v>module=jmarr</v>
      </c>
      <c r="F9703" s="6" t="str">
        <f t="shared" si="512"/>
        <v>module=kmarr</v>
      </c>
    </row>
    <row r="9704" spans="1:6" ht="30" customHeight="1">
      <c r="A9704" s="3" t="s">
        <v>2</v>
      </c>
      <c r="B9704" s="3" t="s">
        <v>24680</v>
      </c>
      <c r="C9704" s="3" t="s">
        <v>30552</v>
      </c>
      <c r="D9704" s="12" t="s">
        <v>36314</v>
      </c>
      <c r="E9704" s="6" t="str">
        <f t="shared" si="511"/>
        <v>module=jmarr</v>
      </c>
      <c r="F9704" s="6" t="str">
        <f t="shared" si="512"/>
        <v>module=kmarr</v>
      </c>
    </row>
    <row r="9705" spans="1:6" ht="30" customHeight="1">
      <c r="A9705" s="3" t="s">
        <v>2</v>
      </c>
      <c r="B9705" s="3" t="s">
        <v>24681</v>
      </c>
      <c r="C9705" s="3" t="s">
        <v>30553</v>
      </c>
      <c r="D9705" s="12" t="s">
        <v>36315</v>
      </c>
      <c r="E9705" s="6" t="str">
        <f t="shared" si="511"/>
        <v>module=jmarr</v>
      </c>
      <c r="F9705" s="6" t="str">
        <f t="shared" si="512"/>
        <v>module=kmarr</v>
      </c>
    </row>
    <row r="9706" spans="1:6" ht="30" customHeight="1">
      <c r="A9706" s="3" t="s">
        <v>2</v>
      </c>
      <c r="B9706" s="3" t="s">
        <v>24682</v>
      </c>
      <c r="C9706" s="3" t="s">
        <v>30554</v>
      </c>
      <c r="D9706" s="12" t="s">
        <v>36316</v>
      </c>
      <c r="E9706" s="6" t="str">
        <f t="shared" si="511"/>
        <v>module=jmarr</v>
      </c>
      <c r="F9706" s="6" t="str">
        <f t="shared" si="512"/>
        <v>module=kmarr</v>
      </c>
    </row>
    <row r="9707" spans="1:6" ht="30" customHeight="1">
      <c r="A9707" s="3" t="s">
        <v>2</v>
      </c>
      <c r="B9707" s="3" t="s">
        <v>24683</v>
      </c>
      <c r="C9707" s="3" t="s">
        <v>30555</v>
      </c>
      <c r="D9707" s="12" t="s">
        <v>36317</v>
      </c>
      <c r="E9707" s="6" t="str">
        <f t="shared" si="511"/>
        <v>module=jmarr</v>
      </c>
      <c r="F9707" s="6" t="str">
        <f t="shared" si="512"/>
        <v>module=kmarr</v>
      </c>
    </row>
    <row r="9708" spans="1:6" ht="30" customHeight="1">
      <c r="A9708" s="3" t="s">
        <v>2</v>
      </c>
      <c r="B9708" s="3" t="s">
        <v>24684</v>
      </c>
      <c r="C9708" s="3" t="s">
        <v>30556</v>
      </c>
      <c r="D9708" s="12" t="s">
        <v>36318</v>
      </c>
      <c r="E9708" s="6" t="str">
        <f t="shared" si="511"/>
        <v>module=jmarr</v>
      </c>
      <c r="F9708" s="6" t="str">
        <f t="shared" si="512"/>
        <v>module=kmarr</v>
      </c>
    </row>
    <row r="9709" spans="1:6" ht="30" customHeight="1">
      <c r="A9709" s="3" t="s">
        <v>2</v>
      </c>
      <c r="B9709" s="3" t="s">
        <v>24685</v>
      </c>
      <c r="C9709" s="3" t="s">
        <v>30557</v>
      </c>
      <c r="D9709" s="12" t="s">
        <v>36319</v>
      </c>
      <c r="E9709" s="6" t="str">
        <f t="shared" si="511"/>
        <v>module=jmarr</v>
      </c>
      <c r="F9709" s="6" t="str">
        <f t="shared" si="512"/>
        <v>module=kmarr</v>
      </c>
    </row>
    <row r="9710" spans="1:6" ht="30" customHeight="1">
      <c r="A9710" s="3" t="s">
        <v>2</v>
      </c>
      <c r="B9710" s="3" t="s">
        <v>24686</v>
      </c>
      <c r="C9710" s="3" t="s">
        <v>30558</v>
      </c>
      <c r="D9710" s="12" t="s">
        <v>36320</v>
      </c>
      <c r="E9710" s="6" t="str">
        <f t="shared" si="511"/>
        <v>module=jmarr</v>
      </c>
      <c r="F9710" s="6" t="str">
        <f t="shared" si="512"/>
        <v>module=kmarr</v>
      </c>
    </row>
    <row r="9711" spans="1:6" ht="30" customHeight="1">
      <c r="A9711" s="3" t="s">
        <v>2</v>
      </c>
      <c r="B9711" s="3" t="s">
        <v>24687</v>
      </c>
      <c r="C9711" s="3" t="s">
        <v>30559</v>
      </c>
      <c r="D9711" s="12" t="s">
        <v>36321</v>
      </c>
      <c r="E9711" s="6" t="str">
        <f t="shared" si="511"/>
        <v>module=jmarr</v>
      </c>
      <c r="F9711" s="6" t="str">
        <f t="shared" si="512"/>
        <v>module=kmarr</v>
      </c>
    </row>
    <row r="9712" spans="1:6" ht="30" customHeight="1">
      <c r="A9712" s="3" t="s">
        <v>2</v>
      </c>
      <c r="B9712" s="3" t="s">
        <v>24688</v>
      </c>
      <c r="C9712" s="3" t="s">
        <v>30560</v>
      </c>
      <c r="D9712" s="12" t="s">
        <v>36322</v>
      </c>
      <c r="E9712" s="6" t="str">
        <f t="shared" si="511"/>
        <v>module=jmarr</v>
      </c>
      <c r="F9712" s="6" t="str">
        <f t="shared" si="512"/>
        <v>module=kmarr</v>
      </c>
    </row>
    <row r="9713" spans="1:6" ht="30" customHeight="1">
      <c r="A9713" s="3" t="s">
        <v>2</v>
      </c>
      <c r="B9713" s="3" t="s">
        <v>24689</v>
      </c>
      <c r="C9713" s="3" t="s">
        <v>30561</v>
      </c>
      <c r="D9713" s="12" t="s">
        <v>36323</v>
      </c>
      <c r="E9713" s="6" t="str">
        <f t="shared" si="511"/>
        <v>module=jmarr</v>
      </c>
      <c r="F9713" s="6" t="str">
        <f t="shared" si="512"/>
        <v>module=kmarr</v>
      </c>
    </row>
    <row r="9714" spans="1:6" ht="30" customHeight="1">
      <c r="A9714" s="3" t="s">
        <v>2</v>
      </c>
      <c r="B9714" s="3" t="s">
        <v>24690</v>
      </c>
      <c r="C9714" s="3" t="s">
        <v>30562</v>
      </c>
      <c r="D9714" s="12" t="s">
        <v>36324</v>
      </c>
      <c r="E9714" s="6" t="str">
        <f t="shared" si="511"/>
        <v>module=jmarr</v>
      </c>
      <c r="F9714" s="6" t="str">
        <f t="shared" si="512"/>
        <v>module=kmarr</v>
      </c>
    </row>
    <row r="9715" spans="1:6" ht="30" customHeight="1">
      <c r="A9715" s="3" t="s">
        <v>2</v>
      </c>
      <c r="B9715" s="3" t="s">
        <v>24691</v>
      </c>
      <c r="C9715" s="3" t="s">
        <v>30563</v>
      </c>
      <c r="D9715" s="12" t="s">
        <v>36325</v>
      </c>
      <c r="E9715" s="6" t="str">
        <f t="shared" si="511"/>
        <v>module=jmarr</v>
      </c>
      <c r="F9715" s="6" t="str">
        <f t="shared" si="512"/>
        <v>module=kmarr</v>
      </c>
    </row>
    <row r="9716" spans="1:6" ht="30" customHeight="1">
      <c r="A9716" s="3" t="s">
        <v>2</v>
      </c>
      <c r="B9716" s="3" t="s">
        <v>24692</v>
      </c>
      <c r="C9716" s="3" t="s">
        <v>30564</v>
      </c>
      <c r="D9716" s="12" t="s">
        <v>36326</v>
      </c>
      <c r="E9716" s="6" t="str">
        <f t="shared" si="511"/>
        <v>module=jmarr</v>
      </c>
      <c r="F9716" s="6" t="str">
        <f t="shared" si="512"/>
        <v>module=kmarr</v>
      </c>
    </row>
    <row r="9717" spans="1:6" ht="30" customHeight="1">
      <c r="A9717" s="3" t="s">
        <v>2</v>
      </c>
      <c r="B9717" s="3" t="s">
        <v>24693</v>
      </c>
      <c r="C9717" s="3" t="s">
        <v>30565</v>
      </c>
      <c r="D9717" s="12" t="s">
        <v>36327</v>
      </c>
      <c r="E9717" s="6" t="str">
        <f t="shared" si="511"/>
        <v>module=jmarr</v>
      </c>
      <c r="F9717" s="6" t="str">
        <f t="shared" si="512"/>
        <v>module=kmarr</v>
      </c>
    </row>
    <row r="9718" spans="1:6" ht="30" customHeight="1">
      <c r="A9718" s="3" t="s">
        <v>2</v>
      </c>
      <c r="B9718" s="3" t="s">
        <v>24694</v>
      </c>
      <c r="C9718" s="3" t="s">
        <v>30566</v>
      </c>
      <c r="D9718" s="12" t="s">
        <v>36328</v>
      </c>
      <c r="E9718" s="6" t="str">
        <f t="shared" si="511"/>
        <v>module=jmarr</v>
      </c>
      <c r="F9718" s="6" t="str">
        <f t="shared" si="512"/>
        <v>module=kmarr</v>
      </c>
    </row>
    <row r="9719" spans="1:6" ht="30" customHeight="1">
      <c r="A9719" s="3" t="s">
        <v>2</v>
      </c>
      <c r="B9719" s="3" t="s">
        <v>24695</v>
      </c>
      <c r="C9719" s="3" t="s">
        <v>30567</v>
      </c>
      <c r="D9719" s="12" t="s">
        <v>36329</v>
      </c>
      <c r="E9719" s="6" t="str">
        <f t="shared" si="511"/>
        <v>module=jmarr</v>
      </c>
      <c r="F9719" s="6" t="str">
        <f t="shared" si="512"/>
        <v>module=kmarr</v>
      </c>
    </row>
    <row r="9720" spans="1:6" ht="30" customHeight="1">
      <c r="A9720" s="3" t="s">
        <v>2</v>
      </c>
      <c r="B9720" s="3" t="s">
        <v>24696</v>
      </c>
      <c r="C9720" s="3" t="s">
        <v>30568</v>
      </c>
      <c r="D9720" s="12" t="s">
        <v>36330</v>
      </c>
      <c r="E9720" s="6" t="str">
        <f t="shared" si="511"/>
        <v>module=jmarr</v>
      </c>
      <c r="F9720" s="6" t="str">
        <f t="shared" si="512"/>
        <v>module=kmarr</v>
      </c>
    </row>
    <row r="9721" spans="1:6" ht="30" customHeight="1">
      <c r="A9721" s="3" t="s">
        <v>2</v>
      </c>
      <c r="B9721" s="3" t="s">
        <v>24697</v>
      </c>
      <c r="C9721" s="3" t="s">
        <v>30569</v>
      </c>
      <c r="D9721" s="12" t="s">
        <v>36331</v>
      </c>
      <c r="E9721" s="6" t="str">
        <f t="shared" si="511"/>
        <v>module=jmarr</v>
      </c>
      <c r="F9721" s="6" t="str">
        <f t="shared" si="512"/>
        <v>module=kmarr</v>
      </c>
    </row>
    <row r="9722" spans="1:6" ht="30" customHeight="1">
      <c r="A9722" s="3" t="s">
        <v>2</v>
      </c>
      <c r="B9722" s="3" t="s">
        <v>24698</v>
      </c>
      <c r="C9722" s="3" t="s">
        <v>30570</v>
      </c>
      <c r="D9722" s="12" t="s">
        <v>36332</v>
      </c>
      <c r="E9722" s="6" t="str">
        <f t="shared" si="511"/>
        <v>module=jmarr</v>
      </c>
      <c r="F9722" s="6" t="str">
        <f t="shared" si="512"/>
        <v>module=kmarr</v>
      </c>
    </row>
    <row r="9723" spans="1:6" ht="30" customHeight="1">
      <c r="A9723" s="3" t="s">
        <v>2</v>
      </c>
      <c r="B9723" s="3" t="s">
        <v>24699</v>
      </c>
      <c r="C9723" s="3" t="s">
        <v>30571</v>
      </c>
      <c r="D9723" s="12" t="s">
        <v>36333</v>
      </c>
      <c r="E9723" s="6" t="str">
        <f t="shared" ref="E9723:E9754" si="513">HYPERLINK("http://www.ssc.wisc.edu/wlsresearch/documentation/waves/?wave=capigrad&amp;module=jhh","module=jhh")</f>
        <v>module=jhh</v>
      </c>
      <c r="F9723" s="6" t="str">
        <f t="shared" ref="F9723:F9754" si="514">HYPERLINK("http://www.ssc.wisc.edu/wlsresearch/documentation/waves/?wave=capisib&amp;module=khh","module=khh")</f>
        <v>module=khh</v>
      </c>
    </row>
    <row r="9724" spans="1:6" ht="30" customHeight="1">
      <c r="A9724" s="3" t="s">
        <v>2</v>
      </c>
      <c r="B9724" s="3" t="s">
        <v>24700</v>
      </c>
      <c r="C9724" s="3" t="s">
        <v>30572</v>
      </c>
      <c r="D9724" s="12" t="s">
        <v>36334</v>
      </c>
      <c r="E9724" s="6" t="str">
        <f t="shared" si="513"/>
        <v>module=jhh</v>
      </c>
      <c r="F9724" s="6" t="str">
        <f t="shared" si="514"/>
        <v>module=khh</v>
      </c>
    </row>
    <row r="9725" spans="1:6" ht="30" customHeight="1">
      <c r="A9725" s="3" t="s">
        <v>2</v>
      </c>
      <c r="B9725" s="3" t="s">
        <v>24701</v>
      </c>
      <c r="C9725" s="3" t="s">
        <v>30573</v>
      </c>
      <c r="D9725" s="12" t="s">
        <v>36335</v>
      </c>
      <c r="E9725" s="6" t="str">
        <f t="shared" si="513"/>
        <v>module=jhh</v>
      </c>
      <c r="F9725" s="6" t="str">
        <f t="shared" si="514"/>
        <v>module=khh</v>
      </c>
    </row>
    <row r="9726" spans="1:6" ht="30" customHeight="1">
      <c r="A9726" s="3" t="s">
        <v>2</v>
      </c>
      <c r="B9726" s="3" t="s">
        <v>24702</v>
      </c>
      <c r="C9726" s="3" t="s">
        <v>30574</v>
      </c>
      <c r="D9726" s="12" t="s">
        <v>36336</v>
      </c>
      <c r="E9726" s="6" t="str">
        <f t="shared" si="513"/>
        <v>module=jhh</v>
      </c>
      <c r="F9726" s="6" t="str">
        <f t="shared" si="514"/>
        <v>module=khh</v>
      </c>
    </row>
    <row r="9727" spans="1:6" ht="30" customHeight="1">
      <c r="A9727" s="3" t="s">
        <v>2</v>
      </c>
      <c r="B9727" s="3" t="s">
        <v>24703</v>
      </c>
      <c r="C9727" s="3" t="s">
        <v>30575</v>
      </c>
      <c r="D9727" s="12" t="s">
        <v>36337</v>
      </c>
      <c r="E9727" s="6" t="str">
        <f t="shared" si="513"/>
        <v>module=jhh</v>
      </c>
      <c r="F9727" s="6" t="str">
        <f t="shared" si="514"/>
        <v>module=khh</v>
      </c>
    </row>
    <row r="9728" spans="1:6" ht="30" customHeight="1">
      <c r="A9728" s="3" t="s">
        <v>2</v>
      </c>
      <c r="B9728" s="3" t="s">
        <v>24704</v>
      </c>
      <c r="C9728" s="3" t="s">
        <v>30576</v>
      </c>
      <c r="D9728" s="12" t="s">
        <v>36338</v>
      </c>
      <c r="E9728" s="6" t="str">
        <f t="shared" si="513"/>
        <v>module=jhh</v>
      </c>
      <c r="F9728" s="6" t="str">
        <f t="shared" si="514"/>
        <v>module=khh</v>
      </c>
    </row>
    <row r="9729" spans="1:6" ht="30" customHeight="1">
      <c r="A9729" s="3" t="s">
        <v>2</v>
      </c>
      <c r="B9729" s="3" t="s">
        <v>24705</v>
      </c>
      <c r="C9729" s="3" t="s">
        <v>30577</v>
      </c>
      <c r="D9729" s="12" t="s">
        <v>36339</v>
      </c>
      <c r="E9729" s="6" t="str">
        <f t="shared" si="513"/>
        <v>module=jhh</v>
      </c>
      <c r="F9729" s="6" t="str">
        <f t="shared" si="514"/>
        <v>module=khh</v>
      </c>
    </row>
    <row r="9730" spans="1:6" ht="30" customHeight="1">
      <c r="A9730" s="3" t="s">
        <v>2</v>
      </c>
      <c r="B9730" s="3" t="s">
        <v>24706</v>
      </c>
      <c r="C9730" s="3" t="s">
        <v>30578</v>
      </c>
      <c r="D9730" s="12" t="s">
        <v>36340</v>
      </c>
      <c r="E9730" s="6" t="str">
        <f t="shared" si="513"/>
        <v>module=jhh</v>
      </c>
      <c r="F9730" s="6" t="str">
        <f t="shared" si="514"/>
        <v>module=khh</v>
      </c>
    </row>
    <row r="9731" spans="1:6" ht="30" customHeight="1">
      <c r="A9731" s="3" t="s">
        <v>2</v>
      </c>
      <c r="B9731" s="3" t="s">
        <v>24707</v>
      </c>
      <c r="C9731" s="3" t="s">
        <v>30579</v>
      </c>
      <c r="D9731" s="12" t="s">
        <v>36341</v>
      </c>
      <c r="E9731" s="6" t="str">
        <f t="shared" si="513"/>
        <v>module=jhh</v>
      </c>
      <c r="F9731" s="6" t="str">
        <f t="shared" si="514"/>
        <v>module=khh</v>
      </c>
    </row>
    <row r="9732" spans="1:6" ht="30" customHeight="1">
      <c r="A9732" s="3" t="s">
        <v>2</v>
      </c>
      <c r="B9732" s="3" t="s">
        <v>24708</v>
      </c>
      <c r="C9732" s="3" t="s">
        <v>30580</v>
      </c>
      <c r="D9732" s="12" t="s">
        <v>36342</v>
      </c>
      <c r="E9732" s="6" t="str">
        <f t="shared" si="513"/>
        <v>module=jhh</v>
      </c>
      <c r="F9732" s="6" t="str">
        <f t="shared" si="514"/>
        <v>module=khh</v>
      </c>
    </row>
    <row r="9733" spans="1:6" ht="30" customHeight="1">
      <c r="A9733" s="3" t="s">
        <v>2</v>
      </c>
      <c r="B9733" s="3" t="s">
        <v>24709</v>
      </c>
      <c r="C9733" s="3" t="s">
        <v>30581</v>
      </c>
      <c r="D9733" s="12" t="s">
        <v>36343</v>
      </c>
      <c r="E9733" s="6" t="str">
        <f t="shared" si="513"/>
        <v>module=jhh</v>
      </c>
      <c r="F9733" s="6" t="str">
        <f t="shared" si="514"/>
        <v>module=khh</v>
      </c>
    </row>
    <row r="9734" spans="1:6" ht="30" customHeight="1">
      <c r="A9734" s="3" t="s">
        <v>2</v>
      </c>
      <c r="B9734" s="3" t="s">
        <v>24710</v>
      </c>
      <c r="C9734" s="3" t="s">
        <v>30582</v>
      </c>
      <c r="D9734" s="12" t="s">
        <v>36344</v>
      </c>
      <c r="E9734" s="6" t="str">
        <f t="shared" si="513"/>
        <v>module=jhh</v>
      </c>
      <c r="F9734" s="6" t="str">
        <f t="shared" si="514"/>
        <v>module=khh</v>
      </c>
    </row>
    <row r="9735" spans="1:6" ht="30" customHeight="1">
      <c r="A9735" s="3" t="s">
        <v>2</v>
      </c>
      <c r="B9735" s="3" t="s">
        <v>24711</v>
      </c>
      <c r="C9735" s="3" t="s">
        <v>30583</v>
      </c>
      <c r="D9735" s="12" t="s">
        <v>36345</v>
      </c>
      <c r="E9735" s="6" t="str">
        <f t="shared" si="513"/>
        <v>module=jhh</v>
      </c>
      <c r="F9735" s="6" t="str">
        <f t="shared" si="514"/>
        <v>module=khh</v>
      </c>
    </row>
    <row r="9736" spans="1:6" ht="30" customHeight="1">
      <c r="A9736" s="3" t="s">
        <v>2</v>
      </c>
      <c r="B9736" s="3" t="s">
        <v>24712</v>
      </c>
      <c r="C9736" s="3" t="s">
        <v>30584</v>
      </c>
      <c r="D9736" s="12" t="s">
        <v>36346</v>
      </c>
      <c r="E9736" s="6" t="str">
        <f t="shared" si="513"/>
        <v>module=jhh</v>
      </c>
      <c r="F9736" s="6" t="str">
        <f t="shared" si="514"/>
        <v>module=khh</v>
      </c>
    </row>
    <row r="9737" spans="1:6" ht="30" customHeight="1">
      <c r="A9737" s="3" t="s">
        <v>2</v>
      </c>
      <c r="B9737" s="3" t="s">
        <v>24713</v>
      </c>
      <c r="C9737" s="3" t="s">
        <v>30585</v>
      </c>
      <c r="D9737" s="12" t="s">
        <v>36347</v>
      </c>
      <c r="E9737" s="6" t="str">
        <f t="shared" si="513"/>
        <v>module=jhh</v>
      </c>
      <c r="F9737" s="6" t="str">
        <f t="shared" si="514"/>
        <v>module=khh</v>
      </c>
    </row>
    <row r="9738" spans="1:6" ht="30" customHeight="1">
      <c r="A9738" s="3" t="s">
        <v>2</v>
      </c>
      <c r="B9738" s="3" t="s">
        <v>24714</v>
      </c>
      <c r="C9738" s="3" t="s">
        <v>30586</v>
      </c>
      <c r="D9738" s="12" t="s">
        <v>36348</v>
      </c>
      <c r="E9738" s="6" t="str">
        <f t="shared" si="513"/>
        <v>module=jhh</v>
      </c>
      <c r="F9738" s="6" t="str">
        <f t="shared" si="514"/>
        <v>module=khh</v>
      </c>
    </row>
    <row r="9739" spans="1:6" ht="30" customHeight="1">
      <c r="A9739" s="3" t="s">
        <v>2</v>
      </c>
      <c r="B9739" s="3" t="s">
        <v>24715</v>
      </c>
      <c r="C9739" s="3" t="s">
        <v>30587</v>
      </c>
      <c r="D9739" s="12" t="s">
        <v>36349</v>
      </c>
      <c r="E9739" s="6" t="str">
        <f t="shared" si="513"/>
        <v>module=jhh</v>
      </c>
      <c r="F9739" s="6" t="str">
        <f t="shared" si="514"/>
        <v>module=khh</v>
      </c>
    </row>
    <row r="9740" spans="1:6" ht="30" customHeight="1">
      <c r="A9740" s="3" t="s">
        <v>2</v>
      </c>
      <c r="B9740" s="3" t="s">
        <v>24716</v>
      </c>
      <c r="C9740" s="3" t="s">
        <v>30588</v>
      </c>
      <c r="D9740" s="12" t="s">
        <v>36350</v>
      </c>
      <c r="E9740" s="6" t="str">
        <f t="shared" si="513"/>
        <v>module=jhh</v>
      </c>
      <c r="F9740" s="6" t="str">
        <f t="shared" si="514"/>
        <v>module=khh</v>
      </c>
    </row>
    <row r="9741" spans="1:6" ht="30" customHeight="1">
      <c r="A9741" s="3" t="s">
        <v>2</v>
      </c>
      <c r="B9741" s="3" t="s">
        <v>24717</v>
      </c>
      <c r="C9741" s="3" t="s">
        <v>30589</v>
      </c>
      <c r="D9741" s="12" t="s">
        <v>36351</v>
      </c>
      <c r="E9741" s="6" t="str">
        <f t="shared" si="513"/>
        <v>module=jhh</v>
      </c>
      <c r="F9741" s="6" t="str">
        <f t="shared" si="514"/>
        <v>module=khh</v>
      </c>
    </row>
    <row r="9742" spans="1:6" ht="30" customHeight="1">
      <c r="A9742" s="3" t="s">
        <v>2</v>
      </c>
      <c r="B9742" s="3" t="s">
        <v>24718</v>
      </c>
      <c r="C9742" s="3" t="s">
        <v>30590</v>
      </c>
      <c r="D9742" s="12" t="s">
        <v>36352</v>
      </c>
      <c r="E9742" s="6" t="str">
        <f t="shared" si="513"/>
        <v>module=jhh</v>
      </c>
      <c r="F9742" s="6" t="str">
        <f t="shared" si="514"/>
        <v>module=khh</v>
      </c>
    </row>
    <row r="9743" spans="1:6" ht="30" customHeight="1">
      <c r="A9743" s="3" t="s">
        <v>2</v>
      </c>
      <c r="B9743" s="3" t="s">
        <v>24719</v>
      </c>
      <c r="C9743" s="3" t="s">
        <v>30591</v>
      </c>
      <c r="D9743" s="12" t="s">
        <v>36353</v>
      </c>
      <c r="E9743" s="6" t="str">
        <f t="shared" si="513"/>
        <v>module=jhh</v>
      </c>
      <c r="F9743" s="6" t="str">
        <f t="shared" si="514"/>
        <v>module=khh</v>
      </c>
    </row>
    <row r="9744" spans="1:6" ht="30" customHeight="1">
      <c r="A9744" s="3" t="s">
        <v>2</v>
      </c>
      <c r="B9744" s="3" t="s">
        <v>24720</v>
      </c>
      <c r="C9744" s="3" t="s">
        <v>30592</v>
      </c>
      <c r="D9744" s="12" t="s">
        <v>36354</v>
      </c>
      <c r="E9744" s="6" t="str">
        <f t="shared" si="513"/>
        <v>module=jhh</v>
      </c>
      <c r="F9744" s="6" t="str">
        <f t="shared" si="514"/>
        <v>module=khh</v>
      </c>
    </row>
    <row r="9745" spans="1:6" ht="30" customHeight="1">
      <c r="A9745" s="3" t="s">
        <v>2</v>
      </c>
      <c r="B9745" s="3" t="s">
        <v>24721</v>
      </c>
      <c r="C9745" s="3" t="s">
        <v>30593</v>
      </c>
      <c r="D9745" s="12" t="s">
        <v>36355</v>
      </c>
      <c r="E9745" s="6" t="str">
        <f t="shared" si="513"/>
        <v>module=jhh</v>
      </c>
      <c r="F9745" s="6" t="str">
        <f t="shared" si="514"/>
        <v>module=khh</v>
      </c>
    </row>
    <row r="9746" spans="1:6" ht="30" customHeight="1">
      <c r="A9746" s="3" t="s">
        <v>2</v>
      </c>
      <c r="B9746" s="3" t="s">
        <v>24722</v>
      </c>
      <c r="C9746" s="3" t="s">
        <v>30594</v>
      </c>
      <c r="D9746" s="12" t="s">
        <v>36356</v>
      </c>
      <c r="E9746" s="6" t="str">
        <f t="shared" si="513"/>
        <v>module=jhh</v>
      </c>
      <c r="F9746" s="6" t="str">
        <f t="shared" si="514"/>
        <v>module=khh</v>
      </c>
    </row>
    <row r="9747" spans="1:6" ht="30" customHeight="1">
      <c r="A9747" s="3" t="s">
        <v>2</v>
      </c>
      <c r="B9747" s="3" t="s">
        <v>24723</v>
      </c>
      <c r="C9747" s="3" t="s">
        <v>30595</v>
      </c>
      <c r="D9747" s="12" t="s">
        <v>36357</v>
      </c>
      <c r="E9747" s="6" t="str">
        <f t="shared" si="513"/>
        <v>module=jhh</v>
      </c>
      <c r="F9747" s="6" t="str">
        <f t="shared" si="514"/>
        <v>module=khh</v>
      </c>
    </row>
    <row r="9748" spans="1:6" ht="30" customHeight="1">
      <c r="A9748" s="3" t="s">
        <v>2</v>
      </c>
      <c r="B9748" s="3" t="s">
        <v>24724</v>
      </c>
      <c r="C9748" s="3" t="s">
        <v>30596</v>
      </c>
      <c r="D9748" s="12" t="s">
        <v>36358</v>
      </c>
      <c r="E9748" s="6" t="str">
        <f t="shared" si="513"/>
        <v>module=jhh</v>
      </c>
      <c r="F9748" s="6" t="str">
        <f t="shared" si="514"/>
        <v>module=khh</v>
      </c>
    </row>
    <row r="9749" spans="1:6" ht="30" customHeight="1">
      <c r="A9749" s="3" t="s">
        <v>2</v>
      </c>
      <c r="B9749" s="3" t="s">
        <v>24725</v>
      </c>
      <c r="C9749" s="3" t="s">
        <v>30597</v>
      </c>
      <c r="D9749" s="12" t="s">
        <v>36359</v>
      </c>
      <c r="E9749" s="6" t="str">
        <f t="shared" si="513"/>
        <v>module=jhh</v>
      </c>
      <c r="F9749" s="6" t="str">
        <f t="shared" si="514"/>
        <v>module=khh</v>
      </c>
    </row>
    <row r="9750" spans="1:6" ht="30" customHeight="1">
      <c r="A9750" s="3" t="s">
        <v>2</v>
      </c>
      <c r="B9750" s="3" t="s">
        <v>24726</v>
      </c>
      <c r="C9750" s="3" t="s">
        <v>30598</v>
      </c>
      <c r="D9750" s="12" t="s">
        <v>36360</v>
      </c>
      <c r="E9750" s="6" t="str">
        <f t="shared" si="513"/>
        <v>module=jhh</v>
      </c>
      <c r="F9750" s="6" t="str">
        <f t="shared" si="514"/>
        <v>module=khh</v>
      </c>
    </row>
    <row r="9751" spans="1:6" ht="30" customHeight="1">
      <c r="A9751" s="3" t="s">
        <v>2</v>
      </c>
      <c r="B9751" s="3" t="s">
        <v>24727</v>
      </c>
      <c r="C9751" s="3" t="s">
        <v>30599</v>
      </c>
      <c r="D9751" s="12" t="s">
        <v>36361</v>
      </c>
      <c r="E9751" s="6" t="str">
        <f t="shared" si="513"/>
        <v>module=jhh</v>
      </c>
      <c r="F9751" s="6" t="str">
        <f t="shared" si="514"/>
        <v>module=khh</v>
      </c>
    </row>
    <row r="9752" spans="1:6" ht="30" customHeight="1">
      <c r="A9752" s="3" t="s">
        <v>2</v>
      </c>
      <c r="B9752" s="3" t="s">
        <v>24728</v>
      </c>
      <c r="C9752" s="3" t="s">
        <v>30600</v>
      </c>
      <c r="D9752" s="12" t="s">
        <v>36362</v>
      </c>
      <c r="E9752" s="6" t="str">
        <f t="shared" si="513"/>
        <v>module=jhh</v>
      </c>
      <c r="F9752" s="6" t="str">
        <f t="shared" si="514"/>
        <v>module=khh</v>
      </c>
    </row>
    <row r="9753" spans="1:6" ht="30" customHeight="1">
      <c r="A9753" s="3" t="s">
        <v>2</v>
      </c>
      <c r="B9753" s="3" t="s">
        <v>24729</v>
      </c>
      <c r="C9753" s="3" t="s">
        <v>30601</v>
      </c>
      <c r="D9753" s="12" t="s">
        <v>36363</v>
      </c>
      <c r="E9753" s="6" t="str">
        <f t="shared" si="513"/>
        <v>module=jhh</v>
      </c>
      <c r="F9753" s="6" t="str">
        <f t="shared" si="514"/>
        <v>module=khh</v>
      </c>
    </row>
    <row r="9754" spans="1:6" ht="30" customHeight="1">
      <c r="A9754" s="3" t="s">
        <v>2</v>
      </c>
      <c r="B9754" s="3" t="s">
        <v>24730</v>
      </c>
      <c r="C9754" s="3" t="s">
        <v>30602</v>
      </c>
      <c r="D9754" s="12" t="s">
        <v>36364</v>
      </c>
      <c r="E9754" s="6" t="str">
        <f t="shared" si="513"/>
        <v>module=jhh</v>
      </c>
      <c r="F9754" s="6" t="str">
        <f t="shared" si="514"/>
        <v>module=khh</v>
      </c>
    </row>
    <row r="9755" spans="1:6" ht="30" customHeight="1">
      <c r="A9755" s="3" t="s">
        <v>2</v>
      </c>
      <c r="B9755" s="3" t="s">
        <v>24731</v>
      </c>
      <c r="C9755" s="3" t="s">
        <v>30603</v>
      </c>
      <c r="D9755" s="12" t="s">
        <v>36365</v>
      </c>
      <c r="E9755" s="6" t="str">
        <f t="shared" ref="E9755:E9786" si="515">HYPERLINK("http://www.ssc.wisc.edu/wlsresearch/documentation/waves/?wave=capigrad&amp;module=jhh","module=jhh")</f>
        <v>module=jhh</v>
      </c>
      <c r="F9755" s="6" t="str">
        <f t="shared" ref="F9755:F9786" si="516">HYPERLINK("http://www.ssc.wisc.edu/wlsresearch/documentation/waves/?wave=capisib&amp;module=khh","module=khh")</f>
        <v>module=khh</v>
      </c>
    </row>
    <row r="9756" spans="1:6" ht="30" customHeight="1">
      <c r="A9756" s="3" t="s">
        <v>2</v>
      </c>
      <c r="B9756" s="3" t="s">
        <v>24732</v>
      </c>
      <c r="C9756" s="3" t="s">
        <v>30604</v>
      </c>
      <c r="D9756" s="12" t="s">
        <v>36366</v>
      </c>
      <c r="E9756" s="6" t="str">
        <f t="shared" si="515"/>
        <v>module=jhh</v>
      </c>
      <c r="F9756" s="6" t="str">
        <f t="shared" si="516"/>
        <v>module=khh</v>
      </c>
    </row>
    <row r="9757" spans="1:6" ht="30" customHeight="1">
      <c r="A9757" s="3" t="s">
        <v>2</v>
      </c>
      <c r="B9757" s="3" t="s">
        <v>24733</v>
      </c>
      <c r="C9757" s="3" t="s">
        <v>30605</v>
      </c>
      <c r="D9757" s="12" t="s">
        <v>36367</v>
      </c>
      <c r="E9757" s="6" t="str">
        <f t="shared" si="515"/>
        <v>module=jhh</v>
      </c>
      <c r="F9757" s="6" t="str">
        <f t="shared" si="516"/>
        <v>module=khh</v>
      </c>
    </row>
    <row r="9758" spans="1:6" ht="30" customHeight="1">
      <c r="A9758" s="3" t="s">
        <v>2</v>
      </c>
      <c r="B9758" s="3" t="s">
        <v>24734</v>
      </c>
      <c r="C9758" s="3" t="s">
        <v>30606</v>
      </c>
      <c r="D9758" s="12" t="s">
        <v>36368</v>
      </c>
      <c r="E9758" s="6" t="str">
        <f t="shared" si="515"/>
        <v>module=jhh</v>
      </c>
      <c r="F9758" s="6" t="str">
        <f t="shared" si="516"/>
        <v>module=khh</v>
      </c>
    </row>
    <row r="9759" spans="1:6" ht="30" customHeight="1">
      <c r="A9759" s="3" t="s">
        <v>2</v>
      </c>
      <c r="B9759" s="3" t="s">
        <v>24735</v>
      </c>
      <c r="C9759" s="3" t="s">
        <v>30607</v>
      </c>
      <c r="D9759" s="12" t="s">
        <v>36369</v>
      </c>
      <c r="E9759" s="6" t="str">
        <f t="shared" si="515"/>
        <v>module=jhh</v>
      </c>
      <c r="F9759" s="6" t="str">
        <f t="shared" si="516"/>
        <v>module=khh</v>
      </c>
    </row>
    <row r="9760" spans="1:6" ht="30" customHeight="1">
      <c r="A9760" s="3" t="s">
        <v>2</v>
      </c>
      <c r="B9760" s="3" t="s">
        <v>24736</v>
      </c>
      <c r="C9760" s="3" t="s">
        <v>30608</v>
      </c>
      <c r="D9760" s="12" t="s">
        <v>36370</v>
      </c>
      <c r="E9760" s="6" t="str">
        <f t="shared" si="515"/>
        <v>module=jhh</v>
      </c>
      <c r="F9760" s="6" t="str">
        <f t="shared" si="516"/>
        <v>module=khh</v>
      </c>
    </row>
    <row r="9761" spans="1:6" ht="30" customHeight="1">
      <c r="A9761" s="3" t="s">
        <v>2</v>
      </c>
      <c r="B9761" s="3" t="s">
        <v>24737</v>
      </c>
      <c r="C9761" s="3" t="s">
        <v>30609</v>
      </c>
      <c r="D9761" s="12" t="s">
        <v>36371</v>
      </c>
      <c r="E9761" s="6" t="str">
        <f t="shared" si="515"/>
        <v>module=jhh</v>
      </c>
      <c r="F9761" s="6" t="str">
        <f t="shared" si="516"/>
        <v>module=khh</v>
      </c>
    </row>
    <row r="9762" spans="1:6" ht="30" customHeight="1">
      <c r="A9762" s="3" t="s">
        <v>2</v>
      </c>
      <c r="B9762" s="3" t="s">
        <v>24738</v>
      </c>
      <c r="C9762" s="3" t="s">
        <v>30610</v>
      </c>
      <c r="D9762" s="12" t="s">
        <v>36372</v>
      </c>
      <c r="E9762" s="6" t="str">
        <f t="shared" si="515"/>
        <v>module=jhh</v>
      </c>
      <c r="F9762" s="6" t="str">
        <f t="shared" si="516"/>
        <v>module=khh</v>
      </c>
    </row>
    <row r="9763" spans="1:6" ht="30" customHeight="1">
      <c r="A9763" s="3" t="s">
        <v>2</v>
      </c>
      <c r="B9763" s="3" t="s">
        <v>24739</v>
      </c>
      <c r="C9763" s="3" t="s">
        <v>30611</v>
      </c>
      <c r="D9763" s="12" t="s">
        <v>36373</v>
      </c>
      <c r="E9763" s="6" t="str">
        <f t="shared" si="515"/>
        <v>module=jhh</v>
      </c>
      <c r="F9763" s="6" t="str">
        <f t="shared" si="516"/>
        <v>module=khh</v>
      </c>
    </row>
    <row r="9764" spans="1:6" ht="30" customHeight="1">
      <c r="A9764" s="3" t="s">
        <v>2</v>
      </c>
      <c r="B9764" s="3" t="s">
        <v>24740</v>
      </c>
      <c r="C9764" s="3" t="s">
        <v>30612</v>
      </c>
      <c r="D9764" s="12" t="s">
        <v>36374</v>
      </c>
      <c r="E9764" s="6" t="str">
        <f t="shared" si="515"/>
        <v>module=jhh</v>
      </c>
      <c r="F9764" s="6" t="str">
        <f t="shared" si="516"/>
        <v>module=khh</v>
      </c>
    </row>
    <row r="9765" spans="1:6" ht="30" customHeight="1">
      <c r="A9765" s="3" t="s">
        <v>2</v>
      </c>
      <c r="B9765" s="3" t="s">
        <v>24741</v>
      </c>
      <c r="C9765" s="3" t="s">
        <v>30613</v>
      </c>
      <c r="D9765" s="12" t="s">
        <v>36375</v>
      </c>
      <c r="E9765" s="6" t="str">
        <f t="shared" si="515"/>
        <v>module=jhh</v>
      </c>
      <c r="F9765" s="6" t="str">
        <f t="shared" si="516"/>
        <v>module=khh</v>
      </c>
    </row>
    <row r="9766" spans="1:6" ht="30" customHeight="1">
      <c r="A9766" s="3" t="s">
        <v>2</v>
      </c>
      <c r="B9766" s="3" t="s">
        <v>24742</v>
      </c>
      <c r="C9766" s="3" t="s">
        <v>30614</v>
      </c>
      <c r="D9766" s="12" t="s">
        <v>36376</v>
      </c>
      <c r="E9766" s="6" t="str">
        <f t="shared" si="515"/>
        <v>module=jhh</v>
      </c>
      <c r="F9766" s="6" t="str">
        <f t="shared" si="516"/>
        <v>module=khh</v>
      </c>
    </row>
    <row r="9767" spans="1:6" ht="30" customHeight="1">
      <c r="A9767" s="3" t="s">
        <v>2</v>
      </c>
      <c r="B9767" s="3" t="s">
        <v>24743</v>
      </c>
      <c r="C9767" s="3" t="s">
        <v>30615</v>
      </c>
      <c r="D9767" s="12" t="s">
        <v>36377</v>
      </c>
      <c r="E9767" s="6" t="str">
        <f t="shared" si="515"/>
        <v>module=jhh</v>
      </c>
      <c r="F9767" s="6" t="str">
        <f t="shared" si="516"/>
        <v>module=khh</v>
      </c>
    </row>
    <row r="9768" spans="1:6" ht="30" customHeight="1">
      <c r="A9768" s="3" t="s">
        <v>2</v>
      </c>
      <c r="B9768" s="3" t="s">
        <v>24744</v>
      </c>
      <c r="C9768" s="3" t="s">
        <v>30616</v>
      </c>
      <c r="D9768" s="12" t="s">
        <v>36378</v>
      </c>
      <c r="E9768" s="6" t="str">
        <f t="shared" si="515"/>
        <v>module=jhh</v>
      </c>
      <c r="F9768" s="6" t="str">
        <f t="shared" si="516"/>
        <v>module=khh</v>
      </c>
    </row>
    <row r="9769" spans="1:6" ht="30" customHeight="1">
      <c r="A9769" s="3" t="s">
        <v>2</v>
      </c>
      <c r="B9769" s="3" t="s">
        <v>24745</v>
      </c>
      <c r="C9769" s="3" t="s">
        <v>30617</v>
      </c>
      <c r="D9769" s="12" t="s">
        <v>36379</v>
      </c>
      <c r="E9769" s="6" t="str">
        <f t="shared" si="515"/>
        <v>module=jhh</v>
      </c>
      <c r="F9769" s="6" t="str">
        <f t="shared" si="516"/>
        <v>module=khh</v>
      </c>
    </row>
    <row r="9770" spans="1:6" ht="30" customHeight="1">
      <c r="A9770" s="3" t="s">
        <v>2</v>
      </c>
      <c r="B9770" s="3" t="s">
        <v>24746</v>
      </c>
      <c r="C9770" s="3" t="s">
        <v>30618</v>
      </c>
      <c r="D9770" s="12" t="s">
        <v>36380</v>
      </c>
      <c r="E9770" s="6" t="str">
        <f t="shared" si="515"/>
        <v>module=jhh</v>
      </c>
      <c r="F9770" s="6" t="str">
        <f t="shared" si="516"/>
        <v>module=khh</v>
      </c>
    </row>
    <row r="9771" spans="1:6" ht="30" customHeight="1">
      <c r="A9771" s="3" t="s">
        <v>2</v>
      </c>
      <c r="B9771" s="3" t="s">
        <v>24747</v>
      </c>
      <c r="C9771" s="3" t="s">
        <v>30619</v>
      </c>
      <c r="D9771" s="12" t="s">
        <v>36381</v>
      </c>
      <c r="E9771" s="6" t="str">
        <f t="shared" si="515"/>
        <v>module=jhh</v>
      </c>
      <c r="F9771" s="6" t="str">
        <f t="shared" si="516"/>
        <v>module=khh</v>
      </c>
    </row>
    <row r="9772" spans="1:6" ht="30" customHeight="1">
      <c r="A9772" s="3" t="s">
        <v>2</v>
      </c>
      <c r="B9772" s="3" t="s">
        <v>24748</v>
      </c>
      <c r="C9772" s="3" t="s">
        <v>30620</v>
      </c>
      <c r="D9772" s="12" t="s">
        <v>36382</v>
      </c>
      <c r="E9772" s="6" t="str">
        <f t="shared" si="515"/>
        <v>module=jhh</v>
      </c>
      <c r="F9772" s="6" t="str">
        <f t="shared" si="516"/>
        <v>module=khh</v>
      </c>
    </row>
    <row r="9773" spans="1:6" ht="30" customHeight="1">
      <c r="A9773" s="3" t="s">
        <v>2</v>
      </c>
      <c r="B9773" s="3" t="s">
        <v>24749</v>
      </c>
      <c r="C9773" s="3" t="s">
        <v>30621</v>
      </c>
      <c r="D9773" s="12" t="s">
        <v>36383</v>
      </c>
      <c r="E9773" s="6" t="str">
        <f t="shared" si="515"/>
        <v>module=jhh</v>
      </c>
      <c r="F9773" s="6" t="str">
        <f t="shared" si="516"/>
        <v>module=khh</v>
      </c>
    </row>
    <row r="9774" spans="1:6" ht="30" customHeight="1">
      <c r="A9774" s="3" t="s">
        <v>2</v>
      </c>
      <c r="B9774" s="3" t="s">
        <v>24750</v>
      </c>
      <c r="C9774" s="3" t="s">
        <v>30622</v>
      </c>
      <c r="D9774" s="12" t="s">
        <v>36384</v>
      </c>
      <c r="E9774" s="6" t="str">
        <f t="shared" si="515"/>
        <v>module=jhh</v>
      </c>
      <c r="F9774" s="6" t="str">
        <f t="shared" si="516"/>
        <v>module=khh</v>
      </c>
    </row>
    <row r="9775" spans="1:6" ht="30" customHeight="1">
      <c r="A9775" s="3" t="s">
        <v>2</v>
      </c>
      <c r="B9775" s="3" t="s">
        <v>24751</v>
      </c>
      <c r="C9775" s="3" t="s">
        <v>30623</v>
      </c>
      <c r="D9775" s="12" t="s">
        <v>36385</v>
      </c>
      <c r="E9775" s="6" t="str">
        <f t="shared" si="515"/>
        <v>module=jhh</v>
      </c>
      <c r="F9775" s="6" t="str">
        <f t="shared" si="516"/>
        <v>module=khh</v>
      </c>
    </row>
    <row r="9776" spans="1:6" ht="30" customHeight="1">
      <c r="A9776" s="3" t="s">
        <v>2</v>
      </c>
      <c r="B9776" s="3" t="s">
        <v>24752</v>
      </c>
      <c r="C9776" s="3" t="s">
        <v>30624</v>
      </c>
      <c r="D9776" s="12" t="s">
        <v>36386</v>
      </c>
      <c r="E9776" s="6" t="str">
        <f t="shared" si="515"/>
        <v>module=jhh</v>
      </c>
      <c r="F9776" s="6" t="str">
        <f t="shared" si="516"/>
        <v>module=khh</v>
      </c>
    </row>
    <row r="9777" spans="1:6" ht="30" customHeight="1">
      <c r="A9777" s="3" t="s">
        <v>2</v>
      </c>
      <c r="B9777" s="3" t="s">
        <v>24753</v>
      </c>
      <c r="C9777" s="3" t="s">
        <v>30625</v>
      </c>
      <c r="D9777" s="12" t="s">
        <v>36387</v>
      </c>
      <c r="E9777" s="6" t="str">
        <f t="shared" si="515"/>
        <v>module=jhh</v>
      </c>
      <c r="F9777" s="6" t="str">
        <f t="shared" si="516"/>
        <v>module=khh</v>
      </c>
    </row>
    <row r="9778" spans="1:6" ht="30" customHeight="1">
      <c r="A9778" s="3" t="s">
        <v>2</v>
      </c>
      <c r="B9778" s="3" t="s">
        <v>24754</v>
      </c>
      <c r="C9778" s="3" t="s">
        <v>30626</v>
      </c>
      <c r="D9778" s="12" t="s">
        <v>36388</v>
      </c>
      <c r="E9778" s="6" t="str">
        <f t="shared" si="515"/>
        <v>module=jhh</v>
      </c>
      <c r="F9778" s="6" t="str">
        <f t="shared" si="516"/>
        <v>module=khh</v>
      </c>
    </row>
    <row r="9779" spans="1:6" ht="30" customHeight="1">
      <c r="A9779" s="3" t="s">
        <v>2</v>
      </c>
      <c r="B9779" s="3" t="s">
        <v>24755</v>
      </c>
      <c r="C9779" s="3" t="s">
        <v>30627</v>
      </c>
      <c r="D9779" s="12" t="s">
        <v>36389</v>
      </c>
      <c r="E9779" s="6" t="str">
        <f t="shared" si="515"/>
        <v>module=jhh</v>
      </c>
      <c r="F9779" s="6" t="str">
        <f t="shared" si="516"/>
        <v>module=khh</v>
      </c>
    </row>
    <row r="9780" spans="1:6" ht="30" customHeight="1">
      <c r="A9780" s="3" t="s">
        <v>2</v>
      </c>
      <c r="B9780" s="3" t="s">
        <v>24756</v>
      </c>
      <c r="C9780" s="3" t="s">
        <v>30628</v>
      </c>
      <c r="D9780" s="12" t="s">
        <v>36390</v>
      </c>
      <c r="E9780" s="6" t="str">
        <f t="shared" si="515"/>
        <v>module=jhh</v>
      </c>
      <c r="F9780" s="6" t="str">
        <f t="shared" si="516"/>
        <v>module=khh</v>
      </c>
    </row>
    <row r="9781" spans="1:6" ht="30" customHeight="1">
      <c r="A9781" s="3" t="s">
        <v>2</v>
      </c>
      <c r="B9781" s="3" t="s">
        <v>24757</v>
      </c>
      <c r="C9781" s="3" t="s">
        <v>30629</v>
      </c>
      <c r="D9781" s="12" t="s">
        <v>36391</v>
      </c>
      <c r="E9781" s="6" t="str">
        <f t="shared" si="515"/>
        <v>module=jhh</v>
      </c>
      <c r="F9781" s="6" t="str">
        <f t="shared" si="516"/>
        <v>module=khh</v>
      </c>
    </row>
    <row r="9782" spans="1:6" ht="30" customHeight="1">
      <c r="A9782" s="3" t="s">
        <v>2</v>
      </c>
      <c r="B9782" s="3" t="s">
        <v>24758</v>
      </c>
      <c r="C9782" s="3" t="s">
        <v>30630</v>
      </c>
      <c r="D9782" s="12" t="s">
        <v>36392</v>
      </c>
      <c r="E9782" s="6" t="str">
        <f t="shared" si="515"/>
        <v>module=jhh</v>
      </c>
      <c r="F9782" s="6" t="str">
        <f t="shared" si="516"/>
        <v>module=khh</v>
      </c>
    </row>
    <row r="9783" spans="1:6" ht="30" customHeight="1">
      <c r="A9783" s="3" t="s">
        <v>2</v>
      </c>
      <c r="B9783" s="3" t="s">
        <v>24759</v>
      </c>
      <c r="C9783" s="3" t="s">
        <v>30631</v>
      </c>
      <c r="D9783" s="12" t="s">
        <v>36393</v>
      </c>
      <c r="E9783" s="6" t="str">
        <f t="shared" si="515"/>
        <v>module=jhh</v>
      </c>
      <c r="F9783" s="6" t="str">
        <f t="shared" si="516"/>
        <v>module=khh</v>
      </c>
    </row>
    <row r="9784" spans="1:6" ht="30" customHeight="1">
      <c r="A9784" s="3" t="s">
        <v>2</v>
      </c>
      <c r="B9784" s="3" t="s">
        <v>24760</v>
      </c>
      <c r="C9784" s="3" t="s">
        <v>30632</v>
      </c>
      <c r="D9784" s="12" t="s">
        <v>36394</v>
      </c>
      <c r="E9784" s="6" t="str">
        <f t="shared" si="515"/>
        <v>module=jhh</v>
      </c>
      <c r="F9784" s="6" t="str">
        <f t="shared" si="516"/>
        <v>module=khh</v>
      </c>
    </row>
    <row r="9785" spans="1:6" ht="30" customHeight="1">
      <c r="A9785" s="3" t="s">
        <v>2</v>
      </c>
      <c r="B9785" s="3" t="s">
        <v>24761</v>
      </c>
      <c r="C9785" s="3" t="s">
        <v>30633</v>
      </c>
      <c r="D9785" s="12" t="s">
        <v>36395</v>
      </c>
      <c r="E9785" s="6" t="str">
        <f t="shared" si="515"/>
        <v>module=jhh</v>
      </c>
      <c r="F9785" s="6" t="str">
        <f t="shared" si="516"/>
        <v>module=khh</v>
      </c>
    </row>
    <row r="9786" spans="1:6" ht="30" customHeight="1">
      <c r="A9786" s="3" t="s">
        <v>2</v>
      </c>
      <c r="B9786" s="3" t="s">
        <v>24762</v>
      </c>
      <c r="C9786" s="3" t="s">
        <v>30634</v>
      </c>
      <c r="D9786" s="12" t="s">
        <v>36396</v>
      </c>
      <c r="E9786" s="6" t="str">
        <f t="shared" si="515"/>
        <v>module=jhh</v>
      </c>
      <c r="F9786" s="6" t="str">
        <f t="shared" si="516"/>
        <v>module=khh</v>
      </c>
    </row>
    <row r="9787" spans="1:6" ht="30" customHeight="1">
      <c r="A9787" s="3" t="s">
        <v>2</v>
      </c>
      <c r="B9787" s="3" t="s">
        <v>24763</v>
      </c>
      <c r="C9787" s="3" t="s">
        <v>30635</v>
      </c>
      <c r="D9787" s="12" t="s">
        <v>36397</v>
      </c>
      <c r="E9787" s="6" t="str">
        <f t="shared" ref="E9787:E9806" si="517">HYPERLINK("http://www.ssc.wisc.edu/wlsresearch/documentation/waves/?wave=capigrad&amp;module=jhh","module=jhh")</f>
        <v>module=jhh</v>
      </c>
      <c r="F9787" s="6" t="str">
        <f t="shared" ref="F9787:F9806" si="518">HYPERLINK("http://www.ssc.wisc.edu/wlsresearch/documentation/waves/?wave=capisib&amp;module=khh","module=khh")</f>
        <v>module=khh</v>
      </c>
    </row>
    <row r="9788" spans="1:6" ht="30" customHeight="1">
      <c r="A9788" s="3" t="s">
        <v>2</v>
      </c>
      <c r="B9788" s="3" t="s">
        <v>24764</v>
      </c>
      <c r="C9788" s="3" t="s">
        <v>30636</v>
      </c>
      <c r="D9788" s="12" t="s">
        <v>36398</v>
      </c>
      <c r="E9788" s="6" t="str">
        <f t="shared" si="517"/>
        <v>module=jhh</v>
      </c>
      <c r="F9788" s="6" t="str">
        <f t="shared" si="518"/>
        <v>module=khh</v>
      </c>
    </row>
    <row r="9789" spans="1:6" ht="30" customHeight="1">
      <c r="A9789" s="3" t="s">
        <v>2</v>
      </c>
      <c r="B9789" s="3" t="s">
        <v>24765</v>
      </c>
      <c r="C9789" s="3" t="s">
        <v>30637</v>
      </c>
      <c r="D9789" s="12" t="s">
        <v>36399</v>
      </c>
      <c r="E9789" s="6" t="str">
        <f t="shared" si="517"/>
        <v>module=jhh</v>
      </c>
      <c r="F9789" s="6" t="str">
        <f t="shared" si="518"/>
        <v>module=khh</v>
      </c>
    </row>
    <row r="9790" spans="1:6" ht="30" customHeight="1">
      <c r="A9790" s="3" t="s">
        <v>2</v>
      </c>
      <c r="B9790" s="3" t="s">
        <v>24766</v>
      </c>
      <c r="C9790" s="3" t="s">
        <v>30638</v>
      </c>
      <c r="D9790" s="12" t="s">
        <v>36400</v>
      </c>
      <c r="E9790" s="6" t="str">
        <f t="shared" si="517"/>
        <v>module=jhh</v>
      </c>
      <c r="F9790" s="6" t="str">
        <f t="shared" si="518"/>
        <v>module=khh</v>
      </c>
    </row>
    <row r="9791" spans="1:6" ht="30" customHeight="1">
      <c r="A9791" s="3" t="s">
        <v>2</v>
      </c>
      <c r="B9791" s="3" t="s">
        <v>24767</v>
      </c>
      <c r="C9791" s="3" t="s">
        <v>30639</v>
      </c>
      <c r="D9791" s="12" t="s">
        <v>36401</v>
      </c>
      <c r="E9791" s="6" t="str">
        <f t="shared" si="517"/>
        <v>module=jhh</v>
      </c>
      <c r="F9791" s="6" t="str">
        <f t="shared" si="518"/>
        <v>module=khh</v>
      </c>
    </row>
    <row r="9792" spans="1:6" ht="30" customHeight="1">
      <c r="A9792" s="3" t="s">
        <v>2</v>
      </c>
      <c r="B9792" s="3" t="s">
        <v>24768</v>
      </c>
      <c r="C9792" s="3" t="s">
        <v>30640</v>
      </c>
      <c r="D9792" s="12" t="s">
        <v>36402</v>
      </c>
      <c r="E9792" s="6" t="str">
        <f t="shared" si="517"/>
        <v>module=jhh</v>
      </c>
      <c r="F9792" s="6" t="str">
        <f t="shared" si="518"/>
        <v>module=khh</v>
      </c>
    </row>
    <row r="9793" spans="1:6" ht="30" customHeight="1">
      <c r="A9793" s="3" t="s">
        <v>2</v>
      </c>
      <c r="B9793" s="3" t="s">
        <v>24769</v>
      </c>
      <c r="C9793" s="3" t="s">
        <v>30641</v>
      </c>
      <c r="D9793" s="12" t="s">
        <v>36403</v>
      </c>
      <c r="E9793" s="6" t="str">
        <f t="shared" si="517"/>
        <v>module=jhh</v>
      </c>
      <c r="F9793" s="6" t="str">
        <f t="shared" si="518"/>
        <v>module=khh</v>
      </c>
    </row>
    <row r="9794" spans="1:6" ht="30" customHeight="1">
      <c r="A9794" s="3" t="s">
        <v>2</v>
      </c>
      <c r="B9794" s="3" t="s">
        <v>24770</v>
      </c>
      <c r="C9794" s="3" t="s">
        <v>30642</v>
      </c>
      <c r="D9794" s="12" t="s">
        <v>36404</v>
      </c>
      <c r="E9794" s="6" t="str">
        <f t="shared" si="517"/>
        <v>module=jhh</v>
      </c>
      <c r="F9794" s="6" t="str">
        <f t="shared" si="518"/>
        <v>module=khh</v>
      </c>
    </row>
    <row r="9795" spans="1:6" ht="30" customHeight="1">
      <c r="A9795" s="3" t="s">
        <v>2</v>
      </c>
      <c r="B9795" s="3" t="s">
        <v>24771</v>
      </c>
      <c r="C9795" s="3" t="s">
        <v>30643</v>
      </c>
      <c r="D9795" s="12" t="s">
        <v>36405</v>
      </c>
      <c r="E9795" s="6" t="str">
        <f t="shared" si="517"/>
        <v>module=jhh</v>
      </c>
      <c r="F9795" s="6" t="str">
        <f t="shared" si="518"/>
        <v>module=khh</v>
      </c>
    </row>
    <row r="9796" spans="1:6" ht="30" customHeight="1">
      <c r="A9796" s="3" t="s">
        <v>2</v>
      </c>
      <c r="B9796" s="3" t="s">
        <v>24772</v>
      </c>
      <c r="C9796" s="3" t="s">
        <v>30644</v>
      </c>
      <c r="D9796" s="12" t="s">
        <v>36406</v>
      </c>
      <c r="E9796" s="6" t="str">
        <f t="shared" si="517"/>
        <v>module=jhh</v>
      </c>
      <c r="F9796" s="6" t="str">
        <f t="shared" si="518"/>
        <v>module=khh</v>
      </c>
    </row>
    <row r="9797" spans="1:6" ht="30" customHeight="1">
      <c r="A9797" s="3" t="s">
        <v>2</v>
      </c>
      <c r="B9797" s="3" t="s">
        <v>24773</v>
      </c>
      <c r="C9797" s="3" t="s">
        <v>30645</v>
      </c>
      <c r="D9797" s="12" t="s">
        <v>36407</v>
      </c>
      <c r="E9797" s="6" t="str">
        <f t="shared" si="517"/>
        <v>module=jhh</v>
      </c>
      <c r="F9797" s="6" t="str">
        <f t="shared" si="518"/>
        <v>module=khh</v>
      </c>
    </row>
    <row r="9798" spans="1:6" ht="30" customHeight="1">
      <c r="A9798" s="3" t="s">
        <v>2</v>
      </c>
      <c r="B9798" s="3" t="s">
        <v>24774</v>
      </c>
      <c r="C9798" s="3" t="s">
        <v>30646</v>
      </c>
      <c r="D9798" s="12" t="s">
        <v>36408</v>
      </c>
      <c r="E9798" s="6" t="str">
        <f t="shared" si="517"/>
        <v>module=jhh</v>
      </c>
      <c r="F9798" s="6" t="str">
        <f t="shared" si="518"/>
        <v>module=khh</v>
      </c>
    </row>
    <row r="9799" spans="1:6" ht="30" customHeight="1">
      <c r="A9799" s="3" t="s">
        <v>2</v>
      </c>
      <c r="B9799" s="3" t="s">
        <v>24775</v>
      </c>
      <c r="C9799" s="3" t="s">
        <v>30647</v>
      </c>
      <c r="D9799" s="12" t="s">
        <v>36409</v>
      </c>
      <c r="E9799" s="6" t="str">
        <f t="shared" si="517"/>
        <v>module=jhh</v>
      </c>
      <c r="F9799" s="6" t="str">
        <f t="shared" si="518"/>
        <v>module=khh</v>
      </c>
    </row>
    <row r="9800" spans="1:6" ht="30" customHeight="1">
      <c r="A9800" s="3" t="s">
        <v>2</v>
      </c>
      <c r="B9800" s="3" t="s">
        <v>24776</v>
      </c>
      <c r="C9800" s="3" t="s">
        <v>30648</v>
      </c>
      <c r="D9800" s="12" t="s">
        <v>36410</v>
      </c>
      <c r="E9800" s="6" t="str">
        <f t="shared" si="517"/>
        <v>module=jhh</v>
      </c>
      <c r="F9800" s="6" t="str">
        <f t="shared" si="518"/>
        <v>module=khh</v>
      </c>
    </row>
    <row r="9801" spans="1:6" ht="30" customHeight="1">
      <c r="A9801" s="3" t="s">
        <v>2</v>
      </c>
      <c r="B9801" s="3" t="s">
        <v>24777</v>
      </c>
      <c r="C9801" s="3" t="s">
        <v>30649</v>
      </c>
      <c r="D9801" s="12" t="s">
        <v>36411</v>
      </c>
      <c r="E9801" s="6" t="str">
        <f t="shared" si="517"/>
        <v>module=jhh</v>
      </c>
      <c r="F9801" s="6" t="str">
        <f t="shared" si="518"/>
        <v>module=khh</v>
      </c>
    </row>
    <row r="9802" spans="1:6" ht="30" customHeight="1">
      <c r="A9802" s="3" t="s">
        <v>2</v>
      </c>
      <c r="B9802" s="3" t="s">
        <v>24778</v>
      </c>
      <c r="C9802" s="3" t="s">
        <v>30650</v>
      </c>
      <c r="D9802" s="12" t="s">
        <v>36412</v>
      </c>
      <c r="E9802" s="6" t="str">
        <f t="shared" si="517"/>
        <v>module=jhh</v>
      </c>
      <c r="F9802" s="6" t="str">
        <f t="shared" si="518"/>
        <v>module=khh</v>
      </c>
    </row>
    <row r="9803" spans="1:6" ht="30" customHeight="1">
      <c r="A9803" s="3" t="s">
        <v>2</v>
      </c>
      <c r="B9803" s="3" t="s">
        <v>24779</v>
      </c>
      <c r="C9803" s="3" t="s">
        <v>30651</v>
      </c>
      <c r="D9803" s="12" t="s">
        <v>36413</v>
      </c>
      <c r="E9803" s="6" t="str">
        <f t="shared" si="517"/>
        <v>module=jhh</v>
      </c>
      <c r="F9803" s="6" t="str">
        <f t="shared" si="518"/>
        <v>module=khh</v>
      </c>
    </row>
    <row r="9804" spans="1:6" ht="30" customHeight="1">
      <c r="A9804" s="3" t="s">
        <v>2</v>
      </c>
      <c r="B9804" s="3" t="s">
        <v>24780</v>
      </c>
      <c r="C9804" s="3" t="s">
        <v>30652</v>
      </c>
      <c r="D9804" s="12" t="s">
        <v>36414</v>
      </c>
      <c r="E9804" s="6" t="str">
        <f t="shared" si="517"/>
        <v>module=jhh</v>
      </c>
      <c r="F9804" s="6" t="str">
        <f t="shared" si="518"/>
        <v>module=khh</v>
      </c>
    </row>
    <row r="9805" spans="1:6" ht="30" customHeight="1">
      <c r="A9805" s="3" t="s">
        <v>2</v>
      </c>
      <c r="B9805" s="3" t="s">
        <v>24781</v>
      </c>
      <c r="C9805" s="3" t="s">
        <v>30653</v>
      </c>
      <c r="D9805" s="12" t="s">
        <v>36415</v>
      </c>
      <c r="E9805" s="6" t="str">
        <f t="shared" si="517"/>
        <v>module=jhh</v>
      </c>
      <c r="F9805" s="6" t="str">
        <f t="shared" si="518"/>
        <v>module=khh</v>
      </c>
    </row>
    <row r="9806" spans="1:6" ht="30" customHeight="1">
      <c r="A9806" s="3" t="s">
        <v>2</v>
      </c>
      <c r="B9806" s="3" t="s">
        <v>24782</v>
      </c>
      <c r="C9806" s="3" t="s">
        <v>30654</v>
      </c>
      <c r="D9806" s="12" t="s">
        <v>36416</v>
      </c>
      <c r="E9806" s="6" t="str">
        <f t="shared" si="517"/>
        <v>module=jhh</v>
      </c>
      <c r="F9806" s="6" t="str">
        <f t="shared" si="518"/>
        <v>module=khh</v>
      </c>
    </row>
    <row r="9807" spans="1:6" ht="30" customHeight="1">
      <c r="A9807" s="3" t="s">
        <v>2</v>
      </c>
      <c r="B9807" s="3" t="s">
        <v>24783</v>
      </c>
      <c r="C9807" s="3" t="s">
        <v>30655</v>
      </c>
      <c r="D9807" s="12" t="s">
        <v>36417</v>
      </c>
      <c r="E9807" s="6" t="str">
        <f t="shared" ref="E9807:E9870" si="519">HYPERLINK("http://www.ssc.wisc.edu/wlsresearch/documentation/waves/?wave=capigrad&amp;module=jkid","module=jkid")</f>
        <v>module=jkid</v>
      </c>
      <c r="F9807" s="6" t="str">
        <f t="shared" ref="F9807:F9870" si="520">HYPERLINK("http://www.ssc.wisc.edu/wlsresearch/documentation/waves/?wave=capisib&amp;module=kkid","module=kkid")</f>
        <v>module=kkid</v>
      </c>
    </row>
    <row r="9808" spans="1:6" ht="30" customHeight="1">
      <c r="A9808" s="3" t="s">
        <v>2</v>
      </c>
      <c r="B9808" s="3" t="s">
        <v>24784</v>
      </c>
      <c r="C9808" s="3" t="s">
        <v>30656</v>
      </c>
      <c r="D9808" s="12" t="s">
        <v>36418</v>
      </c>
      <c r="E9808" s="6" t="str">
        <f t="shared" si="519"/>
        <v>module=jkid</v>
      </c>
      <c r="F9808" s="6" t="str">
        <f t="shared" si="520"/>
        <v>module=kkid</v>
      </c>
    </row>
    <row r="9809" spans="1:6" ht="30" customHeight="1">
      <c r="A9809" s="3" t="s">
        <v>2</v>
      </c>
      <c r="B9809" s="3" t="s">
        <v>24785</v>
      </c>
      <c r="C9809" s="3" t="s">
        <v>30657</v>
      </c>
      <c r="D9809" s="12" t="s">
        <v>36419</v>
      </c>
      <c r="E9809" s="6" t="str">
        <f t="shared" si="519"/>
        <v>module=jkid</v>
      </c>
      <c r="F9809" s="6" t="str">
        <f t="shared" si="520"/>
        <v>module=kkid</v>
      </c>
    </row>
    <row r="9810" spans="1:6" ht="30" customHeight="1">
      <c r="A9810" s="3" t="s">
        <v>2</v>
      </c>
      <c r="B9810" s="3" t="s">
        <v>24786</v>
      </c>
      <c r="C9810" s="3" t="s">
        <v>30658</v>
      </c>
      <c r="D9810" s="12" t="s">
        <v>36420</v>
      </c>
      <c r="E9810" s="6" t="str">
        <f t="shared" si="519"/>
        <v>module=jkid</v>
      </c>
      <c r="F9810" s="6" t="str">
        <f t="shared" si="520"/>
        <v>module=kkid</v>
      </c>
    </row>
    <row r="9811" spans="1:6" ht="30" customHeight="1">
      <c r="A9811" s="3" t="s">
        <v>2</v>
      </c>
      <c r="B9811" s="3" t="s">
        <v>24787</v>
      </c>
      <c r="C9811" s="3" t="s">
        <v>30659</v>
      </c>
      <c r="D9811" s="12" t="s">
        <v>36421</v>
      </c>
      <c r="E9811" s="6" t="str">
        <f t="shared" si="519"/>
        <v>module=jkid</v>
      </c>
      <c r="F9811" s="6" t="str">
        <f t="shared" si="520"/>
        <v>module=kkid</v>
      </c>
    </row>
    <row r="9812" spans="1:6" ht="30" customHeight="1">
      <c r="A9812" s="3" t="s">
        <v>2</v>
      </c>
      <c r="B9812" s="3" t="s">
        <v>24788</v>
      </c>
      <c r="C9812" s="3" t="s">
        <v>30660</v>
      </c>
      <c r="D9812" s="12" t="s">
        <v>36422</v>
      </c>
      <c r="E9812" s="6" t="str">
        <f t="shared" si="519"/>
        <v>module=jkid</v>
      </c>
      <c r="F9812" s="6" t="str">
        <f t="shared" si="520"/>
        <v>module=kkid</v>
      </c>
    </row>
    <row r="9813" spans="1:6" ht="30" customHeight="1">
      <c r="A9813" s="3" t="s">
        <v>2</v>
      </c>
      <c r="B9813" s="3" t="s">
        <v>24789</v>
      </c>
      <c r="C9813" s="3" t="s">
        <v>30661</v>
      </c>
      <c r="D9813" s="12" t="s">
        <v>36423</v>
      </c>
      <c r="E9813" s="6" t="str">
        <f t="shared" si="519"/>
        <v>module=jkid</v>
      </c>
      <c r="F9813" s="6" t="str">
        <f t="shared" si="520"/>
        <v>module=kkid</v>
      </c>
    </row>
    <row r="9814" spans="1:6" ht="30" customHeight="1">
      <c r="A9814" s="3" t="s">
        <v>2</v>
      </c>
      <c r="B9814" s="3" t="s">
        <v>24790</v>
      </c>
      <c r="C9814" s="3" t="s">
        <v>30662</v>
      </c>
      <c r="D9814" s="12" t="s">
        <v>36424</v>
      </c>
      <c r="E9814" s="6" t="str">
        <f t="shared" si="519"/>
        <v>module=jkid</v>
      </c>
      <c r="F9814" s="6" t="str">
        <f t="shared" si="520"/>
        <v>module=kkid</v>
      </c>
    </row>
    <row r="9815" spans="1:6" ht="30" customHeight="1">
      <c r="A9815" s="3" t="s">
        <v>2</v>
      </c>
      <c r="B9815" s="3" t="s">
        <v>24791</v>
      </c>
      <c r="C9815" s="3" t="s">
        <v>30663</v>
      </c>
      <c r="D9815" s="12" t="s">
        <v>36425</v>
      </c>
      <c r="E9815" s="6" t="str">
        <f t="shared" si="519"/>
        <v>module=jkid</v>
      </c>
      <c r="F9815" s="6" t="str">
        <f t="shared" si="520"/>
        <v>module=kkid</v>
      </c>
    </row>
    <row r="9816" spans="1:6" ht="30" customHeight="1">
      <c r="A9816" s="3" t="s">
        <v>2</v>
      </c>
      <c r="B9816" s="3" t="s">
        <v>24792</v>
      </c>
      <c r="C9816" s="3" t="s">
        <v>30664</v>
      </c>
      <c r="D9816" s="12" t="s">
        <v>36426</v>
      </c>
      <c r="E9816" s="6" t="str">
        <f t="shared" si="519"/>
        <v>module=jkid</v>
      </c>
      <c r="F9816" s="6" t="str">
        <f t="shared" si="520"/>
        <v>module=kkid</v>
      </c>
    </row>
    <row r="9817" spans="1:6" ht="30" customHeight="1">
      <c r="A9817" s="3" t="s">
        <v>2</v>
      </c>
      <c r="B9817" s="3" t="s">
        <v>24793</v>
      </c>
      <c r="C9817" s="3" t="s">
        <v>30665</v>
      </c>
      <c r="D9817" s="12" t="s">
        <v>36427</v>
      </c>
      <c r="E9817" s="6" t="str">
        <f t="shared" si="519"/>
        <v>module=jkid</v>
      </c>
      <c r="F9817" s="6" t="str">
        <f t="shared" si="520"/>
        <v>module=kkid</v>
      </c>
    </row>
    <row r="9818" spans="1:6" ht="30" customHeight="1">
      <c r="A9818" s="3" t="s">
        <v>2</v>
      </c>
      <c r="B9818" s="3" t="s">
        <v>24794</v>
      </c>
      <c r="C9818" s="3" t="s">
        <v>30666</v>
      </c>
      <c r="D9818" s="12" t="s">
        <v>36428</v>
      </c>
      <c r="E9818" s="6" t="str">
        <f t="shared" si="519"/>
        <v>module=jkid</v>
      </c>
      <c r="F9818" s="6" t="str">
        <f t="shared" si="520"/>
        <v>module=kkid</v>
      </c>
    </row>
    <row r="9819" spans="1:6" ht="30" customHeight="1">
      <c r="A9819" s="3" t="s">
        <v>2</v>
      </c>
      <c r="B9819" s="3" t="s">
        <v>24795</v>
      </c>
      <c r="C9819" s="3" t="s">
        <v>30667</v>
      </c>
      <c r="D9819" s="12" t="s">
        <v>36429</v>
      </c>
      <c r="E9819" s="6" t="str">
        <f t="shared" si="519"/>
        <v>module=jkid</v>
      </c>
      <c r="F9819" s="6" t="str">
        <f t="shared" si="520"/>
        <v>module=kkid</v>
      </c>
    </row>
    <row r="9820" spans="1:6" ht="30" customHeight="1">
      <c r="A9820" s="3" t="s">
        <v>2</v>
      </c>
      <c r="B9820" s="3" t="s">
        <v>24796</v>
      </c>
      <c r="C9820" s="3" t="s">
        <v>30668</v>
      </c>
      <c r="D9820" s="12" t="s">
        <v>36430</v>
      </c>
      <c r="E9820" s="6" t="str">
        <f t="shared" si="519"/>
        <v>module=jkid</v>
      </c>
      <c r="F9820" s="6" t="str">
        <f t="shared" si="520"/>
        <v>module=kkid</v>
      </c>
    </row>
    <row r="9821" spans="1:6" ht="30" customHeight="1">
      <c r="A9821" s="3" t="s">
        <v>2</v>
      </c>
      <c r="B9821" s="3" t="s">
        <v>24797</v>
      </c>
      <c r="C9821" s="3" t="s">
        <v>30669</v>
      </c>
      <c r="D9821" s="12" t="s">
        <v>36431</v>
      </c>
      <c r="E9821" s="6" t="str">
        <f t="shared" si="519"/>
        <v>module=jkid</v>
      </c>
      <c r="F9821" s="6" t="str">
        <f t="shared" si="520"/>
        <v>module=kkid</v>
      </c>
    </row>
    <row r="9822" spans="1:6" ht="30" customHeight="1">
      <c r="A9822" s="3" t="s">
        <v>2</v>
      </c>
      <c r="B9822" s="3" t="s">
        <v>24798</v>
      </c>
      <c r="C9822" s="3" t="s">
        <v>30670</v>
      </c>
      <c r="D9822" s="12" t="s">
        <v>36432</v>
      </c>
      <c r="E9822" s="6" t="str">
        <f t="shared" si="519"/>
        <v>module=jkid</v>
      </c>
      <c r="F9822" s="6" t="str">
        <f t="shared" si="520"/>
        <v>module=kkid</v>
      </c>
    </row>
    <row r="9823" spans="1:6" ht="30" customHeight="1">
      <c r="A9823" s="3" t="s">
        <v>2</v>
      </c>
      <c r="B9823" s="3" t="s">
        <v>24799</v>
      </c>
      <c r="C9823" s="3" t="s">
        <v>30671</v>
      </c>
      <c r="D9823" s="12" t="s">
        <v>36433</v>
      </c>
      <c r="E9823" s="6" t="str">
        <f t="shared" si="519"/>
        <v>module=jkid</v>
      </c>
      <c r="F9823" s="6" t="str">
        <f t="shared" si="520"/>
        <v>module=kkid</v>
      </c>
    </row>
    <row r="9824" spans="1:6" ht="30" customHeight="1">
      <c r="A9824" s="3" t="s">
        <v>2</v>
      </c>
      <c r="B9824" s="3" t="s">
        <v>24800</v>
      </c>
      <c r="C9824" s="3" t="s">
        <v>30672</v>
      </c>
      <c r="D9824" s="12" t="s">
        <v>36434</v>
      </c>
      <c r="E9824" s="6" t="str">
        <f t="shared" si="519"/>
        <v>module=jkid</v>
      </c>
      <c r="F9824" s="6" t="str">
        <f t="shared" si="520"/>
        <v>module=kkid</v>
      </c>
    </row>
    <row r="9825" spans="1:6" ht="30" customHeight="1">
      <c r="A9825" s="3" t="s">
        <v>2</v>
      </c>
      <c r="B9825" s="3" t="s">
        <v>24801</v>
      </c>
      <c r="C9825" s="3" t="s">
        <v>30673</v>
      </c>
      <c r="D9825" s="12" t="s">
        <v>36435</v>
      </c>
      <c r="E9825" s="6" t="str">
        <f t="shared" si="519"/>
        <v>module=jkid</v>
      </c>
      <c r="F9825" s="6" t="str">
        <f t="shared" si="520"/>
        <v>module=kkid</v>
      </c>
    </row>
    <row r="9826" spans="1:6" ht="30" customHeight="1">
      <c r="A9826" s="3" t="s">
        <v>2</v>
      </c>
      <c r="B9826" s="3" t="s">
        <v>24802</v>
      </c>
      <c r="C9826" s="3" t="s">
        <v>30674</v>
      </c>
      <c r="D9826" s="12" t="s">
        <v>36436</v>
      </c>
      <c r="E9826" s="6" t="str">
        <f t="shared" si="519"/>
        <v>module=jkid</v>
      </c>
      <c r="F9826" s="6" t="str">
        <f t="shared" si="520"/>
        <v>module=kkid</v>
      </c>
    </row>
    <row r="9827" spans="1:6" ht="30" customHeight="1">
      <c r="A9827" s="3" t="s">
        <v>2</v>
      </c>
      <c r="B9827" s="3" t="s">
        <v>24803</v>
      </c>
      <c r="C9827" s="3" t="s">
        <v>30675</v>
      </c>
      <c r="D9827" s="12" t="s">
        <v>36437</v>
      </c>
      <c r="E9827" s="6" t="str">
        <f t="shared" si="519"/>
        <v>module=jkid</v>
      </c>
      <c r="F9827" s="6" t="str">
        <f t="shared" si="520"/>
        <v>module=kkid</v>
      </c>
    </row>
    <row r="9828" spans="1:6" ht="30" customHeight="1">
      <c r="A9828" s="3" t="s">
        <v>2</v>
      </c>
      <c r="B9828" s="3" t="s">
        <v>24804</v>
      </c>
      <c r="C9828" s="3" t="s">
        <v>30676</v>
      </c>
      <c r="D9828" s="12" t="s">
        <v>36438</v>
      </c>
      <c r="E9828" s="6" t="str">
        <f t="shared" si="519"/>
        <v>module=jkid</v>
      </c>
      <c r="F9828" s="6" t="str">
        <f t="shared" si="520"/>
        <v>module=kkid</v>
      </c>
    </row>
    <row r="9829" spans="1:6" ht="30" customHeight="1">
      <c r="A9829" s="3" t="s">
        <v>2</v>
      </c>
      <c r="B9829" s="3" t="s">
        <v>24805</v>
      </c>
      <c r="C9829" s="3" t="s">
        <v>30677</v>
      </c>
      <c r="D9829" s="12" t="s">
        <v>36439</v>
      </c>
      <c r="E9829" s="6" t="str">
        <f t="shared" si="519"/>
        <v>module=jkid</v>
      </c>
      <c r="F9829" s="6" t="str">
        <f t="shared" si="520"/>
        <v>module=kkid</v>
      </c>
    </row>
    <row r="9830" spans="1:6" ht="30" customHeight="1">
      <c r="A9830" s="3" t="s">
        <v>2</v>
      </c>
      <c r="B9830" s="3" t="s">
        <v>24806</v>
      </c>
      <c r="C9830" s="3" t="s">
        <v>30678</v>
      </c>
      <c r="D9830" s="12" t="s">
        <v>36440</v>
      </c>
      <c r="E9830" s="6" t="str">
        <f t="shared" si="519"/>
        <v>module=jkid</v>
      </c>
      <c r="F9830" s="6" t="str">
        <f t="shared" si="520"/>
        <v>module=kkid</v>
      </c>
    </row>
    <row r="9831" spans="1:6" ht="30" customHeight="1">
      <c r="A9831" s="3" t="s">
        <v>2</v>
      </c>
      <c r="B9831" s="3" t="s">
        <v>24807</v>
      </c>
      <c r="C9831" s="3" t="s">
        <v>30679</v>
      </c>
      <c r="D9831" s="12" t="s">
        <v>36441</v>
      </c>
      <c r="E9831" s="6" t="str">
        <f t="shared" si="519"/>
        <v>module=jkid</v>
      </c>
      <c r="F9831" s="6" t="str">
        <f t="shared" si="520"/>
        <v>module=kkid</v>
      </c>
    </row>
    <row r="9832" spans="1:6" ht="30" customHeight="1">
      <c r="A9832" s="3" t="s">
        <v>2</v>
      </c>
      <c r="B9832" s="3" t="s">
        <v>24808</v>
      </c>
      <c r="C9832" s="3" t="s">
        <v>30680</v>
      </c>
      <c r="D9832" s="12" t="s">
        <v>36442</v>
      </c>
      <c r="E9832" s="6" t="str">
        <f t="shared" si="519"/>
        <v>module=jkid</v>
      </c>
      <c r="F9832" s="6" t="str">
        <f t="shared" si="520"/>
        <v>module=kkid</v>
      </c>
    </row>
    <row r="9833" spans="1:6" ht="30" customHeight="1">
      <c r="A9833" s="3" t="s">
        <v>2</v>
      </c>
      <c r="B9833" s="3" t="s">
        <v>24809</v>
      </c>
      <c r="C9833" s="3" t="s">
        <v>30681</v>
      </c>
      <c r="D9833" s="12" t="s">
        <v>36443</v>
      </c>
      <c r="E9833" s="6" t="str">
        <f t="shared" si="519"/>
        <v>module=jkid</v>
      </c>
      <c r="F9833" s="6" t="str">
        <f t="shared" si="520"/>
        <v>module=kkid</v>
      </c>
    </row>
    <row r="9834" spans="1:6" ht="30" customHeight="1">
      <c r="A9834" s="3" t="s">
        <v>2</v>
      </c>
      <c r="B9834" s="3" t="s">
        <v>24810</v>
      </c>
      <c r="C9834" s="3" t="s">
        <v>30682</v>
      </c>
      <c r="D9834" s="12" t="s">
        <v>36444</v>
      </c>
      <c r="E9834" s="6" t="str">
        <f t="shared" si="519"/>
        <v>module=jkid</v>
      </c>
      <c r="F9834" s="6" t="str">
        <f t="shared" si="520"/>
        <v>module=kkid</v>
      </c>
    </row>
    <row r="9835" spans="1:6" ht="30" customHeight="1">
      <c r="A9835" s="3" t="s">
        <v>2</v>
      </c>
      <c r="B9835" s="3" t="s">
        <v>24811</v>
      </c>
      <c r="C9835" s="3" t="s">
        <v>30683</v>
      </c>
      <c r="D9835" s="12" t="s">
        <v>36445</v>
      </c>
      <c r="E9835" s="6" t="str">
        <f t="shared" si="519"/>
        <v>module=jkid</v>
      </c>
      <c r="F9835" s="6" t="str">
        <f t="shared" si="520"/>
        <v>module=kkid</v>
      </c>
    </row>
    <row r="9836" spans="1:6" ht="30" customHeight="1">
      <c r="A9836" s="3" t="s">
        <v>2</v>
      </c>
      <c r="B9836" s="3" t="s">
        <v>24812</v>
      </c>
      <c r="C9836" s="3" t="s">
        <v>30684</v>
      </c>
      <c r="D9836" s="12" t="s">
        <v>36446</v>
      </c>
      <c r="E9836" s="6" t="str">
        <f t="shared" si="519"/>
        <v>module=jkid</v>
      </c>
      <c r="F9836" s="6" t="str">
        <f t="shared" si="520"/>
        <v>module=kkid</v>
      </c>
    </row>
    <row r="9837" spans="1:6" ht="30" customHeight="1">
      <c r="A9837" s="3" t="s">
        <v>2</v>
      </c>
      <c r="B9837" s="3" t="s">
        <v>24813</v>
      </c>
      <c r="C9837" s="3" t="s">
        <v>30685</v>
      </c>
      <c r="D9837" s="12" t="s">
        <v>36447</v>
      </c>
      <c r="E9837" s="6" t="str">
        <f t="shared" si="519"/>
        <v>module=jkid</v>
      </c>
      <c r="F9837" s="6" t="str">
        <f t="shared" si="520"/>
        <v>module=kkid</v>
      </c>
    </row>
    <row r="9838" spans="1:6" ht="30" customHeight="1">
      <c r="A9838" s="3" t="s">
        <v>2</v>
      </c>
      <c r="B9838" s="3" t="s">
        <v>24814</v>
      </c>
      <c r="C9838" s="3" t="s">
        <v>30686</v>
      </c>
      <c r="D9838" s="12" t="s">
        <v>36448</v>
      </c>
      <c r="E9838" s="6" t="str">
        <f t="shared" si="519"/>
        <v>module=jkid</v>
      </c>
      <c r="F9838" s="6" t="str">
        <f t="shared" si="520"/>
        <v>module=kkid</v>
      </c>
    </row>
    <row r="9839" spans="1:6" ht="30" customHeight="1">
      <c r="A9839" s="3" t="s">
        <v>2</v>
      </c>
      <c r="B9839" s="3" t="s">
        <v>24815</v>
      </c>
      <c r="C9839" s="3" t="s">
        <v>30687</v>
      </c>
      <c r="D9839" s="12" t="s">
        <v>36449</v>
      </c>
      <c r="E9839" s="6" t="str">
        <f t="shared" si="519"/>
        <v>module=jkid</v>
      </c>
      <c r="F9839" s="6" t="str">
        <f t="shared" si="520"/>
        <v>module=kkid</v>
      </c>
    </row>
    <row r="9840" spans="1:6" ht="30" customHeight="1">
      <c r="A9840" s="3" t="s">
        <v>2</v>
      </c>
      <c r="B9840" s="3" t="s">
        <v>24816</v>
      </c>
      <c r="C9840" s="3" t="s">
        <v>30688</v>
      </c>
      <c r="D9840" s="12" t="s">
        <v>36450</v>
      </c>
      <c r="E9840" s="6" t="str">
        <f t="shared" si="519"/>
        <v>module=jkid</v>
      </c>
      <c r="F9840" s="6" t="str">
        <f t="shared" si="520"/>
        <v>module=kkid</v>
      </c>
    </row>
    <row r="9841" spans="1:6" ht="30" customHeight="1">
      <c r="A9841" s="3" t="s">
        <v>2</v>
      </c>
      <c r="B9841" s="3" t="s">
        <v>24817</v>
      </c>
      <c r="C9841" s="3" t="s">
        <v>30689</v>
      </c>
      <c r="D9841" s="12" t="s">
        <v>36451</v>
      </c>
      <c r="E9841" s="6" t="str">
        <f t="shared" si="519"/>
        <v>module=jkid</v>
      </c>
      <c r="F9841" s="6" t="str">
        <f t="shared" si="520"/>
        <v>module=kkid</v>
      </c>
    </row>
    <row r="9842" spans="1:6" ht="30" customHeight="1">
      <c r="A9842" s="3" t="s">
        <v>2</v>
      </c>
      <c r="B9842" s="3" t="s">
        <v>24818</v>
      </c>
      <c r="C9842" s="3" t="s">
        <v>30690</v>
      </c>
      <c r="D9842" s="12" t="s">
        <v>36452</v>
      </c>
      <c r="E9842" s="6" t="str">
        <f t="shared" si="519"/>
        <v>module=jkid</v>
      </c>
      <c r="F9842" s="6" t="str">
        <f t="shared" si="520"/>
        <v>module=kkid</v>
      </c>
    </row>
    <row r="9843" spans="1:6" ht="30" customHeight="1">
      <c r="A9843" s="3" t="s">
        <v>2</v>
      </c>
      <c r="B9843" s="3" t="s">
        <v>24819</v>
      </c>
      <c r="C9843" s="3" t="s">
        <v>30691</v>
      </c>
      <c r="D9843" s="12" t="s">
        <v>36453</v>
      </c>
      <c r="E9843" s="6" t="str">
        <f t="shared" si="519"/>
        <v>module=jkid</v>
      </c>
      <c r="F9843" s="6" t="str">
        <f t="shared" si="520"/>
        <v>module=kkid</v>
      </c>
    </row>
    <row r="9844" spans="1:6" ht="30" customHeight="1">
      <c r="A9844" s="3" t="s">
        <v>2</v>
      </c>
      <c r="B9844" s="3" t="s">
        <v>24820</v>
      </c>
      <c r="C9844" s="3" t="s">
        <v>30692</v>
      </c>
      <c r="D9844" s="12" t="s">
        <v>36454</v>
      </c>
      <c r="E9844" s="6" t="str">
        <f t="shared" si="519"/>
        <v>module=jkid</v>
      </c>
      <c r="F9844" s="6" t="str">
        <f t="shared" si="520"/>
        <v>module=kkid</v>
      </c>
    </row>
    <row r="9845" spans="1:6" ht="30" customHeight="1">
      <c r="A9845" s="3" t="s">
        <v>2</v>
      </c>
      <c r="B9845" s="3" t="s">
        <v>24821</v>
      </c>
      <c r="C9845" s="3" t="s">
        <v>30693</v>
      </c>
      <c r="D9845" s="12" t="s">
        <v>36455</v>
      </c>
      <c r="E9845" s="6" t="str">
        <f t="shared" si="519"/>
        <v>module=jkid</v>
      </c>
      <c r="F9845" s="6" t="str">
        <f t="shared" si="520"/>
        <v>module=kkid</v>
      </c>
    </row>
    <row r="9846" spans="1:6" ht="30" customHeight="1">
      <c r="A9846" s="3" t="s">
        <v>2</v>
      </c>
      <c r="B9846" s="3" t="s">
        <v>24822</v>
      </c>
      <c r="C9846" s="3" t="s">
        <v>30694</v>
      </c>
      <c r="D9846" s="12" t="s">
        <v>36456</v>
      </c>
      <c r="E9846" s="6" t="str">
        <f t="shared" si="519"/>
        <v>module=jkid</v>
      </c>
      <c r="F9846" s="6" t="str">
        <f t="shared" si="520"/>
        <v>module=kkid</v>
      </c>
    </row>
    <row r="9847" spans="1:6" ht="30" customHeight="1">
      <c r="A9847" s="3" t="s">
        <v>2</v>
      </c>
      <c r="B9847" s="3" t="s">
        <v>24823</v>
      </c>
      <c r="C9847" s="3" t="s">
        <v>30695</v>
      </c>
      <c r="D9847" s="12" t="s">
        <v>36457</v>
      </c>
      <c r="E9847" s="6" t="str">
        <f t="shared" si="519"/>
        <v>module=jkid</v>
      </c>
      <c r="F9847" s="6" t="str">
        <f t="shared" si="520"/>
        <v>module=kkid</v>
      </c>
    </row>
    <row r="9848" spans="1:6" ht="30" customHeight="1">
      <c r="A9848" s="3" t="s">
        <v>2</v>
      </c>
      <c r="B9848" s="3" t="s">
        <v>24824</v>
      </c>
      <c r="C9848" s="3" t="s">
        <v>30696</v>
      </c>
      <c r="D9848" s="12" t="s">
        <v>36458</v>
      </c>
      <c r="E9848" s="6" t="str">
        <f t="shared" si="519"/>
        <v>module=jkid</v>
      </c>
      <c r="F9848" s="6" t="str">
        <f t="shared" si="520"/>
        <v>module=kkid</v>
      </c>
    </row>
    <row r="9849" spans="1:6" ht="30" customHeight="1">
      <c r="A9849" s="3" t="s">
        <v>2</v>
      </c>
      <c r="B9849" s="3" t="s">
        <v>24825</v>
      </c>
      <c r="C9849" s="3" t="s">
        <v>30697</v>
      </c>
      <c r="D9849" s="12" t="s">
        <v>36459</v>
      </c>
      <c r="E9849" s="6" t="str">
        <f t="shared" si="519"/>
        <v>module=jkid</v>
      </c>
      <c r="F9849" s="6" t="str">
        <f t="shared" si="520"/>
        <v>module=kkid</v>
      </c>
    </row>
    <row r="9850" spans="1:6" ht="30" customHeight="1">
      <c r="A9850" s="3" t="s">
        <v>2</v>
      </c>
      <c r="B9850" s="3" t="s">
        <v>24826</v>
      </c>
      <c r="C9850" s="3" t="s">
        <v>30698</v>
      </c>
      <c r="D9850" s="12" t="s">
        <v>36460</v>
      </c>
      <c r="E9850" s="6" t="str">
        <f t="shared" si="519"/>
        <v>module=jkid</v>
      </c>
      <c r="F9850" s="6" t="str">
        <f t="shared" si="520"/>
        <v>module=kkid</v>
      </c>
    </row>
    <row r="9851" spans="1:6" ht="30" customHeight="1">
      <c r="A9851" s="3" t="s">
        <v>2</v>
      </c>
      <c r="B9851" s="3" t="s">
        <v>24827</v>
      </c>
      <c r="C9851" s="3" t="s">
        <v>30699</v>
      </c>
      <c r="D9851" s="12" t="s">
        <v>36461</v>
      </c>
      <c r="E9851" s="6" t="str">
        <f t="shared" si="519"/>
        <v>module=jkid</v>
      </c>
      <c r="F9851" s="6" t="str">
        <f t="shared" si="520"/>
        <v>module=kkid</v>
      </c>
    </row>
    <row r="9852" spans="1:6" ht="30" customHeight="1">
      <c r="A9852" s="3" t="s">
        <v>2</v>
      </c>
      <c r="B9852" s="3" t="s">
        <v>24828</v>
      </c>
      <c r="C9852" s="3" t="s">
        <v>30700</v>
      </c>
      <c r="D9852" s="12" t="s">
        <v>36462</v>
      </c>
      <c r="E9852" s="6" t="str">
        <f t="shared" si="519"/>
        <v>module=jkid</v>
      </c>
      <c r="F9852" s="6" t="str">
        <f t="shared" si="520"/>
        <v>module=kkid</v>
      </c>
    </row>
    <row r="9853" spans="1:6" ht="30" customHeight="1">
      <c r="A9853" s="3" t="s">
        <v>2</v>
      </c>
      <c r="B9853" s="3" t="s">
        <v>24829</v>
      </c>
      <c r="C9853" s="3" t="s">
        <v>30701</v>
      </c>
      <c r="D9853" s="12" t="s">
        <v>36463</v>
      </c>
      <c r="E9853" s="6" t="str">
        <f t="shared" si="519"/>
        <v>module=jkid</v>
      </c>
      <c r="F9853" s="6" t="str">
        <f t="shared" si="520"/>
        <v>module=kkid</v>
      </c>
    </row>
    <row r="9854" spans="1:6" ht="30" customHeight="1">
      <c r="A9854" s="3" t="s">
        <v>2</v>
      </c>
      <c r="B9854" s="3" t="s">
        <v>24830</v>
      </c>
      <c r="C9854" s="3" t="s">
        <v>30702</v>
      </c>
      <c r="D9854" s="12" t="s">
        <v>36464</v>
      </c>
      <c r="E9854" s="6" t="str">
        <f t="shared" si="519"/>
        <v>module=jkid</v>
      </c>
      <c r="F9854" s="6" t="str">
        <f t="shared" si="520"/>
        <v>module=kkid</v>
      </c>
    </row>
    <row r="9855" spans="1:6" ht="30" customHeight="1">
      <c r="A9855" s="3" t="s">
        <v>2</v>
      </c>
      <c r="B9855" s="3" t="s">
        <v>24831</v>
      </c>
      <c r="C9855" s="3" t="s">
        <v>30703</v>
      </c>
      <c r="D9855" s="12" t="s">
        <v>36465</v>
      </c>
      <c r="E9855" s="6" t="str">
        <f t="shared" si="519"/>
        <v>module=jkid</v>
      </c>
      <c r="F9855" s="6" t="str">
        <f t="shared" si="520"/>
        <v>module=kkid</v>
      </c>
    </row>
    <row r="9856" spans="1:6" ht="30" customHeight="1">
      <c r="A9856" s="3" t="s">
        <v>2</v>
      </c>
      <c r="B9856" s="3" t="s">
        <v>24832</v>
      </c>
      <c r="C9856" s="3" t="s">
        <v>30704</v>
      </c>
      <c r="D9856" s="12" t="s">
        <v>36466</v>
      </c>
      <c r="E9856" s="6" t="str">
        <f t="shared" si="519"/>
        <v>module=jkid</v>
      </c>
      <c r="F9856" s="6" t="str">
        <f t="shared" si="520"/>
        <v>module=kkid</v>
      </c>
    </row>
    <row r="9857" spans="1:6" ht="30" customHeight="1">
      <c r="A9857" s="3" t="s">
        <v>2</v>
      </c>
      <c r="B9857" s="3" t="s">
        <v>24833</v>
      </c>
      <c r="C9857" s="3" t="s">
        <v>30705</v>
      </c>
      <c r="D9857" s="12" t="s">
        <v>36467</v>
      </c>
      <c r="E9857" s="6" t="str">
        <f t="shared" si="519"/>
        <v>module=jkid</v>
      </c>
      <c r="F9857" s="6" t="str">
        <f t="shared" si="520"/>
        <v>module=kkid</v>
      </c>
    </row>
    <row r="9858" spans="1:6" ht="30" customHeight="1">
      <c r="A9858" s="3" t="s">
        <v>2</v>
      </c>
      <c r="B9858" s="3" t="s">
        <v>24834</v>
      </c>
      <c r="C9858" s="3" t="s">
        <v>30706</v>
      </c>
      <c r="D9858" s="12" t="s">
        <v>36468</v>
      </c>
      <c r="E9858" s="6" t="str">
        <f t="shared" si="519"/>
        <v>module=jkid</v>
      </c>
      <c r="F9858" s="6" t="str">
        <f t="shared" si="520"/>
        <v>module=kkid</v>
      </c>
    </row>
    <row r="9859" spans="1:6" ht="30" customHeight="1">
      <c r="A9859" s="3" t="s">
        <v>2</v>
      </c>
      <c r="B9859" s="3" t="s">
        <v>24835</v>
      </c>
      <c r="C9859" s="3" t="s">
        <v>30707</v>
      </c>
      <c r="D9859" s="12" t="s">
        <v>36469</v>
      </c>
      <c r="E9859" s="6" t="str">
        <f t="shared" si="519"/>
        <v>module=jkid</v>
      </c>
      <c r="F9859" s="6" t="str">
        <f t="shared" si="520"/>
        <v>module=kkid</v>
      </c>
    </row>
    <row r="9860" spans="1:6" ht="30" customHeight="1">
      <c r="A9860" s="3" t="s">
        <v>2</v>
      </c>
      <c r="B9860" s="3" t="s">
        <v>24836</v>
      </c>
      <c r="C9860" s="3" t="s">
        <v>30708</v>
      </c>
      <c r="D9860" s="12" t="s">
        <v>36470</v>
      </c>
      <c r="E9860" s="6" t="str">
        <f t="shared" si="519"/>
        <v>module=jkid</v>
      </c>
      <c r="F9860" s="6" t="str">
        <f t="shared" si="520"/>
        <v>module=kkid</v>
      </c>
    </row>
    <row r="9861" spans="1:6" ht="30" customHeight="1">
      <c r="A9861" s="3" t="s">
        <v>2</v>
      </c>
      <c r="B9861" s="3" t="s">
        <v>24837</v>
      </c>
      <c r="C9861" s="3" t="s">
        <v>30709</v>
      </c>
      <c r="D9861" s="12" t="s">
        <v>36471</v>
      </c>
      <c r="E9861" s="6" t="str">
        <f t="shared" si="519"/>
        <v>module=jkid</v>
      </c>
      <c r="F9861" s="6" t="str">
        <f t="shared" si="520"/>
        <v>module=kkid</v>
      </c>
    </row>
    <row r="9862" spans="1:6" ht="30" customHeight="1">
      <c r="A9862" s="3" t="s">
        <v>2</v>
      </c>
      <c r="B9862" s="3" t="s">
        <v>24838</v>
      </c>
      <c r="C9862" s="3" t="s">
        <v>30710</v>
      </c>
      <c r="D9862" s="12" t="s">
        <v>36472</v>
      </c>
      <c r="E9862" s="6" t="str">
        <f t="shared" si="519"/>
        <v>module=jkid</v>
      </c>
      <c r="F9862" s="6" t="str">
        <f t="shared" si="520"/>
        <v>module=kkid</v>
      </c>
    </row>
    <row r="9863" spans="1:6" ht="30" customHeight="1">
      <c r="A9863" s="3" t="s">
        <v>2</v>
      </c>
      <c r="B9863" s="3" t="s">
        <v>24839</v>
      </c>
      <c r="C9863" s="3" t="s">
        <v>30711</v>
      </c>
      <c r="D9863" s="12" t="s">
        <v>36473</v>
      </c>
      <c r="E9863" s="6" t="str">
        <f t="shared" si="519"/>
        <v>module=jkid</v>
      </c>
      <c r="F9863" s="6" t="str">
        <f t="shared" si="520"/>
        <v>module=kkid</v>
      </c>
    </row>
    <row r="9864" spans="1:6" ht="30" customHeight="1">
      <c r="A9864" s="3" t="s">
        <v>2</v>
      </c>
      <c r="B9864" s="3" t="s">
        <v>24840</v>
      </c>
      <c r="C9864" s="3" t="s">
        <v>30712</v>
      </c>
      <c r="D9864" s="12" t="s">
        <v>36474</v>
      </c>
      <c r="E9864" s="6" t="str">
        <f t="shared" si="519"/>
        <v>module=jkid</v>
      </c>
      <c r="F9864" s="6" t="str">
        <f t="shared" si="520"/>
        <v>module=kkid</v>
      </c>
    </row>
    <row r="9865" spans="1:6" ht="30" customHeight="1">
      <c r="A9865" s="3" t="s">
        <v>2</v>
      </c>
      <c r="B9865" s="3" t="s">
        <v>24841</v>
      </c>
      <c r="C9865" s="3" t="s">
        <v>30713</v>
      </c>
      <c r="D9865" s="12" t="s">
        <v>36475</v>
      </c>
      <c r="E9865" s="6" t="str">
        <f t="shared" si="519"/>
        <v>module=jkid</v>
      </c>
      <c r="F9865" s="6" t="str">
        <f t="shared" si="520"/>
        <v>module=kkid</v>
      </c>
    </row>
    <row r="9866" spans="1:6" ht="30" customHeight="1">
      <c r="A9866" s="3" t="s">
        <v>2</v>
      </c>
      <c r="B9866" s="3" t="s">
        <v>24842</v>
      </c>
      <c r="C9866" s="3" t="s">
        <v>30714</v>
      </c>
      <c r="D9866" s="12" t="s">
        <v>36476</v>
      </c>
      <c r="E9866" s="6" t="str">
        <f t="shared" si="519"/>
        <v>module=jkid</v>
      </c>
      <c r="F9866" s="6" t="str">
        <f t="shared" si="520"/>
        <v>module=kkid</v>
      </c>
    </row>
    <row r="9867" spans="1:6" ht="30" customHeight="1">
      <c r="A9867" s="3" t="s">
        <v>2</v>
      </c>
      <c r="B9867" s="3" t="s">
        <v>24843</v>
      </c>
      <c r="C9867" s="3" t="s">
        <v>30715</v>
      </c>
      <c r="D9867" s="12" t="s">
        <v>36477</v>
      </c>
      <c r="E9867" s="6" t="str">
        <f t="shared" si="519"/>
        <v>module=jkid</v>
      </c>
      <c r="F9867" s="6" t="str">
        <f t="shared" si="520"/>
        <v>module=kkid</v>
      </c>
    </row>
    <row r="9868" spans="1:6" ht="30" customHeight="1">
      <c r="A9868" s="3" t="s">
        <v>2</v>
      </c>
      <c r="B9868" s="3" t="s">
        <v>24844</v>
      </c>
      <c r="C9868" s="3" t="s">
        <v>30716</v>
      </c>
      <c r="D9868" s="12" t="s">
        <v>36478</v>
      </c>
      <c r="E9868" s="6" t="str">
        <f t="shared" si="519"/>
        <v>module=jkid</v>
      </c>
      <c r="F9868" s="6" t="str">
        <f t="shared" si="520"/>
        <v>module=kkid</v>
      </c>
    </row>
    <row r="9869" spans="1:6" ht="30" customHeight="1">
      <c r="A9869" s="3" t="s">
        <v>2</v>
      </c>
      <c r="B9869" s="3" t="s">
        <v>24845</v>
      </c>
      <c r="C9869" s="3" t="s">
        <v>30717</v>
      </c>
      <c r="D9869" s="12" t="s">
        <v>36479</v>
      </c>
      <c r="E9869" s="6" t="str">
        <f t="shared" si="519"/>
        <v>module=jkid</v>
      </c>
      <c r="F9869" s="6" t="str">
        <f t="shared" si="520"/>
        <v>module=kkid</v>
      </c>
    </row>
    <row r="9870" spans="1:6" ht="30" customHeight="1">
      <c r="A9870" s="3" t="s">
        <v>2</v>
      </c>
      <c r="B9870" s="3" t="s">
        <v>24846</v>
      </c>
      <c r="C9870" s="3" t="s">
        <v>30718</v>
      </c>
      <c r="D9870" s="12" t="s">
        <v>36480</v>
      </c>
      <c r="E9870" s="6" t="str">
        <f t="shared" si="519"/>
        <v>module=jkid</v>
      </c>
      <c r="F9870" s="6" t="str">
        <f t="shared" si="520"/>
        <v>module=kkid</v>
      </c>
    </row>
    <row r="9871" spans="1:6" ht="30" customHeight="1">
      <c r="A9871" s="3" t="s">
        <v>2</v>
      </c>
      <c r="B9871" s="3" t="s">
        <v>24847</v>
      </c>
      <c r="C9871" s="3" t="s">
        <v>30719</v>
      </c>
      <c r="D9871" s="12" t="s">
        <v>36481</v>
      </c>
      <c r="E9871" s="6" t="str">
        <f t="shared" ref="E9871:E9934" si="521">HYPERLINK("http://www.ssc.wisc.edu/wlsresearch/documentation/waves/?wave=capigrad&amp;module=jkid","module=jkid")</f>
        <v>module=jkid</v>
      </c>
      <c r="F9871" s="6" t="str">
        <f t="shared" ref="F9871:F9934" si="522">HYPERLINK("http://www.ssc.wisc.edu/wlsresearch/documentation/waves/?wave=capisib&amp;module=kkid","module=kkid")</f>
        <v>module=kkid</v>
      </c>
    </row>
    <row r="9872" spans="1:6" ht="30" customHeight="1">
      <c r="A9872" s="3" t="s">
        <v>2</v>
      </c>
      <c r="B9872" s="3" t="s">
        <v>24848</v>
      </c>
      <c r="C9872" s="3" t="s">
        <v>30720</v>
      </c>
      <c r="D9872" s="12" t="s">
        <v>36482</v>
      </c>
      <c r="E9872" s="6" t="str">
        <f t="shared" si="521"/>
        <v>module=jkid</v>
      </c>
      <c r="F9872" s="6" t="str">
        <f t="shared" si="522"/>
        <v>module=kkid</v>
      </c>
    </row>
    <row r="9873" spans="1:6" ht="30" customHeight="1">
      <c r="A9873" s="3" t="s">
        <v>2</v>
      </c>
      <c r="B9873" s="3" t="s">
        <v>24849</v>
      </c>
      <c r="C9873" s="3" t="s">
        <v>30721</v>
      </c>
      <c r="D9873" s="12" t="s">
        <v>36483</v>
      </c>
      <c r="E9873" s="6" t="str">
        <f t="shared" si="521"/>
        <v>module=jkid</v>
      </c>
      <c r="F9873" s="6" t="str">
        <f t="shared" si="522"/>
        <v>module=kkid</v>
      </c>
    </row>
    <row r="9874" spans="1:6" ht="30" customHeight="1">
      <c r="A9874" s="3" t="s">
        <v>2</v>
      </c>
      <c r="B9874" s="3" t="s">
        <v>24850</v>
      </c>
      <c r="C9874" s="3" t="s">
        <v>30722</v>
      </c>
      <c r="D9874" s="12" t="s">
        <v>36484</v>
      </c>
      <c r="E9874" s="6" t="str">
        <f t="shared" si="521"/>
        <v>module=jkid</v>
      </c>
      <c r="F9874" s="6" t="str">
        <f t="shared" si="522"/>
        <v>module=kkid</v>
      </c>
    </row>
    <row r="9875" spans="1:6" ht="30" customHeight="1">
      <c r="A9875" s="3" t="s">
        <v>2</v>
      </c>
      <c r="B9875" s="3" t="s">
        <v>24851</v>
      </c>
      <c r="C9875" s="3" t="s">
        <v>30723</v>
      </c>
      <c r="D9875" s="12" t="s">
        <v>36485</v>
      </c>
      <c r="E9875" s="6" t="str">
        <f t="shared" si="521"/>
        <v>module=jkid</v>
      </c>
      <c r="F9875" s="6" t="str">
        <f t="shared" si="522"/>
        <v>module=kkid</v>
      </c>
    </row>
    <row r="9876" spans="1:6" ht="30" customHeight="1">
      <c r="A9876" s="3" t="s">
        <v>2</v>
      </c>
      <c r="B9876" s="3" t="s">
        <v>24852</v>
      </c>
      <c r="C9876" s="3" t="s">
        <v>30724</v>
      </c>
      <c r="D9876" s="12" t="s">
        <v>36486</v>
      </c>
      <c r="E9876" s="6" t="str">
        <f t="shared" si="521"/>
        <v>module=jkid</v>
      </c>
      <c r="F9876" s="6" t="str">
        <f t="shared" si="522"/>
        <v>module=kkid</v>
      </c>
    </row>
    <row r="9877" spans="1:6" ht="30" customHeight="1">
      <c r="A9877" s="3" t="s">
        <v>2</v>
      </c>
      <c r="B9877" s="3" t="s">
        <v>24853</v>
      </c>
      <c r="C9877" s="3" t="s">
        <v>30725</v>
      </c>
      <c r="D9877" s="12" t="s">
        <v>36487</v>
      </c>
      <c r="E9877" s="6" t="str">
        <f t="shared" si="521"/>
        <v>module=jkid</v>
      </c>
      <c r="F9877" s="6" t="str">
        <f t="shared" si="522"/>
        <v>module=kkid</v>
      </c>
    </row>
    <row r="9878" spans="1:6" ht="30" customHeight="1">
      <c r="A9878" s="3" t="s">
        <v>2</v>
      </c>
      <c r="B9878" s="3" t="s">
        <v>24854</v>
      </c>
      <c r="C9878" s="3" t="s">
        <v>30726</v>
      </c>
      <c r="D9878" s="12" t="s">
        <v>36488</v>
      </c>
      <c r="E9878" s="6" t="str">
        <f t="shared" si="521"/>
        <v>module=jkid</v>
      </c>
      <c r="F9878" s="6" t="str">
        <f t="shared" si="522"/>
        <v>module=kkid</v>
      </c>
    </row>
    <row r="9879" spans="1:6" ht="30" customHeight="1">
      <c r="A9879" s="3" t="s">
        <v>2</v>
      </c>
      <c r="B9879" s="3" t="s">
        <v>24855</v>
      </c>
      <c r="C9879" s="3" t="s">
        <v>30727</v>
      </c>
      <c r="D9879" s="12" t="s">
        <v>36489</v>
      </c>
      <c r="E9879" s="6" t="str">
        <f t="shared" si="521"/>
        <v>module=jkid</v>
      </c>
      <c r="F9879" s="6" t="str">
        <f t="shared" si="522"/>
        <v>module=kkid</v>
      </c>
    </row>
    <row r="9880" spans="1:6" ht="30" customHeight="1">
      <c r="A9880" s="3" t="s">
        <v>2</v>
      </c>
      <c r="B9880" s="3" t="s">
        <v>24856</v>
      </c>
      <c r="C9880" s="3" t="s">
        <v>30728</v>
      </c>
      <c r="D9880" s="12" t="s">
        <v>36490</v>
      </c>
      <c r="E9880" s="6" t="str">
        <f t="shared" si="521"/>
        <v>module=jkid</v>
      </c>
      <c r="F9880" s="6" t="str">
        <f t="shared" si="522"/>
        <v>module=kkid</v>
      </c>
    </row>
    <row r="9881" spans="1:6" ht="30" customHeight="1">
      <c r="A9881" s="3" t="s">
        <v>2</v>
      </c>
      <c r="B9881" s="3" t="s">
        <v>24857</v>
      </c>
      <c r="C9881" s="3" t="s">
        <v>30729</v>
      </c>
      <c r="D9881" s="12" t="s">
        <v>36491</v>
      </c>
      <c r="E9881" s="6" t="str">
        <f t="shared" si="521"/>
        <v>module=jkid</v>
      </c>
      <c r="F9881" s="6" t="str">
        <f t="shared" si="522"/>
        <v>module=kkid</v>
      </c>
    </row>
    <row r="9882" spans="1:6" ht="30" customHeight="1">
      <c r="A9882" s="3" t="s">
        <v>2</v>
      </c>
      <c r="B9882" s="3" t="s">
        <v>24858</v>
      </c>
      <c r="C9882" s="3" t="s">
        <v>30730</v>
      </c>
      <c r="D9882" s="12" t="s">
        <v>36492</v>
      </c>
      <c r="E9882" s="6" t="str">
        <f t="shared" si="521"/>
        <v>module=jkid</v>
      </c>
      <c r="F9882" s="6" t="str">
        <f t="shared" si="522"/>
        <v>module=kkid</v>
      </c>
    </row>
    <row r="9883" spans="1:6" ht="30" customHeight="1">
      <c r="A9883" s="3" t="s">
        <v>2</v>
      </c>
      <c r="B9883" s="3" t="s">
        <v>24859</v>
      </c>
      <c r="C9883" s="3" t="s">
        <v>30731</v>
      </c>
      <c r="D9883" s="12" t="s">
        <v>36493</v>
      </c>
      <c r="E9883" s="6" t="str">
        <f t="shared" si="521"/>
        <v>module=jkid</v>
      </c>
      <c r="F9883" s="6" t="str">
        <f t="shared" si="522"/>
        <v>module=kkid</v>
      </c>
    </row>
    <row r="9884" spans="1:6" ht="30" customHeight="1">
      <c r="A9884" s="3" t="s">
        <v>2</v>
      </c>
      <c r="B9884" s="3" t="s">
        <v>24860</v>
      </c>
      <c r="C9884" s="3" t="s">
        <v>30732</v>
      </c>
      <c r="D9884" s="12" t="s">
        <v>36494</v>
      </c>
      <c r="E9884" s="6" t="str">
        <f t="shared" si="521"/>
        <v>module=jkid</v>
      </c>
      <c r="F9884" s="6" t="str">
        <f t="shared" si="522"/>
        <v>module=kkid</v>
      </c>
    </row>
    <row r="9885" spans="1:6" ht="30" customHeight="1">
      <c r="A9885" s="3" t="s">
        <v>2</v>
      </c>
      <c r="B9885" s="3" t="s">
        <v>24861</v>
      </c>
      <c r="C9885" s="3" t="s">
        <v>30733</v>
      </c>
      <c r="D9885" s="12" t="s">
        <v>36495</v>
      </c>
      <c r="E9885" s="6" t="str">
        <f t="shared" si="521"/>
        <v>module=jkid</v>
      </c>
      <c r="F9885" s="6" t="str">
        <f t="shared" si="522"/>
        <v>module=kkid</v>
      </c>
    </row>
    <row r="9886" spans="1:6" ht="30" customHeight="1">
      <c r="A9886" s="3" t="s">
        <v>2</v>
      </c>
      <c r="B9886" s="3" t="s">
        <v>24862</v>
      </c>
      <c r="C9886" s="3" t="s">
        <v>30734</v>
      </c>
      <c r="D9886" s="12" t="s">
        <v>36496</v>
      </c>
      <c r="E9886" s="6" t="str">
        <f t="shared" si="521"/>
        <v>module=jkid</v>
      </c>
      <c r="F9886" s="6" t="str">
        <f t="shared" si="522"/>
        <v>module=kkid</v>
      </c>
    </row>
    <row r="9887" spans="1:6" ht="30" customHeight="1">
      <c r="A9887" s="3" t="s">
        <v>2</v>
      </c>
      <c r="B9887" s="3" t="s">
        <v>24863</v>
      </c>
      <c r="C9887" s="3" t="s">
        <v>30735</v>
      </c>
      <c r="D9887" s="12" t="s">
        <v>36497</v>
      </c>
      <c r="E9887" s="6" t="str">
        <f t="shared" si="521"/>
        <v>module=jkid</v>
      </c>
      <c r="F9887" s="6" t="str">
        <f t="shared" si="522"/>
        <v>module=kkid</v>
      </c>
    </row>
    <row r="9888" spans="1:6" ht="30" customHeight="1">
      <c r="A9888" s="3" t="s">
        <v>2</v>
      </c>
      <c r="B9888" s="3" t="s">
        <v>24864</v>
      </c>
      <c r="C9888" s="3" t="s">
        <v>30736</v>
      </c>
      <c r="D9888" s="12" t="s">
        <v>36498</v>
      </c>
      <c r="E9888" s="6" t="str">
        <f t="shared" si="521"/>
        <v>module=jkid</v>
      </c>
      <c r="F9888" s="6" t="str">
        <f t="shared" si="522"/>
        <v>module=kkid</v>
      </c>
    </row>
    <row r="9889" spans="1:6" ht="30" customHeight="1">
      <c r="A9889" s="3" t="s">
        <v>2</v>
      </c>
      <c r="B9889" s="3" t="s">
        <v>24865</v>
      </c>
      <c r="C9889" s="3" t="s">
        <v>30737</v>
      </c>
      <c r="D9889" s="12" t="s">
        <v>36499</v>
      </c>
      <c r="E9889" s="6" t="str">
        <f t="shared" si="521"/>
        <v>module=jkid</v>
      </c>
      <c r="F9889" s="6" t="str">
        <f t="shared" si="522"/>
        <v>module=kkid</v>
      </c>
    </row>
    <row r="9890" spans="1:6" ht="30" customHeight="1">
      <c r="A9890" s="3" t="s">
        <v>2</v>
      </c>
      <c r="B9890" s="3" t="s">
        <v>24866</v>
      </c>
      <c r="C9890" s="3" t="s">
        <v>30738</v>
      </c>
      <c r="D9890" s="12" t="s">
        <v>36500</v>
      </c>
      <c r="E9890" s="6" t="str">
        <f t="shared" si="521"/>
        <v>module=jkid</v>
      </c>
      <c r="F9890" s="6" t="str">
        <f t="shared" si="522"/>
        <v>module=kkid</v>
      </c>
    </row>
    <row r="9891" spans="1:6" ht="30" customHeight="1">
      <c r="A9891" s="3" t="s">
        <v>2</v>
      </c>
      <c r="B9891" s="3" t="s">
        <v>24867</v>
      </c>
      <c r="C9891" s="3" t="s">
        <v>30739</v>
      </c>
      <c r="D9891" s="12" t="s">
        <v>36501</v>
      </c>
      <c r="E9891" s="6" t="str">
        <f t="shared" si="521"/>
        <v>module=jkid</v>
      </c>
      <c r="F9891" s="6" t="str">
        <f t="shared" si="522"/>
        <v>module=kkid</v>
      </c>
    </row>
    <row r="9892" spans="1:6" ht="30" customHeight="1">
      <c r="A9892" s="3" t="s">
        <v>2</v>
      </c>
      <c r="B9892" s="3" t="s">
        <v>24868</v>
      </c>
      <c r="C9892" s="3" t="s">
        <v>30740</v>
      </c>
      <c r="D9892" s="12" t="s">
        <v>36502</v>
      </c>
      <c r="E9892" s="6" t="str">
        <f t="shared" si="521"/>
        <v>module=jkid</v>
      </c>
      <c r="F9892" s="6" t="str">
        <f t="shared" si="522"/>
        <v>module=kkid</v>
      </c>
    </row>
    <row r="9893" spans="1:6" ht="30" customHeight="1">
      <c r="A9893" s="3" t="s">
        <v>2</v>
      </c>
      <c r="B9893" s="3" t="s">
        <v>24869</v>
      </c>
      <c r="C9893" s="3" t="s">
        <v>30741</v>
      </c>
      <c r="D9893" s="12" t="s">
        <v>36503</v>
      </c>
      <c r="E9893" s="6" t="str">
        <f t="shared" si="521"/>
        <v>module=jkid</v>
      </c>
      <c r="F9893" s="6" t="str">
        <f t="shared" si="522"/>
        <v>module=kkid</v>
      </c>
    </row>
    <row r="9894" spans="1:6" ht="30" customHeight="1">
      <c r="A9894" s="3" t="s">
        <v>2</v>
      </c>
      <c r="B9894" s="3" t="s">
        <v>24870</v>
      </c>
      <c r="C9894" s="3" t="s">
        <v>30742</v>
      </c>
      <c r="D9894" s="12" t="s">
        <v>36504</v>
      </c>
      <c r="E9894" s="6" t="str">
        <f t="shared" si="521"/>
        <v>module=jkid</v>
      </c>
      <c r="F9894" s="6" t="str">
        <f t="shared" si="522"/>
        <v>module=kkid</v>
      </c>
    </row>
    <row r="9895" spans="1:6" ht="30" customHeight="1">
      <c r="A9895" s="3" t="s">
        <v>2</v>
      </c>
      <c r="B9895" s="3" t="s">
        <v>24871</v>
      </c>
      <c r="C9895" s="3" t="s">
        <v>30743</v>
      </c>
      <c r="D9895" s="12" t="s">
        <v>36505</v>
      </c>
      <c r="E9895" s="6" t="str">
        <f t="shared" si="521"/>
        <v>module=jkid</v>
      </c>
      <c r="F9895" s="6" t="str">
        <f t="shared" si="522"/>
        <v>module=kkid</v>
      </c>
    </row>
    <row r="9896" spans="1:6" ht="30" customHeight="1">
      <c r="A9896" s="3" t="s">
        <v>2</v>
      </c>
      <c r="B9896" s="3" t="s">
        <v>24872</v>
      </c>
      <c r="C9896" s="3" t="s">
        <v>30744</v>
      </c>
      <c r="D9896" s="12" t="s">
        <v>36506</v>
      </c>
      <c r="E9896" s="6" t="str">
        <f t="shared" si="521"/>
        <v>module=jkid</v>
      </c>
      <c r="F9896" s="6" t="str">
        <f t="shared" si="522"/>
        <v>module=kkid</v>
      </c>
    </row>
    <row r="9897" spans="1:6" ht="30" customHeight="1">
      <c r="A9897" s="3" t="s">
        <v>2</v>
      </c>
      <c r="B9897" s="3" t="s">
        <v>24873</v>
      </c>
      <c r="C9897" s="3" t="s">
        <v>30745</v>
      </c>
      <c r="D9897" s="12" t="s">
        <v>36507</v>
      </c>
      <c r="E9897" s="6" t="str">
        <f t="shared" si="521"/>
        <v>module=jkid</v>
      </c>
      <c r="F9897" s="6" t="str">
        <f t="shared" si="522"/>
        <v>module=kkid</v>
      </c>
    </row>
    <row r="9898" spans="1:6" ht="30" customHeight="1">
      <c r="A9898" s="3" t="s">
        <v>2</v>
      </c>
      <c r="B9898" s="3" t="s">
        <v>24874</v>
      </c>
      <c r="C9898" s="3" t="s">
        <v>30746</v>
      </c>
      <c r="D9898" s="12" t="s">
        <v>36508</v>
      </c>
      <c r="E9898" s="6" t="str">
        <f t="shared" si="521"/>
        <v>module=jkid</v>
      </c>
      <c r="F9898" s="6" t="str">
        <f t="shared" si="522"/>
        <v>module=kkid</v>
      </c>
    </row>
    <row r="9899" spans="1:6" ht="30" customHeight="1">
      <c r="A9899" s="3" t="s">
        <v>2</v>
      </c>
      <c r="B9899" s="3" t="s">
        <v>24875</v>
      </c>
      <c r="C9899" s="3" t="s">
        <v>30747</v>
      </c>
      <c r="D9899" s="12" t="s">
        <v>36509</v>
      </c>
      <c r="E9899" s="6" t="str">
        <f t="shared" si="521"/>
        <v>module=jkid</v>
      </c>
      <c r="F9899" s="6" t="str">
        <f t="shared" si="522"/>
        <v>module=kkid</v>
      </c>
    </row>
    <row r="9900" spans="1:6" ht="30" customHeight="1">
      <c r="A9900" s="3" t="s">
        <v>2</v>
      </c>
      <c r="B9900" s="3" t="s">
        <v>24876</v>
      </c>
      <c r="C9900" s="3" t="s">
        <v>30748</v>
      </c>
      <c r="D9900" s="12" t="s">
        <v>36510</v>
      </c>
      <c r="E9900" s="6" t="str">
        <f t="shared" si="521"/>
        <v>module=jkid</v>
      </c>
      <c r="F9900" s="6" t="str">
        <f t="shared" si="522"/>
        <v>module=kkid</v>
      </c>
    </row>
    <row r="9901" spans="1:6" ht="30" customHeight="1">
      <c r="A9901" s="3" t="s">
        <v>2</v>
      </c>
      <c r="B9901" s="3" t="s">
        <v>24877</v>
      </c>
      <c r="C9901" s="3" t="s">
        <v>30749</v>
      </c>
      <c r="D9901" s="12" t="s">
        <v>36511</v>
      </c>
      <c r="E9901" s="6" t="str">
        <f t="shared" si="521"/>
        <v>module=jkid</v>
      </c>
      <c r="F9901" s="6" t="str">
        <f t="shared" si="522"/>
        <v>module=kkid</v>
      </c>
    </row>
    <row r="9902" spans="1:6" ht="30" customHeight="1">
      <c r="A9902" s="3" t="s">
        <v>2</v>
      </c>
      <c r="B9902" s="3" t="s">
        <v>24878</v>
      </c>
      <c r="C9902" s="3" t="s">
        <v>30750</v>
      </c>
      <c r="D9902" s="12" t="s">
        <v>36512</v>
      </c>
      <c r="E9902" s="6" t="str">
        <f t="shared" si="521"/>
        <v>module=jkid</v>
      </c>
      <c r="F9902" s="6" t="str">
        <f t="shared" si="522"/>
        <v>module=kkid</v>
      </c>
    </row>
    <row r="9903" spans="1:6" ht="30" customHeight="1">
      <c r="A9903" s="3" t="s">
        <v>2</v>
      </c>
      <c r="B9903" s="3" t="s">
        <v>24879</v>
      </c>
      <c r="C9903" s="3" t="s">
        <v>30751</v>
      </c>
      <c r="D9903" s="12" t="s">
        <v>36513</v>
      </c>
      <c r="E9903" s="6" t="str">
        <f t="shared" si="521"/>
        <v>module=jkid</v>
      </c>
      <c r="F9903" s="6" t="str">
        <f t="shared" si="522"/>
        <v>module=kkid</v>
      </c>
    </row>
    <row r="9904" spans="1:6" ht="30" customHeight="1">
      <c r="A9904" s="3" t="s">
        <v>2</v>
      </c>
      <c r="B9904" s="3" t="s">
        <v>24880</v>
      </c>
      <c r="C9904" s="3" t="s">
        <v>30752</v>
      </c>
      <c r="D9904" s="12" t="s">
        <v>36514</v>
      </c>
      <c r="E9904" s="6" t="str">
        <f t="shared" si="521"/>
        <v>module=jkid</v>
      </c>
      <c r="F9904" s="6" t="str">
        <f t="shared" si="522"/>
        <v>module=kkid</v>
      </c>
    </row>
    <row r="9905" spans="1:6" ht="30" customHeight="1">
      <c r="A9905" s="3" t="s">
        <v>2</v>
      </c>
      <c r="B9905" s="3" t="s">
        <v>24881</v>
      </c>
      <c r="C9905" s="3" t="s">
        <v>30753</v>
      </c>
      <c r="D9905" s="12" t="s">
        <v>36515</v>
      </c>
      <c r="E9905" s="6" t="str">
        <f t="shared" si="521"/>
        <v>module=jkid</v>
      </c>
      <c r="F9905" s="6" t="str">
        <f t="shared" si="522"/>
        <v>module=kkid</v>
      </c>
    </row>
    <row r="9906" spans="1:6" ht="30" customHeight="1">
      <c r="A9906" s="3" t="s">
        <v>2</v>
      </c>
      <c r="B9906" s="3" t="s">
        <v>24882</v>
      </c>
      <c r="C9906" s="3" t="s">
        <v>30754</v>
      </c>
      <c r="D9906" s="12" t="s">
        <v>36516</v>
      </c>
      <c r="E9906" s="6" t="str">
        <f t="shared" si="521"/>
        <v>module=jkid</v>
      </c>
      <c r="F9906" s="6" t="str">
        <f t="shared" si="522"/>
        <v>module=kkid</v>
      </c>
    </row>
    <row r="9907" spans="1:6" ht="30" customHeight="1">
      <c r="A9907" s="3" t="s">
        <v>2</v>
      </c>
      <c r="B9907" s="3" t="s">
        <v>24883</v>
      </c>
      <c r="C9907" s="3" t="s">
        <v>30755</v>
      </c>
      <c r="D9907" s="12" t="s">
        <v>36517</v>
      </c>
      <c r="E9907" s="6" t="str">
        <f t="shared" si="521"/>
        <v>module=jkid</v>
      </c>
      <c r="F9907" s="6" t="str">
        <f t="shared" si="522"/>
        <v>module=kkid</v>
      </c>
    </row>
    <row r="9908" spans="1:6" ht="30" customHeight="1">
      <c r="A9908" s="3" t="s">
        <v>2</v>
      </c>
      <c r="B9908" s="3" t="s">
        <v>24884</v>
      </c>
      <c r="C9908" s="3" t="s">
        <v>30756</v>
      </c>
      <c r="D9908" s="12" t="s">
        <v>36518</v>
      </c>
      <c r="E9908" s="6" t="str">
        <f t="shared" si="521"/>
        <v>module=jkid</v>
      </c>
      <c r="F9908" s="6" t="str">
        <f t="shared" si="522"/>
        <v>module=kkid</v>
      </c>
    </row>
    <row r="9909" spans="1:6" ht="30" customHeight="1">
      <c r="A9909" s="3" t="s">
        <v>2</v>
      </c>
      <c r="B9909" s="3" t="s">
        <v>24885</v>
      </c>
      <c r="C9909" s="3" t="s">
        <v>30757</v>
      </c>
      <c r="D9909" s="12" t="s">
        <v>36519</v>
      </c>
      <c r="E9909" s="6" t="str">
        <f t="shared" si="521"/>
        <v>module=jkid</v>
      </c>
      <c r="F9909" s="6" t="str">
        <f t="shared" si="522"/>
        <v>module=kkid</v>
      </c>
    </row>
    <row r="9910" spans="1:6" ht="30" customHeight="1">
      <c r="A9910" s="3" t="s">
        <v>2</v>
      </c>
      <c r="B9910" s="3" t="s">
        <v>24886</v>
      </c>
      <c r="C9910" s="3" t="s">
        <v>30758</v>
      </c>
      <c r="D9910" s="12" t="s">
        <v>36520</v>
      </c>
      <c r="E9910" s="6" t="str">
        <f t="shared" si="521"/>
        <v>module=jkid</v>
      </c>
      <c r="F9910" s="6" t="str">
        <f t="shared" si="522"/>
        <v>module=kkid</v>
      </c>
    </row>
    <row r="9911" spans="1:6" ht="30" customHeight="1">
      <c r="A9911" s="3" t="s">
        <v>2</v>
      </c>
      <c r="B9911" s="3" t="s">
        <v>24887</v>
      </c>
      <c r="C9911" s="3" t="s">
        <v>30759</v>
      </c>
      <c r="D9911" s="12" t="s">
        <v>36521</v>
      </c>
      <c r="E9911" s="6" t="str">
        <f t="shared" si="521"/>
        <v>module=jkid</v>
      </c>
      <c r="F9911" s="6" t="str">
        <f t="shared" si="522"/>
        <v>module=kkid</v>
      </c>
    </row>
    <row r="9912" spans="1:6" ht="30" customHeight="1">
      <c r="A9912" s="3" t="s">
        <v>2</v>
      </c>
      <c r="B9912" s="3" t="s">
        <v>24888</v>
      </c>
      <c r="C9912" s="3" t="s">
        <v>30760</v>
      </c>
      <c r="D9912" s="12" t="s">
        <v>36522</v>
      </c>
      <c r="E9912" s="6" t="str">
        <f t="shared" si="521"/>
        <v>module=jkid</v>
      </c>
      <c r="F9912" s="6" t="str">
        <f t="shared" si="522"/>
        <v>module=kkid</v>
      </c>
    </row>
    <row r="9913" spans="1:6" ht="30" customHeight="1">
      <c r="A9913" s="3" t="s">
        <v>2</v>
      </c>
      <c r="B9913" s="3" t="s">
        <v>24889</v>
      </c>
      <c r="C9913" s="3" t="s">
        <v>30761</v>
      </c>
      <c r="D9913" s="12" t="s">
        <v>36523</v>
      </c>
      <c r="E9913" s="6" t="str">
        <f t="shared" si="521"/>
        <v>module=jkid</v>
      </c>
      <c r="F9913" s="6" t="str">
        <f t="shared" si="522"/>
        <v>module=kkid</v>
      </c>
    </row>
    <row r="9914" spans="1:6" ht="30" customHeight="1">
      <c r="A9914" s="3" t="s">
        <v>2</v>
      </c>
      <c r="B9914" s="3" t="s">
        <v>24890</v>
      </c>
      <c r="C9914" s="3" t="s">
        <v>30762</v>
      </c>
      <c r="D9914" s="12" t="s">
        <v>36524</v>
      </c>
      <c r="E9914" s="6" t="str">
        <f t="shared" si="521"/>
        <v>module=jkid</v>
      </c>
      <c r="F9914" s="6" t="str">
        <f t="shared" si="522"/>
        <v>module=kkid</v>
      </c>
    </row>
    <row r="9915" spans="1:6" ht="30" customHeight="1">
      <c r="A9915" s="3" t="s">
        <v>2</v>
      </c>
      <c r="B9915" s="3" t="s">
        <v>24891</v>
      </c>
      <c r="C9915" s="3" t="s">
        <v>30763</v>
      </c>
      <c r="D9915" s="12" t="s">
        <v>36525</v>
      </c>
      <c r="E9915" s="6" t="str">
        <f t="shared" si="521"/>
        <v>module=jkid</v>
      </c>
      <c r="F9915" s="6" t="str">
        <f t="shared" si="522"/>
        <v>module=kkid</v>
      </c>
    </row>
    <row r="9916" spans="1:6" ht="30" customHeight="1">
      <c r="A9916" s="3" t="s">
        <v>2</v>
      </c>
      <c r="B9916" s="3" t="s">
        <v>24892</v>
      </c>
      <c r="C9916" s="3" t="s">
        <v>30764</v>
      </c>
      <c r="D9916" s="12" t="s">
        <v>36526</v>
      </c>
      <c r="E9916" s="6" t="str">
        <f t="shared" si="521"/>
        <v>module=jkid</v>
      </c>
      <c r="F9916" s="6" t="str">
        <f t="shared" si="522"/>
        <v>module=kkid</v>
      </c>
    </row>
    <row r="9917" spans="1:6" ht="30" customHeight="1">
      <c r="A9917" s="3" t="s">
        <v>2</v>
      </c>
      <c r="B9917" s="3" t="s">
        <v>24893</v>
      </c>
      <c r="C9917" s="3" t="s">
        <v>30765</v>
      </c>
      <c r="D9917" s="12" t="s">
        <v>36527</v>
      </c>
      <c r="E9917" s="6" t="str">
        <f t="shared" si="521"/>
        <v>module=jkid</v>
      </c>
      <c r="F9917" s="6" t="str">
        <f t="shared" si="522"/>
        <v>module=kkid</v>
      </c>
    </row>
    <row r="9918" spans="1:6" ht="30" customHeight="1">
      <c r="A9918" s="3" t="s">
        <v>2</v>
      </c>
      <c r="B9918" s="3" t="s">
        <v>24894</v>
      </c>
      <c r="C9918" s="3" t="s">
        <v>30766</v>
      </c>
      <c r="D9918" s="12" t="s">
        <v>36528</v>
      </c>
      <c r="E9918" s="6" t="str">
        <f t="shared" si="521"/>
        <v>module=jkid</v>
      </c>
      <c r="F9918" s="6" t="str">
        <f t="shared" si="522"/>
        <v>module=kkid</v>
      </c>
    </row>
    <row r="9919" spans="1:6" ht="30" customHeight="1">
      <c r="A9919" s="3" t="s">
        <v>2</v>
      </c>
      <c r="B9919" s="3" t="s">
        <v>24895</v>
      </c>
      <c r="C9919" s="3" t="s">
        <v>30767</v>
      </c>
      <c r="D9919" s="12" t="s">
        <v>36529</v>
      </c>
      <c r="E9919" s="6" t="str">
        <f t="shared" si="521"/>
        <v>module=jkid</v>
      </c>
      <c r="F9919" s="6" t="str">
        <f t="shared" si="522"/>
        <v>module=kkid</v>
      </c>
    </row>
    <row r="9920" spans="1:6" ht="30" customHeight="1">
      <c r="A9920" s="3" t="s">
        <v>2</v>
      </c>
      <c r="B9920" s="3" t="s">
        <v>24896</v>
      </c>
      <c r="C9920" s="3" t="s">
        <v>30768</v>
      </c>
      <c r="D9920" s="12" t="s">
        <v>36530</v>
      </c>
      <c r="E9920" s="6" t="str">
        <f t="shared" si="521"/>
        <v>module=jkid</v>
      </c>
      <c r="F9920" s="6" t="str">
        <f t="shared" si="522"/>
        <v>module=kkid</v>
      </c>
    </row>
    <row r="9921" spans="1:6" ht="30" customHeight="1">
      <c r="A9921" s="3" t="s">
        <v>2</v>
      </c>
      <c r="B9921" s="3" t="s">
        <v>24897</v>
      </c>
      <c r="C9921" s="3" t="s">
        <v>30769</v>
      </c>
      <c r="D9921" s="12" t="s">
        <v>36531</v>
      </c>
      <c r="E9921" s="6" t="str">
        <f t="shared" si="521"/>
        <v>module=jkid</v>
      </c>
      <c r="F9921" s="6" t="str">
        <f t="shared" si="522"/>
        <v>module=kkid</v>
      </c>
    </row>
    <row r="9922" spans="1:6" ht="30" customHeight="1">
      <c r="A9922" s="3" t="s">
        <v>2</v>
      </c>
      <c r="B9922" s="3" t="s">
        <v>24898</v>
      </c>
      <c r="C9922" s="3" t="s">
        <v>30770</v>
      </c>
      <c r="D9922" s="12" t="s">
        <v>36532</v>
      </c>
      <c r="E9922" s="6" t="str">
        <f t="shared" si="521"/>
        <v>module=jkid</v>
      </c>
      <c r="F9922" s="6" t="str">
        <f t="shared" si="522"/>
        <v>module=kkid</v>
      </c>
    </row>
    <row r="9923" spans="1:6" ht="30" customHeight="1">
      <c r="A9923" s="3" t="s">
        <v>2</v>
      </c>
      <c r="B9923" s="3" t="s">
        <v>24899</v>
      </c>
      <c r="C9923" s="3" t="s">
        <v>30771</v>
      </c>
      <c r="D9923" s="12" t="s">
        <v>36533</v>
      </c>
      <c r="E9923" s="6" t="str">
        <f t="shared" si="521"/>
        <v>module=jkid</v>
      </c>
      <c r="F9923" s="6" t="str">
        <f t="shared" si="522"/>
        <v>module=kkid</v>
      </c>
    </row>
    <row r="9924" spans="1:6" ht="30" customHeight="1">
      <c r="A9924" s="3" t="s">
        <v>2</v>
      </c>
      <c r="B9924" s="3" t="s">
        <v>24900</v>
      </c>
      <c r="C9924" s="3" t="s">
        <v>30772</v>
      </c>
      <c r="D9924" s="12" t="s">
        <v>36534</v>
      </c>
      <c r="E9924" s="6" t="str">
        <f t="shared" si="521"/>
        <v>module=jkid</v>
      </c>
      <c r="F9924" s="6" t="str">
        <f t="shared" si="522"/>
        <v>module=kkid</v>
      </c>
    </row>
    <row r="9925" spans="1:6" ht="30" customHeight="1">
      <c r="A9925" s="3" t="s">
        <v>2</v>
      </c>
      <c r="B9925" s="3" t="s">
        <v>24901</v>
      </c>
      <c r="C9925" s="3" t="s">
        <v>30773</v>
      </c>
      <c r="D9925" s="12" t="s">
        <v>36535</v>
      </c>
      <c r="E9925" s="6" t="str">
        <f t="shared" si="521"/>
        <v>module=jkid</v>
      </c>
      <c r="F9925" s="6" t="str">
        <f t="shared" si="522"/>
        <v>module=kkid</v>
      </c>
    </row>
    <row r="9926" spans="1:6" ht="30" customHeight="1">
      <c r="A9926" s="3" t="s">
        <v>2</v>
      </c>
      <c r="B9926" s="3" t="s">
        <v>24902</v>
      </c>
      <c r="C9926" s="3" t="s">
        <v>30774</v>
      </c>
      <c r="D9926" s="12" t="s">
        <v>36536</v>
      </c>
      <c r="E9926" s="6" t="str">
        <f t="shared" si="521"/>
        <v>module=jkid</v>
      </c>
      <c r="F9926" s="6" t="str">
        <f t="shared" si="522"/>
        <v>module=kkid</v>
      </c>
    </row>
    <row r="9927" spans="1:6" ht="30" customHeight="1">
      <c r="A9927" s="3" t="s">
        <v>2</v>
      </c>
      <c r="B9927" s="3" t="s">
        <v>24903</v>
      </c>
      <c r="C9927" s="3" t="s">
        <v>30775</v>
      </c>
      <c r="D9927" s="12" t="s">
        <v>36537</v>
      </c>
      <c r="E9927" s="6" t="str">
        <f t="shared" si="521"/>
        <v>module=jkid</v>
      </c>
      <c r="F9927" s="6" t="str">
        <f t="shared" si="522"/>
        <v>module=kkid</v>
      </c>
    </row>
    <row r="9928" spans="1:6" ht="30" customHeight="1">
      <c r="A9928" s="3" t="s">
        <v>2</v>
      </c>
      <c r="B9928" s="3" t="s">
        <v>24904</v>
      </c>
      <c r="C9928" s="3" t="s">
        <v>30776</v>
      </c>
      <c r="D9928" s="12" t="s">
        <v>36538</v>
      </c>
      <c r="E9928" s="6" t="str">
        <f t="shared" si="521"/>
        <v>module=jkid</v>
      </c>
      <c r="F9928" s="6" t="str">
        <f t="shared" si="522"/>
        <v>module=kkid</v>
      </c>
    </row>
    <row r="9929" spans="1:6" ht="30" customHeight="1">
      <c r="A9929" s="3" t="s">
        <v>2</v>
      </c>
      <c r="B9929" s="3" t="s">
        <v>24905</v>
      </c>
      <c r="C9929" s="3" t="s">
        <v>30777</v>
      </c>
      <c r="D9929" s="12" t="s">
        <v>36539</v>
      </c>
      <c r="E9929" s="6" t="str">
        <f t="shared" si="521"/>
        <v>module=jkid</v>
      </c>
      <c r="F9929" s="6" t="str">
        <f t="shared" si="522"/>
        <v>module=kkid</v>
      </c>
    </row>
    <row r="9930" spans="1:6" ht="30" customHeight="1">
      <c r="A9930" s="3" t="s">
        <v>2</v>
      </c>
      <c r="B9930" s="3" t="s">
        <v>24906</v>
      </c>
      <c r="C9930" s="3" t="s">
        <v>30778</v>
      </c>
      <c r="D9930" s="12" t="s">
        <v>36540</v>
      </c>
      <c r="E9930" s="6" t="str">
        <f t="shared" si="521"/>
        <v>module=jkid</v>
      </c>
      <c r="F9930" s="6" t="str">
        <f t="shared" si="522"/>
        <v>module=kkid</v>
      </c>
    </row>
    <row r="9931" spans="1:6" ht="30" customHeight="1">
      <c r="A9931" s="3" t="s">
        <v>2</v>
      </c>
      <c r="B9931" s="3" t="s">
        <v>24907</v>
      </c>
      <c r="C9931" s="3" t="s">
        <v>30779</v>
      </c>
      <c r="D9931" s="12" t="s">
        <v>36541</v>
      </c>
      <c r="E9931" s="6" t="str">
        <f t="shared" si="521"/>
        <v>module=jkid</v>
      </c>
      <c r="F9931" s="6" t="str">
        <f t="shared" si="522"/>
        <v>module=kkid</v>
      </c>
    </row>
    <row r="9932" spans="1:6" ht="30" customHeight="1">
      <c r="A9932" s="3" t="s">
        <v>2</v>
      </c>
      <c r="B9932" s="3" t="s">
        <v>24908</v>
      </c>
      <c r="C9932" s="3" t="s">
        <v>30780</v>
      </c>
      <c r="D9932" s="12" t="s">
        <v>36542</v>
      </c>
      <c r="E9932" s="6" t="str">
        <f t="shared" si="521"/>
        <v>module=jkid</v>
      </c>
      <c r="F9932" s="6" t="str">
        <f t="shared" si="522"/>
        <v>module=kkid</v>
      </c>
    </row>
    <row r="9933" spans="1:6" ht="30" customHeight="1">
      <c r="A9933" s="3" t="s">
        <v>2</v>
      </c>
      <c r="B9933" s="3" t="s">
        <v>24909</v>
      </c>
      <c r="C9933" s="3" t="s">
        <v>30781</v>
      </c>
      <c r="D9933" s="12" t="s">
        <v>36543</v>
      </c>
      <c r="E9933" s="6" t="str">
        <f t="shared" si="521"/>
        <v>module=jkid</v>
      </c>
      <c r="F9933" s="6" t="str">
        <f t="shared" si="522"/>
        <v>module=kkid</v>
      </c>
    </row>
    <row r="9934" spans="1:6" ht="30" customHeight="1">
      <c r="A9934" s="3" t="s">
        <v>2</v>
      </c>
      <c r="B9934" s="3" t="s">
        <v>24910</v>
      </c>
      <c r="C9934" s="3" t="s">
        <v>30782</v>
      </c>
      <c r="D9934" s="12" t="s">
        <v>36544</v>
      </c>
      <c r="E9934" s="6" t="str">
        <f t="shared" si="521"/>
        <v>module=jkid</v>
      </c>
      <c r="F9934" s="6" t="str">
        <f t="shared" si="522"/>
        <v>module=kkid</v>
      </c>
    </row>
    <row r="9935" spans="1:6" ht="30" customHeight="1">
      <c r="A9935" s="3" t="s">
        <v>2</v>
      </c>
      <c r="B9935" s="3" t="s">
        <v>24911</v>
      </c>
      <c r="C9935" s="3" t="s">
        <v>30783</v>
      </c>
      <c r="D9935" s="12" t="s">
        <v>36545</v>
      </c>
      <c r="E9935" s="6" t="str">
        <f t="shared" ref="E9935:E9998" si="523">HYPERLINK("http://www.ssc.wisc.edu/wlsresearch/documentation/waves/?wave=capigrad&amp;module=jkid","module=jkid")</f>
        <v>module=jkid</v>
      </c>
      <c r="F9935" s="6" t="str">
        <f t="shared" ref="F9935:F9998" si="524">HYPERLINK("http://www.ssc.wisc.edu/wlsresearch/documentation/waves/?wave=capisib&amp;module=kkid","module=kkid")</f>
        <v>module=kkid</v>
      </c>
    </row>
    <row r="9936" spans="1:6" ht="30" customHeight="1">
      <c r="A9936" s="3" t="s">
        <v>2</v>
      </c>
      <c r="B9936" s="3" t="s">
        <v>24912</v>
      </c>
      <c r="C9936" s="3" t="s">
        <v>30784</v>
      </c>
      <c r="D9936" s="12" t="s">
        <v>36546</v>
      </c>
      <c r="E9936" s="6" t="str">
        <f t="shared" si="523"/>
        <v>module=jkid</v>
      </c>
      <c r="F9936" s="6" t="str">
        <f t="shared" si="524"/>
        <v>module=kkid</v>
      </c>
    </row>
    <row r="9937" spans="1:6" ht="30" customHeight="1">
      <c r="A9937" s="3" t="s">
        <v>2</v>
      </c>
      <c r="B9937" s="3" t="s">
        <v>24913</v>
      </c>
      <c r="C9937" s="3" t="s">
        <v>30785</v>
      </c>
      <c r="D9937" s="12" t="s">
        <v>36547</v>
      </c>
      <c r="E9937" s="6" t="str">
        <f t="shared" si="523"/>
        <v>module=jkid</v>
      </c>
      <c r="F9937" s="6" t="str">
        <f t="shared" si="524"/>
        <v>module=kkid</v>
      </c>
    </row>
    <row r="9938" spans="1:6" ht="30" customHeight="1">
      <c r="A9938" s="3" t="s">
        <v>2</v>
      </c>
      <c r="B9938" s="3" t="s">
        <v>24914</v>
      </c>
      <c r="C9938" s="3" t="s">
        <v>30786</v>
      </c>
      <c r="D9938" s="12" t="s">
        <v>36548</v>
      </c>
      <c r="E9938" s="6" t="str">
        <f t="shared" si="523"/>
        <v>module=jkid</v>
      </c>
      <c r="F9938" s="6" t="str">
        <f t="shared" si="524"/>
        <v>module=kkid</v>
      </c>
    </row>
    <row r="9939" spans="1:6" ht="30" customHeight="1">
      <c r="A9939" s="3" t="s">
        <v>2</v>
      </c>
      <c r="B9939" s="3" t="s">
        <v>24915</v>
      </c>
      <c r="C9939" s="3" t="s">
        <v>30787</v>
      </c>
      <c r="D9939" s="12" t="s">
        <v>36549</v>
      </c>
      <c r="E9939" s="6" t="str">
        <f t="shared" si="523"/>
        <v>module=jkid</v>
      </c>
      <c r="F9939" s="6" t="str">
        <f t="shared" si="524"/>
        <v>module=kkid</v>
      </c>
    </row>
    <row r="9940" spans="1:6" ht="30" customHeight="1">
      <c r="A9940" s="3" t="s">
        <v>2</v>
      </c>
      <c r="B9940" s="3" t="s">
        <v>24916</v>
      </c>
      <c r="C9940" s="3" t="s">
        <v>30788</v>
      </c>
      <c r="D9940" s="12" t="s">
        <v>36550</v>
      </c>
      <c r="E9940" s="6" t="str">
        <f t="shared" si="523"/>
        <v>module=jkid</v>
      </c>
      <c r="F9940" s="6" t="str">
        <f t="shared" si="524"/>
        <v>module=kkid</v>
      </c>
    </row>
    <row r="9941" spans="1:6" ht="30" customHeight="1">
      <c r="A9941" s="3" t="s">
        <v>2</v>
      </c>
      <c r="B9941" s="3" t="s">
        <v>24917</v>
      </c>
      <c r="C9941" s="3" t="s">
        <v>30789</v>
      </c>
      <c r="D9941" s="12" t="s">
        <v>36551</v>
      </c>
      <c r="E9941" s="6" t="str">
        <f t="shared" si="523"/>
        <v>module=jkid</v>
      </c>
      <c r="F9941" s="6" t="str">
        <f t="shared" si="524"/>
        <v>module=kkid</v>
      </c>
    </row>
    <row r="9942" spans="1:6" ht="30" customHeight="1">
      <c r="A9942" s="3" t="s">
        <v>2</v>
      </c>
      <c r="B9942" s="3" t="s">
        <v>24918</v>
      </c>
      <c r="C9942" s="3" t="s">
        <v>30790</v>
      </c>
      <c r="D9942" s="12" t="s">
        <v>36552</v>
      </c>
      <c r="E9942" s="6" t="str">
        <f t="shared" si="523"/>
        <v>module=jkid</v>
      </c>
      <c r="F9942" s="6" t="str">
        <f t="shared" si="524"/>
        <v>module=kkid</v>
      </c>
    </row>
    <row r="9943" spans="1:6" ht="30" customHeight="1">
      <c r="A9943" s="3" t="s">
        <v>2</v>
      </c>
      <c r="B9943" s="3" t="s">
        <v>24919</v>
      </c>
      <c r="C9943" s="3" t="s">
        <v>30791</v>
      </c>
      <c r="D9943" s="12" t="s">
        <v>36553</v>
      </c>
      <c r="E9943" s="6" t="str">
        <f t="shared" si="523"/>
        <v>module=jkid</v>
      </c>
      <c r="F9943" s="6" t="str">
        <f t="shared" si="524"/>
        <v>module=kkid</v>
      </c>
    </row>
    <row r="9944" spans="1:6" ht="30" customHeight="1">
      <c r="A9944" s="3" t="s">
        <v>2</v>
      </c>
      <c r="B9944" s="3" t="s">
        <v>24920</v>
      </c>
      <c r="C9944" s="3" t="s">
        <v>30792</v>
      </c>
      <c r="D9944" s="12" t="s">
        <v>36554</v>
      </c>
      <c r="E9944" s="6" t="str">
        <f t="shared" si="523"/>
        <v>module=jkid</v>
      </c>
      <c r="F9944" s="6" t="str">
        <f t="shared" si="524"/>
        <v>module=kkid</v>
      </c>
    </row>
    <row r="9945" spans="1:6" ht="30" customHeight="1">
      <c r="A9945" s="3" t="s">
        <v>2</v>
      </c>
      <c r="B9945" s="3" t="s">
        <v>24921</v>
      </c>
      <c r="C9945" s="3" t="s">
        <v>30793</v>
      </c>
      <c r="D9945" s="12" t="s">
        <v>36555</v>
      </c>
      <c r="E9945" s="6" t="str">
        <f t="shared" si="523"/>
        <v>module=jkid</v>
      </c>
      <c r="F9945" s="6" t="str">
        <f t="shared" si="524"/>
        <v>module=kkid</v>
      </c>
    </row>
    <row r="9946" spans="1:6" ht="30" customHeight="1">
      <c r="A9946" s="3" t="s">
        <v>2</v>
      </c>
      <c r="B9946" s="3" t="s">
        <v>24922</v>
      </c>
      <c r="C9946" s="3" t="s">
        <v>30794</v>
      </c>
      <c r="D9946" s="12" t="s">
        <v>36556</v>
      </c>
      <c r="E9946" s="6" t="str">
        <f t="shared" si="523"/>
        <v>module=jkid</v>
      </c>
      <c r="F9946" s="6" t="str">
        <f t="shared" si="524"/>
        <v>module=kkid</v>
      </c>
    </row>
    <row r="9947" spans="1:6" ht="30" customHeight="1">
      <c r="A9947" s="3" t="s">
        <v>2</v>
      </c>
      <c r="B9947" s="3" t="s">
        <v>24923</v>
      </c>
      <c r="C9947" s="3" t="s">
        <v>30795</v>
      </c>
      <c r="D9947" s="12" t="s">
        <v>36557</v>
      </c>
      <c r="E9947" s="6" t="str">
        <f t="shared" si="523"/>
        <v>module=jkid</v>
      </c>
      <c r="F9947" s="6" t="str">
        <f t="shared" si="524"/>
        <v>module=kkid</v>
      </c>
    </row>
    <row r="9948" spans="1:6" ht="30" customHeight="1">
      <c r="A9948" s="3" t="s">
        <v>2</v>
      </c>
      <c r="B9948" s="3" t="s">
        <v>24924</v>
      </c>
      <c r="C9948" s="3" t="s">
        <v>30796</v>
      </c>
      <c r="D9948" s="12" t="s">
        <v>36558</v>
      </c>
      <c r="E9948" s="6" t="str">
        <f t="shared" si="523"/>
        <v>module=jkid</v>
      </c>
      <c r="F9948" s="6" t="str">
        <f t="shared" si="524"/>
        <v>module=kkid</v>
      </c>
    </row>
    <row r="9949" spans="1:6" ht="30" customHeight="1">
      <c r="A9949" s="3" t="s">
        <v>2</v>
      </c>
      <c r="B9949" s="3" t="s">
        <v>24925</v>
      </c>
      <c r="C9949" s="3" t="s">
        <v>30797</v>
      </c>
      <c r="D9949" s="12" t="s">
        <v>36559</v>
      </c>
      <c r="E9949" s="6" t="str">
        <f t="shared" si="523"/>
        <v>module=jkid</v>
      </c>
      <c r="F9949" s="6" t="str">
        <f t="shared" si="524"/>
        <v>module=kkid</v>
      </c>
    </row>
    <row r="9950" spans="1:6" ht="30" customHeight="1">
      <c r="A9950" s="3" t="s">
        <v>2</v>
      </c>
      <c r="B9950" s="3" t="s">
        <v>24926</v>
      </c>
      <c r="C9950" s="3" t="s">
        <v>30798</v>
      </c>
      <c r="D9950" s="12" t="s">
        <v>36560</v>
      </c>
      <c r="E9950" s="6" t="str">
        <f t="shared" si="523"/>
        <v>module=jkid</v>
      </c>
      <c r="F9950" s="6" t="str">
        <f t="shared" si="524"/>
        <v>module=kkid</v>
      </c>
    </row>
    <row r="9951" spans="1:6" ht="30" customHeight="1">
      <c r="A9951" s="3" t="s">
        <v>2</v>
      </c>
      <c r="B9951" s="3" t="s">
        <v>24927</v>
      </c>
      <c r="C9951" s="3" t="s">
        <v>30799</v>
      </c>
      <c r="D9951" s="12" t="s">
        <v>36561</v>
      </c>
      <c r="E9951" s="6" t="str">
        <f t="shared" si="523"/>
        <v>module=jkid</v>
      </c>
      <c r="F9951" s="6" t="str">
        <f t="shared" si="524"/>
        <v>module=kkid</v>
      </c>
    </row>
    <row r="9952" spans="1:6" ht="30" customHeight="1">
      <c r="A9952" s="3" t="s">
        <v>2</v>
      </c>
      <c r="B9952" s="3" t="s">
        <v>24928</v>
      </c>
      <c r="C9952" s="3" t="s">
        <v>30800</v>
      </c>
      <c r="D9952" s="12" t="s">
        <v>36562</v>
      </c>
      <c r="E9952" s="6" t="str">
        <f t="shared" si="523"/>
        <v>module=jkid</v>
      </c>
      <c r="F9952" s="6" t="str">
        <f t="shared" si="524"/>
        <v>module=kkid</v>
      </c>
    </row>
    <row r="9953" spans="1:6" ht="30" customHeight="1">
      <c r="A9953" s="3" t="s">
        <v>2</v>
      </c>
      <c r="B9953" s="3" t="s">
        <v>24929</v>
      </c>
      <c r="C9953" s="3" t="s">
        <v>30801</v>
      </c>
      <c r="D9953" s="12" t="s">
        <v>36563</v>
      </c>
      <c r="E9953" s="6" t="str">
        <f t="shared" si="523"/>
        <v>module=jkid</v>
      </c>
      <c r="F9953" s="6" t="str">
        <f t="shared" si="524"/>
        <v>module=kkid</v>
      </c>
    </row>
    <row r="9954" spans="1:6" ht="30" customHeight="1">
      <c r="A9954" s="3" t="s">
        <v>2</v>
      </c>
      <c r="B9954" s="3" t="s">
        <v>24930</v>
      </c>
      <c r="C9954" s="3" t="s">
        <v>30802</v>
      </c>
      <c r="D9954" s="12" t="s">
        <v>36564</v>
      </c>
      <c r="E9954" s="6" t="str">
        <f t="shared" si="523"/>
        <v>module=jkid</v>
      </c>
      <c r="F9954" s="6" t="str">
        <f t="shared" si="524"/>
        <v>module=kkid</v>
      </c>
    </row>
    <row r="9955" spans="1:6" ht="30" customHeight="1">
      <c r="A9955" s="3" t="s">
        <v>2</v>
      </c>
      <c r="B9955" s="3" t="s">
        <v>24931</v>
      </c>
      <c r="C9955" s="3" t="s">
        <v>30803</v>
      </c>
      <c r="D9955" s="12" t="s">
        <v>36565</v>
      </c>
      <c r="E9955" s="6" t="str">
        <f t="shared" si="523"/>
        <v>module=jkid</v>
      </c>
      <c r="F9955" s="6" t="str">
        <f t="shared" si="524"/>
        <v>module=kkid</v>
      </c>
    </row>
    <row r="9956" spans="1:6" ht="30" customHeight="1">
      <c r="A9956" s="3" t="s">
        <v>2</v>
      </c>
      <c r="B9956" s="3" t="s">
        <v>24932</v>
      </c>
      <c r="C9956" s="3" t="s">
        <v>30804</v>
      </c>
      <c r="D9956" s="12" t="s">
        <v>36566</v>
      </c>
      <c r="E9956" s="6" t="str">
        <f t="shared" si="523"/>
        <v>module=jkid</v>
      </c>
      <c r="F9956" s="6" t="str">
        <f t="shared" si="524"/>
        <v>module=kkid</v>
      </c>
    </row>
    <row r="9957" spans="1:6" ht="30" customHeight="1">
      <c r="A9957" s="3" t="s">
        <v>2</v>
      </c>
      <c r="B9957" s="3" t="s">
        <v>24933</v>
      </c>
      <c r="C9957" s="3" t="s">
        <v>30805</v>
      </c>
      <c r="D9957" s="12" t="s">
        <v>36567</v>
      </c>
      <c r="E9957" s="6" t="str">
        <f t="shared" si="523"/>
        <v>module=jkid</v>
      </c>
      <c r="F9957" s="6" t="str">
        <f t="shared" si="524"/>
        <v>module=kkid</v>
      </c>
    </row>
    <row r="9958" spans="1:6" ht="30" customHeight="1">
      <c r="A9958" s="3" t="s">
        <v>2</v>
      </c>
      <c r="B9958" s="3" t="s">
        <v>24934</v>
      </c>
      <c r="C9958" s="3" t="s">
        <v>30806</v>
      </c>
      <c r="D9958" s="12" t="s">
        <v>36568</v>
      </c>
      <c r="E9958" s="6" t="str">
        <f t="shared" si="523"/>
        <v>module=jkid</v>
      </c>
      <c r="F9958" s="6" t="str">
        <f t="shared" si="524"/>
        <v>module=kkid</v>
      </c>
    </row>
    <row r="9959" spans="1:6" ht="30" customHeight="1">
      <c r="A9959" s="3" t="s">
        <v>2</v>
      </c>
      <c r="B9959" s="3" t="s">
        <v>24935</v>
      </c>
      <c r="C9959" s="3" t="s">
        <v>30807</v>
      </c>
      <c r="D9959" s="12" t="s">
        <v>36569</v>
      </c>
      <c r="E9959" s="6" t="str">
        <f t="shared" si="523"/>
        <v>module=jkid</v>
      </c>
      <c r="F9959" s="6" t="str">
        <f t="shared" si="524"/>
        <v>module=kkid</v>
      </c>
    </row>
    <row r="9960" spans="1:6" ht="30" customHeight="1">
      <c r="A9960" s="3" t="s">
        <v>2</v>
      </c>
      <c r="B9960" s="3" t="s">
        <v>24936</v>
      </c>
      <c r="C9960" s="3" t="s">
        <v>30808</v>
      </c>
      <c r="D9960" s="12" t="s">
        <v>36570</v>
      </c>
      <c r="E9960" s="6" t="str">
        <f t="shared" si="523"/>
        <v>module=jkid</v>
      </c>
      <c r="F9960" s="6" t="str">
        <f t="shared" si="524"/>
        <v>module=kkid</v>
      </c>
    </row>
    <row r="9961" spans="1:6" ht="30" customHeight="1">
      <c r="A9961" s="3" t="s">
        <v>2</v>
      </c>
      <c r="B9961" s="3" t="s">
        <v>24937</v>
      </c>
      <c r="C9961" s="3" t="s">
        <v>30809</v>
      </c>
      <c r="D9961" s="12" t="s">
        <v>36571</v>
      </c>
      <c r="E9961" s="6" t="str">
        <f t="shared" si="523"/>
        <v>module=jkid</v>
      </c>
      <c r="F9961" s="6" t="str">
        <f t="shared" si="524"/>
        <v>module=kkid</v>
      </c>
    </row>
    <row r="9962" spans="1:6" ht="30" customHeight="1">
      <c r="A9962" s="3" t="s">
        <v>2</v>
      </c>
      <c r="B9962" s="3" t="s">
        <v>24938</v>
      </c>
      <c r="C9962" s="3" t="s">
        <v>30810</v>
      </c>
      <c r="D9962" s="12" t="s">
        <v>36572</v>
      </c>
      <c r="E9962" s="6" t="str">
        <f t="shared" si="523"/>
        <v>module=jkid</v>
      </c>
      <c r="F9962" s="6" t="str">
        <f t="shared" si="524"/>
        <v>module=kkid</v>
      </c>
    </row>
    <row r="9963" spans="1:6" ht="30" customHeight="1">
      <c r="A9963" s="3" t="s">
        <v>2</v>
      </c>
      <c r="B9963" s="3" t="s">
        <v>24939</v>
      </c>
      <c r="C9963" s="3" t="s">
        <v>30811</v>
      </c>
      <c r="D9963" s="12" t="s">
        <v>36573</v>
      </c>
      <c r="E9963" s="6" t="str">
        <f t="shared" si="523"/>
        <v>module=jkid</v>
      </c>
      <c r="F9963" s="6" t="str">
        <f t="shared" si="524"/>
        <v>module=kkid</v>
      </c>
    </row>
    <row r="9964" spans="1:6" ht="30" customHeight="1">
      <c r="A9964" s="3" t="s">
        <v>2</v>
      </c>
      <c r="B9964" s="3" t="s">
        <v>24940</v>
      </c>
      <c r="C9964" s="3" t="s">
        <v>30812</v>
      </c>
      <c r="D9964" s="12" t="s">
        <v>36574</v>
      </c>
      <c r="E9964" s="6" t="str">
        <f t="shared" si="523"/>
        <v>module=jkid</v>
      </c>
      <c r="F9964" s="6" t="str">
        <f t="shared" si="524"/>
        <v>module=kkid</v>
      </c>
    </row>
    <row r="9965" spans="1:6" ht="30" customHeight="1">
      <c r="A9965" s="3" t="s">
        <v>2</v>
      </c>
      <c r="B9965" s="3" t="s">
        <v>24941</v>
      </c>
      <c r="C9965" s="3" t="s">
        <v>30813</v>
      </c>
      <c r="D9965" s="12" t="s">
        <v>36575</v>
      </c>
      <c r="E9965" s="6" t="str">
        <f t="shared" si="523"/>
        <v>module=jkid</v>
      </c>
      <c r="F9965" s="6" t="str">
        <f t="shared" si="524"/>
        <v>module=kkid</v>
      </c>
    </row>
    <row r="9966" spans="1:6" ht="30" customHeight="1">
      <c r="A9966" s="3" t="s">
        <v>2</v>
      </c>
      <c r="B9966" s="3" t="s">
        <v>24942</v>
      </c>
      <c r="C9966" s="3" t="s">
        <v>30814</v>
      </c>
      <c r="D9966" s="12" t="s">
        <v>36576</v>
      </c>
      <c r="E9966" s="6" t="str">
        <f t="shared" si="523"/>
        <v>module=jkid</v>
      </c>
      <c r="F9966" s="6" t="str">
        <f t="shared" si="524"/>
        <v>module=kkid</v>
      </c>
    </row>
    <row r="9967" spans="1:6" ht="30" customHeight="1">
      <c r="A9967" s="3" t="s">
        <v>2</v>
      </c>
      <c r="B9967" s="3" t="s">
        <v>24943</v>
      </c>
      <c r="C9967" s="3" t="s">
        <v>30815</v>
      </c>
      <c r="D9967" s="12" t="s">
        <v>36577</v>
      </c>
      <c r="E9967" s="6" t="str">
        <f t="shared" si="523"/>
        <v>module=jkid</v>
      </c>
      <c r="F9967" s="6" t="str">
        <f t="shared" si="524"/>
        <v>module=kkid</v>
      </c>
    </row>
    <row r="9968" spans="1:6" ht="30" customHeight="1">
      <c r="A9968" s="3" t="s">
        <v>2</v>
      </c>
      <c r="B9968" s="3" t="s">
        <v>24944</v>
      </c>
      <c r="C9968" s="3" t="s">
        <v>30816</v>
      </c>
      <c r="D9968" s="12" t="s">
        <v>36578</v>
      </c>
      <c r="E9968" s="6" t="str">
        <f t="shared" si="523"/>
        <v>module=jkid</v>
      </c>
      <c r="F9968" s="6" t="str">
        <f t="shared" si="524"/>
        <v>module=kkid</v>
      </c>
    </row>
    <row r="9969" spans="1:6" ht="30" customHeight="1">
      <c r="A9969" s="3" t="s">
        <v>2</v>
      </c>
      <c r="B9969" s="3" t="s">
        <v>24945</v>
      </c>
      <c r="C9969" s="3" t="s">
        <v>30817</v>
      </c>
      <c r="D9969" s="12" t="s">
        <v>36579</v>
      </c>
      <c r="E9969" s="6" t="str">
        <f t="shared" si="523"/>
        <v>module=jkid</v>
      </c>
      <c r="F9969" s="6" t="str">
        <f t="shared" si="524"/>
        <v>module=kkid</v>
      </c>
    </row>
    <row r="9970" spans="1:6" ht="30" customHeight="1">
      <c r="A9970" s="3" t="s">
        <v>2</v>
      </c>
      <c r="B9970" s="3" t="s">
        <v>24946</v>
      </c>
      <c r="C9970" s="3" t="s">
        <v>30818</v>
      </c>
      <c r="D9970" s="12" t="s">
        <v>36580</v>
      </c>
      <c r="E9970" s="6" t="str">
        <f t="shared" si="523"/>
        <v>module=jkid</v>
      </c>
      <c r="F9970" s="6" t="str">
        <f t="shared" si="524"/>
        <v>module=kkid</v>
      </c>
    </row>
    <row r="9971" spans="1:6" ht="30" customHeight="1">
      <c r="A9971" s="3" t="s">
        <v>2</v>
      </c>
      <c r="B9971" s="3" t="s">
        <v>24947</v>
      </c>
      <c r="C9971" s="3" t="s">
        <v>30819</v>
      </c>
      <c r="D9971" s="12" t="s">
        <v>36581</v>
      </c>
      <c r="E9971" s="6" t="str">
        <f t="shared" si="523"/>
        <v>module=jkid</v>
      </c>
      <c r="F9971" s="6" t="str">
        <f t="shared" si="524"/>
        <v>module=kkid</v>
      </c>
    </row>
    <row r="9972" spans="1:6" ht="30" customHeight="1">
      <c r="A9972" s="3" t="s">
        <v>2</v>
      </c>
      <c r="B9972" s="3" t="s">
        <v>24948</v>
      </c>
      <c r="C9972" s="3" t="s">
        <v>30820</v>
      </c>
      <c r="D9972" s="12" t="s">
        <v>36582</v>
      </c>
      <c r="E9972" s="6" t="str">
        <f t="shared" si="523"/>
        <v>module=jkid</v>
      </c>
      <c r="F9972" s="6" t="str">
        <f t="shared" si="524"/>
        <v>module=kkid</v>
      </c>
    </row>
    <row r="9973" spans="1:6" ht="30" customHeight="1">
      <c r="A9973" s="3" t="s">
        <v>2</v>
      </c>
      <c r="B9973" s="3" t="s">
        <v>24949</v>
      </c>
      <c r="C9973" s="3" t="s">
        <v>30821</v>
      </c>
      <c r="D9973" s="12" t="s">
        <v>36583</v>
      </c>
      <c r="E9973" s="6" t="str">
        <f t="shared" si="523"/>
        <v>module=jkid</v>
      </c>
      <c r="F9973" s="6" t="str">
        <f t="shared" si="524"/>
        <v>module=kkid</v>
      </c>
    </row>
    <row r="9974" spans="1:6" ht="30" customHeight="1">
      <c r="A9974" s="3" t="s">
        <v>2</v>
      </c>
      <c r="B9974" s="3" t="s">
        <v>24950</v>
      </c>
      <c r="C9974" s="3" t="s">
        <v>30822</v>
      </c>
      <c r="D9974" s="12" t="s">
        <v>36584</v>
      </c>
      <c r="E9974" s="6" t="str">
        <f t="shared" si="523"/>
        <v>module=jkid</v>
      </c>
      <c r="F9974" s="6" t="str">
        <f t="shared" si="524"/>
        <v>module=kkid</v>
      </c>
    </row>
    <row r="9975" spans="1:6" ht="30" customHeight="1">
      <c r="A9975" s="3" t="s">
        <v>2</v>
      </c>
      <c r="B9975" s="3" t="s">
        <v>24951</v>
      </c>
      <c r="C9975" s="3" t="s">
        <v>30823</v>
      </c>
      <c r="D9975" s="12" t="s">
        <v>36585</v>
      </c>
      <c r="E9975" s="6" t="str">
        <f t="shared" si="523"/>
        <v>module=jkid</v>
      </c>
      <c r="F9975" s="6" t="str">
        <f t="shared" si="524"/>
        <v>module=kkid</v>
      </c>
    </row>
    <row r="9976" spans="1:6" ht="30" customHeight="1">
      <c r="A9976" s="3" t="s">
        <v>2</v>
      </c>
      <c r="B9976" s="3" t="s">
        <v>24952</v>
      </c>
      <c r="C9976" s="3" t="s">
        <v>30824</v>
      </c>
      <c r="D9976" s="12" t="s">
        <v>36586</v>
      </c>
      <c r="E9976" s="6" t="str">
        <f t="shared" si="523"/>
        <v>module=jkid</v>
      </c>
      <c r="F9976" s="6" t="str">
        <f t="shared" si="524"/>
        <v>module=kkid</v>
      </c>
    </row>
    <row r="9977" spans="1:6" ht="30" customHeight="1">
      <c r="A9977" s="3" t="s">
        <v>2</v>
      </c>
      <c r="B9977" s="3" t="s">
        <v>24953</v>
      </c>
      <c r="C9977" s="3" t="s">
        <v>30825</v>
      </c>
      <c r="D9977" s="12" t="s">
        <v>36587</v>
      </c>
      <c r="E9977" s="6" t="str">
        <f t="shared" si="523"/>
        <v>module=jkid</v>
      </c>
      <c r="F9977" s="6" t="str">
        <f t="shared" si="524"/>
        <v>module=kkid</v>
      </c>
    </row>
    <row r="9978" spans="1:6" ht="30" customHeight="1">
      <c r="A9978" s="3" t="s">
        <v>2</v>
      </c>
      <c r="B9978" s="3" t="s">
        <v>24954</v>
      </c>
      <c r="C9978" s="3" t="s">
        <v>30826</v>
      </c>
      <c r="D9978" s="12" t="s">
        <v>36588</v>
      </c>
      <c r="E9978" s="6" t="str">
        <f t="shared" si="523"/>
        <v>module=jkid</v>
      </c>
      <c r="F9978" s="6" t="str">
        <f t="shared" si="524"/>
        <v>module=kkid</v>
      </c>
    </row>
    <row r="9979" spans="1:6" ht="30" customHeight="1">
      <c r="A9979" s="3" t="s">
        <v>2</v>
      </c>
      <c r="B9979" s="3" t="s">
        <v>24955</v>
      </c>
      <c r="C9979" s="3" t="s">
        <v>30827</v>
      </c>
      <c r="D9979" s="12" t="s">
        <v>36589</v>
      </c>
      <c r="E9979" s="6" t="str">
        <f t="shared" si="523"/>
        <v>module=jkid</v>
      </c>
      <c r="F9979" s="6" t="str">
        <f t="shared" si="524"/>
        <v>module=kkid</v>
      </c>
    </row>
    <row r="9980" spans="1:6" ht="30" customHeight="1">
      <c r="A9980" s="3" t="s">
        <v>2</v>
      </c>
      <c r="B9980" s="3" t="s">
        <v>24956</v>
      </c>
      <c r="C9980" s="3" t="s">
        <v>30828</v>
      </c>
      <c r="D9980" s="12" t="s">
        <v>36590</v>
      </c>
      <c r="E9980" s="6" t="str">
        <f t="shared" si="523"/>
        <v>module=jkid</v>
      </c>
      <c r="F9980" s="6" t="str">
        <f t="shared" si="524"/>
        <v>module=kkid</v>
      </c>
    </row>
    <row r="9981" spans="1:6" ht="30" customHeight="1">
      <c r="A9981" s="3" t="s">
        <v>2</v>
      </c>
      <c r="B9981" s="3" t="s">
        <v>24957</v>
      </c>
      <c r="C9981" s="3" t="s">
        <v>30829</v>
      </c>
      <c r="D9981" s="12" t="s">
        <v>36591</v>
      </c>
      <c r="E9981" s="6" t="str">
        <f t="shared" si="523"/>
        <v>module=jkid</v>
      </c>
      <c r="F9981" s="6" t="str">
        <f t="shared" si="524"/>
        <v>module=kkid</v>
      </c>
    </row>
    <row r="9982" spans="1:6" ht="30" customHeight="1">
      <c r="A9982" s="3" t="s">
        <v>2</v>
      </c>
      <c r="B9982" s="3" t="s">
        <v>24958</v>
      </c>
      <c r="C9982" s="3" t="s">
        <v>30830</v>
      </c>
      <c r="D9982" s="12" t="s">
        <v>36592</v>
      </c>
      <c r="E9982" s="6" t="str">
        <f t="shared" si="523"/>
        <v>module=jkid</v>
      </c>
      <c r="F9982" s="6" t="str">
        <f t="shared" si="524"/>
        <v>module=kkid</v>
      </c>
    </row>
    <row r="9983" spans="1:6" ht="30" customHeight="1">
      <c r="A9983" s="3" t="s">
        <v>2</v>
      </c>
      <c r="B9983" s="3" t="s">
        <v>24959</v>
      </c>
      <c r="C9983" s="3" t="s">
        <v>30831</v>
      </c>
      <c r="D9983" s="12" t="s">
        <v>36593</v>
      </c>
      <c r="E9983" s="6" t="str">
        <f t="shared" si="523"/>
        <v>module=jkid</v>
      </c>
      <c r="F9983" s="6" t="str">
        <f t="shared" si="524"/>
        <v>module=kkid</v>
      </c>
    </row>
    <row r="9984" spans="1:6" ht="30" customHeight="1">
      <c r="A9984" s="3" t="s">
        <v>2</v>
      </c>
      <c r="B9984" s="3" t="s">
        <v>24960</v>
      </c>
      <c r="C9984" s="3" t="s">
        <v>30832</v>
      </c>
      <c r="D9984" s="12" t="s">
        <v>36594</v>
      </c>
      <c r="E9984" s="6" t="str">
        <f t="shared" si="523"/>
        <v>module=jkid</v>
      </c>
      <c r="F9984" s="6" t="str">
        <f t="shared" si="524"/>
        <v>module=kkid</v>
      </c>
    </row>
    <row r="9985" spans="1:6" ht="30" customHeight="1">
      <c r="A9985" s="3" t="s">
        <v>2</v>
      </c>
      <c r="B9985" s="3" t="s">
        <v>24961</v>
      </c>
      <c r="C9985" s="3" t="s">
        <v>30833</v>
      </c>
      <c r="D9985" s="12" t="s">
        <v>36595</v>
      </c>
      <c r="E9985" s="6" t="str">
        <f t="shared" si="523"/>
        <v>module=jkid</v>
      </c>
      <c r="F9985" s="6" t="str">
        <f t="shared" si="524"/>
        <v>module=kkid</v>
      </c>
    </row>
    <row r="9986" spans="1:6" ht="30" customHeight="1">
      <c r="A9986" s="3" t="s">
        <v>2</v>
      </c>
      <c r="B9986" s="3" t="s">
        <v>24962</v>
      </c>
      <c r="C9986" s="3" t="s">
        <v>30834</v>
      </c>
      <c r="D9986" s="12" t="s">
        <v>36596</v>
      </c>
      <c r="E9986" s="6" t="str">
        <f t="shared" si="523"/>
        <v>module=jkid</v>
      </c>
      <c r="F9986" s="6" t="str">
        <f t="shared" si="524"/>
        <v>module=kkid</v>
      </c>
    </row>
    <row r="9987" spans="1:6" ht="30" customHeight="1">
      <c r="A9987" s="3" t="s">
        <v>2</v>
      </c>
      <c r="B9987" s="3" t="s">
        <v>24963</v>
      </c>
      <c r="C9987" s="3" t="s">
        <v>30835</v>
      </c>
      <c r="D9987" s="12" t="s">
        <v>36597</v>
      </c>
      <c r="E9987" s="6" t="str">
        <f t="shared" si="523"/>
        <v>module=jkid</v>
      </c>
      <c r="F9987" s="6" t="str">
        <f t="shared" si="524"/>
        <v>module=kkid</v>
      </c>
    </row>
    <row r="9988" spans="1:6" ht="30" customHeight="1">
      <c r="A9988" s="3" t="s">
        <v>2</v>
      </c>
      <c r="B9988" s="3" t="s">
        <v>24964</v>
      </c>
      <c r="C9988" s="3" t="s">
        <v>30836</v>
      </c>
      <c r="D9988" s="12" t="s">
        <v>36598</v>
      </c>
      <c r="E9988" s="6" t="str">
        <f t="shared" si="523"/>
        <v>module=jkid</v>
      </c>
      <c r="F9988" s="6" t="str">
        <f t="shared" si="524"/>
        <v>module=kkid</v>
      </c>
    </row>
    <row r="9989" spans="1:6" ht="30" customHeight="1">
      <c r="A9989" s="3" t="s">
        <v>2</v>
      </c>
      <c r="B9989" s="3" t="s">
        <v>24965</v>
      </c>
      <c r="C9989" s="3" t="s">
        <v>30837</v>
      </c>
      <c r="D9989" s="12" t="s">
        <v>36599</v>
      </c>
      <c r="E9989" s="6" t="str">
        <f t="shared" si="523"/>
        <v>module=jkid</v>
      </c>
      <c r="F9989" s="6" t="str">
        <f t="shared" si="524"/>
        <v>module=kkid</v>
      </c>
    </row>
    <row r="9990" spans="1:6" ht="30" customHeight="1">
      <c r="A9990" s="3" t="s">
        <v>2</v>
      </c>
      <c r="B9990" s="3" t="s">
        <v>24966</v>
      </c>
      <c r="C9990" s="3" t="s">
        <v>30838</v>
      </c>
      <c r="D9990" s="12" t="s">
        <v>36600</v>
      </c>
      <c r="E9990" s="6" t="str">
        <f t="shared" si="523"/>
        <v>module=jkid</v>
      </c>
      <c r="F9990" s="6" t="str">
        <f t="shared" si="524"/>
        <v>module=kkid</v>
      </c>
    </row>
    <row r="9991" spans="1:6" ht="30" customHeight="1">
      <c r="A9991" s="3" t="s">
        <v>2</v>
      </c>
      <c r="B9991" s="3" t="s">
        <v>24967</v>
      </c>
      <c r="C9991" s="3" t="s">
        <v>30839</v>
      </c>
      <c r="D9991" s="12" t="s">
        <v>36601</v>
      </c>
      <c r="E9991" s="6" t="str">
        <f t="shared" si="523"/>
        <v>module=jkid</v>
      </c>
      <c r="F9991" s="6" t="str">
        <f t="shared" si="524"/>
        <v>module=kkid</v>
      </c>
    </row>
    <row r="9992" spans="1:6" ht="30" customHeight="1">
      <c r="A9992" s="3" t="s">
        <v>2</v>
      </c>
      <c r="B9992" s="3" t="s">
        <v>24968</v>
      </c>
      <c r="C9992" s="3" t="s">
        <v>30840</v>
      </c>
      <c r="D9992" s="12" t="s">
        <v>36602</v>
      </c>
      <c r="E9992" s="6" t="str">
        <f t="shared" si="523"/>
        <v>module=jkid</v>
      </c>
      <c r="F9992" s="6" t="str">
        <f t="shared" si="524"/>
        <v>module=kkid</v>
      </c>
    </row>
    <row r="9993" spans="1:6" ht="30" customHeight="1">
      <c r="A9993" s="3" t="s">
        <v>2</v>
      </c>
      <c r="B9993" s="3" t="s">
        <v>24969</v>
      </c>
      <c r="C9993" s="3" t="s">
        <v>30841</v>
      </c>
      <c r="D9993" s="12" t="s">
        <v>36603</v>
      </c>
      <c r="E9993" s="6" t="str">
        <f t="shared" si="523"/>
        <v>module=jkid</v>
      </c>
      <c r="F9993" s="6" t="str">
        <f t="shared" si="524"/>
        <v>module=kkid</v>
      </c>
    </row>
    <row r="9994" spans="1:6" ht="30" customHeight="1">
      <c r="A9994" s="3" t="s">
        <v>2</v>
      </c>
      <c r="B9994" s="3" t="s">
        <v>24970</v>
      </c>
      <c r="C9994" s="3" t="s">
        <v>30842</v>
      </c>
      <c r="D9994" s="12" t="s">
        <v>36604</v>
      </c>
      <c r="E9994" s="6" t="str">
        <f t="shared" si="523"/>
        <v>module=jkid</v>
      </c>
      <c r="F9994" s="6" t="str">
        <f t="shared" si="524"/>
        <v>module=kkid</v>
      </c>
    </row>
    <row r="9995" spans="1:6" ht="30" customHeight="1">
      <c r="A9995" s="3" t="s">
        <v>2</v>
      </c>
      <c r="B9995" s="3" t="s">
        <v>24971</v>
      </c>
      <c r="C9995" s="3" t="s">
        <v>30843</v>
      </c>
      <c r="D9995" s="12" t="s">
        <v>36605</v>
      </c>
      <c r="E9995" s="6" t="str">
        <f t="shared" si="523"/>
        <v>module=jkid</v>
      </c>
      <c r="F9995" s="6" t="str">
        <f t="shared" si="524"/>
        <v>module=kkid</v>
      </c>
    </row>
    <row r="9996" spans="1:6" ht="30" customHeight="1">
      <c r="A9996" s="3" t="s">
        <v>2</v>
      </c>
      <c r="B9996" s="3" t="s">
        <v>24972</v>
      </c>
      <c r="C9996" s="3" t="s">
        <v>30844</v>
      </c>
      <c r="D9996" s="12" t="s">
        <v>36606</v>
      </c>
      <c r="E9996" s="6" t="str">
        <f t="shared" si="523"/>
        <v>module=jkid</v>
      </c>
      <c r="F9996" s="6" t="str">
        <f t="shared" si="524"/>
        <v>module=kkid</v>
      </c>
    </row>
    <row r="9997" spans="1:6" ht="30" customHeight="1">
      <c r="A9997" s="3" t="s">
        <v>2</v>
      </c>
      <c r="B9997" s="3" t="s">
        <v>24973</v>
      </c>
      <c r="C9997" s="3" t="s">
        <v>30845</v>
      </c>
      <c r="D9997" s="12" t="s">
        <v>36607</v>
      </c>
      <c r="E9997" s="6" t="str">
        <f t="shared" si="523"/>
        <v>module=jkid</v>
      </c>
      <c r="F9997" s="6" t="str">
        <f t="shared" si="524"/>
        <v>module=kkid</v>
      </c>
    </row>
    <row r="9998" spans="1:6" ht="30" customHeight="1">
      <c r="A9998" s="3" t="s">
        <v>2</v>
      </c>
      <c r="B9998" s="3" t="s">
        <v>24974</v>
      </c>
      <c r="C9998" s="3" t="s">
        <v>30846</v>
      </c>
      <c r="D9998" s="12" t="s">
        <v>36608</v>
      </c>
      <c r="E9998" s="6" t="str">
        <f t="shared" si="523"/>
        <v>module=jkid</v>
      </c>
      <c r="F9998" s="6" t="str">
        <f t="shared" si="524"/>
        <v>module=kkid</v>
      </c>
    </row>
    <row r="9999" spans="1:6" ht="30" customHeight="1">
      <c r="A9999" s="3" t="s">
        <v>2</v>
      </c>
      <c r="B9999" s="3" t="s">
        <v>24975</v>
      </c>
      <c r="C9999" s="3" t="s">
        <v>30847</v>
      </c>
      <c r="D9999" s="12" t="s">
        <v>36609</v>
      </c>
      <c r="E9999" s="6" t="str">
        <f t="shared" ref="E9999:E10062" si="525">HYPERLINK("http://www.ssc.wisc.edu/wlsresearch/documentation/waves/?wave=capigrad&amp;module=jkid","module=jkid")</f>
        <v>module=jkid</v>
      </c>
      <c r="F9999" s="6" t="str">
        <f t="shared" ref="F9999:F10062" si="526">HYPERLINK("http://www.ssc.wisc.edu/wlsresearch/documentation/waves/?wave=capisib&amp;module=kkid","module=kkid")</f>
        <v>module=kkid</v>
      </c>
    </row>
    <row r="10000" spans="1:6" ht="30" customHeight="1">
      <c r="A10000" s="3" t="s">
        <v>2</v>
      </c>
      <c r="B10000" s="3" t="s">
        <v>24976</v>
      </c>
      <c r="C10000" s="3" t="s">
        <v>30848</v>
      </c>
      <c r="D10000" s="12" t="s">
        <v>36610</v>
      </c>
      <c r="E10000" s="6" t="str">
        <f t="shared" si="525"/>
        <v>module=jkid</v>
      </c>
      <c r="F10000" s="6" t="str">
        <f t="shared" si="526"/>
        <v>module=kkid</v>
      </c>
    </row>
    <row r="10001" spans="1:6" ht="30" customHeight="1">
      <c r="A10001" s="3" t="s">
        <v>2</v>
      </c>
      <c r="B10001" s="3" t="s">
        <v>24977</v>
      </c>
      <c r="C10001" s="3" t="s">
        <v>30849</v>
      </c>
      <c r="D10001" s="12" t="s">
        <v>36611</v>
      </c>
      <c r="E10001" s="6" t="str">
        <f t="shared" si="525"/>
        <v>module=jkid</v>
      </c>
      <c r="F10001" s="6" t="str">
        <f t="shared" si="526"/>
        <v>module=kkid</v>
      </c>
    </row>
    <row r="10002" spans="1:6" ht="30" customHeight="1">
      <c r="A10002" s="3" t="s">
        <v>2</v>
      </c>
      <c r="B10002" s="3" t="s">
        <v>24978</v>
      </c>
      <c r="C10002" s="3" t="s">
        <v>30850</v>
      </c>
      <c r="D10002" s="12" t="s">
        <v>36612</v>
      </c>
      <c r="E10002" s="6" t="str">
        <f t="shared" si="525"/>
        <v>module=jkid</v>
      </c>
      <c r="F10002" s="6" t="str">
        <f t="shared" si="526"/>
        <v>module=kkid</v>
      </c>
    </row>
    <row r="10003" spans="1:6" ht="30" customHeight="1">
      <c r="A10003" s="3" t="s">
        <v>2</v>
      </c>
      <c r="B10003" s="3" t="s">
        <v>24979</v>
      </c>
      <c r="C10003" s="3" t="s">
        <v>30851</v>
      </c>
      <c r="D10003" s="12" t="s">
        <v>36613</v>
      </c>
      <c r="E10003" s="6" t="str">
        <f t="shared" si="525"/>
        <v>module=jkid</v>
      </c>
      <c r="F10003" s="6" t="str">
        <f t="shared" si="526"/>
        <v>module=kkid</v>
      </c>
    </row>
    <row r="10004" spans="1:6" ht="30" customHeight="1">
      <c r="A10004" s="3" t="s">
        <v>2</v>
      </c>
      <c r="B10004" s="3" t="s">
        <v>24980</v>
      </c>
      <c r="C10004" s="3" t="s">
        <v>30852</v>
      </c>
      <c r="D10004" s="12" t="s">
        <v>36614</v>
      </c>
      <c r="E10004" s="6" t="str">
        <f t="shared" si="525"/>
        <v>module=jkid</v>
      </c>
      <c r="F10004" s="6" t="str">
        <f t="shared" si="526"/>
        <v>module=kkid</v>
      </c>
    </row>
    <row r="10005" spans="1:6" ht="30" customHeight="1">
      <c r="A10005" s="3" t="s">
        <v>2</v>
      </c>
      <c r="B10005" s="3" t="s">
        <v>24981</v>
      </c>
      <c r="C10005" s="3" t="s">
        <v>30853</v>
      </c>
      <c r="D10005" s="12" t="s">
        <v>36615</v>
      </c>
      <c r="E10005" s="6" t="str">
        <f t="shared" si="525"/>
        <v>module=jkid</v>
      </c>
      <c r="F10005" s="6" t="str">
        <f t="shared" si="526"/>
        <v>module=kkid</v>
      </c>
    </row>
    <row r="10006" spans="1:6" ht="30" customHeight="1">
      <c r="A10006" s="3" t="s">
        <v>2</v>
      </c>
      <c r="B10006" s="3" t="s">
        <v>24982</v>
      </c>
      <c r="C10006" s="3" t="s">
        <v>30854</v>
      </c>
      <c r="D10006" s="12" t="s">
        <v>36616</v>
      </c>
      <c r="E10006" s="6" t="str">
        <f t="shared" si="525"/>
        <v>module=jkid</v>
      </c>
      <c r="F10006" s="6" t="str">
        <f t="shared" si="526"/>
        <v>module=kkid</v>
      </c>
    </row>
    <row r="10007" spans="1:6" ht="30" customHeight="1">
      <c r="A10007" s="3" t="s">
        <v>2</v>
      </c>
      <c r="B10007" s="3" t="s">
        <v>24983</v>
      </c>
      <c r="C10007" s="3" t="s">
        <v>30855</v>
      </c>
      <c r="D10007" s="12" t="s">
        <v>36617</v>
      </c>
      <c r="E10007" s="6" t="str">
        <f t="shared" si="525"/>
        <v>module=jkid</v>
      </c>
      <c r="F10007" s="6" t="str">
        <f t="shared" si="526"/>
        <v>module=kkid</v>
      </c>
    </row>
    <row r="10008" spans="1:6" ht="30" customHeight="1">
      <c r="A10008" s="3" t="s">
        <v>2</v>
      </c>
      <c r="B10008" s="3" t="s">
        <v>24984</v>
      </c>
      <c r="C10008" s="3" t="s">
        <v>30856</v>
      </c>
      <c r="D10008" s="12" t="s">
        <v>36618</v>
      </c>
      <c r="E10008" s="6" t="str">
        <f t="shared" si="525"/>
        <v>module=jkid</v>
      </c>
      <c r="F10008" s="6" t="str">
        <f t="shared" si="526"/>
        <v>module=kkid</v>
      </c>
    </row>
    <row r="10009" spans="1:6" ht="30" customHeight="1">
      <c r="A10009" s="3" t="s">
        <v>2</v>
      </c>
      <c r="B10009" s="3" t="s">
        <v>24985</v>
      </c>
      <c r="C10009" s="3" t="s">
        <v>30857</v>
      </c>
      <c r="D10009" s="12" t="s">
        <v>36619</v>
      </c>
      <c r="E10009" s="6" t="str">
        <f t="shared" si="525"/>
        <v>module=jkid</v>
      </c>
      <c r="F10009" s="6" t="str">
        <f t="shared" si="526"/>
        <v>module=kkid</v>
      </c>
    </row>
    <row r="10010" spans="1:6" ht="30" customHeight="1">
      <c r="A10010" s="3" t="s">
        <v>2</v>
      </c>
      <c r="B10010" s="3" t="s">
        <v>24986</v>
      </c>
      <c r="C10010" s="3" t="s">
        <v>30858</v>
      </c>
      <c r="D10010" s="12" t="s">
        <v>36620</v>
      </c>
      <c r="E10010" s="6" t="str">
        <f t="shared" si="525"/>
        <v>module=jkid</v>
      </c>
      <c r="F10010" s="6" t="str">
        <f t="shared" si="526"/>
        <v>module=kkid</v>
      </c>
    </row>
    <row r="10011" spans="1:6" ht="30" customHeight="1">
      <c r="A10011" s="3" t="s">
        <v>2</v>
      </c>
      <c r="B10011" s="3" t="s">
        <v>24987</v>
      </c>
      <c r="C10011" s="3" t="s">
        <v>30859</v>
      </c>
      <c r="D10011" s="12" t="s">
        <v>36621</v>
      </c>
      <c r="E10011" s="6" t="str">
        <f t="shared" si="525"/>
        <v>module=jkid</v>
      </c>
      <c r="F10011" s="6" t="str">
        <f t="shared" si="526"/>
        <v>module=kkid</v>
      </c>
    </row>
    <row r="10012" spans="1:6" ht="30" customHeight="1">
      <c r="A10012" s="3" t="s">
        <v>2</v>
      </c>
      <c r="B10012" s="3" t="s">
        <v>24988</v>
      </c>
      <c r="C10012" s="3" t="s">
        <v>30860</v>
      </c>
      <c r="D10012" s="12" t="s">
        <v>36622</v>
      </c>
      <c r="E10012" s="6" t="str">
        <f t="shared" si="525"/>
        <v>module=jkid</v>
      </c>
      <c r="F10012" s="6" t="str">
        <f t="shared" si="526"/>
        <v>module=kkid</v>
      </c>
    </row>
    <row r="10013" spans="1:6" ht="30" customHeight="1">
      <c r="A10013" s="3" t="s">
        <v>2</v>
      </c>
      <c r="B10013" s="3" t="s">
        <v>24989</v>
      </c>
      <c r="C10013" s="3" t="s">
        <v>30861</v>
      </c>
      <c r="D10013" s="12" t="s">
        <v>36623</v>
      </c>
      <c r="E10013" s="6" t="str">
        <f t="shared" si="525"/>
        <v>module=jkid</v>
      </c>
      <c r="F10013" s="6" t="str">
        <f t="shared" si="526"/>
        <v>module=kkid</v>
      </c>
    </row>
    <row r="10014" spans="1:6" ht="30" customHeight="1">
      <c r="A10014" s="3" t="s">
        <v>2</v>
      </c>
      <c r="B10014" s="3" t="s">
        <v>24990</v>
      </c>
      <c r="C10014" s="3" t="s">
        <v>30862</v>
      </c>
      <c r="D10014" s="12" t="s">
        <v>36624</v>
      </c>
      <c r="E10014" s="6" t="str">
        <f t="shared" si="525"/>
        <v>module=jkid</v>
      </c>
      <c r="F10014" s="6" t="str">
        <f t="shared" si="526"/>
        <v>module=kkid</v>
      </c>
    </row>
    <row r="10015" spans="1:6" ht="30" customHeight="1">
      <c r="A10015" s="3" t="s">
        <v>2</v>
      </c>
      <c r="B10015" s="3" t="s">
        <v>24991</v>
      </c>
      <c r="C10015" s="3" t="s">
        <v>30863</v>
      </c>
      <c r="D10015" s="12" t="s">
        <v>36625</v>
      </c>
      <c r="E10015" s="6" t="str">
        <f t="shared" si="525"/>
        <v>module=jkid</v>
      </c>
      <c r="F10015" s="6" t="str">
        <f t="shared" si="526"/>
        <v>module=kkid</v>
      </c>
    </row>
    <row r="10016" spans="1:6" ht="30" customHeight="1">
      <c r="A10016" s="3" t="s">
        <v>2</v>
      </c>
      <c r="B10016" s="3" t="s">
        <v>24992</v>
      </c>
      <c r="C10016" s="3" t="s">
        <v>30864</v>
      </c>
      <c r="D10016" s="12" t="s">
        <v>36626</v>
      </c>
      <c r="E10016" s="6" t="str">
        <f t="shared" si="525"/>
        <v>module=jkid</v>
      </c>
      <c r="F10016" s="6" t="str">
        <f t="shared" si="526"/>
        <v>module=kkid</v>
      </c>
    </row>
    <row r="10017" spans="1:6" ht="30" customHeight="1">
      <c r="A10017" s="3" t="s">
        <v>2</v>
      </c>
      <c r="B10017" s="3" t="s">
        <v>24993</v>
      </c>
      <c r="C10017" s="3" t="s">
        <v>30865</v>
      </c>
      <c r="D10017" s="12" t="s">
        <v>36627</v>
      </c>
      <c r="E10017" s="6" t="str">
        <f t="shared" si="525"/>
        <v>module=jkid</v>
      </c>
      <c r="F10017" s="6" t="str">
        <f t="shared" si="526"/>
        <v>module=kkid</v>
      </c>
    </row>
    <row r="10018" spans="1:6" ht="30" customHeight="1">
      <c r="A10018" s="3" t="s">
        <v>2</v>
      </c>
      <c r="B10018" s="3" t="s">
        <v>24994</v>
      </c>
      <c r="C10018" s="3" t="s">
        <v>30866</v>
      </c>
      <c r="D10018" s="12" t="s">
        <v>36628</v>
      </c>
      <c r="E10018" s="6" t="str">
        <f t="shared" si="525"/>
        <v>module=jkid</v>
      </c>
      <c r="F10018" s="6" t="str">
        <f t="shared" si="526"/>
        <v>module=kkid</v>
      </c>
    </row>
    <row r="10019" spans="1:6" ht="30" customHeight="1">
      <c r="A10019" s="3" t="s">
        <v>2</v>
      </c>
      <c r="B10019" s="3" t="s">
        <v>24995</v>
      </c>
      <c r="C10019" s="3" t="s">
        <v>30867</v>
      </c>
      <c r="D10019" s="12" t="s">
        <v>36629</v>
      </c>
      <c r="E10019" s="6" t="str">
        <f t="shared" si="525"/>
        <v>module=jkid</v>
      </c>
      <c r="F10019" s="6" t="str">
        <f t="shared" si="526"/>
        <v>module=kkid</v>
      </c>
    </row>
    <row r="10020" spans="1:6" ht="30" customHeight="1">
      <c r="A10020" s="3" t="s">
        <v>2</v>
      </c>
      <c r="B10020" s="3" t="s">
        <v>24996</v>
      </c>
      <c r="C10020" s="3" t="s">
        <v>30868</v>
      </c>
      <c r="D10020" s="12" t="s">
        <v>36630</v>
      </c>
      <c r="E10020" s="6" t="str">
        <f t="shared" si="525"/>
        <v>module=jkid</v>
      </c>
      <c r="F10020" s="6" t="str">
        <f t="shared" si="526"/>
        <v>module=kkid</v>
      </c>
    </row>
    <row r="10021" spans="1:6" ht="30" customHeight="1">
      <c r="A10021" s="3" t="s">
        <v>2</v>
      </c>
      <c r="B10021" s="3" t="s">
        <v>24997</v>
      </c>
      <c r="C10021" s="3" t="s">
        <v>30869</v>
      </c>
      <c r="D10021" s="12" t="s">
        <v>36631</v>
      </c>
      <c r="E10021" s="6" t="str">
        <f t="shared" si="525"/>
        <v>module=jkid</v>
      </c>
      <c r="F10021" s="6" t="str">
        <f t="shared" si="526"/>
        <v>module=kkid</v>
      </c>
    </row>
    <row r="10022" spans="1:6" ht="30" customHeight="1">
      <c r="A10022" s="3" t="s">
        <v>2</v>
      </c>
      <c r="B10022" s="3" t="s">
        <v>24998</v>
      </c>
      <c r="C10022" s="3" t="s">
        <v>30870</v>
      </c>
      <c r="D10022" s="12" t="s">
        <v>36632</v>
      </c>
      <c r="E10022" s="6" t="str">
        <f t="shared" si="525"/>
        <v>module=jkid</v>
      </c>
      <c r="F10022" s="6" t="str">
        <f t="shared" si="526"/>
        <v>module=kkid</v>
      </c>
    </row>
    <row r="10023" spans="1:6" ht="30" customHeight="1">
      <c r="A10023" s="3" t="s">
        <v>2</v>
      </c>
      <c r="B10023" s="3" t="s">
        <v>24999</v>
      </c>
      <c r="C10023" s="3" t="s">
        <v>30871</v>
      </c>
      <c r="D10023" s="12" t="s">
        <v>36633</v>
      </c>
      <c r="E10023" s="6" t="str">
        <f t="shared" si="525"/>
        <v>module=jkid</v>
      </c>
      <c r="F10023" s="6" t="str">
        <f t="shared" si="526"/>
        <v>module=kkid</v>
      </c>
    </row>
    <row r="10024" spans="1:6" ht="30" customHeight="1">
      <c r="A10024" s="3" t="s">
        <v>2</v>
      </c>
      <c r="B10024" s="3" t="s">
        <v>25000</v>
      </c>
      <c r="C10024" s="3" t="s">
        <v>30872</v>
      </c>
      <c r="D10024" s="12" t="s">
        <v>36634</v>
      </c>
      <c r="E10024" s="6" t="str">
        <f t="shared" si="525"/>
        <v>module=jkid</v>
      </c>
      <c r="F10024" s="6" t="str">
        <f t="shared" si="526"/>
        <v>module=kkid</v>
      </c>
    </row>
    <row r="10025" spans="1:6" ht="30" customHeight="1">
      <c r="A10025" s="3" t="s">
        <v>2</v>
      </c>
      <c r="B10025" s="3" t="s">
        <v>25001</v>
      </c>
      <c r="C10025" s="3" t="s">
        <v>30873</v>
      </c>
      <c r="D10025" s="12" t="s">
        <v>36635</v>
      </c>
      <c r="E10025" s="6" t="str">
        <f t="shared" si="525"/>
        <v>module=jkid</v>
      </c>
      <c r="F10025" s="6" t="str">
        <f t="shared" si="526"/>
        <v>module=kkid</v>
      </c>
    </row>
    <row r="10026" spans="1:6" ht="30" customHeight="1">
      <c r="A10026" s="3" t="s">
        <v>2</v>
      </c>
      <c r="B10026" s="3" t="s">
        <v>25002</v>
      </c>
      <c r="C10026" s="3" t="s">
        <v>30874</v>
      </c>
      <c r="D10026" s="12" t="s">
        <v>36636</v>
      </c>
      <c r="E10026" s="6" t="str">
        <f t="shared" si="525"/>
        <v>module=jkid</v>
      </c>
      <c r="F10026" s="6" t="str">
        <f t="shared" si="526"/>
        <v>module=kkid</v>
      </c>
    </row>
    <row r="10027" spans="1:6" ht="30" customHeight="1">
      <c r="A10027" s="3" t="s">
        <v>2</v>
      </c>
      <c r="B10027" s="3" t="s">
        <v>25003</v>
      </c>
      <c r="C10027" s="3" t="s">
        <v>30875</v>
      </c>
      <c r="D10027" s="12" t="s">
        <v>36637</v>
      </c>
      <c r="E10027" s="6" t="str">
        <f t="shared" si="525"/>
        <v>module=jkid</v>
      </c>
      <c r="F10027" s="6" t="str">
        <f t="shared" si="526"/>
        <v>module=kkid</v>
      </c>
    </row>
    <row r="10028" spans="1:6" ht="30" customHeight="1">
      <c r="A10028" s="3" t="s">
        <v>2</v>
      </c>
      <c r="B10028" s="3" t="s">
        <v>25004</v>
      </c>
      <c r="C10028" s="3" t="s">
        <v>30876</v>
      </c>
      <c r="D10028" s="12" t="s">
        <v>36638</v>
      </c>
      <c r="E10028" s="6" t="str">
        <f t="shared" si="525"/>
        <v>module=jkid</v>
      </c>
      <c r="F10028" s="6" t="str">
        <f t="shared" si="526"/>
        <v>module=kkid</v>
      </c>
    </row>
    <row r="10029" spans="1:6" ht="30" customHeight="1">
      <c r="A10029" s="3" t="s">
        <v>2</v>
      </c>
      <c r="B10029" s="3" t="s">
        <v>25005</v>
      </c>
      <c r="C10029" s="3" t="s">
        <v>30877</v>
      </c>
      <c r="D10029" s="12" t="s">
        <v>36639</v>
      </c>
      <c r="E10029" s="6" t="str">
        <f t="shared" si="525"/>
        <v>module=jkid</v>
      </c>
      <c r="F10029" s="6" t="str">
        <f t="shared" si="526"/>
        <v>module=kkid</v>
      </c>
    </row>
    <row r="10030" spans="1:6" ht="30" customHeight="1">
      <c r="A10030" s="3" t="s">
        <v>2</v>
      </c>
      <c r="B10030" s="3" t="s">
        <v>25006</v>
      </c>
      <c r="C10030" s="3" t="s">
        <v>30878</v>
      </c>
      <c r="D10030" s="12" t="s">
        <v>36640</v>
      </c>
      <c r="E10030" s="6" t="str">
        <f t="shared" si="525"/>
        <v>module=jkid</v>
      </c>
      <c r="F10030" s="6" t="str">
        <f t="shared" si="526"/>
        <v>module=kkid</v>
      </c>
    </row>
    <row r="10031" spans="1:6" ht="30" customHeight="1">
      <c r="A10031" s="3" t="s">
        <v>2</v>
      </c>
      <c r="B10031" s="3" t="s">
        <v>25007</v>
      </c>
      <c r="C10031" s="3" t="s">
        <v>30879</v>
      </c>
      <c r="D10031" s="12" t="s">
        <v>36641</v>
      </c>
      <c r="E10031" s="6" t="str">
        <f t="shared" si="525"/>
        <v>module=jkid</v>
      </c>
      <c r="F10031" s="6" t="str">
        <f t="shared" si="526"/>
        <v>module=kkid</v>
      </c>
    </row>
    <row r="10032" spans="1:6" ht="30" customHeight="1">
      <c r="A10032" s="3" t="s">
        <v>2</v>
      </c>
      <c r="B10032" s="3" t="s">
        <v>25008</v>
      </c>
      <c r="C10032" s="3" t="s">
        <v>30880</v>
      </c>
      <c r="D10032" s="12" t="s">
        <v>36642</v>
      </c>
      <c r="E10032" s="6" t="str">
        <f t="shared" si="525"/>
        <v>module=jkid</v>
      </c>
      <c r="F10032" s="6" t="str">
        <f t="shared" si="526"/>
        <v>module=kkid</v>
      </c>
    </row>
    <row r="10033" spans="1:6" ht="30" customHeight="1">
      <c r="A10033" s="3" t="s">
        <v>2</v>
      </c>
      <c r="B10033" s="3" t="s">
        <v>25009</v>
      </c>
      <c r="C10033" s="3" t="s">
        <v>30881</v>
      </c>
      <c r="D10033" s="12" t="s">
        <v>36643</v>
      </c>
      <c r="E10033" s="6" t="str">
        <f t="shared" si="525"/>
        <v>module=jkid</v>
      </c>
      <c r="F10033" s="6" t="str">
        <f t="shared" si="526"/>
        <v>module=kkid</v>
      </c>
    </row>
    <row r="10034" spans="1:6" ht="30" customHeight="1">
      <c r="A10034" s="3" t="s">
        <v>2</v>
      </c>
      <c r="B10034" s="3" t="s">
        <v>25010</v>
      </c>
      <c r="C10034" s="3" t="s">
        <v>30882</v>
      </c>
      <c r="D10034" s="12" t="s">
        <v>36644</v>
      </c>
      <c r="E10034" s="6" t="str">
        <f t="shared" si="525"/>
        <v>module=jkid</v>
      </c>
      <c r="F10034" s="6" t="str">
        <f t="shared" si="526"/>
        <v>module=kkid</v>
      </c>
    </row>
    <row r="10035" spans="1:6" ht="30" customHeight="1">
      <c r="A10035" s="3" t="s">
        <v>2</v>
      </c>
      <c r="B10035" s="3" t="s">
        <v>25011</v>
      </c>
      <c r="C10035" s="3" t="s">
        <v>30883</v>
      </c>
      <c r="D10035" s="12" t="s">
        <v>36645</v>
      </c>
      <c r="E10035" s="6" t="str">
        <f t="shared" si="525"/>
        <v>module=jkid</v>
      </c>
      <c r="F10035" s="6" t="str">
        <f t="shared" si="526"/>
        <v>module=kkid</v>
      </c>
    </row>
    <row r="10036" spans="1:6" ht="30" customHeight="1">
      <c r="A10036" s="3" t="s">
        <v>2</v>
      </c>
      <c r="B10036" s="3" t="s">
        <v>25012</v>
      </c>
      <c r="C10036" s="3" t="s">
        <v>30884</v>
      </c>
      <c r="D10036" s="12" t="s">
        <v>36646</v>
      </c>
      <c r="E10036" s="6" t="str">
        <f t="shared" si="525"/>
        <v>module=jkid</v>
      </c>
      <c r="F10036" s="6" t="str">
        <f t="shared" si="526"/>
        <v>module=kkid</v>
      </c>
    </row>
    <row r="10037" spans="1:6" ht="30" customHeight="1">
      <c r="A10037" s="3" t="s">
        <v>2</v>
      </c>
      <c r="B10037" s="3" t="s">
        <v>25013</v>
      </c>
      <c r="C10037" s="3" t="s">
        <v>30885</v>
      </c>
      <c r="D10037" s="12" t="s">
        <v>36647</v>
      </c>
      <c r="E10037" s="6" t="str">
        <f t="shared" si="525"/>
        <v>module=jkid</v>
      </c>
      <c r="F10037" s="6" t="str">
        <f t="shared" si="526"/>
        <v>module=kkid</v>
      </c>
    </row>
    <row r="10038" spans="1:6" ht="30" customHeight="1">
      <c r="A10038" s="3" t="s">
        <v>2</v>
      </c>
      <c r="B10038" s="3" t="s">
        <v>25014</v>
      </c>
      <c r="C10038" s="3" t="s">
        <v>30886</v>
      </c>
      <c r="D10038" s="12" t="s">
        <v>36648</v>
      </c>
      <c r="E10038" s="6" t="str">
        <f t="shared" si="525"/>
        <v>module=jkid</v>
      </c>
      <c r="F10038" s="6" t="str">
        <f t="shared" si="526"/>
        <v>module=kkid</v>
      </c>
    </row>
    <row r="10039" spans="1:6" ht="30" customHeight="1">
      <c r="A10039" s="3" t="s">
        <v>2</v>
      </c>
      <c r="B10039" s="3" t="s">
        <v>25015</v>
      </c>
      <c r="C10039" s="3" t="s">
        <v>30887</v>
      </c>
      <c r="D10039" s="12" t="s">
        <v>36649</v>
      </c>
      <c r="E10039" s="6" t="str">
        <f t="shared" si="525"/>
        <v>module=jkid</v>
      </c>
      <c r="F10039" s="6" t="str">
        <f t="shared" si="526"/>
        <v>module=kkid</v>
      </c>
    </row>
    <row r="10040" spans="1:6" ht="30" customHeight="1">
      <c r="A10040" s="3" t="s">
        <v>2</v>
      </c>
      <c r="B10040" s="3" t="s">
        <v>25016</v>
      </c>
      <c r="C10040" s="3" t="s">
        <v>30888</v>
      </c>
      <c r="D10040" s="12" t="s">
        <v>36650</v>
      </c>
      <c r="E10040" s="6" t="str">
        <f t="shared" si="525"/>
        <v>module=jkid</v>
      </c>
      <c r="F10040" s="6" t="str">
        <f t="shared" si="526"/>
        <v>module=kkid</v>
      </c>
    </row>
    <row r="10041" spans="1:6" ht="30" customHeight="1">
      <c r="A10041" s="3" t="s">
        <v>2</v>
      </c>
      <c r="B10041" s="3" t="s">
        <v>25017</v>
      </c>
      <c r="C10041" s="3" t="s">
        <v>30889</v>
      </c>
      <c r="D10041" s="12" t="s">
        <v>36651</v>
      </c>
      <c r="E10041" s="6" t="str">
        <f t="shared" si="525"/>
        <v>module=jkid</v>
      </c>
      <c r="F10041" s="6" t="str">
        <f t="shared" si="526"/>
        <v>module=kkid</v>
      </c>
    </row>
    <row r="10042" spans="1:6" ht="30" customHeight="1">
      <c r="A10042" s="3" t="s">
        <v>2</v>
      </c>
      <c r="B10042" s="3" t="s">
        <v>25018</v>
      </c>
      <c r="C10042" s="3" t="s">
        <v>30890</v>
      </c>
      <c r="D10042" s="12" t="s">
        <v>36652</v>
      </c>
      <c r="E10042" s="6" t="str">
        <f t="shared" si="525"/>
        <v>module=jkid</v>
      </c>
      <c r="F10042" s="6" t="str">
        <f t="shared" si="526"/>
        <v>module=kkid</v>
      </c>
    </row>
    <row r="10043" spans="1:6" ht="30" customHeight="1">
      <c r="A10043" s="3" t="s">
        <v>2</v>
      </c>
      <c r="B10043" s="3" t="s">
        <v>25019</v>
      </c>
      <c r="C10043" s="3" t="s">
        <v>30891</v>
      </c>
      <c r="D10043" s="12" t="s">
        <v>36653</v>
      </c>
      <c r="E10043" s="6" t="str">
        <f t="shared" si="525"/>
        <v>module=jkid</v>
      </c>
      <c r="F10043" s="6" t="str">
        <f t="shared" si="526"/>
        <v>module=kkid</v>
      </c>
    </row>
    <row r="10044" spans="1:6" ht="30" customHeight="1">
      <c r="A10044" s="3" t="s">
        <v>2</v>
      </c>
      <c r="B10044" s="3" t="s">
        <v>25020</v>
      </c>
      <c r="C10044" s="3" t="s">
        <v>30892</v>
      </c>
      <c r="D10044" s="12" t="s">
        <v>36654</v>
      </c>
      <c r="E10044" s="6" t="str">
        <f t="shared" si="525"/>
        <v>module=jkid</v>
      </c>
      <c r="F10044" s="6" t="str">
        <f t="shared" si="526"/>
        <v>module=kkid</v>
      </c>
    </row>
    <row r="10045" spans="1:6" ht="30" customHeight="1">
      <c r="A10045" s="3" t="s">
        <v>2</v>
      </c>
      <c r="B10045" s="3" t="s">
        <v>25021</v>
      </c>
      <c r="C10045" s="3" t="s">
        <v>30893</v>
      </c>
      <c r="D10045" s="12" t="s">
        <v>36655</v>
      </c>
      <c r="E10045" s="6" t="str">
        <f t="shared" si="525"/>
        <v>module=jkid</v>
      </c>
      <c r="F10045" s="6" t="str">
        <f t="shared" si="526"/>
        <v>module=kkid</v>
      </c>
    </row>
    <row r="10046" spans="1:6" ht="30" customHeight="1">
      <c r="A10046" s="3" t="s">
        <v>2</v>
      </c>
      <c r="B10046" s="3" t="s">
        <v>25022</v>
      </c>
      <c r="C10046" s="3" t="s">
        <v>30894</v>
      </c>
      <c r="D10046" s="12" t="s">
        <v>36656</v>
      </c>
      <c r="E10046" s="6" t="str">
        <f t="shared" si="525"/>
        <v>module=jkid</v>
      </c>
      <c r="F10046" s="6" t="str">
        <f t="shared" si="526"/>
        <v>module=kkid</v>
      </c>
    </row>
    <row r="10047" spans="1:6" ht="30" customHeight="1">
      <c r="A10047" s="3" t="s">
        <v>2</v>
      </c>
      <c r="B10047" s="3" t="s">
        <v>25023</v>
      </c>
      <c r="C10047" s="3" t="s">
        <v>30895</v>
      </c>
      <c r="D10047" s="12" t="s">
        <v>36657</v>
      </c>
      <c r="E10047" s="6" t="str">
        <f t="shared" si="525"/>
        <v>module=jkid</v>
      </c>
      <c r="F10047" s="6" t="str">
        <f t="shared" si="526"/>
        <v>module=kkid</v>
      </c>
    </row>
    <row r="10048" spans="1:6" ht="30" customHeight="1">
      <c r="A10048" s="3" t="s">
        <v>2</v>
      </c>
      <c r="B10048" s="3" t="s">
        <v>25024</v>
      </c>
      <c r="C10048" s="3" t="s">
        <v>30896</v>
      </c>
      <c r="D10048" s="12" t="s">
        <v>36658</v>
      </c>
      <c r="E10048" s="6" t="str">
        <f t="shared" si="525"/>
        <v>module=jkid</v>
      </c>
      <c r="F10048" s="6" t="str">
        <f t="shared" si="526"/>
        <v>module=kkid</v>
      </c>
    </row>
    <row r="10049" spans="1:6" ht="30" customHeight="1">
      <c r="A10049" s="3" t="s">
        <v>2</v>
      </c>
      <c r="B10049" s="3" t="s">
        <v>25025</v>
      </c>
      <c r="C10049" s="3" t="s">
        <v>30897</v>
      </c>
      <c r="D10049" s="12" t="s">
        <v>36659</v>
      </c>
      <c r="E10049" s="6" t="str">
        <f t="shared" si="525"/>
        <v>module=jkid</v>
      </c>
      <c r="F10049" s="6" t="str">
        <f t="shared" si="526"/>
        <v>module=kkid</v>
      </c>
    </row>
    <row r="10050" spans="1:6" ht="30" customHeight="1">
      <c r="A10050" s="3" t="s">
        <v>2</v>
      </c>
      <c r="B10050" s="3" t="s">
        <v>25026</v>
      </c>
      <c r="C10050" s="3" t="s">
        <v>30898</v>
      </c>
      <c r="D10050" s="12" t="s">
        <v>36660</v>
      </c>
      <c r="E10050" s="6" t="str">
        <f t="shared" si="525"/>
        <v>module=jkid</v>
      </c>
      <c r="F10050" s="6" t="str">
        <f t="shared" si="526"/>
        <v>module=kkid</v>
      </c>
    </row>
    <row r="10051" spans="1:6" ht="30" customHeight="1">
      <c r="A10051" s="3" t="s">
        <v>2</v>
      </c>
      <c r="B10051" s="3" t="s">
        <v>25027</v>
      </c>
      <c r="C10051" s="3" t="s">
        <v>30899</v>
      </c>
      <c r="D10051" s="12" t="s">
        <v>36661</v>
      </c>
      <c r="E10051" s="6" t="str">
        <f t="shared" si="525"/>
        <v>module=jkid</v>
      </c>
      <c r="F10051" s="6" t="str">
        <f t="shared" si="526"/>
        <v>module=kkid</v>
      </c>
    </row>
    <row r="10052" spans="1:6" ht="30" customHeight="1">
      <c r="A10052" s="3" t="s">
        <v>2</v>
      </c>
      <c r="B10052" s="3" t="s">
        <v>25028</v>
      </c>
      <c r="C10052" s="3" t="s">
        <v>30900</v>
      </c>
      <c r="D10052" s="12" t="s">
        <v>36662</v>
      </c>
      <c r="E10052" s="6" t="str">
        <f t="shared" si="525"/>
        <v>module=jkid</v>
      </c>
      <c r="F10052" s="6" t="str">
        <f t="shared" si="526"/>
        <v>module=kkid</v>
      </c>
    </row>
    <row r="10053" spans="1:6" ht="30" customHeight="1">
      <c r="A10053" s="3" t="s">
        <v>2</v>
      </c>
      <c r="B10053" s="3" t="s">
        <v>25029</v>
      </c>
      <c r="C10053" s="3" t="s">
        <v>30901</v>
      </c>
      <c r="D10053" s="12" t="s">
        <v>36663</v>
      </c>
      <c r="E10053" s="6" t="str">
        <f t="shared" si="525"/>
        <v>module=jkid</v>
      </c>
      <c r="F10053" s="6" t="str">
        <f t="shared" si="526"/>
        <v>module=kkid</v>
      </c>
    </row>
    <row r="10054" spans="1:6" ht="30" customHeight="1">
      <c r="A10054" s="3" t="s">
        <v>2</v>
      </c>
      <c r="B10054" s="3" t="s">
        <v>25030</v>
      </c>
      <c r="C10054" s="3" t="s">
        <v>30902</v>
      </c>
      <c r="D10054" s="12" t="s">
        <v>36664</v>
      </c>
      <c r="E10054" s="6" t="str">
        <f t="shared" si="525"/>
        <v>module=jkid</v>
      </c>
      <c r="F10054" s="6" t="str">
        <f t="shared" si="526"/>
        <v>module=kkid</v>
      </c>
    </row>
    <row r="10055" spans="1:6" ht="30" customHeight="1">
      <c r="A10055" s="3" t="s">
        <v>2</v>
      </c>
      <c r="B10055" s="3" t="s">
        <v>25031</v>
      </c>
      <c r="C10055" s="3" t="s">
        <v>30903</v>
      </c>
      <c r="D10055" s="12" t="s">
        <v>36665</v>
      </c>
      <c r="E10055" s="6" t="str">
        <f t="shared" si="525"/>
        <v>module=jkid</v>
      </c>
      <c r="F10055" s="6" t="str">
        <f t="shared" si="526"/>
        <v>module=kkid</v>
      </c>
    </row>
    <row r="10056" spans="1:6" ht="30" customHeight="1">
      <c r="A10056" s="3" t="s">
        <v>2</v>
      </c>
      <c r="B10056" s="3" t="s">
        <v>25032</v>
      </c>
      <c r="C10056" s="3" t="s">
        <v>30904</v>
      </c>
      <c r="D10056" s="12" t="s">
        <v>36666</v>
      </c>
      <c r="E10056" s="6" t="str">
        <f t="shared" si="525"/>
        <v>module=jkid</v>
      </c>
      <c r="F10056" s="6" t="str">
        <f t="shared" si="526"/>
        <v>module=kkid</v>
      </c>
    </row>
    <row r="10057" spans="1:6" ht="30" customHeight="1">
      <c r="A10057" s="3" t="s">
        <v>2</v>
      </c>
      <c r="B10057" s="3" t="s">
        <v>25033</v>
      </c>
      <c r="C10057" s="3" t="s">
        <v>30905</v>
      </c>
      <c r="D10057" s="12" t="s">
        <v>36667</v>
      </c>
      <c r="E10057" s="6" t="str">
        <f t="shared" si="525"/>
        <v>module=jkid</v>
      </c>
      <c r="F10057" s="6" t="str">
        <f t="shared" si="526"/>
        <v>module=kkid</v>
      </c>
    </row>
    <row r="10058" spans="1:6" ht="30" customHeight="1">
      <c r="A10058" s="3" t="s">
        <v>2</v>
      </c>
      <c r="B10058" s="3" t="s">
        <v>25034</v>
      </c>
      <c r="C10058" s="3" t="s">
        <v>30906</v>
      </c>
      <c r="D10058" s="12" t="s">
        <v>36668</v>
      </c>
      <c r="E10058" s="6" t="str">
        <f t="shared" si="525"/>
        <v>module=jkid</v>
      </c>
      <c r="F10058" s="6" t="str">
        <f t="shared" si="526"/>
        <v>module=kkid</v>
      </c>
    </row>
    <row r="10059" spans="1:6" ht="30" customHeight="1">
      <c r="A10059" s="3" t="s">
        <v>2</v>
      </c>
      <c r="B10059" s="3" t="s">
        <v>25035</v>
      </c>
      <c r="C10059" s="3" t="s">
        <v>30907</v>
      </c>
      <c r="D10059" s="12" t="s">
        <v>36669</v>
      </c>
      <c r="E10059" s="6" t="str">
        <f t="shared" si="525"/>
        <v>module=jkid</v>
      </c>
      <c r="F10059" s="6" t="str">
        <f t="shared" si="526"/>
        <v>module=kkid</v>
      </c>
    </row>
    <row r="10060" spans="1:6" ht="30" customHeight="1">
      <c r="A10060" s="3" t="s">
        <v>2</v>
      </c>
      <c r="B10060" s="3" t="s">
        <v>25036</v>
      </c>
      <c r="C10060" s="3" t="s">
        <v>30908</v>
      </c>
      <c r="D10060" s="12" t="s">
        <v>36670</v>
      </c>
      <c r="E10060" s="6" t="str">
        <f t="shared" si="525"/>
        <v>module=jkid</v>
      </c>
      <c r="F10060" s="6" t="str">
        <f t="shared" si="526"/>
        <v>module=kkid</v>
      </c>
    </row>
    <row r="10061" spans="1:6" ht="30" customHeight="1">
      <c r="A10061" s="3" t="s">
        <v>2</v>
      </c>
      <c r="B10061" s="3" t="s">
        <v>25037</v>
      </c>
      <c r="C10061" s="3" t="s">
        <v>30909</v>
      </c>
      <c r="D10061" s="12" t="s">
        <v>36671</v>
      </c>
      <c r="E10061" s="6" t="str">
        <f t="shared" si="525"/>
        <v>module=jkid</v>
      </c>
      <c r="F10061" s="6" t="str">
        <f t="shared" si="526"/>
        <v>module=kkid</v>
      </c>
    </row>
    <row r="10062" spans="1:6" ht="30" customHeight="1">
      <c r="A10062" s="3" t="s">
        <v>2</v>
      </c>
      <c r="B10062" s="3" t="s">
        <v>25038</v>
      </c>
      <c r="C10062" s="3" t="s">
        <v>30910</v>
      </c>
      <c r="D10062" s="12" t="s">
        <v>36672</v>
      </c>
      <c r="E10062" s="6" t="str">
        <f t="shared" si="525"/>
        <v>module=jkid</v>
      </c>
      <c r="F10062" s="6" t="str">
        <f t="shared" si="526"/>
        <v>module=kkid</v>
      </c>
    </row>
    <row r="10063" spans="1:6" ht="30" customHeight="1">
      <c r="A10063" s="3" t="s">
        <v>2</v>
      </c>
      <c r="B10063" s="3" t="s">
        <v>25039</v>
      </c>
      <c r="C10063" s="3" t="s">
        <v>30911</v>
      </c>
      <c r="D10063" s="12" t="s">
        <v>36673</v>
      </c>
      <c r="E10063" s="6" t="str">
        <f t="shared" ref="E10063:E10126" si="527">HYPERLINK("http://www.ssc.wisc.edu/wlsresearch/documentation/waves/?wave=capigrad&amp;module=jkid","module=jkid")</f>
        <v>module=jkid</v>
      </c>
      <c r="F10063" s="6" t="str">
        <f t="shared" ref="F10063:F10126" si="528">HYPERLINK("http://www.ssc.wisc.edu/wlsresearch/documentation/waves/?wave=capisib&amp;module=kkid","module=kkid")</f>
        <v>module=kkid</v>
      </c>
    </row>
    <row r="10064" spans="1:6" ht="30" customHeight="1">
      <c r="A10064" s="3" t="s">
        <v>2</v>
      </c>
      <c r="B10064" s="3" t="s">
        <v>25040</v>
      </c>
      <c r="C10064" s="3" t="s">
        <v>30912</v>
      </c>
      <c r="D10064" s="12" t="s">
        <v>36674</v>
      </c>
      <c r="E10064" s="6" t="str">
        <f t="shared" si="527"/>
        <v>module=jkid</v>
      </c>
      <c r="F10064" s="6" t="str">
        <f t="shared" si="528"/>
        <v>module=kkid</v>
      </c>
    </row>
    <row r="10065" spans="1:6" ht="30" customHeight="1">
      <c r="A10065" s="3" t="s">
        <v>2</v>
      </c>
      <c r="B10065" s="3" t="s">
        <v>25041</v>
      </c>
      <c r="C10065" s="3" t="s">
        <v>30913</v>
      </c>
      <c r="D10065" s="12" t="s">
        <v>36675</v>
      </c>
      <c r="E10065" s="6" t="str">
        <f t="shared" si="527"/>
        <v>module=jkid</v>
      </c>
      <c r="F10065" s="6" t="str">
        <f t="shared" si="528"/>
        <v>module=kkid</v>
      </c>
    </row>
    <row r="10066" spans="1:6" ht="30" customHeight="1">
      <c r="A10066" s="3" t="s">
        <v>2</v>
      </c>
      <c r="B10066" s="3" t="s">
        <v>25042</v>
      </c>
      <c r="C10066" s="3" t="s">
        <v>30914</v>
      </c>
      <c r="D10066" s="12" t="s">
        <v>36676</v>
      </c>
      <c r="E10066" s="6" t="str">
        <f t="shared" si="527"/>
        <v>module=jkid</v>
      </c>
      <c r="F10066" s="6" t="str">
        <f t="shared" si="528"/>
        <v>module=kkid</v>
      </c>
    </row>
    <row r="10067" spans="1:6" ht="30" customHeight="1">
      <c r="A10067" s="3" t="s">
        <v>2</v>
      </c>
      <c r="B10067" s="3" t="s">
        <v>25043</v>
      </c>
      <c r="C10067" s="3" t="s">
        <v>30915</v>
      </c>
      <c r="D10067" s="12" t="s">
        <v>36677</v>
      </c>
      <c r="E10067" s="6" t="str">
        <f t="shared" si="527"/>
        <v>module=jkid</v>
      </c>
      <c r="F10067" s="6" t="str">
        <f t="shared" si="528"/>
        <v>module=kkid</v>
      </c>
    </row>
    <row r="10068" spans="1:6" ht="30" customHeight="1">
      <c r="A10068" s="3" t="s">
        <v>2</v>
      </c>
      <c r="B10068" s="3" t="s">
        <v>25044</v>
      </c>
      <c r="C10068" s="3" t="s">
        <v>30916</v>
      </c>
      <c r="D10068" s="12" t="s">
        <v>36678</v>
      </c>
      <c r="E10068" s="6" t="str">
        <f t="shared" si="527"/>
        <v>module=jkid</v>
      </c>
      <c r="F10068" s="6" t="str">
        <f t="shared" si="528"/>
        <v>module=kkid</v>
      </c>
    </row>
    <row r="10069" spans="1:6" ht="30" customHeight="1">
      <c r="A10069" s="3" t="s">
        <v>2</v>
      </c>
      <c r="B10069" s="3" t="s">
        <v>25045</v>
      </c>
      <c r="C10069" s="3" t="s">
        <v>30917</v>
      </c>
      <c r="D10069" s="12" t="s">
        <v>36679</v>
      </c>
      <c r="E10069" s="6" t="str">
        <f t="shared" si="527"/>
        <v>module=jkid</v>
      </c>
      <c r="F10069" s="6" t="str">
        <f t="shared" si="528"/>
        <v>module=kkid</v>
      </c>
    </row>
    <row r="10070" spans="1:6" ht="30" customHeight="1">
      <c r="A10070" s="3" t="s">
        <v>2</v>
      </c>
      <c r="B10070" s="3" t="s">
        <v>25046</v>
      </c>
      <c r="C10070" s="3" t="s">
        <v>30918</v>
      </c>
      <c r="D10070" s="12" t="s">
        <v>36680</v>
      </c>
      <c r="E10070" s="6" t="str">
        <f t="shared" si="527"/>
        <v>module=jkid</v>
      </c>
      <c r="F10070" s="6" t="str">
        <f t="shared" si="528"/>
        <v>module=kkid</v>
      </c>
    </row>
    <row r="10071" spans="1:6" ht="30" customHeight="1">
      <c r="A10071" s="3" t="s">
        <v>2</v>
      </c>
      <c r="B10071" s="3" t="s">
        <v>25047</v>
      </c>
      <c r="C10071" s="3" t="s">
        <v>30919</v>
      </c>
      <c r="D10071" s="12" t="s">
        <v>36681</v>
      </c>
      <c r="E10071" s="6" t="str">
        <f t="shared" si="527"/>
        <v>module=jkid</v>
      </c>
      <c r="F10071" s="6" t="str">
        <f t="shared" si="528"/>
        <v>module=kkid</v>
      </c>
    </row>
    <row r="10072" spans="1:6" ht="30" customHeight="1">
      <c r="A10072" s="3" t="s">
        <v>2</v>
      </c>
      <c r="B10072" s="3" t="s">
        <v>25048</v>
      </c>
      <c r="C10072" s="3" t="s">
        <v>30920</v>
      </c>
      <c r="D10072" s="12" t="s">
        <v>36682</v>
      </c>
      <c r="E10072" s="6" t="str">
        <f t="shared" si="527"/>
        <v>module=jkid</v>
      </c>
      <c r="F10072" s="6" t="str">
        <f t="shared" si="528"/>
        <v>module=kkid</v>
      </c>
    </row>
    <row r="10073" spans="1:6" ht="30" customHeight="1">
      <c r="A10073" s="3" t="s">
        <v>2</v>
      </c>
      <c r="B10073" s="3" t="s">
        <v>25049</v>
      </c>
      <c r="C10073" s="3" t="s">
        <v>30921</v>
      </c>
      <c r="D10073" s="12" t="s">
        <v>36683</v>
      </c>
      <c r="E10073" s="6" t="str">
        <f t="shared" si="527"/>
        <v>module=jkid</v>
      </c>
      <c r="F10073" s="6" t="str">
        <f t="shared" si="528"/>
        <v>module=kkid</v>
      </c>
    </row>
    <row r="10074" spans="1:6" ht="30" customHeight="1">
      <c r="A10074" s="3" t="s">
        <v>2</v>
      </c>
      <c r="B10074" s="3" t="s">
        <v>25050</v>
      </c>
      <c r="C10074" s="3" t="s">
        <v>30922</v>
      </c>
      <c r="D10074" s="12" t="s">
        <v>36684</v>
      </c>
      <c r="E10074" s="6" t="str">
        <f t="shared" si="527"/>
        <v>module=jkid</v>
      </c>
      <c r="F10074" s="6" t="str">
        <f t="shared" si="528"/>
        <v>module=kkid</v>
      </c>
    </row>
    <row r="10075" spans="1:6" ht="30" customHeight="1">
      <c r="A10075" s="3" t="s">
        <v>2</v>
      </c>
      <c r="B10075" s="3" t="s">
        <v>25051</v>
      </c>
      <c r="C10075" s="3" t="s">
        <v>30923</v>
      </c>
      <c r="D10075" s="12" t="s">
        <v>36685</v>
      </c>
      <c r="E10075" s="6" t="str">
        <f t="shared" si="527"/>
        <v>module=jkid</v>
      </c>
      <c r="F10075" s="6" t="str">
        <f t="shared" si="528"/>
        <v>module=kkid</v>
      </c>
    </row>
    <row r="10076" spans="1:6" ht="30" customHeight="1">
      <c r="A10076" s="3" t="s">
        <v>2</v>
      </c>
      <c r="B10076" s="3" t="s">
        <v>25052</v>
      </c>
      <c r="C10076" s="3" t="s">
        <v>30924</v>
      </c>
      <c r="D10076" s="12" t="s">
        <v>36686</v>
      </c>
      <c r="E10076" s="6" t="str">
        <f t="shared" si="527"/>
        <v>module=jkid</v>
      </c>
      <c r="F10076" s="6" t="str">
        <f t="shared" si="528"/>
        <v>module=kkid</v>
      </c>
    </row>
    <row r="10077" spans="1:6" ht="30" customHeight="1">
      <c r="A10077" s="3" t="s">
        <v>2</v>
      </c>
      <c r="B10077" s="3" t="s">
        <v>25053</v>
      </c>
      <c r="C10077" s="3" t="s">
        <v>30925</v>
      </c>
      <c r="D10077" s="12" t="s">
        <v>36687</v>
      </c>
      <c r="E10077" s="6" t="str">
        <f t="shared" si="527"/>
        <v>module=jkid</v>
      </c>
      <c r="F10077" s="6" t="str">
        <f t="shared" si="528"/>
        <v>module=kkid</v>
      </c>
    </row>
    <row r="10078" spans="1:6" ht="30" customHeight="1">
      <c r="A10078" s="3" t="s">
        <v>2</v>
      </c>
      <c r="B10078" s="3" t="s">
        <v>25054</v>
      </c>
      <c r="C10078" s="3" t="s">
        <v>30926</v>
      </c>
      <c r="D10078" s="12" t="s">
        <v>36688</v>
      </c>
      <c r="E10078" s="6" t="str">
        <f t="shared" si="527"/>
        <v>module=jkid</v>
      </c>
      <c r="F10078" s="6" t="str">
        <f t="shared" si="528"/>
        <v>module=kkid</v>
      </c>
    </row>
    <row r="10079" spans="1:6" ht="30" customHeight="1">
      <c r="A10079" s="3" t="s">
        <v>2</v>
      </c>
      <c r="B10079" s="3" t="s">
        <v>25055</v>
      </c>
      <c r="C10079" s="3" t="s">
        <v>30927</v>
      </c>
      <c r="D10079" s="12" t="s">
        <v>36689</v>
      </c>
      <c r="E10079" s="6" t="str">
        <f t="shared" si="527"/>
        <v>module=jkid</v>
      </c>
      <c r="F10079" s="6" t="str">
        <f t="shared" si="528"/>
        <v>module=kkid</v>
      </c>
    </row>
    <row r="10080" spans="1:6" ht="30" customHeight="1">
      <c r="A10080" s="3" t="s">
        <v>2</v>
      </c>
      <c r="B10080" s="3" t="s">
        <v>25056</v>
      </c>
      <c r="C10080" s="3" t="s">
        <v>30928</v>
      </c>
      <c r="D10080" s="12" t="s">
        <v>36690</v>
      </c>
      <c r="E10080" s="6" t="str">
        <f t="shared" si="527"/>
        <v>module=jkid</v>
      </c>
      <c r="F10080" s="6" t="str">
        <f t="shared" si="528"/>
        <v>module=kkid</v>
      </c>
    </row>
    <row r="10081" spans="1:6" ht="30" customHeight="1">
      <c r="A10081" s="3" t="s">
        <v>2</v>
      </c>
      <c r="B10081" s="3" t="s">
        <v>25057</v>
      </c>
      <c r="C10081" s="3" t="s">
        <v>30929</v>
      </c>
      <c r="D10081" s="12" t="s">
        <v>36691</v>
      </c>
      <c r="E10081" s="6" t="str">
        <f t="shared" si="527"/>
        <v>module=jkid</v>
      </c>
      <c r="F10081" s="6" t="str">
        <f t="shared" si="528"/>
        <v>module=kkid</v>
      </c>
    </row>
    <row r="10082" spans="1:6" ht="30" customHeight="1">
      <c r="A10082" s="3" t="s">
        <v>2</v>
      </c>
      <c r="B10082" s="3" t="s">
        <v>25058</v>
      </c>
      <c r="C10082" s="3" t="s">
        <v>30930</v>
      </c>
      <c r="D10082" s="12" t="s">
        <v>36692</v>
      </c>
      <c r="E10082" s="6" t="str">
        <f t="shared" si="527"/>
        <v>module=jkid</v>
      </c>
      <c r="F10082" s="6" t="str">
        <f t="shared" si="528"/>
        <v>module=kkid</v>
      </c>
    </row>
    <row r="10083" spans="1:6" ht="30" customHeight="1">
      <c r="A10083" s="3" t="s">
        <v>2</v>
      </c>
      <c r="B10083" s="3" t="s">
        <v>25059</v>
      </c>
      <c r="C10083" s="3" t="s">
        <v>30931</v>
      </c>
      <c r="D10083" s="12" t="s">
        <v>36693</v>
      </c>
      <c r="E10083" s="6" t="str">
        <f t="shared" si="527"/>
        <v>module=jkid</v>
      </c>
      <c r="F10083" s="6" t="str">
        <f t="shared" si="528"/>
        <v>module=kkid</v>
      </c>
    </row>
    <row r="10084" spans="1:6" ht="30" customHeight="1">
      <c r="A10084" s="3" t="s">
        <v>2</v>
      </c>
      <c r="B10084" s="3" t="s">
        <v>25060</v>
      </c>
      <c r="C10084" s="3" t="s">
        <v>30932</v>
      </c>
      <c r="D10084" s="12" t="s">
        <v>36694</v>
      </c>
      <c r="E10084" s="6" t="str">
        <f t="shared" si="527"/>
        <v>module=jkid</v>
      </c>
      <c r="F10084" s="6" t="str">
        <f t="shared" si="528"/>
        <v>module=kkid</v>
      </c>
    </row>
    <row r="10085" spans="1:6" ht="30" customHeight="1">
      <c r="A10085" s="3" t="s">
        <v>2</v>
      </c>
      <c r="B10085" s="3" t="s">
        <v>25061</v>
      </c>
      <c r="C10085" s="3" t="s">
        <v>30933</v>
      </c>
      <c r="D10085" s="12" t="s">
        <v>36695</v>
      </c>
      <c r="E10085" s="6" t="str">
        <f t="shared" si="527"/>
        <v>module=jkid</v>
      </c>
      <c r="F10085" s="6" t="str">
        <f t="shared" si="528"/>
        <v>module=kkid</v>
      </c>
    </row>
    <row r="10086" spans="1:6" ht="30" customHeight="1">
      <c r="A10086" s="3" t="s">
        <v>2</v>
      </c>
      <c r="B10086" s="3" t="s">
        <v>25062</v>
      </c>
      <c r="C10086" s="3" t="s">
        <v>30934</v>
      </c>
      <c r="D10086" s="12" t="s">
        <v>36696</v>
      </c>
      <c r="E10086" s="6" t="str">
        <f t="shared" si="527"/>
        <v>module=jkid</v>
      </c>
      <c r="F10086" s="6" t="str">
        <f t="shared" si="528"/>
        <v>module=kkid</v>
      </c>
    </row>
    <row r="10087" spans="1:6" ht="30" customHeight="1">
      <c r="A10087" s="3" t="s">
        <v>2</v>
      </c>
      <c r="B10087" s="3" t="s">
        <v>25063</v>
      </c>
      <c r="C10087" s="3" t="s">
        <v>30935</v>
      </c>
      <c r="D10087" s="12" t="s">
        <v>36697</v>
      </c>
      <c r="E10087" s="6" t="str">
        <f t="shared" si="527"/>
        <v>module=jkid</v>
      </c>
      <c r="F10087" s="6" t="str">
        <f t="shared" si="528"/>
        <v>module=kkid</v>
      </c>
    </row>
    <row r="10088" spans="1:6" ht="30" customHeight="1">
      <c r="A10088" s="3" t="s">
        <v>2</v>
      </c>
      <c r="B10088" s="3" t="s">
        <v>25064</v>
      </c>
      <c r="C10088" s="3" t="s">
        <v>30936</v>
      </c>
      <c r="D10088" s="12" t="s">
        <v>36698</v>
      </c>
      <c r="E10088" s="6" t="str">
        <f t="shared" si="527"/>
        <v>module=jkid</v>
      </c>
      <c r="F10088" s="6" t="str">
        <f t="shared" si="528"/>
        <v>module=kkid</v>
      </c>
    </row>
    <row r="10089" spans="1:6" ht="30" customHeight="1">
      <c r="A10089" s="3" t="s">
        <v>2</v>
      </c>
      <c r="B10089" s="3" t="s">
        <v>25065</v>
      </c>
      <c r="C10089" s="3" t="s">
        <v>30937</v>
      </c>
      <c r="D10089" s="12" t="s">
        <v>36699</v>
      </c>
      <c r="E10089" s="6" t="str">
        <f t="shared" si="527"/>
        <v>module=jkid</v>
      </c>
      <c r="F10089" s="6" t="str">
        <f t="shared" si="528"/>
        <v>module=kkid</v>
      </c>
    </row>
    <row r="10090" spans="1:6" ht="30" customHeight="1">
      <c r="A10090" s="3" t="s">
        <v>2</v>
      </c>
      <c r="B10090" s="3" t="s">
        <v>25066</v>
      </c>
      <c r="C10090" s="3" t="s">
        <v>30938</v>
      </c>
      <c r="D10090" s="12" t="s">
        <v>36700</v>
      </c>
      <c r="E10090" s="6" t="str">
        <f t="shared" si="527"/>
        <v>module=jkid</v>
      </c>
      <c r="F10090" s="6" t="str">
        <f t="shared" si="528"/>
        <v>module=kkid</v>
      </c>
    </row>
    <row r="10091" spans="1:6" ht="30" customHeight="1">
      <c r="A10091" s="3" t="s">
        <v>2</v>
      </c>
      <c r="B10091" s="3" t="s">
        <v>25067</v>
      </c>
      <c r="C10091" s="3" t="s">
        <v>30939</v>
      </c>
      <c r="D10091" s="12" t="s">
        <v>36701</v>
      </c>
      <c r="E10091" s="6" t="str">
        <f t="shared" si="527"/>
        <v>module=jkid</v>
      </c>
      <c r="F10091" s="6" t="str">
        <f t="shared" si="528"/>
        <v>module=kkid</v>
      </c>
    </row>
    <row r="10092" spans="1:6" ht="30" customHeight="1">
      <c r="A10092" s="3" t="s">
        <v>2</v>
      </c>
      <c r="B10092" s="3" t="s">
        <v>25068</v>
      </c>
      <c r="C10092" s="3" t="s">
        <v>30940</v>
      </c>
      <c r="D10092" s="12" t="s">
        <v>36702</v>
      </c>
      <c r="E10092" s="6" t="str">
        <f t="shared" si="527"/>
        <v>module=jkid</v>
      </c>
      <c r="F10092" s="6" t="str">
        <f t="shared" si="528"/>
        <v>module=kkid</v>
      </c>
    </row>
    <row r="10093" spans="1:6" ht="30" customHeight="1">
      <c r="A10093" s="3" t="s">
        <v>2</v>
      </c>
      <c r="B10093" s="3" t="s">
        <v>25069</v>
      </c>
      <c r="C10093" s="3" t="s">
        <v>30941</v>
      </c>
      <c r="D10093" s="12" t="s">
        <v>36703</v>
      </c>
      <c r="E10093" s="6" t="str">
        <f t="shared" si="527"/>
        <v>module=jkid</v>
      </c>
      <c r="F10093" s="6" t="str">
        <f t="shared" si="528"/>
        <v>module=kkid</v>
      </c>
    </row>
    <row r="10094" spans="1:6" ht="30" customHeight="1">
      <c r="A10094" s="3" t="s">
        <v>2</v>
      </c>
      <c r="B10094" s="3" t="s">
        <v>25070</v>
      </c>
      <c r="C10094" s="3" t="s">
        <v>30942</v>
      </c>
      <c r="D10094" s="12" t="s">
        <v>36704</v>
      </c>
      <c r="E10094" s="6" t="str">
        <f t="shared" si="527"/>
        <v>module=jkid</v>
      </c>
      <c r="F10094" s="6" t="str">
        <f t="shared" si="528"/>
        <v>module=kkid</v>
      </c>
    </row>
    <row r="10095" spans="1:6" ht="30" customHeight="1">
      <c r="A10095" s="3" t="s">
        <v>2</v>
      </c>
      <c r="B10095" s="3" t="s">
        <v>25071</v>
      </c>
      <c r="C10095" s="3" t="s">
        <v>30943</v>
      </c>
      <c r="D10095" s="12" t="s">
        <v>36705</v>
      </c>
      <c r="E10095" s="6" t="str">
        <f t="shared" si="527"/>
        <v>module=jkid</v>
      </c>
      <c r="F10095" s="6" t="str">
        <f t="shared" si="528"/>
        <v>module=kkid</v>
      </c>
    </row>
    <row r="10096" spans="1:6" ht="30" customHeight="1">
      <c r="A10096" s="3" t="s">
        <v>2</v>
      </c>
      <c r="B10096" s="3" t="s">
        <v>25072</v>
      </c>
      <c r="C10096" s="3" t="s">
        <v>30944</v>
      </c>
      <c r="D10096" s="12" t="s">
        <v>36706</v>
      </c>
      <c r="E10096" s="6" t="str">
        <f t="shared" si="527"/>
        <v>module=jkid</v>
      </c>
      <c r="F10096" s="6" t="str">
        <f t="shared" si="528"/>
        <v>module=kkid</v>
      </c>
    </row>
    <row r="10097" spans="1:6" ht="30" customHeight="1">
      <c r="A10097" s="3" t="s">
        <v>2</v>
      </c>
      <c r="B10097" s="3" t="s">
        <v>25073</v>
      </c>
      <c r="C10097" s="3" t="s">
        <v>30945</v>
      </c>
      <c r="D10097" s="12" t="s">
        <v>36707</v>
      </c>
      <c r="E10097" s="6" t="str">
        <f t="shared" si="527"/>
        <v>module=jkid</v>
      </c>
      <c r="F10097" s="6" t="str">
        <f t="shared" si="528"/>
        <v>module=kkid</v>
      </c>
    </row>
    <row r="10098" spans="1:6" ht="30" customHeight="1">
      <c r="A10098" s="3" t="s">
        <v>2</v>
      </c>
      <c r="B10098" s="3" t="s">
        <v>25074</v>
      </c>
      <c r="C10098" s="3" t="s">
        <v>30946</v>
      </c>
      <c r="D10098" s="12" t="s">
        <v>36708</v>
      </c>
      <c r="E10098" s="6" t="str">
        <f t="shared" si="527"/>
        <v>module=jkid</v>
      </c>
      <c r="F10098" s="6" t="str">
        <f t="shared" si="528"/>
        <v>module=kkid</v>
      </c>
    </row>
    <row r="10099" spans="1:6" ht="30" customHeight="1">
      <c r="A10099" s="3" t="s">
        <v>2</v>
      </c>
      <c r="B10099" s="3" t="s">
        <v>25075</v>
      </c>
      <c r="C10099" s="3" t="s">
        <v>30947</v>
      </c>
      <c r="D10099" s="12" t="s">
        <v>36709</v>
      </c>
      <c r="E10099" s="6" t="str">
        <f t="shared" si="527"/>
        <v>module=jkid</v>
      </c>
      <c r="F10099" s="6" t="str">
        <f t="shared" si="528"/>
        <v>module=kkid</v>
      </c>
    </row>
    <row r="10100" spans="1:6" ht="30" customHeight="1">
      <c r="A10100" s="3" t="s">
        <v>2</v>
      </c>
      <c r="B10100" s="3" t="s">
        <v>25076</v>
      </c>
      <c r="C10100" s="3" t="s">
        <v>30948</v>
      </c>
      <c r="D10100" s="12" t="s">
        <v>36710</v>
      </c>
      <c r="E10100" s="6" t="str">
        <f t="shared" si="527"/>
        <v>module=jkid</v>
      </c>
      <c r="F10100" s="6" t="str">
        <f t="shared" si="528"/>
        <v>module=kkid</v>
      </c>
    </row>
    <row r="10101" spans="1:6" ht="30" customHeight="1">
      <c r="A10101" s="3" t="s">
        <v>2</v>
      </c>
      <c r="B10101" s="3" t="s">
        <v>25077</v>
      </c>
      <c r="C10101" s="3" t="s">
        <v>30949</v>
      </c>
      <c r="D10101" s="12" t="s">
        <v>36711</v>
      </c>
      <c r="E10101" s="6" t="str">
        <f t="shared" si="527"/>
        <v>module=jkid</v>
      </c>
      <c r="F10101" s="6" t="str">
        <f t="shared" si="528"/>
        <v>module=kkid</v>
      </c>
    </row>
    <row r="10102" spans="1:6" ht="30" customHeight="1">
      <c r="A10102" s="3" t="s">
        <v>2</v>
      </c>
      <c r="B10102" s="3" t="s">
        <v>25078</v>
      </c>
      <c r="C10102" s="3" t="s">
        <v>30950</v>
      </c>
      <c r="D10102" s="12" t="s">
        <v>36712</v>
      </c>
      <c r="E10102" s="6" t="str">
        <f t="shared" si="527"/>
        <v>module=jkid</v>
      </c>
      <c r="F10102" s="6" t="str">
        <f t="shared" si="528"/>
        <v>module=kkid</v>
      </c>
    </row>
    <row r="10103" spans="1:6" ht="30" customHeight="1">
      <c r="A10103" s="3" t="s">
        <v>2</v>
      </c>
      <c r="B10103" s="3" t="s">
        <v>25079</v>
      </c>
      <c r="C10103" s="3" t="s">
        <v>30951</v>
      </c>
      <c r="D10103" s="12" t="s">
        <v>36713</v>
      </c>
      <c r="E10103" s="6" t="str">
        <f t="shared" si="527"/>
        <v>module=jkid</v>
      </c>
      <c r="F10103" s="6" t="str">
        <f t="shared" si="528"/>
        <v>module=kkid</v>
      </c>
    </row>
    <row r="10104" spans="1:6" ht="30" customHeight="1">
      <c r="A10104" s="3" t="s">
        <v>2</v>
      </c>
      <c r="B10104" s="3" t="s">
        <v>25080</v>
      </c>
      <c r="C10104" s="3" t="s">
        <v>30952</v>
      </c>
      <c r="D10104" s="12" t="s">
        <v>36714</v>
      </c>
      <c r="E10104" s="6" t="str">
        <f t="shared" si="527"/>
        <v>module=jkid</v>
      </c>
      <c r="F10104" s="6" t="str">
        <f t="shared" si="528"/>
        <v>module=kkid</v>
      </c>
    </row>
    <row r="10105" spans="1:6" ht="30" customHeight="1">
      <c r="A10105" s="3" t="s">
        <v>2</v>
      </c>
      <c r="B10105" s="3" t="s">
        <v>25081</v>
      </c>
      <c r="C10105" s="3" t="s">
        <v>30953</v>
      </c>
      <c r="D10105" s="12" t="s">
        <v>36715</v>
      </c>
      <c r="E10105" s="6" t="str">
        <f t="shared" si="527"/>
        <v>module=jkid</v>
      </c>
      <c r="F10105" s="6" t="str">
        <f t="shared" si="528"/>
        <v>module=kkid</v>
      </c>
    </row>
    <row r="10106" spans="1:6" ht="30" customHeight="1">
      <c r="A10106" s="3" t="s">
        <v>2</v>
      </c>
      <c r="B10106" s="3" t="s">
        <v>25082</v>
      </c>
      <c r="C10106" s="3" t="s">
        <v>30954</v>
      </c>
      <c r="D10106" s="12" t="s">
        <v>36716</v>
      </c>
      <c r="E10106" s="6" t="str">
        <f t="shared" si="527"/>
        <v>module=jkid</v>
      </c>
      <c r="F10106" s="6" t="str">
        <f t="shared" si="528"/>
        <v>module=kkid</v>
      </c>
    </row>
    <row r="10107" spans="1:6" ht="30" customHeight="1">
      <c r="A10107" s="3" t="s">
        <v>2</v>
      </c>
      <c r="B10107" s="3" t="s">
        <v>25083</v>
      </c>
      <c r="C10107" s="3" t="s">
        <v>30955</v>
      </c>
      <c r="D10107" s="12" t="s">
        <v>36717</v>
      </c>
      <c r="E10107" s="6" t="str">
        <f t="shared" si="527"/>
        <v>module=jkid</v>
      </c>
      <c r="F10107" s="6" t="str">
        <f t="shared" si="528"/>
        <v>module=kkid</v>
      </c>
    </row>
    <row r="10108" spans="1:6" ht="30" customHeight="1">
      <c r="A10108" s="3" t="s">
        <v>2</v>
      </c>
      <c r="B10108" s="3" t="s">
        <v>25084</v>
      </c>
      <c r="C10108" s="3" t="s">
        <v>30956</v>
      </c>
      <c r="D10108" s="12" t="s">
        <v>36718</v>
      </c>
      <c r="E10108" s="6" t="str">
        <f t="shared" si="527"/>
        <v>module=jkid</v>
      </c>
      <c r="F10108" s="6" t="str">
        <f t="shared" si="528"/>
        <v>module=kkid</v>
      </c>
    </row>
    <row r="10109" spans="1:6" ht="30" customHeight="1">
      <c r="A10109" s="3" t="s">
        <v>2</v>
      </c>
      <c r="B10109" s="3" t="s">
        <v>25085</v>
      </c>
      <c r="C10109" s="3" t="s">
        <v>30957</v>
      </c>
      <c r="D10109" s="12" t="s">
        <v>36719</v>
      </c>
      <c r="E10109" s="6" t="str">
        <f t="shared" si="527"/>
        <v>module=jkid</v>
      </c>
      <c r="F10109" s="6" t="str">
        <f t="shared" si="528"/>
        <v>module=kkid</v>
      </c>
    </row>
    <row r="10110" spans="1:6" ht="30" customHeight="1">
      <c r="A10110" s="3" t="s">
        <v>2</v>
      </c>
      <c r="B10110" s="3" t="s">
        <v>25086</v>
      </c>
      <c r="C10110" s="3" t="s">
        <v>30958</v>
      </c>
      <c r="D10110" s="12" t="s">
        <v>36720</v>
      </c>
      <c r="E10110" s="6" t="str">
        <f t="shared" si="527"/>
        <v>module=jkid</v>
      </c>
      <c r="F10110" s="6" t="str">
        <f t="shared" si="528"/>
        <v>module=kkid</v>
      </c>
    </row>
    <row r="10111" spans="1:6" ht="30" customHeight="1">
      <c r="A10111" s="3" t="s">
        <v>2</v>
      </c>
      <c r="B10111" s="3" t="s">
        <v>25087</v>
      </c>
      <c r="C10111" s="3" t="s">
        <v>30959</v>
      </c>
      <c r="D10111" s="12" t="s">
        <v>36721</v>
      </c>
      <c r="E10111" s="6" t="str">
        <f t="shared" si="527"/>
        <v>module=jkid</v>
      </c>
      <c r="F10111" s="6" t="str">
        <f t="shared" si="528"/>
        <v>module=kkid</v>
      </c>
    </row>
    <row r="10112" spans="1:6" ht="30" customHeight="1">
      <c r="A10112" s="3" t="s">
        <v>2</v>
      </c>
      <c r="B10112" s="3" t="s">
        <v>25088</v>
      </c>
      <c r="C10112" s="3" t="s">
        <v>30960</v>
      </c>
      <c r="D10112" s="12" t="s">
        <v>36722</v>
      </c>
      <c r="E10112" s="6" t="str">
        <f t="shared" si="527"/>
        <v>module=jkid</v>
      </c>
      <c r="F10112" s="6" t="str">
        <f t="shared" si="528"/>
        <v>module=kkid</v>
      </c>
    </row>
    <row r="10113" spans="1:6" ht="30" customHeight="1">
      <c r="A10113" s="3" t="s">
        <v>2</v>
      </c>
      <c r="B10113" s="3" t="s">
        <v>25089</v>
      </c>
      <c r="C10113" s="3" t="s">
        <v>30961</v>
      </c>
      <c r="D10113" s="12" t="s">
        <v>36723</v>
      </c>
      <c r="E10113" s="6" t="str">
        <f t="shared" si="527"/>
        <v>module=jkid</v>
      </c>
      <c r="F10113" s="6" t="str">
        <f t="shared" si="528"/>
        <v>module=kkid</v>
      </c>
    </row>
    <row r="10114" spans="1:6" ht="30" customHeight="1">
      <c r="A10114" s="3" t="s">
        <v>2</v>
      </c>
      <c r="B10114" s="3" t="s">
        <v>25090</v>
      </c>
      <c r="C10114" s="3" t="s">
        <v>30962</v>
      </c>
      <c r="D10114" s="12" t="s">
        <v>36724</v>
      </c>
      <c r="E10114" s="6" t="str">
        <f t="shared" si="527"/>
        <v>module=jkid</v>
      </c>
      <c r="F10114" s="6" t="str">
        <f t="shared" si="528"/>
        <v>module=kkid</v>
      </c>
    </row>
    <row r="10115" spans="1:6" ht="30" customHeight="1">
      <c r="A10115" s="3" t="s">
        <v>2</v>
      </c>
      <c r="B10115" s="3" t="s">
        <v>25091</v>
      </c>
      <c r="C10115" s="3" t="s">
        <v>30963</v>
      </c>
      <c r="D10115" s="12" t="s">
        <v>36725</v>
      </c>
      <c r="E10115" s="6" t="str">
        <f t="shared" si="527"/>
        <v>module=jkid</v>
      </c>
      <c r="F10115" s="6" t="str">
        <f t="shared" si="528"/>
        <v>module=kkid</v>
      </c>
    </row>
    <row r="10116" spans="1:6" ht="30" customHeight="1">
      <c r="A10116" s="3" t="s">
        <v>2</v>
      </c>
      <c r="B10116" s="3" t="s">
        <v>25092</v>
      </c>
      <c r="C10116" s="3" t="s">
        <v>30964</v>
      </c>
      <c r="D10116" s="12" t="s">
        <v>36726</v>
      </c>
      <c r="E10116" s="6" t="str">
        <f t="shared" si="527"/>
        <v>module=jkid</v>
      </c>
      <c r="F10116" s="6" t="str">
        <f t="shared" si="528"/>
        <v>module=kkid</v>
      </c>
    </row>
    <row r="10117" spans="1:6" ht="30" customHeight="1">
      <c r="A10117" s="3" t="s">
        <v>2</v>
      </c>
      <c r="B10117" s="3" t="s">
        <v>25093</v>
      </c>
      <c r="C10117" s="3" t="s">
        <v>30965</v>
      </c>
      <c r="D10117" s="12" t="s">
        <v>36727</v>
      </c>
      <c r="E10117" s="6" t="str">
        <f t="shared" si="527"/>
        <v>module=jkid</v>
      </c>
      <c r="F10117" s="6" t="str">
        <f t="shared" si="528"/>
        <v>module=kkid</v>
      </c>
    </row>
    <row r="10118" spans="1:6" ht="30" customHeight="1">
      <c r="A10118" s="3" t="s">
        <v>2</v>
      </c>
      <c r="B10118" s="3" t="s">
        <v>25094</v>
      </c>
      <c r="C10118" s="3" t="s">
        <v>30966</v>
      </c>
      <c r="D10118" s="12" t="s">
        <v>36728</v>
      </c>
      <c r="E10118" s="6" t="str">
        <f t="shared" si="527"/>
        <v>module=jkid</v>
      </c>
      <c r="F10118" s="6" t="str">
        <f t="shared" si="528"/>
        <v>module=kkid</v>
      </c>
    </row>
    <row r="10119" spans="1:6" ht="30" customHeight="1">
      <c r="A10119" s="3" t="s">
        <v>2</v>
      </c>
      <c r="B10119" s="3" t="s">
        <v>25095</v>
      </c>
      <c r="C10119" s="3" t="s">
        <v>30967</v>
      </c>
      <c r="D10119" s="12" t="s">
        <v>36729</v>
      </c>
      <c r="E10119" s="6" t="str">
        <f t="shared" si="527"/>
        <v>module=jkid</v>
      </c>
      <c r="F10119" s="6" t="str">
        <f t="shared" si="528"/>
        <v>module=kkid</v>
      </c>
    </row>
    <row r="10120" spans="1:6" ht="30" customHeight="1">
      <c r="A10120" s="3" t="s">
        <v>2</v>
      </c>
      <c r="B10120" s="3" t="s">
        <v>25096</v>
      </c>
      <c r="C10120" s="3" t="s">
        <v>30968</v>
      </c>
      <c r="D10120" s="12" t="s">
        <v>36730</v>
      </c>
      <c r="E10120" s="6" t="str">
        <f t="shared" si="527"/>
        <v>module=jkid</v>
      </c>
      <c r="F10120" s="6" t="str">
        <f t="shared" si="528"/>
        <v>module=kkid</v>
      </c>
    </row>
    <row r="10121" spans="1:6" ht="30" customHeight="1">
      <c r="A10121" s="3" t="s">
        <v>2</v>
      </c>
      <c r="B10121" s="3" t="s">
        <v>25097</v>
      </c>
      <c r="C10121" s="3" t="s">
        <v>30969</v>
      </c>
      <c r="D10121" s="12" t="s">
        <v>36731</v>
      </c>
      <c r="E10121" s="6" t="str">
        <f t="shared" si="527"/>
        <v>module=jkid</v>
      </c>
      <c r="F10121" s="6" t="str">
        <f t="shared" si="528"/>
        <v>module=kkid</v>
      </c>
    </row>
    <row r="10122" spans="1:6" ht="30" customHeight="1">
      <c r="A10122" s="3" t="s">
        <v>2</v>
      </c>
      <c r="B10122" s="3" t="s">
        <v>25098</v>
      </c>
      <c r="C10122" s="3" t="s">
        <v>30970</v>
      </c>
      <c r="D10122" s="12" t="s">
        <v>36732</v>
      </c>
      <c r="E10122" s="6" t="str">
        <f t="shared" si="527"/>
        <v>module=jkid</v>
      </c>
      <c r="F10122" s="6" t="str">
        <f t="shared" si="528"/>
        <v>module=kkid</v>
      </c>
    </row>
    <row r="10123" spans="1:6" ht="30" customHeight="1">
      <c r="A10123" s="3" t="s">
        <v>2</v>
      </c>
      <c r="B10123" s="3" t="s">
        <v>25099</v>
      </c>
      <c r="C10123" s="3" t="s">
        <v>30971</v>
      </c>
      <c r="D10123" s="12" t="s">
        <v>36733</v>
      </c>
      <c r="E10123" s="6" t="str">
        <f t="shared" si="527"/>
        <v>module=jkid</v>
      </c>
      <c r="F10123" s="6" t="str">
        <f t="shared" si="528"/>
        <v>module=kkid</v>
      </c>
    </row>
    <row r="10124" spans="1:6" ht="30" customHeight="1">
      <c r="A10124" s="3" t="s">
        <v>2</v>
      </c>
      <c r="B10124" s="3" t="s">
        <v>25100</v>
      </c>
      <c r="C10124" s="3" t="s">
        <v>30972</v>
      </c>
      <c r="D10124" s="12" t="s">
        <v>36734</v>
      </c>
      <c r="E10124" s="6" t="str">
        <f t="shared" si="527"/>
        <v>module=jkid</v>
      </c>
      <c r="F10124" s="6" t="str">
        <f t="shared" si="528"/>
        <v>module=kkid</v>
      </c>
    </row>
    <row r="10125" spans="1:6" ht="30" customHeight="1">
      <c r="A10125" s="3" t="s">
        <v>2</v>
      </c>
      <c r="B10125" s="3" t="s">
        <v>25101</v>
      </c>
      <c r="C10125" s="3" t="s">
        <v>30973</v>
      </c>
      <c r="D10125" s="12" t="s">
        <v>36735</v>
      </c>
      <c r="E10125" s="6" t="str">
        <f t="shared" si="527"/>
        <v>module=jkid</v>
      </c>
      <c r="F10125" s="6" t="str">
        <f t="shared" si="528"/>
        <v>module=kkid</v>
      </c>
    </row>
    <row r="10126" spans="1:6" ht="30" customHeight="1">
      <c r="A10126" s="3" t="s">
        <v>2</v>
      </c>
      <c r="B10126" s="3" t="s">
        <v>25102</v>
      </c>
      <c r="C10126" s="3" t="s">
        <v>30974</v>
      </c>
      <c r="D10126" s="12" t="s">
        <v>36736</v>
      </c>
      <c r="E10126" s="6" t="str">
        <f t="shared" si="527"/>
        <v>module=jkid</v>
      </c>
      <c r="F10126" s="6" t="str">
        <f t="shared" si="528"/>
        <v>module=kkid</v>
      </c>
    </row>
    <row r="10127" spans="1:6" ht="30" customHeight="1">
      <c r="A10127" s="3" t="s">
        <v>2</v>
      </c>
      <c r="B10127" s="3" t="s">
        <v>25103</v>
      </c>
      <c r="C10127" s="3" t="s">
        <v>30975</v>
      </c>
      <c r="D10127" s="12" t="s">
        <v>36737</v>
      </c>
      <c r="E10127" s="6" t="str">
        <f t="shared" ref="E10127:E10190" si="529">HYPERLINK("http://www.ssc.wisc.edu/wlsresearch/documentation/waves/?wave=capigrad&amp;module=jkid","module=jkid")</f>
        <v>module=jkid</v>
      </c>
      <c r="F10127" s="6" t="str">
        <f t="shared" ref="F10127:F10190" si="530">HYPERLINK("http://www.ssc.wisc.edu/wlsresearch/documentation/waves/?wave=capisib&amp;module=kkid","module=kkid")</f>
        <v>module=kkid</v>
      </c>
    </row>
    <row r="10128" spans="1:6" ht="30" customHeight="1">
      <c r="A10128" s="3" t="s">
        <v>2</v>
      </c>
      <c r="B10128" s="3" t="s">
        <v>25104</v>
      </c>
      <c r="C10128" s="3" t="s">
        <v>30976</v>
      </c>
      <c r="D10128" s="12" t="s">
        <v>36738</v>
      </c>
      <c r="E10128" s="6" t="str">
        <f t="shared" si="529"/>
        <v>module=jkid</v>
      </c>
      <c r="F10128" s="6" t="str">
        <f t="shared" si="530"/>
        <v>module=kkid</v>
      </c>
    </row>
    <row r="10129" spans="1:6" ht="30" customHeight="1">
      <c r="A10129" s="3" t="s">
        <v>2</v>
      </c>
      <c r="B10129" s="3" t="s">
        <v>25105</v>
      </c>
      <c r="C10129" s="3" t="s">
        <v>30977</v>
      </c>
      <c r="D10129" s="12" t="s">
        <v>36739</v>
      </c>
      <c r="E10129" s="6" t="str">
        <f t="shared" si="529"/>
        <v>module=jkid</v>
      </c>
      <c r="F10129" s="6" t="str">
        <f t="shared" si="530"/>
        <v>module=kkid</v>
      </c>
    </row>
    <row r="10130" spans="1:6" ht="30" customHeight="1">
      <c r="A10130" s="3" t="s">
        <v>2</v>
      </c>
      <c r="B10130" s="3" t="s">
        <v>25106</v>
      </c>
      <c r="C10130" s="3" t="s">
        <v>30978</v>
      </c>
      <c r="D10130" s="12" t="s">
        <v>36740</v>
      </c>
      <c r="E10130" s="6" t="str">
        <f t="shared" si="529"/>
        <v>module=jkid</v>
      </c>
      <c r="F10130" s="6" t="str">
        <f t="shared" si="530"/>
        <v>module=kkid</v>
      </c>
    </row>
    <row r="10131" spans="1:6" ht="30" customHeight="1">
      <c r="A10131" s="3" t="s">
        <v>2</v>
      </c>
      <c r="B10131" s="3" t="s">
        <v>25107</v>
      </c>
      <c r="C10131" s="3" t="s">
        <v>30979</v>
      </c>
      <c r="D10131" s="12" t="s">
        <v>36741</v>
      </c>
      <c r="E10131" s="6" t="str">
        <f t="shared" si="529"/>
        <v>module=jkid</v>
      </c>
      <c r="F10131" s="6" t="str">
        <f t="shared" si="530"/>
        <v>module=kkid</v>
      </c>
    </row>
    <row r="10132" spans="1:6" ht="30" customHeight="1">
      <c r="A10132" s="3" t="s">
        <v>2</v>
      </c>
      <c r="B10132" s="3" t="s">
        <v>25108</v>
      </c>
      <c r="C10132" s="3" t="s">
        <v>30980</v>
      </c>
      <c r="D10132" s="12" t="s">
        <v>36742</v>
      </c>
      <c r="E10132" s="6" t="str">
        <f t="shared" si="529"/>
        <v>module=jkid</v>
      </c>
      <c r="F10132" s="6" t="str">
        <f t="shared" si="530"/>
        <v>module=kkid</v>
      </c>
    </row>
    <row r="10133" spans="1:6" ht="30" customHeight="1">
      <c r="A10133" s="3" t="s">
        <v>2</v>
      </c>
      <c r="B10133" s="3" t="s">
        <v>25109</v>
      </c>
      <c r="C10133" s="3" t="s">
        <v>30981</v>
      </c>
      <c r="D10133" s="12" t="s">
        <v>36743</v>
      </c>
      <c r="E10133" s="6" t="str">
        <f t="shared" si="529"/>
        <v>module=jkid</v>
      </c>
      <c r="F10133" s="6" t="str">
        <f t="shared" si="530"/>
        <v>module=kkid</v>
      </c>
    </row>
    <row r="10134" spans="1:6" ht="30" customHeight="1">
      <c r="A10134" s="3" t="s">
        <v>2</v>
      </c>
      <c r="B10134" s="3" t="s">
        <v>25110</v>
      </c>
      <c r="C10134" s="3" t="s">
        <v>30982</v>
      </c>
      <c r="D10134" s="12" t="s">
        <v>36744</v>
      </c>
      <c r="E10134" s="6" t="str">
        <f t="shared" si="529"/>
        <v>module=jkid</v>
      </c>
      <c r="F10134" s="6" t="str">
        <f t="shared" si="530"/>
        <v>module=kkid</v>
      </c>
    </row>
    <row r="10135" spans="1:6" ht="30" customHeight="1">
      <c r="A10135" s="3" t="s">
        <v>2</v>
      </c>
      <c r="B10135" s="3" t="s">
        <v>25111</v>
      </c>
      <c r="C10135" s="3" t="s">
        <v>30983</v>
      </c>
      <c r="D10135" s="12" t="s">
        <v>36745</v>
      </c>
      <c r="E10135" s="6" t="str">
        <f t="shared" si="529"/>
        <v>module=jkid</v>
      </c>
      <c r="F10135" s="6" t="str">
        <f t="shared" si="530"/>
        <v>module=kkid</v>
      </c>
    </row>
    <row r="10136" spans="1:6" ht="30" customHeight="1">
      <c r="A10136" s="3" t="s">
        <v>2</v>
      </c>
      <c r="B10136" s="3" t="s">
        <v>25112</v>
      </c>
      <c r="C10136" s="3" t="s">
        <v>30984</v>
      </c>
      <c r="D10136" s="12" t="s">
        <v>36746</v>
      </c>
      <c r="E10136" s="6" t="str">
        <f t="shared" si="529"/>
        <v>module=jkid</v>
      </c>
      <c r="F10136" s="6" t="str">
        <f t="shared" si="530"/>
        <v>module=kkid</v>
      </c>
    </row>
    <row r="10137" spans="1:6" ht="30" customHeight="1">
      <c r="A10137" s="3" t="s">
        <v>2</v>
      </c>
      <c r="B10137" s="3" t="s">
        <v>25113</v>
      </c>
      <c r="C10137" s="3" t="s">
        <v>30985</v>
      </c>
      <c r="D10137" s="12" t="s">
        <v>36747</v>
      </c>
      <c r="E10137" s="6" t="str">
        <f t="shared" si="529"/>
        <v>module=jkid</v>
      </c>
      <c r="F10137" s="6" t="str">
        <f t="shared" si="530"/>
        <v>module=kkid</v>
      </c>
    </row>
    <row r="10138" spans="1:6" ht="30" customHeight="1">
      <c r="A10138" s="3" t="s">
        <v>2</v>
      </c>
      <c r="B10138" s="3" t="s">
        <v>25114</v>
      </c>
      <c r="C10138" s="3" t="s">
        <v>30986</v>
      </c>
      <c r="D10138" s="12" t="s">
        <v>36748</v>
      </c>
      <c r="E10138" s="6" t="str">
        <f t="shared" si="529"/>
        <v>module=jkid</v>
      </c>
      <c r="F10138" s="6" t="str">
        <f t="shared" si="530"/>
        <v>module=kkid</v>
      </c>
    </row>
    <row r="10139" spans="1:6" ht="30" customHeight="1">
      <c r="A10139" s="3" t="s">
        <v>2</v>
      </c>
      <c r="B10139" s="3" t="s">
        <v>25115</v>
      </c>
      <c r="C10139" s="3" t="s">
        <v>30987</v>
      </c>
      <c r="D10139" s="12" t="s">
        <v>36749</v>
      </c>
      <c r="E10139" s="6" t="str">
        <f t="shared" si="529"/>
        <v>module=jkid</v>
      </c>
      <c r="F10139" s="6" t="str">
        <f t="shared" si="530"/>
        <v>module=kkid</v>
      </c>
    </row>
    <row r="10140" spans="1:6" ht="30" customHeight="1">
      <c r="A10140" s="3" t="s">
        <v>2</v>
      </c>
      <c r="B10140" s="3" t="s">
        <v>25116</v>
      </c>
      <c r="C10140" s="3" t="s">
        <v>30988</v>
      </c>
      <c r="D10140" s="12" t="s">
        <v>36750</v>
      </c>
      <c r="E10140" s="6" t="str">
        <f t="shared" si="529"/>
        <v>module=jkid</v>
      </c>
      <c r="F10140" s="6" t="str">
        <f t="shared" si="530"/>
        <v>module=kkid</v>
      </c>
    </row>
    <row r="10141" spans="1:6" ht="30" customHeight="1">
      <c r="A10141" s="3" t="s">
        <v>2</v>
      </c>
      <c r="B10141" s="3" t="s">
        <v>25117</v>
      </c>
      <c r="C10141" s="3" t="s">
        <v>30989</v>
      </c>
      <c r="D10141" s="12" t="s">
        <v>36751</v>
      </c>
      <c r="E10141" s="6" t="str">
        <f t="shared" si="529"/>
        <v>module=jkid</v>
      </c>
      <c r="F10141" s="6" t="str">
        <f t="shared" si="530"/>
        <v>module=kkid</v>
      </c>
    </row>
    <row r="10142" spans="1:6" ht="30" customHeight="1">
      <c r="A10142" s="3" t="s">
        <v>2</v>
      </c>
      <c r="B10142" s="3" t="s">
        <v>25118</v>
      </c>
      <c r="C10142" s="3" t="s">
        <v>30990</v>
      </c>
      <c r="D10142" s="12" t="s">
        <v>36752</v>
      </c>
      <c r="E10142" s="6" t="str">
        <f t="shared" si="529"/>
        <v>module=jkid</v>
      </c>
      <c r="F10142" s="6" t="str">
        <f t="shared" si="530"/>
        <v>module=kkid</v>
      </c>
    </row>
    <row r="10143" spans="1:6" ht="30" customHeight="1">
      <c r="A10143" s="3" t="s">
        <v>2</v>
      </c>
      <c r="B10143" s="3" t="s">
        <v>25119</v>
      </c>
      <c r="C10143" s="3" t="s">
        <v>30991</v>
      </c>
      <c r="D10143" s="12" t="s">
        <v>36753</v>
      </c>
      <c r="E10143" s="6" t="str">
        <f t="shared" si="529"/>
        <v>module=jkid</v>
      </c>
      <c r="F10143" s="6" t="str">
        <f t="shared" si="530"/>
        <v>module=kkid</v>
      </c>
    </row>
    <row r="10144" spans="1:6" ht="30" customHeight="1">
      <c r="A10144" s="3" t="s">
        <v>2</v>
      </c>
      <c r="B10144" s="3" t="s">
        <v>25120</v>
      </c>
      <c r="C10144" s="3" t="s">
        <v>30992</v>
      </c>
      <c r="D10144" s="12" t="s">
        <v>36754</v>
      </c>
      <c r="E10144" s="6" t="str">
        <f t="shared" si="529"/>
        <v>module=jkid</v>
      </c>
      <c r="F10144" s="6" t="str">
        <f t="shared" si="530"/>
        <v>module=kkid</v>
      </c>
    </row>
    <row r="10145" spans="1:6" ht="30" customHeight="1">
      <c r="A10145" s="3" t="s">
        <v>2</v>
      </c>
      <c r="B10145" s="3" t="s">
        <v>25121</v>
      </c>
      <c r="C10145" s="3" t="s">
        <v>30993</v>
      </c>
      <c r="D10145" s="12" t="s">
        <v>36755</v>
      </c>
      <c r="E10145" s="6" t="str">
        <f t="shared" si="529"/>
        <v>module=jkid</v>
      </c>
      <c r="F10145" s="6" t="str">
        <f t="shared" si="530"/>
        <v>module=kkid</v>
      </c>
    </row>
    <row r="10146" spans="1:6" ht="30" customHeight="1">
      <c r="A10146" s="3" t="s">
        <v>2</v>
      </c>
      <c r="B10146" s="3" t="s">
        <v>25122</v>
      </c>
      <c r="C10146" s="3" t="s">
        <v>30994</v>
      </c>
      <c r="D10146" s="12" t="s">
        <v>36756</v>
      </c>
      <c r="E10146" s="6" t="str">
        <f t="shared" si="529"/>
        <v>module=jkid</v>
      </c>
      <c r="F10146" s="6" t="str">
        <f t="shared" si="530"/>
        <v>module=kkid</v>
      </c>
    </row>
    <row r="10147" spans="1:6" ht="30" customHeight="1">
      <c r="A10147" s="3" t="s">
        <v>2</v>
      </c>
      <c r="B10147" s="3" t="s">
        <v>25123</v>
      </c>
      <c r="C10147" s="3" t="s">
        <v>30995</v>
      </c>
      <c r="D10147" s="12" t="s">
        <v>36757</v>
      </c>
      <c r="E10147" s="6" t="str">
        <f t="shared" si="529"/>
        <v>module=jkid</v>
      </c>
      <c r="F10147" s="6" t="str">
        <f t="shared" si="530"/>
        <v>module=kkid</v>
      </c>
    </row>
    <row r="10148" spans="1:6" ht="30" customHeight="1">
      <c r="A10148" s="3" t="s">
        <v>2</v>
      </c>
      <c r="B10148" s="3" t="s">
        <v>25124</v>
      </c>
      <c r="C10148" s="3" t="s">
        <v>30996</v>
      </c>
      <c r="D10148" s="12" t="s">
        <v>36758</v>
      </c>
      <c r="E10148" s="6" t="str">
        <f t="shared" si="529"/>
        <v>module=jkid</v>
      </c>
      <c r="F10148" s="6" t="str">
        <f t="shared" si="530"/>
        <v>module=kkid</v>
      </c>
    </row>
    <row r="10149" spans="1:6" ht="30" customHeight="1">
      <c r="A10149" s="3" t="s">
        <v>2</v>
      </c>
      <c r="B10149" s="3" t="s">
        <v>25125</v>
      </c>
      <c r="C10149" s="3" t="s">
        <v>30997</v>
      </c>
      <c r="D10149" s="12" t="s">
        <v>36759</v>
      </c>
      <c r="E10149" s="6" t="str">
        <f t="shared" si="529"/>
        <v>module=jkid</v>
      </c>
      <c r="F10149" s="6" t="str">
        <f t="shared" si="530"/>
        <v>module=kkid</v>
      </c>
    </row>
    <row r="10150" spans="1:6" ht="30" customHeight="1">
      <c r="A10150" s="3" t="s">
        <v>2</v>
      </c>
      <c r="B10150" s="3" t="s">
        <v>25126</v>
      </c>
      <c r="C10150" s="3" t="s">
        <v>30998</v>
      </c>
      <c r="D10150" s="12" t="s">
        <v>36760</v>
      </c>
      <c r="E10150" s="6" t="str">
        <f t="shared" si="529"/>
        <v>module=jkid</v>
      </c>
      <c r="F10150" s="6" t="str">
        <f t="shared" si="530"/>
        <v>module=kkid</v>
      </c>
    </row>
    <row r="10151" spans="1:6" ht="30" customHeight="1">
      <c r="A10151" s="3" t="s">
        <v>2</v>
      </c>
      <c r="B10151" s="3" t="s">
        <v>25127</v>
      </c>
      <c r="C10151" s="3" t="s">
        <v>30999</v>
      </c>
      <c r="D10151" s="12" t="s">
        <v>36761</v>
      </c>
      <c r="E10151" s="6" t="str">
        <f t="shared" si="529"/>
        <v>module=jkid</v>
      </c>
      <c r="F10151" s="6" t="str">
        <f t="shared" si="530"/>
        <v>module=kkid</v>
      </c>
    </row>
    <row r="10152" spans="1:6" ht="30" customHeight="1">
      <c r="A10152" s="3" t="s">
        <v>2</v>
      </c>
      <c r="B10152" s="3" t="s">
        <v>25128</v>
      </c>
      <c r="C10152" s="3" t="s">
        <v>31000</v>
      </c>
      <c r="D10152" s="12" t="s">
        <v>36762</v>
      </c>
      <c r="E10152" s="6" t="str">
        <f t="shared" si="529"/>
        <v>module=jkid</v>
      </c>
      <c r="F10152" s="6" t="str">
        <f t="shared" si="530"/>
        <v>module=kkid</v>
      </c>
    </row>
    <row r="10153" spans="1:6" ht="30" customHeight="1">
      <c r="A10153" s="3" t="s">
        <v>2</v>
      </c>
      <c r="B10153" s="3" t="s">
        <v>25129</v>
      </c>
      <c r="C10153" s="3" t="s">
        <v>31001</v>
      </c>
      <c r="D10153" s="12" t="s">
        <v>36763</v>
      </c>
      <c r="E10153" s="6" t="str">
        <f t="shared" si="529"/>
        <v>module=jkid</v>
      </c>
      <c r="F10153" s="6" t="str">
        <f t="shared" si="530"/>
        <v>module=kkid</v>
      </c>
    </row>
    <row r="10154" spans="1:6" ht="30" customHeight="1">
      <c r="A10154" s="3" t="s">
        <v>2</v>
      </c>
      <c r="B10154" s="3" t="s">
        <v>25130</v>
      </c>
      <c r="C10154" s="3" t="s">
        <v>31002</v>
      </c>
      <c r="D10154" s="12" t="s">
        <v>36764</v>
      </c>
      <c r="E10154" s="6" t="str">
        <f t="shared" si="529"/>
        <v>module=jkid</v>
      </c>
      <c r="F10154" s="6" t="str">
        <f t="shared" si="530"/>
        <v>module=kkid</v>
      </c>
    </row>
    <row r="10155" spans="1:6" ht="30" customHeight="1">
      <c r="A10155" s="3" t="s">
        <v>2</v>
      </c>
      <c r="B10155" s="3" t="s">
        <v>25131</v>
      </c>
      <c r="C10155" s="3" t="s">
        <v>31003</v>
      </c>
      <c r="D10155" s="12" t="s">
        <v>36765</v>
      </c>
      <c r="E10155" s="6" t="str">
        <f t="shared" si="529"/>
        <v>module=jkid</v>
      </c>
      <c r="F10155" s="6" t="str">
        <f t="shared" si="530"/>
        <v>module=kkid</v>
      </c>
    </row>
    <row r="10156" spans="1:6" ht="30" customHeight="1">
      <c r="A10156" s="3" t="s">
        <v>2</v>
      </c>
      <c r="B10156" s="3" t="s">
        <v>25132</v>
      </c>
      <c r="C10156" s="3" t="s">
        <v>31004</v>
      </c>
      <c r="D10156" s="12" t="s">
        <v>36766</v>
      </c>
      <c r="E10156" s="6" t="str">
        <f t="shared" si="529"/>
        <v>module=jkid</v>
      </c>
      <c r="F10156" s="6" t="str">
        <f t="shared" si="530"/>
        <v>module=kkid</v>
      </c>
    </row>
    <row r="10157" spans="1:6" ht="30" customHeight="1">
      <c r="A10157" s="3" t="s">
        <v>2</v>
      </c>
      <c r="B10157" s="3" t="s">
        <v>25133</v>
      </c>
      <c r="C10157" s="3" t="s">
        <v>31005</v>
      </c>
      <c r="D10157" s="12" t="s">
        <v>36767</v>
      </c>
      <c r="E10157" s="6" t="str">
        <f t="shared" si="529"/>
        <v>module=jkid</v>
      </c>
      <c r="F10157" s="6" t="str">
        <f t="shared" si="530"/>
        <v>module=kkid</v>
      </c>
    </row>
    <row r="10158" spans="1:6" ht="30" customHeight="1">
      <c r="A10158" s="3" t="s">
        <v>2</v>
      </c>
      <c r="B10158" s="3" t="s">
        <v>25134</v>
      </c>
      <c r="C10158" s="3" t="s">
        <v>31006</v>
      </c>
      <c r="D10158" s="12" t="s">
        <v>36768</v>
      </c>
      <c r="E10158" s="6" t="str">
        <f t="shared" si="529"/>
        <v>module=jkid</v>
      </c>
      <c r="F10158" s="6" t="str">
        <f t="shared" si="530"/>
        <v>module=kkid</v>
      </c>
    </row>
    <row r="10159" spans="1:6" ht="30" customHeight="1">
      <c r="A10159" s="3" t="s">
        <v>2</v>
      </c>
      <c r="B10159" s="3" t="s">
        <v>25135</v>
      </c>
      <c r="C10159" s="3" t="s">
        <v>31007</v>
      </c>
      <c r="D10159" s="12" t="s">
        <v>36769</v>
      </c>
      <c r="E10159" s="6" t="str">
        <f t="shared" si="529"/>
        <v>module=jkid</v>
      </c>
      <c r="F10159" s="6" t="str">
        <f t="shared" si="530"/>
        <v>module=kkid</v>
      </c>
    </row>
    <row r="10160" spans="1:6" ht="30" customHeight="1">
      <c r="A10160" s="3" t="s">
        <v>2</v>
      </c>
      <c r="B10160" s="3" t="s">
        <v>25136</v>
      </c>
      <c r="C10160" s="3" t="s">
        <v>31008</v>
      </c>
      <c r="D10160" s="12" t="s">
        <v>36770</v>
      </c>
      <c r="E10160" s="6" t="str">
        <f t="shared" si="529"/>
        <v>module=jkid</v>
      </c>
      <c r="F10160" s="6" t="str">
        <f t="shared" si="530"/>
        <v>module=kkid</v>
      </c>
    </row>
    <row r="10161" spans="1:6" ht="30" customHeight="1">
      <c r="A10161" s="3" t="s">
        <v>2</v>
      </c>
      <c r="B10161" s="3" t="s">
        <v>25137</v>
      </c>
      <c r="C10161" s="3" t="s">
        <v>31009</v>
      </c>
      <c r="D10161" s="12" t="s">
        <v>36771</v>
      </c>
      <c r="E10161" s="6" t="str">
        <f t="shared" si="529"/>
        <v>module=jkid</v>
      </c>
      <c r="F10161" s="6" t="str">
        <f t="shared" si="530"/>
        <v>module=kkid</v>
      </c>
    </row>
    <row r="10162" spans="1:6" ht="30" customHeight="1">
      <c r="A10162" s="3" t="s">
        <v>2</v>
      </c>
      <c r="B10162" s="3" t="s">
        <v>25138</v>
      </c>
      <c r="C10162" s="3" t="s">
        <v>31010</v>
      </c>
      <c r="D10162" s="12" t="s">
        <v>36772</v>
      </c>
      <c r="E10162" s="6" t="str">
        <f t="shared" si="529"/>
        <v>module=jkid</v>
      </c>
      <c r="F10162" s="6" t="str">
        <f t="shared" si="530"/>
        <v>module=kkid</v>
      </c>
    </row>
    <row r="10163" spans="1:6" ht="30" customHeight="1">
      <c r="A10163" s="3" t="s">
        <v>2</v>
      </c>
      <c r="B10163" s="3" t="s">
        <v>25139</v>
      </c>
      <c r="C10163" s="3" t="s">
        <v>31011</v>
      </c>
      <c r="D10163" s="12" t="s">
        <v>36773</v>
      </c>
      <c r="E10163" s="6" t="str">
        <f t="shared" si="529"/>
        <v>module=jkid</v>
      </c>
      <c r="F10163" s="6" t="str">
        <f t="shared" si="530"/>
        <v>module=kkid</v>
      </c>
    </row>
    <row r="10164" spans="1:6" ht="30" customHeight="1">
      <c r="A10164" s="3" t="s">
        <v>2</v>
      </c>
      <c r="B10164" s="3" t="s">
        <v>25140</v>
      </c>
      <c r="C10164" s="3" t="s">
        <v>31012</v>
      </c>
      <c r="D10164" s="12" t="s">
        <v>36774</v>
      </c>
      <c r="E10164" s="6" t="str">
        <f t="shared" si="529"/>
        <v>module=jkid</v>
      </c>
      <c r="F10164" s="6" t="str">
        <f t="shared" si="530"/>
        <v>module=kkid</v>
      </c>
    </row>
    <row r="10165" spans="1:6" ht="30" customHeight="1">
      <c r="A10165" s="3" t="s">
        <v>2</v>
      </c>
      <c r="B10165" s="3" t="s">
        <v>25141</v>
      </c>
      <c r="C10165" s="3" t="s">
        <v>31013</v>
      </c>
      <c r="D10165" s="12" t="s">
        <v>36775</v>
      </c>
      <c r="E10165" s="6" t="str">
        <f t="shared" si="529"/>
        <v>module=jkid</v>
      </c>
      <c r="F10165" s="6" t="str">
        <f t="shared" si="530"/>
        <v>module=kkid</v>
      </c>
    </row>
    <row r="10166" spans="1:6" ht="30" customHeight="1">
      <c r="A10166" s="3" t="s">
        <v>2</v>
      </c>
      <c r="B10166" s="3" t="s">
        <v>25142</v>
      </c>
      <c r="C10166" s="3" t="s">
        <v>31014</v>
      </c>
      <c r="D10166" s="12" t="s">
        <v>36776</v>
      </c>
      <c r="E10166" s="6" t="str">
        <f t="shared" si="529"/>
        <v>module=jkid</v>
      </c>
      <c r="F10166" s="6" t="str">
        <f t="shared" si="530"/>
        <v>module=kkid</v>
      </c>
    </row>
    <row r="10167" spans="1:6" ht="30" customHeight="1">
      <c r="A10167" s="3" t="s">
        <v>2</v>
      </c>
      <c r="B10167" s="3" t="s">
        <v>25143</v>
      </c>
      <c r="C10167" s="3" t="s">
        <v>31015</v>
      </c>
      <c r="D10167" s="12" t="s">
        <v>36777</v>
      </c>
      <c r="E10167" s="6" t="str">
        <f t="shared" si="529"/>
        <v>module=jkid</v>
      </c>
      <c r="F10167" s="6" t="str">
        <f t="shared" si="530"/>
        <v>module=kkid</v>
      </c>
    </row>
    <row r="10168" spans="1:6" ht="30" customHeight="1">
      <c r="A10168" s="3" t="s">
        <v>2</v>
      </c>
      <c r="B10168" s="3" t="s">
        <v>25144</v>
      </c>
      <c r="C10168" s="3" t="s">
        <v>31016</v>
      </c>
      <c r="D10168" s="12" t="s">
        <v>36778</v>
      </c>
      <c r="E10168" s="6" t="str">
        <f t="shared" si="529"/>
        <v>module=jkid</v>
      </c>
      <c r="F10168" s="6" t="str">
        <f t="shared" si="530"/>
        <v>module=kkid</v>
      </c>
    </row>
    <row r="10169" spans="1:6" ht="30" customHeight="1">
      <c r="A10169" s="3" t="s">
        <v>2</v>
      </c>
      <c r="B10169" s="3" t="s">
        <v>25145</v>
      </c>
      <c r="C10169" s="3" t="s">
        <v>31017</v>
      </c>
      <c r="D10169" s="12" t="s">
        <v>36779</v>
      </c>
      <c r="E10169" s="6" t="str">
        <f t="shared" si="529"/>
        <v>module=jkid</v>
      </c>
      <c r="F10169" s="6" t="str">
        <f t="shared" si="530"/>
        <v>module=kkid</v>
      </c>
    </row>
    <row r="10170" spans="1:6" ht="30" customHeight="1">
      <c r="A10170" s="3" t="s">
        <v>2</v>
      </c>
      <c r="B10170" s="3" t="s">
        <v>25146</v>
      </c>
      <c r="C10170" s="3" t="s">
        <v>31018</v>
      </c>
      <c r="D10170" s="12" t="s">
        <v>36780</v>
      </c>
      <c r="E10170" s="6" t="str">
        <f t="shared" si="529"/>
        <v>module=jkid</v>
      </c>
      <c r="F10170" s="6" t="str">
        <f t="shared" si="530"/>
        <v>module=kkid</v>
      </c>
    </row>
    <row r="10171" spans="1:6" ht="30" customHeight="1">
      <c r="A10171" s="3" t="s">
        <v>2</v>
      </c>
      <c r="B10171" s="3" t="s">
        <v>25147</v>
      </c>
      <c r="C10171" s="3" t="s">
        <v>31019</v>
      </c>
      <c r="D10171" s="12" t="s">
        <v>36781</v>
      </c>
      <c r="E10171" s="6" t="str">
        <f t="shared" si="529"/>
        <v>module=jkid</v>
      </c>
      <c r="F10171" s="6" t="str">
        <f t="shared" si="530"/>
        <v>module=kkid</v>
      </c>
    </row>
    <row r="10172" spans="1:6" ht="30" customHeight="1">
      <c r="A10172" s="3" t="s">
        <v>2</v>
      </c>
      <c r="B10172" s="3" t="s">
        <v>25148</v>
      </c>
      <c r="C10172" s="3" t="s">
        <v>31020</v>
      </c>
      <c r="D10172" s="12" t="s">
        <v>36782</v>
      </c>
      <c r="E10172" s="6" t="str">
        <f t="shared" si="529"/>
        <v>module=jkid</v>
      </c>
      <c r="F10172" s="6" t="str">
        <f t="shared" si="530"/>
        <v>module=kkid</v>
      </c>
    </row>
    <row r="10173" spans="1:6" ht="30" customHeight="1">
      <c r="A10173" s="3" t="s">
        <v>2</v>
      </c>
      <c r="B10173" s="3" t="s">
        <v>25149</v>
      </c>
      <c r="C10173" s="3" t="s">
        <v>31021</v>
      </c>
      <c r="D10173" s="12" t="s">
        <v>36783</v>
      </c>
      <c r="E10173" s="6" t="str">
        <f t="shared" si="529"/>
        <v>module=jkid</v>
      </c>
      <c r="F10173" s="6" t="str">
        <f t="shared" si="530"/>
        <v>module=kkid</v>
      </c>
    </row>
    <row r="10174" spans="1:6" ht="30" customHeight="1">
      <c r="A10174" s="3" t="s">
        <v>2</v>
      </c>
      <c r="B10174" s="3" t="s">
        <v>25150</v>
      </c>
      <c r="C10174" s="3" t="s">
        <v>31022</v>
      </c>
      <c r="D10174" s="12" t="s">
        <v>36784</v>
      </c>
      <c r="E10174" s="6" t="str">
        <f t="shared" si="529"/>
        <v>module=jkid</v>
      </c>
      <c r="F10174" s="6" t="str">
        <f t="shared" si="530"/>
        <v>module=kkid</v>
      </c>
    </row>
    <row r="10175" spans="1:6" ht="30" customHeight="1">
      <c r="A10175" s="3" t="s">
        <v>2</v>
      </c>
      <c r="B10175" s="3" t="s">
        <v>25151</v>
      </c>
      <c r="C10175" s="3" t="s">
        <v>31023</v>
      </c>
      <c r="D10175" s="12" t="s">
        <v>36785</v>
      </c>
      <c r="E10175" s="6" t="str">
        <f t="shared" si="529"/>
        <v>module=jkid</v>
      </c>
      <c r="F10175" s="6" t="str">
        <f t="shared" si="530"/>
        <v>module=kkid</v>
      </c>
    </row>
    <row r="10176" spans="1:6" ht="30" customHeight="1">
      <c r="A10176" s="3" t="s">
        <v>2</v>
      </c>
      <c r="B10176" s="3" t="s">
        <v>25152</v>
      </c>
      <c r="C10176" s="3" t="s">
        <v>31024</v>
      </c>
      <c r="D10176" s="12" t="s">
        <v>36786</v>
      </c>
      <c r="E10176" s="6" t="str">
        <f t="shared" si="529"/>
        <v>module=jkid</v>
      </c>
      <c r="F10176" s="6" t="str">
        <f t="shared" si="530"/>
        <v>module=kkid</v>
      </c>
    </row>
    <row r="10177" spans="1:6" ht="30" customHeight="1">
      <c r="A10177" s="3" t="s">
        <v>2</v>
      </c>
      <c r="B10177" s="3" t="s">
        <v>25153</v>
      </c>
      <c r="C10177" s="3" t="s">
        <v>31025</v>
      </c>
      <c r="D10177" s="12" t="s">
        <v>36787</v>
      </c>
      <c r="E10177" s="6" t="str">
        <f t="shared" si="529"/>
        <v>module=jkid</v>
      </c>
      <c r="F10177" s="6" t="str">
        <f t="shared" si="530"/>
        <v>module=kkid</v>
      </c>
    </row>
    <row r="10178" spans="1:6" ht="30" customHeight="1">
      <c r="A10178" s="3" t="s">
        <v>2</v>
      </c>
      <c r="B10178" s="3" t="s">
        <v>25154</v>
      </c>
      <c r="C10178" s="3" t="s">
        <v>31026</v>
      </c>
      <c r="D10178" s="12" t="s">
        <v>36788</v>
      </c>
      <c r="E10178" s="6" t="str">
        <f t="shared" si="529"/>
        <v>module=jkid</v>
      </c>
      <c r="F10178" s="6" t="str">
        <f t="shared" si="530"/>
        <v>module=kkid</v>
      </c>
    </row>
    <row r="10179" spans="1:6" ht="30" customHeight="1">
      <c r="A10179" s="3" t="s">
        <v>2</v>
      </c>
      <c r="B10179" s="3" t="s">
        <v>25155</v>
      </c>
      <c r="C10179" s="3" t="s">
        <v>31027</v>
      </c>
      <c r="D10179" s="12" t="s">
        <v>36789</v>
      </c>
      <c r="E10179" s="6" t="str">
        <f t="shared" si="529"/>
        <v>module=jkid</v>
      </c>
      <c r="F10179" s="6" t="str">
        <f t="shared" si="530"/>
        <v>module=kkid</v>
      </c>
    </row>
    <row r="10180" spans="1:6" ht="30" customHeight="1">
      <c r="A10180" s="3" t="s">
        <v>2</v>
      </c>
      <c r="B10180" s="3" t="s">
        <v>25156</v>
      </c>
      <c r="C10180" s="3" t="s">
        <v>31028</v>
      </c>
      <c r="D10180" s="12" t="s">
        <v>36790</v>
      </c>
      <c r="E10180" s="6" t="str">
        <f t="shared" si="529"/>
        <v>module=jkid</v>
      </c>
      <c r="F10180" s="6" t="str">
        <f t="shared" si="530"/>
        <v>module=kkid</v>
      </c>
    </row>
    <row r="10181" spans="1:6" ht="30" customHeight="1">
      <c r="A10181" s="3" t="s">
        <v>2</v>
      </c>
      <c r="B10181" s="3" t="s">
        <v>25157</v>
      </c>
      <c r="C10181" s="3" t="s">
        <v>31029</v>
      </c>
      <c r="D10181" s="12" t="s">
        <v>36791</v>
      </c>
      <c r="E10181" s="6" t="str">
        <f t="shared" si="529"/>
        <v>module=jkid</v>
      </c>
      <c r="F10181" s="6" t="str">
        <f t="shared" si="530"/>
        <v>module=kkid</v>
      </c>
    </row>
    <row r="10182" spans="1:6" ht="30" customHeight="1">
      <c r="A10182" s="3" t="s">
        <v>2</v>
      </c>
      <c r="B10182" s="3" t="s">
        <v>25158</v>
      </c>
      <c r="C10182" s="3" t="s">
        <v>31030</v>
      </c>
      <c r="D10182" s="12" t="s">
        <v>36792</v>
      </c>
      <c r="E10182" s="6" t="str">
        <f t="shared" si="529"/>
        <v>module=jkid</v>
      </c>
      <c r="F10182" s="6" t="str">
        <f t="shared" si="530"/>
        <v>module=kkid</v>
      </c>
    </row>
    <row r="10183" spans="1:6" ht="30" customHeight="1">
      <c r="A10183" s="3" t="s">
        <v>2</v>
      </c>
      <c r="B10183" s="3" t="s">
        <v>25159</v>
      </c>
      <c r="C10183" s="3" t="s">
        <v>31031</v>
      </c>
      <c r="D10183" s="12" t="s">
        <v>36793</v>
      </c>
      <c r="E10183" s="6" t="str">
        <f t="shared" si="529"/>
        <v>module=jkid</v>
      </c>
      <c r="F10183" s="6" t="str">
        <f t="shared" si="530"/>
        <v>module=kkid</v>
      </c>
    </row>
    <row r="10184" spans="1:6" ht="30" customHeight="1">
      <c r="A10184" s="3" t="s">
        <v>2</v>
      </c>
      <c r="B10184" s="3" t="s">
        <v>25160</v>
      </c>
      <c r="C10184" s="3" t="s">
        <v>31032</v>
      </c>
      <c r="D10184" s="12" t="s">
        <v>36794</v>
      </c>
      <c r="E10184" s="6" t="str">
        <f t="shared" si="529"/>
        <v>module=jkid</v>
      </c>
      <c r="F10184" s="6" t="str">
        <f t="shared" si="530"/>
        <v>module=kkid</v>
      </c>
    </row>
    <row r="10185" spans="1:6" ht="30" customHeight="1">
      <c r="A10185" s="3" t="s">
        <v>2</v>
      </c>
      <c r="B10185" s="3" t="s">
        <v>25161</v>
      </c>
      <c r="C10185" s="3" t="s">
        <v>31033</v>
      </c>
      <c r="D10185" s="12" t="s">
        <v>36795</v>
      </c>
      <c r="E10185" s="6" t="str">
        <f t="shared" si="529"/>
        <v>module=jkid</v>
      </c>
      <c r="F10185" s="6" t="str">
        <f t="shared" si="530"/>
        <v>module=kkid</v>
      </c>
    </row>
    <row r="10186" spans="1:6" ht="30" customHeight="1">
      <c r="A10186" s="3" t="s">
        <v>2</v>
      </c>
      <c r="B10186" s="3" t="s">
        <v>25162</v>
      </c>
      <c r="C10186" s="3" t="s">
        <v>31034</v>
      </c>
      <c r="D10186" s="12" t="s">
        <v>36796</v>
      </c>
      <c r="E10186" s="6" t="str">
        <f t="shared" si="529"/>
        <v>module=jkid</v>
      </c>
      <c r="F10186" s="6" t="str">
        <f t="shared" si="530"/>
        <v>module=kkid</v>
      </c>
    </row>
    <row r="10187" spans="1:6" ht="30" customHeight="1">
      <c r="A10187" s="3" t="s">
        <v>2</v>
      </c>
      <c r="B10187" s="3" t="s">
        <v>25163</v>
      </c>
      <c r="C10187" s="3" t="s">
        <v>31035</v>
      </c>
      <c r="D10187" s="12" t="s">
        <v>36797</v>
      </c>
      <c r="E10187" s="6" t="str">
        <f t="shared" si="529"/>
        <v>module=jkid</v>
      </c>
      <c r="F10187" s="6" t="str">
        <f t="shared" si="530"/>
        <v>module=kkid</v>
      </c>
    </row>
    <row r="10188" spans="1:6" ht="30" customHeight="1">
      <c r="A10188" s="3" t="s">
        <v>2</v>
      </c>
      <c r="B10188" s="3" t="s">
        <v>25164</v>
      </c>
      <c r="C10188" s="3" t="s">
        <v>31036</v>
      </c>
      <c r="D10188" s="12" t="s">
        <v>36798</v>
      </c>
      <c r="E10188" s="6" t="str">
        <f t="shared" si="529"/>
        <v>module=jkid</v>
      </c>
      <c r="F10188" s="6" t="str">
        <f t="shared" si="530"/>
        <v>module=kkid</v>
      </c>
    </row>
    <row r="10189" spans="1:6" ht="30" customHeight="1">
      <c r="A10189" s="3" t="s">
        <v>2</v>
      </c>
      <c r="B10189" s="3" t="s">
        <v>25165</v>
      </c>
      <c r="C10189" s="3" t="s">
        <v>31037</v>
      </c>
      <c r="D10189" s="12" t="s">
        <v>36799</v>
      </c>
      <c r="E10189" s="6" t="str">
        <f t="shared" si="529"/>
        <v>module=jkid</v>
      </c>
      <c r="F10189" s="6" t="str">
        <f t="shared" si="530"/>
        <v>module=kkid</v>
      </c>
    </row>
    <row r="10190" spans="1:6" ht="30" customHeight="1">
      <c r="A10190" s="3" t="s">
        <v>2</v>
      </c>
      <c r="B10190" s="3" t="s">
        <v>25166</v>
      </c>
      <c r="C10190" s="3" t="s">
        <v>31038</v>
      </c>
      <c r="D10190" s="12" t="s">
        <v>36800</v>
      </c>
      <c r="E10190" s="6" t="str">
        <f t="shared" si="529"/>
        <v>module=jkid</v>
      </c>
      <c r="F10190" s="6" t="str">
        <f t="shared" si="530"/>
        <v>module=kkid</v>
      </c>
    </row>
    <row r="10191" spans="1:6" ht="30" customHeight="1">
      <c r="A10191" s="3" t="s">
        <v>2</v>
      </c>
      <c r="B10191" s="3" t="s">
        <v>25167</v>
      </c>
      <c r="C10191" s="3" t="s">
        <v>31039</v>
      </c>
      <c r="D10191" s="12" t="s">
        <v>36801</v>
      </c>
      <c r="E10191" s="6" t="str">
        <f t="shared" ref="E10191:E10254" si="531">HYPERLINK("http://www.ssc.wisc.edu/wlsresearch/documentation/waves/?wave=capigrad&amp;module=jkid","module=jkid")</f>
        <v>module=jkid</v>
      </c>
      <c r="F10191" s="6" t="str">
        <f t="shared" ref="F10191:F10254" si="532">HYPERLINK("http://www.ssc.wisc.edu/wlsresearch/documentation/waves/?wave=capisib&amp;module=kkid","module=kkid")</f>
        <v>module=kkid</v>
      </c>
    </row>
    <row r="10192" spans="1:6" ht="30" customHeight="1">
      <c r="A10192" s="3" t="s">
        <v>2</v>
      </c>
      <c r="B10192" s="3" t="s">
        <v>25168</v>
      </c>
      <c r="C10192" s="3" t="s">
        <v>31040</v>
      </c>
      <c r="D10192" s="12" t="s">
        <v>36802</v>
      </c>
      <c r="E10192" s="6" t="str">
        <f t="shared" si="531"/>
        <v>module=jkid</v>
      </c>
      <c r="F10192" s="6" t="str">
        <f t="shared" si="532"/>
        <v>module=kkid</v>
      </c>
    </row>
    <row r="10193" spans="1:6" ht="30" customHeight="1">
      <c r="A10193" s="3" t="s">
        <v>2</v>
      </c>
      <c r="B10193" s="3" t="s">
        <v>25169</v>
      </c>
      <c r="C10193" s="3" t="s">
        <v>31041</v>
      </c>
      <c r="D10193" s="12" t="s">
        <v>36803</v>
      </c>
      <c r="E10193" s="6" t="str">
        <f t="shared" si="531"/>
        <v>module=jkid</v>
      </c>
      <c r="F10193" s="6" t="str">
        <f t="shared" si="532"/>
        <v>module=kkid</v>
      </c>
    </row>
    <row r="10194" spans="1:6" ht="30" customHeight="1">
      <c r="A10194" s="3" t="s">
        <v>2</v>
      </c>
      <c r="B10194" s="3" t="s">
        <v>25170</v>
      </c>
      <c r="C10194" s="3" t="s">
        <v>31042</v>
      </c>
      <c r="D10194" s="12" t="s">
        <v>36804</v>
      </c>
      <c r="E10194" s="6" t="str">
        <f t="shared" si="531"/>
        <v>module=jkid</v>
      </c>
      <c r="F10194" s="6" t="str">
        <f t="shared" si="532"/>
        <v>module=kkid</v>
      </c>
    </row>
    <row r="10195" spans="1:6" ht="30" customHeight="1">
      <c r="A10195" s="3" t="s">
        <v>2</v>
      </c>
      <c r="B10195" s="3" t="s">
        <v>25171</v>
      </c>
      <c r="C10195" s="3" t="s">
        <v>31043</v>
      </c>
      <c r="D10195" s="12" t="s">
        <v>36805</v>
      </c>
      <c r="E10195" s="6" t="str">
        <f t="shared" si="531"/>
        <v>module=jkid</v>
      </c>
      <c r="F10195" s="6" t="str">
        <f t="shared" si="532"/>
        <v>module=kkid</v>
      </c>
    </row>
    <row r="10196" spans="1:6" ht="30" customHeight="1">
      <c r="A10196" s="3" t="s">
        <v>2</v>
      </c>
      <c r="B10196" s="3" t="s">
        <v>25172</v>
      </c>
      <c r="C10196" s="3" t="s">
        <v>31044</v>
      </c>
      <c r="D10196" s="12" t="s">
        <v>36806</v>
      </c>
      <c r="E10196" s="6" t="str">
        <f t="shared" si="531"/>
        <v>module=jkid</v>
      </c>
      <c r="F10196" s="6" t="str">
        <f t="shared" si="532"/>
        <v>module=kkid</v>
      </c>
    </row>
    <row r="10197" spans="1:6" ht="30" customHeight="1">
      <c r="A10197" s="3" t="s">
        <v>2</v>
      </c>
      <c r="B10197" s="3" t="s">
        <v>25173</v>
      </c>
      <c r="C10197" s="3" t="s">
        <v>31045</v>
      </c>
      <c r="D10197" s="12" t="s">
        <v>36807</v>
      </c>
      <c r="E10197" s="6" t="str">
        <f t="shared" si="531"/>
        <v>module=jkid</v>
      </c>
      <c r="F10197" s="6" t="str">
        <f t="shared" si="532"/>
        <v>module=kkid</v>
      </c>
    </row>
    <row r="10198" spans="1:6" ht="30" customHeight="1">
      <c r="A10198" s="3" t="s">
        <v>2</v>
      </c>
      <c r="B10198" s="3" t="s">
        <v>25174</v>
      </c>
      <c r="C10198" s="3" t="s">
        <v>31046</v>
      </c>
      <c r="D10198" s="12" t="s">
        <v>36808</v>
      </c>
      <c r="E10198" s="6" t="str">
        <f t="shared" si="531"/>
        <v>module=jkid</v>
      </c>
      <c r="F10198" s="6" t="str">
        <f t="shared" si="532"/>
        <v>module=kkid</v>
      </c>
    </row>
    <row r="10199" spans="1:6" ht="30" customHeight="1">
      <c r="A10199" s="3" t="s">
        <v>2</v>
      </c>
      <c r="B10199" s="3" t="s">
        <v>25175</v>
      </c>
      <c r="C10199" s="3" t="s">
        <v>31047</v>
      </c>
      <c r="D10199" s="12" t="s">
        <v>36809</v>
      </c>
      <c r="E10199" s="6" t="str">
        <f t="shared" si="531"/>
        <v>module=jkid</v>
      </c>
      <c r="F10199" s="6" t="str">
        <f t="shared" si="532"/>
        <v>module=kkid</v>
      </c>
    </row>
    <row r="10200" spans="1:6" ht="30" customHeight="1">
      <c r="A10200" s="3" t="s">
        <v>2</v>
      </c>
      <c r="B10200" s="3" t="s">
        <v>25176</v>
      </c>
      <c r="C10200" s="3" t="s">
        <v>31048</v>
      </c>
      <c r="D10200" s="12" t="s">
        <v>36810</v>
      </c>
      <c r="E10200" s="6" t="str">
        <f t="shared" si="531"/>
        <v>module=jkid</v>
      </c>
      <c r="F10200" s="6" t="str">
        <f t="shared" si="532"/>
        <v>module=kkid</v>
      </c>
    </row>
    <row r="10201" spans="1:6" ht="30" customHeight="1">
      <c r="A10201" s="3" t="s">
        <v>2</v>
      </c>
      <c r="B10201" s="3" t="s">
        <v>25177</v>
      </c>
      <c r="C10201" s="3" t="s">
        <v>31049</v>
      </c>
      <c r="D10201" s="12" t="s">
        <v>36811</v>
      </c>
      <c r="E10201" s="6" t="str">
        <f t="shared" si="531"/>
        <v>module=jkid</v>
      </c>
      <c r="F10201" s="6" t="str">
        <f t="shared" si="532"/>
        <v>module=kkid</v>
      </c>
    </row>
    <row r="10202" spans="1:6" ht="30" customHeight="1">
      <c r="A10202" s="3" t="s">
        <v>2</v>
      </c>
      <c r="B10202" s="3" t="s">
        <v>25178</v>
      </c>
      <c r="C10202" s="3" t="s">
        <v>31050</v>
      </c>
      <c r="D10202" s="12" t="s">
        <v>36812</v>
      </c>
      <c r="E10202" s="6" t="str">
        <f t="shared" si="531"/>
        <v>module=jkid</v>
      </c>
      <c r="F10202" s="6" t="str">
        <f t="shared" si="532"/>
        <v>module=kkid</v>
      </c>
    </row>
    <row r="10203" spans="1:6" ht="30" customHeight="1">
      <c r="A10203" s="3" t="s">
        <v>2</v>
      </c>
      <c r="B10203" s="3" t="s">
        <v>25179</v>
      </c>
      <c r="C10203" s="3" t="s">
        <v>31051</v>
      </c>
      <c r="D10203" s="12" t="s">
        <v>36813</v>
      </c>
      <c r="E10203" s="6" t="str">
        <f t="shared" si="531"/>
        <v>module=jkid</v>
      </c>
      <c r="F10203" s="6" t="str">
        <f t="shared" si="532"/>
        <v>module=kkid</v>
      </c>
    </row>
    <row r="10204" spans="1:6" ht="30" customHeight="1">
      <c r="A10204" s="3" t="s">
        <v>2</v>
      </c>
      <c r="B10204" s="3" t="s">
        <v>25180</v>
      </c>
      <c r="C10204" s="3" t="s">
        <v>31052</v>
      </c>
      <c r="D10204" s="12" t="s">
        <v>36814</v>
      </c>
      <c r="E10204" s="6" t="str">
        <f t="shared" si="531"/>
        <v>module=jkid</v>
      </c>
      <c r="F10204" s="6" t="str">
        <f t="shared" si="532"/>
        <v>module=kkid</v>
      </c>
    </row>
    <row r="10205" spans="1:6" ht="30" customHeight="1">
      <c r="A10205" s="3" t="s">
        <v>2</v>
      </c>
      <c r="B10205" s="3" t="s">
        <v>25181</v>
      </c>
      <c r="C10205" s="3" t="s">
        <v>31053</v>
      </c>
      <c r="D10205" s="12" t="s">
        <v>36815</v>
      </c>
      <c r="E10205" s="6" t="str">
        <f t="shared" si="531"/>
        <v>module=jkid</v>
      </c>
      <c r="F10205" s="6" t="str">
        <f t="shared" si="532"/>
        <v>module=kkid</v>
      </c>
    </row>
    <row r="10206" spans="1:6" ht="30" customHeight="1">
      <c r="A10206" s="3" t="s">
        <v>2</v>
      </c>
      <c r="B10206" s="3" t="s">
        <v>25182</v>
      </c>
      <c r="C10206" s="3" t="s">
        <v>31054</v>
      </c>
      <c r="D10206" s="12" t="s">
        <v>36816</v>
      </c>
      <c r="E10206" s="6" t="str">
        <f t="shared" si="531"/>
        <v>module=jkid</v>
      </c>
      <c r="F10206" s="6" t="str">
        <f t="shared" si="532"/>
        <v>module=kkid</v>
      </c>
    </row>
    <row r="10207" spans="1:6" ht="30" customHeight="1">
      <c r="A10207" s="3" t="s">
        <v>2</v>
      </c>
      <c r="B10207" s="3" t="s">
        <v>25183</v>
      </c>
      <c r="C10207" s="3" t="s">
        <v>31055</v>
      </c>
      <c r="D10207" s="12" t="s">
        <v>36817</v>
      </c>
      <c r="E10207" s="6" t="str">
        <f t="shared" si="531"/>
        <v>module=jkid</v>
      </c>
      <c r="F10207" s="6" t="str">
        <f t="shared" si="532"/>
        <v>module=kkid</v>
      </c>
    </row>
    <row r="10208" spans="1:6" ht="30" customHeight="1">
      <c r="A10208" s="3" t="s">
        <v>2</v>
      </c>
      <c r="B10208" s="3" t="s">
        <v>25184</v>
      </c>
      <c r="C10208" s="3" t="s">
        <v>31056</v>
      </c>
      <c r="D10208" s="12" t="s">
        <v>36818</v>
      </c>
      <c r="E10208" s="6" t="str">
        <f t="shared" si="531"/>
        <v>module=jkid</v>
      </c>
      <c r="F10208" s="6" t="str">
        <f t="shared" si="532"/>
        <v>module=kkid</v>
      </c>
    </row>
    <row r="10209" spans="1:6" ht="30" customHeight="1">
      <c r="A10209" s="3" t="s">
        <v>2</v>
      </c>
      <c r="B10209" s="3" t="s">
        <v>25185</v>
      </c>
      <c r="C10209" s="3" t="s">
        <v>31057</v>
      </c>
      <c r="D10209" s="12" t="s">
        <v>36819</v>
      </c>
      <c r="E10209" s="6" t="str">
        <f t="shared" si="531"/>
        <v>module=jkid</v>
      </c>
      <c r="F10209" s="6" t="str">
        <f t="shared" si="532"/>
        <v>module=kkid</v>
      </c>
    </row>
    <row r="10210" spans="1:6" ht="30" customHeight="1">
      <c r="A10210" s="3" t="s">
        <v>2</v>
      </c>
      <c r="B10210" s="3" t="s">
        <v>25186</v>
      </c>
      <c r="C10210" s="3" t="s">
        <v>31058</v>
      </c>
      <c r="D10210" s="12" t="s">
        <v>36820</v>
      </c>
      <c r="E10210" s="6" t="str">
        <f t="shared" si="531"/>
        <v>module=jkid</v>
      </c>
      <c r="F10210" s="6" t="str">
        <f t="shared" si="532"/>
        <v>module=kkid</v>
      </c>
    </row>
    <row r="10211" spans="1:6" ht="30" customHeight="1">
      <c r="A10211" s="3" t="s">
        <v>2</v>
      </c>
      <c r="B10211" s="3" t="s">
        <v>25187</v>
      </c>
      <c r="C10211" s="3" t="s">
        <v>31059</v>
      </c>
      <c r="D10211" s="12" t="s">
        <v>36821</v>
      </c>
      <c r="E10211" s="6" t="str">
        <f t="shared" si="531"/>
        <v>module=jkid</v>
      </c>
      <c r="F10211" s="6" t="str">
        <f t="shared" si="532"/>
        <v>module=kkid</v>
      </c>
    </row>
    <row r="10212" spans="1:6" ht="30" customHeight="1">
      <c r="A10212" s="3" t="s">
        <v>2</v>
      </c>
      <c r="B10212" s="3" t="s">
        <v>25188</v>
      </c>
      <c r="C10212" s="3" t="s">
        <v>31060</v>
      </c>
      <c r="D10212" s="12" t="s">
        <v>36822</v>
      </c>
      <c r="E10212" s="6" t="str">
        <f t="shared" si="531"/>
        <v>module=jkid</v>
      </c>
      <c r="F10212" s="6" t="str">
        <f t="shared" si="532"/>
        <v>module=kkid</v>
      </c>
    </row>
    <row r="10213" spans="1:6" ht="30" customHeight="1">
      <c r="A10213" s="3" t="s">
        <v>2</v>
      </c>
      <c r="B10213" s="3" t="s">
        <v>25189</v>
      </c>
      <c r="C10213" s="3" t="s">
        <v>31061</v>
      </c>
      <c r="D10213" s="12" t="s">
        <v>36823</v>
      </c>
      <c r="E10213" s="6" t="str">
        <f t="shared" si="531"/>
        <v>module=jkid</v>
      </c>
      <c r="F10213" s="6" t="str">
        <f t="shared" si="532"/>
        <v>module=kkid</v>
      </c>
    </row>
    <row r="10214" spans="1:6" ht="30" customHeight="1">
      <c r="A10214" s="3" t="s">
        <v>2</v>
      </c>
      <c r="B10214" s="3" t="s">
        <v>25190</v>
      </c>
      <c r="C10214" s="3" t="s">
        <v>31062</v>
      </c>
      <c r="D10214" s="12" t="s">
        <v>36824</v>
      </c>
      <c r="E10214" s="6" t="str">
        <f t="shared" si="531"/>
        <v>module=jkid</v>
      </c>
      <c r="F10214" s="6" t="str">
        <f t="shared" si="532"/>
        <v>module=kkid</v>
      </c>
    </row>
    <row r="10215" spans="1:6" ht="30" customHeight="1">
      <c r="A10215" s="3" t="s">
        <v>2</v>
      </c>
      <c r="B10215" s="3" t="s">
        <v>25191</v>
      </c>
      <c r="C10215" s="3" t="s">
        <v>31063</v>
      </c>
      <c r="D10215" s="12" t="s">
        <v>36825</v>
      </c>
      <c r="E10215" s="6" t="str">
        <f t="shared" si="531"/>
        <v>module=jkid</v>
      </c>
      <c r="F10215" s="6" t="str">
        <f t="shared" si="532"/>
        <v>module=kkid</v>
      </c>
    </row>
    <row r="10216" spans="1:6" ht="30" customHeight="1">
      <c r="A10216" s="3" t="s">
        <v>2</v>
      </c>
      <c r="B10216" s="3" t="s">
        <v>25192</v>
      </c>
      <c r="C10216" s="3" t="s">
        <v>31064</v>
      </c>
      <c r="D10216" s="12" t="s">
        <v>36826</v>
      </c>
      <c r="E10216" s="6" t="str">
        <f t="shared" si="531"/>
        <v>module=jkid</v>
      </c>
      <c r="F10216" s="6" t="str">
        <f t="shared" si="532"/>
        <v>module=kkid</v>
      </c>
    </row>
    <row r="10217" spans="1:6" ht="30" customHeight="1">
      <c r="A10217" s="3" t="s">
        <v>2</v>
      </c>
      <c r="B10217" s="3" t="s">
        <v>25193</v>
      </c>
      <c r="C10217" s="3" t="s">
        <v>31065</v>
      </c>
      <c r="D10217" s="12" t="s">
        <v>36827</v>
      </c>
      <c r="E10217" s="6" t="str">
        <f t="shared" si="531"/>
        <v>module=jkid</v>
      </c>
      <c r="F10217" s="6" t="str">
        <f t="shared" si="532"/>
        <v>module=kkid</v>
      </c>
    </row>
    <row r="10218" spans="1:6" ht="30" customHeight="1">
      <c r="A10218" s="3" t="s">
        <v>2</v>
      </c>
      <c r="B10218" s="3" t="s">
        <v>25194</v>
      </c>
      <c r="C10218" s="3" t="s">
        <v>31066</v>
      </c>
      <c r="D10218" s="12" t="s">
        <v>36828</v>
      </c>
      <c r="E10218" s="6" t="str">
        <f t="shared" si="531"/>
        <v>module=jkid</v>
      </c>
      <c r="F10218" s="6" t="str">
        <f t="shared" si="532"/>
        <v>module=kkid</v>
      </c>
    </row>
    <row r="10219" spans="1:6" ht="30" customHeight="1">
      <c r="A10219" s="3" t="s">
        <v>2</v>
      </c>
      <c r="B10219" s="3" t="s">
        <v>25195</v>
      </c>
      <c r="C10219" s="3" t="s">
        <v>31067</v>
      </c>
      <c r="D10219" s="12" t="s">
        <v>36829</v>
      </c>
      <c r="E10219" s="6" t="str">
        <f t="shared" si="531"/>
        <v>module=jkid</v>
      </c>
      <c r="F10219" s="6" t="str">
        <f t="shared" si="532"/>
        <v>module=kkid</v>
      </c>
    </row>
    <row r="10220" spans="1:6" ht="30" customHeight="1">
      <c r="A10220" s="3" t="s">
        <v>2</v>
      </c>
      <c r="B10220" s="3" t="s">
        <v>25196</v>
      </c>
      <c r="C10220" s="3" t="s">
        <v>31068</v>
      </c>
      <c r="D10220" s="12" t="s">
        <v>36830</v>
      </c>
      <c r="E10220" s="6" t="str">
        <f t="shared" si="531"/>
        <v>module=jkid</v>
      </c>
      <c r="F10220" s="6" t="str">
        <f t="shared" si="532"/>
        <v>module=kkid</v>
      </c>
    </row>
    <row r="10221" spans="1:6" ht="30" customHeight="1">
      <c r="A10221" s="3" t="s">
        <v>2</v>
      </c>
      <c r="B10221" s="3" t="s">
        <v>25197</v>
      </c>
      <c r="C10221" s="3" t="s">
        <v>31069</v>
      </c>
      <c r="D10221" s="12" t="s">
        <v>36831</v>
      </c>
      <c r="E10221" s="6" t="str">
        <f t="shared" si="531"/>
        <v>module=jkid</v>
      </c>
      <c r="F10221" s="6" t="str">
        <f t="shared" si="532"/>
        <v>module=kkid</v>
      </c>
    </row>
    <row r="10222" spans="1:6" ht="30" customHeight="1">
      <c r="A10222" s="3" t="s">
        <v>2</v>
      </c>
      <c r="B10222" s="3" t="s">
        <v>25198</v>
      </c>
      <c r="C10222" s="3" t="s">
        <v>31070</v>
      </c>
      <c r="D10222" s="12" t="s">
        <v>36832</v>
      </c>
      <c r="E10222" s="6" t="str">
        <f t="shared" si="531"/>
        <v>module=jkid</v>
      </c>
      <c r="F10222" s="6" t="str">
        <f t="shared" si="532"/>
        <v>module=kkid</v>
      </c>
    </row>
    <row r="10223" spans="1:6" ht="30" customHeight="1">
      <c r="A10223" s="3" t="s">
        <v>2</v>
      </c>
      <c r="B10223" s="3" t="s">
        <v>25199</v>
      </c>
      <c r="C10223" s="3" t="s">
        <v>31071</v>
      </c>
      <c r="D10223" s="12" t="s">
        <v>36833</v>
      </c>
      <c r="E10223" s="6" t="str">
        <f t="shared" si="531"/>
        <v>module=jkid</v>
      </c>
      <c r="F10223" s="6" t="str">
        <f t="shared" si="532"/>
        <v>module=kkid</v>
      </c>
    </row>
    <row r="10224" spans="1:6" ht="30" customHeight="1">
      <c r="A10224" s="3" t="s">
        <v>2</v>
      </c>
      <c r="B10224" s="3" t="s">
        <v>25200</v>
      </c>
      <c r="C10224" s="3" t="s">
        <v>31072</v>
      </c>
      <c r="D10224" s="12" t="s">
        <v>36834</v>
      </c>
      <c r="E10224" s="6" t="str">
        <f t="shared" si="531"/>
        <v>module=jkid</v>
      </c>
      <c r="F10224" s="6" t="str">
        <f t="shared" si="532"/>
        <v>module=kkid</v>
      </c>
    </row>
    <row r="10225" spans="1:6" ht="30" customHeight="1">
      <c r="A10225" s="3" t="s">
        <v>2</v>
      </c>
      <c r="B10225" s="3" t="s">
        <v>25201</v>
      </c>
      <c r="C10225" s="3" t="s">
        <v>31073</v>
      </c>
      <c r="D10225" s="12" t="s">
        <v>36835</v>
      </c>
      <c r="E10225" s="6" t="str">
        <f t="shared" si="531"/>
        <v>module=jkid</v>
      </c>
      <c r="F10225" s="6" t="str">
        <f t="shared" si="532"/>
        <v>module=kkid</v>
      </c>
    </row>
    <row r="10226" spans="1:6" ht="30" customHeight="1">
      <c r="A10226" s="3" t="s">
        <v>2</v>
      </c>
      <c r="B10226" s="3" t="s">
        <v>25202</v>
      </c>
      <c r="C10226" s="3" t="s">
        <v>31074</v>
      </c>
      <c r="D10226" s="12" t="s">
        <v>36836</v>
      </c>
      <c r="E10226" s="6" t="str">
        <f t="shared" si="531"/>
        <v>module=jkid</v>
      </c>
      <c r="F10226" s="6" t="str">
        <f t="shared" si="532"/>
        <v>module=kkid</v>
      </c>
    </row>
    <row r="10227" spans="1:6" ht="30" customHeight="1">
      <c r="A10227" s="3" t="s">
        <v>2</v>
      </c>
      <c r="B10227" s="3" t="s">
        <v>25203</v>
      </c>
      <c r="C10227" s="3" t="s">
        <v>31075</v>
      </c>
      <c r="D10227" s="12" t="s">
        <v>36837</v>
      </c>
      <c r="E10227" s="6" t="str">
        <f t="shared" si="531"/>
        <v>module=jkid</v>
      </c>
      <c r="F10227" s="6" t="str">
        <f t="shared" si="532"/>
        <v>module=kkid</v>
      </c>
    </row>
    <row r="10228" spans="1:6" ht="30" customHeight="1">
      <c r="A10228" s="3" t="s">
        <v>2</v>
      </c>
      <c r="B10228" s="3" t="s">
        <v>25204</v>
      </c>
      <c r="C10228" s="3" t="s">
        <v>31076</v>
      </c>
      <c r="D10228" s="12" t="s">
        <v>36838</v>
      </c>
      <c r="E10228" s="6" t="str">
        <f t="shared" si="531"/>
        <v>module=jkid</v>
      </c>
      <c r="F10228" s="6" t="str">
        <f t="shared" si="532"/>
        <v>module=kkid</v>
      </c>
    </row>
    <row r="10229" spans="1:6" ht="30" customHeight="1">
      <c r="A10229" s="3" t="s">
        <v>2</v>
      </c>
      <c r="B10229" s="3" t="s">
        <v>25205</v>
      </c>
      <c r="C10229" s="3" t="s">
        <v>31077</v>
      </c>
      <c r="D10229" s="12" t="s">
        <v>36839</v>
      </c>
      <c r="E10229" s="6" t="str">
        <f t="shared" si="531"/>
        <v>module=jkid</v>
      </c>
      <c r="F10229" s="6" t="str">
        <f t="shared" si="532"/>
        <v>module=kkid</v>
      </c>
    </row>
    <row r="10230" spans="1:6" ht="30" customHeight="1">
      <c r="A10230" s="3" t="s">
        <v>2</v>
      </c>
      <c r="B10230" s="3" t="s">
        <v>25206</v>
      </c>
      <c r="C10230" s="3" t="s">
        <v>31078</v>
      </c>
      <c r="D10230" s="12" t="s">
        <v>36840</v>
      </c>
      <c r="E10230" s="6" t="str">
        <f t="shared" si="531"/>
        <v>module=jkid</v>
      </c>
      <c r="F10230" s="6" t="str">
        <f t="shared" si="532"/>
        <v>module=kkid</v>
      </c>
    </row>
    <row r="10231" spans="1:6" ht="30" customHeight="1">
      <c r="A10231" s="3" t="s">
        <v>2</v>
      </c>
      <c r="B10231" s="3" t="s">
        <v>25207</v>
      </c>
      <c r="C10231" s="3" t="s">
        <v>31079</v>
      </c>
      <c r="D10231" s="12" t="s">
        <v>36841</v>
      </c>
      <c r="E10231" s="6" t="str">
        <f t="shared" si="531"/>
        <v>module=jkid</v>
      </c>
      <c r="F10231" s="6" t="str">
        <f t="shared" si="532"/>
        <v>module=kkid</v>
      </c>
    </row>
    <row r="10232" spans="1:6" ht="30" customHeight="1">
      <c r="A10232" s="3" t="s">
        <v>2</v>
      </c>
      <c r="B10232" s="3" t="s">
        <v>25208</v>
      </c>
      <c r="C10232" s="3" t="s">
        <v>31080</v>
      </c>
      <c r="D10232" s="12" t="s">
        <v>36842</v>
      </c>
      <c r="E10232" s="6" t="str">
        <f t="shared" si="531"/>
        <v>module=jkid</v>
      </c>
      <c r="F10232" s="6" t="str">
        <f t="shared" si="532"/>
        <v>module=kkid</v>
      </c>
    </row>
    <row r="10233" spans="1:6" ht="30" customHeight="1">
      <c r="A10233" s="3" t="s">
        <v>2</v>
      </c>
      <c r="B10233" s="3" t="s">
        <v>25209</v>
      </c>
      <c r="C10233" s="3" t="s">
        <v>31081</v>
      </c>
      <c r="D10233" s="12" t="s">
        <v>36843</v>
      </c>
      <c r="E10233" s="6" t="str">
        <f t="shared" si="531"/>
        <v>module=jkid</v>
      </c>
      <c r="F10233" s="6" t="str">
        <f t="shared" si="532"/>
        <v>module=kkid</v>
      </c>
    </row>
    <row r="10234" spans="1:6" ht="30" customHeight="1">
      <c r="A10234" s="3" t="s">
        <v>2</v>
      </c>
      <c r="B10234" s="3" t="s">
        <v>25210</v>
      </c>
      <c r="C10234" s="3" t="s">
        <v>31082</v>
      </c>
      <c r="D10234" s="12" t="s">
        <v>36844</v>
      </c>
      <c r="E10234" s="6" t="str">
        <f t="shared" si="531"/>
        <v>module=jkid</v>
      </c>
      <c r="F10234" s="6" t="str">
        <f t="shared" si="532"/>
        <v>module=kkid</v>
      </c>
    </row>
    <row r="10235" spans="1:6" ht="30" customHeight="1">
      <c r="A10235" s="3" t="s">
        <v>2</v>
      </c>
      <c r="B10235" s="3" t="s">
        <v>25211</v>
      </c>
      <c r="C10235" s="3" t="s">
        <v>31083</v>
      </c>
      <c r="D10235" s="12" t="s">
        <v>36845</v>
      </c>
      <c r="E10235" s="6" t="str">
        <f t="shared" si="531"/>
        <v>module=jkid</v>
      </c>
      <c r="F10235" s="6" t="str">
        <f t="shared" si="532"/>
        <v>module=kkid</v>
      </c>
    </row>
    <row r="10236" spans="1:6" ht="30" customHeight="1">
      <c r="A10236" s="3" t="s">
        <v>2</v>
      </c>
      <c r="B10236" s="3" t="s">
        <v>25212</v>
      </c>
      <c r="C10236" s="3" t="s">
        <v>31084</v>
      </c>
      <c r="D10236" s="12" t="s">
        <v>36846</v>
      </c>
      <c r="E10236" s="6" t="str">
        <f t="shared" si="531"/>
        <v>module=jkid</v>
      </c>
      <c r="F10236" s="6" t="str">
        <f t="shared" si="532"/>
        <v>module=kkid</v>
      </c>
    </row>
    <row r="10237" spans="1:6" ht="30" customHeight="1">
      <c r="A10237" s="3" t="s">
        <v>2</v>
      </c>
      <c r="B10237" s="3" t="s">
        <v>25213</v>
      </c>
      <c r="C10237" s="3" t="s">
        <v>31085</v>
      </c>
      <c r="D10237" s="12" t="s">
        <v>36847</v>
      </c>
      <c r="E10237" s="6" t="str">
        <f t="shared" si="531"/>
        <v>module=jkid</v>
      </c>
      <c r="F10237" s="6" t="str">
        <f t="shared" si="532"/>
        <v>module=kkid</v>
      </c>
    </row>
    <row r="10238" spans="1:6" ht="30" customHeight="1">
      <c r="A10238" s="3" t="s">
        <v>2</v>
      </c>
      <c r="B10238" s="3" t="s">
        <v>25214</v>
      </c>
      <c r="C10238" s="3" t="s">
        <v>31086</v>
      </c>
      <c r="D10238" s="12" t="s">
        <v>36848</v>
      </c>
      <c r="E10238" s="6" t="str">
        <f t="shared" si="531"/>
        <v>module=jkid</v>
      </c>
      <c r="F10238" s="6" t="str">
        <f t="shared" si="532"/>
        <v>module=kkid</v>
      </c>
    </row>
    <row r="10239" spans="1:6" ht="30" customHeight="1">
      <c r="A10239" s="3" t="s">
        <v>2</v>
      </c>
      <c r="B10239" s="3" t="s">
        <v>25215</v>
      </c>
      <c r="C10239" s="3" t="s">
        <v>31087</v>
      </c>
      <c r="D10239" s="12" t="s">
        <v>36849</v>
      </c>
      <c r="E10239" s="6" t="str">
        <f t="shared" si="531"/>
        <v>module=jkid</v>
      </c>
      <c r="F10239" s="6" t="str">
        <f t="shared" si="532"/>
        <v>module=kkid</v>
      </c>
    </row>
    <row r="10240" spans="1:6" ht="30" customHeight="1">
      <c r="A10240" s="3" t="s">
        <v>2</v>
      </c>
      <c r="B10240" s="3" t="s">
        <v>25216</v>
      </c>
      <c r="C10240" s="3" t="s">
        <v>31088</v>
      </c>
      <c r="D10240" s="12" t="s">
        <v>36850</v>
      </c>
      <c r="E10240" s="6" t="str">
        <f t="shared" si="531"/>
        <v>module=jkid</v>
      </c>
      <c r="F10240" s="6" t="str">
        <f t="shared" si="532"/>
        <v>module=kkid</v>
      </c>
    </row>
    <row r="10241" spans="1:6" ht="30" customHeight="1">
      <c r="A10241" s="3" t="s">
        <v>2</v>
      </c>
      <c r="B10241" s="3" t="s">
        <v>25217</v>
      </c>
      <c r="C10241" s="3" t="s">
        <v>31089</v>
      </c>
      <c r="D10241" s="12" t="s">
        <v>36851</v>
      </c>
      <c r="E10241" s="6" t="str">
        <f t="shared" si="531"/>
        <v>module=jkid</v>
      </c>
      <c r="F10241" s="6" t="str">
        <f t="shared" si="532"/>
        <v>module=kkid</v>
      </c>
    </row>
    <row r="10242" spans="1:6" ht="30" customHeight="1">
      <c r="A10242" s="3" t="s">
        <v>2</v>
      </c>
      <c r="B10242" s="3" t="s">
        <v>25218</v>
      </c>
      <c r="C10242" s="3" t="s">
        <v>31090</v>
      </c>
      <c r="D10242" s="12" t="s">
        <v>36852</v>
      </c>
      <c r="E10242" s="6" t="str">
        <f t="shared" si="531"/>
        <v>module=jkid</v>
      </c>
      <c r="F10242" s="6" t="str">
        <f t="shared" si="532"/>
        <v>module=kkid</v>
      </c>
    </row>
    <row r="10243" spans="1:6" ht="30" customHeight="1">
      <c r="A10243" s="3" t="s">
        <v>2</v>
      </c>
      <c r="B10243" s="3" t="s">
        <v>25219</v>
      </c>
      <c r="C10243" s="3" t="s">
        <v>31091</v>
      </c>
      <c r="D10243" s="12" t="s">
        <v>36853</v>
      </c>
      <c r="E10243" s="6" t="str">
        <f t="shared" si="531"/>
        <v>module=jkid</v>
      </c>
      <c r="F10243" s="6" t="str">
        <f t="shared" si="532"/>
        <v>module=kkid</v>
      </c>
    </row>
    <row r="10244" spans="1:6" ht="30" customHeight="1">
      <c r="A10244" s="3" t="s">
        <v>2</v>
      </c>
      <c r="B10244" s="3" t="s">
        <v>25220</v>
      </c>
      <c r="C10244" s="3" t="s">
        <v>31092</v>
      </c>
      <c r="D10244" s="12" t="s">
        <v>36854</v>
      </c>
      <c r="E10244" s="6" t="str">
        <f t="shared" si="531"/>
        <v>module=jkid</v>
      </c>
      <c r="F10244" s="6" t="str">
        <f t="shared" si="532"/>
        <v>module=kkid</v>
      </c>
    </row>
    <row r="10245" spans="1:6" ht="30" customHeight="1">
      <c r="A10245" s="3" t="s">
        <v>2</v>
      </c>
      <c r="B10245" s="3" t="s">
        <v>25221</v>
      </c>
      <c r="C10245" s="3" t="s">
        <v>31093</v>
      </c>
      <c r="D10245" s="12" t="s">
        <v>36855</v>
      </c>
      <c r="E10245" s="6" t="str">
        <f t="shared" si="531"/>
        <v>module=jkid</v>
      </c>
      <c r="F10245" s="6" t="str">
        <f t="shared" si="532"/>
        <v>module=kkid</v>
      </c>
    </row>
    <row r="10246" spans="1:6" ht="30" customHeight="1">
      <c r="A10246" s="3" t="s">
        <v>2</v>
      </c>
      <c r="B10246" s="3" t="s">
        <v>25222</v>
      </c>
      <c r="C10246" s="3" t="s">
        <v>31094</v>
      </c>
      <c r="D10246" s="12" t="s">
        <v>36856</v>
      </c>
      <c r="E10246" s="6" t="str">
        <f t="shared" si="531"/>
        <v>module=jkid</v>
      </c>
      <c r="F10246" s="6" t="str">
        <f t="shared" si="532"/>
        <v>module=kkid</v>
      </c>
    </row>
    <row r="10247" spans="1:6" ht="30" customHeight="1">
      <c r="A10247" s="3" t="s">
        <v>2</v>
      </c>
      <c r="B10247" s="3" t="s">
        <v>25223</v>
      </c>
      <c r="C10247" s="3" t="s">
        <v>31095</v>
      </c>
      <c r="D10247" s="12" t="s">
        <v>36857</v>
      </c>
      <c r="E10247" s="6" t="str">
        <f t="shared" si="531"/>
        <v>module=jkid</v>
      </c>
      <c r="F10247" s="6" t="str">
        <f t="shared" si="532"/>
        <v>module=kkid</v>
      </c>
    </row>
    <row r="10248" spans="1:6" ht="30" customHeight="1">
      <c r="A10248" s="3" t="s">
        <v>2</v>
      </c>
      <c r="B10248" s="3" t="s">
        <v>25224</v>
      </c>
      <c r="C10248" s="3" t="s">
        <v>31096</v>
      </c>
      <c r="D10248" s="12" t="s">
        <v>36858</v>
      </c>
      <c r="E10248" s="6" t="str">
        <f t="shared" si="531"/>
        <v>module=jkid</v>
      </c>
      <c r="F10248" s="6" t="str">
        <f t="shared" si="532"/>
        <v>module=kkid</v>
      </c>
    </row>
    <row r="10249" spans="1:6" ht="30" customHeight="1">
      <c r="A10249" s="3" t="s">
        <v>2</v>
      </c>
      <c r="B10249" s="3" t="s">
        <v>25225</v>
      </c>
      <c r="C10249" s="3" t="s">
        <v>31097</v>
      </c>
      <c r="D10249" s="12" t="s">
        <v>36859</v>
      </c>
      <c r="E10249" s="6" t="str">
        <f t="shared" si="531"/>
        <v>module=jkid</v>
      </c>
      <c r="F10249" s="6" t="str">
        <f t="shared" si="532"/>
        <v>module=kkid</v>
      </c>
    </row>
    <row r="10250" spans="1:6" ht="30" customHeight="1">
      <c r="A10250" s="3" t="s">
        <v>2</v>
      </c>
      <c r="B10250" s="3" t="s">
        <v>25226</v>
      </c>
      <c r="C10250" s="3" t="s">
        <v>31098</v>
      </c>
      <c r="D10250" s="12" t="s">
        <v>36860</v>
      </c>
      <c r="E10250" s="6" t="str">
        <f t="shared" si="531"/>
        <v>module=jkid</v>
      </c>
      <c r="F10250" s="6" t="str">
        <f t="shared" si="532"/>
        <v>module=kkid</v>
      </c>
    </row>
    <row r="10251" spans="1:6" ht="30" customHeight="1">
      <c r="A10251" s="3" t="s">
        <v>2</v>
      </c>
      <c r="B10251" s="3" t="s">
        <v>25227</v>
      </c>
      <c r="C10251" s="3" t="s">
        <v>31099</v>
      </c>
      <c r="D10251" s="12" t="s">
        <v>36861</v>
      </c>
      <c r="E10251" s="6" t="str">
        <f t="shared" si="531"/>
        <v>module=jkid</v>
      </c>
      <c r="F10251" s="6" t="str">
        <f t="shared" si="532"/>
        <v>module=kkid</v>
      </c>
    </row>
    <row r="10252" spans="1:6" ht="30" customHeight="1">
      <c r="A10252" s="3" t="s">
        <v>2</v>
      </c>
      <c r="B10252" s="3" t="s">
        <v>25228</v>
      </c>
      <c r="C10252" s="3" t="s">
        <v>31100</v>
      </c>
      <c r="D10252" s="12" t="s">
        <v>36862</v>
      </c>
      <c r="E10252" s="6" t="str">
        <f t="shared" si="531"/>
        <v>module=jkid</v>
      </c>
      <c r="F10252" s="6" t="str">
        <f t="shared" si="532"/>
        <v>module=kkid</v>
      </c>
    </row>
    <row r="10253" spans="1:6" ht="30" customHeight="1">
      <c r="A10253" s="3" t="s">
        <v>2</v>
      </c>
      <c r="B10253" s="3" t="s">
        <v>25229</v>
      </c>
      <c r="C10253" s="3" t="s">
        <v>31101</v>
      </c>
      <c r="D10253" s="12" t="s">
        <v>36863</v>
      </c>
      <c r="E10253" s="6" t="str">
        <f t="shared" si="531"/>
        <v>module=jkid</v>
      </c>
      <c r="F10253" s="6" t="str">
        <f t="shared" si="532"/>
        <v>module=kkid</v>
      </c>
    </row>
    <row r="10254" spans="1:6" ht="30" customHeight="1">
      <c r="A10254" s="3" t="s">
        <v>2</v>
      </c>
      <c r="B10254" s="3" t="s">
        <v>25230</v>
      </c>
      <c r="C10254" s="3" t="s">
        <v>31102</v>
      </c>
      <c r="D10254" s="12" t="s">
        <v>36864</v>
      </c>
      <c r="E10254" s="6" t="str">
        <f t="shared" si="531"/>
        <v>module=jkid</v>
      </c>
      <c r="F10254" s="6" t="str">
        <f t="shared" si="532"/>
        <v>module=kkid</v>
      </c>
    </row>
    <row r="10255" spans="1:6" ht="30" customHeight="1">
      <c r="A10255" s="3" t="s">
        <v>2</v>
      </c>
      <c r="B10255" s="3" t="s">
        <v>25231</v>
      </c>
      <c r="C10255" s="3" t="s">
        <v>31103</v>
      </c>
      <c r="D10255" s="12" t="s">
        <v>36865</v>
      </c>
      <c r="E10255" s="6" t="str">
        <f t="shared" ref="E10255:E10318" si="533">HYPERLINK("http://www.ssc.wisc.edu/wlsresearch/documentation/waves/?wave=capigrad&amp;module=jkid","module=jkid")</f>
        <v>module=jkid</v>
      </c>
      <c r="F10255" s="6" t="str">
        <f t="shared" ref="F10255:F10318" si="534">HYPERLINK("http://www.ssc.wisc.edu/wlsresearch/documentation/waves/?wave=capisib&amp;module=kkid","module=kkid")</f>
        <v>module=kkid</v>
      </c>
    </row>
    <row r="10256" spans="1:6" ht="30" customHeight="1">
      <c r="A10256" s="3" t="s">
        <v>2</v>
      </c>
      <c r="B10256" s="3" t="s">
        <v>25232</v>
      </c>
      <c r="C10256" s="3" t="s">
        <v>31104</v>
      </c>
      <c r="D10256" s="12" t="s">
        <v>36866</v>
      </c>
      <c r="E10256" s="6" t="str">
        <f t="shared" si="533"/>
        <v>module=jkid</v>
      </c>
      <c r="F10256" s="6" t="str">
        <f t="shared" si="534"/>
        <v>module=kkid</v>
      </c>
    </row>
    <row r="10257" spans="1:6" ht="30" customHeight="1">
      <c r="A10257" s="3" t="s">
        <v>2</v>
      </c>
      <c r="B10257" s="3" t="s">
        <v>25233</v>
      </c>
      <c r="C10257" s="3" t="s">
        <v>31105</v>
      </c>
      <c r="D10257" s="12" t="s">
        <v>36867</v>
      </c>
      <c r="E10257" s="6" t="str">
        <f t="shared" si="533"/>
        <v>module=jkid</v>
      </c>
      <c r="F10257" s="6" t="str">
        <f t="shared" si="534"/>
        <v>module=kkid</v>
      </c>
    </row>
    <row r="10258" spans="1:6" ht="30" customHeight="1">
      <c r="A10258" s="3" t="s">
        <v>2</v>
      </c>
      <c r="B10258" s="3" t="s">
        <v>25234</v>
      </c>
      <c r="C10258" s="3" t="s">
        <v>31106</v>
      </c>
      <c r="D10258" s="12" t="s">
        <v>36868</v>
      </c>
      <c r="E10258" s="6" t="str">
        <f t="shared" si="533"/>
        <v>module=jkid</v>
      </c>
      <c r="F10258" s="6" t="str">
        <f t="shared" si="534"/>
        <v>module=kkid</v>
      </c>
    </row>
    <row r="10259" spans="1:6" ht="30" customHeight="1">
      <c r="A10259" s="3" t="s">
        <v>2</v>
      </c>
      <c r="B10259" s="3" t="s">
        <v>25235</v>
      </c>
      <c r="C10259" s="3" t="s">
        <v>31107</v>
      </c>
      <c r="D10259" s="12" t="s">
        <v>36869</v>
      </c>
      <c r="E10259" s="6" t="str">
        <f t="shared" si="533"/>
        <v>module=jkid</v>
      </c>
      <c r="F10259" s="6" t="str">
        <f t="shared" si="534"/>
        <v>module=kkid</v>
      </c>
    </row>
    <row r="10260" spans="1:6" ht="30" customHeight="1">
      <c r="A10260" s="3" t="s">
        <v>2</v>
      </c>
      <c r="B10260" s="3" t="s">
        <v>25236</v>
      </c>
      <c r="C10260" s="3" t="s">
        <v>31108</v>
      </c>
      <c r="D10260" s="12" t="s">
        <v>36870</v>
      </c>
      <c r="E10260" s="6" t="str">
        <f t="shared" si="533"/>
        <v>module=jkid</v>
      </c>
      <c r="F10260" s="6" t="str">
        <f t="shared" si="534"/>
        <v>module=kkid</v>
      </c>
    </row>
    <row r="10261" spans="1:6" ht="30" customHeight="1">
      <c r="A10261" s="3" t="s">
        <v>2</v>
      </c>
      <c r="B10261" s="3" t="s">
        <v>25237</v>
      </c>
      <c r="C10261" s="3" t="s">
        <v>31109</v>
      </c>
      <c r="D10261" s="12" t="s">
        <v>36871</v>
      </c>
      <c r="E10261" s="6" t="str">
        <f t="shared" si="533"/>
        <v>module=jkid</v>
      </c>
      <c r="F10261" s="6" t="str">
        <f t="shared" si="534"/>
        <v>module=kkid</v>
      </c>
    </row>
    <row r="10262" spans="1:6" ht="30" customHeight="1">
      <c r="A10262" s="3" t="s">
        <v>2</v>
      </c>
      <c r="B10262" s="3" t="s">
        <v>25238</v>
      </c>
      <c r="C10262" s="3" t="s">
        <v>31110</v>
      </c>
      <c r="D10262" s="12" t="s">
        <v>36872</v>
      </c>
      <c r="E10262" s="6" t="str">
        <f t="shared" si="533"/>
        <v>module=jkid</v>
      </c>
      <c r="F10262" s="6" t="str">
        <f t="shared" si="534"/>
        <v>module=kkid</v>
      </c>
    </row>
    <row r="10263" spans="1:6" ht="30" customHeight="1">
      <c r="A10263" s="3" t="s">
        <v>2</v>
      </c>
      <c r="B10263" s="3" t="s">
        <v>25239</v>
      </c>
      <c r="C10263" s="3" t="s">
        <v>31111</v>
      </c>
      <c r="D10263" s="12" t="s">
        <v>36873</v>
      </c>
      <c r="E10263" s="6" t="str">
        <f t="shared" si="533"/>
        <v>module=jkid</v>
      </c>
      <c r="F10263" s="6" t="str">
        <f t="shared" si="534"/>
        <v>module=kkid</v>
      </c>
    </row>
    <row r="10264" spans="1:6" ht="30" customHeight="1">
      <c r="A10264" s="3" t="s">
        <v>2</v>
      </c>
      <c r="B10264" s="3" t="s">
        <v>25240</v>
      </c>
      <c r="C10264" s="3" t="s">
        <v>31112</v>
      </c>
      <c r="D10264" s="12" t="s">
        <v>36874</v>
      </c>
      <c r="E10264" s="6" t="str">
        <f t="shared" si="533"/>
        <v>module=jkid</v>
      </c>
      <c r="F10264" s="6" t="str">
        <f t="shared" si="534"/>
        <v>module=kkid</v>
      </c>
    </row>
    <row r="10265" spans="1:6" ht="30" customHeight="1">
      <c r="A10265" s="3" t="s">
        <v>2</v>
      </c>
      <c r="B10265" s="3" t="s">
        <v>25241</v>
      </c>
      <c r="C10265" s="3" t="s">
        <v>31113</v>
      </c>
      <c r="D10265" s="12" t="s">
        <v>36875</v>
      </c>
      <c r="E10265" s="6" t="str">
        <f t="shared" si="533"/>
        <v>module=jkid</v>
      </c>
      <c r="F10265" s="6" t="str">
        <f t="shared" si="534"/>
        <v>module=kkid</v>
      </c>
    </row>
    <row r="10266" spans="1:6" ht="30" customHeight="1">
      <c r="A10266" s="3" t="s">
        <v>2</v>
      </c>
      <c r="B10266" s="3" t="s">
        <v>25242</v>
      </c>
      <c r="C10266" s="3" t="s">
        <v>31114</v>
      </c>
      <c r="D10266" s="12" t="s">
        <v>36876</v>
      </c>
      <c r="E10266" s="6" t="str">
        <f t="shared" si="533"/>
        <v>module=jkid</v>
      </c>
      <c r="F10266" s="6" t="str">
        <f t="shared" si="534"/>
        <v>module=kkid</v>
      </c>
    </row>
    <row r="10267" spans="1:6" ht="30" customHeight="1">
      <c r="A10267" s="3" t="s">
        <v>2</v>
      </c>
      <c r="B10267" s="3" t="s">
        <v>25243</v>
      </c>
      <c r="C10267" s="3" t="s">
        <v>31115</v>
      </c>
      <c r="D10267" s="12" t="s">
        <v>36877</v>
      </c>
      <c r="E10267" s="6" t="str">
        <f t="shared" si="533"/>
        <v>module=jkid</v>
      </c>
      <c r="F10267" s="6" t="str">
        <f t="shared" si="534"/>
        <v>module=kkid</v>
      </c>
    </row>
    <row r="10268" spans="1:6" ht="30" customHeight="1">
      <c r="A10268" s="3" t="s">
        <v>2</v>
      </c>
      <c r="B10268" s="3" t="s">
        <v>25244</v>
      </c>
      <c r="C10268" s="3" t="s">
        <v>31116</v>
      </c>
      <c r="D10268" s="12" t="s">
        <v>36878</v>
      </c>
      <c r="E10268" s="6" t="str">
        <f t="shared" si="533"/>
        <v>module=jkid</v>
      </c>
      <c r="F10268" s="6" t="str">
        <f t="shared" si="534"/>
        <v>module=kkid</v>
      </c>
    </row>
    <row r="10269" spans="1:6" ht="30" customHeight="1">
      <c r="A10269" s="3" t="s">
        <v>2</v>
      </c>
      <c r="B10269" s="3" t="s">
        <v>25245</v>
      </c>
      <c r="C10269" s="3" t="s">
        <v>31117</v>
      </c>
      <c r="D10269" s="12" t="s">
        <v>36879</v>
      </c>
      <c r="E10269" s="6" t="str">
        <f t="shared" si="533"/>
        <v>module=jkid</v>
      </c>
      <c r="F10269" s="6" t="str">
        <f t="shared" si="534"/>
        <v>module=kkid</v>
      </c>
    </row>
    <row r="10270" spans="1:6" ht="30" customHeight="1">
      <c r="A10270" s="3" t="s">
        <v>2</v>
      </c>
      <c r="B10270" s="3" t="s">
        <v>25246</v>
      </c>
      <c r="C10270" s="3" t="s">
        <v>31118</v>
      </c>
      <c r="D10270" s="12" t="s">
        <v>36880</v>
      </c>
      <c r="E10270" s="6" t="str">
        <f t="shared" si="533"/>
        <v>module=jkid</v>
      </c>
      <c r="F10270" s="6" t="str">
        <f t="shared" si="534"/>
        <v>module=kkid</v>
      </c>
    </row>
    <row r="10271" spans="1:6" ht="30" customHeight="1">
      <c r="A10271" s="3" t="s">
        <v>2</v>
      </c>
      <c r="B10271" s="3" t="s">
        <v>25247</v>
      </c>
      <c r="C10271" s="3" t="s">
        <v>31119</v>
      </c>
      <c r="D10271" s="12" t="s">
        <v>36881</v>
      </c>
      <c r="E10271" s="6" t="str">
        <f t="shared" si="533"/>
        <v>module=jkid</v>
      </c>
      <c r="F10271" s="6" t="str">
        <f t="shared" si="534"/>
        <v>module=kkid</v>
      </c>
    </row>
    <row r="10272" spans="1:6" ht="30" customHeight="1">
      <c r="A10272" s="3" t="s">
        <v>2</v>
      </c>
      <c r="B10272" s="3" t="s">
        <v>25248</v>
      </c>
      <c r="C10272" s="3" t="s">
        <v>31120</v>
      </c>
      <c r="D10272" s="12" t="s">
        <v>36882</v>
      </c>
      <c r="E10272" s="6" t="str">
        <f t="shared" si="533"/>
        <v>module=jkid</v>
      </c>
      <c r="F10272" s="6" t="str">
        <f t="shared" si="534"/>
        <v>module=kkid</v>
      </c>
    </row>
    <row r="10273" spans="1:6" ht="30" customHeight="1">
      <c r="A10273" s="3" t="s">
        <v>2</v>
      </c>
      <c r="B10273" s="3" t="s">
        <v>25249</v>
      </c>
      <c r="C10273" s="3" t="s">
        <v>31121</v>
      </c>
      <c r="D10273" s="12" t="s">
        <v>36883</v>
      </c>
      <c r="E10273" s="6" t="str">
        <f t="shared" si="533"/>
        <v>module=jkid</v>
      </c>
      <c r="F10273" s="6" t="str">
        <f t="shared" si="534"/>
        <v>module=kkid</v>
      </c>
    </row>
    <row r="10274" spans="1:6" ht="30" customHeight="1">
      <c r="A10274" s="3" t="s">
        <v>2</v>
      </c>
      <c r="B10274" s="3" t="s">
        <v>25250</v>
      </c>
      <c r="C10274" s="3" t="s">
        <v>31122</v>
      </c>
      <c r="D10274" s="12" t="s">
        <v>36884</v>
      </c>
      <c r="E10274" s="6" t="str">
        <f t="shared" si="533"/>
        <v>module=jkid</v>
      </c>
      <c r="F10274" s="6" t="str">
        <f t="shared" si="534"/>
        <v>module=kkid</v>
      </c>
    </row>
    <row r="10275" spans="1:6" ht="30" customHeight="1">
      <c r="A10275" s="3" t="s">
        <v>2</v>
      </c>
      <c r="B10275" s="3" t="s">
        <v>25251</v>
      </c>
      <c r="C10275" s="3" t="s">
        <v>31123</v>
      </c>
      <c r="D10275" s="12" t="s">
        <v>36885</v>
      </c>
      <c r="E10275" s="6" t="str">
        <f t="shared" si="533"/>
        <v>module=jkid</v>
      </c>
      <c r="F10275" s="6" t="str">
        <f t="shared" si="534"/>
        <v>module=kkid</v>
      </c>
    </row>
    <row r="10276" spans="1:6" ht="30" customHeight="1">
      <c r="A10276" s="3" t="s">
        <v>2</v>
      </c>
      <c r="B10276" s="3" t="s">
        <v>25252</v>
      </c>
      <c r="C10276" s="3" t="s">
        <v>31124</v>
      </c>
      <c r="D10276" s="12" t="s">
        <v>36886</v>
      </c>
      <c r="E10276" s="6" t="str">
        <f t="shared" si="533"/>
        <v>module=jkid</v>
      </c>
      <c r="F10276" s="6" t="str">
        <f t="shared" si="534"/>
        <v>module=kkid</v>
      </c>
    </row>
    <row r="10277" spans="1:6" ht="30" customHeight="1">
      <c r="A10277" s="3" t="s">
        <v>2</v>
      </c>
      <c r="B10277" s="3" t="s">
        <v>25253</v>
      </c>
      <c r="C10277" s="3" t="s">
        <v>31125</v>
      </c>
      <c r="D10277" s="12" t="s">
        <v>36887</v>
      </c>
      <c r="E10277" s="6" t="str">
        <f t="shared" si="533"/>
        <v>module=jkid</v>
      </c>
      <c r="F10277" s="6" t="str">
        <f t="shared" si="534"/>
        <v>module=kkid</v>
      </c>
    </row>
    <row r="10278" spans="1:6" ht="30" customHeight="1">
      <c r="A10278" s="3" t="s">
        <v>2</v>
      </c>
      <c r="B10278" s="3" t="s">
        <v>25254</v>
      </c>
      <c r="C10278" s="3" t="s">
        <v>31126</v>
      </c>
      <c r="D10278" s="12" t="s">
        <v>36888</v>
      </c>
      <c r="E10278" s="6" t="str">
        <f t="shared" si="533"/>
        <v>module=jkid</v>
      </c>
      <c r="F10278" s="6" t="str">
        <f t="shared" si="534"/>
        <v>module=kkid</v>
      </c>
    </row>
    <row r="10279" spans="1:6" ht="30" customHeight="1">
      <c r="A10279" s="3" t="s">
        <v>2</v>
      </c>
      <c r="B10279" s="3" t="s">
        <v>25255</v>
      </c>
      <c r="C10279" s="3" t="s">
        <v>31127</v>
      </c>
      <c r="D10279" s="12" t="s">
        <v>36889</v>
      </c>
      <c r="E10279" s="6" t="str">
        <f t="shared" si="533"/>
        <v>module=jkid</v>
      </c>
      <c r="F10279" s="6" t="str">
        <f t="shared" si="534"/>
        <v>module=kkid</v>
      </c>
    </row>
    <row r="10280" spans="1:6" ht="30" customHeight="1">
      <c r="A10280" s="3" t="s">
        <v>2</v>
      </c>
      <c r="B10280" s="3" t="s">
        <v>25256</v>
      </c>
      <c r="C10280" s="3" t="s">
        <v>31128</v>
      </c>
      <c r="D10280" s="12" t="s">
        <v>36890</v>
      </c>
      <c r="E10280" s="6" t="str">
        <f t="shared" si="533"/>
        <v>module=jkid</v>
      </c>
      <c r="F10280" s="6" t="str">
        <f t="shared" si="534"/>
        <v>module=kkid</v>
      </c>
    </row>
    <row r="10281" spans="1:6" ht="30" customHeight="1">
      <c r="A10281" s="3" t="s">
        <v>2</v>
      </c>
      <c r="B10281" s="3" t="s">
        <v>25257</v>
      </c>
      <c r="C10281" s="3" t="s">
        <v>31129</v>
      </c>
      <c r="D10281" s="12" t="s">
        <v>36891</v>
      </c>
      <c r="E10281" s="6" t="str">
        <f t="shared" si="533"/>
        <v>module=jkid</v>
      </c>
      <c r="F10281" s="6" t="str">
        <f t="shared" si="534"/>
        <v>module=kkid</v>
      </c>
    </row>
    <row r="10282" spans="1:6" ht="30" customHeight="1">
      <c r="A10282" s="3" t="s">
        <v>2</v>
      </c>
      <c r="B10282" s="3" t="s">
        <v>25258</v>
      </c>
      <c r="C10282" s="3" t="s">
        <v>31130</v>
      </c>
      <c r="D10282" s="12" t="s">
        <v>36892</v>
      </c>
      <c r="E10282" s="6" t="str">
        <f t="shared" si="533"/>
        <v>module=jkid</v>
      </c>
      <c r="F10282" s="6" t="str">
        <f t="shared" si="534"/>
        <v>module=kkid</v>
      </c>
    </row>
    <row r="10283" spans="1:6" ht="30" customHeight="1">
      <c r="A10283" s="3" t="s">
        <v>2</v>
      </c>
      <c r="B10283" s="3" t="s">
        <v>25259</v>
      </c>
      <c r="C10283" s="3" t="s">
        <v>31131</v>
      </c>
      <c r="D10283" s="12" t="s">
        <v>36893</v>
      </c>
      <c r="E10283" s="6" t="str">
        <f t="shared" si="533"/>
        <v>module=jkid</v>
      </c>
      <c r="F10283" s="6" t="str">
        <f t="shared" si="534"/>
        <v>module=kkid</v>
      </c>
    </row>
    <row r="10284" spans="1:6" ht="30" customHeight="1">
      <c r="A10284" s="3" t="s">
        <v>2</v>
      </c>
      <c r="B10284" s="3" t="s">
        <v>25260</v>
      </c>
      <c r="C10284" s="3" t="s">
        <v>31132</v>
      </c>
      <c r="D10284" s="12" t="s">
        <v>36894</v>
      </c>
      <c r="E10284" s="6" t="str">
        <f t="shared" si="533"/>
        <v>module=jkid</v>
      </c>
      <c r="F10284" s="6" t="str">
        <f t="shared" si="534"/>
        <v>module=kkid</v>
      </c>
    </row>
    <row r="10285" spans="1:6" ht="30" customHeight="1">
      <c r="A10285" s="3" t="s">
        <v>2</v>
      </c>
      <c r="B10285" s="3" t="s">
        <v>25261</v>
      </c>
      <c r="C10285" s="3" t="s">
        <v>31133</v>
      </c>
      <c r="D10285" s="12" t="s">
        <v>36895</v>
      </c>
      <c r="E10285" s="6" t="str">
        <f t="shared" si="533"/>
        <v>module=jkid</v>
      </c>
      <c r="F10285" s="6" t="str">
        <f t="shared" si="534"/>
        <v>module=kkid</v>
      </c>
    </row>
    <row r="10286" spans="1:6" ht="30" customHeight="1">
      <c r="A10286" s="3" t="s">
        <v>2</v>
      </c>
      <c r="B10286" s="3" t="s">
        <v>25262</v>
      </c>
      <c r="C10286" s="3" t="s">
        <v>31134</v>
      </c>
      <c r="D10286" s="12" t="s">
        <v>36896</v>
      </c>
      <c r="E10286" s="6" t="str">
        <f t="shared" si="533"/>
        <v>module=jkid</v>
      </c>
      <c r="F10286" s="6" t="str">
        <f t="shared" si="534"/>
        <v>module=kkid</v>
      </c>
    </row>
    <row r="10287" spans="1:6" ht="30" customHeight="1">
      <c r="A10287" s="3" t="s">
        <v>2</v>
      </c>
      <c r="B10287" s="3" t="s">
        <v>25263</v>
      </c>
      <c r="C10287" s="3" t="s">
        <v>31135</v>
      </c>
      <c r="D10287" s="12" t="s">
        <v>36897</v>
      </c>
      <c r="E10287" s="6" t="str">
        <f t="shared" si="533"/>
        <v>module=jkid</v>
      </c>
      <c r="F10287" s="6" t="str">
        <f t="shared" si="534"/>
        <v>module=kkid</v>
      </c>
    </row>
    <row r="10288" spans="1:6" ht="30" customHeight="1">
      <c r="A10288" s="3" t="s">
        <v>2</v>
      </c>
      <c r="B10288" s="3" t="s">
        <v>25264</v>
      </c>
      <c r="C10288" s="3" t="s">
        <v>31136</v>
      </c>
      <c r="D10288" s="12" t="s">
        <v>36898</v>
      </c>
      <c r="E10288" s="6" t="str">
        <f t="shared" si="533"/>
        <v>module=jkid</v>
      </c>
      <c r="F10288" s="6" t="str">
        <f t="shared" si="534"/>
        <v>module=kkid</v>
      </c>
    </row>
    <row r="10289" spans="1:6" ht="30" customHeight="1">
      <c r="A10289" s="3" t="s">
        <v>2</v>
      </c>
      <c r="B10289" s="3" t="s">
        <v>25265</v>
      </c>
      <c r="C10289" s="3" t="s">
        <v>31137</v>
      </c>
      <c r="D10289" s="12" t="s">
        <v>36899</v>
      </c>
      <c r="E10289" s="6" t="str">
        <f t="shared" si="533"/>
        <v>module=jkid</v>
      </c>
      <c r="F10289" s="6" t="str">
        <f t="shared" si="534"/>
        <v>module=kkid</v>
      </c>
    </row>
    <row r="10290" spans="1:6" ht="30" customHeight="1">
      <c r="A10290" s="3" t="s">
        <v>2</v>
      </c>
      <c r="B10290" s="3" t="s">
        <v>25266</v>
      </c>
      <c r="C10290" s="3" t="s">
        <v>31138</v>
      </c>
      <c r="D10290" s="12" t="s">
        <v>36900</v>
      </c>
      <c r="E10290" s="6" t="str">
        <f t="shared" si="533"/>
        <v>module=jkid</v>
      </c>
      <c r="F10290" s="6" t="str">
        <f t="shared" si="534"/>
        <v>module=kkid</v>
      </c>
    </row>
    <row r="10291" spans="1:6" ht="30" customHeight="1">
      <c r="A10291" s="3" t="s">
        <v>2</v>
      </c>
      <c r="B10291" s="3" t="s">
        <v>25267</v>
      </c>
      <c r="C10291" s="3" t="s">
        <v>31139</v>
      </c>
      <c r="D10291" s="12" t="s">
        <v>36901</v>
      </c>
      <c r="E10291" s="6" t="str">
        <f t="shared" si="533"/>
        <v>module=jkid</v>
      </c>
      <c r="F10291" s="6" t="str">
        <f t="shared" si="534"/>
        <v>module=kkid</v>
      </c>
    </row>
    <row r="10292" spans="1:6" ht="30" customHeight="1">
      <c r="A10292" s="3" t="s">
        <v>2</v>
      </c>
      <c r="B10292" s="3" t="s">
        <v>25268</v>
      </c>
      <c r="C10292" s="3" t="s">
        <v>31140</v>
      </c>
      <c r="D10292" s="12" t="s">
        <v>36902</v>
      </c>
      <c r="E10292" s="6" t="str">
        <f t="shared" si="533"/>
        <v>module=jkid</v>
      </c>
      <c r="F10292" s="6" t="str">
        <f t="shared" si="534"/>
        <v>module=kkid</v>
      </c>
    </row>
    <row r="10293" spans="1:6" ht="30" customHeight="1">
      <c r="A10293" s="3" t="s">
        <v>2</v>
      </c>
      <c r="B10293" s="3" t="s">
        <v>25269</v>
      </c>
      <c r="C10293" s="3" t="s">
        <v>31141</v>
      </c>
      <c r="D10293" s="12" t="s">
        <v>36903</v>
      </c>
      <c r="E10293" s="6" t="str">
        <f t="shared" si="533"/>
        <v>module=jkid</v>
      </c>
      <c r="F10293" s="6" t="str">
        <f t="shared" si="534"/>
        <v>module=kkid</v>
      </c>
    </row>
    <row r="10294" spans="1:6" ht="30" customHeight="1">
      <c r="A10294" s="3" t="s">
        <v>2</v>
      </c>
      <c r="B10294" s="3" t="s">
        <v>25270</v>
      </c>
      <c r="C10294" s="3" t="s">
        <v>31142</v>
      </c>
      <c r="D10294" s="12" t="s">
        <v>36904</v>
      </c>
      <c r="E10294" s="6" t="str">
        <f t="shared" si="533"/>
        <v>module=jkid</v>
      </c>
      <c r="F10294" s="6" t="str">
        <f t="shared" si="534"/>
        <v>module=kkid</v>
      </c>
    </row>
    <row r="10295" spans="1:6" ht="30" customHeight="1">
      <c r="A10295" s="3" t="s">
        <v>2</v>
      </c>
      <c r="B10295" s="3" t="s">
        <v>25271</v>
      </c>
      <c r="C10295" s="3" t="s">
        <v>31143</v>
      </c>
      <c r="D10295" s="12" t="s">
        <v>36905</v>
      </c>
      <c r="E10295" s="6" t="str">
        <f t="shared" si="533"/>
        <v>module=jkid</v>
      </c>
      <c r="F10295" s="6" t="str">
        <f t="shared" si="534"/>
        <v>module=kkid</v>
      </c>
    </row>
    <row r="10296" spans="1:6" ht="30" customHeight="1">
      <c r="A10296" s="3" t="s">
        <v>2</v>
      </c>
      <c r="B10296" s="3" t="s">
        <v>25272</v>
      </c>
      <c r="C10296" s="3" t="s">
        <v>31144</v>
      </c>
      <c r="D10296" s="12" t="s">
        <v>36906</v>
      </c>
      <c r="E10296" s="6" t="str">
        <f t="shared" si="533"/>
        <v>module=jkid</v>
      </c>
      <c r="F10296" s="6" t="str">
        <f t="shared" si="534"/>
        <v>module=kkid</v>
      </c>
    </row>
    <row r="10297" spans="1:6" ht="30" customHeight="1">
      <c r="A10297" s="3" t="s">
        <v>2</v>
      </c>
      <c r="B10297" s="3" t="s">
        <v>25273</v>
      </c>
      <c r="C10297" s="3" t="s">
        <v>31145</v>
      </c>
      <c r="D10297" s="12" t="s">
        <v>36907</v>
      </c>
      <c r="E10297" s="6" t="str">
        <f t="shared" si="533"/>
        <v>module=jkid</v>
      </c>
      <c r="F10297" s="6" t="str">
        <f t="shared" si="534"/>
        <v>module=kkid</v>
      </c>
    </row>
    <row r="10298" spans="1:6" ht="30" customHeight="1">
      <c r="A10298" s="3" t="s">
        <v>2</v>
      </c>
      <c r="B10298" s="3" t="s">
        <v>25274</v>
      </c>
      <c r="C10298" s="3" t="s">
        <v>31146</v>
      </c>
      <c r="D10298" s="12" t="s">
        <v>36908</v>
      </c>
      <c r="E10298" s="6" t="str">
        <f t="shared" si="533"/>
        <v>module=jkid</v>
      </c>
      <c r="F10298" s="6" t="str">
        <f t="shared" si="534"/>
        <v>module=kkid</v>
      </c>
    </row>
    <row r="10299" spans="1:6" ht="30" customHeight="1">
      <c r="A10299" s="3" t="s">
        <v>2</v>
      </c>
      <c r="B10299" s="3" t="s">
        <v>25275</v>
      </c>
      <c r="C10299" s="3" t="s">
        <v>31147</v>
      </c>
      <c r="D10299" s="12" t="s">
        <v>36909</v>
      </c>
      <c r="E10299" s="6" t="str">
        <f t="shared" si="533"/>
        <v>module=jkid</v>
      </c>
      <c r="F10299" s="6" t="str">
        <f t="shared" si="534"/>
        <v>module=kkid</v>
      </c>
    </row>
    <row r="10300" spans="1:6" ht="30" customHeight="1">
      <c r="A10300" s="3" t="s">
        <v>2</v>
      </c>
      <c r="B10300" s="3" t="s">
        <v>25276</v>
      </c>
      <c r="C10300" s="3" t="s">
        <v>31148</v>
      </c>
      <c r="D10300" s="12" t="s">
        <v>36910</v>
      </c>
      <c r="E10300" s="6" t="str">
        <f t="shared" si="533"/>
        <v>module=jkid</v>
      </c>
      <c r="F10300" s="6" t="str">
        <f t="shared" si="534"/>
        <v>module=kkid</v>
      </c>
    </row>
    <row r="10301" spans="1:6" ht="30" customHeight="1">
      <c r="A10301" s="3" t="s">
        <v>2</v>
      </c>
      <c r="B10301" s="3" t="s">
        <v>25277</v>
      </c>
      <c r="C10301" s="3" t="s">
        <v>31149</v>
      </c>
      <c r="D10301" s="12" t="s">
        <v>36911</v>
      </c>
      <c r="E10301" s="6" t="str">
        <f t="shared" si="533"/>
        <v>module=jkid</v>
      </c>
      <c r="F10301" s="6" t="str">
        <f t="shared" si="534"/>
        <v>module=kkid</v>
      </c>
    </row>
    <row r="10302" spans="1:6" ht="30" customHeight="1">
      <c r="A10302" s="3" t="s">
        <v>2</v>
      </c>
      <c r="B10302" s="3" t="s">
        <v>25278</v>
      </c>
      <c r="C10302" s="3" t="s">
        <v>31150</v>
      </c>
      <c r="D10302" s="12" t="s">
        <v>36912</v>
      </c>
      <c r="E10302" s="6" t="str">
        <f t="shared" si="533"/>
        <v>module=jkid</v>
      </c>
      <c r="F10302" s="6" t="str">
        <f t="shared" si="534"/>
        <v>module=kkid</v>
      </c>
    </row>
    <row r="10303" spans="1:6" ht="30" customHeight="1">
      <c r="A10303" s="3" t="s">
        <v>2</v>
      </c>
      <c r="B10303" s="3" t="s">
        <v>25279</v>
      </c>
      <c r="C10303" s="3" t="s">
        <v>31151</v>
      </c>
      <c r="D10303" s="12" t="s">
        <v>36913</v>
      </c>
      <c r="E10303" s="6" t="str">
        <f t="shared" si="533"/>
        <v>module=jkid</v>
      </c>
      <c r="F10303" s="6" t="str">
        <f t="shared" si="534"/>
        <v>module=kkid</v>
      </c>
    </row>
    <row r="10304" spans="1:6" ht="30" customHeight="1">
      <c r="A10304" s="3" t="s">
        <v>2</v>
      </c>
      <c r="B10304" s="3" t="s">
        <v>25280</v>
      </c>
      <c r="C10304" s="3" t="s">
        <v>31152</v>
      </c>
      <c r="D10304" s="12" t="s">
        <v>36914</v>
      </c>
      <c r="E10304" s="6" t="str">
        <f t="shared" si="533"/>
        <v>module=jkid</v>
      </c>
      <c r="F10304" s="6" t="str">
        <f t="shared" si="534"/>
        <v>module=kkid</v>
      </c>
    </row>
    <row r="10305" spans="1:6" ht="30" customHeight="1">
      <c r="A10305" s="3" t="s">
        <v>2</v>
      </c>
      <c r="B10305" s="3" t="s">
        <v>25281</v>
      </c>
      <c r="C10305" s="3" t="s">
        <v>31153</v>
      </c>
      <c r="D10305" s="12" t="s">
        <v>36915</v>
      </c>
      <c r="E10305" s="6" t="str">
        <f t="shared" si="533"/>
        <v>module=jkid</v>
      </c>
      <c r="F10305" s="6" t="str">
        <f t="shared" si="534"/>
        <v>module=kkid</v>
      </c>
    </row>
    <row r="10306" spans="1:6" ht="30" customHeight="1">
      <c r="A10306" s="3" t="s">
        <v>2</v>
      </c>
      <c r="B10306" s="3" t="s">
        <v>25282</v>
      </c>
      <c r="C10306" s="3" t="s">
        <v>31154</v>
      </c>
      <c r="D10306" s="12" t="s">
        <v>36916</v>
      </c>
      <c r="E10306" s="6" t="str">
        <f t="shared" si="533"/>
        <v>module=jkid</v>
      </c>
      <c r="F10306" s="6" t="str">
        <f t="shared" si="534"/>
        <v>module=kkid</v>
      </c>
    </row>
    <row r="10307" spans="1:6" ht="30" customHeight="1">
      <c r="A10307" s="3" t="s">
        <v>2</v>
      </c>
      <c r="B10307" s="3" t="s">
        <v>25283</v>
      </c>
      <c r="C10307" s="3" t="s">
        <v>31155</v>
      </c>
      <c r="D10307" s="12" t="s">
        <v>36917</v>
      </c>
      <c r="E10307" s="6" t="str">
        <f t="shared" si="533"/>
        <v>module=jkid</v>
      </c>
      <c r="F10307" s="6" t="str">
        <f t="shared" si="534"/>
        <v>module=kkid</v>
      </c>
    </row>
    <row r="10308" spans="1:6" ht="30" customHeight="1">
      <c r="A10308" s="3" t="s">
        <v>2</v>
      </c>
      <c r="B10308" s="3" t="s">
        <v>25284</v>
      </c>
      <c r="C10308" s="3" t="s">
        <v>31156</v>
      </c>
      <c r="D10308" s="12" t="s">
        <v>36918</v>
      </c>
      <c r="E10308" s="6" t="str">
        <f t="shared" si="533"/>
        <v>module=jkid</v>
      </c>
      <c r="F10308" s="6" t="str">
        <f t="shared" si="534"/>
        <v>module=kkid</v>
      </c>
    </row>
    <row r="10309" spans="1:6" ht="30" customHeight="1">
      <c r="A10309" s="3" t="s">
        <v>2</v>
      </c>
      <c r="B10309" s="3" t="s">
        <v>25285</v>
      </c>
      <c r="C10309" s="3" t="s">
        <v>31157</v>
      </c>
      <c r="D10309" s="12" t="s">
        <v>36919</v>
      </c>
      <c r="E10309" s="6" t="str">
        <f t="shared" si="533"/>
        <v>module=jkid</v>
      </c>
      <c r="F10309" s="6" t="str">
        <f t="shared" si="534"/>
        <v>module=kkid</v>
      </c>
    </row>
    <row r="10310" spans="1:6" ht="30" customHeight="1">
      <c r="A10310" s="3" t="s">
        <v>2</v>
      </c>
      <c r="B10310" s="3" t="s">
        <v>25286</v>
      </c>
      <c r="C10310" s="3" t="s">
        <v>31158</v>
      </c>
      <c r="D10310" s="12" t="s">
        <v>36920</v>
      </c>
      <c r="E10310" s="6" t="str">
        <f t="shared" si="533"/>
        <v>module=jkid</v>
      </c>
      <c r="F10310" s="6" t="str">
        <f t="shared" si="534"/>
        <v>module=kkid</v>
      </c>
    </row>
    <row r="10311" spans="1:6" ht="30" customHeight="1">
      <c r="A10311" s="3" t="s">
        <v>2</v>
      </c>
      <c r="B10311" s="3" t="s">
        <v>25287</v>
      </c>
      <c r="C10311" s="3" t="s">
        <v>31159</v>
      </c>
      <c r="D10311" s="12" t="s">
        <v>36921</v>
      </c>
      <c r="E10311" s="6" t="str">
        <f t="shared" si="533"/>
        <v>module=jkid</v>
      </c>
      <c r="F10311" s="6" t="str">
        <f t="shared" si="534"/>
        <v>module=kkid</v>
      </c>
    </row>
    <row r="10312" spans="1:6" ht="30" customHeight="1">
      <c r="A10312" s="3" t="s">
        <v>2</v>
      </c>
      <c r="B10312" s="3" t="s">
        <v>25288</v>
      </c>
      <c r="C10312" s="3" t="s">
        <v>31160</v>
      </c>
      <c r="D10312" s="12" t="s">
        <v>36922</v>
      </c>
      <c r="E10312" s="6" t="str">
        <f t="shared" si="533"/>
        <v>module=jkid</v>
      </c>
      <c r="F10312" s="6" t="str">
        <f t="shared" si="534"/>
        <v>module=kkid</v>
      </c>
    </row>
    <row r="10313" spans="1:6" ht="30" customHeight="1">
      <c r="A10313" s="3" t="s">
        <v>2</v>
      </c>
      <c r="B10313" s="3" t="s">
        <v>25289</v>
      </c>
      <c r="C10313" s="3" t="s">
        <v>31161</v>
      </c>
      <c r="D10313" s="12" t="s">
        <v>36923</v>
      </c>
      <c r="E10313" s="6" t="str">
        <f t="shared" si="533"/>
        <v>module=jkid</v>
      </c>
      <c r="F10313" s="6" t="str">
        <f t="shared" si="534"/>
        <v>module=kkid</v>
      </c>
    </row>
    <row r="10314" spans="1:6" ht="30" customHeight="1">
      <c r="A10314" s="3" t="s">
        <v>2</v>
      </c>
      <c r="B10314" s="3" t="s">
        <v>25290</v>
      </c>
      <c r="C10314" s="3" t="s">
        <v>31162</v>
      </c>
      <c r="D10314" s="12" t="s">
        <v>36924</v>
      </c>
      <c r="E10314" s="6" t="str">
        <f t="shared" si="533"/>
        <v>module=jkid</v>
      </c>
      <c r="F10314" s="6" t="str">
        <f t="shared" si="534"/>
        <v>module=kkid</v>
      </c>
    </row>
    <row r="10315" spans="1:6" ht="30" customHeight="1">
      <c r="A10315" s="3" t="s">
        <v>2</v>
      </c>
      <c r="B10315" s="3" t="s">
        <v>25291</v>
      </c>
      <c r="C10315" s="3" t="s">
        <v>31163</v>
      </c>
      <c r="D10315" s="12" t="s">
        <v>36925</v>
      </c>
      <c r="E10315" s="6" t="str">
        <f t="shared" si="533"/>
        <v>module=jkid</v>
      </c>
      <c r="F10315" s="6" t="str">
        <f t="shared" si="534"/>
        <v>module=kkid</v>
      </c>
    </row>
    <row r="10316" spans="1:6" ht="30" customHeight="1">
      <c r="A10316" s="3" t="s">
        <v>2</v>
      </c>
      <c r="B10316" s="3" t="s">
        <v>25292</v>
      </c>
      <c r="C10316" s="3" t="s">
        <v>31164</v>
      </c>
      <c r="D10316" s="12" t="s">
        <v>36926</v>
      </c>
      <c r="E10316" s="6" t="str">
        <f t="shared" si="533"/>
        <v>module=jkid</v>
      </c>
      <c r="F10316" s="6" t="str">
        <f t="shared" si="534"/>
        <v>module=kkid</v>
      </c>
    </row>
    <row r="10317" spans="1:6" ht="30" customHeight="1">
      <c r="A10317" s="3" t="s">
        <v>2</v>
      </c>
      <c r="B10317" s="3" t="s">
        <v>25293</v>
      </c>
      <c r="C10317" s="3" t="s">
        <v>31165</v>
      </c>
      <c r="D10317" s="12" t="s">
        <v>36927</v>
      </c>
      <c r="E10317" s="6" t="str">
        <f t="shared" si="533"/>
        <v>module=jkid</v>
      </c>
      <c r="F10317" s="6" t="str">
        <f t="shared" si="534"/>
        <v>module=kkid</v>
      </c>
    </row>
    <row r="10318" spans="1:6" ht="30" customHeight="1">
      <c r="A10318" s="3" t="s">
        <v>2</v>
      </c>
      <c r="B10318" s="3" t="s">
        <v>25294</v>
      </c>
      <c r="C10318" s="3" t="s">
        <v>31166</v>
      </c>
      <c r="D10318" s="12" t="s">
        <v>36928</v>
      </c>
      <c r="E10318" s="6" t="str">
        <f t="shared" si="533"/>
        <v>module=jkid</v>
      </c>
      <c r="F10318" s="6" t="str">
        <f t="shared" si="534"/>
        <v>module=kkid</v>
      </c>
    </row>
    <row r="10319" spans="1:6" ht="30" customHeight="1">
      <c r="A10319" s="3" t="s">
        <v>2</v>
      </c>
      <c r="B10319" s="3" t="s">
        <v>25295</v>
      </c>
      <c r="C10319" s="3" t="s">
        <v>31167</v>
      </c>
      <c r="D10319" s="12" t="s">
        <v>36929</v>
      </c>
      <c r="E10319" s="6" t="str">
        <f t="shared" ref="E10319:E10382" si="535">HYPERLINK("http://www.ssc.wisc.edu/wlsresearch/documentation/waves/?wave=capigrad&amp;module=jkid","module=jkid")</f>
        <v>module=jkid</v>
      </c>
      <c r="F10319" s="6" t="str">
        <f t="shared" ref="F10319:F10382" si="536">HYPERLINK("http://www.ssc.wisc.edu/wlsresearch/documentation/waves/?wave=capisib&amp;module=kkid","module=kkid")</f>
        <v>module=kkid</v>
      </c>
    </row>
    <row r="10320" spans="1:6" ht="30" customHeight="1">
      <c r="A10320" s="3" t="s">
        <v>2</v>
      </c>
      <c r="B10320" s="3" t="s">
        <v>25296</v>
      </c>
      <c r="C10320" s="3" t="s">
        <v>31168</v>
      </c>
      <c r="D10320" s="12" t="s">
        <v>36930</v>
      </c>
      <c r="E10320" s="6" t="str">
        <f t="shared" si="535"/>
        <v>module=jkid</v>
      </c>
      <c r="F10320" s="6" t="str">
        <f t="shared" si="536"/>
        <v>module=kkid</v>
      </c>
    </row>
    <row r="10321" spans="1:6" ht="30" customHeight="1">
      <c r="A10321" s="3" t="s">
        <v>2</v>
      </c>
      <c r="B10321" s="3" t="s">
        <v>25297</v>
      </c>
      <c r="C10321" s="3" t="s">
        <v>31169</v>
      </c>
      <c r="D10321" s="12" t="s">
        <v>36931</v>
      </c>
      <c r="E10321" s="6" t="str">
        <f t="shared" si="535"/>
        <v>module=jkid</v>
      </c>
      <c r="F10321" s="6" t="str">
        <f t="shared" si="536"/>
        <v>module=kkid</v>
      </c>
    </row>
    <row r="10322" spans="1:6" ht="30" customHeight="1">
      <c r="A10322" s="3" t="s">
        <v>2</v>
      </c>
      <c r="B10322" s="3" t="s">
        <v>25298</v>
      </c>
      <c r="C10322" s="3" t="s">
        <v>31170</v>
      </c>
      <c r="D10322" s="12" t="s">
        <v>36932</v>
      </c>
      <c r="E10322" s="6" t="str">
        <f t="shared" si="535"/>
        <v>module=jkid</v>
      </c>
      <c r="F10322" s="6" t="str">
        <f t="shared" si="536"/>
        <v>module=kkid</v>
      </c>
    </row>
    <row r="10323" spans="1:6" ht="30" customHeight="1">
      <c r="A10323" s="3" t="s">
        <v>2</v>
      </c>
      <c r="B10323" s="3" t="s">
        <v>25299</v>
      </c>
      <c r="C10323" s="3" t="s">
        <v>31171</v>
      </c>
      <c r="D10323" s="12" t="s">
        <v>36933</v>
      </c>
      <c r="E10323" s="6" t="str">
        <f t="shared" si="535"/>
        <v>module=jkid</v>
      </c>
      <c r="F10323" s="6" t="str">
        <f t="shared" si="536"/>
        <v>module=kkid</v>
      </c>
    </row>
    <row r="10324" spans="1:6" ht="30" customHeight="1">
      <c r="A10324" s="3" t="s">
        <v>2</v>
      </c>
      <c r="B10324" s="3" t="s">
        <v>25300</v>
      </c>
      <c r="C10324" s="3" t="s">
        <v>31172</v>
      </c>
      <c r="D10324" s="12" t="s">
        <v>36934</v>
      </c>
      <c r="E10324" s="6" t="str">
        <f t="shared" si="535"/>
        <v>module=jkid</v>
      </c>
      <c r="F10324" s="6" t="str">
        <f t="shared" si="536"/>
        <v>module=kkid</v>
      </c>
    </row>
    <row r="10325" spans="1:6" ht="30" customHeight="1">
      <c r="A10325" s="3" t="s">
        <v>2</v>
      </c>
      <c r="B10325" s="3" t="s">
        <v>25301</v>
      </c>
      <c r="C10325" s="3" t="s">
        <v>31173</v>
      </c>
      <c r="D10325" s="12" t="s">
        <v>36935</v>
      </c>
      <c r="E10325" s="6" t="str">
        <f t="shared" si="535"/>
        <v>module=jkid</v>
      </c>
      <c r="F10325" s="6" t="str">
        <f t="shared" si="536"/>
        <v>module=kkid</v>
      </c>
    </row>
    <row r="10326" spans="1:6" ht="30" customHeight="1">
      <c r="A10326" s="3" t="s">
        <v>2</v>
      </c>
      <c r="B10326" s="3" t="s">
        <v>25302</v>
      </c>
      <c r="C10326" s="3" t="s">
        <v>31174</v>
      </c>
      <c r="D10326" s="12" t="s">
        <v>36936</v>
      </c>
      <c r="E10326" s="6" t="str">
        <f t="shared" si="535"/>
        <v>module=jkid</v>
      </c>
      <c r="F10326" s="6" t="str">
        <f t="shared" si="536"/>
        <v>module=kkid</v>
      </c>
    </row>
    <row r="10327" spans="1:6" ht="30" customHeight="1">
      <c r="A10327" s="3" t="s">
        <v>2</v>
      </c>
      <c r="B10327" s="3" t="s">
        <v>25303</v>
      </c>
      <c r="C10327" s="3" t="s">
        <v>31175</v>
      </c>
      <c r="D10327" s="12" t="s">
        <v>36937</v>
      </c>
      <c r="E10327" s="6" t="str">
        <f t="shared" si="535"/>
        <v>module=jkid</v>
      </c>
      <c r="F10327" s="6" t="str">
        <f t="shared" si="536"/>
        <v>module=kkid</v>
      </c>
    </row>
    <row r="10328" spans="1:6" ht="30" customHeight="1">
      <c r="A10328" s="3" t="s">
        <v>2</v>
      </c>
      <c r="B10328" s="3" t="s">
        <v>25304</v>
      </c>
      <c r="C10328" s="3" t="s">
        <v>31176</v>
      </c>
      <c r="D10328" s="12" t="s">
        <v>36938</v>
      </c>
      <c r="E10328" s="6" t="str">
        <f t="shared" si="535"/>
        <v>module=jkid</v>
      </c>
      <c r="F10328" s="6" t="str">
        <f t="shared" si="536"/>
        <v>module=kkid</v>
      </c>
    </row>
    <row r="10329" spans="1:6" ht="30" customHeight="1">
      <c r="A10329" s="3" t="s">
        <v>2</v>
      </c>
      <c r="B10329" s="3" t="s">
        <v>25305</v>
      </c>
      <c r="C10329" s="3" t="s">
        <v>31177</v>
      </c>
      <c r="D10329" s="12" t="s">
        <v>36939</v>
      </c>
      <c r="E10329" s="6" t="str">
        <f t="shared" si="535"/>
        <v>module=jkid</v>
      </c>
      <c r="F10329" s="6" t="str">
        <f t="shared" si="536"/>
        <v>module=kkid</v>
      </c>
    </row>
    <row r="10330" spans="1:6" ht="30" customHeight="1">
      <c r="A10330" s="3" t="s">
        <v>2</v>
      </c>
      <c r="B10330" s="3" t="s">
        <v>25306</v>
      </c>
      <c r="C10330" s="3" t="s">
        <v>31178</v>
      </c>
      <c r="D10330" s="12" t="s">
        <v>36940</v>
      </c>
      <c r="E10330" s="6" t="str">
        <f t="shared" si="535"/>
        <v>module=jkid</v>
      </c>
      <c r="F10330" s="6" t="str">
        <f t="shared" si="536"/>
        <v>module=kkid</v>
      </c>
    </row>
    <row r="10331" spans="1:6" ht="30" customHeight="1">
      <c r="A10331" s="3" t="s">
        <v>2</v>
      </c>
      <c r="B10331" s="3" t="s">
        <v>25307</v>
      </c>
      <c r="C10331" s="3" t="s">
        <v>31179</v>
      </c>
      <c r="D10331" s="12" t="s">
        <v>36941</v>
      </c>
      <c r="E10331" s="6" t="str">
        <f t="shared" si="535"/>
        <v>module=jkid</v>
      </c>
      <c r="F10331" s="6" t="str">
        <f t="shared" si="536"/>
        <v>module=kkid</v>
      </c>
    </row>
    <row r="10332" spans="1:6" ht="30" customHeight="1">
      <c r="A10332" s="3" t="s">
        <v>2</v>
      </c>
      <c r="B10332" s="3" t="s">
        <v>25308</v>
      </c>
      <c r="C10332" s="3" t="s">
        <v>31180</v>
      </c>
      <c r="D10332" s="12" t="s">
        <v>36942</v>
      </c>
      <c r="E10332" s="6" t="str">
        <f t="shared" si="535"/>
        <v>module=jkid</v>
      </c>
      <c r="F10332" s="6" t="str">
        <f t="shared" si="536"/>
        <v>module=kkid</v>
      </c>
    </row>
    <row r="10333" spans="1:6" ht="30" customHeight="1">
      <c r="A10333" s="3" t="s">
        <v>2</v>
      </c>
      <c r="B10333" s="3" t="s">
        <v>25309</v>
      </c>
      <c r="C10333" s="3" t="s">
        <v>31181</v>
      </c>
      <c r="D10333" s="12" t="s">
        <v>36943</v>
      </c>
      <c r="E10333" s="6" t="str">
        <f t="shared" si="535"/>
        <v>module=jkid</v>
      </c>
      <c r="F10333" s="6" t="str">
        <f t="shared" si="536"/>
        <v>module=kkid</v>
      </c>
    </row>
    <row r="10334" spans="1:6" ht="30" customHeight="1">
      <c r="A10334" s="3" t="s">
        <v>2</v>
      </c>
      <c r="B10334" s="3" t="s">
        <v>25310</v>
      </c>
      <c r="C10334" s="3" t="s">
        <v>31182</v>
      </c>
      <c r="D10334" s="12" t="s">
        <v>36944</v>
      </c>
      <c r="E10334" s="6" t="str">
        <f t="shared" si="535"/>
        <v>module=jkid</v>
      </c>
      <c r="F10334" s="6" t="str">
        <f t="shared" si="536"/>
        <v>module=kkid</v>
      </c>
    </row>
    <row r="10335" spans="1:6" ht="30" customHeight="1">
      <c r="A10335" s="3" t="s">
        <v>2</v>
      </c>
      <c r="B10335" s="3" t="s">
        <v>25311</v>
      </c>
      <c r="C10335" s="3" t="s">
        <v>31183</v>
      </c>
      <c r="D10335" s="12" t="s">
        <v>36945</v>
      </c>
      <c r="E10335" s="6" t="str">
        <f t="shared" si="535"/>
        <v>module=jkid</v>
      </c>
      <c r="F10335" s="6" t="str">
        <f t="shared" si="536"/>
        <v>module=kkid</v>
      </c>
    </row>
    <row r="10336" spans="1:6" ht="30" customHeight="1">
      <c r="A10336" s="3" t="s">
        <v>2</v>
      </c>
      <c r="B10336" s="3" t="s">
        <v>25312</v>
      </c>
      <c r="C10336" s="3" t="s">
        <v>31184</v>
      </c>
      <c r="D10336" s="12" t="s">
        <v>36946</v>
      </c>
      <c r="E10336" s="6" t="str">
        <f t="shared" si="535"/>
        <v>module=jkid</v>
      </c>
      <c r="F10336" s="6" t="str">
        <f t="shared" si="536"/>
        <v>module=kkid</v>
      </c>
    </row>
    <row r="10337" spans="1:6" ht="30" customHeight="1">
      <c r="A10337" s="3" t="s">
        <v>2</v>
      </c>
      <c r="B10337" s="3" t="s">
        <v>25313</v>
      </c>
      <c r="C10337" s="3" t="s">
        <v>31185</v>
      </c>
      <c r="D10337" s="12" t="s">
        <v>36947</v>
      </c>
      <c r="E10337" s="6" t="str">
        <f t="shared" si="535"/>
        <v>module=jkid</v>
      </c>
      <c r="F10337" s="6" t="str">
        <f t="shared" si="536"/>
        <v>module=kkid</v>
      </c>
    </row>
    <row r="10338" spans="1:6" ht="30" customHeight="1">
      <c r="A10338" s="3" t="s">
        <v>2</v>
      </c>
      <c r="B10338" s="3" t="s">
        <v>25314</v>
      </c>
      <c r="C10338" s="3" t="s">
        <v>31186</v>
      </c>
      <c r="D10338" s="12" t="s">
        <v>36948</v>
      </c>
      <c r="E10338" s="6" t="str">
        <f t="shared" si="535"/>
        <v>module=jkid</v>
      </c>
      <c r="F10338" s="6" t="str">
        <f t="shared" si="536"/>
        <v>module=kkid</v>
      </c>
    </row>
    <row r="10339" spans="1:6" ht="30" customHeight="1">
      <c r="A10339" s="3" t="s">
        <v>2</v>
      </c>
      <c r="B10339" s="3" t="s">
        <v>25315</v>
      </c>
      <c r="C10339" s="3" t="s">
        <v>31187</v>
      </c>
      <c r="D10339" s="12" t="s">
        <v>36949</v>
      </c>
      <c r="E10339" s="6" t="str">
        <f t="shared" si="535"/>
        <v>module=jkid</v>
      </c>
      <c r="F10339" s="6" t="str">
        <f t="shared" si="536"/>
        <v>module=kkid</v>
      </c>
    </row>
    <row r="10340" spans="1:6" ht="30" customHeight="1">
      <c r="A10340" s="3" t="s">
        <v>2</v>
      </c>
      <c r="B10340" s="3" t="s">
        <v>25316</v>
      </c>
      <c r="C10340" s="3" t="s">
        <v>31188</v>
      </c>
      <c r="D10340" s="12" t="s">
        <v>36950</v>
      </c>
      <c r="E10340" s="6" t="str">
        <f t="shared" si="535"/>
        <v>module=jkid</v>
      </c>
      <c r="F10340" s="6" t="str">
        <f t="shared" si="536"/>
        <v>module=kkid</v>
      </c>
    </row>
    <row r="10341" spans="1:6" ht="30" customHeight="1">
      <c r="A10341" s="3" t="s">
        <v>2</v>
      </c>
      <c r="B10341" s="3" t="s">
        <v>25317</v>
      </c>
      <c r="C10341" s="3" t="s">
        <v>31189</v>
      </c>
      <c r="D10341" s="12" t="s">
        <v>36951</v>
      </c>
      <c r="E10341" s="6" t="str">
        <f t="shared" si="535"/>
        <v>module=jkid</v>
      </c>
      <c r="F10341" s="6" t="str">
        <f t="shared" si="536"/>
        <v>module=kkid</v>
      </c>
    </row>
    <row r="10342" spans="1:6" ht="30" customHeight="1">
      <c r="A10342" s="3" t="s">
        <v>2</v>
      </c>
      <c r="B10342" s="3" t="s">
        <v>25318</v>
      </c>
      <c r="C10342" s="3" t="s">
        <v>31190</v>
      </c>
      <c r="D10342" s="12" t="s">
        <v>36952</v>
      </c>
      <c r="E10342" s="6" t="str">
        <f t="shared" si="535"/>
        <v>module=jkid</v>
      </c>
      <c r="F10342" s="6" t="str">
        <f t="shared" si="536"/>
        <v>module=kkid</v>
      </c>
    </row>
    <row r="10343" spans="1:6" ht="30" customHeight="1">
      <c r="A10343" s="3" t="s">
        <v>2</v>
      </c>
      <c r="B10343" s="3" t="s">
        <v>25319</v>
      </c>
      <c r="C10343" s="3" t="s">
        <v>31191</v>
      </c>
      <c r="D10343" s="12" t="s">
        <v>36953</v>
      </c>
      <c r="E10343" s="6" t="str">
        <f t="shared" si="535"/>
        <v>module=jkid</v>
      </c>
      <c r="F10343" s="6" t="str">
        <f t="shared" si="536"/>
        <v>module=kkid</v>
      </c>
    </row>
    <row r="10344" spans="1:6" ht="30" customHeight="1">
      <c r="A10344" s="3" t="s">
        <v>2</v>
      </c>
      <c r="B10344" s="3" t="s">
        <v>25320</v>
      </c>
      <c r="C10344" s="3" t="s">
        <v>31192</v>
      </c>
      <c r="D10344" s="12" t="s">
        <v>36954</v>
      </c>
      <c r="E10344" s="6" t="str">
        <f t="shared" si="535"/>
        <v>module=jkid</v>
      </c>
      <c r="F10344" s="6" t="str">
        <f t="shared" si="536"/>
        <v>module=kkid</v>
      </c>
    </row>
    <row r="10345" spans="1:6" ht="30" customHeight="1">
      <c r="A10345" s="3" t="s">
        <v>2</v>
      </c>
      <c r="B10345" s="3" t="s">
        <v>25321</v>
      </c>
      <c r="C10345" s="3" t="s">
        <v>31193</v>
      </c>
      <c r="D10345" s="12" t="s">
        <v>36955</v>
      </c>
      <c r="E10345" s="6" t="str">
        <f t="shared" si="535"/>
        <v>module=jkid</v>
      </c>
      <c r="F10345" s="6" t="str">
        <f t="shared" si="536"/>
        <v>module=kkid</v>
      </c>
    </row>
    <row r="10346" spans="1:6" ht="30" customHeight="1">
      <c r="A10346" s="3" t="s">
        <v>2</v>
      </c>
      <c r="B10346" s="3" t="s">
        <v>25322</v>
      </c>
      <c r="C10346" s="3" t="s">
        <v>31194</v>
      </c>
      <c r="D10346" s="12" t="s">
        <v>36956</v>
      </c>
      <c r="E10346" s="6" t="str">
        <f t="shared" si="535"/>
        <v>module=jkid</v>
      </c>
      <c r="F10346" s="6" t="str">
        <f t="shared" si="536"/>
        <v>module=kkid</v>
      </c>
    </row>
    <row r="10347" spans="1:6" ht="30" customHeight="1">
      <c r="A10347" s="3" t="s">
        <v>2</v>
      </c>
      <c r="B10347" s="3" t="s">
        <v>25323</v>
      </c>
      <c r="C10347" s="3" t="s">
        <v>31195</v>
      </c>
      <c r="D10347" s="12" t="s">
        <v>36957</v>
      </c>
      <c r="E10347" s="6" t="str">
        <f t="shared" si="535"/>
        <v>module=jkid</v>
      </c>
      <c r="F10347" s="6" t="str">
        <f t="shared" si="536"/>
        <v>module=kkid</v>
      </c>
    </row>
    <row r="10348" spans="1:6" ht="30" customHeight="1">
      <c r="A10348" s="3" t="s">
        <v>2</v>
      </c>
      <c r="B10348" s="3" t="s">
        <v>25324</v>
      </c>
      <c r="C10348" s="3" t="s">
        <v>31196</v>
      </c>
      <c r="D10348" s="12" t="s">
        <v>36958</v>
      </c>
      <c r="E10348" s="6" t="str">
        <f t="shared" si="535"/>
        <v>module=jkid</v>
      </c>
      <c r="F10348" s="6" t="str">
        <f t="shared" si="536"/>
        <v>module=kkid</v>
      </c>
    </row>
    <row r="10349" spans="1:6" ht="30" customHeight="1">
      <c r="A10349" s="3" t="s">
        <v>2</v>
      </c>
      <c r="B10349" s="3" t="s">
        <v>25325</v>
      </c>
      <c r="C10349" s="3" t="s">
        <v>31197</v>
      </c>
      <c r="D10349" s="12" t="s">
        <v>36959</v>
      </c>
      <c r="E10349" s="6" t="str">
        <f t="shared" si="535"/>
        <v>module=jkid</v>
      </c>
      <c r="F10349" s="6" t="str">
        <f t="shared" si="536"/>
        <v>module=kkid</v>
      </c>
    </row>
    <row r="10350" spans="1:6" ht="30" customHeight="1">
      <c r="A10350" s="3" t="s">
        <v>2</v>
      </c>
      <c r="B10350" s="3" t="s">
        <v>25326</v>
      </c>
      <c r="C10350" s="3" t="s">
        <v>31198</v>
      </c>
      <c r="D10350" s="12" t="s">
        <v>36960</v>
      </c>
      <c r="E10350" s="6" t="str">
        <f t="shared" si="535"/>
        <v>module=jkid</v>
      </c>
      <c r="F10350" s="6" t="str">
        <f t="shared" si="536"/>
        <v>module=kkid</v>
      </c>
    </row>
    <row r="10351" spans="1:6" ht="30" customHeight="1">
      <c r="A10351" s="3" t="s">
        <v>2</v>
      </c>
      <c r="B10351" s="3" t="s">
        <v>25327</v>
      </c>
      <c r="C10351" s="3" t="s">
        <v>31199</v>
      </c>
      <c r="D10351" s="12" t="s">
        <v>36961</v>
      </c>
      <c r="E10351" s="6" t="str">
        <f t="shared" si="535"/>
        <v>module=jkid</v>
      </c>
      <c r="F10351" s="6" t="str">
        <f t="shared" si="536"/>
        <v>module=kkid</v>
      </c>
    </row>
    <row r="10352" spans="1:6" ht="30" customHeight="1">
      <c r="A10352" s="3" t="s">
        <v>2</v>
      </c>
      <c r="B10352" s="3" t="s">
        <v>25328</v>
      </c>
      <c r="C10352" s="3" t="s">
        <v>31200</v>
      </c>
      <c r="D10352" s="12" t="s">
        <v>36962</v>
      </c>
      <c r="E10352" s="6" t="str">
        <f t="shared" si="535"/>
        <v>module=jkid</v>
      </c>
      <c r="F10352" s="6" t="str">
        <f t="shared" si="536"/>
        <v>module=kkid</v>
      </c>
    </row>
    <row r="10353" spans="1:6" ht="30" customHeight="1">
      <c r="A10353" s="3" t="s">
        <v>2</v>
      </c>
      <c r="B10353" s="3" t="s">
        <v>25329</v>
      </c>
      <c r="C10353" s="3" t="s">
        <v>31201</v>
      </c>
      <c r="D10353" s="12" t="s">
        <v>36963</v>
      </c>
      <c r="E10353" s="6" t="str">
        <f t="shared" si="535"/>
        <v>module=jkid</v>
      </c>
      <c r="F10353" s="6" t="str">
        <f t="shared" si="536"/>
        <v>module=kkid</v>
      </c>
    </row>
    <row r="10354" spans="1:6" ht="30" customHeight="1">
      <c r="A10354" s="3" t="s">
        <v>2</v>
      </c>
      <c r="B10354" s="3" t="s">
        <v>25330</v>
      </c>
      <c r="C10354" s="3" t="s">
        <v>31202</v>
      </c>
      <c r="D10354" s="12" t="s">
        <v>36964</v>
      </c>
      <c r="E10354" s="6" t="str">
        <f t="shared" si="535"/>
        <v>module=jkid</v>
      </c>
      <c r="F10354" s="6" t="str">
        <f t="shared" si="536"/>
        <v>module=kkid</v>
      </c>
    </row>
    <row r="10355" spans="1:6" ht="30" customHeight="1">
      <c r="A10355" s="3" t="s">
        <v>2</v>
      </c>
      <c r="B10355" s="3" t="s">
        <v>25331</v>
      </c>
      <c r="C10355" s="3" t="s">
        <v>31203</v>
      </c>
      <c r="D10355" s="12" t="s">
        <v>36965</v>
      </c>
      <c r="E10355" s="6" t="str">
        <f t="shared" si="535"/>
        <v>module=jkid</v>
      </c>
      <c r="F10355" s="6" t="str">
        <f t="shared" si="536"/>
        <v>module=kkid</v>
      </c>
    </row>
    <row r="10356" spans="1:6" ht="30" customHeight="1">
      <c r="A10356" s="3" t="s">
        <v>2</v>
      </c>
      <c r="B10356" s="3" t="s">
        <v>25332</v>
      </c>
      <c r="C10356" s="3" t="s">
        <v>31204</v>
      </c>
      <c r="D10356" s="12" t="s">
        <v>36966</v>
      </c>
      <c r="E10356" s="6" t="str">
        <f t="shared" si="535"/>
        <v>module=jkid</v>
      </c>
      <c r="F10356" s="6" t="str">
        <f t="shared" si="536"/>
        <v>module=kkid</v>
      </c>
    </row>
    <row r="10357" spans="1:6" ht="30" customHeight="1">
      <c r="A10357" s="3" t="s">
        <v>2</v>
      </c>
      <c r="B10357" s="3" t="s">
        <v>25333</v>
      </c>
      <c r="C10357" s="3" t="s">
        <v>31205</v>
      </c>
      <c r="D10357" s="12" t="s">
        <v>36967</v>
      </c>
      <c r="E10357" s="6" t="str">
        <f t="shared" si="535"/>
        <v>module=jkid</v>
      </c>
      <c r="F10357" s="6" t="str">
        <f t="shared" si="536"/>
        <v>module=kkid</v>
      </c>
    </row>
    <row r="10358" spans="1:6" ht="30" customHeight="1">
      <c r="A10358" s="3" t="s">
        <v>2</v>
      </c>
      <c r="B10358" s="3" t="s">
        <v>25334</v>
      </c>
      <c r="C10358" s="3" t="s">
        <v>31206</v>
      </c>
      <c r="D10358" s="12" t="s">
        <v>36968</v>
      </c>
      <c r="E10358" s="6" t="str">
        <f t="shared" si="535"/>
        <v>module=jkid</v>
      </c>
      <c r="F10358" s="6" t="str">
        <f t="shared" si="536"/>
        <v>module=kkid</v>
      </c>
    </row>
    <row r="10359" spans="1:6" ht="30" customHeight="1">
      <c r="A10359" s="3" t="s">
        <v>2</v>
      </c>
      <c r="B10359" s="3" t="s">
        <v>25335</v>
      </c>
      <c r="C10359" s="3" t="s">
        <v>31207</v>
      </c>
      <c r="D10359" s="12" t="s">
        <v>36969</v>
      </c>
      <c r="E10359" s="6" t="str">
        <f t="shared" si="535"/>
        <v>module=jkid</v>
      </c>
      <c r="F10359" s="6" t="str">
        <f t="shared" si="536"/>
        <v>module=kkid</v>
      </c>
    </row>
    <row r="10360" spans="1:6" ht="30" customHeight="1">
      <c r="A10360" s="3" t="s">
        <v>2</v>
      </c>
      <c r="B10360" s="3" t="s">
        <v>25336</v>
      </c>
      <c r="C10360" s="3" t="s">
        <v>31208</v>
      </c>
      <c r="D10360" s="12" t="s">
        <v>36970</v>
      </c>
      <c r="E10360" s="6" t="str">
        <f t="shared" si="535"/>
        <v>module=jkid</v>
      </c>
      <c r="F10360" s="6" t="str">
        <f t="shared" si="536"/>
        <v>module=kkid</v>
      </c>
    </row>
    <row r="10361" spans="1:6" ht="30" customHeight="1">
      <c r="A10361" s="3" t="s">
        <v>2</v>
      </c>
      <c r="B10361" s="3" t="s">
        <v>25337</v>
      </c>
      <c r="C10361" s="3" t="s">
        <v>31209</v>
      </c>
      <c r="D10361" s="12" t="s">
        <v>36971</v>
      </c>
      <c r="E10361" s="6" t="str">
        <f t="shared" si="535"/>
        <v>module=jkid</v>
      </c>
      <c r="F10361" s="6" t="str">
        <f t="shared" si="536"/>
        <v>module=kkid</v>
      </c>
    </row>
    <row r="10362" spans="1:6" ht="30" customHeight="1">
      <c r="A10362" s="3" t="s">
        <v>2</v>
      </c>
      <c r="B10362" s="3" t="s">
        <v>25338</v>
      </c>
      <c r="C10362" s="3" t="s">
        <v>31210</v>
      </c>
      <c r="D10362" s="12" t="s">
        <v>36972</v>
      </c>
      <c r="E10362" s="6" t="str">
        <f t="shared" si="535"/>
        <v>module=jkid</v>
      </c>
      <c r="F10362" s="6" t="str">
        <f t="shared" si="536"/>
        <v>module=kkid</v>
      </c>
    </row>
    <row r="10363" spans="1:6" ht="30" customHeight="1">
      <c r="A10363" s="3" t="s">
        <v>2</v>
      </c>
      <c r="B10363" s="3" t="s">
        <v>25339</v>
      </c>
      <c r="C10363" s="3" t="s">
        <v>31211</v>
      </c>
      <c r="D10363" s="12" t="s">
        <v>36973</v>
      </c>
      <c r="E10363" s="6" t="str">
        <f t="shared" si="535"/>
        <v>module=jkid</v>
      </c>
      <c r="F10363" s="6" t="str">
        <f t="shared" si="536"/>
        <v>module=kkid</v>
      </c>
    </row>
    <row r="10364" spans="1:6" ht="30" customHeight="1">
      <c r="A10364" s="3" t="s">
        <v>2</v>
      </c>
      <c r="B10364" s="3" t="s">
        <v>25340</v>
      </c>
      <c r="C10364" s="3" t="s">
        <v>31212</v>
      </c>
      <c r="D10364" s="12" t="s">
        <v>36974</v>
      </c>
      <c r="E10364" s="6" t="str">
        <f t="shared" si="535"/>
        <v>module=jkid</v>
      </c>
      <c r="F10364" s="6" t="str">
        <f t="shared" si="536"/>
        <v>module=kkid</v>
      </c>
    </row>
    <row r="10365" spans="1:6" ht="30" customHeight="1">
      <c r="A10365" s="3" t="s">
        <v>2</v>
      </c>
      <c r="B10365" s="3" t="s">
        <v>25341</v>
      </c>
      <c r="C10365" s="3" t="s">
        <v>31213</v>
      </c>
      <c r="D10365" s="12" t="s">
        <v>36975</v>
      </c>
      <c r="E10365" s="6" t="str">
        <f t="shared" si="535"/>
        <v>module=jkid</v>
      </c>
      <c r="F10365" s="6" t="str">
        <f t="shared" si="536"/>
        <v>module=kkid</v>
      </c>
    </row>
    <row r="10366" spans="1:6" ht="30" customHeight="1">
      <c r="A10366" s="3" t="s">
        <v>2</v>
      </c>
      <c r="B10366" s="3" t="s">
        <v>25342</v>
      </c>
      <c r="C10366" s="3" t="s">
        <v>31214</v>
      </c>
      <c r="D10366" s="12" t="s">
        <v>36976</v>
      </c>
      <c r="E10366" s="6" t="str">
        <f t="shared" si="535"/>
        <v>module=jkid</v>
      </c>
      <c r="F10366" s="6" t="str">
        <f t="shared" si="536"/>
        <v>module=kkid</v>
      </c>
    </row>
    <row r="10367" spans="1:6" ht="30" customHeight="1">
      <c r="A10367" s="3" t="s">
        <v>2</v>
      </c>
      <c r="B10367" s="3" t="s">
        <v>25343</v>
      </c>
      <c r="C10367" s="3" t="s">
        <v>31215</v>
      </c>
      <c r="D10367" s="12" t="s">
        <v>36977</v>
      </c>
      <c r="E10367" s="6" t="str">
        <f t="shared" si="535"/>
        <v>module=jkid</v>
      </c>
      <c r="F10367" s="6" t="str">
        <f t="shared" si="536"/>
        <v>module=kkid</v>
      </c>
    </row>
    <row r="10368" spans="1:6" ht="30" customHeight="1">
      <c r="A10368" s="3" t="s">
        <v>2</v>
      </c>
      <c r="B10368" s="3" t="s">
        <v>25344</v>
      </c>
      <c r="C10368" s="3" t="s">
        <v>31216</v>
      </c>
      <c r="D10368" s="12" t="s">
        <v>36978</v>
      </c>
      <c r="E10368" s="6" t="str">
        <f t="shared" si="535"/>
        <v>module=jkid</v>
      </c>
      <c r="F10368" s="6" t="str">
        <f t="shared" si="536"/>
        <v>module=kkid</v>
      </c>
    </row>
    <row r="10369" spans="1:6" ht="30" customHeight="1">
      <c r="A10369" s="3" t="s">
        <v>2</v>
      </c>
      <c r="B10369" s="3" t="s">
        <v>25345</v>
      </c>
      <c r="C10369" s="3" t="s">
        <v>31217</v>
      </c>
      <c r="D10369" s="12" t="s">
        <v>36979</v>
      </c>
      <c r="E10369" s="6" t="str">
        <f t="shared" si="535"/>
        <v>module=jkid</v>
      </c>
      <c r="F10369" s="6" t="str">
        <f t="shared" si="536"/>
        <v>module=kkid</v>
      </c>
    </row>
    <row r="10370" spans="1:6" ht="30" customHeight="1">
      <c r="A10370" s="3" t="s">
        <v>2</v>
      </c>
      <c r="B10370" s="3" t="s">
        <v>25346</v>
      </c>
      <c r="C10370" s="3" t="s">
        <v>31218</v>
      </c>
      <c r="D10370" s="12" t="s">
        <v>36980</v>
      </c>
      <c r="E10370" s="6" t="str">
        <f t="shared" si="535"/>
        <v>module=jkid</v>
      </c>
      <c r="F10370" s="6" t="str">
        <f t="shared" si="536"/>
        <v>module=kkid</v>
      </c>
    </row>
    <row r="10371" spans="1:6" ht="30" customHeight="1">
      <c r="A10371" s="3" t="s">
        <v>2</v>
      </c>
      <c r="B10371" s="3" t="s">
        <v>25347</v>
      </c>
      <c r="C10371" s="3" t="s">
        <v>31219</v>
      </c>
      <c r="D10371" s="12" t="s">
        <v>36981</v>
      </c>
      <c r="E10371" s="6" t="str">
        <f t="shared" si="535"/>
        <v>module=jkid</v>
      </c>
      <c r="F10371" s="6" t="str">
        <f t="shared" si="536"/>
        <v>module=kkid</v>
      </c>
    </row>
    <row r="10372" spans="1:6" ht="30" customHeight="1">
      <c r="A10372" s="3" t="s">
        <v>2</v>
      </c>
      <c r="B10372" s="3" t="s">
        <v>25348</v>
      </c>
      <c r="C10372" s="3" t="s">
        <v>31220</v>
      </c>
      <c r="D10372" s="12" t="s">
        <v>36982</v>
      </c>
      <c r="E10372" s="6" t="str">
        <f t="shared" si="535"/>
        <v>module=jkid</v>
      </c>
      <c r="F10372" s="6" t="str">
        <f t="shared" si="536"/>
        <v>module=kkid</v>
      </c>
    </row>
    <row r="10373" spans="1:6" ht="30" customHeight="1">
      <c r="A10373" s="3" t="s">
        <v>2</v>
      </c>
      <c r="B10373" s="3" t="s">
        <v>25349</v>
      </c>
      <c r="C10373" s="3" t="s">
        <v>31221</v>
      </c>
      <c r="D10373" s="12" t="s">
        <v>36983</v>
      </c>
      <c r="E10373" s="6" t="str">
        <f t="shared" si="535"/>
        <v>module=jkid</v>
      </c>
      <c r="F10373" s="6" t="str">
        <f t="shared" si="536"/>
        <v>module=kkid</v>
      </c>
    </row>
    <row r="10374" spans="1:6" ht="30" customHeight="1">
      <c r="A10374" s="3" t="s">
        <v>2</v>
      </c>
      <c r="B10374" s="3" t="s">
        <v>25350</v>
      </c>
      <c r="C10374" s="3" t="s">
        <v>31222</v>
      </c>
      <c r="D10374" s="12" t="s">
        <v>36984</v>
      </c>
      <c r="E10374" s="6" t="str">
        <f t="shared" si="535"/>
        <v>module=jkid</v>
      </c>
      <c r="F10374" s="6" t="str">
        <f t="shared" si="536"/>
        <v>module=kkid</v>
      </c>
    </row>
    <row r="10375" spans="1:6" ht="30" customHeight="1">
      <c r="A10375" s="3" t="s">
        <v>2</v>
      </c>
      <c r="B10375" s="3" t="s">
        <v>25351</v>
      </c>
      <c r="C10375" s="3" t="s">
        <v>31223</v>
      </c>
      <c r="D10375" s="12" t="s">
        <v>36985</v>
      </c>
      <c r="E10375" s="6" t="str">
        <f t="shared" si="535"/>
        <v>module=jkid</v>
      </c>
      <c r="F10375" s="6" t="str">
        <f t="shared" si="536"/>
        <v>module=kkid</v>
      </c>
    </row>
    <row r="10376" spans="1:6" ht="30" customHeight="1">
      <c r="A10376" s="3" t="s">
        <v>2</v>
      </c>
      <c r="B10376" s="3" t="s">
        <v>25352</v>
      </c>
      <c r="C10376" s="3" t="s">
        <v>31224</v>
      </c>
      <c r="D10376" s="12" t="s">
        <v>36986</v>
      </c>
      <c r="E10376" s="6" t="str">
        <f t="shared" si="535"/>
        <v>module=jkid</v>
      </c>
      <c r="F10376" s="6" t="str">
        <f t="shared" si="536"/>
        <v>module=kkid</v>
      </c>
    </row>
    <row r="10377" spans="1:6" ht="30" customHeight="1">
      <c r="A10377" s="3" t="s">
        <v>2</v>
      </c>
      <c r="B10377" s="3" t="s">
        <v>25353</v>
      </c>
      <c r="C10377" s="3" t="s">
        <v>31225</v>
      </c>
      <c r="D10377" s="12" t="s">
        <v>36987</v>
      </c>
      <c r="E10377" s="6" t="str">
        <f t="shared" si="535"/>
        <v>module=jkid</v>
      </c>
      <c r="F10377" s="6" t="str">
        <f t="shared" si="536"/>
        <v>module=kkid</v>
      </c>
    </row>
    <row r="10378" spans="1:6" ht="30" customHeight="1">
      <c r="A10378" s="3" t="s">
        <v>2</v>
      </c>
      <c r="B10378" s="3" t="s">
        <v>25354</v>
      </c>
      <c r="C10378" s="3" t="s">
        <v>31226</v>
      </c>
      <c r="D10378" s="12" t="s">
        <v>36988</v>
      </c>
      <c r="E10378" s="6" t="str">
        <f t="shared" si="535"/>
        <v>module=jkid</v>
      </c>
      <c r="F10378" s="6" t="str">
        <f t="shared" si="536"/>
        <v>module=kkid</v>
      </c>
    </row>
    <row r="10379" spans="1:6" ht="30" customHeight="1">
      <c r="A10379" s="3" t="s">
        <v>2</v>
      </c>
      <c r="B10379" s="3" t="s">
        <v>25355</v>
      </c>
      <c r="C10379" s="3" t="s">
        <v>31227</v>
      </c>
      <c r="D10379" s="12" t="s">
        <v>36989</v>
      </c>
      <c r="E10379" s="6" t="str">
        <f t="shared" si="535"/>
        <v>module=jkid</v>
      </c>
      <c r="F10379" s="6" t="str">
        <f t="shared" si="536"/>
        <v>module=kkid</v>
      </c>
    </row>
    <row r="10380" spans="1:6" ht="30" customHeight="1">
      <c r="A10380" s="3" t="s">
        <v>2</v>
      </c>
      <c r="B10380" s="3" t="s">
        <v>25356</v>
      </c>
      <c r="C10380" s="3" t="s">
        <v>31228</v>
      </c>
      <c r="D10380" s="12" t="s">
        <v>36990</v>
      </c>
      <c r="E10380" s="6" t="str">
        <f t="shared" si="535"/>
        <v>module=jkid</v>
      </c>
      <c r="F10380" s="6" t="str">
        <f t="shared" si="536"/>
        <v>module=kkid</v>
      </c>
    </row>
    <row r="10381" spans="1:6" ht="30" customHeight="1">
      <c r="A10381" s="3" t="s">
        <v>2</v>
      </c>
      <c r="B10381" s="3" t="s">
        <v>25357</v>
      </c>
      <c r="C10381" s="3" t="s">
        <v>31229</v>
      </c>
      <c r="D10381" s="12" t="s">
        <v>36991</v>
      </c>
      <c r="E10381" s="6" t="str">
        <f t="shared" si="535"/>
        <v>module=jkid</v>
      </c>
      <c r="F10381" s="6" t="str">
        <f t="shared" si="536"/>
        <v>module=kkid</v>
      </c>
    </row>
    <row r="10382" spans="1:6" ht="30" customHeight="1">
      <c r="A10382" s="3" t="s">
        <v>2</v>
      </c>
      <c r="B10382" s="3" t="s">
        <v>25358</v>
      </c>
      <c r="C10382" s="3" t="s">
        <v>31230</v>
      </c>
      <c r="D10382" s="12" t="s">
        <v>36992</v>
      </c>
      <c r="E10382" s="6" t="str">
        <f t="shared" si="535"/>
        <v>module=jkid</v>
      </c>
      <c r="F10382" s="6" t="str">
        <f t="shared" si="536"/>
        <v>module=kkid</v>
      </c>
    </row>
    <row r="10383" spans="1:6" ht="30" customHeight="1">
      <c r="A10383" s="3" t="s">
        <v>2</v>
      </c>
      <c r="B10383" s="3" t="s">
        <v>25359</v>
      </c>
      <c r="C10383" s="3" t="s">
        <v>31231</v>
      </c>
      <c r="D10383" s="12" t="s">
        <v>36993</v>
      </c>
      <c r="E10383" s="6" t="str">
        <f t="shared" ref="E10383:E10446" si="537">HYPERLINK("http://www.ssc.wisc.edu/wlsresearch/documentation/waves/?wave=capigrad&amp;module=jkid","module=jkid")</f>
        <v>module=jkid</v>
      </c>
      <c r="F10383" s="6" t="str">
        <f t="shared" ref="F10383:F10446" si="538">HYPERLINK("http://www.ssc.wisc.edu/wlsresearch/documentation/waves/?wave=capisib&amp;module=kkid","module=kkid")</f>
        <v>module=kkid</v>
      </c>
    </row>
    <row r="10384" spans="1:6" ht="30" customHeight="1">
      <c r="A10384" s="3" t="s">
        <v>2</v>
      </c>
      <c r="B10384" s="3" t="s">
        <v>25360</v>
      </c>
      <c r="C10384" s="3" t="s">
        <v>31232</v>
      </c>
      <c r="D10384" s="12" t="s">
        <v>36994</v>
      </c>
      <c r="E10384" s="6" t="str">
        <f t="shared" si="537"/>
        <v>module=jkid</v>
      </c>
      <c r="F10384" s="6" t="str">
        <f t="shared" si="538"/>
        <v>module=kkid</v>
      </c>
    </row>
    <row r="10385" spans="1:6" ht="30" customHeight="1">
      <c r="A10385" s="3" t="s">
        <v>2</v>
      </c>
      <c r="B10385" s="3" t="s">
        <v>25361</v>
      </c>
      <c r="C10385" s="3" t="s">
        <v>31233</v>
      </c>
      <c r="D10385" s="12" t="s">
        <v>36995</v>
      </c>
      <c r="E10385" s="6" t="str">
        <f t="shared" si="537"/>
        <v>module=jkid</v>
      </c>
      <c r="F10385" s="6" t="str">
        <f t="shared" si="538"/>
        <v>module=kkid</v>
      </c>
    </row>
    <row r="10386" spans="1:6" ht="30" customHeight="1">
      <c r="A10386" s="3" t="s">
        <v>2</v>
      </c>
      <c r="B10386" s="3" t="s">
        <v>25362</v>
      </c>
      <c r="C10386" s="3" t="s">
        <v>31234</v>
      </c>
      <c r="D10386" s="12" t="s">
        <v>36996</v>
      </c>
      <c r="E10386" s="6" t="str">
        <f t="shared" si="537"/>
        <v>module=jkid</v>
      </c>
      <c r="F10386" s="6" t="str">
        <f t="shared" si="538"/>
        <v>module=kkid</v>
      </c>
    </row>
    <row r="10387" spans="1:6" ht="30" customHeight="1">
      <c r="A10387" s="3" t="s">
        <v>2</v>
      </c>
      <c r="B10387" s="3" t="s">
        <v>25363</v>
      </c>
      <c r="C10387" s="3" t="s">
        <v>31235</v>
      </c>
      <c r="D10387" s="12" t="s">
        <v>36997</v>
      </c>
      <c r="E10387" s="6" t="str">
        <f t="shared" si="537"/>
        <v>module=jkid</v>
      </c>
      <c r="F10387" s="6" t="str">
        <f t="shared" si="538"/>
        <v>module=kkid</v>
      </c>
    </row>
    <row r="10388" spans="1:6" ht="30" customHeight="1">
      <c r="A10388" s="3" t="s">
        <v>2</v>
      </c>
      <c r="B10388" s="3" t="s">
        <v>25364</v>
      </c>
      <c r="C10388" s="3" t="s">
        <v>31236</v>
      </c>
      <c r="D10388" s="12" t="s">
        <v>36998</v>
      </c>
      <c r="E10388" s="6" t="str">
        <f t="shared" si="537"/>
        <v>module=jkid</v>
      </c>
      <c r="F10388" s="6" t="str">
        <f t="shared" si="538"/>
        <v>module=kkid</v>
      </c>
    </row>
    <row r="10389" spans="1:6" ht="30" customHeight="1">
      <c r="A10389" s="3" t="s">
        <v>2</v>
      </c>
      <c r="B10389" s="3" t="s">
        <v>25365</v>
      </c>
      <c r="C10389" s="3" t="s">
        <v>31237</v>
      </c>
      <c r="D10389" s="12" t="s">
        <v>36999</v>
      </c>
      <c r="E10389" s="6" t="str">
        <f t="shared" si="537"/>
        <v>module=jkid</v>
      </c>
      <c r="F10389" s="6" t="str">
        <f t="shared" si="538"/>
        <v>module=kkid</v>
      </c>
    </row>
    <row r="10390" spans="1:6" ht="30" customHeight="1">
      <c r="A10390" s="3" t="s">
        <v>2</v>
      </c>
      <c r="B10390" s="3" t="s">
        <v>25366</v>
      </c>
      <c r="C10390" s="3" t="s">
        <v>31238</v>
      </c>
      <c r="D10390" s="12" t="s">
        <v>37000</v>
      </c>
      <c r="E10390" s="6" t="str">
        <f t="shared" si="537"/>
        <v>module=jkid</v>
      </c>
      <c r="F10390" s="6" t="str">
        <f t="shared" si="538"/>
        <v>module=kkid</v>
      </c>
    </row>
    <row r="10391" spans="1:6" ht="30" customHeight="1">
      <c r="A10391" s="3" t="s">
        <v>2</v>
      </c>
      <c r="B10391" s="3" t="s">
        <v>25367</v>
      </c>
      <c r="C10391" s="3" t="s">
        <v>31239</v>
      </c>
      <c r="D10391" s="12" t="s">
        <v>37001</v>
      </c>
      <c r="E10391" s="6" t="str">
        <f t="shared" si="537"/>
        <v>module=jkid</v>
      </c>
      <c r="F10391" s="6" t="str">
        <f t="shared" si="538"/>
        <v>module=kkid</v>
      </c>
    </row>
    <row r="10392" spans="1:6" ht="30" customHeight="1">
      <c r="A10392" s="3" t="s">
        <v>2</v>
      </c>
      <c r="B10392" s="3" t="s">
        <v>25368</v>
      </c>
      <c r="C10392" s="3" t="s">
        <v>31240</v>
      </c>
      <c r="D10392" s="12" t="s">
        <v>37002</v>
      </c>
      <c r="E10392" s="6" t="str">
        <f t="shared" si="537"/>
        <v>module=jkid</v>
      </c>
      <c r="F10392" s="6" t="str">
        <f t="shared" si="538"/>
        <v>module=kkid</v>
      </c>
    </row>
    <row r="10393" spans="1:6" ht="30" customHeight="1">
      <c r="A10393" s="3" t="s">
        <v>2</v>
      </c>
      <c r="B10393" s="3" t="s">
        <v>25369</v>
      </c>
      <c r="C10393" s="3" t="s">
        <v>31241</v>
      </c>
      <c r="D10393" s="12" t="s">
        <v>37003</v>
      </c>
      <c r="E10393" s="6" t="str">
        <f t="shared" si="537"/>
        <v>module=jkid</v>
      </c>
      <c r="F10393" s="6" t="str">
        <f t="shared" si="538"/>
        <v>module=kkid</v>
      </c>
    </row>
    <row r="10394" spans="1:6" ht="30" customHeight="1">
      <c r="A10394" s="3" t="s">
        <v>2</v>
      </c>
      <c r="B10394" s="3" t="s">
        <v>25370</v>
      </c>
      <c r="C10394" s="3" t="s">
        <v>31242</v>
      </c>
      <c r="D10394" s="12" t="s">
        <v>37004</v>
      </c>
      <c r="E10394" s="6" t="str">
        <f t="shared" si="537"/>
        <v>module=jkid</v>
      </c>
      <c r="F10394" s="6" t="str">
        <f t="shared" si="538"/>
        <v>module=kkid</v>
      </c>
    </row>
    <row r="10395" spans="1:6" ht="30" customHeight="1">
      <c r="A10395" s="3" t="s">
        <v>2</v>
      </c>
      <c r="B10395" s="3" t="s">
        <v>25371</v>
      </c>
      <c r="C10395" s="3" t="s">
        <v>31243</v>
      </c>
      <c r="D10395" s="12" t="s">
        <v>37005</v>
      </c>
      <c r="E10395" s="6" t="str">
        <f t="shared" si="537"/>
        <v>module=jkid</v>
      </c>
      <c r="F10395" s="6" t="str">
        <f t="shared" si="538"/>
        <v>module=kkid</v>
      </c>
    </row>
    <row r="10396" spans="1:6" ht="30" customHeight="1">
      <c r="A10396" s="3" t="s">
        <v>2</v>
      </c>
      <c r="B10396" s="3" t="s">
        <v>25372</v>
      </c>
      <c r="C10396" s="3" t="s">
        <v>31244</v>
      </c>
      <c r="D10396" s="12" t="s">
        <v>37006</v>
      </c>
      <c r="E10396" s="6" t="str">
        <f t="shared" si="537"/>
        <v>module=jkid</v>
      </c>
      <c r="F10396" s="6" t="str">
        <f t="shared" si="538"/>
        <v>module=kkid</v>
      </c>
    </row>
    <row r="10397" spans="1:6" ht="30" customHeight="1">
      <c r="A10397" s="3" t="s">
        <v>2</v>
      </c>
      <c r="B10397" s="3" t="s">
        <v>25373</v>
      </c>
      <c r="C10397" s="3" t="s">
        <v>31245</v>
      </c>
      <c r="D10397" s="12" t="s">
        <v>37007</v>
      </c>
      <c r="E10397" s="6" t="str">
        <f t="shared" si="537"/>
        <v>module=jkid</v>
      </c>
      <c r="F10397" s="6" t="str">
        <f t="shared" si="538"/>
        <v>module=kkid</v>
      </c>
    </row>
    <row r="10398" spans="1:6" ht="30" customHeight="1">
      <c r="A10398" s="3" t="s">
        <v>2</v>
      </c>
      <c r="B10398" s="3" t="s">
        <v>25374</v>
      </c>
      <c r="C10398" s="3" t="s">
        <v>31246</v>
      </c>
      <c r="D10398" s="12" t="s">
        <v>37008</v>
      </c>
      <c r="E10398" s="6" t="str">
        <f t="shared" si="537"/>
        <v>module=jkid</v>
      </c>
      <c r="F10398" s="6" t="str">
        <f t="shared" si="538"/>
        <v>module=kkid</v>
      </c>
    </row>
    <row r="10399" spans="1:6" ht="30" customHeight="1">
      <c r="A10399" s="3" t="s">
        <v>2</v>
      </c>
      <c r="B10399" s="3" t="s">
        <v>25375</v>
      </c>
      <c r="C10399" s="3" t="s">
        <v>31247</v>
      </c>
      <c r="D10399" s="12" t="s">
        <v>37009</v>
      </c>
      <c r="E10399" s="6" t="str">
        <f t="shared" si="537"/>
        <v>module=jkid</v>
      </c>
      <c r="F10399" s="6" t="str">
        <f t="shared" si="538"/>
        <v>module=kkid</v>
      </c>
    </row>
    <row r="10400" spans="1:6" ht="30" customHeight="1">
      <c r="A10400" s="3" t="s">
        <v>2</v>
      </c>
      <c r="B10400" s="3" t="s">
        <v>25376</v>
      </c>
      <c r="C10400" s="3" t="s">
        <v>31248</v>
      </c>
      <c r="D10400" s="12" t="s">
        <v>37010</v>
      </c>
      <c r="E10400" s="6" t="str">
        <f t="shared" si="537"/>
        <v>module=jkid</v>
      </c>
      <c r="F10400" s="6" t="str">
        <f t="shared" si="538"/>
        <v>module=kkid</v>
      </c>
    </row>
    <row r="10401" spans="1:6" ht="30" customHeight="1">
      <c r="A10401" s="3" t="s">
        <v>2</v>
      </c>
      <c r="B10401" s="3" t="s">
        <v>25377</v>
      </c>
      <c r="C10401" s="3" t="s">
        <v>31249</v>
      </c>
      <c r="D10401" s="12" t="s">
        <v>37011</v>
      </c>
      <c r="E10401" s="6" t="str">
        <f t="shared" si="537"/>
        <v>module=jkid</v>
      </c>
      <c r="F10401" s="6" t="str">
        <f t="shared" si="538"/>
        <v>module=kkid</v>
      </c>
    </row>
    <row r="10402" spans="1:6" ht="30" customHeight="1">
      <c r="A10402" s="3" t="s">
        <v>2</v>
      </c>
      <c r="B10402" s="3" t="s">
        <v>25378</v>
      </c>
      <c r="C10402" s="3" t="s">
        <v>31250</v>
      </c>
      <c r="D10402" s="12" t="s">
        <v>37012</v>
      </c>
      <c r="E10402" s="6" t="str">
        <f t="shared" si="537"/>
        <v>module=jkid</v>
      </c>
      <c r="F10402" s="6" t="str">
        <f t="shared" si="538"/>
        <v>module=kkid</v>
      </c>
    </row>
    <row r="10403" spans="1:6" ht="30" customHeight="1">
      <c r="A10403" s="3" t="s">
        <v>2</v>
      </c>
      <c r="B10403" s="3" t="s">
        <v>25379</v>
      </c>
      <c r="C10403" s="3" t="s">
        <v>31251</v>
      </c>
      <c r="D10403" s="12" t="s">
        <v>37013</v>
      </c>
      <c r="E10403" s="6" t="str">
        <f t="shared" si="537"/>
        <v>module=jkid</v>
      </c>
      <c r="F10403" s="6" t="str">
        <f t="shared" si="538"/>
        <v>module=kkid</v>
      </c>
    </row>
    <row r="10404" spans="1:6" ht="30" customHeight="1">
      <c r="A10404" s="3" t="s">
        <v>2</v>
      </c>
      <c r="B10404" s="3" t="s">
        <v>25380</v>
      </c>
      <c r="C10404" s="3" t="s">
        <v>31252</v>
      </c>
      <c r="D10404" s="12" t="s">
        <v>37014</v>
      </c>
      <c r="E10404" s="6" t="str">
        <f t="shared" si="537"/>
        <v>module=jkid</v>
      </c>
      <c r="F10404" s="6" t="str">
        <f t="shared" si="538"/>
        <v>module=kkid</v>
      </c>
    </row>
    <row r="10405" spans="1:6" ht="30" customHeight="1">
      <c r="A10405" s="3" t="s">
        <v>2</v>
      </c>
      <c r="B10405" s="3" t="s">
        <v>25381</v>
      </c>
      <c r="C10405" s="3" t="s">
        <v>31253</v>
      </c>
      <c r="D10405" s="12" t="s">
        <v>37015</v>
      </c>
      <c r="E10405" s="6" t="str">
        <f t="shared" si="537"/>
        <v>module=jkid</v>
      </c>
      <c r="F10405" s="6" t="str">
        <f t="shared" si="538"/>
        <v>module=kkid</v>
      </c>
    </row>
    <row r="10406" spans="1:6" ht="30" customHeight="1">
      <c r="A10406" s="3" t="s">
        <v>2</v>
      </c>
      <c r="B10406" s="3" t="s">
        <v>25382</v>
      </c>
      <c r="C10406" s="3" t="s">
        <v>31254</v>
      </c>
      <c r="D10406" s="12" t="s">
        <v>37016</v>
      </c>
      <c r="E10406" s="6" t="str">
        <f t="shared" si="537"/>
        <v>module=jkid</v>
      </c>
      <c r="F10406" s="6" t="str">
        <f t="shared" si="538"/>
        <v>module=kkid</v>
      </c>
    </row>
    <row r="10407" spans="1:6" ht="30" customHeight="1">
      <c r="A10407" s="3" t="s">
        <v>2</v>
      </c>
      <c r="B10407" s="3" t="s">
        <v>25383</v>
      </c>
      <c r="C10407" s="3" t="s">
        <v>31255</v>
      </c>
      <c r="D10407" s="12" t="s">
        <v>37017</v>
      </c>
      <c r="E10407" s="6" t="str">
        <f t="shared" si="537"/>
        <v>module=jkid</v>
      </c>
      <c r="F10407" s="6" t="str">
        <f t="shared" si="538"/>
        <v>module=kkid</v>
      </c>
    </row>
    <row r="10408" spans="1:6" ht="30" customHeight="1">
      <c r="A10408" s="3" t="s">
        <v>2</v>
      </c>
      <c r="B10408" s="3" t="s">
        <v>25384</v>
      </c>
      <c r="C10408" s="3" t="s">
        <v>31256</v>
      </c>
      <c r="D10408" s="12" t="s">
        <v>37018</v>
      </c>
      <c r="E10408" s="6" t="str">
        <f t="shared" si="537"/>
        <v>module=jkid</v>
      </c>
      <c r="F10408" s="6" t="str">
        <f t="shared" si="538"/>
        <v>module=kkid</v>
      </c>
    </row>
    <row r="10409" spans="1:6" ht="30" customHeight="1">
      <c r="A10409" s="3" t="s">
        <v>2</v>
      </c>
      <c r="B10409" s="3" t="s">
        <v>25385</v>
      </c>
      <c r="C10409" s="3" t="s">
        <v>31257</v>
      </c>
      <c r="D10409" s="12" t="s">
        <v>37019</v>
      </c>
      <c r="E10409" s="6" t="str">
        <f t="shared" si="537"/>
        <v>module=jkid</v>
      </c>
      <c r="F10409" s="6" t="str">
        <f t="shared" si="538"/>
        <v>module=kkid</v>
      </c>
    </row>
    <row r="10410" spans="1:6" ht="30" customHeight="1">
      <c r="A10410" s="3" t="s">
        <v>2</v>
      </c>
      <c r="B10410" s="3" t="s">
        <v>25386</v>
      </c>
      <c r="C10410" s="3" t="s">
        <v>31258</v>
      </c>
      <c r="D10410" s="12" t="s">
        <v>37020</v>
      </c>
      <c r="E10410" s="6" t="str">
        <f t="shared" si="537"/>
        <v>module=jkid</v>
      </c>
      <c r="F10410" s="6" t="str">
        <f t="shared" si="538"/>
        <v>module=kkid</v>
      </c>
    </row>
    <row r="10411" spans="1:6" ht="30" customHeight="1">
      <c r="A10411" s="3" t="s">
        <v>2</v>
      </c>
      <c r="B10411" s="3" t="s">
        <v>25387</v>
      </c>
      <c r="C10411" s="3" t="s">
        <v>31259</v>
      </c>
      <c r="D10411" s="12" t="s">
        <v>37021</v>
      </c>
      <c r="E10411" s="6" t="str">
        <f t="shared" si="537"/>
        <v>module=jkid</v>
      </c>
      <c r="F10411" s="6" t="str">
        <f t="shared" si="538"/>
        <v>module=kkid</v>
      </c>
    </row>
    <row r="10412" spans="1:6" ht="30" customHeight="1">
      <c r="A10412" s="3" t="s">
        <v>2</v>
      </c>
      <c r="B10412" s="3" t="s">
        <v>25388</v>
      </c>
      <c r="C10412" s="3" t="s">
        <v>31260</v>
      </c>
      <c r="D10412" s="12" t="s">
        <v>37022</v>
      </c>
      <c r="E10412" s="6" t="str">
        <f t="shared" si="537"/>
        <v>module=jkid</v>
      </c>
      <c r="F10412" s="6" t="str">
        <f t="shared" si="538"/>
        <v>module=kkid</v>
      </c>
    </row>
    <row r="10413" spans="1:6" ht="30" customHeight="1">
      <c r="A10413" s="3" t="s">
        <v>2</v>
      </c>
      <c r="B10413" s="3" t="s">
        <v>25389</v>
      </c>
      <c r="C10413" s="3" t="s">
        <v>31261</v>
      </c>
      <c r="D10413" s="12" t="s">
        <v>37023</v>
      </c>
      <c r="E10413" s="6" t="str">
        <f t="shared" si="537"/>
        <v>module=jkid</v>
      </c>
      <c r="F10413" s="6" t="str">
        <f t="shared" si="538"/>
        <v>module=kkid</v>
      </c>
    </row>
    <row r="10414" spans="1:6" ht="30" customHeight="1">
      <c r="A10414" s="3" t="s">
        <v>2</v>
      </c>
      <c r="B10414" s="3" t="s">
        <v>25390</v>
      </c>
      <c r="C10414" s="3" t="s">
        <v>31262</v>
      </c>
      <c r="D10414" s="12" t="s">
        <v>37024</v>
      </c>
      <c r="E10414" s="6" t="str">
        <f t="shared" si="537"/>
        <v>module=jkid</v>
      </c>
      <c r="F10414" s="6" t="str">
        <f t="shared" si="538"/>
        <v>module=kkid</v>
      </c>
    </row>
    <row r="10415" spans="1:6" ht="30" customHeight="1">
      <c r="A10415" s="3" t="s">
        <v>2</v>
      </c>
      <c r="B10415" s="3" t="s">
        <v>25391</v>
      </c>
      <c r="C10415" s="3" t="s">
        <v>31263</v>
      </c>
      <c r="D10415" s="12" t="s">
        <v>37025</v>
      </c>
      <c r="E10415" s="6" t="str">
        <f t="shared" si="537"/>
        <v>module=jkid</v>
      </c>
      <c r="F10415" s="6" t="str">
        <f t="shared" si="538"/>
        <v>module=kkid</v>
      </c>
    </row>
    <row r="10416" spans="1:6" ht="30" customHeight="1">
      <c r="A10416" s="3" t="s">
        <v>2</v>
      </c>
      <c r="B10416" s="3" t="s">
        <v>25392</v>
      </c>
      <c r="C10416" s="3" t="s">
        <v>31264</v>
      </c>
      <c r="D10416" s="12" t="s">
        <v>37026</v>
      </c>
      <c r="E10416" s="6" t="str">
        <f t="shared" si="537"/>
        <v>module=jkid</v>
      </c>
      <c r="F10416" s="6" t="str">
        <f t="shared" si="538"/>
        <v>module=kkid</v>
      </c>
    </row>
    <row r="10417" spans="1:6" ht="30" customHeight="1">
      <c r="A10417" s="3" t="s">
        <v>2</v>
      </c>
      <c r="B10417" s="3" t="s">
        <v>25393</v>
      </c>
      <c r="C10417" s="3" t="s">
        <v>31265</v>
      </c>
      <c r="D10417" s="12" t="s">
        <v>37027</v>
      </c>
      <c r="E10417" s="6" t="str">
        <f t="shared" si="537"/>
        <v>module=jkid</v>
      </c>
      <c r="F10417" s="6" t="str">
        <f t="shared" si="538"/>
        <v>module=kkid</v>
      </c>
    </row>
    <row r="10418" spans="1:6" ht="30" customHeight="1">
      <c r="A10418" s="3" t="s">
        <v>2</v>
      </c>
      <c r="B10418" s="3" t="s">
        <v>25394</v>
      </c>
      <c r="C10418" s="3" t="s">
        <v>31266</v>
      </c>
      <c r="D10418" s="12" t="s">
        <v>37028</v>
      </c>
      <c r="E10418" s="6" t="str">
        <f t="shared" si="537"/>
        <v>module=jkid</v>
      </c>
      <c r="F10418" s="6" t="str">
        <f t="shared" si="538"/>
        <v>module=kkid</v>
      </c>
    </row>
    <row r="10419" spans="1:6" ht="30" customHeight="1">
      <c r="A10419" s="3" t="s">
        <v>2</v>
      </c>
      <c r="B10419" s="3" t="s">
        <v>25395</v>
      </c>
      <c r="C10419" s="3" t="s">
        <v>31267</v>
      </c>
      <c r="D10419" s="12" t="s">
        <v>37029</v>
      </c>
      <c r="E10419" s="6" t="str">
        <f t="shared" si="537"/>
        <v>module=jkid</v>
      </c>
      <c r="F10419" s="6" t="str">
        <f t="shared" si="538"/>
        <v>module=kkid</v>
      </c>
    </row>
    <row r="10420" spans="1:6" ht="30" customHeight="1">
      <c r="A10420" s="3" t="s">
        <v>2</v>
      </c>
      <c r="B10420" s="3" t="s">
        <v>25396</v>
      </c>
      <c r="C10420" s="3" t="s">
        <v>31268</v>
      </c>
      <c r="D10420" s="12" t="s">
        <v>37030</v>
      </c>
      <c r="E10420" s="6" t="str">
        <f t="shared" si="537"/>
        <v>module=jkid</v>
      </c>
      <c r="F10420" s="6" t="str">
        <f t="shared" si="538"/>
        <v>module=kkid</v>
      </c>
    </row>
    <row r="10421" spans="1:6" ht="30" customHeight="1">
      <c r="A10421" s="3" t="s">
        <v>2</v>
      </c>
      <c r="B10421" s="3" t="s">
        <v>25397</v>
      </c>
      <c r="C10421" s="3" t="s">
        <v>31269</v>
      </c>
      <c r="D10421" s="12" t="s">
        <v>37031</v>
      </c>
      <c r="E10421" s="6" t="str">
        <f t="shared" si="537"/>
        <v>module=jkid</v>
      </c>
      <c r="F10421" s="6" t="str">
        <f t="shared" si="538"/>
        <v>module=kkid</v>
      </c>
    </row>
    <row r="10422" spans="1:6" ht="30" customHeight="1">
      <c r="A10422" s="3" t="s">
        <v>2</v>
      </c>
      <c r="B10422" s="3" t="s">
        <v>25398</v>
      </c>
      <c r="C10422" s="3" t="s">
        <v>31270</v>
      </c>
      <c r="D10422" s="12" t="s">
        <v>37032</v>
      </c>
      <c r="E10422" s="6" t="str">
        <f t="shared" si="537"/>
        <v>module=jkid</v>
      </c>
      <c r="F10422" s="6" t="str">
        <f t="shared" si="538"/>
        <v>module=kkid</v>
      </c>
    </row>
    <row r="10423" spans="1:6" ht="30" customHeight="1">
      <c r="A10423" s="3" t="s">
        <v>2</v>
      </c>
      <c r="B10423" s="3" t="s">
        <v>25399</v>
      </c>
      <c r="C10423" s="3" t="s">
        <v>31271</v>
      </c>
      <c r="D10423" s="12" t="s">
        <v>37033</v>
      </c>
      <c r="E10423" s="6" t="str">
        <f t="shared" si="537"/>
        <v>module=jkid</v>
      </c>
      <c r="F10423" s="6" t="str">
        <f t="shared" si="538"/>
        <v>module=kkid</v>
      </c>
    </row>
    <row r="10424" spans="1:6" ht="30" customHeight="1">
      <c r="A10424" s="3" t="s">
        <v>2</v>
      </c>
      <c r="B10424" s="3" t="s">
        <v>25400</v>
      </c>
      <c r="C10424" s="3" t="s">
        <v>31272</v>
      </c>
      <c r="D10424" s="12" t="s">
        <v>37034</v>
      </c>
      <c r="E10424" s="6" t="str">
        <f t="shared" si="537"/>
        <v>module=jkid</v>
      </c>
      <c r="F10424" s="6" t="str">
        <f t="shared" si="538"/>
        <v>module=kkid</v>
      </c>
    </row>
    <row r="10425" spans="1:6" ht="30" customHeight="1">
      <c r="A10425" s="3" t="s">
        <v>2</v>
      </c>
      <c r="B10425" s="3" t="s">
        <v>25401</v>
      </c>
      <c r="C10425" s="3" t="s">
        <v>31273</v>
      </c>
      <c r="D10425" s="12" t="s">
        <v>37035</v>
      </c>
      <c r="E10425" s="6" t="str">
        <f t="shared" si="537"/>
        <v>module=jkid</v>
      </c>
      <c r="F10425" s="6" t="str">
        <f t="shared" si="538"/>
        <v>module=kkid</v>
      </c>
    </row>
    <row r="10426" spans="1:6" ht="30" customHeight="1">
      <c r="A10426" s="3" t="s">
        <v>2</v>
      </c>
      <c r="B10426" s="3" t="s">
        <v>25402</v>
      </c>
      <c r="C10426" s="3" t="s">
        <v>31274</v>
      </c>
      <c r="D10426" s="12" t="s">
        <v>37036</v>
      </c>
      <c r="E10426" s="6" t="str">
        <f t="shared" si="537"/>
        <v>module=jkid</v>
      </c>
      <c r="F10426" s="6" t="str">
        <f t="shared" si="538"/>
        <v>module=kkid</v>
      </c>
    </row>
    <row r="10427" spans="1:6" ht="30" customHeight="1">
      <c r="A10427" s="3" t="s">
        <v>2</v>
      </c>
      <c r="B10427" s="3" t="s">
        <v>25403</v>
      </c>
      <c r="C10427" s="3" t="s">
        <v>31275</v>
      </c>
      <c r="D10427" s="12" t="s">
        <v>37037</v>
      </c>
      <c r="E10427" s="6" t="str">
        <f t="shared" si="537"/>
        <v>module=jkid</v>
      </c>
      <c r="F10427" s="6" t="str">
        <f t="shared" si="538"/>
        <v>module=kkid</v>
      </c>
    </row>
    <row r="10428" spans="1:6" ht="30" customHeight="1">
      <c r="A10428" s="3" t="s">
        <v>2</v>
      </c>
      <c r="B10428" s="3" t="s">
        <v>25404</v>
      </c>
      <c r="C10428" s="3" t="s">
        <v>31276</v>
      </c>
      <c r="D10428" s="12" t="s">
        <v>37038</v>
      </c>
      <c r="E10428" s="6" t="str">
        <f t="shared" si="537"/>
        <v>module=jkid</v>
      </c>
      <c r="F10428" s="6" t="str">
        <f t="shared" si="538"/>
        <v>module=kkid</v>
      </c>
    </row>
    <row r="10429" spans="1:6" ht="30" customHeight="1">
      <c r="A10429" s="3" t="s">
        <v>2</v>
      </c>
      <c r="B10429" s="3" t="s">
        <v>25405</v>
      </c>
      <c r="C10429" s="3" t="s">
        <v>31277</v>
      </c>
      <c r="D10429" s="12" t="s">
        <v>37039</v>
      </c>
      <c r="E10429" s="6" t="str">
        <f t="shared" si="537"/>
        <v>module=jkid</v>
      </c>
      <c r="F10429" s="6" t="str">
        <f t="shared" si="538"/>
        <v>module=kkid</v>
      </c>
    </row>
    <row r="10430" spans="1:6" ht="30" customHeight="1">
      <c r="A10430" s="3" t="s">
        <v>2</v>
      </c>
      <c r="B10430" s="3" t="s">
        <v>25406</v>
      </c>
      <c r="C10430" s="3" t="s">
        <v>31278</v>
      </c>
      <c r="D10430" s="12" t="s">
        <v>37040</v>
      </c>
      <c r="E10430" s="6" t="str">
        <f t="shared" si="537"/>
        <v>module=jkid</v>
      </c>
      <c r="F10430" s="6" t="str">
        <f t="shared" si="538"/>
        <v>module=kkid</v>
      </c>
    </row>
    <row r="10431" spans="1:6" ht="30" customHeight="1">
      <c r="A10431" s="3" t="s">
        <v>2</v>
      </c>
      <c r="B10431" s="3" t="s">
        <v>25407</v>
      </c>
      <c r="C10431" s="3" t="s">
        <v>31279</v>
      </c>
      <c r="D10431" s="12" t="s">
        <v>37041</v>
      </c>
      <c r="E10431" s="6" t="str">
        <f t="shared" si="537"/>
        <v>module=jkid</v>
      </c>
      <c r="F10431" s="6" t="str">
        <f t="shared" si="538"/>
        <v>module=kkid</v>
      </c>
    </row>
    <row r="10432" spans="1:6" ht="30" customHeight="1">
      <c r="A10432" s="3" t="s">
        <v>2</v>
      </c>
      <c r="B10432" s="3" t="s">
        <v>25408</v>
      </c>
      <c r="C10432" s="3" t="s">
        <v>31280</v>
      </c>
      <c r="D10432" s="12" t="s">
        <v>37042</v>
      </c>
      <c r="E10432" s="6" t="str">
        <f t="shared" si="537"/>
        <v>module=jkid</v>
      </c>
      <c r="F10432" s="6" t="str">
        <f t="shared" si="538"/>
        <v>module=kkid</v>
      </c>
    </row>
    <row r="10433" spans="1:6" ht="30" customHeight="1">
      <c r="A10433" s="3" t="s">
        <v>2</v>
      </c>
      <c r="B10433" s="3" t="s">
        <v>25409</v>
      </c>
      <c r="C10433" s="3" t="s">
        <v>31281</v>
      </c>
      <c r="D10433" s="12" t="s">
        <v>37043</v>
      </c>
      <c r="E10433" s="6" t="str">
        <f t="shared" si="537"/>
        <v>module=jkid</v>
      </c>
      <c r="F10433" s="6" t="str">
        <f t="shared" si="538"/>
        <v>module=kkid</v>
      </c>
    </row>
    <row r="10434" spans="1:6" ht="30" customHeight="1">
      <c r="A10434" s="3" t="s">
        <v>2</v>
      </c>
      <c r="B10434" s="3" t="s">
        <v>25410</v>
      </c>
      <c r="C10434" s="3" t="s">
        <v>31282</v>
      </c>
      <c r="D10434" s="12" t="s">
        <v>37044</v>
      </c>
      <c r="E10434" s="6" t="str">
        <f t="shared" si="537"/>
        <v>module=jkid</v>
      </c>
      <c r="F10434" s="6" t="str">
        <f t="shared" si="538"/>
        <v>module=kkid</v>
      </c>
    </row>
    <row r="10435" spans="1:6" ht="30" customHeight="1">
      <c r="A10435" s="3" t="s">
        <v>2</v>
      </c>
      <c r="B10435" s="3" t="s">
        <v>25411</v>
      </c>
      <c r="C10435" s="3" t="s">
        <v>31283</v>
      </c>
      <c r="D10435" s="12" t="s">
        <v>37045</v>
      </c>
      <c r="E10435" s="6" t="str">
        <f t="shared" si="537"/>
        <v>module=jkid</v>
      </c>
      <c r="F10435" s="6" t="str">
        <f t="shared" si="538"/>
        <v>module=kkid</v>
      </c>
    </row>
    <row r="10436" spans="1:6" ht="30" customHeight="1">
      <c r="A10436" s="3" t="s">
        <v>2</v>
      </c>
      <c r="B10436" s="3" t="s">
        <v>25412</v>
      </c>
      <c r="C10436" s="3" t="s">
        <v>31284</v>
      </c>
      <c r="D10436" s="12" t="s">
        <v>37046</v>
      </c>
      <c r="E10436" s="6" t="str">
        <f t="shared" si="537"/>
        <v>module=jkid</v>
      </c>
      <c r="F10436" s="6" t="str">
        <f t="shared" si="538"/>
        <v>module=kkid</v>
      </c>
    </row>
    <row r="10437" spans="1:6" ht="30" customHeight="1">
      <c r="A10437" s="3" t="s">
        <v>2</v>
      </c>
      <c r="B10437" s="3" t="s">
        <v>25413</v>
      </c>
      <c r="C10437" s="3" t="s">
        <v>31285</v>
      </c>
      <c r="D10437" s="12" t="s">
        <v>37047</v>
      </c>
      <c r="E10437" s="6" t="str">
        <f t="shared" si="537"/>
        <v>module=jkid</v>
      </c>
      <c r="F10437" s="6" t="str">
        <f t="shared" si="538"/>
        <v>module=kkid</v>
      </c>
    </row>
    <row r="10438" spans="1:6" ht="30" customHeight="1">
      <c r="A10438" s="3" t="s">
        <v>2</v>
      </c>
      <c r="B10438" s="3" t="s">
        <v>25414</v>
      </c>
      <c r="C10438" s="3" t="s">
        <v>31286</v>
      </c>
      <c r="D10438" s="12" t="s">
        <v>37048</v>
      </c>
      <c r="E10438" s="6" t="str">
        <f t="shared" si="537"/>
        <v>module=jkid</v>
      </c>
      <c r="F10438" s="6" t="str">
        <f t="shared" si="538"/>
        <v>module=kkid</v>
      </c>
    </row>
    <row r="10439" spans="1:6" ht="30" customHeight="1">
      <c r="A10439" s="3" t="s">
        <v>2</v>
      </c>
      <c r="B10439" s="3" t="s">
        <v>25415</v>
      </c>
      <c r="C10439" s="3" t="s">
        <v>31287</v>
      </c>
      <c r="D10439" s="12" t="s">
        <v>37049</v>
      </c>
      <c r="E10439" s="6" t="str">
        <f t="shared" si="537"/>
        <v>module=jkid</v>
      </c>
      <c r="F10439" s="6" t="str">
        <f t="shared" si="538"/>
        <v>module=kkid</v>
      </c>
    </row>
    <row r="10440" spans="1:6" ht="30" customHeight="1">
      <c r="A10440" s="3" t="s">
        <v>2</v>
      </c>
      <c r="B10440" s="3" t="s">
        <v>25416</v>
      </c>
      <c r="C10440" s="3" t="s">
        <v>31288</v>
      </c>
      <c r="D10440" s="12" t="s">
        <v>37050</v>
      </c>
      <c r="E10440" s="6" t="str">
        <f t="shared" si="537"/>
        <v>module=jkid</v>
      </c>
      <c r="F10440" s="6" t="str">
        <f t="shared" si="538"/>
        <v>module=kkid</v>
      </c>
    </row>
    <row r="10441" spans="1:6" ht="30" customHeight="1">
      <c r="A10441" s="3" t="s">
        <v>2</v>
      </c>
      <c r="B10441" s="3" t="s">
        <v>25417</v>
      </c>
      <c r="C10441" s="3" t="s">
        <v>31289</v>
      </c>
      <c r="D10441" s="12" t="s">
        <v>37051</v>
      </c>
      <c r="E10441" s="6" t="str">
        <f t="shared" si="537"/>
        <v>module=jkid</v>
      </c>
      <c r="F10441" s="6" t="str">
        <f t="shared" si="538"/>
        <v>module=kkid</v>
      </c>
    </row>
    <row r="10442" spans="1:6" ht="30" customHeight="1">
      <c r="A10442" s="3" t="s">
        <v>2</v>
      </c>
      <c r="B10442" s="3" t="s">
        <v>25418</v>
      </c>
      <c r="C10442" s="3" t="s">
        <v>31290</v>
      </c>
      <c r="D10442" s="12" t="s">
        <v>37052</v>
      </c>
      <c r="E10442" s="6" t="str">
        <f t="shared" si="537"/>
        <v>module=jkid</v>
      </c>
      <c r="F10442" s="6" t="str">
        <f t="shared" si="538"/>
        <v>module=kkid</v>
      </c>
    </row>
    <row r="10443" spans="1:6" ht="30" customHeight="1">
      <c r="A10443" s="3" t="s">
        <v>2</v>
      </c>
      <c r="B10443" s="3" t="s">
        <v>25419</v>
      </c>
      <c r="C10443" s="3" t="s">
        <v>31291</v>
      </c>
      <c r="D10443" s="12" t="s">
        <v>37053</v>
      </c>
      <c r="E10443" s="6" t="str">
        <f t="shared" si="537"/>
        <v>module=jkid</v>
      </c>
      <c r="F10443" s="6" t="str">
        <f t="shared" si="538"/>
        <v>module=kkid</v>
      </c>
    </row>
    <row r="10444" spans="1:6" ht="30" customHeight="1">
      <c r="A10444" s="3" t="s">
        <v>2</v>
      </c>
      <c r="B10444" s="3" t="s">
        <v>25420</v>
      </c>
      <c r="C10444" s="3" t="s">
        <v>31292</v>
      </c>
      <c r="D10444" s="12" t="s">
        <v>37054</v>
      </c>
      <c r="E10444" s="6" t="str">
        <f t="shared" si="537"/>
        <v>module=jkid</v>
      </c>
      <c r="F10444" s="6" t="str">
        <f t="shared" si="538"/>
        <v>module=kkid</v>
      </c>
    </row>
    <row r="10445" spans="1:6" ht="30" customHeight="1">
      <c r="A10445" s="3" t="s">
        <v>2</v>
      </c>
      <c r="B10445" s="3" t="s">
        <v>25421</v>
      </c>
      <c r="C10445" s="3" t="s">
        <v>31293</v>
      </c>
      <c r="D10445" s="12" t="s">
        <v>37055</v>
      </c>
      <c r="E10445" s="6" t="str">
        <f t="shared" si="537"/>
        <v>module=jkid</v>
      </c>
      <c r="F10445" s="6" t="str">
        <f t="shared" si="538"/>
        <v>module=kkid</v>
      </c>
    </row>
    <row r="10446" spans="1:6" ht="30" customHeight="1">
      <c r="A10446" s="3" t="s">
        <v>2</v>
      </c>
      <c r="B10446" s="3" t="s">
        <v>25422</v>
      </c>
      <c r="C10446" s="3" t="s">
        <v>31294</v>
      </c>
      <c r="D10446" s="12" t="s">
        <v>37056</v>
      </c>
      <c r="E10446" s="6" t="str">
        <f t="shared" si="537"/>
        <v>module=jkid</v>
      </c>
      <c r="F10446" s="6" t="str">
        <f t="shared" si="538"/>
        <v>module=kkid</v>
      </c>
    </row>
    <row r="10447" spans="1:6" ht="30" customHeight="1">
      <c r="A10447" s="3" t="s">
        <v>2</v>
      </c>
      <c r="B10447" s="3" t="s">
        <v>25423</v>
      </c>
      <c r="C10447" s="3" t="s">
        <v>31295</v>
      </c>
      <c r="D10447" s="12" t="s">
        <v>37057</v>
      </c>
      <c r="E10447" s="6" t="str">
        <f t="shared" ref="E10447:E10502" si="539">HYPERLINK("http://www.ssc.wisc.edu/wlsresearch/documentation/waves/?wave=capigrad&amp;module=jkid","module=jkid")</f>
        <v>module=jkid</v>
      </c>
      <c r="F10447" s="6" t="str">
        <f t="shared" ref="F10447:F10468" si="540">HYPERLINK("http://www.ssc.wisc.edu/wlsresearch/documentation/waves/?wave=capisib&amp;module=kkid","module=kkid")</f>
        <v>module=kkid</v>
      </c>
    </row>
    <row r="10448" spans="1:6" ht="30" customHeight="1">
      <c r="A10448" s="3" t="s">
        <v>2</v>
      </c>
      <c r="B10448" s="3" t="s">
        <v>25424</v>
      </c>
      <c r="C10448" s="3" t="s">
        <v>31296</v>
      </c>
      <c r="D10448" s="12" t="s">
        <v>37058</v>
      </c>
      <c r="E10448" s="6" t="str">
        <f t="shared" si="539"/>
        <v>module=jkid</v>
      </c>
      <c r="F10448" s="6" t="str">
        <f t="shared" si="540"/>
        <v>module=kkid</v>
      </c>
    </row>
    <row r="10449" spans="1:6" ht="30" customHeight="1">
      <c r="A10449" s="3" t="s">
        <v>2</v>
      </c>
      <c r="B10449" s="3" t="s">
        <v>25425</v>
      </c>
      <c r="C10449" s="3" t="s">
        <v>31297</v>
      </c>
      <c r="D10449" s="12" t="s">
        <v>37059</v>
      </c>
      <c r="E10449" s="6" t="str">
        <f t="shared" si="539"/>
        <v>module=jkid</v>
      </c>
      <c r="F10449" s="6" t="str">
        <f t="shared" si="540"/>
        <v>module=kkid</v>
      </c>
    </row>
    <row r="10450" spans="1:6" ht="30" customHeight="1">
      <c r="A10450" s="3" t="s">
        <v>2</v>
      </c>
      <c r="B10450" s="3" t="s">
        <v>25426</v>
      </c>
      <c r="C10450" s="3" t="s">
        <v>31298</v>
      </c>
      <c r="D10450" s="12" t="s">
        <v>37060</v>
      </c>
      <c r="E10450" s="6" t="str">
        <f t="shared" si="539"/>
        <v>module=jkid</v>
      </c>
      <c r="F10450" s="6" t="str">
        <f t="shared" si="540"/>
        <v>module=kkid</v>
      </c>
    </row>
    <row r="10451" spans="1:6" ht="30" customHeight="1">
      <c r="A10451" s="3" t="s">
        <v>2</v>
      </c>
      <c r="B10451" s="3" t="s">
        <v>25427</v>
      </c>
      <c r="C10451" s="3" t="s">
        <v>31299</v>
      </c>
      <c r="D10451" s="12" t="s">
        <v>37061</v>
      </c>
      <c r="E10451" s="6" t="str">
        <f t="shared" si="539"/>
        <v>module=jkid</v>
      </c>
      <c r="F10451" s="6" t="str">
        <f t="shared" si="540"/>
        <v>module=kkid</v>
      </c>
    </row>
    <row r="10452" spans="1:6" ht="30" customHeight="1">
      <c r="A10452" s="3" t="s">
        <v>2</v>
      </c>
      <c r="B10452" s="3" t="s">
        <v>25428</v>
      </c>
      <c r="C10452" s="3" t="s">
        <v>31300</v>
      </c>
      <c r="D10452" s="12" t="s">
        <v>37062</v>
      </c>
      <c r="E10452" s="6" t="str">
        <f t="shared" si="539"/>
        <v>module=jkid</v>
      </c>
      <c r="F10452" s="6" t="str">
        <f t="shared" si="540"/>
        <v>module=kkid</v>
      </c>
    </row>
    <row r="10453" spans="1:6" ht="30" customHeight="1">
      <c r="A10453" s="3" t="s">
        <v>2</v>
      </c>
      <c r="B10453" s="3" t="s">
        <v>25429</v>
      </c>
      <c r="C10453" s="3" t="s">
        <v>31301</v>
      </c>
      <c r="D10453" s="12" t="s">
        <v>37063</v>
      </c>
      <c r="E10453" s="6" t="str">
        <f t="shared" si="539"/>
        <v>module=jkid</v>
      </c>
      <c r="F10453" s="6" t="str">
        <f t="shared" si="540"/>
        <v>module=kkid</v>
      </c>
    </row>
    <row r="10454" spans="1:6" ht="30" customHeight="1">
      <c r="A10454" s="3" t="s">
        <v>2</v>
      </c>
      <c r="B10454" s="3" t="s">
        <v>25430</v>
      </c>
      <c r="C10454" s="3" t="s">
        <v>31302</v>
      </c>
      <c r="D10454" s="12" t="s">
        <v>37064</v>
      </c>
      <c r="E10454" s="6" t="str">
        <f t="shared" si="539"/>
        <v>module=jkid</v>
      </c>
      <c r="F10454" s="6" t="str">
        <f t="shared" si="540"/>
        <v>module=kkid</v>
      </c>
    </row>
    <row r="10455" spans="1:6" ht="30" customHeight="1">
      <c r="A10455" s="3" t="s">
        <v>2</v>
      </c>
      <c r="B10455" s="3" t="s">
        <v>25431</v>
      </c>
      <c r="C10455" s="3" t="s">
        <v>31303</v>
      </c>
      <c r="D10455" s="12" t="s">
        <v>37065</v>
      </c>
      <c r="E10455" s="6" t="str">
        <f t="shared" si="539"/>
        <v>module=jkid</v>
      </c>
      <c r="F10455" s="6" t="str">
        <f t="shared" si="540"/>
        <v>module=kkid</v>
      </c>
    </row>
    <row r="10456" spans="1:6" ht="30" customHeight="1">
      <c r="A10456" s="3" t="s">
        <v>2</v>
      </c>
      <c r="B10456" s="3" t="s">
        <v>25432</v>
      </c>
      <c r="C10456" s="3" t="s">
        <v>31304</v>
      </c>
      <c r="D10456" s="12" t="s">
        <v>37066</v>
      </c>
      <c r="E10456" s="6" t="str">
        <f t="shared" si="539"/>
        <v>module=jkid</v>
      </c>
      <c r="F10456" s="6" t="str">
        <f t="shared" si="540"/>
        <v>module=kkid</v>
      </c>
    </row>
    <row r="10457" spans="1:6" ht="30" customHeight="1">
      <c r="A10457" s="3" t="s">
        <v>2</v>
      </c>
      <c r="B10457" s="3" t="s">
        <v>25433</v>
      </c>
      <c r="C10457" s="3" t="s">
        <v>31305</v>
      </c>
      <c r="D10457" s="12" t="s">
        <v>37067</v>
      </c>
      <c r="E10457" s="6" t="str">
        <f t="shared" si="539"/>
        <v>module=jkid</v>
      </c>
      <c r="F10457" s="6" t="str">
        <f t="shared" si="540"/>
        <v>module=kkid</v>
      </c>
    </row>
    <row r="10458" spans="1:6" ht="30" customHeight="1">
      <c r="A10458" s="3" t="s">
        <v>2</v>
      </c>
      <c r="B10458" s="3" t="s">
        <v>25434</v>
      </c>
      <c r="C10458" s="3" t="s">
        <v>31306</v>
      </c>
      <c r="D10458" s="12" t="s">
        <v>37068</v>
      </c>
      <c r="E10458" s="6" t="str">
        <f t="shared" si="539"/>
        <v>module=jkid</v>
      </c>
      <c r="F10458" s="6" t="str">
        <f t="shared" si="540"/>
        <v>module=kkid</v>
      </c>
    </row>
    <row r="10459" spans="1:6" ht="30" customHeight="1">
      <c r="A10459" s="3" t="s">
        <v>2</v>
      </c>
      <c r="B10459" s="3" t="s">
        <v>25435</v>
      </c>
      <c r="C10459" s="3" t="s">
        <v>31307</v>
      </c>
      <c r="D10459" s="12" t="s">
        <v>37069</v>
      </c>
      <c r="E10459" s="6" t="str">
        <f t="shared" si="539"/>
        <v>module=jkid</v>
      </c>
      <c r="F10459" s="6" t="str">
        <f t="shared" si="540"/>
        <v>module=kkid</v>
      </c>
    </row>
    <row r="10460" spans="1:6" ht="30" customHeight="1">
      <c r="A10460" s="3" t="s">
        <v>2</v>
      </c>
      <c r="B10460" s="3" t="s">
        <v>25436</v>
      </c>
      <c r="C10460" s="3" t="s">
        <v>31308</v>
      </c>
      <c r="D10460" s="12" t="s">
        <v>37070</v>
      </c>
      <c r="E10460" s="6" t="str">
        <f t="shared" si="539"/>
        <v>module=jkid</v>
      </c>
      <c r="F10460" s="6" t="str">
        <f t="shared" si="540"/>
        <v>module=kkid</v>
      </c>
    </row>
    <row r="10461" spans="1:6" ht="30" customHeight="1">
      <c r="A10461" s="3" t="s">
        <v>2</v>
      </c>
      <c r="B10461" s="3" t="s">
        <v>25437</v>
      </c>
      <c r="C10461" s="3" t="s">
        <v>31309</v>
      </c>
      <c r="D10461" s="12" t="s">
        <v>37071</v>
      </c>
      <c r="E10461" s="6" t="str">
        <f t="shared" si="539"/>
        <v>module=jkid</v>
      </c>
      <c r="F10461" s="6" t="str">
        <f t="shared" si="540"/>
        <v>module=kkid</v>
      </c>
    </row>
    <row r="10462" spans="1:6" ht="30" customHeight="1">
      <c r="A10462" s="3" t="s">
        <v>2</v>
      </c>
      <c r="B10462" s="3" t="s">
        <v>25438</v>
      </c>
      <c r="C10462" s="3" t="s">
        <v>31310</v>
      </c>
      <c r="D10462" s="12" t="s">
        <v>37072</v>
      </c>
      <c r="E10462" s="6" t="str">
        <f t="shared" si="539"/>
        <v>module=jkid</v>
      </c>
      <c r="F10462" s="6" t="str">
        <f t="shared" si="540"/>
        <v>module=kkid</v>
      </c>
    </row>
    <row r="10463" spans="1:6" ht="30" customHeight="1">
      <c r="A10463" s="3" t="s">
        <v>2</v>
      </c>
      <c r="B10463" s="3" t="s">
        <v>25439</v>
      </c>
      <c r="C10463" s="3" t="s">
        <v>31311</v>
      </c>
      <c r="D10463" s="12" t="s">
        <v>37073</v>
      </c>
      <c r="E10463" s="6" t="str">
        <f t="shared" si="539"/>
        <v>module=jkid</v>
      </c>
      <c r="F10463" s="6" t="str">
        <f t="shared" si="540"/>
        <v>module=kkid</v>
      </c>
    </row>
    <row r="10464" spans="1:6" ht="30" customHeight="1">
      <c r="A10464" s="3" t="s">
        <v>2</v>
      </c>
      <c r="B10464" s="3" t="s">
        <v>25440</v>
      </c>
      <c r="C10464" s="3" t="s">
        <v>31312</v>
      </c>
      <c r="D10464" s="12" t="s">
        <v>37074</v>
      </c>
      <c r="E10464" s="6" t="str">
        <f t="shared" si="539"/>
        <v>module=jkid</v>
      </c>
      <c r="F10464" s="6" t="str">
        <f t="shared" si="540"/>
        <v>module=kkid</v>
      </c>
    </row>
    <row r="10465" spans="1:6" ht="30" customHeight="1">
      <c r="A10465" s="3" t="s">
        <v>2</v>
      </c>
      <c r="B10465" s="3" t="s">
        <v>25441</v>
      </c>
      <c r="C10465" s="3" t="s">
        <v>31313</v>
      </c>
      <c r="D10465" s="12" t="s">
        <v>37075</v>
      </c>
      <c r="E10465" s="6" t="str">
        <f t="shared" si="539"/>
        <v>module=jkid</v>
      </c>
      <c r="F10465" s="6" t="str">
        <f t="shared" si="540"/>
        <v>module=kkid</v>
      </c>
    </row>
    <row r="10466" spans="1:6" ht="30" customHeight="1">
      <c r="A10466" s="3" t="s">
        <v>2</v>
      </c>
      <c r="B10466" s="3" t="s">
        <v>25442</v>
      </c>
      <c r="C10466" s="3" t="s">
        <v>31314</v>
      </c>
      <c r="D10466" s="12" t="s">
        <v>37076</v>
      </c>
      <c r="E10466" s="6" t="str">
        <f t="shared" si="539"/>
        <v>module=jkid</v>
      </c>
      <c r="F10466" s="6" t="str">
        <f t="shared" si="540"/>
        <v>module=kkid</v>
      </c>
    </row>
    <row r="10467" spans="1:6" ht="30" customHeight="1">
      <c r="A10467" s="3" t="s">
        <v>2</v>
      </c>
      <c r="B10467" s="3" t="s">
        <v>25443</v>
      </c>
      <c r="C10467" s="3" t="s">
        <v>31315</v>
      </c>
      <c r="D10467" s="12" t="s">
        <v>37077</v>
      </c>
      <c r="E10467" s="6" t="str">
        <f t="shared" si="539"/>
        <v>module=jkid</v>
      </c>
      <c r="F10467" s="6" t="str">
        <f t="shared" si="540"/>
        <v>module=kkid</v>
      </c>
    </row>
    <row r="10468" spans="1:6" ht="30" customHeight="1">
      <c r="A10468" s="3" t="s">
        <v>2</v>
      </c>
      <c r="B10468" s="3" t="s">
        <v>25444</v>
      </c>
      <c r="C10468" s="3" t="s">
        <v>31316</v>
      </c>
      <c r="D10468" s="12" t="s">
        <v>37078</v>
      </c>
      <c r="E10468" s="6" t="str">
        <f t="shared" si="539"/>
        <v>module=jkid</v>
      </c>
      <c r="F10468" s="6" t="str">
        <f t="shared" si="540"/>
        <v>module=kkid</v>
      </c>
    </row>
    <row r="10469" spans="1:6" ht="30" customHeight="1">
      <c r="A10469" s="3" t="s">
        <v>3</v>
      </c>
      <c r="B10469" s="3" t="s">
        <v>25445</v>
      </c>
      <c r="C10469" s="3" t="s">
        <v>25445</v>
      </c>
      <c r="D10469" s="12" t="s">
        <v>37079</v>
      </c>
      <c r="E10469" s="6" t="str">
        <f t="shared" si="539"/>
        <v>module=jkid</v>
      </c>
      <c r="F10469" s="3" t="s">
        <v>114</v>
      </c>
    </row>
    <row r="10470" spans="1:6" ht="30" customHeight="1">
      <c r="A10470" s="3" t="s">
        <v>3</v>
      </c>
      <c r="B10470" s="3" t="s">
        <v>25446</v>
      </c>
      <c r="C10470" s="3" t="s">
        <v>25446</v>
      </c>
      <c r="D10470" s="12" t="s">
        <v>37080</v>
      </c>
      <c r="E10470" s="6" t="str">
        <f t="shared" si="539"/>
        <v>module=jkid</v>
      </c>
      <c r="F10470" s="3" t="s">
        <v>114</v>
      </c>
    </row>
    <row r="10471" spans="1:6" ht="30" customHeight="1">
      <c r="A10471" s="3" t="s">
        <v>3</v>
      </c>
      <c r="B10471" s="3" t="s">
        <v>25447</v>
      </c>
      <c r="C10471" s="3" t="s">
        <v>25447</v>
      </c>
      <c r="D10471" s="12" t="s">
        <v>37081</v>
      </c>
      <c r="E10471" s="6" t="str">
        <f t="shared" si="539"/>
        <v>module=jkid</v>
      </c>
      <c r="F10471" s="3" t="s">
        <v>114</v>
      </c>
    </row>
    <row r="10472" spans="1:6" ht="30" customHeight="1">
      <c r="A10472" s="3" t="s">
        <v>3</v>
      </c>
      <c r="B10472" s="3" t="s">
        <v>25448</v>
      </c>
      <c r="C10472" s="3" t="s">
        <v>25448</v>
      </c>
      <c r="D10472" s="12" t="s">
        <v>37082</v>
      </c>
      <c r="E10472" s="6" t="str">
        <f t="shared" si="539"/>
        <v>module=jkid</v>
      </c>
      <c r="F10472" s="3" t="s">
        <v>114</v>
      </c>
    </row>
    <row r="10473" spans="1:6" ht="30" customHeight="1">
      <c r="A10473" s="3" t="s">
        <v>3</v>
      </c>
      <c r="B10473" s="3" t="s">
        <v>25449</v>
      </c>
      <c r="C10473" s="3" t="s">
        <v>25449</v>
      </c>
      <c r="D10473" s="12" t="s">
        <v>37083</v>
      </c>
      <c r="E10473" s="6" t="str">
        <f t="shared" si="539"/>
        <v>module=jkid</v>
      </c>
      <c r="F10473" s="3" t="s">
        <v>114</v>
      </c>
    </row>
    <row r="10474" spans="1:6" ht="30" customHeight="1">
      <c r="A10474" s="3" t="s">
        <v>3</v>
      </c>
      <c r="B10474" s="3" t="s">
        <v>25450</v>
      </c>
      <c r="C10474" s="3" t="s">
        <v>25450</v>
      </c>
      <c r="D10474" s="12" t="s">
        <v>37084</v>
      </c>
      <c r="E10474" s="6" t="str">
        <f t="shared" si="539"/>
        <v>module=jkid</v>
      </c>
      <c r="F10474" s="3" t="s">
        <v>114</v>
      </c>
    </row>
    <row r="10475" spans="1:6" ht="30" customHeight="1">
      <c r="A10475" s="3" t="s">
        <v>3</v>
      </c>
      <c r="B10475" s="3" t="s">
        <v>25451</v>
      </c>
      <c r="C10475" s="3" t="s">
        <v>25451</v>
      </c>
      <c r="D10475" s="12" t="s">
        <v>37085</v>
      </c>
      <c r="E10475" s="6" t="str">
        <f t="shared" si="539"/>
        <v>module=jkid</v>
      </c>
      <c r="F10475" s="3" t="s">
        <v>114</v>
      </c>
    </row>
    <row r="10476" spans="1:6" ht="30" customHeight="1">
      <c r="A10476" s="3" t="s">
        <v>3</v>
      </c>
      <c r="B10476" s="3" t="s">
        <v>25452</v>
      </c>
      <c r="C10476" s="3" t="s">
        <v>25452</v>
      </c>
      <c r="D10476" s="12" t="s">
        <v>37086</v>
      </c>
      <c r="E10476" s="6" t="str">
        <f t="shared" si="539"/>
        <v>module=jkid</v>
      </c>
      <c r="F10476" s="3" t="s">
        <v>114</v>
      </c>
    </row>
    <row r="10477" spans="1:6" ht="30" customHeight="1">
      <c r="A10477" s="3" t="s">
        <v>3</v>
      </c>
      <c r="B10477" s="3" t="s">
        <v>25453</v>
      </c>
      <c r="C10477" s="3" t="s">
        <v>25453</v>
      </c>
      <c r="D10477" s="12" t="s">
        <v>37087</v>
      </c>
      <c r="E10477" s="6" t="str">
        <f t="shared" si="539"/>
        <v>module=jkid</v>
      </c>
      <c r="F10477" s="3" t="s">
        <v>114</v>
      </c>
    </row>
    <row r="10478" spans="1:6" ht="30" customHeight="1">
      <c r="A10478" s="3" t="s">
        <v>3</v>
      </c>
      <c r="B10478" s="3" t="s">
        <v>25454</v>
      </c>
      <c r="C10478" s="3" t="s">
        <v>25454</v>
      </c>
      <c r="D10478" s="12" t="s">
        <v>37088</v>
      </c>
      <c r="E10478" s="6" t="str">
        <f t="shared" si="539"/>
        <v>module=jkid</v>
      </c>
      <c r="F10478" s="3" t="s">
        <v>114</v>
      </c>
    </row>
    <row r="10479" spans="1:6" ht="30" customHeight="1">
      <c r="A10479" s="3" t="s">
        <v>3</v>
      </c>
      <c r="B10479" s="3" t="s">
        <v>25455</v>
      </c>
      <c r="C10479" s="3" t="s">
        <v>25455</v>
      </c>
      <c r="D10479" s="12" t="s">
        <v>37089</v>
      </c>
      <c r="E10479" s="6" t="str">
        <f t="shared" si="539"/>
        <v>module=jkid</v>
      </c>
      <c r="F10479" s="3" t="s">
        <v>114</v>
      </c>
    </row>
    <row r="10480" spans="1:6" ht="30" customHeight="1">
      <c r="A10480" s="3" t="s">
        <v>3</v>
      </c>
      <c r="B10480" s="3" t="s">
        <v>25456</v>
      </c>
      <c r="C10480" s="3" t="s">
        <v>25456</v>
      </c>
      <c r="D10480" s="12" t="s">
        <v>37090</v>
      </c>
      <c r="E10480" s="6" t="str">
        <f t="shared" si="539"/>
        <v>module=jkid</v>
      </c>
      <c r="F10480" s="3" t="s">
        <v>114</v>
      </c>
    </row>
    <row r="10481" spans="1:6" ht="30" customHeight="1">
      <c r="A10481" s="3" t="s">
        <v>3</v>
      </c>
      <c r="B10481" s="3" t="s">
        <v>25457</v>
      </c>
      <c r="C10481" s="3" t="s">
        <v>25457</v>
      </c>
      <c r="D10481" s="12" t="s">
        <v>37091</v>
      </c>
      <c r="E10481" s="6" t="str">
        <f t="shared" si="539"/>
        <v>module=jkid</v>
      </c>
      <c r="F10481" s="3" t="s">
        <v>114</v>
      </c>
    </row>
    <row r="10482" spans="1:6" ht="30" customHeight="1">
      <c r="A10482" s="3" t="s">
        <v>3</v>
      </c>
      <c r="B10482" s="3" t="s">
        <v>25458</v>
      </c>
      <c r="C10482" s="3" t="s">
        <v>25458</v>
      </c>
      <c r="D10482" s="12" t="s">
        <v>37092</v>
      </c>
      <c r="E10482" s="6" t="str">
        <f t="shared" si="539"/>
        <v>module=jkid</v>
      </c>
      <c r="F10482" s="3" t="s">
        <v>114</v>
      </c>
    </row>
    <row r="10483" spans="1:6" ht="30" customHeight="1">
      <c r="A10483" s="3" t="s">
        <v>3</v>
      </c>
      <c r="B10483" s="3" t="s">
        <v>25459</v>
      </c>
      <c r="C10483" s="3" t="s">
        <v>25459</v>
      </c>
      <c r="D10483" s="12" t="s">
        <v>37093</v>
      </c>
      <c r="E10483" s="6" t="str">
        <f t="shared" si="539"/>
        <v>module=jkid</v>
      </c>
      <c r="F10483" s="3" t="s">
        <v>114</v>
      </c>
    </row>
    <row r="10484" spans="1:6" ht="30" customHeight="1">
      <c r="A10484" s="3" t="s">
        <v>3</v>
      </c>
      <c r="B10484" s="3" t="s">
        <v>25460</v>
      </c>
      <c r="C10484" s="3" t="s">
        <v>25460</v>
      </c>
      <c r="D10484" s="12" t="s">
        <v>37094</v>
      </c>
      <c r="E10484" s="6" t="str">
        <f t="shared" si="539"/>
        <v>module=jkid</v>
      </c>
      <c r="F10484" s="3" t="s">
        <v>114</v>
      </c>
    </row>
    <row r="10485" spans="1:6" ht="30" customHeight="1">
      <c r="A10485" s="3" t="s">
        <v>3</v>
      </c>
      <c r="B10485" s="3" t="s">
        <v>25461</v>
      </c>
      <c r="C10485" s="3" t="s">
        <v>25461</v>
      </c>
      <c r="D10485" s="12" t="s">
        <v>37095</v>
      </c>
      <c r="E10485" s="6" t="str">
        <f t="shared" si="539"/>
        <v>module=jkid</v>
      </c>
      <c r="F10485" s="3" t="s">
        <v>114</v>
      </c>
    </row>
    <row r="10486" spans="1:6" ht="30" customHeight="1">
      <c r="A10486" s="3" t="s">
        <v>3</v>
      </c>
      <c r="B10486" s="3" t="s">
        <v>25462</v>
      </c>
      <c r="C10486" s="3" t="s">
        <v>25462</v>
      </c>
      <c r="D10486" s="12" t="s">
        <v>37096</v>
      </c>
      <c r="E10486" s="6" t="str">
        <f t="shared" si="539"/>
        <v>module=jkid</v>
      </c>
      <c r="F10486" s="3" t="s">
        <v>114</v>
      </c>
    </row>
    <row r="10487" spans="1:6" ht="30" customHeight="1">
      <c r="A10487" s="3" t="s">
        <v>3</v>
      </c>
      <c r="B10487" s="3" t="s">
        <v>25463</v>
      </c>
      <c r="C10487" s="3" t="s">
        <v>25463</v>
      </c>
      <c r="D10487" s="12" t="s">
        <v>37097</v>
      </c>
      <c r="E10487" s="6" t="str">
        <f t="shared" si="539"/>
        <v>module=jkid</v>
      </c>
      <c r="F10487" s="3" t="s">
        <v>114</v>
      </c>
    </row>
    <row r="10488" spans="1:6" ht="30" customHeight="1">
      <c r="A10488" s="3" t="s">
        <v>3</v>
      </c>
      <c r="B10488" s="3" t="s">
        <v>25464</v>
      </c>
      <c r="C10488" s="3" t="s">
        <v>25464</v>
      </c>
      <c r="D10488" s="12" t="s">
        <v>37098</v>
      </c>
      <c r="E10488" s="6" t="str">
        <f t="shared" si="539"/>
        <v>module=jkid</v>
      </c>
      <c r="F10488" s="3" t="s">
        <v>114</v>
      </c>
    </row>
    <row r="10489" spans="1:6" ht="30" customHeight="1">
      <c r="A10489" s="3" t="s">
        <v>3</v>
      </c>
      <c r="B10489" s="3" t="s">
        <v>25465</v>
      </c>
      <c r="C10489" s="3" t="s">
        <v>25465</v>
      </c>
      <c r="D10489" s="12" t="s">
        <v>37099</v>
      </c>
      <c r="E10489" s="6" t="str">
        <f t="shared" si="539"/>
        <v>module=jkid</v>
      </c>
      <c r="F10489" s="3" t="s">
        <v>114</v>
      </c>
    </row>
    <row r="10490" spans="1:6" ht="30" customHeight="1">
      <c r="A10490" s="3" t="s">
        <v>3</v>
      </c>
      <c r="B10490" s="3" t="s">
        <v>25466</v>
      </c>
      <c r="C10490" s="3" t="s">
        <v>25466</v>
      </c>
      <c r="D10490" s="12" t="s">
        <v>37100</v>
      </c>
      <c r="E10490" s="6" t="str">
        <f t="shared" si="539"/>
        <v>module=jkid</v>
      </c>
      <c r="F10490" s="3" t="s">
        <v>114</v>
      </c>
    </row>
    <row r="10491" spans="1:6" ht="30" customHeight="1">
      <c r="A10491" s="3" t="s">
        <v>3</v>
      </c>
      <c r="B10491" s="3" t="s">
        <v>25467</v>
      </c>
      <c r="C10491" s="3" t="s">
        <v>25467</v>
      </c>
      <c r="D10491" s="12" t="s">
        <v>37101</v>
      </c>
      <c r="E10491" s="6" t="str">
        <f t="shared" si="539"/>
        <v>module=jkid</v>
      </c>
      <c r="F10491" s="3" t="s">
        <v>114</v>
      </c>
    </row>
    <row r="10492" spans="1:6" ht="30" customHeight="1">
      <c r="A10492" s="3" t="s">
        <v>3</v>
      </c>
      <c r="B10492" s="3" t="s">
        <v>25468</v>
      </c>
      <c r="C10492" s="3" t="s">
        <v>25468</v>
      </c>
      <c r="D10492" s="12" t="s">
        <v>37102</v>
      </c>
      <c r="E10492" s="6" t="str">
        <f t="shared" si="539"/>
        <v>module=jkid</v>
      </c>
      <c r="F10492" s="3" t="s">
        <v>114</v>
      </c>
    </row>
    <row r="10493" spans="1:6" ht="30" customHeight="1">
      <c r="A10493" s="3" t="s">
        <v>3</v>
      </c>
      <c r="B10493" s="3" t="s">
        <v>25469</v>
      </c>
      <c r="C10493" s="3" t="s">
        <v>25469</v>
      </c>
      <c r="D10493" s="12" t="s">
        <v>37103</v>
      </c>
      <c r="E10493" s="6" t="str">
        <f t="shared" si="539"/>
        <v>module=jkid</v>
      </c>
      <c r="F10493" s="3" t="s">
        <v>114</v>
      </c>
    </row>
    <row r="10494" spans="1:6" ht="30" customHeight="1">
      <c r="A10494" s="3" t="s">
        <v>3</v>
      </c>
      <c r="B10494" s="3" t="s">
        <v>25470</v>
      </c>
      <c r="C10494" s="3" t="s">
        <v>25470</v>
      </c>
      <c r="D10494" s="12" t="s">
        <v>37104</v>
      </c>
      <c r="E10494" s="6" t="str">
        <f t="shared" si="539"/>
        <v>module=jkid</v>
      </c>
      <c r="F10494" s="3" t="s">
        <v>114</v>
      </c>
    </row>
    <row r="10495" spans="1:6" ht="30" customHeight="1">
      <c r="A10495" s="3" t="s">
        <v>3</v>
      </c>
      <c r="B10495" s="3" t="s">
        <v>25471</v>
      </c>
      <c r="C10495" s="3" t="s">
        <v>25471</v>
      </c>
      <c r="D10495" s="12" t="s">
        <v>37105</v>
      </c>
      <c r="E10495" s="6" t="str">
        <f t="shared" si="539"/>
        <v>module=jkid</v>
      </c>
      <c r="F10495" s="3" t="s">
        <v>114</v>
      </c>
    </row>
    <row r="10496" spans="1:6" ht="30" customHeight="1">
      <c r="A10496" s="3" t="s">
        <v>3</v>
      </c>
      <c r="B10496" s="3" t="s">
        <v>25472</v>
      </c>
      <c r="C10496" s="3" t="s">
        <v>25472</v>
      </c>
      <c r="D10496" s="12" t="s">
        <v>37106</v>
      </c>
      <c r="E10496" s="6" t="str">
        <f t="shared" si="539"/>
        <v>module=jkid</v>
      </c>
      <c r="F10496" s="3" t="s">
        <v>114</v>
      </c>
    </row>
    <row r="10497" spans="1:6" ht="30" customHeight="1">
      <c r="A10497" s="3" t="s">
        <v>3</v>
      </c>
      <c r="B10497" s="3" t="s">
        <v>25473</v>
      </c>
      <c r="C10497" s="3" t="s">
        <v>25473</v>
      </c>
      <c r="D10497" s="12" t="s">
        <v>37107</v>
      </c>
      <c r="E10497" s="6" t="str">
        <f t="shared" si="539"/>
        <v>module=jkid</v>
      </c>
      <c r="F10497" s="3" t="s">
        <v>114</v>
      </c>
    </row>
    <row r="10498" spans="1:6" ht="30" customHeight="1">
      <c r="A10498" s="3" t="s">
        <v>3</v>
      </c>
      <c r="B10498" s="3" t="s">
        <v>25474</v>
      </c>
      <c r="C10498" s="3" t="s">
        <v>25474</v>
      </c>
      <c r="D10498" s="12" t="s">
        <v>37108</v>
      </c>
      <c r="E10498" s="6" t="str">
        <f t="shared" si="539"/>
        <v>module=jkid</v>
      </c>
      <c r="F10498" s="3" t="s">
        <v>114</v>
      </c>
    </row>
    <row r="10499" spans="1:6" ht="30" customHeight="1">
      <c r="A10499" s="3" t="s">
        <v>3</v>
      </c>
      <c r="B10499" s="3" t="s">
        <v>25475</v>
      </c>
      <c r="C10499" s="3" t="s">
        <v>25475</v>
      </c>
      <c r="D10499" s="12" t="s">
        <v>37109</v>
      </c>
      <c r="E10499" s="6" t="str">
        <f t="shared" si="539"/>
        <v>module=jkid</v>
      </c>
      <c r="F10499" s="3" t="s">
        <v>114</v>
      </c>
    </row>
    <row r="10500" spans="1:6" ht="30" customHeight="1">
      <c r="A10500" s="3" t="s">
        <v>3</v>
      </c>
      <c r="B10500" s="3" t="s">
        <v>25476</v>
      </c>
      <c r="C10500" s="3" t="s">
        <v>25476</v>
      </c>
      <c r="D10500" s="12" t="s">
        <v>37110</v>
      </c>
      <c r="E10500" s="6" t="str">
        <f t="shared" si="539"/>
        <v>module=jkid</v>
      </c>
      <c r="F10500" s="3" t="s">
        <v>114</v>
      </c>
    </row>
    <row r="10501" spans="1:6" ht="30" customHeight="1">
      <c r="A10501" s="3" t="s">
        <v>3</v>
      </c>
      <c r="B10501" s="3" t="s">
        <v>25477</v>
      </c>
      <c r="C10501" s="3" t="s">
        <v>25477</v>
      </c>
      <c r="D10501" s="12" t="s">
        <v>37111</v>
      </c>
      <c r="E10501" s="6" t="str">
        <f t="shared" si="539"/>
        <v>module=jkid</v>
      </c>
      <c r="F10501" s="3" t="s">
        <v>114</v>
      </c>
    </row>
    <row r="10502" spans="1:6" ht="30" customHeight="1">
      <c r="A10502" s="3" t="s">
        <v>3</v>
      </c>
      <c r="B10502" s="3" t="s">
        <v>25478</v>
      </c>
      <c r="C10502" s="3" t="s">
        <v>25478</v>
      </c>
      <c r="D10502" s="12" t="s">
        <v>37112</v>
      </c>
      <c r="E10502" s="6" t="str">
        <f t="shared" si="539"/>
        <v>module=jkid</v>
      </c>
      <c r="F10502" s="3" t="s">
        <v>114</v>
      </c>
    </row>
    <row r="10503" spans="1:6" ht="30" customHeight="1">
      <c r="A10503" s="3" t="s">
        <v>4</v>
      </c>
      <c r="B10503" s="3" t="s">
        <v>25479</v>
      </c>
      <c r="C10503" s="3" t="s">
        <v>25479</v>
      </c>
      <c r="D10503" s="12" t="s">
        <v>37113</v>
      </c>
      <c r="E10503" s="3" t="s">
        <v>114</v>
      </c>
      <c r="F10503" s="6" t="str">
        <f t="shared" ref="F10503:F10536" si="541">HYPERLINK("http://www.ssc.wisc.edu/wlsresearch/documentation/waves/?wave=capisib&amp;module=kkid","module=kkid")</f>
        <v>module=kkid</v>
      </c>
    </row>
    <row r="10504" spans="1:6" ht="30" customHeight="1">
      <c r="A10504" s="3" t="s">
        <v>4</v>
      </c>
      <c r="B10504" s="3" t="s">
        <v>25480</v>
      </c>
      <c r="C10504" s="3" t="s">
        <v>25480</v>
      </c>
      <c r="D10504" s="12" t="s">
        <v>37114</v>
      </c>
      <c r="E10504" s="3" t="s">
        <v>114</v>
      </c>
      <c r="F10504" s="6" t="str">
        <f t="shared" si="541"/>
        <v>module=kkid</v>
      </c>
    </row>
    <row r="10505" spans="1:6" ht="30" customHeight="1">
      <c r="A10505" s="3" t="s">
        <v>4</v>
      </c>
      <c r="B10505" s="3" t="s">
        <v>25481</v>
      </c>
      <c r="C10505" s="3" t="s">
        <v>25481</v>
      </c>
      <c r="D10505" s="12" t="s">
        <v>37115</v>
      </c>
      <c r="E10505" s="3" t="s">
        <v>114</v>
      </c>
      <c r="F10505" s="6" t="str">
        <f t="shared" si="541"/>
        <v>module=kkid</v>
      </c>
    </row>
    <row r="10506" spans="1:6" ht="30" customHeight="1">
      <c r="A10506" s="3" t="s">
        <v>4</v>
      </c>
      <c r="B10506" s="3" t="s">
        <v>25482</v>
      </c>
      <c r="C10506" s="3" t="s">
        <v>25482</v>
      </c>
      <c r="D10506" s="12" t="s">
        <v>37116</v>
      </c>
      <c r="E10506" s="3" t="s">
        <v>114</v>
      </c>
      <c r="F10506" s="6" t="str">
        <f t="shared" si="541"/>
        <v>module=kkid</v>
      </c>
    </row>
    <row r="10507" spans="1:6" ht="30" customHeight="1">
      <c r="A10507" s="3" t="s">
        <v>4</v>
      </c>
      <c r="B10507" s="3" t="s">
        <v>25483</v>
      </c>
      <c r="C10507" s="3" t="s">
        <v>25483</v>
      </c>
      <c r="D10507" s="12" t="s">
        <v>37117</v>
      </c>
      <c r="E10507" s="3" t="s">
        <v>114</v>
      </c>
      <c r="F10507" s="6" t="str">
        <f t="shared" si="541"/>
        <v>module=kkid</v>
      </c>
    </row>
    <row r="10508" spans="1:6" ht="30" customHeight="1">
      <c r="A10508" s="3" t="s">
        <v>4</v>
      </c>
      <c r="B10508" s="3" t="s">
        <v>25484</v>
      </c>
      <c r="C10508" s="3" t="s">
        <v>25484</v>
      </c>
      <c r="D10508" s="12" t="s">
        <v>37118</v>
      </c>
      <c r="E10508" s="3" t="s">
        <v>114</v>
      </c>
      <c r="F10508" s="6" t="str">
        <f t="shared" si="541"/>
        <v>module=kkid</v>
      </c>
    </row>
    <row r="10509" spans="1:6" ht="30" customHeight="1">
      <c r="A10509" s="3" t="s">
        <v>4</v>
      </c>
      <c r="B10509" s="3" t="s">
        <v>25485</v>
      </c>
      <c r="C10509" s="3" t="s">
        <v>25485</v>
      </c>
      <c r="D10509" s="12" t="s">
        <v>37119</v>
      </c>
      <c r="E10509" s="3" t="s">
        <v>114</v>
      </c>
      <c r="F10509" s="6" t="str">
        <f t="shared" si="541"/>
        <v>module=kkid</v>
      </c>
    </row>
    <row r="10510" spans="1:6" ht="30" customHeight="1">
      <c r="A10510" s="3" t="s">
        <v>4</v>
      </c>
      <c r="B10510" s="3" t="s">
        <v>25486</v>
      </c>
      <c r="C10510" s="3" t="s">
        <v>25486</v>
      </c>
      <c r="D10510" s="12" t="s">
        <v>37120</v>
      </c>
      <c r="E10510" s="3" t="s">
        <v>114</v>
      </c>
      <c r="F10510" s="6" t="str">
        <f t="shared" si="541"/>
        <v>module=kkid</v>
      </c>
    </row>
    <row r="10511" spans="1:6" ht="30" customHeight="1">
      <c r="A10511" s="3" t="s">
        <v>4</v>
      </c>
      <c r="B10511" s="3" t="s">
        <v>25487</v>
      </c>
      <c r="C10511" s="3" t="s">
        <v>25487</v>
      </c>
      <c r="D10511" s="12" t="s">
        <v>37121</v>
      </c>
      <c r="E10511" s="3" t="s">
        <v>114</v>
      </c>
      <c r="F10511" s="6" t="str">
        <f t="shared" si="541"/>
        <v>module=kkid</v>
      </c>
    </row>
    <row r="10512" spans="1:6" ht="30" customHeight="1">
      <c r="A10512" s="3" t="s">
        <v>4</v>
      </c>
      <c r="B10512" s="3" t="s">
        <v>25488</v>
      </c>
      <c r="C10512" s="3" t="s">
        <v>25488</v>
      </c>
      <c r="D10512" s="12" t="s">
        <v>37122</v>
      </c>
      <c r="E10512" s="3" t="s">
        <v>114</v>
      </c>
      <c r="F10512" s="6" t="str">
        <f t="shared" si="541"/>
        <v>module=kkid</v>
      </c>
    </row>
    <row r="10513" spans="1:6" ht="30" customHeight="1">
      <c r="A10513" s="3" t="s">
        <v>4</v>
      </c>
      <c r="B10513" s="3" t="s">
        <v>25489</v>
      </c>
      <c r="C10513" s="3" t="s">
        <v>25489</v>
      </c>
      <c r="D10513" s="12" t="s">
        <v>37123</v>
      </c>
      <c r="E10513" s="3" t="s">
        <v>114</v>
      </c>
      <c r="F10513" s="6" t="str">
        <f t="shared" si="541"/>
        <v>module=kkid</v>
      </c>
    </row>
    <row r="10514" spans="1:6" ht="30" customHeight="1">
      <c r="A10514" s="3" t="s">
        <v>4</v>
      </c>
      <c r="B10514" s="3" t="s">
        <v>25490</v>
      </c>
      <c r="C10514" s="3" t="s">
        <v>25490</v>
      </c>
      <c r="D10514" s="12" t="s">
        <v>37124</v>
      </c>
      <c r="E10514" s="3" t="s">
        <v>114</v>
      </c>
      <c r="F10514" s="6" t="str">
        <f t="shared" si="541"/>
        <v>module=kkid</v>
      </c>
    </row>
    <row r="10515" spans="1:6" ht="30" customHeight="1">
      <c r="A10515" s="3" t="s">
        <v>4</v>
      </c>
      <c r="B10515" s="3" t="s">
        <v>25491</v>
      </c>
      <c r="C10515" s="3" t="s">
        <v>25491</v>
      </c>
      <c r="D10515" s="12" t="s">
        <v>37125</v>
      </c>
      <c r="E10515" s="3" t="s">
        <v>114</v>
      </c>
      <c r="F10515" s="6" t="str">
        <f t="shared" si="541"/>
        <v>module=kkid</v>
      </c>
    </row>
    <row r="10516" spans="1:6" ht="30" customHeight="1">
      <c r="A10516" s="3" t="s">
        <v>4</v>
      </c>
      <c r="B10516" s="3" t="s">
        <v>25492</v>
      </c>
      <c r="C10516" s="3" t="s">
        <v>25492</v>
      </c>
      <c r="D10516" s="12" t="s">
        <v>37126</v>
      </c>
      <c r="E10516" s="3" t="s">
        <v>114</v>
      </c>
      <c r="F10516" s="6" t="str">
        <f t="shared" si="541"/>
        <v>module=kkid</v>
      </c>
    </row>
    <row r="10517" spans="1:6" ht="30" customHeight="1">
      <c r="A10517" s="3" t="s">
        <v>4</v>
      </c>
      <c r="B10517" s="3" t="s">
        <v>25493</v>
      </c>
      <c r="C10517" s="3" t="s">
        <v>25493</v>
      </c>
      <c r="D10517" s="12" t="s">
        <v>37127</v>
      </c>
      <c r="E10517" s="3" t="s">
        <v>114</v>
      </c>
      <c r="F10517" s="6" t="str">
        <f t="shared" si="541"/>
        <v>module=kkid</v>
      </c>
    </row>
    <row r="10518" spans="1:6" ht="30" customHeight="1">
      <c r="A10518" s="3" t="s">
        <v>4</v>
      </c>
      <c r="B10518" s="3" t="s">
        <v>25494</v>
      </c>
      <c r="C10518" s="3" t="s">
        <v>25494</v>
      </c>
      <c r="D10518" s="12" t="s">
        <v>37128</v>
      </c>
      <c r="E10518" s="3" t="s">
        <v>114</v>
      </c>
      <c r="F10518" s="6" t="str">
        <f t="shared" si="541"/>
        <v>module=kkid</v>
      </c>
    </row>
    <row r="10519" spans="1:6" ht="30" customHeight="1">
      <c r="A10519" s="3" t="s">
        <v>4</v>
      </c>
      <c r="B10519" s="3" t="s">
        <v>25495</v>
      </c>
      <c r="C10519" s="3" t="s">
        <v>25495</v>
      </c>
      <c r="D10519" s="12" t="s">
        <v>37129</v>
      </c>
      <c r="E10519" s="3" t="s">
        <v>114</v>
      </c>
      <c r="F10519" s="6" t="str">
        <f t="shared" si="541"/>
        <v>module=kkid</v>
      </c>
    </row>
    <row r="10520" spans="1:6" ht="30" customHeight="1">
      <c r="A10520" s="3" t="s">
        <v>4</v>
      </c>
      <c r="B10520" s="3" t="s">
        <v>25496</v>
      </c>
      <c r="C10520" s="3" t="s">
        <v>25496</v>
      </c>
      <c r="D10520" s="12" t="s">
        <v>37130</v>
      </c>
      <c r="E10520" s="3" t="s">
        <v>114</v>
      </c>
      <c r="F10520" s="6" t="str">
        <f t="shared" si="541"/>
        <v>module=kkid</v>
      </c>
    </row>
    <row r="10521" spans="1:6" ht="30" customHeight="1">
      <c r="A10521" s="3" t="s">
        <v>4</v>
      </c>
      <c r="B10521" s="3" t="s">
        <v>25497</v>
      </c>
      <c r="C10521" s="3" t="s">
        <v>25497</v>
      </c>
      <c r="D10521" s="12" t="s">
        <v>37131</v>
      </c>
      <c r="E10521" s="3" t="s">
        <v>114</v>
      </c>
      <c r="F10521" s="6" t="str">
        <f t="shared" si="541"/>
        <v>module=kkid</v>
      </c>
    </row>
    <row r="10522" spans="1:6" ht="30" customHeight="1">
      <c r="A10522" s="3" t="s">
        <v>4</v>
      </c>
      <c r="B10522" s="3" t="s">
        <v>25498</v>
      </c>
      <c r="C10522" s="3" t="s">
        <v>25498</v>
      </c>
      <c r="D10522" s="12" t="s">
        <v>37132</v>
      </c>
      <c r="E10522" s="3" t="s">
        <v>114</v>
      </c>
      <c r="F10522" s="6" t="str">
        <f t="shared" si="541"/>
        <v>module=kkid</v>
      </c>
    </row>
    <row r="10523" spans="1:6" ht="30" customHeight="1">
      <c r="A10523" s="3" t="s">
        <v>4</v>
      </c>
      <c r="B10523" s="3" t="s">
        <v>25499</v>
      </c>
      <c r="C10523" s="3" t="s">
        <v>25499</v>
      </c>
      <c r="D10523" s="12" t="s">
        <v>37133</v>
      </c>
      <c r="E10523" s="3" t="s">
        <v>114</v>
      </c>
      <c r="F10523" s="6" t="str">
        <f t="shared" si="541"/>
        <v>module=kkid</v>
      </c>
    </row>
    <row r="10524" spans="1:6" ht="30" customHeight="1">
      <c r="A10524" s="3" t="s">
        <v>4</v>
      </c>
      <c r="B10524" s="3" t="s">
        <v>25500</v>
      </c>
      <c r="C10524" s="3" t="s">
        <v>25500</v>
      </c>
      <c r="D10524" s="12" t="s">
        <v>37134</v>
      </c>
      <c r="E10524" s="3" t="s">
        <v>114</v>
      </c>
      <c r="F10524" s="6" t="str">
        <f t="shared" si="541"/>
        <v>module=kkid</v>
      </c>
    </row>
    <row r="10525" spans="1:6" ht="30" customHeight="1">
      <c r="A10525" s="3" t="s">
        <v>4</v>
      </c>
      <c r="B10525" s="3" t="s">
        <v>25501</v>
      </c>
      <c r="C10525" s="3" t="s">
        <v>25501</v>
      </c>
      <c r="D10525" s="12" t="s">
        <v>37135</v>
      </c>
      <c r="E10525" s="3" t="s">
        <v>114</v>
      </c>
      <c r="F10525" s="6" t="str">
        <f t="shared" si="541"/>
        <v>module=kkid</v>
      </c>
    </row>
    <row r="10526" spans="1:6" ht="30" customHeight="1">
      <c r="A10526" s="3" t="s">
        <v>4</v>
      </c>
      <c r="B10526" s="3" t="s">
        <v>25502</v>
      </c>
      <c r="C10526" s="3" t="s">
        <v>25502</v>
      </c>
      <c r="D10526" s="12" t="s">
        <v>37136</v>
      </c>
      <c r="E10526" s="3" t="s">
        <v>114</v>
      </c>
      <c r="F10526" s="6" t="str">
        <f t="shared" si="541"/>
        <v>module=kkid</v>
      </c>
    </row>
    <row r="10527" spans="1:6" ht="30" customHeight="1">
      <c r="A10527" s="3" t="s">
        <v>4</v>
      </c>
      <c r="B10527" s="3" t="s">
        <v>25503</v>
      </c>
      <c r="C10527" s="3" t="s">
        <v>25503</v>
      </c>
      <c r="D10527" s="12" t="s">
        <v>37137</v>
      </c>
      <c r="E10527" s="3" t="s">
        <v>114</v>
      </c>
      <c r="F10527" s="6" t="str">
        <f t="shared" si="541"/>
        <v>module=kkid</v>
      </c>
    </row>
    <row r="10528" spans="1:6" ht="30" customHeight="1">
      <c r="A10528" s="3" t="s">
        <v>4</v>
      </c>
      <c r="B10528" s="3" t="s">
        <v>25504</v>
      </c>
      <c r="C10528" s="3" t="s">
        <v>25504</v>
      </c>
      <c r="D10528" s="12" t="s">
        <v>37138</v>
      </c>
      <c r="E10528" s="3" t="s">
        <v>114</v>
      </c>
      <c r="F10528" s="6" t="str">
        <f t="shared" si="541"/>
        <v>module=kkid</v>
      </c>
    </row>
    <row r="10529" spans="1:6" ht="30" customHeight="1">
      <c r="A10529" s="3" t="s">
        <v>4</v>
      </c>
      <c r="B10529" s="3" t="s">
        <v>25505</v>
      </c>
      <c r="C10529" s="3" t="s">
        <v>25505</v>
      </c>
      <c r="D10529" s="12" t="s">
        <v>37139</v>
      </c>
      <c r="E10529" s="3" t="s">
        <v>114</v>
      </c>
      <c r="F10529" s="6" t="str">
        <f t="shared" si="541"/>
        <v>module=kkid</v>
      </c>
    </row>
    <row r="10530" spans="1:6" ht="30" customHeight="1">
      <c r="A10530" s="3" t="s">
        <v>4</v>
      </c>
      <c r="B10530" s="3" t="s">
        <v>25506</v>
      </c>
      <c r="C10530" s="3" t="s">
        <v>25506</v>
      </c>
      <c r="D10530" s="12" t="s">
        <v>37140</v>
      </c>
      <c r="E10530" s="3" t="s">
        <v>114</v>
      </c>
      <c r="F10530" s="6" t="str">
        <f t="shared" si="541"/>
        <v>module=kkid</v>
      </c>
    </row>
    <row r="10531" spans="1:6" ht="30" customHeight="1">
      <c r="A10531" s="3" t="s">
        <v>4</v>
      </c>
      <c r="B10531" s="3" t="s">
        <v>25507</v>
      </c>
      <c r="C10531" s="3" t="s">
        <v>25507</v>
      </c>
      <c r="D10531" s="12" t="s">
        <v>37141</v>
      </c>
      <c r="E10531" s="3" t="s">
        <v>114</v>
      </c>
      <c r="F10531" s="6" t="str">
        <f t="shared" si="541"/>
        <v>module=kkid</v>
      </c>
    </row>
    <row r="10532" spans="1:6" ht="30" customHeight="1">
      <c r="A10532" s="3" t="s">
        <v>4</v>
      </c>
      <c r="B10532" s="3" t="s">
        <v>25508</v>
      </c>
      <c r="C10532" s="3" t="s">
        <v>25508</v>
      </c>
      <c r="D10532" s="12" t="s">
        <v>37142</v>
      </c>
      <c r="E10532" s="3" t="s">
        <v>114</v>
      </c>
      <c r="F10532" s="6" t="str">
        <f t="shared" si="541"/>
        <v>module=kkid</v>
      </c>
    </row>
    <row r="10533" spans="1:6" ht="30" customHeight="1">
      <c r="A10533" s="3" t="s">
        <v>4</v>
      </c>
      <c r="B10533" s="3" t="s">
        <v>25509</v>
      </c>
      <c r="C10533" s="3" t="s">
        <v>25509</v>
      </c>
      <c r="D10533" s="12" t="s">
        <v>37143</v>
      </c>
      <c r="E10533" s="3" t="s">
        <v>114</v>
      </c>
      <c r="F10533" s="6" t="str">
        <f t="shared" si="541"/>
        <v>module=kkid</v>
      </c>
    </row>
    <row r="10534" spans="1:6" ht="30" customHeight="1">
      <c r="A10534" s="3" t="s">
        <v>4</v>
      </c>
      <c r="B10534" s="3" t="s">
        <v>25510</v>
      </c>
      <c r="C10534" s="3" t="s">
        <v>25510</v>
      </c>
      <c r="D10534" s="12" t="s">
        <v>37144</v>
      </c>
      <c r="E10534" s="3" t="s">
        <v>114</v>
      </c>
      <c r="F10534" s="6" t="str">
        <f t="shared" si="541"/>
        <v>module=kkid</v>
      </c>
    </row>
    <row r="10535" spans="1:6" ht="30" customHeight="1">
      <c r="A10535" s="3" t="s">
        <v>4</v>
      </c>
      <c r="B10535" s="3" t="s">
        <v>25511</v>
      </c>
      <c r="C10535" s="3" t="s">
        <v>25511</v>
      </c>
      <c r="D10535" s="12" t="s">
        <v>37145</v>
      </c>
      <c r="E10535" s="3" t="s">
        <v>114</v>
      </c>
      <c r="F10535" s="6" t="str">
        <f t="shared" si="541"/>
        <v>module=kkid</v>
      </c>
    </row>
    <row r="10536" spans="1:6" ht="30" customHeight="1">
      <c r="A10536" s="3" t="s">
        <v>4</v>
      </c>
      <c r="B10536" s="3" t="s">
        <v>25512</v>
      </c>
      <c r="C10536" s="3" t="s">
        <v>25512</v>
      </c>
      <c r="D10536" s="12" t="s">
        <v>37146</v>
      </c>
      <c r="E10536" s="3" t="s">
        <v>114</v>
      </c>
      <c r="F10536" s="6" t="str">
        <f t="shared" si="541"/>
        <v>module=kkid</v>
      </c>
    </row>
    <row r="10537" spans="1:6" ht="30" customHeight="1">
      <c r="A10537" s="3" t="s">
        <v>2</v>
      </c>
      <c r="B10537" s="3" t="s">
        <v>25513</v>
      </c>
      <c r="C10537" s="3" t="s">
        <v>31317</v>
      </c>
      <c r="D10537" s="12" t="s">
        <v>36417</v>
      </c>
      <c r="E10537" s="6" t="str">
        <f t="shared" ref="E10537:E10575" si="542">HYPERLINK("http://www.ssc.wisc.edu/wlsresearch/documentation/waves/?wave=capigrad&amp;module=jnnorm","module=jnnorm")</f>
        <v>module=jnnorm</v>
      </c>
      <c r="F10537" s="6" t="str">
        <f t="shared" ref="F10537:F10575" si="543">HYPERLINK("http://www.ssc.wisc.edu/wlsresearch/documentation/waves/?wave=capisib&amp;module=knnorm","module=knnorm")</f>
        <v>module=knnorm</v>
      </c>
    </row>
    <row r="10538" spans="1:6" ht="30" customHeight="1">
      <c r="A10538" s="3" t="s">
        <v>2</v>
      </c>
      <c r="B10538" s="3" t="s">
        <v>25514</v>
      </c>
      <c r="C10538" s="3" t="s">
        <v>31318</v>
      </c>
      <c r="D10538" s="12" t="s">
        <v>36418</v>
      </c>
      <c r="E10538" s="6" t="str">
        <f t="shared" si="542"/>
        <v>module=jnnorm</v>
      </c>
      <c r="F10538" s="6" t="str">
        <f t="shared" si="543"/>
        <v>module=knnorm</v>
      </c>
    </row>
    <row r="10539" spans="1:6" ht="30" customHeight="1">
      <c r="A10539" s="3" t="s">
        <v>2</v>
      </c>
      <c r="B10539" s="3" t="s">
        <v>25515</v>
      </c>
      <c r="C10539" s="3" t="s">
        <v>31319</v>
      </c>
      <c r="D10539" s="12" t="s">
        <v>37147</v>
      </c>
      <c r="E10539" s="6" t="str">
        <f t="shared" si="542"/>
        <v>module=jnnorm</v>
      </c>
      <c r="F10539" s="6" t="str">
        <f t="shared" si="543"/>
        <v>module=knnorm</v>
      </c>
    </row>
    <row r="10540" spans="1:6" ht="30" customHeight="1">
      <c r="A10540" s="3" t="s">
        <v>2</v>
      </c>
      <c r="B10540" s="3" t="s">
        <v>25516</v>
      </c>
      <c r="C10540" s="3" t="s">
        <v>31320</v>
      </c>
      <c r="D10540" s="12" t="s">
        <v>37148</v>
      </c>
      <c r="E10540" s="6" t="str">
        <f t="shared" si="542"/>
        <v>module=jnnorm</v>
      </c>
      <c r="F10540" s="6" t="str">
        <f t="shared" si="543"/>
        <v>module=knnorm</v>
      </c>
    </row>
    <row r="10541" spans="1:6" ht="30" customHeight="1">
      <c r="A10541" s="3" t="s">
        <v>2</v>
      </c>
      <c r="B10541" s="3" t="s">
        <v>25517</v>
      </c>
      <c r="C10541" s="3" t="s">
        <v>31321</v>
      </c>
      <c r="D10541" s="12" t="s">
        <v>37149</v>
      </c>
      <c r="E10541" s="6" t="str">
        <f t="shared" si="542"/>
        <v>module=jnnorm</v>
      </c>
      <c r="F10541" s="6" t="str">
        <f t="shared" si="543"/>
        <v>module=knnorm</v>
      </c>
    </row>
    <row r="10542" spans="1:6" ht="30" customHeight="1">
      <c r="A10542" s="3" t="s">
        <v>2</v>
      </c>
      <c r="B10542" s="3" t="s">
        <v>25518</v>
      </c>
      <c r="C10542" s="3" t="s">
        <v>31322</v>
      </c>
      <c r="D10542" s="12" t="s">
        <v>37150</v>
      </c>
      <c r="E10542" s="6" t="str">
        <f t="shared" si="542"/>
        <v>module=jnnorm</v>
      </c>
      <c r="F10542" s="6" t="str">
        <f t="shared" si="543"/>
        <v>module=knnorm</v>
      </c>
    </row>
    <row r="10543" spans="1:6" ht="30" customHeight="1">
      <c r="A10543" s="3" t="s">
        <v>2</v>
      </c>
      <c r="B10543" s="3" t="s">
        <v>25519</v>
      </c>
      <c r="C10543" s="3" t="s">
        <v>31323</v>
      </c>
      <c r="D10543" s="12" t="s">
        <v>37151</v>
      </c>
      <c r="E10543" s="6" t="str">
        <f t="shared" si="542"/>
        <v>module=jnnorm</v>
      </c>
      <c r="F10543" s="6" t="str">
        <f t="shared" si="543"/>
        <v>module=knnorm</v>
      </c>
    </row>
    <row r="10544" spans="1:6" ht="30" customHeight="1">
      <c r="A10544" s="3" t="s">
        <v>2</v>
      </c>
      <c r="B10544" s="3" t="s">
        <v>25520</v>
      </c>
      <c r="C10544" s="3" t="s">
        <v>31324</v>
      </c>
      <c r="D10544" s="12" t="s">
        <v>37152</v>
      </c>
      <c r="E10544" s="6" t="str">
        <f t="shared" si="542"/>
        <v>module=jnnorm</v>
      </c>
      <c r="F10544" s="6" t="str">
        <f t="shared" si="543"/>
        <v>module=knnorm</v>
      </c>
    </row>
    <row r="10545" spans="1:6" ht="30" customHeight="1">
      <c r="A10545" s="3" t="s">
        <v>2</v>
      </c>
      <c r="B10545" s="3" t="s">
        <v>25521</v>
      </c>
      <c r="C10545" s="3" t="s">
        <v>31325</v>
      </c>
      <c r="D10545" s="12" t="s">
        <v>37153</v>
      </c>
      <c r="E10545" s="6" t="str">
        <f t="shared" si="542"/>
        <v>module=jnnorm</v>
      </c>
      <c r="F10545" s="6" t="str">
        <f t="shared" si="543"/>
        <v>module=knnorm</v>
      </c>
    </row>
    <row r="10546" spans="1:6" ht="30" customHeight="1">
      <c r="A10546" s="3" t="s">
        <v>2</v>
      </c>
      <c r="B10546" s="3" t="s">
        <v>25522</v>
      </c>
      <c r="C10546" s="3" t="s">
        <v>31326</v>
      </c>
      <c r="D10546" s="12" t="s">
        <v>37154</v>
      </c>
      <c r="E10546" s="6" t="str">
        <f t="shared" si="542"/>
        <v>module=jnnorm</v>
      </c>
      <c r="F10546" s="6" t="str">
        <f t="shared" si="543"/>
        <v>module=knnorm</v>
      </c>
    </row>
    <row r="10547" spans="1:6" ht="30" customHeight="1">
      <c r="A10547" s="3" t="s">
        <v>2</v>
      </c>
      <c r="B10547" s="3" t="s">
        <v>25523</v>
      </c>
      <c r="C10547" s="3" t="s">
        <v>31327</v>
      </c>
      <c r="D10547" s="12" t="s">
        <v>37155</v>
      </c>
      <c r="E10547" s="6" t="str">
        <f t="shared" si="542"/>
        <v>module=jnnorm</v>
      </c>
      <c r="F10547" s="6" t="str">
        <f t="shared" si="543"/>
        <v>module=knnorm</v>
      </c>
    </row>
    <row r="10548" spans="1:6" ht="30" customHeight="1">
      <c r="A10548" s="3" t="s">
        <v>2</v>
      </c>
      <c r="B10548" s="3" t="s">
        <v>25524</v>
      </c>
      <c r="C10548" s="3" t="s">
        <v>31328</v>
      </c>
      <c r="D10548" s="12" t="s">
        <v>37156</v>
      </c>
      <c r="E10548" s="6" t="str">
        <f t="shared" si="542"/>
        <v>module=jnnorm</v>
      </c>
      <c r="F10548" s="6" t="str">
        <f t="shared" si="543"/>
        <v>module=knnorm</v>
      </c>
    </row>
    <row r="10549" spans="1:6" ht="30" customHeight="1">
      <c r="A10549" s="3" t="s">
        <v>2</v>
      </c>
      <c r="B10549" s="3" t="s">
        <v>25525</v>
      </c>
      <c r="C10549" s="3" t="s">
        <v>31329</v>
      </c>
      <c r="D10549" s="12" t="s">
        <v>37157</v>
      </c>
      <c r="E10549" s="6" t="str">
        <f t="shared" si="542"/>
        <v>module=jnnorm</v>
      </c>
      <c r="F10549" s="6" t="str">
        <f t="shared" si="543"/>
        <v>module=knnorm</v>
      </c>
    </row>
    <row r="10550" spans="1:6" ht="30" customHeight="1">
      <c r="A10550" s="3" t="s">
        <v>2</v>
      </c>
      <c r="B10550" s="3" t="s">
        <v>25526</v>
      </c>
      <c r="C10550" s="3" t="s">
        <v>31330</v>
      </c>
      <c r="D10550" s="12" t="s">
        <v>37158</v>
      </c>
      <c r="E10550" s="6" t="str">
        <f t="shared" si="542"/>
        <v>module=jnnorm</v>
      </c>
      <c r="F10550" s="6" t="str">
        <f t="shared" si="543"/>
        <v>module=knnorm</v>
      </c>
    </row>
    <row r="10551" spans="1:6" ht="30" customHeight="1">
      <c r="A10551" s="3" t="s">
        <v>2</v>
      </c>
      <c r="B10551" s="3" t="s">
        <v>25527</v>
      </c>
      <c r="C10551" s="3" t="s">
        <v>31331</v>
      </c>
      <c r="D10551" s="12" t="s">
        <v>37159</v>
      </c>
      <c r="E10551" s="6" t="str">
        <f t="shared" si="542"/>
        <v>module=jnnorm</v>
      </c>
      <c r="F10551" s="6" t="str">
        <f t="shared" si="543"/>
        <v>module=knnorm</v>
      </c>
    </row>
    <row r="10552" spans="1:6" ht="30" customHeight="1">
      <c r="A10552" s="3" t="s">
        <v>2</v>
      </c>
      <c r="B10552" s="3" t="s">
        <v>25528</v>
      </c>
      <c r="C10552" s="3" t="s">
        <v>31332</v>
      </c>
      <c r="D10552" s="12" t="s">
        <v>37160</v>
      </c>
      <c r="E10552" s="6" t="str">
        <f t="shared" si="542"/>
        <v>module=jnnorm</v>
      </c>
      <c r="F10552" s="6" t="str">
        <f t="shared" si="543"/>
        <v>module=knnorm</v>
      </c>
    </row>
    <row r="10553" spans="1:6" ht="30" customHeight="1">
      <c r="A10553" s="3" t="s">
        <v>2</v>
      </c>
      <c r="B10553" s="3" t="s">
        <v>25529</v>
      </c>
      <c r="C10553" s="3" t="s">
        <v>31333</v>
      </c>
      <c r="D10553" s="12" t="s">
        <v>37161</v>
      </c>
      <c r="E10553" s="6" t="str">
        <f t="shared" si="542"/>
        <v>module=jnnorm</v>
      </c>
      <c r="F10553" s="6" t="str">
        <f t="shared" si="543"/>
        <v>module=knnorm</v>
      </c>
    </row>
    <row r="10554" spans="1:6" ht="30" customHeight="1">
      <c r="A10554" s="3" t="s">
        <v>2</v>
      </c>
      <c r="B10554" s="3" t="s">
        <v>25530</v>
      </c>
      <c r="C10554" s="3" t="s">
        <v>31334</v>
      </c>
      <c r="D10554" s="12" t="s">
        <v>37162</v>
      </c>
      <c r="E10554" s="6" t="str">
        <f t="shared" si="542"/>
        <v>module=jnnorm</v>
      </c>
      <c r="F10554" s="6" t="str">
        <f t="shared" si="543"/>
        <v>module=knnorm</v>
      </c>
    </row>
    <row r="10555" spans="1:6" ht="30" customHeight="1">
      <c r="A10555" s="3" t="s">
        <v>2</v>
      </c>
      <c r="B10555" s="3" t="s">
        <v>25531</v>
      </c>
      <c r="C10555" s="3" t="s">
        <v>31335</v>
      </c>
      <c r="D10555" s="12" t="s">
        <v>37163</v>
      </c>
      <c r="E10555" s="6" t="str">
        <f t="shared" si="542"/>
        <v>module=jnnorm</v>
      </c>
      <c r="F10555" s="6" t="str">
        <f t="shared" si="543"/>
        <v>module=knnorm</v>
      </c>
    </row>
    <row r="10556" spans="1:6" ht="30" customHeight="1">
      <c r="A10556" s="3" t="s">
        <v>2</v>
      </c>
      <c r="B10556" s="3" t="s">
        <v>25532</v>
      </c>
      <c r="C10556" s="3" t="s">
        <v>31336</v>
      </c>
      <c r="D10556" s="12" t="s">
        <v>37164</v>
      </c>
      <c r="E10556" s="6" t="str">
        <f t="shared" si="542"/>
        <v>module=jnnorm</v>
      </c>
      <c r="F10556" s="6" t="str">
        <f t="shared" si="543"/>
        <v>module=knnorm</v>
      </c>
    </row>
    <row r="10557" spans="1:6" ht="30" customHeight="1">
      <c r="A10557" s="3" t="s">
        <v>2</v>
      </c>
      <c r="B10557" s="3" t="s">
        <v>25533</v>
      </c>
      <c r="C10557" s="3" t="s">
        <v>31337</v>
      </c>
      <c r="D10557" s="12" t="s">
        <v>37165</v>
      </c>
      <c r="E10557" s="6" t="str">
        <f t="shared" si="542"/>
        <v>module=jnnorm</v>
      </c>
      <c r="F10557" s="6" t="str">
        <f t="shared" si="543"/>
        <v>module=knnorm</v>
      </c>
    </row>
    <row r="10558" spans="1:6" ht="30" customHeight="1">
      <c r="A10558" s="3" t="s">
        <v>2</v>
      </c>
      <c r="B10558" s="3" t="s">
        <v>25534</v>
      </c>
      <c r="C10558" s="3" t="s">
        <v>31338</v>
      </c>
      <c r="D10558" s="12" t="s">
        <v>37166</v>
      </c>
      <c r="E10558" s="6" t="str">
        <f t="shared" si="542"/>
        <v>module=jnnorm</v>
      </c>
      <c r="F10558" s="6" t="str">
        <f t="shared" si="543"/>
        <v>module=knnorm</v>
      </c>
    </row>
    <row r="10559" spans="1:6" ht="30" customHeight="1">
      <c r="A10559" s="3" t="s">
        <v>2</v>
      </c>
      <c r="B10559" s="3" t="s">
        <v>25535</v>
      </c>
      <c r="C10559" s="3" t="s">
        <v>31339</v>
      </c>
      <c r="D10559" s="12" t="s">
        <v>37167</v>
      </c>
      <c r="E10559" s="6" t="str">
        <f t="shared" si="542"/>
        <v>module=jnnorm</v>
      </c>
      <c r="F10559" s="6" t="str">
        <f t="shared" si="543"/>
        <v>module=knnorm</v>
      </c>
    </row>
    <row r="10560" spans="1:6" ht="30" customHeight="1">
      <c r="A10560" s="3" t="s">
        <v>2</v>
      </c>
      <c r="B10560" s="3" t="s">
        <v>25536</v>
      </c>
      <c r="C10560" s="3" t="s">
        <v>31340</v>
      </c>
      <c r="D10560" s="12" t="s">
        <v>37168</v>
      </c>
      <c r="E10560" s="6" t="str">
        <f t="shared" si="542"/>
        <v>module=jnnorm</v>
      </c>
      <c r="F10560" s="6" t="str">
        <f t="shared" si="543"/>
        <v>module=knnorm</v>
      </c>
    </row>
    <row r="10561" spans="1:6" ht="30" customHeight="1">
      <c r="A10561" s="3" t="s">
        <v>2</v>
      </c>
      <c r="B10561" s="3" t="s">
        <v>25537</v>
      </c>
      <c r="C10561" s="3" t="s">
        <v>31341</v>
      </c>
      <c r="D10561" s="12" t="s">
        <v>37169</v>
      </c>
      <c r="E10561" s="6" t="str">
        <f t="shared" si="542"/>
        <v>module=jnnorm</v>
      </c>
      <c r="F10561" s="6" t="str">
        <f t="shared" si="543"/>
        <v>module=knnorm</v>
      </c>
    </row>
    <row r="10562" spans="1:6" ht="30" customHeight="1">
      <c r="A10562" s="3" t="s">
        <v>2</v>
      </c>
      <c r="B10562" s="3" t="s">
        <v>25538</v>
      </c>
      <c r="C10562" s="3" t="s">
        <v>31342</v>
      </c>
      <c r="D10562" s="12" t="s">
        <v>37170</v>
      </c>
      <c r="E10562" s="6" t="str">
        <f t="shared" si="542"/>
        <v>module=jnnorm</v>
      </c>
      <c r="F10562" s="6" t="str">
        <f t="shared" si="543"/>
        <v>module=knnorm</v>
      </c>
    </row>
    <row r="10563" spans="1:6" ht="30" customHeight="1">
      <c r="A10563" s="3" t="s">
        <v>2</v>
      </c>
      <c r="B10563" s="3" t="s">
        <v>25539</v>
      </c>
      <c r="C10563" s="3" t="s">
        <v>31343</v>
      </c>
      <c r="D10563" s="12" t="s">
        <v>37171</v>
      </c>
      <c r="E10563" s="6" t="str">
        <f t="shared" si="542"/>
        <v>module=jnnorm</v>
      </c>
      <c r="F10563" s="6" t="str">
        <f t="shared" si="543"/>
        <v>module=knnorm</v>
      </c>
    </row>
    <row r="10564" spans="1:6" ht="30" customHeight="1">
      <c r="A10564" s="3" t="s">
        <v>2</v>
      </c>
      <c r="B10564" s="3" t="s">
        <v>25540</v>
      </c>
      <c r="C10564" s="3" t="s">
        <v>31344</v>
      </c>
      <c r="D10564" s="12" t="s">
        <v>37172</v>
      </c>
      <c r="E10564" s="6" t="str">
        <f t="shared" si="542"/>
        <v>module=jnnorm</v>
      </c>
      <c r="F10564" s="6" t="str">
        <f t="shared" si="543"/>
        <v>module=knnorm</v>
      </c>
    </row>
    <row r="10565" spans="1:6" ht="30" customHeight="1">
      <c r="A10565" s="3" t="s">
        <v>2</v>
      </c>
      <c r="B10565" s="3" t="s">
        <v>25541</v>
      </c>
      <c r="C10565" s="3" t="s">
        <v>31345</v>
      </c>
      <c r="D10565" s="12" t="s">
        <v>37173</v>
      </c>
      <c r="E10565" s="6" t="str">
        <f t="shared" si="542"/>
        <v>module=jnnorm</v>
      </c>
      <c r="F10565" s="6" t="str">
        <f t="shared" si="543"/>
        <v>module=knnorm</v>
      </c>
    </row>
    <row r="10566" spans="1:6" ht="30" customHeight="1">
      <c r="A10566" s="3" t="s">
        <v>2</v>
      </c>
      <c r="B10566" s="3" t="s">
        <v>25542</v>
      </c>
      <c r="C10566" s="3" t="s">
        <v>31346</v>
      </c>
      <c r="D10566" s="12" t="s">
        <v>37174</v>
      </c>
      <c r="E10566" s="6" t="str">
        <f t="shared" si="542"/>
        <v>module=jnnorm</v>
      </c>
      <c r="F10566" s="6" t="str">
        <f t="shared" si="543"/>
        <v>module=knnorm</v>
      </c>
    </row>
    <row r="10567" spans="1:6" ht="30" customHeight="1">
      <c r="A10567" s="3" t="s">
        <v>2</v>
      </c>
      <c r="B10567" s="3" t="s">
        <v>25543</v>
      </c>
      <c r="C10567" s="3" t="s">
        <v>31347</v>
      </c>
      <c r="D10567" s="12" t="s">
        <v>37175</v>
      </c>
      <c r="E10567" s="6" t="str">
        <f t="shared" si="542"/>
        <v>module=jnnorm</v>
      </c>
      <c r="F10567" s="6" t="str">
        <f t="shared" si="543"/>
        <v>module=knnorm</v>
      </c>
    </row>
    <row r="10568" spans="1:6" ht="30" customHeight="1">
      <c r="A10568" s="3" t="s">
        <v>2</v>
      </c>
      <c r="B10568" s="3" t="s">
        <v>25544</v>
      </c>
      <c r="C10568" s="3" t="s">
        <v>31348</v>
      </c>
      <c r="D10568" s="12" t="s">
        <v>37176</v>
      </c>
      <c r="E10568" s="6" t="str">
        <f t="shared" si="542"/>
        <v>module=jnnorm</v>
      </c>
      <c r="F10568" s="6" t="str">
        <f t="shared" si="543"/>
        <v>module=knnorm</v>
      </c>
    </row>
    <row r="10569" spans="1:6" ht="30" customHeight="1">
      <c r="A10569" s="3" t="s">
        <v>2</v>
      </c>
      <c r="B10569" s="3" t="s">
        <v>25545</v>
      </c>
      <c r="C10569" s="3" t="s">
        <v>31349</v>
      </c>
      <c r="D10569" s="12" t="s">
        <v>37177</v>
      </c>
      <c r="E10569" s="6" t="str">
        <f t="shared" si="542"/>
        <v>module=jnnorm</v>
      </c>
      <c r="F10569" s="6" t="str">
        <f t="shared" si="543"/>
        <v>module=knnorm</v>
      </c>
    </row>
    <row r="10570" spans="1:6" ht="30" customHeight="1">
      <c r="A10570" s="3" t="s">
        <v>2</v>
      </c>
      <c r="B10570" s="3" t="s">
        <v>25546</v>
      </c>
      <c r="C10570" s="3" t="s">
        <v>31350</v>
      </c>
      <c r="D10570" s="12" t="s">
        <v>37178</v>
      </c>
      <c r="E10570" s="6" t="str">
        <f t="shared" si="542"/>
        <v>module=jnnorm</v>
      </c>
      <c r="F10570" s="6" t="str">
        <f t="shared" si="543"/>
        <v>module=knnorm</v>
      </c>
    </row>
    <row r="10571" spans="1:6" ht="30" customHeight="1">
      <c r="A10571" s="3" t="s">
        <v>2</v>
      </c>
      <c r="B10571" s="3" t="s">
        <v>25547</v>
      </c>
      <c r="C10571" s="3" t="s">
        <v>31351</v>
      </c>
      <c r="D10571" s="12" t="s">
        <v>37179</v>
      </c>
      <c r="E10571" s="6" t="str">
        <f t="shared" si="542"/>
        <v>module=jnnorm</v>
      </c>
      <c r="F10571" s="6" t="str">
        <f t="shared" si="543"/>
        <v>module=knnorm</v>
      </c>
    </row>
    <row r="10572" spans="1:6" ht="30" customHeight="1">
      <c r="A10572" s="3" t="s">
        <v>2</v>
      </c>
      <c r="B10572" s="3" t="s">
        <v>25548</v>
      </c>
      <c r="C10572" s="3" t="s">
        <v>31352</v>
      </c>
      <c r="D10572" s="12" t="s">
        <v>37180</v>
      </c>
      <c r="E10572" s="6" t="str">
        <f t="shared" si="542"/>
        <v>module=jnnorm</v>
      </c>
      <c r="F10572" s="6" t="str">
        <f t="shared" si="543"/>
        <v>module=knnorm</v>
      </c>
    </row>
    <row r="10573" spans="1:6" ht="30" customHeight="1">
      <c r="A10573" s="3" t="s">
        <v>2</v>
      </c>
      <c r="B10573" s="3" t="s">
        <v>25549</v>
      </c>
      <c r="C10573" s="3" t="s">
        <v>31353</v>
      </c>
      <c r="D10573" s="12" t="s">
        <v>37181</v>
      </c>
      <c r="E10573" s="6" t="str">
        <f t="shared" si="542"/>
        <v>module=jnnorm</v>
      </c>
      <c r="F10573" s="6" t="str">
        <f t="shared" si="543"/>
        <v>module=knnorm</v>
      </c>
    </row>
    <row r="10574" spans="1:6" ht="30" customHeight="1">
      <c r="A10574" s="3" t="s">
        <v>2</v>
      </c>
      <c r="B10574" s="3" t="s">
        <v>25550</v>
      </c>
      <c r="C10574" s="3" t="s">
        <v>31354</v>
      </c>
      <c r="D10574" s="12" t="s">
        <v>37182</v>
      </c>
      <c r="E10574" s="6" t="str">
        <f t="shared" si="542"/>
        <v>module=jnnorm</v>
      </c>
      <c r="F10574" s="6" t="str">
        <f t="shared" si="543"/>
        <v>module=knnorm</v>
      </c>
    </row>
    <row r="10575" spans="1:6" ht="30" customHeight="1">
      <c r="A10575" s="3" t="s">
        <v>2</v>
      </c>
      <c r="B10575" s="3" t="s">
        <v>25551</v>
      </c>
      <c r="C10575" s="3" t="s">
        <v>31355</v>
      </c>
      <c r="D10575" s="12" t="s">
        <v>37183</v>
      </c>
      <c r="E10575" s="6" t="str">
        <f t="shared" si="542"/>
        <v>module=jnnorm</v>
      </c>
      <c r="F10575" s="6" t="str">
        <f t="shared" si="543"/>
        <v>module=knnorm</v>
      </c>
    </row>
    <row r="10576" spans="1:6" ht="30" customHeight="1">
      <c r="A10576" s="3" t="s">
        <v>2</v>
      </c>
      <c r="B10576" s="3" t="s">
        <v>25552</v>
      </c>
      <c r="C10576" s="3" t="s">
        <v>31356</v>
      </c>
      <c r="D10576" s="12" t="s">
        <v>37184</v>
      </c>
      <c r="E10576" s="6" t="str">
        <f t="shared" ref="E10576:E10611" si="544">HYPERLINK("http://www.ssc.wisc.edu/wlsresearch/documentation/waves/?wave=capigrad&amp;module=jpar","module=jpar")</f>
        <v>module=jpar</v>
      </c>
      <c r="F10576" s="6" t="str">
        <f t="shared" ref="F10576:F10611" si="545">HYPERLINK("http://www.ssc.wisc.edu/wlsresearch/documentation/waves/?wave=capisib&amp;module=kpar","module=kpar")</f>
        <v>module=kpar</v>
      </c>
    </row>
    <row r="10577" spans="1:6" ht="30" customHeight="1">
      <c r="A10577" s="3" t="s">
        <v>2</v>
      </c>
      <c r="B10577" s="3" t="s">
        <v>25553</v>
      </c>
      <c r="C10577" s="3" t="s">
        <v>31357</v>
      </c>
      <c r="D10577" s="12" t="s">
        <v>37185</v>
      </c>
      <c r="E10577" s="6" t="str">
        <f t="shared" si="544"/>
        <v>module=jpar</v>
      </c>
      <c r="F10577" s="6" t="str">
        <f t="shared" si="545"/>
        <v>module=kpar</v>
      </c>
    </row>
    <row r="10578" spans="1:6" ht="30" customHeight="1">
      <c r="A10578" s="3" t="s">
        <v>2</v>
      </c>
      <c r="B10578" s="3" t="s">
        <v>25554</v>
      </c>
      <c r="C10578" s="3" t="s">
        <v>31358</v>
      </c>
      <c r="D10578" s="12" t="s">
        <v>37186</v>
      </c>
      <c r="E10578" s="6" t="str">
        <f t="shared" si="544"/>
        <v>module=jpar</v>
      </c>
      <c r="F10578" s="6" t="str">
        <f t="shared" si="545"/>
        <v>module=kpar</v>
      </c>
    </row>
    <row r="10579" spans="1:6" ht="30" customHeight="1">
      <c r="A10579" s="3" t="s">
        <v>2</v>
      </c>
      <c r="B10579" s="3" t="s">
        <v>25555</v>
      </c>
      <c r="C10579" s="3" t="s">
        <v>31359</v>
      </c>
      <c r="D10579" s="12" t="s">
        <v>37187</v>
      </c>
      <c r="E10579" s="6" t="str">
        <f t="shared" si="544"/>
        <v>module=jpar</v>
      </c>
      <c r="F10579" s="6" t="str">
        <f t="shared" si="545"/>
        <v>module=kpar</v>
      </c>
    </row>
    <row r="10580" spans="1:6" ht="30" customHeight="1">
      <c r="A10580" s="3" t="s">
        <v>2</v>
      </c>
      <c r="B10580" s="3" t="s">
        <v>25556</v>
      </c>
      <c r="C10580" s="3" t="s">
        <v>31360</v>
      </c>
      <c r="D10580" s="12" t="s">
        <v>37188</v>
      </c>
      <c r="E10580" s="6" t="str">
        <f t="shared" si="544"/>
        <v>module=jpar</v>
      </c>
      <c r="F10580" s="6" t="str">
        <f t="shared" si="545"/>
        <v>module=kpar</v>
      </c>
    </row>
    <row r="10581" spans="1:6" ht="30" customHeight="1">
      <c r="A10581" s="3" t="s">
        <v>2</v>
      </c>
      <c r="B10581" s="3" t="s">
        <v>25557</v>
      </c>
      <c r="C10581" s="3" t="s">
        <v>31361</v>
      </c>
      <c r="D10581" s="12" t="s">
        <v>37189</v>
      </c>
      <c r="E10581" s="6" t="str">
        <f t="shared" si="544"/>
        <v>module=jpar</v>
      </c>
      <c r="F10581" s="6" t="str">
        <f t="shared" si="545"/>
        <v>module=kpar</v>
      </c>
    </row>
    <row r="10582" spans="1:6" ht="30" customHeight="1">
      <c r="A10582" s="3" t="s">
        <v>2</v>
      </c>
      <c r="B10582" s="3" t="s">
        <v>25558</v>
      </c>
      <c r="C10582" s="3" t="s">
        <v>31362</v>
      </c>
      <c r="D10582" s="12" t="s">
        <v>37190</v>
      </c>
      <c r="E10582" s="6" t="str">
        <f t="shared" si="544"/>
        <v>module=jpar</v>
      </c>
      <c r="F10582" s="6" t="str">
        <f t="shared" si="545"/>
        <v>module=kpar</v>
      </c>
    </row>
    <row r="10583" spans="1:6" ht="30" customHeight="1">
      <c r="A10583" s="3" t="s">
        <v>2</v>
      </c>
      <c r="B10583" s="3" t="s">
        <v>25559</v>
      </c>
      <c r="C10583" s="3" t="s">
        <v>31363</v>
      </c>
      <c r="D10583" s="12" t="s">
        <v>37191</v>
      </c>
      <c r="E10583" s="6" t="str">
        <f t="shared" si="544"/>
        <v>module=jpar</v>
      </c>
      <c r="F10583" s="6" t="str">
        <f t="shared" si="545"/>
        <v>module=kpar</v>
      </c>
    </row>
    <row r="10584" spans="1:6" ht="30" customHeight="1">
      <c r="A10584" s="3" t="s">
        <v>2</v>
      </c>
      <c r="B10584" s="3" t="s">
        <v>25560</v>
      </c>
      <c r="C10584" s="3" t="s">
        <v>31364</v>
      </c>
      <c r="D10584" s="12" t="s">
        <v>37192</v>
      </c>
      <c r="E10584" s="6" t="str">
        <f t="shared" si="544"/>
        <v>module=jpar</v>
      </c>
      <c r="F10584" s="6" t="str">
        <f t="shared" si="545"/>
        <v>module=kpar</v>
      </c>
    </row>
    <row r="10585" spans="1:6" ht="30" customHeight="1">
      <c r="A10585" s="3" t="s">
        <v>2</v>
      </c>
      <c r="B10585" s="3" t="s">
        <v>25561</v>
      </c>
      <c r="C10585" s="3" t="s">
        <v>31365</v>
      </c>
      <c r="D10585" s="12" t="s">
        <v>37193</v>
      </c>
      <c r="E10585" s="6" t="str">
        <f t="shared" si="544"/>
        <v>module=jpar</v>
      </c>
      <c r="F10585" s="6" t="str">
        <f t="shared" si="545"/>
        <v>module=kpar</v>
      </c>
    </row>
    <row r="10586" spans="1:6" ht="30" customHeight="1">
      <c r="A10586" s="3" t="s">
        <v>2</v>
      </c>
      <c r="B10586" s="3" t="s">
        <v>25562</v>
      </c>
      <c r="C10586" s="3" t="s">
        <v>31366</v>
      </c>
      <c r="D10586" s="12" t="s">
        <v>37194</v>
      </c>
      <c r="E10586" s="6" t="str">
        <f t="shared" si="544"/>
        <v>module=jpar</v>
      </c>
      <c r="F10586" s="6" t="str">
        <f t="shared" si="545"/>
        <v>module=kpar</v>
      </c>
    </row>
    <row r="10587" spans="1:6" ht="30" customHeight="1">
      <c r="A10587" s="3" t="s">
        <v>2</v>
      </c>
      <c r="B10587" s="3" t="s">
        <v>25563</v>
      </c>
      <c r="C10587" s="3" t="s">
        <v>31367</v>
      </c>
      <c r="D10587" s="12" t="s">
        <v>37195</v>
      </c>
      <c r="E10587" s="6" t="str">
        <f t="shared" si="544"/>
        <v>module=jpar</v>
      </c>
      <c r="F10587" s="6" t="str">
        <f t="shared" si="545"/>
        <v>module=kpar</v>
      </c>
    </row>
    <row r="10588" spans="1:6" ht="30" customHeight="1">
      <c r="A10588" s="3" t="s">
        <v>2</v>
      </c>
      <c r="B10588" s="3" t="s">
        <v>25564</v>
      </c>
      <c r="C10588" s="3" t="s">
        <v>31368</v>
      </c>
      <c r="D10588" s="12" t="s">
        <v>37196</v>
      </c>
      <c r="E10588" s="6" t="str">
        <f t="shared" si="544"/>
        <v>module=jpar</v>
      </c>
      <c r="F10588" s="6" t="str">
        <f t="shared" si="545"/>
        <v>module=kpar</v>
      </c>
    </row>
    <row r="10589" spans="1:6" ht="30" customHeight="1">
      <c r="A10589" s="3" t="s">
        <v>2</v>
      </c>
      <c r="B10589" s="3" t="s">
        <v>25565</v>
      </c>
      <c r="C10589" s="3" t="s">
        <v>31369</v>
      </c>
      <c r="D10589" s="12" t="s">
        <v>37197</v>
      </c>
      <c r="E10589" s="6" t="str">
        <f t="shared" si="544"/>
        <v>module=jpar</v>
      </c>
      <c r="F10589" s="6" t="str">
        <f t="shared" si="545"/>
        <v>module=kpar</v>
      </c>
    </row>
    <row r="10590" spans="1:6" ht="30" customHeight="1">
      <c r="A10590" s="3" t="s">
        <v>2</v>
      </c>
      <c r="B10590" s="3" t="s">
        <v>25566</v>
      </c>
      <c r="C10590" s="3" t="s">
        <v>31370</v>
      </c>
      <c r="D10590" s="12" t="s">
        <v>37198</v>
      </c>
      <c r="E10590" s="6" t="str">
        <f t="shared" si="544"/>
        <v>module=jpar</v>
      </c>
      <c r="F10590" s="6" t="str">
        <f t="shared" si="545"/>
        <v>module=kpar</v>
      </c>
    </row>
    <row r="10591" spans="1:6" ht="30" customHeight="1">
      <c r="A10591" s="3" t="s">
        <v>2</v>
      </c>
      <c r="B10591" s="3" t="s">
        <v>25567</v>
      </c>
      <c r="C10591" s="3" t="s">
        <v>31371</v>
      </c>
      <c r="D10591" s="12" t="s">
        <v>37199</v>
      </c>
      <c r="E10591" s="6" t="str">
        <f t="shared" si="544"/>
        <v>module=jpar</v>
      </c>
      <c r="F10591" s="6" t="str">
        <f t="shared" si="545"/>
        <v>module=kpar</v>
      </c>
    </row>
    <row r="10592" spans="1:6" ht="30" customHeight="1">
      <c r="A10592" s="3" t="s">
        <v>2</v>
      </c>
      <c r="B10592" s="3" t="s">
        <v>25568</v>
      </c>
      <c r="C10592" s="3" t="s">
        <v>31372</v>
      </c>
      <c r="D10592" s="12" t="s">
        <v>37200</v>
      </c>
      <c r="E10592" s="6" t="str">
        <f t="shared" si="544"/>
        <v>module=jpar</v>
      </c>
      <c r="F10592" s="6" t="str">
        <f t="shared" si="545"/>
        <v>module=kpar</v>
      </c>
    </row>
    <row r="10593" spans="1:6" ht="30" customHeight="1">
      <c r="A10593" s="3" t="s">
        <v>2</v>
      </c>
      <c r="B10593" s="3" t="s">
        <v>25569</v>
      </c>
      <c r="C10593" s="3" t="s">
        <v>31373</v>
      </c>
      <c r="D10593" s="12" t="s">
        <v>37201</v>
      </c>
      <c r="E10593" s="6" t="str">
        <f t="shared" si="544"/>
        <v>module=jpar</v>
      </c>
      <c r="F10593" s="6" t="str">
        <f t="shared" si="545"/>
        <v>module=kpar</v>
      </c>
    </row>
    <row r="10594" spans="1:6" ht="30" customHeight="1">
      <c r="A10594" s="3" t="s">
        <v>2</v>
      </c>
      <c r="B10594" s="3" t="s">
        <v>25570</v>
      </c>
      <c r="C10594" s="3" t="s">
        <v>31374</v>
      </c>
      <c r="D10594" s="12" t="s">
        <v>37202</v>
      </c>
      <c r="E10594" s="6" t="str">
        <f t="shared" si="544"/>
        <v>module=jpar</v>
      </c>
      <c r="F10594" s="6" t="str">
        <f t="shared" si="545"/>
        <v>module=kpar</v>
      </c>
    </row>
    <row r="10595" spans="1:6" ht="30" customHeight="1">
      <c r="A10595" s="3" t="s">
        <v>2</v>
      </c>
      <c r="B10595" s="3" t="s">
        <v>25571</v>
      </c>
      <c r="C10595" s="3" t="s">
        <v>31375</v>
      </c>
      <c r="D10595" s="12" t="s">
        <v>37203</v>
      </c>
      <c r="E10595" s="6" t="str">
        <f t="shared" si="544"/>
        <v>module=jpar</v>
      </c>
      <c r="F10595" s="6" t="str">
        <f t="shared" si="545"/>
        <v>module=kpar</v>
      </c>
    </row>
    <row r="10596" spans="1:6" ht="30" customHeight="1">
      <c r="A10596" s="3" t="s">
        <v>2</v>
      </c>
      <c r="B10596" s="3" t="s">
        <v>25572</v>
      </c>
      <c r="C10596" s="3" t="s">
        <v>31376</v>
      </c>
      <c r="D10596" s="12" t="s">
        <v>37204</v>
      </c>
      <c r="E10596" s="6" t="str">
        <f t="shared" si="544"/>
        <v>module=jpar</v>
      </c>
      <c r="F10596" s="6" t="str">
        <f t="shared" si="545"/>
        <v>module=kpar</v>
      </c>
    </row>
    <row r="10597" spans="1:6" ht="30" customHeight="1">
      <c r="A10597" s="3" t="s">
        <v>2</v>
      </c>
      <c r="B10597" s="3" t="s">
        <v>25573</v>
      </c>
      <c r="C10597" s="3" t="s">
        <v>31377</v>
      </c>
      <c r="D10597" s="12" t="s">
        <v>37205</v>
      </c>
      <c r="E10597" s="6" t="str">
        <f t="shared" si="544"/>
        <v>module=jpar</v>
      </c>
      <c r="F10597" s="6" t="str">
        <f t="shared" si="545"/>
        <v>module=kpar</v>
      </c>
    </row>
    <row r="10598" spans="1:6" ht="30" customHeight="1">
      <c r="A10598" s="3" t="s">
        <v>2</v>
      </c>
      <c r="B10598" s="3" t="s">
        <v>25574</v>
      </c>
      <c r="C10598" s="3" t="s">
        <v>31378</v>
      </c>
      <c r="D10598" s="12" t="s">
        <v>37206</v>
      </c>
      <c r="E10598" s="6" t="str">
        <f t="shared" si="544"/>
        <v>module=jpar</v>
      </c>
      <c r="F10598" s="6" t="str">
        <f t="shared" si="545"/>
        <v>module=kpar</v>
      </c>
    </row>
    <row r="10599" spans="1:6" ht="30" customHeight="1">
      <c r="A10599" s="3" t="s">
        <v>2</v>
      </c>
      <c r="B10599" s="3" t="s">
        <v>25575</v>
      </c>
      <c r="C10599" s="3" t="s">
        <v>31379</v>
      </c>
      <c r="D10599" s="12" t="s">
        <v>37207</v>
      </c>
      <c r="E10599" s="6" t="str">
        <f t="shared" si="544"/>
        <v>module=jpar</v>
      </c>
      <c r="F10599" s="6" t="str">
        <f t="shared" si="545"/>
        <v>module=kpar</v>
      </c>
    </row>
    <row r="10600" spans="1:6" ht="30" customHeight="1">
      <c r="A10600" s="3" t="s">
        <v>2</v>
      </c>
      <c r="B10600" s="3" t="s">
        <v>25576</v>
      </c>
      <c r="C10600" s="3" t="s">
        <v>31380</v>
      </c>
      <c r="D10600" s="12" t="s">
        <v>37208</v>
      </c>
      <c r="E10600" s="6" t="str">
        <f t="shared" si="544"/>
        <v>module=jpar</v>
      </c>
      <c r="F10600" s="6" t="str">
        <f t="shared" si="545"/>
        <v>module=kpar</v>
      </c>
    </row>
    <row r="10601" spans="1:6" ht="30" customHeight="1">
      <c r="A10601" s="3" t="s">
        <v>2</v>
      </c>
      <c r="B10601" s="3" t="s">
        <v>25577</v>
      </c>
      <c r="C10601" s="3" t="s">
        <v>31381</v>
      </c>
      <c r="D10601" s="12" t="s">
        <v>37209</v>
      </c>
      <c r="E10601" s="6" t="str">
        <f t="shared" si="544"/>
        <v>module=jpar</v>
      </c>
      <c r="F10601" s="6" t="str">
        <f t="shared" si="545"/>
        <v>module=kpar</v>
      </c>
    </row>
    <row r="10602" spans="1:6" ht="30" customHeight="1">
      <c r="A10602" s="3" t="s">
        <v>2</v>
      </c>
      <c r="B10602" s="3" t="s">
        <v>25578</v>
      </c>
      <c r="C10602" s="3" t="s">
        <v>31382</v>
      </c>
      <c r="D10602" s="12" t="s">
        <v>37210</v>
      </c>
      <c r="E10602" s="6" t="str">
        <f t="shared" si="544"/>
        <v>module=jpar</v>
      </c>
      <c r="F10602" s="6" t="str">
        <f t="shared" si="545"/>
        <v>module=kpar</v>
      </c>
    </row>
    <row r="10603" spans="1:6" ht="30" customHeight="1">
      <c r="A10603" s="3" t="s">
        <v>2</v>
      </c>
      <c r="B10603" s="3" t="s">
        <v>25579</v>
      </c>
      <c r="C10603" s="3" t="s">
        <v>31383</v>
      </c>
      <c r="D10603" s="12" t="s">
        <v>37211</v>
      </c>
      <c r="E10603" s="6" t="str">
        <f t="shared" si="544"/>
        <v>module=jpar</v>
      </c>
      <c r="F10603" s="6" t="str">
        <f t="shared" si="545"/>
        <v>module=kpar</v>
      </c>
    </row>
    <row r="10604" spans="1:6" ht="30" customHeight="1">
      <c r="A10604" s="3" t="s">
        <v>2</v>
      </c>
      <c r="B10604" s="3" t="s">
        <v>25580</v>
      </c>
      <c r="C10604" s="3" t="s">
        <v>31384</v>
      </c>
      <c r="D10604" s="12" t="s">
        <v>37212</v>
      </c>
      <c r="E10604" s="6" t="str">
        <f t="shared" si="544"/>
        <v>module=jpar</v>
      </c>
      <c r="F10604" s="6" t="str">
        <f t="shared" si="545"/>
        <v>module=kpar</v>
      </c>
    </row>
    <row r="10605" spans="1:6" ht="30" customHeight="1">
      <c r="A10605" s="3" t="s">
        <v>2</v>
      </c>
      <c r="B10605" s="3" t="s">
        <v>25581</v>
      </c>
      <c r="C10605" s="3" t="s">
        <v>31385</v>
      </c>
      <c r="D10605" s="12" t="s">
        <v>37213</v>
      </c>
      <c r="E10605" s="6" t="str">
        <f t="shared" si="544"/>
        <v>module=jpar</v>
      </c>
      <c r="F10605" s="6" t="str">
        <f t="shared" si="545"/>
        <v>module=kpar</v>
      </c>
    </row>
    <row r="10606" spans="1:6" ht="30" customHeight="1">
      <c r="A10606" s="3" t="s">
        <v>2</v>
      </c>
      <c r="B10606" s="3" t="s">
        <v>25582</v>
      </c>
      <c r="C10606" s="3" t="s">
        <v>31386</v>
      </c>
      <c r="D10606" s="12" t="s">
        <v>37214</v>
      </c>
      <c r="E10606" s="6" t="str">
        <f t="shared" si="544"/>
        <v>module=jpar</v>
      </c>
      <c r="F10606" s="6" t="str">
        <f t="shared" si="545"/>
        <v>module=kpar</v>
      </c>
    </row>
    <row r="10607" spans="1:6" ht="30" customHeight="1">
      <c r="A10607" s="3" t="s">
        <v>2</v>
      </c>
      <c r="B10607" s="3" t="s">
        <v>25583</v>
      </c>
      <c r="C10607" s="3" t="s">
        <v>31387</v>
      </c>
      <c r="D10607" s="12" t="s">
        <v>37215</v>
      </c>
      <c r="E10607" s="6" t="str">
        <f t="shared" si="544"/>
        <v>module=jpar</v>
      </c>
      <c r="F10607" s="6" t="str">
        <f t="shared" si="545"/>
        <v>module=kpar</v>
      </c>
    </row>
    <row r="10608" spans="1:6" ht="30" customHeight="1">
      <c r="A10608" s="3" t="s">
        <v>2</v>
      </c>
      <c r="B10608" s="3" t="s">
        <v>25584</v>
      </c>
      <c r="C10608" s="3" t="s">
        <v>31388</v>
      </c>
      <c r="D10608" s="12" t="s">
        <v>37216</v>
      </c>
      <c r="E10608" s="6" t="str">
        <f t="shared" si="544"/>
        <v>module=jpar</v>
      </c>
      <c r="F10608" s="6" t="str">
        <f t="shared" si="545"/>
        <v>module=kpar</v>
      </c>
    </row>
    <row r="10609" spans="1:6" ht="30" customHeight="1">
      <c r="A10609" s="3" t="s">
        <v>2</v>
      </c>
      <c r="B10609" s="3" t="s">
        <v>25585</v>
      </c>
      <c r="C10609" s="3" t="s">
        <v>31389</v>
      </c>
      <c r="D10609" s="12" t="s">
        <v>37217</v>
      </c>
      <c r="E10609" s="6" t="str">
        <f t="shared" si="544"/>
        <v>module=jpar</v>
      </c>
      <c r="F10609" s="6" t="str">
        <f t="shared" si="545"/>
        <v>module=kpar</v>
      </c>
    </row>
    <row r="10610" spans="1:6" ht="30" customHeight="1">
      <c r="A10610" s="3" t="s">
        <v>2</v>
      </c>
      <c r="B10610" s="3" t="s">
        <v>25586</v>
      </c>
      <c r="C10610" s="3" t="s">
        <v>31390</v>
      </c>
      <c r="D10610" s="12" t="s">
        <v>37218</v>
      </c>
      <c r="E10610" s="6" t="str">
        <f t="shared" si="544"/>
        <v>module=jpar</v>
      </c>
      <c r="F10610" s="6" t="str">
        <f t="shared" si="545"/>
        <v>module=kpar</v>
      </c>
    </row>
    <row r="10611" spans="1:6" ht="30" customHeight="1">
      <c r="A10611" s="3" t="s">
        <v>2</v>
      </c>
      <c r="B10611" s="3" t="s">
        <v>25587</v>
      </c>
      <c r="C10611" s="3" t="s">
        <v>31391</v>
      </c>
      <c r="D10611" s="12" t="s">
        <v>37219</v>
      </c>
      <c r="E10611" s="6" t="str">
        <f t="shared" si="544"/>
        <v>module=jpar</v>
      </c>
      <c r="F10611" s="6" t="str">
        <f t="shared" si="545"/>
        <v>module=kpar</v>
      </c>
    </row>
    <row r="10612" spans="1:6" ht="30" customHeight="1">
      <c r="A10612" s="3" t="s">
        <v>2</v>
      </c>
      <c r="B10612" s="3" t="s">
        <v>25588</v>
      </c>
      <c r="C10612" s="3" t="s">
        <v>31392</v>
      </c>
      <c r="D10612" s="12" t="s">
        <v>37220</v>
      </c>
      <c r="E10612" s="6" t="str">
        <f t="shared" ref="E10612:E10675" si="546">HYPERLINK("http://www.ssc.wisc.edu/wlsresearch/documentation/waves/?wave=capigrad&amp;module=jsib","module=jsib")</f>
        <v>module=jsib</v>
      </c>
      <c r="F10612" s="6" t="str">
        <f t="shared" ref="F10612:F10675" si="547">HYPERLINK("http://www.ssc.wisc.edu/wlsresearch/documentation/waves/?wave=capisib&amp;module=ksib","module=ksib")</f>
        <v>module=ksib</v>
      </c>
    </row>
    <row r="10613" spans="1:6" ht="30" customHeight="1">
      <c r="A10613" s="3" t="s">
        <v>2</v>
      </c>
      <c r="B10613" s="3" t="s">
        <v>25589</v>
      </c>
      <c r="C10613" s="3" t="s">
        <v>31393</v>
      </c>
      <c r="D10613" s="12" t="s">
        <v>37221</v>
      </c>
      <c r="E10613" s="6" t="str">
        <f t="shared" si="546"/>
        <v>module=jsib</v>
      </c>
      <c r="F10613" s="6" t="str">
        <f t="shared" si="547"/>
        <v>module=ksib</v>
      </c>
    </row>
    <row r="10614" spans="1:6" ht="30" customHeight="1">
      <c r="A10614" s="3" t="s">
        <v>2</v>
      </c>
      <c r="B10614" s="3" t="s">
        <v>25590</v>
      </c>
      <c r="C10614" s="3" t="s">
        <v>31394</v>
      </c>
      <c r="D10614" s="12" t="s">
        <v>37222</v>
      </c>
      <c r="E10614" s="6" t="str">
        <f t="shared" si="546"/>
        <v>module=jsib</v>
      </c>
      <c r="F10614" s="6" t="str">
        <f t="shared" si="547"/>
        <v>module=ksib</v>
      </c>
    </row>
    <row r="10615" spans="1:6" ht="30" customHeight="1">
      <c r="A10615" s="3" t="s">
        <v>2</v>
      </c>
      <c r="B10615" s="3" t="s">
        <v>25591</v>
      </c>
      <c r="C10615" s="3" t="s">
        <v>31395</v>
      </c>
      <c r="D10615" s="12" t="s">
        <v>37223</v>
      </c>
      <c r="E10615" s="6" t="str">
        <f t="shared" si="546"/>
        <v>module=jsib</v>
      </c>
      <c r="F10615" s="6" t="str">
        <f t="shared" si="547"/>
        <v>module=ksib</v>
      </c>
    </row>
    <row r="10616" spans="1:6" ht="30" customHeight="1">
      <c r="A10616" s="3" t="s">
        <v>2</v>
      </c>
      <c r="B10616" s="3" t="s">
        <v>25592</v>
      </c>
      <c r="C10616" s="3" t="s">
        <v>31396</v>
      </c>
      <c r="D10616" s="12" t="s">
        <v>37224</v>
      </c>
      <c r="E10616" s="6" t="str">
        <f t="shared" si="546"/>
        <v>module=jsib</v>
      </c>
      <c r="F10616" s="6" t="str">
        <f t="shared" si="547"/>
        <v>module=ksib</v>
      </c>
    </row>
    <row r="10617" spans="1:6" ht="30" customHeight="1">
      <c r="A10617" s="3" t="s">
        <v>2</v>
      </c>
      <c r="B10617" s="3" t="s">
        <v>25593</v>
      </c>
      <c r="C10617" s="3" t="s">
        <v>31397</v>
      </c>
      <c r="D10617" s="12" t="s">
        <v>37225</v>
      </c>
      <c r="E10617" s="6" t="str">
        <f t="shared" si="546"/>
        <v>module=jsib</v>
      </c>
      <c r="F10617" s="6" t="str">
        <f t="shared" si="547"/>
        <v>module=ksib</v>
      </c>
    </row>
    <row r="10618" spans="1:6" ht="30" customHeight="1">
      <c r="A10618" s="3" t="s">
        <v>2</v>
      </c>
      <c r="B10618" s="3" t="s">
        <v>25594</v>
      </c>
      <c r="C10618" s="3" t="s">
        <v>31398</v>
      </c>
      <c r="D10618" s="12" t="s">
        <v>37226</v>
      </c>
      <c r="E10618" s="6" t="str">
        <f t="shared" si="546"/>
        <v>module=jsib</v>
      </c>
      <c r="F10618" s="6" t="str">
        <f t="shared" si="547"/>
        <v>module=ksib</v>
      </c>
    </row>
    <row r="10619" spans="1:6" ht="30" customHeight="1">
      <c r="A10619" s="3" t="s">
        <v>2</v>
      </c>
      <c r="B10619" s="3" t="s">
        <v>25595</v>
      </c>
      <c r="C10619" s="3" t="s">
        <v>31399</v>
      </c>
      <c r="D10619" s="12" t="s">
        <v>37227</v>
      </c>
      <c r="E10619" s="6" t="str">
        <f t="shared" si="546"/>
        <v>module=jsib</v>
      </c>
      <c r="F10619" s="6" t="str">
        <f t="shared" si="547"/>
        <v>module=ksib</v>
      </c>
    </row>
    <row r="10620" spans="1:6" ht="30" customHeight="1">
      <c r="A10620" s="3" t="s">
        <v>2</v>
      </c>
      <c r="B10620" s="3" t="s">
        <v>25596</v>
      </c>
      <c r="C10620" s="3" t="s">
        <v>31400</v>
      </c>
      <c r="D10620" s="12" t="s">
        <v>37228</v>
      </c>
      <c r="E10620" s="6" t="str">
        <f t="shared" si="546"/>
        <v>module=jsib</v>
      </c>
      <c r="F10620" s="6" t="str">
        <f t="shared" si="547"/>
        <v>module=ksib</v>
      </c>
    </row>
    <row r="10621" spans="1:6" ht="30" customHeight="1">
      <c r="A10621" s="3" t="s">
        <v>2</v>
      </c>
      <c r="B10621" s="3" t="s">
        <v>25597</v>
      </c>
      <c r="C10621" s="3" t="s">
        <v>31401</v>
      </c>
      <c r="D10621" s="12" t="s">
        <v>37229</v>
      </c>
      <c r="E10621" s="6" t="str">
        <f t="shared" si="546"/>
        <v>module=jsib</v>
      </c>
      <c r="F10621" s="6" t="str">
        <f t="shared" si="547"/>
        <v>module=ksib</v>
      </c>
    </row>
    <row r="10622" spans="1:6" ht="30" customHeight="1">
      <c r="A10622" s="3" t="s">
        <v>2</v>
      </c>
      <c r="B10622" s="3" t="s">
        <v>25598</v>
      </c>
      <c r="C10622" s="3" t="s">
        <v>31402</v>
      </c>
      <c r="D10622" s="12" t="s">
        <v>37230</v>
      </c>
      <c r="E10622" s="6" t="str">
        <f t="shared" si="546"/>
        <v>module=jsib</v>
      </c>
      <c r="F10622" s="6" t="str">
        <f t="shared" si="547"/>
        <v>module=ksib</v>
      </c>
    </row>
    <row r="10623" spans="1:6" ht="30" customHeight="1">
      <c r="A10623" s="3" t="s">
        <v>2</v>
      </c>
      <c r="B10623" s="3" t="s">
        <v>25599</v>
      </c>
      <c r="C10623" s="3" t="s">
        <v>31403</v>
      </c>
      <c r="D10623" s="12" t="s">
        <v>37231</v>
      </c>
      <c r="E10623" s="6" t="str">
        <f t="shared" si="546"/>
        <v>module=jsib</v>
      </c>
      <c r="F10623" s="6" t="str">
        <f t="shared" si="547"/>
        <v>module=ksib</v>
      </c>
    </row>
    <row r="10624" spans="1:6" ht="30" customHeight="1">
      <c r="A10624" s="3" t="s">
        <v>2</v>
      </c>
      <c r="B10624" s="3" t="s">
        <v>25600</v>
      </c>
      <c r="C10624" s="3" t="s">
        <v>31404</v>
      </c>
      <c r="D10624" s="12" t="s">
        <v>37232</v>
      </c>
      <c r="E10624" s="6" t="str">
        <f t="shared" si="546"/>
        <v>module=jsib</v>
      </c>
      <c r="F10624" s="6" t="str">
        <f t="shared" si="547"/>
        <v>module=ksib</v>
      </c>
    </row>
    <row r="10625" spans="1:6" ht="30" customHeight="1">
      <c r="A10625" s="3" t="s">
        <v>2</v>
      </c>
      <c r="B10625" s="3" t="s">
        <v>25601</v>
      </c>
      <c r="C10625" s="3" t="s">
        <v>31405</v>
      </c>
      <c r="D10625" s="12" t="s">
        <v>37233</v>
      </c>
      <c r="E10625" s="6" t="str">
        <f t="shared" si="546"/>
        <v>module=jsib</v>
      </c>
      <c r="F10625" s="6" t="str">
        <f t="shared" si="547"/>
        <v>module=ksib</v>
      </c>
    </row>
    <row r="10626" spans="1:6" ht="30" customHeight="1">
      <c r="A10626" s="3" t="s">
        <v>2</v>
      </c>
      <c r="B10626" s="3" t="s">
        <v>25602</v>
      </c>
      <c r="C10626" s="3" t="s">
        <v>31406</v>
      </c>
      <c r="D10626" s="12" t="s">
        <v>37234</v>
      </c>
      <c r="E10626" s="6" t="str">
        <f t="shared" si="546"/>
        <v>module=jsib</v>
      </c>
      <c r="F10626" s="6" t="str">
        <f t="shared" si="547"/>
        <v>module=ksib</v>
      </c>
    </row>
    <row r="10627" spans="1:6" ht="30" customHeight="1">
      <c r="A10627" s="3" t="s">
        <v>2</v>
      </c>
      <c r="B10627" s="3" t="s">
        <v>25603</v>
      </c>
      <c r="C10627" s="3" t="s">
        <v>31407</v>
      </c>
      <c r="D10627" s="12" t="s">
        <v>37235</v>
      </c>
      <c r="E10627" s="6" t="str">
        <f t="shared" si="546"/>
        <v>module=jsib</v>
      </c>
      <c r="F10627" s="6" t="str">
        <f t="shared" si="547"/>
        <v>module=ksib</v>
      </c>
    </row>
    <row r="10628" spans="1:6" ht="30" customHeight="1">
      <c r="A10628" s="3" t="s">
        <v>2</v>
      </c>
      <c r="B10628" s="3" t="s">
        <v>25604</v>
      </c>
      <c r="C10628" s="3" t="s">
        <v>31408</v>
      </c>
      <c r="D10628" s="12" t="s">
        <v>37236</v>
      </c>
      <c r="E10628" s="6" t="str">
        <f t="shared" si="546"/>
        <v>module=jsib</v>
      </c>
      <c r="F10628" s="6" t="str">
        <f t="shared" si="547"/>
        <v>module=ksib</v>
      </c>
    </row>
    <row r="10629" spans="1:6" ht="30" customHeight="1">
      <c r="A10629" s="3" t="s">
        <v>2</v>
      </c>
      <c r="B10629" s="3" t="s">
        <v>25605</v>
      </c>
      <c r="C10629" s="3" t="s">
        <v>31409</v>
      </c>
      <c r="D10629" s="12" t="s">
        <v>37237</v>
      </c>
      <c r="E10629" s="6" t="str">
        <f t="shared" si="546"/>
        <v>module=jsib</v>
      </c>
      <c r="F10629" s="6" t="str">
        <f t="shared" si="547"/>
        <v>module=ksib</v>
      </c>
    </row>
    <row r="10630" spans="1:6" ht="30" customHeight="1">
      <c r="A10630" s="3" t="s">
        <v>2</v>
      </c>
      <c r="B10630" s="3" t="s">
        <v>25606</v>
      </c>
      <c r="C10630" s="3" t="s">
        <v>31410</v>
      </c>
      <c r="D10630" s="12" t="s">
        <v>37238</v>
      </c>
      <c r="E10630" s="6" t="str">
        <f t="shared" si="546"/>
        <v>module=jsib</v>
      </c>
      <c r="F10630" s="6" t="str">
        <f t="shared" si="547"/>
        <v>module=ksib</v>
      </c>
    </row>
    <row r="10631" spans="1:6" ht="30" customHeight="1">
      <c r="A10631" s="3" t="s">
        <v>2</v>
      </c>
      <c r="B10631" s="3" t="s">
        <v>25607</v>
      </c>
      <c r="C10631" s="3" t="s">
        <v>31411</v>
      </c>
      <c r="D10631" s="12" t="s">
        <v>37239</v>
      </c>
      <c r="E10631" s="6" t="str">
        <f t="shared" si="546"/>
        <v>module=jsib</v>
      </c>
      <c r="F10631" s="6" t="str">
        <f t="shared" si="547"/>
        <v>module=ksib</v>
      </c>
    </row>
    <row r="10632" spans="1:6" ht="30" customHeight="1">
      <c r="A10632" s="3" t="s">
        <v>2</v>
      </c>
      <c r="B10632" s="3" t="s">
        <v>25608</v>
      </c>
      <c r="C10632" s="3" t="s">
        <v>31412</v>
      </c>
      <c r="D10632" s="12" t="s">
        <v>37240</v>
      </c>
      <c r="E10632" s="6" t="str">
        <f t="shared" si="546"/>
        <v>module=jsib</v>
      </c>
      <c r="F10632" s="6" t="str">
        <f t="shared" si="547"/>
        <v>module=ksib</v>
      </c>
    </row>
    <row r="10633" spans="1:6" ht="30" customHeight="1">
      <c r="A10633" s="3" t="s">
        <v>2</v>
      </c>
      <c r="B10633" s="3" t="s">
        <v>25609</v>
      </c>
      <c r="C10633" s="3" t="s">
        <v>31413</v>
      </c>
      <c r="D10633" s="12" t="s">
        <v>37241</v>
      </c>
      <c r="E10633" s="6" t="str">
        <f t="shared" si="546"/>
        <v>module=jsib</v>
      </c>
      <c r="F10633" s="6" t="str">
        <f t="shared" si="547"/>
        <v>module=ksib</v>
      </c>
    </row>
    <row r="10634" spans="1:6" ht="30" customHeight="1">
      <c r="A10634" s="3" t="s">
        <v>2</v>
      </c>
      <c r="B10634" s="3" t="s">
        <v>25610</v>
      </c>
      <c r="C10634" s="3" t="s">
        <v>31414</v>
      </c>
      <c r="D10634" s="12" t="s">
        <v>37242</v>
      </c>
      <c r="E10634" s="6" t="str">
        <f t="shared" si="546"/>
        <v>module=jsib</v>
      </c>
      <c r="F10634" s="6" t="str">
        <f t="shared" si="547"/>
        <v>module=ksib</v>
      </c>
    </row>
    <row r="10635" spans="1:6" ht="30" customHeight="1">
      <c r="A10635" s="3" t="s">
        <v>2</v>
      </c>
      <c r="B10635" s="3" t="s">
        <v>25611</v>
      </c>
      <c r="C10635" s="3" t="s">
        <v>31415</v>
      </c>
      <c r="D10635" s="12" t="s">
        <v>37243</v>
      </c>
      <c r="E10635" s="6" t="str">
        <f t="shared" si="546"/>
        <v>module=jsib</v>
      </c>
      <c r="F10635" s="6" t="str">
        <f t="shared" si="547"/>
        <v>module=ksib</v>
      </c>
    </row>
    <row r="10636" spans="1:6" ht="30" customHeight="1">
      <c r="A10636" s="3" t="s">
        <v>2</v>
      </c>
      <c r="B10636" s="3" t="s">
        <v>25612</v>
      </c>
      <c r="C10636" s="3" t="s">
        <v>31416</v>
      </c>
      <c r="D10636" s="12" t="s">
        <v>37244</v>
      </c>
      <c r="E10636" s="6" t="str">
        <f t="shared" si="546"/>
        <v>module=jsib</v>
      </c>
      <c r="F10636" s="6" t="str">
        <f t="shared" si="547"/>
        <v>module=ksib</v>
      </c>
    </row>
    <row r="10637" spans="1:6" ht="30" customHeight="1">
      <c r="A10637" s="3" t="s">
        <v>2</v>
      </c>
      <c r="B10637" s="3" t="s">
        <v>25613</v>
      </c>
      <c r="C10637" s="3" t="s">
        <v>31417</v>
      </c>
      <c r="D10637" s="12" t="s">
        <v>37245</v>
      </c>
      <c r="E10637" s="6" t="str">
        <f t="shared" si="546"/>
        <v>module=jsib</v>
      </c>
      <c r="F10637" s="6" t="str">
        <f t="shared" si="547"/>
        <v>module=ksib</v>
      </c>
    </row>
    <row r="10638" spans="1:6" ht="30" customHeight="1">
      <c r="A10638" s="3" t="s">
        <v>2</v>
      </c>
      <c r="B10638" s="3" t="s">
        <v>25614</v>
      </c>
      <c r="C10638" s="3" t="s">
        <v>31418</v>
      </c>
      <c r="D10638" s="12" t="s">
        <v>37246</v>
      </c>
      <c r="E10638" s="6" t="str">
        <f t="shared" si="546"/>
        <v>module=jsib</v>
      </c>
      <c r="F10638" s="6" t="str">
        <f t="shared" si="547"/>
        <v>module=ksib</v>
      </c>
    </row>
    <row r="10639" spans="1:6" ht="30" customHeight="1">
      <c r="A10639" s="3" t="s">
        <v>2</v>
      </c>
      <c r="B10639" s="3" t="s">
        <v>25615</v>
      </c>
      <c r="C10639" s="3" t="s">
        <v>31419</v>
      </c>
      <c r="D10639" s="12" t="s">
        <v>37247</v>
      </c>
      <c r="E10639" s="6" t="str">
        <f t="shared" si="546"/>
        <v>module=jsib</v>
      </c>
      <c r="F10639" s="6" t="str">
        <f t="shared" si="547"/>
        <v>module=ksib</v>
      </c>
    </row>
    <row r="10640" spans="1:6" ht="30" customHeight="1">
      <c r="A10640" s="3" t="s">
        <v>2</v>
      </c>
      <c r="B10640" s="3" t="s">
        <v>25616</v>
      </c>
      <c r="C10640" s="3" t="s">
        <v>31420</v>
      </c>
      <c r="D10640" s="12" t="s">
        <v>37248</v>
      </c>
      <c r="E10640" s="6" t="str">
        <f t="shared" si="546"/>
        <v>module=jsib</v>
      </c>
      <c r="F10640" s="6" t="str">
        <f t="shared" si="547"/>
        <v>module=ksib</v>
      </c>
    </row>
    <row r="10641" spans="1:6" ht="30" customHeight="1">
      <c r="A10641" s="3" t="s">
        <v>2</v>
      </c>
      <c r="B10641" s="3" t="s">
        <v>25617</v>
      </c>
      <c r="C10641" s="3" t="s">
        <v>31421</v>
      </c>
      <c r="D10641" s="12" t="s">
        <v>37249</v>
      </c>
      <c r="E10641" s="6" t="str">
        <f t="shared" si="546"/>
        <v>module=jsib</v>
      </c>
      <c r="F10641" s="6" t="str">
        <f t="shared" si="547"/>
        <v>module=ksib</v>
      </c>
    </row>
    <row r="10642" spans="1:6" ht="30" customHeight="1">
      <c r="A10642" s="3" t="s">
        <v>2</v>
      </c>
      <c r="B10642" s="3" t="s">
        <v>25618</v>
      </c>
      <c r="C10642" s="3" t="s">
        <v>31422</v>
      </c>
      <c r="D10642" s="12" t="s">
        <v>37250</v>
      </c>
      <c r="E10642" s="6" t="str">
        <f t="shared" si="546"/>
        <v>module=jsib</v>
      </c>
      <c r="F10642" s="6" t="str">
        <f t="shared" si="547"/>
        <v>module=ksib</v>
      </c>
    </row>
    <row r="10643" spans="1:6" ht="30" customHeight="1">
      <c r="A10643" s="3" t="s">
        <v>2</v>
      </c>
      <c r="B10643" s="3" t="s">
        <v>25619</v>
      </c>
      <c r="C10643" s="3" t="s">
        <v>31423</v>
      </c>
      <c r="D10643" s="12" t="s">
        <v>37251</v>
      </c>
      <c r="E10643" s="6" t="str">
        <f t="shared" si="546"/>
        <v>module=jsib</v>
      </c>
      <c r="F10643" s="6" t="str">
        <f t="shared" si="547"/>
        <v>module=ksib</v>
      </c>
    </row>
    <row r="10644" spans="1:6" ht="30" customHeight="1">
      <c r="A10644" s="3" t="s">
        <v>2</v>
      </c>
      <c r="B10644" s="3" t="s">
        <v>25620</v>
      </c>
      <c r="C10644" s="3" t="s">
        <v>31424</v>
      </c>
      <c r="D10644" s="12" t="s">
        <v>37252</v>
      </c>
      <c r="E10644" s="6" t="str">
        <f t="shared" si="546"/>
        <v>module=jsib</v>
      </c>
      <c r="F10644" s="6" t="str">
        <f t="shared" si="547"/>
        <v>module=ksib</v>
      </c>
    </row>
    <row r="10645" spans="1:6" ht="30" customHeight="1">
      <c r="A10645" s="3" t="s">
        <v>2</v>
      </c>
      <c r="B10645" s="3" t="s">
        <v>25621</v>
      </c>
      <c r="C10645" s="3" t="s">
        <v>31425</v>
      </c>
      <c r="D10645" s="12" t="s">
        <v>37253</v>
      </c>
      <c r="E10645" s="6" t="str">
        <f t="shared" si="546"/>
        <v>module=jsib</v>
      </c>
      <c r="F10645" s="6" t="str">
        <f t="shared" si="547"/>
        <v>module=ksib</v>
      </c>
    </row>
    <row r="10646" spans="1:6" ht="30" customHeight="1">
      <c r="A10646" s="3" t="s">
        <v>2</v>
      </c>
      <c r="B10646" s="3" t="s">
        <v>25622</v>
      </c>
      <c r="C10646" s="3" t="s">
        <v>31426</v>
      </c>
      <c r="D10646" s="12" t="s">
        <v>37254</v>
      </c>
      <c r="E10646" s="6" t="str">
        <f t="shared" si="546"/>
        <v>module=jsib</v>
      </c>
      <c r="F10646" s="6" t="str">
        <f t="shared" si="547"/>
        <v>module=ksib</v>
      </c>
    </row>
    <row r="10647" spans="1:6" ht="30" customHeight="1">
      <c r="A10647" s="3" t="s">
        <v>2</v>
      </c>
      <c r="B10647" s="3" t="s">
        <v>25623</v>
      </c>
      <c r="C10647" s="3" t="s">
        <v>31427</v>
      </c>
      <c r="D10647" s="12" t="s">
        <v>37255</v>
      </c>
      <c r="E10647" s="6" t="str">
        <f t="shared" si="546"/>
        <v>module=jsib</v>
      </c>
      <c r="F10647" s="6" t="str">
        <f t="shared" si="547"/>
        <v>module=ksib</v>
      </c>
    </row>
    <row r="10648" spans="1:6" ht="30" customHeight="1">
      <c r="A10648" s="3" t="s">
        <v>2</v>
      </c>
      <c r="B10648" s="3" t="s">
        <v>25624</v>
      </c>
      <c r="C10648" s="3" t="s">
        <v>31428</v>
      </c>
      <c r="D10648" s="12" t="s">
        <v>37256</v>
      </c>
      <c r="E10648" s="6" t="str">
        <f t="shared" si="546"/>
        <v>module=jsib</v>
      </c>
      <c r="F10648" s="6" t="str">
        <f t="shared" si="547"/>
        <v>module=ksib</v>
      </c>
    </row>
    <row r="10649" spans="1:6" ht="30" customHeight="1">
      <c r="A10649" s="3" t="s">
        <v>2</v>
      </c>
      <c r="B10649" s="3" t="s">
        <v>25625</v>
      </c>
      <c r="C10649" s="3" t="s">
        <v>31429</v>
      </c>
      <c r="D10649" s="12" t="s">
        <v>37257</v>
      </c>
      <c r="E10649" s="6" t="str">
        <f t="shared" si="546"/>
        <v>module=jsib</v>
      </c>
      <c r="F10649" s="6" t="str">
        <f t="shared" si="547"/>
        <v>module=ksib</v>
      </c>
    </row>
    <row r="10650" spans="1:6" ht="30" customHeight="1">
      <c r="A10650" s="3" t="s">
        <v>2</v>
      </c>
      <c r="B10650" s="3" t="s">
        <v>25626</v>
      </c>
      <c r="C10650" s="3" t="s">
        <v>31430</v>
      </c>
      <c r="D10650" s="12" t="s">
        <v>37258</v>
      </c>
      <c r="E10650" s="6" t="str">
        <f t="shared" si="546"/>
        <v>module=jsib</v>
      </c>
      <c r="F10650" s="6" t="str">
        <f t="shared" si="547"/>
        <v>module=ksib</v>
      </c>
    </row>
    <row r="10651" spans="1:6" ht="30" customHeight="1">
      <c r="A10651" s="3" t="s">
        <v>2</v>
      </c>
      <c r="B10651" s="3" t="s">
        <v>25627</v>
      </c>
      <c r="C10651" s="3" t="s">
        <v>31431</v>
      </c>
      <c r="D10651" s="12" t="s">
        <v>37259</v>
      </c>
      <c r="E10651" s="6" t="str">
        <f t="shared" si="546"/>
        <v>module=jsib</v>
      </c>
      <c r="F10651" s="6" t="str">
        <f t="shared" si="547"/>
        <v>module=ksib</v>
      </c>
    </row>
    <row r="10652" spans="1:6" ht="30" customHeight="1">
      <c r="A10652" s="3" t="s">
        <v>2</v>
      </c>
      <c r="B10652" s="3" t="s">
        <v>25628</v>
      </c>
      <c r="C10652" s="3" t="s">
        <v>31432</v>
      </c>
      <c r="D10652" s="12" t="s">
        <v>37260</v>
      </c>
      <c r="E10652" s="6" t="str">
        <f t="shared" si="546"/>
        <v>module=jsib</v>
      </c>
      <c r="F10652" s="6" t="str">
        <f t="shared" si="547"/>
        <v>module=ksib</v>
      </c>
    </row>
    <row r="10653" spans="1:6" ht="30" customHeight="1">
      <c r="A10653" s="3" t="s">
        <v>2</v>
      </c>
      <c r="B10653" s="3" t="s">
        <v>25629</v>
      </c>
      <c r="C10653" s="3" t="s">
        <v>31433</v>
      </c>
      <c r="D10653" s="12" t="s">
        <v>37261</v>
      </c>
      <c r="E10653" s="6" t="str">
        <f t="shared" si="546"/>
        <v>module=jsib</v>
      </c>
      <c r="F10653" s="6" t="str">
        <f t="shared" si="547"/>
        <v>module=ksib</v>
      </c>
    </row>
    <row r="10654" spans="1:6" ht="30" customHeight="1">
      <c r="A10654" s="3" t="s">
        <v>2</v>
      </c>
      <c r="B10654" s="3" t="s">
        <v>25630</v>
      </c>
      <c r="C10654" s="3" t="s">
        <v>31434</v>
      </c>
      <c r="D10654" s="12" t="s">
        <v>37262</v>
      </c>
      <c r="E10654" s="6" t="str">
        <f t="shared" si="546"/>
        <v>module=jsib</v>
      </c>
      <c r="F10654" s="6" t="str">
        <f t="shared" si="547"/>
        <v>module=ksib</v>
      </c>
    </row>
    <row r="10655" spans="1:6" ht="30" customHeight="1">
      <c r="A10655" s="3" t="s">
        <v>2</v>
      </c>
      <c r="B10655" s="3" t="s">
        <v>25631</v>
      </c>
      <c r="C10655" s="3" t="s">
        <v>31435</v>
      </c>
      <c r="D10655" s="12" t="s">
        <v>37263</v>
      </c>
      <c r="E10655" s="6" t="str">
        <f t="shared" si="546"/>
        <v>module=jsib</v>
      </c>
      <c r="F10655" s="6" t="str">
        <f t="shared" si="547"/>
        <v>module=ksib</v>
      </c>
    </row>
    <row r="10656" spans="1:6" ht="30" customHeight="1">
      <c r="A10656" s="3" t="s">
        <v>2</v>
      </c>
      <c r="B10656" s="3" t="s">
        <v>25632</v>
      </c>
      <c r="C10656" s="3" t="s">
        <v>31436</v>
      </c>
      <c r="D10656" s="12" t="s">
        <v>37264</v>
      </c>
      <c r="E10656" s="6" t="str">
        <f t="shared" si="546"/>
        <v>module=jsib</v>
      </c>
      <c r="F10656" s="6" t="str">
        <f t="shared" si="547"/>
        <v>module=ksib</v>
      </c>
    </row>
    <row r="10657" spans="1:6" ht="30" customHeight="1">
      <c r="A10657" s="3" t="s">
        <v>2</v>
      </c>
      <c r="B10657" s="3" t="s">
        <v>25633</v>
      </c>
      <c r="C10657" s="3" t="s">
        <v>31437</v>
      </c>
      <c r="D10657" s="12" t="s">
        <v>37265</v>
      </c>
      <c r="E10657" s="6" t="str">
        <f t="shared" si="546"/>
        <v>module=jsib</v>
      </c>
      <c r="F10657" s="6" t="str">
        <f t="shared" si="547"/>
        <v>module=ksib</v>
      </c>
    </row>
    <row r="10658" spans="1:6" ht="30" customHeight="1">
      <c r="A10658" s="3" t="s">
        <v>2</v>
      </c>
      <c r="B10658" s="3" t="s">
        <v>25634</v>
      </c>
      <c r="C10658" s="3" t="s">
        <v>31438</v>
      </c>
      <c r="D10658" s="12" t="s">
        <v>37266</v>
      </c>
      <c r="E10658" s="6" t="str">
        <f t="shared" si="546"/>
        <v>module=jsib</v>
      </c>
      <c r="F10658" s="6" t="str">
        <f t="shared" si="547"/>
        <v>module=ksib</v>
      </c>
    </row>
    <row r="10659" spans="1:6" ht="30" customHeight="1">
      <c r="A10659" s="3" t="s">
        <v>2</v>
      </c>
      <c r="B10659" s="3" t="s">
        <v>25635</v>
      </c>
      <c r="C10659" s="3" t="s">
        <v>31439</v>
      </c>
      <c r="D10659" s="12" t="s">
        <v>37267</v>
      </c>
      <c r="E10659" s="6" t="str">
        <f t="shared" si="546"/>
        <v>module=jsib</v>
      </c>
      <c r="F10659" s="6" t="str">
        <f t="shared" si="547"/>
        <v>module=ksib</v>
      </c>
    </row>
    <row r="10660" spans="1:6" ht="30" customHeight="1">
      <c r="A10660" s="3" t="s">
        <v>2</v>
      </c>
      <c r="B10660" s="3" t="s">
        <v>25636</v>
      </c>
      <c r="C10660" s="3" t="s">
        <v>31440</v>
      </c>
      <c r="D10660" s="12" t="s">
        <v>37268</v>
      </c>
      <c r="E10660" s="6" t="str">
        <f t="shared" si="546"/>
        <v>module=jsib</v>
      </c>
      <c r="F10660" s="6" t="str">
        <f t="shared" si="547"/>
        <v>module=ksib</v>
      </c>
    </row>
    <row r="10661" spans="1:6" ht="30" customHeight="1">
      <c r="A10661" s="3" t="s">
        <v>2</v>
      </c>
      <c r="B10661" s="3" t="s">
        <v>25637</v>
      </c>
      <c r="C10661" s="3" t="s">
        <v>31441</v>
      </c>
      <c r="D10661" s="12" t="s">
        <v>37269</v>
      </c>
      <c r="E10661" s="6" t="str">
        <f t="shared" si="546"/>
        <v>module=jsib</v>
      </c>
      <c r="F10661" s="6" t="str">
        <f t="shared" si="547"/>
        <v>module=ksib</v>
      </c>
    </row>
    <row r="10662" spans="1:6" ht="30" customHeight="1">
      <c r="A10662" s="3" t="s">
        <v>2</v>
      </c>
      <c r="B10662" s="3" t="s">
        <v>25638</v>
      </c>
      <c r="C10662" s="3" t="s">
        <v>31442</v>
      </c>
      <c r="D10662" s="12" t="s">
        <v>37270</v>
      </c>
      <c r="E10662" s="6" t="str">
        <f t="shared" si="546"/>
        <v>module=jsib</v>
      </c>
      <c r="F10662" s="6" t="str">
        <f t="shared" si="547"/>
        <v>module=ksib</v>
      </c>
    </row>
    <row r="10663" spans="1:6" ht="30" customHeight="1">
      <c r="A10663" s="3" t="s">
        <v>2</v>
      </c>
      <c r="B10663" s="3" t="s">
        <v>25639</v>
      </c>
      <c r="C10663" s="3" t="s">
        <v>31443</v>
      </c>
      <c r="D10663" s="12" t="s">
        <v>37271</v>
      </c>
      <c r="E10663" s="6" t="str">
        <f t="shared" si="546"/>
        <v>module=jsib</v>
      </c>
      <c r="F10663" s="6" t="str">
        <f t="shared" si="547"/>
        <v>module=ksib</v>
      </c>
    </row>
    <row r="10664" spans="1:6" ht="30" customHeight="1">
      <c r="A10664" s="3" t="s">
        <v>2</v>
      </c>
      <c r="B10664" s="3" t="s">
        <v>25640</v>
      </c>
      <c r="C10664" s="3" t="s">
        <v>31444</v>
      </c>
      <c r="D10664" s="12" t="s">
        <v>37272</v>
      </c>
      <c r="E10664" s="6" t="str">
        <f t="shared" si="546"/>
        <v>module=jsib</v>
      </c>
      <c r="F10664" s="6" t="str">
        <f t="shared" si="547"/>
        <v>module=ksib</v>
      </c>
    </row>
    <row r="10665" spans="1:6" ht="30" customHeight="1">
      <c r="A10665" s="3" t="s">
        <v>2</v>
      </c>
      <c r="B10665" s="3" t="s">
        <v>25641</v>
      </c>
      <c r="C10665" s="3" t="s">
        <v>31445</v>
      </c>
      <c r="D10665" s="12" t="s">
        <v>37273</v>
      </c>
      <c r="E10665" s="6" t="str">
        <f t="shared" si="546"/>
        <v>module=jsib</v>
      </c>
      <c r="F10665" s="6" t="str">
        <f t="shared" si="547"/>
        <v>module=ksib</v>
      </c>
    </row>
    <row r="10666" spans="1:6" ht="30" customHeight="1">
      <c r="A10666" s="3" t="s">
        <v>2</v>
      </c>
      <c r="B10666" s="3" t="s">
        <v>25642</v>
      </c>
      <c r="C10666" s="3" t="s">
        <v>31446</v>
      </c>
      <c r="D10666" s="12" t="s">
        <v>37274</v>
      </c>
      <c r="E10666" s="6" t="str">
        <f t="shared" si="546"/>
        <v>module=jsib</v>
      </c>
      <c r="F10666" s="6" t="str">
        <f t="shared" si="547"/>
        <v>module=ksib</v>
      </c>
    </row>
    <row r="10667" spans="1:6" ht="30" customHeight="1">
      <c r="A10667" s="3" t="s">
        <v>2</v>
      </c>
      <c r="B10667" s="3" t="s">
        <v>25643</v>
      </c>
      <c r="C10667" s="3" t="s">
        <v>31447</v>
      </c>
      <c r="D10667" s="12" t="s">
        <v>37275</v>
      </c>
      <c r="E10667" s="6" t="str">
        <f t="shared" si="546"/>
        <v>module=jsib</v>
      </c>
      <c r="F10667" s="6" t="str">
        <f t="shared" si="547"/>
        <v>module=ksib</v>
      </c>
    </row>
    <row r="10668" spans="1:6" ht="30" customHeight="1">
      <c r="A10668" s="3" t="s">
        <v>2</v>
      </c>
      <c r="B10668" s="3" t="s">
        <v>25644</v>
      </c>
      <c r="C10668" s="3" t="s">
        <v>31448</v>
      </c>
      <c r="D10668" s="12" t="s">
        <v>37276</v>
      </c>
      <c r="E10668" s="6" t="str">
        <f t="shared" si="546"/>
        <v>module=jsib</v>
      </c>
      <c r="F10668" s="6" t="str">
        <f t="shared" si="547"/>
        <v>module=ksib</v>
      </c>
    </row>
    <row r="10669" spans="1:6" ht="30" customHeight="1">
      <c r="A10669" s="3" t="s">
        <v>2</v>
      </c>
      <c r="B10669" s="3" t="s">
        <v>25645</v>
      </c>
      <c r="C10669" s="3" t="s">
        <v>31449</v>
      </c>
      <c r="D10669" s="12" t="s">
        <v>37277</v>
      </c>
      <c r="E10669" s="6" t="str">
        <f t="shared" si="546"/>
        <v>module=jsib</v>
      </c>
      <c r="F10669" s="6" t="str">
        <f t="shared" si="547"/>
        <v>module=ksib</v>
      </c>
    </row>
    <row r="10670" spans="1:6" ht="30" customHeight="1">
      <c r="A10670" s="3" t="s">
        <v>2</v>
      </c>
      <c r="B10670" s="3" t="s">
        <v>25646</v>
      </c>
      <c r="C10670" s="3" t="s">
        <v>31450</v>
      </c>
      <c r="D10670" s="12" t="s">
        <v>37278</v>
      </c>
      <c r="E10670" s="6" t="str">
        <f t="shared" si="546"/>
        <v>module=jsib</v>
      </c>
      <c r="F10670" s="6" t="str">
        <f t="shared" si="547"/>
        <v>module=ksib</v>
      </c>
    </row>
    <row r="10671" spans="1:6" ht="30" customHeight="1">
      <c r="A10671" s="3" t="s">
        <v>2</v>
      </c>
      <c r="B10671" s="3" t="s">
        <v>25647</v>
      </c>
      <c r="C10671" s="3" t="s">
        <v>31451</v>
      </c>
      <c r="D10671" s="12" t="s">
        <v>37279</v>
      </c>
      <c r="E10671" s="6" t="str">
        <f t="shared" si="546"/>
        <v>module=jsib</v>
      </c>
      <c r="F10671" s="6" t="str">
        <f t="shared" si="547"/>
        <v>module=ksib</v>
      </c>
    </row>
    <row r="10672" spans="1:6" ht="30" customHeight="1">
      <c r="A10672" s="3" t="s">
        <v>2</v>
      </c>
      <c r="B10672" s="3" t="s">
        <v>25648</v>
      </c>
      <c r="C10672" s="3" t="s">
        <v>31452</v>
      </c>
      <c r="D10672" s="12" t="s">
        <v>37280</v>
      </c>
      <c r="E10672" s="6" t="str">
        <f t="shared" si="546"/>
        <v>module=jsib</v>
      </c>
      <c r="F10672" s="6" t="str">
        <f t="shared" si="547"/>
        <v>module=ksib</v>
      </c>
    </row>
    <row r="10673" spans="1:6" ht="30" customHeight="1">
      <c r="A10673" s="3" t="s">
        <v>2</v>
      </c>
      <c r="B10673" s="3" t="s">
        <v>25649</v>
      </c>
      <c r="C10673" s="3" t="s">
        <v>31453</v>
      </c>
      <c r="D10673" s="12" t="s">
        <v>37281</v>
      </c>
      <c r="E10673" s="6" t="str">
        <f t="shared" si="546"/>
        <v>module=jsib</v>
      </c>
      <c r="F10673" s="6" t="str">
        <f t="shared" si="547"/>
        <v>module=ksib</v>
      </c>
    </row>
    <row r="10674" spans="1:6" ht="30" customHeight="1">
      <c r="A10674" s="3" t="s">
        <v>2</v>
      </c>
      <c r="B10674" s="3" t="s">
        <v>25650</v>
      </c>
      <c r="C10674" s="3" t="s">
        <v>31454</v>
      </c>
      <c r="D10674" s="12" t="s">
        <v>37282</v>
      </c>
      <c r="E10674" s="6" t="str">
        <f t="shared" si="546"/>
        <v>module=jsib</v>
      </c>
      <c r="F10674" s="6" t="str">
        <f t="shared" si="547"/>
        <v>module=ksib</v>
      </c>
    </row>
    <row r="10675" spans="1:6" ht="30" customHeight="1">
      <c r="A10675" s="3" t="s">
        <v>2</v>
      </c>
      <c r="B10675" s="3" t="s">
        <v>25651</v>
      </c>
      <c r="C10675" s="3" t="s">
        <v>31455</v>
      </c>
      <c r="D10675" s="12" t="s">
        <v>37283</v>
      </c>
      <c r="E10675" s="6" t="str">
        <f t="shared" si="546"/>
        <v>module=jsib</v>
      </c>
      <c r="F10675" s="6" t="str">
        <f t="shared" si="547"/>
        <v>module=ksib</v>
      </c>
    </row>
    <row r="10676" spans="1:6" ht="30" customHeight="1">
      <c r="A10676" s="3" t="s">
        <v>2</v>
      </c>
      <c r="B10676" s="3" t="s">
        <v>25652</v>
      </c>
      <c r="C10676" s="3" t="s">
        <v>31456</v>
      </c>
      <c r="D10676" s="12" t="s">
        <v>37284</v>
      </c>
      <c r="E10676" s="6" t="str">
        <f t="shared" ref="E10676:E10739" si="548">HYPERLINK("http://www.ssc.wisc.edu/wlsresearch/documentation/waves/?wave=capigrad&amp;module=jsib","module=jsib")</f>
        <v>module=jsib</v>
      </c>
      <c r="F10676" s="6" t="str">
        <f t="shared" ref="F10676:F10739" si="549">HYPERLINK("http://www.ssc.wisc.edu/wlsresearch/documentation/waves/?wave=capisib&amp;module=ksib","module=ksib")</f>
        <v>module=ksib</v>
      </c>
    </row>
    <row r="10677" spans="1:6" ht="30" customHeight="1">
      <c r="A10677" s="3" t="s">
        <v>2</v>
      </c>
      <c r="B10677" s="3" t="s">
        <v>25653</v>
      </c>
      <c r="C10677" s="3" t="s">
        <v>31457</v>
      </c>
      <c r="D10677" s="12" t="s">
        <v>37285</v>
      </c>
      <c r="E10677" s="6" t="str">
        <f t="shared" si="548"/>
        <v>module=jsib</v>
      </c>
      <c r="F10677" s="6" t="str">
        <f t="shared" si="549"/>
        <v>module=ksib</v>
      </c>
    </row>
    <row r="10678" spans="1:6" ht="30" customHeight="1">
      <c r="A10678" s="3" t="s">
        <v>2</v>
      </c>
      <c r="B10678" s="3" t="s">
        <v>25654</v>
      </c>
      <c r="C10678" s="3" t="s">
        <v>31458</v>
      </c>
      <c r="D10678" s="12" t="s">
        <v>37286</v>
      </c>
      <c r="E10678" s="6" t="str">
        <f t="shared" si="548"/>
        <v>module=jsib</v>
      </c>
      <c r="F10678" s="6" t="str">
        <f t="shared" si="549"/>
        <v>module=ksib</v>
      </c>
    </row>
    <row r="10679" spans="1:6" ht="30" customHeight="1">
      <c r="A10679" s="3" t="s">
        <v>2</v>
      </c>
      <c r="B10679" s="3" t="s">
        <v>25655</v>
      </c>
      <c r="C10679" s="3" t="s">
        <v>31459</v>
      </c>
      <c r="D10679" s="12" t="s">
        <v>37287</v>
      </c>
      <c r="E10679" s="6" t="str">
        <f t="shared" si="548"/>
        <v>module=jsib</v>
      </c>
      <c r="F10679" s="6" t="str">
        <f t="shared" si="549"/>
        <v>module=ksib</v>
      </c>
    </row>
    <row r="10680" spans="1:6" ht="30" customHeight="1">
      <c r="A10680" s="3" t="s">
        <v>2</v>
      </c>
      <c r="B10680" s="3" t="s">
        <v>25656</v>
      </c>
      <c r="C10680" s="3" t="s">
        <v>31460</v>
      </c>
      <c r="D10680" s="12" t="s">
        <v>37288</v>
      </c>
      <c r="E10680" s="6" t="str">
        <f t="shared" si="548"/>
        <v>module=jsib</v>
      </c>
      <c r="F10680" s="6" t="str">
        <f t="shared" si="549"/>
        <v>module=ksib</v>
      </c>
    </row>
    <row r="10681" spans="1:6" ht="30" customHeight="1">
      <c r="A10681" s="3" t="s">
        <v>2</v>
      </c>
      <c r="B10681" s="3" t="s">
        <v>25657</v>
      </c>
      <c r="C10681" s="3" t="s">
        <v>31461</v>
      </c>
      <c r="D10681" s="12" t="s">
        <v>37289</v>
      </c>
      <c r="E10681" s="6" t="str">
        <f t="shared" si="548"/>
        <v>module=jsib</v>
      </c>
      <c r="F10681" s="6" t="str">
        <f t="shared" si="549"/>
        <v>module=ksib</v>
      </c>
    </row>
    <row r="10682" spans="1:6" ht="30" customHeight="1">
      <c r="A10682" s="3" t="s">
        <v>2</v>
      </c>
      <c r="B10682" s="3" t="s">
        <v>25658</v>
      </c>
      <c r="C10682" s="3" t="s">
        <v>31462</v>
      </c>
      <c r="D10682" s="12" t="s">
        <v>37290</v>
      </c>
      <c r="E10682" s="6" t="str">
        <f t="shared" si="548"/>
        <v>module=jsib</v>
      </c>
      <c r="F10682" s="6" t="str">
        <f t="shared" si="549"/>
        <v>module=ksib</v>
      </c>
    </row>
    <row r="10683" spans="1:6" ht="30" customHeight="1">
      <c r="A10683" s="3" t="s">
        <v>2</v>
      </c>
      <c r="B10683" s="3" t="s">
        <v>25659</v>
      </c>
      <c r="C10683" s="3" t="s">
        <v>31463</v>
      </c>
      <c r="D10683" s="12" t="s">
        <v>37291</v>
      </c>
      <c r="E10683" s="6" t="str">
        <f t="shared" si="548"/>
        <v>module=jsib</v>
      </c>
      <c r="F10683" s="6" t="str">
        <f t="shared" si="549"/>
        <v>module=ksib</v>
      </c>
    </row>
    <row r="10684" spans="1:6" ht="30" customHeight="1">
      <c r="A10684" s="3" t="s">
        <v>2</v>
      </c>
      <c r="B10684" s="3" t="s">
        <v>25660</v>
      </c>
      <c r="C10684" s="3" t="s">
        <v>31464</v>
      </c>
      <c r="D10684" s="12" t="s">
        <v>37292</v>
      </c>
      <c r="E10684" s="6" t="str">
        <f t="shared" si="548"/>
        <v>module=jsib</v>
      </c>
      <c r="F10684" s="6" t="str">
        <f t="shared" si="549"/>
        <v>module=ksib</v>
      </c>
    </row>
    <row r="10685" spans="1:6" ht="30" customHeight="1">
      <c r="A10685" s="3" t="s">
        <v>2</v>
      </c>
      <c r="B10685" s="3" t="s">
        <v>25661</v>
      </c>
      <c r="C10685" s="3" t="s">
        <v>31465</v>
      </c>
      <c r="D10685" s="12" t="s">
        <v>37293</v>
      </c>
      <c r="E10685" s="6" t="str">
        <f t="shared" si="548"/>
        <v>module=jsib</v>
      </c>
      <c r="F10685" s="6" t="str">
        <f t="shared" si="549"/>
        <v>module=ksib</v>
      </c>
    </row>
    <row r="10686" spans="1:6" ht="30" customHeight="1">
      <c r="A10686" s="3" t="s">
        <v>2</v>
      </c>
      <c r="B10686" s="3" t="s">
        <v>25662</v>
      </c>
      <c r="C10686" s="3" t="s">
        <v>31466</v>
      </c>
      <c r="D10686" s="12" t="s">
        <v>37294</v>
      </c>
      <c r="E10686" s="6" t="str">
        <f t="shared" si="548"/>
        <v>module=jsib</v>
      </c>
      <c r="F10686" s="6" t="str">
        <f t="shared" si="549"/>
        <v>module=ksib</v>
      </c>
    </row>
    <row r="10687" spans="1:6" ht="30" customHeight="1">
      <c r="A10687" s="3" t="s">
        <v>2</v>
      </c>
      <c r="B10687" s="3" t="s">
        <v>25663</v>
      </c>
      <c r="C10687" s="3" t="s">
        <v>31467</v>
      </c>
      <c r="D10687" s="12" t="s">
        <v>37295</v>
      </c>
      <c r="E10687" s="6" t="str">
        <f t="shared" si="548"/>
        <v>module=jsib</v>
      </c>
      <c r="F10687" s="6" t="str">
        <f t="shared" si="549"/>
        <v>module=ksib</v>
      </c>
    </row>
    <row r="10688" spans="1:6" ht="30" customHeight="1">
      <c r="A10688" s="3" t="s">
        <v>2</v>
      </c>
      <c r="B10688" s="3" t="s">
        <v>25664</v>
      </c>
      <c r="C10688" s="3" t="s">
        <v>31468</v>
      </c>
      <c r="D10688" s="12" t="s">
        <v>37296</v>
      </c>
      <c r="E10688" s="6" t="str">
        <f t="shared" si="548"/>
        <v>module=jsib</v>
      </c>
      <c r="F10688" s="6" t="str">
        <f t="shared" si="549"/>
        <v>module=ksib</v>
      </c>
    </row>
    <row r="10689" spans="1:6" ht="30" customHeight="1">
      <c r="A10689" s="3" t="s">
        <v>2</v>
      </c>
      <c r="B10689" s="3" t="s">
        <v>25665</v>
      </c>
      <c r="C10689" s="3" t="s">
        <v>31469</v>
      </c>
      <c r="D10689" s="12" t="s">
        <v>37297</v>
      </c>
      <c r="E10689" s="6" t="str">
        <f t="shared" si="548"/>
        <v>module=jsib</v>
      </c>
      <c r="F10689" s="6" t="str">
        <f t="shared" si="549"/>
        <v>module=ksib</v>
      </c>
    </row>
    <row r="10690" spans="1:6" ht="30" customHeight="1">
      <c r="A10690" s="3" t="s">
        <v>2</v>
      </c>
      <c r="B10690" s="3" t="s">
        <v>25666</v>
      </c>
      <c r="C10690" s="3" t="s">
        <v>31470</v>
      </c>
      <c r="D10690" s="12" t="s">
        <v>37298</v>
      </c>
      <c r="E10690" s="6" t="str">
        <f t="shared" si="548"/>
        <v>module=jsib</v>
      </c>
      <c r="F10690" s="6" t="str">
        <f t="shared" si="549"/>
        <v>module=ksib</v>
      </c>
    </row>
    <row r="10691" spans="1:6" ht="30" customHeight="1">
      <c r="A10691" s="3" t="s">
        <v>2</v>
      </c>
      <c r="B10691" s="3" t="s">
        <v>25667</v>
      </c>
      <c r="C10691" s="3" t="s">
        <v>31471</v>
      </c>
      <c r="D10691" s="12" t="s">
        <v>37299</v>
      </c>
      <c r="E10691" s="6" t="str">
        <f t="shared" si="548"/>
        <v>module=jsib</v>
      </c>
      <c r="F10691" s="6" t="str">
        <f t="shared" si="549"/>
        <v>module=ksib</v>
      </c>
    </row>
    <row r="10692" spans="1:6" ht="30" customHeight="1">
      <c r="A10692" s="3" t="s">
        <v>2</v>
      </c>
      <c r="B10692" s="3" t="s">
        <v>25668</v>
      </c>
      <c r="C10692" s="3" t="s">
        <v>31472</v>
      </c>
      <c r="D10692" s="12" t="s">
        <v>37300</v>
      </c>
      <c r="E10692" s="6" t="str">
        <f t="shared" si="548"/>
        <v>module=jsib</v>
      </c>
      <c r="F10692" s="6" t="str">
        <f t="shared" si="549"/>
        <v>module=ksib</v>
      </c>
    </row>
    <row r="10693" spans="1:6" ht="30" customHeight="1">
      <c r="A10693" s="3" t="s">
        <v>2</v>
      </c>
      <c r="B10693" s="3" t="s">
        <v>25669</v>
      </c>
      <c r="C10693" s="3" t="s">
        <v>31473</v>
      </c>
      <c r="D10693" s="12" t="s">
        <v>37301</v>
      </c>
      <c r="E10693" s="6" t="str">
        <f t="shared" si="548"/>
        <v>module=jsib</v>
      </c>
      <c r="F10693" s="6" t="str">
        <f t="shared" si="549"/>
        <v>module=ksib</v>
      </c>
    </row>
    <row r="10694" spans="1:6" ht="30" customHeight="1">
      <c r="A10694" s="3" t="s">
        <v>2</v>
      </c>
      <c r="B10694" s="3" t="s">
        <v>25670</v>
      </c>
      <c r="C10694" s="3" t="s">
        <v>31474</v>
      </c>
      <c r="D10694" s="12" t="s">
        <v>37302</v>
      </c>
      <c r="E10694" s="6" t="str">
        <f t="shared" si="548"/>
        <v>module=jsib</v>
      </c>
      <c r="F10694" s="6" t="str">
        <f t="shared" si="549"/>
        <v>module=ksib</v>
      </c>
    </row>
    <row r="10695" spans="1:6" ht="30" customHeight="1">
      <c r="A10695" s="3" t="s">
        <v>2</v>
      </c>
      <c r="B10695" s="3" t="s">
        <v>25671</v>
      </c>
      <c r="C10695" s="3" t="s">
        <v>31475</v>
      </c>
      <c r="D10695" s="12" t="s">
        <v>37303</v>
      </c>
      <c r="E10695" s="6" t="str">
        <f t="shared" si="548"/>
        <v>module=jsib</v>
      </c>
      <c r="F10695" s="6" t="str">
        <f t="shared" si="549"/>
        <v>module=ksib</v>
      </c>
    </row>
    <row r="10696" spans="1:6" ht="30" customHeight="1">
      <c r="A10696" s="3" t="s">
        <v>2</v>
      </c>
      <c r="B10696" s="3" t="s">
        <v>25672</v>
      </c>
      <c r="C10696" s="3" t="s">
        <v>31476</v>
      </c>
      <c r="D10696" s="12" t="s">
        <v>37304</v>
      </c>
      <c r="E10696" s="6" t="str">
        <f t="shared" si="548"/>
        <v>module=jsib</v>
      </c>
      <c r="F10696" s="6" t="str">
        <f t="shared" si="549"/>
        <v>module=ksib</v>
      </c>
    </row>
    <row r="10697" spans="1:6" ht="30" customHeight="1">
      <c r="A10697" s="3" t="s">
        <v>2</v>
      </c>
      <c r="B10697" s="3" t="s">
        <v>25673</v>
      </c>
      <c r="C10697" s="3" t="s">
        <v>31477</v>
      </c>
      <c r="D10697" s="12" t="s">
        <v>37305</v>
      </c>
      <c r="E10697" s="6" t="str">
        <f t="shared" si="548"/>
        <v>module=jsib</v>
      </c>
      <c r="F10697" s="6" t="str">
        <f t="shared" si="549"/>
        <v>module=ksib</v>
      </c>
    </row>
    <row r="10698" spans="1:6" ht="30" customHeight="1">
      <c r="A10698" s="3" t="s">
        <v>2</v>
      </c>
      <c r="B10698" s="3" t="s">
        <v>25674</v>
      </c>
      <c r="C10698" s="3" t="s">
        <v>31478</v>
      </c>
      <c r="D10698" s="12" t="s">
        <v>37306</v>
      </c>
      <c r="E10698" s="6" t="str">
        <f t="shared" si="548"/>
        <v>module=jsib</v>
      </c>
      <c r="F10698" s="6" t="str">
        <f t="shared" si="549"/>
        <v>module=ksib</v>
      </c>
    </row>
    <row r="10699" spans="1:6" ht="30" customHeight="1">
      <c r="A10699" s="3" t="s">
        <v>2</v>
      </c>
      <c r="B10699" s="3" t="s">
        <v>25675</v>
      </c>
      <c r="C10699" s="3" t="s">
        <v>31479</v>
      </c>
      <c r="D10699" s="12" t="s">
        <v>37307</v>
      </c>
      <c r="E10699" s="6" t="str">
        <f t="shared" si="548"/>
        <v>module=jsib</v>
      </c>
      <c r="F10699" s="6" t="str">
        <f t="shared" si="549"/>
        <v>module=ksib</v>
      </c>
    </row>
    <row r="10700" spans="1:6" ht="30" customHeight="1">
      <c r="A10700" s="3" t="s">
        <v>2</v>
      </c>
      <c r="B10700" s="3" t="s">
        <v>25676</v>
      </c>
      <c r="C10700" s="3" t="s">
        <v>31480</v>
      </c>
      <c r="D10700" s="12" t="s">
        <v>37308</v>
      </c>
      <c r="E10700" s="6" t="str">
        <f t="shared" si="548"/>
        <v>module=jsib</v>
      </c>
      <c r="F10700" s="6" t="str">
        <f t="shared" si="549"/>
        <v>module=ksib</v>
      </c>
    </row>
    <row r="10701" spans="1:6" ht="30" customHeight="1">
      <c r="A10701" s="3" t="s">
        <v>2</v>
      </c>
      <c r="B10701" s="3" t="s">
        <v>25677</v>
      </c>
      <c r="C10701" s="3" t="s">
        <v>31481</v>
      </c>
      <c r="D10701" s="12" t="s">
        <v>37309</v>
      </c>
      <c r="E10701" s="6" t="str">
        <f t="shared" si="548"/>
        <v>module=jsib</v>
      </c>
      <c r="F10701" s="6" t="str">
        <f t="shared" si="549"/>
        <v>module=ksib</v>
      </c>
    </row>
    <row r="10702" spans="1:6" ht="30" customHeight="1">
      <c r="A10702" s="3" t="s">
        <v>2</v>
      </c>
      <c r="B10702" s="3" t="s">
        <v>25678</v>
      </c>
      <c r="C10702" s="3" t="s">
        <v>31482</v>
      </c>
      <c r="D10702" s="12" t="s">
        <v>37310</v>
      </c>
      <c r="E10702" s="6" t="str">
        <f t="shared" si="548"/>
        <v>module=jsib</v>
      </c>
      <c r="F10702" s="6" t="str">
        <f t="shared" si="549"/>
        <v>module=ksib</v>
      </c>
    </row>
    <row r="10703" spans="1:6" ht="30" customHeight="1">
      <c r="A10703" s="3" t="s">
        <v>2</v>
      </c>
      <c r="B10703" s="3" t="s">
        <v>25679</v>
      </c>
      <c r="C10703" s="3" t="s">
        <v>31483</v>
      </c>
      <c r="D10703" s="12" t="s">
        <v>37311</v>
      </c>
      <c r="E10703" s="6" t="str">
        <f t="shared" si="548"/>
        <v>module=jsib</v>
      </c>
      <c r="F10703" s="6" t="str">
        <f t="shared" si="549"/>
        <v>module=ksib</v>
      </c>
    </row>
    <row r="10704" spans="1:6" ht="30" customHeight="1">
      <c r="A10704" s="3" t="s">
        <v>2</v>
      </c>
      <c r="B10704" s="3" t="s">
        <v>25680</v>
      </c>
      <c r="C10704" s="3" t="s">
        <v>31484</v>
      </c>
      <c r="D10704" s="12" t="s">
        <v>37312</v>
      </c>
      <c r="E10704" s="6" t="str">
        <f t="shared" si="548"/>
        <v>module=jsib</v>
      </c>
      <c r="F10704" s="6" t="str">
        <f t="shared" si="549"/>
        <v>module=ksib</v>
      </c>
    </row>
    <row r="10705" spans="1:6" ht="30" customHeight="1">
      <c r="A10705" s="3" t="s">
        <v>2</v>
      </c>
      <c r="B10705" s="3" t="s">
        <v>25681</v>
      </c>
      <c r="C10705" s="3" t="s">
        <v>31485</v>
      </c>
      <c r="D10705" s="12" t="s">
        <v>37313</v>
      </c>
      <c r="E10705" s="6" t="str">
        <f t="shared" si="548"/>
        <v>module=jsib</v>
      </c>
      <c r="F10705" s="6" t="str">
        <f t="shared" si="549"/>
        <v>module=ksib</v>
      </c>
    </row>
    <row r="10706" spans="1:6" ht="30" customHeight="1">
      <c r="A10706" s="3" t="s">
        <v>2</v>
      </c>
      <c r="B10706" s="3" t="s">
        <v>25682</v>
      </c>
      <c r="C10706" s="3" t="s">
        <v>31486</v>
      </c>
      <c r="D10706" s="12" t="s">
        <v>37314</v>
      </c>
      <c r="E10706" s="6" t="str">
        <f t="shared" si="548"/>
        <v>module=jsib</v>
      </c>
      <c r="F10706" s="6" t="str">
        <f t="shared" si="549"/>
        <v>module=ksib</v>
      </c>
    </row>
    <row r="10707" spans="1:6" ht="30" customHeight="1">
      <c r="A10707" s="3" t="s">
        <v>2</v>
      </c>
      <c r="B10707" s="3" t="s">
        <v>25683</v>
      </c>
      <c r="C10707" s="3" t="s">
        <v>31487</v>
      </c>
      <c r="D10707" s="12" t="s">
        <v>37315</v>
      </c>
      <c r="E10707" s="6" t="str">
        <f t="shared" si="548"/>
        <v>module=jsib</v>
      </c>
      <c r="F10707" s="6" t="str">
        <f t="shared" si="549"/>
        <v>module=ksib</v>
      </c>
    </row>
    <row r="10708" spans="1:6" ht="30" customHeight="1">
      <c r="A10708" s="3" t="s">
        <v>2</v>
      </c>
      <c r="B10708" s="3" t="s">
        <v>25684</v>
      </c>
      <c r="C10708" s="3" t="s">
        <v>31488</v>
      </c>
      <c r="D10708" s="12" t="s">
        <v>37316</v>
      </c>
      <c r="E10708" s="6" t="str">
        <f t="shared" si="548"/>
        <v>module=jsib</v>
      </c>
      <c r="F10708" s="6" t="str">
        <f t="shared" si="549"/>
        <v>module=ksib</v>
      </c>
    </row>
    <row r="10709" spans="1:6" ht="30" customHeight="1">
      <c r="A10709" s="3" t="s">
        <v>2</v>
      </c>
      <c r="B10709" s="3" t="s">
        <v>25685</v>
      </c>
      <c r="C10709" s="3" t="s">
        <v>31489</v>
      </c>
      <c r="D10709" s="12" t="s">
        <v>37317</v>
      </c>
      <c r="E10709" s="6" t="str">
        <f t="shared" si="548"/>
        <v>module=jsib</v>
      </c>
      <c r="F10709" s="6" t="str">
        <f t="shared" si="549"/>
        <v>module=ksib</v>
      </c>
    </row>
    <row r="10710" spans="1:6" ht="30" customHeight="1">
      <c r="A10710" s="3" t="s">
        <v>2</v>
      </c>
      <c r="B10710" s="3" t="s">
        <v>25686</v>
      </c>
      <c r="C10710" s="3" t="s">
        <v>31490</v>
      </c>
      <c r="D10710" s="12" t="s">
        <v>37318</v>
      </c>
      <c r="E10710" s="6" t="str">
        <f t="shared" si="548"/>
        <v>module=jsib</v>
      </c>
      <c r="F10710" s="6" t="str">
        <f t="shared" si="549"/>
        <v>module=ksib</v>
      </c>
    </row>
    <row r="10711" spans="1:6" ht="30" customHeight="1">
      <c r="A10711" s="3" t="s">
        <v>2</v>
      </c>
      <c r="B10711" s="3" t="s">
        <v>25687</v>
      </c>
      <c r="C10711" s="3" t="s">
        <v>31491</v>
      </c>
      <c r="D10711" s="12" t="s">
        <v>37319</v>
      </c>
      <c r="E10711" s="6" t="str">
        <f t="shared" si="548"/>
        <v>module=jsib</v>
      </c>
      <c r="F10711" s="6" t="str">
        <f t="shared" si="549"/>
        <v>module=ksib</v>
      </c>
    </row>
    <row r="10712" spans="1:6" ht="30" customHeight="1">
      <c r="A10712" s="3" t="s">
        <v>2</v>
      </c>
      <c r="B10712" s="3" t="s">
        <v>25688</v>
      </c>
      <c r="C10712" s="3" t="s">
        <v>31492</v>
      </c>
      <c r="D10712" s="12" t="s">
        <v>37320</v>
      </c>
      <c r="E10712" s="6" t="str">
        <f t="shared" si="548"/>
        <v>module=jsib</v>
      </c>
      <c r="F10712" s="6" t="str">
        <f t="shared" si="549"/>
        <v>module=ksib</v>
      </c>
    </row>
    <row r="10713" spans="1:6" ht="30" customHeight="1">
      <c r="A10713" s="3" t="s">
        <v>2</v>
      </c>
      <c r="B10713" s="3" t="s">
        <v>25689</v>
      </c>
      <c r="C10713" s="3" t="s">
        <v>31493</v>
      </c>
      <c r="D10713" s="12" t="s">
        <v>37321</v>
      </c>
      <c r="E10713" s="6" t="str">
        <f t="shared" si="548"/>
        <v>module=jsib</v>
      </c>
      <c r="F10713" s="6" t="str">
        <f t="shared" si="549"/>
        <v>module=ksib</v>
      </c>
    </row>
    <row r="10714" spans="1:6" ht="30" customHeight="1">
      <c r="A10714" s="3" t="s">
        <v>2</v>
      </c>
      <c r="B10714" s="3" t="s">
        <v>25690</v>
      </c>
      <c r="C10714" s="3" t="s">
        <v>31494</v>
      </c>
      <c r="D10714" s="12" t="s">
        <v>37322</v>
      </c>
      <c r="E10714" s="6" t="str">
        <f t="shared" si="548"/>
        <v>module=jsib</v>
      </c>
      <c r="F10714" s="6" t="str">
        <f t="shared" si="549"/>
        <v>module=ksib</v>
      </c>
    </row>
    <row r="10715" spans="1:6" ht="30" customHeight="1">
      <c r="A10715" s="3" t="s">
        <v>2</v>
      </c>
      <c r="B10715" s="3" t="s">
        <v>25691</v>
      </c>
      <c r="C10715" s="3" t="s">
        <v>31495</v>
      </c>
      <c r="D10715" s="12" t="s">
        <v>37323</v>
      </c>
      <c r="E10715" s="6" t="str">
        <f t="shared" si="548"/>
        <v>module=jsib</v>
      </c>
      <c r="F10715" s="6" t="str">
        <f t="shared" si="549"/>
        <v>module=ksib</v>
      </c>
    </row>
    <row r="10716" spans="1:6" ht="30" customHeight="1">
      <c r="A10716" s="3" t="s">
        <v>2</v>
      </c>
      <c r="B10716" s="3" t="s">
        <v>25692</v>
      </c>
      <c r="C10716" s="3" t="s">
        <v>31496</v>
      </c>
      <c r="D10716" s="12" t="s">
        <v>37324</v>
      </c>
      <c r="E10716" s="6" t="str">
        <f t="shared" si="548"/>
        <v>module=jsib</v>
      </c>
      <c r="F10716" s="6" t="str">
        <f t="shared" si="549"/>
        <v>module=ksib</v>
      </c>
    </row>
    <row r="10717" spans="1:6" ht="30" customHeight="1">
      <c r="A10717" s="3" t="s">
        <v>2</v>
      </c>
      <c r="B10717" s="3" t="s">
        <v>25693</v>
      </c>
      <c r="C10717" s="3" t="s">
        <v>31497</v>
      </c>
      <c r="D10717" s="12" t="s">
        <v>37325</v>
      </c>
      <c r="E10717" s="6" t="str">
        <f t="shared" si="548"/>
        <v>module=jsib</v>
      </c>
      <c r="F10717" s="6" t="str">
        <f t="shared" si="549"/>
        <v>module=ksib</v>
      </c>
    </row>
    <row r="10718" spans="1:6" ht="30" customHeight="1">
      <c r="A10718" s="3" t="s">
        <v>2</v>
      </c>
      <c r="B10718" s="3" t="s">
        <v>25694</v>
      </c>
      <c r="C10718" s="3" t="s">
        <v>31498</v>
      </c>
      <c r="D10718" s="12" t="s">
        <v>37326</v>
      </c>
      <c r="E10718" s="6" t="str">
        <f t="shared" si="548"/>
        <v>module=jsib</v>
      </c>
      <c r="F10718" s="6" t="str">
        <f t="shared" si="549"/>
        <v>module=ksib</v>
      </c>
    </row>
    <row r="10719" spans="1:6" ht="30" customHeight="1">
      <c r="A10719" s="3" t="s">
        <v>2</v>
      </c>
      <c r="B10719" s="3" t="s">
        <v>25695</v>
      </c>
      <c r="C10719" s="3" t="s">
        <v>31499</v>
      </c>
      <c r="D10719" s="12" t="s">
        <v>37327</v>
      </c>
      <c r="E10719" s="6" t="str">
        <f t="shared" si="548"/>
        <v>module=jsib</v>
      </c>
      <c r="F10719" s="6" t="str">
        <f t="shared" si="549"/>
        <v>module=ksib</v>
      </c>
    </row>
    <row r="10720" spans="1:6" ht="30" customHeight="1">
      <c r="A10720" s="3" t="s">
        <v>2</v>
      </c>
      <c r="B10720" s="3" t="s">
        <v>25696</v>
      </c>
      <c r="C10720" s="3" t="s">
        <v>31500</v>
      </c>
      <c r="D10720" s="12" t="s">
        <v>37328</v>
      </c>
      <c r="E10720" s="6" t="str">
        <f t="shared" si="548"/>
        <v>module=jsib</v>
      </c>
      <c r="F10720" s="6" t="str">
        <f t="shared" si="549"/>
        <v>module=ksib</v>
      </c>
    </row>
    <row r="10721" spans="1:6" ht="30" customHeight="1">
      <c r="A10721" s="3" t="s">
        <v>2</v>
      </c>
      <c r="B10721" s="3" t="s">
        <v>25697</v>
      </c>
      <c r="C10721" s="3" t="s">
        <v>31501</v>
      </c>
      <c r="D10721" s="12" t="s">
        <v>37329</v>
      </c>
      <c r="E10721" s="6" t="str">
        <f t="shared" si="548"/>
        <v>module=jsib</v>
      </c>
      <c r="F10721" s="6" t="str">
        <f t="shared" si="549"/>
        <v>module=ksib</v>
      </c>
    </row>
    <row r="10722" spans="1:6" ht="30" customHeight="1">
      <c r="A10722" s="3" t="s">
        <v>2</v>
      </c>
      <c r="B10722" s="3" t="s">
        <v>25698</v>
      </c>
      <c r="C10722" s="3" t="s">
        <v>31502</v>
      </c>
      <c r="D10722" s="12" t="s">
        <v>37330</v>
      </c>
      <c r="E10722" s="6" t="str">
        <f t="shared" si="548"/>
        <v>module=jsib</v>
      </c>
      <c r="F10722" s="6" t="str">
        <f t="shared" si="549"/>
        <v>module=ksib</v>
      </c>
    </row>
    <row r="10723" spans="1:6" ht="30" customHeight="1">
      <c r="A10723" s="3" t="s">
        <v>2</v>
      </c>
      <c r="B10723" s="3" t="s">
        <v>25699</v>
      </c>
      <c r="C10723" s="3" t="s">
        <v>31503</v>
      </c>
      <c r="D10723" s="12" t="s">
        <v>37331</v>
      </c>
      <c r="E10723" s="6" t="str">
        <f t="shared" si="548"/>
        <v>module=jsib</v>
      </c>
      <c r="F10723" s="6" t="str">
        <f t="shared" si="549"/>
        <v>module=ksib</v>
      </c>
    </row>
    <row r="10724" spans="1:6" ht="30" customHeight="1">
      <c r="A10724" s="3" t="s">
        <v>2</v>
      </c>
      <c r="B10724" s="3" t="s">
        <v>25700</v>
      </c>
      <c r="C10724" s="3" t="s">
        <v>31504</v>
      </c>
      <c r="D10724" s="12" t="s">
        <v>37332</v>
      </c>
      <c r="E10724" s="6" t="str">
        <f t="shared" si="548"/>
        <v>module=jsib</v>
      </c>
      <c r="F10724" s="6" t="str">
        <f t="shared" si="549"/>
        <v>module=ksib</v>
      </c>
    </row>
    <row r="10725" spans="1:6" ht="30" customHeight="1">
      <c r="A10725" s="3" t="s">
        <v>2</v>
      </c>
      <c r="B10725" s="3" t="s">
        <v>25701</v>
      </c>
      <c r="C10725" s="3" t="s">
        <v>31505</v>
      </c>
      <c r="D10725" s="12" t="s">
        <v>37333</v>
      </c>
      <c r="E10725" s="6" t="str">
        <f t="shared" si="548"/>
        <v>module=jsib</v>
      </c>
      <c r="F10725" s="6" t="str">
        <f t="shared" si="549"/>
        <v>module=ksib</v>
      </c>
    </row>
    <row r="10726" spans="1:6" ht="30" customHeight="1">
      <c r="A10726" s="3" t="s">
        <v>2</v>
      </c>
      <c r="B10726" s="3" t="s">
        <v>25702</v>
      </c>
      <c r="C10726" s="3" t="s">
        <v>31506</v>
      </c>
      <c r="D10726" s="12" t="s">
        <v>37334</v>
      </c>
      <c r="E10726" s="6" t="str">
        <f t="shared" si="548"/>
        <v>module=jsib</v>
      </c>
      <c r="F10726" s="6" t="str">
        <f t="shared" si="549"/>
        <v>module=ksib</v>
      </c>
    </row>
    <row r="10727" spans="1:6" ht="30" customHeight="1">
      <c r="A10727" s="3" t="s">
        <v>2</v>
      </c>
      <c r="B10727" s="3" t="s">
        <v>25703</v>
      </c>
      <c r="C10727" s="3" t="s">
        <v>31507</v>
      </c>
      <c r="D10727" s="12" t="s">
        <v>37335</v>
      </c>
      <c r="E10727" s="6" t="str">
        <f t="shared" si="548"/>
        <v>module=jsib</v>
      </c>
      <c r="F10727" s="6" t="str">
        <f t="shared" si="549"/>
        <v>module=ksib</v>
      </c>
    </row>
    <row r="10728" spans="1:6" ht="30" customHeight="1">
      <c r="A10728" s="3" t="s">
        <v>2</v>
      </c>
      <c r="B10728" s="3" t="s">
        <v>25704</v>
      </c>
      <c r="C10728" s="3" t="s">
        <v>31508</v>
      </c>
      <c r="D10728" s="12" t="s">
        <v>37336</v>
      </c>
      <c r="E10728" s="6" t="str">
        <f t="shared" si="548"/>
        <v>module=jsib</v>
      </c>
      <c r="F10728" s="6" t="str">
        <f t="shared" si="549"/>
        <v>module=ksib</v>
      </c>
    </row>
    <row r="10729" spans="1:6" ht="30" customHeight="1">
      <c r="A10729" s="3" t="s">
        <v>2</v>
      </c>
      <c r="B10729" s="3" t="s">
        <v>25705</v>
      </c>
      <c r="C10729" s="3" t="s">
        <v>31509</v>
      </c>
      <c r="D10729" s="12" t="s">
        <v>37337</v>
      </c>
      <c r="E10729" s="6" t="str">
        <f t="shared" si="548"/>
        <v>module=jsib</v>
      </c>
      <c r="F10729" s="6" t="str">
        <f t="shared" si="549"/>
        <v>module=ksib</v>
      </c>
    </row>
    <row r="10730" spans="1:6" ht="30" customHeight="1">
      <c r="A10730" s="3" t="s">
        <v>2</v>
      </c>
      <c r="B10730" s="3" t="s">
        <v>25706</v>
      </c>
      <c r="C10730" s="3" t="s">
        <v>31510</v>
      </c>
      <c r="D10730" s="12" t="s">
        <v>37338</v>
      </c>
      <c r="E10730" s="6" t="str">
        <f t="shared" si="548"/>
        <v>module=jsib</v>
      </c>
      <c r="F10730" s="6" t="str">
        <f t="shared" si="549"/>
        <v>module=ksib</v>
      </c>
    </row>
    <row r="10731" spans="1:6" ht="30" customHeight="1">
      <c r="A10731" s="3" t="s">
        <v>2</v>
      </c>
      <c r="B10731" s="3" t="s">
        <v>25707</v>
      </c>
      <c r="C10731" s="3" t="s">
        <v>31511</v>
      </c>
      <c r="D10731" s="12" t="s">
        <v>37339</v>
      </c>
      <c r="E10731" s="6" t="str">
        <f t="shared" si="548"/>
        <v>module=jsib</v>
      </c>
      <c r="F10731" s="6" t="str">
        <f t="shared" si="549"/>
        <v>module=ksib</v>
      </c>
    </row>
    <row r="10732" spans="1:6" ht="30" customHeight="1">
      <c r="A10732" s="3" t="s">
        <v>2</v>
      </c>
      <c r="B10732" s="3" t="s">
        <v>25708</v>
      </c>
      <c r="C10732" s="3" t="s">
        <v>31512</v>
      </c>
      <c r="D10732" s="12" t="s">
        <v>37340</v>
      </c>
      <c r="E10732" s="6" t="str">
        <f t="shared" si="548"/>
        <v>module=jsib</v>
      </c>
      <c r="F10732" s="6" t="str">
        <f t="shared" si="549"/>
        <v>module=ksib</v>
      </c>
    </row>
    <row r="10733" spans="1:6" ht="30" customHeight="1">
      <c r="A10733" s="3" t="s">
        <v>2</v>
      </c>
      <c r="B10733" s="3" t="s">
        <v>25709</v>
      </c>
      <c r="C10733" s="3" t="s">
        <v>31513</v>
      </c>
      <c r="D10733" s="12" t="s">
        <v>37341</v>
      </c>
      <c r="E10733" s="6" t="str">
        <f t="shared" si="548"/>
        <v>module=jsib</v>
      </c>
      <c r="F10733" s="6" t="str">
        <f t="shared" si="549"/>
        <v>module=ksib</v>
      </c>
    </row>
    <row r="10734" spans="1:6" ht="30" customHeight="1">
      <c r="A10734" s="3" t="s">
        <v>2</v>
      </c>
      <c r="B10734" s="3" t="s">
        <v>25710</v>
      </c>
      <c r="C10734" s="3" t="s">
        <v>31514</v>
      </c>
      <c r="D10734" s="12" t="s">
        <v>37342</v>
      </c>
      <c r="E10734" s="6" t="str">
        <f t="shared" si="548"/>
        <v>module=jsib</v>
      </c>
      <c r="F10734" s="6" t="str">
        <f t="shared" si="549"/>
        <v>module=ksib</v>
      </c>
    </row>
    <row r="10735" spans="1:6" ht="30" customHeight="1">
      <c r="A10735" s="3" t="s">
        <v>2</v>
      </c>
      <c r="B10735" s="3" t="s">
        <v>25711</v>
      </c>
      <c r="C10735" s="3" t="s">
        <v>31515</v>
      </c>
      <c r="D10735" s="12" t="s">
        <v>37343</v>
      </c>
      <c r="E10735" s="6" t="str">
        <f t="shared" si="548"/>
        <v>module=jsib</v>
      </c>
      <c r="F10735" s="6" t="str">
        <f t="shared" si="549"/>
        <v>module=ksib</v>
      </c>
    </row>
    <row r="10736" spans="1:6" ht="30" customHeight="1">
      <c r="A10736" s="3" t="s">
        <v>2</v>
      </c>
      <c r="B10736" s="3" t="s">
        <v>25712</v>
      </c>
      <c r="C10736" s="3" t="s">
        <v>31516</v>
      </c>
      <c r="D10736" s="12" t="s">
        <v>37344</v>
      </c>
      <c r="E10736" s="6" t="str">
        <f t="shared" si="548"/>
        <v>module=jsib</v>
      </c>
      <c r="F10736" s="6" t="str">
        <f t="shared" si="549"/>
        <v>module=ksib</v>
      </c>
    </row>
    <row r="10737" spans="1:6" ht="30" customHeight="1">
      <c r="A10737" s="3" t="s">
        <v>2</v>
      </c>
      <c r="B10737" s="3" t="s">
        <v>25713</v>
      </c>
      <c r="C10737" s="3" t="s">
        <v>31517</v>
      </c>
      <c r="D10737" s="12" t="s">
        <v>37345</v>
      </c>
      <c r="E10737" s="6" t="str">
        <f t="shared" si="548"/>
        <v>module=jsib</v>
      </c>
      <c r="F10737" s="6" t="str">
        <f t="shared" si="549"/>
        <v>module=ksib</v>
      </c>
    </row>
    <row r="10738" spans="1:6" ht="30" customHeight="1">
      <c r="A10738" s="3" t="s">
        <v>2</v>
      </c>
      <c r="B10738" s="3" t="s">
        <v>25714</v>
      </c>
      <c r="C10738" s="3" t="s">
        <v>31518</v>
      </c>
      <c r="D10738" s="12" t="s">
        <v>37346</v>
      </c>
      <c r="E10738" s="6" t="str">
        <f t="shared" si="548"/>
        <v>module=jsib</v>
      </c>
      <c r="F10738" s="6" t="str">
        <f t="shared" si="549"/>
        <v>module=ksib</v>
      </c>
    </row>
    <row r="10739" spans="1:6" ht="30" customHeight="1">
      <c r="A10739" s="3" t="s">
        <v>2</v>
      </c>
      <c r="B10739" s="3" t="s">
        <v>25715</v>
      </c>
      <c r="C10739" s="3" t="s">
        <v>31519</v>
      </c>
      <c r="D10739" s="12" t="s">
        <v>37347</v>
      </c>
      <c r="E10739" s="6" t="str">
        <f t="shared" si="548"/>
        <v>module=jsib</v>
      </c>
      <c r="F10739" s="6" t="str">
        <f t="shared" si="549"/>
        <v>module=ksib</v>
      </c>
    </row>
    <row r="10740" spans="1:6" ht="30" customHeight="1">
      <c r="A10740" s="3" t="s">
        <v>2</v>
      </c>
      <c r="B10740" s="3" t="s">
        <v>25716</v>
      </c>
      <c r="C10740" s="3" t="s">
        <v>31520</v>
      </c>
      <c r="D10740" s="12" t="s">
        <v>37348</v>
      </c>
      <c r="E10740" s="6" t="str">
        <f t="shared" ref="E10740:E10803" si="550">HYPERLINK("http://www.ssc.wisc.edu/wlsresearch/documentation/waves/?wave=capigrad&amp;module=jsib","module=jsib")</f>
        <v>module=jsib</v>
      </c>
      <c r="F10740" s="6" t="str">
        <f t="shared" ref="F10740:F10803" si="551">HYPERLINK("http://www.ssc.wisc.edu/wlsresearch/documentation/waves/?wave=capisib&amp;module=ksib","module=ksib")</f>
        <v>module=ksib</v>
      </c>
    </row>
    <row r="10741" spans="1:6" ht="30" customHeight="1">
      <c r="A10741" s="3" t="s">
        <v>2</v>
      </c>
      <c r="B10741" s="3" t="s">
        <v>25717</v>
      </c>
      <c r="C10741" s="3" t="s">
        <v>31521</v>
      </c>
      <c r="D10741" s="12" t="s">
        <v>37349</v>
      </c>
      <c r="E10741" s="6" t="str">
        <f t="shared" si="550"/>
        <v>module=jsib</v>
      </c>
      <c r="F10741" s="6" t="str">
        <f t="shared" si="551"/>
        <v>module=ksib</v>
      </c>
    </row>
    <row r="10742" spans="1:6" ht="30" customHeight="1">
      <c r="A10742" s="3" t="s">
        <v>2</v>
      </c>
      <c r="B10742" s="3" t="s">
        <v>25718</v>
      </c>
      <c r="C10742" s="3" t="s">
        <v>31522</v>
      </c>
      <c r="D10742" s="12" t="s">
        <v>37350</v>
      </c>
      <c r="E10742" s="6" t="str">
        <f t="shared" si="550"/>
        <v>module=jsib</v>
      </c>
      <c r="F10742" s="6" t="str">
        <f t="shared" si="551"/>
        <v>module=ksib</v>
      </c>
    </row>
    <row r="10743" spans="1:6" ht="30" customHeight="1">
      <c r="A10743" s="3" t="s">
        <v>2</v>
      </c>
      <c r="B10743" s="3" t="s">
        <v>25719</v>
      </c>
      <c r="C10743" s="3" t="s">
        <v>31523</v>
      </c>
      <c r="D10743" s="12" t="s">
        <v>37351</v>
      </c>
      <c r="E10743" s="6" t="str">
        <f t="shared" si="550"/>
        <v>module=jsib</v>
      </c>
      <c r="F10743" s="6" t="str">
        <f t="shared" si="551"/>
        <v>module=ksib</v>
      </c>
    </row>
    <row r="10744" spans="1:6" ht="30" customHeight="1">
      <c r="A10744" s="3" t="s">
        <v>2</v>
      </c>
      <c r="B10744" s="3" t="s">
        <v>25720</v>
      </c>
      <c r="C10744" s="3" t="s">
        <v>31524</v>
      </c>
      <c r="D10744" s="12" t="s">
        <v>37352</v>
      </c>
      <c r="E10744" s="6" t="str">
        <f t="shared" si="550"/>
        <v>module=jsib</v>
      </c>
      <c r="F10744" s="6" t="str">
        <f t="shared" si="551"/>
        <v>module=ksib</v>
      </c>
    </row>
    <row r="10745" spans="1:6" ht="30" customHeight="1">
      <c r="A10745" s="3" t="s">
        <v>2</v>
      </c>
      <c r="B10745" s="3" t="s">
        <v>25721</v>
      </c>
      <c r="C10745" s="3" t="s">
        <v>31525</v>
      </c>
      <c r="D10745" s="12" t="s">
        <v>37353</v>
      </c>
      <c r="E10745" s="6" t="str">
        <f t="shared" si="550"/>
        <v>module=jsib</v>
      </c>
      <c r="F10745" s="6" t="str">
        <f t="shared" si="551"/>
        <v>module=ksib</v>
      </c>
    </row>
    <row r="10746" spans="1:6" ht="30" customHeight="1">
      <c r="A10746" s="3" t="s">
        <v>2</v>
      </c>
      <c r="B10746" s="3" t="s">
        <v>25722</v>
      </c>
      <c r="C10746" s="3" t="s">
        <v>31526</v>
      </c>
      <c r="D10746" s="12" t="s">
        <v>37354</v>
      </c>
      <c r="E10746" s="6" t="str">
        <f t="shared" si="550"/>
        <v>module=jsib</v>
      </c>
      <c r="F10746" s="6" t="str">
        <f t="shared" si="551"/>
        <v>module=ksib</v>
      </c>
    </row>
    <row r="10747" spans="1:6" ht="30" customHeight="1">
      <c r="A10747" s="3" t="s">
        <v>2</v>
      </c>
      <c r="B10747" s="3" t="s">
        <v>25723</v>
      </c>
      <c r="C10747" s="3" t="s">
        <v>31527</v>
      </c>
      <c r="D10747" s="12" t="s">
        <v>37355</v>
      </c>
      <c r="E10747" s="6" t="str">
        <f t="shared" si="550"/>
        <v>module=jsib</v>
      </c>
      <c r="F10747" s="6" t="str">
        <f t="shared" si="551"/>
        <v>module=ksib</v>
      </c>
    </row>
    <row r="10748" spans="1:6" ht="30" customHeight="1">
      <c r="A10748" s="3" t="s">
        <v>2</v>
      </c>
      <c r="B10748" s="3" t="s">
        <v>25724</v>
      </c>
      <c r="C10748" s="3" t="s">
        <v>31528</v>
      </c>
      <c r="D10748" s="12" t="s">
        <v>37356</v>
      </c>
      <c r="E10748" s="6" t="str">
        <f t="shared" si="550"/>
        <v>module=jsib</v>
      </c>
      <c r="F10748" s="6" t="str">
        <f t="shared" si="551"/>
        <v>module=ksib</v>
      </c>
    </row>
    <row r="10749" spans="1:6" ht="30" customHeight="1">
      <c r="A10749" s="3" t="s">
        <v>2</v>
      </c>
      <c r="B10749" s="3" t="s">
        <v>25725</v>
      </c>
      <c r="C10749" s="3" t="s">
        <v>31529</v>
      </c>
      <c r="D10749" s="12" t="s">
        <v>37357</v>
      </c>
      <c r="E10749" s="6" t="str">
        <f t="shared" si="550"/>
        <v>module=jsib</v>
      </c>
      <c r="F10749" s="6" t="str">
        <f t="shared" si="551"/>
        <v>module=ksib</v>
      </c>
    </row>
    <row r="10750" spans="1:6" ht="30" customHeight="1">
      <c r="A10750" s="3" t="s">
        <v>2</v>
      </c>
      <c r="B10750" s="3" t="s">
        <v>25726</v>
      </c>
      <c r="C10750" s="3" t="s">
        <v>31530</v>
      </c>
      <c r="D10750" s="12" t="s">
        <v>37358</v>
      </c>
      <c r="E10750" s="6" t="str">
        <f t="shared" si="550"/>
        <v>module=jsib</v>
      </c>
      <c r="F10750" s="6" t="str">
        <f t="shared" si="551"/>
        <v>module=ksib</v>
      </c>
    </row>
    <row r="10751" spans="1:6" ht="30" customHeight="1">
      <c r="A10751" s="3" t="s">
        <v>2</v>
      </c>
      <c r="B10751" s="3" t="s">
        <v>25727</v>
      </c>
      <c r="C10751" s="3" t="s">
        <v>31531</v>
      </c>
      <c r="D10751" s="12" t="s">
        <v>37359</v>
      </c>
      <c r="E10751" s="6" t="str">
        <f t="shared" si="550"/>
        <v>module=jsib</v>
      </c>
      <c r="F10751" s="6" t="str">
        <f t="shared" si="551"/>
        <v>module=ksib</v>
      </c>
    </row>
    <row r="10752" spans="1:6" ht="30" customHeight="1">
      <c r="A10752" s="3" t="s">
        <v>2</v>
      </c>
      <c r="B10752" s="3" t="s">
        <v>25728</v>
      </c>
      <c r="C10752" s="3" t="s">
        <v>31532</v>
      </c>
      <c r="D10752" s="12" t="s">
        <v>37360</v>
      </c>
      <c r="E10752" s="6" t="str">
        <f t="shared" si="550"/>
        <v>module=jsib</v>
      </c>
      <c r="F10752" s="6" t="str">
        <f t="shared" si="551"/>
        <v>module=ksib</v>
      </c>
    </row>
    <row r="10753" spans="1:6" ht="30" customHeight="1">
      <c r="A10753" s="3" t="s">
        <v>2</v>
      </c>
      <c r="B10753" s="3" t="s">
        <v>25729</v>
      </c>
      <c r="C10753" s="3" t="s">
        <v>31533</v>
      </c>
      <c r="D10753" s="12" t="s">
        <v>37361</v>
      </c>
      <c r="E10753" s="6" t="str">
        <f t="shared" si="550"/>
        <v>module=jsib</v>
      </c>
      <c r="F10753" s="6" t="str">
        <f t="shared" si="551"/>
        <v>module=ksib</v>
      </c>
    </row>
    <row r="10754" spans="1:6" ht="30" customHeight="1">
      <c r="A10754" s="3" t="s">
        <v>2</v>
      </c>
      <c r="B10754" s="3" t="s">
        <v>25730</v>
      </c>
      <c r="C10754" s="3" t="s">
        <v>31534</v>
      </c>
      <c r="D10754" s="12" t="s">
        <v>37362</v>
      </c>
      <c r="E10754" s="6" t="str">
        <f t="shared" si="550"/>
        <v>module=jsib</v>
      </c>
      <c r="F10754" s="6" t="str">
        <f t="shared" si="551"/>
        <v>module=ksib</v>
      </c>
    </row>
    <row r="10755" spans="1:6" ht="30" customHeight="1">
      <c r="A10755" s="3" t="s">
        <v>2</v>
      </c>
      <c r="B10755" s="3" t="s">
        <v>25731</v>
      </c>
      <c r="C10755" s="3" t="s">
        <v>31535</v>
      </c>
      <c r="D10755" s="12" t="s">
        <v>37363</v>
      </c>
      <c r="E10755" s="6" t="str">
        <f t="shared" si="550"/>
        <v>module=jsib</v>
      </c>
      <c r="F10755" s="6" t="str">
        <f t="shared" si="551"/>
        <v>module=ksib</v>
      </c>
    </row>
    <row r="10756" spans="1:6" ht="30" customHeight="1">
      <c r="A10756" s="3" t="s">
        <v>2</v>
      </c>
      <c r="B10756" s="3" t="s">
        <v>25732</v>
      </c>
      <c r="C10756" s="3" t="s">
        <v>31536</v>
      </c>
      <c r="D10756" s="12" t="s">
        <v>37364</v>
      </c>
      <c r="E10756" s="6" t="str">
        <f t="shared" si="550"/>
        <v>module=jsib</v>
      </c>
      <c r="F10756" s="6" t="str">
        <f t="shared" si="551"/>
        <v>module=ksib</v>
      </c>
    </row>
    <row r="10757" spans="1:6" ht="30" customHeight="1">
      <c r="A10757" s="3" t="s">
        <v>2</v>
      </c>
      <c r="B10757" s="3" t="s">
        <v>25733</v>
      </c>
      <c r="C10757" s="3" t="s">
        <v>31537</v>
      </c>
      <c r="D10757" s="12" t="s">
        <v>37365</v>
      </c>
      <c r="E10757" s="6" t="str">
        <f t="shared" si="550"/>
        <v>module=jsib</v>
      </c>
      <c r="F10757" s="6" t="str">
        <f t="shared" si="551"/>
        <v>module=ksib</v>
      </c>
    </row>
    <row r="10758" spans="1:6" ht="30" customHeight="1">
      <c r="A10758" s="3" t="s">
        <v>2</v>
      </c>
      <c r="B10758" s="3" t="s">
        <v>25734</v>
      </c>
      <c r="C10758" s="3" t="s">
        <v>31538</v>
      </c>
      <c r="D10758" s="12" t="s">
        <v>37366</v>
      </c>
      <c r="E10758" s="6" t="str">
        <f t="shared" si="550"/>
        <v>module=jsib</v>
      </c>
      <c r="F10758" s="6" t="str">
        <f t="shared" si="551"/>
        <v>module=ksib</v>
      </c>
    </row>
    <row r="10759" spans="1:6" ht="30" customHeight="1">
      <c r="A10759" s="3" t="s">
        <v>2</v>
      </c>
      <c r="B10759" s="3" t="s">
        <v>25735</v>
      </c>
      <c r="C10759" s="3" t="s">
        <v>31539</v>
      </c>
      <c r="D10759" s="12" t="s">
        <v>37367</v>
      </c>
      <c r="E10759" s="6" t="str">
        <f t="shared" si="550"/>
        <v>module=jsib</v>
      </c>
      <c r="F10759" s="6" t="str">
        <f t="shared" si="551"/>
        <v>module=ksib</v>
      </c>
    </row>
    <row r="10760" spans="1:6" ht="30" customHeight="1">
      <c r="A10760" s="3" t="s">
        <v>2</v>
      </c>
      <c r="B10760" s="3" t="s">
        <v>25736</v>
      </c>
      <c r="C10760" s="3" t="s">
        <v>31540</v>
      </c>
      <c r="D10760" s="12" t="s">
        <v>37368</v>
      </c>
      <c r="E10760" s="6" t="str">
        <f t="shared" si="550"/>
        <v>module=jsib</v>
      </c>
      <c r="F10760" s="6" t="str">
        <f t="shared" si="551"/>
        <v>module=ksib</v>
      </c>
    </row>
    <row r="10761" spans="1:6" ht="30" customHeight="1">
      <c r="A10761" s="3" t="s">
        <v>2</v>
      </c>
      <c r="B10761" s="3" t="s">
        <v>25737</v>
      </c>
      <c r="C10761" s="3" t="s">
        <v>31541</v>
      </c>
      <c r="D10761" s="12" t="s">
        <v>37369</v>
      </c>
      <c r="E10761" s="6" t="str">
        <f t="shared" si="550"/>
        <v>module=jsib</v>
      </c>
      <c r="F10761" s="6" t="str">
        <f t="shared" si="551"/>
        <v>module=ksib</v>
      </c>
    </row>
    <row r="10762" spans="1:6" ht="30" customHeight="1">
      <c r="A10762" s="3" t="s">
        <v>2</v>
      </c>
      <c r="B10762" s="3" t="s">
        <v>25738</v>
      </c>
      <c r="C10762" s="3" t="s">
        <v>31542</v>
      </c>
      <c r="D10762" s="12" t="s">
        <v>37370</v>
      </c>
      <c r="E10762" s="6" t="str">
        <f t="shared" si="550"/>
        <v>module=jsib</v>
      </c>
      <c r="F10762" s="6" t="str">
        <f t="shared" si="551"/>
        <v>module=ksib</v>
      </c>
    </row>
    <row r="10763" spans="1:6" ht="30" customHeight="1">
      <c r="A10763" s="3" t="s">
        <v>2</v>
      </c>
      <c r="B10763" s="3" t="s">
        <v>25739</v>
      </c>
      <c r="C10763" s="3" t="s">
        <v>31543</v>
      </c>
      <c r="D10763" s="12" t="s">
        <v>37371</v>
      </c>
      <c r="E10763" s="6" t="str">
        <f t="shared" si="550"/>
        <v>module=jsib</v>
      </c>
      <c r="F10763" s="6" t="str">
        <f t="shared" si="551"/>
        <v>module=ksib</v>
      </c>
    </row>
    <row r="10764" spans="1:6" ht="30" customHeight="1">
      <c r="A10764" s="3" t="s">
        <v>2</v>
      </c>
      <c r="B10764" s="3" t="s">
        <v>25740</v>
      </c>
      <c r="C10764" s="3" t="s">
        <v>31544</v>
      </c>
      <c r="D10764" s="12" t="s">
        <v>37372</v>
      </c>
      <c r="E10764" s="6" t="str">
        <f t="shared" si="550"/>
        <v>module=jsib</v>
      </c>
      <c r="F10764" s="6" t="str">
        <f t="shared" si="551"/>
        <v>module=ksib</v>
      </c>
    </row>
    <row r="10765" spans="1:6" ht="30" customHeight="1">
      <c r="A10765" s="3" t="s">
        <v>2</v>
      </c>
      <c r="B10765" s="3" t="s">
        <v>25741</v>
      </c>
      <c r="C10765" s="3" t="s">
        <v>31545</v>
      </c>
      <c r="D10765" s="12" t="s">
        <v>37373</v>
      </c>
      <c r="E10765" s="6" t="str">
        <f t="shared" si="550"/>
        <v>module=jsib</v>
      </c>
      <c r="F10765" s="6" t="str">
        <f t="shared" si="551"/>
        <v>module=ksib</v>
      </c>
    </row>
    <row r="10766" spans="1:6" ht="30" customHeight="1">
      <c r="A10766" s="3" t="s">
        <v>2</v>
      </c>
      <c r="B10766" s="3" t="s">
        <v>25742</v>
      </c>
      <c r="C10766" s="3" t="s">
        <v>31546</v>
      </c>
      <c r="D10766" s="12" t="s">
        <v>37374</v>
      </c>
      <c r="E10766" s="6" t="str">
        <f t="shared" si="550"/>
        <v>module=jsib</v>
      </c>
      <c r="F10766" s="6" t="str">
        <f t="shared" si="551"/>
        <v>module=ksib</v>
      </c>
    </row>
    <row r="10767" spans="1:6" ht="30" customHeight="1">
      <c r="A10767" s="3" t="s">
        <v>2</v>
      </c>
      <c r="B10767" s="3" t="s">
        <v>25743</v>
      </c>
      <c r="C10767" s="3" t="s">
        <v>31547</v>
      </c>
      <c r="D10767" s="12" t="s">
        <v>37375</v>
      </c>
      <c r="E10767" s="6" t="str">
        <f t="shared" si="550"/>
        <v>module=jsib</v>
      </c>
      <c r="F10767" s="6" t="str">
        <f t="shared" si="551"/>
        <v>module=ksib</v>
      </c>
    </row>
    <row r="10768" spans="1:6" ht="30" customHeight="1">
      <c r="A10768" s="3" t="s">
        <v>2</v>
      </c>
      <c r="B10768" s="3" t="s">
        <v>25744</v>
      </c>
      <c r="C10768" s="3" t="s">
        <v>31548</v>
      </c>
      <c r="D10768" s="12" t="s">
        <v>37376</v>
      </c>
      <c r="E10768" s="6" t="str">
        <f t="shared" si="550"/>
        <v>module=jsib</v>
      </c>
      <c r="F10768" s="6" t="str">
        <f t="shared" si="551"/>
        <v>module=ksib</v>
      </c>
    </row>
    <row r="10769" spans="1:6" ht="30" customHeight="1">
      <c r="A10769" s="3" t="s">
        <v>2</v>
      </c>
      <c r="B10769" s="3" t="s">
        <v>25745</v>
      </c>
      <c r="C10769" s="3" t="s">
        <v>31549</v>
      </c>
      <c r="D10769" s="12" t="s">
        <v>37377</v>
      </c>
      <c r="E10769" s="6" t="str">
        <f t="shared" si="550"/>
        <v>module=jsib</v>
      </c>
      <c r="F10769" s="6" t="str">
        <f t="shared" si="551"/>
        <v>module=ksib</v>
      </c>
    </row>
    <row r="10770" spans="1:6" ht="30" customHeight="1">
      <c r="A10770" s="3" t="s">
        <v>2</v>
      </c>
      <c r="B10770" s="3" t="s">
        <v>25746</v>
      </c>
      <c r="C10770" s="3" t="s">
        <v>31550</v>
      </c>
      <c r="D10770" s="12" t="s">
        <v>37378</v>
      </c>
      <c r="E10770" s="6" t="str">
        <f t="shared" si="550"/>
        <v>module=jsib</v>
      </c>
      <c r="F10770" s="6" t="str">
        <f t="shared" si="551"/>
        <v>module=ksib</v>
      </c>
    </row>
    <row r="10771" spans="1:6" ht="30" customHeight="1">
      <c r="A10771" s="3" t="s">
        <v>2</v>
      </c>
      <c r="B10771" s="3" t="s">
        <v>25747</v>
      </c>
      <c r="C10771" s="3" t="s">
        <v>31551</v>
      </c>
      <c r="D10771" s="12" t="s">
        <v>37379</v>
      </c>
      <c r="E10771" s="6" t="str">
        <f t="shared" si="550"/>
        <v>module=jsib</v>
      </c>
      <c r="F10771" s="6" t="str">
        <f t="shared" si="551"/>
        <v>module=ksib</v>
      </c>
    </row>
    <row r="10772" spans="1:6" ht="30" customHeight="1">
      <c r="A10772" s="3" t="s">
        <v>2</v>
      </c>
      <c r="B10772" s="3" t="s">
        <v>25748</v>
      </c>
      <c r="C10772" s="3" t="s">
        <v>31552</v>
      </c>
      <c r="D10772" s="12" t="s">
        <v>37380</v>
      </c>
      <c r="E10772" s="6" t="str">
        <f t="shared" si="550"/>
        <v>module=jsib</v>
      </c>
      <c r="F10772" s="6" t="str">
        <f t="shared" si="551"/>
        <v>module=ksib</v>
      </c>
    </row>
    <row r="10773" spans="1:6" ht="30" customHeight="1">
      <c r="A10773" s="3" t="s">
        <v>2</v>
      </c>
      <c r="B10773" s="3" t="s">
        <v>25749</v>
      </c>
      <c r="C10773" s="3" t="s">
        <v>31553</v>
      </c>
      <c r="D10773" s="12" t="s">
        <v>37381</v>
      </c>
      <c r="E10773" s="6" t="str">
        <f t="shared" si="550"/>
        <v>module=jsib</v>
      </c>
      <c r="F10773" s="6" t="str">
        <f t="shared" si="551"/>
        <v>module=ksib</v>
      </c>
    </row>
    <row r="10774" spans="1:6" ht="30" customHeight="1">
      <c r="A10774" s="3" t="s">
        <v>2</v>
      </c>
      <c r="B10774" s="3" t="s">
        <v>25750</v>
      </c>
      <c r="C10774" s="3" t="s">
        <v>31554</v>
      </c>
      <c r="D10774" s="12" t="s">
        <v>37382</v>
      </c>
      <c r="E10774" s="6" t="str">
        <f t="shared" si="550"/>
        <v>module=jsib</v>
      </c>
      <c r="F10774" s="6" t="str">
        <f t="shared" si="551"/>
        <v>module=ksib</v>
      </c>
    </row>
    <row r="10775" spans="1:6" ht="30" customHeight="1">
      <c r="A10775" s="3" t="s">
        <v>2</v>
      </c>
      <c r="B10775" s="3" t="s">
        <v>25751</v>
      </c>
      <c r="C10775" s="3" t="s">
        <v>31555</v>
      </c>
      <c r="D10775" s="12" t="s">
        <v>37383</v>
      </c>
      <c r="E10775" s="6" t="str">
        <f t="shared" si="550"/>
        <v>module=jsib</v>
      </c>
      <c r="F10775" s="6" t="str">
        <f t="shared" si="551"/>
        <v>module=ksib</v>
      </c>
    </row>
    <row r="10776" spans="1:6" ht="30" customHeight="1">
      <c r="A10776" s="3" t="s">
        <v>2</v>
      </c>
      <c r="B10776" s="3" t="s">
        <v>25752</v>
      </c>
      <c r="C10776" s="3" t="s">
        <v>31556</v>
      </c>
      <c r="D10776" s="12" t="s">
        <v>37384</v>
      </c>
      <c r="E10776" s="6" t="str">
        <f t="shared" si="550"/>
        <v>module=jsib</v>
      </c>
      <c r="F10776" s="6" t="str">
        <f t="shared" si="551"/>
        <v>module=ksib</v>
      </c>
    </row>
    <row r="10777" spans="1:6" ht="30" customHeight="1">
      <c r="A10777" s="3" t="s">
        <v>2</v>
      </c>
      <c r="B10777" s="3" t="s">
        <v>25753</v>
      </c>
      <c r="C10777" s="3" t="s">
        <v>31557</v>
      </c>
      <c r="D10777" s="12" t="s">
        <v>37385</v>
      </c>
      <c r="E10777" s="6" t="str">
        <f t="shared" si="550"/>
        <v>module=jsib</v>
      </c>
      <c r="F10777" s="6" t="str">
        <f t="shared" si="551"/>
        <v>module=ksib</v>
      </c>
    </row>
    <row r="10778" spans="1:6" ht="30" customHeight="1">
      <c r="A10778" s="3" t="s">
        <v>2</v>
      </c>
      <c r="B10778" s="3" t="s">
        <v>25754</v>
      </c>
      <c r="C10778" s="3" t="s">
        <v>31558</v>
      </c>
      <c r="D10778" s="12" t="s">
        <v>37386</v>
      </c>
      <c r="E10778" s="6" t="str">
        <f t="shared" si="550"/>
        <v>module=jsib</v>
      </c>
      <c r="F10778" s="6" t="str">
        <f t="shared" si="551"/>
        <v>module=ksib</v>
      </c>
    </row>
    <row r="10779" spans="1:6" ht="30" customHeight="1">
      <c r="A10779" s="3" t="s">
        <v>2</v>
      </c>
      <c r="B10779" s="3" t="s">
        <v>25755</v>
      </c>
      <c r="C10779" s="3" t="s">
        <v>31559</v>
      </c>
      <c r="D10779" s="12" t="s">
        <v>37387</v>
      </c>
      <c r="E10779" s="6" t="str">
        <f t="shared" si="550"/>
        <v>module=jsib</v>
      </c>
      <c r="F10779" s="6" t="str">
        <f t="shared" si="551"/>
        <v>module=ksib</v>
      </c>
    </row>
    <row r="10780" spans="1:6" ht="30" customHeight="1">
      <c r="A10780" s="3" t="s">
        <v>2</v>
      </c>
      <c r="B10780" s="3" t="s">
        <v>25756</v>
      </c>
      <c r="C10780" s="3" t="s">
        <v>31560</v>
      </c>
      <c r="D10780" s="12" t="s">
        <v>37388</v>
      </c>
      <c r="E10780" s="6" t="str">
        <f t="shared" si="550"/>
        <v>module=jsib</v>
      </c>
      <c r="F10780" s="6" t="str">
        <f t="shared" si="551"/>
        <v>module=ksib</v>
      </c>
    </row>
    <row r="10781" spans="1:6" ht="30" customHeight="1">
      <c r="A10781" s="3" t="s">
        <v>2</v>
      </c>
      <c r="B10781" s="3" t="s">
        <v>25757</v>
      </c>
      <c r="C10781" s="3" t="s">
        <v>31561</v>
      </c>
      <c r="D10781" s="12" t="s">
        <v>37389</v>
      </c>
      <c r="E10781" s="6" t="str">
        <f t="shared" si="550"/>
        <v>module=jsib</v>
      </c>
      <c r="F10781" s="6" t="str">
        <f t="shared" si="551"/>
        <v>module=ksib</v>
      </c>
    </row>
    <row r="10782" spans="1:6" ht="30" customHeight="1">
      <c r="A10782" s="3" t="s">
        <v>2</v>
      </c>
      <c r="B10782" s="3" t="s">
        <v>25758</v>
      </c>
      <c r="C10782" s="3" t="s">
        <v>31562</v>
      </c>
      <c r="D10782" s="12" t="s">
        <v>37390</v>
      </c>
      <c r="E10782" s="6" t="str">
        <f t="shared" si="550"/>
        <v>module=jsib</v>
      </c>
      <c r="F10782" s="6" t="str">
        <f t="shared" si="551"/>
        <v>module=ksib</v>
      </c>
    </row>
    <row r="10783" spans="1:6" ht="30" customHeight="1">
      <c r="A10783" s="3" t="s">
        <v>2</v>
      </c>
      <c r="B10783" s="3" t="s">
        <v>25759</v>
      </c>
      <c r="C10783" s="3" t="s">
        <v>31563</v>
      </c>
      <c r="D10783" s="12" t="s">
        <v>37391</v>
      </c>
      <c r="E10783" s="6" t="str">
        <f t="shared" si="550"/>
        <v>module=jsib</v>
      </c>
      <c r="F10783" s="6" t="str">
        <f t="shared" si="551"/>
        <v>module=ksib</v>
      </c>
    </row>
    <row r="10784" spans="1:6" ht="30" customHeight="1">
      <c r="A10784" s="3" t="s">
        <v>2</v>
      </c>
      <c r="B10784" s="3" t="s">
        <v>25760</v>
      </c>
      <c r="C10784" s="3" t="s">
        <v>31564</v>
      </c>
      <c r="D10784" s="12" t="s">
        <v>37392</v>
      </c>
      <c r="E10784" s="6" t="str">
        <f t="shared" si="550"/>
        <v>module=jsib</v>
      </c>
      <c r="F10784" s="6" t="str">
        <f t="shared" si="551"/>
        <v>module=ksib</v>
      </c>
    </row>
    <row r="10785" spans="1:6" ht="30" customHeight="1">
      <c r="A10785" s="3" t="s">
        <v>2</v>
      </c>
      <c r="B10785" s="3" t="s">
        <v>25761</v>
      </c>
      <c r="C10785" s="3" t="s">
        <v>31565</v>
      </c>
      <c r="D10785" s="12" t="s">
        <v>37393</v>
      </c>
      <c r="E10785" s="6" t="str">
        <f t="shared" si="550"/>
        <v>module=jsib</v>
      </c>
      <c r="F10785" s="6" t="str">
        <f t="shared" si="551"/>
        <v>module=ksib</v>
      </c>
    </row>
    <row r="10786" spans="1:6" ht="30" customHeight="1">
      <c r="A10786" s="3" t="s">
        <v>2</v>
      </c>
      <c r="B10786" s="3" t="s">
        <v>25762</v>
      </c>
      <c r="C10786" s="3" t="s">
        <v>31566</v>
      </c>
      <c r="D10786" s="12" t="s">
        <v>37394</v>
      </c>
      <c r="E10786" s="6" t="str">
        <f t="shared" si="550"/>
        <v>module=jsib</v>
      </c>
      <c r="F10786" s="6" t="str">
        <f t="shared" si="551"/>
        <v>module=ksib</v>
      </c>
    </row>
    <row r="10787" spans="1:6" ht="30" customHeight="1">
      <c r="A10787" s="3" t="s">
        <v>2</v>
      </c>
      <c r="B10787" s="3" t="s">
        <v>25763</v>
      </c>
      <c r="C10787" s="3" t="s">
        <v>31567</v>
      </c>
      <c r="D10787" s="12" t="s">
        <v>37395</v>
      </c>
      <c r="E10787" s="6" t="str">
        <f t="shared" si="550"/>
        <v>module=jsib</v>
      </c>
      <c r="F10787" s="6" t="str">
        <f t="shared" si="551"/>
        <v>module=ksib</v>
      </c>
    </row>
    <row r="10788" spans="1:6" ht="30" customHeight="1">
      <c r="A10788" s="3" t="s">
        <v>2</v>
      </c>
      <c r="B10788" s="3" t="s">
        <v>25764</v>
      </c>
      <c r="C10788" s="3" t="s">
        <v>31568</v>
      </c>
      <c r="D10788" s="12" t="s">
        <v>37396</v>
      </c>
      <c r="E10788" s="6" t="str">
        <f t="shared" si="550"/>
        <v>module=jsib</v>
      </c>
      <c r="F10788" s="6" t="str">
        <f t="shared" si="551"/>
        <v>module=ksib</v>
      </c>
    </row>
    <row r="10789" spans="1:6" ht="30" customHeight="1">
      <c r="A10789" s="3" t="s">
        <v>2</v>
      </c>
      <c r="B10789" s="3" t="s">
        <v>25765</v>
      </c>
      <c r="C10789" s="3" t="s">
        <v>31569</v>
      </c>
      <c r="D10789" s="12" t="s">
        <v>37397</v>
      </c>
      <c r="E10789" s="6" t="str">
        <f t="shared" si="550"/>
        <v>module=jsib</v>
      </c>
      <c r="F10789" s="6" t="str">
        <f t="shared" si="551"/>
        <v>module=ksib</v>
      </c>
    </row>
    <row r="10790" spans="1:6" ht="30" customHeight="1">
      <c r="A10790" s="3" t="s">
        <v>2</v>
      </c>
      <c r="B10790" s="3" t="s">
        <v>25766</v>
      </c>
      <c r="C10790" s="3" t="s">
        <v>31570</v>
      </c>
      <c r="D10790" s="12" t="s">
        <v>37398</v>
      </c>
      <c r="E10790" s="6" t="str">
        <f t="shared" si="550"/>
        <v>module=jsib</v>
      </c>
      <c r="F10790" s="6" t="str">
        <f t="shared" si="551"/>
        <v>module=ksib</v>
      </c>
    </row>
    <row r="10791" spans="1:6" ht="30" customHeight="1">
      <c r="A10791" s="3" t="s">
        <v>2</v>
      </c>
      <c r="B10791" s="3" t="s">
        <v>25767</v>
      </c>
      <c r="C10791" s="3" t="s">
        <v>31571</v>
      </c>
      <c r="D10791" s="12" t="s">
        <v>37399</v>
      </c>
      <c r="E10791" s="6" t="str">
        <f t="shared" si="550"/>
        <v>module=jsib</v>
      </c>
      <c r="F10791" s="6" t="str">
        <f t="shared" si="551"/>
        <v>module=ksib</v>
      </c>
    </row>
    <row r="10792" spans="1:6" ht="30" customHeight="1">
      <c r="A10792" s="3" t="s">
        <v>2</v>
      </c>
      <c r="B10792" s="3" t="s">
        <v>25768</v>
      </c>
      <c r="C10792" s="3" t="s">
        <v>31572</v>
      </c>
      <c r="D10792" s="12" t="s">
        <v>37400</v>
      </c>
      <c r="E10792" s="6" t="str">
        <f t="shared" si="550"/>
        <v>module=jsib</v>
      </c>
      <c r="F10792" s="6" t="str">
        <f t="shared" si="551"/>
        <v>module=ksib</v>
      </c>
    </row>
    <row r="10793" spans="1:6" ht="30" customHeight="1">
      <c r="A10793" s="3" t="s">
        <v>2</v>
      </c>
      <c r="B10793" s="3" t="s">
        <v>25769</v>
      </c>
      <c r="C10793" s="3" t="s">
        <v>31573</v>
      </c>
      <c r="D10793" s="12" t="s">
        <v>37401</v>
      </c>
      <c r="E10793" s="6" t="str">
        <f t="shared" si="550"/>
        <v>module=jsib</v>
      </c>
      <c r="F10793" s="6" t="str">
        <f t="shared" si="551"/>
        <v>module=ksib</v>
      </c>
    </row>
    <row r="10794" spans="1:6" ht="30" customHeight="1">
      <c r="A10794" s="3" t="s">
        <v>2</v>
      </c>
      <c r="B10794" s="3" t="s">
        <v>25770</v>
      </c>
      <c r="C10794" s="3" t="s">
        <v>31574</v>
      </c>
      <c r="D10794" s="12" t="s">
        <v>37402</v>
      </c>
      <c r="E10794" s="6" t="str">
        <f t="shared" si="550"/>
        <v>module=jsib</v>
      </c>
      <c r="F10794" s="6" t="str">
        <f t="shared" si="551"/>
        <v>module=ksib</v>
      </c>
    </row>
    <row r="10795" spans="1:6" ht="30" customHeight="1">
      <c r="A10795" s="3" t="s">
        <v>2</v>
      </c>
      <c r="B10795" s="3" t="s">
        <v>25771</v>
      </c>
      <c r="C10795" s="3" t="s">
        <v>31575</v>
      </c>
      <c r="D10795" s="12" t="s">
        <v>37403</v>
      </c>
      <c r="E10795" s="6" t="str">
        <f t="shared" si="550"/>
        <v>module=jsib</v>
      </c>
      <c r="F10795" s="6" t="str">
        <f t="shared" si="551"/>
        <v>module=ksib</v>
      </c>
    </row>
    <row r="10796" spans="1:6" ht="30" customHeight="1">
      <c r="A10796" s="3" t="s">
        <v>2</v>
      </c>
      <c r="B10796" s="3" t="s">
        <v>25772</v>
      </c>
      <c r="C10796" s="3" t="s">
        <v>31576</v>
      </c>
      <c r="D10796" s="12" t="s">
        <v>37404</v>
      </c>
      <c r="E10796" s="6" t="str">
        <f t="shared" si="550"/>
        <v>module=jsib</v>
      </c>
      <c r="F10796" s="6" t="str">
        <f t="shared" si="551"/>
        <v>module=ksib</v>
      </c>
    </row>
    <row r="10797" spans="1:6" ht="30" customHeight="1">
      <c r="A10797" s="3" t="s">
        <v>2</v>
      </c>
      <c r="B10797" s="3" t="s">
        <v>25773</v>
      </c>
      <c r="C10797" s="3" t="s">
        <v>31577</v>
      </c>
      <c r="D10797" s="12" t="s">
        <v>37405</v>
      </c>
      <c r="E10797" s="6" t="str">
        <f t="shared" si="550"/>
        <v>module=jsib</v>
      </c>
      <c r="F10797" s="6" t="str">
        <f t="shared" si="551"/>
        <v>module=ksib</v>
      </c>
    </row>
    <row r="10798" spans="1:6" ht="30" customHeight="1">
      <c r="A10798" s="3" t="s">
        <v>2</v>
      </c>
      <c r="B10798" s="3" t="s">
        <v>25774</v>
      </c>
      <c r="C10798" s="3" t="s">
        <v>31578</v>
      </c>
      <c r="D10798" s="12" t="s">
        <v>37406</v>
      </c>
      <c r="E10798" s="6" t="str">
        <f t="shared" si="550"/>
        <v>module=jsib</v>
      </c>
      <c r="F10798" s="6" t="str">
        <f t="shared" si="551"/>
        <v>module=ksib</v>
      </c>
    </row>
    <row r="10799" spans="1:6" ht="30" customHeight="1">
      <c r="A10799" s="3" t="s">
        <v>2</v>
      </c>
      <c r="B10799" s="3" t="s">
        <v>25775</v>
      </c>
      <c r="C10799" s="3" t="s">
        <v>31579</v>
      </c>
      <c r="D10799" s="12" t="s">
        <v>37407</v>
      </c>
      <c r="E10799" s="6" t="str">
        <f t="shared" si="550"/>
        <v>module=jsib</v>
      </c>
      <c r="F10799" s="6" t="str">
        <f t="shared" si="551"/>
        <v>module=ksib</v>
      </c>
    </row>
    <row r="10800" spans="1:6" ht="30" customHeight="1">
      <c r="A10800" s="3" t="s">
        <v>2</v>
      </c>
      <c r="B10800" s="3" t="s">
        <v>25776</v>
      </c>
      <c r="C10800" s="3" t="s">
        <v>31580</v>
      </c>
      <c r="D10800" s="12" t="s">
        <v>37408</v>
      </c>
      <c r="E10800" s="6" t="str">
        <f t="shared" si="550"/>
        <v>module=jsib</v>
      </c>
      <c r="F10800" s="6" t="str">
        <f t="shared" si="551"/>
        <v>module=ksib</v>
      </c>
    </row>
    <row r="10801" spans="1:6" ht="30" customHeight="1">
      <c r="A10801" s="3" t="s">
        <v>2</v>
      </c>
      <c r="B10801" s="3" t="s">
        <v>25777</v>
      </c>
      <c r="C10801" s="3" t="s">
        <v>31581</v>
      </c>
      <c r="D10801" s="12" t="s">
        <v>37409</v>
      </c>
      <c r="E10801" s="6" t="str">
        <f t="shared" si="550"/>
        <v>module=jsib</v>
      </c>
      <c r="F10801" s="6" t="str">
        <f t="shared" si="551"/>
        <v>module=ksib</v>
      </c>
    </row>
    <row r="10802" spans="1:6" ht="30" customHeight="1">
      <c r="A10802" s="3" t="s">
        <v>2</v>
      </c>
      <c r="B10802" s="3" t="s">
        <v>25778</v>
      </c>
      <c r="C10802" s="3" t="s">
        <v>31582</v>
      </c>
      <c r="D10802" s="12" t="s">
        <v>37410</v>
      </c>
      <c r="E10802" s="6" t="str">
        <f t="shared" si="550"/>
        <v>module=jsib</v>
      </c>
      <c r="F10802" s="6" t="str">
        <f t="shared" si="551"/>
        <v>module=ksib</v>
      </c>
    </row>
    <row r="10803" spans="1:6" ht="30" customHeight="1">
      <c r="A10803" s="3" t="s">
        <v>2</v>
      </c>
      <c r="B10803" s="3" t="s">
        <v>25779</v>
      </c>
      <c r="C10803" s="3" t="s">
        <v>31583</v>
      </c>
      <c r="D10803" s="12" t="s">
        <v>37411</v>
      </c>
      <c r="E10803" s="6" t="str">
        <f t="shared" si="550"/>
        <v>module=jsib</v>
      </c>
      <c r="F10803" s="6" t="str">
        <f t="shared" si="551"/>
        <v>module=ksib</v>
      </c>
    </row>
    <row r="10804" spans="1:6" ht="30" customHeight="1">
      <c r="A10804" s="3" t="s">
        <v>2</v>
      </c>
      <c r="B10804" s="3" t="s">
        <v>25780</v>
      </c>
      <c r="C10804" s="3" t="s">
        <v>31584</v>
      </c>
      <c r="D10804" s="12" t="s">
        <v>37412</v>
      </c>
      <c r="E10804" s="6" t="str">
        <f t="shared" ref="E10804:E10867" si="552">HYPERLINK("http://www.ssc.wisc.edu/wlsresearch/documentation/waves/?wave=capigrad&amp;module=jsib","module=jsib")</f>
        <v>module=jsib</v>
      </c>
      <c r="F10804" s="6" t="str">
        <f t="shared" ref="F10804:F10867" si="553">HYPERLINK("http://www.ssc.wisc.edu/wlsresearch/documentation/waves/?wave=capisib&amp;module=ksib","module=ksib")</f>
        <v>module=ksib</v>
      </c>
    </row>
    <row r="10805" spans="1:6" ht="30" customHeight="1">
      <c r="A10805" s="3" t="s">
        <v>2</v>
      </c>
      <c r="B10805" s="3" t="s">
        <v>25781</v>
      </c>
      <c r="C10805" s="3" t="s">
        <v>31585</v>
      </c>
      <c r="D10805" s="12" t="s">
        <v>37413</v>
      </c>
      <c r="E10805" s="6" t="str">
        <f t="shared" si="552"/>
        <v>module=jsib</v>
      </c>
      <c r="F10805" s="6" t="str">
        <f t="shared" si="553"/>
        <v>module=ksib</v>
      </c>
    </row>
    <row r="10806" spans="1:6" ht="30" customHeight="1">
      <c r="A10806" s="3" t="s">
        <v>2</v>
      </c>
      <c r="B10806" s="3" t="s">
        <v>25782</v>
      </c>
      <c r="C10806" s="3" t="s">
        <v>31586</v>
      </c>
      <c r="D10806" s="12" t="s">
        <v>37414</v>
      </c>
      <c r="E10806" s="6" t="str">
        <f t="shared" si="552"/>
        <v>module=jsib</v>
      </c>
      <c r="F10806" s="6" t="str">
        <f t="shared" si="553"/>
        <v>module=ksib</v>
      </c>
    </row>
    <row r="10807" spans="1:6" ht="30" customHeight="1">
      <c r="A10807" s="3" t="s">
        <v>2</v>
      </c>
      <c r="B10807" s="3" t="s">
        <v>25783</v>
      </c>
      <c r="C10807" s="3" t="s">
        <v>31587</v>
      </c>
      <c r="D10807" s="12" t="s">
        <v>37415</v>
      </c>
      <c r="E10807" s="6" t="str">
        <f t="shared" si="552"/>
        <v>module=jsib</v>
      </c>
      <c r="F10807" s="6" t="str">
        <f t="shared" si="553"/>
        <v>module=ksib</v>
      </c>
    </row>
    <row r="10808" spans="1:6" ht="30" customHeight="1">
      <c r="A10808" s="3" t="s">
        <v>2</v>
      </c>
      <c r="B10808" s="3" t="s">
        <v>25784</v>
      </c>
      <c r="C10808" s="3" t="s">
        <v>31588</v>
      </c>
      <c r="D10808" s="12" t="s">
        <v>37416</v>
      </c>
      <c r="E10808" s="6" t="str">
        <f t="shared" si="552"/>
        <v>module=jsib</v>
      </c>
      <c r="F10808" s="6" t="str">
        <f t="shared" si="553"/>
        <v>module=ksib</v>
      </c>
    </row>
    <row r="10809" spans="1:6" ht="30" customHeight="1">
      <c r="A10809" s="3" t="s">
        <v>2</v>
      </c>
      <c r="B10809" s="3" t="s">
        <v>25785</v>
      </c>
      <c r="C10809" s="3" t="s">
        <v>31589</v>
      </c>
      <c r="D10809" s="12" t="s">
        <v>37417</v>
      </c>
      <c r="E10809" s="6" t="str">
        <f t="shared" si="552"/>
        <v>module=jsib</v>
      </c>
      <c r="F10809" s="6" t="str">
        <f t="shared" si="553"/>
        <v>module=ksib</v>
      </c>
    </row>
    <row r="10810" spans="1:6" ht="30" customHeight="1">
      <c r="A10810" s="3" t="s">
        <v>2</v>
      </c>
      <c r="B10810" s="3" t="s">
        <v>25786</v>
      </c>
      <c r="C10810" s="3" t="s">
        <v>31590</v>
      </c>
      <c r="D10810" s="12" t="s">
        <v>37418</v>
      </c>
      <c r="E10810" s="6" t="str">
        <f t="shared" si="552"/>
        <v>module=jsib</v>
      </c>
      <c r="F10810" s="6" t="str">
        <f t="shared" si="553"/>
        <v>module=ksib</v>
      </c>
    </row>
    <row r="10811" spans="1:6" ht="30" customHeight="1">
      <c r="A10811" s="3" t="s">
        <v>2</v>
      </c>
      <c r="B10811" s="3" t="s">
        <v>25787</v>
      </c>
      <c r="C10811" s="3" t="s">
        <v>31591</v>
      </c>
      <c r="D10811" s="12" t="s">
        <v>37419</v>
      </c>
      <c r="E10811" s="6" t="str">
        <f t="shared" si="552"/>
        <v>module=jsib</v>
      </c>
      <c r="F10811" s="6" t="str">
        <f t="shared" si="553"/>
        <v>module=ksib</v>
      </c>
    </row>
    <row r="10812" spans="1:6" ht="30" customHeight="1">
      <c r="A10812" s="3" t="s">
        <v>2</v>
      </c>
      <c r="B10812" s="3" t="s">
        <v>25788</v>
      </c>
      <c r="C10812" s="3" t="s">
        <v>31592</v>
      </c>
      <c r="D10812" s="12" t="s">
        <v>37420</v>
      </c>
      <c r="E10812" s="6" t="str">
        <f t="shared" si="552"/>
        <v>module=jsib</v>
      </c>
      <c r="F10812" s="6" t="str">
        <f t="shared" si="553"/>
        <v>module=ksib</v>
      </c>
    </row>
    <row r="10813" spans="1:6" ht="30" customHeight="1">
      <c r="A10813" s="3" t="s">
        <v>2</v>
      </c>
      <c r="B10813" s="3" t="s">
        <v>25789</v>
      </c>
      <c r="C10813" s="3" t="s">
        <v>31593</v>
      </c>
      <c r="D10813" s="12" t="s">
        <v>37421</v>
      </c>
      <c r="E10813" s="6" t="str">
        <f t="shared" si="552"/>
        <v>module=jsib</v>
      </c>
      <c r="F10813" s="6" t="str">
        <f t="shared" si="553"/>
        <v>module=ksib</v>
      </c>
    </row>
    <row r="10814" spans="1:6" ht="30" customHeight="1">
      <c r="A10814" s="3" t="s">
        <v>2</v>
      </c>
      <c r="B10814" s="3" t="s">
        <v>25790</v>
      </c>
      <c r="C10814" s="3" t="s">
        <v>31594</v>
      </c>
      <c r="D10814" s="12" t="s">
        <v>37422</v>
      </c>
      <c r="E10814" s="6" t="str">
        <f t="shared" si="552"/>
        <v>module=jsib</v>
      </c>
      <c r="F10814" s="6" t="str">
        <f t="shared" si="553"/>
        <v>module=ksib</v>
      </c>
    </row>
    <row r="10815" spans="1:6" ht="30" customHeight="1">
      <c r="A10815" s="3" t="s">
        <v>2</v>
      </c>
      <c r="B10815" s="3" t="s">
        <v>25791</v>
      </c>
      <c r="C10815" s="3" t="s">
        <v>31595</v>
      </c>
      <c r="D10815" s="12" t="s">
        <v>37423</v>
      </c>
      <c r="E10815" s="6" t="str">
        <f t="shared" si="552"/>
        <v>module=jsib</v>
      </c>
      <c r="F10815" s="6" t="str">
        <f t="shared" si="553"/>
        <v>module=ksib</v>
      </c>
    </row>
    <row r="10816" spans="1:6" ht="30" customHeight="1">
      <c r="A10816" s="3" t="s">
        <v>2</v>
      </c>
      <c r="B10816" s="3" t="s">
        <v>25792</v>
      </c>
      <c r="C10816" s="3" t="s">
        <v>31596</v>
      </c>
      <c r="D10816" s="12" t="s">
        <v>37424</v>
      </c>
      <c r="E10816" s="6" t="str">
        <f t="shared" si="552"/>
        <v>module=jsib</v>
      </c>
      <c r="F10816" s="6" t="str">
        <f t="shared" si="553"/>
        <v>module=ksib</v>
      </c>
    </row>
    <row r="10817" spans="1:6" ht="30" customHeight="1">
      <c r="A10817" s="3" t="s">
        <v>2</v>
      </c>
      <c r="B10817" s="3" t="s">
        <v>25793</v>
      </c>
      <c r="C10817" s="3" t="s">
        <v>31597</v>
      </c>
      <c r="D10817" s="12" t="s">
        <v>37425</v>
      </c>
      <c r="E10817" s="6" t="str">
        <f t="shared" si="552"/>
        <v>module=jsib</v>
      </c>
      <c r="F10817" s="6" t="str">
        <f t="shared" si="553"/>
        <v>module=ksib</v>
      </c>
    </row>
    <row r="10818" spans="1:6" ht="30" customHeight="1">
      <c r="A10818" s="3" t="s">
        <v>2</v>
      </c>
      <c r="B10818" s="3" t="s">
        <v>25794</v>
      </c>
      <c r="C10818" s="3" t="s">
        <v>31598</v>
      </c>
      <c r="D10818" s="12" t="s">
        <v>37426</v>
      </c>
      <c r="E10818" s="6" t="str">
        <f t="shared" si="552"/>
        <v>module=jsib</v>
      </c>
      <c r="F10818" s="6" t="str">
        <f t="shared" si="553"/>
        <v>module=ksib</v>
      </c>
    </row>
    <row r="10819" spans="1:6" ht="30" customHeight="1">
      <c r="A10819" s="3" t="s">
        <v>2</v>
      </c>
      <c r="B10819" s="3" t="s">
        <v>25795</v>
      </c>
      <c r="C10819" s="3" t="s">
        <v>31599</v>
      </c>
      <c r="D10819" s="12" t="s">
        <v>37427</v>
      </c>
      <c r="E10819" s="6" t="str">
        <f t="shared" si="552"/>
        <v>module=jsib</v>
      </c>
      <c r="F10819" s="6" t="str">
        <f t="shared" si="553"/>
        <v>module=ksib</v>
      </c>
    </row>
    <row r="10820" spans="1:6" ht="30" customHeight="1">
      <c r="A10820" s="3" t="s">
        <v>2</v>
      </c>
      <c r="B10820" s="3" t="s">
        <v>25796</v>
      </c>
      <c r="C10820" s="3" t="s">
        <v>31600</v>
      </c>
      <c r="D10820" s="12" t="s">
        <v>37428</v>
      </c>
      <c r="E10820" s="6" t="str">
        <f t="shared" si="552"/>
        <v>module=jsib</v>
      </c>
      <c r="F10820" s="6" t="str">
        <f t="shared" si="553"/>
        <v>module=ksib</v>
      </c>
    </row>
    <row r="10821" spans="1:6" ht="30" customHeight="1">
      <c r="A10821" s="3" t="s">
        <v>2</v>
      </c>
      <c r="B10821" s="3" t="s">
        <v>25797</v>
      </c>
      <c r="C10821" s="3" t="s">
        <v>31601</v>
      </c>
      <c r="D10821" s="12" t="s">
        <v>37429</v>
      </c>
      <c r="E10821" s="6" t="str">
        <f t="shared" si="552"/>
        <v>module=jsib</v>
      </c>
      <c r="F10821" s="6" t="str">
        <f t="shared" si="553"/>
        <v>module=ksib</v>
      </c>
    </row>
    <row r="10822" spans="1:6" ht="30" customHeight="1">
      <c r="A10822" s="3" t="s">
        <v>2</v>
      </c>
      <c r="B10822" s="3" t="s">
        <v>25798</v>
      </c>
      <c r="C10822" s="3" t="s">
        <v>31602</v>
      </c>
      <c r="D10822" s="12" t="s">
        <v>37430</v>
      </c>
      <c r="E10822" s="6" t="str">
        <f t="shared" si="552"/>
        <v>module=jsib</v>
      </c>
      <c r="F10822" s="6" t="str">
        <f t="shared" si="553"/>
        <v>module=ksib</v>
      </c>
    </row>
    <row r="10823" spans="1:6" ht="30" customHeight="1">
      <c r="A10823" s="3" t="s">
        <v>2</v>
      </c>
      <c r="B10823" s="3" t="s">
        <v>25799</v>
      </c>
      <c r="C10823" s="3" t="s">
        <v>31603</v>
      </c>
      <c r="D10823" s="12" t="s">
        <v>37431</v>
      </c>
      <c r="E10823" s="6" t="str">
        <f t="shared" si="552"/>
        <v>module=jsib</v>
      </c>
      <c r="F10823" s="6" t="str">
        <f t="shared" si="553"/>
        <v>module=ksib</v>
      </c>
    </row>
    <row r="10824" spans="1:6" ht="30" customHeight="1">
      <c r="A10824" s="3" t="s">
        <v>2</v>
      </c>
      <c r="B10824" s="3" t="s">
        <v>25800</v>
      </c>
      <c r="C10824" s="3" t="s">
        <v>31604</v>
      </c>
      <c r="D10824" s="12" t="s">
        <v>37432</v>
      </c>
      <c r="E10824" s="6" t="str">
        <f t="shared" si="552"/>
        <v>module=jsib</v>
      </c>
      <c r="F10824" s="6" t="str">
        <f t="shared" si="553"/>
        <v>module=ksib</v>
      </c>
    </row>
    <row r="10825" spans="1:6" ht="30" customHeight="1">
      <c r="A10825" s="3" t="s">
        <v>2</v>
      </c>
      <c r="B10825" s="3" t="s">
        <v>25801</v>
      </c>
      <c r="C10825" s="3" t="s">
        <v>31605</v>
      </c>
      <c r="D10825" s="12" t="s">
        <v>37433</v>
      </c>
      <c r="E10825" s="6" t="str">
        <f t="shared" si="552"/>
        <v>module=jsib</v>
      </c>
      <c r="F10825" s="6" t="str">
        <f t="shared" si="553"/>
        <v>module=ksib</v>
      </c>
    </row>
    <row r="10826" spans="1:6" ht="30" customHeight="1">
      <c r="A10826" s="3" t="s">
        <v>2</v>
      </c>
      <c r="B10826" s="3" t="s">
        <v>25802</v>
      </c>
      <c r="C10826" s="3" t="s">
        <v>31606</v>
      </c>
      <c r="D10826" s="12" t="s">
        <v>37434</v>
      </c>
      <c r="E10826" s="6" t="str">
        <f t="shared" si="552"/>
        <v>module=jsib</v>
      </c>
      <c r="F10826" s="6" t="str">
        <f t="shared" si="553"/>
        <v>module=ksib</v>
      </c>
    </row>
    <row r="10827" spans="1:6" ht="30" customHeight="1">
      <c r="A10827" s="3" t="s">
        <v>2</v>
      </c>
      <c r="B10827" s="3" t="s">
        <v>25803</v>
      </c>
      <c r="C10827" s="3" t="s">
        <v>31607</v>
      </c>
      <c r="D10827" s="12" t="s">
        <v>37435</v>
      </c>
      <c r="E10827" s="6" t="str">
        <f t="shared" si="552"/>
        <v>module=jsib</v>
      </c>
      <c r="F10827" s="6" t="str">
        <f t="shared" si="553"/>
        <v>module=ksib</v>
      </c>
    </row>
    <row r="10828" spans="1:6" ht="30" customHeight="1">
      <c r="A10828" s="3" t="s">
        <v>2</v>
      </c>
      <c r="B10828" s="3" t="s">
        <v>25804</v>
      </c>
      <c r="C10828" s="3" t="s">
        <v>31608</v>
      </c>
      <c r="D10828" s="12" t="s">
        <v>37436</v>
      </c>
      <c r="E10828" s="6" t="str">
        <f t="shared" si="552"/>
        <v>module=jsib</v>
      </c>
      <c r="F10828" s="6" t="str">
        <f t="shared" si="553"/>
        <v>module=ksib</v>
      </c>
    </row>
    <row r="10829" spans="1:6" ht="30" customHeight="1">
      <c r="A10829" s="3" t="s">
        <v>2</v>
      </c>
      <c r="B10829" s="3" t="s">
        <v>25805</v>
      </c>
      <c r="C10829" s="3" t="s">
        <v>31609</v>
      </c>
      <c r="D10829" s="12" t="s">
        <v>37437</v>
      </c>
      <c r="E10829" s="6" t="str">
        <f t="shared" si="552"/>
        <v>module=jsib</v>
      </c>
      <c r="F10829" s="6" t="str">
        <f t="shared" si="553"/>
        <v>module=ksib</v>
      </c>
    </row>
    <row r="10830" spans="1:6" ht="30" customHeight="1">
      <c r="A10830" s="3" t="s">
        <v>2</v>
      </c>
      <c r="B10830" s="3" t="s">
        <v>25806</v>
      </c>
      <c r="C10830" s="3" t="s">
        <v>31610</v>
      </c>
      <c r="D10830" s="12" t="s">
        <v>37438</v>
      </c>
      <c r="E10830" s="6" t="str">
        <f t="shared" si="552"/>
        <v>module=jsib</v>
      </c>
      <c r="F10830" s="6" t="str">
        <f t="shared" si="553"/>
        <v>module=ksib</v>
      </c>
    </row>
    <row r="10831" spans="1:6" ht="30" customHeight="1">
      <c r="A10831" s="3" t="s">
        <v>2</v>
      </c>
      <c r="B10831" s="3" t="s">
        <v>25807</v>
      </c>
      <c r="C10831" s="3" t="s">
        <v>31611</v>
      </c>
      <c r="D10831" s="12" t="s">
        <v>37439</v>
      </c>
      <c r="E10831" s="6" t="str">
        <f t="shared" si="552"/>
        <v>module=jsib</v>
      </c>
      <c r="F10831" s="6" t="str">
        <f t="shared" si="553"/>
        <v>module=ksib</v>
      </c>
    </row>
    <row r="10832" spans="1:6" ht="30" customHeight="1">
      <c r="A10832" s="3" t="s">
        <v>2</v>
      </c>
      <c r="B10832" s="3" t="s">
        <v>25808</v>
      </c>
      <c r="C10832" s="3" t="s">
        <v>31612</v>
      </c>
      <c r="D10832" s="12" t="s">
        <v>37440</v>
      </c>
      <c r="E10832" s="6" t="str">
        <f t="shared" si="552"/>
        <v>module=jsib</v>
      </c>
      <c r="F10832" s="6" t="str">
        <f t="shared" si="553"/>
        <v>module=ksib</v>
      </c>
    </row>
    <row r="10833" spans="1:6" ht="30" customHeight="1">
      <c r="A10833" s="3" t="s">
        <v>2</v>
      </c>
      <c r="B10833" s="3" t="s">
        <v>25809</v>
      </c>
      <c r="C10833" s="3" t="s">
        <v>31613</v>
      </c>
      <c r="D10833" s="12" t="s">
        <v>37441</v>
      </c>
      <c r="E10833" s="6" t="str">
        <f t="shared" si="552"/>
        <v>module=jsib</v>
      </c>
      <c r="F10833" s="6" t="str">
        <f t="shared" si="553"/>
        <v>module=ksib</v>
      </c>
    </row>
    <row r="10834" spans="1:6" ht="30" customHeight="1">
      <c r="A10834" s="3" t="s">
        <v>2</v>
      </c>
      <c r="B10834" s="3" t="s">
        <v>25810</v>
      </c>
      <c r="C10834" s="3" t="s">
        <v>31614</v>
      </c>
      <c r="D10834" s="12" t="s">
        <v>37442</v>
      </c>
      <c r="E10834" s="6" t="str">
        <f t="shared" si="552"/>
        <v>module=jsib</v>
      </c>
      <c r="F10834" s="6" t="str">
        <f t="shared" si="553"/>
        <v>module=ksib</v>
      </c>
    </row>
    <row r="10835" spans="1:6" ht="30" customHeight="1">
      <c r="A10835" s="3" t="s">
        <v>2</v>
      </c>
      <c r="B10835" s="3" t="s">
        <v>25811</v>
      </c>
      <c r="C10835" s="3" t="s">
        <v>31615</v>
      </c>
      <c r="D10835" s="12" t="s">
        <v>37443</v>
      </c>
      <c r="E10835" s="6" t="str">
        <f t="shared" si="552"/>
        <v>module=jsib</v>
      </c>
      <c r="F10835" s="6" t="str">
        <f t="shared" si="553"/>
        <v>module=ksib</v>
      </c>
    </row>
    <row r="10836" spans="1:6" ht="30" customHeight="1">
      <c r="A10836" s="3" t="s">
        <v>2</v>
      </c>
      <c r="B10836" s="3" t="s">
        <v>25812</v>
      </c>
      <c r="C10836" s="3" t="s">
        <v>31616</v>
      </c>
      <c r="D10836" s="12" t="s">
        <v>37444</v>
      </c>
      <c r="E10836" s="6" t="str">
        <f t="shared" si="552"/>
        <v>module=jsib</v>
      </c>
      <c r="F10836" s="6" t="str">
        <f t="shared" si="553"/>
        <v>module=ksib</v>
      </c>
    </row>
    <row r="10837" spans="1:6" ht="30" customHeight="1">
      <c r="A10837" s="3" t="s">
        <v>2</v>
      </c>
      <c r="B10837" s="3" t="s">
        <v>25813</v>
      </c>
      <c r="C10837" s="3" t="s">
        <v>31617</v>
      </c>
      <c r="D10837" s="12" t="s">
        <v>37445</v>
      </c>
      <c r="E10837" s="6" t="str">
        <f t="shared" si="552"/>
        <v>module=jsib</v>
      </c>
      <c r="F10837" s="6" t="str">
        <f t="shared" si="553"/>
        <v>module=ksib</v>
      </c>
    </row>
    <row r="10838" spans="1:6" ht="30" customHeight="1">
      <c r="A10838" s="3" t="s">
        <v>2</v>
      </c>
      <c r="B10838" s="3" t="s">
        <v>25814</v>
      </c>
      <c r="C10838" s="3" t="s">
        <v>31618</v>
      </c>
      <c r="D10838" s="12" t="s">
        <v>37446</v>
      </c>
      <c r="E10838" s="6" t="str">
        <f t="shared" si="552"/>
        <v>module=jsib</v>
      </c>
      <c r="F10838" s="6" t="str">
        <f t="shared" si="553"/>
        <v>module=ksib</v>
      </c>
    </row>
    <row r="10839" spans="1:6" ht="30" customHeight="1">
      <c r="A10839" s="3" t="s">
        <v>2</v>
      </c>
      <c r="B10839" s="3" t="s">
        <v>25815</v>
      </c>
      <c r="C10839" s="3" t="s">
        <v>31619</v>
      </c>
      <c r="D10839" s="12" t="s">
        <v>37447</v>
      </c>
      <c r="E10839" s="6" t="str">
        <f t="shared" si="552"/>
        <v>module=jsib</v>
      </c>
      <c r="F10839" s="6" t="str">
        <f t="shared" si="553"/>
        <v>module=ksib</v>
      </c>
    </row>
    <row r="10840" spans="1:6" ht="30" customHeight="1">
      <c r="A10840" s="3" t="s">
        <v>2</v>
      </c>
      <c r="B10840" s="3" t="s">
        <v>25816</v>
      </c>
      <c r="C10840" s="3" t="s">
        <v>31620</v>
      </c>
      <c r="D10840" s="12" t="s">
        <v>37448</v>
      </c>
      <c r="E10840" s="6" t="str">
        <f t="shared" si="552"/>
        <v>module=jsib</v>
      </c>
      <c r="F10840" s="6" t="str">
        <f t="shared" si="553"/>
        <v>module=ksib</v>
      </c>
    </row>
    <row r="10841" spans="1:6" ht="30" customHeight="1">
      <c r="A10841" s="3" t="s">
        <v>2</v>
      </c>
      <c r="B10841" s="3" t="s">
        <v>25817</v>
      </c>
      <c r="C10841" s="3" t="s">
        <v>31621</v>
      </c>
      <c r="D10841" s="12" t="s">
        <v>37449</v>
      </c>
      <c r="E10841" s="6" t="str">
        <f t="shared" si="552"/>
        <v>module=jsib</v>
      </c>
      <c r="F10841" s="6" t="str">
        <f t="shared" si="553"/>
        <v>module=ksib</v>
      </c>
    </row>
    <row r="10842" spans="1:6" ht="30" customHeight="1">
      <c r="A10842" s="3" t="s">
        <v>2</v>
      </c>
      <c r="B10842" s="3" t="s">
        <v>25818</v>
      </c>
      <c r="C10842" s="3" t="s">
        <v>31622</v>
      </c>
      <c r="D10842" s="12" t="s">
        <v>37450</v>
      </c>
      <c r="E10842" s="6" t="str">
        <f t="shared" si="552"/>
        <v>module=jsib</v>
      </c>
      <c r="F10842" s="6" t="str">
        <f t="shared" si="553"/>
        <v>module=ksib</v>
      </c>
    </row>
    <row r="10843" spans="1:6" ht="30" customHeight="1">
      <c r="A10843" s="3" t="s">
        <v>2</v>
      </c>
      <c r="B10843" s="3" t="s">
        <v>25819</v>
      </c>
      <c r="C10843" s="3" t="s">
        <v>31623</v>
      </c>
      <c r="D10843" s="12" t="s">
        <v>37451</v>
      </c>
      <c r="E10843" s="6" t="str">
        <f t="shared" si="552"/>
        <v>module=jsib</v>
      </c>
      <c r="F10843" s="6" t="str">
        <f t="shared" si="553"/>
        <v>module=ksib</v>
      </c>
    </row>
    <row r="10844" spans="1:6" ht="30" customHeight="1">
      <c r="A10844" s="3" t="s">
        <v>2</v>
      </c>
      <c r="B10844" s="3" t="s">
        <v>25820</v>
      </c>
      <c r="C10844" s="3" t="s">
        <v>31624</v>
      </c>
      <c r="D10844" s="12" t="s">
        <v>37452</v>
      </c>
      <c r="E10844" s="6" t="str">
        <f t="shared" si="552"/>
        <v>module=jsib</v>
      </c>
      <c r="F10844" s="6" t="str">
        <f t="shared" si="553"/>
        <v>module=ksib</v>
      </c>
    </row>
    <row r="10845" spans="1:6" ht="30" customHeight="1">
      <c r="A10845" s="3" t="s">
        <v>2</v>
      </c>
      <c r="B10845" s="3" t="s">
        <v>25821</v>
      </c>
      <c r="C10845" s="3" t="s">
        <v>31625</v>
      </c>
      <c r="D10845" s="12" t="s">
        <v>37453</v>
      </c>
      <c r="E10845" s="6" t="str">
        <f t="shared" si="552"/>
        <v>module=jsib</v>
      </c>
      <c r="F10845" s="6" t="str">
        <f t="shared" si="553"/>
        <v>module=ksib</v>
      </c>
    </row>
    <row r="10846" spans="1:6" ht="30" customHeight="1">
      <c r="A10846" s="3" t="s">
        <v>2</v>
      </c>
      <c r="B10846" s="3" t="s">
        <v>25822</v>
      </c>
      <c r="C10846" s="3" t="s">
        <v>31626</v>
      </c>
      <c r="D10846" s="12" t="s">
        <v>37454</v>
      </c>
      <c r="E10846" s="6" t="str">
        <f t="shared" si="552"/>
        <v>module=jsib</v>
      </c>
      <c r="F10846" s="6" t="str">
        <f t="shared" si="553"/>
        <v>module=ksib</v>
      </c>
    </row>
    <row r="10847" spans="1:6" ht="30" customHeight="1">
      <c r="A10847" s="3" t="s">
        <v>2</v>
      </c>
      <c r="B10847" s="3" t="s">
        <v>25823</v>
      </c>
      <c r="C10847" s="3" t="s">
        <v>31627</v>
      </c>
      <c r="D10847" s="12" t="s">
        <v>37455</v>
      </c>
      <c r="E10847" s="6" t="str">
        <f t="shared" si="552"/>
        <v>module=jsib</v>
      </c>
      <c r="F10847" s="6" t="str">
        <f t="shared" si="553"/>
        <v>module=ksib</v>
      </c>
    </row>
    <row r="10848" spans="1:6" ht="30" customHeight="1">
      <c r="A10848" s="3" t="s">
        <v>2</v>
      </c>
      <c r="B10848" s="3" t="s">
        <v>25824</v>
      </c>
      <c r="C10848" s="3" t="s">
        <v>31628</v>
      </c>
      <c r="D10848" s="12" t="s">
        <v>37456</v>
      </c>
      <c r="E10848" s="6" t="str">
        <f t="shared" si="552"/>
        <v>module=jsib</v>
      </c>
      <c r="F10848" s="6" t="str">
        <f t="shared" si="553"/>
        <v>module=ksib</v>
      </c>
    </row>
    <row r="10849" spans="1:6" ht="30" customHeight="1">
      <c r="A10849" s="3" t="s">
        <v>2</v>
      </c>
      <c r="B10849" s="3" t="s">
        <v>25825</v>
      </c>
      <c r="C10849" s="3" t="s">
        <v>31629</v>
      </c>
      <c r="D10849" s="12" t="s">
        <v>37457</v>
      </c>
      <c r="E10849" s="6" t="str">
        <f t="shared" si="552"/>
        <v>module=jsib</v>
      </c>
      <c r="F10849" s="6" t="str">
        <f t="shared" si="553"/>
        <v>module=ksib</v>
      </c>
    </row>
    <row r="10850" spans="1:6" ht="30" customHeight="1">
      <c r="A10850" s="3" t="s">
        <v>2</v>
      </c>
      <c r="B10850" s="3" t="s">
        <v>25826</v>
      </c>
      <c r="C10850" s="3" t="s">
        <v>31630</v>
      </c>
      <c r="D10850" s="12" t="s">
        <v>37458</v>
      </c>
      <c r="E10850" s="6" t="str">
        <f t="shared" si="552"/>
        <v>module=jsib</v>
      </c>
      <c r="F10850" s="6" t="str">
        <f t="shared" si="553"/>
        <v>module=ksib</v>
      </c>
    </row>
    <row r="10851" spans="1:6" ht="30" customHeight="1">
      <c r="A10851" s="3" t="s">
        <v>2</v>
      </c>
      <c r="B10851" s="3" t="s">
        <v>25827</v>
      </c>
      <c r="C10851" s="3" t="s">
        <v>31631</v>
      </c>
      <c r="D10851" s="12" t="s">
        <v>37459</v>
      </c>
      <c r="E10851" s="6" t="str">
        <f t="shared" si="552"/>
        <v>module=jsib</v>
      </c>
      <c r="F10851" s="6" t="str">
        <f t="shared" si="553"/>
        <v>module=ksib</v>
      </c>
    </row>
    <row r="10852" spans="1:6" ht="30" customHeight="1">
      <c r="A10852" s="3" t="s">
        <v>2</v>
      </c>
      <c r="B10852" s="3" t="s">
        <v>25828</v>
      </c>
      <c r="C10852" s="3" t="s">
        <v>31632</v>
      </c>
      <c r="D10852" s="12" t="s">
        <v>37460</v>
      </c>
      <c r="E10852" s="6" t="str">
        <f t="shared" si="552"/>
        <v>module=jsib</v>
      </c>
      <c r="F10852" s="6" t="str">
        <f t="shared" si="553"/>
        <v>module=ksib</v>
      </c>
    </row>
    <row r="10853" spans="1:6" ht="30" customHeight="1">
      <c r="A10853" s="3" t="s">
        <v>2</v>
      </c>
      <c r="B10853" s="3" t="s">
        <v>25829</v>
      </c>
      <c r="C10853" s="3" t="s">
        <v>31633</v>
      </c>
      <c r="D10853" s="12" t="s">
        <v>37461</v>
      </c>
      <c r="E10853" s="6" t="str">
        <f t="shared" si="552"/>
        <v>module=jsib</v>
      </c>
      <c r="F10853" s="6" t="str">
        <f t="shared" si="553"/>
        <v>module=ksib</v>
      </c>
    </row>
    <row r="10854" spans="1:6" ht="30" customHeight="1">
      <c r="A10854" s="3" t="s">
        <v>2</v>
      </c>
      <c r="B10854" s="3" t="s">
        <v>25830</v>
      </c>
      <c r="C10854" s="3" t="s">
        <v>31634</v>
      </c>
      <c r="D10854" s="12" t="s">
        <v>37462</v>
      </c>
      <c r="E10854" s="6" t="str">
        <f t="shared" si="552"/>
        <v>module=jsib</v>
      </c>
      <c r="F10854" s="6" t="str">
        <f t="shared" si="553"/>
        <v>module=ksib</v>
      </c>
    </row>
    <row r="10855" spans="1:6" ht="30" customHeight="1">
      <c r="A10855" s="3" t="s">
        <v>2</v>
      </c>
      <c r="B10855" s="3" t="s">
        <v>25831</v>
      </c>
      <c r="C10855" s="3" t="s">
        <v>31635</v>
      </c>
      <c r="D10855" s="12" t="s">
        <v>37463</v>
      </c>
      <c r="E10855" s="6" t="str">
        <f t="shared" si="552"/>
        <v>module=jsib</v>
      </c>
      <c r="F10855" s="6" t="str">
        <f t="shared" si="553"/>
        <v>module=ksib</v>
      </c>
    </row>
    <row r="10856" spans="1:6" ht="30" customHeight="1">
      <c r="A10856" s="3" t="s">
        <v>2</v>
      </c>
      <c r="B10856" s="3" t="s">
        <v>25832</v>
      </c>
      <c r="C10856" s="3" t="s">
        <v>31636</v>
      </c>
      <c r="D10856" s="12" t="s">
        <v>37464</v>
      </c>
      <c r="E10856" s="6" t="str">
        <f t="shared" si="552"/>
        <v>module=jsib</v>
      </c>
      <c r="F10856" s="6" t="str">
        <f t="shared" si="553"/>
        <v>module=ksib</v>
      </c>
    </row>
    <row r="10857" spans="1:6" ht="30" customHeight="1">
      <c r="A10857" s="3" t="s">
        <v>2</v>
      </c>
      <c r="B10857" s="3" t="s">
        <v>25833</v>
      </c>
      <c r="C10857" s="3" t="s">
        <v>31637</v>
      </c>
      <c r="D10857" s="12" t="s">
        <v>37465</v>
      </c>
      <c r="E10857" s="6" t="str">
        <f t="shared" si="552"/>
        <v>module=jsib</v>
      </c>
      <c r="F10857" s="6" t="str">
        <f t="shared" si="553"/>
        <v>module=ksib</v>
      </c>
    </row>
    <row r="10858" spans="1:6" ht="30" customHeight="1">
      <c r="A10858" s="3" t="s">
        <v>2</v>
      </c>
      <c r="B10858" s="3" t="s">
        <v>25834</v>
      </c>
      <c r="C10858" s="3" t="s">
        <v>31638</v>
      </c>
      <c r="D10858" s="12" t="s">
        <v>37466</v>
      </c>
      <c r="E10858" s="6" t="str">
        <f t="shared" si="552"/>
        <v>module=jsib</v>
      </c>
      <c r="F10858" s="6" t="str">
        <f t="shared" si="553"/>
        <v>module=ksib</v>
      </c>
    </row>
    <row r="10859" spans="1:6" ht="30" customHeight="1">
      <c r="A10859" s="3" t="s">
        <v>2</v>
      </c>
      <c r="B10859" s="3" t="s">
        <v>25835</v>
      </c>
      <c r="C10859" s="3" t="s">
        <v>31639</v>
      </c>
      <c r="D10859" s="12" t="s">
        <v>37467</v>
      </c>
      <c r="E10859" s="6" t="str">
        <f t="shared" si="552"/>
        <v>module=jsib</v>
      </c>
      <c r="F10859" s="6" t="str">
        <f t="shared" si="553"/>
        <v>module=ksib</v>
      </c>
    </row>
    <row r="10860" spans="1:6" ht="30" customHeight="1">
      <c r="A10860" s="3" t="s">
        <v>2</v>
      </c>
      <c r="B10860" s="3" t="s">
        <v>25836</v>
      </c>
      <c r="C10860" s="3" t="s">
        <v>31640</v>
      </c>
      <c r="D10860" s="12" t="s">
        <v>37468</v>
      </c>
      <c r="E10860" s="6" t="str">
        <f t="shared" si="552"/>
        <v>module=jsib</v>
      </c>
      <c r="F10860" s="6" t="str">
        <f t="shared" si="553"/>
        <v>module=ksib</v>
      </c>
    </row>
    <row r="10861" spans="1:6" ht="30" customHeight="1">
      <c r="A10861" s="3" t="s">
        <v>2</v>
      </c>
      <c r="B10861" s="3" t="s">
        <v>25837</v>
      </c>
      <c r="C10861" s="3" t="s">
        <v>31641</v>
      </c>
      <c r="D10861" s="12" t="s">
        <v>37469</v>
      </c>
      <c r="E10861" s="6" t="str">
        <f t="shared" si="552"/>
        <v>module=jsib</v>
      </c>
      <c r="F10861" s="6" t="str">
        <f t="shared" si="553"/>
        <v>module=ksib</v>
      </c>
    </row>
    <row r="10862" spans="1:6" ht="30" customHeight="1">
      <c r="A10862" s="3" t="s">
        <v>2</v>
      </c>
      <c r="B10862" s="3" t="s">
        <v>25838</v>
      </c>
      <c r="C10862" s="3" t="s">
        <v>31642</v>
      </c>
      <c r="D10862" s="12" t="s">
        <v>37470</v>
      </c>
      <c r="E10862" s="6" t="str">
        <f t="shared" si="552"/>
        <v>module=jsib</v>
      </c>
      <c r="F10862" s="6" t="str">
        <f t="shared" si="553"/>
        <v>module=ksib</v>
      </c>
    </row>
    <row r="10863" spans="1:6" ht="30" customHeight="1">
      <c r="A10863" s="3" t="s">
        <v>2</v>
      </c>
      <c r="B10863" s="3" t="s">
        <v>25839</v>
      </c>
      <c r="C10863" s="3" t="s">
        <v>31643</v>
      </c>
      <c r="D10863" s="12" t="s">
        <v>37471</v>
      </c>
      <c r="E10863" s="6" t="str">
        <f t="shared" si="552"/>
        <v>module=jsib</v>
      </c>
      <c r="F10863" s="6" t="str">
        <f t="shared" si="553"/>
        <v>module=ksib</v>
      </c>
    </row>
    <row r="10864" spans="1:6" ht="30" customHeight="1">
      <c r="A10864" s="3" t="s">
        <v>2</v>
      </c>
      <c r="B10864" s="3" t="s">
        <v>25840</v>
      </c>
      <c r="C10864" s="3" t="s">
        <v>31644</v>
      </c>
      <c r="D10864" s="12" t="s">
        <v>37472</v>
      </c>
      <c r="E10864" s="6" t="str">
        <f t="shared" si="552"/>
        <v>module=jsib</v>
      </c>
      <c r="F10864" s="6" t="str">
        <f t="shared" si="553"/>
        <v>module=ksib</v>
      </c>
    </row>
    <row r="10865" spans="1:6" ht="30" customHeight="1">
      <c r="A10865" s="3" t="s">
        <v>2</v>
      </c>
      <c r="B10865" s="3" t="s">
        <v>25841</v>
      </c>
      <c r="C10865" s="3" t="s">
        <v>31645</v>
      </c>
      <c r="D10865" s="12" t="s">
        <v>37473</v>
      </c>
      <c r="E10865" s="6" t="str">
        <f t="shared" si="552"/>
        <v>module=jsib</v>
      </c>
      <c r="F10865" s="6" t="str">
        <f t="shared" si="553"/>
        <v>module=ksib</v>
      </c>
    </row>
    <row r="10866" spans="1:6" ht="30" customHeight="1">
      <c r="A10866" s="3" t="s">
        <v>2</v>
      </c>
      <c r="B10866" s="3" t="s">
        <v>25842</v>
      </c>
      <c r="C10866" s="3" t="s">
        <v>31646</v>
      </c>
      <c r="D10866" s="12" t="s">
        <v>37474</v>
      </c>
      <c r="E10866" s="6" t="str">
        <f t="shared" si="552"/>
        <v>module=jsib</v>
      </c>
      <c r="F10866" s="6" t="str">
        <f t="shared" si="553"/>
        <v>module=ksib</v>
      </c>
    </row>
    <row r="10867" spans="1:6" ht="30" customHeight="1">
      <c r="A10867" s="3" t="s">
        <v>2</v>
      </c>
      <c r="B10867" s="3" t="s">
        <v>25843</v>
      </c>
      <c r="C10867" s="3" t="s">
        <v>31647</v>
      </c>
      <c r="D10867" s="12" t="s">
        <v>37475</v>
      </c>
      <c r="E10867" s="6" t="str">
        <f t="shared" si="552"/>
        <v>module=jsib</v>
      </c>
      <c r="F10867" s="6" t="str">
        <f t="shared" si="553"/>
        <v>module=ksib</v>
      </c>
    </row>
    <row r="10868" spans="1:6" ht="30" customHeight="1">
      <c r="A10868" s="3" t="s">
        <v>2</v>
      </c>
      <c r="B10868" s="3" t="s">
        <v>25844</v>
      </c>
      <c r="C10868" s="3" t="s">
        <v>31648</v>
      </c>
      <c r="D10868" s="12" t="s">
        <v>37476</v>
      </c>
      <c r="E10868" s="6" t="str">
        <f t="shared" ref="E10868:E10901" si="554">HYPERLINK("http://www.ssc.wisc.edu/wlsresearch/documentation/waves/?wave=capigrad&amp;module=jsib","module=jsib")</f>
        <v>module=jsib</v>
      </c>
      <c r="F10868" s="6" t="str">
        <f t="shared" ref="F10868:F10901" si="555">HYPERLINK("http://www.ssc.wisc.edu/wlsresearch/documentation/waves/?wave=capisib&amp;module=ksib","module=ksib")</f>
        <v>module=ksib</v>
      </c>
    </row>
    <row r="10869" spans="1:6" ht="30" customHeight="1">
      <c r="A10869" s="3" t="s">
        <v>2</v>
      </c>
      <c r="B10869" s="3" t="s">
        <v>25845</v>
      </c>
      <c r="C10869" s="3" t="s">
        <v>31649</v>
      </c>
      <c r="D10869" s="12" t="s">
        <v>37477</v>
      </c>
      <c r="E10869" s="6" t="str">
        <f t="shared" si="554"/>
        <v>module=jsib</v>
      </c>
      <c r="F10869" s="6" t="str">
        <f t="shared" si="555"/>
        <v>module=ksib</v>
      </c>
    </row>
    <row r="10870" spans="1:6" ht="30" customHeight="1">
      <c r="A10870" s="3" t="s">
        <v>2</v>
      </c>
      <c r="B10870" s="3" t="s">
        <v>25846</v>
      </c>
      <c r="C10870" s="3" t="s">
        <v>31650</v>
      </c>
      <c r="D10870" s="12" t="s">
        <v>37478</v>
      </c>
      <c r="E10870" s="6" t="str">
        <f t="shared" si="554"/>
        <v>module=jsib</v>
      </c>
      <c r="F10870" s="6" t="str">
        <f t="shared" si="555"/>
        <v>module=ksib</v>
      </c>
    </row>
    <row r="10871" spans="1:6" ht="30" customHeight="1">
      <c r="A10871" s="3" t="s">
        <v>2</v>
      </c>
      <c r="B10871" s="3" t="s">
        <v>25847</v>
      </c>
      <c r="C10871" s="3" t="s">
        <v>31651</v>
      </c>
      <c r="D10871" s="12" t="s">
        <v>37479</v>
      </c>
      <c r="E10871" s="6" t="str">
        <f t="shared" si="554"/>
        <v>module=jsib</v>
      </c>
      <c r="F10871" s="6" t="str">
        <f t="shared" si="555"/>
        <v>module=ksib</v>
      </c>
    </row>
    <row r="10872" spans="1:6" ht="30" customHeight="1">
      <c r="A10872" s="3" t="s">
        <v>2</v>
      </c>
      <c r="B10872" s="3" t="s">
        <v>25848</v>
      </c>
      <c r="C10872" s="3" t="s">
        <v>31652</v>
      </c>
      <c r="D10872" s="12" t="s">
        <v>37480</v>
      </c>
      <c r="E10872" s="6" t="str">
        <f t="shared" si="554"/>
        <v>module=jsib</v>
      </c>
      <c r="F10872" s="6" t="str">
        <f t="shared" si="555"/>
        <v>module=ksib</v>
      </c>
    </row>
    <row r="10873" spans="1:6" ht="30" customHeight="1">
      <c r="A10873" s="3" t="s">
        <v>2</v>
      </c>
      <c r="B10873" s="3" t="s">
        <v>25849</v>
      </c>
      <c r="C10873" s="3" t="s">
        <v>31653</v>
      </c>
      <c r="D10873" s="12" t="s">
        <v>37481</v>
      </c>
      <c r="E10873" s="6" t="str">
        <f t="shared" si="554"/>
        <v>module=jsib</v>
      </c>
      <c r="F10873" s="6" t="str">
        <f t="shared" si="555"/>
        <v>module=ksib</v>
      </c>
    </row>
    <row r="10874" spans="1:6" ht="30" customHeight="1">
      <c r="A10874" s="3" t="s">
        <v>2</v>
      </c>
      <c r="B10874" s="3" t="s">
        <v>25850</v>
      </c>
      <c r="C10874" s="3" t="s">
        <v>31654</v>
      </c>
      <c r="D10874" s="12" t="s">
        <v>37482</v>
      </c>
      <c r="E10874" s="6" t="str">
        <f t="shared" si="554"/>
        <v>module=jsib</v>
      </c>
      <c r="F10874" s="6" t="str">
        <f t="shared" si="555"/>
        <v>module=ksib</v>
      </c>
    </row>
    <row r="10875" spans="1:6" ht="30" customHeight="1">
      <c r="A10875" s="3" t="s">
        <v>2</v>
      </c>
      <c r="B10875" s="3" t="s">
        <v>25851</v>
      </c>
      <c r="C10875" s="3" t="s">
        <v>31655</v>
      </c>
      <c r="D10875" s="12" t="s">
        <v>37483</v>
      </c>
      <c r="E10875" s="6" t="str">
        <f t="shared" si="554"/>
        <v>module=jsib</v>
      </c>
      <c r="F10875" s="6" t="str">
        <f t="shared" si="555"/>
        <v>module=ksib</v>
      </c>
    </row>
    <row r="10876" spans="1:6" ht="30" customHeight="1">
      <c r="A10876" s="3" t="s">
        <v>2</v>
      </c>
      <c r="B10876" s="3" t="s">
        <v>25852</v>
      </c>
      <c r="C10876" s="3" t="s">
        <v>31656</v>
      </c>
      <c r="D10876" s="12" t="s">
        <v>37484</v>
      </c>
      <c r="E10876" s="6" t="str">
        <f t="shared" si="554"/>
        <v>module=jsib</v>
      </c>
      <c r="F10876" s="6" t="str">
        <f t="shared" si="555"/>
        <v>module=ksib</v>
      </c>
    </row>
    <row r="10877" spans="1:6" ht="30" customHeight="1">
      <c r="A10877" s="3" t="s">
        <v>2</v>
      </c>
      <c r="B10877" s="3" t="s">
        <v>25853</v>
      </c>
      <c r="C10877" s="3" t="s">
        <v>31657</v>
      </c>
      <c r="D10877" s="12" t="s">
        <v>37485</v>
      </c>
      <c r="E10877" s="6" t="str">
        <f t="shared" si="554"/>
        <v>module=jsib</v>
      </c>
      <c r="F10877" s="6" t="str">
        <f t="shared" si="555"/>
        <v>module=ksib</v>
      </c>
    </row>
    <row r="10878" spans="1:6" ht="30" customHeight="1">
      <c r="A10878" s="3" t="s">
        <v>2</v>
      </c>
      <c r="B10878" s="3" t="s">
        <v>25854</v>
      </c>
      <c r="C10878" s="3" t="s">
        <v>31658</v>
      </c>
      <c r="D10878" s="12" t="s">
        <v>37486</v>
      </c>
      <c r="E10878" s="6" t="str">
        <f t="shared" si="554"/>
        <v>module=jsib</v>
      </c>
      <c r="F10878" s="6" t="str">
        <f t="shared" si="555"/>
        <v>module=ksib</v>
      </c>
    </row>
    <row r="10879" spans="1:6" ht="30" customHeight="1">
      <c r="A10879" s="3" t="s">
        <v>2</v>
      </c>
      <c r="B10879" s="3" t="s">
        <v>25855</v>
      </c>
      <c r="C10879" s="3" t="s">
        <v>31659</v>
      </c>
      <c r="D10879" s="12" t="s">
        <v>37487</v>
      </c>
      <c r="E10879" s="6" t="str">
        <f t="shared" si="554"/>
        <v>module=jsib</v>
      </c>
      <c r="F10879" s="6" t="str">
        <f t="shared" si="555"/>
        <v>module=ksib</v>
      </c>
    </row>
    <row r="10880" spans="1:6" ht="30" customHeight="1">
      <c r="A10880" s="3" t="s">
        <v>2</v>
      </c>
      <c r="B10880" s="3" t="s">
        <v>25856</v>
      </c>
      <c r="C10880" s="3" t="s">
        <v>31660</v>
      </c>
      <c r="D10880" s="12" t="s">
        <v>37488</v>
      </c>
      <c r="E10880" s="6" t="str">
        <f t="shared" si="554"/>
        <v>module=jsib</v>
      </c>
      <c r="F10880" s="6" t="str">
        <f t="shared" si="555"/>
        <v>module=ksib</v>
      </c>
    </row>
    <row r="10881" spans="1:6" ht="30" customHeight="1">
      <c r="A10881" s="3" t="s">
        <v>2</v>
      </c>
      <c r="B10881" s="3" t="s">
        <v>25857</v>
      </c>
      <c r="C10881" s="3" t="s">
        <v>31661</v>
      </c>
      <c r="D10881" s="12" t="s">
        <v>37489</v>
      </c>
      <c r="E10881" s="6" t="str">
        <f t="shared" si="554"/>
        <v>module=jsib</v>
      </c>
      <c r="F10881" s="6" t="str">
        <f t="shared" si="555"/>
        <v>module=ksib</v>
      </c>
    </row>
    <row r="10882" spans="1:6" ht="30" customHeight="1">
      <c r="A10882" s="3" t="s">
        <v>2</v>
      </c>
      <c r="B10882" s="3" t="s">
        <v>25858</v>
      </c>
      <c r="C10882" s="3" t="s">
        <v>31662</v>
      </c>
      <c r="D10882" s="12" t="s">
        <v>37490</v>
      </c>
      <c r="E10882" s="6" t="str">
        <f t="shared" si="554"/>
        <v>module=jsib</v>
      </c>
      <c r="F10882" s="6" t="str">
        <f t="shared" si="555"/>
        <v>module=ksib</v>
      </c>
    </row>
    <row r="10883" spans="1:6" ht="30" customHeight="1">
      <c r="A10883" s="3" t="s">
        <v>2</v>
      </c>
      <c r="B10883" s="3" t="s">
        <v>25859</v>
      </c>
      <c r="C10883" s="3" t="s">
        <v>31663</v>
      </c>
      <c r="D10883" s="12" t="s">
        <v>37491</v>
      </c>
      <c r="E10883" s="6" t="str">
        <f t="shared" si="554"/>
        <v>module=jsib</v>
      </c>
      <c r="F10883" s="6" t="str">
        <f t="shared" si="555"/>
        <v>module=ksib</v>
      </c>
    </row>
    <row r="10884" spans="1:6" ht="30" customHeight="1">
      <c r="A10884" s="3" t="s">
        <v>2</v>
      </c>
      <c r="B10884" s="3" t="s">
        <v>25860</v>
      </c>
      <c r="C10884" s="3" t="s">
        <v>31664</v>
      </c>
      <c r="D10884" s="12" t="s">
        <v>37492</v>
      </c>
      <c r="E10884" s="6" t="str">
        <f t="shared" si="554"/>
        <v>module=jsib</v>
      </c>
      <c r="F10884" s="6" t="str">
        <f t="shared" si="555"/>
        <v>module=ksib</v>
      </c>
    </row>
    <row r="10885" spans="1:6" ht="30" customHeight="1">
      <c r="A10885" s="3" t="s">
        <v>2</v>
      </c>
      <c r="B10885" s="3" t="s">
        <v>25861</v>
      </c>
      <c r="C10885" s="3" t="s">
        <v>31665</v>
      </c>
      <c r="D10885" s="12" t="s">
        <v>37493</v>
      </c>
      <c r="E10885" s="6" t="str">
        <f t="shared" si="554"/>
        <v>module=jsib</v>
      </c>
      <c r="F10885" s="6" t="str">
        <f t="shared" si="555"/>
        <v>module=ksib</v>
      </c>
    </row>
    <row r="10886" spans="1:6" ht="30" customHeight="1">
      <c r="A10886" s="3" t="s">
        <v>2</v>
      </c>
      <c r="B10886" s="3" t="s">
        <v>25862</v>
      </c>
      <c r="C10886" s="3" t="s">
        <v>31666</v>
      </c>
      <c r="D10886" s="12" t="s">
        <v>37494</v>
      </c>
      <c r="E10886" s="6" t="str">
        <f t="shared" si="554"/>
        <v>module=jsib</v>
      </c>
      <c r="F10886" s="6" t="str">
        <f t="shared" si="555"/>
        <v>module=ksib</v>
      </c>
    </row>
    <row r="10887" spans="1:6" ht="30" customHeight="1">
      <c r="A10887" s="3" t="s">
        <v>2</v>
      </c>
      <c r="B10887" s="3" t="s">
        <v>25863</v>
      </c>
      <c r="C10887" s="3" t="s">
        <v>31667</v>
      </c>
      <c r="D10887" s="12" t="s">
        <v>37495</v>
      </c>
      <c r="E10887" s="6" t="str">
        <f t="shared" si="554"/>
        <v>module=jsib</v>
      </c>
      <c r="F10887" s="6" t="str">
        <f t="shared" si="555"/>
        <v>module=ksib</v>
      </c>
    </row>
    <row r="10888" spans="1:6" ht="30" customHeight="1">
      <c r="A10888" s="3" t="s">
        <v>2</v>
      </c>
      <c r="B10888" s="3" t="s">
        <v>25864</v>
      </c>
      <c r="C10888" s="3" t="s">
        <v>31668</v>
      </c>
      <c r="D10888" s="12" t="s">
        <v>37496</v>
      </c>
      <c r="E10888" s="6" t="str">
        <f t="shared" si="554"/>
        <v>module=jsib</v>
      </c>
      <c r="F10888" s="6" t="str">
        <f t="shared" si="555"/>
        <v>module=ksib</v>
      </c>
    </row>
    <row r="10889" spans="1:6" ht="30" customHeight="1">
      <c r="A10889" s="3" t="s">
        <v>2</v>
      </c>
      <c r="B10889" s="3" t="s">
        <v>25865</v>
      </c>
      <c r="C10889" s="3" t="s">
        <v>31669</v>
      </c>
      <c r="D10889" s="12" t="s">
        <v>37497</v>
      </c>
      <c r="E10889" s="6" t="str">
        <f t="shared" si="554"/>
        <v>module=jsib</v>
      </c>
      <c r="F10889" s="6" t="str">
        <f t="shared" si="555"/>
        <v>module=ksib</v>
      </c>
    </row>
    <row r="10890" spans="1:6" ht="30" customHeight="1">
      <c r="A10890" s="3" t="s">
        <v>2</v>
      </c>
      <c r="B10890" s="3" t="s">
        <v>25866</v>
      </c>
      <c r="C10890" s="3" t="s">
        <v>31670</v>
      </c>
      <c r="D10890" s="12" t="s">
        <v>37498</v>
      </c>
      <c r="E10890" s="6" t="str">
        <f t="shared" si="554"/>
        <v>module=jsib</v>
      </c>
      <c r="F10890" s="6" t="str">
        <f t="shared" si="555"/>
        <v>module=ksib</v>
      </c>
    </row>
    <row r="10891" spans="1:6" ht="30" customHeight="1">
      <c r="A10891" s="3" t="s">
        <v>2</v>
      </c>
      <c r="B10891" s="3" t="s">
        <v>25867</v>
      </c>
      <c r="C10891" s="3" t="s">
        <v>31671</v>
      </c>
      <c r="D10891" s="12" t="s">
        <v>37499</v>
      </c>
      <c r="E10891" s="6" t="str">
        <f t="shared" si="554"/>
        <v>module=jsib</v>
      </c>
      <c r="F10891" s="6" t="str">
        <f t="shared" si="555"/>
        <v>module=ksib</v>
      </c>
    </row>
    <row r="10892" spans="1:6" ht="30" customHeight="1">
      <c r="A10892" s="3" t="s">
        <v>2</v>
      </c>
      <c r="B10892" s="3" t="s">
        <v>25868</v>
      </c>
      <c r="C10892" s="3" t="s">
        <v>31672</v>
      </c>
      <c r="D10892" s="12" t="s">
        <v>37500</v>
      </c>
      <c r="E10892" s="6" t="str">
        <f t="shared" si="554"/>
        <v>module=jsib</v>
      </c>
      <c r="F10892" s="6" t="str">
        <f t="shared" si="555"/>
        <v>module=ksib</v>
      </c>
    </row>
    <row r="10893" spans="1:6" ht="30" customHeight="1">
      <c r="A10893" s="3" t="s">
        <v>2</v>
      </c>
      <c r="B10893" s="3" t="s">
        <v>25869</v>
      </c>
      <c r="C10893" s="3" t="s">
        <v>31673</v>
      </c>
      <c r="D10893" s="12" t="s">
        <v>37501</v>
      </c>
      <c r="E10893" s="6" t="str">
        <f t="shared" si="554"/>
        <v>module=jsib</v>
      </c>
      <c r="F10893" s="6" t="str">
        <f t="shared" si="555"/>
        <v>module=ksib</v>
      </c>
    </row>
    <row r="10894" spans="1:6" ht="30" customHeight="1">
      <c r="A10894" s="3" t="s">
        <v>2</v>
      </c>
      <c r="B10894" s="3" t="s">
        <v>25870</v>
      </c>
      <c r="C10894" s="3" t="s">
        <v>31674</v>
      </c>
      <c r="D10894" s="12" t="s">
        <v>37502</v>
      </c>
      <c r="E10894" s="6" t="str">
        <f t="shared" si="554"/>
        <v>module=jsib</v>
      </c>
      <c r="F10894" s="6" t="str">
        <f t="shared" si="555"/>
        <v>module=ksib</v>
      </c>
    </row>
    <row r="10895" spans="1:6" ht="30" customHeight="1">
      <c r="A10895" s="3" t="s">
        <v>2</v>
      </c>
      <c r="B10895" s="3" t="s">
        <v>25871</v>
      </c>
      <c r="C10895" s="3" t="s">
        <v>31675</v>
      </c>
      <c r="D10895" s="12" t="s">
        <v>37503</v>
      </c>
      <c r="E10895" s="6" t="str">
        <f t="shared" si="554"/>
        <v>module=jsib</v>
      </c>
      <c r="F10895" s="6" t="str">
        <f t="shared" si="555"/>
        <v>module=ksib</v>
      </c>
    </row>
    <row r="10896" spans="1:6" ht="30" customHeight="1">
      <c r="A10896" s="3" t="s">
        <v>2</v>
      </c>
      <c r="B10896" s="3" t="s">
        <v>25872</v>
      </c>
      <c r="C10896" s="3" t="s">
        <v>31676</v>
      </c>
      <c r="D10896" s="12" t="s">
        <v>37504</v>
      </c>
      <c r="E10896" s="6" t="str">
        <f t="shared" si="554"/>
        <v>module=jsib</v>
      </c>
      <c r="F10896" s="6" t="str">
        <f t="shared" si="555"/>
        <v>module=ksib</v>
      </c>
    </row>
    <row r="10897" spans="1:6" ht="30" customHeight="1">
      <c r="A10897" s="3" t="s">
        <v>2</v>
      </c>
      <c r="B10897" s="3" t="s">
        <v>25873</v>
      </c>
      <c r="C10897" s="3" t="s">
        <v>31677</v>
      </c>
      <c r="D10897" s="12" t="s">
        <v>37505</v>
      </c>
      <c r="E10897" s="6" t="str">
        <f t="shared" si="554"/>
        <v>module=jsib</v>
      </c>
      <c r="F10897" s="6" t="str">
        <f t="shared" si="555"/>
        <v>module=ksib</v>
      </c>
    </row>
    <row r="10898" spans="1:6" ht="30" customHeight="1">
      <c r="A10898" s="3" t="s">
        <v>2</v>
      </c>
      <c r="B10898" s="3" t="s">
        <v>25874</v>
      </c>
      <c r="C10898" s="3" t="s">
        <v>31678</v>
      </c>
      <c r="D10898" s="12" t="s">
        <v>37506</v>
      </c>
      <c r="E10898" s="6" t="str">
        <f t="shared" si="554"/>
        <v>module=jsib</v>
      </c>
      <c r="F10898" s="6" t="str">
        <f t="shared" si="555"/>
        <v>module=ksib</v>
      </c>
    </row>
    <row r="10899" spans="1:6" ht="30" customHeight="1">
      <c r="A10899" s="3" t="s">
        <v>2</v>
      </c>
      <c r="B10899" s="3" t="s">
        <v>25875</v>
      </c>
      <c r="C10899" s="3" t="s">
        <v>31679</v>
      </c>
      <c r="D10899" s="12" t="s">
        <v>37507</v>
      </c>
      <c r="E10899" s="6" t="str">
        <f t="shared" si="554"/>
        <v>module=jsib</v>
      </c>
      <c r="F10899" s="6" t="str">
        <f t="shared" si="555"/>
        <v>module=ksib</v>
      </c>
    </row>
    <row r="10900" spans="1:6" ht="30" customHeight="1">
      <c r="A10900" s="3" t="s">
        <v>2</v>
      </c>
      <c r="B10900" s="3" t="s">
        <v>25876</v>
      </c>
      <c r="C10900" s="3" t="s">
        <v>31680</v>
      </c>
      <c r="D10900" s="12" t="s">
        <v>37508</v>
      </c>
      <c r="E10900" s="6" t="str">
        <f t="shared" si="554"/>
        <v>module=jsib</v>
      </c>
      <c r="F10900" s="6" t="str">
        <f t="shared" si="555"/>
        <v>module=ksib</v>
      </c>
    </row>
    <row r="10901" spans="1:6" ht="30" customHeight="1">
      <c r="A10901" s="3" t="s">
        <v>2</v>
      </c>
      <c r="B10901" s="3" t="s">
        <v>25877</v>
      </c>
      <c r="C10901" s="3" t="s">
        <v>31681</v>
      </c>
      <c r="D10901" s="12" t="s">
        <v>37509</v>
      </c>
      <c r="E10901" s="6" t="str">
        <f t="shared" si="554"/>
        <v>module=jsib</v>
      </c>
      <c r="F10901" s="6" t="str">
        <f t="shared" si="555"/>
        <v>module=ksib</v>
      </c>
    </row>
    <row r="10902" spans="1:6" ht="30" customHeight="1">
      <c r="A10902" s="3" t="s">
        <v>2</v>
      </c>
      <c r="B10902" s="3" t="s">
        <v>25878</v>
      </c>
      <c r="C10902" s="3" t="s">
        <v>31682</v>
      </c>
      <c r="D10902" s="12" t="s">
        <v>37510</v>
      </c>
      <c r="E10902" s="6" t="str">
        <f t="shared" ref="E10902:E10914" si="556">HYPERLINK("http://www.ssc.wisc.edu/wlsresearch/documentation/waves/?wave=capigrad&amp;module=jnvs","module=jnvs")</f>
        <v>module=jnvs</v>
      </c>
      <c r="F10902" s="6" t="str">
        <f t="shared" ref="F10902:F10914" si="557">HYPERLINK("http://www.ssc.wisc.edu/wlsresearch/documentation/waves/?wave=capisib&amp;module=knvs","module=knvs")</f>
        <v>module=knvs</v>
      </c>
    </row>
    <row r="10903" spans="1:6" ht="30" customHeight="1">
      <c r="A10903" s="3" t="s">
        <v>2</v>
      </c>
      <c r="B10903" s="3" t="s">
        <v>25879</v>
      </c>
      <c r="C10903" s="3" t="s">
        <v>31683</v>
      </c>
      <c r="D10903" s="12" t="s">
        <v>37511</v>
      </c>
      <c r="E10903" s="6" t="str">
        <f t="shared" si="556"/>
        <v>module=jnvs</v>
      </c>
      <c r="F10903" s="6" t="str">
        <f t="shared" si="557"/>
        <v>module=knvs</v>
      </c>
    </row>
    <row r="10904" spans="1:6" ht="30" customHeight="1">
      <c r="A10904" s="3" t="s">
        <v>2</v>
      </c>
      <c r="B10904" s="3" t="s">
        <v>25880</v>
      </c>
      <c r="C10904" s="3" t="s">
        <v>31684</v>
      </c>
      <c r="D10904" s="12" t="s">
        <v>37512</v>
      </c>
      <c r="E10904" s="6" t="str">
        <f t="shared" si="556"/>
        <v>module=jnvs</v>
      </c>
      <c r="F10904" s="6" t="str">
        <f t="shared" si="557"/>
        <v>module=knvs</v>
      </c>
    </row>
    <row r="10905" spans="1:6" ht="30" customHeight="1">
      <c r="A10905" s="3" t="s">
        <v>2</v>
      </c>
      <c r="B10905" s="3" t="s">
        <v>25881</v>
      </c>
      <c r="C10905" s="3" t="s">
        <v>31685</v>
      </c>
      <c r="D10905" s="12" t="s">
        <v>37513</v>
      </c>
      <c r="E10905" s="6" t="str">
        <f t="shared" si="556"/>
        <v>module=jnvs</v>
      </c>
      <c r="F10905" s="6" t="str">
        <f t="shared" si="557"/>
        <v>module=knvs</v>
      </c>
    </row>
    <row r="10906" spans="1:6" ht="30" customHeight="1">
      <c r="A10906" s="3" t="s">
        <v>2</v>
      </c>
      <c r="B10906" s="3" t="s">
        <v>25882</v>
      </c>
      <c r="C10906" s="3" t="s">
        <v>31686</v>
      </c>
      <c r="D10906" s="12" t="s">
        <v>37514</v>
      </c>
      <c r="E10906" s="6" t="str">
        <f t="shared" si="556"/>
        <v>module=jnvs</v>
      </c>
      <c r="F10906" s="6" t="str">
        <f t="shared" si="557"/>
        <v>module=knvs</v>
      </c>
    </row>
    <row r="10907" spans="1:6" ht="30" customHeight="1">
      <c r="A10907" s="3" t="s">
        <v>2</v>
      </c>
      <c r="B10907" s="3" t="s">
        <v>25883</v>
      </c>
      <c r="C10907" s="3" t="s">
        <v>31687</v>
      </c>
      <c r="D10907" s="12" t="s">
        <v>37515</v>
      </c>
      <c r="E10907" s="6" t="str">
        <f t="shared" si="556"/>
        <v>module=jnvs</v>
      </c>
      <c r="F10907" s="6" t="str">
        <f t="shared" si="557"/>
        <v>module=knvs</v>
      </c>
    </row>
    <row r="10908" spans="1:6" ht="30" customHeight="1">
      <c r="A10908" s="3" t="s">
        <v>2</v>
      </c>
      <c r="B10908" s="3" t="s">
        <v>25884</v>
      </c>
      <c r="C10908" s="3" t="s">
        <v>31688</v>
      </c>
      <c r="D10908" s="12" t="s">
        <v>37516</v>
      </c>
      <c r="E10908" s="6" t="str">
        <f t="shared" si="556"/>
        <v>module=jnvs</v>
      </c>
      <c r="F10908" s="6" t="str">
        <f t="shared" si="557"/>
        <v>module=knvs</v>
      </c>
    </row>
    <row r="10909" spans="1:6" ht="30" customHeight="1">
      <c r="A10909" s="3" t="s">
        <v>2</v>
      </c>
      <c r="B10909" s="3" t="s">
        <v>25885</v>
      </c>
      <c r="C10909" s="3" t="s">
        <v>31689</v>
      </c>
      <c r="D10909" s="12" t="s">
        <v>37517</v>
      </c>
      <c r="E10909" s="6" t="str">
        <f t="shared" si="556"/>
        <v>module=jnvs</v>
      </c>
      <c r="F10909" s="6" t="str">
        <f t="shared" si="557"/>
        <v>module=knvs</v>
      </c>
    </row>
    <row r="10910" spans="1:6" ht="30" customHeight="1">
      <c r="A10910" s="3" t="s">
        <v>2</v>
      </c>
      <c r="B10910" s="3" t="s">
        <v>25886</v>
      </c>
      <c r="C10910" s="3" t="s">
        <v>31690</v>
      </c>
      <c r="D10910" s="12" t="s">
        <v>37518</v>
      </c>
      <c r="E10910" s="6" t="str">
        <f t="shared" si="556"/>
        <v>module=jnvs</v>
      </c>
      <c r="F10910" s="6" t="str">
        <f t="shared" si="557"/>
        <v>module=knvs</v>
      </c>
    </row>
    <row r="10911" spans="1:6" ht="30" customHeight="1">
      <c r="A10911" s="3" t="s">
        <v>2</v>
      </c>
      <c r="B10911" s="3" t="s">
        <v>25887</v>
      </c>
      <c r="C10911" s="3" t="s">
        <v>31691</v>
      </c>
      <c r="D10911" s="12" t="s">
        <v>37519</v>
      </c>
      <c r="E10911" s="6" t="str">
        <f t="shared" si="556"/>
        <v>module=jnvs</v>
      </c>
      <c r="F10911" s="6" t="str">
        <f t="shared" si="557"/>
        <v>module=knvs</v>
      </c>
    </row>
    <row r="10912" spans="1:6" ht="30" customHeight="1">
      <c r="A10912" s="3" t="s">
        <v>2</v>
      </c>
      <c r="B10912" s="3" t="s">
        <v>25888</v>
      </c>
      <c r="C10912" s="3" t="s">
        <v>31692</v>
      </c>
      <c r="D10912" s="12" t="s">
        <v>37520</v>
      </c>
      <c r="E10912" s="6" t="str">
        <f t="shared" si="556"/>
        <v>module=jnvs</v>
      </c>
      <c r="F10912" s="6" t="str">
        <f t="shared" si="557"/>
        <v>module=knvs</v>
      </c>
    </row>
    <row r="10913" spans="1:6" ht="30" customHeight="1">
      <c r="A10913" s="3" t="s">
        <v>2</v>
      </c>
      <c r="B10913" s="3" t="s">
        <v>25889</v>
      </c>
      <c r="C10913" s="3" t="s">
        <v>31693</v>
      </c>
      <c r="D10913" s="12" t="s">
        <v>37521</v>
      </c>
      <c r="E10913" s="6" t="str">
        <f t="shared" si="556"/>
        <v>module=jnvs</v>
      </c>
      <c r="F10913" s="6" t="str">
        <f t="shared" si="557"/>
        <v>module=knvs</v>
      </c>
    </row>
    <row r="10914" spans="1:6" ht="30" customHeight="1">
      <c r="A10914" s="3" t="s">
        <v>2</v>
      </c>
      <c r="B10914" s="3" t="s">
        <v>25890</v>
      </c>
      <c r="C10914" s="3" t="s">
        <v>31694</v>
      </c>
      <c r="D10914" s="12" t="s">
        <v>37522</v>
      </c>
      <c r="E10914" s="6" t="str">
        <f t="shared" si="556"/>
        <v>module=jnvs</v>
      </c>
      <c r="F10914" s="6" t="str">
        <f t="shared" si="557"/>
        <v>module=knvs</v>
      </c>
    </row>
    <row r="10915" spans="1:6" ht="30" customHeight="1">
      <c r="A10915" s="3" t="s">
        <v>2</v>
      </c>
      <c r="B10915" s="3" t="s">
        <v>25891</v>
      </c>
      <c r="C10915" s="3" t="s">
        <v>31695</v>
      </c>
      <c r="D10915" s="12" t="s">
        <v>37523</v>
      </c>
      <c r="E10915" s="6" t="str">
        <f t="shared" ref="E10915:E10946" si="558">HYPERLINK("http://www.ssc.wisc.edu/wlsresearch/documentation/waves/?wave=capigrad&amp;module=jstof","module=jstof")</f>
        <v>module=jstof</v>
      </c>
      <c r="F10915" s="6" t="str">
        <f t="shared" ref="F10915:F10946" si="559">HYPERLINK("http://www.ssc.wisc.edu/wlsresearch/documentation/waves/?wave=capisib&amp;module=kstof","module=kstof")</f>
        <v>module=kstof</v>
      </c>
    </row>
    <row r="10916" spans="1:6" ht="30" customHeight="1">
      <c r="A10916" s="3" t="s">
        <v>2</v>
      </c>
      <c r="B10916" s="3" t="s">
        <v>25892</v>
      </c>
      <c r="C10916" s="3" t="s">
        <v>31696</v>
      </c>
      <c r="D10916" s="12" t="s">
        <v>37524</v>
      </c>
      <c r="E10916" s="6" t="str">
        <f t="shared" si="558"/>
        <v>module=jstof</v>
      </c>
      <c r="F10916" s="6" t="str">
        <f t="shared" si="559"/>
        <v>module=kstof</v>
      </c>
    </row>
    <row r="10917" spans="1:6" ht="30" customHeight="1">
      <c r="A10917" s="3" t="s">
        <v>2</v>
      </c>
      <c r="B10917" s="3" t="s">
        <v>25893</v>
      </c>
      <c r="C10917" s="3" t="s">
        <v>31697</v>
      </c>
      <c r="D10917" s="12" t="s">
        <v>37525</v>
      </c>
      <c r="E10917" s="6" t="str">
        <f t="shared" si="558"/>
        <v>module=jstof</v>
      </c>
      <c r="F10917" s="6" t="str">
        <f t="shared" si="559"/>
        <v>module=kstof</v>
      </c>
    </row>
    <row r="10918" spans="1:6" ht="30" customHeight="1">
      <c r="A10918" s="3" t="s">
        <v>2</v>
      </c>
      <c r="B10918" s="3" t="s">
        <v>25894</v>
      </c>
      <c r="C10918" s="3" t="s">
        <v>31698</v>
      </c>
      <c r="D10918" s="12" t="s">
        <v>37526</v>
      </c>
      <c r="E10918" s="6" t="str">
        <f t="shared" si="558"/>
        <v>module=jstof</v>
      </c>
      <c r="F10918" s="6" t="str">
        <f t="shared" si="559"/>
        <v>module=kstof</v>
      </c>
    </row>
    <row r="10919" spans="1:6" ht="30" customHeight="1">
      <c r="A10919" s="3" t="s">
        <v>2</v>
      </c>
      <c r="B10919" s="3" t="s">
        <v>25895</v>
      </c>
      <c r="C10919" s="3" t="s">
        <v>31699</v>
      </c>
      <c r="D10919" s="12" t="s">
        <v>37527</v>
      </c>
      <c r="E10919" s="6" t="str">
        <f t="shared" si="558"/>
        <v>module=jstof</v>
      </c>
      <c r="F10919" s="6" t="str">
        <f t="shared" si="559"/>
        <v>module=kstof</v>
      </c>
    </row>
    <row r="10920" spans="1:6" ht="30" customHeight="1">
      <c r="A10920" s="3" t="s">
        <v>2</v>
      </c>
      <c r="B10920" s="3" t="s">
        <v>25896</v>
      </c>
      <c r="C10920" s="3" t="s">
        <v>31700</v>
      </c>
      <c r="D10920" s="12" t="s">
        <v>37528</v>
      </c>
      <c r="E10920" s="6" t="str">
        <f t="shared" si="558"/>
        <v>module=jstof</v>
      </c>
      <c r="F10920" s="6" t="str">
        <f t="shared" si="559"/>
        <v>module=kstof</v>
      </c>
    </row>
    <row r="10921" spans="1:6" ht="30" customHeight="1">
      <c r="A10921" s="3" t="s">
        <v>2</v>
      </c>
      <c r="B10921" s="3" t="s">
        <v>25897</v>
      </c>
      <c r="C10921" s="3" t="s">
        <v>31701</v>
      </c>
      <c r="D10921" s="12" t="s">
        <v>37529</v>
      </c>
      <c r="E10921" s="6" t="str">
        <f t="shared" si="558"/>
        <v>module=jstof</v>
      </c>
      <c r="F10921" s="6" t="str">
        <f t="shared" si="559"/>
        <v>module=kstof</v>
      </c>
    </row>
    <row r="10922" spans="1:6" ht="30" customHeight="1">
      <c r="A10922" s="3" t="s">
        <v>2</v>
      </c>
      <c r="B10922" s="3" t="s">
        <v>25898</v>
      </c>
      <c r="C10922" s="3" t="s">
        <v>31702</v>
      </c>
      <c r="D10922" s="12" t="s">
        <v>37530</v>
      </c>
      <c r="E10922" s="6" t="str">
        <f t="shared" si="558"/>
        <v>module=jstof</v>
      </c>
      <c r="F10922" s="6" t="str">
        <f t="shared" si="559"/>
        <v>module=kstof</v>
      </c>
    </row>
    <row r="10923" spans="1:6" ht="30" customHeight="1">
      <c r="A10923" s="3" t="s">
        <v>2</v>
      </c>
      <c r="B10923" s="3" t="s">
        <v>25899</v>
      </c>
      <c r="C10923" s="3" t="s">
        <v>31703</v>
      </c>
      <c r="D10923" s="12" t="s">
        <v>37531</v>
      </c>
      <c r="E10923" s="6" t="str">
        <f t="shared" si="558"/>
        <v>module=jstof</v>
      </c>
      <c r="F10923" s="6" t="str">
        <f t="shared" si="559"/>
        <v>module=kstof</v>
      </c>
    </row>
    <row r="10924" spans="1:6" ht="30" customHeight="1">
      <c r="A10924" s="3" t="s">
        <v>2</v>
      </c>
      <c r="B10924" s="3" t="s">
        <v>25900</v>
      </c>
      <c r="C10924" s="3" t="s">
        <v>31704</v>
      </c>
      <c r="D10924" s="12" t="s">
        <v>37532</v>
      </c>
      <c r="E10924" s="6" t="str">
        <f t="shared" si="558"/>
        <v>module=jstof</v>
      </c>
      <c r="F10924" s="6" t="str">
        <f t="shared" si="559"/>
        <v>module=kstof</v>
      </c>
    </row>
    <row r="10925" spans="1:6" ht="30" customHeight="1">
      <c r="A10925" s="3" t="s">
        <v>2</v>
      </c>
      <c r="B10925" s="3" t="s">
        <v>25901</v>
      </c>
      <c r="C10925" s="3" t="s">
        <v>31705</v>
      </c>
      <c r="D10925" s="12" t="s">
        <v>37533</v>
      </c>
      <c r="E10925" s="6" t="str">
        <f t="shared" si="558"/>
        <v>module=jstof</v>
      </c>
      <c r="F10925" s="6" t="str">
        <f t="shared" si="559"/>
        <v>module=kstof</v>
      </c>
    </row>
    <row r="10926" spans="1:6" ht="30" customHeight="1">
      <c r="A10926" s="3" t="s">
        <v>2</v>
      </c>
      <c r="B10926" s="3" t="s">
        <v>25902</v>
      </c>
      <c r="C10926" s="3" t="s">
        <v>31706</v>
      </c>
      <c r="D10926" s="12" t="s">
        <v>37534</v>
      </c>
      <c r="E10926" s="6" t="str">
        <f t="shared" si="558"/>
        <v>module=jstof</v>
      </c>
      <c r="F10926" s="6" t="str">
        <f t="shared" si="559"/>
        <v>module=kstof</v>
      </c>
    </row>
    <row r="10927" spans="1:6" ht="30" customHeight="1">
      <c r="A10927" s="3" t="s">
        <v>2</v>
      </c>
      <c r="B10927" s="3" t="s">
        <v>25903</v>
      </c>
      <c r="C10927" s="3" t="s">
        <v>31707</v>
      </c>
      <c r="D10927" s="12" t="s">
        <v>37535</v>
      </c>
      <c r="E10927" s="6" t="str">
        <f t="shared" si="558"/>
        <v>module=jstof</v>
      </c>
      <c r="F10927" s="6" t="str">
        <f t="shared" si="559"/>
        <v>module=kstof</v>
      </c>
    </row>
    <row r="10928" spans="1:6" ht="30" customHeight="1">
      <c r="A10928" s="3" t="s">
        <v>2</v>
      </c>
      <c r="B10928" s="3" t="s">
        <v>25904</v>
      </c>
      <c r="C10928" s="3" t="s">
        <v>31708</v>
      </c>
      <c r="D10928" s="12" t="s">
        <v>37536</v>
      </c>
      <c r="E10928" s="6" t="str">
        <f t="shared" si="558"/>
        <v>module=jstof</v>
      </c>
      <c r="F10928" s="6" t="str">
        <f t="shared" si="559"/>
        <v>module=kstof</v>
      </c>
    </row>
    <row r="10929" spans="1:6" ht="30" customHeight="1">
      <c r="A10929" s="3" t="s">
        <v>2</v>
      </c>
      <c r="B10929" s="3" t="s">
        <v>25905</v>
      </c>
      <c r="C10929" s="3" t="s">
        <v>31709</v>
      </c>
      <c r="D10929" s="12" t="s">
        <v>37537</v>
      </c>
      <c r="E10929" s="6" t="str">
        <f t="shared" si="558"/>
        <v>module=jstof</v>
      </c>
      <c r="F10929" s="6" t="str">
        <f t="shared" si="559"/>
        <v>module=kstof</v>
      </c>
    </row>
    <row r="10930" spans="1:6" ht="30" customHeight="1">
      <c r="A10930" s="3" t="s">
        <v>2</v>
      </c>
      <c r="B10930" s="3" t="s">
        <v>25906</v>
      </c>
      <c r="C10930" s="3" t="s">
        <v>31710</v>
      </c>
      <c r="D10930" s="12" t="s">
        <v>37538</v>
      </c>
      <c r="E10930" s="6" t="str">
        <f t="shared" si="558"/>
        <v>module=jstof</v>
      </c>
      <c r="F10930" s="6" t="str">
        <f t="shared" si="559"/>
        <v>module=kstof</v>
      </c>
    </row>
    <row r="10931" spans="1:6" ht="30" customHeight="1">
      <c r="A10931" s="3" t="s">
        <v>2</v>
      </c>
      <c r="B10931" s="3" t="s">
        <v>25907</v>
      </c>
      <c r="C10931" s="3" t="s">
        <v>31711</v>
      </c>
      <c r="D10931" s="12" t="s">
        <v>37539</v>
      </c>
      <c r="E10931" s="6" t="str">
        <f t="shared" si="558"/>
        <v>module=jstof</v>
      </c>
      <c r="F10931" s="6" t="str">
        <f t="shared" si="559"/>
        <v>module=kstof</v>
      </c>
    </row>
    <row r="10932" spans="1:6" ht="30" customHeight="1">
      <c r="A10932" s="3" t="s">
        <v>2</v>
      </c>
      <c r="B10932" s="3" t="s">
        <v>25908</v>
      </c>
      <c r="C10932" s="3" t="s">
        <v>31712</v>
      </c>
      <c r="D10932" s="12" t="s">
        <v>37540</v>
      </c>
      <c r="E10932" s="6" t="str">
        <f t="shared" si="558"/>
        <v>module=jstof</v>
      </c>
      <c r="F10932" s="6" t="str">
        <f t="shared" si="559"/>
        <v>module=kstof</v>
      </c>
    </row>
    <row r="10933" spans="1:6" ht="30" customHeight="1">
      <c r="A10933" s="3" t="s">
        <v>2</v>
      </c>
      <c r="B10933" s="3" t="s">
        <v>25909</v>
      </c>
      <c r="C10933" s="3" t="s">
        <v>31713</v>
      </c>
      <c r="D10933" s="12" t="s">
        <v>37541</v>
      </c>
      <c r="E10933" s="6" t="str">
        <f t="shared" si="558"/>
        <v>module=jstof</v>
      </c>
      <c r="F10933" s="6" t="str">
        <f t="shared" si="559"/>
        <v>module=kstof</v>
      </c>
    </row>
    <row r="10934" spans="1:6" ht="30" customHeight="1">
      <c r="A10934" s="3" t="s">
        <v>2</v>
      </c>
      <c r="B10934" s="3" t="s">
        <v>25910</v>
      </c>
      <c r="C10934" s="3" t="s">
        <v>31714</v>
      </c>
      <c r="D10934" s="12" t="s">
        <v>37542</v>
      </c>
      <c r="E10934" s="6" t="str">
        <f t="shared" si="558"/>
        <v>module=jstof</v>
      </c>
      <c r="F10934" s="6" t="str">
        <f t="shared" si="559"/>
        <v>module=kstof</v>
      </c>
    </row>
    <row r="10935" spans="1:6" ht="30" customHeight="1">
      <c r="A10935" s="3" t="s">
        <v>2</v>
      </c>
      <c r="B10935" s="3" t="s">
        <v>25911</v>
      </c>
      <c r="C10935" s="3" t="s">
        <v>31715</v>
      </c>
      <c r="D10935" s="12" t="s">
        <v>37543</v>
      </c>
      <c r="E10935" s="6" t="str">
        <f t="shared" si="558"/>
        <v>module=jstof</v>
      </c>
      <c r="F10935" s="6" t="str">
        <f t="shared" si="559"/>
        <v>module=kstof</v>
      </c>
    </row>
    <row r="10936" spans="1:6" ht="30" customHeight="1">
      <c r="A10936" s="3" t="s">
        <v>2</v>
      </c>
      <c r="B10936" s="3" t="s">
        <v>25912</v>
      </c>
      <c r="C10936" s="3" t="s">
        <v>31716</v>
      </c>
      <c r="D10936" s="12" t="s">
        <v>37544</v>
      </c>
      <c r="E10936" s="6" t="str">
        <f t="shared" si="558"/>
        <v>module=jstof</v>
      </c>
      <c r="F10936" s="6" t="str">
        <f t="shared" si="559"/>
        <v>module=kstof</v>
      </c>
    </row>
    <row r="10937" spans="1:6" ht="30" customHeight="1">
      <c r="A10937" s="3" t="s">
        <v>2</v>
      </c>
      <c r="B10937" s="3" t="s">
        <v>25913</v>
      </c>
      <c r="C10937" s="3" t="s">
        <v>31717</v>
      </c>
      <c r="D10937" s="12" t="s">
        <v>37545</v>
      </c>
      <c r="E10937" s="6" t="str">
        <f t="shared" si="558"/>
        <v>module=jstof</v>
      </c>
      <c r="F10937" s="6" t="str">
        <f t="shared" si="559"/>
        <v>module=kstof</v>
      </c>
    </row>
    <row r="10938" spans="1:6" ht="30" customHeight="1">
      <c r="A10938" s="3" t="s">
        <v>2</v>
      </c>
      <c r="B10938" s="3" t="s">
        <v>25914</v>
      </c>
      <c r="C10938" s="3" t="s">
        <v>31718</v>
      </c>
      <c r="D10938" s="12" t="s">
        <v>37546</v>
      </c>
      <c r="E10938" s="6" t="str">
        <f t="shared" si="558"/>
        <v>module=jstof</v>
      </c>
      <c r="F10938" s="6" t="str">
        <f t="shared" si="559"/>
        <v>module=kstof</v>
      </c>
    </row>
    <row r="10939" spans="1:6" ht="30" customHeight="1">
      <c r="A10939" s="3" t="s">
        <v>2</v>
      </c>
      <c r="B10939" s="3" t="s">
        <v>25915</v>
      </c>
      <c r="C10939" s="3" t="s">
        <v>31719</v>
      </c>
      <c r="D10939" s="12" t="s">
        <v>37547</v>
      </c>
      <c r="E10939" s="6" t="str">
        <f t="shared" si="558"/>
        <v>module=jstof</v>
      </c>
      <c r="F10939" s="6" t="str">
        <f t="shared" si="559"/>
        <v>module=kstof</v>
      </c>
    </row>
    <row r="10940" spans="1:6" ht="30" customHeight="1">
      <c r="A10940" s="3" t="s">
        <v>2</v>
      </c>
      <c r="B10940" s="3" t="s">
        <v>25916</v>
      </c>
      <c r="C10940" s="3" t="s">
        <v>31720</v>
      </c>
      <c r="D10940" s="12" t="s">
        <v>37548</v>
      </c>
      <c r="E10940" s="6" t="str">
        <f t="shared" si="558"/>
        <v>module=jstof</v>
      </c>
      <c r="F10940" s="6" t="str">
        <f t="shared" si="559"/>
        <v>module=kstof</v>
      </c>
    </row>
    <row r="10941" spans="1:6" ht="30" customHeight="1">
      <c r="A10941" s="3" t="s">
        <v>2</v>
      </c>
      <c r="B10941" s="3" t="s">
        <v>25917</v>
      </c>
      <c r="C10941" s="3" t="s">
        <v>31721</v>
      </c>
      <c r="D10941" s="12" t="s">
        <v>37549</v>
      </c>
      <c r="E10941" s="6" t="str">
        <f t="shared" si="558"/>
        <v>module=jstof</v>
      </c>
      <c r="F10941" s="6" t="str">
        <f t="shared" si="559"/>
        <v>module=kstof</v>
      </c>
    </row>
    <row r="10942" spans="1:6" ht="30" customHeight="1">
      <c r="A10942" s="3" t="s">
        <v>2</v>
      </c>
      <c r="B10942" s="3" t="s">
        <v>25918</v>
      </c>
      <c r="C10942" s="3" t="s">
        <v>31722</v>
      </c>
      <c r="D10942" s="12" t="s">
        <v>37550</v>
      </c>
      <c r="E10942" s="6" t="str">
        <f t="shared" si="558"/>
        <v>module=jstof</v>
      </c>
      <c r="F10942" s="6" t="str">
        <f t="shared" si="559"/>
        <v>module=kstof</v>
      </c>
    </row>
    <row r="10943" spans="1:6" ht="30" customHeight="1">
      <c r="A10943" s="3" t="s">
        <v>2</v>
      </c>
      <c r="B10943" s="3" t="s">
        <v>25919</v>
      </c>
      <c r="C10943" s="3" t="s">
        <v>31723</v>
      </c>
      <c r="D10943" s="12" t="s">
        <v>37551</v>
      </c>
      <c r="E10943" s="6" t="str">
        <f t="shared" si="558"/>
        <v>module=jstof</v>
      </c>
      <c r="F10943" s="6" t="str">
        <f t="shared" si="559"/>
        <v>module=kstof</v>
      </c>
    </row>
    <row r="10944" spans="1:6" ht="30" customHeight="1">
      <c r="A10944" s="3" t="s">
        <v>2</v>
      </c>
      <c r="B10944" s="3" t="s">
        <v>25920</v>
      </c>
      <c r="C10944" s="3" t="s">
        <v>31724</v>
      </c>
      <c r="D10944" s="12" t="s">
        <v>37552</v>
      </c>
      <c r="E10944" s="6" t="str">
        <f t="shared" si="558"/>
        <v>module=jstof</v>
      </c>
      <c r="F10944" s="6" t="str">
        <f t="shared" si="559"/>
        <v>module=kstof</v>
      </c>
    </row>
    <row r="10945" spans="1:6" ht="30" customHeight="1">
      <c r="A10945" s="3" t="s">
        <v>2</v>
      </c>
      <c r="B10945" s="3" t="s">
        <v>25921</v>
      </c>
      <c r="C10945" s="3" t="s">
        <v>31725</v>
      </c>
      <c r="D10945" s="12" t="s">
        <v>37553</v>
      </c>
      <c r="E10945" s="6" t="str">
        <f t="shared" si="558"/>
        <v>module=jstof</v>
      </c>
      <c r="F10945" s="6" t="str">
        <f t="shared" si="559"/>
        <v>module=kstof</v>
      </c>
    </row>
    <row r="10946" spans="1:6" ht="30" customHeight="1">
      <c r="A10946" s="3" t="s">
        <v>2</v>
      </c>
      <c r="B10946" s="3" t="s">
        <v>25922</v>
      </c>
      <c r="C10946" s="3" t="s">
        <v>31726</v>
      </c>
      <c r="D10946" s="12" t="s">
        <v>37554</v>
      </c>
      <c r="E10946" s="6" t="str">
        <f t="shared" si="558"/>
        <v>module=jstof</v>
      </c>
      <c r="F10946" s="6" t="str">
        <f t="shared" si="559"/>
        <v>module=kstof</v>
      </c>
    </row>
    <row r="10947" spans="1:6" ht="30" customHeight="1">
      <c r="A10947" s="3" t="s">
        <v>2</v>
      </c>
      <c r="B10947" s="3" t="s">
        <v>25923</v>
      </c>
      <c r="C10947" s="3" t="s">
        <v>31727</v>
      </c>
      <c r="D10947" s="12" t="s">
        <v>37555</v>
      </c>
      <c r="E10947" s="6" t="str">
        <f t="shared" ref="E10947:E10978" si="560">HYPERLINK("http://www.ssc.wisc.edu/wlsresearch/documentation/waves/?wave=capigrad&amp;module=jstof","module=jstof")</f>
        <v>module=jstof</v>
      </c>
      <c r="F10947" s="6" t="str">
        <f t="shared" ref="F10947:F10978" si="561">HYPERLINK("http://www.ssc.wisc.edu/wlsresearch/documentation/waves/?wave=capisib&amp;module=kstof","module=kstof")</f>
        <v>module=kstof</v>
      </c>
    </row>
    <row r="10948" spans="1:6" ht="30" customHeight="1">
      <c r="A10948" s="3" t="s">
        <v>2</v>
      </c>
      <c r="B10948" s="3" t="s">
        <v>25924</v>
      </c>
      <c r="C10948" s="3" t="s">
        <v>31728</v>
      </c>
      <c r="D10948" s="12" t="s">
        <v>37556</v>
      </c>
      <c r="E10948" s="6" t="str">
        <f t="shared" si="560"/>
        <v>module=jstof</v>
      </c>
      <c r="F10948" s="6" t="str">
        <f t="shared" si="561"/>
        <v>module=kstof</v>
      </c>
    </row>
    <row r="10949" spans="1:6" ht="30" customHeight="1">
      <c r="A10949" s="3" t="s">
        <v>2</v>
      </c>
      <c r="B10949" s="3" t="s">
        <v>25925</v>
      </c>
      <c r="C10949" s="3" t="s">
        <v>31729</v>
      </c>
      <c r="D10949" s="12" t="s">
        <v>37557</v>
      </c>
      <c r="E10949" s="6" t="str">
        <f t="shared" si="560"/>
        <v>module=jstof</v>
      </c>
      <c r="F10949" s="6" t="str">
        <f t="shared" si="561"/>
        <v>module=kstof</v>
      </c>
    </row>
    <row r="10950" spans="1:6" ht="30" customHeight="1">
      <c r="A10950" s="3" t="s">
        <v>2</v>
      </c>
      <c r="B10950" s="3" t="s">
        <v>25926</v>
      </c>
      <c r="C10950" s="3" t="s">
        <v>31730</v>
      </c>
      <c r="D10950" s="12" t="s">
        <v>37558</v>
      </c>
      <c r="E10950" s="6" t="str">
        <f t="shared" si="560"/>
        <v>module=jstof</v>
      </c>
      <c r="F10950" s="6" t="str">
        <f t="shared" si="561"/>
        <v>module=kstof</v>
      </c>
    </row>
    <row r="10951" spans="1:6" ht="30" customHeight="1">
      <c r="A10951" s="3" t="s">
        <v>2</v>
      </c>
      <c r="B10951" s="3" t="s">
        <v>25927</v>
      </c>
      <c r="C10951" s="3" t="s">
        <v>31731</v>
      </c>
      <c r="D10951" s="12" t="s">
        <v>37559</v>
      </c>
      <c r="E10951" s="6" t="str">
        <f t="shared" si="560"/>
        <v>module=jstof</v>
      </c>
      <c r="F10951" s="6" t="str">
        <f t="shared" si="561"/>
        <v>module=kstof</v>
      </c>
    </row>
    <row r="10952" spans="1:6" ht="30" customHeight="1">
      <c r="A10952" s="3" t="s">
        <v>2</v>
      </c>
      <c r="B10952" s="3" t="s">
        <v>25928</v>
      </c>
      <c r="C10952" s="3" t="s">
        <v>31732</v>
      </c>
      <c r="D10952" s="12" t="s">
        <v>37560</v>
      </c>
      <c r="E10952" s="6" t="str">
        <f t="shared" si="560"/>
        <v>module=jstof</v>
      </c>
      <c r="F10952" s="6" t="str">
        <f t="shared" si="561"/>
        <v>module=kstof</v>
      </c>
    </row>
    <row r="10953" spans="1:6" ht="30" customHeight="1">
      <c r="A10953" s="3" t="s">
        <v>2</v>
      </c>
      <c r="B10953" s="3" t="s">
        <v>25929</v>
      </c>
      <c r="C10953" s="3" t="s">
        <v>31733</v>
      </c>
      <c r="D10953" s="12" t="s">
        <v>37561</v>
      </c>
      <c r="E10953" s="6" t="str">
        <f t="shared" si="560"/>
        <v>module=jstof</v>
      </c>
      <c r="F10953" s="6" t="str">
        <f t="shared" si="561"/>
        <v>module=kstof</v>
      </c>
    </row>
    <row r="10954" spans="1:6" ht="30" customHeight="1">
      <c r="A10954" s="3" t="s">
        <v>2</v>
      </c>
      <c r="B10954" s="3" t="s">
        <v>25930</v>
      </c>
      <c r="C10954" s="3" t="s">
        <v>31734</v>
      </c>
      <c r="D10954" s="12" t="s">
        <v>37562</v>
      </c>
      <c r="E10954" s="6" t="str">
        <f t="shared" si="560"/>
        <v>module=jstof</v>
      </c>
      <c r="F10954" s="6" t="str">
        <f t="shared" si="561"/>
        <v>module=kstof</v>
      </c>
    </row>
    <row r="10955" spans="1:6" ht="30" customHeight="1">
      <c r="A10955" s="3" t="s">
        <v>2</v>
      </c>
      <c r="B10955" s="3" t="s">
        <v>25931</v>
      </c>
      <c r="C10955" s="3" t="s">
        <v>31735</v>
      </c>
      <c r="D10955" s="12" t="s">
        <v>37563</v>
      </c>
      <c r="E10955" s="6" t="str">
        <f t="shared" si="560"/>
        <v>module=jstof</v>
      </c>
      <c r="F10955" s="6" t="str">
        <f t="shared" si="561"/>
        <v>module=kstof</v>
      </c>
    </row>
    <row r="10956" spans="1:6" ht="30" customHeight="1">
      <c r="A10956" s="3" t="s">
        <v>2</v>
      </c>
      <c r="B10956" s="3" t="s">
        <v>25932</v>
      </c>
      <c r="C10956" s="3" t="s">
        <v>31736</v>
      </c>
      <c r="D10956" s="12" t="s">
        <v>37564</v>
      </c>
      <c r="E10956" s="6" t="str">
        <f t="shared" si="560"/>
        <v>module=jstof</v>
      </c>
      <c r="F10956" s="6" t="str">
        <f t="shared" si="561"/>
        <v>module=kstof</v>
      </c>
    </row>
    <row r="10957" spans="1:6" ht="30" customHeight="1">
      <c r="A10957" s="3" t="s">
        <v>2</v>
      </c>
      <c r="B10957" s="3" t="s">
        <v>25933</v>
      </c>
      <c r="C10957" s="3" t="s">
        <v>31737</v>
      </c>
      <c r="D10957" s="12" t="s">
        <v>37565</v>
      </c>
      <c r="E10957" s="6" t="str">
        <f t="shared" si="560"/>
        <v>module=jstof</v>
      </c>
      <c r="F10957" s="6" t="str">
        <f t="shared" si="561"/>
        <v>module=kstof</v>
      </c>
    </row>
    <row r="10958" spans="1:6" ht="30" customHeight="1">
      <c r="A10958" s="3" t="s">
        <v>2</v>
      </c>
      <c r="B10958" s="3" t="s">
        <v>25934</v>
      </c>
      <c r="C10958" s="3" t="s">
        <v>31738</v>
      </c>
      <c r="D10958" s="12" t="s">
        <v>37566</v>
      </c>
      <c r="E10958" s="6" t="str">
        <f t="shared" si="560"/>
        <v>module=jstof</v>
      </c>
      <c r="F10958" s="6" t="str">
        <f t="shared" si="561"/>
        <v>module=kstof</v>
      </c>
    </row>
    <row r="10959" spans="1:6" ht="30" customHeight="1">
      <c r="A10959" s="3" t="s">
        <v>2</v>
      </c>
      <c r="B10959" s="3" t="s">
        <v>25935</v>
      </c>
      <c r="C10959" s="3" t="s">
        <v>31739</v>
      </c>
      <c r="D10959" s="12" t="s">
        <v>37567</v>
      </c>
      <c r="E10959" s="6" t="str">
        <f t="shared" si="560"/>
        <v>module=jstof</v>
      </c>
      <c r="F10959" s="6" t="str">
        <f t="shared" si="561"/>
        <v>module=kstof</v>
      </c>
    </row>
    <row r="10960" spans="1:6" ht="30" customHeight="1">
      <c r="A10960" s="3" t="s">
        <v>2</v>
      </c>
      <c r="B10960" s="3" t="s">
        <v>25936</v>
      </c>
      <c r="C10960" s="3" t="s">
        <v>31740</v>
      </c>
      <c r="D10960" s="12" t="s">
        <v>37568</v>
      </c>
      <c r="E10960" s="6" t="str">
        <f t="shared" si="560"/>
        <v>module=jstof</v>
      </c>
      <c r="F10960" s="6" t="str">
        <f t="shared" si="561"/>
        <v>module=kstof</v>
      </c>
    </row>
    <row r="10961" spans="1:6" ht="30" customHeight="1">
      <c r="A10961" s="3" t="s">
        <v>2</v>
      </c>
      <c r="B10961" s="3" t="s">
        <v>25937</v>
      </c>
      <c r="C10961" s="3" t="s">
        <v>31741</v>
      </c>
      <c r="D10961" s="12" t="s">
        <v>37569</v>
      </c>
      <c r="E10961" s="6" t="str">
        <f t="shared" si="560"/>
        <v>module=jstof</v>
      </c>
      <c r="F10961" s="6" t="str">
        <f t="shared" si="561"/>
        <v>module=kstof</v>
      </c>
    </row>
    <row r="10962" spans="1:6" ht="30" customHeight="1">
      <c r="A10962" s="3" t="s">
        <v>2</v>
      </c>
      <c r="B10962" s="3" t="s">
        <v>25938</v>
      </c>
      <c r="C10962" s="3" t="s">
        <v>31742</v>
      </c>
      <c r="D10962" s="12" t="s">
        <v>37570</v>
      </c>
      <c r="E10962" s="6" t="str">
        <f t="shared" si="560"/>
        <v>module=jstof</v>
      </c>
      <c r="F10962" s="6" t="str">
        <f t="shared" si="561"/>
        <v>module=kstof</v>
      </c>
    </row>
    <row r="10963" spans="1:6" ht="30" customHeight="1">
      <c r="A10963" s="3" t="s">
        <v>2</v>
      </c>
      <c r="B10963" s="3" t="s">
        <v>25939</v>
      </c>
      <c r="C10963" s="3" t="s">
        <v>31743</v>
      </c>
      <c r="D10963" s="12" t="s">
        <v>37571</v>
      </c>
      <c r="E10963" s="6" t="str">
        <f t="shared" si="560"/>
        <v>module=jstof</v>
      </c>
      <c r="F10963" s="6" t="str">
        <f t="shared" si="561"/>
        <v>module=kstof</v>
      </c>
    </row>
    <row r="10964" spans="1:6" ht="30" customHeight="1">
      <c r="A10964" s="3" t="s">
        <v>2</v>
      </c>
      <c r="B10964" s="3" t="s">
        <v>25940</v>
      </c>
      <c r="C10964" s="3" t="s">
        <v>31744</v>
      </c>
      <c r="D10964" s="12" t="s">
        <v>37572</v>
      </c>
      <c r="E10964" s="6" t="str">
        <f t="shared" si="560"/>
        <v>module=jstof</v>
      </c>
      <c r="F10964" s="6" t="str">
        <f t="shared" si="561"/>
        <v>module=kstof</v>
      </c>
    </row>
    <row r="10965" spans="1:6" ht="30" customHeight="1">
      <c r="A10965" s="3" t="s">
        <v>2</v>
      </c>
      <c r="B10965" s="3" t="s">
        <v>25941</v>
      </c>
      <c r="C10965" s="3" t="s">
        <v>31745</v>
      </c>
      <c r="D10965" s="12" t="s">
        <v>37573</v>
      </c>
      <c r="E10965" s="6" t="str">
        <f t="shared" si="560"/>
        <v>module=jstof</v>
      </c>
      <c r="F10965" s="6" t="str">
        <f t="shared" si="561"/>
        <v>module=kstof</v>
      </c>
    </row>
    <row r="10966" spans="1:6" ht="30" customHeight="1">
      <c r="A10966" s="3" t="s">
        <v>2</v>
      </c>
      <c r="B10966" s="3" t="s">
        <v>25942</v>
      </c>
      <c r="C10966" s="3" t="s">
        <v>31746</v>
      </c>
      <c r="D10966" s="12" t="s">
        <v>37574</v>
      </c>
      <c r="E10966" s="6" t="str">
        <f t="shared" si="560"/>
        <v>module=jstof</v>
      </c>
      <c r="F10966" s="6" t="str">
        <f t="shared" si="561"/>
        <v>module=kstof</v>
      </c>
    </row>
    <row r="10967" spans="1:6" ht="30" customHeight="1">
      <c r="A10967" s="3" t="s">
        <v>2</v>
      </c>
      <c r="B10967" s="3" t="s">
        <v>25943</v>
      </c>
      <c r="C10967" s="3" t="s">
        <v>31747</v>
      </c>
      <c r="D10967" s="12" t="s">
        <v>37575</v>
      </c>
      <c r="E10967" s="6" t="str">
        <f t="shared" si="560"/>
        <v>module=jstof</v>
      </c>
      <c r="F10967" s="6" t="str">
        <f t="shared" si="561"/>
        <v>module=kstof</v>
      </c>
    </row>
    <row r="10968" spans="1:6" ht="30" customHeight="1">
      <c r="A10968" s="3" t="s">
        <v>2</v>
      </c>
      <c r="B10968" s="3" t="s">
        <v>25944</v>
      </c>
      <c r="C10968" s="3" t="s">
        <v>31748</v>
      </c>
      <c r="D10968" s="12" t="s">
        <v>37576</v>
      </c>
      <c r="E10968" s="6" t="str">
        <f t="shared" si="560"/>
        <v>module=jstof</v>
      </c>
      <c r="F10968" s="6" t="str">
        <f t="shared" si="561"/>
        <v>module=kstof</v>
      </c>
    </row>
    <row r="10969" spans="1:6" ht="30" customHeight="1">
      <c r="A10969" s="3" t="s">
        <v>2</v>
      </c>
      <c r="B10969" s="3" t="s">
        <v>25945</v>
      </c>
      <c r="C10969" s="3" t="s">
        <v>31749</v>
      </c>
      <c r="D10969" s="12" t="s">
        <v>37577</v>
      </c>
      <c r="E10969" s="6" t="str">
        <f t="shared" si="560"/>
        <v>module=jstof</v>
      </c>
      <c r="F10969" s="6" t="str">
        <f t="shared" si="561"/>
        <v>module=kstof</v>
      </c>
    </row>
    <row r="10970" spans="1:6" ht="30" customHeight="1">
      <c r="A10970" s="3" t="s">
        <v>2</v>
      </c>
      <c r="B10970" s="3" t="s">
        <v>25946</v>
      </c>
      <c r="C10970" s="3" t="s">
        <v>31750</v>
      </c>
      <c r="D10970" s="12" t="s">
        <v>37578</v>
      </c>
      <c r="E10970" s="6" t="str">
        <f t="shared" si="560"/>
        <v>module=jstof</v>
      </c>
      <c r="F10970" s="6" t="str">
        <f t="shared" si="561"/>
        <v>module=kstof</v>
      </c>
    </row>
    <row r="10971" spans="1:6" ht="30" customHeight="1">
      <c r="A10971" s="3" t="s">
        <v>2</v>
      </c>
      <c r="B10971" s="3" t="s">
        <v>25947</v>
      </c>
      <c r="C10971" s="3" t="s">
        <v>31751</v>
      </c>
      <c r="D10971" s="12" t="s">
        <v>37579</v>
      </c>
      <c r="E10971" s="6" t="str">
        <f t="shared" si="560"/>
        <v>module=jstof</v>
      </c>
      <c r="F10971" s="6" t="str">
        <f t="shared" si="561"/>
        <v>module=kstof</v>
      </c>
    </row>
    <row r="10972" spans="1:6" ht="30" customHeight="1">
      <c r="A10972" s="3" t="s">
        <v>2</v>
      </c>
      <c r="B10972" s="3" t="s">
        <v>25948</v>
      </c>
      <c r="C10972" s="3" t="s">
        <v>31752</v>
      </c>
      <c r="D10972" s="12" t="s">
        <v>37580</v>
      </c>
      <c r="E10972" s="6" t="str">
        <f t="shared" si="560"/>
        <v>module=jstof</v>
      </c>
      <c r="F10972" s="6" t="str">
        <f t="shared" si="561"/>
        <v>module=kstof</v>
      </c>
    </row>
    <row r="10973" spans="1:6" ht="30" customHeight="1">
      <c r="A10973" s="3" t="s">
        <v>2</v>
      </c>
      <c r="B10973" s="3" t="s">
        <v>25949</v>
      </c>
      <c r="C10973" s="3" t="s">
        <v>31753</v>
      </c>
      <c r="D10973" s="12" t="s">
        <v>37581</v>
      </c>
      <c r="E10973" s="6" t="str">
        <f t="shared" si="560"/>
        <v>module=jstof</v>
      </c>
      <c r="F10973" s="6" t="str">
        <f t="shared" si="561"/>
        <v>module=kstof</v>
      </c>
    </row>
    <row r="10974" spans="1:6" ht="30" customHeight="1">
      <c r="A10974" s="3" t="s">
        <v>2</v>
      </c>
      <c r="B10974" s="3" t="s">
        <v>25950</v>
      </c>
      <c r="C10974" s="3" t="s">
        <v>31754</v>
      </c>
      <c r="D10974" s="12" t="s">
        <v>37582</v>
      </c>
      <c r="E10974" s="6" t="str">
        <f t="shared" si="560"/>
        <v>module=jstof</v>
      </c>
      <c r="F10974" s="6" t="str">
        <f t="shared" si="561"/>
        <v>module=kstof</v>
      </c>
    </row>
    <row r="10975" spans="1:6" ht="30" customHeight="1">
      <c r="A10975" s="3" t="s">
        <v>2</v>
      </c>
      <c r="B10975" s="3" t="s">
        <v>25951</v>
      </c>
      <c r="C10975" s="3" t="s">
        <v>31755</v>
      </c>
      <c r="D10975" s="12" t="s">
        <v>37583</v>
      </c>
      <c r="E10975" s="6" t="str">
        <f t="shared" si="560"/>
        <v>module=jstof</v>
      </c>
      <c r="F10975" s="6" t="str">
        <f t="shared" si="561"/>
        <v>module=kstof</v>
      </c>
    </row>
    <row r="10976" spans="1:6" ht="30" customHeight="1">
      <c r="A10976" s="3" t="s">
        <v>2</v>
      </c>
      <c r="B10976" s="3" t="s">
        <v>25952</v>
      </c>
      <c r="C10976" s="3" t="s">
        <v>31756</v>
      </c>
      <c r="D10976" s="12" t="s">
        <v>37584</v>
      </c>
      <c r="E10976" s="6" t="str">
        <f t="shared" si="560"/>
        <v>module=jstof</v>
      </c>
      <c r="F10976" s="6" t="str">
        <f t="shared" si="561"/>
        <v>module=kstof</v>
      </c>
    </row>
    <row r="10977" spans="1:6" ht="30" customHeight="1">
      <c r="A10977" s="3" t="s">
        <v>2</v>
      </c>
      <c r="B10977" s="3" t="s">
        <v>25953</v>
      </c>
      <c r="C10977" s="3" t="s">
        <v>31757</v>
      </c>
      <c r="D10977" s="12" t="s">
        <v>37585</v>
      </c>
      <c r="E10977" s="6" t="str">
        <f t="shared" si="560"/>
        <v>module=jstof</v>
      </c>
      <c r="F10977" s="6" t="str">
        <f t="shared" si="561"/>
        <v>module=kstof</v>
      </c>
    </row>
    <row r="10978" spans="1:6" ht="30" customHeight="1">
      <c r="A10978" s="3" t="s">
        <v>2</v>
      </c>
      <c r="B10978" s="3" t="s">
        <v>25954</v>
      </c>
      <c r="C10978" s="3" t="s">
        <v>31758</v>
      </c>
      <c r="D10978" s="12" t="s">
        <v>37586</v>
      </c>
      <c r="E10978" s="6" t="str">
        <f t="shared" si="560"/>
        <v>module=jstof</v>
      </c>
      <c r="F10978" s="6" t="str">
        <f t="shared" si="561"/>
        <v>module=kstof</v>
      </c>
    </row>
    <row r="10979" spans="1:6" ht="30" customHeight="1">
      <c r="A10979" s="3" t="s">
        <v>2</v>
      </c>
      <c r="B10979" s="3" t="s">
        <v>25955</v>
      </c>
      <c r="C10979" s="3" t="s">
        <v>31759</v>
      </c>
      <c r="D10979" s="12" t="s">
        <v>37587</v>
      </c>
      <c r="E10979" s="6" t="str">
        <f t="shared" ref="E10979:E10993" si="562">HYPERLINK("http://www.ssc.wisc.edu/wlsresearch/documentation/waves/?wave=capigrad&amp;module=jstof","module=jstof")</f>
        <v>module=jstof</v>
      </c>
      <c r="F10979" s="6" t="str">
        <f t="shared" ref="F10979:F10993" si="563">HYPERLINK("http://www.ssc.wisc.edu/wlsresearch/documentation/waves/?wave=capisib&amp;module=kstof","module=kstof")</f>
        <v>module=kstof</v>
      </c>
    </row>
    <row r="10980" spans="1:6" ht="30" customHeight="1">
      <c r="A10980" s="3" t="s">
        <v>2</v>
      </c>
      <c r="B10980" s="3" t="s">
        <v>25956</v>
      </c>
      <c r="C10980" s="3" t="s">
        <v>31760</v>
      </c>
      <c r="D10980" s="12" t="s">
        <v>37588</v>
      </c>
      <c r="E10980" s="6" t="str">
        <f t="shared" si="562"/>
        <v>module=jstof</v>
      </c>
      <c r="F10980" s="6" t="str">
        <f t="shared" si="563"/>
        <v>module=kstof</v>
      </c>
    </row>
    <row r="10981" spans="1:6" ht="30" customHeight="1">
      <c r="A10981" s="3" t="s">
        <v>2</v>
      </c>
      <c r="B10981" s="3" t="s">
        <v>25957</v>
      </c>
      <c r="C10981" s="3" t="s">
        <v>31761</v>
      </c>
      <c r="D10981" s="12" t="s">
        <v>37589</v>
      </c>
      <c r="E10981" s="6" t="str">
        <f t="shared" si="562"/>
        <v>module=jstof</v>
      </c>
      <c r="F10981" s="6" t="str">
        <f t="shared" si="563"/>
        <v>module=kstof</v>
      </c>
    </row>
    <row r="10982" spans="1:6" ht="30" customHeight="1">
      <c r="A10982" s="3" t="s">
        <v>2</v>
      </c>
      <c r="B10982" s="3" t="s">
        <v>25958</v>
      </c>
      <c r="C10982" s="3" t="s">
        <v>31762</v>
      </c>
      <c r="D10982" s="12" t="s">
        <v>37590</v>
      </c>
      <c r="E10982" s="6" t="str">
        <f t="shared" si="562"/>
        <v>module=jstof</v>
      </c>
      <c r="F10982" s="6" t="str">
        <f t="shared" si="563"/>
        <v>module=kstof</v>
      </c>
    </row>
    <row r="10983" spans="1:6" ht="30" customHeight="1">
      <c r="A10983" s="3" t="s">
        <v>2</v>
      </c>
      <c r="B10983" s="3" t="s">
        <v>25959</v>
      </c>
      <c r="C10983" s="3" t="s">
        <v>31763</v>
      </c>
      <c r="D10983" s="12" t="s">
        <v>37591</v>
      </c>
      <c r="E10983" s="6" t="str">
        <f t="shared" si="562"/>
        <v>module=jstof</v>
      </c>
      <c r="F10983" s="6" t="str">
        <f t="shared" si="563"/>
        <v>module=kstof</v>
      </c>
    </row>
    <row r="10984" spans="1:6" ht="30" customHeight="1">
      <c r="A10984" s="3" t="s">
        <v>2</v>
      </c>
      <c r="B10984" s="3" t="s">
        <v>25960</v>
      </c>
      <c r="C10984" s="3" t="s">
        <v>31764</v>
      </c>
      <c r="D10984" s="12" t="s">
        <v>37592</v>
      </c>
      <c r="E10984" s="6" t="str">
        <f t="shared" si="562"/>
        <v>module=jstof</v>
      </c>
      <c r="F10984" s="6" t="str">
        <f t="shared" si="563"/>
        <v>module=kstof</v>
      </c>
    </row>
    <row r="10985" spans="1:6" ht="30" customHeight="1">
      <c r="A10985" s="3" t="s">
        <v>2</v>
      </c>
      <c r="B10985" s="3" t="s">
        <v>25961</v>
      </c>
      <c r="C10985" s="3" t="s">
        <v>31765</v>
      </c>
      <c r="D10985" s="12" t="s">
        <v>37593</v>
      </c>
      <c r="E10985" s="6" t="str">
        <f t="shared" si="562"/>
        <v>module=jstof</v>
      </c>
      <c r="F10985" s="6" t="str">
        <f t="shared" si="563"/>
        <v>module=kstof</v>
      </c>
    </row>
    <row r="10986" spans="1:6" ht="30" customHeight="1">
      <c r="A10986" s="3" t="s">
        <v>2</v>
      </c>
      <c r="B10986" s="3" t="s">
        <v>25962</v>
      </c>
      <c r="C10986" s="3" t="s">
        <v>31766</v>
      </c>
      <c r="D10986" s="12" t="s">
        <v>37594</v>
      </c>
      <c r="E10986" s="6" t="str">
        <f t="shared" si="562"/>
        <v>module=jstof</v>
      </c>
      <c r="F10986" s="6" t="str">
        <f t="shared" si="563"/>
        <v>module=kstof</v>
      </c>
    </row>
    <row r="10987" spans="1:6" ht="30" customHeight="1">
      <c r="A10987" s="3" t="s">
        <v>2</v>
      </c>
      <c r="B10987" s="3" t="s">
        <v>25963</v>
      </c>
      <c r="C10987" s="3" t="s">
        <v>31767</v>
      </c>
      <c r="D10987" s="12" t="s">
        <v>37595</v>
      </c>
      <c r="E10987" s="6" t="str">
        <f t="shared" si="562"/>
        <v>module=jstof</v>
      </c>
      <c r="F10987" s="6" t="str">
        <f t="shared" si="563"/>
        <v>module=kstof</v>
      </c>
    </row>
    <row r="10988" spans="1:6" ht="30" customHeight="1">
      <c r="A10988" s="3" t="s">
        <v>2</v>
      </c>
      <c r="B10988" s="3" t="s">
        <v>25964</v>
      </c>
      <c r="C10988" s="3" t="s">
        <v>31768</v>
      </c>
      <c r="D10988" s="12" t="s">
        <v>37596</v>
      </c>
      <c r="E10988" s="6" t="str">
        <f t="shared" si="562"/>
        <v>module=jstof</v>
      </c>
      <c r="F10988" s="6" t="str">
        <f t="shared" si="563"/>
        <v>module=kstof</v>
      </c>
    </row>
    <row r="10989" spans="1:6" ht="30" customHeight="1">
      <c r="A10989" s="3" t="s">
        <v>2</v>
      </c>
      <c r="B10989" s="3" t="s">
        <v>25965</v>
      </c>
      <c r="C10989" s="3" t="s">
        <v>31769</v>
      </c>
      <c r="D10989" s="12" t="s">
        <v>37597</v>
      </c>
      <c r="E10989" s="6" t="str">
        <f t="shared" si="562"/>
        <v>module=jstof</v>
      </c>
      <c r="F10989" s="6" t="str">
        <f t="shared" si="563"/>
        <v>module=kstof</v>
      </c>
    </row>
    <row r="10990" spans="1:6" ht="30" customHeight="1">
      <c r="A10990" s="3" t="s">
        <v>2</v>
      </c>
      <c r="B10990" s="3" t="s">
        <v>25966</v>
      </c>
      <c r="C10990" s="3" t="s">
        <v>31770</v>
      </c>
      <c r="D10990" s="12" t="s">
        <v>37598</v>
      </c>
      <c r="E10990" s="6" t="str">
        <f t="shared" si="562"/>
        <v>module=jstof</v>
      </c>
      <c r="F10990" s="6" t="str">
        <f t="shared" si="563"/>
        <v>module=kstof</v>
      </c>
    </row>
    <row r="10991" spans="1:6" ht="30" customHeight="1">
      <c r="A10991" s="3" t="s">
        <v>2</v>
      </c>
      <c r="B10991" s="3" t="s">
        <v>25967</v>
      </c>
      <c r="C10991" s="3" t="s">
        <v>31771</v>
      </c>
      <c r="D10991" s="12" t="s">
        <v>37599</v>
      </c>
      <c r="E10991" s="6" t="str">
        <f t="shared" si="562"/>
        <v>module=jstof</v>
      </c>
      <c r="F10991" s="6" t="str">
        <f t="shared" si="563"/>
        <v>module=kstof</v>
      </c>
    </row>
    <row r="10992" spans="1:6" ht="30" customHeight="1">
      <c r="A10992" s="3" t="s">
        <v>2</v>
      </c>
      <c r="B10992" s="3" t="s">
        <v>25968</v>
      </c>
      <c r="C10992" s="3" t="s">
        <v>31772</v>
      </c>
      <c r="D10992" s="12" t="s">
        <v>37600</v>
      </c>
      <c r="E10992" s="6" t="str">
        <f t="shared" si="562"/>
        <v>module=jstof</v>
      </c>
      <c r="F10992" s="6" t="str">
        <f t="shared" si="563"/>
        <v>module=kstof</v>
      </c>
    </row>
    <row r="10993" spans="1:6" ht="30" customHeight="1">
      <c r="A10993" s="3" t="s">
        <v>2</v>
      </c>
      <c r="B10993" s="3" t="s">
        <v>25969</v>
      </c>
      <c r="C10993" s="3" t="s">
        <v>31773</v>
      </c>
      <c r="D10993" s="12" t="s">
        <v>37601</v>
      </c>
      <c r="E10993" s="6" t="str">
        <f t="shared" si="562"/>
        <v>module=jstof</v>
      </c>
      <c r="F10993" s="6" t="str">
        <f t="shared" si="563"/>
        <v>module=kstof</v>
      </c>
    </row>
    <row r="10994" spans="1:6" ht="30" customHeight="1">
      <c r="A10994" s="3" t="s">
        <v>2</v>
      </c>
      <c r="B10994" s="3" t="s">
        <v>25970</v>
      </c>
      <c r="C10994" s="3" t="s">
        <v>31774</v>
      </c>
      <c r="D10994" s="12" t="s">
        <v>37602</v>
      </c>
      <c r="E10994" s="6" t="str">
        <f t="shared" ref="E10994:E11025" si="564">HYPERLINK("http://www.ssc.wisc.edu/wlsresearch/documentation/waves/?wave=capigrad&amp;module=jhealth","module=jhealth")</f>
        <v>module=jhealth</v>
      </c>
      <c r="F10994" s="6" t="str">
        <f t="shared" ref="F10994:F11025" si="565">HYPERLINK("http://www.ssc.wisc.edu/wlsresearch/documentation/waves/?wave=capisib&amp;module=khealth","module=khealth")</f>
        <v>module=khealth</v>
      </c>
    </row>
    <row r="10995" spans="1:6" ht="30" customHeight="1">
      <c r="A10995" s="3" t="s">
        <v>2</v>
      </c>
      <c r="B10995" s="3" t="s">
        <v>25971</v>
      </c>
      <c r="C10995" s="3" t="s">
        <v>31775</v>
      </c>
      <c r="D10995" s="12" t="s">
        <v>37603</v>
      </c>
      <c r="E10995" s="6" t="str">
        <f t="shared" si="564"/>
        <v>module=jhealth</v>
      </c>
      <c r="F10995" s="6" t="str">
        <f t="shared" si="565"/>
        <v>module=khealth</v>
      </c>
    </row>
    <row r="10996" spans="1:6" ht="30" customHeight="1">
      <c r="A10996" s="3" t="s">
        <v>2</v>
      </c>
      <c r="B10996" s="3" t="s">
        <v>25972</v>
      </c>
      <c r="C10996" s="3" t="s">
        <v>31776</v>
      </c>
      <c r="D10996" s="12" t="s">
        <v>37604</v>
      </c>
      <c r="E10996" s="6" t="str">
        <f t="shared" si="564"/>
        <v>module=jhealth</v>
      </c>
      <c r="F10996" s="6" t="str">
        <f t="shared" si="565"/>
        <v>module=khealth</v>
      </c>
    </row>
    <row r="10997" spans="1:6" ht="30" customHeight="1">
      <c r="A10997" s="3" t="s">
        <v>2</v>
      </c>
      <c r="B10997" s="3" t="s">
        <v>25973</v>
      </c>
      <c r="C10997" s="3" t="s">
        <v>31777</v>
      </c>
      <c r="D10997" s="12" t="s">
        <v>37605</v>
      </c>
      <c r="E10997" s="6" t="str">
        <f t="shared" si="564"/>
        <v>module=jhealth</v>
      </c>
      <c r="F10997" s="6" t="str">
        <f t="shared" si="565"/>
        <v>module=khealth</v>
      </c>
    </row>
    <row r="10998" spans="1:6" ht="30" customHeight="1">
      <c r="A10998" s="3" t="s">
        <v>2</v>
      </c>
      <c r="B10998" s="3" t="s">
        <v>25974</v>
      </c>
      <c r="C10998" s="3" t="s">
        <v>31778</v>
      </c>
      <c r="D10998" s="12" t="s">
        <v>37606</v>
      </c>
      <c r="E10998" s="6" t="str">
        <f t="shared" si="564"/>
        <v>module=jhealth</v>
      </c>
      <c r="F10998" s="6" t="str">
        <f t="shared" si="565"/>
        <v>module=khealth</v>
      </c>
    </row>
    <row r="10999" spans="1:6" ht="30" customHeight="1">
      <c r="A10999" s="3" t="s">
        <v>2</v>
      </c>
      <c r="B10999" s="3" t="s">
        <v>25975</v>
      </c>
      <c r="C10999" s="3" t="s">
        <v>31779</v>
      </c>
      <c r="D10999" s="12" t="s">
        <v>37607</v>
      </c>
      <c r="E10999" s="6" t="str">
        <f t="shared" si="564"/>
        <v>module=jhealth</v>
      </c>
      <c r="F10999" s="6" t="str">
        <f t="shared" si="565"/>
        <v>module=khealth</v>
      </c>
    </row>
    <row r="11000" spans="1:6" ht="30" customHeight="1">
      <c r="A11000" s="3" t="s">
        <v>2</v>
      </c>
      <c r="B11000" s="3" t="s">
        <v>25976</v>
      </c>
      <c r="C11000" s="3" t="s">
        <v>31780</v>
      </c>
      <c r="D11000" s="12" t="s">
        <v>37608</v>
      </c>
      <c r="E11000" s="6" t="str">
        <f t="shared" si="564"/>
        <v>module=jhealth</v>
      </c>
      <c r="F11000" s="6" t="str">
        <f t="shared" si="565"/>
        <v>module=khealth</v>
      </c>
    </row>
    <row r="11001" spans="1:6" ht="30" customHeight="1">
      <c r="A11001" s="3" t="s">
        <v>2</v>
      </c>
      <c r="B11001" s="3" t="s">
        <v>25977</v>
      </c>
      <c r="C11001" s="3" t="s">
        <v>31781</v>
      </c>
      <c r="D11001" s="12" t="s">
        <v>37609</v>
      </c>
      <c r="E11001" s="6" t="str">
        <f t="shared" si="564"/>
        <v>module=jhealth</v>
      </c>
      <c r="F11001" s="6" t="str">
        <f t="shared" si="565"/>
        <v>module=khealth</v>
      </c>
    </row>
    <row r="11002" spans="1:6" ht="30" customHeight="1">
      <c r="A11002" s="3" t="s">
        <v>2</v>
      </c>
      <c r="B11002" s="3" t="s">
        <v>25978</v>
      </c>
      <c r="C11002" s="3" t="s">
        <v>31782</v>
      </c>
      <c r="D11002" s="12" t="s">
        <v>37610</v>
      </c>
      <c r="E11002" s="6" t="str">
        <f t="shared" si="564"/>
        <v>module=jhealth</v>
      </c>
      <c r="F11002" s="6" t="str">
        <f t="shared" si="565"/>
        <v>module=khealth</v>
      </c>
    </row>
    <row r="11003" spans="1:6" ht="30" customHeight="1">
      <c r="A11003" s="3" t="s">
        <v>2</v>
      </c>
      <c r="B11003" s="3" t="s">
        <v>25979</v>
      </c>
      <c r="C11003" s="3" t="s">
        <v>31783</v>
      </c>
      <c r="D11003" s="12" t="s">
        <v>37611</v>
      </c>
      <c r="E11003" s="6" t="str">
        <f t="shared" si="564"/>
        <v>module=jhealth</v>
      </c>
      <c r="F11003" s="6" t="str">
        <f t="shared" si="565"/>
        <v>module=khealth</v>
      </c>
    </row>
    <row r="11004" spans="1:6" ht="30" customHeight="1">
      <c r="A11004" s="3" t="s">
        <v>2</v>
      </c>
      <c r="B11004" s="3" t="s">
        <v>25980</v>
      </c>
      <c r="C11004" s="3" t="s">
        <v>31784</v>
      </c>
      <c r="D11004" s="12" t="s">
        <v>37612</v>
      </c>
      <c r="E11004" s="6" t="str">
        <f t="shared" si="564"/>
        <v>module=jhealth</v>
      </c>
      <c r="F11004" s="6" t="str">
        <f t="shared" si="565"/>
        <v>module=khealth</v>
      </c>
    </row>
    <row r="11005" spans="1:6" ht="30" customHeight="1">
      <c r="A11005" s="3" t="s">
        <v>2</v>
      </c>
      <c r="B11005" s="3" t="s">
        <v>25981</v>
      </c>
      <c r="C11005" s="3" t="s">
        <v>31785</v>
      </c>
      <c r="D11005" s="12" t="s">
        <v>37613</v>
      </c>
      <c r="E11005" s="6" t="str">
        <f t="shared" si="564"/>
        <v>module=jhealth</v>
      </c>
      <c r="F11005" s="6" t="str">
        <f t="shared" si="565"/>
        <v>module=khealth</v>
      </c>
    </row>
    <row r="11006" spans="1:6" ht="30" customHeight="1">
      <c r="A11006" s="3" t="s">
        <v>2</v>
      </c>
      <c r="B11006" s="3" t="s">
        <v>25982</v>
      </c>
      <c r="C11006" s="3" t="s">
        <v>31786</v>
      </c>
      <c r="D11006" s="12" t="s">
        <v>37614</v>
      </c>
      <c r="E11006" s="6" t="str">
        <f t="shared" si="564"/>
        <v>module=jhealth</v>
      </c>
      <c r="F11006" s="6" t="str">
        <f t="shared" si="565"/>
        <v>module=khealth</v>
      </c>
    </row>
    <row r="11007" spans="1:6" ht="30" customHeight="1">
      <c r="A11007" s="3" t="s">
        <v>2</v>
      </c>
      <c r="B11007" s="3" t="s">
        <v>25983</v>
      </c>
      <c r="C11007" s="3" t="s">
        <v>31787</v>
      </c>
      <c r="D11007" s="12" t="s">
        <v>37615</v>
      </c>
      <c r="E11007" s="6" t="str">
        <f t="shared" si="564"/>
        <v>module=jhealth</v>
      </c>
      <c r="F11007" s="6" t="str">
        <f t="shared" si="565"/>
        <v>module=khealth</v>
      </c>
    </row>
    <row r="11008" spans="1:6" ht="30" customHeight="1">
      <c r="A11008" s="3" t="s">
        <v>2</v>
      </c>
      <c r="B11008" s="3" t="s">
        <v>25984</v>
      </c>
      <c r="C11008" s="3" t="s">
        <v>31788</v>
      </c>
      <c r="D11008" s="12" t="s">
        <v>37616</v>
      </c>
      <c r="E11008" s="6" t="str">
        <f t="shared" si="564"/>
        <v>module=jhealth</v>
      </c>
      <c r="F11008" s="6" t="str">
        <f t="shared" si="565"/>
        <v>module=khealth</v>
      </c>
    </row>
    <row r="11009" spans="1:6" ht="30" customHeight="1">
      <c r="A11009" s="3" t="s">
        <v>2</v>
      </c>
      <c r="B11009" s="3" t="s">
        <v>25985</v>
      </c>
      <c r="C11009" s="3" t="s">
        <v>31789</v>
      </c>
      <c r="D11009" s="12" t="s">
        <v>37617</v>
      </c>
      <c r="E11009" s="6" t="str">
        <f t="shared" si="564"/>
        <v>module=jhealth</v>
      </c>
      <c r="F11009" s="6" t="str">
        <f t="shared" si="565"/>
        <v>module=khealth</v>
      </c>
    </row>
    <row r="11010" spans="1:6" ht="30" customHeight="1">
      <c r="A11010" s="3" t="s">
        <v>2</v>
      </c>
      <c r="B11010" s="3" t="s">
        <v>25986</v>
      </c>
      <c r="C11010" s="3" t="s">
        <v>31790</v>
      </c>
      <c r="D11010" s="12" t="s">
        <v>37618</v>
      </c>
      <c r="E11010" s="6" t="str">
        <f t="shared" si="564"/>
        <v>module=jhealth</v>
      </c>
      <c r="F11010" s="6" t="str">
        <f t="shared" si="565"/>
        <v>module=khealth</v>
      </c>
    </row>
    <row r="11011" spans="1:6" ht="30" customHeight="1">
      <c r="A11011" s="3" t="s">
        <v>2</v>
      </c>
      <c r="B11011" s="3" t="s">
        <v>25987</v>
      </c>
      <c r="C11011" s="3" t="s">
        <v>31791</v>
      </c>
      <c r="D11011" s="12" t="s">
        <v>37619</v>
      </c>
      <c r="E11011" s="6" t="str">
        <f t="shared" si="564"/>
        <v>module=jhealth</v>
      </c>
      <c r="F11011" s="6" t="str">
        <f t="shared" si="565"/>
        <v>module=khealth</v>
      </c>
    </row>
    <row r="11012" spans="1:6" ht="30" customHeight="1">
      <c r="A11012" s="3" t="s">
        <v>2</v>
      </c>
      <c r="B11012" s="3" t="s">
        <v>25988</v>
      </c>
      <c r="C11012" s="3" t="s">
        <v>31792</v>
      </c>
      <c r="D11012" s="12" t="s">
        <v>37620</v>
      </c>
      <c r="E11012" s="6" t="str">
        <f t="shared" si="564"/>
        <v>module=jhealth</v>
      </c>
      <c r="F11012" s="6" t="str">
        <f t="shared" si="565"/>
        <v>module=khealth</v>
      </c>
    </row>
    <row r="11013" spans="1:6" ht="30" customHeight="1">
      <c r="A11013" s="3" t="s">
        <v>2</v>
      </c>
      <c r="B11013" s="3" t="s">
        <v>25989</v>
      </c>
      <c r="C11013" s="3" t="s">
        <v>31793</v>
      </c>
      <c r="D11013" s="12" t="s">
        <v>37621</v>
      </c>
      <c r="E11013" s="6" t="str">
        <f t="shared" si="564"/>
        <v>module=jhealth</v>
      </c>
      <c r="F11013" s="6" t="str">
        <f t="shared" si="565"/>
        <v>module=khealth</v>
      </c>
    </row>
    <row r="11014" spans="1:6" ht="30" customHeight="1">
      <c r="A11014" s="3" t="s">
        <v>2</v>
      </c>
      <c r="B11014" s="3" t="s">
        <v>25990</v>
      </c>
      <c r="C11014" s="3" t="s">
        <v>31794</v>
      </c>
      <c r="D11014" s="12" t="s">
        <v>37622</v>
      </c>
      <c r="E11014" s="6" t="str">
        <f t="shared" si="564"/>
        <v>module=jhealth</v>
      </c>
      <c r="F11014" s="6" t="str">
        <f t="shared" si="565"/>
        <v>module=khealth</v>
      </c>
    </row>
    <row r="11015" spans="1:6" ht="30" customHeight="1">
      <c r="A11015" s="3" t="s">
        <v>2</v>
      </c>
      <c r="B11015" s="3" t="s">
        <v>25991</v>
      </c>
      <c r="C11015" s="3" t="s">
        <v>31795</v>
      </c>
      <c r="D11015" s="12" t="s">
        <v>37623</v>
      </c>
      <c r="E11015" s="6" t="str">
        <f t="shared" si="564"/>
        <v>module=jhealth</v>
      </c>
      <c r="F11015" s="6" t="str">
        <f t="shared" si="565"/>
        <v>module=khealth</v>
      </c>
    </row>
    <row r="11016" spans="1:6" ht="30" customHeight="1">
      <c r="A11016" s="3" t="s">
        <v>2</v>
      </c>
      <c r="B11016" s="3" t="s">
        <v>25992</v>
      </c>
      <c r="C11016" s="3" t="s">
        <v>31796</v>
      </c>
      <c r="D11016" s="12" t="s">
        <v>37624</v>
      </c>
      <c r="E11016" s="6" t="str">
        <f t="shared" si="564"/>
        <v>module=jhealth</v>
      </c>
      <c r="F11016" s="6" t="str">
        <f t="shared" si="565"/>
        <v>module=khealth</v>
      </c>
    </row>
    <row r="11017" spans="1:6" ht="30" customHeight="1">
      <c r="A11017" s="3" t="s">
        <v>2</v>
      </c>
      <c r="B11017" s="3" t="s">
        <v>25993</v>
      </c>
      <c r="C11017" s="3" t="s">
        <v>31797</v>
      </c>
      <c r="D11017" s="12" t="s">
        <v>37625</v>
      </c>
      <c r="E11017" s="6" t="str">
        <f t="shared" si="564"/>
        <v>module=jhealth</v>
      </c>
      <c r="F11017" s="6" t="str">
        <f t="shared" si="565"/>
        <v>module=khealth</v>
      </c>
    </row>
    <row r="11018" spans="1:6" ht="30" customHeight="1">
      <c r="A11018" s="3" t="s">
        <v>2</v>
      </c>
      <c r="B11018" s="3" t="s">
        <v>25994</v>
      </c>
      <c r="C11018" s="3" t="s">
        <v>31798</v>
      </c>
      <c r="D11018" s="12" t="s">
        <v>37626</v>
      </c>
      <c r="E11018" s="6" t="str">
        <f t="shared" si="564"/>
        <v>module=jhealth</v>
      </c>
      <c r="F11018" s="6" t="str">
        <f t="shared" si="565"/>
        <v>module=khealth</v>
      </c>
    </row>
    <row r="11019" spans="1:6" ht="30" customHeight="1">
      <c r="A11019" s="3" t="s">
        <v>2</v>
      </c>
      <c r="B11019" s="3" t="s">
        <v>25995</v>
      </c>
      <c r="C11019" s="3" t="s">
        <v>31799</v>
      </c>
      <c r="D11019" s="12" t="s">
        <v>37627</v>
      </c>
      <c r="E11019" s="6" t="str">
        <f t="shared" si="564"/>
        <v>module=jhealth</v>
      </c>
      <c r="F11019" s="6" t="str">
        <f t="shared" si="565"/>
        <v>module=khealth</v>
      </c>
    </row>
    <row r="11020" spans="1:6" ht="30" customHeight="1">
      <c r="A11020" s="3" t="s">
        <v>2</v>
      </c>
      <c r="B11020" s="3" t="s">
        <v>25996</v>
      </c>
      <c r="C11020" s="3" t="s">
        <v>31800</v>
      </c>
      <c r="D11020" s="12" t="s">
        <v>37628</v>
      </c>
      <c r="E11020" s="6" t="str">
        <f t="shared" si="564"/>
        <v>module=jhealth</v>
      </c>
      <c r="F11020" s="6" t="str">
        <f t="shared" si="565"/>
        <v>module=khealth</v>
      </c>
    </row>
    <row r="11021" spans="1:6" ht="30" customHeight="1">
      <c r="A11021" s="3" t="s">
        <v>2</v>
      </c>
      <c r="B11021" s="3" t="s">
        <v>25997</v>
      </c>
      <c r="C11021" s="3" t="s">
        <v>31801</v>
      </c>
      <c r="D11021" s="12" t="s">
        <v>37629</v>
      </c>
      <c r="E11021" s="6" t="str">
        <f t="shared" si="564"/>
        <v>module=jhealth</v>
      </c>
      <c r="F11021" s="6" t="str">
        <f t="shared" si="565"/>
        <v>module=khealth</v>
      </c>
    </row>
    <row r="11022" spans="1:6" ht="30" customHeight="1">
      <c r="A11022" s="3" t="s">
        <v>2</v>
      </c>
      <c r="B11022" s="3" t="s">
        <v>25998</v>
      </c>
      <c r="C11022" s="3" t="s">
        <v>31802</v>
      </c>
      <c r="D11022" s="12" t="s">
        <v>37630</v>
      </c>
      <c r="E11022" s="6" t="str">
        <f t="shared" si="564"/>
        <v>module=jhealth</v>
      </c>
      <c r="F11022" s="6" t="str">
        <f t="shared" si="565"/>
        <v>module=khealth</v>
      </c>
    </row>
    <row r="11023" spans="1:6" ht="30" customHeight="1">
      <c r="A11023" s="3" t="s">
        <v>2</v>
      </c>
      <c r="B11023" s="3" t="s">
        <v>25999</v>
      </c>
      <c r="C11023" s="3" t="s">
        <v>31803</v>
      </c>
      <c r="D11023" s="12" t="s">
        <v>37631</v>
      </c>
      <c r="E11023" s="6" t="str">
        <f t="shared" si="564"/>
        <v>module=jhealth</v>
      </c>
      <c r="F11023" s="6" t="str">
        <f t="shared" si="565"/>
        <v>module=khealth</v>
      </c>
    </row>
    <row r="11024" spans="1:6" ht="30" customHeight="1">
      <c r="A11024" s="3" t="s">
        <v>2</v>
      </c>
      <c r="B11024" s="3" t="s">
        <v>26000</v>
      </c>
      <c r="C11024" s="3" t="s">
        <v>31804</v>
      </c>
      <c r="D11024" s="12" t="s">
        <v>37632</v>
      </c>
      <c r="E11024" s="6" t="str">
        <f t="shared" si="564"/>
        <v>module=jhealth</v>
      </c>
      <c r="F11024" s="6" t="str">
        <f t="shared" si="565"/>
        <v>module=khealth</v>
      </c>
    </row>
    <row r="11025" spans="1:6" ht="30" customHeight="1">
      <c r="A11025" s="3" t="s">
        <v>2</v>
      </c>
      <c r="B11025" s="3" t="s">
        <v>26001</v>
      </c>
      <c r="C11025" s="3" t="s">
        <v>31805</v>
      </c>
      <c r="D11025" s="12" t="s">
        <v>37633</v>
      </c>
      <c r="E11025" s="6" t="str">
        <f t="shared" si="564"/>
        <v>module=jhealth</v>
      </c>
      <c r="F11025" s="6" t="str">
        <f t="shared" si="565"/>
        <v>module=khealth</v>
      </c>
    </row>
    <row r="11026" spans="1:6" ht="30" customHeight="1">
      <c r="A11026" s="3" t="s">
        <v>2</v>
      </c>
      <c r="B11026" s="3" t="s">
        <v>26002</v>
      </c>
      <c r="C11026" s="3" t="s">
        <v>31806</v>
      </c>
      <c r="D11026" s="12" t="s">
        <v>37634</v>
      </c>
      <c r="E11026" s="6" t="str">
        <f t="shared" ref="E11026:E11057" si="566">HYPERLINK("http://www.ssc.wisc.edu/wlsresearch/documentation/waves/?wave=capigrad&amp;module=jhealth","module=jhealth")</f>
        <v>module=jhealth</v>
      </c>
      <c r="F11026" s="6" t="str">
        <f t="shared" ref="F11026:F11057" si="567">HYPERLINK("http://www.ssc.wisc.edu/wlsresearch/documentation/waves/?wave=capisib&amp;module=khealth","module=khealth")</f>
        <v>module=khealth</v>
      </c>
    </row>
    <row r="11027" spans="1:6" ht="30" customHeight="1">
      <c r="A11027" s="3" t="s">
        <v>2</v>
      </c>
      <c r="B11027" s="3" t="s">
        <v>26003</v>
      </c>
      <c r="C11027" s="3" t="s">
        <v>31807</v>
      </c>
      <c r="D11027" s="12" t="s">
        <v>37635</v>
      </c>
      <c r="E11027" s="6" t="str">
        <f t="shared" si="566"/>
        <v>module=jhealth</v>
      </c>
      <c r="F11027" s="6" t="str">
        <f t="shared" si="567"/>
        <v>module=khealth</v>
      </c>
    </row>
    <row r="11028" spans="1:6" ht="30" customHeight="1">
      <c r="A11028" s="3" t="s">
        <v>2</v>
      </c>
      <c r="B11028" s="3" t="s">
        <v>26004</v>
      </c>
      <c r="C11028" s="3" t="s">
        <v>31808</v>
      </c>
      <c r="D11028" s="12" t="s">
        <v>37636</v>
      </c>
      <c r="E11028" s="6" t="str">
        <f t="shared" si="566"/>
        <v>module=jhealth</v>
      </c>
      <c r="F11028" s="6" t="str">
        <f t="shared" si="567"/>
        <v>module=khealth</v>
      </c>
    </row>
    <row r="11029" spans="1:6" ht="30" customHeight="1">
      <c r="A11029" s="3" t="s">
        <v>2</v>
      </c>
      <c r="B11029" s="3" t="s">
        <v>26005</v>
      </c>
      <c r="C11029" s="3" t="s">
        <v>31809</v>
      </c>
      <c r="D11029" s="12" t="s">
        <v>37637</v>
      </c>
      <c r="E11029" s="6" t="str">
        <f t="shared" si="566"/>
        <v>module=jhealth</v>
      </c>
      <c r="F11029" s="6" t="str">
        <f t="shared" si="567"/>
        <v>module=khealth</v>
      </c>
    </row>
    <row r="11030" spans="1:6" ht="30" customHeight="1">
      <c r="A11030" s="3" t="s">
        <v>2</v>
      </c>
      <c r="B11030" s="3" t="s">
        <v>26006</v>
      </c>
      <c r="C11030" s="3" t="s">
        <v>31810</v>
      </c>
      <c r="D11030" s="12" t="s">
        <v>37638</v>
      </c>
      <c r="E11030" s="6" t="str">
        <f t="shared" si="566"/>
        <v>module=jhealth</v>
      </c>
      <c r="F11030" s="6" t="str">
        <f t="shared" si="567"/>
        <v>module=khealth</v>
      </c>
    </row>
    <row r="11031" spans="1:6" ht="30" customHeight="1">
      <c r="A11031" s="3" t="s">
        <v>2</v>
      </c>
      <c r="B11031" s="3" t="s">
        <v>26007</v>
      </c>
      <c r="C11031" s="3" t="s">
        <v>31811</v>
      </c>
      <c r="D11031" s="12" t="s">
        <v>37639</v>
      </c>
      <c r="E11031" s="6" t="str">
        <f t="shared" si="566"/>
        <v>module=jhealth</v>
      </c>
      <c r="F11031" s="6" t="str">
        <f t="shared" si="567"/>
        <v>module=khealth</v>
      </c>
    </row>
    <row r="11032" spans="1:6" ht="30" customHeight="1">
      <c r="A11032" s="3" t="s">
        <v>2</v>
      </c>
      <c r="B11032" s="3" t="s">
        <v>26008</v>
      </c>
      <c r="C11032" s="3" t="s">
        <v>31812</v>
      </c>
      <c r="D11032" s="12" t="s">
        <v>37640</v>
      </c>
      <c r="E11032" s="6" t="str">
        <f t="shared" si="566"/>
        <v>module=jhealth</v>
      </c>
      <c r="F11032" s="6" t="str">
        <f t="shared" si="567"/>
        <v>module=khealth</v>
      </c>
    </row>
    <row r="11033" spans="1:6" ht="30" customHeight="1">
      <c r="A11033" s="3" t="s">
        <v>2</v>
      </c>
      <c r="B11033" s="3" t="s">
        <v>26009</v>
      </c>
      <c r="C11033" s="3" t="s">
        <v>31813</v>
      </c>
      <c r="D11033" s="12" t="s">
        <v>37641</v>
      </c>
      <c r="E11033" s="6" t="str">
        <f t="shared" si="566"/>
        <v>module=jhealth</v>
      </c>
      <c r="F11033" s="6" t="str">
        <f t="shared" si="567"/>
        <v>module=khealth</v>
      </c>
    </row>
    <row r="11034" spans="1:6" ht="30" customHeight="1">
      <c r="A11034" s="3" t="s">
        <v>2</v>
      </c>
      <c r="B11034" s="3" t="s">
        <v>26010</v>
      </c>
      <c r="C11034" s="3" t="s">
        <v>31814</v>
      </c>
      <c r="D11034" s="12" t="s">
        <v>37642</v>
      </c>
      <c r="E11034" s="6" t="str">
        <f t="shared" si="566"/>
        <v>module=jhealth</v>
      </c>
      <c r="F11034" s="6" t="str">
        <f t="shared" si="567"/>
        <v>module=khealth</v>
      </c>
    </row>
    <row r="11035" spans="1:6" ht="30" customHeight="1">
      <c r="A11035" s="3" t="s">
        <v>2</v>
      </c>
      <c r="B11035" s="3" t="s">
        <v>26011</v>
      </c>
      <c r="C11035" s="3" t="s">
        <v>31815</v>
      </c>
      <c r="D11035" s="12" t="s">
        <v>37643</v>
      </c>
      <c r="E11035" s="6" t="str">
        <f t="shared" si="566"/>
        <v>module=jhealth</v>
      </c>
      <c r="F11035" s="6" t="str">
        <f t="shared" si="567"/>
        <v>module=khealth</v>
      </c>
    </row>
    <row r="11036" spans="1:6" ht="30" customHeight="1">
      <c r="A11036" s="3" t="s">
        <v>2</v>
      </c>
      <c r="B11036" s="3" t="s">
        <v>26012</v>
      </c>
      <c r="C11036" s="3" t="s">
        <v>31816</v>
      </c>
      <c r="D11036" s="12" t="s">
        <v>37644</v>
      </c>
      <c r="E11036" s="6" t="str">
        <f t="shared" si="566"/>
        <v>module=jhealth</v>
      </c>
      <c r="F11036" s="6" t="str">
        <f t="shared" si="567"/>
        <v>module=khealth</v>
      </c>
    </row>
    <row r="11037" spans="1:6" ht="30" customHeight="1">
      <c r="A11037" s="3" t="s">
        <v>2</v>
      </c>
      <c r="B11037" s="3" t="s">
        <v>26013</v>
      </c>
      <c r="C11037" s="3" t="s">
        <v>31817</v>
      </c>
      <c r="D11037" s="12" t="s">
        <v>37645</v>
      </c>
      <c r="E11037" s="6" t="str">
        <f t="shared" si="566"/>
        <v>module=jhealth</v>
      </c>
      <c r="F11037" s="6" t="str">
        <f t="shared" si="567"/>
        <v>module=khealth</v>
      </c>
    </row>
    <row r="11038" spans="1:6" ht="30" customHeight="1">
      <c r="A11038" s="3" t="s">
        <v>2</v>
      </c>
      <c r="B11038" s="3" t="s">
        <v>26014</v>
      </c>
      <c r="C11038" s="3" t="s">
        <v>31818</v>
      </c>
      <c r="D11038" s="12" t="s">
        <v>37646</v>
      </c>
      <c r="E11038" s="6" t="str">
        <f t="shared" si="566"/>
        <v>module=jhealth</v>
      </c>
      <c r="F11038" s="6" t="str">
        <f t="shared" si="567"/>
        <v>module=khealth</v>
      </c>
    </row>
    <row r="11039" spans="1:6" ht="30" customHeight="1">
      <c r="A11039" s="3" t="s">
        <v>2</v>
      </c>
      <c r="B11039" s="3" t="s">
        <v>26015</v>
      </c>
      <c r="C11039" s="3" t="s">
        <v>31819</v>
      </c>
      <c r="D11039" s="12" t="s">
        <v>37647</v>
      </c>
      <c r="E11039" s="6" t="str">
        <f t="shared" si="566"/>
        <v>module=jhealth</v>
      </c>
      <c r="F11039" s="6" t="str">
        <f t="shared" si="567"/>
        <v>module=khealth</v>
      </c>
    </row>
    <row r="11040" spans="1:6" ht="30" customHeight="1">
      <c r="A11040" s="3" t="s">
        <v>2</v>
      </c>
      <c r="B11040" s="3" t="s">
        <v>26016</v>
      </c>
      <c r="C11040" s="3" t="s">
        <v>31820</v>
      </c>
      <c r="D11040" s="12" t="s">
        <v>37648</v>
      </c>
      <c r="E11040" s="6" t="str">
        <f t="shared" si="566"/>
        <v>module=jhealth</v>
      </c>
      <c r="F11040" s="6" t="str">
        <f t="shared" si="567"/>
        <v>module=khealth</v>
      </c>
    </row>
    <row r="11041" spans="1:6" ht="30" customHeight="1">
      <c r="A11041" s="3" t="s">
        <v>2</v>
      </c>
      <c r="B11041" s="3" t="s">
        <v>26017</v>
      </c>
      <c r="C11041" s="3" t="s">
        <v>31821</v>
      </c>
      <c r="D11041" s="12" t="s">
        <v>37649</v>
      </c>
      <c r="E11041" s="6" t="str">
        <f t="shared" si="566"/>
        <v>module=jhealth</v>
      </c>
      <c r="F11041" s="6" t="str">
        <f t="shared" si="567"/>
        <v>module=khealth</v>
      </c>
    </row>
    <row r="11042" spans="1:6" ht="30" customHeight="1">
      <c r="A11042" s="3" t="s">
        <v>2</v>
      </c>
      <c r="B11042" s="3" t="s">
        <v>26018</v>
      </c>
      <c r="C11042" s="3" t="s">
        <v>31822</v>
      </c>
      <c r="D11042" s="12" t="s">
        <v>37650</v>
      </c>
      <c r="E11042" s="6" t="str">
        <f t="shared" si="566"/>
        <v>module=jhealth</v>
      </c>
      <c r="F11042" s="6" t="str">
        <f t="shared" si="567"/>
        <v>module=khealth</v>
      </c>
    </row>
    <row r="11043" spans="1:6" ht="30" customHeight="1">
      <c r="A11043" s="3" t="s">
        <v>2</v>
      </c>
      <c r="B11043" s="3" t="s">
        <v>26019</v>
      </c>
      <c r="C11043" s="3" t="s">
        <v>31823</v>
      </c>
      <c r="D11043" s="12" t="s">
        <v>37651</v>
      </c>
      <c r="E11043" s="6" t="str">
        <f t="shared" si="566"/>
        <v>module=jhealth</v>
      </c>
      <c r="F11043" s="6" t="str">
        <f t="shared" si="567"/>
        <v>module=khealth</v>
      </c>
    </row>
    <row r="11044" spans="1:6" ht="30" customHeight="1">
      <c r="A11044" s="3" t="s">
        <v>2</v>
      </c>
      <c r="B11044" s="3" t="s">
        <v>26020</v>
      </c>
      <c r="C11044" s="3" t="s">
        <v>31824</v>
      </c>
      <c r="D11044" s="12" t="s">
        <v>37652</v>
      </c>
      <c r="E11044" s="6" t="str">
        <f t="shared" si="566"/>
        <v>module=jhealth</v>
      </c>
      <c r="F11044" s="6" t="str">
        <f t="shared" si="567"/>
        <v>module=khealth</v>
      </c>
    </row>
    <row r="11045" spans="1:6" ht="30" customHeight="1">
      <c r="A11045" s="3" t="s">
        <v>2</v>
      </c>
      <c r="B11045" s="3" t="s">
        <v>26021</v>
      </c>
      <c r="C11045" s="3" t="s">
        <v>31825</v>
      </c>
      <c r="D11045" s="12" t="s">
        <v>37653</v>
      </c>
      <c r="E11045" s="6" t="str">
        <f t="shared" si="566"/>
        <v>module=jhealth</v>
      </c>
      <c r="F11045" s="6" t="str">
        <f t="shared" si="567"/>
        <v>module=khealth</v>
      </c>
    </row>
    <row r="11046" spans="1:6" ht="30" customHeight="1">
      <c r="A11046" s="3" t="s">
        <v>2</v>
      </c>
      <c r="B11046" s="3" t="s">
        <v>26022</v>
      </c>
      <c r="C11046" s="3" t="s">
        <v>31826</v>
      </c>
      <c r="D11046" s="12" t="s">
        <v>37654</v>
      </c>
      <c r="E11046" s="6" t="str">
        <f t="shared" si="566"/>
        <v>module=jhealth</v>
      </c>
      <c r="F11046" s="6" t="str">
        <f t="shared" si="567"/>
        <v>module=khealth</v>
      </c>
    </row>
    <row r="11047" spans="1:6" ht="30" customHeight="1">
      <c r="A11047" s="3" t="s">
        <v>2</v>
      </c>
      <c r="B11047" s="3" t="s">
        <v>26023</v>
      </c>
      <c r="C11047" s="3" t="s">
        <v>31827</v>
      </c>
      <c r="D11047" s="12" t="s">
        <v>37655</v>
      </c>
      <c r="E11047" s="6" t="str">
        <f t="shared" si="566"/>
        <v>module=jhealth</v>
      </c>
      <c r="F11047" s="6" t="str">
        <f t="shared" si="567"/>
        <v>module=khealth</v>
      </c>
    </row>
    <row r="11048" spans="1:6" ht="30" customHeight="1">
      <c r="A11048" s="3" t="s">
        <v>2</v>
      </c>
      <c r="B11048" s="3" t="s">
        <v>26024</v>
      </c>
      <c r="C11048" s="3" t="s">
        <v>31828</v>
      </c>
      <c r="D11048" s="12" t="s">
        <v>37656</v>
      </c>
      <c r="E11048" s="6" t="str">
        <f t="shared" si="566"/>
        <v>module=jhealth</v>
      </c>
      <c r="F11048" s="6" t="str">
        <f t="shared" si="567"/>
        <v>module=khealth</v>
      </c>
    </row>
    <row r="11049" spans="1:6" ht="30" customHeight="1">
      <c r="A11049" s="3" t="s">
        <v>2</v>
      </c>
      <c r="B11049" s="3" t="s">
        <v>26025</v>
      </c>
      <c r="C11049" s="3" t="s">
        <v>31829</v>
      </c>
      <c r="D11049" s="12" t="s">
        <v>37657</v>
      </c>
      <c r="E11049" s="6" t="str">
        <f t="shared" si="566"/>
        <v>module=jhealth</v>
      </c>
      <c r="F11049" s="6" t="str">
        <f t="shared" si="567"/>
        <v>module=khealth</v>
      </c>
    </row>
    <row r="11050" spans="1:6" ht="30" customHeight="1">
      <c r="A11050" s="3" t="s">
        <v>2</v>
      </c>
      <c r="B11050" s="3" t="s">
        <v>26026</v>
      </c>
      <c r="C11050" s="3" t="s">
        <v>31830</v>
      </c>
      <c r="D11050" s="12" t="s">
        <v>37658</v>
      </c>
      <c r="E11050" s="6" t="str">
        <f t="shared" si="566"/>
        <v>module=jhealth</v>
      </c>
      <c r="F11050" s="6" t="str">
        <f t="shared" si="567"/>
        <v>module=khealth</v>
      </c>
    </row>
    <row r="11051" spans="1:6" ht="30" customHeight="1">
      <c r="A11051" s="3" t="s">
        <v>2</v>
      </c>
      <c r="B11051" s="3" t="s">
        <v>26027</v>
      </c>
      <c r="C11051" s="3" t="s">
        <v>31831</v>
      </c>
      <c r="D11051" s="12" t="s">
        <v>37659</v>
      </c>
      <c r="E11051" s="6" t="str">
        <f t="shared" si="566"/>
        <v>module=jhealth</v>
      </c>
      <c r="F11051" s="6" t="str">
        <f t="shared" si="567"/>
        <v>module=khealth</v>
      </c>
    </row>
    <row r="11052" spans="1:6" ht="30" customHeight="1">
      <c r="A11052" s="3" t="s">
        <v>2</v>
      </c>
      <c r="B11052" s="3" t="s">
        <v>26028</v>
      </c>
      <c r="C11052" s="3" t="s">
        <v>31832</v>
      </c>
      <c r="D11052" s="12" t="s">
        <v>37660</v>
      </c>
      <c r="E11052" s="6" t="str">
        <f t="shared" si="566"/>
        <v>module=jhealth</v>
      </c>
      <c r="F11052" s="6" t="str">
        <f t="shared" si="567"/>
        <v>module=khealth</v>
      </c>
    </row>
    <row r="11053" spans="1:6" ht="30" customHeight="1">
      <c r="A11053" s="3" t="s">
        <v>2</v>
      </c>
      <c r="B11053" s="3" t="s">
        <v>26029</v>
      </c>
      <c r="C11053" s="3" t="s">
        <v>31833</v>
      </c>
      <c r="D11053" s="12" t="s">
        <v>37661</v>
      </c>
      <c r="E11053" s="6" t="str">
        <f t="shared" si="566"/>
        <v>module=jhealth</v>
      </c>
      <c r="F11053" s="6" t="str">
        <f t="shared" si="567"/>
        <v>module=khealth</v>
      </c>
    </row>
    <row r="11054" spans="1:6" ht="30" customHeight="1">
      <c r="A11054" s="3" t="s">
        <v>2</v>
      </c>
      <c r="B11054" s="3" t="s">
        <v>26030</v>
      </c>
      <c r="C11054" s="3" t="s">
        <v>31834</v>
      </c>
      <c r="D11054" s="12" t="s">
        <v>37662</v>
      </c>
      <c r="E11054" s="6" t="str">
        <f t="shared" si="566"/>
        <v>module=jhealth</v>
      </c>
      <c r="F11054" s="6" t="str">
        <f t="shared" si="567"/>
        <v>module=khealth</v>
      </c>
    </row>
    <row r="11055" spans="1:6" ht="30" customHeight="1">
      <c r="A11055" s="3" t="s">
        <v>2</v>
      </c>
      <c r="B11055" s="3" t="s">
        <v>26031</v>
      </c>
      <c r="C11055" s="3" t="s">
        <v>31835</v>
      </c>
      <c r="D11055" s="12" t="s">
        <v>37663</v>
      </c>
      <c r="E11055" s="6" t="str">
        <f t="shared" si="566"/>
        <v>module=jhealth</v>
      </c>
      <c r="F11055" s="6" t="str">
        <f t="shared" si="567"/>
        <v>module=khealth</v>
      </c>
    </row>
    <row r="11056" spans="1:6" ht="30" customHeight="1">
      <c r="A11056" s="3" t="s">
        <v>2</v>
      </c>
      <c r="B11056" s="3" t="s">
        <v>26032</v>
      </c>
      <c r="C11056" s="3" t="s">
        <v>31836</v>
      </c>
      <c r="D11056" s="12" t="s">
        <v>37664</v>
      </c>
      <c r="E11056" s="6" t="str">
        <f t="shared" si="566"/>
        <v>module=jhealth</v>
      </c>
      <c r="F11056" s="6" t="str">
        <f t="shared" si="567"/>
        <v>module=khealth</v>
      </c>
    </row>
    <row r="11057" spans="1:6" ht="30" customHeight="1">
      <c r="A11057" s="3" t="s">
        <v>2</v>
      </c>
      <c r="B11057" s="3" t="s">
        <v>26033</v>
      </c>
      <c r="C11057" s="3" t="s">
        <v>31837</v>
      </c>
      <c r="D11057" s="12" t="s">
        <v>37665</v>
      </c>
      <c r="E11057" s="6" t="str">
        <f t="shared" si="566"/>
        <v>module=jhealth</v>
      </c>
      <c r="F11057" s="6" t="str">
        <f t="shared" si="567"/>
        <v>module=khealth</v>
      </c>
    </row>
    <row r="11058" spans="1:6" ht="30" customHeight="1">
      <c r="A11058" s="3" t="s">
        <v>2</v>
      </c>
      <c r="B11058" s="3" t="s">
        <v>26034</v>
      </c>
      <c r="C11058" s="3" t="s">
        <v>31838</v>
      </c>
      <c r="D11058" s="12" t="s">
        <v>37666</v>
      </c>
      <c r="E11058" s="6" t="str">
        <f t="shared" ref="E11058:E11089" si="568">HYPERLINK("http://www.ssc.wisc.edu/wlsresearch/documentation/waves/?wave=capigrad&amp;module=jhealth","module=jhealth")</f>
        <v>module=jhealth</v>
      </c>
      <c r="F11058" s="6" t="str">
        <f t="shared" ref="F11058:F11089" si="569">HYPERLINK("http://www.ssc.wisc.edu/wlsresearch/documentation/waves/?wave=capisib&amp;module=khealth","module=khealth")</f>
        <v>module=khealth</v>
      </c>
    </row>
    <row r="11059" spans="1:6" ht="30" customHeight="1">
      <c r="A11059" s="3" t="s">
        <v>2</v>
      </c>
      <c r="B11059" s="3" t="s">
        <v>26035</v>
      </c>
      <c r="C11059" s="3" t="s">
        <v>31839</v>
      </c>
      <c r="D11059" s="12" t="s">
        <v>37667</v>
      </c>
      <c r="E11059" s="6" t="str">
        <f t="shared" si="568"/>
        <v>module=jhealth</v>
      </c>
      <c r="F11059" s="6" t="str">
        <f t="shared" si="569"/>
        <v>module=khealth</v>
      </c>
    </row>
    <row r="11060" spans="1:6" ht="30" customHeight="1">
      <c r="A11060" s="3" t="s">
        <v>2</v>
      </c>
      <c r="B11060" s="3" t="s">
        <v>26036</v>
      </c>
      <c r="C11060" s="3" t="s">
        <v>31840</v>
      </c>
      <c r="D11060" s="12" t="s">
        <v>37668</v>
      </c>
      <c r="E11060" s="6" t="str">
        <f t="shared" si="568"/>
        <v>module=jhealth</v>
      </c>
      <c r="F11060" s="6" t="str">
        <f t="shared" si="569"/>
        <v>module=khealth</v>
      </c>
    </row>
    <row r="11061" spans="1:6" ht="30" customHeight="1">
      <c r="A11061" s="3" t="s">
        <v>2</v>
      </c>
      <c r="B11061" s="3" t="s">
        <v>26037</v>
      </c>
      <c r="C11061" s="3" t="s">
        <v>31841</v>
      </c>
      <c r="D11061" s="12" t="s">
        <v>37669</v>
      </c>
      <c r="E11061" s="6" t="str">
        <f t="shared" si="568"/>
        <v>module=jhealth</v>
      </c>
      <c r="F11061" s="6" t="str">
        <f t="shared" si="569"/>
        <v>module=khealth</v>
      </c>
    </row>
    <row r="11062" spans="1:6" ht="30" customHeight="1">
      <c r="A11062" s="3" t="s">
        <v>2</v>
      </c>
      <c r="B11062" s="3" t="s">
        <v>26038</v>
      </c>
      <c r="C11062" s="3" t="s">
        <v>31842</v>
      </c>
      <c r="D11062" s="12" t="s">
        <v>37670</v>
      </c>
      <c r="E11062" s="6" t="str">
        <f t="shared" si="568"/>
        <v>module=jhealth</v>
      </c>
      <c r="F11062" s="6" t="str">
        <f t="shared" si="569"/>
        <v>module=khealth</v>
      </c>
    </row>
    <row r="11063" spans="1:6" ht="30" customHeight="1">
      <c r="A11063" s="3" t="s">
        <v>2</v>
      </c>
      <c r="B11063" s="3" t="s">
        <v>26039</v>
      </c>
      <c r="C11063" s="3" t="s">
        <v>31843</v>
      </c>
      <c r="D11063" s="12" t="s">
        <v>37671</v>
      </c>
      <c r="E11063" s="6" t="str">
        <f t="shared" si="568"/>
        <v>module=jhealth</v>
      </c>
      <c r="F11063" s="6" t="str">
        <f t="shared" si="569"/>
        <v>module=khealth</v>
      </c>
    </row>
    <row r="11064" spans="1:6" ht="30" customHeight="1">
      <c r="A11064" s="3" t="s">
        <v>2</v>
      </c>
      <c r="B11064" s="3" t="s">
        <v>26040</v>
      </c>
      <c r="C11064" s="3" t="s">
        <v>31844</v>
      </c>
      <c r="D11064" s="12" t="s">
        <v>37672</v>
      </c>
      <c r="E11064" s="6" t="str">
        <f t="shared" si="568"/>
        <v>module=jhealth</v>
      </c>
      <c r="F11064" s="6" t="str">
        <f t="shared" si="569"/>
        <v>module=khealth</v>
      </c>
    </row>
    <row r="11065" spans="1:6" ht="30" customHeight="1">
      <c r="A11065" s="3" t="s">
        <v>2</v>
      </c>
      <c r="B11065" s="3" t="s">
        <v>26041</v>
      </c>
      <c r="C11065" s="3" t="s">
        <v>31845</v>
      </c>
      <c r="D11065" s="12" t="s">
        <v>37673</v>
      </c>
      <c r="E11065" s="6" t="str">
        <f t="shared" si="568"/>
        <v>module=jhealth</v>
      </c>
      <c r="F11065" s="6" t="str">
        <f t="shared" si="569"/>
        <v>module=khealth</v>
      </c>
    </row>
    <row r="11066" spans="1:6" ht="30" customHeight="1">
      <c r="A11066" s="3" t="s">
        <v>2</v>
      </c>
      <c r="B11066" s="3" t="s">
        <v>26042</v>
      </c>
      <c r="C11066" s="3" t="s">
        <v>31846</v>
      </c>
      <c r="D11066" s="12" t="s">
        <v>37674</v>
      </c>
      <c r="E11066" s="6" t="str">
        <f t="shared" si="568"/>
        <v>module=jhealth</v>
      </c>
      <c r="F11066" s="6" t="str">
        <f t="shared" si="569"/>
        <v>module=khealth</v>
      </c>
    </row>
    <row r="11067" spans="1:6" ht="30" customHeight="1">
      <c r="A11067" s="3" t="s">
        <v>2</v>
      </c>
      <c r="B11067" s="3" t="s">
        <v>26043</v>
      </c>
      <c r="C11067" s="3" t="s">
        <v>31847</v>
      </c>
      <c r="D11067" s="12" t="s">
        <v>37675</v>
      </c>
      <c r="E11067" s="6" t="str">
        <f t="shared" si="568"/>
        <v>module=jhealth</v>
      </c>
      <c r="F11067" s="6" t="str">
        <f t="shared" si="569"/>
        <v>module=khealth</v>
      </c>
    </row>
    <row r="11068" spans="1:6" ht="30" customHeight="1">
      <c r="A11068" s="3" t="s">
        <v>2</v>
      </c>
      <c r="B11068" s="3" t="s">
        <v>26044</v>
      </c>
      <c r="C11068" s="3" t="s">
        <v>31848</v>
      </c>
      <c r="D11068" s="12" t="s">
        <v>37676</v>
      </c>
      <c r="E11068" s="6" t="str">
        <f t="shared" si="568"/>
        <v>module=jhealth</v>
      </c>
      <c r="F11068" s="6" t="str">
        <f t="shared" si="569"/>
        <v>module=khealth</v>
      </c>
    </row>
    <row r="11069" spans="1:6" ht="30" customHeight="1">
      <c r="A11069" s="3" t="s">
        <v>2</v>
      </c>
      <c r="B11069" s="3" t="s">
        <v>26045</v>
      </c>
      <c r="C11069" s="3" t="s">
        <v>31849</v>
      </c>
      <c r="D11069" s="12" t="s">
        <v>37677</v>
      </c>
      <c r="E11069" s="6" t="str">
        <f t="shared" si="568"/>
        <v>module=jhealth</v>
      </c>
      <c r="F11069" s="6" t="str">
        <f t="shared" si="569"/>
        <v>module=khealth</v>
      </c>
    </row>
    <row r="11070" spans="1:6" ht="30" customHeight="1">
      <c r="A11070" s="3" t="s">
        <v>2</v>
      </c>
      <c r="B11070" s="3" t="s">
        <v>26046</v>
      </c>
      <c r="C11070" s="3" t="s">
        <v>31850</v>
      </c>
      <c r="D11070" s="12" t="s">
        <v>37678</v>
      </c>
      <c r="E11070" s="6" t="str">
        <f t="shared" si="568"/>
        <v>module=jhealth</v>
      </c>
      <c r="F11070" s="6" t="str">
        <f t="shared" si="569"/>
        <v>module=khealth</v>
      </c>
    </row>
    <row r="11071" spans="1:6" ht="30" customHeight="1">
      <c r="A11071" s="3" t="s">
        <v>2</v>
      </c>
      <c r="B11071" s="3" t="s">
        <v>26047</v>
      </c>
      <c r="C11071" s="3" t="s">
        <v>31851</v>
      </c>
      <c r="D11071" s="12" t="s">
        <v>37679</v>
      </c>
      <c r="E11071" s="6" t="str">
        <f t="shared" si="568"/>
        <v>module=jhealth</v>
      </c>
      <c r="F11071" s="6" t="str">
        <f t="shared" si="569"/>
        <v>module=khealth</v>
      </c>
    </row>
    <row r="11072" spans="1:6" ht="30" customHeight="1">
      <c r="A11072" s="3" t="s">
        <v>2</v>
      </c>
      <c r="B11072" s="3" t="s">
        <v>26048</v>
      </c>
      <c r="C11072" s="3" t="s">
        <v>31852</v>
      </c>
      <c r="D11072" s="12" t="s">
        <v>37680</v>
      </c>
      <c r="E11072" s="6" t="str">
        <f t="shared" si="568"/>
        <v>module=jhealth</v>
      </c>
      <c r="F11072" s="6" t="str">
        <f t="shared" si="569"/>
        <v>module=khealth</v>
      </c>
    </row>
    <row r="11073" spans="1:6" ht="30" customHeight="1">
      <c r="A11073" s="3" t="s">
        <v>2</v>
      </c>
      <c r="B11073" s="3" t="s">
        <v>26049</v>
      </c>
      <c r="C11073" s="3" t="s">
        <v>31853</v>
      </c>
      <c r="D11073" s="12" t="s">
        <v>37681</v>
      </c>
      <c r="E11073" s="6" t="str">
        <f t="shared" si="568"/>
        <v>module=jhealth</v>
      </c>
      <c r="F11073" s="6" t="str">
        <f t="shared" si="569"/>
        <v>module=khealth</v>
      </c>
    </row>
    <row r="11074" spans="1:6" ht="30" customHeight="1">
      <c r="A11074" s="3" t="s">
        <v>2</v>
      </c>
      <c r="B11074" s="3" t="s">
        <v>26050</v>
      </c>
      <c r="C11074" s="3" t="s">
        <v>31854</v>
      </c>
      <c r="D11074" s="12" t="s">
        <v>37682</v>
      </c>
      <c r="E11074" s="6" t="str">
        <f t="shared" si="568"/>
        <v>module=jhealth</v>
      </c>
      <c r="F11074" s="6" t="str">
        <f t="shared" si="569"/>
        <v>module=khealth</v>
      </c>
    </row>
    <row r="11075" spans="1:6" ht="30" customHeight="1">
      <c r="A11075" s="3" t="s">
        <v>2</v>
      </c>
      <c r="B11075" s="3" t="s">
        <v>26051</v>
      </c>
      <c r="C11075" s="3" t="s">
        <v>31855</v>
      </c>
      <c r="D11075" s="12" t="s">
        <v>37683</v>
      </c>
      <c r="E11075" s="6" t="str">
        <f t="shared" si="568"/>
        <v>module=jhealth</v>
      </c>
      <c r="F11075" s="6" t="str">
        <f t="shared" si="569"/>
        <v>module=khealth</v>
      </c>
    </row>
    <row r="11076" spans="1:6" ht="30" customHeight="1">
      <c r="A11076" s="3" t="s">
        <v>2</v>
      </c>
      <c r="B11076" s="3" t="s">
        <v>26052</v>
      </c>
      <c r="C11076" s="3" t="s">
        <v>31856</v>
      </c>
      <c r="D11076" s="12" t="s">
        <v>37684</v>
      </c>
      <c r="E11076" s="6" t="str">
        <f t="shared" si="568"/>
        <v>module=jhealth</v>
      </c>
      <c r="F11076" s="6" t="str">
        <f t="shared" si="569"/>
        <v>module=khealth</v>
      </c>
    </row>
    <row r="11077" spans="1:6" ht="30" customHeight="1">
      <c r="A11077" s="3" t="s">
        <v>2</v>
      </c>
      <c r="B11077" s="3" t="s">
        <v>26053</v>
      </c>
      <c r="C11077" s="3" t="s">
        <v>31857</v>
      </c>
      <c r="D11077" s="12" t="s">
        <v>37685</v>
      </c>
      <c r="E11077" s="6" t="str">
        <f t="shared" si="568"/>
        <v>module=jhealth</v>
      </c>
      <c r="F11077" s="6" t="str">
        <f t="shared" si="569"/>
        <v>module=khealth</v>
      </c>
    </row>
    <row r="11078" spans="1:6" ht="30" customHeight="1">
      <c r="A11078" s="3" t="s">
        <v>2</v>
      </c>
      <c r="B11078" s="3" t="s">
        <v>26054</v>
      </c>
      <c r="C11078" s="3" t="s">
        <v>31858</v>
      </c>
      <c r="D11078" s="12" t="s">
        <v>37686</v>
      </c>
      <c r="E11078" s="6" t="str">
        <f t="shared" si="568"/>
        <v>module=jhealth</v>
      </c>
      <c r="F11078" s="6" t="str">
        <f t="shared" si="569"/>
        <v>module=khealth</v>
      </c>
    </row>
    <row r="11079" spans="1:6" ht="30" customHeight="1">
      <c r="A11079" s="3" t="s">
        <v>2</v>
      </c>
      <c r="B11079" s="3" t="s">
        <v>26055</v>
      </c>
      <c r="C11079" s="3" t="s">
        <v>31859</v>
      </c>
      <c r="D11079" s="12" t="s">
        <v>37687</v>
      </c>
      <c r="E11079" s="6" t="str">
        <f t="shared" si="568"/>
        <v>module=jhealth</v>
      </c>
      <c r="F11079" s="6" t="str">
        <f t="shared" si="569"/>
        <v>module=khealth</v>
      </c>
    </row>
    <row r="11080" spans="1:6" ht="30" customHeight="1">
      <c r="A11080" s="3" t="s">
        <v>2</v>
      </c>
      <c r="B11080" s="3" t="s">
        <v>26056</v>
      </c>
      <c r="C11080" s="3" t="s">
        <v>31860</v>
      </c>
      <c r="D11080" s="12" t="s">
        <v>37688</v>
      </c>
      <c r="E11080" s="6" t="str">
        <f t="shared" si="568"/>
        <v>module=jhealth</v>
      </c>
      <c r="F11080" s="6" t="str">
        <f t="shared" si="569"/>
        <v>module=khealth</v>
      </c>
    </row>
    <row r="11081" spans="1:6" ht="30" customHeight="1">
      <c r="A11081" s="3" t="s">
        <v>2</v>
      </c>
      <c r="B11081" s="3" t="s">
        <v>26057</v>
      </c>
      <c r="C11081" s="3" t="s">
        <v>31861</v>
      </c>
      <c r="D11081" s="12" t="s">
        <v>37689</v>
      </c>
      <c r="E11081" s="6" t="str">
        <f t="shared" si="568"/>
        <v>module=jhealth</v>
      </c>
      <c r="F11081" s="6" t="str">
        <f t="shared" si="569"/>
        <v>module=khealth</v>
      </c>
    </row>
    <row r="11082" spans="1:6" ht="30" customHeight="1">
      <c r="A11082" s="3" t="s">
        <v>2</v>
      </c>
      <c r="B11082" s="3" t="s">
        <v>26058</v>
      </c>
      <c r="C11082" s="3" t="s">
        <v>31862</v>
      </c>
      <c r="D11082" s="12" t="s">
        <v>37690</v>
      </c>
      <c r="E11082" s="6" t="str">
        <f t="shared" si="568"/>
        <v>module=jhealth</v>
      </c>
      <c r="F11082" s="6" t="str">
        <f t="shared" si="569"/>
        <v>module=khealth</v>
      </c>
    </row>
    <row r="11083" spans="1:6" ht="30" customHeight="1">
      <c r="A11083" s="3" t="s">
        <v>2</v>
      </c>
      <c r="B11083" s="3" t="s">
        <v>26059</v>
      </c>
      <c r="C11083" s="3" t="s">
        <v>31863</v>
      </c>
      <c r="D11083" s="12" t="s">
        <v>37691</v>
      </c>
      <c r="E11083" s="6" t="str">
        <f t="shared" si="568"/>
        <v>module=jhealth</v>
      </c>
      <c r="F11083" s="6" t="str">
        <f t="shared" si="569"/>
        <v>module=khealth</v>
      </c>
    </row>
    <row r="11084" spans="1:6" ht="30" customHeight="1">
      <c r="A11084" s="3" t="s">
        <v>2</v>
      </c>
      <c r="B11084" s="3" t="s">
        <v>26060</v>
      </c>
      <c r="C11084" s="3" t="s">
        <v>31864</v>
      </c>
      <c r="D11084" s="12" t="s">
        <v>37692</v>
      </c>
      <c r="E11084" s="6" t="str">
        <f t="shared" si="568"/>
        <v>module=jhealth</v>
      </c>
      <c r="F11084" s="6" t="str">
        <f t="shared" si="569"/>
        <v>module=khealth</v>
      </c>
    </row>
    <row r="11085" spans="1:6" ht="30" customHeight="1">
      <c r="A11085" s="3" t="s">
        <v>2</v>
      </c>
      <c r="B11085" s="3" t="s">
        <v>26061</v>
      </c>
      <c r="C11085" s="3" t="s">
        <v>31865</v>
      </c>
      <c r="D11085" s="12" t="s">
        <v>37693</v>
      </c>
      <c r="E11085" s="6" t="str">
        <f t="shared" si="568"/>
        <v>module=jhealth</v>
      </c>
      <c r="F11085" s="6" t="str">
        <f t="shared" si="569"/>
        <v>module=khealth</v>
      </c>
    </row>
    <row r="11086" spans="1:6" ht="30" customHeight="1">
      <c r="A11086" s="3" t="s">
        <v>2</v>
      </c>
      <c r="B11086" s="3" t="s">
        <v>26062</v>
      </c>
      <c r="C11086" s="3" t="s">
        <v>31866</v>
      </c>
      <c r="D11086" s="12" t="s">
        <v>37694</v>
      </c>
      <c r="E11086" s="6" t="str">
        <f t="shared" si="568"/>
        <v>module=jhealth</v>
      </c>
      <c r="F11086" s="6" t="str">
        <f t="shared" si="569"/>
        <v>module=khealth</v>
      </c>
    </row>
    <row r="11087" spans="1:6" ht="30" customHeight="1">
      <c r="A11087" s="3" t="s">
        <v>2</v>
      </c>
      <c r="B11087" s="3" t="s">
        <v>26063</v>
      </c>
      <c r="C11087" s="3" t="s">
        <v>31867</v>
      </c>
      <c r="D11087" s="12" t="s">
        <v>37695</v>
      </c>
      <c r="E11087" s="6" t="str">
        <f t="shared" si="568"/>
        <v>module=jhealth</v>
      </c>
      <c r="F11087" s="6" t="str">
        <f t="shared" si="569"/>
        <v>module=khealth</v>
      </c>
    </row>
    <row r="11088" spans="1:6" ht="30" customHeight="1">
      <c r="A11088" s="3" t="s">
        <v>2</v>
      </c>
      <c r="B11088" s="3" t="s">
        <v>26064</v>
      </c>
      <c r="C11088" s="3" t="s">
        <v>31868</v>
      </c>
      <c r="D11088" s="12" t="s">
        <v>37696</v>
      </c>
      <c r="E11088" s="6" t="str">
        <f t="shared" si="568"/>
        <v>module=jhealth</v>
      </c>
      <c r="F11088" s="6" t="str">
        <f t="shared" si="569"/>
        <v>module=khealth</v>
      </c>
    </row>
    <row r="11089" spans="1:6" ht="30" customHeight="1">
      <c r="A11089" s="3" t="s">
        <v>2</v>
      </c>
      <c r="B11089" s="3" t="s">
        <v>26065</v>
      </c>
      <c r="C11089" s="3" t="s">
        <v>31869</v>
      </c>
      <c r="D11089" s="12" t="s">
        <v>37697</v>
      </c>
      <c r="E11089" s="6" t="str">
        <f t="shared" si="568"/>
        <v>module=jhealth</v>
      </c>
      <c r="F11089" s="6" t="str">
        <f t="shared" si="569"/>
        <v>module=khealth</v>
      </c>
    </row>
    <row r="11090" spans="1:6" ht="30" customHeight="1">
      <c r="A11090" s="3" t="s">
        <v>2</v>
      </c>
      <c r="B11090" s="3" t="s">
        <v>26066</v>
      </c>
      <c r="C11090" s="3" t="s">
        <v>31870</v>
      </c>
      <c r="D11090" s="12" t="s">
        <v>37698</v>
      </c>
      <c r="E11090" s="6" t="str">
        <f t="shared" ref="E11090:E11121" si="570">HYPERLINK("http://www.ssc.wisc.edu/wlsresearch/documentation/waves/?wave=capigrad&amp;module=jhealth","module=jhealth")</f>
        <v>module=jhealth</v>
      </c>
      <c r="F11090" s="6" t="str">
        <f t="shared" ref="F11090:F11121" si="571">HYPERLINK("http://www.ssc.wisc.edu/wlsresearch/documentation/waves/?wave=capisib&amp;module=khealth","module=khealth")</f>
        <v>module=khealth</v>
      </c>
    </row>
    <row r="11091" spans="1:6" ht="30" customHeight="1">
      <c r="A11091" s="3" t="s">
        <v>2</v>
      </c>
      <c r="B11091" s="3" t="s">
        <v>26067</v>
      </c>
      <c r="C11091" s="3" t="s">
        <v>31871</v>
      </c>
      <c r="D11091" s="12" t="s">
        <v>37699</v>
      </c>
      <c r="E11091" s="6" t="str">
        <f t="shared" si="570"/>
        <v>module=jhealth</v>
      </c>
      <c r="F11091" s="6" t="str">
        <f t="shared" si="571"/>
        <v>module=khealth</v>
      </c>
    </row>
    <row r="11092" spans="1:6" ht="30" customHeight="1">
      <c r="A11092" s="3" t="s">
        <v>2</v>
      </c>
      <c r="B11092" s="3" t="s">
        <v>26068</v>
      </c>
      <c r="C11092" s="3" t="s">
        <v>31872</v>
      </c>
      <c r="D11092" s="12" t="s">
        <v>37700</v>
      </c>
      <c r="E11092" s="6" t="str">
        <f t="shared" si="570"/>
        <v>module=jhealth</v>
      </c>
      <c r="F11092" s="6" t="str">
        <f t="shared" si="571"/>
        <v>module=khealth</v>
      </c>
    </row>
    <row r="11093" spans="1:6" ht="30" customHeight="1">
      <c r="A11093" s="3" t="s">
        <v>2</v>
      </c>
      <c r="B11093" s="3" t="s">
        <v>26069</v>
      </c>
      <c r="C11093" s="3" t="s">
        <v>31873</v>
      </c>
      <c r="D11093" s="12" t="s">
        <v>37701</v>
      </c>
      <c r="E11093" s="6" t="str">
        <f t="shared" si="570"/>
        <v>module=jhealth</v>
      </c>
      <c r="F11093" s="6" t="str">
        <f t="shared" si="571"/>
        <v>module=khealth</v>
      </c>
    </row>
    <row r="11094" spans="1:6" ht="30" customHeight="1">
      <c r="A11094" s="3" t="s">
        <v>2</v>
      </c>
      <c r="B11094" s="3" t="s">
        <v>26070</v>
      </c>
      <c r="C11094" s="3" t="s">
        <v>31874</v>
      </c>
      <c r="D11094" s="12" t="s">
        <v>37702</v>
      </c>
      <c r="E11094" s="6" t="str">
        <f t="shared" si="570"/>
        <v>module=jhealth</v>
      </c>
      <c r="F11094" s="6" t="str">
        <f t="shared" si="571"/>
        <v>module=khealth</v>
      </c>
    </row>
    <row r="11095" spans="1:6" ht="30" customHeight="1">
      <c r="A11095" s="3" t="s">
        <v>2</v>
      </c>
      <c r="B11095" s="3" t="s">
        <v>26071</v>
      </c>
      <c r="C11095" s="3" t="s">
        <v>31875</v>
      </c>
      <c r="D11095" s="12" t="s">
        <v>37703</v>
      </c>
      <c r="E11095" s="6" t="str">
        <f t="shared" si="570"/>
        <v>module=jhealth</v>
      </c>
      <c r="F11095" s="6" t="str">
        <f t="shared" si="571"/>
        <v>module=khealth</v>
      </c>
    </row>
    <row r="11096" spans="1:6" ht="30" customHeight="1">
      <c r="A11096" s="3" t="s">
        <v>2</v>
      </c>
      <c r="B11096" s="3" t="s">
        <v>26072</v>
      </c>
      <c r="C11096" s="3" t="s">
        <v>31876</v>
      </c>
      <c r="D11096" s="12" t="s">
        <v>37704</v>
      </c>
      <c r="E11096" s="6" t="str">
        <f t="shared" si="570"/>
        <v>module=jhealth</v>
      </c>
      <c r="F11096" s="6" t="str">
        <f t="shared" si="571"/>
        <v>module=khealth</v>
      </c>
    </row>
    <row r="11097" spans="1:6" ht="30" customHeight="1">
      <c r="A11097" s="3" t="s">
        <v>2</v>
      </c>
      <c r="B11097" s="3" t="s">
        <v>26073</v>
      </c>
      <c r="C11097" s="3" t="s">
        <v>31877</v>
      </c>
      <c r="D11097" s="12" t="s">
        <v>37705</v>
      </c>
      <c r="E11097" s="6" t="str">
        <f t="shared" si="570"/>
        <v>module=jhealth</v>
      </c>
      <c r="F11097" s="6" t="str">
        <f t="shared" si="571"/>
        <v>module=khealth</v>
      </c>
    </row>
    <row r="11098" spans="1:6" ht="30" customHeight="1">
      <c r="A11098" s="3" t="s">
        <v>2</v>
      </c>
      <c r="B11098" s="3" t="s">
        <v>26074</v>
      </c>
      <c r="C11098" s="3" t="s">
        <v>31878</v>
      </c>
      <c r="D11098" s="12" t="s">
        <v>37706</v>
      </c>
      <c r="E11098" s="6" t="str">
        <f t="shared" si="570"/>
        <v>module=jhealth</v>
      </c>
      <c r="F11098" s="6" t="str">
        <f t="shared" si="571"/>
        <v>module=khealth</v>
      </c>
    </row>
    <row r="11099" spans="1:6" ht="30" customHeight="1">
      <c r="A11099" s="3" t="s">
        <v>2</v>
      </c>
      <c r="B11099" s="3" t="s">
        <v>26075</v>
      </c>
      <c r="C11099" s="3" t="s">
        <v>31879</v>
      </c>
      <c r="D11099" s="12" t="s">
        <v>37707</v>
      </c>
      <c r="E11099" s="6" t="str">
        <f t="shared" si="570"/>
        <v>module=jhealth</v>
      </c>
      <c r="F11099" s="6" t="str">
        <f t="shared" si="571"/>
        <v>module=khealth</v>
      </c>
    </row>
    <row r="11100" spans="1:6" ht="30" customHeight="1">
      <c r="A11100" s="3" t="s">
        <v>2</v>
      </c>
      <c r="B11100" s="3" t="s">
        <v>26076</v>
      </c>
      <c r="C11100" s="3" t="s">
        <v>31880</v>
      </c>
      <c r="D11100" s="12" t="s">
        <v>37708</v>
      </c>
      <c r="E11100" s="6" t="str">
        <f t="shared" si="570"/>
        <v>module=jhealth</v>
      </c>
      <c r="F11100" s="6" t="str">
        <f t="shared" si="571"/>
        <v>module=khealth</v>
      </c>
    </row>
    <row r="11101" spans="1:6" ht="30" customHeight="1">
      <c r="A11101" s="3" t="s">
        <v>2</v>
      </c>
      <c r="B11101" s="3" t="s">
        <v>26077</v>
      </c>
      <c r="C11101" s="3" t="s">
        <v>31881</v>
      </c>
      <c r="D11101" s="12" t="s">
        <v>37709</v>
      </c>
      <c r="E11101" s="6" t="str">
        <f t="shared" si="570"/>
        <v>module=jhealth</v>
      </c>
      <c r="F11101" s="6" t="str">
        <f t="shared" si="571"/>
        <v>module=khealth</v>
      </c>
    </row>
    <row r="11102" spans="1:6" ht="30" customHeight="1">
      <c r="A11102" s="3" t="s">
        <v>2</v>
      </c>
      <c r="B11102" s="3" t="s">
        <v>26078</v>
      </c>
      <c r="C11102" s="3" t="s">
        <v>31882</v>
      </c>
      <c r="D11102" s="12" t="s">
        <v>37710</v>
      </c>
      <c r="E11102" s="6" t="str">
        <f t="shared" si="570"/>
        <v>module=jhealth</v>
      </c>
      <c r="F11102" s="6" t="str">
        <f t="shared" si="571"/>
        <v>module=khealth</v>
      </c>
    </row>
    <row r="11103" spans="1:6" ht="30" customHeight="1">
      <c r="A11103" s="3" t="s">
        <v>2</v>
      </c>
      <c r="B11103" s="3" t="s">
        <v>26079</v>
      </c>
      <c r="C11103" s="3" t="s">
        <v>31883</v>
      </c>
      <c r="D11103" s="12" t="s">
        <v>37711</v>
      </c>
      <c r="E11103" s="6" t="str">
        <f t="shared" si="570"/>
        <v>module=jhealth</v>
      </c>
      <c r="F11103" s="6" t="str">
        <f t="shared" si="571"/>
        <v>module=khealth</v>
      </c>
    </row>
    <row r="11104" spans="1:6" ht="30" customHeight="1">
      <c r="A11104" s="3" t="s">
        <v>2</v>
      </c>
      <c r="B11104" s="3" t="s">
        <v>26080</v>
      </c>
      <c r="C11104" s="3" t="s">
        <v>31884</v>
      </c>
      <c r="D11104" s="12" t="s">
        <v>37712</v>
      </c>
      <c r="E11104" s="6" t="str">
        <f t="shared" si="570"/>
        <v>module=jhealth</v>
      </c>
      <c r="F11104" s="6" t="str">
        <f t="shared" si="571"/>
        <v>module=khealth</v>
      </c>
    </row>
    <row r="11105" spans="1:6" ht="30" customHeight="1">
      <c r="A11105" s="3" t="s">
        <v>2</v>
      </c>
      <c r="B11105" s="3" t="s">
        <v>26081</v>
      </c>
      <c r="C11105" s="3" t="s">
        <v>31885</v>
      </c>
      <c r="D11105" s="12" t="s">
        <v>37713</v>
      </c>
      <c r="E11105" s="6" t="str">
        <f t="shared" si="570"/>
        <v>module=jhealth</v>
      </c>
      <c r="F11105" s="6" t="str">
        <f t="shared" si="571"/>
        <v>module=khealth</v>
      </c>
    </row>
    <row r="11106" spans="1:6" ht="30" customHeight="1">
      <c r="A11106" s="3" t="s">
        <v>2</v>
      </c>
      <c r="B11106" s="3" t="s">
        <v>26082</v>
      </c>
      <c r="C11106" s="3" t="s">
        <v>31886</v>
      </c>
      <c r="D11106" s="12" t="s">
        <v>37714</v>
      </c>
      <c r="E11106" s="6" t="str">
        <f t="shared" si="570"/>
        <v>module=jhealth</v>
      </c>
      <c r="F11106" s="6" t="str">
        <f t="shared" si="571"/>
        <v>module=khealth</v>
      </c>
    </row>
    <row r="11107" spans="1:6" ht="30" customHeight="1">
      <c r="A11107" s="3" t="s">
        <v>2</v>
      </c>
      <c r="B11107" s="3" t="s">
        <v>26083</v>
      </c>
      <c r="C11107" s="3" t="s">
        <v>31887</v>
      </c>
      <c r="D11107" s="12" t="s">
        <v>37715</v>
      </c>
      <c r="E11107" s="6" t="str">
        <f t="shared" si="570"/>
        <v>module=jhealth</v>
      </c>
      <c r="F11107" s="6" t="str">
        <f t="shared" si="571"/>
        <v>module=khealth</v>
      </c>
    </row>
    <row r="11108" spans="1:6" ht="30" customHeight="1">
      <c r="A11108" s="3" t="s">
        <v>2</v>
      </c>
      <c r="B11108" s="3" t="s">
        <v>26084</v>
      </c>
      <c r="C11108" s="3" t="s">
        <v>31888</v>
      </c>
      <c r="D11108" s="12" t="s">
        <v>37716</v>
      </c>
      <c r="E11108" s="6" t="str">
        <f t="shared" si="570"/>
        <v>module=jhealth</v>
      </c>
      <c r="F11108" s="6" t="str">
        <f t="shared" si="571"/>
        <v>module=khealth</v>
      </c>
    </row>
    <row r="11109" spans="1:6" ht="30" customHeight="1">
      <c r="A11109" s="3" t="s">
        <v>2</v>
      </c>
      <c r="B11109" s="3" t="s">
        <v>26085</v>
      </c>
      <c r="C11109" s="3" t="s">
        <v>31889</v>
      </c>
      <c r="D11109" s="12" t="s">
        <v>37717</v>
      </c>
      <c r="E11109" s="6" t="str">
        <f t="shared" si="570"/>
        <v>module=jhealth</v>
      </c>
      <c r="F11109" s="6" t="str">
        <f t="shared" si="571"/>
        <v>module=khealth</v>
      </c>
    </row>
    <row r="11110" spans="1:6" ht="30" customHeight="1">
      <c r="A11110" s="3" t="s">
        <v>2</v>
      </c>
      <c r="B11110" s="3" t="s">
        <v>26086</v>
      </c>
      <c r="C11110" s="3" t="s">
        <v>31890</v>
      </c>
      <c r="D11110" s="12" t="s">
        <v>37718</v>
      </c>
      <c r="E11110" s="6" t="str">
        <f t="shared" si="570"/>
        <v>module=jhealth</v>
      </c>
      <c r="F11110" s="6" t="str">
        <f t="shared" si="571"/>
        <v>module=khealth</v>
      </c>
    </row>
    <row r="11111" spans="1:6" ht="30" customHeight="1">
      <c r="A11111" s="3" t="s">
        <v>2</v>
      </c>
      <c r="B11111" s="3" t="s">
        <v>26087</v>
      </c>
      <c r="C11111" s="3" t="s">
        <v>31891</v>
      </c>
      <c r="D11111" s="12" t="s">
        <v>37719</v>
      </c>
      <c r="E11111" s="6" t="str">
        <f t="shared" si="570"/>
        <v>module=jhealth</v>
      </c>
      <c r="F11111" s="6" t="str">
        <f t="shared" si="571"/>
        <v>module=khealth</v>
      </c>
    </row>
    <row r="11112" spans="1:6" ht="30" customHeight="1">
      <c r="A11112" s="3" t="s">
        <v>2</v>
      </c>
      <c r="B11112" s="3" t="s">
        <v>26088</v>
      </c>
      <c r="C11112" s="3" t="s">
        <v>31892</v>
      </c>
      <c r="D11112" s="12" t="s">
        <v>37720</v>
      </c>
      <c r="E11112" s="6" t="str">
        <f t="shared" si="570"/>
        <v>module=jhealth</v>
      </c>
      <c r="F11112" s="6" t="str">
        <f t="shared" si="571"/>
        <v>module=khealth</v>
      </c>
    </row>
    <row r="11113" spans="1:6" ht="30" customHeight="1">
      <c r="A11113" s="3" t="s">
        <v>2</v>
      </c>
      <c r="B11113" s="3" t="s">
        <v>26089</v>
      </c>
      <c r="C11113" s="3" t="s">
        <v>31893</v>
      </c>
      <c r="D11113" s="12" t="s">
        <v>37721</v>
      </c>
      <c r="E11113" s="6" t="str">
        <f t="shared" si="570"/>
        <v>module=jhealth</v>
      </c>
      <c r="F11113" s="6" t="str">
        <f t="shared" si="571"/>
        <v>module=khealth</v>
      </c>
    </row>
    <row r="11114" spans="1:6" ht="30" customHeight="1">
      <c r="A11114" s="3" t="s">
        <v>2</v>
      </c>
      <c r="B11114" s="3" t="s">
        <v>26090</v>
      </c>
      <c r="C11114" s="3" t="s">
        <v>31894</v>
      </c>
      <c r="D11114" s="12" t="s">
        <v>37722</v>
      </c>
      <c r="E11114" s="6" t="str">
        <f t="shared" si="570"/>
        <v>module=jhealth</v>
      </c>
      <c r="F11114" s="6" t="str">
        <f t="shared" si="571"/>
        <v>module=khealth</v>
      </c>
    </row>
    <row r="11115" spans="1:6" ht="30" customHeight="1">
      <c r="A11115" s="3" t="s">
        <v>2</v>
      </c>
      <c r="B11115" s="3" t="s">
        <v>26091</v>
      </c>
      <c r="C11115" s="3" t="s">
        <v>31895</v>
      </c>
      <c r="D11115" s="12" t="s">
        <v>37723</v>
      </c>
      <c r="E11115" s="6" t="str">
        <f t="shared" si="570"/>
        <v>module=jhealth</v>
      </c>
      <c r="F11115" s="6" t="str">
        <f t="shared" si="571"/>
        <v>module=khealth</v>
      </c>
    </row>
    <row r="11116" spans="1:6" ht="30" customHeight="1">
      <c r="A11116" s="3" t="s">
        <v>2</v>
      </c>
      <c r="B11116" s="3" t="s">
        <v>26092</v>
      </c>
      <c r="C11116" s="3" t="s">
        <v>31896</v>
      </c>
      <c r="D11116" s="12" t="s">
        <v>37724</v>
      </c>
      <c r="E11116" s="6" t="str">
        <f t="shared" si="570"/>
        <v>module=jhealth</v>
      </c>
      <c r="F11116" s="6" t="str">
        <f t="shared" si="571"/>
        <v>module=khealth</v>
      </c>
    </row>
    <row r="11117" spans="1:6" ht="30" customHeight="1">
      <c r="A11117" s="3" t="s">
        <v>2</v>
      </c>
      <c r="B11117" s="3" t="s">
        <v>26093</v>
      </c>
      <c r="C11117" s="3" t="s">
        <v>31897</v>
      </c>
      <c r="D11117" s="12" t="s">
        <v>37725</v>
      </c>
      <c r="E11117" s="6" t="str">
        <f t="shared" si="570"/>
        <v>module=jhealth</v>
      </c>
      <c r="F11117" s="6" t="str">
        <f t="shared" si="571"/>
        <v>module=khealth</v>
      </c>
    </row>
    <row r="11118" spans="1:6" ht="30" customHeight="1">
      <c r="A11118" s="3" t="s">
        <v>2</v>
      </c>
      <c r="B11118" s="3" t="s">
        <v>26094</v>
      </c>
      <c r="C11118" s="3" t="s">
        <v>31898</v>
      </c>
      <c r="D11118" s="12" t="s">
        <v>37726</v>
      </c>
      <c r="E11118" s="6" t="str">
        <f t="shared" si="570"/>
        <v>module=jhealth</v>
      </c>
      <c r="F11118" s="6" t="str">
        <f t="shared" si="571"/>
        <v>module=khealth</v>
      </c>
    </row>
    <row r="11119" spans="1:6" ht="30" customHeight="1">
      <c r="A11119" s="3" t="s">
        <v>2</v>
      </c>
      <c r="B11119" s="3" t="s">
        <v>26095</v>
      </c>
      <c r="C11119" s="3" t="s">
        <v>31899</v>
      </c>
      <c r="D11119" s="12" t="s">
        <v>37727</v>
      </c>
      <c r="E11119" s="6" t="str">
        <f t="shared" si="570"/>
        <v>module=jhealth</v>
      </c>
      <c r="F11119" s="6" t="str">
        <f t="shared" si="571"/>
        <v>module=khealth</v>
      </c>
    </row>
    <row r="11120" spans="1:6" ht="30" customHeight="1">
      <c r="A11120" s="3" t="s">
        <v>2</v>
      </c>
      <c r="B11120" s="3" t="s">
        <v>26096</v>
      </c>
      <c r="C11120" s="3" t="s">
        <v>31900</v>
      </c>
      <c r="D11120" s="12" t="s">
        <v>37728</v>
      </c>
      <c r="E11120" s="6" t="str">
        <f t="shared" si="570"/>
        <v>module=jhealth</v>
      </c>
      <c r="F11120" s="6" t="str">
        <f t="shared" si="571"/>
        <v>module=khealth</v>
      </c>
    </row>
    <row r="11121" spans="1:6" ht="30" customHeight="1">
      <c r="A11121" s="3" t="s">
        <v>2</v>
      </c>
      <c r="B11121" s="3" t="s">
        <v>26097</v>
      </c>
      <c r="C11121" s="3" t="s">
        <v>31901</v>
      </c>
      <c r="D11121" s="12" t="s">
        <v>37729</v>
      </c>
      <c r="E11121" s="6" t="str">
        <f t="shared" si="570"/>
        <v>module=jhealth</v>
      </c>
      <c r="F11121" s="6" t="str">
        <f t="shared" si="571"/>
        <v>module=khealth</v>
      </c>
    </row>
    <row r="11122" spans="1:6" ht="30" customHeight="1">
      <c r="A11122" s="3" t="s">
        <v>2</v>
      </c>
      <c r="B11122" s="3" t="s">
        <v>26098</v>
      </c>
      <c r="C11122" s="3" t="s">
        <v>31902</v>
      </c>
      <c r="D11122" s="12" t="s">
        <v>37730</v>
      </c>
      <c r="E11122" s="6" t="str">
        <f t="shared" ref="E11122:E11153" si="572">HYPERLINK("http://www.ssc.wisc.edu/wlsresearch/documentation/waves/?wave=capigrad&amp;module=jhealth","module=jhealth")</f>
        <v>module=jhealth</v>
      </c>
      <c r="F11122" s="6" t="str">
        <f t="shared" ref="F11122:F11153" si="573">HYPERLINK("http://www.ssc.wisc.edu/wlsresearch/documentation/waves/?wave=capisib&amp;module=khealth","module=khealth")</f>
        <v>module=khealth</v>
      </c>
    </row>
    <row r="11123" spans="1:6" ht="30" customHeight="1">
      <c r="A11123" s="3" t="s">
        <v>2</v>
      </c>
      <c r="B11123" s="3" t="s">
        <v>26099</v>
      </c>
      <c r="C11123" s="3" t="s">
        <v>31903</v>
      </c>
      <c r="D11123" s="12" t="s">
        <v>37731</v>
      </c>
      <c r="E11123" s="6" t="str">
        <f t="shared" si="572"/>
        <v>module=jhealth</v>
      </c>
      <c r="F11123" s="6" t="str">
        <f t="shared" si="573"/>
        <v>module=khealth</v>
      </c>
    </row>
    <row r="11124" spans="1:6" ht="30" customHeight="1">
      <c r="A11124" s="3" t="s">
        <v>2</v>
      </c>
      <c r="B11124" s="3" t="s">
        <v>26100</v>
      </c>
      <c r="C11124" s="3" t="s">
        <v>31904</v>
      </c>
      <c r="D11124" s="12" t="s">
        <v>37732</v>
      </c>
      <c r="E11124" s="6" t="str">
        <f t="shared" si="572"/>
        <v>module=jhealth</v>
      </c>
      <c r="F11124" s="6" t="str">
        <f t="shared" si="573"/>
        <v>module=khealth</v>
      </c>
    </row>
    <row r="11125" spans="1:6" ht="30" customHeight="1">
      <c r="A11125" s="3" t="s">
        <v>2</v>
      </c>
      <c r="B11125" s="3" t="s">
        <v>26101</v>
      </c>
      <c r="C11125" s="3" t="s">
        <v>31905</v>
      </c>
      <c r="D11125" s="12" t="s">
        <v>37733</v>
      </c>
      <c r="E11125" s="6" t="str">
        <f t="shared" si="572"/>
        <v>module=jhealth</v>
      </c>
      <c r="F11125" s="6" t="str">
        <f t="shared" si="573"/>
        <v>module=khealth</v>
      </c>
    </row>
    <row r="11126" spans="1:6" ht="30" customHeight="1">
      <c r="A11126" s="3" t="s">
        <v>2</v>
      </c>
      <c r="B11126" s="3" t="s">
        <v>26102</v>
      </c>
      <c r="C11126" s="3" t="s">
        <v>31906</v>
      </c>
      <c r="D11126" s="12" t="s">
        <v>37734</v>
      </c>
      <c r="E11126" s="6" t="str">
        <f t="shared" si="572"/>
        <v>module=jhealth</v>
      </c>
      <c r="F11126" s="6" t="str">
        <f t="shared" si="573"/>
        <v>module=khealth</v>
      </c>
    </row>
    <row r="11127" spans="1:6" ht="30" customHeight="1">
      <c r="A11127" s="3" t="s">
        <v>2</v>
      </c>
      <c r="B11127" s="3" t="s">
        <v>26103</v>
      </c>
      <c r="C11127" s="3" t="s">
        <v>31907</v>
      </c>
      <c r="D11127" s="12" t="s">
        <v>37735</v>
      </c>
      <c r="E11127" s="6" t="str">
        <f t="shared" si="572"/>
        <v>module=jhealth</v>
      </c>
      <c r="F11127" s="6" t="str">
        <f t="shared" si="573"/>
        <v>module=khealth</v>
      </c>
    </row>
    <row r="11128" spans="1:6" ht="30" customHeight="1">
      <c r="A11128" s="3" t="s">
        <v>2</v>
      </c>
      <c r="B11128" s="3" t="s">
        <v>26104</v>
      </c>
      <c r="C11128" s="3" t="s">
        <v>31908</v>
      </c>
      <c r="D11128" s="12" t="s">
        <v>37736</v>
      </c>
      <c r="E11128" s="6" t="str">
        <f t="shared" si="572"/>
        <v>module=jhealth</v>
      </c>
      <c r="F11128" s="6" t="str">
        <f t="shared" si="573"/>
        <v>module=khealth</v>
      </c>
    </row>
    <row r="11129" spans="1:6" ht="30" customHeight="1">
      <c r="A11129" s="3" t="s">
        <v>2</v>
      </c>
      <c r="B11129" s="3" t="s">
        <v>26105</v>
      </c>
      <c r="C11129" s="3" t="s">
        <v>31909</v>
      </c>
      <c r="D11129" s="12" t="s">
        <v>37737</v>
      </c>
      <c r="E11129" s="6" t="str">
        <f t="shared" si="572"/>
        <v>module=jhealth</v>
      </c>
      <c r="F11129" s="6" t="str">
        <f t="shared" si="573"/>
        <v>module=khealth</v>
      </c>
    </row>
    <row r="11130" spans="1:6" ht="30" customHeight="1">
      <c r="A11130" s="3" t="s">
        <v>2</v>
      </c>
      <c r="B11130" s="3" t="s">
        <v>26106</v>
      </c>
      <c r="C11130" s="3" t="s">
        <v>31910</v>
      </c>
      <c r="D11130" s="12" t="s">
        <v>37738</v>
      </c>
      <c r="E11130" s="6" t="str">
        <f t="shared" si="572"/>
        <v>module=jhealth</v>
      </c>
      <c r="F11130" s="6" t="str">
        <f t="shared" si="573"/>
        <v>module=khealth</v>
      </c>
    </row>
    <row r="11131" spans="1:6" ht="30" customHeight="1">
      <c r="A11131" s="3" t="s">
        <v>2</v>
      </c>
      <c r="B11131" s="3" t="s">
        <v>26107</v>
      </c>
      <c r="C11131" s="3" t="s">
        <v>31911</v>
      </c>
      <c r="D11131" s="12" t="s">
        <v>37739</v>
      </c>
      <c r="E11131" s="6" t="str">
        <f t="shared" si="572"/>
        <v>module=jhealth</v>
      </c>
      <c r="F11131" s="6" t="str">
        <f t="shared" si="573"/>
        <v>module=khealth</v>
      </c>
    </row>
    <row r="11132" spans="1:6" ht="30" customHeight="1">
      <c r="A11132" s="3" t="s">
        <v>2</v>
      </c>
      <c r="B11132" s="3" t="s">
        <v>26108</v>
      </c>
      <c r="C11132" s="3" t="s">
        <v>31912</v>
      </c>
      <c r="D11132" s="12" t="s">
        <v>37740</v>
      </c>
      <c r="E11132" s="6" t="str">
        <f t="shared" si="572"/>
        <v>module=jhealth</v>
      </c>
      <c r="F11132" s="6" t="str">
        <f t="shared" si="573"/>
        <v>module=khealth</v>
      </c>
    </row>
    <row r="11133" spans="1:6" ht="30" customHeight="1">
      <c r="A11133" s="3" t="s">
        <v>2</v>
      </c>
      <c r="B11133" s="3" t="s">
        <v>26109</v>
      </c>
      <c r="C11133" s="3" t="s">
        <v>31913</v>
      </c>
      <c r="D11133" s="12" t="s">
        <v>37741</v>
      </c>
      <c r="E11133" s="6" t="str">
        <f t="shared" si="572"/>
        <v>module=jhealth</v>
      </c>
      <c r="F11133" s="6" t="str">
        <f t="shared" si="573"/>
        <v>module=khealth</v>
      </c>
    </row>
    <row r="11134" spans="1:6" ht="30" customHeight="1">
      <c r="A11134" s="3" t="s">
        <v>2</v>
      </c>
      <c r="B11134" s="3" t="s">
        <v>26110</v>
      </c>
      <c r="C11134" s="3" t="s">
        <v>31914</v>
      </c>
      <c r="D11134" s="12" t="s">
        <v>37742</v>
      </c>
      <c r="E11134" s="6" t="str">
        <f t="shared" si="572"/>
        <v>module=jhealth</v>
      </c>
      <c r="F11134" s="6" t="str">
        <f t="shared" si="573"/>
        <v>module=khealth</v>
      </c>
    </row>
    <row r="11135" spans="1:6" ht="30" customHeight="1">
      <c r="A11135" s="3" t="s">
        <v>2</v>
      </c>
      <c r="B11135" s="3" t="s">
        <v>26111</v>
      </c>
      <c r="C11135" s="3" t="s">
        <v>31915</v>
      </c>
      <c r="D11135" s="12" t="s">
        <v>37743</v>
      </c>
      <c r="E11135" s="6" t="str">
        <f t="shared" si="572"/>
        <v>module=jhealth</v>
      </c>
      <c r="F11135" s="6" t="str">
        <f t="shared" si="573"/>
        <v>module=khealth</v>
      </c>
    </row>
    <row r="11136" spans="1:6" ht="30" customHeight="1">
      <c r="A11136" s="3" t="s">
        <v>2</v>
      </c>
      <c r="B11136" s="3" t="s">
        <v>26112</v>
      </c>
      <c r="C11136" s="3" t="s">
        <v>31916</v>
      </c>
      <c r="D11136" s="12" t="s">
        <v>37744</v>
      </c>
      <c r="E11136" s="6" t="str">
        <f t="shared" si="572"/>
        <v>module=jhealth</v>
      </c>
      <c r="F11136" s="6" t="str">
        <f t="shared" si="573"/>
        <v>module=khealth</v>
      </c>
    </row>
    <row r="11137" spans="1:6" ht="30" customHeight="1">
      <c r="A11137" s="3" t="s">
        <v>2</v>
      </c>
      <c r="B11137" s="3" t="s">
        <v>26113</v>
      </c>
      <c r="C11137" s="3" t="s">
        <v>31917</v>
      </c>
      <c r="D11137" s="12" t="s">
        <v>37745</v>
      </c>
      <c r="E11137" s="6" t="str">
        <f t="shared" si="572"/>
        <v>module=jhealth</v>
      </c>
      <c r="F11137" s="6" t="str">
        <f t="shared" si="573"/>
        <v>module=khealth</v>
      </c>
    </row>
    <row r="11138" spans="1:6" ht="30" customHeight="1">
      <c r="A11138" s="3" t="s">
        <v>2</v>
      </c>
      <c r="B11138" s="3" t="s">
        <v>26114</v>
      </c>
      <c r="C11138" s="3" t="s">
        <v>31918</v>
      </c>
      <c r="D11138" s="12" t="s">
        <v>37746</v>
      </c>
      <c r="E11138" s="6" t="str">
        <f t="shared" si="572"/>
        <v>module=jhealth</v>
      </c>
      <c r="F11138" s="6" t="str">
        <f t="shared" si="573"/>
        <v>module=khealth</v>
      </c>
    </row>
    <row r="11139" spans="1:6" ht="30" customHeight="1">
      <c r="A11139" s="3" t="s">
        <v>2</v>
      </c>
      <c r="B11139" s="3" t="s">
        <v>26115</v>
      </c>
      <c r="C11139" s="3" t="s">
        <v>31919</v>
      </c>
      <c r="D11139" s="12" t="s">
        <v>37747</v>
      </c>
      <c r="E11139" s="6" t="str">
        <f t="shared" si="572"/>
        <v>module=jhealth</v>
      </c>
      <c r="F11139" s="6" t="str">
        <f t="shared" si="573"/>
        <v>module=khealth</v>
      </c>
    </row>
    <row r="11140" spans="1:6" ht="30" customHeight="1">
      <c r="A11140" s="3" t="s">
        <v>2</v>
      </c>
      <c r="B11140" s="3" t="s">
        <v>26116</v>
      </c>
      <c r="C11140" s="3" t="s">
        <v>31920</v>
      </c>
      <c r="D11140" s="12" t="s">
        <v>37748</v>
      </c>
      <c r="E11140" s="6" t="str">
        <f t="shared" si="572"/>
        <v>module=jhealth</v>
      </c>
      <c r="F11140" s="6" t="str">
        <f t="shared" si="573"/>
        <v>module=khealth</v>
      </c>
    </row>
    <row r="11141" spans="1:6" ht="30" customHeight="1">
      <c r="A11141" s="3" t="s">
        <v>2</v>
      </c>
      <c r="B11141" s="3" t="s">
        <v>26117</v>
      </c>
      <c r="C11141" s="3" t="s">
        <v>31921</v>
      </c>
      <c r="D11141" s="12" t="s">
        <v>37749</v>
      </c>
      <c r="E11141" s="6" t="str">
        <f t="shared" si="572"/>
        <v>module=jhealth</v>
      </c>
      <c r="F11141" s="6" t="str">
        <f t="shared" si="573"/>
        <v>module=khealth</v>
      </c>
    </row>
    <row r="11142" spans="1:6" ht="30" customHeight="1">
      <c r="A11142" s="3" t="s">
        <v>2</v>
      </c>
      <c r="B11142" s="3" t="s">
        <v>26118</v>
      </c>
      <c r="C11142" s="3" t="s">
        <v>31922</v>
      </c>
      <c r="D11142" s="12" t="s">
        <v>37750</v>
      </c>
      <c r="E11142" s="6" t="str">
        <f t="shared" si="572"/>
        <v>module=jhealth</v>
      </c>
      <c r="F11142" s="6" t="str">
        <f t="shared" si="573"/>
        <v>module=khealth</v>
      </c>
    </row>
    <row r="11143" spans="1:6" ht="30" customHeight="1">
      <c r="A11143" s="3" t="s">
        <v>2</v>
      </c>
      <c r="B11143" s="3" t="s">
        <v>26119</v>
      </c>
      <c r="C11143" s="3" t="s">
        <v>31923</v>
      </c>
      <c r="D11143" s="12" t="s">
        <v>37751</v>
      </c>
      <c r="E11143" s="6" t="str">
        <f t="shared" si="572"/>
        <v>module=jhealth</v>
      </c>
      <c r="F11143" s="6" t="str">
        <f t="shared" si="573"/>
        <v>module=khealth</v>
      </c>
    </row>
    <row r="11144" spans="1:6" ht="30" customHeight="1">
      <c r="A11144" s="3" t="s">
        <v>2</v>
      </c>
      <c r="B11144" s="3" t="s">
        <v>26120</v>
      </c>
      <c r="C11144" s="3" t="s">
        <v>31924</v>
      </c>
      <c r="D11144" s="12" t="s">
        <v>37752</v>
      </c>
      <c r="E11144" s="6" t="str">
        <f t="shared" si="572"/>
        <v>module=jhealth</v>
      </c>
      <c r="F11144" s="6" t="str">
        <f t="shared" si="573"/>
        <v>module=khealth</v>
      </c>
    </row>
    <row r="11145" spans="1:6" ht="30" customHeight="1">
      <c r="A11145" s="3" t="s">
        <v>2</v>
      </c>
      <c r="B11145" s="3" t="s">
        <v>26121</v>
      </c>
      <c r="C11145" s="3" t="s">
        <v>31925</v>
      </c>
      <c r="D11145" s="12" t="s">
        <v>37753</v>
      </c>
      <c r="E11145" s="6" t="str">
        <f t="shared" si="572"/>
        <v>module=jhealth</v>
      </c>
      <c r="F11145" s="6" t="str">
        <f t="shared" si="573"/>
        <v>module=khealth</v>
      </c>
    </row>
    <row r="11146" spans="1:6" ht="30" customHeight="1">
      <c r="A11146" s="3" t="s">
        <v>2</v>
      </c>
      <c r="B11146" s="3" t="s">
        <v>26122</v>
      </c>
      <c r="C11146" s="3" t="s">
        <v>31926</v>
      </c>
      <c r="D11146" s="12" t="s">
        <v>37754</v>
      </c>
      <c r="E11146" s="6" t="str">
        <f t="shared" si="572"/>
        <v>module=jhealth</v>
      </c>
      <c r="F11146" s="6" t="str">
        <f t="shared" si="573"/>
        <v>module=khealth</v>
      </c>
    </row>
    <row r="11147" spans="1:6" ht="30" customHeight="1">
      <c r="A11147" s="3" t="s">
        <v>2</v>
      </c>
      <c r="B11147" s="3" t="s">
        <v>26123</v>
      </c>
      <c r="C11147" s="3" t="s">
        <v>31927</v>
      </c>
      <c r="D11147" s="12" t="s">
        <v>37755</v>
      </c>
      <c r="E11147" s="6" t="str">
        <f t="shared" si="572"/>
        <v>module=jhealth</v>
      </c>
      <c r="F11147" s="6" t="str">
        <f t="shared" si="573"/>
        <v>module=khealth</v>
      </c>
    </row>
    <row r="11148" spans="1:6" ht="30" customHeight="1">
      <c r="A11148" s="3" t="s">
        <v>2</v>
      </c>
      <c r="B11148" s="3" t="s">
        <v>26124</v>
      </c>
      <c r="C11148" s="3" t="s">
        <v>31928</v>
      </c>
      <c r="D11148" s="12" t="s">
        <v>37756</v>
      </c>
      <c r="E11148" s="6" t="str">
        <f t="shared" si="572"/>
        <v>module=jhealth</v>
      </c>
      <c r="F11148" s="6" t="str">
        <f t="shared" si="573"/>
        <v>module=khealth</v>
      </c>
    </row>
    <row r="11149" spans="1:6" ht="30" customHeight="1">
      <c r="A11149" s="3" t="s">
        <v>2</v>
      </c>
      <c r="B11149" s="3" t="s">
        <v>26125</v>
      </c>
      <c r="C11149" s="3" t="s">
        <v>31929</v>
      </c>
      <c r="D11149" s="12" t="s">
        <v>37757</v>
      </c>
      <c r="E11149" s="6" t="str">
        <f t="shared" si="572"/>
        <v>module=jhealth</v>
      </c>
      <c r="F11149" s="6" t="str">
        <f t="shared" si="573"/>
        <v>module=khealth</v>
      </c>
    </row>
    <row r="11150" spans="1:6" ht="30" customHeight="1">
      <c r="A11150" s="3" t="s">
        <v>2</v>
      </c>
      <c r="B11150" s="3" t="s">
        <v>26126</v>
      </c>
      <c r="C11150" s="3" t="s">
        <v>31930</v>
      </c>
      <c r="D11150" s="12" t="s">
        <v>37758</v>
      </c>
      <c r="E11150" s="6" t="str">
        <f t="shared" si="572"/>
        <v>module=jhealth</v>
      </c>
      <c r="F11150" s="6" t="str">
        <f t="shared" si="573"/>
        <v>module=khealth</v>
      </c>
    </row>
    <row r="11151" spans="1:6" ht="30" customHeight="1">
      <c r="A11151" s="3" t="s">
        <v>2</v>
      </c>
      <c r="B11151" s="3" t="s">
        <v>26127</v>
      </c>
      <c r="C11151" s="3" t="s">
        <v>31931</v>
      </c>
      <c r="D11151" s="12" t="s">
        <v>37759</v>
      </c>
      <c r="E11151" s="6" t="str">
        <f t="shared" si="572"/>
        <v>module=jhealth</v>
      </c>
      <c r="F11151" s="6" t="str">
        <f t="shared" si="573"/>
        <v>module=khealth</v>
      </c>
    </row>
    <row r="11152" spans="1:6" ht="30" customHeight="1">
      <c r="A11152" s="3" t="s">
        <v>2</v>
      </c>
      <c r="B11152" s="3" t="s">
        <v>26128</v>
      </c>
      <c r="C11152" s="3" t="s">
        <v>31932</v>
      </c>
      <c r="D11152" s="12" t="s">
        <v>37760</v>
      </c>
      <c r="E11152" s="6" t="str">
        <f t="shared" si="572"/>
        <v>module=jhealth</v>
      </c>
      <c r="F11152" s="6" t="str">
        <f t="shared" si="573"/>
        <v>module=khealth</v>
      </c>
    </row>
    <row r="11153" spans="1:6" ht="30" customHeight="1">
      <c r="A11153" s="3" t="s">
        <v>2</v>
      </c>
      <c r="B11153" s="3" t="s">
        <v>26129</v>
      </c>
      <c r="C11153" s="3" t="s">
        <v>31933</v>
      </c>
      <c r="D11153" s="12" t="s">
        <v>37761</v>
      </c>
      <c r="E11153" s="6" t="str">
        <f t="shared" si="572"/>
        <v>module=jhealth</v>
      </c>
      <c r="F11153" s="6" t="str">
        <f t="shared" si="573"/>
        <v>module=khealth</v>
      </c>
    </row>
    <row r="11154" spans="1:6" ht="30" customHeight="1">
      <c r="A11154" s="3" t="s">
        <v>2</v>
      </c>
      <c r="B11154" s="3" t="s">
        <v>26130</v>
      </c>
      <c r="C11154" s="3" t="s">
        <v>31934</v>
      </c>
      <c r="D11154" s="12" t="s">
        <v>37762</v>
      </c>
      <c r="E11154" s="6" t="str">
        <f t="shared" ref="E11154:E11163" si="574">HYPERLINK("http://www.ssc.wisc.edu/wlsresearch/documentation/waves/?wave=capigrad&amp;module=jhealth","module=jhealth")</f>
        <v>module=jhealth</v>
      </c>
      <c r="F11154" s="6" t="str">
        <f t="shared" ref="F11154:F11163" si="575">HYPERLINK("http://www.ssc.wisc.edu/wlsresearch/documentation/waves/?wave=capisib&amp;module=khealth","module=khealth")</f>
        <v>module=khealth</v>
      </c>
    </row>
    <row r="11155" spans="1:6" ht="30" customHeight="1">
      <c r="A11155" s="3" t="s">
        <v>2</v>
      </c>
      <c r="B11155" s="3" t="s">
        <v>26131</v>
      </c>
      <c r="C11155" s="3" t="s">
        <v>31935</v>
      </c>
      <c r="D11155" s="12" t="s">
        <v>37763</v>
      </c>
      <c r="E11155" s="6" t="str">
        <f t="shared" si="574"/>
        <v>module=jhealth</v>
      </c>
      <c r="F11155" s="6" t="str">
        <f t="shared" si="575"/>
        <v>module=khealth</v>
      </c>
    </row>
    <row r="11156" spans="1:6" ht="30" customHeight="1">
      <c r="A11156" s="3" t="s">
        <v>2</v>
      </c>
      <c r="B11156" s="3" t="s">
        <v>26132</v>
      </c>
      <c r="C11156" s="3" t="s">
        <v>31936</v>
      </c>
      <c r="D11156" s="12" t="s">
        <v>37764</v>
      </c>
      <c r="E11156" s="6" t="str">
        <f t="shared" si="574"/>
        <v>module=jhealth</v>
      </c>
      <c r="F11156" s="6" t="str">
        <f t="shared" si="575"/>
        <v>module=khealth</v>
      </c>
    </row>
    <row r="11157" spans="1:6" ht="30" customHeight="1">
      <c r="A11157" s="3" t="s">
        <v>2</v>
      </c>
      <c r="B11157" s="3" t="s">
        <v>26133</v>
      </c>
      <c r="C11157" s="3" t="s">
        <v>31937</v>
      </c>
      <c r="D11157" s="12" t="s">
        <v>37765</v>
      </c>
      <c r="E11157" s="6" t="str">
        <f t="shared" si="574"/>
        <v>module=jhealth</v>
      </c>
      <c r="F11157" s="6" t="str">
        <f t="shared" si="575"/>
        <v>module=khealth</v>
      </c>
    </row>
    <row r="11158" spans="1:6" ht="30" customHeight="1">
      <c r="A11158" s="3" t="s">
        <v>2</v>
      </c>
      <c r="B11158" s="3" t="s">
        <v>26134</v>
      </c>
      <c r="C11158" s="3" t="s">
        <v>31938</v>
      </c>
      <c r="D11158" s="12" t="s">
        <v>37766</v>
      </c>
      <c r="E11158" s="6" t="str">
        <f t="shared" si="574"/>
        <v>module=jhealth</v>
      </c>
      <c r="F11158" s="6" t="str">
        <f t="shared" si="575"/>
        <v>module=khealth</v>
      </c>
    </row>
    <row r="11159" spans="1:6" ht="30" customHeight="1">
      <c r="A11159" s="3" t="s">
        <v>2</v>
      </c>
      <c r="B11159" s="3" t="s">
        <v>26135</v>
      </c>
      <c r="C11159" s="3" t="s">
        <v>31939</v>
      </c>
      <c r="D11159" s="12" t="s">
        <v>37767</v>
      </c>
      <c r="E11159" s="6" t="str">
        <f t="shared" si="574"/>
        <v>module=jhealth</v>
      </c>
      <c r="F11159" s="6" t="str">
        <f t="shared" si="575"/>
        <v>module=khealth</v>
      </c>
    </row>
    <row r="11160" spans="1:6" ht="30" customHeight="1">
      <c r="A11160" s="3" t="s">
        <v>2</v>
      </c>
      <c r="B11160" s="3" t="s">
        <v>26136</v>
      </c>
      <c r="C11160" s="3" t="s">
        <v>31940</v>
      </c>
      <c r="D11160" s="12" t="s">
        <v>37768</v>
      </c>
      <c r="E11160" s="6" t="str">
        <f t="shared" si="574"/>
        <v>module=jhealth</v>
      </c>
      <c r="F11160" s="6" t="str">
        <f t="shared" si="575"/>
        <v>module=khealth</v>
      </c>
    </row>
    <row r="11161" spans="1:6" ht="30" customHeight="1">
      <c r="A11161" s="3" t="s">
        <v>2</v>
      </c>
      <c r="B11161" s="3" t="s">
        <v>26137</v>
      </c>
      <c r="C11161" s="3" t="s">
        <v>31941</v>
      </c>
      <c r="D11161" s="12" t="s">
        <v>37769</v>
      </c>
      <c r="E11161" s="6" t="str">
        <f t="shared" si="574"/>
        <v>module=jhealth</v>
      </c>
      <c r="F11161" s="6" t="str">
        <f t="shared" si="575"/>
        <v>module=khealth</v>
      </c>
    </row>
    <row r="11162" spans="1:6" ht="30" customHeight="1">
      <c r="A11162" s="3" t="s">
        <v>2</v>
      </c>
      <c r="B11162" s="3" t="s">
        <v>26138</v>
      </c>
      <c r="C11162" s="3" t="s">
        <v>31942</v>
      </c>
      <c r="D11162" s="12" t="s">
        <v>37770</v>
      </c>
      <c r="E11162" s="6" t="str">
        <f t="shared" si="574"/>
        <v>module=jhealth</v>
      </c>
      <c r="F11162" s="6" t="str">
        <f t="shared" si="575"/>
        <v>module=khealth</v>
      </c>
    </row>
    <row r="11163" spans="1:6" ht="30" customHeight="1">
      <c r="A11163" s="3" t="s">
        <v>2</v>
      </c>
      <c r="B11163" s="3" t="s">
        <v>26139</v>
      </c>
      <c r="C11163" s="3" t="s">
        <v>31943</v>
      </c>
      <c r="D11163" s="12" t="s">
        <v>37771</v>
      </c>
      <c r="E11163" s="6" t="str">
        <f t="shared" si="574"/>
        <v>module=jhealth</v>
      </c>
      <c r="F11163" s="6" t="str">
        <f t="shared" si="575"/>
        <v>module=khealth</v>
      </c>
    </row>
    <row r="11164" spans="1:6" ht="30" customHeight="1">
      <c r="A11164" s="3" t="s">
        <v>2</v>
      </c>
      <c r="B11164" s="3" t="s">
        <v>26140</v>
      </c>
      <c r="C11164" s="3" t="s">
        <v>31944</v>
      </c>
      <c r="D11164" s="12" t="s">
        <v>37772</v>
      </c>
      <c r="E11164" s="6" t="str">
        <f t="shared" ref="E11164:E11195" si="576">HYPERLINK("http://www.ssc.wisc.edu/wlsresearch/documentation/waves/?wave=capigrad&amp;module=jadl","module=jadl")</f>
        <v>module=jadl</v>
      </c>
      <c r="F11164" s="6" t="str">
        <f t="shared" ref="F11164:F11195" si="577">HYPERLINK("http://www.ssc.wisc.edu/wlsresearch/documentation/waves/?wave=capisib&amp;module=kadl","module=kadl")</f>
        <v>module=kadl</v>
      </c>
    </row>
    <row r="11165" spans="1:6" ht="30" customHeight="1">
      <c r="A11165" s="3" t="s">
        <v>2</v>
      </c>
      <c r="B11165" s="3" t="s">
        <v>26141</v>
      </c>
      <c r="C11165" s="3" t="s">
        <v>31945</v>
      </c>
      <c r="D11165" s="12" t="s">
        <v>37773</v>
      </c>
      <c r="E11165" s="6" t="str">
        <f t="shared" si="576"/>
        <v>module=jadl</v>
      </c>
      <c r="F11165" s="6" t="str">
        <f t="shared" si="577"/>
        <v>module=kadl</v>
      </c>
    </row>
    <row r="11166" spans="1:6" ht="30" customHeight="1">
      <c r="A11166" s="3" t="s">
        <v>2</v>
      </c>
      <c r="B11166" s="3" t="s">
        <v>26142</v>
      </c>
      <c r="C11166" s="3" t="s">
        <v>31946</v>
      </c>
      <c r="D11166" s="12" t="s">
        <v>37774</v>
      </c>
      <c r="E11166" s="6" t="str">
        <f t="shared" si="576"/>
        <v>module=jadl</v>
      </c>
      <c r="F11166" s="6" t="str">
        <f t="shared" si="577"/>
        <v>module=kadl</v>
      </c>
    </row>
    <row r="11167" spans="1:6" ht="30" customHeight="1">
      <c r="A11167" s="3" t="s">
        <v>2</v>
      </c>
      <c r="B11167" s="3" t="s">
        <v>26143</v>
      </c>
      <c r="C11167" s="3" t="s">
        <v>31947</v>
      </c>
      <c r="D11167" s="12" t="s">
        <v>37775</v>
      </c>
      <c r="E11167" s="6" t="str">
        <f t="shared" si="576"/>
        <v>module=jadl</v>
      </c>
      <c r="F11167" s="6" t="str">
        <f t="shared" si="577"/>
        <v>module=kadl</v>
      </c>
    </row>
    <row r="11168" spans="1:6" ht="30" customHeight="1">
      <c r="A11168" s="3" t="s">
        <v>2</v>
      </c>
      <c r="B11168" s="3" t="s">
        <v>26144</v>
      </c>
      <c r="C11168" s="3" t="s">
        <v>31948</v>
      </c>
      <c r="D11168" s="12" t="s">
        <v>37776</v>
      </c>
      <c r="E11168" s="6" t="str">
        <f t="shared" si="576"/>
        <v>module=jadl</v>
      </c>
      <c r="F11168" s="6" t="str">
        <f t="shared" si="577"/>
        <v>module=kadl</v>
      </c>
    </row>
    <row r="11169" spans="1:6" ht="30" customHeight="1">
      <c r="A11169" s="3" t="s">
        <v>2</v>
      </c>
      <c r="B11169" s="3" t="s">
        <v>26145</v>
      </c>
      <c r="C11169" s="3" t="s">
        <v>31949</v>
      </c>
      <c r="D11169" s="12" t="s">
        <v>37777</v>
      </c>
      <c r="E11169" s="6" t="str">
        <f t="shared" si="576"/>
        <v>module=jadl</v>
      </c>
      <c r="F11169" s="6" t="str">
        <f t="shared" si="577"/>
        <v>module=kadl</v>
      </c>
    </row>
    <row r="11170" spans="1:6" ht="30" customHeight="1">
      <c r="A11170" s="3" t="s">
        <v>2</v>
      </c>
      <c r="B11170" s="3" t="s">
        <v>26146</v>
      </c>
      <c r="C11170" s="3" t="s">
        <v>31950</v>
      </c>
      <c r="D11170" s="12" t="s">
        <v>37778</v>
      </c>
      <c r="E11170" s="6" t="str">
        <f t="shared" si="576"/>
        <v>module=jadl</v>
      </c>
      <c r="F11170" s="6" t="str">
        <f t="shared" si="577"/>
        <v>module=kadl</v>
      </c>
    </row>
    <row r="11171" spans="1:6" ht="30" customHeight="1">
      <c r="A11171" s="3" t="s">
        <v>2</v>
      </c>
      <c r="B11171" s="3" t="s">
        <v>26147</v>
      </c>
      <c r="C11171" s="3" t="s">
        <v>31951</v>
      </c>
      <c r="D11171" s="12" t="s">
        <v>37779</v>
      </c>
      <c r="E11171" s="6" t="str">
        <f t="shared" si="576"/>
        <v>module=jadl</v>
      </c>
      <c r="F11171" s="6" t="str">
        <f t="shared" si="577"/>
        <v>module=kadl</v>
      </c>
    </row>
    <row r="11172" spans="1:6" ht="30" customHeight="1">
      <c r="A11172" s="3" t="s">
        <v>2</v>
      </c>
      <c r="B11172" s="3" t="s">
        <v>26148</v>
      </c>
      <c r="C11172" s="3" t="s">
        <v>31952</v>
      </c>
      <c r="D11172" s="12" t="s">
        <v>37780</v>
      </c>
      <c r="E11172" s="6" t="str">
        <f t="shared" si="576"/>
        <v>module=jadl</v>
      </c>
      <c r="F11172" s="6" t="str">
        <f t="shared" si="577"/>
        <v>module=kadl</v>
      </c>
    </row>
    <row r="11173" spans="1:6" ht="30" customHeight="1">
      <c r="A11173" s="3" t="s">
        <v>2</v>
      </c>
      <c r="B11173" s="3" t="s">
        <v>26149</v>
      </c>
      <c r="C11173" s="3" t="s">
        <v>31953</v>
      </c>
      <c r="D11173" s="12" t="s">
        <v>37781</v>
      </c>
      <c r="E11173" s="6" t="str">
        <f t="shared" si="576"/>
        <v>module=jadl</v>
      </c>
      <c r="F11173" s="6" t="str">
        <f t="shared" si="577"/>
        <v>module=kadl</v>
      </c>
    </row>
    <row r="11174" spans="1:6" ht="30" customHeight="1">
      <c r="A11174" s="3" t="s">
        <v>2</v>
      </c>
      <c r="B11174" s="3" t="s">
        <v>26150</v>
      </c>
      <c r="C11174" s="3" t="s">
        <v>31954</v>
      </c>
      <c r="D11174" s="12" t="s">
        <v>37782</v>
      </c>
      <c r="E11174" s="6" t="str">
        <f t="shared" si="576"/>
        <v>module=jadl</v>
      </c>
      <c r="F11174" s="6" t="str">
        <f t="shared" si="577"/>
        <v>module=kadl</v>
      </c>
    </row>
    <row r="11175" spans="1:6" ht="30" customHeight="1">
      <c r="A11175" s="3" t="s">
        <v>2</v>
      </c>
      <c r="B11175" s="3" t="s">
        <v>26151</v>
      </c>
      <c r="C11175" s="3" t="s">
        <v>31955</v>
      </c>
      <c r="D11175" s="12" t="s">
        <v>37783</v>
      </c>
      <c r="E11175" s="6" t="str">
        <f t="shared" si="576"/>
        <v>module=jadl</v>
      </c>
      <c r="F11175" s="6" t="str">
        <f t="shared" si="577"/>
        <v>module=kadl</v>
      </c>
    </row>
    <row r="11176" spans="1:6" ht="30" customHeight="1">
      <c r="A11176" s="3" t="s">
        <v>2</v>
      </c>
      <c r="B11176" s="3" t="s">
        <v>26152</v>
      </c>
      <c r="C11176" s="3" t="s">
        <v>31956</v>
      </c>
      <c r="D11176" s="12" t="s">
        <v>37784</v>
      </c>
      <c r="E11176" s="6" t="str">
        <f t="shared" si="576"/>
        <v>module=jadl</v>
      </c>
      <c r="F11176" s="6" t="str">
        <f t="shared" si="577"/>
        <v>module=kadl</v>
      </c>
    </row>
    <row r="11177" spans="1:6" ht="30" customHeight="1">
      <c r="A11177" s="3" t="s">
        <v>2</v>
      </c>
      <c r="B11177" s="3" t="s">
        <v>26153</v>
      </c>
      <c r="C11177" s="3" t="s">
        <v>31957</v>
      </c>
      <c r="D11177" s="12" t="s">
        <v>37785</v>
      </c>
      <c r="E11177" s="6" t="str">
        <f t="shared" si="576"/>
        <v>module=jadl</v>
      </c>
      <c r="F11177" s="6" t="str">
        <f t="shared" si="577"/>
        <v>module=kadl</v>
      </c>
    </row>
    <row r="11178" spans="1:6" ht="30" customHeight="1">
      <c r="A11178" s="3" t="s">
        <v>2</v>
      </c>
      <c r="B11178" s="3" t="s">
        <v>26154</v>
      </c>
      <c r="C11178" s="3" t="s">
        <v>31958</v>
      </c>
      <c r="D11178" s="12" t="s">
        <v>37786</v>
      </c>
      <c r="E11178" s="6" t="str">
        <f t="shared" si="576"/>
        <v>module=jadl</v>
      </c>
      <c r="F11178" s="6" t="str">
        <f t="shared" si="577"/>
        <v>module=kadl</v>
      </c>
    </row>
    <row r="11179" spans="1:6" ht="30" customHeight="1">
      <c r="A11179" s="3" t="s">
        <v>2</v>
      </c>
      <c r="B11179" s="3" t="s">
        <v>26155</v>
      </c>
      <c r="C11179" s="3" t="s">
        <v>31959</v>
      </c>
      <c r="D11179" s="12" t="s">
        <v>37787</v>
      </c>
      <c r="E11179" s="6" t="str">
        <f t="shared" si="576"/>
        <v>module=jadl</v>
      </c>
      <c r="F11179" s="6" t="str">
        <f t="shared" si="577"/>
        <v>module=kadl</v>
      </c>
    </row>
    <row r="11180" spans="1:6" ht="30" customHeight="1">
      <c r="A11180" s="3" t="s">
        <v>2</v>
      </c>
      <c r="B11180" s="3" t="s">
        <v>26156</v>
      </c>
      <c r="C11180" s="3" t="s">
        <v>31960</v>
      </c>
      <c r="D11180" s="12" t="s">
        <v>37788</v>
      </c>
      <c r="E11180" s="6" t="str">
        <f t="shared" si="576"/>
        <v>module=jadl</v>
      </c>
      <c r="F11180" s="6" t="str">
        <f t="shared" si="577"/>
        <v>module=kadl</v>
      </c>
    </row>
    <row r="11181" spans="1:6" ht="30" customHeight="1">
      <c r="A11181" s="3" t="s">
        <v>2</v>
      </c>
      <c r="B11181" s="3" t="s">
        <v>26157</v>
      </c>
      <c r="C11181" s="3" t="s">
        <v>31961</v>
      </c>
      <c r="D11181" s="12" t="s">
        <v>37789</v>
      </c>
      <c r="E11181" s="6" t="str">
        <f t="shared" si="576"/>
        <v>module=jadl</v>
      </c>
      <c r="F11181" s="6" t="str">
        <f t="shared" si="577"/>
        <v>module=kadl</v>
      </c>
    </row>
    <row r="11182" spans="1:6" ht="30" customHeight="1">
      <c r="A11182" s="3" t="s">
        <v>2</v>
      </c>
      <c r="B11182" s="3" t="s">
        <v>26158</v>
      </c>
      <c r="C11182" s="3" t="s">
        <v>31962</v>
      </c>
      <c r="D11182" s="12" t="s">
        <v>37790</v>
      </c>
      <c r="E11182" s="6" t="str">
        <f t="shared" si="576"/>
        <v>module=jadl</v>
      </c>
      <c r="F11182" s="6" t="str">
        <f t="shared" si="577"/>
        <v>module=kadl</v>
      </c>
    </row>
    <row r="11183" spans="1:6" ht="30" customHeight="1">
      <c r="A11183" s="3" t="s">
        <v>2</v>
      </c>
      <c r="B11183" s="3" t="s">
        <v>26159</v>
      </c>
      <c r="C11183" s="3" t="s">
        <v>31963</v>
      </c>
      <c r="D11183" s="12" t="s">
        <v>37791</v>
      </c>
      <c r="E11183" s="6" t="str">
        <f t="shared" si="576"/>
        <v>module=jadl</v>
      </c>
      <c r="F11183" s="6" t="str">
        <f t="shared" si="577"/>
        <v>module=kadl</v>
      </c>
    </row>
    <row r="11184" spans="1:6" ht="30" customHeight="1">
      <c r="A11184" s="3" t="s">
        <v>2</v>
      </c>
      <c r="B11184" s="3" t="s">
        <v>26160</v>
      </c>
      <c r="C11184" s="3" t="s">
        <v>31964</v>
      </c>
      <c r="D11184" s="12" t="s">
        <v>37792</v>
      </c>
      <c r="E11184" s="6" t="str">
        <f t="shared" si="576"/>
        <v>module=jadl</v>
      </c>
      <c r="F11184" s="6" t="str">
        <f t="shared" si="577"/>
        <v>module=kadl</v>
      </c>
    </row>
    <row r="11185" spans="1:6" ht="30" customHeight="1">
      <c r="A11185" s="3" t="s">
        <v>2</v>
      </c>
      <c r="B11185" s="3" t="s">
        <v>26161</v>
      </c>
      <c r="C11185" s="3" t="s">
        <v>31965</v>
      </c>
      <c r="D11185" s="12" t="s">
        <v>37793</v>
      </c>
      <c r="E11185" s="6" t="str">
        <f t="shared" si="576"/>
        <v>module=jadl</v>
      </c>
      <c r="F11185" s="6" t="str">
        <f t="shared" si="577"/>
        <v>module=kadl</v>
      </c>
    </row>
    <row r="11186" spans="1:6" ht="30" customHeight="1">
      <c r="A11186" s="3" t="s">
        <v>2</v>
      </c>
      <c r="B11186" s="3" t="s">
        <v>26162</v>
      </c>
      <c r="C11186" s="3" t="s">
        <v>31966</v>
      </c>
      <c r="D11186" s="12" t="s">
        <v>37794</v>
      </c>
      <c r="E11186" s="6" t="str">
        <f t="shared" si="576"/>
        <v>module=jadl</v>
      </c>
      <c r="F11186" s="6" t="str">
        <f t="shared" si="577"/>
        <v>module=kadl</v>
      </c>
    </row>
    <row r="11187" spans="1:6" ht="30" customHeight="1">
      <c r="A11187" s="3" t="s">
        <v>2</v>
      </c>
      <c r="B11187" s="3" t="s">
        <v>26163</v>
      </c>
      <c r="C11187" s="3" t="s">
        <v>31967</v>
      </c>
      <c r="D11187" s="12" t="s">
        <v>37795</v>
      </c>
      <c r="E11187" s="6" t="str">
        <f t="shared" si="576"/>
        <v>module=jadl</v>
      </c>
      <c r="F11187" s="6" t="str">
        <f t="shared" si="577"/>
        <v>module=kadl</v>
      </c>
    </row>
    <row r="11188" spans="1:6" ht="30" customHeight="1">
      <c r="A11188" s="3" t="s">
        <v>2</v>
      </c>
      <c r="B11188" s="3" t="s">
        <v>26164</v>
      </c>
      <c r="C11188" s="3" t="s">
        <v>31968</v>
      </c>
      <c r="D11188" s="12" t="s">
        <v>37796</v>
      </c>
      <c r="E11188" s="6" t="str">
        <f t="shared" si="576"/>
        <v>module=jadl</v>
      </c>
      <c r="F11188" s="6" t="str">
        <f t="shared" si="577"/>
        <v>module=kadl</v>
      </c>
    </row>
    <row r="11189" spans="1:6" ht="30" customHeight="1">
      <c r="A11189" s="3" t="s">
        <v>2</v>
      </c>
      <c r="B11189" s="3" t="s">
        <v>26165</v>
      </c>
      <c r="C11189" s="3" t="s">
        <v>31969</v>
      </c>
      <c r="D11189" s="12" t="s">
        <v>37797</v>
      </c>
      <c r="E11189" s="6" t="str">
        <f t="shared" si="576"/>
        <v>module=jadl</v>
      </c>
      <c r="F11189" s="6" t="str">
        <f t="shared" si="577"/>
        <v>module=kadl</v>
      </c>
    </row>
    <row r="11190" spans="1:6" ht="30" customHeight="1">
      <c r="A11190" s="3" t="s">
        <v>2</v>
      </c>
      <c r="B11190" s="3" t="s">
        <v>26166</v>
      </c>
      <c r="C11190" s="3" t="s">
        <v>31970</v>
      </c>
      <c r="D11190" s="12" t="s">
        <v>37798</v>
      </c>
      <c r="E11190" s="6" t="str">
        <f t="shared" si="576"/>
        <v>module=jadl</v>
      </c>
      <c r="F11190" s="6" t="str">
        <f t="shared" si="577"/>
        <v>module=kadl</v>
      </c>
    </row>
    <row r="11191" spans="1:6" ht="30" customHeight="1">
      <c r="A11191" s="3" t="s">
        <v>2</v>
      </c>
      <c r="B11191" s="3" t="s">
        <v>26167</v>
      </c>
      <c r="C11191" s="3" t="s">
        <v>31971</v>
      </c>
      <c r="D11191" s="12" t="s">
        <v>37799</v>
      </c>
      <c r="E11191" s="6" t="str">
        <f t="shared" si="576"/>
        <v>module=jadl</v>
      </c>
      <c r="F11191" s="6" t="str">
        <f t="shared" si="577"/>
        <v>module=kadl</v>
      </c>
    </row>
    <row r="11192" spans="1:6" ht="30" customHeight="1">
      <c r="A11192" s="3" t="s">
        <v>2</v>
      </c>
      <c r="B11192" s="3" t="s">
        <v>26168</v>
      </c>
      <c r="C11192" s="3" t="s">
        <v>31972</v>
      </c>
      <c r="D11192" s="12" t="s">
        <v>37800</v>
      </c>
      <c r="E11192" s="6" t="str">
        <f t="shared" si="576"/>
        <v>module=jadl</v>
      </c>
      <c r="F11192" s="6" t="str">
        <f t="shared" si="577"/>
        <v>module=kadl</v>
      </c>
    </row>
    <row r="11193" spans="1:6" ht="30" customHeight="1">
      <c r="A11193" s="3" t="s">
        <v>2</v>
      </c>
      <c r="B11193" s="3" t="s">
        <v>26169</v>
      </c>
      <c r="C11193" s="3" t="s">
        <v>31973</v>
      </c>
      <c r="D11193" s="12" t="s">
        <v>37801</v>
      </c>
      <c r="E11193" s="6" t="str">
        <f t="shared" si="576"/>
        <v>module=jadl</v>
      </c>
      <c r="F11193" s="6" t="str">
        <f t="shared" si="577"/>
        <v>module=kadl</v>
      </c>
    </row>
    <row r="11194" spans="1:6" ht="30" customHeight="1">
      <c r="A11194" s="3" t="s">
        <v>2</v>
      </c>
      <c r="B11194" s="3" t="s">
        <v>26170</v>
      </c>
      <c r="C11194" s="3" t="s">
        <v>31974</v>
      </c>
      <c r="D11194" s="12" t="s">
        <v>37802</v>
      </c>
      <c r="E11194" s="6" t="str">
        <f t="shared" si="576"/>
        <v>module=jadl</v>
      </c>
      <c r="F11194" s="6" t="str">
        <f t="shared" si="577"/>
        <v>module=kadl</v>
      </c>
    </row>
    <row r="11195" spans="1:6" ht="30" customHeight="1">
      <c r="A11195" s="3" t="s">
        <v>2</v>
      </c>
      <c r="B11195" s="3" t="s">
        <v>26171</v>
      </c>
      <c r="C11195" s="3" t="s">
        <v>31975</v>
      </c>
      <c r="D11195" s="12" t="s">
        <v>37803</v>
      </c>
      <c r="E11195" s="6" t="str">
        <f t="shared" si="576"/>
        <v>module=jadl</v>
      </c>
      <c r="F11195" s="6" t="str">
        <f t="shared" si="577"/>
        <v>module=kadl</v>
      </c>
    </row>
    <row r="11196" spans="1:6" ht="30" customHeight="1">
      <c r="A11196" s="3" t="s">
        <v>2</v>
      </c>
      <c r="B11196" s="3" t="s">
        <v>26172</v>
      </c>
      <c r="C11196" s="3" t="s">
        <v>31976</v>
      </c>
      <c r="D11196" s="12" t="s">
        <v>37804</v>
      </c>
      <c r="E11196" s="6" t="str">
        <f t="shared" ref="E11196:E11227" si="578">HYPERLINK("http://www.ssc.wisc.edu/wlsresearch/documentation/waves/?wave=capigrad&amp;module=jadl","module=jadl")</f>
        <v>module=jadl</v>
      </c>
      <c r="F11196" s="6" t="str">
        <f t="shared" ref="F11196:F11227" si="579">HYPERLINK("http://www.ssc.wisc.edu/wlsresearch/documentation/waves/?wave=capisib&amp;module=kadl","module=kadl")</f>
        <v>module=kadl</v>
      </c>
    </row>
    <row r="11197" spans="1:6" ht="30" customHeight="1">
      <c r="A11197" s="3" t="s">
        <v>2</v>
      </c>
      <c r="B11197" s="3" t="s">
        <v>26173</v>
      </c>
      <c r="C11197" s="3" t="s">
        <v>31977</v>
      </c>
      <c r="D11197" s="12" t="s">
        <v>37805</v>
      </c>
      <c r="E11197" s="6" t="str">
        <f t="shared" si="578"/>
        <v>module=jadl</v>
      </c>
      <c r="F11197" s="6" t="str">
        <f t="shared" si="579"/>
        <v>module=kadl</v>
      </c>
    </row>
    <row r="11198" spans="1:6" ht="30" customHeight="1">
      <c r="A11198" s="3" t="s">
        <v>2</v>
      </c>
      <c r="B11198" s="3" t="s">
        <v>26174</v>
      </c>
      <c r="C11198" s="3" t="s">
        <v>31978</v>
      </c>
      <c r="D11198" s="12" t="s">
        <v>37806</v>
      </c>
      <c r="E11198" s="6" t="str">
        <f t="shared" si="578"/>
        <v>module=jadl</v>
      </c>
      <c r="F11198" s="6" t="str">
        <f t="shared" si="579"/>
        <v>module=kadl</v>
      </c>
    </row>
    <row r="11199" spans="1:6" ht="30" customHeight="1">
      <c r="A11199" s="3" t="s">
        <v>2</v>
      </c>
      <c r="B11199" s="3" t="s">
        <v>26175</v>
      </c>
      <c r="C11199" s="3" t="s">
        <v>31979</v>
      </c>
      <c r="D11199" s="12" t="s">
        <v>37807</v>
      </c>
      <c r="E11199" s="6" t="str">
        <f t="shared" si="578"/>
        <v>module=jadl</v>
      </c>
      <c r="F11199" s="6" t="str">
        <f t="shared" si="579"/>
        <v>module=kadl</v>
      </c>
    </row>
    <row r="11200" spans="1:6" ht="30" customHeight="1">
      <c r="A11200" s="3" t="s">
        <v>2</v>
      </c>
      <c r="B11200" s="3" t="s">
        <v>26176</v>
      </c>
      <c r="C11200" s="3" t="s">
        <v>31980</v>
      </c>
      <c r="D11200" s="12" t="s">
        <v>37808</v>
      </c>
      <c r="E11200" s="6" t="str">
        <f t="shared" si="578"/>
        <v>module=jadl</v>
      </c>
      <c r="F11200" s="6" t="str">
        <f t="shared" si="579"/>
        <v>module=kadl</v>
      </c>
    </row>
    <row r="11201" spans="1:6" ht="30" customHeight="1">
      <c r="A11201" s="3" t="s">
        <v>2</v>
      </c>
      <c r="B11201" s="3" t="s">
        <v>26177</v>
      </c>
      <c r="C11201" s="3" t="s">
        <v>31981</v>
      </c>
      <c r="D11201" s="12" t="s">
        <v>37809</v>
      </c>
      <c r="E11201" s="6" t="str">
        <f t="shared" si="578"/>
        <v>module=jadl</v>
      </c>
      <c r="F11201" s="6" t="str">
        <f t="shared" si="579"/>
        <v>module=kadl</v>
      </c>
    </row>
    <row r="11202" spans="1:6" ht="30" customHeight="1">
      <c r="A11202" s="3" t="s">
        <v>2</v>
      </c>
      <c r="B11202" s="3" t="s">
        <v>26178</v>
      </c>
      <c r="C11202" s="3" t="s">
        <v>31982</v>
      </c>
      <c r="D11202" s="12" t="s">
        <v>37810</v>
      </c>
      <c r="E11202" s="6" t="str">
        <f t="shared" si="578"/>
        <v>module=jadl</v>
      </c>
      <c r="F11202" s="6" t="str">
        <f t="shared" si="579"/>
        <v>module=kadl</v>
      </c>
    </row>
    <row r="11203" spans="1:6" ht="30" customHeight="1">
      <c r="A11203" s="3" t="s">
        <v>2</v>
      </c>
      <c r="B11203" s="3" t="s">
        <v>26179</v>
      </c>
      <c r="C11203" s="3" t="s">
        <v>31983</v>
      </c>
      <c r="D11203" s="12" t="s">
        <v>37811</v>
      </c>
      <c r="E11203" s="6" t="str">
        <f t="shared" si="578"/>
        <v>module=jadl</v>
      </c>
      <c r="F11203" s="6" t="str">
        <f t="shared" si="579"/>
        <v>module=kadl</v>
      </c>
    </row>
    <row r="11204" spans="1:6" ht="30" customHeight="1">
      <c r="A11204" s="3" t="s">
        <v>2</v>
      </c>
      <c r="B11204" s="3" t="s">
        <v>26180</v>
      </c>
      <c r="C11204" s="3" t="s">
        <v>31984</v>
      </c>
      <c r="D11204" s="12" t="s">
        <v>37812</v>
      </c>
      <c r="E11204" s="6" t="str">
        <f t="shared" si="578"/>
        <v>module=jadl</v>
      </c>
      <c r="F11204" s="6" t="str">
        <f t="shared" si="579"/>
        <v>module=kadl</v>
      </c>
    </row>
    <row r="11205" spans="1:6" ht="30" customHeight="1">
      <c r="A11205" s="3" t="s">
        <v>2</v>
      </c>
      <c r="B11205" s="3" t="s">
        <v>26181</v>
      </c>
      <c r="C11205" s="3" t="s">
        <v>31985</v>
      </c>
      <c r="D11205" s="12" t="s">
        <v>37813</v>
      </c>
      <c r="E11205" s="6" t="str">
        <f t="shared" si="578"/>
        <v>module=jadl</v>
      </c>
      <c r="F11205" s="6" t="str">
        <f t="shared" si="579"/>
        <v>module=kadl</v>
      </c>
    </row>
    <row r="11206" spans="1:6" ht="30" customHeight="1">
      <c r="A11206" s="3" t="s">
        <v>2</v>
      </c>
      <c r="B11206" s="3" t="s">
        <v>26182</v>
      </c>
      <c r="C11206" s="3" t="s">
        <v>31986</v>
      </c>
      <c r="D11206" s="12" t="s">
        <v>37814</v>
      </c>
      <c r="E11206" s="6" t="str">
        <f t="shared" si="578"/>
        <v>module=jadl</v>
      </c>
      <c r="F11206" s="6" t="str">
        <f t="shared" si="579"/>
        <v>module=kadl</v>
      </c>
    </row>
    <row r="11207" spans="1:6" ht="30" customHeight="1">
      <c r="A11207" s="3" t="s">
        <v>2</v>
      </c>
      <c r="B11207" s="3" t="s">
        <v>26183</v>
      </c>
      <c r="C11207" s="3" t="s">
        <v>31987</v>
      </c>
      <c r="D11207" s="12" t="s">
        <v>37815</v>
      </c>
      <c r="E11207" s="6" t="str">
        <f t="shared" si="578"/>
        <v>module=jadl</v>
      </c>
      <c r="F11207" s="6" t="str">
        <f t="shared" si="579"/>
        <v>module=kadl</v>
      </c>
    </row>
    <row r="11208" spans="1:6" ht="30" customHeight="1">
      <c r="A11208" s="3" t="s">
        <v>2</v>
      </c>
      <c r="B11208" s="3" t="s">
        <v>26184</v>
      </c>
      <c r="C11208" s="3" t="s">
        <v>31988</v>
      </c>
      <c r="D11208" s="12" t="s">
        <v>37816</v>
      </c>
      <c r="E11208" s="6" t="str">
        <f t="shared" si="578"/>
        <v>module=jadl</v>
      </c>
      <c r="F11208" s="6" t="str">
        <f t="shared" si="579"/>
        <v>module=kadl</v>
      </c>
    </row>
    <row r="11209" spans="1:6" ht="30" customHeight="1">
      <c r="A11209" s="3" t="s">
        <v>2</v>
      </c>
      <c r="B11209" s="3" t="s">
        <v>26185</v>
      </c>
      <c r="C11209" s="3" t="s">
        <v>31989</v>
      </c>
      <c r="D11209" s="12" t="s">
        <v>37817</v>
      </c>
      <c r="E11209" s="6" t="str">
        <f t="shared" si="578"/>
        <v>module=jadl</v>
      </c>
      <c r="F11209" s="6" t="str">
        <f t="shared" si="579"/>
        <v>module=kadl</v>
      </c>
    </row>
    <row r="11210" spans="1:6" ht="30" customHeight="1">
      <c r="A11210" s="3" t="s">
        <v>2</v>
      </c>
      <c r="B11210" s="3" t="s">
        <v>26186</v>
      </c>
      <c r="C11210" s="3" t="s">
        <v>31990</v>
      </c>
      <c r="D11210" s="12" t="s">
        <v>37818</v>
      </c>
      <c r="E11210" s="6" t="str">
        <f t="shared" si="578"/>
        <v>module=jadl</v>
      </c>
      <c r="F11210" s="6" t="str">
        <f t="shared" si="579"/>
        <v>module=kadl</v>
      </c>
    </row>
    <row r="11211" spans="1:6" ht="30" customHeight="1">
      <c r="A11211" s="3" t="s">
        <v>2</v>
      </c>
      <c r="B11211" s="3" t="s">
        <v>26187</v>
      </c>
      <c r="C11211" s="3" t="s">
        <v>31991</v>
      </c>
      <c r="D11211" s="12" t="s">
        <v>37819</v>
      </c>
      <c r="E11211" s="6" t="str">
        <f t="shared" si="578"/>
        <v>module=jadl</v>
      </c>
      <c r="F11211" s="6" t="str">
        <f t="shared" si="579"/>
        <v>module=kadl</v>
      </c>
    </row>
    <row r="11212" spans="1:6" ht="30" customHeight="1">
      <c r="A11212" s="3" t="s">
        <v>2</v>
      </c>
      <c r="B11212" s="3" t="s">
        <v>26188</v>
      </c>
      <c r="C11212" s="3" t="s">
        <v>31992</v>
      </c>
      <c r="D11212" s="12" t="s">
        <v>37820</v>
      </c>
      <c r="E11212" s="6" t="str">
        <f t="shared" si="578"/>
        <v>module=jadl</v>
      </c>
      <c r="F11212" s="6" t="str">
        <f t="shared" si="579"/>
        <v>module=kadl</v>
      </c>
    </row>
    <row r="11213" spans="1:6" ht="30" customHeight="1">
      <c r="A11213" s="3" t="s">
        <v>2</v>
      </c>
      <c r="B11213" s="3" t="s">
        <v>26189</v>
      </c>
      <c r="C11213" s="3" t="s">
        <v>31993</v>
      </c>
      <c r="D11213" s="12" t="s">
        <v>37821</v>
      </c>
      <c r="E11213" s="6" t="str">
        <f t="shared" si="578"/>
        <v>module=jadl</v>
      </c>
      <c r="F11213" s="6" t="str">
        <f t="shared" si="579"/>
        <v>module=kadl</v>
      </c>
    </row>
    <row r="11214" spans="1:6" ht="30" customHeight="1">
      <c r="A11214" s="3" t="s">
        <v>2</v>
      </c>
      <c r="B11214" s="3" t="s">
        <v>26190</v>
      </c>
      <c r="C11214" s="3" t="s">
        <v>31994</v>
      </c>
      <c r="D11214" s="12" t="s">
        <v>37822</v>
      </c>
      <c r="E11214" s="6" t="str">
        <f t="shared" si="578"/>
        <v>module=jadl</v>
      </c>
      <c r="F11214" s="6" t="str">
        <f t="shared" si="579"/>
        <v>module=kadl</v>
      </c>
    </row>
    <row r="11215" spans="1:6" ht="30" customHeight="1">
      <c r="A11215" s="3" t="s">
        <v>2</v>
      </c>
      <c r="B11215" s="3" t="s">
        <v>26191</v>
      </c>
      <c r="C11215" s="3" t="s">
        <v>31995</v>
      </c>
      <c r="D11215" s="12" t="s">
        <v>37823</v>
      </c>
      <c r="E11215" s="6" t="str">
        <f t="shared" si="578"/>
        <v>module=jadl</v>
      </c>
      <c r="F11215" s="6" t="str">
        <f t="shared" si="579"/>
        <v>module=kadl</v>
      </c>
    </row>
    <row r="11216" spans="1:6" ht="30" customHeight="1">
      <c r="A11216" s="3" t="s">
        <v>2</v>
      </c>
      <c r="B11216" s="3" t="s">
        <v>26192</v>
      </c>
      <c r="C11216" s="3" t="s">
        <v>31996</v>
      </c>
      <c r="D11216" s="12" t="s">
        <v>37824</v>
      </c>
      <c r="E11216" s="6" t="str">
        <f t="shared" si="578"/>
        <v>module=jadl</v>
      </c>
      <c r="F11216" s="6" t="str">
        <f t="shared" si="579"/>
        <v>module=kadl</v>
      </c>
    </row>
    <row r="11217" spans="1:6" ht="30" customHeight="1">
      <c r="A11217" s="3" t="s">
        <v>2</v>
      </c>
      <c r="B11217" s="3" t="s">
        <v>26193</v>
      </c>
      <c r="C11217" s="3" t="s">
        <v>31997</v>
      </c>
      <c r="D11217" s="12" t="s">
        <v>37825</v>
      </c>
      <c r="E11217" s="6" t="str">
        <f t="shared" si="578"/>
        <v>module=jadl</v>
      </c>
      <c r="F11217" s="6" t="str">
        <f t="shared" si="579"/>
        <v>module=kadl</v>
      </c>
    </row>
    <row r="11218" spans="1:6" ht="30" customHeight="1">
      <c r="A11218" s="3" t="s">
        <v>2</v>
      </c>
      <c r="B11218" s="3" t="s">
        <v>26194</v>
      </c>
      <c r="C11218" s="3" t="s">
        <v>31998</v>
      </c>
      <c r="D11218" s="12" t="s">
        <v>37826</v>
      </c>
      <c r="E11218" s="6" t="str">
        <f t="shared" si="578"/>
        <v>module=jadl</v>
      </c>
      <c r="F11218" s="6" t="str">
        <f t="shared" si="579"/>
        <v>module=kadl</v>
      </c>
    </row>
    <row r="11219" spans="1:6" ht="30" customHeight="1">
      <c r="A11219" s="3" t="s">
        <v>2</v>
      </c>
      <c r="B11219" s="3" t="s">
        <v>26195</v>
      </c>
      <c r="C11219" s="3" t="s">
        <v>31999</v>
      </c>
      <c r="D11219" s="12" t="s">
        <v>37827</v>
      </c>
      <c r="E11219" s="6" t="str">
        <f t="shared" si="578"/>
        <v>module=jadl</v>
      </c>
      <c r="F11219" s="6" t="str">
        <f t="shared" si="579"/>
        <v>module=kadl</v>
      </c>
    </row>
    <row r="11220" spans="1:6" ht="30" customHeight="1">
      <c r="A11220" s="3" t="s">
        <v>2</v>
      </c>
      <c r="B11220" s="3" t="s">
        <v>26196</v>
      </c>
      <c r="C11220" s="3" t="s">
        <v>32000</v>
      </c>
      <c r="D11220" s="12" t="s">
        <v>37828</v>
      </c>
      <c r="E11220" s="6" t="str">
        <f t="shared" si="578"/>
        <v>module=jadl</v>
      </c>
      <c r="F11220" s="6" t="str">
        <f t="shared" si="579"/>
        <v>module=kadl</v>
      </c>
    </row>
    <row r="11221" spans="1:6" ht="30" customHeight="1">
      <c r="A11221" s="3" t="s">
        <v>2</v>
      </c>
      <c r="B11221" s="3" t="s">
        <v>26197</v>
      </c>
      <c r="C11221" s="3" t="s">
        <v>32001</v>
      </c>
      <c r="D11221" s="12" t="s">
        <v>37829</v>
      </c>
      <c r="E11221" s="6" t="str">
        <f t="shared" si="578"/>
        <v>module=jadl</v>
      </c>
      <c r="F11221" s="6" t="str">
        <f t="shared" si="579"/>
        <v>module=kadl</v>
      </c>
    </row>
    <row r="11222" spans="1:6" ht="30" customHeight="1">
      <c r="A11222" s="3" t="s">
        <v>2</v>
      </c>
      <c r="B11222" s="3" t="s">
        <v>26198</v>
      </c>
      <c r="C11222" s="3" t="s">
        <v>32002</v>
      </c>
      <c r="D11222" s="12" t="s">
        <v>37830</v>
      </c>
      <c r="E11222" s="6" t="str">
        <f t="shared" si="578"/>
        <v>module=jadl</v>
      </c>
      <c r="F11222" s="6" t="str">
        <f t="shared" si="579"/>
        <v>module=kadl</v>
      </c>
    </row>
    <row r="11223" spans="1:6" ht="30" customHeight="1">
      <c r="A11223" s="3" t="s">
        <v>2</v>
      </c>
      <c r="B11223" s="3" t="s">
        <v>26199</v>
      </c>
      <c r="C11223" s="3" t="s">
        <v>32003</v>
      </c>
      <c r="D11223" s="12" t="s">
        <v>37831</v>
      </c>
      <c r="E11223" s="6" t="str">
        <f t="shared" si="578"/>
        <v>module=jadl</v>
      </c>
      <c r="F11223" s="6" t="str">
        <f t="shared" si="579"/>
        <v>module=kadl</v>
      </c>
    </row>
    <row r="11224" spans="1:6" ht="30" customHeight="1">
      <c r="A11224" s="3" t="s">
        <v>2</v>
      </c>
      <c r="B11224" s="3" t="s">
        <v>26200</v>
      </c>
      <c r="C11224" s="3" t="s">
        <v>32004</v>
      </c>
      <c r="D11224" s="12" t="s">
        <v>37832</v>
      </c>
      <c r="E11224" s="6" t="str">
        <f t="shared" si="578"/>
        <v>module=jadl</v>
      </c>
      <c r="F11224" s="6" t="str">
        <f t="shared" si="579"/>
        <v>module=kadl</v>
      </c>
    </row>
    <row r="11225" spans="1:6" ht="30" customHeight="1">
      <c r="A11225" s="3" t="s">
        <v>2</v>
      </c>
      <c r="B11225" s="3" t="s">
        <v>26201</v>
      </c>
      <c r="C11225" s="3" t="s">
        <v>32005</v>
      </c>
      <c r="D11225" s="12" t="s">
        <v>37833</v>
      </c>
      <c r="E11225" s="6" t="str">
        <f t="shared" si="578"/>
        <v>module=jadl</v>
      </c>
      <c r="F11225" s="6" t="str">
        <f t="shared" si="579"/>
        <v>module=kadl</v>
      </c>
    </row>
    <row r="11226" spans="1:6" ht="30" customHeight="1">
      <c r="A11226" s="3" t="s">
        <v>2</v>
      </c>
      <c r="B11226" s="3" t="s">
        <v>26202</v>
      </c>
      <c r="C11226" s="3" t="s">
        <v>32006</v>
      </c>
      <c r="D11226" s="12" t="s">
        <v>37834</v>
      </c>
      <c r="E11226" s="6" t="str">
        <f t="shared" si="578"/>
        <v>module=jadl</v>
      </c>
      <c r="F11226" s="6" t="str">
        <f t="shared" si="579"/>
        <v>module=kadl</v>
      </c>
    </row>
    <row r="11227" spans="1:6" ht="30" customHeight="1">
      <c r="A11227" s="3" t="s">
        <v>2</v>
      </c>
      <c r="B11227" s="3" t="s">
        <v>26203</v>
      </c>
      <c r="C11227" s="3" t="s">
        <v>32007</v>
      </c>
      <c r="D11227" s="12" t="s">
        <v>37835</v>
      </c>
      <c r="E11227" s="6" t="str">
        <f t="shared" si="578"/>
        <v>module=jadl</v>
      </c>
      <c r="F11227" s="6" t="str">
        <f t="shared" si="579"/>
        <v>module=kadl</v>
      </c>
    </row>
    <row r="11228" spans="1:6" ht="30" customHeight="1">
      <c r="A11228" s="3" t="s">
        <v>2</v>
      </c>
      <c r="B11228" s="3" t="s">
        <v>26204</v>
      </c>
      <c r="C11228" s="3" t="s">
        <v>32008</v>
      </c>
      <c r="D11228" s="12" t="s">
        <v>37836</v>
      </c>
      <c r="E11228" s="6" t="str">
        <f t="shared" ref="E11228:E11259" si="580">HYPERLINK("http://www.ssc.wisc.edu/wlsresearch/documentation/waves/?wave=capigrad&amp;module=jadl","module=jadl")</f>
        <v>module=jadl</v>
      </c>
      <c r="F11228" s="6" t="str">
        <f t="shared" ref="F11228:F11259" si="581">HYPERLINK("http://www.ssc.wisc.edu/wlsresearch/documentation/waves/?wave=capisib&amp;module=kadl","module=kadl")</f>
        <v>module=kadl</v>
      </c>
    </row>
    <row r="11229" spans="1:6" ht="30" customHeight="1">
      <c r="A11229" s="3" t="s">
        <v>2</v>
      </c>
      <c r="B11229" s="3" t="s">
        <v>26205</v>
      </c>
      <c r="C11229" s="3" t="s">
        <v>32009</v>
      </c>
      <c r="D11229" s="12" t="s">
        <v>37837</v>
      </c>
      <c r="E11229" s="6" t="str">
        <f t="shared" si="580"/>
        <v>module=jadl</v>
      </c>
      <c r="F11229" s="6" t="str">
        <f t="shared" si="581"/>
        <v>module=kadl</v>
      </c>
    </row>
    <row r="11230" spans="1:6" ht="30" customHeight="1">
      <c r="A11230" s="3" t="s">
        <v>2</v>
      </c>
      <c r="B11230" s="3" t="s">
        <v>26206</v>
      </c>
      <c r="C11230" s="3" t="s">
        <v>32010</v>
      </c>
      <c r="D11230" s="12" t="s">
        <v>37838</v>
      </c>
      <c r="E11230" s="6" t="str">
        <f t="shared" si="580"/>
        <v>module=jadl</v>
      </c>
      <c r="F11230" s="6" t="str">
        <f t="shared" si="581"/>
        <v>module=kadl</v>
      </c>
    </row>
    <row r="11231" spans="1:6" ht="30" customHeight="1">
      <c r="A11231" s="3" t="s">
        <v>2</v>
      </c>
      <c r="B11231" s="3" t="s">
        <v>26207</v>
      </c>
      <c r="C11231" s="3" t="s">
        <v>32011</v>
      </c>
      <c r="D11231" s="12" t="s">
        <v>37839</v>
      </c>
      <c r="E11231" s="6" t="str">
        <f t="shared" si="580"/>
        <v>module=jadl</v>
      </c>
      <c r="F11231" s="6" t="str">
        <f t="shared" si="581"/>
        <v>module=kadl</v>
      </c>
    </row>
    <row r="11232" spans="1:6" ht="30" customHeight="1">
      <c r="A11232" s="3" t="s">
        <v>2</v>
      </c>
      <c r="B11232" s="3" t="s">
        <v>26208</v>
      </c>
      <c r="C11232" s="3" t="s">
        <v>32012</v>
      </c>
      <c r="D11232" s="12" t="s">
        <v>37840</v>
      </c>
      <c r="E11232" s="6" t="str">
        <f t="shared" si="580"/>
        <v>module=jadl</v>
      </c>
      <c r="F11232" s="6" t="str">
        <f t="shared" si="581"/>
        <v>module=kadl</v>
      </c>
    </row>
    <row r="11233" spans="1:6" ht="30" customHeight="1">
      <c r="A11233" s="3" t="s">
        <v>2</v>
      </c>
      <c r="B11233" s="3" t="s">
        <v>26209</v>
      </c>
      <c r="C11233" s="3" t="s">
        <v>32013</v>
      </c>
      <c r="D11233" s="12" t="s">
        <v>37841</v>
      </c>
      <c r="E11233" s="6" t="str">
        <f t="shared" si="580"/>
        <v>module=jadl</v>
      </c>
      <c r="F11233" s="6" t="str">
        <f t="shared" si="581"/>
        <v>module=kadl</v>
      </c>
    </row>
    <row r="11234" spans="1:6" ht="30" customHeight="1">
      <c r="A11234" s="3" t="s">
        <v>2</v>
      </c>
      <c r="B11234" s="3" t="s">
        <v>26210</v>
      </c>
      <c r="C11234" s="3" t="s">
        <v>32014</v>
      </c>
      <c r="D11234" s="12" t="s">
        <v>37842</v>
      </c>
      <c r="E11234" s="6" t="str">
        <f t="shared" si="580"/>
        <v>module=jadl</v>
      </c>
      <c r="F11234" s="6" t="str">
        <f t="shared" si="581"/>
        <v>module=kadl</v>
      </c>
    </row>
    <row r="11235" spans="1:6" ht="30" customHeight="1">
      <c r="A11235" s="3" t="s">
        <v>2</v>
      </c>
      <c r="B11235" s="3" t="s">
        <v>26211</v>
      </c>
      <c r="C11235" s="3" t="s">
        <v>32015</v>
      </c>
      <c r="D11235" s="12" t="s">
        <v>37843</v>
      </c>
      <c r="E11235" s="6" t="str">
        <f t="shared" si="580"/>
        <v>module=jadl</v>
      </c>
      <c r="F11235" s="6" t="str">
        <f t="shared" si="581"/>
        <v>module=kadl</v>
      </c>
    </row>
    <row r="11236" spans="1:6" ht="30" customHeight="1">
      <c r="A11236" s="3" t="s">
        <v>2</v>
      </c>
      <c r="B11236" s="3" t="s">
        <v>26212</v>
      </c>
      <c r="C11236" s="3" t="s">
        <v>32016</v>
      </c>
      <c r="D11236" s="12" t="s">
        <v>37844</v>
      </c>
      <c r="E11236" s="6" t="str">
        <f t="shared" si="580"/>
        <v>module=jadl</v>
      </c>
      <c r="F11236" s="6" t="str">
        <f t="shared" si="581"/>
        <v>module=kadl</v>
      </c>
    </row>
    <row r="11237" spans="1:6" ht="30" customHeight="1">
      <c r="A11237" s="3" t="s">
        <v>2</v>
      </c>
      <c r="B11237" s="3" t="s">
        <v>26213</v>
      </c>
      <c r="C11237" s="3" t="s">
        <v>32017</v>
      </c>
      <c r="D11237" s="12" t="s">
        <v>37845</v>
      </c>
      <c r="E11237" s="6" t="str">
        <f t="shared" si="580"/>
        <v>module=jadl</v>
      </c>
      <c r="F11237" s="6" t="str">
        <f t="shared" si="581"/>
        <v>module=kadl</v>
      </c>
    </row>
    <row r="11238" spans="1:6" ht="30" customHeight="1">
      <c r="A11238" s="3" t="s">
        <v>2</v>
      </c>
      <c r="B11238" s="3" t="s">
        <v>26214</v>
      </c>
      <c r="C11238" s="3" t="s">
        <v>32018</v>
      </c>
      <c r="D11238" s="12" t="s">
        <v>37846</v>
      </c>
      <c r="E11238" s="6" t="str">
        <f t="shared" si="580"/>
        <v>module=jadl</v>
      </c>
      <c r="F11238" s="6" t="str">
        <f t="shared" si="581"/>
        <v>module=kadl</v>
      </c>
    </row>
    <row r="11239" spans="1:6" ht="30" customHeight="1">
      <c r="A11239" s="3" t="s">
        <v>2</v>
      </c>
      <c r="B11239" s="3" t="s">
        <v>26215</v>
      </c>
      <c r="C11239" s="3" t="s">
        <v>32019</v>
      </c>
      <c r="D11239" s="12" t="s">
        <v>37847</v>
      </c>
      <c r="E11239" s="6" t="str">
        <f t="shared" si="580"/>
        <v>module=jadl</v>
      </c>
      <c r="F11239" s="6" t="str">
        <f t="shared" si="581"/>
        <v>module=kadl</v>
      </c>
    </row>
    <row r="11240" spans="1:6" ht="30" customHeight="1">
      <c r="A11240" s="3" t="s">
        <v>2</v>
      </c>
      <c r="B11240" s="3" t="s">
        <v>26216</v>
      </c>
      <c r="C11240" s="3" t="s">
        <v>32020</v>
      </c>
      <c r="D11240" s="12" t="s">
        <v>37848</v>
      </c>
      <c r="E11240" s="6" t="str">
        <f t="shared" si="580"/>
        <v>module=jadl</v>
      </c>
      <c r="F11240" s="6" t="str">
        <f t="shared" si="581"/>
        <v>module=kadl</v>
      </c>
    </row>
    <row r="11241" spans="1:6" ht="30" customHeight="1">
      <c r="A11241" s="3" t="s">
        <v>2</v>
      </c>
      <c r="B11241" s="3" t="s">
        <v>26217</v>
      </c>
      <c r="C11241" s="3" t="s">
        <v>32021</v>
      </c>
      <c r="D11241" s="12" t="s">
        <v>37849</v>
      </c>
      <c r="E11241" s="6" t="str">
        <f t="shared" si="580"/>
        <v>module=jadl</v>
      </c>
      <c r="F11241" s="6" t="str">
        <f t="shared" si="581"/>
        <v>module=kadl</v>
      </c>
    </row>
    <row r="11242" spans="1:6" ht="30" customHeight="1">
      <c r="A11242" s="3" t="s">
        <v>2</v>
      </c>
      <c r="B11242" s="3" t="s">
        <v>26218</v>
      </c>
      <c r="C11242" s="3" t="s">
        <v>32022</v>
      </c>
      <c r="D11242" s="12" t="s">
        <v>37850</v>
      </c>
      <c r="E11242" s="6" t="str">
        <f t="shared" si="580"/>
        <v>module=jadl</v>
      </c>
      <c r="F11242" s="6" t="str">
        <f t="shared" si="581"/>
        <v>module=kadl</v>
      </c>
    </row>
    <row r="11243" spans="1:6" ht="30" customHeight="1">
      <c r="A11243" s="3" t="s">
        <v>2</v>
      </c>
      <c r="B11243" s="3" t="s">
        <v>26219</v>
      </c>
      <c r="C11243" s="3" t="s">
        <v>32023</v>
      </c>
      <c r="D11243" s="12" t="s">
        <v>37851</v>
      </c>
      <c r="E11243" s="6" t="str">
        <f t="shared" si="580"/>
        <v>module=jadl</v>
      </c>
      <c r="F11243" s="6" t="str">
        <f t="shared" si="581"/>
        <v>module=kadl</v>
      </c>
    </row>
    <row r="11244" spans="1:6" ht="30" customHeight="1">
      <c r="A11244" s="3" t="s">
        <v>2</v>
      </c>
      <c r="B11244" s="3" t="s">
        <v>26220</v>
      </c>
      <c r="C11244" s="3" t="s">
        <v>32024</v>
      </c>
      <c r="D11244" s="12" t="s">
        <v>37852</v>
      </c>
      <c r="E11244" s="6" t="str">
        <f t="shared" si="580"/>
        <v>module=jadl</v>
      </c>
      <c r="F11244" s="6" t="str">
        <f t="shared" si="581"/>
        <v>module=kadl</v>
      </c>
    </row>
    <row r="11245" spans="1:6" ht="30" customHeight="1">
      <c r="A11245" s="3" t="s">
        <v>2</v>
      </c>
      <c r="B11245" s="3" t="s">
        <v>26221</v>
      </c>
      <c r="C11245" s="3" t="s">
        <v>32025</v>
      </c>
      <c r="D11245" s="12" t="s">
        <v>37853</v>
      </c>
      <c r="E11245" s="6" t="str">
        <f t="shared" si="580"/>
        <v>module=jadl</v>
      </c>
      <c r="F11245" s="6" t="str">
        <f t="shared" si="581"/>
        <v>module=kadl</v>
      </c>
    </row>
    <row r="11246" spans="1:6" ht="30" customHeight="1">
      <c r="A11246" s="3" t="s">
        <v>2</v>
      </c>
      <c r="B11246" s="3" t="s">
        <v>26222</v>
      </c>
      <c r="C11246" s="3" t="s">
        <v>32026</v>
      </c>
      <c r="D11246" s="12" t="s">
        <v>37854</v>
      </c>
      <c r="E11246" s="6" t="str">
        <f t="shared" si="580"/>
        <v>module=jadl</v>
      </c>
      <c r="F11246" s="6" t="str">
        <f t="shared" si="581"/>
        <v>module=kadl</v>
      </c>
    </row>
    <row r="11247" spans="1:6" ht="30" customHeight="1">
      <c r="A11247" s="3" t="s">
        <v>2</v>
      </c>
      <c r="B11247" s="3" t="s">
        <v>26223</v>
      </c>
      <c r="C11247" s="3" t="s">
        <v>32027</v>
      </c>
      <c r="D11247" s="12" t="s">
        <v>37855</v>
      </c>
      <c r="E11247" s="6" t="str">
        <f t="shared" si="580"/>
        <v>module=jadl</v>
      </c>
      <c r="F11247" s="6" t="str">
        <f t="shared" si="581"/>
        <v>module=kadl</v>
      </c>
    </row>
    <row r="11248" spans="1:6" ht="30" customHeight="1">
      <c r="A11248" s="3" t="s">
        <v>2</v>
      </c>
      <c r="B11248" s="3" t="s">
        <v>26224</v>
      </c>
      <c r="C11248" s="3" t="s">
        <v>32028</v>
      </c>
      <c r="D11248" s="12" t="s">
        <v>37856</v>
      </c>
      <c r="E11248" s="6" t="str">
        <f t="shared" si="580"/>
        <v>module=jadl</v>
      </c>
      <c r="F11248" s="6" t="str">
        <f t="shared" si="581"/>
        <v>module=kadl</v>
      </c>
    </row>
    <row r="11249" spans="1:6" ht="30" customHeight="1">
      <c r="A11249" s="3" t="s">
        <v>2</v>
      </c>
      <c r="B11249" s="3" t="s">
        <v>26225</v>
      </c>
      <c r="C11249" s="3" t="s">
        <v>32029</v>
      </c>
      <c r="D11249" s="12" t="s">
        <v>37857</v>
      </c>
      <c r="E11249" s="6" t="str">
        <f t="shared" si="580"/>
        <v>module=jadl</v>
      </c>
      <c r="F11249" s="6" t="str">
        <f t="shared" si="581"/>
        <v>module=kadl</v>
      </c>
    </row>
    <row r="11250" spans="1:6" ht="30" customHeight="1">
      <c r="A11250" s="3" t="s">
        <v>2</v>
      </c>
      <c r="B11250" s="3" t="s">
        <v>26226</v>
      </c>
      <c r="C11250" s="3" t="s">
        <v>32030</v>
      </c>
      <c r="D11250" s="12" t="s">
        <v>37858</v>
      </c>
      <c r="E11250" s="6" t="str">
        <f t="shared" si="580"/>
        <v>module=jadl</v>
      </c>
      <c r="F11250" s="6" t="str">
        <f t="shared" si="581"/>
        <v>module=kadl</v>
      </c>
    </row>
    <row r="11251" spans="1:6" ht="30" customHeight="1">
      <c r="A11251" s="3" t="s">
        <v>2</v>
      </c>
      <c r="B11251" s="3" t="s">
        <v>26227</v>
      </c>
      <c r="C11251" s="3" t="s">
        <v>32031</v>
      </c>
      <c r="D11251" s="12" t="s">
        <v>37859</v>
      </c>
      <c r="E11251" s="6" t="str">
        <f t="shared" si="580"/>
        <v>module=jadl</v>
      </c>
      <c r="F11251" s="6" t="str">
        <f t="shared" si="581"/>
        <v>module=kadl</v>
      </c>
    </row>
    <row r="11252" spans="1:6" ht="30" customHeight="1">
      <c r="A11252" s="3" t="s">
        <v>2</v>
      </c>
      <c r="B11252" s="3" t="s">
        <v>26228</v>
      </c>
      <c r="C11252" s="3" t="s">
        <v>32032</v>
      </c>
      <c r="D11252" s="12" t="s">
        <v>37860</v>
      </c>
      <c r="E11252" s="6" t="str">
        <f t="shared" si="580"/>
        <v>module=jadl</v>
      </c>
      <c r="F11252" s="6" t="str">
        <f t="shared" si="581"/>
        <v>module=kadl</v>
      </c>
    </row>
    <row r="11253" spans="1:6" ht="30" customHeight="1">
      <c r="A11253" s="3" t="s">
        <v>2</v>
      </c>
      <c r="B11253" s="3" t="s">
        <v>26229</v>
      </c>
      <c r="C11253" s="3" t="s">
        <v>32033</v>
      </c>
      <c r="D11253" s="12" t="s">
        <v>37861</v>
      </c>
      <c r="E11253" s="6" t="str">
        <f t="shared" si="580"/>
        <v>module=jadl</v>
      </c>
      <c r="F11253" s="6" t="str">
        <f t="shared" si="581"/>
        <v>module=kadl</v>
      </c>
    </row>
    <row r="11254" spans="1:6" ht="30" customHeight="1">
      <c r="A11254" s="3" t="s">
        <v>2</v>
      </c>
      <c r="B11254" s="3" t="s">
        <v>26230</v>
      </c>
      <c r="C11254" s="3" t="s">
        <v>32034</v>
      </c>
      <c r="D11254" s="12" t="s">
        <v>37862</v>
      </c>
      <c r="E11254" s="6" t="str">
        <f t="shared" si="580"/>
        <v>module=jadl</v>
      </c>
      <c r="F11254" s="6" t="str">
        <f t="shared" si="581"/>
        <v>module=kadl</v>
      </c>
    </row>
    <row r="11255" spans="1:6" ht="30" customHeight="1">
      <c r="A11255" s="3" t="s">
        <v>2</v>
      </c>
      <c r="B11255" s="3" t="s">
        <v>26231</v>
      </c>
      <c r="C11255" s="3" t="s">
        <v>32035</v>
      </c>
      <c r="D11255" s="12" t="s">
        <v>37863</v>
      </c>
      <c r="E11255" s="6" t="str">
        <f t="shared" si="580"/>
        <v>module=jadl</v>
      </c>
      <c r="F11255" s="6" t="str">
        <f t="shared" si="581"/>
        <v>module=kadl</v>
      </c>
    </row>
    <row r="11256" spans="1:6" ht="30" customHeight="1">
      <c r="A11256" s="3" t="s">
        <v>2</v>
      </c>
      <c r="B11256" s="3" t="s">
        <v>26232</v>
      </c>
      <c r="C11256" s="3" t="s">
        <v>32036</v>
      </c>
      <c r="D11256" s="12" t="s">
        <v>37864</v>
      </c>
      <c r="E11256" s="6" t="str">
        <f t="shared" si="580"/>
        <v>module=jadl</v>
      </c>
      <c r="F11256" s="6" t="str">
        <f t="shared" si="581"/>
        <v>module=kadl</v>
      </c>
    </row>
    <row r="11257" spans="1:6" ht="30" customHeight="1">
      <c r="A11257" s="3" t="s">
        <v>2</v>
      </c>
      <c r="B11257" s="3" t="s">
        <v>26233</v>
      </c>
      <c r="C11257" s="3" t="s">
        <v>32037</v>
      </c>
      <c r="D11257" s="12" t="s">
        <v>37865</v>
      </c>
      <c r="E11257" s="6" t="str">
        <f t="shared" si="580"/>
        <v>module=jadl</v>
      </c>
      <c r="F11257" s="6" t="str">
        <f t="shared" si="581"/>
        <v>module=kadl</v>
      </c>
    </row>
    <row r="11258" spans="1:6" ht="30" customHeight="1">
      <c r="A11258" s="3" t="s">
        <v>2</v>
      </c>
      <c r="B11258" s="3" t="s">
        <v>26234</v>
      </c>
      <c r="C11258" s="3" t="s">
        <v>32038</v>
      </c>
      <c r="D11258" s="12" t="s">
        <v>37866</v>
      </c>
      <c r="E11258" s="6" t="str">
        <f t="shared" si="580"/>
        <v>module=jadl</v>
      </c>
      <c r="F11258" s="6" t="str">
        <f t="shared" si="581"/>
        <v>module=kadl</v>
      </c>
    </row>
    <row r="11259" spans="1:6" ht="30" customHeight="1">
      <c r="A11259" s="3" t="s">
        <v>2</v>
      </c>
      <c r="B11259" s="3" t="s">
        <v>26235</v>
      </c>
      <c r="C11259" s="3" t="s">
        <v>32039</v>
      </c>
      <c r="D11259" s="12" t="s">
        <v>37867</v>
      </c>
      <c r="E11259" s="6" t="str">
        <f t="shared" si="580"/>
        <v>module=jadl</v>
      </c>
      <c r="F11259" s="6" t="str">
        <f t="shared" si="581"/>
        <v>module=kadl</v>
      </c>
    </row>
    <row r="11260" spans="1:6" ht="30" customHeight="1">
      <c r="A11260" s="3" t="s">
        <v>2</v>
      </c>
      <c r="B11260" s="3" t="s">
        <v>26236</v>
      </c>
      <c r="C11260" s="3" t="s">
        <v>32040</v>
      </c>
      <c r="D11260" s="12" t="s">
        <v>37868</v>
      </c>
      <c r="E11260" s="6" t="str">
        <f t="shared" ref="E11260:E11293" si="582">HYPERLINK("http://www.ssc.wisc.edu/wlsresearch/documentation/waves/?wave=capigrad&amp;module=jadl","module=jadl")</f>
        <v>module=jadl</v>
      </c>
      <c r="F11260" s="6" t="str">
        <f t="shared" ref="F11260:F11293" si="583">HYPERLINK("http://www.ssc.wisc.edu/wlsresearch/documentation/waves/?wave=capisib&amp;module=kadl","module=kadl")</f>
        <v>module=kadl</v>
      </c>
    </row>
    <row r="11261" spans="1:6" ht="30" customHeight="1">
      <c r="A11261" s="3" t="s">
        <v>2</v>
      </c>
      <c r="B11261" s="3" t="s">
        <v>26237</v>
      </c>
      <c r="C11261" s="3" t="s">
        <v>32041</v>
      </c>
      <c r="D11261" s="12" t="s">
        <v>37869</v>
      </c>
      <c r="E11261" s="6" t="str">
        <f t="shared" si="582"/>
        <v>module=jadl</v>
      </c>
      <c r="F11261" s="6" t="str">
        <f t="shared" si="583"/>
        <v>module=kadl</v>
      </c>
    </row>
    <row r="11262" spans="1:6" ht="30" customHeight="1">
      <c r="A11262" s="3" t="s">
        <v>2</v>
      </c>
      <c r="B11262" s="3" t="s">
        <v>26238</v>
      </c>
      <c r="C11262" s="3" t="s">
        <v>32042</v>
      </c>
      <c r="D11262" s="12" t="s">
        <v>37870</v>
      </c>
      <c r="E11262" s="6" t="str">
        <f t="shared" si="582"/>
        <v>module=jadl</v>
      </c>
      <c r="F11262" s="6" t="str">
        <f t="shared" si="583"/>
        <v>module=kadl</v>
      </c>
    </row>
    <row r="11263" spans="1:6" ht="30" customHeight="1">
      <c r="A11263" s="3" t="s">
        <v>2</v>
      </c>
      <c r="B11263" s="3" t="s">
        <v>26239</v>
      </c>
      <c r="C11263" s="3" t="s">
        <v>32043</v>
      </c>
      <c r="D11263" s="12" t="s">
        <v>37871</v>
      </c>
      <c r="E11263" s="6" t="str">
        <f t="shared" si="582"/>
        <v>module=jadl</v>
      </c>
      <c r="F11263" s="6" t="str">
        <f t="shared" si="583"/>
        <v>module=kadl</v>
      </c>
    </row>
    <row r="11264" spans="1:6" ht="30" customHeight="1">
      <c r="A11264" s="3" t="s">
        <v>2</v>
      </c>
      <c r="B11264" s="3" t="s">
        <v>26240</v>
      </c>
      <c r="C11264" s="3" t="s">
        <v>32044</v>
      </c>
      <c r="D11264" s="12" t="s">
        <v>37872</v>
      </c>
      <c r="E11264" s="6" t="str">
        <f t="shared" si="582"/>
        <v>module=jadl</v>
      </c>
      <c r="F11264" s="6" t="str">
        <f t="shared" si="583"/>
        <v>module=kadl</v>
      </c>
    </row>
    <row r="11265" spans="1:6" ht="30" customHeight="1">
      <c r="A11265" s="3" t="s">
        <v>2</v>
      </c>
      <c r="B11265" s="3" t="s">
        <v>26241</v>
      </c>
      <c r="C11265" s="3" t="s">
        <v>32045</v>
      </c>
      <c r="D11265" s="12" t="s">
        <v>37873</v>
      </c>
      <c r="E11265" s="6" t="str">
        <f t="shared" si="582"/>
        <v>module=jadl</v>
      </c>
      <c r="F11265" s="6" t="str">
        <f t="shared" si="583"/>
        <v>module=kadl</v>
      </c>
    </row>
    <row r="11266" spans="1:6" ht="30" customHeight="1">
      <c r="A11266" s="3" t="s">
        <v>2</v>
      </c>
      <c r="B11266" s="3" t="s">
        <v>26242</v>
      </c>
      <c r="C11266" s="3" t="s">
        <v>32046</v>
      </c>
      <c r="D11266" s="12" t="s">
        <v>37874</v>
      </c>
      <c r="E11266" s="6" t="str">
        <f t="shared" si="582"/>
        <v>module=jadl</v>
      </c>
      <c r="F11266" s="6" t="str">
        <f t="shared" si="583"/>
        <v>module=kadl</v>
      </c>
    </row>
    <row r="11267" spans="1:6" ht="30" customHeight="1">
      <c r="A11267" s="3" t="s">
        <v>2</v>
      </c>
      <c r="B11267" s="3" t="s">
        <v>26243</v>
      </c>
      <c r="C11267" s="3" t="s">
        <v>32047</v>
      </c>
      <c r="D11267" s="12" t="s">
        <v>37875</v>
      </c>
      <c r="E11267" s="6" t="str">
        <f t="shared" si="582"/>
        <v>module=jadl</v>
      </c>
      <c r="F11267" s="6" t="str">
        <f t="shared" si="583"/>
        <v>module=kadl</v>
      </c>
    </row>
    <row r="11268" spans="1:6" ht="30" customHeight="1">
      <c r="A11268" s="3" t="s">
        <v>2</v>
      </c>
      <c r="B11268" s="3" t="s">
        <v>26244</v>
      </c>
      <c r="C11268" s="3" t="s">
        <v>32048</v>
      </c>
      <c r="D11268" s="12" t="s">
        <v>37876</v>
      </c>
      <c r="E11268" s="6" t="str">
        <f t="shared" si="582"/>
        <v>module=jadl</v>
      </c>
      <c r="F11268" s="6" t="str">
        <f t="shared" si="583"/>
        <v>module=kadl</v>
      </c>
    </row>
    <row r="11269" spans="1:6" ht="30" customHeight="1">
      <c r="A11269" s="3" t="s">
        <v>2</v>
      </c>
      <c r="B11269" s="3" t="s">
        <v>26245</v>
      </c>
      <c r="C11269" s="3" t="s">
        <v>32049</v>
      </c>
      <c r="D11269" s="12" t="s">
        <v>37877</v>
      </c>
      <c r="E11269" s="6" t="str">
        <f t="shared" si="582"/>
        <v>module=jadl</v>
      </c>
      <c r="F11269" s="6" t="str">
        <f t="shared" si="583"/>
        <v>module=kadl</v>
      </c>
    </row>
    <row r="11270" spans="1:6" ht="30" customHeight="1">
      <c r="A11270" s="3" t="s">
        <v>2</v>
      </c>
      <c r="B11270" s="3" t="s">
        <v>26246</v>
      </c>
      <c r="C11270" s="3" t="s">
        <v>32050</v>
      </c>
      <c r="D11270" s="12" t="s">
        <v>37878</v>
      </c>
      <c r="E11270" s="6" t="str">
        <f t="shared" si="582"/>
        <v>module=jadl</v>
      </c>
      <c r="F11270" s="6" t="str">
        <f t="shared" si="583"/>
        <v>module=kadl</v>
      </c>
    </row>
    <row r="11271" spans="1:6" ht="30" customHeight="1">
      <c r="A11271" s="3" t="s">
        <v>2</v>
      </c>
      <c r="B11271" s="3" t="s">
        <v>26247</v>
      </c>
      <c r="C11271" s="3" t="s">
        <v>32051</v>
      </c>
      <c r="D11271" s="12" t="s">
        <v>37879</v>
      </c>
      <c r="E11271" s="6" t="str">
        <f t="shared" si="582"/>
        <v>module=jadl</v>
      </c>
      <c r="F11271" s="6" t="str">
        <f t="shared" si="583"/>
        <v>module=kadl</v>
      </c>
    </row>
    <row r="11272" spans="1:6" ht="30" customHeight="1">
      <c r="A11272" s="3" t="s">
        <v>2</v>
      </c>
      <c r="B11272" s="3" t="s">
        <v>26248</v>
      </c>
      <c r="C11272" s="3" t="s">
        <v>32052</v>
      </c>
      <c r="D11272" s="12" t="s">
        <v>37880</v>
      </c>
      <c r="E11272" s="6" t="str">
        <f t="shared" si="582"/>
        <v>module=jadl</v>
      </c>
      <c r="F11272" s="6" t="str">
        <f t="shared" si="583"/>
        <v>module=kadl</v>
      </c>
    </row>
    <row r="11273" spans="1:6" ht="30" customHeight="1">
      <c r="A11273" s="3" t="s">
        <v>2</v>
      </c>
      <c r="B11273" s="3" t="s">
        <v>26249</v>
      </c>
      <c r="C11273" s="3" t="s">
        <v>32053</v>
      </c>
      <c r="D11273" s="12" t="s">
        <v>37881</v>
      </c>
      <c r="E11273" s="6" t="str">
        <f t="shared" si="582"/>
        <v>module=jadl</v>
      </c>
      <c r="F11273" s="6" t="str">
        <f t="shared" si="583"/>
        <v>module=kadl</v>
      </c>
    </row>
    <row r="11274" spans="1:6" ht="30" customHeight="1">
      <c r="A11274" s="3" t="s">
        <v>2</v>
      </c>
      <c r="B11274" s="3" t="s">
        <v>26250</v>
      </c>
      <c r="C11274" s="3" t="s">
        <v>32054</v>
      </c>
      <c r="D11274" s="12" t="s">
        <v>37882</v>
      </c>
      <c r="E11274" s="6" t="str">
        <f t="shared" si="582"/>
        <v>module=jadl</v>
      </c>
      <c r="F11274" s="6" t="str">
        <f t="shared" si="583"/>
        <v>module=kadl</v>
      </c>
    </row>
    <row r="11275" spans="1:6" ht="30" customHeight="1">
      <c r="A11275" s="3" t="s">
        <v>2</v>
      </c>
      <c r="B11275" s="3" t="s">
        <v>26251</v>
      </c>
      <c r="C11275" s="3" t="s">
        <v>32055</v>
      </c>
      <c r="D11275" s="12" t="s">
        <v>37883</v>
      </c>
      <c r="E11275" s="6" t="str">
        <f t="shared" si="582"/>
        <v>module=jadl</v>
      </c>
      <c r="F11275" s="6" t="str">
        <f t="shared" si="583"/>
        <v>module=kadl</v>
      </c>
    </row>
    <row r="11276" spans="1:6" ht="30" customHeight="1">
      <c r="A11276" s="3" t="s">
        <v>2</v>
      </c>
      <c r="B11276" s="3" t="s">
        <v>26252</v>
      </c>
      <c r="C11276" s="3" t="s">
        <v>32056</v>
      </c>
      <c r="D11276" s="12" t="s">
        <v>37884</v>
      </c>
      <c r="E11276" s="6" t="str">
        <f t="shared" si="582"/>
        <v>module=jadl</v>
      </c>
      <c r="F11276" s="6" t="str">
        <f t="shared" si="583"/>
        <v>module=kadl</v>
      </c>
    </row>
    <row r="11277" spans="1:6" ht="30" customHeight="1">
      <c r="A11277" s="3" t="s">
        <v>2</v>
      </c>
      <c r="B11277" s="3" t="s">
        <v>26253</v>
      </c>
      <c r="C11277" s="3" t="s">
        <v>32057</v>
      </c>
      <c r="D11277" s="12" t="s">
        <v>37885</v>
      </c>
      <c r="E11277" s="6" t="str">
        <f t="shared" si="582"/>
        <v>module=jadl</v>
      </c>
      <c r="F11277" s="6" t="str">
        <f t="shared" si="583"/>
        <v>module=kadl</v>
      </c>
    </row>
    <row r="11278" spans="1:6" ht="30" customHeight="1">
      <c r="A11278" s="3" t="s">
        <v>2</v>
      </c>
      <c r="B11278" s="3" t="s">
        <v>26254</v>
      </c>
      <c r="C11278" s="3" t="s">
        <v>32058</v>
      </c>
      <c r="D11278" s="12" t="s">
        <v>37886</v>
      </c>
      <c r="E11278" s="6" t="str">
        <f t="shared" si="582"/>
        <v>module=jadl</v>
      </c>
      <c r="F11278" s="6" t="str">
        <f t="shared" si="583"/>
        <v>module=kadl</v>
      </c>
    </row>
    <row r="11279" spans="1:6" ht="30" customHeight="1">
      <c r="A11279" s="3" t="s">
        <v>2</v>
      </c>
      <c r="B11279" s="3" t="s">
        <v>26255</v>
      </c>
      <c r="C11279" s="3" t="s">
        <v>32059</v>
      </c>
      <c r="D11279" s="12" t="s">
        <v>37887</v>
      </c>
      <c r="E11279" s="6" t="str">
        <f t="shared" si="582"/>
        <v>module=jadl</v>
      </c>
      <c r="F11279" s="6" t="str">
        <f t="shared" si="583"/>
        <v>module=kadl</v>
      </c>
    </row>
    <row r="11280" spans="1:6" ht="30" customHeight="1">
      <c r="A11280" s="3" t="s">
        <v>2</v>
      </c>
      <c r="B11280" s="3" t="s">
        <v>26256</v>
      </c>
      <c r="C11280" s="3" t="s">
        <v>32060</v>
      </c>
      <c r="D11280" s="12" t="s">
        <v>37888</v>
      </c>
      <c r="E11280" s="6" t="str">
        <f t="shared" si="582"/>
        <v>module=jadl</v>
      </c>
      <c r="F11280" s="6" t="str">
        <f t="shared" si="583"/>
        <v>module=kadl</v>
      </c>
    </row>
    <row r="11281" spans="1:6" ht="30" customHeight="1">
      <c r="A11281" s="3" t="s">
        <v>2</v>
      </c>
      <c r="B11281" s="3" t="s">
        <v>26257</v>
      </c>
      <c r="C11281" s="3" t="s">
        <v>32061</v>
      </c>
      <c r="D11281" s="12" t="s">
        <v>37889</v>
      </c>
      <c r="E11281" s="6" t="str">
        <f t="shared" si="582"/>
        <v>module=jadl</v>
      </c>
      <c r="F11281" s="6" t="str">
        <f t="shared" si="583"/>
        <v>module=kadl</v>
      </c>
    </row>
    <row r="11282" spans="1:6" ht="30" customHeight="1">
      <c r="A11282" s="3" t="s">
        <v>2</v>
      </c>
      <c r="B11282" s="3" t="s">
        <v>26258</v>
      </c>
      <c r="C11282" s="3" t="s">
        <v>32062</v>
      </c>
      <c r="D11282" s="12" t="s">
        <v>37890</v>
      </c>
      <c r="E11282" s="6" t="str">
        <f t="shared" si="582"/>
        <v>module=jadl</v>
      </c>
      <c r="F11282" s="6" t="str">
        <f t="shared" si="583"/>
        <v>module=kadl</v>
      </c>
    </row>
    <row r="11283" spans="1:6" ht="30" customHeight="1">
      <c r="A11283" s="3" t="s">
        <v>2</v>
      </c>
      <c r="B11283" s="3" t="s">
        <v>26259</v>
      </c>
      <c r="C11283" s="3" t="s">
        <v>32063</v>
      </c>
      <c r="D11283" s="12" t="s">
        <v>37891</v>
      </c>
      <c r="E11283" s="6" t="str">
        <f t="shared" si="582"/>
        <v>module=jadl</v>
      </c>
      <c r="F11283" s="6" t="str">
        <f t="shared" si="583"/>
        <v>module=kadl</v>
      </c>
    </row>
    <row r="11284" spans="1:6" ht="30" customHeight="1">
      <c r="A11284" s="3" t="s">
        <v>2</v>
      </c>
      <c r="B11284" s="3" t="s">
        <v>26260</v>
      </c>
      <c r="C11284" s="3" t="s">
        <v>32064</v>
      </c>
      <c r="D11284" s="12" t="s">
        <v>37892</v>
      </c>
      <c r="E11284" s="6" t="str">
        <f t="shared" si="582"/>
        <v>module=jadl</v>
      </c>
      <c r="F11284" s="6" t="str">
        <f t="shared" si="583"/>
        <v>module=kadl</v>
      </c>
    </row>
    <row r="11285" spans="1:6" ht="30" customHeight="1">
      <c r="A11285" s="3" t="s">
        <v>2</v>
      </c>
      <c r="B11285" s="3" t="s">
        <v>26261</v>
      </c>
      <c r="C11285" s="3" t="s">
        <v>32065</v>
      </c>
      <c r="D11285" s="12" t="s">
        <v>37893</v>
      </c>
      <c r="E11285" s="6" t="str">
        <f t="shared" si="582"/>
        <v>module=jadl</v>
      </c>
      <c r="F11285" s="6" t="str">
        <f t="shared" si="583"/>
        <v>module=kadl</v>
      </c>
    </row>
    <row r="11286" spans="1:6" ht="30" customHeight="1">
      <c r="A11286" s="3" t="s">
        <v>2</v>
      </c>
      <c r="B11286" s="3" t="s">
        <v>26262</v>
      </c>
      <c r="C11286" s="3" t="s">
        <v>32066</v>
      </c>
      <c r="D11286" s="12" t="s">
        <v>37894</v>
      </c>
      <c r="E11286" s="6" t="str">
        <f t="shared" si="582"/>
        <v>module=jadl</v>
      </c>
      <c r="F11286" s="6" t="str">
        <f t="shared" si="583"/>
        <v>module=kadl</v>
      </c>
    </row>
    <row r="11287" spans="1:6" ht="30" customHeight="1">
      <c r="A11287" s="3" t="s">
        <v>2</v>
      </c>
      <c r="B11287" s="3" t="s">
        <v>26263</v>
      </c>
      <c r="C11287" s="3" t="s">
        <v>32067</v>
      </c>
      <c r="D11287" s="12" t="s">
        <v>37895</v>
      </c>
      <c r="E11287" s="6" t="str">
        <f t="shared" si="582"/>
        <v>module=jadl</v>
      </c>
      <c r="F11287" s="6" t="str">
        <f t="shared" si="583"/>
        <v>module=kadl</v>
      </c>
    </row>
    <row r="11288" spans="1:6" ht="30" customHeight="1">
      <c r="A11288" s="3" t="s">
        <v>2</v>
      </c>
      <c r="B11288" s="3" t="s">
        <v>26264</v>
      </c>
      <c r="C11288" s="3" t="s">
        <v>32068</v>
      </c>
      <c r="D11288" s="12" t="s">
        <v>37896</v>
      </c>
      <c r="E11288" s="6" t="str">
        <f t="shared" si="582"/>
        <v>module=jadl</v>
      </c>
      <c r="F11288" s="6" t="str">
        <f t="shared" si="583"/>
        <v>module=kadl</v>
      </c>
    </row>
    <row r="11289" spans="1:6" ht="30" customHeight="1">
      <c r="A11289" s="3" t="s">
        <v>2</v>
      </c>
      <c r="B11289" s="3" t="s">
        <v>26265</v>
      </c>
      <c r="C11289" s="3" t="s">
        <v>32069</v>
      </c>
      <c r="D11289" s="12" t="s">
        <v>37897</v>
      </c>
      <c r="E11289" s="6" t="str">
        <f t="shared" si="582"/>
        <v>module=jadl</v>
      </c>
      <c r="F11289" s="6" t="str">
        <f t="shared" si="583"/>
        <v>module=kadl</v>
      </c>
    </row>
    <row r="11290" spans="1:6" ht="30" customHeight="1">
      <c r="A11290" s="3" t="s">
        <v>2</v>
      </c>
      <c r="B11290" s="3" t="s">
        <v>26266</v>
      </c>
      <c r="C11290" s="3" t="s">
        <v>32070</v>
      </c>
      <c r="D11290" s="12" t="s">
        <v>37898</v>
      </c>
      <c r="E11290" s="6" t="str">
        <f t="shared" si="582"/>
        <v>module=jadl</v>
      </c>
      <c r="F11290" s="6" t="str">
        <f t="shared" si="583"/>
        <v>module=kadl</v>
      </c>
    </row>
    <row r="11291" spans="1:6" ht="30" customHeight="1">
      <c r="A11291" s="3" t="s">
        <v>2</v>
      </c>
      <c r="B11291" s="3" t="s">
        <v>26267</v>
      </c>
      <c r="C11291" s="3" t="s">
        <v>32071</v>
      </c>
      <c r="D11291" s="12" t="s">
        <v>37899</v>
      </c>
      <c r="E11291" s="6" t="str">
        <f t="shared" si="582"/>
        <v>module=jadl</v>
      </c>
      <c r="F11291" s="6" t="str">
        <f t="shared" si="583"/>
        <v>module=kadl</v>
      </c>
    </row>
    <row r="11292" spans="1:6" ht="30" customHeight="1">
      <c r="A11292" s="3" t="s">
        <v>2</v>
      </c>
      <c r="B11292" s="3" t="s">
        <v>26268</v>
      </c>
      <c r="C11292" s="3" t="s">
        <v>32072</v>
      </c>
      <c r="D11292" s="12" t="s">
        <v>37900</v>
      </c>
      <c r="E11292" s="6" t="str">
        <f t="shared" si="582"/>
        <v>module=jadl</v>
      </c>
      <c r="F11292" s="6" t="str">
        <f t="shared" si="583"/>
        <v>module=kadl</v>
      </c>
    </row>
    <row r="11293" spans="1:6" ht="30" customHeight="1">
      <c r="A11293" s="3" t="s">
        <v>2</v>
      </c>
      <c r="B11293" s="3" t="s">
        <v>26269</v>
      </c>
      <c r="C11293" s="3" t="s">
        <v>32073</v>
      </c>
      <c r="D11293" s="12" t="s">
        <v>37901</v>
      </c>
      <c r="E11293" s="6" t="str">
        <f t="shared" si="582"/>
        <v>module=jadl</v>
      </c>
      <c r="F11293" s="6" t="str">
        <f t="shared" si="583"/>
        <v>module=kadl</v>
      </c>
    </row>
    <row r="11294" spans="1:6" ht="30" customHeight="1">
      <c r="A11294" s="3" t="s">
        <v>2</v>
      </c>
      <c r="B11294" s="3" t="s">
        <v>26270</v>
      </c>
      <c r="C11294" s="3" t="s">
        <v>32074</v>
      </c>
      <c r="D11294" s="12" t="s">
        <v>37902</v>
      </c>
      <c r="E11294" s="6" t="str">
        <f t="shared" ref="E11294:E11313" si="584">HYPERLINK("http://www.ssc.wisc.edu/wlsresearch/documentation/waves/?wave=capigrad&amp;module=jdiab","module=jdiab")</f>
        <v>module=jdiab</v>
      </c>
      <c r="F11294" s="6" t="str">
        <f t="shared" ref="F11294:F11313" si="585">HYPERLINK("http://www.ssc.wisc.edu/wlsresearch/documentation/waves/?wave=capisib&amp;module=kdiab","module=kdiab")</f>
        <v>module=kdiab</v>
      </c>
    </row>
    <row r="11295" spans="1:6" ht="30" customHeight="1">
      <c r="A11295" s="3" t="s">
        <v>2</v>
      </c>
      <c r="B11295" s="3" t="s">
        <v>26271</v>
      </c>
      <c r="C11295" s="3" t="s">
        <v>32075</v>
      </c>
      <c r="D11295" s="12" t="s">
        <v>37903</v>
      </c>
      <c r="E11295" s="6" t="str">
        <f t="shared" si="584"/>
        <v>module=jdiab</v>
      </c>
      <c r="F11295" s="6" t="str">
        <f t="shared" si="585"/>
        <v>module=kdiab</v>
      </c>
    </row>
    <row r="11296" spans="1:6" ht="30" customHeight="1">
      <c r="A11296" s="3" t="s">
        <v>2</v>
      </c>
      <c r="B11296" s="3" t="s">
        <v>26272</v>
      </c>
      <c r="C11296" s="3" t="s">
        <v>32076</v>
      </c>
      <c r="D11296" s="12" t="s">
        <v>37904</v>
      </c>
      <c r="E11296" s="6" t="str">
        <f t="shared" si="584"/>
        <v>module=jdiab</v>
      </c>
      <c r="F11296" s="6" t="str">
        <f t="shared" si="585"/>
        <v>module=kdiab</v>
      </c>
    </row>
    <row r="11297" spans="1:6" ht="30" customHeight="1">
      <c r="A11297" s="3" t="s">
        <v>2</v>
      </c>
      <c r="B11297" s="3" t="s">
        <v>26273</v>
      </c>
      <c r="C11297" s="3" t="s">
        <v>32077</v>
      </c>
      <c r="D11297" s="12" t="s">
        <v>37905</v>
      </c>
      <c r="E11297" s="6" t="str">
        <f t="shared" si="584"/>
        <v>module=jdiab</v>
      </c>
      <c r="F11297" s="6" t="str">
        <f t="shared" si="585"/>
        <v>module=kdiab</v>
      </c>
    </row>
    <row r="11298" spans="1:6" ht="30" customHeight="1">
      <c r="A11298" s="3" t="s">
        <v>2</v>
      </c>
      <c r="B11298" s="3" t="s">
        <v>26274</v>
      </c>
      <c r="C11298" s="3" t="s">
        <v>32078</v>
      </c>
      <c r="D11298" s="12" t="s">
        <v>37906</v>
      </c>
      <c r="E11298" s="6" t="str">
        <f t="shared" si="584"/>
        <v>module=jdiab</v>
      </c>
      <c r="F11298" s="6" t="str">
        <f t="shared" si="585"/>
        <v>module=kdiab</v>
      </c>
    </row>
    <row r="11299" spans="1:6" ht="30" customHeight="1">
      <c r="A11299" s="3" t="s">
        <v>2</v>
      </c>
      <c r="B11299" s="3" t="s">
        <v>26275</v>
      </c>
      <c r="C11299" s="3" t="s">
        <v>32079</v>
      </c>
      <c r="D11299" s="12" t="s">
        <v>37907</v>
      </c>
      <c r="E11299" s="6" t="str">
        <f t="shared" si="584"/>
        <v>module=jdiab</v>
      </c>
      <c r="F11299" s="6" t="str">
        <f t="shared" si="585"/>
        <v>module=kdiab</v>
      </c>
    </row>
    <row r="11300" spans="1:6" ht="30" customHeight="1">
      <c r="A11300" s="3" t="s">
        <v>2</v>
      </c>
      <c r="B11300" s="3" t="s">
        <v>26276</v>
      </c>
      <c r="C11300" s="3" t="s">
        <v>32080</v>
      </c>
      <c r="D11300" s="12" t="s">
        <v>37908</v>
      </c>
      <c r="E11300" s="6" t="str">
        <f t="shared" si="584"/>
        <v>module=jdiab</v>
      </c>
      <c r="F11300" s="6" t="str">
        <f t="shared" si="585"/>
        <v>module=kdiab</v>
      </c>
    </row>
    <row r="11301" spans="1:6" ht="30" customHeight="1">
      <c r="A11301" s="3" t="s">
        <v>2</v>
      </c>
      <c r="B11301" s="3" t="s">
        <v>26277</v>
      </c>
      <c r="C11301" s="3" t="s">
        <v>32081</v>
      </c>
      <c r="D11301" s="12" t="s">
        <v>37909</v>
      </c>
      <c r="E11301" s="6" t="str">
        <f t="shared" si="584"/>
        <v>module=jdiab</v>
      </c>
      <c r="F11301" s="6" t="str">
        <f t="shared" si="585"/>
        <v>module=kdiab</v>
      </c>
    </row>
    <row r="11302" spans="1:6" ht="30" customHeight="1">
      <c r="A11302" s="3" t="s">
        <v>2</v>
      </c>
      <c r="B11302" s="3" t="s">
        <v>26278</v>
      </c>
      <c r="C11302" s="3" t="s">
        <v>32082</v>
      </c>
      <c r="D11302" s="12" t="s">
        <v>37910</v>
      </c>
      <c r="E11302" s="6" t="str">
        <f t="shared" si="584"/>
        <v>module=jdiab</v>
      </c>
      <c r="F11302" s="6" t="str">
        <f t="shared" si="585"/>
        <v>module=kdiab</v>
      </c>
    </row>
    <row r="11303" spans="1:6" ht="30" customHeight="1">
      <c r="A11303" s="3" t="s">
        <v>2</v>
      </c>
      <c r="B11303" s="3" t="s">
        <v>26279</v>
      </c>
      <c r="C11303" s="3" t="s">
        <v>32083</v>
      </c>
      <c r="D11303" s="12" t="s">
        <v>37911</v>
      </c>
      <c r="E11303" s="6" t="str">
        <f t="shared" si="584"/>
        <v>module=jdiab</v>
      </c>
      <c r="F11303" s="6" t="str">
        <f t="shared" si="585"/>
        <v>module=kdiab</v>
      </c>
    </row>
    <row r="11304" spans="1:6" ht="30" customHeight="1">
      <c r="A11304" s="3" t="s">
        <v>2</v>
      </c>
      <c r="B11304" s="3" t="s">
        <v>26280</v>
      </c>
      <c r="C11304" s="3" t="s">
        <v>32084</v>
      </c>
      <c r="D11304" s="12" t="s">
        <v>37912</v>
      </c>
      <c r="E11304" s="6" t="str">
        <f t="shared" si="584"/>
        <v>module=jdiab</v>
      </c>
      <c r="F11304" s="6" t="str">
        <f t="shared" si="585"/>
        <v>module=kdiab</v>
      </c>
    </row>
    <row r="11305" spans="1:6" ht="30" customHeight="1">
      <c r="A11305" s="3" t="s">
        <v>2</v>
      </c>
      <c r="B11305" s="3" t="s">
        <v>26281</v>
      </c>
      <c r="C11305" s="3" t="s">
        <v>32085</v>
      </c>
      <c r="D11305" s="12" t="s">
        <v>37913</v>
      </c>
      <c r="E11305" s="6" t="str">
        <f t="shared" si="584"/>
        <v>module=jdiab</v>
      </c>
      <c r="F11305" s="6" t="str">
        <f t="shared" si="585"/>
        <v>module=kdiab</v>
      </c>
    </row>
    <row r="11306" spans="1:6" ht="30" customHeight="1">
      <c r="A11306" s="3" t="s">
        <v>2</v>
      </c>
      <c r="B11306" s="3" t="s">
        <v>26282</v>
      </c>
      <c r="C11306" s="3" t="s">
        <v>32086</v>
      </c>
      <c r="D11306" s="12" t="s">
        <v>37914</v>
      </c>
      <c r="E11306" s="6" t="str">
        <f t="shared" si="584"/>
        <v>module=jdiab</v>
      </c>
      <c r="F11306" s="6" t="str">
        <f t="shared" si="585"/>
        <v>module=kdiab</v>
      </c>
    </row>
    <row r="11307" spans="1:6" ht="30" customHeight="1">
      <c r="A11307" s="3" t="s">
        <v>2</v>
      </c>
      <c r="B11307" s="3" t="s">
        <v>26283</v>
      </c>
      <c r="C11307" s="3" t="s">
        <v>32087</v>
      </c>
      <c r="D11307" s="12" t="s">
        <v>37915</v>
      </c>
      <c r="E11307" s="6" t="str">
        <f t="shared" si="584"/>
        <v>module=jdiab</v>
      </c>
      <c r="F11307" s="6" t="str">
        <f t="shared" si="585"/>
        <v>module=kdiab</v>
      </c>
    </row>
    <row r="11308" spans="1:6" ht="30" customHeight="1">
      <c r="A11308" s="3" t="s">
        <v>2</v>
      </c>
      <c r="B11308" s="3" t="s">
        <v>26284</v>
      </c>
      <c r="C11308" s="3" t="s">
        <v>32088</v>
      </c>
      <c r="D11308" s="12" t="s">
        <v>37916</v>
      </c>
      <c r="E11308" s="6" t="str">
        <f t="shared" si="584"/>
        <v>module=jdiab</v>
      </c>
      <c r="F11308" s="6" t="str">
        <f t="shared" si="585"/>
        <v>module=kdiab</v>
      </c>
    </row>
    <row r="11309" spans="1:6" ht="30" customHeight="1">
      <c r="A11309" s="3" t="s">
        <v>2</v>
      </c>
      <c r="B11309" s="3" t="s">
        <v>26285</v>
      </c>
      <c r="C11309" s="3" t="s">
        <v>32089</v>
      </c>
      <c r="D11309" s="12" t="s">
        <v>37917</v>
      </c>
      <c r="E11309" s="6" t="str">
        <f t="shared" si="584"/>
        <v>module=jdiab</v>
      </c>
      <c r="F11309" s="6" t="str">
        <f t="shared" si="585"/>
        <v>module=kdiab</v>
      </c>
    </row>
    <row r="11310" spans="1:6" ht="30" customHeight="1">
      <c r="A11310" s="3" t="s">
        <v>2</v>
      </c>
      <c r="B11310" s="3" t="s">
        <v>26286</v>
      </c>
      <c r="C11310" s="3" t="s">
        <v>32090</v>
      </c>
      <c r="D11310" s="12" t="s">
        <v>37918</v>
      </c>
      <c r="E11310" s="6" t="str">
        <f t="shared" si="584"/>
        <v>module=jdiab</v>
      </c>
      <c r="F11310" s="6" t="str">
        <f t="shared" si="585"/>
        <v>module=kdiab</v>
      </c>
    </row>
    <row r="11311" spans="1:6" ht="30" customHeight="1">
      <c r="A11311" s="3" t="s">
        <v>2</v>
      </c>
      <c r="B11311" s="3" t="s">
        <v>26287</v>
      </c>
      <c r="C11311" s="3" t="s">
        <v>32091</v>
      </c>
      <c r="D11311" s="12" t="s">
        <v>37919</v>
      </c>
      <c r="E11311" s="6" t="str">
        <f t="shared" si="584"/>
        <v>module=jdiab</v>
      </c>
      <c r="F11311" s="6" t="str">
        <f t="shared" si="585"/>
        <v>module=kdiab</v>
      </c>
    </row>
    <row r="11312" spans="1:6" ht="30" customHeight="1">
      <c r="A11312" s="3" t="s">
        <v>2</v>
      </c>
      <c r="B11312" s="3" t="s">
        <v>26288</v>
      </c>
      <c r="C11312" s="3" t="s">
        <v>32092</v>
      </c>
      <c r="D11312" s="12" t="s">
        <v>37920</v>
      </c>
      <c r="E11312" s="6" t="str">
        <f t="shared" si="584"/>
        <v>module=jdiab</v>
      </c>
      <c r="F11312" s="6" t="str">
        <f t="shared" si="585"/>
        <v>module=kdiab</v>
      </c>
    </row>
    <row r="11313" spans="1:6" ht="30" customHeight="1">
      <c r="A11313" s="3" t="s">
        <v>2</v>
      </c>
      <c r="B11313" s="3" t="s">
        <v>26289</v>
      </c>
      <c r="C11313" s="3" t="s">
        <v>32093</v>
      </c>
      <c r="D11313" s="12" t="s">
        <v>37921</v>
      </c>
      <c r="E11313" s="6" t="str">
        <f t="shared" si="584"/>
        <v>module=jdiab</v>
      </c>
      <c r="F11313" s="6" t="str">
        <f t="shared" si="585"/>
        <v>module=kdiab</v>
      </c>
    </row>
    <row r="11314" spans="1:6" ht="30" customHeight="1">
      <c r="A11314" s="3" t="s">
        <v>2</v>
      </c>
      <c r="B11314" s="3" t="s">
        <v>26290</v>
      </c>
      <c r="C11314" s="3" t="s">
        <v>32094</v>
      </c>
      <c r="D11314" s="12" t="s">
        <v>37922</v>
      </c>
      <c r="E11314" s="6" t="str">
        <f t="shared" ref="E11314:E11338" si="586">HYPERLINK("http://www.ssc.wisc.edu/wlsresearch/documentation/waves/?wave=capigrad&amp;module=janesth","module=janesth")</f>
        <v>module=janesth</v>
      </c>
      <c r="F11314" s="6" t="str">
        <f t="shared" ref="F11314:F11338" si="587">HYPERLINK("http://www.ssc.wisc.edu/wlsresearch/documentation/waves/?wave=capisib&amp;module=kanesth","module=kanesth")</f>
        <v>module=kanesth</v>
      </c>
    </row>
    <row r="11315" spans="1:6" ht="30" customHeight="1">
      <c r="A11315" s="3" t="s">
        <v>2</v>
      </c>
      <c r="B11315" s="3" t="s">
        <v>26291</v>
      </c>
      <c r="C11315" s="3" t="s">
        <v>32095</v>
      </c>
      <c r="D11315" s="12" t="s">
        <v>37923</v>
      </c>
      <c r="E11315" s="6" t="str">
        <f t="shared" si="586"/>
        <v>module=janesth</v>
      </c>
      <c r="F11315" s="6" t="str">
        <f t="shared" si="587"/>
        <v>module=kanesth</v>
      </c>
    </row>
    <row r="11316" spans="1:6" ht="30" customHeight="1">
      <c r="A11316" s="3" t="s">
        <v>2</v>
      </c>
      <c r="B11316" s="3" t="s">
        <v>26292</v>
      </c>
      <c r="C11316" s="3" t="s">
        <v>32096</v>
      </c>
      <c r="D11316" s="12" t="s">
        <v>37924</v>
      </c>
      <c r="E11316" s="6" t="str">
        <f t="shared" si="586"/>
        <v>module=janesth</v>
      </c>
      <c r="F11316" s="6" t="str">
        <f t="shared" si="587"/>
        <v>module=kanesth</v>
      </c>
    </row>
    <row r="11317" spans="1:6" ht="30" customHeight="1">
      <c r="A11317" s="3" t="s">
        <v>2</v>
      </c>
      <c r="B11317" s="3" t="s">
        <v>26293</v>
      </c>
      <c r="C11317" s="3" t="s">
        <v>32097</v>
      </c>
      <c r="D11317" s="12" t="s">
        <v>37925</v>
      </c>
      <c r="E11317" s="6" t="str">
        <f t="shared" si="586"/>
        <v>module=janesth</v>
      </c>
      <c r="F11317" s="6" t="str">
        <f t="shared" si="587"/>
        <v>module=kanesth</v>
      </c>
    </row>
    <row r="11318" spans="1:6" ht="30" customHeight="1">
      <c r="A11318" s="3" t="s">
        <v>2</v>
      </c>
      <c r="B11318" s="3" t="s">
        <v>26294</v>
      </c>
      <c r="C11318" s="3" t="s">
        <v>32098</v>
      </c>
      <c r="D11318" s="12" t="s">
        <v>37926</v>
      </c>
      <c r="E11318" s="6" t="str">
        <f t="shared" si="586"/>
        <v>module=janesth</v>
      </c>
      <c r="F11318" s="6" t="str">
        <f t="shared" si="587"/>
        <v>module=kanesth</v>
      </c>
    </row>
    <row r="11319" spans="1:6" ht="30" customHeight="1">
      <c r="A11319" s="3" t="s">
        <v>2</v>
      </c>
      <c r="B11319" s="3" t="s">
        <v>26295</v>
      </c>
      <c r="C11319" s="3" t="s">
        <v>32099</v>
      </c>
      <c r="D11319" s="12" t="s">
        <v>37927</v>
      </c>
      <c r="E11319" s="6" t="str">
        <f t="shared" si="586"/>
        <v>module=janesth</v>
      </c>
      <c r="F11319" s="6" t="str">
        <f t="shared" si="587"/>
        <v>module=kanesth</v>
      </c>
    </row>
    <row r="11320" spans="1:6" ht="30" customHeight="1">
      <c r="A11320" s="3" t="s">
        <v>2</v>
      </c>
      <c r="B11320" s="3" t="s">
        <v>26296</v>
      </c>
      <c r="C11320" s="3" t="s">
        <v>32100</v>
      </c>
      <c r="D11320" s="12" t="s">
        <v>37928</v>
      </c>
      <c r="E11320" s="6" t="str">
        <f t="shared" si="586"/>
        <v>module=janesth</v>
      </c>
      <c r="F11320" s="6" t="str">
        <f t="shared" si="587"/>
        <v>module=kanesth</v>
      </c>
    </row>
    <row r="11321" spans="1:6" ht="30" customHeight="1">
      <c r="A11321" s="3" t="s">
        <v>2</v>
      </c>
      <c r="B11321" s="3" t="s">
        <v>26297</v>
      </c>
      <c r="C11321" s="3" t="s">
        <v>32101</v>
      </c>
      <c r="D11321" s="12" t="s">
        <v>37929</v>
      </c>
      <c r="E11321" s="6" t="str">
        <f t="shared" si="586"/>
        <v>module=janesth</v>
      </c>
      <c r="F11321" s="6" t="str">
        <f t="shared" si="587"/>
        <v>module=kanesth</v>
      </c>
    </row>
    <row r="11322" spans="1:6" ht="30" customHeight="1">
      <c r="A11322" s="3" t="s">
        <v>2</v>
      </c>
      <c r="B11322" s="3" t="s">
        <v>26298</v>
      </c>
      <c r="C11322" s="3" t="s">
        <v>32102</v>
      </c>
      <c r="D11322" s="12" t="s">
        <v>37930</v>
      </c>
      <c r="E11322" s="6" t="str">
        <f t="shared" si="586"/>
        <v>module=janesth</v>
      </c>
      <c r="F11322" s="6" t="str">
        <f t="shared" si="587"/>
        <v>module=kanesth</v>
      </c>
    </row>
    <row r="11323" spans="1:6" ht="30" customHeight="1">
      <c r="A11323" s="3" t="s">
        <v>2</v>
      </c>
      <c r="B11323" s="3" t="s">
        <v>26299</v>
      </c>
      <c r="C11323" s="3" t="s">
        <v>32103</v>
      </c>
      <c r="D11323" s="12" t="s">
        <v>37931</v>
      </c>
      <c r="E11323" s="6" t="str">
        <f t="shared" si="586"/>
        <v>module=janesth</v>
      </c>
      <c r="F11323" s="6" t="str">
        <f t="shared" si="587"/>
        <v>module=kanesth</v>
      </c>
    </row>
    <row r="11324" spans="1:6" ht="30" customHeight="1">
      <c r="A11324" s="3" t="s">
        <v>2</v>
      </c>
      <c r="B11324" s="3" t="s">
        <v>26300</v>
      </c>
      <c r="C11324" s="3" t="s">
        <v>32104</v>
      </c>
      <c r="D11324" s="12" t="s">
        <v>37932</v>
      </c>
      <c r="E11324" s="6" t="str">
        <f t="shared" si="586"/>
        <v>module=janesth</v>
      </c>
      <c r="F11324" s="6" t="str">
        <f t="shared" si="587"/>
        <v>module=kanesth</v>
      </c>
    </row>
    <row r="11325" spans="1:6" ht="30" customHeight="1">
      <c r="A11325" s="3" t="s">
        <v>2</v>
      </c>
      <c r="B11325" s="3" t="s">
        <v>26301</v>
      </c>
      <c r="C11325" s="3" t="s">
        <v>32105</v>
      </c>
      <c r="D11325" s="12" t="s">
        <v>37933</v>
      </c>
      <c r="E11325" s="6" t="str">
        <f t="shared" si="586"/>
        <v>module=janesth</v>
      </c>
      <c r="F11325" s="6" t="str">
        <f t="shared" si="587"/>
        <v>module=kanesth</v>
      </c>
    </row>
    <row r="11326" spans="1:6" ht="30" customHeight="1">
      <c r="A11326" s="3" t="s">
        <v>2</v>
      </c>
      <c r="B11326" s="3" t="s">
        <v>26302</v>
      </c>
      <c r="C11326" s="3" t="s">
        <v>32106</v>
      </c>
      <c r="D11326" s="12" t="s">
        <v>37934</v>
      </c>
      <c r="E11326" s="6" t="str">
        <f t="shared" si="586"/>
        <v>module=janesth</v>
      </c>
      <c r="F11326" s="6" t="str">
        <f t="shared" si="587"/>
        <v>module=kanesth</v>
      </c>
    </row>
    <row r="11327" spans="1:6" ht="30" customHeight="1">
      <c r="A11327" s="3" t="s">
        <v>2</v>
      </c>
      <c r="B11327" s="3" t="s">
        <v>26303</v>
      </c>
      <c r="C11327" s="3" t="s">
        <v>32107</v>
      </c>
      <c r="D11327" s="12" t="s">
        <v>37935</v>
      </c>
      <c r="E11327" s="6" t="str">
        <f t="shared" si="586"/>
        <v>module=janesth</v>
      </c>
      <c r="F11327" s="6" t="str">
        <f t="shared" si="587"/>
        <v>module=kanesth</v>
      </c>
    </row>
    <row r="11328" spans="1:6" ht="30" customHeight="1">
      <c r="A11328" s="3" t="s">
        <v>2</v>
      </c>
      <c r="B11328" s="3" t="s">
        <v>26304</v>
      </c>
      <c r="C11328" s="3" t="s">
        <v>32108</v>
      </c>
      <c r="D11328" s="12" t="s">
        <v>37936</v>
      </c>
      <c r="E11328" s="6" t="str">
        <f t="shared" si="586"/>
        <v>module=janesth</v>
      </c>
      <c r="F11328" s="6" t="str">
        <f t="shared" si="587"/>
        <v>module=kanesth</v>
      </c>
    </row>
    <row r="11329" spans="1:6" ht="30" customHeight="1">
      <c r="A11329" s="3" t="s">
        <v>2</v>
      </c>
      <c r="B11329" s="3" t="s">
        <v>26305</v>
      </c>
      <c r="C11329" s="3" t="s">
        <v>32109</v>
      </c>
      <c r="D11329" s="12" t="s">
        <v>37937</v>
      </c>
      <c r="E11329" s="6" t="str">
        <f t="shared" si="586"/>
        <v>module=janesth</v>
      </c>
      <c r="F11329" s="6" t="str">
        <f t="shared" si="587"/>
        <v>module=kanesth</v>
      </c>
    </row>
    <row r="11330" spans="1:6" ht="30" customHeight="1">
      <c r="A11330" s="3" t="s">
        <v>2</v>
      </c>
      <c r="B11330" s="3" t="s">
        <v>26306</v>
      </c>
      <c r="C11330" s="3" t="s">
        <v>32110</v>
      </c>
      <c r="D11330" s="12" t="s">
        <v>37938</v>
      </c>
      <c r="E11330" s="6" t="str">
        <f t="shared" si="586"/>
        <v>module=janesth</v>
      </c>
      <c r="F11330" s="6" t="str">
        <f t="shared" si="587"/>
        <v>module=kanesth</v>
      </c>
    </row>
    <row r="11331" spans="1:6" ht="30" customHeight="1">
      <c r="A11331" s="3" t="s">
        <v>2</v>
      </c>
      <c r="B11331" s="3" t="s">
        <v>26307</v>
      </c>
      <c r="C11331" s="3" t="s">
        <v>32111</v>
      </c>
      <c r="D11331" s="12" t="s">
        <v>37939</v>
      </c>
      <c r="E11331" s="6" t="str">
        <f t="shared" si="586"/>
        <v>module=janesth</v>
      </c>
      <c r="F11331" s="6" t="str">
        <f t="shared" si="587"/>
        <v>module=kanesth</v>
      </c>
    </row>
    <row r="11332" spans="1:6" ht="30" customHeight="1">
      <c r="A11332" s="3" t="s">
        <v>2</v>
      </c>
      <c r="B11332" s="3" t="s">
        <v>26308</v>
      </c>
      <c r="C11332" s="3" t="s">
        <v>32112</v>
      </c>
      <c r="D11332" s="12" t="s">
        <v>37940</v>
      </c>
      <c r="E11332" s="6" t="str">
        <f t="shared" si="586"/>
        <v>module=janesth</v>
      </c>
      <c r="F11332" s="6" t="str">
        <f t="shared" si="587"/>
        <v>module=kanesth</v>
      </c>
    </row>
    <row r="11333" spans="1:6" ht="30" customHeight="1">
      <c r="A11333" s="3" t="s">
        <v>2</v>
      </c>
      <c r="B11333" s="3" t="s">
        <v>26309</v>
      </c>
      <c r="C11333" s="3" t="s">
        <v>32113</v>
      </c>
      <c r="D11333" s="12" t="s">
        <v>37941</v>
      </c>
      <c r="E11333" s="6" t="str">
        <f t="shared" si="586"/>
        <v>module=janesth</v>
      </c>
      <c r="F11333" s="6" t="str">
        <f t="shared" si="587"/>
        <v>module=kanesth</v>
      </c>
    </row>
    <row r="11334" spans="1:6" ht="30" customHeight="1">
      <c r="A11334" s="3" t="s">
        <v>2</v>
      </c>
      <c r="B11334" s="3" t="s">
        <v>26310</v>
      </c>
      <c r="C11334" s="3" t="s">
        <v>32114</v>
      </c>
      <c r="D11334" s="12" t="s">
        <v>37942</v>
      </c>
      <c r="E11334" s="6" t="str">
        <f t="shared" si="586"/>
        <v>module=janesth</v>
      </c>
      <c r="F11334" s="6" t="str">
        <f t="shared" si="587"/>
        <v>module=kanesth</v>
      </c>
    </row>
    <row r="11335" spans="1:6" ht="30" customHeight="1">
      <c r="A11335" s="3" t="s">
        <v>2</v>
      </c>
      <c r="B11335" s="3" t="s">
        <v>26311</v>
      </c>
      <c r="C11335" s="3" t="s">
        <v>32115</v>
      </c>
      <c r="D11335" s="12" t="s">
        <v>37943</v>
      </c>
      <c r="E11335" s="6" t="str">
        <f t="shared" si="586"/>
        <v>module=janesth</v>
      </c>
      <c r="F11335" s="6" t="str">
        <f t="shared" si="587"/>
        <v>module=kanesth</v>
      </c>
    </row>
    <row r="11336" spans="1:6" ht="30" customHeight="1">
      <c r="A11336" s="3" t="s">
        <v>2</v>
      </c>
      <c r="B11336" s="3" t="s">
        <v>26312</v>
      </c>
      <c r="C11336" s="3" t="s">
        <v>32116</v>
      </c>
      <c r="D11336" s="12" t="s">
        <v>37944</v>
      </c>
      <c r="E11336" s="6" t="str">
        <f t="shared" si="586"/>
        <v>module=janesth</v>
      </c>
      <c r="F11336" s="6" t="str">
        <f t="shared" si="587"/>
        <v>module=kanesth</v>
      </c>
    </row>
    <row r="11337" spans="1:6" ht="30" customHeight="1">
      <c r="A11337" s="3" t="s">
        <v>2</v>
      </c>
      <c r="B11337" s="3" t="s">
        <v>26313</v>
      </c>
      <c r="C11337" s="3" t="s">
        <v>32117</v>
      </c>
      <c r="D11337" s="12" t="s">
        <v>37945</v>
      </c>
      <c r="E11337" s="6" t="str">
        <f t="shared" si="586"/>
        <v>module=janesth</v>
      </c>
      <c r="F11337" s="6" t="str">
        <f t="shared" si="587"/>
        <v>module=kanesth</v>
      </c>
    </row>
    <row r="11338" spans="1:6" ht="30" customHeight="1">
      <c r="A11338" s="3" t="s">
        <v>2</v>
      </c>
      <c r="B11338" s="3" t="s">
        <v>26314</v>
      </c>
      <c r="C11338" s="3" t="s">
        <v>32118</v>
      </c>
      <c r="D11338" s="12" t="s">
        <v>37946</v>
      </c>
      <c r="E11338" s="6" t="str">
        <f t="shared" si="586"/>
        <v>module=janesth</v>
      </c>
      <c r="F11338" s="6" t="str">
        <f t="shared" si="587"/>
        <v>module=kanesth</v>
      </c>
    </row>
    <row r="11339" spans="1:6" ht="30" customHeight="1">
      <c r="A11339" s="3" t="s">
        <v>2</v>
      </c>
      <c r="B11339" s="3" t="s">
        <v>26315</v>
      </c>
      <c r="C11339" s="3" t="s">
        <v>32119</v>
      </c>
      <c r="D11339" s="12" t="s">
        <v>37947</v>
      </c>
      <c r="E11339" s="6" t="str">
        <f t="shared" ref="E11339:E11370" si="588">HYPERLINK("http://www.ssc.wisc.edu/wlsresearch/documentation/waves/?wave=capigrad&amp;module=jcogflu","module=jcogflu")</f>
        <v>module=jcogflu</v>
      </c>
      <c r="F11339" s="6" t="str">
        <f t="shared" ref="F11339:F11370" si="589">HYPERLINK("http://www.ssc.wisc.edu/wlsresearch/documentation/waves/?wave=capisib&amp;module=kcogflu","module=kcogflu")</f>
        <v>module=kcogflu</v>
      </c>
    </row>
    <row r="11340" spans="1:6" ht="30" customHeight="1">
      <c r="A11340" s="3" t="s">
        <v>2</v>
      </c>
      <c r="B11340" s="3" t="s">
        <v>26316</v>
      </c>
      <c r="C11340" s="3" t="s">
        <v>32120</v>
      </c>
      <c r="D11340" s="12" t="s">
        <v>37948</v>
      </c>
      <c r="E11340" s="6" t="str">
        <f t="shared" si="588"/>
        <v>module=jcogflu</v>
      </c>
      <c r="F11340" s="6" t="str">
        <f t="shared" si="589"/>
        <v>module=kcogflu</v>
      </c>
    </row>
    <row r="11341" spans="1:6" ht="30" customHeight="1">
      <c r="A11341" s="3" t="s">
        <v>2</v>
      </c>
      <c r="B11341" s="3" t="s">
        <v>26317</v>
      </c>
      <c r="C11341" s="3" t="s">
        <v>32121</v>
      </c>
      <c r="D11341" s="12" t="s">
        <v>37949</v>
      </c>
      <c r="E11341" s="6" t="str">
        <f t="shared" si="588"/>
        <v>module=jcogflu</v>
      </c>
      <c r="F11341" s="6" t="str">
        <f t="shared" si="589"/>
        <v>module=kcogflu</v>
      </c>
    </row>
    <row r="11342" spans="1:6" ht="30" customHeight="1">
      <c r="A11342" s="3" t="s">
        <v>2</v>
      </c>
      <c r="B11342" s="3" t="s">
        <v>26318</v>
      </c>
      <c r="C11342" s="3" t="s">
        <v>32122</v>
      </c>
      <c r="D11342" s="12" t="s">
        <v>37950</v>
      </c>
      <c r="E11342" s="6" t="str">
        <f t="shared" si="588"/>
        <v>module=jcogflu</v>
      </c>
      <c r="F11342" s="6" t="str">
        <f t="shared" si="589"/>
        <v>module=kcogflu</v>
      </c>
    </row>
    <row r="11343" spans="1:6" ht="30" customHeight="1">
      <c r="A11343" s="3" t="s">
        <v>2</v>
      </c>
      <c r="B11343" s="3" t="s">
        <v>26319</v>
      </c>
      <c r="C11343" s="3" t="s">
        <v>32123</v>
      </c>
      <c r="D11343" s="12" t="s">
        <v>37951</v>
      </c>
      <c r="E11343" s="6" t="str">
        <f t="shared" si="588"/>
        <v>module=jcogflu</v>
      </c>
      <c r="F11343" s="6" t="str">
        <f t="shared" si="589"/>
        <v>module=kcogflu</v>
      </c>
    </row>
    <row r="11344" spans="1:6" ht="30" customHeight="1">
      <c r="A11344" s="3" t="s">
        <v>2</v>
      </c>
      <c r="B11344" s="3" t="s">
        <v>26320</v>
      </c>
      <c r="C11344" s="3" t="s">
        <v>32124</v>
      </c>
      <c r="D11344" s="12" t="s">
        <v>37952</v>
      </c>
      <c r="E11344" s="6" t="str">
        <f t="shared" si="588"/>
        <v>module=jcogflu</v>
      </c>
      <c r="F11344" s="6" t="str">
        <f t="shared" si="589"/>
        <v>module=kcogflu</v>
      </c>
    </row>
    <row r="11345" spans="1:6" ht="30" customHeight="1">
      <c r="A11345" s="3" t="s">
        <v>2</v>
      </c>
      <c r="B11345" s="3" t="s">
        <v>26321</v>
      </c>
      <c r="C11345" s="3" t="s">
        <v>32125</v>
      </c>
      <c r="D11345" s="12" t="s">
        <v>37953</v>
      </c>
      <c r="E11345" s="6" t="str">
        <f t="shared" si="588"/>
        <v>module=jcogflu</v>
      </c>
      <c r="F11345" s="6" t="str">
        <f t="shared" si="589"/>
        <v>module=kcogflu</v>
      </c>
    </row>
    <row r="11346" spans="1:6" ht="30" customHeight="1">
      <c r="A11346" s="3" t="s">
        <v>2</v>
      </c>
      <c r="B11346" s="3" t="s">
        <v>26322</v>
      </c>
      <c r="C11346" s="3" t="s">
        <v>32126</v>
      </c>
      <c r="D11346" s="12" t="s">
        <v>37954</v>
      </c>
      <c r="E11346" s="6" t="str">
        <f t="shared" si="588"/>
        <v>module=jcogflu</v>
      </c>
      <c r="F11346" s="6" t="str">
        <f t="shared" si="589"/>
        <v>module=kcogflu</v>
      </c>
    </row>
    <row r="11347" spans="1:6" ht="30" customHeight="1">
      <c r="A11347" s="3" t="s">
        <v>2</v>
      </c>
      <c r="B11347" s="3" t="s">
        <v>26323</v>
      </c>
      <c r="C11347" s="3" t="s">
        <v>32127</v>
      </c>
      <c r="D11347" s="12" t="s">
        <v>37955</v>
      </c>
      <c r="E11347" s="6" t="str">
        <f t="shared" si="588"/>
        <v>module=jcogflu</v>
      </c>
      <c r="F11347" s="6" t="str">
        <f t="shared" si="589"/>
        <v>module=kcogflu</v>
      </c>
    </row>
    <row r="11348" spans="1:6" ht="30" customHeight="1">
      <c r="A11348" s="3" t="s">
        <v>2</v>
      </c>
      <c r="B11348" s="3" t="s">
        <v>26324</v>
      </c>
      <c r="C11348" s="3" t="s">
        <v>32128</v>
      </c>
      <c r="D11348" s="12" t="s">
        <v>37956</v>
      </c>
      <c r="E11348" s="6" t="str">
        <f t="shared" si="588"/>
        <v>module=jcogflu</v>
      </c>
      <c r="F11348" s="6" t="str">
        <f t="shared" si="589"/>
        <v>module=kcogflu</v>
      </c>
    </row>
    <row r="11349" spans="1:6" ht="30" customHeight="1">
      <c r="A11349" s="3" t="s">
        <v>2</v>
      </c>
      <c r="B11349" s="3" t="s">
        <v>26325</v>
      </c>
      <c r="C11349" s="3" t="s">
        <v>32129</v>
      </c>
      <c r="D11349" s="12" t="s">
        <v>37957</v>
      </c>
      <c r="E11349" s="6" t="str">
        <f t="shared" si="588"/>
        <v>module=jcogflu</v>
      </c>
      <c r="F11349" s="6" t="str">
        <f t="shared" si="589"/>
        <v>module=kcogflu</v>
      </c>
    </row>
    <row r="11350" spans="1:6" ht="30" customHeight="1">
      <c r="A11350" s="3" t="s">
        <v>2</v>
      </c>
      <c r="B11350" s="3" t="s">
        <v>26326</v>
      </c>
      <c r="C11350" s="3" t="s">
        <v>32130</v>
      </c>
      <c r="D11350" s="12" t="s">
        <v>37958</v>
      </c>
      <c r="E11350" s="6" t="str">
        <f t="shared" si="588"/>
        <v>module=jcogflu</v>
      </c>
      <c r="F11350" s="6" t="str">
        <f t="shared" si="589"/>
        <v>module=kcogflu</v>
      </c>
    </row>
    <row r="11351" spans="1:6" ht="30" customHeight="1">
      <c r="A11351" s="3" t="s">
        <v>2</v>
      </c>
      <c r="B11351" s="3" t="s">
        <v>26327</v>
      </c>
      <c r="C11351" s="3" t="s">
        <v>32131</v>
      </c>
      <c r="D11351" s="12" t="s">
        <v>37959</v>
      </c>
      <c r="E11351" s="6" t="str">
        <f t="shared" si="588"/>
        <v>module=jcogflu</v>
      </c>
      <c r="F11351" s="6" t="str">
        <f t="shared" si="589"/>
        <v>module=kcogflu</v>
      </c>
    </row>
    <row r="11352" spans="1:6" ht="30" customHeight="1">
      <c r="A11352" s="3" t="s">
        <v>2</v>
      </c>
      <c r="B11352" s="3" t="s">
        <v>26328</v>
      </c>
      <c r="C11352" s="3" t="s">
        <v>32132</v>
      </c>
      <c r="D11352" s="12" t="s">
        <v>37960</v>
      </c>
      <c r="E11352" s="6" t="str">
        <f t="shared" si="588"/>
        <v>module=jcogflu</v>
      </c>
      <c r="F11352" s="6" t="str">
        <f t="shared" si="589"/>
        <v>module=kcogflu</v>
      </c>
    </row>
    <row r="11353" spans="1:6" ht="30" customHeight="1">
      <c r="A11353" s="3" t="s">
        <v>2</v>
      </c>
      <c r="B11353" s="3" t="s">
        <v>26329</v>
      </c>
      <c r="C11353" s="3" t="s">
        <v>32133</v>
      </c>
      <c r="D11353" s="12" t="s">
        <v>37961</v>
      </c>
      <c r="E11353" s="6" t="str">
        <f t="shared" si="588"/>
        <v>module=jcogflu</v>
      </c>
      <c r="F11353" s="6" t="str">
        <f t="shared" si="589"/>
        <v>module=kcogflu</v>
      </c>
    </row>
    <row r="11354" spans="1:6" ht="30" customHeight="1">
      <c r="A11354" s="3" t="s">
        <v>2</v>
      </c>
      <c r="B11354" s="3" t="s">
        <v>26330</v>
      </c>
      <c r="C11354" s="3" t="s">
        <v>32134</v>
      </c>
      <c r="D11354" s="12" t="s">
        <v>37962</v>
      </c>
      <c r="E11354" s="6" t="str">
        <f t="shared" si="588"/>
        <v>module=jcogflu</v>
      </c>
      <c r="F11354" s="6" t="str">
        <f t="shared" si="589"/>
        <v>module=kcogflu</v>
      </c>
    </row>
    <row r="11355" spans="1:6" ht="30" customHeight="1">
      <c r="A11355" s="3" t="s">
        <v>2</v>
      </c>
      <c r="B11355" s="3" t="s">
        <v>26331</v>
      </c>
      <c r="C11355" s="3" t="s">
        <v>32135</v>
      </c>
      <c r="D11355" s="12" t="s">
        <v>37963</v>
      </c>
      <c r="E11355" s="6" t="str">
        <f t="shared" si="588"/>
        <v>module=jcogflu</v>
      </c>
      <c r="F11355" s="6" t="str">
        <f t="shared" si="589"/>
        <v>module=kcogflu</v>
      </c>
    </row>
    <row r="11356" spans="1:6" ht="30" customHeight="1">
      <c r="A11356" s="3" t="s">
        <v>2</v>
      </c>
      <c r="B11356" s="3" t="s">
        <v>26332</v>
      </c>
      <c r="C11356" s="3" t="s">
        <v>32136</v>
      </c>
      <c r="D11356" s="12" t="s">
        <v>37964</v>
      </c>
      <c r="E11356" s="6" t="str">
        <f t="shared" si="588"/>
        <v>module=jcogflu</v>
      </c>
      <c r="F11356" s="6" t="str">
        <f t="shared" si="589"/>
        <v>module=kcogflu</v>
      </c>
    </row>
    <row r="11357" spans="1:6" ht="30" customHeight="1">
      <c r="A11357" s="3" t="s">
        <v>2</v>
      </c>
      <c r="B11357" s="3" t="s">
        <v>26333</v>
      </c>
      <c r="C11357" s="3" t="s">
        <v>32137</v>
      </c>
      <c r="D11357" s="12" t="s">
        <v>37965</v>
      </c>
      <c r="E11357" s="6" t="str">
        <f t="shared" si="588"/>
        <v>module=jcogflu</v>
      </c>
      <c r="F11357" s="6" t="str">
        <f t="shared" si="589"/>
        <v>module=kcogflu</v>
      </c>
    </row>
    <row r="11358" spans="1:6" ht="30" customHeight="1">
      <c r="A11358" s="3" t="s">
        <v>2</v>
      </c>
      <c r="B11358" s="3" t="s">
        <v>26334</v>
      </c>
      <c r="C11358" s="3" t="s">
        <v>32138</v>
      </c>
      <c r="D11358" s="12" t="s">
        <v>37966</v>
      </c>
      <c r="E11358" s="6" t="str">
        <f t="shared" si="588"/>
        <v>module=jcogflu</v>
      </c>
      <c r="F11358" s="6" t="str">
        <f t="shared" si="589"/>
        <v>module=kcogflu</v>
      </c>
    </row>
    <row r="11359" spans="1:6" ht="30" customHeight="1">
      <c r="A11359" s="3" t="s">
        <v>2</v>
      </c>
      <c r="B11359" s="3" t="s">
        <v>26335</v>
      </c>
      <c r="C11359" s="3" t="s">
        <v>32139</v>
      </c>
      <c r="D11359" s="12" t="s">
        <v>37967</v>
      </c>
      <c r="E11359" s="6" t="str">
        <f t="shared" si="588"/>
        <v>module=jcogflu</v>
      </c>
      <c r="F11359" s="6" t="str">
        <f t="shared" si="589"/>
        <v>module=kcogflu</v>
      </c>
    </row>
    <row r="11360" spans="1:6" ht="30" customHeight="1">
      <c r="A11360" s="3" t="s">
        <v>2</v>
      </c>
      <c r="B11360" s="3" t="s">
        <v>26336</v>
      </c>
      <c r="C11360" s="3" t="s">
        <v>32140</v>
      </c>
      <c r="D11360" s="12" t="s">
        <v>37968</v>
      </c>
      <c r="E11360" s="6" t="str">
        <f t="shared" si="588"/>
        <v>module=jcogflu</v>
      </c>
      <c r="F11360" s="6" t="str">
        <f t="shared" si="589"/>
        <v>module=kcogflu</v>
      </c>
    </row>
    <row r="11361" spans="1:6" ht="30" customHeight="1">
      <c r="A11361" s="3" t="s">
        <v>2</v>
      </c>
      <c r="B11361" s="3" t="s">
        <v>26337</v>
      </c>
      <c r="C11361" s="3" t="s">
        <v>32141</v>
      </c>
      <c r="D11361" s="12" t="s">
        <v>37969</v>
      </c>
      <c r="E11361" s="6" t="str">
        <f t="shared" si="588"/>
        <v>module=jcogflu</v>
      </c>
      <c r="F11361" s="6" t="str">
        <f t="shared" si="589"/>
        <v>module=kcogflu</v>
      </c>
    </row>
    <row r="11362" spans="1:6" ht="30" customHeight="1">
      <c r="A11362" s="3" t="s">
        <v>2</v>
      </c>
      <c r="B11362" s="3" t="s">
        <v>26338</v>
      </c>
      <c r="C11362" s="3" t="s">
        <v>32142</v>
      </c>
      <c r="D11362" s="12" t="s">
        <v>37970</v>
      </c>
      <c r="E11362" s="6" t="str">
        <f t="shared" si="588"/>
        <v>module=jcogflu</v>
      </c>
      <c r="F11362" s="6" t="str">
        <f t="shared" si="589"/>
        <v>module=kcogflu</v>
      </c>
    </row>
    <row r="11363" spans="1:6" ht="30" customHeight="1">
      <c r="A11363" s="3" t="s">
        <v>2</v>
      </c>
      <c r="B11363" s="3" t="s">
        <v>26339</v>
      </c>
      <c r="C11363" s="3" t="s">
        <v>32143</v>
      </c>
      <c r="D11363" s="12" t="s">
        <v>37971</v>
      </c>
      <c r="E11363" s="6" t="str">
        <f t="shared" si="588"/>
        <v>module=jcogflu</v>
      </c>
      <c r="F11363" s="6" t="str">
        <f t="shared" si="589"/>
        <v>module=kcogflu</v>
      </c>
    </row>
    <row r="11364" spans="1:6" ht="30" customHeight="1">
      <c r="A11364" s="3" t="s">
        <v>2</v>
      </c>
      <c r="B11364" s="3" t="s">
        <v>26340</v>
      </c>
      <c r="C11364" s="3" t="s">
        <v>32144</v>
      </c>
      <c r="D11364" s="12" t="s">
        <v>37972</v>
      </c>
      <c r="E11364" s="6" t="str">
        <f t="shared" si="588"/>
        <v>module=jcogflu</v>
      </c>
      <c r="F11364" s="6" t="str">
        <f t="shared" si="589"/>
        <v>module=kcogflu</v>
      </c>
    </row>
    <row r="11365" spans="1:6" ht="30" customHeight="1">
      <c r="A11365" s="3" t="s">
        <v>2</v>
      </c>
      <c r="B11365" s="3" t="s">
        <v>26341</v>
      </c>
      <c r="C11365" s="3" t="s">
        <v>32145</v>
      </c>
      <c r="D11365" s="12" t="s">
        <v>37973</v>
      </c>
      <c r="E11365" s="6" t="str">
        <f t="shared" si="588"/>
        <v>module=jcogflu</v>
      </c>
      <c r="F11365" s="6" t="str">
        <f t="shared" si="589"/>
        <v>module=kcogflu</v>
      </c>
    </row>
    <row r="11366" spans="1:6" ht="30" customHeight="1">
      <c r="A11366" s="3" t="s">
        <v>2</v>
      </c>
      <c r="B11366" s="3" t="s">
        <v>26342</v>
      </c>
      <c r="C11366" s="3" t="s">
        <v>32146</v>
      </c>
      <c r="D11366" s="12" t="s">
        <v>37974</v>
      </c>
      <c r="E11366" s="6" t="str">
        <f t="shared" si="588"/>
        <v>module=jcogflu</v>
      </c>
      <c r="F11366" s="6" t="str">
        <f t="shared" si="589"/>
        <v>module=kcogflu</v>
      </c>
    </row>
    <row r="11367" spans="1:6" ht="30" customHeight="1">
      <c r="A11367" s="3" t="s">
        <v>2</v>
      </c>
      <c r="B11367" s="3" t="s">
        <v>26343</v>
      </c>
      <c r="C11367" s="3" t="s">
        <v>32147</v>
      </c>
      <c r="D11367" s="12" t="s">
        <v>37975</v>
      </c>
      <c r="E11367" s="6" t="str">
        <f t="shared" si="588"/>
        <v>module=jcogflu</v>
      </c>
      <c r="F11367" s="6" t="str">
        <f t="shared" si="589"/>
        <v>module=kcogflu</v>
      </c>
    </row>
    <row r="11368" spans="1:6" ht="30" customHeight="1">
      <c r="A11368" s="3" t="s">
        <v>2</v>
      </c>
      <c r="B11368" s="3" t="s">
        <v>26344</v>
      </c>
      <c r="C11368" s="3" t="s">
        <v>32148</v>
      </c>
      <c r="D11368" s="12" t="s">
        <v>37976</v>
      </c>
      <c r="E11368" s="6" t="str">
        <f t="shared" si="588"/>
        <v>module=jcogflu</v>
      </c>
      <c r="F11368" s="6" t="str">
        <f t="shared" si="589"/>
        <v>module=kcogflu</v>
      </c>
    </row>
    <row r="11369" spans="1:6" ht="30" customHeight="1">
      <c r="A11369" s="3" t="s">
        <v>2</v>
      </c>
      <c r="B11369" s="3" t="s">
        <v>26345</v>
      </c>
      <c r="C11369" s="3" t="s">
        <v>32149</v>
      </c>
      <c r="D11369" s="12" t="s">
        <v>37977</v>
      </c>
      <c r="E11369" s="6" t="str">
        <f t="shared" si="588"/>
        <v>module=jcogflu</v>
      </c>
      <c r="F11369" s="6" t="str">
        <f t="shared" si="589"/>
        <v>module=kcogflu</v>
      </c>
    </row>
    <row r="11370" spans="1:6" ht="30" customHeight="1">
      <c r="A11370" s="3" t="s">
        <v>2</v>
      </c>
      <c r="B11370" s="3" t="s">
        <v>26346</v>
      </c>
      <c r="C11370" s="3" t="s">
        <v>32150</v>
      </c>
      <c r="D11370" s="12" t="s">
        <v>37978</v>
      </c>
      <c r="E11370" s="6" t="str">
        <f t="shared" si="588"/>
        <v>module=jcogflu</v>
      </c>
      <c r="F11370" s="6" t="str">
        <f t="shared" si="589"/>
        <v>module=kcogflu</v>
      </c>
    </row>
    <row r="11371" spans="1:6" ht="30" customHeight="1">
      <c r="A11371" s="3" t="s">
        <v>2</v>
      </c>
      <c r="B11371" s="3" t="s">
        <v>26347</v>
      </c>
      <c r="C11371" s="3" t="s">
        <v>32151</v>
      </c>
      <c r="D11371" s="12" t="s">
        <v>37979</v>
      </c>
      <c r="E11371" s="6" t="str">
        <f t="shared" ref="E11371:E11402" si="590">HYPERLINK("http://www.ssc.wisc.edu/wlsresearch/documentation/waves/?wave=capigrad&amp;module=jcogflu","module=jcogflu")</f>
        <v>module=jcogflu</v>
      </c>
      <c r="F11371" s="6" t="str">
        <f t="shared" ref="F11371:F11402" si="591">HYPERLINK("http://www.ssc.wisc.edu/wlsresearch/documentation/waves/?wave=capisib&amp;module=kcogflu","module=kcogflu")</f>
        <v>module=kcogflu</v>
      </c>
    </row>
    <row r="11372" spans="1:6" ht="30" customHeight="1">
      <c r="A11372" s="3" t="s">
        <v>2</v>
      </c>
      <c r="B11372" s="3" t="s">
        <v>26348</v>
      </c>
      <c r="C11372" s="3" t="s">
        <v>32152</v>
      </c>
      <c r="D11372" s="12" t="s">
        <v>37980</v>
      </c>
      <c r="E11372" s="6" t="str">
        <f t="shared" si="590"/>
        <v>module=jcogflu</v>
      </c>
      <c r="F11372" s="6" t="str">
        <f t="shared" si="591"/>
        <v>module=kcogflu</v>
      </c>
    </row>
    <row r="11373" spans="1:6" ht="30" customHeight="1">
      <c r="A11373" s="3" t="s">
        <v>2</v>
      </c>
      <c r="B11373" s="3" t="s">
        <v>26349</v>
      </c>
      <c r="C11373" s="3" t="s">
        <v>32153</v>
      </c>
      <c r="D11373" s="12" t="s">
        <v>37981</v>
      </c>
      <c r="E11373" s="6" t="str">
        <f t="shared" si="590"/>
        <v>module=jcogflu</v>
      </c>
      <c r="F11373" s="6" t="str">
        <f t="shared" si="591"/>
        <v>module=kcogflu</v>
      </c>
    </row>
    <row r="11374" spans="1:6" ht="30" customHeight="1">
      <c r="A11374" s="3" t="s">
        <v>2</v>
      </c>
      <c r="B11374" s="3" t="s">
        <v>26350</v>
      </c>
      <c r="C11374" s="3" t="s">
        <v>32154</v>
      </c>
      <c r="D11374" s="12" t="s">
        <v>37982</v>
      </c>
      <c r="E11374" s="6" t="str">
        <f t="shared" si="590"/>
        <v>module=jcogflu</v>
      </c>
      <c r="F11374" s="6" t="str">
        <f t="shared" si="591"/>
        <v>module=kcogflu</v>
      </c>
    </row>
    <row r="11375" spans="1:6" ht="30" customHeight="1">
      <c r="A11375" s="3" t="s">
        <v>2</v>
      </c>
      <c r="B11375" s="3" t="s">
        <v>26351</v>
      </c>
      <c r="C11375" s="3" t="s">
        <v>32155</v>
      </c>
      <c r="D11375" s="12" t="s">
        <v>37983</v>
      </c>
      <c r="E11375" s="6" t="str">
        <f t="shared" si="590"/>
        <v>module=jcogflu</v>
      </c>
      <c r="F11375" s="6" t="str">
        <f t="shared" si="591"/>
        <v>module=kcogflu</v>
      </c>
    </row>
    <row r="11376" spans="1:6" ht="30" customHeight="1">
      <c r="A11376" s="3" t="s">
        <v>2</v>
      </c>
      <c r="B11376" s="3" t="s">
        <v>26352</v>
      </c>
      <c r="C11376" s="3" t="s">
        <v>32156</v>
      </c>
      <c r="D11376" s="12" t="s">
        <v>37984</v>
      </c>
      <c r="E11376" s="6" t="str">
        <f t="shared" si="590"/>
        <v>module=jcogflu</v>
      </c>
      <c r="F11376" s="6" t="str">
        <f t="shared" si="591"/>
        <v>module=kcogflu</v>
      </c>
    </row>
    <row r="11377" spans="1:6" ht="30" customHeight="1">
      <c r="A11377" s="3" t="s">
        <v>2</v>
      </c>
      <c r="B11377" s="3" t="s">
        <v>26353</v>
      </c>
      <c r="C11377" s="3" t="s">
        <v>32157</v>
      </c>
      <c r="D11377" s="12" t="s">
        <v>37985</v>
      </c>
      <c r="E11377" s="6" t="str">
        <f t="shared" si="590"/>
        <v>module=jcogflu</v>
      </c>
      <c r="F11377" s="6" t="str">
        <f t="shared" si="591"/>
        <v>module=kcogflu</v>
      </c>
    </row>
    <row r="11378" spans="1:6" ht="30" customHeight="1">
      <c r="A11378" s="3" t="s">
        <v>2</v>
      </c>
      <c r="B11378" s="3" t="s">
        <v>26354</v>
      </c>
      <c r="C11378" s="3" t="s">
        <v>32158</v>
      </c>
      <c r="D11378" s="12" t="s">
        <v>37986</v>
      </c>
      <c r="E11378" s="6" t="str">
        <f t="shared" si="590"/>
        <v>module=jcogflu</v>
      </c>
      <c r="F11378" s="6" t="str">
        <f t="shared" si="591"/>
        <v>module=kcogflu</v>
      </c>
    </row>
    <row r="11379" spans="1:6" ht="30" customHeight="1">
      <c r="A11379" s="3" t="s">
        <v>2</v>
      </c>
      <c r="B11379" s="3" t="s">
        <v>26355</v>
      </c>
      <c r="C11379" s="3" t="s">
        <v>32159</v>
      </c>
      <c r="D11379" s="12" t="s">
        <v>37987</v>
      </c>
      <c r="E11379" s="6" t="str">
        <f t="shared" si="590"/>
        <v>module=jcogflu</v>
      </c>
      <c r="F11379" s="6" t="str">
        <f t="shared" si="591"/>
        <v>module=kcogflu</v>
      </c>
    </row>
    <row r="11380" spans="1:6" ht="30" customHeight="1">
      <c r="A11380" s="3" t="s">
        <v>2</v>
      </c>
      <c r="B11380" s="3" t="s">
        <v>26356</v>
      </c>
      <c r="C11380" s="3" t="s">
        <v>32160</v>
      </c>
      <c r="D11380" s="12" t="s">
        <v>37988</v>
      </c>
      <c r="E11380" s="6" t="str">
        <f t="shared" si="590"/>
        <v>module=jcogflu</v>
      </c>
      <c r="F11380" s="6" t="str">
        <f t="shared" si="591"/>
        <v>module=kcogflu</v>
      </c>
    </row>
    <row r="11381" spans="1:6" ht="30" customHeight="1">
      <c r="A11381" s="3" t="s">
        <v>2</v>
      </c>
      <c r="B11381" s="3" t="s">
        <v>26357</v>
      </c>
      <c r="C11381" s="3" t="s">
        <v>32161</v>
      </c>
      <c r="D11381" s="12" t="s">
        <v>37989</v>
      </c>
      <c r="E11381" s="6" t="str">
        <f t="shared" si="590"/>
        <v>module=jcogflu</v>
      </c>
      <c r="F11381" s="6" t="str">
        <f t="shared" si="591"/>
        <v>module=kcogflu</v>
      </c>
    </row>
    <row r="11382" spans="1:6" ht="30" customHeight="1">
      <c r="A11382" s="3" t="s">
        <v>2</v>
      </c>
      <c r="B11382" s="3" t="s">
        <v>26358</v>
      </c>
      <c r="C11382" s="3" t="s">
        <v>32162</v>
      </c>
      <c r="D11382" s="12" t="s">
        <v>37990</v>
      </c>
      <c r="E11382" s="6" t="str">
        <f t="shared" si="590"/>
        <v>module=jcogflu</v>
      </c>
      <c r="F11382" s="6" t="str">
        <f t="shared" si="591"/>
        <v>module=kcogflu</v>
      </c>
    </row>
    <row r="11383" spans="1:6" ht="30" customHeight="1">
      <c r="A11383" s="3" t="s">
        <v>2</v>
      </c>
      <c r="B11383" s="3" t="s">
        <v>26359</v>
      </c>
      <c r="C11383" s="3" t="s">
        <v>32163</v>
      </c>
      <c r="D11383" s="12" t="s">
        <v>37991</v>
      </c>
      <c r="E11383" s="6" t="str">
        <f t="shared" si="590"/>
        <v>module=jcogflu</v>
      </c>
      <c r="F11383" s="6" t="str">
        <f t="shared" si="591"/>
        <v>module=kcogflu</v>
      </c>
    </row>
    <row r="11384" spans="1:6" ht="30" customHeight="1">
      <c r="A11384" s="3" t="s">
        <v>2</v>
      </c>
      <c r="B11384" s="3" t="s">
        <v>26360</v>
      </c>
      <c r="C11384" s="3" t="s">
        <v>32164</v>
      </c>
      <c r="D11384" s="12" t="s">
        <v>37992</v>
      </c>
      <c r="E11384" s="6" t="str">
        <f t="shared" si="590"/>
        <v>module=jcogflu</v>
      </c>
      <c r="F11384" s="6" t="str">
        <f t="shared" si="591"/>
        <v>module=kcogflu</v>
      </c>
    </row>
    <row r="11385" spans="1:6" ht="30" customHeight="1">
      <c r="A11385" s="3" t="s">
        <v>2</v>
      </c>
      <c r="B11385" s="3" t="s">
        <v>26361</v>
      </c>
      <c r="C11385" s="3" t="s">
        <v>32165</v>
      </c>
      <c r="D11385" s="12" t="s">
        <v>37993</v>
      </c>
      <c r="E11385" s="6" t="str">
        <f t="shared" si="590"/>
        <v>module=jcogflu</v>
      </c>
      <c r="F11385" s="6" t="str">
        <f t="shared" si="591"/>
        <v>module=kcogflu</v>
      </c>
    </row>
    <row r="11386" spans="1:6" ht="30" customHeight="1">
      <c r="A11386" s="3" t="s">
        <v>2</v>
      </c>
      <c r="B11386" s="3" t="s">
        <v>26362</v>
      </c>
      <c r="C11386" s="3" t="s">
        <v>32166</v>
      </c>
      <c r="D11386" s="12" t="s">
        <v>37994</v>
      </c>
      <c r="E11386" s="6" t="str">
        <f t="shared" si="590"/>
        <v>module=jcogflu</v>
      </c>
      <c r="F11386" s="6" t="str">
        <f t="shared" si="591"/>
        <v>module=kcogflu</v>
      </c>
    </row>
    <row r="11387" spans="1:6" ht="30" customHeight="1">
      <c r="A11387" s="3" t="s">
        <v>2</v>
      </c>
      <c r="B11387" s="3" t="s">
        <v>26363</v>
      </c>
      <c r="C11387" s="3" t="s">
        <v>32167</v>
      </c>
      <c r="D11387" s="12" t="s">
        <v>37995</v>
      </c>
      <c r="E11387" s="6" t="str">
        <f t="shared" si="590"/>
        <v>module=jcogflu</v>
      </c>
      <c r="F11387" s="6" t="str">
        <f t="shared" si="591"/>
        <v>module=kcogflu</v>
      </c>
    </row>
    <row r="11388" spans="1:6" ht="30" customHeight="1">
      <c r="A11388" s="3" t="s">
        <v>2</v>
      </c>
      <c r="B11388" s="3" t="s">
        <v>26364</v>
      </c>
      <c r="C11388" s="3" t="s">
        <v>32168</v>
      </c>
      <c r="D11388" s="12" t="s">
        <v>37996</v>
      </c>
      <c r="E11388" s="6" t="str">
        <f t="shared" si="590"/>
        <v>module=jcogflu</v>
      </c>
      <c r="F11388" s="6" t="str">
        <f t="shared" si="591"/>
        <v>module=kcogflu</v>
      </c>
    </row>
    <row r="11389" spans="1:6" ht="30" customHeight="1">
      <c r="A11389" s="3" t="s">
        <v>2</v>
      </c>
      <c r="B11389" s="3" t="s">
        <v>26365</v>
      </c>
      <c r="C11389" s="3" t="s">
        <v>32169</v>
      </c>
      <c r="D11389" s="12" t="s">
        <v>37997</v>
      </c>
      <c r="E11389" s="6" t="str">
        <f t="shared" si="590"/>
        <v>module=jcogflu</v>
      </c>
      <c r="F11389" s="6" t="str">
        <f t="shared" si="591"/>
        <v>module=kcogflu</v>
      </c>
    </row>
    <row r="11390" spans="1:6" ht="30" customHeight="1">
      <c r="A11390" s="3" t="s">
        <v>2</v>
      </c>
      <c r="B11390" s="3" t="s">
        <v>26366</v>
      </c>
      <c r="C11390" s="3" t="s">
        <v>32170</v>
      </c>
      <c r="D11390" s="12" t="s">
        <v>37998</v>
      </c>
      <c r="E11390" s="6" t="str">
        <f t="shared" si="590"/>
        <v>module=jcogflu</v>
      </c>
      <c r="F11390" s="6" t="str">
        <f t="shared" si="591"/>
        <v>module=kcogflu</v>
      </c>
    </row>
    <row r="11391" spans="1:6" ht="30" customHeight="1">
      <c r="A11391" s="3" t="s">
        <v>2</v>
      </c>
      <c r="B11391" s="3" t="s">
        <v>26367</v>
      </c>
      <c r="C11391" s="3" t="s">
        <v>32171</v>
      </c>
      <c r="D11391" s="12" t="s">
        <v>37999</v>
      </c>
      <c r="E11391" s="6" t="str">
        <f t="shared" si="590"/>
        <v>module=jcogflu</v>
      </c>
      <c r="F11391" s="6" t="str">
        <f t="shared" si="591"/>
        <v>module=kcogflu</v>
      </c>
    </row>
    <row r="11392" spans="1:6" ht="30" customHeight="1">
      <c r="A11392" s="3" t="s">
        <v>2</v>
      </c>
      <c r="B11392" s="3" t="s">
        <v>26368</v>
      </c>
      <c r="C11392" s="3" t="s">
        <v>32172</v>
      </c>
      <c r="D11392" s="12" t="s">
        <v>38000</v>
      </c>
      <c r="E11392" s="6" t="str">
        <f t="shared" si="590"/>
        <v>module=jcogflu</v>
      </c>
      <c r="F11392" s="6" t="str">
        <f t="shared" si="591"/>
        <v>module=kcogflu</v>
      </c>
    </row>
    <row r="11393" spans="1:6" ht="30" customHeight="1">
      <c r="A11393" s="3" t="s">
        <v>2</v>
      </c>
      <c r="B11393" s="3" t="s">
        <v>26369</v>
      </c>
      <c r="C11393" s="3" t="s">
        <v>32173</v>
      </c>
      <c r="D11393" s="12" t="s">
        <v>38001</v>
      </c>
      <c r="E11393" s="6" t="str">
        <f t="shared" si="590"/>
        <v>module=jcogflu</v>
      </c>
      <c r="F11393" s="6" t="str">
        <f t="shared" si="591"/>
        <v>module=kcogflu</v>
      </c>
    </row>
    <row r="11394" spans="1:6" ht="30" customHeight="1">
      <c r="A11394" s="3" t="s">
        <v>2</v>
      </c>
      <c r="B11394" s="3" t="s">
        <v>26370</v>
      </c>
      <c r="C11394" s="3" t="s">
        <v>32174</v>
      </c>
      <c r="D11394" s="12" t="s">
        <v>38002</v>
      </c>
      <c r="E11394" s="6" t="str">
        <f t="shared" si="590"/>
        <v>module=jcogflu</v>
      </c>
      <c r="F11394" s="6" t="str">
        <f t="shared" si="591"/>
        <v>module=kcogflu</v>
      </c>
    </row>
    <row r="11395" spans="1:6" ht="30" customHeight="1">
      <c r="A11395" s="3" t="s">
        <v>2</v>
      </c>
      <c r="B11395" s="3" t="s">
        <v>26371</v>
      </c>
      <c r="C11395" s="3" t="s">
        <v>32175</v>
      </c>
      <c r="D11395" s="12" t="s">
        <v>38003</v>
      </c>
      <c r="E11395" s="6" t="str">
        <f t="shared" si="590"/>
        <v>module=jcogflu</v>
      </c>
      <c r="F11395" s="6" t="str">
        <f t="shared" si="591"/>
        <v>module=kcogflu</v>
      </c>
    </row>
    <row r="11396" spans="1:6" ht="30" customHeight="1">
      <c r="A11396" s="3" t="s">
        <v>2</v>
      </c>
      <c r="B11396" s="3" t="s">
        <v>26372</v>
      </c>
      <c r="C11396" s="3" t="s">
        <v>32176</v>
      </c>
      <c r="D11396" s="12" t="s">
        <v>38004</v>
      </c>
      <c r="E11396" s="6" t="str">
        <f t="shared" si="590"/>
        <v>module=jcogflu</v>
      </c>
      <c r="F11396" s="6" t="str">
        <f t="shared" si="591"/>
        <v>module=kcogflu</v>
      </c>
    </row>
    <row r="11397" spans="1:6" ht="30" customHeight="1">
      <c r="A11397" s="3" t="s">
        <v>2</v>
      </c>
      <c r="B11397" s="3" t="s">
        <v>26373</v>
      </c>
      <c r="C11397" s="3" t="s">
        <v>32177</v>
      </c>
      <c r="D11397" s="12" t="s">
        <v>38005</v>
      </c>
      <c r="E11397" s="6" t="str">
        <f t="shared" si="590"/>
        <v>module=jcogflu</v>
      </c>
      <c r="F11397" s="6" t="str">
        <f t="shared" si="591"/>
        <v>module=kcogflu</v>
      </c>
    </row>
    <row r="11398" spans="1:6" ht="30" customHeight="1">
      <c r="A11398" s="3" t="s">
        <v>2</v>
      </c>
      <c r="B11398" s="3" t="s">
        <v>26374</v>
      </c>
      <c r="C11398" s="3" t="s">
        <v>32178</v>
      </c>
      <c r="D11398" s="12" t="s">
        <v>38006</v>
      </c>
      <c r="E11398" s="6" t="str">
        <f t="shared" si="590"/>
        <v>module=jcogflu</v>
      </c>
      <c r="F11398" s="6" t="str">
        <f t="shared" si="591"/>
        <v>module=kcogflu</v>
      </c>
    </row>
    <row r="11399" spans="1:6" ht="30" customHeight="1">
      <c r="A11399" s="3" t="s">
        <v>2</v>
      </c>
      <c r="B11399" s="3" t="s">
        <v>26375</v>
      </c>
      <c r="C11399" s="3" t="s">
        <v>32179</v>
      </c>
      <c r="D11399" s="12" t="s">
        <v>38007</v>
      </c>
      <c r="E11399" s="6" t="str">
        <f t="shared" si="590"/>
        <v>module=jcogflu</v>
      </c>
      <c r="F11399" s="6" t="str">
        <f t="shared" si="591"/>
        <v>module=kcogflu</v>
      </c>
    </row>
    <row r="11400" spans="1:6" ht="30" customHeight="1">
      <c r="A11400" s="3" t="s">
        <v>2</v>
      </c>
      <c r="B11400" s="3" t="s">
        <v>26376</v>
      </c>
      <c r="C11400" s="3" t="s">
        <v>32180</v>
      </c>
      <c r="D11400" s="12" t="s">
        <v>38008</v>
      </c>
      <c r="E11400" s="6" t="str">
        <f t="shared" si="590"/>
        <v>module=jcogflu</v>
      </c>
      <c r="F11400" s="6" t="str">
        <f t="shared" si="591"/>
        <v>module=kcogflu</v>
      </c>
    </row>
    <row r="11401" spans="1:6" ht="30" customHeight="1">
      <c r="A11401" s="3" t="s">
        <v>2</v>
      </c>
      <c r="B11401" s="3" t="s">
        <v>26377</v>
      </c>
      <c r="C11401" s="3" t="s">
        <v>32181</v>
      </c>
      <c r="D11401" s="12" t="s">
        <v>38009</v>
      </c>
      <c r="E11401" s="6" t="str">
        <f t="shared" si="590"/>
        <v>module=jcogflu</v>
      </c>
      <c r="F11401" s="6" t="str">
        <f t="shared" si="591"/>
        <v>module=kcogflu</v>
      </c>
    </row>
    <row r="11402" spans="1:6" ht="30" customHeight="1">
      <c r="A11402" s="3" t="s">
        <v>2</v>
      </c>
      <c r="B11402" s="3" t="s">
        <v>26378</v>
      </c>
      <c r="C11402" s="3" t="s">
        <v>32182</v>
      </c>
      <c r="D11402" s="12" t="s">
        <v>38010</v>
      </c>
      <c r="E11402" s="6" t="str">
        <f t="shared" si="590"/>
        <v>module=jcogflu</v>
      </c>
      <c r="F11402" s="6" t="str">
        <f t="shared" si="591"/>
        <v>module=kcogflu</v>
      </c>
    </row>
    <row r="11403" spans="1:6" ht="30" customHeight="1">
      <c r="A11403" s="3" t="s">
        <v>2</v>
      </c>
      <c r="B11403" s="3" t="s">
        <v>26379</v>
      </c>
      <c r="C11403" s="3" t="s">
        <v>32183</v>
      </c>
      <c r="D11403" s="12" t="s">
        <v>38011</v>
      </c>
      <c r="E11403" s="6" t="str">
        <f t="shared" ref="E11403:E11416" si="592">HYPERLINK("http://www.ssc.wisc.edu/wlsresearch/documentation/waves/?wave=capigrad&amp;module=jcogflu","module=jcogflu")</f>
        <v>module=jcogflu</v>
      </c>
      <c r="F11403" s="6" t="str">
        <f t="shared" ref="F11403:F11416" si="593">HYPERLINK("http://www.ssc.wisc.edu/wlsresearch/documentation/waves/?wave=capisib&amp;module=kcogflu","module=kcogflu")</f>
        <v>module=kcogflu</v>
      </c>
    </row>
    <row r="11404" spans="1:6" ht="30" customHeight="1">
      <c r="A11404" s="3" t="s">
        <v>2</v>
      </c>
      <c r="B11404" s="3" t="s">
        <v>26380</v>
      </c>
      <c r="C11404" s="3" t="s">
        <v>32184</v>
      </c>
      <c r="D11404" s="12" t="s">
        <v>38012</v>
      </c>
      <c r="E11404" s="6" t="str">
        <f t="shared" si="592"/>
        <v>module=jcogflu</v>
      </c>
      <c r="F11404" s="6" t="str">
        <f t="shared" si="593"/>
        <v>module=kcogflu</v>
      </c>
    </row>
    <row r="11405" spans="1:6" ht="30" customHeight="1">
      <c r="A11405" s="3" t="s">
        <v>2</v>
      </c>
      <c r="B11405" s="3" t="s">
        <v>26381</v>
      </c>
      <c r="C11405" s="3" t="s">
        <v>32185</v>
      </c>
      <c r="D11405" s="12" t="s">
        <v>38013</v>
      </c>
      <c r="E11405" s="6" t="str">
        <f t="shared" si="592"/>
        <v>module=jcogflu</v>
      </c>
      <c r="F11405" s="6" t="str">
        <f t="shared" si="593"/>
        <v>module=kcogflu</v>
      </c>
    </row>
    <row r="11406" spans="1:6" ht="30" customHeight="1">
      <c r="A11406" s="3" t="s">
        <v>2</v>
      </c>
      <c r="B11406" s="3" t="s">
        <v>26382</v>
      </c>
      <c r="C11406" s="3" t="s">
        <v>32186</v>
      </c>
      <c r="D11406" s="12" t="s">
        <v>38014</v>
      </c>
      <c r="E11406" s="6" t="str">
        <f t="shared" si="592"/>
        <v>module=jcogflu</v>
      </c>
      <c r="F11406" s="6" t="str">
        <f t="shared" si="593"/>
        <v>module=kcogflu</v>
      </c>
    </row>
    <row r="11407" spans="1:6" ht="30" customHeight="1">
      <c r="A11407" s="3" t="s">
        <v>2</v>
      </c>
      <c r="B11407" s="3" t="s">
        <v>26383</v>
      </c>
      <c r="C11407" s="3" t="s">
        <v>32187</v>
      </c>
      <c r="D11407" s="12" t="s">
        <v>38015</v>
      </c>
      <c r="E11407" s="6" t="str">
        <f t="shared" si="592"/>
        <v>module=jcogflu</v>
      </c>
      <c r="F11407" s="6" t="str">
        <f t="shared" si="593"/>
        <v>module=kcogflu</v>
      </c>
    </row>
    <row r="11408" spans="1:6" ht="30" customHeight="1">
      <c r="A11408" s="3" t="s">
        <v>2</v>
      </c>
      <c r="B11408" s="3" t="s">
        <v>26384</v>
      </c>
      <c r="C11408" s="3" t="s">
        <v>32188</v>
      </c>
      <c r="D11408" s="12" t="s">
        <v>38016</v>
      </c>
      <c r="E11408" s="6" t="str">
        <f t="shared" si="592"/>
        <v>module=jcogflu</v>
      </c>
      <c r="F11408" s="6" t="str">
        <f t="shared" si="593"/>
        <v>module=kcogflu</v>
      </c>
    </row>
    <row r="11409" spans="1:6" ht="30" customHeight="1">
      <c r="A11409" s="3" t="s">
        <v>2</v>
      </c>
      <c r="B11409" s="3" t="s">
        <v>26385</v>
      </c>
      <c r="C11409" s="3" t="s">
        <v>32189</v>
      </c>
      <c r="D11409" s="12" t="s">
        <v>38017</v>
      </c>
      <c r="E11409" s="6" t="str">
        <f t="shared" si="592"/>
        <v>module=jcogflu</v>
      </c>
      <c r="F11409" s="6" t="str">
        <f t="shared" si="593"/>
        <v>module=kcogflu</v>
      </c>
    </row>
    <row r="11410" spans="1:6" ht="30" customHeight="1">
      <c r="A11410" s="3" t="s">
        <v>2</v>
      </c>
      <c r="B11410" s="3" t="s">
        <v>26386</v>
      </c>
      <c r="C11410" s="3" t="s">
        <v>32190</v>
      </c>
      <c r="D11410" s="12" t="s">
        <v>38018</v>
      </c>
      <c r="E11410" s="6" t="str">
        <f t="shared" si="592"/>
        <v>module=jcogflu</v>
      </c>
      <c r="F11410" s="6" t="str">
        <f t="shared" si="593"/>
        <v>module=kcogflu</v>
      </c>
    </row>
    <row r="11411" spans="1:6" ht="30" customHeight="1">
      <c r="A11411" s="3" t="s">
        <v>2</v>
      </c>
      <c r="B11411" s="3" t="s">
        <v>26387</v>
      </c>
      <c r="C11411" s="3" t="s">
        <v>32191</v>
      </c>
      <c r="D11411" s="12" t="s">
        <v>38019</v>
      </c>
      <c r="E11411" s="6" t="str">
        <f t="shared" si="592"/>
        <v>module=jcogflu</v>
      </c>
      <c r="F11411" s="6" t="str">
        <f t="shared" si="593"/>
        <v>module=kcogflu</v>
      </c>
    </row>
    <row r="11412" spans="1:6" ht="30" customHeight="1">
      <c r="A11412" s="3" t="s">
        <v>2</v>
      </c>
      <c r="B11412" s="3" t="s">
        <v>26388</v>
      </c>
      <c r="C11412" s="3" t="s">
        <v>32192</v>
      </c>
      <c r="D11412" s="12" t="s">
        <v>38020</v>
      </c>
      <c r="E11412" s="6" t="str">
        <f t="shared" si="592"/>
        <v>module=jcogflu</v>
      </c>
      <c r="F11412" s="6" t="str">
        <f t="shared" si="593"/>
        <v>module=kcogflu</v>
      </c>
    </row>
    <row r="11413" spans="1:6" ht="30" customHeight="1">
      <c r="A11413" s="3" t="s">
        <v>2</v>
      </c>
      <c r="B11413" s="3" t="s">
        <v>26389</v>
      </c>
      <c r="C11413" s="3" t="s">
        <v>32193</v>
      </c>
      <c r="D11413" s="12" t="s">
        <v>38021</v>
      </c>
      <c r="E11413" s="6" t="str">
        <f t="shared" si="592"/>
        <v>module=jcogflu</v>
      </c>
      <c r="F11413" s="6" t="str">
        <f t="shared" si="593"/>
        <v>module=kcogflu</v>
      </c>
    </row>
    <row r="11414" spans="1:6" ht="30" customHeight="1">
      <c r="A11414" s="3" t="s">
        <v>2</v>
      </c>
      <c r="B11414" s="3" t="s">
        <v>26390</v>
      </c>
      <c r="C11414" s="3" t="s">
        <v>32194</v>
      </c>
      <c r="D11414" s="12" t="s">
        <v>38022</v>
      </c>
      <c r="E11414" s="6" t="str">
        <f t="shared" si="592"/>
        <v>module=jcogflu</v>
      </c>
      <c r="F11414" s="6" t="str">
        <f t="shared" si="593"/>
        <v>module=kcogflu</v>
      </c>
    </row>
    <row r="11415" spans="1:6" ht="30" customHeight="1">
      <c r="A11415" s="3" t="s">
        <v>2</v>
      </c>
      <c r="B11415" s="3" t="s">
        <v>26391</v>
      </c>
      <c r="C11415" s="3" t="s">
        <v>32195</v>
      </c>
      <c r="D11415" s="12" t="s">
        <v>38023</v>
      </c>
      <c r="E11415" s="6" t="str">
        <f t="shared" si="592"/>
        <v>module=jcogflu</v>
      </c>
      <c r="F11415" s="6" t="str">
        <f t="shared" si="593"/>
        <v>module=kcogflu</v>
      </c>
    </row>
    <row r="11416" spans="1:6" ht="30" customHeight="1">
      <c r="A11416" s="3" t="s">
        <v>2</v>
      </c>
      <c r="B11416" s="3" t="s">
        <v>26392</v>
      </c>
      <c r="C11416" s="3" t="s">
        <v>32196</v>
      </c>
      <c r="D11416" s="12" t="s">
        <v>38024</v>
      </c>
      <c r="E11416" s="6" t="str">
        <f t="shared" si="592"/>
        <v>module=jcogflu</v>
      </c>
      <c r="F11416" s="6" t="str">
        <f t="shared" si="593"/>
        <v>module=kcogflu</v>
      </c>
    </row>
    <row r="11417" spans="1:6" ht="30" customHeight="1">
      <c r="A11417" s="3" t="s">
        <v>2</v>
      </c>
      <c r="B11417" s="3" t="s">
        <v>26393</v>
      </c>
      <c r="C11417" s="3" t="s">
        <v>32197</v>
      </c>
      <c r="D11417" s="12" t="s">
        <v>38025</v>
      </c>
      <c r="E11417" s="6" t="str">
        <f t="shared" ref="E11417:E11425" si="594">HYPERLINK("http://www.ssc.wisc.edu/wlsresearch/documentation/waves/?wave=capigrad&amp;module=jcogsim","module=jcogsim")</f>
        <v>module=jcogsim</v>
      </c>
      <c r="F11417" s="6" t="str">
        <f t="shared" ref="F11417:F11425" si="595">HYPERLINK("http://www.ssc.wisc.edu/wlsresearch/documentation/waves/?wave=capisib&amp;module=kcogsim","module=kcogsim")</f>
        <v>module=kcogsim</v>
      </c>
    </row>
    <row r="11418" spans="1:6" ht="30" customHeight="1">
      <c r="A11418" s="3" t="s">
        <v>2</v>
      </c>
      <c r="B11418" s="3" t="s">
        <v>26394</v>
      </c>
      <c r="C11418" s="3" t="s">
        <v>32198</v>
      </c>
      <c r="D11418" s="12" t="s">
        <v>38026</v>
      </c>
      <c r="E11418" s="6" t="str">
        <f t="shared" si="594"/>
        <v>module=jcogsim</v>
      </c>
      <c r="F11418" s="6" t="str">
        <f t="shared" si="595"/>
        <v>module=kcogsim</v>
      </c>
    </row>
    <row r="11419" spans="1:6" ht="30" customHeight="1">
      <c r="A11419" s="3" t="s">
        <v>2</v>
      </c>
      <c r="B11419" s="3" t="s">
        <v>26395</v>
      </c>
      <c r="C11419" s="3" t="s">
        <v>32199</v>
      </c>
      <c r="D11419" s="12" t="s">
        <v>38027</v>
      </c>
      <c r="E11419" s="6" t="str">
        <f t="shared" si="594"/>
        <v>module=jcogsim</v>
      </c>
      <c r="F11419" s="6" t="str">
        <f t="shared" si="595"/>
        <v>module=kcogsim</v>
      </c>
    </row>
    <row r="11420" spans="1:6" ht="30" customHeight="1">
      <c r="A11420" s="3" t="s">
        <v>2</v>
      </c>
      <c r="B11420" s="3" t="s">
        <v>26396</v>
      </c>
      <c r="C11420" s="3" t="s">
        <v>32200</v>
      </c>
      <c r="D11420" s="12" t="s">
        <v>38028</v>
      </c>
      <c r="E11420" s="6" t="str">
        <f t="shared" si="594"/>
        <v>module=jcogsim</v>
      </c>
      <c r="F11420" s="6" t="str">
        <f t="shared" si="595"/>
        <v>module=kcogsim</v>
      </c>
    </row>
    <row r="11421" spans="1:6" ht="30" customHeight="1">
      <c r="A11421" s="3" t="s">
        <v>2</v>
      </c>
      <c r="B11421" s="3" t="s">
        <v>26397</v>
      </c>
      <c r="C11421" s="3" t="s">
        <v>32201</v>
      </c>
      <c r="D11421" s="12" t="s">
        <v>38029</v>
      </c>
      <c r="E11421" s="6" t="str">
        <f t="shared" si="594"/>
        <v>module=jcogsim</v>
      </c>
      <c r="F11421" s="6" t="str">
        <f t="shared" si="595"/>
        <v>module=kcogsim</v>
      </c>
    </row>
    <row r="11422" spans="1:6" ht="30" customHeight="1">
      <c r="A11422" s="3" t="s">
        <v>2</v>
      </c>
      <c r="B11422" s="3" t="s">
        <v>26398</v>
      </c>
      <c r="C11422" s="3" t="s">
        <v>32202</v>
      </c>
      <c r="D11422" s="12" t="s">
        <v>38030</v>
      </c>
      <c r="E11422" s="6" t="str">
        <f t="shared" si="594"/>
        <v>module=jcogsim</v>
      </c>
      <c r="F11422" s="6" t="str">
        <f t="shared" si="595"/>
        <v>module=kcogsim</v>
      </c>
    </row>
    <row r="11423" spans="1:6" ht="30" customHeight="1">
      <c r="A11423" s="3" t="s">
        <v>2</v>
      </c>
      <c r="B11423" s="3" t="s">
        <v>26399</v>
      </c>
      <c r="C11423" s="3" t="s">
        <v>32203</v>
      </c>
      <c r="D11423" s="12" t="s">
        <v>38031</v>
      </c>
      <c r="E11423" s="6" t="str">
        <f t="shared" si="594"/>
        <v>module=jcogsim</v>
      </c>
      <c r="F11423" s="6" t="str">
        <f t="shared" si="595"/>
        <v>module=kcogsim</v>
      </c>
    </row>
    <row r="11424" spans="1:6" ht="30" customHeight="1">
      <c r="A11424" s="3" t="s">
        <v>2</v>
      </c>
      <c r="B11424" s="3" t="s">
        <v>26400</v>
      </c>
      <c r="C11424" s="3" t="s">
        <v>32204</v>
      </c>
      <c r="D11424" s="12" t="s">
        <v>38032</v>
      </c>
      <c r="E11424" s="6" t="str">
        <f t="shared" si="594"/>
        <v>module=jcogsim</v>
      </c>
      <c r="F11424" s="6" t="str">
        <f t="shared" si="595"/>
        <v>module=kcogsim</v>
      </c>
    </row>
    <row r="11425" spans="1:6" ht="30" customHeight="1">
      <c r="A11425" s="3" t="s">
        <v>2</v>
      </c>
      <c r="B11425" s="3" t="s">
        <v>26401</v>
      </c>
      <c r="C11425" s="3" t="s">
        <v>32205</v>
      </c>
      <c r="D11425" s="12" t="s">
        <v>38033</v>
      </c>
      <c r="E11425" s="6" t="str">
        <f t="shared" si="594"/>
        <v>module=jcogsim</v>
      </c>
      <c r="F11425" s="6" t="str">
        <f t="shared" si="595"/>
        <v>module=kcogsim</v>
      </c>
    </row>
    <row r="11426" spans="1:6" ht="30" customHeight="1">
      <c r="A11426" s="3" t="s">
        <v>2</v>
      </c>
      <c r="B11426" s="3" t="s">
        <v>26402</v>
      </c>
      <c r="C11426" s="3" t="s">
        <v>32206</v>
      </c>
      <c r="D11426" s="12" t="s">
        <v>38034</v>
      </c>
      <c r="E11426" s="6" t="str">
        <f t="shared" ref="E11426:E11458" si="596">HYPERLINK("http://www.ssc.wisc.edu/wlsresearch/documentation/waves/?wave=capigrad&amp;module=jdigit","module=jdigit")</f>
        <v>module=jdigit</v>
      </c>
      <c r="F11426" s="6" t="str">
        <f t="shared" ref="F11426:F11458" si="597">HYPERLINK("http://www.ssc.wisc.edu/wlsresearch/documentation/waves/?wave=capisib&amp;module=kdigit","module=kdigit")</f>
        <v>module=kdigit</v>
      </c>
    </row>
    <row r="11427" spans="1:6" ht="30" customHeight="1">
      <c r="A11427" s="3" t="s">
        <v>2</v>
      </c>
      <c r="B11427" s="3" t="s">
        <v>26403</v>
      </c>
      <c r="C11427" s="3" t="s">
        <v>32207</v>
      </c>
      <c r="D11427" s="12" t="s">
        <v>38035</v>
      </c>
      <c r="E11427" s="6" t="str">
        <f t="shared" si="596"/>
        <v>module=jdigit</v>
      </c>
      <c r="F11427" s="6" t="str">
        <f t="shared" si="597"/>
        <v>module=kdigit</v>
      </c>
    </row>
    <row r="11428" spans="1:6" ht="30" customHeight="1">
      <c r="A11428" s="3" t="s">
        <v>2</v>
      </c>
      <c r="B11428" s="3" t="s">
        <v>26404</v>
      </c>
      <c r="C11428" s="3" t="s">
        <v>32208</v>
      </c>
      <c r="D11428" s="12" t="s">
        <v>38036</v>
      </c>
      <c r="E11428" s="6" t="str">
        <f t="shared" si="596"/>
        <v>module=jdigit</v>
      </c>
      <c r="F11428" s="6" t="str">
        <f t="shared" si="597"/>
        <v>module=kdigit</v>
      </c>
    </row>
    <row r="11429" spans="1:6" ht="30" customHeight="1">
      <c r="A11429" s="3" t="s">
        <v>2</v>
      </c>
      <c r="B11429" s="3" t="s">
        <v>26405</v>
      </c>
      <c r="C11429" s="3" t="s">
        <v>32209</v>
      </c>
      <c r="D11429" s="12" t="s">
        <v>38037</v>
      </c>
      <c r="E11429" s="6" t="str">
        <f t="shared" si="596"/>
        <v>module=jdigit</v>
      </c>
      <c r="F11429" s="6" t="str">
        <f t="shared" si="597"/>
        <v>module=kdigit</v>
      </c>
    </row>
    <row r="11430" spans="1:6" ht="30" customHeight="1">
      <c r="A11430" s="3" t="s">
        <v>2</v>
      </c>
      <c r="B11430" s="3" t="s">
        <v>26406</v>
      </c>
      <c r="C11430" s="3" t="s">
        <v>32210</v>
      </c>
      <c r="D11430" s="12" t="s">
        <v>38038</v>
      </c>
      <c r="E11430" s="6" t="str">
        <f t="shared" si="596"/>
        <v>module=jdigit</v>
      </c>
      <c r="F11430" s="6" t="str">
        <f t="shared" si="597"/>
        <v>module=kdigit</v>
      </c>
    </row>
    <row r="11431" spans="1:6" ht="30" customHeight="1">
      <c r="A11431" s="3" t="s">
        <v>2</v>
      </c>
      <c r="B11431" s="3" t="s">
        <v>26407</v>
      </c>
      <c r="C11431" s="3" t="s">
        <v>32211</v>
      </c>
      <c r="D11431" s="12" t="s">
        <v>38039</v>
      </c>
      <c r="E11431" s="6" t="str">
        <f t="shared" si="596"/>
        <v>module=jdigit</v>
      </c>
      <c r="F11431" s="6" t="str">
        <f t="shared" si="597"/>
        <v>module=kdigit</v>
      </c>
    </row>
    <row r="11432" spans="1:6" ht="30" customHeight="1">
      <c r="A11432" s="3" t="s">
        <v>2</v>
      </c>
      <c r="B11432" s="3" t="s">
        <v>26408</v>
      </c>
      <c r="C11432" s="3" t="s">
        <v>32212</v>
      </c>
      <c r="D11432" s="12" t="s">
        <v>38040</v>
      </c>
      <c r="E11432" s="6" t="str">
        <f t="shared" si="596"/>
        <v>module=jdigit</v>
      </c>
      <c r="F11432" s="6" t="str">
        <f t="shared" si="597"/>
        <v>module=kdigit</v>
      </c>
    </row>
    <row r="11433" spans="1:6" ht="30" customHeight="1">
      <c r="A11433" s="3" t="s">
        <v>2</v>
      </c>
      <c r="B11433" s="3" t="s">
        <v>26409</v>
      </c>
      <c r="C11433" s="3" t="s">
        <v>32213</v>
      </c>
      <c r="D11433" s="12" t="s">
        <v>38041</v>
      </c>
      <c r="E11433" s="6" t="str">
        <f t="shared" si="596"/>
        <v>module=jdigit</v>
      </c>
      <c r="F11433" s="6" t="str">
        <f t="shared" si="597"/>
        <v>module=kdigit</v>
      </c>
    </row>
    <row r="11434" spans="1:6" ht="30" customHeight="1">
      <c r="A11434" s="3" t="s">
        <v>2</v>
      </c>
      <c r="B11434" s="3" t="s">
        <v>26410</v>
      </c>
      <c r="C11434" s="3" t="s">
        <v>32214</v>
      </c>
      <c r="D11434" s="12" t="s">
        <v>38042</v>
      </c>
      <c r="E11434" s="6" t="str">
        <f t="shared" si="596"/>
        <v>module=jdigit</v>
      </c>
      <c r="F11434" s="6" t="str">
        <f t="shared" si="597"/>
        <v>module=kdigit</v>
      </c>
    </row>
    <row r="11435" spans="1:6" ht="30" customHeight="1">
      <c r="A11435" s="3" t="s">
        <v>2</v>
      </c>
      <c r="B11435" s="3" t="s">
        <v>26411</v>
      </c>
      <c r="C11435" s="3" t="s">
        <v>32215</v>
      </c>
      <c r="D11435" s="12" t="s">
        <v>38043</v>
      </c>
      <c r="E11435" s="6" t="str">
        <f t="shared" si="596"/>
        <v>module=jdigit</v>
      </c>
      <c r="F11435" s="6" t="str">
        <f t="shared" si="597"/>
        <v>module=kdigit</v>
      </c>
    </row>
    <row r="11436" spans="1:6" ht="30" customHeight="1">
      <c r="A11436" s="3" t="s">
        <v>2</v>
      </c>
      <c r="B11436" s="3" t="s">
        <v>26412</v>
      </c>
      <c r="C11436" s="3" t="s">
        <v>32216</v>
      </c>
      <c r="D11436" s="12" t="s">
        <v>38044</v>
      </c>
      <c r="E11436" s="6" t="str">
        <f t="shared" si="596"/>
        <v>module=jdigit</v>
      </c>
      <c r="F11436" s="6" t="str">
        <f t="shared" si="597"/>
        <v>module=kdigit</v>
      </c>
    </row>
    <row r="11437" spans="1:6" ht="30" customHeight="1">
      <c r="A11437" s="3" t="s">
        <v>2</v>
      </c>
      <c r="B11437" s="3" t="s">
        <v>26413</v>
      </c>
      <c r="C11437" s="3" t="s">
        <v>32217</v>
      </c>
      <c r="D11437" s="12" t="s">
        <v>38045</v>
      </c>
      <c r="E11437" s="6" t="str">
        <f t="shared" si="596"/>
        <v>module=jdigit</v>
      </c>
      <c r="F11437" s="6" t="str">
        <f t="shared" si="597"/>
        <v>module=kdigit</v>
      </c>
    </row>
    <row r="11438" spans="1:6" ht="30" customHeight="1">
      <c r="A11438" s="3" t="s">
        <v>2</v>
      </c>
      <c r="B11438" s="3" t="s">
        <v>26414</v>
      </c>
      <c r="C11438" s="3" t="s">
        <v>32218</v>
      </c>
      <c r="D11438" s="12" t="s">
        <v>38046</v>
      </c>
      <c r="E11438" s="6" t="str">
        <f t="shared" si="596"/>
        <v>module=jdigit</v>
      </c>
      <c r="F11438" s="6" t="str">
        <f t="shared" si="597"/>
        <v>module=kdigit</v>
      </c>
    </row>
    <row r="11439" spans="1:6" ht="30" customHeight="1">
      <c r="A11439" s="3" t="s">
        <v>2</v>
      </c>
      <c r="B11439" s="3" t="s">
        <v>26415</v>
      </c>
      <c r="C11439" s="3" t="s">
        <v>32219</v>
      </c>
      <c r="D11439" s="12" t="s">
        <v>38047</v>
      </c>
      <c r="E11439" s="6" t="str">
        <f t="shared" si="596"/>
        <v>module=jdigit</v>
      </c>
      <c r="F11439" s="6" t="str">
        <f t="shared" si="597"/>
        <v>module=kdigit</v>
      </c>
    </row>
    <row r="11440" spans="1:6" ht="30" customHeight="1">
      <c r="A11440" s="3" t="s">
        <v>2</v>
      </c>
      <c r="B11440" s="3" t="s">
        <v>26416</v>
      </c>
      <c r="C11440" s="3" t="s">
        <v>32220</v>
      </c>
      <c r="D11440" s="12" t="s">
        <v>38048</v>
      </c>
      <c r="E11440" s="6" t="str">
        <f t="shared" si="596"/>
        <v>module=jdigit</v>
      </c>
      <c r="F11440" s="6" t="str">
        <f t="shared" si="597"/>
        <v>module=kdigit</v>
      </c>
    </row>
    <row r="11441" spans="1:6" ht="30" customHeight="1">
      <c r="A11441" s="3" t="s">
        <v>2</v>
      </c>
      <c r="B11441" s="3" t="s">
        <v>26417</v>
      </c>
      <c r="C11441" s="3" t="s">
        <v>32221</v>
      </c>
      <c r="D11441" s="12" t="s">
        <v>38049</v>
      </c>
      <c r="E11441" s="6" t="str">
        <f t="shared" si="596"/>
        <v>module=jdigit</v>
      </c>
      <c r="F11441" s="6" t="str">
        <f t="shared" si="597"/>
        <v>module=kdigit</v>
      </c>
    </row>
    <row r="11442" spans="1:6" ht="30" customHeight="1">
      <c r="A11442" s="3" t="s">
        <v>2</v>
      </c>
      <c r="B11442" s="3" t="s">
        <v>26418</v>
      </c>
      <c r="C11442" s="3" t="s">
        <v>32222</v>
      </c>
      <c r="D11442" s="12" t="s">
        <v>38050</v>
      </c>
      <c r="E11442" s="6" t="str">
        <f t="shared" si="596"/>
        <v>module=jdigit</v>
      </c>
      <c r="F11442" s="6" t="str">
        <f t="shared" si="597"/>
        <v>module=kdigit</v>
      </c>
    </row>
    <row r="11443" spans="1:6" ht="30" customHeight="1">
      <c r="A11443" s="3" t="s">
        <v>2</v>
      </c>
      <c r="B11443" s="3" t="s">
        <v>26419</v>
      </c>
      <c r="C11443" s="3" t="s">
        <v>32223</v>
      </c>
      <c r="D11443" s="12" t="s">
        <v>38051</v>
      </c>
      <c r="E11443" s="6" t="str">
        <f t="shared" si="596"/>
        <v>module=jdigit</v>
      </c>
      <c r="F11443" s="6" t="str">
        <f t="shared" si="597"/>
        <v>module=kdigit</v>
      </c>
    </row>
    <row r="11444" spans="1:6" ht="30" customHeight="1">
      <c r="A11444" s="3" t="s">
        <v>2</v>
      </c>
      <c r="B11444" s="3" t="s">
        <v>26420</v>
      </c>
      <c r="C11444" s="3" t="s">
        <v>32224</v>
      </c>
      <c r="D11444" s="12" t="s">
        <v>38052</v>
      </c>
      <c r="E11444" s="6" t="str">
        <f t="shared" si="596"/>
        <v>module=jdigit</v>
      </c>
      <c r="F11444" s="6" t="str">
        <f t="shared" si="597"/>
        <v>module=kdigit</v>
      </c>
    </row>
    <row r="11445" spans="1:6" ht="30" customHeight="1">
      <c r="A11445" s="3" t="s">
        <v>2</v>
      </c>
      <c r="B11445" s="3" t="s">
        <v>26421</v>
      </c>
      <c r="C11445" s="3" t="s">
        <v>32225</v>
      </c>
      <c r="D11445" s="12" t="s">
        <v>38053</v>
      </c>
      <c r="E11445" s="6" t="str">
        <f t="shared" si="596"/>
        <v>module=jdigit</v>
      </c>
      <c r="F11445" s="6" t="str">
        <f t="shared" si="597"/>
        <v>module=kdigit</v>
      </c>
    </row>
    <row r="11446" spans="1:6" ht="30" customHeight="1">
      <c r="A11446" s="3" t="s">
        <v>2</v>
      </c>
      <c r="B11446" s="3" t="s">
        <v>26422</v>
      </c>
      <c r="C11446" s="3" t="s">
        <v>32226</v>
      </c>
      <c r="D11446" s="12" t="s">
        <v>38054</v>
      </c>
      <c r="E11446" s="6" t="str">
        <f t="shared" si="596"/>
        <v>module=jdigit</v>
      </c>
      <c r="F11446" s="6" t="str">
        <f t="shared" si="597"/>
        <v>module=kdigit</v>
      </c>
    </row>
    <row r="11447" spans="1:6" ht="30" customHeight="1">
      <c r="A11447" s="3" t="s">
        <v>2</v>
      </c>
      <c r="B11447" s="3" t="s">
        <v>26423</v>
      </c>
      <c r="C11447" s="3" t="s">
        <v>32227</v>
      </c>
      <c r="D11447" s="12" t="s">
        <v>38055</v>
      </c>
      <c r="E11447" s="6" t="str">
        <f t="shared" si="596"/>
        <v>module=jdigit</v>
      </c>
      <c r="F11447" s="6" t="str">
        <f t="shared" si="597"/>
        <v>module=kdigit</v>
      </c>
    </row>
    <row r="11448" spans="1:6" ht="30" customHeight="1">
      <c r="A11448" s="3" t="s">
        <v>2</v>
      </c>
      <c r="B11448" s="3" t="s">
        <v>26424</v>
      </c>
      <c r="C11448" s="3" t="s">
        <v>32228</v>
      </c>
      <c r="D11448" s="12" t="s">
        <v>38056</v>
      </c>
      <c r="E11448" s="6" t="str">
        <f t="shared" si="596"/>
        <v>module=jdigit</v>
      </c>
      <c r="F11448" s="6" t="str">
        <f t="shared" si="597"/>
        <v>module=kdigit</v>
      </c>
    </row>
    <row r="11449" spans="1:6" ht="30" customHeight="1">
      <c r="A11449" s="3" t="s">
        <v>2</v>
      </c>
      <c r="B11449" s="3" t="s">
        <v>26425</v>
      </c>
      <c r="C11449" s="3" t="s">
        <v>32229</v>
      </c>
      <c r="D11449" s="12" t="s">
        <v>38057</v>
      </c>
      <c r="E11449" s="6" t="str">
        <f t="shared" si="596"/>
        <v>module=jdigit</v>
      </c>
      <c r="F11449" s="6" t="str">
        <f t="shared" si="597"/>
        <v>module=kdigit</v>
      </c>
    </row>
    <row r="11450" spans="1:6" ht="30" customHeight="1">
      <c r="A11450" s="3" t="s">
        <v>2</v>
      </c>
      <c r="B11450" s="3" t="s">
        <v>26426</v>
      </c>
      <c r="C11450" s="3" t="s">
        <v>32230</v>
      </c>
      <c r="D11450" s="12" t="s">
        <v>38058</v>
      </c>
      <c r="E11450" s="6" t="str">
        <f t="shared" si="596"/>
        <v>module=jdigit</v>
      </c>
      <c r="F11450" s="6" t="str">
        <f t="shared" si="597"/>
        <v>module=kdigit</v>
      </c>
    </row>
    <row r="11451" spans="1:6" ht="30" customHeight="1">
      <c r="A11451" s="3" t="s">
        <v>2</v>
      </c>
      <c r="B11451" s="3" t="s">
        <v>26427</v>
      </c>
      <c r="C11451" s="3" t="s">
        <v>32231</v>
      </c>
      <c r="D11451" s="12" t="s">
        <v>38059</v>
      </c>
      <c r="E11451" s="6" t="str">
        <f t="shared" si="596"/>
        <v>module=jdigit</v>
      </c>
      <c r="F11451" s="6" t="str">
        <f t="shared" si="597"/>
        <v>module=kdigit</v>
      </c>
    </row>
    <row r="11452" spans="1:6" ht="30" customHeight="1">
      <c r="A11452" s="3" t="s">
        <v>2</v>
      </c>
      <c r="B11452" s="3" t="s">
        <v>26428</v>
      </c>
      <c r="C11452" s="3" t="s">
        <v>32232</v>
      </c>
      <c r="D11452" s="12" t="s">
        <v>38060</v>
      </c>
      <c r="E11452" s="6" t="str">
        <f t="shared" si="596"/>
        <v>module=jdigit</v>
      </c>
      <c r="F11452" s="6" t="str">
        <f t="shared" si="597"/>
        <v>module=kdigit</v>
      </c>
    </row>
    <row r="11453" spans="1:6" ht="30" customHeight="1">
      <c r="A11453" s="3" t="s">
        <v>2</v>
      </c>
      <c r="B11453" s="3" t="s">
        <v>26429</v>
      </c>
      <c r="C11453" s="3" t="s">
        <v>32233</v>
      </c>
      <c r="D11453" s="12" t="s">
        <v>38061</v>
      </c>
      <c r="E11453" s="6" t="str">
        <f t="shared" si="596"/>
        <v>module=jdigit</v>
      </c>
      <c r="F11453" s="6" t="str">
        <f t="shared" si="597"/>
        <v>module=kdigit</v>
      </c>
    </row>
    <row r="11454" spans="1:6" ht="30" customHeight="1">
      <c r="A11454" s="3" t="s">
        <v>2</v>
      </c>
      <c r="B11454" s="3" t="s">
        <v>26430</v>
      </c>
      <c r="C11454" s="3" t="s">
        <v>32234</v>
      </c>
      <c r="D11454" s="12" t="s">
        <v>38062</v>
      </c>
      <c r="E11454" s="6" t="str">
        <f t="shared" si="596"/>
        <v>module=jdigit</v>
      </c>
      <c r="F11454" s="6" t="str">
        <f t="shared" si="597"/>
        <v>module=kdigit</v>
      </c>
    </row>
    <row r="11455" spans="1:6" ht="30" customHeight="1">
      <c r="A11455" s="3" t="s">
        <v>2</v>
      </c>
      <c r="B11455" s="3" t="s">
        <v>26431</v>
      </c>
      <c r="C11455" s="3" t="s">
        <v>32235</v>
      </c>
      <c r="D11455" s="12" t="s">
        <v>38063</v>
      </c>
      <c r="E11455" s="6" t="str">
        <f t="shared" si="596"/>
        <v>module=jdigit</v>
      </c>
      <c r="F11455" s="6" t="str">
        <f t="shared" si="597"/>
        <v>module=kdigit</v>
      </c>
    </row>
    <row r="11456" spans="1:6" ht="30" customHeight="1">
      <c r="A11456" s="3" t="s">
        <v>2</v>
      </c>
      <c r="B11456" s="3" t="s">
        <v>26432</v>
      </c>
      <c r="C11456" s="3" t="s">
        <v>32236</v>
      </c>
      <c r="D11456" s="12" t="s">
        <v>38064</v>
      </c>
      <c r="E11456" s="6" t="str">
        <f t="shared" si="596"/>
        <v>module=jdigit</v>
      </c>
      <c r="F11456" s="6" t="str">
        <f t="shared" si="597"/>
        <v>module=kdigit</v>
      </c>
    </row>
    <row r="11457" spans="1:6" ht="30" customHeight="1">
      <c r="A11457" s="3" t="s">
        <v>2</v>
      </c>
      <c r="B11457" s="3" t="s">
        <v>26433</v>
      </c>
      <c r="C11457" s="3" t="s">
        <v>32237</v>
      </c>
      <c r="D11457" s="12" t="s">
        <v>38065</v>
      </c>
      <c r="E11457" s="6" t="str">
        <f t="shared" si="596"/>
        <v>module=jdigit</v>
      </c>
      <c r="F11457" s="6" t="str">
        <f t="shared" si="597"/>
        <v>module=kdigit</v>
      </c>
    </row>
    <row r="11458" spans="1:6" ht="30" customHeight="1">
      <c r="A11458" s="3" t="s">
        <v>2</v>
      </c>
      <c r="B11458" s="3" t="s">
        <v>26434</v>
      </c>
      <c r="C11458" s="3" t="s">
        <v>32238</v>
      </c>
      <c r="D11458" s="12" t="s">
        <v>38066</v>
      </c>
      <c r="E11458" s="6" t="str">
        <f t="shared" si="596"/>
        <v>module=jdigit</v>
      </c>
      <c r="F11458" s="6" t="str">
        <f t="shared" si="597"/>
        <v>module=kdigit</v>
      </c>
    </row>
    <row r="11459" spans="1:6" ht="30" customHeight="1">
      <c r="A11459" s="3" t="s">
        <v>2</v>
      </c>
      <c r="B11459" s="3" t="s">
        <v>26435</v>
      </c>
      <c r="C11459" s="3" t="s">
        <v>32239</v>
      </c>
      <c r="D11459" s="12" t="s">
        <v>38067</v>
      </c>
      <c r="E11459" s="6" t="str">
        <f t="shared" ref="E11459:E11486" si="598">HYPERLINK("http://www.ssc.wisc.edu/wlsresearch/documentation/waves/?wave=capigrad&amp;module=janthro","module=janthro")</f>
        <v>module=janthro</v>
      </c>
      <c r="F11459" s="6" t="str">
        <f t="shared" ref="F11459:F11486" si="599">HYPERLINK("http://www.ssc.wisc.edu/wlsresearch/documentation/waves/?wave=capisib&amp;module=kanthro","module=kanthro")</f>
        <v>module=kanthro</v>
      </c>
    </row>
    <row r="11460" spans="1:6" ht="30" customHeight="1">
      <c r="A11460" s="3" t="s">
        <v>2</v>
      </c>
      <c r="B11460" s="3" t="s">
        <v>26436</v>
      </c>
      <c r="C11460" s="3" t="s">
        <v>32240</v>
      </c>
      <c r="D11460" s="12" t="s">
        <v>38068</v>
      </c>
      <c r="E11460" s="6" t="str">
        <f t="shared" si="598"/>
        <v>module=janthro</v>
      </c>
      <c r="F11460" s="6" t="str">
        <f t="shared" si="599"/>
        <v>module=kanthro</v>
      </c>
    </row>
    <row r="11461" spans="1:6" ht="30" customHeight="1">
      <c r="A11461" s="3" t="s">
        <v>2</v>
      </c>
      <c r="B11461" s="3" t="s">
        <v>26437</v>
      </c>
      <c r="C11461" s="3" t="s">
        <v>32241</v>
      </c>
      <c r="D11461" s="12" t="s">
        <v>38069</v>
      </c>
      <c r="E11461" s="6" t="str">
        <f t="shared" si="598"/>
        <v>module=janthro</v>
      </c>
      <c r="F11461" s="6" t="str">
        <f t="shared" si="599"/>
        <v>module=kanthro</v>
      </c>
    </row>
    <row r="11462" spans="1:6" ht="30" customHeight="1">
      <c r="A11462" s="3" t="s">
        <v>2</v>
      </c>
      <c r="B11462" s="3" t="s">
        <v>26438</v>
      </c>
      <c r="C11462" s="3" t="s">
        <v>32242</v>
      </c>
      <c r="D11462" s="12" t="s">
        <v>38070</v>
      </c>
      <c r="E11462" s="6" t="str">
        <f t="shared" si="598"/>
        <v>module=janthro</v>
      </c>
      <c r="F11462" s="6" t="str">
        <f t="shared" si="599"/>
        <v>module=kanthro</v>
      </c>
    </row>
    <row r="11463" spans="1:6" ht="30" customHeight="1">
      <c r="A11463" s="3" t="s">
        <v>2</v>
      </c>
      <c r="B11463" s="3" t="s">
        <v>26439</v>
      </c>
      <c r="C11463" s="3" t="s">
        <v>32243</v>
      </c>
      <c r="D11463" s="12" t="s">
        <v>38071</v>
      </c>
      <c r="E11463" s="6" t="str">
        <f t="shared" si="598"/>
        <v>module=janthro</v>
      </c>
      <c r="F11463" s="6" t="str">
        <f t="shared" si="599"/>
        <v>module=kanthro</v>
      </c>
    </row>
    <row r="11464" spans="1:6" ht="30" customHeight="1">
      <c r="A11464" s="3" t="s">
        <v>2</v>
      </c>
      <c r="B11464" s="3" t="s">
        <v>26440</v>
      </c>
      <c r="C11464" s="3" t="s">
        <v>32244</v>
      </c>
      <c r="D11464" s="12" t="s">
        <v>38072</v>
      </c>
      <c r="E11464" s="6" t="str">
        <f t="shared" si="598"/>
        <v>module=janthro</v>
      </c>
      <c r="F11464" s="6" t="str">
        <f t="shared" si="599"/>
        <v>module=kanthro</v>
      </c>
    </row>
    <row r="11465" spans="1:6" ht="30" customHeight="1">
      <c r="A11465" s="3" t="s">
        <v>2</v>
      </c>
      <c r="B11465" s="3" t="s">
        <v>26441</v>
      </c>
      <c r="C11465" s="3" t="s">
        <v>32245</v>
      </c>
      <c r="D11465" s="12" t="s">
        <v>38073</v>
      </c>
      <c r="E11465" s="6" t="str">
        <f t="shared" si="598"/>
        <v>module=janthro</v>
      </c>
      <c r="F11465" s="6" t="str">
        <f t="shared" si="599"/>
        <v>module=kanthro</v>
      </c>
    </row>
    <row r="11466" spans="1:6" ht="30" customHeight="1">
      <c r="A11466" s="3" t="s">
        <v>2</v>
      </c>
      <c r="B11466" s="3" t="s">
        <v>26442</v>
      </c>
      <c r="C11466" s="3" t="s">
        <v>32246</v>
      </c>
      <c r="D11466" s="12" t="s">
        <v>38074</v>
      </c>
      <c r="E11466" s="6" t="str">
        <f t="shared" si="598"/>
        <v>module=janthro</v>
      </c>
      <c r="F11466" s="6" t="str">
        <f t="shared" si="599"/>
        <v>module=kanthro</v>
      </c>
    </row>
    <row r="11467" spans="1:6" ht="30" customHeight="1">
      <c r="A11467" s="3" t="s">
        <v>2</v>
      </c>
      <c r="B11467" s="3" t="s">
        <v>26443</v>
      </c>
      <c r="C11467" s="3" t="s">
        <v>32247</v>
      </c>
      <c r="D11467" s="12" t="s">
        <v>38075</v>
      </c>
      <c r="E11467" s="6" t="str">
        <f t="shared" si="598"/>
        <v>module=janthro</v>
      </c>
      <c r="F11467" s="6" t="str">
        <f t="shared" si="599"/>
        <v>module=kanthro</v>
      </c>
    </row>
    <row r="11468" spans="1:6" ht="30" customHeight="1">
      <c r="A11468" s="3" t="s">
        <v>2</v>
      </c>
      <c r="B11468" s="3" t="s">
        <v>26444</v>
      </c>
      <c r="C11468" s="3" t="s">
        <v>32248</v>
      </c>
      <c r="D11468" s="12" t="s">
        <v>38076</v>
      </c>
      <c r="E11468" s="6" t="str">
        <f t="shared" si="598"/>
        <v>module=janthro</v>
      </c>
      <c r="F11468" s="6" t="str">
        <f t="shared" si="599"/>
        <v>module=kanthro</v>
      </c>
    </row>
    <row r="11469" spans="1:6" ht="30" customHeight="1">
      <c r="A11469" s="3" t="s">
        <v>2</v>
      </c>
      <c r="B11469" s="3" t="s">
        <v>26445</v>
      </c>
      <c r="C11469" s="3" t="s">
        <v>32249</v>
      </c>
      <c r="D11469" s="12" t="s">
        <v>38077</v>
      </c>
      <c r="E11469" s="6" t="str">
        <f t="shared" si="598"/>
        <v>module=janthro</v>
      </c>
      <c r="F11469" s="6" t="str">
        <f t="shared" si="599"/>
        <v>module=kanthro</v>
      </c>
    </row>
    <row r="11470" spans="1:6" ht="30" customHeight="1">
      <c r="A11470" s="3" t="s">
        <v>2</v>
      </c>
      <c r="B11470" s="3" t="s">
        <v>26446</v>
      </c>
      <c r="C11470" s="3" t="s">
        <v>32250</v>
      </c>
      <c r="D11470" s="12" t="s">
        <v>38078</v>
      </c>
      <c r="E11470" s="6" t="str">
        <f t="shared" si="598"/>
        <v>module=janthro</v>
      </c>
      <c r="F11470" s="6" t="str">
        <f t="shared" si="599"/>
        <v>module=kanthro</v>
      </c>
    </row>
    <row r="11471" spans="1:6" ht="30" customHeight="1">
      <c r="A11471" s="3" t="s">
        <v>2</v>
      </c>
      <c r="B11471" s="3" t="s">
        <v>26447</v>
      </c>
      <c r="C11471" s="3" t="s">
        <v>32251</v>
      </c>
      <c r="D11471" s="12" t="s">
        <v>38079</v>
      </c>
      <c r="E11471" s="6" t="str">
        <f t="shared" si="598"/>
        <v>module=janthro</v>
      </c>
      <c r="F11471" s="6" t="str">
        <f t="shared" si="599"/>
        <v>module=kanthro</v>
      </c>
    </row>
    <row r="11472" spans="1:6" ht="30" customHeight="1">
      <c r="A11472" s="3" t="s">
        <v>2</v>
      </c>
      <c r="B11472" s="3" t="s">
        <v>26448</v>
      </c>
      <c r="C11472" s="3" t="s">
        <v>32252</v>
      </c>
      <c r="D11472" s="12" t="s">
        <v>38080</v>
      </c>
      <c r="E11472" s="6" t="str">
        <f t="shared" si="598"/>
        <v>module=janthro</v>
      </c>
      <c r="F11472" s="6" t="str">
        <f t="shared" si="599"/>
        <v>module=kanthro</v>
      </c>
    </row>
    <row r="11473" spans="1:6" ht="30" customHeight="1">
      <c r="A11473" s="3" t="s">
        <v>2</v>
      </c>
      <c r="B11473" s="3" t="s">
        <v>26449</v>
      </c>
      <c r="C11473" s="3" t="s">
        <v>32253</v>
      </c>
      <c r="D11473" s="12" t="s">
        <v>38081</v>
      </c>
      <c r="E11473" s="6" t="str">
        <f t="shared" si="598"/>
        <v>module=janthro</v>
      </c>
      <c r="F11473" s="6" t="str">
        <f t="shared" si="599"/>
        <v>module=kanthro</v>
      </c>
    </row>
    <row r="11474" spans="1:6" ht="30" customHeight="1">
      <c r="A11474" s="3" t="s">
        <v>2</v>
      </c>
      <c r="B11474" s="3" t="s">
        <v>26450</v>
      </c>
      <c r="C11474" s="3" t="s">
        <v>32254</v>
      </c>
      <c r="D11474" s="12" t="s">
        <v>38082</v>
      </c>
      <c r="E11474" s="6" t="str">
        <f t="shared" si="598"/>
        <v>module=janthro</v>
      </c>
      <c r="F11474" s="6" t="str">
        <f t="shared" si="599"/>
        <v>module=kanthro</v>
      </c>
    </row>
    <row r="11475" spans="1:6" ht="30" customHeight="1">
      <c r="A11475" s="3" t="s">
        <v>2</v>
      </c>
      <c r="B11475" s="3" t="s">
        <v>26451</v>
      </c>
      <c r="C11475" s="3" t="s">
        <v>32255</v>
      </c>
      <c r="D11475" s="12" t="s">
        <v>38083</v>
      </c>
      <c r="E11475" s="6" t="str">
        <f t="shared" si="598"/>
        <v>module=janthro</v>
      </c>
      <c r="F11475" s="6" t="str">
        <f t="shared" si="599"/>
        <v>module=kanthro</v>
      </c>
    </row>
    <row r="11476" spans="1:6" ht="30" customHeight="1">
      <c r="A11476" s="3" t="s">
        <v>2</v>
      </c>
      <c r="B11476" s="3" t="s">
        <v>26452</v>
      </c>
      <c r="C11476" s="3" t="s">
        <v>32256</v>
      </c>
      <c r="D11476" s="12" t="s">
        <v>38084</v>
      </c>
      <c r="E11476" s="6" t="str">
        <f t="shared" si="598"/>
        <v>module=janthro</v>
      </c>
      <c r="F11476" s="6" t="str">
        <f t="shared" si="599"/>
        <v>module=kanthro</v>
      </c>
    </row>
    <row r="11477" spans="1:6" ht="30" customHeight="1">
      <c r="A11477" s="3" t="s">
        <v>2</v>
      </c>
      <c r="B11477" s="3" t="s">
        <v>26453</v>
      </c>
      <c r="C11477" s="3" t="s">
        <v>32257</v>
      </c>
      <c r="D11477" s="12" t="s">
        <v>38085</v>
      </c>
      <c r="E11477" s="6" t="str">
        <f t="shared" si="598"/>
        <v>module=janthro</v>
      </c>
      <c r="F11477" s="6" t="str">
        <f t="shared" si="599"/>
        <v>module=kanthro</v>
      </c>
    </row>
    <row r="11478" spans="1:6" ht="30" customHeight="1">
      <c r="A11478" s="3" t="s">
        <v>2</v>
      </c>
      <c r="B11478" s="3" t="s">
        <v>26454</v>
      </c>
      <c r="C11478" s="3" t="s">
        <v>32258</v>
      </c>
      <c r="D11478" s="12" t="s">
        <v>38086</v>
      </c>
      <c r="E11478" s="6" t="str">
        <f t="shared" si="598"/>
        <v>module=janthro</v>
      </c>
      <c r="F11478" s="6" t="str">
        <f t="shared" si="599"/>
        <v>module=kanthro</v>
      </c>
    </row>
    <row r="11479" spans="1:6" ht="30" customHeight="1">
      <c r="A11479" s="3" t="s">
        <v>2</v>
      </c>
      <c r="B11479" s="3" t="s">
        <v>26455</v>
      </c>
      <c r="C11479" s="3" t="s">
        <v>32259</v>
      </c>
      <c r="D11479" s="12" t="s">
        <v>38087</v>
      </c>
      <c r="E11479" s="6" t="str">
        <f t="shared" si="598"/>
        <v>module=janthro</v>
      </c>
      <c r="F11479" s="6" t="str">
        <f t="shared" si="599"/>
        <v>module=kanthro</v>
      </c>
    </row>
    <row r="11480" spans="1:6" ht="30" customHeight="1">
      <c r="A11480" s="3" t="s">
        <v>2</v>
      </c>
      <c r="B11480" s="3" t="s">
        <v>26456</v>
      </c>
      <c r="C11480" s="3" t="s">
        <v>32260</v>
      </c>
      <c r="D11480" s="12" t="s">
        <v>38088</v>
      </c>
      <c r="E11480" s="6" t="str">
        <f t="shared" si="598"/>
        <v>module=janthro</v>
      </c>
      <c r="F11480" s="6" t="str">
        <f t="shared" si="599"/>
        <v>module=kanthro</v>
      </c>
    </row>
    <row r="11481" spans="1:6" ht="30" customHeight="1">
      <c r="A11481" s="3" t="s">
        <v>2</v>
      </c>
      <c r="B11481" s="3" t="s">
        <v>26457</v>
      </c>
      <c r="C11481" s="3" t="s">
        <v>32261</v>
      </c>
      <c r="D11481" s="12" t="s">
        <v>38089</v>
      </c>
      <c r="E11481" s="6" t="str">
        <f t="shared" si="598"/>
        <v>module=janthro</v>
      </c>
      <c r="F11481" s="6" t="str">
        <f t="shared" si="599"/>
        <v>module=kanthro</v>
      </c>
    </row>
    <row r="11482" spans="1:6" ht="30" customHeight="1">
      <c r="A11482" s="3" t="s">
        <v>2</v>
      </c>
      <c r="B11482" s="3" t="s">
        <v>26458</v>
      </c>
      <c r="C11482" s="3" t="s">
        <v>32262</v>
      </c>
      <c r="D11482" s="12" t="s">
        <v>38090</v>
      </c>
      <c r="E11482" s="6" t="str">
        <f t="shared" si="598"/>
        <v>module=janthro</v>
      </c>
      <c r="F11482" s="6" t="str">
        <f t="shared" si="599"/>
        <v>module=kanthro</v>
      </c>
    </row>
    <row r="11483" spans="1:6" ht="30" customHeight="1">
      <c r="A11483" s="3" t="s">
        <v>2</v>
      </c>
      <c r="B11483" s="3" t="s">
        <v>26459</v>
      </c>
      <c r="C11483" s="3" t="s">
        <v>32263</v>
      </c>
      <c r="D11483" s="12" t="s">
        <v>38091</v>
      </c>
      <c r="E11483" s="6" t="str">
        <f t="shared" si="598"/>
        <v>module=janthro</v>
      </c>
      <c r="F11483" s="6" t="str">
        <f t="shared" si="599"/>
        <v>module=kanthro</v>
      </c>
    </row>
    <row r="11484" spans="1:6" ht="30" customHeight="1">
      <c r="A11484" s="3" t="s">
        <v>2</v>
      </c>
      <c r="B11484" s="3" t="s">
        <v>26460</v>
      </c>
      <c r="C11484" s="3" t="s">
        <v>32264</v>
      </c>
      <c r="D11484" s="12" t="s">
        <v>38092</v>
      </c>
      <c r="E11484" s="6" t="str">
        <f t="shared" si="598"/>
        <v>module=janthro</v>
      </c>
      <c r="F11484" s="6" t="str">
        <f t="shared" si="599"/>
        <v>module=kanthro</v>
      </c>
    </row>
    <row r="11485" spans="1:6" ht="30" customHeight="1">
      <c r="A11485" s="3" t="s">
        <v>2</v>
      </c>
      <c r="B11485" s="3" t="s">
        <v>26461</v>
      </c>
      <c r="C11485" s="3" t="s">
        <v>32265</v>
      </c>
      <c r="D11485" s="12" t="s">
        <v>38093</v>
      </c>
      <c r="E11485" s="6" t="str">
        <f t="shared" si="598"/>
        <v>module=janthro</v>
      </c>
      <c r="F11485" s="6" t="str">
        <f t="shared" si="599"/>
        <v>module=kanthro</v>
      </c>
    </row>
    <row r="11486" spans="1:6" ht="30" customHeight="1">
      <c r="A11486" s="3" t="s">
        <v>2</v>
      </c>
      <c r="B11486" s="3" t="s">
        <v>26462</v>
      </c>
      <c r="C11486" s="3" t="s">
        <v>32266</v>
      </c>
      <c r="D11486" s="12" t="s">
        <v>38094</v>
      </c>
      <c r="E11486" s="6" t="str">
        <f t="shared" si="598"/>
        <v>module=janthro</v>
      </c>
      <c r="F11486" s="6" t="str">
        <f t="shared" si="599"/>
        <v>module=kanthro</v>
      </c>
    </row>
    <row r="11487" spans="1:6" ht="30" customHeight="1">
      <c r="A11487" s="3" t="s">
        <v>2</v>
      </c>
      <c r="B11487" s="3" t="s">
        <v>26463</v>
      </c>
      <c r="C11487" s="3" t="s">
        <v>32267</v>
      </c>
      <c r="D11487" s="12" t="s">
        <v>38095</v>
      </c>
      <c r="E11487" s="6" t="str">
        <f t="shared" ref="E11487:E11550" si="600">HYPERLINK("http://www.ssc.wisc.edu/wlsresearch/documentation/waves/?wave=capigrad&amp;module=jempl","module=jempl")</f>
        <v>module=jempl</v>
      </c>
      <c r="F11487" s="6" t="str">
        <f t="shared" ref="F11487:F11550" si="601">HYPERLINK("http://www.ssc.wisc.edu/wlsresearch/documentation/waves/?wave=capisib&amp;module=kempl","module=kempl")</f>
        <v>module=kempl</v>
      </c>
    </row>
    <row r="11488" spans="1:6" ht="30" customHeight="1">
      <c r="A11488" s="3" t="s">
        <v>2</v>
      </c>
      <c r="B11488" s="3" t="s">
        <v>26464</v>
      </c>
      <c r="C11488" s="3" t="s">
        <v>32268</v>
      </c>
      <c r="D11488" s="12" t="s">
        <v>38096</v>
      </c>
      <c r="E11488" s="6" t="str">
        <f t="shared" si="600"/>
        <v>module=jempl</v>
      </c>
      <c r="F11488" s="6" t="str">
        <f t="shared" si="601"/>
        <v>module=kempl</v>
      </c>
    </row>
    <row r="11489" spans="1:6" ht="30" customHeight="1">
      <c r="A11489" s="3" t="s">
        <v>2</v>
      </c>
      <c r="B11489" s="3" t="s">
        <v>26465</v>
      </c>
      <c r="C11489" s="3" t="s">
        <v>32269</v>
      </c>
      <c r="D11489" s="12" t="s">
        <v>38097</v>
      </c>
      <c r="E11489" s="6" t="str">
        <f t="shared" si="600"/>
        <v>module=jempl</v>
      </c>
      <c r="F11489" s="6" t="str">
        <f t="shared" si="601"/>
        <v>module=kempl</v>
      </c>
    </row>
    <row r="11490" spans="1:6" ht="30" customHeight="1">
      <c r="A11490" s="3" t="s">
        <v>2</v>
      </c>
      <c r="B11490" s="3" t="s">
        <v>26466</v>
      </c>
      <c r="C11490" s="3" t="s">
        <v>32270</v>
      </c>
      <c r="D11490" s="12" t="s">
        <v>38098</v>
      </c>
      <c r="E11490" s="6" t="str">
        <f t="shared" si="600"/>
        <v>module=jempl</v>
      </c>
      <c r="F11490" s="6" t="str">
        <f t="shared" si="601"/>
        <v>module=kempl</v>
      </c>
    </row>
    <row r="11491" spans="1:6" ht="30" customHeight="1">
      <c r="A11491" s="3" t="s">
        <v>2</v>
      </c>
      <c r="B11491" s="3" t="s">
        <v>26467</v>
      </c>
      <c r="C11491" s="3" t="s">
        <v>32271</v>
      </c>
      <c r="D11491" s="12" t="s">
        <v>38099</v>
      </c>
      <c r="E11491" s="6" t="str">
        <f t="shared" si="600"/>
        <v>module=jempl</v>
      </c>
      <c r="F11491" s="6" t="str">
        <f t="shared" si="601"/>
        <v>module=kempl</v>
      </c>
    </row>
    <row r="11492" spans="1:6" ht="30" customHeight="1">
      <c r="A11492" s="3" t="s">
        <v>2</v>
      </c>
      <c r="B11492" s="3" t="s">
        <v>26468</v>
      </c>
      <c r="C11492" s="3" t="s">
        <v>32272</v>
      </c>
      <c r="D11492" s="12" t="s">
        <v>38100</v>
      </c>
      <c r="E11492" s="6" t="str">
        <f t="shared" si="600"/>
        <v>module=jempl</v>
      </c>
      <c r="F11492" s="6" t="str">
        <f t="shared" si="601"/>
        <v>module=kempl</v>
      </c>
    </row>
    <row r="11493" spans="1:6" ht="30" customHeight="1">
      <c r="A11493" s="3" t="s">
        <v>2</v>
      </c>
      <c r="B11493" s="3" t="s">
        <v>26469</v>
      </c>
      <c r="C11493" s="3" t="s">
        <v>32273</v>
      </c>
      <c r="D11493" s="12" t="s">
        <v>38101</v>
      </c>
      <c r="E11493" s="6" t="str">
        <f t="shared" si="600"/>
        <v>module=jempl</v>
      </c>
      <c r="F11493" s="6" t="str">
        <f t="shared" si="601"/>
        <v>module=kempl</v>
      </c>
    </row>
    <row r="11494" spans="1:6" ht="30" customHeight="1">
      <c r="A11494" s="3" t="s">
        <v>2</v>
      </c>
      <c r="B11494" s="3" t="s">
        <v>26470</v>
      </c>
      <c r="C11494" s="3" t="s">
        <v>32274</v>
      </c>
      <c r="D11494" s="12" t="s">
        <v>38102</v>
      </c>
      <c r="E11494" s="6" t="str">
        <f t="shared" si="600"/>
        <v>module=jempl</v>
      </c>
      <c r="F11494" s="6" t="str">
        <f t="shared" si="601"/>
        <v>module=kempl</v>
      </c>
    </row>
    <row r="11495" spans="1:6" ht="30" customHeight="1">
      <c r="A11495" s="3" t="s">
        <v>2</v>
      </c>
      <c r="B11495" s="3" t="s">
        <v>26471</v>
      </c>
      <c r="C11495" s="3" t="s">
        <v>32275</v>
      </c>
      <c r="D11495" s="12" t="s">
        <v>38103</v>
      </c>
      <c r="E11495" s="6" t="str">
        <f t="shared" si="600"/>
        <v>module=jempl</v>
      </c>
      <c r="F11495" s="6" t="str">
        <f t="shared" si="601"/>
        <v>module=kempl</v>
      </c>
    </row>
    <row r="11496" spans="1:6" ht="30" customHeight="1">
      <c r="A11496" s="3" t="s">
        <v>2</v>
      </c>
      <c r="B11496" s="3" t="s">
        <v>26472</v>
      </c>
      <c r="C11496" s="3" t="s">
        <v>32276</v>
      </c>
      <c r="D11496" s="12" t="s">
        <v>38104</v>
      </c>
      <c r="E11496" s="6" t="str">
        <f t="shared" si="600"/>
        <v>module=jempl</v>
      </c>
      <c r="F11496" s="6" t="str">
        <f t="shared" si="601"/>
        <v>module=kempl</v>
      </c>
    </row>
    <row r="11497" spans="1:6" ht="30" customHeight="1">
      <c r="A11497" s="3" t="s">
        <v>2</v>
      </c>
      <c r="B11497" s="3" t="s">
        <v>26473</v>
      </c>
      <c r="C11497" s="3" t="s">
        <v>32277</v>
      </c>
      <c r="D11497" s="12" t="s">
        <v>38105</v>
      </c>
      <c r="E11497" s="6" t="str">
        <f t="shared" si="600"/>
        <v>module=jempl</v>
      </c>
      <c r="F11497" s="6" t="str">
        <f t="shared" si="601"/>
        <v>module=kempl</v>
      </c>
    </row>
    <row r="11498" spans="1:6" ht="30" customHeight="1">
      <c r="A11498" s="3" t="s">
        <v>2</v>
      </c>
      <c r="B11498" s="3" t="s">
        <v>26474</v>
      </c>
      <c r="C11498" s="3" t="s">
        <v>32278</v>
      </c>
      <c r="D11498" s="12" t="s">
        <v>38106</v>
      </c>
      <c r="E11498" s="6" t="str">
        <f t="shared" si="600"/>
        <v>module=jempl</v>
      </c>
      <c r="F11498" s="6" t="str">
        <f t="shared" si="601"/>
        <v>module=kempl</v>
      </c>
    </row>
    <row r="11499" spans="1:6" ht="30" customHeight="1">
      <c r="A11499" s="3" t="s">
        <v>2</v>
      </c>
      <c r="B11499" s="3" t="s">
        <v>26475</v>
      </c>
      <c r="C11499" s="3" t="s">
        <v>32279</v>
      </c>
      <c r="D11499" s="12" t="s">
        <v>38107</v>
      </c>
      <c r="E11499" s="6" t="str">
        <f t="shared" si="600"/>
        <v>module=jempl</v>
      </c>
      <c r="F11499" s="6" t="str">
        <f t="shared" si="601"/>
        <v>module=kempl</v>
      </c>
    </row>
    <row r="11500" spans="1:6" ht="30" customHeight="1">
      <c r="A11500" s="3" t="s">
        <v>2</v>
      </c>
      <c r="B11500" s="3" t="s">
        <v>26476</v>
      </c>
      <c r="C11500" s="3" t="s">
        <v>32280</v>
      </c>
      <c r="D11500" s="12" t="s">
        <v>38108</v>
      </c>
      <c r="E11500" s="6" t="str">
        <f t="shared" si="600"/>
        <v>module=jempl</v>
      </c>
      <c r="F11500" s="6" t="str">
        <f t="shared" si="601"/>
        <v>module=kempl</v>
      </c>
    </row>
    <row r="11501" spans="1:6" ht="30" customHeight="1">
      <c r="A11501" s="3" t="s">
        <v>2</v>
      </c>
      <c r="B11501" s="3" t="s">
        <v>26477</v>
      </c>
      <c r="C11501" s="3" t="s">
        <v>32281</v>
      </c>
      <c r="D11501" s="12" t="s">
        <v>38109</v>
      </c>
      <c r="E11501" s="6" t="str">
        <f t="shared" si="600"/>
        <v>module=jempl</v>
      </c>
      <c r="F11501" s="6" t="str">
        <f t="shared" si="601"/>
        <v>module=kempl</v>
      </c>
    </row>
    <row r="11502" spans="1:6" ht="30" customHeight="1">
      <c r="A11502" s="3" t="s">
        <v>2</v>
      </c>
      <c r="B11502" s="3" t="s">
        <v>26478</v>
      </c>
      <c r="C11502" s="3" t="s">
        <v>32282</v>
      </c>
      <c r="D11502" s="12" t="s">
        <v>38110</v>
      </c>
      <c r="E11502" s="6" t="str">
        <f t="shared" si="600"/>
        <v>module=jempl</v>
      </c>
      <c r="F11502" s="6" t="str">
        <f t="shared" si="601"/>
        <v>module=kempl</v>
      </c>
    </row>
    <row r="11503" spans="1:6" ht="30" customHeight="1">
      <c r="A11503" s="3" t="s">
        <v>2</v>
      </c>
      <c r="B11503" s="3" t="s">
        <v>26479</v>
      </c>
      <c r="C11503" s="3" t="s">
        <v>32283</v>
      </c>
      <c r="D11503" s="12" t="s">
        <v>38111</v>
      </c>
      <c r="E11503" s="6" t="str">
        <f t="shared" si="600"/>
        <v>module=jempl</v>
      </c>
      <c r="F11503" s="6" t="str">
        <f t="shared" si="601"/>
        <v>module=kempl</v>
      </c>
    </row>
    <row r="11504" spans="1:6" ht="30" customHeight="1">
      <c r="A11504" s="3" t="s">
        <v>2</v>
      </c>
      <c r="B11504" s="3" t="s">
        <v>26480</v>
      </c>
      <c r="C11504" s="3" t="s">
        <v>32284</v>
      </c>
      <c r="D11504" s="12" t="s">
        <v>38112</v>
      </c>
      <c r="E11504" s="6" t="str">
        <f t="shared" si="600"/>
        <v>module=jempl</v>
      </c>
      <c r="F11504" s="6" t="str">
        <f t="shared" si="601"/>
        <v>module=kempl</v>
      </c>
    </row>
    <row r="11505" spans="1:6" ht="30" customHeight="1">
      <c r="A11505" s="3" t="s">
        <v>2</v>
      </c>
      <c r="B11505" s="3" t="s">
        <v>26481</v>
      </c>
      <c r="C11505" s="3" t="s">
        <v>32285</v>
      </c>
      <c r="D11505" s="12" t="s">
        <v>38113</v>
      </c>
      <c r="E11505" s="6" t="str">
        <f t="shared" si="600"/>
        <v>module=jempl</v>
      </c>
      <c r="F11505" s="6" t="str">
        <f t="shared" si="601"/>
        <v>module=kempl</v>
      </c>
    </row>
    <row r="11506" spans="1:6" ht="30" customHeight="1">
      <c r="A11506" s="3" t="s">
        <v>2</v>
      </c>
      <c r="B11506" s="3" t="s">
        <v>26482</v>
      </c>
      <c r="C11506" s="3" t="s">
        <v>32286</v>
      </c>
      <c r="D11506" s="12" t="s">
        <v>38114</v>
      </c>
      <c r="E11506" s="6" t="str">
        <f t="shared" si="600"/>
        <v>module=jempl</v>
      </c>
      <c r="F11506" s="6" t="str">
        <f t="shared" si="601"/>
        <v>module=kempl</v>
      </c>
    </row>
    <row r="11507" spans="1:6" ht="30" customHeight="1">
      <c r="A11507" s="3" t="s">
        <v>2</v>
      </c>
      <c r="B11507" s="3" t="s">
        <v>26483</v>
      </c>
      <c r="C11507" s="3" t="s">
        <v>32287</v>
      </c>
      <c r="D11507" s="12" t="s">
        <v>38115</v>
      </c>
      <c r="E11507" s="6" t="str">
        <f t="shared" si="600"/>
        <v>module=jempl</v>
      </c>
      <c r="F11507" s="6" t="str">
        <f t="shared" si="601"/>
        <v>module=kempl</v>
      </c>
    </row>
    <row r="11508" spans="1:6" ht="30" customHeight="1">
      <c r="A11508" s="3" t="s">
        <v>2</v>
      </c>
      <c r="B11508" s="3" t="s">
        <v>26484</v>
      </c>
      <c r="C11508" s="3" t="s">
        <v>32288</v>
      </c>
      <c r="D11508" s="12" t="s">
        <v>38116</v>
      </c>
      <c r="E11508" s="6" t="str">
        <f t="shared" si="600"/>
        <v>module=jempl</v>
      </c>
      <c r="F11508" s="6" t="str">
        <f t="shared" si="601"/>
        <v>module=kempl</v>
      </c>
    </row>
    <row r="11509" spans="1:6" ht="30" customHeight="1">
      <c r="A11509" s="3" t="s">
        <v>2</v>
      </c>
      <c r="B11509" s="3" t="s">
        <v>26485</v>
      </c>
      <c r="C11509" s="3" t="s">
        <v>32289</v>
      </c>
      <c r="D11509" s="12" t="s">
        <v>38117</v>
      </c>
      <c r="E11509" s="6" t="str">
        <f t="shared" si="600"/>
        <v>module=jempl</v>
      </c>
      <c r="F11509" s="6" t="str">
        <f t="shared" si="601"/>
        <v>module=kempl</v>
      </c>
    </row>
    <row r="11510" spans="1:6" ht="30" customHeight="1">
      <c r="A11510" s="3" t="s">
        <v>2</v>
      </c>
      <c r="B11510" s="3" t="s">
        <v>26486</v>
      </c>
      <c r="C11510" s="3" t="s">
        <v>32290</v>
      </c>
      <c r="D11510" s="12" t="s">
        <v>38118</v>
      </c>
      <c r="E11510" s="6" t="str">
        <f t="shared" si="600"/>
        <v>module=jempl</v>
      </c>
      <c r="F11510" s="6" t="str">
        <f t="shared" si="601"/>
        <v>module=kempl</v>
      </c>
    </row>
    <row r="11511" spans="1:6" ht="30" customHeight="1">
      <c r="A11511" s="3" t="s">
        <v>2</v>
      </c>
      <c r="B11511" s="3" t="s">
        <v>26487</v>
      </c>
      <c r="C11511" s="3" t="s">
        <v>32291</v>
      </c>
      <c r="D11511" s="12" t="s">
        <v>38119</v>
      </c>
      <c r="E11511" s="6" t="str">
        <f t="shared" si="600"/>
        <v>module=jempl</v>
      </c>
      <c r="F11511" s="6" t="str">
        <f t="shared" si="601"/>
        <v>module=kempl</v>
      </c>
    </row>
    <row r="11512" spans="1:6" ht="30" customHeight="1">
      <c r="A11512" s="3" t="s">
        <v>2</v>
      </c>
      <c r="B11512" s="3" t="s">
        <v>26488</v>
      </c>
      <c r="C11512" s="3" t="s">
        <v>32292</v>
      </c>
      <c r="D11512" s="12" t="s">
        <v>38120</v>
      </c>
      <c r="E11512" s="6" t="str">
        <f t="shared" si="600"/>
        <v>module=jempl</v>
      </c>
      <c r="F11512" s="6" t="str">
        <f t="shared" si="601"/>
        <v>module=kempl</v>
      </c>
    </row>
    <row r="11513" spans="1:6" ht="30" customHeight="1">
      <c r="A11513" s="3" t="s">
        <v>2</v>
      </c>
      <c r="B11513" s="3" t="s">
        <v>26489</v>
      </c>
      <c r="C11513" s="3" t="s">
        <v>32293</v>
      </c>
      <c r="D11513" s="12" t="s">
        <v>38121</v>
      </c>
      <c r="E11513" s="6" t="str">
        <f t="shared" si="600"/>
        <v>module=jempl</v>
      </c>
      <c r="F11513" s="6" t="str">
        <f t="shared" si="601"/>
        <v>module=kempl</v>
      </c>
    </row>
    <row r="11514" spans="1:6" ht="30" customHeight="1">
      <c r="A11514" s="3" t="s">
        <v>2</v>
      </c>
      <c r="B11514" s="3" t="s">
        <v>26490</v>
      </c>
      <c r="C11514" s="3" t="s">
        <v>32294</v>
      </c>
      <c r="D11514" s="12" t="s">
        <v>38122</v>
      </c>
      <c r="E11514" s="6" t="str">
        <f t="shared" si="600"/>
        <v>module=jempl</v>
      </c>
      <c r="F11514" s="6" t="str">
        <f t="shared" si="601"/>
        <v>module=kempl</v>
      </c>
    </row>
    <row r="11515" spans="1:6" ht="30" customHeight="1">
      <c r="A11515" s="3" t="s">
        <v>2</v>
      </c>
      <c r="B11515" s="3" t="s">
        <v>26491</v>
      </c>
      <c r="C11515" s="3" t="s">
        <v>32295</v>
      </c>
      <c r="D11515" s="12" t="s">
        <v>38123</v>
      </c>
      <c r="E11515" s="6" t="str">
        <f t="shared" si="600"/>
        <v>module=jempl</v>
      </c>
      <c r="F11515" s="6" t="str">
        <f t="shared" si="601"/>
        <v>module=kempl</v>
      </c>
    </row>
    <row r="11516" spans="1:6" ht="30" customHeight="1">
      <c r="A11516" s="3" t="s">
        <v>2</v>
      </c>
      <c r="B11516" s="3" t="s">
        <v>26492</v>
      </c>
      <c r="C11516" s="3" t="s">
        <v>32296</v>
      </c>
      <c r="D11516" s="12" t="s">
        <v>38124</v>
      </c>
      <c r="E11516" s="6" t="str">
        <f t="shared" si="600"/>
        <v>module=jempl</v>
      </c>
      <c r="F11516" s="6" t="str">
        <f t="shared" si="601"/>
        <v>module=kempl</v>
      </c>
    </row>
    <row r="11517" spans="1:6" ht="30" customHeight="1">
      <c r="A11517" s="3" t="s">
        <v>2</v>
      </c>
      <c r="B11517" s="3" t="s">
        <v>26493</v>
      </c>
      <c r="C11517" s="3" t="s">
        <v>32297</v>
      </c>
      <c r="D11517" s="12" t="s">
        <v>38125</v>
      </c>
      <c r="E11517" s="6" t="str">
        <f t="shared" si="600"/>
        <v>module=jempl</v>
      </c>
      <c r="F11517" s="6" t="str">
        <f t="shared" si="601"/>
        <v>module=kempl</v>
      </c>
    </row>
    <row r="11518" spans="1:6" ht="30" customHeight="1">
      <c r="A11518" s="3" t="s">
        <v>2</v>
      </c>
      <c r="B11518" s="3" t="s">
        <v>26494</v>
      </c>
      <c r="C11518" s="3" t="s">
        <v>32298</v>
      </c>
      <c r="D11518" s="12" t="s">
        <v>38126</v>
      </c>
      <c r="E11518" s="6" t="str">
        <f t="shared" si="600"/>
        <v>module=jempl</v>
      </c>
      <c r="F11518" s="6" t="str">
        <f t="shared" si="601"/>
        <v>module=kempl</v>
      </c>
    </row>
    <row r="11519" spans="1:6" ht="30" customHeight="1">
      <c r="A11519" s="3" t="s">
        <v>2</v>
      </c>
      <c r="B11519" s="3" t="s">
        <v>26495</v>
      </c>
      <c r="C11519" s="3" t="s">
        <v>32299</v>
      </c>
      <c r="D11519" s="12" t="s">
        <v>38127</v>
      </c>
      <c r="E11519" s="6" t="str">
        <f t="shared" si="600"/>
        <v>module=jempl</v>
      </c>
      <c r="F11519" s="6" t="str">
        <f t="shared" si="601"/>
        <v>module=kempl</v>
      </c>
    </row>
    <row r="11520" spans="1:6" ht="30" customHeight="1">
      <c r="A11520" s="3" t="s">
        <v>2</v>
      </c>
      <c r="B11520" s="3" t="s">
        <v>26496</v>
      </c>
      <c r="C11520" s="3" t="s">
        <v>32300</v>
      </c>
      <c r="D11520" s="12" t="s">
        <v>38128</v>
      </c>
      <c r="E11520" s="6" t="str">
        <f t="shared" si="600"/>
        <v>module=jempl</v>
      </c>
      <c r="F11520" s="6" t="str">
        <f t="shared" si="601"/>
        <v>module=kempl</v>
      </c>
    </row>
    <row r="11521" spans="1:6" ht="30" customHeight="1">
      <c r="A11521" s="3" t="s">
        <v>2</v>
      </c>
      <c r="B11521" s="3" t="s">
        <v>26497</v>
      </c>
      <c r="C11521" s="3" t="s">
        <v>32301</v>
      </c>
      <c r="D11521" s="12" t="s">
        <v>38129</v>
      </c>
      <c r="E11521" s="6" t="str">
        <f t="shared" si="600"/>
        <v>module=jempl</v>
      </c>
      <c r="F11521" s="6" t="str">
        <f t="shared" si="601"/>
        <v>module=kempl</v>
      </c>
    </row>
    <row r="11522" spans="1:6" ht="30" customHeight="1">
      <c r="A11522" s="3" t="s">
        <v>2</v>
      </c>
      <c r="B11522" s="3" t="s">
        <v>26498</v>
      </c>
      <c r="C11522" s="3" t="s">
        <v>32302</v>
      </c>
      <c r="D11522" s="12" t="s">
        <v>38130</v>
      </c>
      <c r="E11522" s="6" t="str">
        <f t="shared" si="600"/>
        <v>module=jempl</v>
      </c>
      <c r="F11522" s="6" t="str">
        <f t="shared" si="601"/>
        <v>module=kempl</v>
      </c>
    </row>
    <row r="11523" spans="1:6" ht="30" customHeight="1">
      <c r="A11523" s="3" t="s">
        <v>2</v>
      </c>
      <c r="B11523" s="3" t="s">
        <v>26499</v>
      </c>
      <c r="C11523" s="3" t="s">
        <v>32303</v>
      </c>
      <c r="D11523" s="12" t="s">
        <v>38131</v>
      </c>
      <c r="E11523" s="6" t="str">
        <f t="shared" si="600"/>
        <v>module=jempl</v>
      </c>
      <c r="F11523" s="6" t="str">
        <f t="shared" si="601"/>
        <v>module=kempl</v>
      </c>
    </row>
    <row r="11524" spans="1:6" ht="30" customHeight="1">
      <c r="A11524" s="3" t="s">
        <v>2</v>
      </c>
      <c r="B11524" s="3" t="s">
        <v>26500</v>
      </c>
      <c r="C11524" s="3" t="s">
        <v>32304</v>
      </c>
      <c r="D11524" s="12" t="s">
        <v>38132</v>
      </c>
      <c r="E11524" s="6" t="str">
        <f t="shared" si="600"/>
        <v>module=jempl</v>
      </c>
      <c r="F11524" s="6" t="str">
        <f t="shared" si="601"/>
        <v>module=kempl</v>
      </c>
    </row>
    <row r="11525" spans="1:6" ht="30" customHeight="1">
      <c r="A11525" s="3" t="s">
        <v>2</v>
      </c>
      <c r="B11525" s="3" t="s">
        <v>26501</v>
      </c>
      <c r="C11525" s="3" t="s">
        <v>32305</v>
      </c>
      <c r="D11525" s="12" t="s">
        <v>38133</v>
      </c>
      <c r="E11525" s="6" t="str">
        <f t="shared" si="600"/>
        <v>module=jempl</v>
      </c>
      <c r="F11525" s="6" t="str">
        <f t="shared" si="601"/>
        <v>module=kempl</v>
      </c>
    </row>
    <row r="11526" spans="1:6" ht="30" customHeight="1">
      <c r="A11526" s="3" t="s">
        <v>2</v>
      </c>
      <c r="B11526" s="3" t="s">
        <v>26502</v>
      </c>
      <c r="C11526" s="3" t="s">
        <v>32306</v>
      </c>
      <c r="D11526" s="12" t="s">
        <v>38134</v>
      </c>
      <c r="E11526" s="6" t="str">
        <f t="shared" si="600"/>
        <v>module=jempl</v>
      </c>
      <c r="F11526" s="6" t="str">
        <f t="shared" si="601"/>
        <v>module=kempl</v>
      </c>
    </row>
    <row r="11527" spans="1:6" ht="30" customHeight="1">
      <c r="A11527" s="3" t="s">
        <v>2</v>
      </c>
      <c r="B11527" s="3" t="s">
        <v>26503</v>
      </c>
      <c r="C11527" s="3" t="s">
        <v>32307</v>
      </c>
      <c r="D11527" s="12" t="s">
        <v>38135</v>
      </c>
      <c r="E11527" s="6" t="str">
        <f t="shared" si="600"/>
        <v>module=jempl</v>
      </c>
      <c r="F11527" s="6" t="str">
        <f t="shared" si="601"/>
        <v>module=kempl</v>
      </c>
    </row>
    <row r="11528" spans="1:6" ht="30" customHeight="1">
      <c r="A11528" s="3" t="s">
        <v>2</v>
      </c>
      <c r="B11528" s="3" t="s">
        <v>26504</v>
      </c>
      <c r="C11528" s="3" t="s">
        <v>32308</v>
      </c>
      <c r="D11528" s="12" t="s">
        <v>38136</v>
      </c>
      <c r="E11528" s="6" t="str">
        <f t="shared" si="600"/>
        <v>module=jempl</v>
      </c>
      <c r="F11528" s="6" t="str">
        <f t="shared" si="601"/>
        <v>module=kempl</v>
      </c>
    </row>
    <row r="11529" spans="1:6" ht="30" customHeight="1">
      <c r="A11529" s="3" t="s">
        <v>2</v>
      </c>
      <c r="B11529" s="3" t="s">
        <v>26505</v>
      </c>
      <c r="C11529" s="3" t="s">
        <v>32309</v>
      </c>
      <c r="D11529" s="12" t="s">
        <v>38137</v>
      </c>
      <c r="E11529" s="6" t="str">
        <f t="shared" si="600"/>
        <v>module=jempl</v>
      </c>
      <c r="F11529" s="6" t="str">
        <f t="shared" si="601"/>
        <v>module=kempl</v>
      </c>
    </row>
    <row r="11530" spans="1:6" ht="30" customHeight="1">
      <c r="A11530" s="3" t="s">
        <v>2</v>
      </c>
      <c r="B11530" s="3" t="s">
        <v>26506</v>
      </c>
      <c r="C11530" s="3" t="s">
        <v>32310</v>
      </c>
      <c r="D11530" s="12" t="s">
        <v>38138</v>
      </c>
      <c r="E11530" s="6" t="str">
        <f t="shared" si="600"/>
        <v>module=jempl</v>
      </c>
      <c r="F11530" s="6" t="str">
        <f t="shared" si="601"/>
        <v>module=kempl</v>
      </c>
    </row>
    <row r="11531" spans="1:6" ht="30" customHeight="1">
      <c r="A11531" s="3" t="s">
        <v>2</v>
      </c>
      <c r="B11531" s="3" t="s">
        <v>26507</v>
      </c>
      <c r="C11531" s="3" t="s">
        <v>32311</v>
      </c>
      <c r="D11531" s="12" t="s">
        <v>38139</v>
      </c>
      <c r="E11531" s="6" t="str">
        <f t="shared" si="600"/>
        <v>module=jempl</v>
      </c>
      <c r="F11531" s="6" t="str">
        <f t="shared" si="601"/>
        <v>module=kempl</v>
      </c>
    </row>
    <row r="11532" spans="1:6" ht="30" customHeight="1">
      <c r="A11532" s="3" t="s">
        <v>2</v>
      </c>
      <c r="B11532" s="3" t="s">
        <v>26508</v>
      </c>
      <c r="C11532" s="3" t="s">
        <v>32312</v>
      </c>
      <c r="D11532" s="12" t="s">
        <v>38140</v>
      </c>
      <c r="E11532" s="6" t="str">
        <f t="shared" si="600"/>
        <v>module=jempl</v>
      </c>
      <c r="F11532" s="6" t="str">
        <f t="shared" si="601"/>
        <v>module=kempl</v>
      </c>
    </row>
    <row r="11533" spans="1:6" ht="30" customHeight="1">
      <c r="A11533" s="3" t="s">
        <v>2</v>
      </c>
      <c r="B11533" s="3" t="s">
        <v>26509</v>
      </c>
      <c r="C11533" s="3" t="s">
        <v>32313</v>
      </c>
      <c r="D11533" s="12" t="s">
        <v>38141</v>
      </c>
      <c r="E11533" s="6" t="str">
        <f t="shared" si="600"/>
        <v>module=jempl</v>
      </c>
      <c r="F11533" s="6" t="str">
        <f t="shared" si="601"/>
        <v>module=kempl</v>
      </c>
    </row>
    <row r="11534" spans="1:6" ht="30" customHeight="1">
      <c r="A11534" s="3" t="s">
        <v>2</v>
      </c>
      <c r="B11534" s="3" t="s">
        <v>26510</v>
      </c>
      <c r="C11534" s="3" t="s">
        <v>32314</v>
      </c>
      <c r="D11534" s="12" t="s">
        <v>38142</v>
      </c>
      <c r="E11534" s="6" t="str">
        <f t="shared" si="600"/>
        <v>module=jempl</v>
      </c>
      <c r="F11534" s="6" t="str">
        <f t="shared" si="601"/>
        <v>module=kempl</v>
      </c>
    </row>
    <row r="11535" spans="1:6" ht="30" customHeight="1">
      <c r="A11535" s="3" t="s">
        <v>2</v>
      </c>
      <c r="B11535" s="3" t="s">
        <v>26511</v>
      </c>
      <c r="C11535" s="3" t="s">
        <v>32315</v>
      </c>
      <c r="D11535" s="12" t="s">
        <v>38143</v>
      </c>
      <c r="E11535" s="6" t="str">
        <f t="shared" si="600"/>
        <v>module=jempl</v>
      </c>
      <c r="F11535" s="6" t="str">
        <f t="shared" si="601"/>
        <v>module=kempl</v>
      </c>
    </row>
    <row r="11536" spans="1:6" ht="30" customHeight="1">
      <c r="A11536" s="3" t="s">
        <v>2</v>
      </c>
      <c r="B11536" s="3" t="s">
        <v>26512</v>
      </c>
      <c r="C11536" s="3" t="s">
        <v>32316</v>
      </c>
      <c r="D11536" s="12" t="s">
        <v>38144</v>
      </c>
      <c r="E11536" s="6" t="str">
        <f t="shared" si="600"/>
        <v>module=jempl</v>
      </c>
      <c r="F11536" s="6" t="str">
        <f t="shared" si="601"/>
        <v>module=kempl</v>
      </c>
    </row>
    <row r="11537" spans="1:6" ht="30" customHeight="1">
      <c r="A11537" s="3" t="s">
        <v>2</v>
      </c>
      <c r="B11537" s="3" t="s">
        <v>26513</v>
      </c>
      <c r="C11537" s="3" t="s">
        <v>32317</v>
      </c>
      <c r="D11537" s="12" t="s">
        <v>38145</v>
      </c>
      <c r="E11537" s="6" t="str">
        <f t="shared" si="600"/>
        <v>module=jempl</v>
      </c>
      <c r="F11537" s="6" t="str">
        <f t="shared" si="601"/>
        <v>module=kempl</v>
      </c>
    </row>
    <row r="11538" spans="1:6" ht="30" customHeight="1">
      <c r="A11538" s="3" t="s">
        <v>2</v>
      </c>
      <c r="B11538" s="3" t="s">
        <v>26514</v>
      </c>
      <c r="C11538" s="3" t="s">
        <v>32318</v>
      </c>
      <c r="D11538" s="12" t="s">
        <v>38146</v>
      </c>
      <c r="E11538" s="6" t="str">
        <f t="shared" si="600"/>
        <v>module=jempl</v>
      </c>
      <c r="F11538" s="6" t="str">
        <f t="shared" si="601"/>
        <v>module=kempl</v>
      </c>
    </row>
    <row r="11539" spans="1:6" ht="30" customHeight="1">
      <c r="A11539" s="3" t="s">
        <v>2</v>
      </c>
      <c r="B11539" s="3" t="s">
        <v>26515</v>
      </c>
      <c r="C11539" s="3" t="s">
        <v>32319</v>
      </c>
      <c r="D11539" s="12" t="s">
        <v>38147</v>
      </c>
      <c r="E11539" s="6" t="str">
        <f t="shared" si="600"/>
        <v>module=jempl</v>
      </c>
      <c r="F11539" s="6" t="str">
        <f t="shared" si="601"/>
        <v>module=kempl</v>
      </c>
    </row>
    <row r="11540" spans="1:6" ht="30" customHeight="1">
      <c r="A11540" s="3" t="s">
        <v>2</v>
      </c>
      <c r="B11540" s="3" t="s">
        <v>26516</v>
      </c>
      <c r="C11540" s="3" t="s">
        <v>32320</v>
      </c>
      <c r="D11540" s="12" t="s">
        <v>38148</v>
      </c>
      <c r="E11540" s="6" t="str">
        <f t="shared" si="600"/>
        <v>module=jempl</v>
      </c>
      <c r="F11540" s="6" t="str">
        <f t="shared" si="601"/>
        <v>module=kempl</v>
      </c>
    </row>
    <row r="11541" spans="1:6" ht="30" customHeight="1">
      <c r="A11541" s="3" t="s">
        <v>2</v>
      </c>
      <c r="B11541" s="3" t="s">
        <v>26517</v>
      </c>
      <c r="C11541" s="3" t="s">
        <v>32321</v>
      </c>
      <c r="D11541" s="12" t="s">
        <v>38149</v>
      </c>
      <c r="E11541" s="6" t="str">
        <f t="shared" si="600"/>
        <v>module=jempl</v>
      </c>
      <c r="F11541" s="6" t="str">
        <f t="shared" si="601"/>
        <v>module=kempl</v>
      </c>
    </row>
    <row r="11542" spans="1:6" ht="30" customHeight="1">
      <c r="A11542" s="3" t="s">
        <v>2</v>
      </c>
      <c r="B11542" s="3" t="s">
        <v>26518</v>
      </c>
      <c r="C11542" s="3" t="s">
        <v>32322</v>
      </c>
      <c r="D11542" s="12" t="s">
        <v>38150</v>
      </c>
      <c r="E11542" s="6" t="str">
        <f t="shared" si="600"/>
        <v>module=jempl</v>
      </c>
      <c r="F11542" s="6" t="str">
        <f t="shared" si="601"/>
        <v>module=kempl</v>
      </c>
    </row>
    <row r="11543" spans="1:6" ht="30" customHeight="1">
      <c r="A11543" s="3" t="s">
        <v>2</v>
      </c>
      <c r="B11543" s="3" t="s">
        <v>26519</v>
      </c>
      <c r="C11543" s="3" t="s">
        <v>32323</v>
      </c>
      <c r="D11543" s="12" t="s">
        <v>38151</v>
      </c>
      <c r="E11543" s="6" t="str">
        <f t="shared" si="600"/>
        <v>module=jempl</v>
      </c>
      <c r="F11543" s="6" t="str">
        <f t="shared" si="601"/>
        <v>module=kempl</v>
      </c>
    </row>
    <row r="11544" spans="1:6" ht="30" customHeight="1">
      <c r="A11544" s="3" t="s">
        <v>2</v>
      </c>
      <c r="B11544" s="3" t="s">
        <v>26520</v>
      </c>
      <c r="C11544" s="3" t="s">
        <v>32324</v>
      </c>
      <c r="D11544" s="12" t="s">
        <v>38152</v>
      </c>
      <c r="E11544" s="6" t="str">
        <f t="shared" si="600"/>
        <v>module=jempl</v>
      </c>
      <c r="F11544" s="6" t="str">
        <f t="shared" si="601"/>
        <v>module=kempl</v>
      </c>
    </row>
    <row r="11545" spans="1:6" ht="30" customHeight="1">
      <c r="A11545" s="3" t="s">
        <v>2</v>
      </c>
      <c r="B11545" s="3" t="s">
        <v>26521</v>
      </c>
      <c r="C11545" s="3" t="s">
        <v>32325</v>
      </c>
      <c r="D11545" s="12" t="s">
        <v>38153</v>
      </c>
      <c r="E11545" s="6" t="str">
        <f t="shared" si="600"/>
        <v>module=jempl</v>
      </c>
      <c r="F11545" s="6" t="str">
        <f t="shared" si="601"/>
        <v>module=kempl</v>
      </c>
    </row>
    <row r="11546" spans="1:6" ht="30" customHeight="1">
      <c r="A11546" s="3" t="s">
        <v>2</v>
      </c>
      <c r="B11546" s="3" t="s">
        <v>26522</v>
      </c>
      <c r="C11546" s="3" t="s">
        <v>32326</v>
      </c>
      <c r="D11546" s="12" t="s">
        <v>38154</v>
      </c>
      <c r="E11546" s="6" t="str">
        <f t="shared" si="600"/>
        <v>module=jempl</v>
      </c>
      <c r="F11546" s="6" t="str">
        <f t="shared" si="601"/>
        <v>module=kempl</v>
      </c>
    </row>
    <row r="11547" spans="1:6" ht="30" customHeight="1">
      <c r="A11547" s="3" t="s">
        <v>2</v>
      </c>
      <c r="B11547" s="3" t="s">
        <v>26523</v>
      </c>
      <c r="C11547" s="3" t="s">
        <v>32327</v>
      </c>
      <c r="D11547" s="12" t="s">
        <v>38155</v>
      </c>
      <c r="E11547" s="6" t="str">
        <f t="shared" si="600"/>
        <v>module=jempl</v>
      </c>
      <c r="F11547" s="6" t="str">
        <f t="shared" si="601"/>
        <v>module=kempl</v>
      </c>
    </row>
    <row r="11548" spans="1:6" ht="30" customHeight="1">
      <c r="A11548" s="3" t="s">
        <v>2</v>
      </c>
      <c r="B11548" s="3" t="s">
        <v>26524</v>
      </c>
      <c r="C11548" s="3" t="s">
        <v>32328</v>
      </c>
      <c r="D11548" s="12" t="s">
        <v>38156</v>
      </c>
      <c r="E11548" s="6" t="str">
        <f t="shared" si="600"/>
        <v>module=jempl</v>
      </c>
      <c r="F11548" s="6" t="str">
        <f t="shared" si="601"/>
        <v>module=kempl</v>
      </c>
    </row>
    <row r="11549" spans="1:6" ht="30" customHeight="1">
      <c r="A11549" s="3" t="s">
        <v>2</v>
      </c>
      <c r="B11549" s="3" t="s">
        <v>26525</v>
      </c>
      <c r="C11549" s="3" t="s">
        <v>32329</v>
      </c>
      <c r="D11549" s="12" t="s">
        <v>38157</v>
      </c>
      <c r="E11549" s="6" t="str">
        <f t="shared" si="600"/>
        <v>module=jempl</v>
      </c>
      <c r="F11549" s="6" t="str">
        <f t="shared" si="601"/>
        <v>module=kempl</v>
      </c>
    </row>
    <row r="11550" spans="1:6" ht="30" customHeight="1">
      <c r="A11550" s="3" t="s">
        <v>2</v>
      </c>
      <c r="B11550" s="3" t="s">
        <v>26526</v>
      </c>
      <c r="C11550" s="3" t="s">
        <v>32330</v>
      </c>
      <c r="D11550" s="12" t="s">
        <v>38158</v>
      </c>
      <c r="E11550" s="6" t="str">
        <f t="shared" si="600"/>
        <v>module=jempl</v>
      </c>
      <c r="F11550" s="6" t="str">
        <f t="shared" si="601"/>
        <v>module=kempl</v>
      </c>
    </row>
    <row r="11551" spans="1:6" ht="30" customHeight="1">
      <c r="A11551" s="3" t="s">
        <v>2</v>
      </c>
      <c r="B11551" s="3" t="s">
        <v>26527</v>
      </c>
      <c r="C11551" s="3" t="s">
        <v>32331</v>
      </c>
      <c r="D11551" s="12" t="s">
        <v>38159</v>
      </c>
      <c r="E11551" s="6" t="str">
        <f t="shared" ref="E11551:E11614" si="602">HYPERLINK("http://www.ssc.wisc.edu/wlsresearch/documentation/waves/?wave=capigrad&amp;module=jempl","module=jempl")</f>
        <v>module=jempl</v>
      </c>
      <c r="F11551" s="6" t="str">
        <f t="shared" ref="F11551:F11614" si="603">HYPERLINK("http://www.ssc.wisc.edu/wlsresearch/documentation/waves/?wave=capisib&amp;module=kempl","module=kempl")</f>
        <v>module=kempl</v>
      </c>
    </row>
    <row r="11552" spans="1:6" ht="30" customHeight="1">
      <c r="A11552" s="3" t="s">
        <v>2</v>
      </c>
      <c r="B11552" s="3" t="s">
        <v>26528</v>
      </c>
      <c r="C11552" s="3" t="s">
        <v>32332</v>
      </c>
      <c r="D11552" s="12" t="s">
        <v>38160</v>
      </c>
      <c r="E11552" s="6" t="str">
        <f t="shared" si="602"/>
        <v>module=jempl</v>
      </c>
      <c r="F11552" s="6" t="str">
        <f t="shared" si="603"/>
        <v>module=kempl</v>
      </c>
    </row>
    <row r="11553" spans="1:6" ht="30" customHeight="1">
      <c r="A11553" s="3" t="s">
        <v>2</v>
      </c>
      <c r="B11553" s="3" t="s">
        <v>26529</v>
      </c>
      <c r="C11553" s="3" t="s">
        <v>32333</v>
      </c>
      <c r="D11553" s="12" t="s">
        <v>38161</v>
      </c>
      <c r="E11553" s="6" t="str">
        <f t="shared" si="602"/>
        <v>module=jempl</v>
      </c>
      <c r="F11553" s="6" t="str">
        <f t="shared" si="603"/>
        <v>module=kempl</v>
      </c>
    </row>
    <row r="11554" spans="1:6" ht="30" customHeight="1">
      <c r="A11554" s="3" t="s">
        <v>2</v>
      </c>
      <c r="B11554" s="3" t="s">
        <v>26530</v>
      </c>
      <c r="C11554" s="3" t="s">
        <v>32334</v>
      </c>
      <c r="D11554" s="12" t="s">
        <v>38162</v>
      </c>
      <c r="E11554" s="6" t="str">
        <f t="shared" si="602"/>
        <v>module=jempl</v>
      </c>
      <c r="F11554" s="6" t="str">
        <f t="shared" si="603"/>
        <v>module=kempl</v>
      </c>
    </row>
    <row r="11555" spans="1:6" ht="30" customHeight="1">
      <c r="A11555" s="3" t="s">
        <v>2</v>
      </c>
      <c r="B11555" s="3" t="s">
        <v>26531</v>
      </c>
      <c r="C11555" s="3" t="s">
        <v>32335</v>
      </c>
      <c r="D11555" s="12" t="s">
        <v>38163</v>
      </c>
      <c r="E11555" s="6" t="str">
        <f t="shared" si="602"/>
        <v>module=jempl</v>
      </c>
      <c r="F11555" s="6" t="str">
        <f t="shared" si="603"/>
        <v>module=kempl</v>
      </c>
    </row>
    <row r="11556" spans="1:6" ht="30" customHeight="1">
      <c r="A11556" s="3" t="s">
        <v>2</v>
      </c>
      <c r="B11556" s="3" t="s">
        <v>26532</v>
      </c>
      <c r="C11556" s="3" t="s">
        <v>32336</v>
      </c>
      <c r="D11556" s="12" t="s">
        <v>38164</v>
      </c>
      <c r="E11556" s="6" t="str">
        <f t="shared" si="602"/>
        <v>module=jempl</v>
      </c>
      <c r="F11556" s="6" t="str">
        <f t="shared" si="603"/>
        <v>module=kempl</v>
      </c>
    </row>
    <row r="11557" spans="1:6" ht="30" customHeight="1">
      <c r="A11557" s="3" t="s">
        <v>2</v>
      </c>
      <c r="B11557" s="3" t="s">
        <v>26533</v>
      </c>
      <c r="C11557" s="3" t="s">
        <v>32337</v>
      </c>
      <c r="D11557" s="12" t="s">
        <v>38165</v>
      </c>
      <c r="E11557" s="6" t="str">
        <f t="shared" si="602"/>
        <v>module=jempl</v>
      </c>
      <c r="F11557" s="6" t="str">
        <f t="shared" si="603"/>
        <v>module=kempl</v>
      </c>
    </row>
    <row r="11558" spans="1:6" ht="30" customHeight="1">
      <c r="A11558" s="3" t="s">
        <v>2</v>
      </c>
      <c r="B11558" s="3" t="s">
        <v>26534</v>
      </c>
      <c r="C11558" s="3" t="s">
        <v>32338</v>
      </c>
      <c r="D11558" s="12" t="s">
        <v>38166</v>
      </c>
      <c r="E11558" s="6" t="str">
        <f t="shared" si="602"/>
        <v>module=jempl</v>
      </c>
      <c r="F11558" s="6" t="str">
        <f t="shared" si="603"/>
        <v>module=kempl</v>
      </c>
    </row>
    <row r="11559" spans="1:6" ht="30" customHeight="1">
      <c r="A11559" s="3" t="s">
        <v>2</v>
      </c>
      <c r="B11559" s="3" t="s">
        <v>26535</v>
      </c>
      <c r="C11559" s="3" t="s">
        <v>32339</v>
      </c>
      <c r="D11559" s="12" t="s">
        <v>38167</v>
      </c>
      <c r="E11559" s="6" t="str">
        <f t="shared" si="602"/>
        <v>module=jempl</v>
      </c>
      <c r="F11559" s="6" t="str">
        <f t="shared" si="603"/>
        <v>module=kempl</v>
      </c>
    </row>
    <row r="11560" spans="1:6" ht="30" customHeight="1">
      <c r="A11560" s="3" t="s">
        <v>2</v>
      </c>
      <c r="B11560" s="3" t="s">
        <v>26536</v>
      </c>
      <c r="C11560" s="3" t="s">
        <v>32340</v>
      </c>
      <c r="D11560" s="12" t="s">
        <v>38168</v>
      </c>
      <c r="E11560" s="6" t="str">
        <f t="shared" si="602"/>
        <v>module=jempl</v>
      </c>
      <c r="F11560" s="6" t="str">
        <f t="shared" si="603"/>
        <v>module=kempl</v>
      </c>
    </row>
    <row r="11561" spans="1:6" ht="30" customHeight="1">
      <c r="A11561" s="3" t="s">
        <v>2</v>
      </c>
      <c r="B11561" s="3" t="s">
        <v>26537</v>
      </c>
      <c r="C11561" s="3" t="s">
        <v>32341</v>
      </c>
      <c r="D11561" s="12" t="s">
        <v>38169</v>
      </c>
      <c r="E11561" s="6" t="str">
        <f t="shared" si="602"/>
        <v>module=jempl</v>
      </c>
      <c r="F11561" s="6" t="str">
        <f t="shared" si="603"/>
        <v>module=kempl</v>
      </c>
    </row>
    <row r="11562" spans="1:6" ht="30" customHeight="1">
      <c r="A11562" s="3" t="s">
        <v>2</v>
      </c>
      <c r="B11562" s="3" t="s">
        <v>26538</v>
      </c>
      <c r="C11562" s="3" t="s">
        <v>32342</v>
      </c>
      <c r="D11562" s="12" t="s">
        <v>38170</v>
      </c>
      <c r="E11562" s="6" t="str">
        <f t="shared" si="602"/>
        <v>module=jempl</v>
      </c>
      <c r="F11562" s="6" t="str">
        <f t="shared" si="603"/>
        <v>module=kempl</v>
      </c>
    </row>
    <row r="11563" spans="1:6" ht="30" customHeight="1">
      <c r="A11563" s="3" t="s">
        <v>2</v>
      </c>
      <c r="B11563" s="3" t="s">
        <v>26539</v>
      </c>
      <c r="C11563" s="3" t="s">
        <v>32343</v>
      </c>
      <c r="D11563" s="12" t="s">
        <v>38171</v>
      </c>
      <c r="E11563" s="6" t="str">
        <f t="shared" si="602"/>
        <v>module=jempl</v>
      </c>
      <c r="F11563" s="6" t="str">
        <f t="shared" si="603"/>
        <v>module=kempl</v>
      </c>
    </row>
    <row r="11564" spans="1:6" ht="30" customHeight="1">
      <c r="A11564" s="3" t="s">
        <v>2</v>
      </c>
      <c r="B11564" s="3" t="s">
        <v>26540</v>
      </c>
      <c r="C11564" s="3" t="s">
        <v>32344</v>
      </c>
      <c r="D11564" s="12" t="s">
        <v>38172</v>
      </c>
      <c r="E11564" s="6" t="str">
        <f t="shared" si="602"/>
        <v>module=jempl</v>
      </c>
      <c r="F11564" s="6" t="str">
        <f t="shared" si="603"/>
        <v>module=kempl</v>
      </c>
    </row>
    <row r="11565" spans="1:6" ht="30" customHeight="1">
      <c r="A11565" s="3" t="s">
        <v>2</v>
      </c>
      <c r="B11565" s="3" t="s">
        <v>26541</v>
      </c>
      <c r="C11565" s="3" t="s">
        <v>32345</v>
      </c>
      <c r="D11565" s="12" t="s">
        <v>38173</v>
      </c>
      <c r="E11565" s="6" t="str">
        <f t="shared" si="602"/>
        <v>module=jempl</v>
      </c>
      <c r="F11565" s="6" t="str">
        <f t="shared" si="603"/>
        <v>module=kempl</v>
      </c>
    </row>
    <row r="11566" spans="1:6" ht="30" customHeight="1">
      <c r="A11566" s="3" t="s">
        <v>2</v>
      </c>
      <c r="B11566" s="3" t="s">
        <v>26542</v>
      </c>
      <c r="C11566" s="3" t="s">
        <v>32346</v>
      </c>
      <c r="D11566" s="12" t="s">
        <v>38174</v>
      </c>
      <c r="E11566" s="6" t="str">
        <f t="shared" si="602"/>
        <v>module=jempl</v>
      </c>
      <c r="F11566" s="6" t="str">
        <f t="shared" si="603"/>
        <v>module=kempl</v>
      </c>
    </row>
    <row r="11567" spans="1:6" ht="30" customHeight="1">
      <c r="A11567" s="3" t="s">
        <v>2</v>
      </c>
      <c r="B11567" s="3" t="s">
        <v>26543</v>
      </c>
      <c r="C11567" s="3" t="s">
        <v>32347</v>
      </c>
      <c r="D11567" s="12" t="s">
        <v>38175</v>
      </c>
      <c r="E11567" s="6" t="str">
        <f t="shared" si="602"/>
        <v>module=jempl</v>
      </c>
      <c r="F11567" s="6" t="str">
        <f t="shared" si="603"/>
        <v>module=kempl</v>
      </c>
    </row>
    <row r="11568" spans="1:6" ht="30" customHeight="1">
      <c r="A11568" s="3" t="s">
        <v>2</v>
      </c>
      <c r="B11568" s="3" t="s">
        <v>26544</v>
      </c>
      <c r="C11568" s="3" t="s">
        <v>32348</v>
      </c>
      <c r="D11568" s="12" t="s">
        <v>38176</v>
      </c>
      <c r="E11568" s="6" t="str">
        <f t="shared" si="602"/>
        <v>module=jempl</v>
      </c>
      <c r="F11568" s="6" t="str">
        <f t="shared" si="603"/>
        <v>module=kempl</v>
      </c>
    </row>
    <row r="11569" spans="1:6" ht="30" customHeight="1">
      <c r="A11569" s="3" t="s">
        <v>2</v>
      </c>
      <c r="B11569" s="3" t="s">
        <v>26545</v>
      </c>
      <c r="C11569" s="3" t="s">
        <v>32349</v>
      </c>
      <c r="D11569" s="12" t="s">
        <v>38177</v>
      </c>
      <c r="E11569" s="6" t="str">
        <f t="shared" si="602"/>
        <v>module=jempl</v>
      </c>
      <c r="F11569" s="6" t="str">
        <f t="shared" si="603"/>
        <v>module=kempl</v>
      </c>
    </row>
    <row r="11570" spans="1:6" ht="30" customHeight="1">
      <c r="A11570" s="3" t="s">
        <v>2</v>
      </c>
      <c r="B11570" s="3" t="s">
        <v>26546</v>
      </c>
      <c r="C11570" s="3" t="s">
        <v>32350</v>
      </c>
      <c r="D11570" s="12" t="s">
        <v>38178</v>
      </c>
      <c r="E11570" s="6" t="str">
        <f t="shared" si="602"/>
        <v>module=jempl</v>
      </c>
      <c r="F11570" s="6" t="str">
        <f t="shared" si="603"/>
        <v>module=kempl</v>
      </c>
    </row>
    <row r="11571" spans="1:6" ht="30" customHeight="1">
      <c r="A11571" s="3" t="s">
        <v>2</v>
      </c>
      <c r="B11571" s="3" t="s">
        <v>26547</v>
      </c>
      <c r="C11571" s="3" t="s">
        <v>32351</v>
      </c>
      <c r="D11571" s="12" t="s">
        <v>38179</v>
      </c>
      <c r="E11571" s="6" t="str">
        <f t="shared" si="602"/>
        <v>module=jempl</v>
      </c>
      <c r="F11571" s="6" t="str">
        <f t="shared" si="603"/>
        <v>module=kempl</v>
      </c>
    </row>
    <row r="11572" spans="1:6" ht="30" customHeight="1">
      <c r="A11572" s="3" t="s">
        <v>2</v>
      </c>
      <c r="B11572" s="3" t="s">
        <v>26548</v>
      </c>
      <c r="C11572" s="3" t="s">
        <v>32352</v>
      </c>
      <c r="D11572" s="12" t="s">
        <v>38180</v>
      </c>
      <c r="E11572" s="6" t="str">
        <f t="shared" si="602"/>
        <v>module=jempl</v>
      </c>
      <c r="F11572" s="6" t="str">
        <f t="shared" si="603"/>
        <v>module=kempl</v>
      </c>
    </row>
    <row r="11573" spans="1:6" ht="30" customHeight="1">
      <c r="A11573" s="3" t="s">
        <v>2</v>
      </c>
      <c r="B11573" s="3" t="s">
        <v>26549</v>
      </c>
      <c r="C11573" s="3" t="s">
        <v>32353</v>
      </c>
      <c r="D11573" s="12" t="s">
        <v>38181</v>
      </c>
      <c r="E11573" s="6" t="str">
        <f t="shared" si="602"/>
        <v>module=jempl</v>
      </c>
      <c r="F11573" s="6" t="str">
        <f t="shared" si="603"/>
        <v>module=kempl</v>
      </c>
    </row>
    <row r="11574" spans="1:6" ht="30" customHeight="1">
      <c r="A11574" s="3" t="s">
        <v>2</v>
      </c>
      <c r="B11574" s="3" t="s">
        <v>26550</v>
      </c>
      <c r="C11574" s="3" t="s">
        <v>32354</v>
      </c>
      <c r="D11574" s="12" t="s">
        <v>38182</v>
      </c>
      <c r="E11574" s="6" t="str">
        <f t="shared" si="602"/>
        <v>module=jempl</v>
      </c>
      <c r="F11574" s="6" t="str">
        <f t="shared" si="603"/>
        <v>module=kempl</v>
      </c>
    </row>
    <row r="11575" spans="1:6" ht="30" customHeight="1">
      <c r="A11575" s="3" t="s">
        <v>2</v>
      </c>
      <c r="B11575" s="3" t="s">
        <v>26551</v>
      </c>
      <c r="C11575" s="3" t="s">
        <v>32355</v>
      </c>
      <c r="D11575" s="12" t="s">
        <v>38183</v>
      </c>
      <c r="E11575" s="6" t="str">
        <f t="shared" si="602"/>
        <v>module=jempl</v>
      </c>
      <c r="F11575" s="6" t="str">
        <f t="shared" si="603"/>
        <v>module=kempl</v>
      </c>
    </row>
    <row r="11576" spans="1:6" ht="30" customHeight="1">
      <c r="A11576" s="3" t="s">
        <v>2</v>
      </c>
      <c r="B11576" s="3" t="s">
        <v>26552</v>
      </c>
      <c r="C11576" s="3" t="s">
        <v>32356</v>
      </c>
      <c r="D11576" s="12" t="s">
        <v>38184</v>
      </c>
      <c r="E11576" s="6" t="str">
        <f t="shared" si="602"/>
        <v>module=jempl</v>
      </c>
      <c r="F11576" s="6" t="str">
        <f t="shared" si="603"/>
        <v>module=kempl</v>
      </c>
    </row>
    <row r="11577" spans="1:6" ht="30" customHeight="1">
      <c r="A11577" s="3" t="s">
        <v>2</v>
      </c>
      <c r="B11577" s="3" t="s">
        <v>26553</v>
      </c>
      <c r="C11577" s="3" t="s">
        <v>32357</v>
      </c>
      <c r="D11577" s="12" t="s">
        <v>38185</v>
      </c>
      <c r="E11577" s="6" t="str">
        <f t="shared" si="602"/>
        <v>module=jempl</v>
      </c>
      <c r="F11577" s="6" t="str">
        <f t="shared" si="603"/>
        <v>module=kempl</v>
      </c>
    </row>
    <row r="11578" spans="1:6" ht="30" customHeight="1">
      <c r="A11578" s="3" t="s">
        <v>2</v>
      </c>
      <c r="B11578" s="3" t="s">
        <v>26554</v>
      </c>
      <c r="C11578" s="3" t="s">
        <v>32358</v>
      </c>
      <c r="D11578" s="12" t="s">
        <v>38186</v>
      </c>
      <c r="E11578" s="6" t="str">
        <f t="shared" si="602"/>
        <v>module=jempl</v>
      </c>
      <c r="F11578" s="6" t="str">
        <f t="shared" si="603"/>
        <v>module=kempl</v>
      </c>
    </row>
    <row r="11579" spans="1:6" ht="30" customHeight="1">
      <c r="A11579" s="3" t="s">
        <v>2</v>
      </c>
      <c r="B11579" s="3" t="s">
        <v>26555</v>
      </c>
      <c r="C11579" s="3" t="s">
        <v>32359</v>
      </c>
      <c r="D11579" s="12" t="s">
        <v>38187</v>
      </c>
      <c r="E11579" s="6" t="str">
        <f t="shared" si="602"/>
        <v>module=jempl</v>
      </c>
      <c r="F11579" s="6" t="str">
        <f t="shared" si="603"/>
        <v>module=kempl</v>
      </c>
    </row>
    <row r="11580" spans="1:6" ht="30" customHeight="1">
      <c r="A11580" s="3" t="s">
        <v>2</v>
      </c>
      <c r="B11580" s="3" t="s">
        <v>26556</v>
      </c>
      <c r="C11580" s="3" t="s">
        <v>32360</v>
      </c>
      <c r="D11580" s="12" t="s">
        <v>38188</v>
      </c>
      <c r="E11580" s="6" t="str">
        <f t="shared" si="602"/>
        <v>module=jempl</v>
      </c>
      <c r="F11580" s="6" t="str">
        <f t="shared" si="603"/>
        <v>module=kempl</v>
      </c>
    </row>
    <row r="11581" spans="1:6" ht="30" customHeight="1">
      <c r="A11581" s="3" t="s">
        <v>2</v>
      </c>
      <c r="B11581" s="3" t="s">
        <v>26557</v>
      </c>
      <c r="C11581" s="3" t="s">
        <v>32361</v>
      </c>
      <c r="D11581" s="12" t="s">
        <v>38189</v>
      </c>
      <c r="E11581" s="6" t="str">
        <f t="shared" si="602"/>
        <v>module=jempl</v>
      </c>
      <c r="F11581" s="6" t="str">
        <f t="shared" si="603"/>
        <v>module=kempl</v>
      </c>
    </row>
    <row r="11582" spans="1:6" ht="30" customHeight="1">
      <c r="A11582" s="3" t="s">
        <v>2</v>
      </c>
      <c r="B11582" s="3" t="s">
        <v>26558</v>
      </c>
      <c r="C11582" s="3" t="s">
        <v>32362</v>
      </c>
      <c r="D11582" s="12" t="s">
        <v>38190</v>
      </c>
      <c r="E11582" s="6" t="str">
        <f t="shared" si="602"/>
        <v>module=jempl</v>
      </c>
      <c r="F11582" s="6" t="str">
        <f t="shared" si="603"/>
        <v>module=kempl</v>
      </c>
    </row>
    <row r="11583" spans="1:6" ht="30" customHeight="1">
      <c r="A11583" s="3" t="s">
        <v>2</v>
      </c>
      <c r="B11583" s="3" t="s">
        <v>26559</v>
      </c>
      <c r="C11583" s="3" t="s">
        <v>32363</v>
      </c>
      <c r="D11583" s="12" t="s">
        <v>38191</v>
      </c>
      <c r="E11583" s="6" t="str">
        <f t="shared" si="602"/>
        <v>module=jempl</v>
      </c>
      <c r="F11583" s="6" t="str">
        <f t="shared" si="603"/>
        <v>module=kempl</v>
      </c>
    </row>
    <row r="11584" spans="1:6" ht="30" customHeight="1">
      <c r="A11584" s="3" t="s">
        <v>2</v>
      </c>
      <c r="B11584" s="3" t="s">
        <v>26560</v>
      </c>
      <c r="C11584" s="3" t="s">
        <v>32364</v>
      </c>
      <c r="D11584" s="12" t="s">
        <v>38192</v>
      </c>
      <c r="E11584" s="6" t="str">
        <f t="shared" si="602"/>
        <v>module=jempl</v>
      </c>
      <c r="F11584" s="6" t="str">
        <f t="shared" si="603"/>
        <v>module=kempl</v>
      </c>
    </row>
    <row r="11585" spans="1:6" ht="30" customHeight="1">
      <c r="A11585" s="3" t="s">
        <v>2</v>
      </c>
      <c r="B11585" s="3" t="s">
        <v>26561</v>
      </c>
      <c r="C11585" s="3" t="s">
        <v>32365</v>
      </c>
      <c r="D11585" s="12" t="s">
        <v>38193</v>
      </c>
      <c r="E11585" s="6" t="str">
        <f t="shared" si="602"/>
        <v>module=jempl</v>
      </c>
      <c r="F11585" s="6" t="str">
        <f t="shared" si="603"/>
        <v>module=kempl</v>
      </c>
    </row>
    <row r="11586" spans="1:6" ht="30" customHeight="1">
      <c r="A11586" s="3" t="s">
        <v>2</v>
      </c>
      <c r="B11586" s="3" t="s">
        <v>26562</v>
      </c>
      <c r="C11586" s="3" t="s">
        <v>32366</v>
      </c>
      <c r="D11586" s="12" t="s">
        <v>38194</v>
      </c>
      <c r="E11586" s="6" t="str">
        <f t="shared" si="602"/>
        <v>module=jempl</v>
      </c>
      <c r="F11586" s="6" t="str">
        <f t="shared" si="603"/>
        <v>module=kempl</v>
      </c>
    </row>
    <row r="11587" spans="1:6" ht="30" customHeight="1">
      <c r="A11587" s="3" t="s">
        <v>2</v>
      </c>
      <c r="B11587" s="3" t="s">
        <v>26563</v>
      </c>
      <c r="C11587" s="3" t="s">
        <v>32367</v>
      </c>
      <c r="D11587" s="12" t="s">
        <v>38195</v>
      </c>
      <c r="E11587" s="6" t="str">
        <f t="shared" si="602"/>
        <v>module=jempl</v>
      </c>
      <c r="F11587" s="6" t="str">
        <f t="shared" si="603"/>
        <v>module=kempl</v>
      </c>
    </row>
    <row r="11588" spans="1:6" ht="30" customHeight="1">
      <c r="A11588" s="3" t="s">
        <v>2</v>
      </c>
      <c r="B11588" s="3" t="s">
        <v>26564</v>
      </c>
      <c r="C11588" s="3" t="s">
        <v>32368</v>
      </c>
      <c r="D11588" s="12" t="s">
        <v>38196</v>
      </c>
      <c r="E11588" s="6" t="str">
        <f t="shared" si="602"/>
        <v>module=jempl</v>
      </c>
      <c r="F11588" s="6" t="str">
        <f t="shared" si="603"/>
        <v>module=kempl</v>
      </c>
    </row>
    <row r="11589" spans="1:6" ht="30" customHeight="1">
      <c r="A11589" s="3" t="s">
        <v>2</v>
      </c>
      <c r="B11589" s="3" t="s">
        <v>26565</v>
      </c>
      <c r="C11589" s="3" t="s">
        <v>32369</v>
      </c>
      <c r="D11589" s="12" t="s">
        <v>38197</v>
      </c>
      <c r="E11589" s="6" t="str">
        <f t="shared" si="602"/>
        <v>module=jempl</v>
      </c>
      <c r="F11589" s="6" t="str">
        <f t="shared" si="603"/>
        <v>module=kempl</v>
      </c>
    </row>
    <row r="11590" spans="1:6" ht="30" customHeight="1">
      <c r="A11590" s="3" t="s">
        <v>2</v>
      </c>
      <c r="B11590" s="3" t="s">
        <v>26566</v>
      </c>
      <c r="C11590" s="3" t="s">
        <v>32370</v>
      </c>
      <c r="D11590" s="12" t="s">
        <v>38198</v>
      </c>
      <c r="E11590" s="6" t="str">
        <f t="shared" si="602"/>
        <v>module=jempl</v>
      </c>
      <c r="F11590" s="6" t="str">
        <f t="shared" si="603"/>
        <v>module=kempl</v>
      </c>
    </row>
    <row r="11591" spans="1:6" ht="30" customHeight="1">
      <c r="A11591" s="3" t="s">
        <v>2</v>
      </c>
      <c r="B11591" s="3" t="s">
        <v>26567</v>
      </c>
      <c r="C11591" s="3" t="s">
        <v>32371</v>
      </c>
      <c r="D11591" s="12" t="s">
        <v>38199</v>
      </c>
      <c r="E11591" s="6" t="str">
        <f t="shared" si="602"/>
        <v>module=jempl</v>
      </c>
      <c r="F11591" s="6" t="str">
        <f t="shared" si="603"/>
        <v>module=kempl</v>
      </c>
    </row>
    <row r="11592" spans="1:6" ht="30" customHeight="1">
      <c r="A11592" s="3" t="s">
        <v>2</v>
      </c>
      <c r="B11592" s="3" t="s">
        <v>26568</v>
      </c>
      <c r="C11592" s="3" t="s">
        <v>32372</v>
      </c>
      <c r="D11592" s="12" t="s">
        <v>38200</v>
      </c>
      <c r="E11592" s="6" t="str">
        <f t="shared" si="602"/>
        <v>module=jempl</v>
      </c>
      <c r="F11592" s="6" t="str">
        <f t="shared" si="603"/>
        <v>module=kempl</v>
      </c>
    </row>
    <row r="11593" spans="1:6" ht="30" customHeight="1">
      <c r="A11593" s="3" t="s">
        <v>2</v>
      </c>
      <c r="B11593" s="3" t="s">
        <v>26569</v>
      </c>
      <c r="C11593" s="3" t="s">
        <v>32373</v>
      </c>
      <c r="D11593" s="12" t="s">
        <v>38201</v>
      </c>
      <c r="E11593" s="6" t="str">
        <f t="shared" si="602"/>
        <v>module=jempl</v>
      </c>
      <c r="F11593" s="6" t="str">
        <f t="shared" si="603"/>
        <v>module=kempl</v>
      </c>
    </row>
    <row r="11594" spans="1:6" ht="30" customHeight="1">
      <c r="A11594" s="3" t="s">
        <v>2</v>
      </c>
      <c r="B11594" s="3" t="s">
        <v>26570</v>
      </c>
      <c r="C11594" s="3" t="s">
        <v>32374</v>
      </c>
      <c r="D11594" s="12" t="s">
        <v>38202</v>
      </c>
      <c r="E11594" s="6" t="str">
        <f t="shared" si="602"/>
        <v>module=jempl</v>
      </c>
      <c r="F11594" s="6" t="str">
        <f t="shared" si="603"/>
        <v>module=kempl</v>
      </c>
    </row>
    <row r="11595" spans="1:6" ht="30" customHeight="1">
      <c r="A11595" s="3" t="s">
        <v>2</v>
      </c>
      <c r="B11595" s="3" t="s">
        <v>26571</v>
      </c>
      <c r="C11595" s="3" t="s">
        <v>32375</v>
      </c>
      <c r="D11595" s="12" t="s">
        <v>38203</v>
      </c>
      <c r="E11595" s="6" t="str">
        <f t="shared" si="602"/>
        <v>module=jempl</v>
      </c>
      <c r="F11595" s="6" t="str">
        <f t="shared" si="603"/>
        <v>module=kempl</v>
      </c>
    </row>
    <row r="11596" spans="1:6" ht="30" customHeight="1">
      <c r="A11596" s="3" t="s">
        <v>2</v>
      </c>
      <c r="B11596" s="3" t="s">
        <v>26572</v>
      </c>
      <c r="C11596" s="3" t="s">
        <v>32376</v>
      </c>
      <c r="D11596" s="12" t="s">
        <v>38204</v>
      </c>
      <c r="E11596" s="6" t="str">
        <f t="shared" si="602"/>
        <v>module=jempl</v>
      </c>
      <c r="F11596" s="6" t="str">
        <f t="shared" si="603"/>
        <v>module=kempl</v>
      </c>
    </row>
    <row r="11597" spans="1:6" ht="30" customHeight="1">
      <c r="A11597" s="3" t="s">
        <v>2</v>
      </c>
      <c r="B11597" s="3" t="s">
        <v>26573</v>
      </c>
      <c r="C11597" s="3" t="s">
        <v>32377</v>
      </c>
      <c r="D11597" s="12" t="s">
        <v>38205</v>
      </c>
      <c r="E11597" s="6" t="str">
        <f t="shared" si="602"/>
        <v>module=jempl</v>
      </c>
      <c r="F11597" s="6" t="str">
        <f t="shared" si="603"/>
        <v>module=kempl</v>
      </c>
    </row>
    <row r="11598" spans="1:6" ht="30" customHeight="1">
      <c r="A11598" s="3" t="s">
        <v>2</v>
      </c>
      <c r="B11598" s="3" t="s">
        <v>26574</v>
      </c>
      <c r="C11598" s="3" t="s">
        <v>32378</v>
      </c>
      <c r="D11598" s="12" t="s">
        <v>38206</v>
      </c>
      <c r="E11598" s="6" t="str">
        <f t="shared" si="602"/>
        <v>module=jempl</v>
      </c>
      <c r="F11598" s="6" t="str">
        <f t="shared" si="603"/>
        <v>module=kempl</v>
      </c>
    </row>
    <row r="11599" spans="1:6" ht="30" customHeight="1">
      <c r="A11599" s="3" t="s">
        <v>2</v>
      </c>
      <c r="B11599" s="3" t="s">
        <v>26575</v>
      </c>
      <c r="C11599" s="3" t="s">
        <v>32379</v>
      </c>
      <c r="D11599" s="12" t="s">
        <v>38207</v>
      </c>
      <c r="E11599" s="6" t="str">
        <f t="shared" si="602"/>
        <v>module=jempl</v>
      </c>
      <c r="F11599" s="6" t="str">
        <f t="shared" si="603"/>
        <v>module=kempl</v>
      </c>
    </row>
    <row r="11600" spans="1:6" ht="30" customHeight="1">
      <c r="A11600" s="3" t="s">
        <v>2</v>
      </c>
      <c r="B11600" s="3" t="s">
        <v>26576</v>
      </c>
      <c r="C11600" s="3" t="s">
        <v>32380</v>
      </c>
      <c r="D11600" s="12" t="s">
        <v>38208</v>
      </c>
      <c r="E11600" s="6" t="str">
        <f t="shared" si="602"/>
        <v>module=jempl</v>
      </c>
      <c r="F11600" s="6" t="str">
        <f t="shared" si="603"/>
        <v>module=kempl</v>
      </c>
    </row>
    <row r="11601" spans="1:6" ht="30" customHeight="1">
      <c r="A11601" s="3" t="s">
        <v>2</v>
      </c>
      <c r="B11601" s="3" t="s">
        <v>26577</v>
      </c>
      <c r="C11601" s="3" t="s">
        <v>32381</v>
      </c>
      <c r="D11601" s="12" t="s">
        <v>38209</v>
      </c>
      <c r="E11601" s="6" t="str">
        <f t="shared" si="602"/>
        <v>module=jempl</v>
      </c>
      <c r="F11601" s="6" t="str">
        <f t="shared" si="603"/>
        <v>module=kempl</v>
      </c>
    </row>
    <row r="11602" spans="1:6" ht="30" customHeight="1">
      <c r="A11602" s="3" t="s">
        <v>2</v>
      </c>
      <c r="B11602" s="3" t="s">
        <v>26578</v>
      </c>
      <c r="C11602" s="3" t="s">
        <v>32382</v>
      </c>
      <c r="D11602" s="12" t="s">
        <v>38210</v>
      </c>
      <c r="E11602" s="6" t="str">
        <f t="shared" si="602"/>
        <v>module=jempl</v>
      </c>
      <c r="F11602" s="6" t="str">
        <f t="shared" si="603"/>
        <v>module=kempl</v>
      </c>
    </row>
    <row r="11603" spans="1:6" ht="30" customHeight="1">
      <c r="A11603" s="3" t="s">
        <v>2</v>
      </c>
      <c r="B11603" s="3" t="s">
        <v>26579</v>
      </c>
      <c r="C11603" s="3" t="s">
        <v>32383</v>
      </c>
      <c r="D11603" s="12" t="s">
        <v>38211</v>
      </c>
      <c r="E11603" s="6" t="str">
        <f t="shared" si="602"/>
        <v>module=jempl</v>
      </c>
      <c r="F11603" s="6" t="str">
        <f t="shared" si="603"/>
        <v>module=kempl</v>
      </c>
    </row>
    <row r="11604" spans="1:6" ht="30" customHeight="1">
      <c r="A11604" s="3" t="s">
        <v>2</v>
      </c>
      <c r="B11604" s="3" t="s">
        <v>26580</v>
      </c>
      <c r="C11604" s="3" t="s">
        <v>32384</v>
      </c>
      <c r="D11604" s="12" t="s">
        <v>38212</v>
      </c>
      <c r="E11604" s="6" t="str">
        <f t="shared" si="602"/>
        <v>module=jempl</v>
      </c>
      <c r="F11604" s="6" t="str">
        <f t="shared" si="603"/>
        <v>module=kempl</v>
      </c>
    </row>
    <row r="11605" spans="1:6" ht="30" customHeight="1">
      <c r="A11605" s="3" t="s">
        <v>2</v>
      </c>
      <c r="B11605" s="3" t="s">
        <v>26581</v>
      </c>
      <c r="C11605" s="3" t="s">
        <v>32385</v>
      </c>
      <c r="D11605" s="12" t="s">
        <v>38213</v>
      </c>
      <c r="E11605" s="6" t="str">
        <f t="shared" si="602"/>
        <v>module=jempl</v>
      </c>
      <c r="F11605" s="6" t="str">
        <f t="shared" si="603"/>
        <v>module=kempl</v>
      </c>
    </row>
    <row r="11606" spans="1:6" ht="30" customHeight="1">
      <c r="A11606" s="3" t="s">
        <v>2</v>
      </c>
      <c r="B11606" s="3" t="s">
        <v>26582</v>
      </c>
      <c r="C11606" s="3" t="s">
        <v>32386</v>
      </c>
      <c r="D11606" s="12" t="s">
        <v>38214</v>
      </c>
      <c r="E11606" s="6" t="str">
        <f t="shared" si="602"/>
        <v>module=jempl</v>
      </c>
      <c r="F11606" s="6" t="str">
        <f t="shared" si="603"/>
        <v>module=kempl</v>
      </c>
    </row>
    <row r="11607" spans="1:6" ht="30" customHeight="1">
      <c r="A11607" s="3" t="s">
        <v>2</v>
      </c>
      <c r="B11607" s="3" t="s">
        <v>26583</v>
      </c>
      <c r="C11607" s="3" t="s">
        <v>32387</v>
      </c>
      <c r="D11607" s="12" t="s">
        <v>38215</v>
      </c>
      <c r="E11607" s="6" t="str">
        <f t="shared" si="602"/>
        <v>module=jempl</v>
      </c>
      <c r="F11607" s="6" t="str">
        <f t="shared" si="603"/>
        <v>module=kempl</v>
      </c>
    </row>
    <row r="11608" spans="1:6" ht="30" customHeight="1">
      <c r="A11608" s="3" t="s">
        <v>2</v>
      </c>
      <c r="B11608" s="3" t="s">
        <v>26584</v>
      </c>
      <c r="C11608" s="3" t="s">
        <v>32388</v>
      </c>
      <c r="D11608" s="12" t="s">
        <v>38216</v>
      </c>
      <c r="E11608" s="6" t="str">
        <f t="shared" si="602"/>
        <v>module=jempl</v>
      </c>
      <c r="F11608" s="6" t="str">
        <f t="shared" si="603"/>
        <v>module=kempl</v>
      </c>
    </row>
    <row r="11609" spans="1:6" ht="30" customHeight="1">
      <c r="A11609" s="3" t="s">
        <v>2</v>
      </c>
      <c r="B11609" s="3" t="s">
        <v>26585</v>
      </c>
      <c r="C11609" s="3" t="s">
        <v>32389</v>
      </c>
      <c r="D11609" s="12" t="s">
        <v>38217</v>
      </c>
      <c r="E11609" s="6" t="str">
        <f t="shared" si="602"/>
        <v>module=jempl</v>
      </c>
      <c r="F11609" s="6" t="str">
        <f t="shared" si="603"/>
        <v>module=kempl</v>
      </c>
    </row>
    <row r="11610" spans="1:6" ht="30" customHeight="1">
      <c r="A11610" s="3" t="s">
        <v>2</v>
      </c>
      <c r="B11610" s="3" t="s">
        <v>26586</v>
      </c>
      <c r="C11610" s="3" t="s">
        <v>32390</v>
      </c>
      <c r="D11610" s="12" t="s">
        <v>38218</v>
      </c>
      <c r="E11610" s="6" t="str">
        <f t="shared" si="602"/>
        <v>module=jempl</v>
      </c>
      <c r="F11610" s="6" t="str">
        <f t="shared" si="603"/>
        <v>module=kempl</v>
      </c>
    </row>
    <row r="11611" spans="1:6" ht="30" customHeight="1">
      <c r="A11611" s="3" t="s">
        <v>2</v>
      </c>
      <c r="B11611" s="3" t="s">
        <v>26587</v>
      </c>
      <c r="C11611" s="3" t="s">
        <v>32391</v>
      </c>
      <c r="D11611" s="12" t="s">
        <v>38219</v>
      </c>
      <c r="E11611" s="6" t="str">
        <f t="shared" si="602"/>
        <v>module=jempl</v>
      </c>
      <c r="F11611" s="6" t="str">
        <f t="shared" si="603"/>
        <v>module=kempl</v>
      </c>
    </row>
    <row r="11612" spans="1:6" ht="30" customHeight="1">
      <c r="A11612" s="3" t="s">
        <v>2</v>
      </c>
      <c r="B11612" s="3" t="s">
        <v>26588</v>
      </c>
      <c r="C11612" s="3" t="s">
        <v>32392</v>
      </c>
      <c r="D11612" s="12" t="s">
        <v>38220</v>
      </c>
      <c r="E11612" s="6" t="str">
        <f t="shared" si="602"/>
        <v>module=jempl</v>
      </c>
      <c r="F11612" s="6" t="str">
        <f t="shared" si="603"/>
        <v>module=kempl</v>
      </c>
    </row>
    <row r="11613" spans="1:6" ht="30" customHeight="1">
      <c r="A11613" s="3" t="s">
        <v>2</v>
      </c>
      <c r="B11613" s="3" t="s">
        <v>26589</v>
      </c>
      <c r="C11613" s="3" t="s">
        <v>32393</v>
      </c>
      <c r="D11613" s="12" t="s">
        <v>38221</v>
      </c>
      <c r="E11613" s="6" t="str">
        <f t="shared" si="602"/>
        <v>module=jempl</v>
      </c>
      <c r="F11613" s="6" t="str">
        <f t="shared" si="603"/>
        <v>module=kempl</v>
      </c>
    </row>
    <row r="11614" spans="1:6" ht="30" customHeight="1">
      <c r="A11614" s="3" t="s">
        <v>2</v>
      </c>
      <c r="B11614" s="3" t="s">
        <v>26590</v>
      </c>
      <c r="C11614" s="3" t="s">
        <v>32394</v>
      </c>
      <c r="D11614" s="12" t="s">
        <v>38222</v>
      </c>
      <c r="E11614" s="6" t="str">
        <f t="shared" si="602"/>
        <v>module=jempl</v>
      </c>
      <c r="F11614" s="6" t="str">
        <f t="shared" si="603"/>
        <v>module=kempl</v>
      </c>
    </row>
    <row r="11615" spans="1:6" ht="30" customHeight="1">
      <c r="A11615" s="3" t="s">
        <v>2</v>
      </c>
      <c r="B11615" s="3" t="s">
        <v>26591</v>
      </c>
      <c r="C11615" s="3" t="s">
        <v>32395</v>
      </c>
      <c r="D11615" s="12" t="s">
        <v>38223</v>
      </c>
      <c r="E11615" s="6" t="str">
        <f t="shared" ref="E11615:E11678" si="604">HYPERLINK("http://www.ssc.wisc.edu/wlsresearch/documentation/waves/?wave=capigrad&amp;module=jempl","module=jempl")</f>
        <v>module=jempl</v>
      </c>
      <c r="F11615" s="6" t="str">
        <f t="shared" ref="F11615:F11678" si="605">HYPERLINK("http://www.ssc.wisc.edu/wlsresearch/documentation/waves/?wave=capisib&amp;module=kempl","module=kempl")</f>
        <v>module=kempl</v>
      </c>
    </row>
    <row r="11616" spans="1:6" ht="30" customHeight="1">
      <c r="A11616" s="3" t="s">
        <v>2</v>
      </c>
      <c r="B11616" s="3" t="s">
        <v>26592</v>
      </c>
      <c r="C11616" s="3" t="s">
        <v>32396</v>
      </c>
      <c r="D11616" s="12" t="s">
        <v>38224</v>
      </c>
      <c r="E11616" s="6" t="str">
        <f t="shared" si="604"/>
        <v>module=jempl</v>
      </c>
      <c r="F11616" s="6" t="str">
        <f t="shared" si="605"/>
        <v>module=kempl</v>
      </c>
    </row>
    <row r="11617" spans="1:6" ht="30" customHeight="1">
      <c r="A11617" s="3" t="s">
        <v>2</v>
      </c>
      <c r="B11617" s="3" t="s">
        <v>26593</v>
      </c>
      <c r="C11617" s="3" t="s">
        <v>32397</v>
      </c>
      <c r="D11617" s="12" t="s">
        <v>38225</v>
      </c>
      <c r="E11617" s="6" t="str">
        <f t="shared" si="604"/>
        <v>module=jempl</v>
      </c>
      <c r="F11617" s="6" t="str">
        <f t="shared" si="605"/>
        <v>module=kempl</v>
      </c>
    </row>
    <row r="11618" spans="1:6" ht="30" customHeight="1">
      <c r="A11618" s="3" t="s">
        <v>2</v>
      </c>
      <c r="B11618" s="3" t="s">
        <v>26594</v>
      </c>
      <c r="C11618" s="3" t="s">
        <v>32398</v>
      </c>
      <c r="D11618" s="12" t="s">
        <v>38226</v>
      </c>
      <c r="E11618" s="6" t="str">
        <f t="shared" si="604"/>
        <v>module=jempl</v>
      </c>
      <c r="F11618" s="6" t="str">
        <f t="shared" si="605"/>
        <v>module=kempl</v>
      </c>
    </row>
    <row r="11619" spans="1:6" ht="30" customHeight="1">
      <c r="A11619" s="3" t="s">
        <v>2</v>
      </c>
      <c r="B11619" s="3" t="s">
        <v>26595</v>
      </c>
      <c r="C11619" s="3" t="s">
        <v>32399</v>
      </c>
      <c r="D11619" s="12" t="s">
        <v>38227</v>
      </c>
      <c r="E11619" s="6" t="str">
        <f t="shared" si="604"/>
        <v>module=jempl</v>
      </c>
      <c r="F11619" s="6" t="str">
        <f t="shared" si="605"/>
        <v>module=kempl</v>
      </c>
    </row>
    <row r="11620" spans="1:6" ht="30" customHeight="1">
      <c r="A11620" s="3" t="s">
        <v>2</v>
      </c>
      <c r="B11620" s="3" t="s">
        <v>26596</v>
      </c>
      <c r="C11620" s="3" t="s">
        <v>32400</v>
      </c>
      <c r="D11620" s="12" t="s">
        <v>38228</v>
      </c>
      <c r="E11620" s="6" t="str">
        <f t="shared" si="604"/>
        <v>module=jempl</v>
      </c>
      <c r="F11620" s="6" t="str">
        <f t="shared" si="605"/>
        <v>module=kempl</v>
      </c>
    </row>
    <row r="11621" spans="1:6" ht="30" customHeight="1">
      <c r="A11621" s="3" t="s">
        <v>2</v>
      </c>
      <c r="B11621" s="3" t="s">
        <v>26597</v>
      </c>
      <c r="C11621" s="3" t="s">
        <v>32401</v>
      </c>
      <c r="D11621" s="12" t="s">
        <v>38229</v>
      </c>
      <c r="E11621" s="6" t="str">
        <f t="shared" si="604"/>
        <v>module=jempl</v>
      </c>
      <c r="F11621" s="6" t="str">
        <f t="shared" si="605"/>
        <v>module=kempl</v>
      </c>
    </row>
    <row r="11622" spans="1:6" ht="30" customHeight="1">
      <c r="A11622" s="3" t="s">
        <v>2</v>
      </c>
      <c r="B11622" s="3" t="s">
        <v>26598</v>
      </c>
      <c r="C11622" s="3" t="s">
        <v>32402</v>
      </c>
      <c r="D11622" s="12" t="s">
        <v>38230</v>
      </c>
      <c r="E11622" s="6" t="str">
        <f t="shared" si="604"/>
        <v>module=jempl</v>
      </c>
      <c r="F11622" s="6" t="str">
        <f t="shared" si="605"/>
        <v>module=kempl</v>
      </c>
    </row>
    <row r="11623" spans="1:6" ht="30" customHeight="1">
      <c r="A11623" s="3" t="s">
        <v>2</v>
      </c>
      <c r="B11623" s="3" t="s">
        <v>26599</v>
      </c>
      <c r="C11623" s="3" t="s">
        <v>32403</v>
      </c>
      <c r="D11623" s="12" t="s">
        <v>38231</v>
      </c>
      <c r="E11623" s="6" t="str">
        <f t="shared" si="604"/>
        <v>module=jempl</v>
      </c>
      <c r="F11623" s="6" t="str">
        <f t="shared" si="605"/>
        <v>module=kempl</v>
      </c>
    </row>
    <row r="11624" spans="1:6" ht="30" customHeight="1">
      <c r="A11624" s="3" t="s">
        <v>2</v>
      </c>
      <c r="B11624" s="3" t="s">
        <v>26600</v>
      </c>
      <c r="C11624" s="3" t="s">
        <v>32404</v>
      </c>
      <c r="D11624" s="12" t="s">
        <v>38232</v>
      </c>
      <c r="E11624" s="6" t="str">
        <f t="shared" si="604"/>
        <v>module=jempl</v>
      </c>
      <c r="F11624" s="6" t="str">
        <f t="shared" si="605"/>
        <v>module=kempl</v>
      </c>
    </row>
    <row r="11625" spans="1:6" ht="30" customHeight="1">
      <c r="A11625" s="3" t="s">
        <v>2</v>
      </c>
      <c r="B11625" s="3" t="s">
        <v>26601</v>
      </c>
      <c r="C11625" s="3" t="s">
        <v>32405</v>
      </c>
      <c r="D11625" s="12" t="s">
        <v>38233</v>
      </c>
      <c r="E11625" s="6" t="str">
        <f t="shared" si="604"/>
        <v>module=jempl</v>
      </c>
      <c r="F11625" s="6" t="str">
        <f t="shared" si="605"/>
        <v>module=kempl</v>
      </c>
    </row>
    <row r="11626" spans="1:6" ht="30" customHeight="1">
      <c r="A11626" s="3" t="s">
        <v>2</v>
      </c>
      <c r="B11626" s="3" t="s">
        <v>26602</v>
      </c>
      <c r="C11626" s="3" t="s">
        <v>32406</v>
      </c>
      <c r="D11626" s="12" t="s">
        <v>38234</v>
      </c>
      <c r="E11626" s="6" t="str">
        <f t="shared" si="604"/>
        <v>module=jempl</v>
      </c>
      <c r="F11626" s="6" t="str">
        <f t="shared" si="605"/>
        <v>module=kempl</v>
      </c>
    </row>
    <row r="11627" spans="1:6" ht="30" customHeight="1">
      <c r="A11627" s="3" t="s">
        <v>2</v>
      </c>
      <c r="B11627" s="3" t="s">
        <v>26603</v>
      </c>
      <c r="C11627" s="3" t="s">
        <v>32407</v>
      </c>
      <c r="D11627" s="12" t="s">
        <v>38235</v>
      </c>
      <c r="E11627" s="6" t="str">
        <f t="shared" si="604"/>
        <v>module=jempl</v>
      </c>
      <c r="F11627" s="6" t="str">
        <f t="shared" si="605"/>
        <v>module=kempl</v>
      </c>
    </row>
    <row r="11628" spans="1:6" ht="30" customHeight="1">
      <c r="A11628" s="3" t="s">
        <v>2</v>
      </c>
      <c r="B11628" s="3" t="s">
        <v>26604</v>
      </c>
      <c r="C11628" s="3" t="s">
        <v>32408</v>
      </c>
      <c r="D11628" s="12" t="s">
        <v>38236</v>
      </c>
      <c r="E11628" s="6" t="str">
        <f t="shared" si="604"/>
        <v>module=jempl</v>
      </c>
      <c r="F11628" s="6" t="str">
        <f t="shared" si="605"/>
        <v>module=kempl</v>
      </c>
    </row>
    <row r="11629" spans="1:6" ht="30" customHeight="1">
      <c r="A11629" s="3" t="s">
        <v>2</v>
      </c>
      <c r="B11629" s="3" t="s">
        <v>26605</v>
      </c>
      <c r="C11629" s="3" t="s">
        <v>32409</v>
      </c>
      <c r="D11629" s="12" t="s">
        <v>38237</v>
      </c>
      <c r="E11629" s="6" t="str">
        <f t="shared" si="604"/>
        <v>module=jempl</v>
      </c>
      <c r="F11629" s="6" t="str">
        <f t="shared" si="605"/>
        <v>module=kempl</v>
      </c>
    </row>
    <row r="11630" spans="1:6" ht="30" customHeight="1">
      <c r="A11630" s="3" t="s">
        <v>2</v>
      </c>
      <c r="B11630" s="3" t="s">
        <v>26606</v>
      </c>
      <c r="C11630" s="3" t="s">
        <v>32410</v>
      </c>
      <c r="D11630" s="12" t="s">
        <v>38238</v>
      </c>
      <c r="E11630" s="6" t="str">
        <f t="shared" si="604"/>
        <v>module=jempl</v>
      </c>
      <c r="F11630" s="6" t="str">
        <f t="shared" si="605"/>
        <v>module=kempl</v>
      </c>
    </row>
    <row r="11631" spans="1:6" ht="30" customHeight="1">
      <c r="A11631" s="3" t="s">
        <v>2</v>
      </c>
      <c r="B11631" s="3" t="s">
        <v>26607</v>
      </c>
      <c r="C11631" s="3" t="s">
        <v>32411</v>
      </c>
      <c r="D11631" s="12" t="s">
        <v>38239</v>
      </c>
      <c r="E11631" s="6" t="str">
        <f t="shared" si="604"/>
        <v>module=jempl</v>
      </c>
      <c r="F11631" s="6" t="str">
        <f t="shared" si="605"/>
        <v>module=kempl</v>
      </c>
    </row>
    <row r="11632" spans="1:6" ht="30" customHeight="1">
      <c r="A11632" s="3" t="s">
        <v>2</v>
      </c>
      <c r="B11632" s="3" t="s">
        <v>26608</v>
      </c>
      <c r="C11632" s="3" t="s">
        <v>32412</v>
      </c>
      <c r="D11632" s="12" t="s">
        <v>38240</v>
      </c>
      <c r="E11632" s="6" t="str">
        <f t="shared" si="604"/>
        <v>module=jempl</v>
      </c>
      <c r="F11632" s="6" t="str">
        <f t="shared" si="605"/>
        <v>module=kempl</v>
      </c>
    </row>
    <row r="11633" spans="1:6" ht="30" customHeight="1">
      <c r="A11633" s="3" t="s">
        <v>2</v>
      </c>
      <c r="B11633" s="3" t="s">
        <v>26609</v>
      </c>
      <c r="C11633" s="3" t="s">
        <v>32413</v>
      </c>
      <c r="D11633" s="12" t="s">
        <v>38241</v>
      </c>
      <c r="E11633" s="6" t="str">
        <f t="shared" si="604"/>
        <v>module=jempl</v>
      </c>
      <c r="F11633" s="6" t="str">
        <f t="shared" si="605"/>
        <v>module=kempl</v>
      </c>
    </row>
    <row r="11634" spans="1:6" ht="30" customHeight="1">
      <c r="A11634" s="3" t="s">
        <v>2</v>
      </c>
      <c r="B11634" s="3" t="s">
        <v>26610</v>
      </c>
      <c r="C11634" s="3" t="s">
        <v>32414</v>
      </c>
      <c r="D11634" s="12" t="s">
        <v>38242</v>
      </c>
      <c r="E11634" s="6" t="str">
        <f t="shared" si="604"/>
        <v>module=jempl</v>
      </c>
      <c r="F11634" s="6" t="str">
        <f t="shared" si="605"/>
        <v>module=kempl</v>
      </c>
    </row>
    <row r="11635" spans="1:6" ht="30" customHeight="1">
      <c r="A11635" s="3" t="s">
        <v>2</v>
      </c>
      <c r="B11635" s="3" t="s">
        <v>26611</v>
      </c>
      <c r="C11635" s="3" t="s">
        <v>32415</v>
      </c>
      <c r="D11635" s="12" t="s">
        <v>38243</v>
      </c>
      <c r="E11635" s="6" t="str">
        <f t="shared" si="604"/>
        <v>module=jempl</v>
      </c>
      <c r="F11635" s="6" t="str">
        <f t="shared" si="605"/>
        <v>module=kempl</v>
      </c>
    </row>
    <row r="11636" spans="1:6" ht="30" customHeight="1">
      <c r="A11636" s="3" t="s">
        <v>2</v>
      </c>
      <c r="B11636" s="3" t="s">
        <v>26612</v>
      </c>
      <c r="C11636" s="3" t="s">
        <v>32416</v>
      </c>
      <c r="D11636" s="12" t="s">
        <v>38244</v>
      </c>
      <c r="E11636" s="6" t="str">
        <f t="shared" si="604"/>
        <v>module=jempl</v>
      </c>
      <c r="F11636" s="6" t="str">
        <f t="shared" si="605"/>
        <v>module=kempl</v>
      </c>
    </row>
    <row r="11637" spans="1:6" ht="30" customHeight="1">
      <c r="A11637" s="3" t="s">
        <v>2</v>
      </c>
      <c r="B11637" s="3" t="s">
        <v>26613</v>
      </c>
      <c r="C11637" s="3" t="s">
        <v>32417</v>
      </c>
      <c r="D11637" s="12" t="s">
        <v>38245</v>
      </c>
      <c r="E11637" s="6" t="str">
        <f t="shared" si="604"/>
        <v>module=jempl</v>
      </c>
      <c r="F11637" s="6" t="str">
        <f t="shared" si="605"/>
        <v>module=kempl</v>
      </c>
    </row>
    <row r="11638" spans="1:6" ht="30" customHeight="1">
      <c r="A11638" s="3" t="s">
        <v>2</v>
      </c>
      <c r="B11638" s="3" t="s">
        <v>26614</v>
      </c>
      <c r="C11638" s="3" t="s">
        <v>32418</v>
      </c>
      <c r="D11638" s="12" t="s">
        <v>38246</v>
      </c>
      <c r="E11638" s="6" t="str">
        <f t="shared" si="604"/>
        <v>module=jempl</v>
      </c>
      <c r="F11638" s="6" t="str">
        <f t="shared" si="605"/>
        <v>module=kempl</v>
      </c>
    </row>
    <row r="11639" spans="1:6" ht="30" customHeight="1">
      <c r="A11639" s="3" t="s">
        <v>2</v>
      </c>
      <c r="B11639" s="3" t="s">
        <v>26615</v>
      </c>
      <c r="C11639" s="3" t="s">
        <v>32419</v>
      </c>
      <c r="D11639" s="12" t="s">
        <v>38247</v>
      </c>
      <c r="E11639" s="6" t="str">
        <f t="shared" si="604"/>
        <v>module=jempl</v>
      </c>
      <c r="F11639" s="6" t="str">
        <f t="shared" si="605"/>
        <v>module=kempl</v>
      </c>
    </row>
    <row r="11640" spans="1:6" ht="30" customHeight="1">
      <c r="A11640" s="3" t="s">
        <v>2</v>
      </c>
      <c r="B11640" s="3" t="s">
        <v>26616</v>
      </c>
      <c r="C11640" s="3" t="s">
        <v>32420</v>
      </c>
      <c r="D11640" s="12" t="s">
        <v>38248</v>
      </c>
      <c r="E11640" s="6" t="str">
        <f t="shared" si="604"/>
        <v>module=jempl</v>
      </c>
      <c r="F11640" s="6" t="str">
        <f t="shared" si="605"/>
        <v>module=kempl</v>
      </c>
    </row>
    <row r="11641" spans="1:6" ht="30" customHeight="1">
      <c r="A11641" s="3" t="s">
        <v>2</v>
      </c>
      <c r="B11641" s="3" t="s">
        <v>26617</v>
      </c>
      <c r="C11641" s="3" t="s">
        <v>32421</v>
      </c>
      <c r="D11641" s="12" t="s">
        <v>38249</v>
      </c>
      <c r="E11641" s="6" t="str">
        <f t="shared" si="604"/>
        <v>module=jempl</v>
      </c>
      <c r="F11641" s="6" t="str">
        <f t="shared" si="605"/>
        <v>module=kempl</v>
      </c>
    </row>
    <row r="11642" spans="1:6" ht="30" customHeight="1">
      <c r="A11642" s="3" t="s">
        <v>2</v>
      </c>
      <c r="B11642" s="3" t="s">
        <v>26618</v>
      </c>
      <c r="C11642" s="3" t="s">
        <v>32422</v>
      </c>
      <c r="D11642" s="12" t="s">
        <v>38250</v>
      </c>
      <c r="E11642" s="6" t="str">
        <f t="shared" si="604"/>
        <v>module=jempl</v>
      </c>
      <c r="F11642" s="6" t="str">
        <f t="shared" si="605"/>
        <v>module=kempl</v>
      </c>
    </row>
    <row r="11643" spans="1:6" ht="30" customHeight="1">
      <c r="A11643" s="3" t="s">
        <v>2</v>
      </c>
      <c r="B11643" s="3" t="s">
        <v>26619</v>
      </c>
      <c r="C11643" s="3" t="s">
        <v>32423</v>
      </c>
      <c r="D11643" s="12" t="s">
        <v>38251</v>
      </c>
      <c r="E11643" s="6" t="str">
        <f t="shared" si="604"/>
        <v>module=jempl</v>
      </c>
      <c r="F11643" s="6" t="str">
        <f t="shared" si="605"/>
        <v>module=kempl</v>
      </c>
    </row>
    <row r="11644" spans="1:6" ht="30" customHeight="1">
      <c r="A11644" s="3" t="s">
        <v>2</v>
      </c>
      <c r="B11644" s="3" t="s">
        <v>26620</v>
      </c>
      <c r="C11644" s="3" t="s">
        <v>32424</v>
      </c>
      <c r="D11644" s="12" t="s">
        <v>38252</v>
      </c>
      <c r="E11644" s="6" t="str">
        <f t="shared" si="604"/>
        <v>module=jempl</v>
      </c>
      <c r="F11644" s="6" t="str">
        <f t="shared" si="605"/>
        <v>module=kempl</v>
      </c>
    </row>
    <row r="11645" spans="1:6" ht="30" customHeight="1">
      <c r="A11645" s="3" t="s">
        <v>2</v>
      </c>
      <c r="B11645" s="3" t="s">
        <v>26621</v>
      </c>
      <c r="C11645" s="3" t="s">
        <v>32425</v>
      </c>
      <c r="D11645" s="12" t="s">
        <v>38253</v>
      </c>
      <c r="E11645" s="6" t="str">
        <f t="shared" si="604"/>
        <v>module=jempl</v>
      </c>
      <c r="F11645" s="6" t="str">
        <f t="shared" si="605"/>
        <v>module=kempl</v>
      </c>
    </row>
    <row r="11646" spans="1:6" ht="30" customHeight="1">
      <c r="A11646" s="3" t="s">
        <v>2</v>
      </c>
      <c r="B11646" s="3" t="s">
        <v>26622</v>
      </c>
      <c r="C11646" s="3" t="s">
        <v>32426</v>
      </c>
      <c r="D11646" s="12" t="s">
        <v>38254</v>
      </c>
      <c r="E11646" s="6" t="str">
        <f t="shared" si="604"/>
        <v>module=jempl</v>
      </c>
      <c r="F11646" s="6" t="str">
        <f t="shared" si="605"/>
        <v>module=kempl</v>
      </c>
    </row>
    <row r="11647" spans="1:6" ht="30" customHeight="1">
      <c r="A11647" s="3" t="s">
        <v>2</v>
      </c>
      <c r="B11647" s="3" t="s">
        <v>26623</v>
      </c>
      <c r="C11647" s="3" t="s">
        <v>32427</v>
      </c>
      <c r="D11647" s="12" t="s">
        <v>38255</v>
      </c>
      <c r="E11647" s="6" t="str">
        <f t="shared" si="604"/>
        <v>module=jempl</v>
      </c>
      <c r="F11647" s="6" t="str">
        <f t="shared" si="605"/>
        <v>module=kempl</v>
      </c>
    </row>
    <row r="11648" spans="1:6" ht="30" customHeight="1">
      <c r="A11648" s="3" t="s">
        <v>2</v>
      </c>
      <c r="B11648" s="3" t="s">
        <v>26624</v>
      </c>
      <c r="C11648" s="3" t="s">
        <v>32428</v>
      </c>
      <c r="D11648" s="12" t="s">
        <v>38256</v>
      </c>
      <c r="E11648" s="6" t="str">
        <f t="shared" si="604"/>
        <v>module=jempl</v>
      </c>
      <c r="F11648" s="6" t="str">
        <f t="shared" si="605"/>
        <v>module=kempl</v>
      </c>
    </row>
    <row r="11649" spans="1:6" ht="30" customHeight="1">
      <c r="A11649" s="3" t="s">
        <v>2</v>
      </c>
      <c r="B11649" s="3" t="s">
        <v>26625</v>
      </c>
      <c r="C11649" s="3" t="s">
        <v>32429</v>
      </c>
      <c r="D11649" s="12" t="s">
        <v>38257</v>
      </c>
      <c r="E11649" s="6" t="str">
        <f t="shared" si="604"/>
        <v>module=jempl</v>
      </c>
      <c r="F11649" s="6" t="str">
        <f t="shared" si="605"/>
        <v>module=kempl</v>
      </c>
    </row>
    <row r="11650" spans="1:6" ht="30" customHeight="1">
      <c r="A11650" s="3" t="s">
        <v>2</v>
      </c>
      <c r="B11650" s="3" t="s">
        <v>26626</v>
      </c>
      <c r="C11650" s="3" t="s">
        <v>32430</v>
      </c>
      <c r="D11650" s="12" t="s">
        <v>38258</v>
      </c>
      <c r="E11650" s="6" t="str">
        <f t="shared" si="604"/>
        <v>module=jempl</v>
      </c>
      <c r="F11650" s="6" t="str">
        <f t="shared" si="605"/>
        <v>module=kempl</v>
      </c>
    </row>
    <row r="11651" spans="1:6" ht="30" customHeight="1">
      <c r="A11651" s="3" t="s">
        <v>2</v>
      </c>
      <c r="B11651" s="3" t="s">
        <v>26627</v>
      </c>
      <c r="C11651" s="3" t="s">
        <v>32431</v>
      </c>
      <c r="D11651" s="12" t="s">
        <v>38259</v>
      </c>
      <c r="E11651" s="6" t="str">
        <f t="shared" si="604"/>
        <v>module=jempl</v>
      </c>
      <c r="F11651" s="6" t="str">
        <f t="shared" si="605"/>
        <v>module=kempl</v>
      </c>
    </row>
    <row r="11652" spans="1:6" ht="30" customHeight="1">
      <c r="A11652" s="3" t="s">
        <v>2</v>
      </c>
      <c r="B11652" s="3" t="s">
        <v>26628</v>
      </c>
      <c r="C11652" s="3" t="s">
        <v>32432</v>
      </c>
      <c r="D11652" s="12" t="s">
        <v>38260</v>
      </c>
      <c r="E11652" s="6" t="str">
        <f t="shared" si="604"/>
        <v>module=jempl</v>
      </c>
      <c r="F11652" s="6" t="str">
        <f t="shared" si="605"/>
        <v>module=kempl</v>
      </c>
    </row>
    <row r="11653" spans="1:6" ht="30" customHeight="1">
      <c r="A11653" s="3" t="s">
        <v>2</v>
      </c>
      <c r="B11653" s="3" t="s">
        <v>26629</v>
      </c>
      <c r="C11653" s="3" t="s">
        <v>32433</v>
      </c>
      <c r="D11653" s="12" t="s">
        <v>38261</v>
      </c>
      <c r="E11653" s="6" t="str">
        <f t="shared" si="604"/>
        <v>module=jempl</v>
      </c>
      <c r="F11653" s="6" t="str">
        <f t="shared" si="605"/>
        <v>module=kempl</v>
      </c>
    </row>
    <row r="11654" spans="1:6" ht="30" customHeight="1">
      <c r="A11654" s="3" t="s">
        <v>2</v>
      </c>
      <c r="B11654" s="3" t="s">
        <v>26630</v>
      </c>
      <c r="C11654" s="3" t="s">
        <v>32434</v>
      </c>
      <c r="D11654" s="12" t="s">
        <v>38262</v>
      </c>
      <c r="E11654" s="6" t="str">
        <f t="shared" si="604"/>
        <v>module=jempl</v>
      </c>
      <c r="F11654" s="6" t="str">
        <f t="shared" si="605"/>
        <v>module=kempl</v>
      </c>
    </row>
    <row r="11655" spans="1:6" ht="30" customHeight="1">
      <c r="A11655" s="3" t="s">
        <v>2</v>
      </c>
      <c r="B11655" s="3" t="s">
        <v>26631</v>
      </c>
      <c r="C11655" s="3" t="s">
        <v>32435</v>
      </c>
      <c r="D11655" s="12" t="s">
        <v>38263</v>
      </c>
      <c r="E11655" s="6" t="str">
        <f t="shared" si="604"/>
        <v>module=jempl</v>
      </c>
      <c r="F11655" s="6" t="str">
        <f t="shared" si="605"/>
        <v>module=kempl</v>
      </c>
    </row>
    <row r="11656" spans="1:6" ht="30" customHeight="1">
      <c r="A11656" s="3" t="s">
        <v>2</v>
      </c>
      <c r="B11656" s="3" t="s">
        <v>26632</v>
      </c>
      <c r="C11656" s="3" t="s">
        <v>32436</v>
      </c>
      <c r="D11656" s="12" t="s">
        <v>38264</v>
      </c>
      <c r="E11656" s="6" t="str">
        <f t="shared" si="604"/>
        <v>module=jempl</v>
      </c>
      <c r="F11656" s="6" t="str">
        <f t="shared" si="605"/>
        <v>module=kempl</v>
      </c>
    </row>
    <row r="11657" spans="1:6" ht="30" customHeight="1">
      <c r="A11657" s="3" t="s">
        <v>2</v>
      </c>
      <c r="B11657" s="3" t="s">
        <v>26633</v>
      </c>
      <c r="C11657" s="3" t="s">
        <v>32437</v>
      </c>
      <c r="D11657" s="12" t="s">
        <v>38265</v>
      </c>
      <c r="E11657" s="6" t="str">
        <f t="shared" si="604"/>
        <v>module=jempl</v>
      </c>
      <c r="F11657" s="6" t="str">
        <f t="shared" si="605"/>
        <v>module=kempl</v>
      </c>
    </row>
    <row r="11658" spans="1:6" ht="30" customHeight="1">
      <c r="A11658" s="3" t="s">
        <v>2</v>
      </c>
      <c r="B11658" s="3" t="s">
        <v>26634</v>
      </c>
      <c r="C11658" s="3" t="s">
        <v>32438</v>
      </c>
      <c r="D11658" s="12" t="s">
        <v>38266</v>
      </c>
      <c r="E11658" s="6" t="str">
        <f t="shared" si="604"/>
        <v>module=jempl</v>
      </c>
      <c r="F11658" s="6" t="str">
        <f t="shared" si="605"/>
        <v>module=kempl</v>
      </c>
    </row>
    <row r="11659" spans="1:6" ht="30" customHeight="1">
      <c r="A11659" s="3" t="s">
        <v>2</v>
      </c>
      <c r="B11659" s="3" t="s">
        <v>26635</v>
      </c>
      <c r="C11659" s="3" t="s">
        <v>32439</v>
      </c>
      <c r="D11659" s="12" t="s">
        <v>38267</v>
      </c>
      <c r="E11659" s="6" t="str">
        <f t="shared" si="604"/>
        <v>module=jempl</v>
      </c>
      <c r="F11659" s="6" t="str">
        <f t="shared" si="605"/>
        <v>module=kempl</v>
      </c>
    </row>
    <row r="11660" spans="1:6" ht="30" customHeight="1">
      <c r="A11660" s="3" t="s">
        <v>2</v>
      </c>
      <c r="B11660" s="3" t="s">
        <v>26636</v>
      </c>
      <c r="C11660" s="3" t="s">
        <v>32440</v>
      </c>
      <c r="D11660" s="12" t="s">
        <v>38268</v>
      </c>
      <c r="E11660" s="6" t="str">
        <f t="shared" si="604"/>
        <v>module=jempl</v>
      </c>
      <c r="F11660" s="6" t="str">
        <f t="shared" si="605"/>
        <v>module=kempl</v>
      </c>
    </row>
    <row r="11661" spans="1:6" ht="30" customHeight="1">
      <c r="A11661" s="3" t="s">
        <v>2</v>
      </c>
      <c r="B11661" s="3" t="s">
        <v>26637</v>
      </c>
      <c r="C11661" s="3" t="s">
        <v>32441</v>
      </c>
      <c r="D11661" s="12" t="s">
        <v>38269</v>
      </c>
      <c r="E11661" s="6" t="str">
        <f t="shared" si="604"/>
        <v>module=jempl</v>
      </c>
      <c r="F11661" s="6" t="str">
        <f t="shared" si="605"/>
        <v>module=kempl</v>
      </c>
    </row>
    <row r="11662" spans="1:6" ht="30" customHeight="1">
      <c r="A11662" s="3" t="s">
        <v>2</v>
      </c>
      <c r="B11662" s="3" t="s">
        <v>26638</v>
      </c>
      <c r="C11662" s="3" t="s">
        <v>32442</v>
      </c>
      <c r="D11662" s="12" t="s">
        <v>38270</v>
      </c>
      <c r="E11662" s="6" t="str">
        <f t="shared" si="604"/>
        <v>module=jempl</v>
      </c>
      <c r="F11662" s="6" t="str">
        <f t="shared" si="605"/>
        <v>module=kempl</v>
      </c>
    </row>
    <row r="11663" spans="1:6" ht="30" customHeight="1">
      <c r="A11663" s="3" t="s">
        <v>2</v>
      </c>
      <c r="B11663" s="3" t="s">
        <v>26639</v>
      </c>
      <c r="C11663" s="3" t="s">
        <v>32443</v>
      </c>
      <c r="D11663" s="12" t="s">
        <v>38271</v>
      </c>
      <c r="E11663" s="6" t="str">
        <f t="shared" si="604"/>
        <v>module=jempl</v>
      </c>
      <c r="F11663" s="6" t="str">
        <f t="shared" si="605"/>
        <v>module=kempl</v>
      </c>
    </row>
    <row r="11664" spans="1:6" ht="30" customHeight="1">
      <c r="A11664" s="3" t="s">
        <v>2</v>
      </c>
      <c r="B11664" s="3" t="s">
        <v>26640</v>
      </c>
      <c r="C11664" s="3" t="s">
        <v>32444</v>
      </c>
      <c r="D11664" s="12" t="s">
        <v>38272</v>
      </c>
      <c r="E11664" s="6" t="str">
        <f t="shared" si="604"/>
        <v>module=jempl</v>
      </c>
      <c r="F11664" s="6" t="str">
        <f t="shared" si="605"/>
        <v>module=kempl</v>
      </c>
    </row>
    <row r="11665" spans="1:6" ht="30" customHeight="1">
      <c r="A11665" s="3" t="s">
        <v>2</v>
      </c>
      <c r="B11665" s="3" t="s">
        <v>26641</v>
      </c>
      <c r="C11665" s="3" t="s">
        <v>32445</v>
      </c>
      <c r="D11665" s="12" t="s">
        <v>38273</v>
      </c>
      <c r="E11665" s="6" t="str">
        <f t="shared" si="604"/>
        <v>module=jempl</v>
      </c>
      <c r="F11665" s="6" t="str">
        <f t="shared" si="605"/>
        <v>module=kempl</v>
      </c>
    </row>
    <row r="11666" spans="1:6" ht="30" customHeight="1">
      <c r="A11666" s="3" t="s">
        <v>2</v>
      </c>
      <c r="B11666" s="3" t="s">
        <v>26642</v>
      </c>
      <c r="C11666" s="3" t="s">
        <v>32446</v>
      </c>
      <c r="D11666" s="12" t="s">
        <v>38274</v>
      </c>
      <c r="E11666" s="6" t="str">
        <f t="shared" si="604"/>
        <v>module=jempl</v>
      </c>
      <c r="F11666" s="6" t="str">
        <f t="shared" si="605"/>
        <v>module=kempl</v>
      </c>
    </row>
    <row r="11667" spans="1:6" ht="30" customHeight="1">
      <c r="A11667" s="3" t="s">
        <v>2</v>
      </c>
      <c r="B11667" s="3" t="s">
        <v>26643</v>
      </c>
      <c r="C11667" s="3" t="s">
        <v>32447</v>
      </c>
      <c r="D11667" s="12" t="s">
        <v>38275</v>
      </c>
      <c r="E11667" s="6" t="str">
        <f t="shared" si="604"/>
        <v>module=jempl</v>
      </c>
      <c r="F11667" s="6" t="str">
        <f t="shared" si="605"/>
        <v>module=kempl</v>
      </c>
    </row>
    <row r="11668" spans="1:6" ht="30" customHeight="1">
      <c r="A11668" s="3" t="s">
        <v>2</v>
      </c>
      <c r="B11668" s="3" t="s">
        <v>26644</v>
      </c>
      <c r="C11668" s="3" t="s">
        <v>32448</v>
      </c>
      <c r="D11668" s="12" t="s">
        <v>38276</v>
      </c>
      <c r="E11668" s="6" t="str">
        <f t="shared" si="604"/>
        <v>module=jempl</v>
      </c>
      <c r="F11668" s="6" t="str">
        <f t="shared" si="605"/>
        <v>module=kempl</v>
      </c>
    </row>
    <row r="11669" spans="1:6" ht="30" customHeight="1">
      <c r="A11669" s="3" t="s">
        <v>2</v>
      </c>
      <c r="B11669" s="3" t="s">
        <v>26645</v>
      </c>
      <c r="C11669" s="3" t="s">
        <v>32449</v>
      </c>
      <c r="D11669" s="12" t="s">
        <v>38277</v>
      </c>
      <c r="E11669" s="6" t="str">
        <f t="shared" si="604"/>
        <v>module=jempl</v>
      </c>
      <c r="F11669" s="6" t="str">
        <f t="shared" si="605"/>
        <v>module=kempl</v>
      </c>
    </row>
    <row r="11670" spans="1:6" ht="30" customHeight="1">
      <c r="A11670" s="3" t="s">
        <v>2</v>
      </c>
      <c r="B11670" s="3" t="s">
        <v>26646</v>
      </c>
      <c r="C11670" s="3" t="s">
        <v>32450</v>
      </c>
      <c r="D11670" s="12" t="s">
        <v>38278</v>
      </c>
      <c r="E11670" s="6" t="str">
        <f t="shared" si="604"/>
        <v>module=jempl</v>
      </c>
      <c r="F11670" s="6" t="str">
        <f t="shared" si="605"/>
        <v>module=kempl</v>
      </c>
    </row>
    <row r="11671" spans="1:6" ht="30" customHeight="1">
      <c r="A11671" s="3" t="s">
        <v>2</v>
      </c>
      <c r="B11671" s="3" t="s">
        <v>26647</v>
      </c>
      <c r="C11671" s="3" t="s">
        <v>32451</v>
      </c>
      <c r="D11671" s="12" t="s">
        <v>38279</v>
      </c>
      <c r="E11671" s="6" t="str">
        <f t="shared" si="604"/>
        <v>module=jempl</v>
      </c>
      <c r="F11671" s="6" t="str">
        <f t="shared" si="605"/>
        <v>module=kempl</v>
      </c>
    </row>
    <row r="11672" spans="1:6" ht="30" customHeight="1">
      <c r="A11672" s="3" t="s">
        <v>2</v>
      </c>
      <c r="B11672" s="3" t="s">
        <v>26648</v>
      </c>
      <c r="C11672" s="3" t="s">
        <v>32452</v>
      </c>
      <c r="D11672" s="12" t="s">
        <v>38280</v>
      </c>
      <c r="E11672" s="6" t="str">
        <f t="shared" si="604"/>
        <v>module=jempl</v>
      </c>
      <c r="F11672" s="6" t="str">
        <f t="shared" si="605"/>
        <v>module=kempl</v>
      </c>
    </row>
    <row r="11673" spans="1:6" ht="30" customHeight="1">
      <c r="A11673" s="3" t="s">
        <v>2</v>
      </c>
      <c r="B11673" s="3" t="s">
        <v>26649</v>
      </c>
      <c r="C11673" s="3" t="s">
        <v>32453</v>
      </c>
      <c r="D11673" s="12" t="s">
        <v>38281</v>
      </c>
      <c r="E11673" s="6" t="str">
        <f t="shared" si="604"/>
        <v>module=jempl</v>
      </c>
      <c r="F11673" s="6" t="str">
        <f t="shared" si="605"/>
        <v>module=kempl</v>
      </c>
    </row>
    <row r="11674" spans="1:6" ht="30" customHeight="1">
      <c r="A11674" s="3" t="s">
        <v>2</v>
      </c>
      <c r="B11674" s="3" t="s">
        <v>26650</v>
      </c>
      <c r="C11674" s="3" t="s">
        <v>32454</v>
      </c>
      <c r="D11674" s="12" t="s">
        <v>38282</v>
      </c>
      <c r="E11674" s="6" t="str">
        <f t="shared" si="604"/>
        <v>module=jempl</v>
      </c>
      <c r="F11674" s="6" t="str">
        <f t="shared" si="605"/>
        <v>module=kempl</v>
      </c>
    </row>
    <row r="11675" spans="1:6" ht="30" customHeight="1">
      <c r="A11675" s="3" t="s">
        <v>2</v>
      </c>
      <c r="B11675" s="3" t="s">
        <v>26651</v>
      </c>
      <c r="C11675" s="3" t="s">
        <v>32455</v>
      </c>
      <c r="D11675" s="12" t="s">
        <v>38283</v>
      </c>
      <c r="E11675" s="6" t="str">
        <f t="shared" si="604"/>
        <v>module=jempl</v>
      </c>
      <c r="F11675" s="6" t="str">
        <f t="shared" si="605"/>
        <v>module=kempl</v>
      </c>
    </row>
    <row r="11676" spans="1:6" ht="30" customHeight="1">
      <c r="A11676" s="3" t="s">
        <v>2</v>
      </c>
      <c r="B11676" s="3" t="s">
        <v>26652</v>
      </c>
      <c r="C11676" s="3" t="s">
        <v>32456</v>
      </c>
      <c r="D11676" s="12" t="s">
        <v>38284</v>
      </c>
      <c r="E11676" s="6" t="str">
        <f t="shared" si="604"/>
        <v>module=jempl</v>
      </c>
      <c r="F11676" s="6" t="str">
        <f t="shared" si="605"/>
        <v>module=kempl</v>
      </c>
    </row>
    <row r="11677" spans="1:6" ht="30" customHeight="1">
      <c r="A11677" s="3" t="s">
        <v>2</v>
      </c>
      <c r="B11677" s="3" t="s">
        <v>26653</v>
      </c>
      <c r="C11677" s="3" t="s">
        <v>32457</v>
      </c>
      <c r="D11677" s="12" t="s">
        <v>38285</v>
      </c>
      <c r="E11677" s="6" t="str">
        <f t="shared" si="604"/>
        <v>module=jempl</v>
      </c>
      <c r="F11677" s="6" t="str">
        <f t="shared" si="605"/>
        <v>module=kempl</v>
      </c>
    </row>
    <row r="11678" spans="1:6" ht="30" customHeight="1">
      <c r="A11678" s="3" t="s">
        <v>2</v>
      </c>
      <c r="B11678" s="3" t="s">
        <v>26654</v>
      </c>
      <c r="C11678" s="3" t="s">
        <v>32458</v>
      </c>
      <c r="D11678" s="12" t="s">
        <v>38286</v>
      </c>
      <c r="E11678" s="6" t="str">
        <f t="shared" si="604"/>
        <v>module=jempl</v>
      </c>
      <c r="F11678" s="6" t="str">
        <f t="shared" si="605"/>
        <v>module=kempl</v>
      </c>
    </row>
    <row r="11679" spans="1:6" ht="30" customHeight="1">
      <c r="A11679" s="3" t="s">
        <v>2</v>
      </c>
      <c r="B11679" s="3" t="s">
        <v>26655</v>
      </c>
      <c r="C11679" s="3" t="s">
        <v>32459</v>
      </c>
      <c r="D11679" s="12" t="s">
        <v>38287</v>
      </c>
      <c r="E11679" s="6" t="str">
        <f t="shared" ref="E11679:E11742" si="606">HYPERLINK("http://www.ssc.wisc.edu/wlsresearch/documentation/waves/?wave=capigrad&amp;module=jempl","module=jempl")</f>
        <v>module=jempl</v>
      </c>
      <c r="F11679" s="6" t="str">
        <f t="shared" ref="F11679:F11742" si="607">HYPERLINK("http://www.ssc.wisc.edu/wlsresearch/documentation/waves/?wave=capisib&amp;module=kempl","module=kempl")</f>
        <v>module=kempl</v>
      </c>
    </row>
    <row r="11680" spans="1:6" ht="30" customHeight="1">
      <c r="A11680" s="3" t="s">
        <v>2</v>
      </c>
      <c r="B11680" s="3" t="s">
        <v>26656</v>
      </c>
      <c r="C11680" s="3" t="s">
        <v>32460</v>
      </c>
      <c r="D11680" s="12" t="s">
        <v>38288</v>
      </c>
      <c r="E11680" s="6" t="str">
        <f t="shared" si="606"/>
        <v>module=jempl</v>
      </c>
      <c r="F11680" s="6" t="str">
        <f t="shared" si="607"/>
        <v>module=kempl</v>
      </c>
    </row>
    <row r="11681" spans="1:6" ht="30" customHeight="1">
      <c r="A11681" s="3" t="s">
        <v>2</v>
      </c>
      <c r="B11681" s="3" t="s">
        <v>26657</v>
      </c>
      <c r="C11681" s="3" t="s">
        <v>32461</v>
      </c>
      <c r="D11681" s="12" t="s">
        <v>38289</v>
      </c>
      <c r="E11681" s="6" t="str">
        <f t="shared" si="606"/>
        <v>module=jempl</v>
      </c>
      <c r="F11681" s="6" t="str">
        <f t="shared" si="607"/>
        <v>module=kempl</v>
      </c>
    </row>
    <row r="11682" spans="1:6" ht="30" customHeight="1">
      <c r="A11682" s="3" t="s">
        <v>2</v>
      </c>
      <c r="B11682" s="3" t="s">
        <v>26658</v>
      </c>
      <c r="C11682" s="3" t="s">
        <v>32462</v>
      </c>
      <c r="D11682" s="12" t="s">
        <v>38290</v>
      </c>
      <c r="E11682" s="6" t="str">
        <f t="shared" si="606"/>
        <v>module=jempl</v>
      </c>
      <c r="F11682" s="6" t="str">
        <f t="shared" si="607"/>
        <v>module=kempl</v>
      </c>
    </row>
    <row r="11683" spans="1:6" ht="30" customHeight="1">
      <c r="A11683" s="3" t="s">
        <v>2</v>
      </c>
      <c r="B11683" s="3" t="s">
        <v>26659</v>
      </c>
      <c r="C11683" s="3" t="s">
        <v>32463</v>
      </c>
      <c r="D11683" s="12" t="s">
        <v>38291</v>
      </c>
      <c r="E11683" s="6" t="str">
        <f t="shared" si="606"/>
        <v>module=jempl</v>
      </c>
      <c r="F11683" s="6" t="str">
        <f t="shared" si="607"/>
        <v>module=kempl</v>
      </c>
    </row>
    <row r="11684" spans="1:6" ht="30" customHeight="1">
      <c r="A11684" s="3" t="s">
        <v>2</v>
      </c>
      <c r="B11684" s="3" t="s">
        <v>26660</v>
      </c>
      <c r="C11684" s="3" t="s">
        <v>32464</v>
      </c>
      <c r="D11684" s="12" t="s">
        <v>38292</v>
      </c>
      <c r="E11684" s="6" t="str">
        <f t="shared" si="606"/>
        <v>module=jempl</v>
      </c>
      <c r="F11684" s="6" t="str">
        <f t="shared" si="607"/>
        <v>module=kempl</v>
      </c>
    </row>
    <row r="11685" spans="1:6" ht="30" customHeight="1">
      <c r="A11685" s="3" t="s">
        <v>2</v>
      </c>
      <c r="B11685" s="3" t="s">
        <v>26661</v>
      </c>
      <c r="C11685" s="3" t="s">
        <v>32465</v>
      </c>
      <c r="D11685" s="12" t="s">
        <v>38293</v>
      </c>
      <c r="E11685" s="6" t="str">
        <f t="shared" si="606"/>
        <v>module=jempl</v>
      </c>
      <c r="F11685" s="6" t="str">
        <f t="shared" si="607"/>
        <v>module=kempl</v>
      </c>
    </row>
    <row r="11686" spans="1:6" ht="30" customHeight="1">
      <c r="A11686" s="3" t="s">
        <v>2</v>
      </c>
      <c r="B11686" s="3" t="s">
        <v>26662</v>
      </c>
      <c r="C11686" s="3" t="s">
        <v>32466</v>
      </c>
      <c r="D11686" s="12" t="s">
        <v>38294</v>
      </c>
      <c r="E11686" s="6" t="str">
        <f t="shared" si="606"/>
        <v>module=jempl</v>
      </c>
      <c r="F11686" s="6" t="str">
        <f t="shared" si="607"/>
        <v>module=kempl</v>
      </c>
    </row>
    <row r="11687" spans="1:6" ht="30" customHeight="1">
      <c r="A11687" s="3" t="s">
        <v>2</v>
      </c>
      <c r="B11687" s="3" t="s">
        <v>26663</v>
      </c>
      <c r="C11687" s="3" t="s">
        <v>32467</v>
      </c>
      <c r="D11687" s="12" t="s">
        <v>38295</v>
      </c>
      <c r="E11687" s="6" t="str">
        <f t="shared" si="606"/>
        <v>module=jempl</v>
      </c>
      <c r="F11687" s="6" t="str">
        <f t="shared" si="607"/>
        <v>module=kempl</v>
      </c>
    </row>
    <row r="11688" spans="1:6" ht="30" customHeight="1">
      <c r="A11688" s="3" t="s">
        <v>2</v>
      </c>
      <c r="B11688" s="3" t="s">
        <v>26664</v>
      </c>
      <c r="C11688" s="3" t="s">
        <v>32468</v>
      </c>
      <c r="D11688" s="12" t="s">
        <v>38296</v>
      </c>
      <c r="E11688" s="6" t="str">
        <f t="shared" si="606"/>
        <v>module=jempl</v>
      </c>
      <c r="F11688" s="6" t="str">
        <f t="shared" si="607"/>
        <v>module=kempl</v>
      </c>
    </row>
    <row r="11689" spans="1:6" ht="30" customHeight="1">
      <c r="A11689" s="3" t="s">
        <v>2</v>
      </c>
      <c r="B11689" s="3" t="s">
        <v>26665</v>
      </c>
      <c r="C11689" s="3" t="s">
        <v>32469</v>
      </c>
      <c r="D11689" s="12" t="s">
        <v>38297</v>
      </c>
      <c r="E11689" s="6" t="str">
        <f t="shared" si="606"/>
        <v>module=jempl</v>
      </c>
      <c r="F11689" s="6" t="str">
        <f t="shared" si="607"/>
        <v>module=kempl</v>
      </c>
    </row>
    <row r="11690" spans="1:6" ht="30" customHeight="1">
      <c r="A11690" s="3" t="s">
        <v>2</v>
      </c>
      <c r="B11690" s="3" t="s">
        <v>26666</v>
      </c>
      <c r="C11690" s="3" t="s">
        <v>32470</v>
      </c>
      <c r="D11690" s="12" t="s">
        <v>38298</v>
      </c>
      <c r="E11690" s="6" t="str">
        <f t="shared" si="606"/>
        <v>module=jempl</v>
      </c>
      <c r="F11690" s="6" t="str">
        <f t="shared" si="607"/>
        <v>module=kempl</v>
      </c>
    </row>
    <row r="11691" spans="1:6" ht="30" customHeight="1">
      <c r="A11691" s="3" t="s">
        <v>2</v>
      </c>
      <c r="B11691" s="3" t="s">
        <v>26667</v>
      </c>
      <c r="C11691" s="3" t="s">
        <v>32471</v>
      </c>
      <c r="D11691" s="12" t="s">
        <v>38299</v>
      </c>
      <c r="E11691" s="6" t="str">
        <f t="shared" si="606"/>
        <v>module=jempl</v>
      </c>
      <c r="F11691" s="6" t="str">
        <f t="shared" si="607"/>
        <v>module=kempl</v>
      </c>
    </row>
    <row r="11692" spans="1:6" ht="30" customHeight="1">
      <c r="A11692" s="3" t="s">
        <v>2</v>
      </c>
      <c r="B11692" s="3" t="s">
        <v>26668</v>
      </c>
      <c r="C11692" s="3" t="s">
        <v>32472</v>
      </c>
      <c r="D11692" s="12" t="s">
        <v>38300</v>
      </c>
      <c r="E11692" s="6" t="str">
        <f t="shared" si="606"/>
        <v>module=jempl</v>
      </c>
      <c r="F11692" s="6" t="str">
        <f t="shared" si="607"/>
        <v>module=kempl</v>
      </c>
    </row>
    <row r="11693" spans="1:6" ht="30" customHeight="1">
      <c r="A11693" s="3" t="s">
        <v>2</v>
      </c>
      <c r="B11693" s="3" t="s">
        <v>26669</v>
      </c>
      <c r="C11693" s="3" t="s">
        <v>32473</v>
      </c>
      <c r="D11693" s="12" t="s">
        <v>38301</v>
      </c>
      <c r="E11693" s="6" t="str">
        <f t="shared" si="606"/>
        <v>module=jempl</v>
      </c>
      <c r="F11693" s="6" t="str">
        <f t="shared" si="607"/>
        <v>module=kempl</v>
      </c>
    </row>
    <row r="11694" spans="1:6" ht="30" customHeight="1">
      <c r="A11694" s="3" t="s">
        <v>2</v>
      </c>
      <c r="B11694" s="3" t="s">
        <v>26670</v>
      </c>
      <c r="C11694" s="3" t="s">
        <v>32474</v>
      </c>
      <c r="D11694" s="12" t="s">
        <v>38302</v>
      </c>
      <c r="E11694" s="6" t="str">
        <f t="shared" si="606"/>
        <v>module=jempl</v>
      </c>
      <c r="F11694" s="6" t="str">
        <f t="shared" si="607"/>
        <v>module=kempl</v>
      </c>
    </row>
    <row r="11695" spans="1:6" ht="30" customHeight="1">
      <c r="A11695" s="3" t="s">
        <v>2</v>
      </c>
      <c r="B11695" s="3" t="s">
        <v>26671</v>
      </c>
      <c r="C11695" s="3" t="s">
        <v>32475</v>
      </c>
      <c r="D11695" s="12" t="s">
        <v>38303</v>
      </c>
      <c r="E11695" s="6" t="str">
        <f t="shared" si="606"/>
        <v>module=jempl</v>
      </c>
      <c r="F11695" s="6" t="str">
        <f t="shared" si="607"/>
        <v>module=kempl</v>
      </c>
    </row>
    <row r="11696" spans="1:6" ht="30" customHeight="1">
      <c r="A11696" s="3" t="s">
        <v>2</v>
      </c>
      <c r="B11696" s="3" t="s">
        <v>26672</v>
      </c>
      <c r="C11696" s="3" t="s">
        <v>32476</v>
      </c>
      <c r="D11696" s="12" t="s">
        <v>38304</v>
      </c>
      <c r="E11696" s="6" t="str">
        <f t="shared" si="606"/>
        <v>module=jempl</v>
      </c>
      <c r="F11696" s="6" t="str">
        <f t="shared" si="607"/>
        <v>module=kempl</v>
      </c>
    </row>
    <row r="11697" spans="1:6" ht="30" customHeight="1">
      <c r="A11697" s="3" t="s">
        <v>2</v>
      </c>
      <c r="B11697" s="3" t="s">
        <v>26673</v>
      </c>
      <c r="C11697" s="3" t="s">
        <v>32477</v>
      </c>
      <c r="D11697" s="12" t="s">
        <v>38305</v>
      </c>
      <c r="E11697" s="6" t="str">
        <f t="shared" si="606"/>
        <v>module=jempl</v>
      </c>
      <c r="F11697" s="6" t="str">
        <f t="shared" si="607"/>
        <v>module=kempl</v>
      </c>
    </row>
    <row r="11698" spans="1:6" ht="30" customHeight="1">
      <c r="A11698" s="3" t="s">
        <v>2</v>
      </c>
      <c r="B11698" s="3" t="s">
        <v>26674</v>
      </c>
      <c r="C11698" s="3" t="s">
        <v>32478</v>
      </c>
      <c r="D11698" s="12" t="s">
        <v>38306</v>
      </c>
      <c r="E11698" s="6" t="str">
        <f t="shared" si="606"/>
        <v>module=jempl</v>
      </c>
      <c r="F11698" s="6" t="str">
        <f t="shared" si="607"/>
        <v>module=kempl</v>
      </c>
    </row>
    <row r="11699" spans="1:6" ht="30" customHeight="1">
      <c r="A11699" s="3" t="s">
        <v>2</v>
      </c>
      <c r="B11699" s="3" t="s">
        <v>26675</v>
      </c>
      <c r="C11699" s="3" t="s">
        <v>32479</v>
      </c>
      <c r="D11699" s="12" t="s">
        <v>38307</v>
      </c>
      <c r="E11699" s="6" t="str">
        <f t="shared" si="606"/>
        <v>module=jempl</v>
      </c>
      <c r="F11699" s="6" t="str">
        <f t="shared" si="607"/>
        <v>module=kempl</v>
      </c>
    </row>
    <row r="11700" spans="1:6" ht="30" customHeight="1">
      <c r="A11700" s="3" t="s">
        <v>2</v>
      </c>
      <c r="B11700" s="3" t="s">
        <v>26676</v>
      </c>
      <c r="C11700" s="3" t="s">
        <v>32480</v>
      </c>
      <c r="D11700" s="12" t="s">
        <v>38308</v>
      </c>
      <c r="E11700" s="6" t="str">
        <f t="shared" si="606"/>
        <v>module=jempl</v>
      </c>
      <c r="F11700" s="6" t="str">
        <f t="shared" si="607"/>
        <v>module=kempl</v>
      </c>
    </row>
    <row r="11701" spans="1:6" ht="30" customHeight="1">
      <c r="A11701" s="3" t="s">
        <v>2</v>
      </c>
      <c r="B11701" s="3" t="s">
        <v>26677</v>
      </c>
      <c r="C11701" s="3" t="s">
        <v>32481</v>
      </c>
      <c r="D11701" s="12" t="s">
        <v>38309</v>
      </c>
      <c r="E11701" s="6" t="str">
        <f t="shared" si="606"/>
        <v>module=jempl</v>
      </c>
      <c r="F11701" s="6" t="str">
        <f t="shared" si="607"/>
        <v>module=kempl</v>
      </c>
    </row>
    <row r="11702" spans="1:6" ht="30" customHeight="1">
      <c r="A11702" s="3" t="s">
        <v>2</v>
      </c>
      <c r="B11702" s="3" t="s">
        <v>26678</v>
      </c>
      <c r="C11702" s="3" t="s">
        <v>32482</v>
      </c>
      <c r="D11702" s="12" t="s">
        <v>38310</v>
      </c>
      <c r="E11702" s="6" t="str">
        <f t="shared" si="606"/>
        <v>module=jempl</v>
      </c>
      <c r="F11702" s="6" t="str">
        <f t="shared" si="607"/>
        <v>module=kempl</v>
      </c>
    </row>
    <row r="11703" spans="1:6" ht="30" customHeight="1">
      <c r="A11703" s="3" t="s">
        <v>2</v>
      </c>
      <c r="B11703" s="3" t="s">
        <v>26679</v>
      </c>
      <c r="C11703" s="3" t="s">
        <v>32483</v>
      </c>
      <c r="D11703" s="12" t="s">
        <v>38311</v>
      </c>
      <c r="E11703" s="6" t="str">
        <f t="shared" si="606"/>
        <v>module=jempl</v>
      </c>
      <c r="F11703" s="6" t="str">
        <f t="shared" si="607"/>
        <v>module=kempl</v>
      </c>
    </row>
    <row r="11704" spans="1:6" ht="30" customHeight="1">
      <c r="A11704" s="3" t="s">
        <v>2</v>
      </c>
      <c r="B11704" s="3" t="s">
        <v>26680</v>
      </c>
      <c r="C11704" s="3" t="s">
        <v>32484</v>
      </c>
      <c r="D11704" s="12" t="s">
        <v>38312</v>
      </c>
      <c r="E11704" s="6" t="str">
        <f t="shared" si="606"/>
        <v>module=jempl</v>
      </c>
      <c r="F11704" s="6" t="str">
        <f t="shared" si="607"/>
        <v>module=kempl</v>
      </c>
    </row>
    <row r="11705" spans="1:6" ht="30" customHeight="1">
      <c r="A11705" s="3" t="s">
        <v>2</v>
      </c>
      <c r="B11705" s="3" t="s">
        <v>26681</v>
      </c>
      <c r="C11705" s="3" t="s">
        <v>32485</v>
      </c>
      <c r="D11705" s="12" t="s">
        <v>38313</v>
      </c>
      <c r="E11705" s="6" t="str">
        <f t="shared" si="606"/>
        <v>module=jempl</v>
      </c>
      <c r="F11705" s="6" t="str">
        <f t="shared" si="607"/>
        <v>module=kempl</v>
      </c>
    </row>
    <row r="11706" spans="1:6" ht="30" customHeight="1">
      <c r="A11706" s="3" t="s">
        <v>2</v>
      </c>
      <c r="B11706" s="3" t="s">
        <v>26682</v>
      </c>
      <c r="C11706" s="3" t="s">
        <v>32486</v>
      </c>
      <c r="D11706" s="12" t="s">
        <v>38314</v>
      </c>
      <c r="E11706" s="6" t="str">
        <f t="shared" si="606"/>
        <v>module=jempl</v>
      </c>
      <c r="F11706" s="6" t="str">
        <f t="shared" si="607"/>
        <v>module=kempl</v>
      </c>
    </row>
    <row r="11707" spans="1:6" ht="30" customHeight="1">
      <c r="A11707" s="3" t="s">
        <v>2</v>
      </c>
      <c r="B11707" s="3" t="s">
        <v>26683</v>
      </c>
      <c r="C11707" s="3" t="s">
        <v>32487</v>
      </c>
      <c r="D11707" s="12" t="s">
        <v>38315</v>
      </c>
      <c r="E11707" s="6" t="str">
        <f t="shared" si="606"/>
        <v>module=jempl</v>
      </c>
      <c r="F11707" s="6" t="str">
        <f t="shared" si="607"/>
        <v>module=kempl</v>
      </c>
    </row>
    <row r="11708" spans="1:6" ht="30" customHeight="1">
      <c r="A11708" s="3" t="s">
        <v>2</v>
      </c>
      <c r="B11708" s="3" t="s">
        <v>26684</v>
      </c>
      <c r="C11708" s="3" t="s">
        <v>32488</v>
      </c>
      <c r="D11708" s="12" t="s">
        <v>38316</v>
      </c>
      <c r="E11708" s="6" t="str">
        <f t="shared" si="606"/>
        <v>module=jempl</v>
      </c>
      <c r="F11708" s="6" t="str">
        <f t="shared" si="607"/>
        <v>module=kempl</v>
      </c>
    </row>
    <row r="11709" spans="1:6" ht="30" customHeight="1">
      <c r="A11709" s="3" t="s">
        <v>2</v>
      </c>
      <c r="B11709" s="3" t="s">
        <v>26685</v>
      </c>
      <c r="C11709" s="3" t="s">
        <v>32489</v>
      </c>
      <c r="D11709" s="12" t="s">
        <v>38317</v>
      </c>
      <c r="E11709" s="6" t="str">
        <f t="shared" si="606"/>
        <v>module=jempl</v>
      </c>
      <c r="F11709" s="6" t="str">
        <f t="shared" si="607"/>
        <v>module=kempl</v>
      </c>
    </row>
    <row r="11710" spans="1:6" ht="30" customHeight="1">
      <c r="A11710" s="3" t="s">
        <v>2</v>
      </c>
      <c r="B11710" s="3" t="s">
        <v>26686</v>
      </c>
      <c r="C11710" s="3" t="s">
        <v>32490</v>
      </c>
      <c r="D11710" s="12" t="s">
        <v>38318</v>
      </c>
      <c r="E11710" s="6" t="str">
        <f t="shared" si="606"/>
        <v>module=jempl</v>
      </c>
      <c r="F11710" s="6" t="str">
        <f t="shared" si="607"/>
        <v>module=kempl</v>
      </c>
    </row>
    <row r="11711" spans="1:6" ht="30" customHeight="1">
      <c r="A11711" s="3" t="s">
        <v>2</v>
      </c>
      <c r="B11711" s="3" t="s">
        <v>26687</v>
      </c>
      <c r="C11711" s="3" t="s">
        <v>32491</v>
      </c>
      <c r="D11711" s="12" t="s">
        <v>38319</v>
      </c>
      <c r="E11711" s="6" t="str">
        <f t="shared" si="606"/>
        <v>module=jempl</v>
      </c>
      <c r="F11711" s="6" t="str">
        <f t="shared" si="607"/>
        <v>module=kempl</v>
      </c>
    </row>
    <row r="11712" spans="1:6" ht="30" customHeight="1">
      <c r="A11712" s="3" t="s">
        <v>2</v>
      </c>
      <c r="B11712" s="3" t="s">
        <v>26688</v>
      </c>
      <c r="C11712" s="3" t="s">
        <v>32492</v>
      </c>
      <c r="D11712" s="12" t="s">
        <v>38320</v>
      </c>
      <c r="E11712" s="6" t="str">
        <f t="shared" si="606"/>
        <v>module=jempl</v>
      </c>
      <c r="F11712" s="6" t="str">
        <f t="shared" si="607"/>
        <v>module=kempl</v>
      </c>
    </row>
    <row r="11713" spans="1:6" ht="30" customHeight="1">
      <c r="A11713" s="3" t="s">
        <v>2</v>
      </c>
      <c r="B11713" s="3" t="s">
        <v>26689</v>
      </c>
      <c r="C11713" s="3" t="s">
        <v>32493</v>
      </c>
      <c r="D11713" s="12" t="s">
        <v>38321</v>
      </c>
      <c r="E11713" s="6" t="str">
        <f t="shared" si="606"/>
        <v>module=jempl</v>
      </c>
      <c r="F11713" s="6" t="str">
        <f t="shared" si="607"/>
        <v>module=kempl</v>
      </c>
    </row>
    <row r="11714" spans="1:6" ht="30" customHeight="1">
      <c r="A11714" s="3" t="s">
        <v>2</v>
      </c>
      <c r="B11714" s="3" t="s">
        <v>26690</v>
      </c>
      <c r="C11714" s="3" t="s">
        <v>32494</v>
      </c>
      <c r="D11714" s="12" t="s">
        <v>38322</v>
      </c>
      <c r="E11714" s="6" t="str">
        <f t="shared" si="606"/>
        <v>module=jempl</v>
      </c>
      <c r="F11714" s="6" t="str">
        <f t="shared" si="607"/>
        <v>module=kempl</v>
      </c>
    </row>
    <row r="11715" spans="1:6" ht="30" customHeight="1">
      <c r="A11715" s="3" t="s">
        <v>2</v>
      </c>
      <c r="B11715" s="3" t="s">
        <v>26691</v>
      </c>
      <c r="C11715" s="3" t="s">
        <v>32495</v>
      </c>
      <c r="D11715" s="12" t="s">
        <v>38323</v>
      </c>
      <c r="E11715" s="6" t="str">
        <f t="shared" si="606"/>
        <v>module=jempl</v>
      </c>
      <c r="F11715" s="6" t="str">
        <f t="shared" si="607"/>
        <v>module=kempl</v>
      </c>
    </row>
    <row r="11716" spans="1:6" ht="30" customHeight="1">
      <c r="A11716" s="3" t="s">
        <v>2</v>
      </c>
      <c r="B11716" s="3" t="s">
        <v>26692</v>
      </c>
      <c r="C11716" s="3" t="s">
        <v>32496</v>
      </c>
      <c r="D11716" s="12" t="s">
        <v>38324</v>
      </c>
      <c r="E11716" s="6" t="str">
        <f t="shared" si="606"/>
        <v>module=jempl</v>
      </c>
      <c r="F11716" s="6" t="str">
        <f t="shared" si="607"/>
        <v>module=kempl</v>
      </c>
    </row>
    <row r="11717" spans="1:6" ht="30" customHeight="1">
      <c r="A11717" s="3" t="s">
        <v>2</v>
      </c>
      <c r="B11717" s="3" t="s">
        <v>26693</v>
      </c>
      <c r="C11717" s="3" t="s">
        <v>32497</v>
      </c>
      <c r="D11717" s="12" t="s">
        <v>38325</v>
      </c>
      <c r="E11717" s="6" t="str">
        <f t="shared" si="606"/>
        <v>module=jempl</v>
      </c>
      <c r="F11717" s="6" t="str">
        <f t="shared" si="607"/>
        <v>module=kempl</v>
      </c>
    </row>
    <row r="11718" spans="1:6" ht="30" customHeight="1">
      <c r="A11718" s="3" t="s">
        <v>2</v>
      </c>
      <c r="B11718" s="3" t="s">
        <v>26694</v>
      </c>
      <c r="C11718" s="3" t="s">
        <v>32498</v>
      </c>
      <c r="D11718" s="12" t="s">
        <v>38326</v>
      </c>
      <c r="E11718" s="6" t="str">
        <f t="shared" si="606"/>
        <v>module=jempl</v>
      </c>
      <c r="F11718" s="6" t="str">
        <f t="shared" si="607"/>
        <v>module=kempl</v>
      </c>
    </row>
    <row r="11719" spans="1:6" ht="30" customHeight="1">
      <c r="A11719" s="3" t="s">
        <v>2</v>
      </c>
      <c r="B11719" s="3" t="s">
        <v>26695</v>
      </c>
      <c r="C11719" s="3" t="s">
        <v>32499</v>
      </c>
      <c r="D11719" s="12" t="s">
        <v>38327</v>
      </c>
      <c r="E11719" s="6" t="str">
        <f t="shared" si="606"/>
        <v>module=jempl</v>
      </c>
      <c r="F11719" s="6" t="str">
        <f t="shared" si="607"/>
        <v>module=kempl</v>
      </c>
    </row>
    <row r="11720" spans="1:6" ht="30" customHeight="1">
      <c r="A11720" s="3" t="s">
        <v>2</v>
      </c>
      <c r="B11720" s="3" t="s">
        <v>26696</v>
      </c>
      <c r="C11720" s="3" t="s">
        <v>32500</v>
      </c>
      <c r="D11720" s="12" t="s">
        <v>38328</v>
      </c>
      <c r="E11720" s="6" t="str">
        <f t="shared" si="606"/>
        <v>module=jempl</v>
      </c>
      <c r="F11720" s="6" t="str">
        <f t="shared" si="607"/>
        <v>module=kempl</v>
      </c>
    </row>
    <row r="11721" spans="1:6" ht="30" customHeight="1">
      <c r="A11721" s="3" t="s">
        <v>2</v>
      </c>
      <c r="B11721" s="3" t="s">
        <v>26697</v>
      </c>
      <c r="C11721" s="3" t="s">
        <v>32501</v>
      </c>
      <c r="D11721" s="12" t="s">
        <v>38329</v>
      </c>
      <c r="E11721" s="6" t="str">
        <f t="shared" si="606"/>
        <v>module=jempl</v>
      </c>
      <c r="F11721" s="6" t="str">
        <f t="shared" si="607"/>
        <v>module=kempl</v>
      </c>
    </row>
    <row r="11722" spans="1:6" ht="30" customHeight="1">
      <c r="A11722" s="3" t="s">
        <v>2</v>
      </c>
      <c r="B11722" s="3" t="s">
        <v>26698</v>
      </c>
      <c r="C11722" s="3" t="s">
        <v>32502</v>
      </c>
      <c r="D11722" s="12" t="s">
        <v>38330</v>
      </c>
      <c r="E11722" s="6" t="str">
        <f t="shared" si="606"/>
        <v>module=jempl</v>
      </c>
      <c r="F11722" s="6" t="str">
        <f t="shared" si="607"/>
        <v>module=kempl</v>
      </c>
    </row>
    <row r="11723" spans="1:6" ht="30" customHeight="1">
      <c r="A11723" s="3" t="s">
        <v>2</v>
      </c>
      <c r="B11723" s="3" t="s">
        <v>26699</v>
      </c>
      <c r="C11723" s="3" t="s">
        <v>32503</v>
      </c>
      <c r="D11723" s="12" t="s">
        <v>38331</v>
      </c>
      <c r="E11723" s="6" t="str">
        <f t="shared" si="606"/>
        <v>module=jempl</v>
      </c>
      <c r="F11723" s="6" t="str">
        <f t="shared" si="607"/>
        <v>module=kempl</v>
      </c>
    </row>
    <row r="11724" spans="1:6" ht="30" customHeight="1">
      <c r="A11724" s="3" t="s">
        <v>2</v>
      </c>
      <c r="B11724" s="3" t="s">
        <v>26700</v>
      </c>
      <c r="C11724" s="3" t="s">
        <v>32504</v>
      </c>
      <c r="D11724" s="12" t="s">
        <v>38332</v>
      </c>
      <c r="E11724" s="6" t="str">
        <f t="shared" si="606"/>
        <v>module=jempl</v>
      </c>
      <c r="F11724" s="6" t="str">
        <f t="shared" si="607"/>
        <v>module=kempl</v>
      </c>
    </row>
    <row r="11725" spans="1:6" ht="30" customHeight="1">
      <c r="A11725" s="3" t="s">
        <v>2</v>
      </c>
      <c r="B11725" s="3" t="s">
        <v>26701</v>
      </c>
      <c r="C11725" s="3" t="s">
        <v>32505</v>
      </c>
      <c r="D11725" s="12" t="s">
        <v>38333</v>
      </c>
      <c r="E11725" s="6" t="str">
        <f t="shared" si="606"/>
        <v>module=jempl</v>
      </c>
      <c r="F11725" s="6" t="str">
        <f t="shared" si="607"/>
        <v>module=kempl</v>
      </c>
    </row>
    <row r="11726" spans="1:6" ht="30" customHeight="1">
      <c r="A11726" s="3" t="s">
        <v>2</v>
      </c>
      <c r="B11726" s="3" t="s">
        <v>26702</v>
      </c>
      <c r="C11726" s="3" t="s">
        <v>32506</v>
      </c>
      <c r="D11726" s="12" t="s">
        <v>38334</v>
      </c>
      <c r="E11726" s="6" t="str">
        <f t="shared" si="606"/>
        <v>module=jempl</v>
      </c>
      <c r="F11726" s="6" t="str">
        <f t="shared" si="607"/>
        <v>module=kempl</v>
      </c>
    </row>
    <row r="11727" spans="1:6" ht="30" customHeight="1">
      <c r="A11727" s="3" t="s">
        <v>2</v>
      </c>
      <c r="B11727" s="3" t="s">
        <v>26703</v>
      </c>
      <c r="C11727" s="3" t="s">
        <v>32507</v>
      </c>
      <c r="D11727" s="12" t="s">
        <v>38335</v>
      </c>
      <c r="E11727" s="6" t="str">
        <f t="shared" si="606"/>
        <v>module=jempl</v>
      </c>
      <c r="F11727" s="6" t="str">
        <f t="shared" si="607"/>
        <v>module=kempl</v>
      </c>
    </row>
    <row r="11728" spans="1:6" ht="30" customHeight="1">
      <c r="A11728" s="3" t="s">
        <v>2</v>
      </c>
      <c r="B11728" s="3" t="s">
        <v>26704</v>
      </c>
      <c r="C11728" s="3" t="s">
        <v>32508</v>
      </c>
      <c r="D11728" s="12" t="s">
        <v>38336</v>
      </c>
      <c r="E11728" s="6" t="str">
        <f t="shared" si="606"/>
        <v>module=jempl</v>
      </c>
      <c r="F11728" s="6" t="str">
        <f t="shared" si="607"/>
        <v>module=kempl</v>
      </c>
    </row>
    <row r="11729" spans="1:6" ht="30" customHeight="1">
      <c r="A11729" s="3" t="s">
        <v>2</v>
      </c>
      <c r="B11729" s="3" t="s">
        <v>26705</v>
      </c>
      <c r="C11729" s="3" t="s">
        <v>32509</v>
      </c>
      <c r="D11729" s="12" t="s">
        <v>38337</v>
      </c>
      <c r="E11729" s="6" t="str">
        <f t="shared" si="606"/>
        <v>module=jempl</v>
      </c>
      <c r="F11729" s="6" t="str">
        <f t="shared" si="607"/>
        <v>module=kempl</v>
      </c>
    </row>
    <row r="11730" spans="1:6" ht="30" customHeight="1">
      <c r="A11730" s="3" t="s">
        <v>2</v>
      </c>
      <c r="B11730" s="3" t="s">
        <v>26706</v>
      </c>
      <c r="C11730" s="3" t="s">
        <v>32510</v>
      </c>
      <c r="D11730" s="12" t="s">
        <v>38338</v>
      </c>
      <c r="E11730" s="6" t="str">
        <f t="shared" si="606"/>
        <v>module=jempl</v>
      </c>
      <c r="F11730" s="6" t="str">
        <f t="shared" si="607"/>
        <v>module=kempl</v>
      </c>
    </row>
    <row r="11731" spans="1:6" ht="30" customHeight="1">
      <c r="A11731" s="3" t="s">
        <v>2</v>
      </c>
      <c r="B11731" s="3" t="s">
        <v>26707</v>
      </c>
      <c r="C11731" s="3" t="s">
        <v>32511</v>
      </c>
      <c r="D11731" s="12" t="s">
        <v>38339</v>
      </c>
      <c r="E11731" s="6" t="str">
        <f t="shared" si="606"/>
        <v>module=jempl</v>
      </c>
      <c r="F11731" s="6" t="str">
        <f t="shared" si="607"/>
        <v>module=kempl</v>
      </c>
    </row>
    <row r="11732" spans="1:6" ht="30" customHeight="1">
      <c r="A11732" s="3" t="s">
        <v>2</v>
      </c>
      <c r="B11732" s="3" t="s">
        <v>26708</v>
      </c>
      <c r="C11732" s="3" t="s">
        <v>32512</v>
      </c>
      <c r="D11732" s="12" t="s">
        <v>38340</v>
      </c>
      <c r="E11732" s="6" t="str">
        <f t="shared" si="606"/>
        <v>module=jempl</v>
      </c>
      <c r="F11732" s="6" t="str">
        <f t="shared" si="607"/>
        <v>module=kempl</v>
      </c>
    </row>
    <row r="11733" spans="1:6" ht="30" customHeight="1">
      <c r="A11733" s="3" t="s">
        <v>2</v>
      </c>
      <c r="B11733" s="3" t="s">
        <v>26709</v>
      </c>
      <c r="C11733" s="3" t="s">
        <v>32513</v>
      </c>
      <c r="D11733" s="12" t="s">
        <v>38341</v>
      </c>
      <c r="E11733" s="6" t="str">
        <f t="shared" si="606"/>
        <v>module=jempl</v>
      </c>
      <c r="F11733" s="6" t="str">
        <f t="shared" si="607"/>
        <v>module=kempl</v>
      </c>
    </row>
    <row r="11734" spans="1:6" ht="30" customHeight="1">
      <c r="A11734" s="3" t="s">
        <v>2</v>
      </c>
      <c r="B11734" s="3" t="s">
        <v>26710</v>
      </c>
      <c r="C11734" s="3" t="s">
        <v>32514</v>
      </c>
      <c r="D11734" s="12" t="s">
        <v>38342</v>
      </c>
      <c r="E11734" s="6" t="str">
        <f t="shared" si="606"/>
        <v>module=jempl</v>
      </c>
      <c r="F11734" s="6" t="str">
        <f t="shared" si="607"/>
        <v>module=kempl</v>
      </c>
    </row>
    <row r="11735" spans="1:6" ht="30" customHeight="1">
      <c r="A11735" s="3" t="s">
        <v>2</v>
      </c>
      <c r="B11735" s="3" t="s">
        <v>26711</v>
      </c>
      <c r="C11735" s="3" t="s">
        <v>32515</v>
      </c>
      <c r="D11735" s="12" t="s">
        <v>38343</v>
      </c>
      <c r="E11735" s="6" t="str">
        <f t="shared" si="606"/>
        <v>module=jempl</v>
      </c>
      <c r="F11735" s="6" t="str">
        <f t="shared" si="607"/>
        <v>module=kempl</v>
      </c>
    </row>
    <row r="11736" spans="1:6" ht="30" customHeight="1">
      <c r="A11736" s="3" t="s">
        <v>2</v>
      </c>
      <c r="B11736" s="3" t="s">
        <v>26712</v>
      </c>
      <c r="C11736" s="3" t="s">
        <v>32516</v>
      </c>
      <c r="D11736" s="12" t="s">
        <v>38344</v>
      </c>
      <c r="E11736" s="6" t="str">
        <f t="shared" si="606"/>
        <v>module=jempl</v>
      </c>
      <c r="F11736" s="6" t="str">
        <f t="shared" si="607"/>
        <v>module=kempl</v>
      </c>
    </row>
    <row r="11737" spans="1:6" ht="30" customHeight="1">
      <c r="A11737" s="3" t="s">
        <v>2</v>
      </c>
      <c r="B11737" s="3" t="s">
        <v>26713</v>
      </c>
      <c r="C11737" s="3" t="s">
        <v>32517</v>
      </c>
      <c r="D11737" s="12" t="s">
        <v>38345</v>
      </c>
      <c r="E11737" s="6" t="str">
        <f t="shared" si="606"/>
        <v>module=jempl</v>
      </c>
      <c r="F11737" s="6" t="str">
        <f t="shared" si="607"/>
        <v>module=kempl</v>
      </c>
    </row>
    <row r="11738" spans="1:6" ht="30" customHeight="1">
      <c r="A11738" s="3" t="s">
        <v>2</v>
      </c>
      <c r="B11738" s="3" t="s">
        <v>26714</v>
      </c>
      <c r="C11738" s="3" t="s">
        <v>32518</v>
      </c>
      <c r="D11738" s="12" t="s">
        <v>38346</v>
      </c>
      <c r="E11738" s="6" t="str">
        <f t="shared" si="606"/>
        <v>module=jempl</v>
      </c>
      <c r="F11738" s="6" t="str">
        <f t="shared" si="607"/>
        <v>module=kempl</v>
      </c>
    </row>
    <row r="11739" spans="1:6" ht="30" customHeight="1">
      <c r="A11739" s="3" t="s">
        <v>2</v>
      </c>
      <c r="B11739" s="3" t="s">
        <v>26715</v>
      </c>
      <c r="C11739" s="3" t="s">
        <v>32519</v>
      </c>
      <c r="D11739" s="12" t="s">
        <v>38347</v>
      </c>
      <c r="E11739" s="6" t="str">
        <f t="shared" si="606"/>
        <v>module=jempl</v>
      </c>
      <c r="F11739" s="6" t="str">
        <f t="shared" si="607"/>
        <v>module=kempl</v>
      </c>
    </row>
    <row r="11740" spans="1:6" ht="30" customHeight="1">
      <c r="A11740" s="3" t="s">
        <v>2</v>
      </c>
      <c r="B11740" s="3" t="s">
        <v>26716</v>
      </c>
      <c r="C11740" s="3" t="s">
        <v>32520</v>
      </c>
      <c r="D11740" s="12" t="s">
        <v>38348</v>
      </c>
      <c r="E11740" s="6" t="str">
        <f t="shared" si="606"/>
        <v>module=jempl</v>
      </c>
      <c r="F11740" s="6" t="str">
        <f t="shared" si="607"/>
        <v>module=kempl</v>
      </c>
    </row>
    <row r="11741" spans="1:6" ht="30" customHeight="1">
      <c r="A11741" s="3" t="s">
        <v>2</v>
      </c>
      <c r="B11741" s="3" t="s">
        <v>26717</v>
      </c>
      <c r="C11741" s="3" t="s">
        <v>32521</v>
      </c>
      <c r="D11741" s="12" t="s">
        <v>38349</v>
      </c>
      <c r="E11741" s="6" t="str">
        <f t="shared" si="606"/>
        <v>module=jempl</v>
      </c>
      <c r="F11741" s="6" t="str">
        <f t="shared" si="607"/>
        <v>module=kempl</v>
      </c>
    </row>
    <row r="11742" spans="1:6" ht="30" customHeight="1">
      <c r="A11742" s="3" t="s">
        <v>2</v>
      </c>
      <c r="B11742" s="3" t="s">
        <v>26718</v>
      </c>
      <c r="C11742" s="3" t="s">
        <v>32522</v>
      </c>
      <c r="D11742" s="12" t="s">
        <v>38350</v>
      </c>
      <c r="E11742" s="6" t="str">
        <f t="shared" si="606"/>
        <v>module=jempl</v>
      </c>
      <c r="F11742" s="6" t="str">
        <f t="shared" si="607"/>
        <v>module=kempl</v>
      </c>
    </row>
    <row r="11743" spans="1:6" ht="30" customHeight="1">
      <c r="A11743" s="3" t="s">
        <v>2</v>
      </c>
      <c r="B11743" s="3" t="s">
        <v>26719</v>
      </c>
      <c r="C11743" s="3" t="s">
        <v>32523</v>
      </c>
      <c r="D11743" s="12" t="s">
        <v>38351</v>
      </c>
      <c r="E11743" s="6" t="str">
        <f t="shared" ref="E11743:E11806" si="608">HYPERLINK("http://www.ssc.wisc.edu/wlsresearch/documentation/waves/?wave=capigrad&amp;module=jempl","module=jempl")</f>
        <v>module=jempl</v>
      </c>
      <c r="F11743" s="6" t="str">
        <f t="shared" ref="F11743:F11806" si="609">HYPERLINK("http://www.ssc.wisc.edu/wlsresearch/documentation/waves/?wave=capisib&amp;module=kempl","module=kempl")</f>
        <v>module=kempl</v>
      </c>
    </row>
    <row r="11744" spans="1:6" ht="30" customHeight="1">
      <c r="A11744" s="3" t="s">
        <v>2</v>
      </c>
      <c r="B11744" s="3" t="s">
        <v>26720</v>
      </c>
      <c r="C11744" s="3" t="s">
        <v>32524</v>
      </c>
      <c r="D11744" s="12" t="s">
        <v>38352</v>
      </c>
      <c r="E11744" s="6" t="str">
        <f t="shared" si="608"/>
        <v>module=jempl</v>
      </c>
      <c r="F11744" s="6" t="str">
        <f t="shared" si="609"/>
        <v>module=kempl</v>
      </c>
    </row>
    <row r="11745" spans="1:6" ht="30" customHeight="1">
      <c r="A11745" s="3" t="s">
        <v>2</v>
      </c>
      <c r="B11745" s="3" t="s">
        <v>26721</v>
      </c>
      <c r="C11745" s="3" t="s">
        <v>32525</v>
      </c>
      <c r="D11745" s="12" t="s">
        <v>38353</v>
      </c>
      <c r="E11745" s="6" t="str">
        <f t="shared" si="608"/>
        <v>module=jempl</v>
      </c>
      <c r="F11745" s="6" t="str">
        <f t="shared" si="609"/>
        <v>module=kempl</v>
      </c>
    </row>
    <row r="11746" spans="1:6" ht="30" customHeight="1">
      <c r="A11746" s="3" t="s">
        <v>2</v>
      </c>
      <c r="B11746" s="3" t="s">
        <v>26722</v>
      </c>
      <c r="C11746" s="3" t="s">
        <v>32526</v>
      </c>
      <c r="D11746" s="12" t="s">
        <v>38354</v>
      </c>
      <c r="E11746" s="6" t="str">
        <f t="shared" si="608"/>
        <v>module=jempl</v>
      </c>
      <c r="F11746" s="6" t="str">
        <f t="shared" si="609"/>
        <v>module=kempl</v>
      </c>
    </row>
    <row r="11747" spans="1:6" ht="30" customHeight="1">
      <c r="A11747" s="3" t="s">
        <v>2</v>
      </c>
      <c r="B11747" s="3" t="s">
        <v>26723</v>
      </c>
      <c r="C11747" s="3" t="s">
        <v>32527</v>
      </c>
      <c r="D11747" s="12" t="s">
        <v>38355</v>
      </c>
      <c r="E11747" s="6" t="str">
        <f t="shared" si="608"/>
        <v>module=jempl</v>
      </c>
      <c r="F11747" s="6" t="str">
        <f t="shared" si="609"/>
        <v>module=kempl</v>
      </c>
    </row>
    <row r="11748" spans="1:6" ht="30" customHeight="1">
      <c r="A11748" s="3" t="s">
        <v>2</v>
      </c>
      <c r="B11748" s="3" t="s">
        <v>26724</v>
      </c>
      <c r="C11748" s="3" t="s">
        <v>32528</v>
      </c>
      <c r="D11748" s="12" t="s">
        <v>38356</v>
      </c>
      <c r="E11748" s="6" t="str">
        <f t="shared" si="608"/>
        <v>module=jempl</v>
      </c>
      <c r="F11748" s="6" t="str">
        <f t="shared" si="609"/>
        <v>module=kempl</v>
      </c>
    </row>
    <row r="11749" spans="1:6" ht="30" customHeight="1">
      <c r="A11749" s="3" t="s">
        <v>2</v>
      </c>
      <c r="B11749" s="3" t="s">
        <v>26725</v>
      </c>
      <c r="C11749" s="3" t="s">
        <v>32529</v>
      </c>
      <c r="D11749" s="12" t="s">
        <v>38357</v>
      </c>
      <c r="E11749" s="6" t="str">
        <f t="shared" si="608"/>
        <v>module=jempl</v>
      </c>
      <c r="F11749" s="6" t="str">
        <f t="shared" si="609"/>
        <v>module=kempl</v>
      </c>
    </row>
    <row r="11750" spans="1:6" ht="30" customHeight="1">
      <c r="A11750" s="3" t="s">
        <v>2</v>
      </c>
      <c r="B11750" s="3" t="s">
        <v>26726</v>
      </c>
      <c r="C11750" s="3" t="s">
        <v>32530</v>
      </c>
      <c r="D11750" s="12" t="s">
        <v>38358</v>
      </c>
      <c r="E11750" s="6" t="str">
        <f t="shared" si="608"/>
        <v>module=jempl</v>
      </c>
      <c r="F11750" s="6" t="str">
        <f t="shared" si="609"/>
        <v>module=kempl</v>
      </c>
    </row>
    <row r="11751" spans="1:6" ht="30" customHeight="1">
      <c r="A11751" s="3" t="s">
        <v>2</v>
      </c>
      <c r="B11751" s="3" t="s">
        <v>26727</v>
      </c>
      <c r="C11751" s="3" t="s">
        <v>32531</v>
      </c>
      <c r="D11751" s="12" t="s">
        <v>38359</v>
      </c>
      <c r="E11751" s="6" t="str">
        <f t="shared" si="608"/>
        <v>module=jempl</v>
      </c>
      <c r="F11751" s="6" t="str">
        <f t="shared" si="609"/>
        <v>module=kempl</v>
      </c>
    </row>
    <row r="11752" spans="1:6" ht="30" customHeight="1">
      <c r="A11752" s="3" t="s">
        <v>2</v>
      </c>
      <c r="B11752" s="3" t="s">
        <v>26728</v>
      </c>
      <c r="C11752" s="3" t="s">
        <v>32532</v>
      </c>
      <c r="D11752" s="12" t="s">
        <v>38360</v>
      </c>
      <c r="E11752" s="6" t="str">
        <f t="shared" si="608"/>
        <v>module=jempl</v>
      </c>
      <c r="F11752" s="6" t="str">
        <f t="shared" si="609"/>
        <v>module=kempl</v>
      </c>
    </row>
    <row r="11753" spans="1:6" ht="30" customHeight="1">
      <c r="A11753" s="3" t="s">
        <v>2</v>
      </c>
      <c r="B11753" s="3" t="s">
        <v>26729</v>
      </c>
      <c r="C11753" s="3" t="s">
        <v>32533</v>
      </c>
      <c r="D11753" s="12" t="s">
        <v>38361</v>
      </c>
      <c r="E11753" s="6" t="str">
        <f t="shared" si="608"/>
        <v>module=jempl</v>
      </c>
      <c r="F11753" s="6" t="str">
        <f t="shared" si="609"/>
        <v>module=kempl</v>
      </c>
    </row>
    <row r="11754" spans="1:6" ht="30" customHeight="1">
      <c r="A11754" s="3" t="s">
        <v>2</v>
      </c>
      <c r="B11754" s="3" t="s">
        <v>26730</v>
      </c>
      <c r="C11754" s="3" t="s">
        <v>32534</v>
      </c>
      <c r="D11754" s="12" t="s">
        <v>38362</v>
      </c>
      <c r="E11754" s="6" t="str">
        <f t="shared" si="608"/>
        <v>module=jempl</v>
      </c>
      <c r="F11754" s="6" t="str">
        <f t="shared" si="609"/>
        <v>module=kempl</v>
      </c>
    </row>
    <row r="11755" spans="1:6" ht="30" customHeight="1">
      <c r="A11755" s="3" t="s">
        <v>2</v>
      </c>
      <c r="B11755" s="3" t="s">
        <v>26731</v>
      </c>
      <c r="C11755" s="3" t="s">
        <v>32535</v>
      </c>
      <c r="D11755" s="12" t="s">
        <v>38363</v>
      </c>
      <c r="E11755" s="6" t="str">
        <f t="shared" si="608"/>
        <v>module=jempl</v>
      </c>
      <c r="F11755" s="6" t="str">
        <f t="shared" si="609"/>
        <v>module=kempl</v>
      </c>
    </row>
    <row r="11756" spans="1:6" ht="30" customHeight="1">
      <c r="A11756" s="3" t="s">
        <v>2</v>
      </c>
      <c r="B11756" s="3" t="s">
        <v>26732</v>
      </c>
      <c r="C11756" s="3" t="s">
        <v>32536</v>
      </c>
      <c r="D11756" s="12" t="s">
        <v>38364</v>
      </c>
      <c r="E11756" s="6" t="str">
        <f t="shared" si="608"/>
        <v>module=jempl</v>
      </c>
      <c r="F11756" s="6" t="str">
        <f t="shared" si="609"/>
        <v>module=kempl</v>
      </c>
    </row>
    <row r="11757" spans="1:6" ht="30" customHeight="1">
      <c r="A11757" s="3" t="s">
        <v>2</v>
      </c>
      <c r="B11757" s="3" t="s">
        <v>26733</v>
      </c>
      <c r="C11757" s="3" t="s">
        <v>32537</v>
      </c>
      <c r="D11757" s="12" t="s">
        <v>38365</v>
      </c>
      <c r="E11757" s="6" t="str">
        <f t="shared" si="608"/>
        <v>module=jempl</v>
      </c>
      <c r="F11757" s="6" t="str">
        <f t="shared" si="609"/>
        <v>module=kempl</v>
      </c>
    </row>
    <row r="11758" spans="1:6" ht="30" customHeight="1">
      <c r="A11758" s="3" t="s">
        <v>2</v>
      </c>
      <c r="B11758" s="3" t="s">
        <v>26734</v>
      </c>
      <c r="C11758" s="3" t="s">
        <v>32538</v>
      </c>
      <c r="D11758" s="12" t="s">
        <v>38366</v>
      </c>
      <c r="E11758" s="6" t="str">
        <f t="shared" si="608"/>
        <v>module=jempl</v>
      </c>
      <c r="F11758" s="6" t="str">
        <f t="shared" si="609"/>
        <v>module=kempl</v>
      </c>
    </row>
    <row r="11759" spans="1:6" ht="30" customHeight="1">
      <c r="A11759" s="3" t="s">
        <v>2</v>
      </c>
      <c r="B11759" s="3" t="s">
        <v>26735</v>
      </c>
      <c r="C11759" s="3" t="s">
        <v>32539</v>
      </c>
      <c r="D11759" s="12" t="s">
        <v>38367</v>
      </c>
      <c r="E11759" s="6" t="str">
        <f t="shared" si="608"/>
        <v>module=jempl</v>
      </c>
      <c r="F11759" s="6" t="str">
        <f t="shared" si="609"/>
        <v>module=kempl</v>
      </c>
    </row>
    <row r="11760" spans="1:6" ht="30" customHeight="1">
      <c r="A11760" s="3" t="s">
        <v>2</v>
      </c>
      <c r="B11760" s="3" t="s">
        <v>26736</v>
      </c>
      <c r="C11760" s="3" t="s">
        <v>32540</v>
      </c>
      <c r="D11760" s="12" t="s">
        <v>38368</v>
      </c>
      <c r="E11760" s="6" t="str">
        <f t="shared" si="608"/>
        <v>module=jempl</v>
      </c>
      <c r="F11760" s="6" t="str">
        <f t="shared" si="609"/>
        <v>module=kempl</v>
      </c>
    </row>
    <row r="11761" spans="1:6" ht="30" customHeight="1">
      <c r="A11761" s="3" t="s">
        <v>2</v>
      </c>
      <c r="B11761" s="3" t="s">
        <v>26737</v>
      </c>
      <c r="C11761" s="3" t="s">
        <v>32541</v>
      </c>
      <c r="D11761" s="12" t="s">
        <v>38369</v>
      </c>
      <c r="E11761" s="6" t="str">
        <f t="shared" si="608"/>
        <v>module=jempl</v>
      </c>
      <c r="F11761" s="6" t="str">
        <f t="shared" si="609"/>
        <v>module=kempl</v>
      </c>
    </row>
    <row r="11762" spans="1:6" ht="30" customHeight="1">
      <c r="A11762" s="3" t="s">
        <v>2</v>
      </c>
      <c r="B11762" s="3" t="s">
        <v>26738</v>
      </c>
      <c r="C11762" s="3" t="s">
        <v>32542</v>
      </c>
      <c r="D11762" s="12" t="s">
        <v>38370</v>
      </c>
      <c r="E11762" s="6" t="str">
        <f t="shared" si="608"/>
        <v>module=jempl</v>
      </c>
      <c r="F11762" s="6" t="str">
        <f t="shared" si="609"/>
        <v>module=kempl</v>
      </c>
    </row>
    <row r="11763" spans="1:6" ht="30" customHeight="1">
      <c r="A11763" s="3" t="s">
        <v>2</v>
      </c>
      <c r="B11763" s="3" t="s">
        <v>26739</v>
      </c>
      <c r="C11763" s="3" t="s">
        <v>32543</v>
      </c>
      <c r="D11763" s="12" t="s">
        <v>38371</v>
      </c>
      <c r="E11763" s="6" t="str">
        <f t="shared" si="608"/>
        <v>module=jempl</v>
      </c>
      <c r="F11763" s="6" t="str">
        <f t="shared" si="609"/>
        <v>module=kempl</v>
      </c>
    </row>
    <row r="11764" spans="1:6" ht="30" customHeight="1">
      <c r="A11764" s="3" t="s">
        <v>2</v>
      </c>
      <c r="B11764" s="3" t="s">
        <v>26740</v>
      </c>
      <c r="C11764" s="3" t="s">
        <v>32544</v>
      </c>
      <c r="D11764" s="12" t="s">
        <v>38372</v>
      </c>
      <c r="E11764" s="6" t="str">
        <f t="shared" si="608"/>
        <v>module=jempl</v>
      </c>
      <c r="F11764" s="6" t="str">
        <f t="shared" si="609"/>
        <v>module=kempl</v>
      </c>
    </row>
    <row r="11765" spans="1:6" ht="30" customHeight="1">
      <c r="A11765" s="3" t="s">
        <v>2</v>
      </c>
      <c r="B11765" s="3" t="s">
        <v>26741</v>
      </c>
      <c r="C11765" s="3" t="s">
        <v>32545</v>
      </c>
      <c r="D11765" s="12" t="s">
        <v>38373</v>
      </c>
      <c r="E11765" s="6" t="str">
        <f t="shared" si="608"/>
        <v>module=jempl</v>
      </c>
      <c r="F11765" s="6" t="str">
        <f t="shared" si="609"/>
        <v>module=kempl</v>
      </c>
    </row>
    <row r="11766" spans="1:6" ht="30" customHeight="1">
      <c r="A11766" s="3" t="s">
        <v>2</v>
      </c>
      <c r="B11766" s="3" t="s">
        <v>26742</v>
      </c>
      <c r="C11766" s="3" t="s">
        <v>32546</v>
      </c>
      <c r="D11766" s="12" t="s">
        <v>38374</v>
      </c>
      <c r="E11766" s="6" t="str">
        <f t="shared" si="608"/>
        <v>module=jempl</v>
      </c>
      <c r="F11766" s="6" t="str">
        <f t="shared" si="609"/>
        <v>module=kempl</v>
      </c>
    </row>
    <row r="11767" spans="1:6" ht="30" customHeight="1">
      <c r="A11767" s="3" t="s">
        <v>2</v>
      </c>
      <c r="B11767" s="3" t="s">
        <v>26743</v>
      </c>
      <c r="C11767" s="3" t="s">
        <v>32547</v>
      </c>
      <c r="D11767" s="12" t="s">
        <v>38375</v>
      </c>
      <c r="E11767" s="6" t="str">
        <f t="shared" si="608"/>
        <v>module=jempl</v>
      </c>
      <c r="F11767" s="6" t="str">
        <f t="shared" si="609"/>
        <v>module=kempl</v>
      </c>
    </row>
    <row r="11768" spans="1:6" ht="30" customHeight="1">
      <c r="A11768" s="3" t="s">
        <v>2</v>
      </c>
      <c r="B11768" s="3" t="s">
        <v>26744</v>
      </c>
      <c r="C11768" s="3" t="s">
        <v>32548</v>
      </c>
      <c r="D11768" s="12" t="s">
        <v>38376</v>
      </c>
      <c r="E11768" s="6" t="str">
        <f t="shared" si="608"/>
        <v>module=jempl</v>
      </c>
      <c r="F11768" s="6" t="str">
        <f t="shared" si="609"/>
        <v>module=kempl</v>
      </c>
    </row>
    <row r="11769" spans="1:6" ht="30" customHeight="1">
      <c r="A11769" s="3" t="s">
        <v>2</v>
      </c>
      <c r="B11769" s="3" t="s">
        <v>26745</v>
      </c>
      <c r="C11769" s="3" t="s">
        <v>32549</v>
      </c>
      <c r="D11769" s="12" t="s">
        <v>38377</v>
      </c>
      <c r="E11769" s="6" t="str">
        <f t="shared" si="608"/>
        <v>module=jempl</v>
      </c>
      <c r="F11769" s="6" t="str">
        <f t="shared" si="609"/>
        <v>module=kempl</v>
      </c>
    </row>
    <row r="11770" spans="1:6" ht="30" customHeight="1">
      <c r="A11770" s="3" t="s">
        <v>2</v>
      </c>
      <c r="B11770" s="3" t="s">
        <v>26746</v>
      </c>
      <c r="C11770" s="3" t="s">
        <v>32550</v>
      </c>
      <c r="D11770" s="12" t="s">
        <v>38378</v>
      </c>
      <c r="E11770" s="6" t="str">
        <f t="shared" si="608"/>
        <v>module=jempl</v>
      </c>
      <c r="F11770" s="6" t="str">
        <f t="shared" si="609"/>
        <v>module=kempl</v>
      </c>
    </row>
    <row r="11771" spans="1:6" ht="30" customHeight="1">
      <c r="A11771" s="3" t="s">
        <v>2</v>
      </c>
      <c r="B11771" s="3" t="s">
        <v>26747</v>
      </c>
      <c r="C11771" s="3" t="s">
        <v>32551</v>
      </c>
      <c r="D11771" s="12" t="s">
        <v>38379</v>
      </c>
      <c r="E11771" s="6" t="str">
        <f t="shared" si="608"/>
        <v>module=jempl</v>
      </c>
      <c r="F11771" s="6" t="str">
        <f t="shared" si="609"/>
        <v>module=kempl</v>
      </c>
    </row>
    <row r="11772" spans="1:6" ht="30" customHeight="1">
      <c r="A11772" s="3" t="s">
        <v>2</v>
      </c>
      <c r="B11772" s="3" t="s">
        <v>26748</v>
      </c>
      <c r="C11772" s="3" t="s">
        <v>32552</v>
      </c>
      <c r="D11772" s="12" t="s">
        <v>38380</v>
      </c>
      <c r="E11772" s="6" t="str">
        <f t="shared" si="608"/>
        <v>module=jempl</v>
      </c>
      <c r="F11772" s="6" t="str">
        <f t="shared" si="609"/>
        <v>module=kempl</v>
      </c>
    </row>
    <row r="11773" spans="1:6" ht="30" customHeight="1">
      <c r="A11773" s="3" t="s">
        <v>2</v>
      </c>
      <c r="B11773" s="3" t="s">
        <v>26749</v>
      </c>
      <c r="C11773" s="3" t="s">
        <v>32553</v>
      </c>
      <c r="D11773" s="12" t="s">
        <v>38381</v>
      </c>
      <c r="E11773" s="6" t="str">
        <f t="shared" si="608"/>
        <v>module=jempl</v>
      </c>
      <c r="F11773" s="6" t="str">
        <f t="shared" si="609"/>
        <v>module=kempl</v>
      </c>
    </row>
    <row r="11774" spans="1:6" ht="30" customHeight="1">
      <c r="A11774" s="3" t="s">
        <v>2</v>
      </c>
      <c r="B11774" s="3" t="s">
        <v>26750</v>
      </c>
      <c r="C11774" s="3" t="s">
        <v>32554</v>
      </c>
      <c r="D11774" s="12" t="s">
        <v>38382</v>
      </c>
      <c r="E11774" s="6" t="str">
        <f t="shared" si="608"/>
        <v>module=jempl</v>
      </c>
      <c r="F11774" s="6" t="str">
        <f t="shared" si="609"/>
        <v>module=kempl</v>
      </c>
    </row>
    <row r="11775" spans="1:6" ht="30" customHeight="1">
      <c r="A11775" s="3" t="s">
        <v>2</v>
      </c>
      <c r="B11775" s="3" t="s">
        <v>26751</v>
      </c>
      <c r="C11775" s="3" t="s">
        <v>32555</v>
      </c>
      <c r="D11775" s="12" t="s">
        <v>38383</v>
      </c>
      <c r="E11775" s="6" t="str">
        <f t="shared" si="608"/>
        <v>module=jempl</v>
      </c>
      <c r="F11775" s="6" t="str">
        <f t="shared" si="609"/>
        <v>module=kempl</v>
      </c>
    </row>
    <row r="11776" spans="1:6" ht="30" customHeight="1">
      <c r="A11776" s="3" t="s">
        <v>2</v>
      </c>
      <c r="B11776" s="3" t="s">
        <v>26752</v>
      </c>
      <c r="C11776" s="3" t="s">
        <v>32556</v>
      </c>
      <c r="D11776" s="12" t="s">
        <v>38384</v>
      </c>
      <c r="E11776" s="6" t="str">
        <f t="shared" si="608"/>
        <v>module=jempl</v>
      </c>
      <c r="F11776" s="6" t="str">
        <f t="shared" si="609"/>
        <v>module=kempl</v>
      </c>
    </row>
    <row r="11777" spans="1:6" ht="30" customHeight="1">
      <c r="A11777" s="3" t="s">
        <v>2</v>
      </c>
      <c r="B11777" s="3" t="s">
        <v>26753</v>
      </c>
      <c r="C11777" s="3" t="s">
        <v>32557</v>
      </c>
      <c r="D11777" s="12" t="s">
        <v>38385</v>
      </c>
      <c r="E11777" s="6" t="str">
        <f t="shared" si="608"/>
        <v>module=jempl</v>
      </c>
      <c r="F11777" s="6" t="str">
        <f t="shared" si="609"/>
        <v>module=kempl</v>
      </c>
    </row>
    <row r="11778" spans="1:6" ht="30" customHeight="1">
      <c r="A11778" s="3" t="s">
        <v>2</v>
      </c>
      <c r="B11778" s="3" t="s">
        <v>26754</v>
      </c>
      <c r="C11778" s="3" t="s">
        <v>32558</v>
      </c>
      <c r="D11778" s="12" t="s">
        <v>38386</v>
      </c>
      <c r="E11778" s="6" t="str">
        <f t="shared" si="608"/>
        <v>module=jempl</v>
      </c>
      <c r="F11778" s="6" t="str">
        <f t="shared" si="609"/>
        <v>module=kempl</v>
      </c>
    </row>
    <row r="11779" spans="1:6" ht="30" customHeight="1">
      <c r="A11779" s="3" t="s">
        <v>2</v>
      </c>
      <c r="B11779" s="3" t="s">
        <v>26755</v>
      </c>
      <c r="C11779" s="3" t="s">
        <v>32559</v>
      </c>
      <c r="D11779" s="12" t="s">
        <v>38387</v>
      </c>
      <c r="E11779" s="6" t="str">
        <f t="shared" si="608"/>
        <v>module=jempl</v>
      </c>
      <c r="F11779" s="6" t="str">
        <f t="shared" si="609"/>
        <v>module=kempl</v>
      </c>
    </row>
    <row r="11780" spans="1:6" ht="30" customHeight="1">
      <c r="A11780" s="3" t="s">
        <v>2</v>
      </c>
      <c r="B11780" s="3" t="s">
        <v>26756</v>
      </c>
      <c r="C11780" s="3" t="s">
        <v>32560</v>
      </c>
      <c r="D11780" s="12" t="s">
        <v>38388</v>
      </c>
      <c r="E11780" s="6" t="str">
        <f t="shared" si="608"/>
        <v>module=jempl</v>
      </c>
      <c r="F11780" s="6" t="str">
        <f t="shared" si="609"/>
        <v>module=kempl</v>
      </c>
    </row>
    <row r="11781" spans="1:6" ht="30" customHeight="1">
      <c r="A11781" s="3" t="s">
        <v>2</v>
      </c>
      <c r="B11781" s="3" t="s">
        <v>26757</v>
      </c>
      <c r="C11781" s="3" t="s">
        <v>32561</v>
      </c>
      <c r="D11781" s="12" t="s">
        <v>38389</v>
      </c>
      <c r="E11781" s="6" t="str">
        <f t="shared" si="608"/>
        <v>module=jempl</v>
      </c>
      <c r="F11781" s="6" t="str">
        <f t="shared" si="609"/>
        <v>module=kempl</v>
      </c>
    </row>
    <row r="11782" spans="1:6" ht="30" customHeight="1">
      <c r="A11782" s="3" t="s">
        <v>2</v>
      </c>
      <c r="B11782" s="3" t="s">
        <v>26758</v>
      </c>
      <c r="C11782" s="3" t="s">
        <v>32562</v>
      </c>
      <c r="D11782" s="12" t="s">
        <v>38390</v>
      </c>
      <c r="E11782" s="6" t="str">
        <f t="shared" si="608"/>
        <v>module=jempl</v>
      </c>
      <c r="F11782" s="6" t="str">
        <f t="shared" si="609"/>
        <v>module=kempl</v>
      </c>
    </row>
    <row r="11783" spans="1:6" ht="30" customHeight="1">
      <c r="A11783" s="3" t="s">
        <v>2</v>
      </c>
      <c r="B11783" s="3" t="s">
        <v>26759</v>
      </c>
      <c r="C11783" s="3" t="s">
        <v>32563</v>
      </c>
      <c r="D11783" s="12" t="s">
        <v>38391</v>
      </c>
      <c r="E11783" s="6" t="str">
        <f t="shared" si="608"/>
        <v>module=jempl</v>
      </c>
      <c r="F11783" s="6" t="str">
        <f t="shared" si="609"/>
        <v>module=kempl</v>
      </c>
    </row>
    <row r="11784" spans="1:6" ht="30" customHeight="1">
      <c r="A11784" s="3" t="s">
        <v>2</v>
      </c>
      <c r="B11784" s="3" t="s">
        <v>26760</v>
      </c>
      <c r="C11784" s="3" t="s">
        <v>32564</v>
      </c>
      <c r="D11784" s="12" t="s">
        <v>38392</v>
      </c>
      <c r="E11784" s="6" t="str">
        <f t="shared" si="608"/>
        <v>module=jempl</v>
      </c>
      <c r="F11784" s="6" t="str">
        <f t="shared" si="609"/>
        <v>module=kempl</v>
      </c>
    </row>
    <row r="11785" spans="1:6" ht="30" customHeight="1">
      <c r="A11785" s="3" t="s">
        <v>2</v>
      </c>
      <c r="B11785" s="3" t="s">
        <v>26761</v>
      </c>
      <c r="C11785" s="3" t="s">
        <v>32565</v>
      </c>
      <c r="D11785" s="12" t="s">
        <v>38393</v>
      </c>
      <c r="E11785" s="6" t="str">
        <f t="shared" si="608"/>
        <v>module=jempl</v>
      </c>
      <c r="F11785" s="6" t="str">
        <f t="shared" si="609"/>
        <v>module=kempl</v>
      </c>
    </row>
    <row r="11786" spans="1:6" ht="30" customHeight="1">
      <c r="A11786" s="3" t="s">
        <v>2</v>
      </c>
      <c r="B11786" s="3" t="s">
        <v>26762</v>
      </c>
      <c r="C11786" s="3" t="s">
        <v>32566</v>
      </c>
      <c r="D11786" s="12" t="s">
        <v>38394</v>
      </c>
      <c r="E11786" s="6" t="str">
        <f t="shared" si="608"/>
        <v>module=jempl</v>
      </c>
      <c r="F11786" s="6" t="str">
        <f t="shared" si="609"/>
        <v>module=kempl</v>
      </c>
    </row>
    <row r="11787" spans="1:6" ht="30" customHeight="1">
      <c r="A11787" s="3" t="s">
        <v>2</v>
      </c>
      <c r="B11787" s="3" t="s">
        <v>26763</v>
      </c>
      <c r="C11787" s="3" t="s">
        <v>32567</v>
      </c>
      <c r="D11787" s="12" t="s">
        <v>38395</v>
      </c>
      <c r="E11787" s="6" t="str">
        <f t="shared" si="608"/>
        <v>module=jempl</v>
      </c>
      <c r="F11787" s="6" t="str">
        <f t="shared" si="609"/>
        <v>module=kempl</v>
      </c>
    </row>
    <row r="11788" spans="1:6" ht="30" customHeight="1">
      <c r="A11788" s="3" t="s">
        <v>2</v>
      </c>
      <c r="B11788" s="3" t="s">
        <v>26764</v>
      </c>
      <c r="C11788" s="3" t="s">
        <v>32568</v>
      </c>
      <c r="D11788" s="12" t="s">
        <v>38396</v>
      </c>
      <c r="E11788" s="6" t="str">
        <f t="shared" si="608"/>
        <v>module=jempl</v>
      </c>
      <c r="F11788" s="6" t="str">
        <f t="shared" si="609"/>
        <v>module=kempl</v>
      </c>
    </row>
    <row r="11789" spans="1:6" ht="30" customHeight="1">
      <c r="A11789" s="3" t="s">
        <v>2</v>
      </c>
      <c r="B11789" s="3" t="s">
        <v>26765</v>
      </c>
      <c r="C11789" s="3" t="s">
        <v>32569</v>
      </c>
      <c r="D11789" s="12" t="s">
        <v>38397</v>
      </c>
      <c r="E11789" s="6" t="str">
        <f t="shared" si="608"/>
        <v>module=jempl</v>
      </c>
      <c r="F11789" s="6" t="str">
        <f t="shared" si="609"/>
        <v>module=kempl</v>
      </c>
    </row>
    <row r="11790" spans="1:6" ht="30" customHeight="1">
      <c r="A11790" s="3" t="s">
        <v>2</v>
      </c>
      <c r="B11790" s="3" t="s">
        <v>26766</v>
      </c>
      <c r="C11790" s="3" t="s">
        <v>32570</v>
      </c>
      <c r="D11790" s="12" t="s">
        <v>38398</v>
      </c>
      <c r="E11790" s="6" t="str">
        <f t="shared" si="608"/>
        <v>module=jempl</v>
      </c>
      <c r="F11790" s="6" t="str">
        <f t="shared" si="609"/>
        <v>module=kempl</v>
      </c>
    </row>
    <row r="11791" spans="1:6" ht="30" customHeight="1">
      <c r="A11791" s="3" t="s">
        <v>2</v>
      </c>
      <c r="B11791" s="3" t="s">
        <v>26767</v>
      </c>
      <c r="C11791" s="3" t="s">
        <v>32571</v>
      </c>
      <c r="D11791" s="12" t="s">
        <v>38399</v>
      </c>
      <c r="E11791" s="6" t="str">
        <f t="shared" si="608"/>
        <v>module=jempl</v>
      </c>
      <c r="F11791" s="6" t="str">
        <f t="shared" si="609"/>
        <v>module=kempl</v>
      </c>
    </row>
    <row r="11792" spans="1:6" ht="30" customHeight="1">
      <c r="A11792" s="3" t="s">
        <v>2</v>
      </c>
      <c r="B11792" s="3" t="s">
        <v>26768</v>
      </c>
      <c r="C11792" s="3" t="s">
        <v>32572</v>
      </c>
      <c r="D11792" s="12" t="s">
        <v>38400</v>
      </c>
      <c r="E11792" s="6" t="str">
        <f t="shared" si="608"/>
        <v>module=jempl</v>
      </c>
      <c r="F11792" s="6" t="str">
        <f t="shared" si="609"/>
        <v>module=kempl</v>
      </c>
    </row>
    <row r="11793" spans="1:6" ht="30" customHeight="1">
      <c r="A11793" s="3" t="s">
        <v>2</v>
      </c>
      <c r="B11793" s="3" t="s">
        <v>26769</v>
      </c>
      <c r="C11793" s="3" t="s">
        <v>32573</v>
      </c>
      <c r="D11793" s="12" t="s">
        <v>38401</v>
      </c>
      <c r="E11793" s="6" t="str">
        <f t="shared" si="608"/>
        <v>module=jempl</v>
      </c>
      <c r="F11793" s="6" t="str">
        <f t="shared" si="609"/>
        <v>module=kempl</v>
      </c>
    </row>
    <row r="11794" spans="1:6" ht="30" customHeight="1">
      <c r="A11794" s="3" t="s">
        <v>2</v>
      </c>
      <c r="B11794" s="3" t="s">
        <v>26770</v>
      </c>
      <c r="C11794" s="3" t="s">
        <v>32574</v>
      </c>
      <c r="D11794" s="12" t="s">
        <v>38402</v>
      </c>
      <c r="E11794" s="6" t="str">
        <f t="shared" si="608"/>
        <v>module=jempl</v>
      </c>
      <c r="F11794" s="6" t="str">
        <f t="shared" si="609"/>
        <v>module=kempl</v>
      </c>
    </row>
    <row r="11795" spans="1:6" ht="30" customHeight="1">
      <c r="A11795" s="3" t="s">
        <v>2</v>
      </c>
      <c r="B11795" s="3" t="s">
        <v>26771</v>
      </c>
      <c r="C11795" s="3" t="s">
        <v>32575</v>
      </c>
      <c r="D11795" s="12" t="s">
        <v>38403</v>
      </c>
      <c r="E11795" s="6" t="str">
        <f t="shared" si="608"/>
        <v>module=jempl</v>
      </c>
      <c r="F11795" s="6" t="str">
        <f t="shared" si="609"/>
        <v>module=kempl</v>
      </c>
    </row>
    <row r="11796" spans="1:6" ht="30" customHeight="1">
      <c r="A11796" s="3" t="s">
        <v>2</v>
      </c>
      <c r="B11796" s="3" t="s">
        <v>26772</v>
      </c>
      <c r="C11796" s="3" t="s">
        <v>32576</v>
      </c>
      <c r="D11796" s="12" t="s">
        <v>38404</v>
      </c>
      <c r="E11796" s="6" t="str">
        <f t="shared" si="608"/>
        <v>module=jempl</v>
      </c>
      <c r="F11796" s="6" t="str">
        <f t="shared" si="609"/>
        <v>module=kempl</v>
      </c>
    </row>
    <row r="11797" spans="1:6" ht="30" customHeight="1">
      <c r="A11797" s="3" t="s">
        <v>2</v>
      </c>
      <c r="B11797" s="3" t="s">
        <v>26773</v>
      </c>
      <c r="C11797" s="3" t="s">
        <v>32577</v>
      </c>
      <c r="D11797" s="12" t="s">
        <v>38405</v>
      </c>
      <c r="E11797" s="6" t="str">
        <f t="shared" si="608"/>
        <v>module=jempl</v>
      </c>
      <c r="F11797" s="6" t="str">
        <f t="shared" si="609"/>
        <v>module=kempl</v>
      </c>
    </row>
    <row r="11798" spans="1:6" ht="30" customHeight="1">
      <c r="A11798" s="3" t="s">
        <v>2</v>
      </c>
      <c r="B11798" s="3" t="s">
        <v>26774</v>
      </c>
      <c r="C11798" s="3" t="s">
        <v>32578</v>
      </c>
      <c r="D11798" s="12" t="s">
        <v>38406</v>
      </c>
      <c r="E11798" s="6" t="str">
        <f t="shared" si="608"/>
        <v>module=jempl</v>
      </c>
      <c r="F11798" s="6" t="str">
        <f t="shared" si="609"/>
        <v>module=kempl</v>
      </c>
    </row>
    <row r="11799" spans="1:6" ht="30" customHeight="1">
      <c r="A11799" s="3" t="s">
        <v>2</v>
      </c>
      <c r="B11799" s="3" t="s">
        <v>26775</v>
      </c>
      <c r="C11799" s="3" t="s">
        <v>32579</v>
      </c>
      <c r="D11799" s="12" t="s">
        <v>38407</v>
      </c>
      <c r="E11799" s="6" t="str">
        <f t="shared" si="608"/>
        <v>module=jempl</v>
      </c>
      <c r="F11799" s="6" t="str">
        <f t="shared" si="609"/>
        <v>module=kempl</v>
      </c>
    </row>
    <row r="11800" spans="1:6" ht="30" customHeight="1">
      <c r="A11800" s="3" t="s">
        <v>2</v>
      </c>
      <c r="B11800" s="3" t="s">
        <v>26776</v>
      </c>
      <c r="C11800" s="3" t="s">
        <v>32580</v>
      </c>
      <c r="D11800" s="12" t="s">
        <v>38408</v>
      </c>
      <c r="E11800" s="6" t="str">
        <f t="shared" si="608"/>
        <v>module=jempl</v>
      </c>
      <c r="F11800" s="6" t="str">
        <f t="shared" si="609"/>
        <v>module=kempl</v>
      </c>
    </row>
    <row r="11801" spans="1:6" ht="30" customHeight="1">
      <c r="A11801" s="3" t="s">
        <v>2</v>
      </c>
      <c r="B11801" s="3" t="s">
        <v>26777</v>
      </c>
      <c r="C11801" s="3" t="s">
        <v>32581</v>
      </c>
      <c r="D11801" s="12" t="s">
        <v>38409</v>
      </c>
      <c r="E11801" s="6" t="str">
        <f t="shared" si="608"/>
        <v>module=jempl</v>
      </c>
      <c r="F11801" s="6" t="str">
        <f t="shared" si="609"/>
        <v>module=kempl</v>
      </c>
    </row>
    <row r="11802" spans="1:6" ht="30" customHeight="1">
      <c r="A11802" s="3" t="s">
        <v>2</v>
      </c>
      <c r="B11802" s="3" t="s">
        <v>26778</v>
      </c>
      <c r="C11802" s="3" t="s">
        <v>32582</v>
      </c>
      <c r="D11802" s="12" t="s">
        <v>38410</v>
      </c>
      <c r="E11802" s="6" t="str">
        <f t="shared" si="608"/>
        <v>module=jempl</v>
      </c>
      <c r="F11802" s="6" t="str">
        <f t="shared" si="609"/>
        <v>module=kempl</v>
      </c>
    </row>
    <row r="11803" spans="1:6" ht="30" customHeight="1">
      <c r="A11803" s="3" t="s">
        <v>2</v>
      </c>
      <c r="B11803" s="3" t="s">
        <v>26779</v>
      </c>
      <c r="C11803" s="3" t="s">
        <v>32583</v>
      </c>
      <c r="D11803" s="12" t="s">
        <v>38411</v>
      </c>
      <c r="E11803" s="6" t="str">
        <f t="shared" si="608"/>
        <v>module=jempl</v>
      </c>
      <c r="F11803" s="6" t="str">
        <f t="shared" si="609"/>
        <v>module=kempl</v>
      </c>
    </row>
    <row r="11804" spans="1:6" ht="30" customHeight="1">
      <c r="A11804" s="3" t="s">
        <v>2</v>
      </c>
      <c r="B11804" s="3" t="s">
        <v>26780</v>
      </c>
      <c r="C11804" s="3" t="s">
        <v>32584</v>
      </c>
      <c r="D11804" s="12" t="s">
        <v>38412</v>
      </c>
      <c r="E11804" s="6" t="str">
        <f t="shared" si="608"/>
        <v>module=jempl</v>
      </c>
      <c r="F11804" s="6" t="str">
        <f t="shared" si="609"/>
        <v>module=kempl</v>
      </c>
    </row>
    <row r="11805" spans="1:6" ht="30" customHeight="1">
      <c r="A11805" s="3" t="s">
        <v>2</v>
      </c>
      <c r="B11805" s="3" t="s">
        <v>26781</v>
      </c>
      <c r="C11805" s="3" t="s">
        <v>32585</v>
      </c>
      <c r="D11805" s="12" t="s">
        <v>38413</v>
      </c>
      <c r="E11805" s="6" t="str">
        <f t="shared" si="608"/>
        <v>module=jempl</v>
      </c>
      <c r="F11805" s="6" t="str">
        <f t="shared" si="609"/>
        <v>module=kempl</v>
      </c>
    </row>
    <row r="11806" spans="1:6" ht="30" customHeight="1">
      <c r="A11806" s="3" t="s">
        <v>2</v>
      </c>
      <c r="B11806" s="3" t="s">
        <v>26782</v>
      </c>
      <c r="C11806" s="3" t="s">
        <v>32586</v>
      </c>
      <c r="D11806" s="12" t="s">
        <v>38414</v>
      </c>
      <c r="E11806" s="6" t="str">
        <f t="shared" si="608"/>
        <v>module=jempl</v>
      </c>
      <c r="F11806" s="6" t="str">
        <f t="shared" si="609"/>
        <v>module=kempl</v>
      </c>
    </row>
    <row r="11807" spans="1:6" ht="30" customHeight="1">
      <c r="A11807" s="3" t="s">
        <v>2</v>
      </c>
      <c r="B11807" s="3" t="s">
        <v>26783</v>
      </c>
      <c r="C11807" s="3" t="s">
        <v>32587</v>
      </c>
      <c r="D11807" s="12" t="s">
        <v>38415</v>
      </c>
      <c r="E11807" s="6" t="str">
        <f t="shared" ref="E11807:E11870" si="610">HYPERLINK("http://www.ssc.wisc.edu/wlsresearch/documentation/waves/?wave=capigrad&amp;module=jempl","module=jempl")</f>
        <v>module=jempl</v>
      </c>
      <c r="F11807" s="6" t="str">
        <f t="shared" ref="F11807:F11870" si="611">HYPERLINK("http://www.ssc.wisc.edu/wlsresearch/documentation/waves/?wave=capisib&amp;module=kempl","module=kempl")</f>
        <v>module=kempl</v>
      </c>
    </row>
    <row r="11808" spans="1:6" ht="30" customHeight="1">
      <c r="A11808" s="3" t="s">
        <v>2</v>
      </c>
      <c r="B11808" s="3" t="s">
        <v>26784</v>
      </c>
      <c r="C11808" s="3" t="s">
        <v>32588</v>
      </c>
      <c r="D11808" s="12" t="s">
        <v>38416</v>
      </c>
      <c r="E11808" s="6" t="str">
        <f t="shared" si="610"/>
        <v>module=jempl</v>
      </c>
      <c r="F11808" s="6" t="str">
        <f t="shared" si="611"/>
        <v>module=kempl</v>
      </c>
    </row>
    <row r="11809" spans="1:6" ht="30" customHeight="1">
      <c r="A11809" s="3" t="s">
        <v>2</v>
      </c>
      <c r="B11809" s="3" t="s">
        <v>26785</v>
      </c>
      <c r="C11809" s="3" t="s">
        <v>32589</v>
      </c>
      <c r="D11809" s="12" t="s">
        <v>38417</v>
      </c>
      <c r="E11809" s="6" t="str">
        <f t="shared" si="610"/>
        <v>module=jempl</v>
      </c>
      <c r="F11809" s="6" t="str">
        <f t="shared" si="611"/>
        <v>module=kempl</v>
      </c>
    </row>
    <row r="11810" spans="1:6" ht="30" customHeight="1">
      <c r="A11810" s="3" t="s">
        <v>2</v>
      </c>
      <c r="B11810" s="3" t="s">
        <v>26786</v>
      </c>
      <c r="C11810" s="3" t="s">
        <v>32590</v>
      </c>
      <c r="D11810" s="12" t="s">
        <v>38418</v>
      </c>
      <c r="E11810" s="6" t="str">
        <f t="shared" si="610"/>
        <v>module=jempl</v>
      </c>
      <c r="F11810" s="6" t="str">
        <f t="shared" si="611"/>
        <v>module=kempl</v>
      </c>
    </row>
    <row r="11811" spans="1:6" ht="30" customHeight="1">
      <c r="A11811" s="3" t="s">
        <v>2</v>
      </c>
      <c r="B11811" s="3" t="s">
        <v>26787</v>
      </c>
      <c r="C11811" s="3" t="s">
        <v>32591</v>
      </c>
      <c r="D11811" s="12" t="s">
        <v>38419</v>
      </c>
      <c r="E11811" s="6" t="str">
        <f t="shared" si="610"/>
        <v>module=jempl</v>
      </c>
      <c r="F11811" s="6" t="str">
        <f t="shared" si="611"/>
        <v>module=kempl</v>
      </c>
    </row>
    <row r="11812" spans="1:6" ht="30" customHeight="1">
      <c r="A11812" s="3" t="s">
        <v>2</v>
      </c>
      <c r="B11812" s="3" t="s">
        <v>26788</v>
      </c>
      <c r="C11812" s="3" t="s">
        <v>32592</v>
      </c>
      <c r="D11812" s="12" t="s">
        <v>38420</v>
      </c>
      <c r="E11812" s="6" t="str">
        <f t="shared" si="610"/>
        <v>module=jempl</v>
      </c>
      <c r="F11812" s="6" t="str">
        <f t="shared" si="611"/>
        <v>module=kempl</v>
      </c>
    </row>
    <row r="11813" spans="1:6" ht="30" customHeight="1">
      <c r="A11813" s="3" t="s">
        <v>2</v>
      </c>
      <c r="B11813" s="3" t="s">
        <v>26789</v>
      </c>
      <c r="C11813" s="3" t="s">
        <v>32593</v>
      </c>
      <c r="D11813" s="12" t="s">
        <v>38421</v>
      </c>
      <c r="E11813" s="6" t="str">
        <f t="shared" si="610"/>
        <v>module=jempl</v>
      </c>
      <c r="F11813" s="6" t="str">
        <f t="shared" si="611"/>
        <v>module=kempl</v>
      </c>
    </row>
    <row r="11814" spans="1:6" ht="30" customHeight="1">
      <c r="A11814" s="3" t="s">
        <v>2</v>
      </c>
      <c r="B11814" s="3" t="s">
        <v>26790</v>
      </c>
      <c r="C11814" s="3" t="s">
        <v>32594</v>
      </c>
      <c r="D11814" s="12" t="s">
        <v>38422</v>
      </c>
      <c r="E11814" s="6" t="str">
        <f t="shared" si="610"/>
        <v>module=jempl</v>
      </c>
      <c r="F11814" s="6" t="str">
        <f t="shared" si="611"/>
        <v>module=kempl</v>
      </c>
    </row>
    <row r="11815" spans="1:6" ht="30" customHeight="1">
      <c r="A11815" s="3" t="s">
        <v>2</v>
      </c>
      <c r="B11815" s="3" t="s">
        <v>26791</v>
      </c>
      <c r="C11815" s="3" t="s">
        <v>32595</v>
      </c>
      <c r="D11815" s="12" t="s">
        <v>38423</v>
      </c>
      <c r="E11815" s="6" t="str">
        <f t="shared" si="610"/>
        <v>module=jempl</v>
      </c>
      <c r="F11815" s="6" t="str">
        <f t="shared" si="611"/>
        <v>module=kempl</v>
      </c>
    </row>
    <row r="11816" spans="1:6" ht="30" customHeight="1">
      <c r="A11816" s="3" t="s">
        <v>2</v>
      </c>
      <c r="B11816" s="3" t="s">
        <v>26792</v>
      </c>
      <c r="C11816" s="3" t="s">
        <v>32596</v>
      </c>
      <c r="D11816" s="12" t="s">
        <v>38424</v>
      </c>
      <c r="E11816" s="6" t="str">
        <f t="shared" si="610"/>
        <v>module=jempl</v>
      </c>
      <c r="F11816" s="6" t="str">
        <f t="shared" si="611"/>
        <v>module=kempl</v>
      </c>
    </row>
    <row r="11817" spans="1:6" ht="30" customHeight="1">
      <c r="A11817" s="3" t="s">
        <v>2</v>
      </c>
      <c r="B11817" s="3" t="s">
        <v>26793</v>
      </c>
      <c r="C11817" s="3" t="s">
        <v>32597</v>
      </c>
      <c r="D11817" s="12" t="s">
        <v>38425</v>
      </c>
      <c r="E11817" s="6" t="str">
        <f t="shared" si="610"/>
        <v>module=jempl</v>
      </c>
      <c r="F11817" s="6" t="str">
        <f t="shared" si="611"/>
        <v>module=kempl</v>
      </c>
    </row>
    <row r="11818" spans="1:6" ht="30" customHeight="1">
      <c r="A11818" s="3" t="s">
        <v>2</v>
      </c>
      <c r="B11818" s="3" t="s">
        <v>26794</v>
      </c>
      <c r="C11818" s="3" t="s">
        <v>32598</v>
      </c>
      <c r="D11818" s="12" t="s">
        <v>38426</v>
      </c>
      <c r="E11818" s="6" t="str">
        <f t="shared" si="610"/>
        <v>module=jempl</v>
      </c>
      <c r="F11818" s="6" t="str">
        <f t="shared" si="611"/>
        <v>module=kempl</v>
      </c>
    </row>
    <row r="11819" spans="1:6" ht="30" customHeight="1">
      <c r="A11819" s="3" t="s">
        <v>2</v>
      </c>
      <c r="B11819" s="3" t="s">
        <v>26795</v>
      </c>
      <c r="C11819" s="3" t="s">
        <v>32599</v>
      </c>
      <c r="D11819" s="12" t="s">
        <v>38427</v>
      </c>
      <c r="E11819" s="6" t="str">
        <f t="shared" si="610"/>
        <v>module=jempl</v>
      </c>
      <c r="F11819" s="6" t="str">
        <f t="shared" si="611"/>
        <v>module=kempl</v>
      </c>
    </row>
    <row r="11820" spans="1:6" ht="30" customHeight="1">
      <c r="A11820" s="3" t="s">
        <v>2</v>
      </c>
      <c r="B11820" s="3" t="s">
        <v>26796</v>
      </c>
      <c r="C11820" s="3" t="s">
        <v>32600</v>
      </c>
      <c r="D11820" s="12" t="s">
        <v>38428</v>
      </c>
      <c r="E11820" s="6" t="str">
        <f t="shared" si="610"/>
        <v>module=jempl</v>
      </c>
      <c r="F11820" s="6" t="str">
        <f t="shared" si="611"/>
        <v>module=kempl</v>
      </c>
    </row>
    <row r="11821" spans="1:6" ht="30" customHeight="1">
      <c r="A11821" s="3" t="s">
        <v>2</v>
      </c>
      <c r="B11821" s="3" t="s">
        <v>26797</v>
      </c>
      <c r="C11821" s="3" t="s">
        <v>32601</v>
      </c>
      <c r="D11821" s="12" t="s">
        <v>38429</v>
      </c>
      <c r="E11821" s="6" t="str">
        <f t="shared" si="610"/>
        <v>module=jempl</v>
      </c>
      <c r="F11821" s="6" t="str">
        <f t="shared" si="611"/>
        <v>module=kempl</v>
      </c>
    </row>
    <row r="11822" spans="1:6" ht="30" customHeight="1">
      <c r="A11822" s="3" t="s">
        <v>2</v>
      </c>
      <c r="B11822" s="3" t="s">
        <v>26798</v>
      </c>
      <c r="C11822" s="3" t="s">
        <v>32602</v>
      </c>
      <c r="D11822" s="12" t="s">
        <v>38430</v>
      </c>
      <c r="E11822" s="6" t="str">
        <f t="shared" si="610"/>
        <v>module=jempl</v>
      </c>
      <c r="F11822" s="6" t="str">
        <f t="shared" si="611"/>
        <v>module=kempl</v>
      </c>
    </row>
    <row r="11823" spans="1:6" ht="30" customHeight="1">
      <c r="A11823" s="3" t="s">
        <v>2</v>
      </c>
      <c r="B11823" s="3" t="s">
        <v>26799</v>
      </c>
      <c r="C11823" s="3" t="s">
        <v>32603</v>
      </c>
      <c r="D11823" s="12" t="s">
        <v>38431</v>
      </c>
      <c r="E11823" s="6" t="str">
        <f t="shared" si="610"/>
        <v>module=jempl</v>
      </c>
      <c r="F11823" s="6" t="str">
        <f t="shared" si="611"/>
        <v>module=kempl</v>
      </c>
    </row>
    <row r="11824" spans="1:6" ht="30" customHeight="1">
      <c r="A11824" s="3" t="s">
        <v>2</v>
      </c>
      <c r="B11824" s="3" t="s">
        <v>26800</v>
      </c>
      <c r="C11824" s="3" t="s">
        <v>32604</v>
      </c>
      <c r="D11824" s="12" t="s">
        <v>38432</v>
      </c>
      <c r="E11824" s="6" t="str">
        <f t="shared" si="610"/>
        <v>module=jempl</v>
      </c>
      <c r="F11824" s="6" t="str">
        <f t="shared" si="611"/>
        <v>module=kempl</v>
      </c>
    </row>
    <row r="11825" spans="1:6" ht="30" customHeight="1">
      <c r="A11825" s="3" t="s">
        <v>2</v>
      </c>
      <c r="B11825" s="3" t="s">
        <v>26801</v>
      </c>
      <c r="C11825" s="3" t="s">
        <v>32605</v>
      </c>
      <c r="D11825" s="12" t="s">
        <v>38433</v>
      </c>
      <c r="E11825" s="6" t="str">
        <f t="shared" si="610"/>
        <v>module=jempl</v>
      </c>
      <c r="F11825" s="6" t="str">
        <f t="shared" si="611"/>
        <v>module=kempl</v>
      </c>
    </row>
    <row r="11826" spans="1:6" ht="30" customHeight="1">
      <c r="A11826" s="3" t="s">
        <v>2</v>
      </c>
      <c r="B11826" s="3" t="s">
        <v>26802</v>
      </c>
      <c r="C11826" s="3" t="s">
        <v>32606</v>
      </c>
      <c r="D11826" s="12" t="s">
        <v>38434</v>
      </c>
      <c r="E11826" s="6" t="str">
        <f t="shared" si="610"/>
        <v>module=jempl</v>
      </c>
      <c r="F11826" s="6" t="str">
        <f t="shared" si="611"/>
        <v>module=kempl</v>
      </c>
    </row>
    <row r="11827" spans="1:6" ht="30" customHeight="1">
      <c r="A11827" s="3" t="s">
        <v>2</v>
      </c>
      <c r="B11827" s="3" t="s">
        <v>26803</v>
      </c>
      <c r="C11827" s="3" t="s">
        <v>32607</v>
      </c>
      <c r="D11827" s="12" t="s">
        <v>38435</v>
      </c>
      <c r="E11827" s="6" t="str">
        <f t="shared" si="610"/>
        <v>module=jempl</v>
      </c>
      <c r="F11827" s="6" t="str">
        <f t="shared" si="611"/>
        <v>module=kempl</v>
      </c>
    </row>
    <row r="11828" spans="1:6" ht="30" customHeight="1">
      <c r="A11828" s="3" t="s">
        <v>2</v>
      </c>
      <c r="B11828" s="3" t="s">
        <v>26804</v>
      </c>
      <c r="C11828" s="3" t="s">
        <v>32608</v>
      </c>
      <c r="D11828" s="12" t="s">
        <v>38436</v>
      </c>
      <c r="E11828" s="6" t="str">
        <f t="shared" si="610"/>
        <v>module=jempl</v>
      </c>
      <c r="F11828" s="6" t="str">
        <f t="shared" si="611"/>
        <v>module=kempl</v>
      </c>
    </row>
    <row r="11829" spans="1:6" ht="30" customHeight="1">
      <c r="A11829" s="3" t="s">
        <v>2</v>
      </c>
      <c r="B11829" s="3" t="s">
        <v>26805</v>
      </c>
      <c r="C11829" s="3" t="s">
        <v>32609</v>
      </c>
      <c r="D11829" s="12" t="s">
        <v>38437</v>
      </c>
      <c r="E11829" s="6" t="str">
        <f t="shared" si="610"/>
        <v>module=jempl</v>
      </c>
      <c r="F11829" s="6" t="str">
        <f t="shared" si="611"/>
        <v>module=kempl</v>
      </c>
    </row>
    <row r="11830" spans="1:6" ht="30" customHeight="1">
      <c r="A11830" s="3" t="s">
        <v>2</v>
      </c>
      <c r="B11830" s="3" t="s">
        <v>26806</v>
      </c>
      <c r="C11830" s="3" t="s">
        <v>32610</v>
      </c>
      <c r="D11830" s="12" t="s">
        <v>38438</v>
      </c>
      <c r="E11830" s="6" t="str">
        <f t="shared" si="610"/>
        <v>module=jempl</v>
      </c>
      <c r="F11830" s="6" t="str">
        <f t="shared" si="611"/>
        <v>module=kempl</v>
      </c>
    </row>
    <row r="11831" spans="1:6" ht="30" customHeight="1">
      <c r="A11831" s="3" t="s">
        <v>2</v>
      </c>
      <c r="B11831" s="3" t="s">
        <v>26807</v>
      </c>
      <c r="C11831" s="3" t="s">
        <v>32611</v>
      </c>
      <c r="D11831" s="12" t="s">
        <v>38439</v>
      </c>
      <c r="E11831" s="6" t="str">
        <f t="shared" si="610"/>
        <v>module=jempl</v>
      </c>
      <c r="F11831" s="6" t="str">
        <f t="shared" si="611"/>
        <v>module=kempl</v>
      </c>
    </row>
    <row r="11832" spans="1:6" ht="30" customHeight="1">
      <c r="A11832" s="3" t="s">
        <v>2</v>
      </c>
      <c r="B11832" s="3" t="s">
        <v>26808</v>
      </c>
      <c r="C11832" s="3" t="s">
        <v>32612</v>
      </c>
      <c r="D11832" s="12" t="s">
        <v>38440</v>
      </c>
      <c r="E11832" s="6" t="str">
        <f t="shared" si="610"/>
        <v>module=jempl</v>
      </c>
      <c r="F11832" s="6" t="str">
        <f t="shared" si="611"/>
        <v>module=kempl</v>
      </c>
    </row>
    <row r="11833" spans="1:6" ht="30" customHeight="1">
      <c r="A11833" s="3" t="s">
        <v>2</v>
      </c>
      <c r="B11833" s="3" t="s">
        <v>26809</v>
      </c>
      <c r="C11833" s="3" t="s">
        <v>32613</v>
      </c>
      <c r="D11833" s="12" t="s">
        <v>38441</v>
      </c>
      <c r="E11833" s="6" t="str">
        <f t="shared" si="610"/>
        <v>module=jempl</v>
      </c>
      <c r="F11833" s="6" t="str">
        <f t="shared" si="611"/>
        <v>module=kempl</v>
      </c>
    </row>
    <row r="11834" spans="1:6" ht="30" customHeight="1">
      <c r="A11834" s="3" t="s">
        <v>2</v>
      </c>
      <c r="B11834" s="3" t="s">
        <v>26810</v>
      </c>
      <c r="C11834" s="3" t="s">
        <v>32614</v>
      </c>
      <c r="D11834" s="12" t="s">
        <v>38442</v>
      </c>
      <c r="E11834" s="6" t="str">
        <f t="shared" si="610"/>
        <v>module=jempl</v>
      </c>
      <c r="F11834" s="6" t="str">
        <f t="shared" si="611"/>
        <v>module=kempl</v>
      </c>
    </row>
    <row r="11835" spans="1:6" ht="30" customHeight="1">
      <c r="A11835" s="3" t="s">
        <v>2</v>
      </c>
      <c r="B11835" s="3" t="s">
        <v>26811</v>
      </c>
      <c r="C11835" s="3" t="s">
        <v>32615</v>
      </c>
      <c r="D11835" s="12" t="s">
        <v>38443</v>
      </c>
      <c r="E11835" s="6" t="str">
        <f t="shared" si="610"/>
        <v>module=jempl</v>
      </c>
      <c r="F11835" s="6" t="str">
        <f t="shared" si="611"/>
        <v>module=kempl</v>
      </c>
    </row>
    <row r="11836" spans="1:6" ht="30" customHeight="1">
      <c r="A11836" s="3" t="s">
        <v>2</v>
      </c>
      <c r="B11836" s="3" t="s">
        <v>26812</v>
      </c>
      <c r="C11836" s="3" t="s">
        <v>32616</v>
      </c>
      <c r="D11836" s="12" t="s">
        <v>38444</v>
      </c>
      <c r="E11836" s="6" t="str">
        <f t="shared" si="610"/>
        <v>module=jempl</v>
      </c>
      <c r="F11836" s="6" t="str">
        <f t="shared" si="611"/>
        <v>module=kempl</v>
      </c>
    </row>
    <row r="11837" spans="1:6" ht="30" customHeight="1">
      <c r="A11837" s="3" t="s">
        <v>2</v>
      </c>
      <c r="B11837" s="3" t="s">
        <v>26813</v>
      </c>
      <c r="C11837" s="3" t="s">
        <v>32617</v>
      </c>
      <c r="D11837" s="12" t="s">
        <v>38445</v>
      </c>
      <c r="E11837" s="6" t="str">
        <f t="shared" si="610"/>
        <v>module=jempl</v>
      </c>
      <c r="F11837" s="6" t="str">
        <f t="shared" si="611"/>
        <v>module=kempl</v>
      </c>
    </row>
    <row r="11838" spans="1:6" ht="30" customHeight="1">
      <c r="A11838" s="3" t="s">
        <v>2</v>
      </c>
      <c r="B11838" s="3" t="s">
        <v>26814</v>
      </c>
      <c r="C11838" s="3" t="s">
        <v>32618</v>
      </c>
      <c r="D11838" s="12" t="s">
        <v>38446</v>
      </c>
      <c r="E11838" s="6" t="str">
        <f t="shared" si="610"/>
        <v>module=jempl</v>
      </c>
      <c r="F11838" s="6" t="str">
        <f t="shared" si="611"/>
        <v>module=kempl</v>
      </c>
    </row>
    <row r="11839" spans="1:6" ht="30" customHeight="1">
      <c r="A11839" s="3" t="s">
        <v>2</v>
      </c>
      <c r="B11839" s="3" t="s">
        <v>26815</v>
      </c>
      <c r="C11839" s="3" t="s">
        <v>32619</v>
      </c>
      <c r="D11839" s="12" t="s">
        <v>38447</v>
      </c>
      <c r="E11839" s="6" t="str">
        <f t="shared" si="610"/>
        <v>module=jempl</v>
      </c>
      <c r="F11839" s="6" t="str">
        <f t="shared" si="611"/>
        <v>module=kempl</v>
      </c>
    </row>
    <row r="11840" spans="1:6" ht="30" customHeight="1">
      <c r="A11840" s="3" t="s">
        <v>2</v>
      </c>
      <c r="B11840" s="3" t="s">
        <v>26816</v>
      </c>
      <c r="C11840" s="3" t="s">
        <v>32620</v>
      </c>
      <c r="D11840" s="12" t="s">
        <v>38448</v>
      </c>
      <c r="E11840" s="6" t="str">
        <f t="shared" si="610"/>
        <v>module=jempl</v>
      </c>
      <c r="F11840" s="6" t="str">
        <f t="shared" si="611"/>
        <v>module=kempl</v>
      </c>
    </row>
    <row r="11841" spans="1:6" ht="30" customHeight="1">
      <c r="A11841" s="3" t="s">
        <v>2</v>
      </c>
      <c r="B11841" s="3" t="s">
        <v>26817</v>
      </c>
      <c r="C11841" s="3" t="s">
        <v>32621</v>
      </c>
      <c r="D11841" s="12" t="s">
        <v>38449</v>
      </c>
      <c r="E11841" s="6" t="str">
        <f t="shared" si="610"/>
        <v>module=jempl</v>
      </c>
      <c r="F11841" s="6" t="str">
        <f t="shared" si="611"/>
        <v>module=kempl</v>
      </c>
    </row>
    <row r="11842" spans="1:6" ht="30" customHeight="1">
      <c r="A11842" s="3" t="s">
        <v>2</v>
      </c>
      <c r="B11842" s="3" t="s">
        <v>26818</v>
      </c>
      <c r="C11842" s="3" t="s">
        <v>32622</v>
      </c>
      <c r="D11842" s="12" t="s">
        <v>38450</v>
      </c>
      <c r="E11842" s="6" t="str">
        <f t="shared" si="610"/>
        <v>module=jempl</v>
      </c>
      <c r="F11842" s="6" t="str">
        <f t="shared" si="611"/>
        <v>module=kempl</v>
      </c>
    </row>
    <row r="11843" spans="1:6" ht="30" customHeight="1">
      <c r="A11843" s="3" t="s">
        <v>2</v>
      </c>
      <c r="B11843" s="3" t="s">
        <v>26819</v>
      </c>
      <c r="C11843" s="3" t="s">
        <v>32623</v>
      </c>
      <c r="D11843" s="12" t="s">
        <v>38451</v>
      </c>
      <c r="E11843" s="6" t="str">
        <f t="shared" si="610"/>
        <v>module=jempl</v>
      </c>
      <c r="F11843" s="6" t="str">
        <f t="shared" si="611"/>
        <v>module=kempl</v>
      </c>
    </row>
    <row r="11844" spans="1:6" ht="30" customHeight="1">
      <c r="A11844" s="3" t="s">
        <v>2</v>
      </c>
      <c r="B11844" s="3" t="s">
        <v>26820</v>
      </c>
      <c r="C11844" s="3" t="s">
        <v>32624</v>
      </c>
      <c r="D11844" s="12" t="s">
        <v>38452</v>
      </c>
      <c r="E11844" s="6" t="str">
        <f t="shared" si="610"/>
        <v>module=jempl</v>
      </c>
      <c r="F11844" s="6" t="str">
        <f t="shared" si="611"/>
        <v>module=kempl</v>
      </c>
    </row>
    <row r="11845" spans="1:6" ht="30" customHeight="1">
      <c r="A11845" s="3" t="s">
        <v>2</v>
      </c>
      <c r="B11845" s="3" t="s">
        <v>26821</v>
      </c>
      <c r="C11845" s="3" t="s">
        <v>32625</v>
      </c>
      <c r="D11845" s="12" t="s">
        <v>38453</v>
      </c>
      <c r="E11845" s="6" t="str">
        <f t="shared" si="610"/>
        <v>module=jempl</v>
      </c>
      <c r="F11845" s="6" t="str">
        <f t="shared" si="611"/>
        <v>module=kempl</v>
      </c>
    </row>
    <row r="11846" spans="1:6" ht="30" customHeight="1">
      <c r="A11846" s="3" t="s">
        <v>2</v>
      </c>
      <c r="B11846" s="3" t="s">
        <v>26822</v>
      </c>
      <c r="C11846" s="3" t="s">
        <v>32626</v>
      </c>
      <c r="D11846" s="12" t="s">
        <v>38454</v>
      </c>
      <c r="E11846" s="6" t="str">
        <f t="shared" si="610"/>
        <v>module=jempl</v>
      </c>
      <c r="F11846" s="6" t="str">
        <f t="shared" si="611"/>
        <v>module=kempl</v>
      </c>
    </row>
    <row r="11847" spans="1:6" ht="30" customHeight="1">
      <c r="A11847" s="3" t="s">
        <v>2</v>
      </c>
      <c r="B11847" s="3" t="s">
        <v>26823</v>
      </c>
      <c r="C11847" s="3" t="s">
        <v>32627</v>
      </c>
      <c r="D11847" s="12" t="s">
        <v>38455</v>
      </c>
      <c r="E11847" s="6" t="str">
        <f t="shared" si="610"/>
        <v>module=jempl</v>
      </c>
      <c r="F11847" s="6" t="str">
        <f t="shared" si="611"/>
        <v>module=kempl</v>
      </c>
    </row>
    <row r="11848" spans="1:6" ht="30" customHeight="1">
      <c r="A11848" s="3" t="s">
        <v>2</v>
      </c>
      <c r="B11848" s="3" t="s">
        <v>26824</v>
      </c>
      <c r="C11848" s="3" t="s">
        <v>32628</v>
      </c>
      <c r="D11848" s="12" t="s">
        <v>38456</v>
      </c>
      <c r="E11848" s="6" t="str">
        <f t="shared" si="610"/>
        <v>module=jempl</v>
      </c>
      <c r="F11848" s="6" t="str">
        <f t="shared" si="611"/>
        <v>module=kempl</v>
      </c>
    </row>
    <row r="11849" spans="1:6" ht="30" customHeight="1">
      <c r="A11849" s="3" t="s">
        <v>2</v>
      </c>
      <c r="B11849" s="3" t="s">
        <v>26825</v>
      </c>
      <c r="C11849" s="3" t="s">
        <v>32629</v>
      </c>
      <c r="D11849" s="12" t="s">
        <v>38457</v>
      </c>
      <c r="E11849" s="6" t="str">
        <f t="shared" si="610"/>
        <v>module=jempl</v>
      </c>
      <c r="F11849" s="6" t="str">
        <f t="shared" si="611"/>
        <v>module=kempl</v>
      </c>
    </row>
    <row r="11850" spans="1:6" ht="30" customHeight="1">
      <c r="A11850" s="3" t="s">
        <v>2</v>
      </c>
      <c r="B11850" s="3" t="s">
        <v>26826</v>
      </c>
      <c r="C11850" s="3" t="s">
        <v>32630</v>
      </c>
      <c r="D11850" s="12" t="s">
        <v>38458</v>
      </c>
      <c r="E11850" s="6" t="str">
        <f t="shared" si="610"/>
        <v>module=jempl</v>
      </c>
      <c r="F11850" s="6" t="str">
        <f t="shared" si="611"/>
        <v>module=kempl</v>
      </c>
    </row>
    <row r="11851" spans="1:6" ht="30" customHeight="1">
      <c r="A11851" s="3" t="s">
        <v>2</v>
      </c>
      <c r="B11851" s="3" t="s">
        <v>26827</v>
      </c>
      <c r="C11851" s="3" t="s">
        <v>32631</v>
      </c>
      <c r="D11851" s="12" t="s">
        <v>38459</v>
      </c>
      <c r="E11851" s="6" t="str">
        <f t="shared" si="610"/>
        <v>module=jempl</v>
      </c>
      <c r="F11851" s="6" t="str">
        <f t="shared" si="611"/>
        <v>module=kempl</v>
      </c>
    </row>
    <row r="11852" spans="1:6" ht="30" customHeight="1">
      <c r="A11852" s="3" t="s">
        <v>2</v>
      </c>
      <c r="B11852" s="3" t="s">
        <v>26828</v>
      </c>
      <c r="C11852" s="3" t="s">
        <v>32632</v>
      </c>
      <c r="D11852" s="12" t="s">
        <v>38460</v>
      </c>
      <c r="E11852" s="6" t="str">
        <f t="shared" si="610"/>
        <v>module=jempl</v>
      </c>
      <c r="F11852" s="6" t="str">
        <f t="shared" si="611"/>
        <v>module=kempl</v>
      </c>
    </row>
    <row r="11853" spans="1:6" ht="30" customHeight="1">
      <c r="A11853" s="3" t="s">
        <v>2</v>
      </c>
      <c r="B11853" s="3" t="s">
        <v>26829</v>
      </c>
      <c r="C11853" s="3" t="s">
        <v>32633</v>
      </c>
      <c r="D11853" s="12" t="s">
        <v>38461</v>
      </c>
      <c r="E11853" s="6" t="str">
        <f t="shared" si="610"/>
        <v>module=jempl</v>
      </c>
      <c r="F11853" s="6" t="str">
        <f t="shared" si="611"/>
        <v>module=kempl</v>
      </c>
    </row>
    <row r="11854" spans="1:6" ht="30" customHeight="1">
      <c r="A11854" s="3" t="s">
        <v>2</v>
      </c>
      <c r="B11854" s="3" t="s">
        <v>26830</v>
      </c>
      <c r="C11854" s="3" t="s">
        <v>32634</v>
      </c>
      <c r="D11854" s="12" t="s">
        <v>38462</v>
      </c>
      <c r="E11854" s="6" t="str">
        <f t="shared" si="610"/>
        <v>module=jempl</v>
      </c>
      <c r="F11854" s="6" t="str">
        <f t="shared" si="611"/>
        <v>module=kempl</v>
      </c>
    </row>
    <row r="11855" spans="1:6" ht="30" customHeight="1">
      <c r="A11855" s="3" t="s">
        <v>2</v>
      </c>
      <c r="B11855" s="3" t="s">
        <v>26831</v>
      </c>
      <c r="C11855" s="3" t="s">
        <v>32635</v>
      </c>
      <c r="D11855" s="12" t="s">
        <v>38463</v>
      </c>
      <c r="E11855" s="6" t="str">
        <f t="shared" si="610"/>
        <v>module=jempl</v>
      </c>
      <c r="F11855" s="6" t="str">
        <f t="shared" si="611"/>
        <v>module=kempl</v>
      </c>
    </row>
    <row r="11856" spans="1:6" ht="30" customHeight="1">
      <c r="A11856" s="3" t="s">
        <v>2</v>
      </c>
      <c r="B11856" s="3" t="s">
        <v>26832</v>
      </c>
      <c r="C11856" s="3" t="s">
        <v>32636</v>
      </c>
      <c r="D11856" s="12" t="s">
        <v>38464</v>
      </c>
      <c r="E11856" s="6" t="str">
        <f t="shared" si="610"/>
        <v>module=jempl</v>
      </c>
      <c r="F11856" s="6" t="str">
        <f t="shared" si="611"/>
        <v>module=kempl</v>
      </c>
    </row>
    <row r="11857" spans="1:6" ht="30" customHeight="1">
      <c r="A11857" s="3" t="s">
        <v>2</v>
      </c>
      <c r="B11857" s="3" t="s">
        <v>26833</v>
      </c>
      <c r="C11857" s="3" t="s">
        <v>32637</v>
      </c>
      <c r="D11857" s="12" t="s">
        <v>38465</v>
      </c>
      <c r="E11857" s="6" t="str">
        <f t="shared" si="610"/>
        <v>module=jempl</v>
      </c>
      <c r="F11857" s="6" t="str">
        <f t="shared" si="611"/>
        <v>module=kempl</v>
      </c>
    </row>
    <row r="11858" spans="1:6" ht="30" customHeight="1">
      <c r="A11858" s="3" t="s">
        <v>2</v>
      </c>
      <c r="B11858" s="3" t="s">
        <v>26834</v>
      </c>
      <c r="C11858" s="3" t="s">
        <v>32638</v>
      </c>
      <c r="D11858" s="12" t="s">
        <v>38466</v>
      </c>
      <c r="E11858" s="6" t="str">
        <f t="shared" si="610"/>
        <v>module=jempl</v>
      </c>
      <c r="F11858" s="6" t="str">
        <f t="shared" si="611"/>
        <v>module=kempl</v>
      </c>
    </row>
    <row r="11859" spans="1:6" ht="30" customHeight="1">
      <c r="A11859" s="3" t="s">
        <v>2</v>
      </c>
      <c r="B11859" s="3" t="s">
        <v>26835</v>
      </c>
      <c r="C11859" s="3" t="s">
        <v>32639</v>
      </c>
      <c r="D11859" s="12" t="s">
        <v>38467</v>
      </c>
      <c r="E11859" s="6" t="str">
        <f t="shared" si="610"/>
        <v>module=jempl</v>
      </c>
      <c r="F11859" s="6" t="str">
        <f t="shared" si="611"/>
        <v>module=kempl</v>
      </c>
    </row>
    <row r="11860" spans="1:6" ht="30" customHeight="1">
      <c r="A11860" s="3" t="s">
        <v>2</v>
      </c>
      <c r="B11860" s="3" t="s">
        <v>26836</v>
      </c>
      <c r="C11860" s="3" t="s">
        <v>32640</v>
      </c>
      <c r="D11860" s="12" t="s">
        <v>38468</v>
      </c>
      <c r="E11860" s="6" t="str">
        <f t="shared" si="610"/>
        <v>module=jempl</v>
      </c>
      <c r="F11860" s="6" t="str">
        <f t="shared" si="611"/>
        <v>module=kempl</v>
      </c>
    </row>
    <row r="11861" spans="1:6" ht="30" customHeight="1">
      <c r="A11861" s="3" t="s">
        <v>2</v>
      </c>
      <c r="B11861" s="3" t="s">
        <v>26837</v>
      </c>
      <c r="C11861" s="3" t="s">
        <v>32641</v>
      </c>
      <c r="D11861" s="12" t="s">
        <v>38469</v>
      </c>
      <c r="E11861" s="6" t="str">
        <f t="shared" si="610"/>
        <v>module=jempl</v>
      </c>
      <c r="F11861" s="6" t="str">
        <f t="shared" si="611"/>
        <v>module=kempl</v>
      </c>
    </row>
    <row r="11862" spans="1:6" ht="30" customHeight="1">
      <c r="A11862" s="3" t="s">
        <v>2</v>
      </c>
      <c r="B11862" s="3" t="s">
        <v>26838</v>
      </c>
      <c r="C11862" s="3" t="s">
        <v>32642</v>
      </c>
      <c r="D11862" s="12" t="s">
        <v>38470</v>
      </c>
      <c r="E11862" s="6" t="str">
        <f t="shared" si="610"/>
        <v>module=jempl</v>
      </c>
      <c r="F11862" s="6" t="str">
        <f t="shared" si="611"/>
        <v>module=kempl</v>
      </c>
    </row>
    <row r="11863" spans="1:6" ht="30" customHeight="1">
      <c r="A11863" s="3" t="s">
        <v>2</v>
      </c>
      <c r="B11863" s="3" t="s">
        <v>26839</v>
      </c>
      <c r="C11863" s="3" t="s">
        <v>32643</v>
      </c>
      <c r="D11863" s="12" t="s">
        <v>38471</v>
      </c>
      <c r="E11863" s="6" t="str">
        <f t="shared" si="610"/>
        <v>module=jempl</v>
      </c>
      <c r="F11863" s="6" t="str">
        <f t="shared" si="611"/>
        <v>module=kempl</v>
      </c>
    </row>
    <row r="11864" spans="1:6" ht="30" customHeight="1">
      <c r="A11864" s="3" t="s">
        <v>2</v>
      </c>
      <c r="B11864" s="3" t="s">
        <v>26840</v>
      </c>
      <c r="C11864" s="3" t="s">
        <v>32644</v>
      </c>
      <c r="D11864" s="12" t="s">
        <v>38472</v>
      </c>
      <c r="E11864" s="6" t="str">
        <f t="shared" si="610"/>
        <v>module=jempl</v>
      </c>
      <c r="F11864" s="6" t="str">
        <f t="shared" si="611"/>
        <v>module=kempl</v>
      </c>
    </row>
    <row r="11865" spans="1:6" ht="30" customHeight="1">
      <c r="A11865" s="3" t="s">
        <v>2</v>
      </c>
      <c r="B11865" s="3" t="s">
        <v>26841</v>
      </c>
      <c r="C11865" s="3" t="s">
        <v>32645</v>
      </c>
      <c r="D11865" s="12" t="s">
        <v>38473</v>
      </c>
      <c r="E11865" s="6" t="str">
        <f t="shared" si="610"/>
        <v>module=jempl</v>
      </c>
      <c r="F11865" s="6" t="str">
        <f t="shared" si="611"/>
        <v>module=kempl</v>
      </c>
    </row>
    <row r="11866" spans="1:6" ht="30" customHeight="1">
      <c r="A11866" s="3" t="s">
        <v>2</v>
      </c>
      <c r="B11866" s="3" t="s">
        <v>26842</v>
      </c>
      <c r="C11866" s="3" t="s">
        <v>32646</v>
      </c>
      <c r="D11866" s="12" t="s">
        <v>38474</v>
      </c>
      <c r="E11866" s="6" t="str">
        <f t="shared" si="610"/>
        <v>module=jempl</v>
      </c>
      <c r="F11866" s="6" t="str">
        <f t="shared" si="611"/>
        <v>module=kempl</v>
      </c>
    </row>
    <row r="11867" spans="1:6" ht="30" customHeight="1">
      <c r="A11867" s="3" t="s">
        <v>2</v>
      </c>
      <c r="B11867" s="3" t="s">
        <v>26843</v>
      </c>
      <c r="C11867" s="3" t="s">
        <v>32647</v>
      </c>
      <c r="D11867" s="12" t="s">
        <v>38475</v>
      </c>
      <c r="E11867" s="6" t="str">
        <f t="shared" si="610"/>
        <v>module=jempl</v>
      </c>
      <c r="F11867" s="6" t="str">
        <f t="shared" si="611"/>
        <v>module=kempl</v>
      </c>
    </row>
    <row r="11868" spans="1:6" ht="30" customHeight="1">
      <c r="A11868" s="3" t="s">
        <v>2</v>
      </c>
      <c r="B11868" s="3" t="s">
        <v>26844</v>
      </c>
      <c r="C11868" s="3" t="s">
        <v>32648</v>
      </c>
      <c r="D11868" s="12" t="s">
        <v>38476</v>
      </c>
      <c r="E11868" s="6" t="str">
        <f t="shared" si="610"/>
        <v>module=jempl</v>
      </c>
      <c r="F11868" s="6" t="str">
        <f t="shared" si="611"/>
        <v>module=kempl</v>
      </c>
    </row>
    <row r="11869" spans="1:6" ht="30" customHeight="1">
      <c r="A11869" s="3" t="s">
        <v>2</v>
      </c>
      <c r="B11869" s="3" t="s">
        <v>26845</v>
      </c>
      <c r="C11869" s="3" t="s">
        <v>32649</v>
      </c>
      <c r="D11869" s="12" t="s">
        <v>38477</v>
      </c>
      <c r="E11869" s="6" t="str">
        <f t="shared" si="610"/>
        <v>module=jempl</v>
      </c>
      <c r="F11869" s="6" t="str">
        <f t="shared" si="611"/>
        <v>module=kempl</v>
      </c>
    </row>
    <row r="11870" spans="1:6" ht="30" customHeight="1">
      <c r="A11870" s="3" t="s">
        <v>2</v>
      </c>
      <c r="B11870" s="3" t="s">
        <v>26846</v>
      </c>
      <c r="C11870" s="3" t="s">
        <v>32650</v>
      </c>
      <c r="D11870" s="12" t="s">
        <v>38478</v>
      </c>
      <c r="E11870" s="6" t="str">
        <f t="shared" si="610"/>
        <v>module=jempl</v>
      </c>
      <c r="F11870" s="6" t="str">
        <f t="shared" si="611"/>
        <v>module=kempl</v>
      </c>
    </row>
    <row r="11871" spans="1:6" ht="30" customHeight="1">
      <c r="A11871" s="3" t="s">
        <v>2</v>
      </c>
      <c r="B11871" s="3" t="s">
        <v>26847</v>
      </c>
      <c r="C11871" s="3" t="s">
        <v>32651</v>
      </c>
      <c r="D11871" s="12" t="s">
        <v>38479</v>
      </c>
      <c r="E11871" s="6" t="str">
        <f t="shared" ref="E11871:E11931" si="612">HYPERLINK("http://www.ssc.wisc.edu/wlsresearch/documentation/waves/?wave=capigrad&amp;module=jempl","module=jempl")</f>
        <v>module=jempl</v>
      </c>
      <c r="F11871" s="6" t="str">
        <f t="shared" ref="F11871:F11931" si="613">HYPERLINK("http://www.ssc.wisc.edu/wlsresearch/documentation/waves/?wave=capisib&amp;module=kempl","module=kempl")</f>
        <v>module=kempl</v>
      </c>
    </row>
    <row r="11872" spans="1:6" ht="30" customHeight="1">
      <c r="A11872" s="3" t="s">
        <v>2</v>
      </c>
      <c r="B11872" s="3" t="s">
        <v>26848</v>
      </c>
      <c r="C11872" s="3" t="s">
        <v>32652</v>
      </c>
      <c r="D11872" s="12" t="s">
        <v>38480</v>
      </c>
      <c r="E11872" s="6" t="str">
        <f t="shared" si="612"/>
        <v>module=jempl</v>
      </c>
      <c r="F11872" s="6" t="str">
        <f t="shared" si="613"/>
        <v>module=kempl</v>
      </c>
    </row>
    <row r="11873" spans="1:6" ht="30" customHeight="1">
      <c r="A11873" s="3" t="s">
        <v>2</v>
      </c>
      <c r="B11873" s="3" t="s">
        <v>26849</v>
      </c>
      <c r="C11873" s="3" t="s">
        <v>32653</v>
      </c>
      <c r="D11873" s="12" t="s">
        <v>38481</v>
      </c>
      <c r="E11873" s="6" t="str">
        <f t="shared" si="612"/>
        <v>module=jempl</v>
      </c>
      <c r="F11873" s="6" t="str">
        <f t="shared" si="613"/>
        <v>module=kempl</v>
      </c>
    </row>
    <row r="11874" spans="1:6" ht="30" customHeight="1">
      <c r="A11874" s="3" t="s">
        <v>2</v>
      </c>
      <c r="B11874" s="3" t="s">
        <v>26850</v>
      </c>
      <c r="C11874" s="3" t="s">
        <v>32654</v>
      </c>
      <c r="D11874" s="12" t="s">
        <v>38482</v>
      </c>
      <c r="E11874" s="6" t="str">
        <f t="shared" si="612"/>
        <v>module=jempl</v>
      </c>
      <c r="F11874" s="6" t="str">
        <f t="shared" si="613"/>
        <v>module=kempl</v>
      </c>
    </row>
    <row r="11875" spans="1:6" ht="30" customHeight="1">
      <c r="A11875" s="3" t="s">
        <v>2</v>
      </c>
      <c r="B11875" s="3" t="s">
        <v>26851</v>
      </c>
      <c r="C11875" s="3" t="s">
        <v>32655</v>
      </c>
      <c r="D11875" s="12" t="s">
        <v>38483</v>
      </c>
      <c r="E11875" s="6" t="str">
        <f t="shared" si="612"/>
        <v>module=jempl</v>
      </c>
      <c r="F11875" s="6" t="str">
        <f t="shared" si="613"/>
        <v>module=kempl</v>
      </c>
    </row>
    <row r="11876" spans="1:6" ht="30" customHeight="1">
      <c r="A11876" s="3" t="s">
        <v>2</v>
      </c>
      <c r="B11876" s="3" t="s">
        <v>26852</v>
      </c>
      <c r="C11876" s="3" t="s">
        <v>32656</v>
      </c>
      <c r="D11876" s="12" t="s">
        <v>38484</v>
      </c>
      <c r="E11876" s="6" t="str">
        <f t="shared" si="612"/>
        <v>module=jempl</v>
      </c>
      <c r="F11876" s="6" t="str">
        <f t="shared" si="613"/>
        <v>module=kempl</v>
      </c>
    </row>
    <row r="11877" spans="1:6" ht="30" customHeight="1">
      <c r="A11877" s="3" t="s">
        <v>2</v>
      </c>
      <c r="B11877" s="3" t="s">
        <v>26853</v>
      </c>
      <c r="C11877" s="3" t="s">
        <v>32657</v>
      </c>
      <c r="D11877" s="12" t="s">
        <v>38485</v>
      </c>
      <c r="E11877" s="6" t="str">
        <f t="shared" si="612"/>
        <v>module=jempl</v>
      </c>
      <c r="F11877" s="6" t="str">
        <f t="shared" si="613"/>
        <v>module=kempl</v>
      </c>
    </row>
    <row r="11878" spans="1:6" ht="30" customHeight="1">
      <c r="A11878" s="3" t="s">
        <v>2</v>
      </c>
      <c r="B11878" s="3" t="s">
        <v>26854</v>
      </c>
      <c r="C11878" s="3" t="s">
        <v>32658</v>
      </c>
      <c r="D11878" s="12" t="s">
        <v>38486</v>
      </c>
      <c r="E11878" s="6" t="str">
        <f t="shared" si="612"/>
        <v>module=jempl</v>
      </c>
      <c r="F11878" s="6" t="str">
        <f t="shared" si="613"/>
        <v>module=kempl</v>
      </c>
    </row>
    <row r="11879" spans="1:6" ht="30" customHeight="1">
      <c r="A11879" s="3" t="s">
        <v>2</v>
      </c>
      <c r="B11879" s="3" t="s">
        <v>26855</v>
      </c>
      <c r="C11879" s="3" t="s">
        <v>32659</v>
      </c>
      <c r="D11879" s="12" t="s">
        <v>38487</v>
      </c>
      <c r="E11879" s="6" t="str">
        <f t="shared" si="612"/>
        <v>module=jempl</v>
      </c>
      <c r="F11879" s="6" t="str">
        <f t="shared" si="613"/>
        <v>module=kempl</v>
      </c>
    </row>
    <row r="11880" spans="1:6" ht="30" customHeight="1">
      <c r="A11880" s="3" t="s">
        <v>2</v>
      </c>
      <c r="B11880" s="3" t="s">
        <v>26856</v>
      </c>
      <c r="C11880" s="3" t="s">
        <v>32660</v>
      </c>
      <c r="D11880" s="12" t="s">
        <v>38488</v>
      </c>
      <c r="E11880" s="6" t="str">
        <f t="shared" si="612"/>
        <v>module=jempl</v>
      </c>
      <c r="F11880" s="6" t="str">
        <f t="shared" si="613"/>
        <v>module=kempl</v>
      </c>
    </row>
    <row r="11881" spans="1:6" ht="30" customHeight="1">
      <c r="A11881" s="3" t="s">
        <v>2</v>
      </c>
      <c r="B11881" s="3" t="s">
        <v>26857</v>
      </c>
      <c r="C11881" s="3" t="s">
        <v>32661</v>
      </c>
      <c r="D11881" s="12" t="s">
        <v>38489</v>
      </c>
      <c r="E11881" s="6" t="str">
        <f t="shared" si="612"/>
        <v>module=jempl</v>
      </c>
      <c r="F11881" s="6" t="str">
        <f t="shared" si="613"/>
        <v>module=kempl</v>
      </c>
    </row>
    <row r="11882" spans="1:6" ht="30" customHeight="1">
      <c r="A11882" s="3" t="s">
        <v>2</v>
      </c>
      <c r="B11882" s="3" t="s">
        <v>26858</v>
      </c>
      <c r="C11882" s="3" t="s">
        <v>32662</v>
      </c>
      <c r="D11882" s="12" t="s">
        <v>38490</v>
      </c>
      <c r="E11882" s="6" t="str">
        <f t="shared" si="612"/>
        <v>module=jempl</v>
      </c>
      <c r="F11882" s="6" t="str">
        <f t="shared" si="613"/>
        <v>module=kempl</v>
      </c>
    </row>
    <row r="11883" spans="1:6" ht="30" customHeight="1">
      <c r="A11883" s="3" t="s">
        <v>2</v>
      </c>
      <c r="B11883" s="3" t="s">
        <v>26859</v>
      </c>
      <c r="C11883" s="3" t="s">
        <v>32663</v>
      </c>
      <c r="D11883" s="12" t="s">
        <v>38491</v>
      </c>
      <c r="E11883" s="6" t="str">
        <f t="shared" si="612"/>
        <v>module=jempl</v>
      </c>
      <c r="F11883" s="6" t="str">
        <f t="shared" si="613"/>
        <v>module=kempl</v>
      </c>
    </row>
    <row r="11884" spans="1:6" ht="30" customHeight="1">
      <c r="A11884" s="3" t="s">
        <v>2</v>
      </c>
      <c r="B11884" s="3" t="s">
        <v>26860</v>
      </c>
      <c r="C11884" s="3" t="s">
        <v>32664</v>
      </c>
      <c r="D11884" s="12" t="s">
        <v>38492</v>
      </c>
      <c r="E11884" s="6" t="str">
        <f t="shared" si="612"/>
        <v>module=jempl</v>
      </c>
      <c r="F11884" s="6" t="str">
        <f t="shared" si="613"/>
        <v>module=kempl</v>
      </c>
    </row>
    <row r="11885" spans="1:6" ht="30" customHeight="1">
      <c r="A11885" s="3" t="s">
        <v>2</v>
      </c>
      <c r="B11885" s="3" t="s">
        <v>26861</v>
      </c>
      <c r="C11885" s="3" t="s">
        <v>32665</v>
      </c>
      <c r="D11885" s="12" t="s">
        <v>38493</v>
      </c>
      <c r="E11885" s="6" t="str">
        <f t="shared" si="612"/>
        <v>module=jempl</v>
      </c>
      <c r="F11885" s="6" t="str">
        <f t="shared" si="613"/>
        <v>module=kempl</v>
      </c>
    </row>
    <row r="11886" spans="1:6" ht="30" customHeight="1">
      <c r="A11886" s="3" t="s">
        <v>2</v>
      </c>
      <c r="B11886" s="3" t="s">
        <v>26862</v>
      </c>
      <c r="C11886" s="3" t="s">
        <v>32666</v>
      </c>
      <c r="D11886" s="12" t="s">
        <v>38494</v>
      </c>
      <c r="E11886" s="6" t="str">
        <f t="shared" si="612"/>
        <v>module=jempl</v>
      </c>
      <c r="F11886" s="6" t="str">
        <f t="shared" si="613"/>
        <v>module=kempl</v>
      </c>
    </row>
    <row r="11887" spans="1:6" ht="30" customHeight="1">
      <c r="A11887" s="3" t="s">
        <v>2</v>
      </c>
      <c r="B11887" s="3" t="s">
        <v>26863</v>
      </c>
      <c r="C11887" s="3" t="s">
        <v>32667</v>
      </c>
      <c r="D11887" s="12" t="s">
        <v>38495</v>
      </c>
      <c r="E11887" s="6" t="str">
        <f t="shared" si="612"/>
        <v>module=jempl</v>
      </c>
      <c r="F11887" s="6" t="str">
        <f t="shared" si="613"/>
        <v>module=kempl</v>
      </c>
    </row>
    <row r="11888" spans="1:6" ht="30" customHeight="1">
      <c r="A11888" s="3" t="s">
        <v>2</v>
      </c>
      <c r="B11888" s="3" t="s">
        <v>26864</v>
      </c>
      <c r="C11888" s="3" t="s">
        <v>32668</v>
      </c>
      <c r="D11888" s="12" t="s">
        <v>38496</v>
      </c>
      <c r="E11888" s="6" t="str">
        <f t="shared" si="612"/>
        <v>module=jempl</v>
      </c>
      <c r="F11888" s="6" t="str">
        <f t="shared" si="613"/>
        <v>module=kempl</v>
      </c>
    </row>
    <row r="11889" spans="1:6" ht="30" customHeight="1">
      <c r="A11889" s="3" t="s">
        <v>2</v>
      </c>
      <c r="B11889" s="3" t="s">
        <v>26865</v>
      </c>
      <c r="C11889" s="3" t="s">
        <v>32669</v>
      </c>
      <c r="D11889" s="12" t="s">
        <v>38497</v>
      </c>
      <c r="E11889" s="6" t="str">
        <f t="shared" si="612"/>
        <v>module=jempl</v>
      </c>
      <c r="F11889" s="6" t="str">
        <f t="shared" si="613"/>
        <v>module=kempl</v>
      </c>
    </row>
    <row r="11890" spans="1:6" ht="30" customHeight="1">
      <c r="A11890" s="3" t="s">
        <v>2</v>
      </c>
      <c r="B11890" s="3" t="s">
        <v>26866</v>
      </c>
      <c r="C11890" s="3" t="s">
        <v>32670</v>
      </c>
      <c r="D11890" s="12" t="s">
        <v>38498</v>
      </c>
      <c r="E11890" s="6" t="str">
        <f t="shared" si="612"/>
        <v>module=jempl</v>
      </c>
      <c r="F11890" s="6" t="str">
        <f t="shared" si="613"/>
        <v>module=kempl</v>
      </c>
    </row>
    <row r="11891" spans="1:6" ht="30" customHeight="1">
      <c r="A11891" s="3" t="s">
        <v>2</v>
      </c>
      <c r="B11891" s="3" t="s">
        <v>26867</v>
      </c>
      <c r="C11891" s="3" t="s">
        <v>32671</v>
      </c>
      <c r="D11891" s="12" t="s">
        <v>38499</v>
      </c>
      <c r="E11891" s="6" t="str">
        <f t="shared" si="612"/>
        <v>module=jempl</v>
      </c>
      <c r="F11891" s="6" t="str">
        <f t="shared" si="613"/>
        <v>module=kempl</v>
      </c>
    </row>
    <row r="11892" spans="1:6" ht="30" customHeight="1">
      <c r="A11892" s="3" t="s">
        <v>2</v>
      </c>
      <c r="B11892" s="3" t="s">
        <v>26868</v>
      </c>
      <c r="C11892" s="3" t="s">
        <v>32672</v>
      </c>
      <c r="D11892" s="12" t="s">
        <v>38500</v>
      </c>
      <c r="E11892" s="6" t="str">
        <f t="shared" si="612"/>
        <v>module=jempl</v>
      </c>
      <c r="F11892" s="6" t="str">
        <f t="shared" si="613"/>
        <v>module=kempl</v>
      </c>
    </row>
    <row r="11893" spans="1:6" ht="30" customHeight="1">
      <c r="A11893" s="3" t="s">
        <v>2</v>
      </c>
      <c r="B11893" s="3" t="s">
        <v>26869</v>
      </c>
      <c r="C11893" s="3" t="s">
        <v>32673</v>
      </c>
      <c r="D11893" s="12" t="s">
        <v>38501</v>
      </c>
      <c r="E11893" s="6" t="str">
        <f t="shared" si="612"/>
        <v>module=jempl</v>
      </c>
      <c r="F11893" s="6" t="str">
        <f t="shared" si="613"/>
        <v>module=kempl</v>
      </c>
    </row>
    <row r="11894" spans="1:6" ht="30" customHeight="1">
      <c r="A11894" s="3" t="s">
        <v>2</v>
      </c>
      <c r="B11894" s="3" t="s">
        <v>26870</v>
      </c>
      <c r="C11894" s="3" t="s">
        <v>32674</v>
      </c>
      <c r="D11894" s="12" t="s">
        <v>38502</v>
      </c>
      <c r="E11894" s="6" t="str">
        <f t="shared" si="612"/>
        <v>module=jempl</v>
      </c>
      <c r="F11894" s="6" t="str">
        <f t="shared" si="613"/>
        <v>module=kempl</v>
      </c>
    </row>
    <row r="11895" spans="1:6" ht="30" customHeight="1">
      <c r="A11895" s="3" t="s">
        <v>2</v>
      </c>
      <c r="B11895" s="3" t="s">
        <v>26871</v>
      </c>
      <c r="C11895" s="3" t="s">
        <v>32675</v>
      </c>
      <c r="D11895" s="12" t="s">
        <v>38503</v>
      </c>
      <c r="E11895" s="6" t="str">
        <f t="shared" si="612"/>
        <v>module=jempl</v>
      </c>
      <c r="F11895" s="6" t="str">
        <f t="shared" si="613"/>
        <v>module=kempl</v>
      </c>
    </row>
    <row r="11896" spans="1:6" ht="30" customHeight="1">
      <c r="A11896" s="3" t="s">
        <v>2</v>
      </c>
      <c r="B11896" s="3" t="s">
        <v>26872</v>
      </c>
      <c r="C11896" s="3" t="s">
        <v>32676</v>
      </c>
      <c r="D11896" s="12" t="s">
        <v>38504</v>
      </c>
      <c r="E11896" s="6" t="str">
        <f t="shared" si="612"/>
        <v>module=jempl</v>
      </c>
      <c r="F11896" s="6" t="str">
        <f t="shared" si="613"/>
        <v>module=kempl</v>
      </c>
    </row>
    <row r="11897" spans="1:6" ht="30" customHeight="1">
      <c r="A11897" s="3" t="s">
        <v>2</v>
      </c>
      <c r="B11897" s="3" t="s">
        <v>26873</v>
      </c>
      <c r="C11897" s="3" t="s">
        <v>32677</v>
      </c>
      <c r="D11897" s="12" t="s">
        <v>38505</v>
      </c>
      <c r="E11897" s="6" t="str">
        <f t="shared" si="612"/>
        <v>module=jempl</v>
      </c>
      <c r="F11897" s="6" t="str">
        <f t="shared" si="613"/>
        <v>module=kempl</v>
      </c>
    </row>
    <row r="11898" spans="1:6" ht="30" customHeight="1">
      <c r="A11898" s="3" t="s">
        <v>2</v>
      </c>
      <c r="B11898" s="3" t="s">
        <v>26874</v>
      </c>
      <c r="C11898" s="3" t="s">
        <v>32678</v>
      </c>
      <c r="D11898" s="12" t="s">
        <v>38506</v>
      </c>
      <c r="E11898" s="6" t="str">
        <f t="shared" si="612"/>
        <v>module=jempl</v>
      </c>
      <c r="F11898" s="6" t="str">
        <f t="shared" si="613"/>
        <v>module=kempl</v>
      </c>
    </row>
    <row r="11899" spans="1:6" ht="30" customHeight="1">
      <c r="A11899" s="3" t="s">
        <v>2</v>
      </c>
      <c r="B11899" s="3" t="s">
        <v>26875</v>
      </c>
      <c r="C11899" s="3" t="s">
        <v>32679</v>
      </c>
      <c r="D11899" s="12" t="s">
        <v>38507</v>
      </c>
      <c r="E11899" s="6" t="str">
        <f t="shared" si="612"/>
        <v>module=jempl</v>
      </c>
      <c r="F11899" s="6" t="str">
        <f t="shared" si="613"/>
        <v>module=kempl</v>
      </c>
    </row>
    <row r="11900" spans="1:6" ht="30" customHeight="1">
      <c r="A11900" s="3" t="s">
        <v>2</v>
      </c>
      <c r="B11900" s="3" t="s">
        <v>26876</v>
      </c>
      <c r="C11900" s="3" t="s">
        <v>32680</v>
      </c>
      <c r="D11900" s="12" t="s">
        <v>38508</v>
      </c>
      <c r="E11900" s="6" t="str">
        <f t="shared" si="612"/>
        <v>module=jempl</v>
      </c>
      <c r="F11900" s="6" t="str">
        <f t="shared" si="613"/>
        <v>module=kempl</v>
      </c>
    </row>
    <row r="11901" spans="1:6" ht="30" customHeight="1">
      <c r="A11901" s="3" t="s">
        <v>2</v>
      </c>
      <c r="B11901" s="3" t="s">
        <v>26877</v>
      </c>
      <c r="C11901" s="3" t="s">
        <v>32681</v>
      </c>
      <c r="D11901" s="12" t="s">
        <v>38509</v>
      </c>
      <c r="E11901" s="6" t="str">
        <f t="shared" si="612"/>
        <v>module=jempl</v>
      </c>
      <c r="F11901" s="6" t="str">
        <f t="shared" si="613"/>
        <v>module=kempl</v>
      </c>
    </row>
    <row r="11902" spans="1:6" ht="30" customHeight="1">
      <c r="A11902" s="3" t="s">
        <v>2</v>
      </c>
      <c r="B11902" s="3" t="s">
        <v>26878</v>
      </c>
      <c r="C11902" s="3" t="s">
        <v>32682</v>
      </c>
      <c r="D11902" s="12" t="s">
        <v>38510</v>
      </c>
      <c r="E11902" s="6" t="str">
        <f t="shared" si="612"/>
        <v>module=jempl</v>
      </c>
      <c r="F11902" s="6" t="str">
        <f t="shared" si="613"/>
        <v>module=kempl</v>
      </c>
    </row>
    <row r="11903" spans="1:6" ht="30" customHeight="1">
      <c r="A11903" s="3" t="s">
        <v>2</v>
      </c>
      <c r="B11903" s="3" t="s">
        <v>26879</v>
      </c>
      <c r="C11903" s="3" t="s">
        <v>32683</v>
      </c>
      <c r="D11903" s="12" t="s">
        <v>38511</v>
      </c>
      <c r="E11903" s="6" t="str">
        <f t="shared" si="612"/>
        <v>module=jempl</v>
      </c>
      <c r="F11903" s="6" t="str">
        <f t="shared" si="613"/>
        <v>module=kempl</v>
      </c>
    </row>
    <row r="11904" spans="1:6" ht="30" customHeight="1">
      <c r="A11904" s="3" t="s">
        <v>2</v>
      </c>
      <c r="B11904" s="3" t="s">
        <v>26880</v>
      </c>
      <c r="C11904" s="3" t="s">
        <v>32684</v>
      </c>
      <c r="D11904" s="12" t="s">
        <v>38512</v>
      </c>
      <c r="E11904" s="6" t="str">
        <f t="shared" si="612"/>
        <v>module=jempl</v>
      </c>
      <c r="F11904" s="6" t="str">
        <f t="shared" si="613"/>
        <v>module=kempl</v>
      </c>
    </row>
    <row r="11905" spans="1:6" ht="30" customHeight="1">
      <c r="A11905" s="3" t="s">
        <v>2</v>
      </c>
      <c r="B11905" s="3" t="s">
        <v>26881</v>
      </c>
      <c r="C11905" s="3" t="s">
        <v>32685</v>
      </c>
      <c r="D11905" s="12" t="s">
        <v>38513</v>
      </c>
      <c r="E11905" s="6" t="str">
        <f t="shared" si="612"/>
        <v>module=jempl</v>
      </c>
      <c r="F11905" s="6" t="str">
        <f t="shared" si="613"/>
        <v>module=kempl</v>
      </c>
    </row>
    <row r="11906" spans="1:6" ht="30" customHeight="1">
      <c r="A11906" s="3" t="s">
        <v>2</v>
      </c>
      <c r="B11906" s="3" t="s">
        <v>26882</v>
      </c>
      <c r="C11906" s="3" t="s">
        <v>32686</v>
      </c>
      <c r="D11906" s="12" t="s">
        <v>38514</v>
      </c>
      <c r="E11906" s="6" t="str">
        <f t="shared" si="612"/>
        <v>module=jempl</v>
      </c>
      <c r="F11906" s="6" t="str">
        <f t="shared" si="613"/>
        <v>module=kempl</v>
      </c>
    </row>
    <row r="11907" spans="1:6" ht="30" customHeight="1">
      <c r="A11907" s="3" t="s">
        <v>2</v>
      </c>
      <c r="B11907" s="3" t="s">
        <v>26883</v>
      </c>
      <c r="C11907" s="3" t="s">
        <v>32687</v>
      </c>
      <c r="D11907" s="12" t="s">
        <v>38515</v>
      </c>
      <c r="E11907" s="6" t="str">
        <f t="shared" si="612"/>
        <v>module=jempl</v>
      </c>
      <c r="F11907" s="6" t="str">
        <f t="shared" si="613"/>
        <v>module=kempl</v>
      </c>
    </row>
    <row r="11908" spans="1:6" ht="30" customHeight="1">
      <c r="A11908" s="3" t="s">
        <v>2</v>
      </c>
      <c r="B11908" s="3" t="s">
        <v>26884</v>
      </c>
      <c r="C11908" s="3" t="s">
        <v>32688</v>
      </c>
      <c r="D11908" s="12" t="s">
        <v>38516</v>
      </c>
      <c r="E11908" s="6" t="str">
        <f t="shared" si="612"/>
        <v>module=jempl</v>
      </c>
      <c r="F11908" s="6" t="str">
        <f t="shared" si="613"/>
        <v>module=kempl</v>
      </c>
    </row>
    <row r="11909" spans="1:6" ht="30" customHeight="1">
      <c r="A11909" s="3" t="s">
        <v>2</v>
      </c>
      <c r="B11909" s="3" t="s">
        <v>26885</v>
      </c>
      <c r="C11909" s="3" t="s">
        <v>32689</v>
      </c>
      <c r="D11909" s="12" t="s">
        <v>38517</v>
      </c>
      <c r="E11909" s="6" t="str">
        <f t="shared" si="612"/>
        <v>module=jempl</v>
      </c>
      <c r="F11909" s="6" t="str">
        <f t="shared" si="613"/>
        <v>module=kempl</v>
      </c>
    </row>
    <row r="11910" spans="1:6" ht="30" customHeight="1">
      <c r="A11910" s="3" t="s">
        <v>2</v>
      </c>
      <c r="B11910" s="3" t="s">
        <v>26886</v>
      </c>
      <c r="C11910" s="3" t="s">
        <v>32690</v>
      </c>
      <c r="D11910" s="12" t="s">
        <v>38518</v>
      </c>
      <c r="E11910" s="6" t="str">
        <f t="shared" si="612"/>
        <v>module=jempl</v>
      </c>
      <c r="F11910" s="6" t="str">
        <f t="shared" si="613"/>
        <v>module=kempl</v>
      </c>
    </row>
    <row r="11911" spans="1:6" ht="30" customHeight="1">
      <c r="A11911" s="3" t="s">
        <v>2</v>
      </c>
      <c r="B11911" s="3" t="s">
        <v>26887</v>
      </c>
      <c r="C11911" s="3" t="s">
        <v>32691</v>
      </c>
      <c r="D11911" s="12" t="s">
        <v>38519</v>
      </c>
      <c r="E11911" s="6" t="str">
        <f t="shared" si="612"/>
        <v>module=jempl</v>
      </c>
      <c r="F11911" s="6" t="str">
        <f t="shared" si="613"/>
        <v>module=kempl</v>
      </c>
    </row>
    <row r="11912" spans="1:6" ht="30" customHeight="1">
      <c r="A11912" s="3" t="s">
        <v>2</v>
      </c>
      <c r="B11912" s="3" t="s">
        <v>26888</v>
      </c>
      <c r="C11912" s="3" t="s">
        <v>32692</v>
      </c>
      <c r="D11912" s="12" t="s">
        <v>38520</v>
      </c>
      <c r="E11912" s="6" t="str">
        <f t="shared" si="612"/>
        <v>module=jempl</v>
      </c>
      <c r="F11912" s="6" t="str">
        <f t="shared" si="613"/>
        <v>module=kempl</v>
      </c>
    </row>
    <row r="11913" spans="1:6" ht="30" customHeight="1">
      <c r="A11913" s="3" t="s">
        <v>2</v>
      </c>
      <c r="B11913" s="3" t="s">
        <v>26889</v>
      </c>
      <c r="C11913" s="3" t="s">
        <v>32693</v>
      </c>
      <c r="D11913" s="12" t="s">
        <v>38521</v>
      </c>
      <c r="E11913" s="6" t="str">
        <f t="shared" si="612"/>
        <v>module=jempl</v>
      </c>
      <c r="F11913" s="6" t="str">
        <f t="shared" si="613"/>
        <v>module=kempl</v>
      </c>
    </row>
    <row r="11914" spans="1:6" ht="30" customHeight="1">
      <c r="A11914" s="3" t="s">
        <v>2</v>
      </c>
      <c r="B11914" s="3" t="s">
        <v>26890</v>
      </c>
      <c r="C11914" s="3" t="s">
        <v>32694</v>
      </c>
      <c r="D11914" s="12" t="s">
        <v>38522</v>
      </c>
      <c r="E11914" s="6" t="str">
        <f t="shared" si="612"/>
        <v>module=jempl</v>
      </c>
      <c r="F11914" s="6" t="str">
        <f t="shared" si="613"/>
        <v>module=kempl</v>
      </c>
    </row>
    <row r="11915" spans="1:6" ht="30" customHeight="1">
      <c r="A11915" s="3" t="s">
        <v>2</v>
      </c>
      <c r="B11915" s="3" t="s">
        <v>26891</v>
      </c>
      <c r="C11915" s="3" t="s">
        <v>32695</v>
      </c>
      <c r="D11915" s="12" t="s">
        <v>38523</v>
      </c>
      <c r="E11915" s="6" t="str">
        <f t="shared" si="612"/>
        <v>module=jempl</v>
      </c>
      <c r="F11915" s="6" t="str">
        <f t="shared" si="613"/>
        <v>module=kempl</v>
      </c>
    </row>
    <row r="11916" spans="1:6" ht="30" customHeight="1">
      <c r="A11916" s="3" t="s">
        <v>2</v>
      </c>
      <c r="B11916" s="3" t="s">
        <v>26892</v>
      </c>
      <c r="C11916" s="3" t="s">
        <v>32696</v>
      </c>
      <c r="D11916" s="12" t="s">
        <v>38524</v>
      </c>
      <c r="E11916" s="6" t="str">
        <f t="shared" si="612"/>
        <v>module=jempl</v>
      </c>
      <c r="F11916" s="6" t="str">
        <f t="shared" si="613"/>
        <v>module=kempl</v>
      </c>
    </row>
    <row r="11917" spans="1:6" ht="30" customHeight="1">
      <c r="A11917" s="3" t="s">
        <v>2</v>
      </c>
      <c r="B11917" s="3" t="s">
        <v>26893</v>
      </c>
      <c r="C11917" s="3" t="s">
        <v>32697</v>
      </c>
      <c r="D11917" s="12" t="s">
        <v>38525</v>
      </c>
      <c r="E11917" s="6" t="str">
        <f t="shared" si="612"/>
        <v>module=jempl</v>
      </c>
      <c r="F11917" s="6" t="str">
        <f t="shared" si="613"/>
        <v>module=kempl</v>
      </c>
    </row>
    <row r="11918" spans="1:6" ht="30" customHeight="1">
      <c r="A11918" s="3" t="s">
        <v>2</v>
      </c>
      <c r="B11918" s="3" t="s">
        <v>26894</v>
      </c>
      <c r="C11918" s="3" t="s">
        <v>32698</v>
      </c>
      <c r="D11918" s="12" t="s">
        <v>38526</v>
      </c>
      <c r="E11918" s="6" t="str">
        <f t="shared" si="612"/>
        <v>module=jempl</v>
      </c>
      <c r="F11918" s="6" t="str">
        <f t="shared" si="613"/>
        <v>module=kempl</v>
      </c>
    </row>
    <row r="11919" spans="1:6" ht="30" customHeight="1">
      <c r="A11919" s="3" t="s">
        <v>2</v>
      </c>
      <c r="B11919" s="3" t="s">
        <v>26895</v>
      </c>
      <c r="C11919" s="3" t="s">
        <v>32699</v>
      </c>
      <c r="D11919" s="12" t="s">
        <v>38527</v>
      </c>
      <c r="E11919" s="6" t="str">
        <f t="shared" si="612"/>
        <v>module=jempl</v>
      </c>
      <c r="F11919" s="6" t="str">
        <f t="shared" si="613"/>
        <v>module=kempl</v>
      </c>
    </row>
    <row r="11920" spans="1:6" ht="30" customHeight="1">
      <c r="A11920" s="3" t="s">
        <v>2</v>
      </c>
      <c r="B11920" s="3" t="s">
        <v>26896</v>
      </c>
      <c r="C11920" s="3" t="s">
        <v>32700</v>
      </c>
      <c r="D11920" s="12" t="s">
        <v>38528</v>
      </c>
      <c r="E11920" s="6" t="str">
        <f t="shared" si="612"/>
        <v>module=jempl</v>
      </c>
      <c r="F11920" s="6" t="str">
        <f t="shared" si="613"/>
        <v>module=kempl</v>
      </c>
    </row>
    <row r="11921" spans="1:6" ht="30" customHeight="1">
      <c r="A11921" s="3" t="s">
        <v>2</v>
      </c>
      <c r="B11921" s="3" t="s">
        <v>26897</v>
      </c>
      <c r="C11921" s="3" t="s">
        <v>32701</v>
      </c>
      <c r="D11921" s="12" t="s">
        <v>38529</v>
      </c>
      <c r="E11921" s="6" t="str">
        <f t="shared" si="612"/>
        <v>module=jempl</v>
      </c>
      <c r="F11921" s="6" t="str">
        <f t="shared" si="613"/>
        <v>module=kempl</v>
      </c>
    </row>
    <row r="11922" spans="1:6" ht="30" customHeight="1">
      <c r="A11922" s="3" t="s">
        <v>2</v>
      </c>
      <c r="B11922" s="3" t="s">
        <v>26898</v>
      </c>
      <c r="C11922" s="3" t="s">
        <v>32702</v>
      </c>
      <c r="D11922" s="12" t="s">
        <v>38530</v>
      </c>
      <c r="E11922" s="6" t="str">
        <f t="shared" si="612"/>
        <v>module=jempl</v>
      </c>
      <c r="F11922" s="6" t="str">
        <f t="shared" si="613"/>
        <v>module=kempl</v>
      </c>
    </row>
    <row r="11923" spans="1:6" ht="30" customHeight="1">
      <c r="A11923" s="3" t="s">
        <v>2</v>
      </c>
      <c r="B11923" s="3" t="s">
        <v>26899</v>
      </c>
      <c r="C11923" s="3" t="s">
        <v>32703</v>
      </c>
      <c r="D11923" s="12" t="s">
        <v>38531</v>
      </c>
      <c r="E11923" s="6" t="str">
        <f t="shared" si="612"/>
        <v>module=jempl</v>
      </c>
      <c r="F11923" s="6" t="str">
        <f t="shared" si="613"/>
        <v>module=kempl</v>
      </c>
    </row>
    <row r="11924" spans="1:6" ht="30" customHeight="1">
      <c r="A11924" s="3" t="s">
        <v>2</v>
      </c>
      <c r="B11924" s="3" t="s">
        <v>26900</v>
      </c>
      <c r="C11924" s="3" t="s">
        <v>32704</v>
      </c>
      <c r="D11924" s="12" t="s">
        <v>38532</v>
      </c>
      <c r="E11924" s="6" t="str">
        <f t="shared" si="612"/>
        <v>module=jempl</v>
      </c>
      <c r="F11924" s="6" t="str">
        <f t="shared" si="613"/>
        <v>module=kempl</v>
      </c>
    </row>
    <row r="11925" spans="1:6" ht="30" customHeight="1">
      <c r="A11925" s="3" t="s">
        <v>2</v>
      </c>
      <c r="B11925" s="3" t="s">
        <v>26901</v>
      </c>
      <c r="C11925" s="3" t="s">
        <v>32705</v>
      </c>
      <c r="D11925" s="12" t="s">
        <v>38533</v>
      </c>
      <c r="E11925" s="6" t="str">
        <f t="shared" si="612"/>
        <v>module=jempl</v>
      </c>
      <c r="F11925" s="6" t="str">
        <f t="shared" si="613"/>
        <v>module=kempl</v>
      </c>
    </row>
    <row r="11926" spans="1:6" ht="30" customHeight="1">
      <c r="A11926" s="3" t="s">
        <v>2</v>
      </c>
      <c r="B11926" s="3" t="s">
        <v>26902</v>
      </c>
      <c r="C11926" s="3" t="s">
        <v>32706</v>
      </c>
      <c r="D11926" s="12" t="s">
        <v>38534</v>
      </c>
      <c r="E11926" s="6" t="str">
        <f t="shared" si="612"/>
        <v>module=jempl</v>
      </c>
      <c r="F11926" s="6" t="str">
        <f t="shared" si="613"/>
        <v>module=kempl</v>
      </c>
    </row>
    <row r="11927" spans="1:6" ht="30" customHeight="1">
      <c r="A11927" s="3" t="s">
        <v>2</v>
      </c>
      <c r="B11927" s="3" t="s">
        <v>26903</v>
      </c>
      <c r="C11927" s="3" t="s">
        <v>32707</v>
      </c>
      <c r="D11927" s="12" t="s">
        <v>38535</v>
      </c>
      <c r="E11927" s="6" t="str">
        <f t="shared" si="612"/>
        <v>module=jempl</v>
      </c>
      <c r="F11927" s="6" t="str">
        <f t="shared" si="613"/>
        <v>module=kempl</v>
      </c>
    </row>
    <row r="11928" spans="1:6" ht="30" customHeight="1">
      <c r="A11928" s="3" t="s">
        <v>2</v>
      </c>
      <c r="B11928" s="3" t="s">
        <v>26904</v>
      </c>
      <c r="C11928" s="3" t="s">
        <v>32708</v>
      </c>
      <c r="D11928" s="12" t="s">
        <v>38536</v>
      </c>
      <c r="E11928" s="6" t="str">
        <f t="shared" si="612"/>
        <v>module=jempl</v>
      </c>
      <c r="F11928" s="6" t="str">
        <f t="shared" si="613"/>
        <v>module=kempl</v>
      </c>
    </row>
    <row r="11929" spans="1:6" ht="30" customHeight="1">
      <c r="A11929" s="3" t="s">
        <v>2</v>
      </c>
      <c r="B11929" s="3" t="s">
        <v>26905</v>
      </c>
      <c r="C11929" s="3" t="s">
        <v>32709</v>
      </c>
      <c r="D11929" s="12" t="s">
        <v>38537</v>
      </c>
      <c r="E11929" s="6" t="str">
        <f t="shared" si="612"/>
        <v>module=jempl</v>
      </c>
      <c r="F11929" s="6" t="str">
        <f t="shared" si="613"/>
        <v>module=kempl</v>
      </c>
    </row>
    <row r="11930" spans="1:6" ht="30" customHeight="1">
      <c r="A11930" s="3" t="s">
        <v>2</v>
      </c>
      <c r="B11930" s="3" t="s">
        <v>26906</v>
      </c>
      <c r="C11930" s="3" t="s">
        <v>32710</v>
      </c>
      <c r="D11930" s="12" t="s">
        <v>38538</v>
      </c>
      <c r="E11930" s="6" t="str">
        <f t="shared" si="612"/>
        <v>module=jempl</v>
      </c>
      <c r="F11930" s="6" t="str">
        <f t="shared" si="613"/>
        <v>module=kempl</v>
      </c>
    </row>
    <row r="11931" spans="1:6" ht="30" customHeight="1">
      <c r="A11931" s="3" t="s">
        <v>2</v>
      </c>
      <c r="B11931" s="3" t="s">
        <v>26907</v>
      </c>
      <c r="C11931" s="3" t="s">
        <v>32711</v>
      </c>
      <c r="D11931" s="12" t="s">
        <v>38539</v>
      </c>
      <c r="E11931" s="6" t="str">
        <f t="shared" si="612"/>
        <v>module=jempl</v>
      </c>
      <c r="F11931" s="6" t="str">
        <f t="shared" si="613"/>
        <v>module=kempl</v>
      </c>
    </row>
    <row r="11932" spans="1:6" ht="30" customHeight="1">
      <c r="A11932" s="3" t="s">
        <v>2</v>
      </c>
      <c r="B11932" s="3" t="s">
        <v>26908</v>
      </c>
      <c r="C11932" s="3" t="s">
        <v>32712</v>
      </c>
      <c r="D11932" s="12" t="s">
        <v>38540</v>
      </c>
      <c r="E11932" s="6" t="str">
        <f t="shared" ref="E11932:E11974" si="614">HYPERLINK("http://www.ssc.wisc.edu/wlsresearch/documentation/waves/?wave=capigrad&amp;module=jjobc","module=jjobc")</f>
        <v>module=jjobc</v>
      </c>
      <c r="F11932" s="6" t="str">
        <f t="shared" ref="F11932:F11974" si="615">HYPERLINK("http://www.ssc.wisc.edu/wlsresearch/documentation/waves/?wave=capisib&amp;module=kjobc","module=kjobc")</f>
        <v>module=kjobc</v>
      </c>
    </row>
    <row r="11933" spans="1:6" ht="30" customHeight="1">
      <c r="A11933" s="3" t="s">
        <v>2</v>
      </c>
      <c r="B11933" s="3" t="s">
        <v>26909</v>
      </c>
      <c r="C11933" s="3" t="s">
        <v>32713</v>
      </c>
      <c r="D11933" s="12" t="s">
        <v>38541</v>
      </c>
      <c r="E11933" s="6" t="str">
        <f t="shared" si="614"/>
        <v>module=jjobc</v>
      </c>
      <c r="F11933" s="6" t="str">
        <f t="shared" si="615"/>
        <v>module=kjobc</v>
      </c>
    </row>
    <row r="11934" spans="1:6" ht="30" customHeight="1">
      <c r="A11934" s="3" t="s">
        <v>2</v>
      </c>
      <c r="B11934" s="3" t="s">
        <v>26910</v>
      </c>
      <c r="C11934" s="3" t="s">
        <v>32714</v>
      </c>
      <c r="D11934" s="12" t="s">
        <v>38542</v>
      </c>
      <c r="E11934" s="6" t="str">
        <f t="shared" si="614"/>
        <v>module=jjobc</v>
      </c>
      <c r="F11934" s="6" t="str">
        <f t="shared" si="615"/>
        <v>module=kjobc</v>
      </c>
    </row>
    <row r="11935" spans="1:6" ht="30" customHeight="1">
      <c r="A11935" s="3" t="s">
        <v>2</v>
      </c>
      <c r="B11935" s="3" t="s">
        <v>26911</v>
      </c>
      <c r="C11935" s="3" t="s">
        <v>32715</v>
      </c>
      <c r="D11935" s="12" t="s">
        <v>38543</v>
      </c>
      <c r="E11935" s="6" t="str">
        <f t="shared" si="614"/>
        <v>module=jjobc</v>
      </c>
      <c r="F11935" s="6" t="str">
        <f t="shared" si="615"/>
        <v>module=kjobc</v>
      </c>
    </row>
    <row r="11936" spans="1:6" ht="30" customHeight="1">
      <c r="A11936" s="3" t="s">
        <v>2</v>
      </c>
      <c r="B11936" s="3" t="s">
        <v>26912</v>
      </c>
      <c r="C11936" s="3" t="s">
        <v>32716</v>
      </c>
      <c r="D11936" s="12" t="s">
        <v>38544</v>
      </c>
      <c r="E11936" s="6" t="str">
        <f t="shared" si="614"/>
        <v>module=jjobc</v>
      </c>
      <c r="F11936" s="6" t="str">
        <f t="shared" si="615"/>
        <v>module=kjobc</v>
      </c>
    </row>
    <row r="11937" spans="1:6" ht="30" customHeight="1">
      <c r="A11937" s="3" t="s">
        <v>2</v>
      </c>
      <c r="B11937" s="3" t="s">
        <v>26913</v>
      </c>
      <c r="C11937" s="3" t="s">
        <v>32717</v>
      </c>
      <c r="D11937" s="12" t="s">
        <v>38545</v>
      </c>
      <c r="E11937" s="6" t="str">
        <f t="shared" si="614"/>
        <v>module=jjobc</v>
      </c>
      <c r="F11937" s="6" t="str">
        <f t="shared" si="615"/>
        <v>module=kjobc</v>
      </c>
    </row>
    <row r="11938" spans="1:6" ht="30" customHeight="1">
      <c r="A11938" s="3" t="s">
        <v>2</v>
      </c>
      <c r="B11938" s="3" t="s">
        <v>26914</v>
      </c>
      <c r="C11938" s="3" t="s">
        <v>32718</v>
      </c>
      <c r="D11938" s="12" t="s">
        <v>38546</v>
      </c>
      <c r="E11938" s="6" t="str">
        <f t="shared" si="614"/>
        <v>module=jjobc</v>
      </c>
      <c r="F11938" s="6" t="str">
        <f t="shared" si="615"/>
        <v>module=kjobc</v>
      </c>
    </row>
    <row r="11939" spans="1:6" ht="30" customHeight="1">
      <c r="A11939" s="3" t="s">
        <v>2</v>
      </c>
      <c r="B11939" s="3" t="s">
        <v>26915</v>
      </c>
      <c r="C11939" s="3" t="s">
        <v>32719</v>
      </c>
      <c r="D11939" s="12" t="s">
        <v>38547</v>
      </c>
      <c r="E11939" s="6" t="str">
        <f t="shared" si="614"/>
        <v>module=jjobc</v>
      </c>
      <c r="F11939" s="6" t="str">
        <f t="shared" si="615"/>
        <v>module=kjobc</v>
      </c>
    </row>
    <row r="11940" spans="1:6" ht="30" customHeight="1">
      <c r="A11940" s="3" t="s">
        <v>2</v>
      </c>
      <c r="B11940" s="3" t="s">
        <v>26916</v>
      </c>
      <c r="C11940" s="3" t="s">
        <v>32720</v>
      </c>
      <c r="D11940" s="12" t="s">
        <v>38548</v>
      </c>
      <c r="E11940" s="6" t="str">
        <f t="shared" si="614"/>
        <v>module=jjobc</v>
      </c>
      <c r="F11940" s="6" t="str">
        <f t="shared" si="615"/>
        <v>module=kjobc</v>
      </c>
    </row>
    <row r="11941" spans="1:6" ht="30" customHeight="1">
      <c r="A11941" s="3" t="s">
        <v>2</v>
      </c>
      <c r="B11941" s="3" t="s">
        <v>26917</v>
      </c>
      <c r="C11941" s="3" t="s">
        <v>32721</v>
      </c>
      <c r="D11941" s="12" t="s">
        <v>38549</v>
      </c>
      <c r="E11941" s="6" t="str">
        <f t="shared" si="614"/>
        <v>module=jjobc</v>
      </c>
      <c r="F11941" s="6" t="str">
        <f t="shared" si="615"/>
        <v>module=kjobc</v>
      </c>
    </row>
    <row r="11942" spans="1:6" ht="30" customHeight="1">
      <c r="A11942" s="3" t="s">
        <v>2</v>
      </c>
      <c r="B11942" s="3" t="s">
        <v>26918</v>
      </c>
      <c r="C11942" s="3" t="s">
        <v>32722</v>
      </c>
      <c r="D11942" s="12" t="s">
        <v>38550</v>
      </c>
      <c r="E11942" s="6" t="str">
        <f t="shared" si="614"/>
        <v>module=jjobc</v>
      </c>
      <c r="F11942" s="6" t="str">
        <f t="shared" si="615"/>
        <v>module=kjobc</v>
      </c>
    </row>
    <row r="11943" spans="1:6" ht="30" customHeight="1">
      <c r="A11943" s="3" t="s">
        <v>2</v>
      </c>
      <c r="B11943" s="3" t="s">
        <v>26919</v>
      </c>
      <c r="C11943" s="3" t="s">
        <v>32723</v>
      </c>
      <c r="D11943" s="12" t="s">
        <v>38551</v>
      </c>
      <c r="E11943" s="6" t="str">
        <f t="shared" si="614"/>
        <v>module=jjobc</v>
      </c>
      <c r="F11943" s="6" t="str">
        <f t="shared" si="615"/>
        <v>module=kjobc</v>
      </c>
    </row>
    <row r="11944" spans="1:6" ht="30" customHeight="1">
      <c r="A11944" s="3" t="s">
        <v>2</v>
      </c>
      <c r="B11944" s="3" t="s">
        <v>26920</v>
      </c>
      <c r="C11944" s="3" t="s">
        <v>32724</v>
      </c>
      <c r="D11944" s="12" t="s">
        <v>38552</v>
      </c>
      <c r="E11944" s="6" t="str">
        <f t="shared" si="614"/>
        <v>module=jjobc</v>
      </c>
      <c r="F11944" s="6" t="str">
        <f t="shared" si="615"/>
        <v>module=kjobc</v>
      </c>
    </row>
    <row r="11945" spans="1:6" ht="30" customHeight="1">
      <c r="A11945" s="3" t="s">
        <v>2</v>
      </c>
      <c r="B11945" s="3" t="s">
        <v>26921</v>
      </c>
      <c r="C11945" s="3" t="s">
        <v>32725</v>
      </c>
      <c r="D11945" s="12" t="s">
        <v>38553</v>
      </c>
      <c r="E11945" s="6" t="str">
        <f t="shared" si="614"/>
        <v>module=jjobc</v>
      </c>
      <c r="F11945" s="6" t="str">
        <f t="shared" si="615"/>
        <v>module=kjobc</v>
      </c>
    </row>
    <row r="11946" spans="1:6" ht="30" customHeight="1">
      <c r="A11946" s="3" t="s">
        <v>2</v>
      </c>
      <c r="B11946" s="3" t="s">
        <v>26922</v>
      </c>
      <c r="C11946" s="3" t="s">
        <v>32726</v>
      </c>
      <c r="D11946" s="12" t="s">
        <v>38554</v>
      </c>
      <c r="E11946" s="6" t="str">
        <f t="shared" si="614"/>
        <v>module=jjobc</v>
      </c>
      <c r="F11946" s="6" t="str">
        <f t="shared" si="615"/>
        <v>module=kjobc</v>
      </c>
    </row>
    <row r="11947" spans="1:6" ht="30" customHeight="1">
      <c r="A11947" s="3" t="s">
        <v>2</v>
      </c>
      <c r="B11947" s="3" t="s">
        <v>26923</v>
      </c>
      <c r="C11947" s="3" t="s">
        <v>32727</v>
      </c>
      <c r="D11947" s="12" t="s">
        <v>38555</v>
      </c>
      <c r="E11947" s="6" t="str">
        <f t="shared" si="614"/>
        <v>module=jjobc</v>
      </c>
      <c r="F11947" s="6" t="str">
        <f t="shared" si="615"/>
        <v>module=kjobc</v>
      </c>
    </row>
    <row r="11948" spans="1:6" ht="30" customHeight="1">
      <c r="A11948" s="3" t="s">
        <v>2</v>
      </c>
      <c r="B11948" s="3" t="s">
        <v>26924</v>
      </c>
      <c r="C11948" s="3" t="s">
        <v>32728</v>
      </c>
      <c r="D11948" s="12" t="s">
        <v>38556</v>
      </c>
      <c r="E11948" s="6" t="str">
        <f t="shared" si="614"/>
        <v>module=jjobc</v>
      </c>
      <c r="F11948" s="6" t="str">
        <f t="shared" si="615"/>
        <v>module=kjobc</v>
      </c>
    </row>
    <row r="11949" spans="1:6" ht="30" customHeight="1">
      <c r="A11949" s="3" t="s">
        <v>2</v>
      </c>
      <c r="B11949" s="3" t="s">
        <v>26925</v>
      </c>
      <c r="C11949" s="3" t="s">
        <v>32729</v>
      </c>
      <c r="D11949" s="12" t="s">
        <v>38557</v>
      </c>
      <c r="E11949" s="6" t="str">
        <f t="shared" si="614"/>
        <v>module=jjobc</v>
      </c>
      <c r="F11949" s="6" t="str">
        <f t="shared" si="615"/>
        <v>module=kjobc</v>
      </c>
    </row>
    <row r="11950" spans="1:6" ht="30" customHeight="1">
      <c r="A11950" s="3" t="s">
        <v>2</v>
      </c>
      <c r="B11950" s="3" t="s">
        <v>26926</v>
      </c>
      <c r="C11950" s="3" t="s">
        <v>32730</v>
      </c>
      <c r="D11950" s="12" t="s">
        <v>38558</v>
      </c>
      <c r="E11950" s="6" t="str">
        <f t="shared" si="614"/>
        <v>module=jjobc</v>
      </c>
      <c r="F11950" s="6" t="str">
        <f t="shared" si="615"/>
        <v>module=kjobc</v>
      </c>
    </row>
    <row r="11951" spans="1:6" ht="30" customHeight="1">
      <c r="A11951" s="3" t="s">
        <v>2</v>
      </c>
      <c r="B11951" s="3" t="s">
        <v>26927</v>
      </c>
      <c r="C11951" s="3" t="s">
        <v>32731</v>
      </c>
      <c r="D11951" s="12" t="s">
        <v>38559</v>
      </c>
      <c r="E11951" s="6" t="str">
        <f t="shared" si="614"/>
        <v>module=jjobc</v>
      </c>
      <c r="F11951" s="6" t="str">
        <f t="shared" si="615"/>
        <v>module=kjobc</v>
      </c>
    </row>
    <row r="11952" spans="1:6" ht="30" customHeight="1">
      <c r="A11952" s="3" t="s">
        <v>2</v>
      </c>
      <c r="B11952" s="3" t="s">
        <v>26928</v>
      </c>
      <c r="C11952" s="3" t="s">
        <v>32732</v>
      </c>
      <c r="D11952" s="12" t="s">
        <v>38560</v>
      </c>
      <c r="E11952" s="6" t="str">
        <f t="shared" si="614"/>
        <v>module=jjobc</v>
      </c>
      <c r="F11952" s="6" t="str">
        <f t="shared" si="615"/>
        <v>module=kjobc</v>
      </c>
    </row>
    <row r="11953" spans="1:6" ht="30" customHeight="1">
      <c r="A11953" s="3" t="s">
        <v>2</v>
      </c>
      <c r="B11953" s="3" t="s">
        <v>26929</v>
      </c>
      <c r="C11953" s="3" t="s">
        <v>32733</v>
      </c>
      <c r="D11953" s="12" t="s">
        <v>38561</v>
      </c>
      <c r="E11953" s="6" t="str">
        <f t="shared" si="614"/>
        <v>module=jjobc</v>
      </c>
      <c r="F11953" s="6" t="str">
        <f t="shared" si="615"/>
        <v>module=kjobc</v>
      </c>
    </row>
    <row r="11954" spans="1:6" ht="30" customHeight="1">
      <c r="A11954" s="3" t="s">
        <v>2</v>
      </c>
      <c r="B11954" s="3" t="s">
        <v>26930</v>
      </c>
      <c r="C11954" s="3" t="s">
        <v>32734</v>
      </c>
      <c r="D11954" s="12" t="s">
        <v>38562</v>
      </c>
      <c r="E11954" s="6" t="str">
        <f t="shared" si="614"/>
        <v>module=jjobc</v>
      </c>
      <c r="F11954" s="6" t="str">
        <f t="shared" si="615"/>
        <v>module=kjobc</v>
      </c>
    </row>
    <row r="11955" spans="1:6" ht="30" customHeight="1">
      <c r="A11955" s="3" t="s">
        <v>2</v>
      </c>
      <c r="B11955" s="3" t="s">
        <v>26931</v>
      </c>
      <c r="C11955" s="3" t="s">
        <v>32735</v>
      </c>
      <c r="D11955" s="12" t="s">
        <v>38563</v>
      </c>
      <c r="E11955" s="6" t="str">
        <f t="shared" si="614"/>
        <v>module=jjobc</v>
      </c>
      <c r="F11955" s="6" t="str">
        <f t="shared" si="615"/>
        <v>module=kjobc</v>
      </c>
    </row>
    <row r="11956" spans="1:6" ht="30" customHeight="1">
      <c r="A11956" s="3" t="s">
        <v>2</v>
      </c>
      <c r="B11956" s="3" t="s">
        <v>26932</v>
      </c>
      <c r="C11956" s="3" t="s">
        <v>32736</v>
      </c>
      <c r="D11956" s="12" t="s">
        <v>38564</v>
      </c>
      <c r="E11956" s="6" t="str">
        <f t="shared" si="614"/>
        <v>module=jjobc</v>
      </c>
      <c r="F11956" s="6" t="str">
        <f t="shared" si="615"/>
        <v>module=kjobc</v>
      </c>
    </row>
    <row r="11957" spans="1:6" ht="30" customHeight="1">
      <c r="A11957" s="3" t="s">
        <v>2</v>
      </c>
      <c r="B11957" s="3" t="s">
        <v>26933</v>
      </c>
      <c r="C11957" s="3" t="s">
        <v>32737</v>
      </c>
      <c r="D11957" s="12" t="s">
        <v>38565</v>
      </c>
      <c r="E11957" s="6" t="str">
        <f t="shared" si="614"/>
        <v>module=jjobc</v>
      </c>
      <c r="F11957" s="6" t="str">
        <f t="shared" si="615"/>
        <v>module=kjobc</v>
      </c>
    </row>
    <row r="11958" spans="1:6" ht="30" customHeight="1">
      <c r="A11958" s="3" t="s">
        <v>2</v>
      </c>
      <c r="B11958" s="3" t="s">
        <v>26934</v>
      </c>
      <c r="C11958" s="3" t="s">
        <v>32738</v>
      </c>
      <c r="D11958" s="12" t="s">
        <v>38566</v>
      </c>
      <c r="E11958" s="6" t="str">
        <f t="shared" si="614"/>
        <v>module=jjobc</v>
      </c>
      <c r="F11958" s="6" t="str">
        <f t="shared" si="615"/>
        <v>module=kjobc</v>
      </c>
    </row>
    <row r="11959" spans="1:6" ht="30" customHeight="1">
      <c r="A11959" s="3" t="s">
        <v>2</v>
      </c>
      <c r="B11959" s="3" t="s">
        <v>26935</v>
      </c>
      <c r="C11959" s="3" t="s">
        <v>32739</v>
      </c>
      <c r="D11959" s="12" t="s">
        <v>38567</v>
      </c>
      <c r="E11959" s="6" t="str">
        <f t="shared" si="614"/>
        <v>module=jjobc</v>
      </c>
      <c r="F11959" s="6" t="str">
        <f t="shared" si="615"/>
        <v>module=kjobc</v>
      </c>
    </row>
    <row r="11960" spans="1:6" ht="30" customHeight="1">
      <c r="A11960" s="3" t="s">
        <v>2</v>
      </c>
      <c r="B11960" s="3" t="s">
        <v>26936</v>
      </c>
      <c r="C11960" s="3" t="s">
        <v>32740</v>
      </c>
      <c r="D11960" s="12" t="s">
        <v>38568</v>
      </c>
      <c r="E11960" s="6" t="str">
        <f t="shared" si="614"/>
        <v>module=jjobc</v>
      </c>
      <c r="F11960" s="6" t="str">
        <f t="shared" si="615"/>
        <v>module=kjobc</v>
      </c>
    </row>
    <row r="11961" spans="1:6" ht="30" customHeight="1">
      <c r="A11961" s="3" t="s">
        <v>2</v>
      </c>
      <c r="B11961" s="3" t="s">
        <v>26937</v>
      </c>
      <c r="C11961" s="3" t="s">
        <v>32741</v>
      </c>
      <c r="D11961" s="12" t="s">
        <v>38569</v>
      </c>
      <c r="E11961" s="6" t="str">
        <f t="shared" si="614"/>
        <v>module=jjobc</v>
      </c>
      <c r="F11961" s="6" t="str">
        <f t="shared" si="615"/>
        <v>module=kjobc</v>
      </c>
    </row>
    <row r="11962" spans="1:6" ht="30" customHeight="1">
      <c r="A11962" s="3" t="s">
        <v>2</v>
      </c>
      <c r="B11962" s="3" t="s">
        <v>26938</v>
      </c>
      <c r="C11962" s="3" t="s">
        <v>32742</v>
      </c>
      <c r="D11962" s="12" t="s">
        <v>38570</v>
      </c>
      <c r="E11962" s="6" t="str">
        <f t="shared" si="614"/>
        <v>module=jjobc</v>
      </c>
      <c r="F11962" s="6" t="str">
        <f t="shared" si="615"/>
        <v>module=kjobc</v>
      </c>
    </row>
    <row r="11963" spans="1:6" ht="30" customHeight="1">
      <c r="A11963" s="3" t="s">
        <v>2</v>
      </c>
      <c r="B11963" s="3" t="s">
        <v>26939</v>
      </c>
      <c r="C11963" s="3" t="s">
        <v>32743</v>
      </c>
      <c r="D11963" s="12" t="s">
        <v>38571</v>
      </c>
      <c r="E11963" s="6" t="str">
        <f t="shared" si="614"/>
        <v>module=jjobc</v>
      </c>
      <c r="F11963" s="6" t="str">
        <f t="shared" si="615"/>
        <v>module=kjobc</v>
      </c>
    </row>
    <row r="11964" spans="1:6" ht="30" customHeight="1">
      <c r="A11964" s="3" t="s">
        <v>2</v>
      </c>
      <c r="B11964" s="3" t="s">
        <v>26940</v>
      </c>
      <c r="C11964" s="3" t="s">
        <v>32744</v>
      </c>
      <c r="D11964" s="12" t="s">
        <v>38572</v>
      </c>
      <c r="E11964" s="6" t="str">
        <f t="shared" si="614"/>
        <v>module=jjobc</v>
      </c>
      <c r="F11964" s="6" t="str">
        <f t="shared" si="615"/>
        <v>module=kjobc</v>
      </c>
    </row>
    <row r="11965" spans="1:6" ht="30" customHeight="1">
      <c r="A11965" s="3" t="s">
        <v>2</v>
      </c>
      <c r="B11965" s="3" t="s">
        <v>26941</v>
      </c>
      <c r="C11965" s="3" t="s">
        <v>32745</v>
      </c>
      <c r="D11965" s="12" t="s">
        <v>38573</v>
      </c>
      <c r="E11965" s="6" t="str">
        <f t="shared" si="614"/>
        <v>module=jjobc</v>
      </c>
      <c r="F11965" s="6" t="str">
        <f t="shared" si="615"/>
        <v>module=kjobc</v>
      </c>
    </row>
    <row r="11966" spans="1:6" ht="30" customHeight="1">
      <c r="A11966" s="3" t="s">
        <v>2</v>
      </c>
      <c r="B11966" s="3" t="s">
        <v>26942</v>
      </c>
      <c r="C11966" s="3" t="s">
        <v>32746</v>
      </c>
      <c r="D11966" s="12" t="s">
        <v>38574</v>
      </c>
      <c r="E11966" s="6" t="str">
        <f t="shared" si="614"/>
        <v>module=jjobc</v>
      </c>
      <c r="F11966" s="6" t="str">
        <f t="shared" si="615"/>
        <v>module=kjobc</v>
      </c>
    </row>
    <row r="11967" spans="1:6" ht="30" customHeight="1">
      <c r="A11967" s="3" t="s">
        <v>2</v>
      </c>
      <c r="B11967" s="3" t="s">
        <v>26943</v>
      </c>
      <c r="C11967" s="3" t="s">
        <v>32747</v>
      </c>
      <c r="D11967" s="12" t="s">
        <v>38575</v>
      </c>
      <c r="E11967" s="6" t="str">
        <f t="shared" si="614"/>
        <v>module=jjobc</v>
      </c>
      <c r="F11967" s="6" t="str">
        <f t="shared" si="615"/>
        <v>module=kjobc</v>
      </c>
    </row>
    <row r="11968" spans="1:6" ht="30" customHeight="1">
      <c r="A11968" s="3" t="s">
        <v>2</v>
      </c>
      <c r="B11968" s="3" t="s">
        <v>26944</v>
      </c>
      <c r="C11968" s="3" t="s">
        <v>32748</v>
      </c>
      <c r="D11968" s="12" t="s">
        <v>38576</v>
      </c>
      <c r="E11968" s="6" t="str">
        <f t="shared" si="614"/>
        <v>module=jjobc</v>
      </c>
      <c r="F11968" s="6" t="str">
        <f t="shared" si="615"/>
        <v>module=kjobc</v>
      </c>
    </row>
    <row r="11969" spans="1:6" ht="30" customHeight="1">
      <c r="A11969" s="3" t="s">
        <v>2</v>
      </c>
      <c r="B11969" s="3" t="s">
        <v>26945</v>
      </c>
      <c r="C11969" s="3" t="s">
        <v>32749</v>
      </c>
      <c r="D11969" s="12" t="s">
        <v>38577</v>
      </c>
      <c r="E11969" s="6" t="str">
        <f t="shared" si="614"/>
        <v>module=jjobc</v>
      </c>
      <c r="F11969" s="6" t="str">
        <f t="shared" si="615"/>
        <v>module=kjobc</v>
      </c>
    </row>
    <row r="11970" spans="1:6" ht="30" customHeight="1">
      <c r="A11970" s="3" t="s">
        <v>2</v>
      </c>
      <c r="B11970" s="3" t="s">
        <v>26946</v>
      </c>
      <c r="C11970" s="3" t="s">
        <v>32750</v>
      </c>
      <c r="D11970" s="12" t="s">
        <v>38578</v>
      </c>
      <c r="E11970" s="6" t="str">
        <f t="shared" si="614"/>
        <v>module=jjobc</v>
      </c>
      <c r="F11970" s="6" t="str">
        <f t="shared" si="615"/>
        <v>module=kjobc</v>
      </c>
    </row>
    <row r="11971" spans="1:6" ht="30" customHeight="1">
      <c r="A11971" s="3" t="s">
        <v>2</v>
      </c>
      <c r="B11971" s="3" t="s">
        <v>26947</v>
      </c>
      <c r="C11971" s="3" t="s">
        <v>32751</v>
      </c>
      <c r="D11971" s="12" t="s">
        <v>38579</v>
      </c>
      <c r="E11971" s="6" t="str">
        <f t="shared" si="614"/>
        <v>module=jjobc</v>
      </c>
      <c r="F11971" s="6" t="str">
        <f t="shared" si="615"/>
        <v>module=kjobc</v>
      </c>
    </row>
    <row r="11972" spans="1:6" ht="30" customHeight="1">
      <c r="A11972" s="3" t="s">
        <v>2</v>
      </c>
      <c r="B11972" s="3" t="s">
        <v>26948</v>
      </c>
      <c r="C11972" s="3" t="s">
        <v>32752</v>
      </c>
      <c r="D11972" s="12" t="s">
        <v>38580</v>
      </c>
      <c r="E11972" s="6" t="str">
        <f t="shared" si="614"/>
        <v>module=jjobc</v>
      </c>
      <c r="F11972" s="6" t="str">
        <f t="shared" si="615"/>
        <v>module=kjobc</v>
      </c>
    </row>
    <row r="11973" spans="1:6" ht="30" customHeight="1">
      <c r="A11973" s="3" t="s">
        <v>2</v>
      </c>
      <c r="B11973" s="3" t="s">
        <v>26949</v>
      </c>
      <c r="C11973" s="3" t="s">
        <v>32753</v>
      </c>
      <c r="D11973" s="12" t="s">
        <v>38581</v>
      </c>
      <c r="E11973" s="6" t="str">
        <f t="shared" si="614"/>
        <v>module=jjobc</v>
      </c>
      <c r="F11973" s="6" t="str">
        <f t="shared" si="615"/>
        <v>module=kjobc</v>
      </c>
    </row>
    <row r="11974" spans="1:6" ht="30" customHeight="1">
      <c r="A11974" s="3" t="s">
        <v>2</v>
      </c>
      <c r="B11974" s="3" t="s">
        <v>26950</v>
      </c>
      <c r="C11974" s="3" t="s">
        <v>32754</v>
      </c>
      <c r="D11974" s="12" t="s">
        <v>38582</v>
      </c>
      <c r="E11974" s="6" t="str">
        <f t="shared" si="614"/>
        <v>module=jjobc</v>
      </c>
      <c r="F11974" s="6" t="str">
        <f t="shared" si="615"/>
        <v>module=kjobc</v>
      </c>
    </row>
    <row r="11975" spans="1:6" ht="30" customHeight="1">
      <c r="A11975" s="3" t="s">
        <v>2</v>
      </c>
      <c r="B11975" s="3" t="s">
        <v>26951</v>
      </c>
      <c r="C11975" s="3" t="s">
        <v>32755</v>
      </c>
      <c r="D11975" s="12" t="s">
        <v>38583</v>
      </c>
      <c r="E11975" s="6" t="str">
        <f t="shared" ref="E11975:E11988" si="616">HYPERLINK("http://www.ssc.wisc.edu/wlsresearch/documentation/waves/?wave=capigrad&amp;module=jretir","module=jretir")</f>
        <v>module=jretir</v>
      </c>
      <c r="F11975" s="6" t="str">
        <f t="shared" ref="F11975:F11988" si="617">HYPERLINK("http://www.ssc.wisc.edu/wlsresearch/documentation/waves/?wave=capisib&amp;module=kretir","module=kretir")</f>
        <v>module=kretir</v>
      </c>
    </row>
    <row r="11976" spans="1:6" ht="30" customHeight="1">
      <c r="A11976" s="3" t="s">
        <v>2</v>
      </c>
      <c r="B11976" s="3" t="s">
        <v>26952</v>
      </c>
      <c r="C11976" s="3" t="s">
        <v>32756</v>
      </c>
      <c r="D11976" s="12" t="s">
        <v>38584</v>
      </c>
      <c r="E11976" s="6" t="str">
        <f t="shared" si="616"/>
        <v>module=jretir</v>
      </c>
      <c r="F11976" s="6" t="str">
        <f t="shared" si="617"/>
        <v>module=kretir</v>
      </c>
    </row>
    <row r="11977" spans="1:6" ht="30" customHeight="1">
      <c r="A11977" s="3" t="s">
        <v>2</v>
      </c>
      <c r="B11977" s="3" t="s">
        <v>26953</v>
      </c>
      <c r="C11977" s="3" t="s">
        <v>32757</v>
      </c>
      <c r="D11977" s="12" t="s">
        <v>38585</v>
      </c>
      <c r="E11977" s="6" t="str">
        <f t="shared" si="616"/>
        <v>module=jretir</v>
      </c>
      <c r="F11977" s="6" t="str">
        <f t="shared" si="617"/>
        <v>module=kretir</v>
      </c>
    </row>
    <row r="11978" spans="1:6" ht="30" customHeight="1">
      <c r="A11978" s="3" t="s">
        <v>2</v>
      </c>
      <c r="B11978" s="3" t="s">
        <v>26954</v>
      </c>
      <c r="C11978" s="3" t="s">
        <v>32758</v>
      </c>
      <c r="D11978" s="12" t="s">
        <v>38586</v>
      </c>
      <c r="E11978" s="6" t="str">
        <f t="shared" si="616"/>
        <v>module=jretir</v>
      </c>
      <c r="F11978" s="6" t="str">
        <f t="shared" si="617"/>
        <v>module=kretir</v>
      </c>
    </row>
    <row r="11979" spans="1:6" ht="30" customHeight="1">
      <c r="A11979" s="3" t="s">
        <v>2</v>
      </c>
      <c r="B11979" s="3" t="s">
        <v>26955</v>
      </c>
      <c r="C11979" s="3" t="s">
        <v>32759</v>
      </c>
      <c r="D11979" s="12" t="s">
        <v>38587</v>
      </c>
      <c r="E11979" s="6" t="str">
        <f t="shared" si="616"/>
        <v>module=jretir</v>
      </c>
      <c r="F11979" s="6" t="str">
        <f t="shared" si="617"/>
        <v>module=kretir</v>
      </c>
    </row>
    <row r="11980" spans="1:6" ht="30" customHeight="1">
      <c r="A11980" s="3" t="s">
        <v>2</v>
      </c>
      <c r="B11980" s="3" t="s">
        <v>26956</v>
      </c>
      <c r="C11980" s="3" t="s">
        <v>32760</v>
      </c>
      <c r="D11980" s="12" t="s">
        <v>38588</v>
      </c>
      <c r="E11980" s="6" t="str">
        <f t="shared" si="616"/>
        <v>module=jretir</v>
      </c>
      <c r="F11980" s="6" t="str">
        <f t="shared" si="617"/>
        <v>module=kretir</v>
      </c>
    </row>
    <row r="11981" spans="1:6" ht="30" customHeight="1">
      <c r="A11981" s="3" t="s">
        <v>2</v>
      </c>
      <c r="B11981" s="3" t="s">
        <v>26957</v>
      </c>
      <c r="C11981" s="3" t="s">
        <v>32761</v>
      </c>
      <c r="D11981" s="12" t="s">
        <v>38589</v>
      </c>
      <c r="E11981" s="6" t="str">
        <f t="shared" si="616"/>
        <v>module=jretir</v>
      </c>
      <c r="F11981" s="6" t="str">
        <f t="shared" si="617"/>
        <v>module=kretir</v>
      </c>
    </row>
    <row r="11982" spans="1:6" ht="30" customHeight="1">
      <c r="A11982" s="3" t="s">
        <v>2</v>
      </c>
      <c r="B11982" s="3" t="s">
        <v>26958</v>
      </c>
      <c r="C11982" s="3" t="s">
        <v>32762</v>
      </c>
      <c r="D11982" s="12" t="s">
        <v>38590</v>
      </c>
      <c r="E11982" s="6" t="str">
        <f t="shared" si="616"/>
        <v>module=jretir</v>
      </c>
      <c r="F11982" s="6" t="str">
        <f t="shared" si="617"/>
        <v>module=kretir</v>
      </c>
    </row>
    <row r="11983" spans="1:6" ht="30" customHeight="1">
      <c r="A11983" s="3" t="s">
        <v>2</v>
      </c>
      <c r="B11983" s="3" t="s">
        <v>26959</v>
      </c>
      <c r="C11983" s="3" t="s">
        <v>32763</v>
      </c>
      <c r="D11983" s="12" t="s">
        <v>38591</v>
      </c>
      <c r="E11983" s="6" t="str">
        <f t="shared" si="616"/>
        <v>module=jretir</v>
      </c>
      <c r="F11983" s="6" t="str">
        <f t="shared" si="617"/>
        <v>module=kretir</v>
      </c>
    </row>
    <row r="11984" spans="1:6" ht="30" customHeight="1">
      <c r="A11984" s="3" t="s">
        <v>2</v>
      </c>
      <c r="B11984" s="3" t="s">
        <v>26960</v>
      </c>
      <c r="C11984" s="3" t="s">
        <v>32764</v>
      </c>
      <c r="D11984" s="12" t="s">
        <v>38592</v>
      </c>
      <c r="E11984" s="6" t="str">
        <f t="shared" si="616"/>
        <v>module=jretir</v>
      </c>
      <c r="F11984" s="6" t="str">
        <f t="shared" si="617"/>
        <v>module=kretir</v>
      </c>
    </row>
    <row r="11985" spans="1:6" ht="30" customHeight="1">
      <c r="A11985" s="3" t="s">
        <v>2</v>
      </c>
      <c r="B11985" s="3" t="s">
        <v>26961</v>
      </c>
      <c r="C11985" s="3" t="s">
        <v>32765</v>
      </c>
      <c r="D11985" s="12" t="s">
        <v>38593</v>
      </c>
      <c r="E11985" s="6" t="str">
        <f t="shared" si="616"/>
        <v>module=jretir</v>
      </c>
      <c r="F11985" s="6" t="str">
        <f t="shared" si="617"/>
        <v>module=kretir</v>
      </c>
    </row>
    <row r="11986" spans="1:6" ht="30" customHeight="1">
      <c r="A11986" s="3" t="s">
        <v>2</v>
      </c>
      <c r="B11986" s="3" t="s">
        <v>26962</v>
      </c>
      <c r="C11986" s="3" t="s">
        <v>32766</v>
      </c>
      <c r="D11986" s="12" t="s">
        <v>38594</v>
      </c>
      <c r="E11986" s="6" t="str">
        <f t="shared" si="616"/>
        <v>module=jretir</v>
      </c>
      <c r="F11986" s="6" t="str">
        <f t="shared" si="617"/>
        <v>module=kretir</v>
      </c>
    </row>
    <row r="11987" spans="1:6" ht="30" customHeight="1">
      <c r="A11987" s="3" t="s">
        <v>2</v>
      </c>
      <c r="B11987" s="3" t="s">
        <v>26963</v>
      </c>
      <c r="C11987" s="3" t="s">
        <v>32767</v>
      </c>
      <c r="D11987" s="12" t="s">
        <v>38595</v>
      </c>
      <c r="E11987" s="6" t="str">
        <f t="shared" si="616"/>
        <v>module=jretir</v>
      </c>
      <c r="F11987" s="6" t="str">
        <f t="shared" si="617"/>
        <v>module=kretir</v>
      </c>
    </row>
    <row r="11988" spans="1:6" ht="30" customHeight="1">
      <c r="A11988" s="3" t="s">
        <v>2</v>
      </c>
      <c r="B11988" s="3" t="s">
        <v>26964</v>
      </c>
      <c r="C11988" s="3" t="s">
        <v>32768</v>
      </c>
      <c r="D11988" s="12" t="s">
        <v>38596</v>
      </c>
      <c r="E11988" s="6" t="str">
        <f t="shared" si="616"/>
        <v>module=jretir</v>
      </c>
      <c r="F11988" s="6" t="str">
        <f t="shared" si="617"/>
        <v>module=kretir</v>
      </c>
    </row>
    <row r="11989" spans="1:6" ht="30" customHeight="1">
      <c r="A11989" s="3" t="s">
        <v>2</v>
      </c>
      <c r="B11989" s="3" t="s">
        <v>26965</v>
      </c>
      <c r="C11989" s="3" t="s">
        <v>32769</v>
      </c>
      <c r="D11989" s="12" t="s">
        <v>38597</v>
      </c>
      <c r="E11989" s="6" t="str">
        <f t="shared" ref="E11989:E12024" si="618">HYPERLINK("http://www.ssc.wisc.edu/wlsresearch/documentation/waves/?wave=capigrad&amp;module=jmcardle","module=jmcardle")</f>
        <v>module=jmcardle</v>
      </c>
      <c r="F11989" s="6" t="str">
        <f t="shared" ref="F11989:F12024" si="619">HYPERLINK("http://www.ssc.wisc.edu/wlsresearch/documentation/waves/?wave=capisib&amp;module=kmcardle","module=kmcardle")</f>
        <v>module=kmcardle</v>
      </c>
    </row>
    <row r="11990" spans="1:6" ht="30" customHeight="1">
      <c r="A11990" s="3" t="s">
        <v>2</v>
      </c>
      <c r="B11990" s="3" t="s">
        <v>26966</v>
      </c>
      <c r="C11990" s="3" t="s">
        <v>32770</v>
      </c>
      <c r="D11990" s="12" t="s">
        <v>38598</v>
      </c>
      <c r="E11990" s="6" t="str">
        <f t="shared" si="618"/>
        <v>module=jmcardle</v>
      </c>
      <c r="F11990" s="6" t="str">
        <f t="shared" si="619"/>
        <v>module=kmcardle</v>
      </c>
    </row>
    <row r="11991" spans="1:6" ht="30" customHeight="1">
      <c r="A11991" s="3" t="s">
        <v>2</v>
      </c>
      <c r="B11991" s="3" t="s">
        <v>26967</v>
      </c>
      <c r="C11991" s="3" t="s">
        <v>32771</v>
      </c>
      <c r="D11991" s="12" t="s">
        <v>38599</v>
      </c>
      <c r="E11991" s="6" t="str">
        <f t="shared" si="618"/>
        <v>module=jmcardle</v>
      </c>
      <c r="F11991" s="6" t="str">
        <f t="shared" si="619"/>
        <v>module=kmcardle</v>
      </c>
    </row>
    <row r="11992" spans="1:6" ht="30" customHeight="1">
      <c r="A11992" s="3" t="s">
        <v>2</v>
      </c>
      <c r="B11992" s="3" t="s">
        <v>26968</v>
      </c>
      <c r="C11992" s="3" t="s">
        <v>32772</v>
      </c>
      <c r="D11992" s="12" t="s">
        <v>38600</v>
      </c>
      <c r="E11992" s="6" t="str">
        <f t="shared" si="618"/>
        <v>module=jmcardle</v>
      </c>
      <c r="F11992" s="6" t="str">
        <f t="shared" si="619"/>
        <v>module=kmcardle</v>
      </c>
    </row>
    <row r="11993" spans="1:6" ht="30" customHeight="1">
      <c r="A11993" s="3" t="s">
        <v>2</v>
      </c>
      <c r="B11993" s="3" t="s">
        <v>26969</v>
      </c>
      <c r="C11993" s="3" t="s">
        <v>32773</v>
      </c>
      <c r="D11993" s="12" t="s">
        <v>38601</v>
      </c>
      <c r="E11993" s="6" t="str">
        <f t="shared" si="618"/>
        <v>module=jmcardle</v>
      </c>
      <c r="F11993" s="6" t="str">
        <f t="shared" si="619"/>
        <v>module=kmcardle</v>
      </c>
    </row>
    <row r="11994" spans="1:6" ht="30" customHeight="1">
      <c r="A11994" s="3" t="s">
        <v>2</v>
      </c>
      <c r="B11994" s="3" t="s">
        <v>26970</v>
      </c>
      <c r="C11994" s="3" t="s">
        <v>32774</v>
      </c>
      <c r="D11994" s="12" t="s">
        <v>38602</v>
      </c>
      <c r="E11994" s="6" t="str">
        <f t="shared" si="618"/>
        <v>module=jmcardle</v>
      </c>
      <c r="F11994" s="6" t="str">
        <f t="shared" si="619"/>
        <v>module=kmcardle</v>
      </c>
    </row>
    <row r="11995" spans="1:6" ht="30" customHeight="1">
      <c r="A11995" s="3" t="s">
        <v>2</v>
      </c>
      <c r="B11995" s="3" t="s">
        <v>26971</v>
      </c>
      <c r="C11995" s="3" t="s">
        <v>32775</v>
      </c>
      <c r="D11995" s="12" t="s">
        <v>38603</v>
      </c>
      <c r="E11995" s="6" t="str">
        <f t="shared" si="618"/>
        <v>module=jmcardle</v>
      </c>
      <c r="F11995" s="6" t="str">
        <f t="shared" si="619"/>
        <v>module=kmcardle</v>
      </c>
    </row>
    <row r="11996" spans="1:6" ht="30" customHeight="1">
      <c r="A11996" s="3" t="s">
        <v>2</v>
      </c>
      <c r="B11996" s="3" t="s">
        <v>26972</v>
      </c>
      <c r="C11996" s="3" t="s">
        <v>32776</v>
      </c>
      <c r="D11996" s="12" t="s">
        <v>38604</v>
      </c>
      <c r="E11996" s="6" t="str">
        <f t="shared" si="618"/>
        <v>module=jmcardle</v>
      </c>
      <c r="F11996" s="6" t="str">
        <f t="shared" si="619"/>
        <v>module=kmcardle</v>
      </c>
    </row>
    <row r="11997" spans="1:6" ht="30" customHeight="1">
      <c r="A11997" s="3" t="s">
        <v>2</v>
      </c>
      <c r="B11997" s="3" t="s">
        <v>26973</v>
      </c>
      <c r="C11997" s="3" t="s">
        <v>32777</v>
      </c>
      <c r="D11997" s="12" t="s">
        <v>38605</v>
      </c>
      <c r="E11997" s="6" t="str">
        <f t="shared" si="618"/>
        <v>module=jmcardle</v>
      </c>
      <c r="F11997" s="6" t="str">
        <f t="shared" si="619"/>
        <v>module=kmcardle</v>
      </c>
    </row>
    <row r="11998" spans="1:6" ht="30" customHeight="1">
      <c r="A11998" s="3" t="s">
        <v>2</v>
      </c>
      <c r="B11998" s="3" t="s">
        <v>26974</v>
      </c>
      <c r="C11998" s="3" t="s">
        <v>32778</v>
      </c>
      <c r="D11998" s="12" t="s">
        <v>38606</v>
      </c>
      <c r="E11998" s="6" t="str">
        <f t="shared" si="618"/>
        <v>module=jmcardle</v>
      </c>
      <c r="F11998" s="6" t="str">
        <f t="shared" si="619"/>
        <v>module=kmcardle</v>
      </c>
    </row>
    <row r="11999" spans="1:6" ht="30" customHeight="1">
      <c r="A11999" s="3" t="s">
        <v>2</v>
      </c>
      <c r="B11999" s="3" t="s">
        <v>26975</v>
      </c>
      <c r="C11999" s="3" t="s">
        <v>32779</v>
      </c>
      <c r="D11999" s="12" t="s">
        <v>38607</v>
      </c>
      <c r="E11999" s="6" t="str">
        <f t="shared" si="618"/>
        <v>module=jmcardle</v>
      </c>
      <c r="F11999" s="6" t="str">
        <f t="shared" si="619"/>
        <v>module=kmcardle</v>
      </c>
    </row>
    <row r="12000" spans="1:6" ht="30" customHeight="1">
      <c r="A12000" s="3" t="s">
        <v>2</v>
      </c>
      <c r="B12000" s="3" t="s">
        <v>26976</v>
      </c>
      <c r="C12000" s="3" t="s">
        <v>32780</v>
      </c>
      <c r="D12000" s="12" t="s">
        <v>38608</v>
      </c>
      <c r="E12000" s="6" t="str">
        <f t="shared" si="618"/>
        <v>module=jmcardle</v>
      </c>
      <c r="F12000" s="6" t="str">
        <f t="shared" si="619"/>
        <v>module=kmcardle</v>
      </c>
    </row>
    <row r="12001" spans="1:6" ht="30" customHeight="1">
      <c r="A12001" s="3" t="s">
        <v>2</v>
      </c>
      <c r="B12001" s="3" t="s">
        <v>26977</v>
      </c>
      <c r="C12001" s="3" t="s">
        <v>32781</v>
      </c>
      <c r="D12001" s="12" t="s">
        <v>38609</v>
      </c>
      <c r="E12001" s="6" t="str">
        <f t="shared" si="618"/>
        <v>module=jmcardle</v>
      </c>
      <c r="F12001" s="6" t="str">
        <f t="shared" si="619"/>
        <v>module=kmcardle</v>
      </c>
    </row>
    <row r="12002" spans="1:6" ht="30" customHeight="1">
      <c r="A12002" s="3" t="s">
        <v>2</v>
      </c>
      <c r="B12002" s="3" t="s">
        <v>26978</v>
      </c>
      <c r="C12002" s="3" t="s">
        <v>32782</v>
      </c>
      <c r="D12002" s="12" t="s">
        <v>38610</v>
      </c>
      <c r="E12002" s="6" t="str">
        <f t="shared" si="618"/>
        <v>module=jmcardle</v>
      </c>
      <c r="F12002" s="6" t="str">
        <f t="shared" si="619"/>
        <v>module=kmcardle</v>
      </c>
    </row>
    <row r="12003" spans="1:6" ht="30" customHeight="1">
      <c r="A12003" s="3" t="s">
        <v>2</v>
      </c>
      <c r="B12003" s="3" t="s">
        <v>26979</v>
      </c>
      <c r="C12003" s="3" t="s">
        <v>32783</v>
      </c>
      <c r="D12003" s="12" t="s">
        <v>38611</v>
      </c>
      <c r="E12003" s="6" t="str">
        <f t="shared" si="618"/>
        <v>module=jmcardle</v>
      </c>
      <c r="F12003" s="6" t="str">
        <f t="shared" si="619"/>
        <v>module=kmcardle</v>
      </c>
    </row>
    <row r="12004" spans="1:6" ht="30" customHeight="1">
      <c r="A12004" s="3" t="s">
        <v>2</v>
      </c>
      <c r="B12004" s="3" t="s">
        <v>26980</v>
      </c>
      <c r="C12004" s="3" t="s">
        <v>32784</v>
      </c>
      <c r="D12004" s="12" t="s">
        <v>38612</v>
      </c>
      <c r="E12004" s="6" t="str">
        <f t="shared" si="618"/>
        <v>module=jmcardle</v>
      </c>
      <c r="F12004" s="6" t="str">
        <f t="shared" si="619"/>
        <v>module=kmcardle</v>
      </c>
    </row>
    <row r="12005" spans="1:6" ht="30" customHeight="1">
      <c r="A12005" s="3" t="s">
        <v>2</v>
      </c>
      <c r="B12005" s="3" t="s">
        <v>26981</v>
      </c>
      <c r="C12005" s="3" t="s">
        <v>32785</v>
      </c>
      <c r="D12005" s="12" t="s">
        <v>38613</v>
      </c>
      <c r="E12005" s="6" t="str">
        <f t="shared" si="618"/>
        <v>module=jmcardle</v>
      </c>
      <c r="F12005" s="6" t="str">
        <f t="shared" si="619"/>
        <v>module=kmcardle</v>
      </c>
    </row>
    <row r="12006" spans="1:6" ht="30" customHeight="1">
      <c r="A12006" s="3" t="s">
        <v>2</v>
      </c>
      <c r="B12006" s="3" t="s">
        <v>26982</v>
      </c>
      <c r="C12006" s="3" t="s">
        <v>32786</v>
      </c>
      <c r="D12006" s="12" t="s">
        <v>38614</v>
      </c>
      <c r="E12006" s="6" t="str">
        <f t="shared" si="618"/>
        <v>module=jmcardle</v>
      </c>
      <c r="F12006" s="6" t="str">
        <f t="shared" si="619"/>
        <v>module=kmcardle</v>
      </c>
    </row>
    <row r="12007" spans="1:6" ht="30" customHeight="1">
      <c r="A12007" s="3" t="s">
        <v>2</v>
      </c>
      <c r="B12007" s="3" t="s">
        <v>26983</v>
      </c>
      <c r="C12007" s="3" t="s">
        <v>32787</v>
      </c>
      <c r="D12007" s="12" t="s">
        <v>38615</v>
      </c>
      <c r="E12007" s="6" t="str">
        <f t="shared" si="618"/>
        <v>module=jmcardle</v>
      </c>
      <c r="F12007" s="6" t="str">
        <f t="shared" si="619"/>
        <v>module=kmcardle</v>
      </c>
    </row>
    <row r="12008" spans="1:6" ht="30" customHeight="1">
      <c r="A12008" s="3" t="s">
        <v>2</v>
      </c>
      <c r="B12008" s="3" t="s">
        <v>26984</v>
      </c>
      <c r="C12008" s="3" t="s">
        <v>32788</v>
      </c>
      <c r="D12008" s="12" t="s">
        <v>38616</v>
      </c>
      <c r="E12008" s="6" t="str">
        <f t="shared" si="618"/>
        <v>module=jmcardle</v>
      </c>
      <c r="F12008" s="6" t="str">
        <f t="shared" si="619"/>
        <v>module=kmcardle</v>
      </c>
    </row>
    <row r="12009" spans="1:6" ht="30" customHeight="1">
      <c r="A12009" s="3" t="s">
        <v>2</v>
      </c>
      <c r="B12009" s="3" t="s">
        <v>26985</v>
      </c>
      <c r="C12009" s="3" t="s">
        <v>32789</v>
      </c>
      <c r="D12009" s="12" t="s">
        <v>38617</v>
      </c>
      <c r="E12009" s="6" t="str">
        <f t="shared" si="618"/>
        <v>module=jmcardle</v>
      </c>
      <c r="F12009" s="6" t="str">
        <f t="shared" si="619"/>
        <v>module=kmcardle</v>
      </c>
    </row>
    <row r="12010" spans="1:6" ht="30" customHeight="1">
      <c r="A12010" s="3" t="s">
        <v>2</v>
      </c>
      <c r="B12010" s="3" t="s">
        <v>26986</v>
      </c>
      <c r="C12010" s="3" t="s">
        <v>32790</v>
      </c>
      <c r="D12010" s="12" t="s">
        <v>38618</v>
      </c>
      <c r="E12010" s="6" t="str">
        <f t="shared" si="618"/>
        <v>module=jmcardle</v>
      </c>
      <c r="F12010" s="6" t="str">
        <f t="shared" si="619"/>
        <v>module=kmcardle</v>
      </c>
    </row>
    <row r="12011" spans="1:6" ht="30" customHeight="1">
      <c r="A12011" s="3" t="s">
        <v>2</v>
      </c>
      <c r="B12011" s="3" t="s">
        <v>26987</v>
      </c>
      <c r="C12011" s="3" t="s">
        <v>32791</v>
      </c>
      <c r="D12011" s="12" t="s">
        <v>38619</v>
      </c>
      <c r="E12011" s="6" t="str">
        <f t="shared" si="618"/>
        <v>module=jmcardle</v>
      </c>
      <c r="F12011" s="6" t="str">
        <f t="shared" si="619"/>
        <v>module=kmcardle</v>
      </c>
    </row>
    <row r="12012" spans="1:6" ht="30" customHeight="1">
      <c r="A12012" s="3" t="s">
        <v>2</v>
      </c>
      <c r="B12012" s="3" t="s">
        <v>26988</v>
      </c>
      <c r="C12012" s="3" t="s">
        <v>32792</v>
      </c>
      <c r="D12012" s="12" t="s">
        <v>38620</v>
      </c>
      <c r="E12012" s="6" t="str">
        <f t="shared" si="618"/>
        <v>module=jmcardle</v>
      </c>
      <c r="F12012" s="6" t="str">
        <f t="shared" si="619"/>
        <v>module=kmcardle</v>
      </c>
    </row>
    <row r="12013" spans="1:6" ht="30" customHeight="1">
      <c r="A12013" s="3" t="s">
        <v>2</v>
      </c>
      <c r="B12013" s="3" t="s">
        <v>26989</v>
      </c>
      <c r="C12013" s="3" t="s">
        <v>32793</v>
      </c>
      <c r="D12013" s="12" t="s">
        <v>38621</v>
      </c>
      <c r="E12013" s="6" t="str">
        <f t="shared" si="618"/>
        <v>module=jmcardle</v>
      </c>
      <c r="F12013" s="6" t="str">
        <f t="shared" si="619"/>
        <v>module=kmcardle</v>
      </c>
    </row>
    <row r="12014" spans="1:6" ht="30" customHeight="1">
      <c r="A12014" s="3" t="s">
        <v>2</v>
      </c>
      <c r="B12014" s="3" t="s">
        <v>26990</v>
      </c>
      <c r="C12014" s="3" t="s">
        <v>32794</v>
      </c>
      <c r="D12014" s="12" t="s">
        <v>38622</v>
      </c>
      <c r="E12014" s="6" t="str">
        <f t="shared" si="618"/>
        <v>module=jmcardle</v>
      </c>
      <c r="F12014" s="6" t="str">
        <f t="shared" si="619"/>
        <v>module=kmcardle</v>
      </c>
    </row>
    <row r="12015" spans="1:6" ht="30" customHeight="1">
      <c r="A12015" s="3" t="s">
        <v>2</v>
      </c>
      <c r="B12015" s="3" t="s">
        <v>26991</v>
      </c>
      <c r="C12015" s="3" t="s">
        <v>32795</v>
      </c>
      <c r="D12015" s="12" t="s">
        <v>38623</v>
      </c>
      <c r="E12015" s="6" t="str">
        <f t="shared" si="618"/>
        <v>module=jmcardle</v>
      </c>
      <c r="F12015" s="6" t="str">
        <f t="shared" si="619"/>
        <v>module=kmcardle</v>
      </c>
    </row>
    <row r="12016" spans="1:6" ht="30" customHeight="1">
      <c r="A12016" s="3" t="s">
        <v>2</v>
      </c>
      <c r="B12016" s="3" t="s">
        <v>26992</v>
      </c>
      <c r="C12016" s="3" t="s">
        <v>32796</v>
      </c>
      <c r="D12016" s="12" t="s">
        <v>38624</v>
      </c>
      <c r="E12016" s="6" t="str">
        <f t="shared" si="618"/>
        <v>module=jmcardle</v>
      </c>
      <c r="F12016" s="6" t="str">
        <f t="shared" si="619"/>
        <v>module=kmcardle</v>
      </c>
    </row>
    <row r="12017" spans="1:6" ht="30" customHeight="1">
      <c r="A12017" s="3" t="s">
        <v>2</v>
      </c>
      <c r="B12017" s="3" t="s">
        <v>26993</v>
      </c>
      <c r="C12017" s="3" t="s">
        <v>32797</v>
      </c>
      <c r="D12017" s="12" t="s">
        <v>38625</v>
      </c>
      <c r="E12017" s="6" t="str">
        <f t="shared" si="618"/>
        <v>module=jmcardle</v>
      </c>
      <c r="F12017" s="6" t="str">
        <f t="shared" si="619"/>
        <v>module=kmcardle</v>
      </c>
    </row>
    <row r="12018" spans="1:6" ht="30" customHeight="1">
      <c r="A12018" s="3" t="s">
        <v>2</v>
      </c>
      <c r="B12018" s="3" t="s">
        <v>26994</v>
      </c>
      <c r="C12018" s="3" t="s">
        <v>32798</v>
      </c>
      <c r="D12018" s="12" t="s">
        <v>38626</v>
      </c>
      <c r="E12018" s="6" t="str">
        <f t="shared" si="618"/>
        <v>module=jmcardle</v>
      </c>
      <c r="F12018" s="6" t="str">
        <f t="shared" si="619"/>
        <v>module=kmcardle</v>
      </c>
    </row>
    <row r="12019" spans="1:6" ht="30" customHeight="1">
      <c r="A12019" s="3" t="s">
        <v>2</v>
      </c>
      <c r="B12019" s="3" t="s">
        <v>26995</v>
      </c>
      <c r="C12019" s="3" t="s">
        <v>32799</v>
      </c>
      <c r="D12019" s="12" t="s">
        <v>38627</v>
      </c>
      <c r="E12019" s="6" t="str">
        <f t="shared" si="618"/>
        <v>module=jmcardle</v>
      </c>
      <c r="F12019" s="6" t="str">
        <f t="shared" si="619"/>
        <v>module=kmcardle</v>
      </c>
    </row>
    <row r="12020" spans="1:6" ht="30" customHeight="1">
      <c r="A12020" s="3" t="s">
        <v>2</v>
      </c>
      <c r="B12020" s="3" t="s">
        <v>26996</v>
      </c>
      <c r="C12020" s="3" t="s">
        <v>32800</v>
      </c>
      <c r="D12020" s="12" t="s">
        <v>38628</v>
      </c>
      <c r="E12020" s="6" t="str">
        <f t="shared" si="618"/>
        <v>module=jmcardle</v>
      </c>
      <c r="F12020" s="6" t="str">
        <f t="shared" si="619"/>
        <v>module=kmcardle</v>
      </c>
    </row>
    <row r="12021" spans="1:6" ht="30" customHeight="1">
      <c r="A12021" s="3" t="s">
        <v>2</v>
      </c>
      <c r="B12021" s="3" t="s">
        <v>26997</v>
      </c>
      <c r="C12021" s="3" t="s">
        <v>32801</v>
      </c>
      <c r="D12021" s="12" t="s">
        <v>38629</v>
      </c>
      <c r="E12021" s="6" t="str">
        <f t="shared" si="618"/>
        <v>module=jmcardle</v>
      </c>
      <c r="F12021" s="6" t="str">
        <f t="shared" si="619"/>
        <v>module=kmcardle</v>
      </c>
    </row>
    <row r="12022" spans="1:6" ht="30" customHeight="1">
      <c r="A12022" s="3" t="s">
        <v>2</v>
      </c>
      <c r="B12022" s="3" t="s">
        <v>26998</v>
      </c>
      <c r="C12022" s="3" t="s">
        <v>32802</v>
      </c>
      <c r="D12022" s="12" t="s">
        <v>38630</v>
      </c>
      <c r="E12022" s="6" t="str">
        <f t="shared" si="618"/>
        <v>module=jmcardle</v>
      </c>
      <c r="F12022" s="6" t="str">
        <f t="shared" si="619"/>
        <v>module=kmcardle</v>
      </c>
    </row>
    <row r="12023" spans="1:6" ht="30" customHeight="1">
      <c r="A12023" s="3" t="s">
        <v>2</v>
      </c>
      <c r="B12023" s="3" t="s">
        <v>26999</v>
      </c>
      <c r="C12023" s="3" t="s">
        <v>32803</v>
      </c>
      <c r="D12023" s="12" t="s">
        <v>38631</v>
      </c>
      <c r="E12023" s="6" t="str">
        <f t="shared" si="618"/>
        <v>module=jmcardle</v>
      </c>
      <c r="F12023" s="6" t="str">
        <f t="shared" si="619"/>
        <v>module=kmcardle</v>
      </c>
    </row>
    <row r="12024" spans="1:6" ht="30" customHeight="1">
      <c r="A12024" s="3" t="s">
        <v>2</v>
      </c>
      <c r="B12024" s="3" t="s">
        <v>27000</v>
      </c>
      <c r="C12024" s="3" t="s">
        <v>32804</v>
      </c>
      <c r="D12024" s="12" t="s">
        <v>38632</v>
      </c>
      <c r="E12024" s="6" t="str">
        <f t="shared" si="618"/>
        <v>module=jmcardle</v>
      </c>
      <c r="F12024" s="6" t="str">
        <f t="shared" si="619"/>
        <v>module=kmcardle</v>
      </c>
    </row>
    <row r="12025" spans="1:6" ht="30" customHeight="1">
      <c r="A12025" s="3" t="s">
        <v>2</v>
      </c>
      <c r="B12025" s="3" t="s">
        <v>27001</v>
      </c>
      <c r="C12025" s="3" t="s">
        <v>32805</v>
      </c>
      <c r="D12025" s="12" t="s">
        <v>38633</v>
      </c>
      <c r="E12025" s="6" t="str">
        <f t="shared" ref="E12025:E12040" si="620">HYPERLINK("http://www.ssc.wisc.edu/wlsresearch/documentation/waves/?wave=capigrad&amp;module=jvis","module=jvis")</f>
        <v>module=jvis</v>
      </c>
      <c r="F12025" s="6" t="str">
        <f t="shared" ref="F12025:F12040" si="621">HYPERLINK("http://www.ssc.wisc.edu/wlsresearch/documentation/waves/?wave=capisib&amp;module=kvis","module=kvis")</f>
        <v>module=kvis</v>
      </c>
    </row>
    <row r="12026" spans="1:6" ht="30" customHeight="1">
      <c r="A12026" s="3" t="s">
        <v>2</v>
      </c>
      <c r="B12026" s="3" t="s">
        <v>27002</v>
      </c>
      <c r="C12026" s="3" t="s">
        <v>32806</v>
      </c>
      <c r="D12026" s="12" t="s">
        <v>38634</v>
      </c>
      <c r="E12026" s="6" t="str">
        <f t="shared" si="620"/>
        <v>module=jvis</v>
      </c>
      <c r="F12026" s="6" t="str">
        <f t="shared" si="621"/>
        <v>module=kvis</v>
      </c>
    </row>
    <row r="12027" spans="1:6" ht="30" customHeight="1">
      <c r="A12027" s="3" t="s">
        <v>2</v>
      </c>
      <c r="B12027" s="3" t="s">
        <v>27003</v>
      </c>
      <c r="C12027" s="3" t="s">
        <v>32807</v>
      </c>
      <c r="D12027" s="12" t="s">
        <v>38635</v>
      </c>
      <c r="E12027" s="6" t="str">
        <f t="shared" si="620"/>
        <v>module=jvis</v>
      </c>
      <c r="F12027" s="6" t="str">
        <f t="shared" si="621"/>
        <v>module=kvis</v>
      </c>
    </row>
    <row r="12028" spans="1:6" ht="30" customHeight="1">
      <c r="A12028" s="3" t="s">
        <v>2</v>
      </c>
      <c r="B12028" s="3" t="s">
        <v>27004</v>
      </c>
      <c r="C12028" s="3" t="s">
        <v>32808</v>
      </c>
      <c r="D12028" s="12" t="s">
        <v>38636</v>
      </c>
      <c r="E12028" s="6" t="str">
        <f t="shared" si="620"/>
        <v>module=jvis</v>
      </c>
      <c r="F12028" s="6" t="str">
        <f t="shared" si="621"/>
        <v>module=kvis</v>
      </c>
    </row>
    <row r="12029" spans="1:6" ht="30" customHeight="1">
      <c r="A12029" s="3" t="s">
        <v>2</v>
      </c>
      <c r="B12029" s="3" t="s">
        <v>27005</v>
      </c>
      <c r="C12029" s="3" t="s">
        <v>32809</v>
      </c>
      <c r="D12029" s="12" t="s">
        <v>38637</v>
      </c>
      <c r="E12029" s="6" t="str">
        <f t="shared" si="620"/>
        <v>module=jvis</v>
      </c>
      <c r="F12029" s="6" t="str">
        <f t="shared" si="621"/>
        <v>module=kvis</v>
      </c>
    </row>
    <row r="12030" spans="1:6" ht="30" customHeight="1">
      <c r="A12030" s="3" t="s">
        <v>2</v>
      </c>
      <c r="B12030" s="3" t="s">
        <v>27006</v>
      </c>
      <c r="C12030" s="3" t="s">
        <v>32810</v>
      </c>
      <c r="D12030" s="12" t="s">
        <v>38638</v>
      </c>
      <c r="E12030" s="6" t="str">
        <f t="shared" si="620"/>
        <v>module=jvis</v>
      </c>
      <c r="F12030" s="6" t="str">
        <f t="shared" si="621"/>
        <v>module=kvis</v>
      </c>
    </row>
    <row r="12031" spans="1:6" ht="30" customHeight="1">
      <c r="A12031" s="3" t="s">
        <v>2</v>
      </c>
      <c r="B12031" s="3" t="s">
        <v>27007</v>
      </c>
      <c r="C12031" s="3" t="s">
        <v>32811</v>
      </c>
      <c r="D12031" s="12" t="s">
        <v>38639</v>
      </c>
      <c r="E12031" s="6" t="str">
        <f t="shared" si="620"/>
        <v>module=jvis</v>
      </c>
      <c r="F12031" s="6" t="str">
        <f t="shared" si="621"/>
        <v>module=kvis</v>
      </c>
    </row>
    <row r="12032" spans="1:6" ht="30" customHeight="1">
      <c r="A12032" s="3" t="s">
        <v>2</v>
      </c>
      <c r="B12032" s="3" t="s">
        <v>27008</v>
      </c>
      <c r="C12032" s="3" t="s">
        <v>32812</v>
      </c>
      <c r="D12032" s="12" t="s">
        <v>38640</v>
      </c>
      <c r="E12032" s="6" t="str">
        <f t="shared" si="620"/>
        <v>module=jvis</v>
      </c>
      <c r="F12032" s="6" t="str">
        <f t="shared" si="621"/>
        <v>module=kvis</v>
      </c>
    </row>
    <row r="12033" spans="1:6" ht="30" customHeight="1">
      <c r="A12033" s="3" t="s">
        <v>2</v>
      </c>
      <c r="B12033" s="3" t="s">
        <v>27009</v>
      </c>
      <c r="C12033" s="3" t="s">
        <v>32813</v>
      </c>
      <c r="D12033" s="12" t="s">
        <v>38641</v>
      </c>
      <c r="E12033" s="6" t="str">
        <f t="shared" si="620"/>
        <v>module=jvis</v>
      </c>
      <c r="F12033" s="6" t="str">
        <f t="shared" si="621"/>
        <v>module=kvis</v>
      </c>
    </row>
    <row r="12034" spans="1:6" ht="30" customHeight="1">
      <c r="A12034" s="3" t="s">
        <v>2</v>
      </c>
      <c r="B12034" s="3" t="s">
        <v>27010</v>
      </c>
      <c r="C12034" s="3" t="s">
        <v>32814</v>
      </c>
      <c r="D12034" s="12" t="s">
        <v>38642</v>
      </c>
      <c r="E12034" s="6" t="str">
        <f t="shared" si="620"/>
        <v>module=jvis</v>
      </c>
      <c r="F12034" s="6" t="str">
        <f t="shared" si="621"/>
        <v>module=kvis</v>
      </c>
    </row>
    <row r="12035" spans="1:6" ht="30" customHeight="1">
      <c r="A12035" s="3" t="s">
        <v>2</v>
      </c>
      <c r="B12035" s="3" t="s">
        <v>27011</v>
      </c>
      <c r="C12035" s="3" t="s">
        <v>32815</v>
      </c>
      <c r="D12035" s="12" t="s">
        <v>38643</v>
      </c>
      <c r="E12035" s="6" t="str">
        <f t="shared" si="620"/>
        <v>module=jvis</v>
      </c>
      <c r="F12035" s="6" t="str">
        <f t="shared" si="621"/>
        <v>module=kvis</v>
      </c>
    </row>
    <row r="12036" spans="1:6" ht="30" customHeight="1">
      <c r="A12036" s="3" t="s">
        <v>2</v>
      </c>
      <c r="B12036" s="3" t="s">
        <v>27012</v>
      </c>
      <c r="C12036" s="3" t="s">
        <v>32816</v>
      </c>
      <c r="D12036" s="12" t="s">
        <v>38644</v>
      </c>
      <c r="E12036" s="6" t="str">
        <f t="shared" si="620"/>
        <v>module=jvis</v>
      </c>
      <c r="F12036" s="6" t="str">
        <f t="shared" si="621"/>
        <v>module=kvis</v>
      </c>
    </row>
    <row r="12037" spans="1:6" ht="30" customHeight="1">
      <c r="A12037" s="3" t="s">
        <v>2</v>
      </c>
      <c r="B12037" s="3" t="s">
        <v>27013</v>
      </c>
      <c r="C12037" s="3" t="s">
        <v>32817</v>
      </c>
      <c r="D12037" s="12" t="s">
        <v>38645</v>
      </c>
      <c r="E12037" s="6" t="str">
        <f t="shared" si="620"/>
        <v>module=jvis</v>
      </c>
      <c r="F12037" s="6" t="str">
        <f t="shared" si="621"/>
        <v>module=kvis</v>
      </c>
    </row>
    <row r="12038" spans="1:6" ht="30" customHeight="1">
      <c r="A12038" s="3" t="s">
        <v>2</v>
      </c>
      <c r="B12038" s="3" t="s">
        <v>27014</v>
      </c>
      <c r="C12038" s="3" t="s">
        <v>32818</v>
      </c>
      <c r="D12038" s="12" t="s">
        <v>38646</v>
      </c>
      <c r="E12038" s="6" t="str">
        <f t="shared" si="620"/>
        <v>module=jvis</v>
      </c>
      <c r="F12038" s="6" t="str">
        <f t="shared" si="621"/>
        <v>module=kvis</v>
      </c>
    </row>
    <row r="12039" spans="1:6" ht="30" customHeight="1">
      <c r="A12039" s="3" t="s">
        <v>2</v>
      </c>
      <c r="B12039" s="3" t="s">
        <v>27015</v>
      </c>
      <c r="C12039" s="3" t="s">
        <v>32819</v>
      </c>
      <c r="D12039" s="12" t="s">
        <v>38647</v>
      </c>
      <c r="E12039" s="6" t="str">
        <f t="shared" si="620"/>
        <v>module=jvis</v>
      </c>
      <c r="F12039" s="6" t="str">
        <f t="shared" si="621"/>
        <v>module=kvis</v>
      </c>
    </row>
    <row r="12040" spans="1:6" ht="30" customHeight="1">
      <c r="A12040" s="3" t="s">
        <v>2</v>
      </c>
      <c r="B12040" s="3" t="s">
        <v>27016</v>
      </c>
      <c r="C12040" s="3" t="s">
        <v>32820</v>
      </c>
      <c r="D12040" s="12" t="s">
        <v>38648</v>
      </c>
      <c r="E12040" s="6" t="str">
        <f t="shared" si="620"/>
        <v>module=jvis</v>
      </c>
      <c r="F12040" s="6" t="str">
        <f t="shared" si="621"/>
        <v>module=kvis</v>
      </c>
    </row>
    <row r="12041" spans="1:6" ht="30" customHeight="1">
      <c r="A12041" s="3" t="s">
        <v>2</v>
      </c>
      <c r="B12041" s="3" t="s">
        <v>27017</v>
      </c>
      <c r="C12041" s="3" t="s">
        <v>32821</v>
      </c>
      <c r="D12041" s="12" t="s">
        <v>38649</v>
      </c>
      <c r="E12041" s="6" t="str">
        <f t="shared" ref="E12041:E12072" si="622">HYPERLINK("http://www.ssc.wisc.edu/wlsresearch/documentation/waves/?wave=capigrad&amp;module=jlinf","module=jlinf")</f>
        <v>module=jlinf</v>
      </c>
      <c r="F12041" s="6" t="str">
        <f t="shared" ref="F12041:F12072" si="623">HYPERLINK("http://www.ssc.wisc.edu/wlsresearch/documentation/waves/?wave=capisib&amp;module=klinf","module=klinf")</f>
        <v>module=klinf</v>
      </c>
    </row>
    <row r="12042" spans="1:6" ht="30" customHeight="1">
      <c r="A12042" s="3" t="s">
        <v>2</v>
      </c>
      <c r="B12042" s="3" t="s">
        <v>27018</v>
      </c>
      <c r="C12042" s="3" t="s">
        <v>32822</v>
      </c>
      <c r="D12042" s="12" t="s">
        <v>38650</v>
      </c>
      <c r="E12042" s="6" t="str">
        <f t="shared" si="622"/>
        <v>module=jlinf</v>
      </c>
      <c r="F12042" s="6" t="str">
        <f t="shared" si="623"/>
        <v>module=klinf</v>
      </c>
    </row>
    <row r="12043" spans="1:6" ht="30" customHeight="1">
      <c r="A12043" s="3" t="s">
        <v>2</v>
      </c>
      <c r="B12043" s="3" t="s">
        <v>27019</v>
      </c>
      <c r="C12043" s="3" t="s">
        <v>32823</v>
      </c>
      <c r="D12043" s="12" t="s">
        <v>38651</v>
      </c>
      <c r="E12043" s="6" t="str">
        <f t="shared" si="622"/>
        <v>module=jlinf</v>
      </c>
      <c r="F12043" s="6" t="str">
        <f t="shared" si="623"/>
        <v>module=klinf</v>
      </c>
    </row>
    <row r="12044" spans="1:6" ht="30" customHeight="1">
      <c r="A12044" s="3" t="s">
        <v>2</v>
      </c>
      <c r="B12044" s="3" t="s">
        <v>27020</v>
      </c>
      <c r="C12044" s="3" t="s">
        <v>32824</v>
      </c>
      <c r="D12044" s="12" t="s">
        <v>38652</v>
      </c>
      <c r="E12044" s="6" t="str">
        <f t="shared" si="622"/>
        <v>module=jlinf</v>
      </c>
      <c r="F12044" s="6" t="str">
        <f t="shared" si="623"/>
        <v>module=klinf</v>
      </c>
    </row>
    <row r="12045" spans="1:6" ht="30" customHeight="1">
      <c r="A12045" s="3" t="s">
        <v>2</v>
      </c>
      <c r="B12045" s="3" t="s">
        <v>27021</v>
      </c>
      <c r="C12045" s="3" t="s">
        <v>32825</v>
      </c>
      <c r="D12045" s="12" t="s">
        <v>38653</v>
      </c>
      <c r="E12045" s="6" t="str">
        <f t="shared" si="622"/>
        <v>module=jlinf</v>
      </c>
      <c r="F12045" s="6" t="str">
        <f t="shared" si="623"/>
        <v>module=klinf</v>
      </c>
    </row>
    <row r="12046" spans="1:6" ht="30" customHeight="1">
      <c r="A12046" s="3" t="s">
        <v>2</v>
      </c>
      <c r="B12046" s="3" t="s">
        <v>27022</v>
      </c>
      <c r="C12046" s="3" t="s">
        <v>32826</v>
      </c>
      <c r="D12046" s="12" t="s">
        <v>38654</v>
      </c>
      <c r="E12046" s="6" t="str">
        <f t="shared" si="622"/>
        <v>module=jlinf</v>
      </c>
      <c r="F12046" s="6" t="str">
        <f t="shared" si="623"/>
        <v>module=klinf</v>
      </c>
    </row>
    <row r="12047" spans="1:6" ht="30" customHeight="1">
      <c r="A12047" s="3" t="s">
        <v>2</v>
      </c>
      <c r="B12047" s="3" t="s">
        <v>27023</v>
      </c>
      <c r="C12047" s="3" t="s">
        <v>32827</v>
      </c>
      <c r="D12047" s="12" t="s">
        <v>38655</v>
      </c>
      <c r="E12047" s="6" t="str">
        <f t="shared" si="622"/>
        <v>module=jlinf</v>
      </c>
      <c r="F12047" s="6" t="str">
        <f t="shared" si="623"/>
        <v>module=klinf</v>
      </c>
    </row>
    <row r="12048" spans="1:6" ht="30" customHeight="1">
      <c r="A12048" s="3" t="s">
        <v>2</v>
      </c>
      <c r="B12048" s="3" t="s">
        <v>27024</v>
      </c>
      <c r="C12048" s="3" t="s">
        <v>32828</v>
      </c>
      <c r="D12048" s="12" t="s">
        <v>38656</v>
      </c>
      <c r="E12048" s="6" t="str">
        <f t="shared" si="622"/>
        <v>module=jlinf</v>
      </c>
      <c r="F12048" s="6" t="str">
        <f t="shared" si="623"/>
        <v>module=klinf</v>
      </c>
    </row>
    <row r="12049" spans="1:6" ht="30" customHeight="1">
      <c r="A12049" s="3" t="s">
        <v>2</v>
      </c>
      <c r="B12049" s="3" t="s">
        <v>27025</v>
      </c>
      <c r="C12049" s="3" t="s">
        <v>32829</v>
      </c>
      <c r="D12049" s="12" t="s">
        <v>38657</v>
      </c>
      <c r="E12049" s="6" t="str">
        <f t="shared" si="622"/>
        <v>module=jlinf</v>
      </c>
      <c r="F12049" s="6" t="str">
        <f t="shared" si="623"/>
        <v>module=klinf</v>
      </c>
    </row>
    <row r="12050" spans="1:6" ht="30" customHeight="1">
      <c r="A12050" s="3" t="s">
        <v>2</v>
      </c>
      <c r="B12050" s="3" t="s">
        <v>27026</v>
      </c>
      <c r="C12050" s="3" t="s">
        <v>32830</v>
      </c>
      <c r="D12050" s="12" t="s">
        <v>38658</v>
      </c>
      <c r="E12050" s="6" t="str">
        <f t="shared" si="622"/>
        <v>module=jlinf</v>
      </c>
      <c r="F12050" s="6" t="str">
        <f t="shared" si="623"/>
        <v>module=klinf</v>
      </c>
    </row>
    <row r="12051" spans="1:6" ht="30" customHeight="1">
      <c r="A12051" s="3" t="s">
        <v>2</v>
      </c>
      <c r="B12051" s="3" t="s">
        <v>27027</v>
      </c>
      <c r="C12051" s="3" t="s">
        <v>32831</v>
      </c>
      <c r="D12051" s="12" t="s">
        <v>38659</v>
      </c>
      <c r="E12051" s="6" t="str">
        <f t="shared" si="622"/>
        <v>module=jlinf</v>
      </c>
      <c r="F12051" s="6" t="str">
        <f t="shared" si="623"/>
        <v>module=klinf</v>
      </c>
    </row>
    <row r="12052" spans="1:6" ht="30" customHeight="1">
      <c r="A12052" s="3" t="s">
        <v>2</v>
      </c>
      <c r="B12052" s="3" t="s">
        <v>27028</v>
      </c>
      <c r="C12052" s="3" t="s">
        <v>32832</v>
      </c>
      <c r="D12052" s="12" t="s">
        <v>38660</v>
      </c>
      <c r="E12052" s="6" t="str">
        <f t="shared" si="622"/>
        <v>module=jlinf</v>
      </c>
      <c r="F12052" s="6" t="str">
        <f t="shared" si="623"/>
        <v>module=klinf</v>
      </c>
    </row>
    <row r="12053" spans="1:6" ht="30" customHeight="1">
      <c r="A12053" s="3" t="s">
        <v>2</v>
      </c>
      <c r="B12053" s="3" t="s">
        <v>27029</v>
      </c>
      <c r="C12053" s="3" t="s">
        <v>32833</v>
      </c>
      <c r="D12053" s="12" t="s">
        <v>38661</v>
      </c>
      <c r="E12053" s="6" t="str">
        <f t="shared" si="622"/>
        <v>module=jlinf</v>
      </c>
      <c r="F12053" s="6" t="str">
        <f t="shared" si="623"/>
        <v>module=klinf</v>
      </c>
    </row>
    <row r="12054" spans="1:6" ht="30" customHeight="1">
      <c r="A12054" s="3" t="s">
        <v>2</v>
      </c>
      <c r="B12054" s="3" t="s">
        <v>27030</v>
      </c>
      <c r="C12054" s="3" t="s">
        <v>32834</v>
      </c>
      <c r="D12054" s="12" t="s">
        <v>38662</v>
      </c>
      <c r="E12054" s="6" t="str">
        <f t="shared" si="622"/>
        <v>module=jlinf</v>
      </c>
      <c r="F12054" s="6" t="str">
        <f t="shared" si="623"/>
        <v>module=klinf</v>
      </c>
    </row>
    <row r="12055" spans="1:6" ht="30" customHeight="1">
      <c r="A12055" s="3" t="s">
        <v>2</v>
      </c>
      <c r="B12055" s="3" t="s">
        <v>27031</v>
      </c>
      <c r="C12055" s="3" t="s">
        <v>32835</v>
      </c>
      <c r="D12055" s="12" t="s">
        <v>38663</v>
      </c>
      <c r="E12055" s="6" t="str">
        <f t="shared" si="622"/>
        <v>module=jlinf</v>
      </c>
      <c r="F12055" s="6" t="str">
        <f t="shared" si="623"/>
        <v>module=klinf</v>
      </c>
    </row>
    <row r="12056" spans="1:6" ht="30" customHeight="1">
      <c r="A12056" s="3" t="s">
        <v>2</v>
      </c>
      <c r="B12056" s="3" t="s">
        <v>27032</v>
      </c>
      <c r="C12056" s="3" t="s">
        <v>32836</v>
      </c>
      <c r="D12056" s="12" t="s">
        <v>38664</v>
      </c>
      <c r="E12056" s="6" t="str">
        <f t="shared" si="622"/>
        <v>module=jlinf</v>
      </c>
      <c r="F12056" s="6" t="str">
        <f t="shared" si="623"/>
        <v>module=klinf</v>
      </c>
    </row>
    <row r="12057" spans="1:6" ht="30" customHeight="1">
      <c r="A12057" s="3" t="s">
        <v>2</v>
      </c>
      <c r="B12057" s="3" t="s">
        <v>27033</v>
      </c>
      <c r="C12057" s="3" t="s">
        <v>32837</v>
      </c>
      <c r="D12057" s="12" t="s">
        <v>38665</v>
      </c>
      <c r="E12057" s="6" t="str">
        <f t="shared" si="622"/>
        <v>module=jlinf</v>
      </c>
      <c r="F12057" s="6" t="str">
        <f t="shared" si="623"/>
        <v>module=klinf</v>
      </c>
    </row>
    <row r="12058" spans="1:6" ht="30" customHeight="1">
      <c r="A12058" s="3" t="s">
        <v>2</v>
      </c>
      <c r="B12058" s="3" t="s">
        <v>27034</v>
      </c>
      <c r="C12058" s="3" t="s">
        <v>32838</v>
      </c>
      <c r="D12058" s="12" t="s">
        <v>38666</v>
      </c>
      <c r="E12058" s="6" t="str">
        <f t="shared" si="622"/>
        <v>module=jlinf</v>
      </c>
      <c r="F12058" s="6" t="str">
        <f t="shared" si="623"/>
        <v>module=klinf</v>
      </c>
    </row>
    <row r="12059" spans="1:6" ht="30" customHeight="1">
      <c r="A12059" s="3" t="s">
        <v>2</v>
      </c>
      <c r="B12059" s="3" t="s">
        <v>27035</v>
      </c>
      <c r="C12059" s="3" t="s">
        <v>32839</v>
      </c>
      <c r="D12059" s="12" t="s">
        <v>38667</v>
      </c>
      <c r="E12059" s="6" t="str">
        <f t="shared" si="622"/>
        <v>module=jlinf</v>
      </c>
      <c r="F12059" s="6" t="str">
        <f t="shared" si="623"/>
        <v>module=klinf</v>
      </c>
    </row>
    <row r="12060" spans="1:6" ht="30" customHeight="1">
      <c r="A12060" s="3" t="s">
        <v>2</v>
      </c>
      <c r="B12060" s="3" t="s">
        <v>27036</v>
      </c>
      <c r="C12060" s="3" t="s">
        <v>32840</v>
      </c>
      <c r="D12060" s="12" t="s">
        <v>38668</v>
      </c>
      <c r="E12060" s="6" t="str">
        <f t="shared" si="622"/>
        <v>module=jlinf</v>
      </c>
      <c r="F12060" s="6" t="str">
        <f t="shared" si="623"/>
        <v>module=klinf</v>
      </c>
    </row>
    <row r="12061" spans="1:6" ht="30" customHeight="1">
      <c r="A12061" s="3" t="s">
        <v>2</v>
      </c>
      <c r="B12061" s="3" t="s">
        <v>27037</v>
      </c>
      <c r="C12061" s="3" t="s">
        <v>32841</v>
      </c>
      <c r="D12061" s="12" t="s">
        <v>38669</v>
      </c>
      <c r="E12061" s="6" t="str">
        <f t="shared" si="622"/>
        <v>module=jlinf</v>
      </c>
      <c r="F12061" s="6" t="str">
        <f t="shared" si="623"/>
        <v>module=klinf</v>
      </c>
    </row>
    <row r="12062" spans="1:6" ht="30" customHeight="1">
      <c r="A12062" s="3" t="s">
        <v>2</v>
      </c>
      <c r="B12062" s="3" t="s">
        <v>27038</v>
      </c>
      <c r="C12062" s="3" t="s">
        <v>32842</v>
      </c>
      <c r="D12062" s="12" t="s">
        <v>38670</v>
      </c>
      <c r="E12062" s="6" t="str">
        <f t="shared" si="622"/>
        <v>module=jlinf</v>
      </c>
      <c r="F12062" s="6" t="str">
        <f t="shared" si="623"/>
        <v>module=klinf</v>
      </c>
    </row>
    <row r="12063" spans="1:6" ht="30" customHeight="1">
      <c r="A12063" s="3" t="s">
        <v>2</v>
      </c>
      <c r="B12063" s="3" t="s">
        <v>27039</v>
      </c>
      <c r="C12063" s="3" t="s">
        <v>32843</v>
      </c>
      <c r="D12063" s="12" t="s">
        <v>38671</v>
      </c>
      <c r="E12063" s="6" t="str">
        <f t="shared" si="622"/>
        <v>module=jlinf</v>
      </c>
      <c r="F12063" s="6" t="str">
        <f t="shared" si="623"/>
        <v>module=klinf</v>
      </c>
    </row>
    <row r="12064" spans="1:6" ht="30" customHeight="1">
      <c r="A12064" s="3" t="s">
        <v>2</v>
      </c>
      <c r="B12064" s="3" t="s">
        <v>27040</v>
      </c>
      <c r="C12064" s="3" t="s">
        <v>32844</v>
      </c>
      <c r="D12064" s="12" t="s">
        <v>38672</v>
      </c>
      <c r="E12064" s="6" t="str">
        <f t="shared" si="622"/>
        <v>module=jlinf</v>
      </c>
      <c r="F12064" s="6" t="str">
        <f t="shared" si="623"/>
        <v>module=klinf</v>
      </c>
    </row>
    <row r="12065" spans="1:6" ht="30" customHeight="1">
      <c r="A12065" s="3" t="s">
        <v>2</v>
      </c>
      <c r="B12065" s="3" t="s">
        <v>27041</v>
      </c>
      <c r="C12065" s="3" t="s">
        <v>32845</v>
      </c>
      <c r="D12065" s="12" t="s">
        <v>38673</v>
      </c>
      <c r="E12065" s="6" t="str">
        <f t="shared" si="622"/>
        <v>module=jlinf</v>
      </c>
      <c r="F12065" s="6" t="str">
        <f t="shared" si="623"/>
        <v>module=klinf</v>
      </c>
    </row>
    <row r="12066" spans="1:6" ht="30" customHeight="1">
      <c r="A12066" s="3" t="s">
        <v>2</v>
      </c>
      <c r="B12066" s="3" t="s">
        <v>27042</v>
      </c>
      <c r="C12066" s="3" t="s">
        <v>32846</v>
      </c>
      <c r="D12066" s="12" t="s">
        <v>38674</v>
      </c>
      <c r="E12066" s="6" t="str">
        <f t="shared" si="622"/>
        <v>module=jlinf</v>
      </c>
      <c r="F12066" s="6" t="str">
        <f t="shared" si="623"/>
        <v>module=klinf</v>
      </c>
    </row>
    <row r="12067" spans="1:6" ht="30" customHeight="1">
      <c r="A12067" s="3" t="s">
        <v>2</v>
      </c>
      <c r="B12067" s="3" t="s">
        <v>27043</v>
      </c>
      <c r="C12067" s="3" t="s">
        <v>32847</v>
      </c>
      <c r="D12067" s="12" t="s">
        <v>38675</v>
      </c>
      <c r="E12067" s="6" t="str">
        <f t="shared" si="622"/>
        <v>module=jlinf</v>
      </c>
      <c r="F12067" s="6" t="str">
        <f t="shared" si="623"/>
        <v>module=klinf</v>
      </c>
    </row>
    <row r="12068" spans="1:6" ht="30" customHeight="1">
      <c r="A12068" s="3" t="s">
        <v>2</v>
      </c>
      <c r="B12068" s="3" t="s">
        <v>27044</v>
      </c>
      <c r="C12068" s="3" t="s">
        <v>32848</v>
      </c>
      <c r="D12068" s="12" t="s">
        <v>38676</v>
      </c>
      <c r="E12068" s="6" t="str">
        <f t="shared" si="622"/>
        <v>module=jlinf</v>
      </c>
      <c r="F12068" s="6" t="str">
        <f t="shared" si="623"/>
        <v>module=klinf</v>
      </c>
    </row>
    <row r="12069" spans="1:6" ht="30" customHeight="1">
      <c r="A12069" s="3" t="s">
        <v>2</v>
      </c>
      <c r="B12069" s="3" t="s">
        <v>27045</v>
      </c>
      <c r="C12069" s="3" t="s">
        <v>32849</v>
      </c>
      <c r="D12069" s="12" t="s">
        <v>38677</v>
      </c>
      <c r="E12069" s="6" t="str">
        <f t="shared" si="622"/>
        <v>module=jlinf</v>
      </c>
      <c r="F12069" s="6" t="str">
        <f t="shared" si="623"/>
        <v>module=klinf</v>
      </c>
    </row>
    <row r="12070" spans="1:6" ht="30" customHeight="1">
      <c r="A12070" s="3" t="s">
        <v>2</v>
      </c>
      <c r="B12070" s="3" t="s">
        <v>27046</v>
      </c>
      <c r="C12070" s="3" t="s">
        <v>32850</v>
      </c>
      <c r="D12070" s="12" t="s">
        <v>38678</v>
      </c>
      <c r="E12070" s="6" t="str">
        <f t="shared" si="622"/>
        <v>module=jlinf</v>
      </c>
      <c r="F12070" s="6" t="str">
        <f t="shared" si="623"/>
        <v>module=klinf</v>
      </c>
    </row>
    <row r="12071" spans="1:6" ht="30" customHeight="1">
      <c r="A12071" s="3" t="s">
        <v>2</v>
      </c>
      <c r="B12071" s="3" t="s">
        <v>27047</v>
      </c>
      <c r="C12071" s="3" t="s">
        <v>32851</v>
      </c>
      <c r="D12071" s="12" t="s">
        <v>38679</v>
      </c>
      <c r="E12071" s="6" t="str">
        <f t="shared" si="622"/>
        <v>module=jlinf</v>
      </c>
      <c r="F12071" s="6" t="str">
        <f t="shared" si="623"/>
        <v>module=klinf</v>
      </c>
    </row>
    <row r="12072" spans="1:6" ht="30" customHeight="1">
      <c r="A12072" s="3" t="s">
        <v>2</v>
      </c>
      <c r="B12072" s="3" t="s">
        <v>27048</v>
      </c>
      <c r="C12072" s="3" t="s">
        <v>32852</v>
      </c>
      <c r="D12072" s="12" t="s">
        <v>38680</v>
      </c>
      <c r="E12072" s="6" t="str">
        <f t="shared" si="622"/>
        <v>module=jlinf</v>
      </c>
      <c r="F12072" s="6" t="str">
        <f t="shared" si="623"/>
        <v>module=klinf</v>
      </c>
    </row>
    <row r="12073" spans="1:6" ht="30" customHeight="1">
      <c r="A12073" s="3" t="s">
        <v>2</v>
      </c>
      <c r="B12073" s="3" t="s">
        <v>27049</v>
      </c>
      <c r="C12073" s="3" t="s">
        <v>32853</v>
      </c>
      <c r="D12073" s="12" t="s">
        <v>38681</v>
      </c>
      <c r="E12073" s="6" t="str">
        <f t="shared" ref="E12073:E12104" si="624">HYPERLINK("http://www.ssc.wisc.edu/wlsresearch/documentation/waves/?wave=capigrad&amp;module=jlinf","module=jlinf")</f>
        <v>module=jlinf</v>
      </c>
      <c r="F12073" s="6" t="str">
        <f t="shared" ref="F12073:F12104" si="625">HYPERLINK("http://www.ssc.wisc.edu/wlsresearch/documentation/waves/?wave=capisib&amp;module=klinf","module=klinf")</f>
        <v>module=klinf</v>
      </c>
    </row>
    <row r="12074" spans="1:6" ht="30" customHeight="1">
      <c r="A12074" s="3" t="s">
        <v>2</v>
      </c>
      <c r="B12074" s="3" t="s">
        <v>27050</v>
      </c>
      <c r="C12074" s="3" t="s">
        <v>32854</v>
      </c>
      <c r="D12074" s="12" t="s">
        <v>38682</v>
      </c>
      <c r="E12074" s="6" t="str">
        <f t="shared" si="624"/>
        <v>module=jlinf</v>
      </c>
      <c r="F12074" s="6" t="str">
        <f t="shared" si="625"/>
        <v>module=klinf</v>
      </c>
    </row>
    <row r="12075" spans="1:6" ht="30" customHeight="1">
      <c r="A12075" s="3" t="s">
        <v>2</v>
      </c>
      <c r="B12075" s="3" t="s">
        <v>27051</v>
      </c>
      <c r="C12075" s="3" t="s">
        <v>32855</v>
      </c>
      <c r="D12075" s="12" t="s">
        <v>38683</v>
      </c>
      <c r="E12075" s="6" t="str">
        <f t="shared" si="624"/>
        <v>module=jlinf</v>
      </c>
      <c r="F12075" s="6" t="str">
        <f t="shared" si="625"/>
        <v>module=klinf</v>
      </c>
    </row>
    <row r="12076" spans="1:6" ht="30" customHeight="1">
      <c r="A12076" s="3" t="s">
        <v>2</v>
      </c>
      <c r="B12076" s="3" t="s">
        <v>27052</v>
      </c>
      <c r="C12076" s="3" t="s">
        <v>32856</v>
      </c>
      <c r="D12076" s="12" t="s">
        <v>38684</v>
      </c>
      <c r="E12076" s="6" t="str">
        <f t="shared" si="624"/>
        <v>module=jlinf</v>
      </c>
      <c r="F12076" s="6" t="str">
        <f t="shared" si="625"/>
        <v>module=klinf</v>
      </c>
    </row>
    <row r="12077" spans="1:6" ht="30" customHeight="1">
      <c r="A12077" s="3" t="s">
        <v>2</v>
      </c>
      <c r="B12077" s="3" t="s">
        <v>27053</v>
      </c>
      <c r="C12077" s="3" t="s">
        <v>32857</v>
      </c>
      <c r="D12077" s="12" t="s">
        <v>38685</v>
      </c>
      <c r="E12077" s="6" t="str">
        <f t="shared" si="624"/>
        <v>module=jlinf</v>
      </c>
      <c r="F12077" s="6" t="str">
        <f t="shared" si="625"/>
        <v>module=klinf</v>
      </c>
    </row>
    <row r="12078" spans="1:6" ht="30" customHeight="1">
      <c r="A12078" s="3" t="s">
        <v>2</v>
      </c>
      <c r="B12078" s="3" t="s">
        <v>27054</v>
      </c>
      <c r="C12078" s="3" t="s">
        <v>32858</v>
      </c>
      <c r="D12078" s="12" t="s">
        <v>38686</v>
      </c>
      <c r="E12078" s="6" t="str">
        <f t="shared" si="624"/>
        <v>module=jlinf</v>
      </c>
      <c r="F12078" s="6" t="str">
        <f t="shared" si="625"/>
        <v>module=klinf</v>
      </c>
    </row>
    <row r="12079" spans="1:6" ht="30" customHeight="1">
      <c r="A12079" s="3" t="s">
        <v>2</v>
      </c>
      <c r="B12079" s="3" t="s">
        <v>27055</v>
      </c>
      <c r="C12079" s="3" t="s">
        <v>32859</v>
      </c>
      <c r="D12079" s="12" t="s">
        <v>38687</v>
      </c>
      <c r="E12079" s="6" t="str">
        <f t="shared" si="624"/>
        <v>module=jlinf</v>
      </c>
      <c r="F12079" s="6" t="str">
        <f t="shared" si="625"/>
        <v>module=klinf</v>
      </c>
    </row>
    <row r="12080" spans="1:6" ht="30" customHeight="1">
      <c r="A12080" s="3" t="s">
        <v>2</v>
      </c>
      <c r="B12080" s="3" t="s">
        <v>27056</v>
      </c>
      <c r="C12080" s="3" t="s">
        <v>32860</v>
      </c>
      <c r="D12080" s="12" t="s">
        <v>38688</v>
      </c>
      <c r="E12080" s="6" t="str">
        <f t="shared" si="624"/>
        <v>module=jlinf</v>
      </c>
      <c r="F12080" s="6" t="str">
        <f t="shared" si="625"/>
        <v>module=klinf</v>
      </c>
    </row>
    <row r="12081" spans="1:6" ht="30" customHeight="1">
      <c r="A12081" s="3" t="s">
        <v>2</v>
      </c>
      <c r="B12081" s="3" t="s">
        <v>27057</v>
      </c>
      <c r="C12081" s="3" t="s">
        <v>32861</v>
      </c>
      <c r="D12081" s="12" t="s">
        <v>38689</v>
      </c>
      <c r="E12081" s="6" t="str">
        <f t="shared" si="624"/>
        <v>module=jlinf</v>
      </c>
      <c r="F12081" s="6" t="str">
        <f t="shared" si="625"/>
        <v>module=klinf</v>
      </c>
    </row>
    <row r="12082" spans="1:6" ht="30" customHeight="1">
      <c r="A12082" s="3" t="s">
        <v>2</v>
      </c>
      <c r="B12082" s="3" t="s">
        <v>27058</v>
      </c>
      <c r="C12082" s="3" t="s">
        <v>32862</v>
      </c>
      <c r="D12082" s="12" t="s">
        <v>38690</v>
      </c>
      <c r="E12082" s="6" t="str">
        <f t="shared" si="624"/>
        <v>module=jlinf</v>
      </c>
      <c r="F12082" s="6" t="str">
        <f t="shared" si="625"/>
        <v>module=klinf</v>
      </c>
    </row>
    <row r="12083" spans="1:6" ht="30" customHeight="1">
      <c r="A12083" s="3" t="s">
        <v>2</v>
      </c>
      <c r="B12083" s="3" t="s">
        <v>27059</v>
      </c>
      <c r="C12083" s="3" t="s">
        <v>32863</v>
      </c>
      <c r="D12083" s="12" t="s">
        <v>38691</v>
      </c>
      <c r="E12083" s="6" t="str">
        <f t="shared" si="624"/>
        <v>module=jlinf</v>
      </c>
      <c r="F12083" s="6" t="str">
        <f t="shared" si="625"/>
        <v>module=klinf</v>
      </c>
    </row>
    <row r="12084" spans="1:6" ht="30" customHeight="1">
      <c r="A12084" s="3" t="s">
        <v>2</v>
      </c>
      <c r="B12084" s="3" t="s">
        <v>27060</v>
      </c>
      <c r="C12084" s="3" t="s">
        <v>32864</v>
      </c>
      <c r="D12084" s="12" t="s">
        <v>38692</v>
      </c>
      <c r="E12084" s="6" t="str">
        <f t="shared" si="624"/>
        <v>module=jlinf</v>
      </c>
      <c r="F12084" s="6" t="str">
        <f t="shared" si="625"/>
        <v>module=klinf</v>
      </c>
    </row>
    <row r="12085" spans="1:6" ht="30" customHeight="1">
      <c r="A12085" s="3" t="s">
        <v>2</v>
      </c>
      <c r="B12085" s="3" t="s">
        <v>27061</v>
      </c>
      <c r="C12085" s="3" t="s">
        <v>32865</v>
      </c>
      <c r="D12085" s="12" t="s">
        <v>38693</v>
      </c>
      <c r="E12085" s="6" t="str">
        <f t="shared" si="624"/>
        <v>module=jlinf</v>
      </c>
      <c r="F12085" s="6" t="str">
        <f t="shared" si="625"/>
        <v>module=klinf</v>
      </c>
    </row>
    <row r="12086" spans="1:6" ht="30" customHeight="1">
      <c r="A12086" s="3" t="s">
        <v>2</v>
      </c>
      <c r="B12086" s="3" t="s">
        <v>27062</v>
      </c>
      <c r="C12086" s="3" t="s">
        <v>32866</v>
      </c>
      <c r="D12086" s="12" t="s">
        <v>38694</v>
      </c>
      <c r="E12086" s="6" t="str">
        <f t="shared" si="624"/>
        <v>module=jlinf</v>
      </c>
      <c r="F12086" s="6" t="str">
        <f t="shared" si="625"/>
        <v>module=klinf</v>
      </c>
    </row>
    <row r="12087" spans="1:6" ht="30" customHeight="1">
      <c r="A12087" s="3" t="s">
        <v>2</v>
      </c>
      <c r="B12087" s="3" t="s">
        <v>27063</v>
      </c>
      <c r="C12087" s="3" t="s">
        <v>32867</v>
      </c>
      <c r="D12087" s="12" t="s">
        <v>38695</v>
      </c>
      <c r="E12087" s="6" t="str">
        <f t="shared" si="624"/>
        <v>module=jlinf</v>
      </c>
      <c r="F12087" s="6" t="str">
        <f t="shared" si="625"/>
        <v>module=klinf</v>
      </c>
    </row>
    <row r="12088" spans="1:6" ht="30" customHeight="1">
      <c r="A12088" s="3" t="s">
        <v>2</v>
      </c>
      <c r="B12088" s="3" t="s">
        <v>27064</v>
      </c>
      <c r="C12088" s="3" t="s">
        <v>32868</v>
      </c>
      <c r="D12088" s="12" t="s">
        <v>38696</v>
      </c>
      <c r="E12088" s="6" t="str">
        <f t="shared" si="624"/>
        <v>module=jlinf</v>
      </c>
      <c r="F12088" s="6" t="str">
        <f t="shared" si="625"/>
        <v>module=klinf</v>
      </c>
    </row>
    <row r="12089" spans="1:6" ht="30" customHeight="1">
      <c r="A12089" s="3" t="s">
        <v>2</v>
      </c>
      <c r="B12089" s="3" t="s">
        <v>27065</v>
      </c>
      <c r="C12089" s="3" t="s">
        <v>32869</v>
      </c>
      <c r="D12089" s="12" t="s">
        <v>38697</v>
      </c>
      <c r="E12089" s="6" t="str">
        <f t="shared" si="624"/>
        <v>module=jlinf</v>
      </c>
      <c r="F12089" s="6" t="str">
        <f t="shared" si="625"/>
        <v>module=klinf</v>
      </c>
    </row>
    <row r="12090" spans="1:6" ht="30" customHeight="1">
      <c r="A12090" s="3" t="s">
        <v>2</v>
      </c>
      <c r="B12090" s="3" t="s">
        <v>27066</v>
      </c>
      <c r="C12090" s="3" t="s">
        <v>32870</v>
      </c>
      <c r="D12090" s="12" t="s">
        <v>38698</v>
      </c>
      <c r="E12090" s="6" t="str">
        <f t="shared" si="624"/>
        <v>module=jlinf</v>
      </c>
      <c r="F12090" s="6" t="str">
        <f t="shared" si="625"/>
        <v>module=klinf</v>
      </c>
    </row>
    <row r="12091" spans="1:6" ht="30" customHeight="1">
      <c r="A12091" s="3" t="s">
        <v>2</v>
      </c>
      <c r="B12091" s="3" t="s">
        <v>27067</v>
      </c>
      <c r="C12091" s="3" t="s">
        <v>32871</v>
      </c>
      <c r="D12091" s="12" t="s">
        <v>38699</v>
      </c>
      <c r="E12091" s="6" t="str">
        <f t="shared" si="624"/>
        <v>module=jlinf</v>
      </c>
      <c r="F12091" s="6" t="str">
        <f t="shared" si="625"/>
        <v>module=klinf</v>
      </c>
    </row>
    <row r="12092" spans="1:6" ht="30" customHeight="1">
      <c r="A12092" s="3" t="s">
        <v>2</v>
      </c>
      <c r="B12092" s="3" t="s">
        <v>27068</v>
      </c>
      <c r="C12092" s="3" t="s">
        <v>32872</v>
      </c>
      <c r="D12092" s="12" t="s">
        <v>38700</v>
      </c>
      <c r="E12092" s="6" t="str">
        <f t="shared" si="624"/>
        <v>module=jlinf</v>
      </c>
      <c r="F12092" s="6" t="str">
        <f t="shared" si="625"/>
        <v>module=klinf</v>
      </c>
    </row>
    <row r="12093" spans="1:6" ht="30" customHeight="1">
      <c r="A12093" s="3" t="s">
        <v>2</v>
      </c>
      <c r="B12093" s="3" t="s">
        <v>27069</v>
      </c>
      <c r="C12093" s="3" t="s">
        <v>32873</v>
      </c>
      <c r="D12093" s="12" t="s">
        <v>38701</v>
      </c>
      <c r="E12093" s="6" t="str">
        <f t="shared" si="624"/>
        <v>module=jlinf</v>
      </c>
      <c r="F12093" s="6" t="str">
        <f t="shared" si="625"/>
        <v>module=klinf</v>
      </c>
    </row>
    <row r="12094" spans="1:6" ht="30" customHeight="1">
      <c r="A12094" s="3" t="s">
        <v>2</v>
      </c>
      <c r="B12094" s="3" t="s">
        <v>27070</v>
      </c>
      <c r="C12094" s="3" t="s">
        <v>32874</v>
      </c>
      <c r="D12094" s="12" t="s">
        <v>38702</v>
      </c>
      <c r="E12094" s="6" t="str">
        <f t="shared" si="624"/>
        <v>module=jlinf</v>
      </c>
      <c r="F12094" s="6" t="str">
        <f t="shared" si="625"/>
        <v>module=klinf</v>
      </c>
    </row>
    <row r="12095" spans="1:6" ht="30" customHeight="1">
      <c r="A12095" s="3" t="s">
        <v>2</v>
      </c>
      <c r="B12095" s="3" t="s">
        <v>27071</v>
      </c>
      <c r="C12095" s="3" t="s">
        <v>32875</v>
      </c>
      <c r="D12095" s="12" t="s">
        <v>38703</v>
      </c>
      <c r="E12095" s="6" t="str">
        <f t="shared" si="624"/>
        <v>module=jlinf</v>
      </c>
      <c r="F12095" s="6" t="str">
        <f t="shared" si="625"/>
        <v>module=klinf</v>
      </c>
    </row>
    <row r="12096" spans="1:6" ht="30" customHeight="1">
      <c r="A12096" s="3" t="s">
        <v>2</v>
      </c>
      <c r="B12096" s="3" t="s">
        <v>27072</v>
      </c>
      <c r="C12096" s="3" t="s">
        <v>32876</v>
      </c>
      <c r="D12096" s="12" t="s">
        <v>38704</v>
      </c>
      <c r="E12096" s="6" t="str">
        <f t="shared" si="624"/>
        <v>module=jlinf</v>
      </c>
      <c r="F12096" s="6" t="str">
        <f t="shared" si="625"/>
        <v>module=klinf</v>
      </c>
    </row>
    <row r="12097" spans="1:6" ht="30" customHeight="1">
      <c r="A12097" s="3" t="s">
        <v>2</v>
      </c>
      <c r="B12097" s="3" t="s">
        <v>27073</v>
      </c>
      <c r="C12097" s="3" t="s">
        <v>32877</v>
      </c>
      <c r="D12097" s="12" t="s">
        <v>38705</v>
      </c>
      <c r="E12097" s="6" t="str">
        <f t="shared" si="624"/>
        <v>module=jlinf</v>
      </c>
      <c r="F12097" s="6" t="str">
        <f t="shared" si="625"/>
        <v>module=klinf</v>
      </c>
    </row>
    <row r="12098" spans="1:6" ht="30" customHeight="1">
      <c r="A12098" s="3" t="s">
        <v>2</v>
      </c>
      <c r="B12098" s="3" t="s">
        <v>27074</v>
      </c>
      <c r="C12098" s="3" t="s">
        <v>32878</v>
      </c>
      <c r="D12098" s="12" t="s">
        <v>38706</v>
      </c>
      <c r="E12098" s="6" t="str">
        <f t="shared" si="624"/>
        <v>module=jlinf</v>
      </c>
      <c r="F12098" s="6" t="str">
        <f t="shared" si="625"/>
        <v>module=klinf</v>
      </c>
    </row>
    <row r="12099" spans="1:6" ht="30" customHeight="1">
      <c r="A12099" s="3" t="s">
        <v>2</v>
      </c>
      <c r="B12099" s="3" t="s">
        <v>27075</v>
      </c>
      <c r="C12099" s="3" t="s">
        <v>32879</v>
      </c>
      <c r="D12099" s="12" t="s">
        <v>38707</v>
      </c>
      <c r="E12099" s="6" t="str">
        <f t="shared" si="624"/>
        <v>module=jlinf</v>
      </c>
      <c r="F12099" s="6" t="str">
        <f t="shared" si="625"/>
        <v>module=klinf</v>
      </c>
    </row>
    <row r="12100" spans="1:6" ht="30" customHeight="1">
      <c r="A12100" s="3" t="s">
        <v>2</v>
      </c>
      <c r="B12100" s="3" t="s">
        <v>27076</v>
      </c>
      <c r="C12100" s="3" t="s">
        <v>32880</v>
      </c>
      <c r="D12100" s="12" t="s">
        <v>38708</v>
      </c>
      <c r="E12100" s="6" t="str">
        <f t="shared" si="624"/>
        <v>module=jlinf</v>
      </c>
      <c r="F12100" s="6" t="str">
        <f t="shared" si="625"/>
        <v>module=klinf</v>
      </c>
    </row>
    <row r="12101" spans="1:6" ht="30" customHeight="1">
      <c r="A12101" s="3" t="s">
        <v>2</v>
      </c>
      <c r="B12101" s="3" t="s">
        <v>27077</v>
      </c>
      <c r="C12101" s="3" t="s">
        <v>32881</v>
      </c>
      <c r="D12101" s="12" t="s">
        <v>38709</v>
      </c>
      <c r="E12101" s="6" t="str">
        <f t="shared" si="624"/>
        <v>module=jlinf</v>
      </c>
      <c r="F12101" s="6" t="str">
        <f t="shared" si="625"/>
        <v>module=klinf</v>
      </c>
    </row>
    <row r="12102" spans="1:6" ht="30" customHeight="1">
      <c r="A12102" s="3" t="s">
        <v>2</v>
      </c>
      <c r="B12102" s="3" t="s">
        <v>27078</v>
      </c>
      <c r="C12102" s="3" t="s">
        <v>32882</v>
      </c>
      <c r="D12102" s="12" t="s">
        <v>38710</v>
      </c>
      <c r="E12102" s="6" t="str">
        <f t="shared" si="624"/>
        <v>module=jlinf</v>
      </c>
      <c r="F12102" s="6" t="str">
        <f t="shared" si="625"/>
        <v>module=klinf</v>
      </c>
    </row>
    <row r="12103" spans="1:6" ht="30" customHeight="1">
      <c r="A12103" s="3" t="s">
        <v>2</v>
      </c>
      <c r="B12103" s="3" t="s">
        <v>27079</v>
      </c>
      <c r="C12103" s="3" t="s">
        <v>32883</v>
      </c>
      <c r="D12103" s="12" t="s">
        <v>38711</v>
      </c>
      <c r="E12103" s="6" t="str">
        <f t="shared" si="624"/>
        <v>module=jlinf</v>
      </c>
      <c r="F12103" s="6" t="str">
        <f t="shared" si="625"/>
        <v>module=klinf</v>
      </c>
    </row>
    <row r="12104" spans="1:6" ht="30" customHeight="1">
      <c r="A12104" s="3" t="s">
        <v>2</v>
      </c>
      <c r="B12104" s="3" t="s">
        <v>27080</v>
      </c>
      <c r="C12104" s="3" t="s">
        <v>32884</v>
      </c>
      <c r="D12104" s="12" t="s">
        <v>38712</v>
      </c>
      <c r="E12104" s="6" t="str">
        <f t="shared" si="624"/>
        <v>module=jlinf</v>
      </c>
      <c r="F12104" s="6" t="str">
        <f t="shared" si="625"/>
        <v>module=klinf</v>
      </c>
    </row>
    <row r="12105" spans="1:6" ht="30" customHeight="1">
      <c r="A12105" s="3" t="s">
        <v>2</v>
      </c>
      <c r="B12105" s="3" t="s">
        <v>27081</v>
      </c>
      <c r="C12105" s="3" t="s">
        <v>32885</v>
      </c>
      <c r="D12105" s="12" t="s">
        <v>38713</v>
      </c>
      <c r="E12105" s="6" t="str">
        <f t="shared" ref="E12105:E12136" si="626">HYPERLINK("http://www.ssc.wisc.edu/wlsresearch/documentation/waves/?wave=capigrad&amp;module=jlinf","module=jlinf")</f>
        <v>module=jlinf</v>
      </c>
      <c r="F12105" s="6" t="str">
        <f t="shared" ref="F12105:F12136" si="627">HYPERLINK("http://www.ssc.wisc.edu/wlsresearch/documentation/waves/?wave=capisib&amp;module=klinf","module=klinf")</f>
        <v>module=klinf</v>
      </c>
    </row>
    <row r="12106" spans="1:6" ht="30" customHeight="1">
      <c r="A12106" s="3" t="s">
        <v>2</v>
      </c>
      <c r="B12106" s="3" t="s">
        <v>27082</v>
      </c>
      <c r="C12106" s="3" t="s">
        <v>32886</v>
      </c>
      <c r="D12106" s="12" t="s">
        <v>38714</v>
      </c>
      <c r="E12106" s="6" t="str">
        <f t="shared" si="626"/>
        <v>module=jlinf</v>
      </c>
      <c r="F12106" s="6" t="str">
        <f t="shared" si="627"/>
        <v>module=klinf</v>
      </c>
    </row>
    <row r="12107" spans="1:6" ht="30" customHeight="1">
      <c r="A12107" s="3" t="s">
        <v>2</v>
      </c>
      <c r="B12107" s="3" t="s">
        <v>27083</v>
      </c>
      <c r="C12107" s="3" t="s">
        <v>32887</v>
      </c>
      <c r="D12107" s="12" t="s">
        <v>38715</v>
      </c>
      <c r="E12107" s="6" t="str">
        <f t="shared" si="626"/>
        <v>module=jlinf</v>
      </c>
      <c r="F12107" s="6" t="str">
        <f t="shared" si="627"/>
        <v>module=klinf</v>
      </c>
    </row>
    <row r="12108" spans="1:6" ht="30" customHeight="1">
      <c r="A12108" s="3" t="s">
        <v>2</v>
      </c>
      <c r="B12108" s="3" t="s">
        <v>27084</v>
      </c>
      <c r="C12108" s="3" t="s">
        <v>32888</v>
      </c>
      <c r="D12108" s="12" t="s">
        <v>38716</v>
      </c>
      <c r="E12108" s="6" t="str">
        <f t="shared" si="626"/>
        <v>module=jlinf</v>
      </c>
      <c r="F12108" s="6" t="str">
        <f t="shared" si="627"/>
        <v>module=klinf</v>
      </c>
    </row>
    <row r="12109" spans="1:6" ht="30" customHeight="1">
      <c r="A12109" s="3" t="s">
        <v>2</v>
      </c>
      <c r="B12109" s="3" t="s">
        <v>27085</v>
      </c>
      <c r="C12109" s="3" t="s">
        <v>32889</v>
      </c>
      <c r="D12109" s="12" t="s">
        <v>38717</v>
      </c>
      <c r="E12109" s="6" t="str">
        <f t="shared" si="626"/>
        <v>module=jlinf</v>
      </c>
      <c r="F12109" s="6" t="str">
        <f t="shared" si="627"/>
        <v>module=klinf</v>
      </c>
    </row>
    <row r="12110" spans="1:6" ht="30" customHeight="1">
      <c r="A12110" s="3" t="s">
        <v>2</v>
      </c>
      <c r="B12110" s="3" t="s">
        <v>27086</v>
      </c>
      <c r="C12110" s="3" t="s">
        <v>32890</v>
      </c>
      <c r="D12110" s="12" t="s">
        <v>38718</v>
      </c>
      <c r="E12110" s="6" t="str">
        <f t="shared" si="626"/>
        <v>module=jlinf</v>
      </c>
      <c r="F12110" s="6" t="str">
        <f t="shared" si="627"/>
        <v>module=klinf</v>
      </c>
    </row>
    <row r="12111" spans="1:6" ht="30" customHeight="1">
      <c r="A12111" s="3" t="s">
        <v>2</v>
      </c>
      <c r="B12111" s="3" t="s">
        <v>27087</v>
      </c>
      <c r="C12111" s="3" t="s">
        <v>32891</v>
      </c>
      <c r="D12111" s="12" t="s">
        <v>38719</v>
      </c>
      <c r="E12111" s="6" t="str">
        <f t="shared" si="626"/>
        <v>module=jlinf</v>
      </c>
      <c r="F12111" s="6" t="str">
        <f t="shared" si="627"/>
        <v>module=klinf</v>
      </c>
    </row>
    <row r="12112" spans="1:6" ht="30" customHeight="1">
      <c r="A12112" s="3" t="s">
        <v>2</v>
      </c>
      <c r="B12112" s="3" t="s">
        <v>27088</v>
      </c>
      <c r="C12112" s="3" t="s">
        <v>32892</v>
      </c>
      <c r="D12112" s="12" t="s">
        <v>38720</v>
      </c>
      <c r="E12112" s="6" t="str">
        <f t="shared" si="626"/>
        <v>module=jlinf</v>
      </c>
      <c r="F12112" s="6" t="str">
        <f t="shared" si="627"/>
        <v>module=klinf</v>
      </c>
    </row>
    <row r="12113" spans="1:6" ht="30" customHeight="1">
      <c r="A12113" s="3" t="s">
        <v>2</v>
      </c>
      <c r="B12113" s="3" t="s">
        <v>27089</v>
      </c>
      <c r="C12113" s="3" t="s">
        <v>32893</v>
      </c>
      <c r="D12113" s="12" t="s">
        <v>38721</v>
      </c>
      <c r="E12113" s="6" t="str">
        <f t="shared" si="626"/>
        <v>module=jlinf</v>
      </c>
      <c r="F12113" s="6" t="str">
        <f t="shared" si="627"/>
        <v>module=klinf</v>
      </c>
    </row>
    <row r="12114" spans="1:6" ht="30" customHeight="1">
      <c r="A12114" s="3" t="s">
        <v>2</v>
      </c>
      <c r="B12114" s="3" t="s">
        <v>27090</v>
      </c>
      <c r="C12114" s="3" t="s">
        <v>32894</v>
      </c>
      <c r="D12114" s="12" t="s">
        <v>38722</v>
      </c>
      <c r="E12114" s="6" t="str">
        <f t="shared" si="626"/>
        <v>module=jlinf</v>
      </c>
      <c r="F12114" s="6" t="str">
        <f t="shared" si="627"/>
        <v>module=klinf</v>
      </c>
    </row>
    <row r="12115" spans="1:6" ht="30" customHeight="1">
      <c r="A12115" s="3" t="s">
        <v>2</v>
      </c>
      <c r="B12115" s="3" t="s">
        <v>27091</v>
      </c>
      <c r="C12115" s="3" t="s">
        <v>32895</v>
      </c>
      <c r="D12115" s="12" t="s">
        <v>38723</v>
      </c>
      <c r="E12115" s="6" t="str">
        <f t="shared" si="626"/>
        <v>module=jlinf</v>
      </c>
      <c r="F12115" s="6" t="str">
        <f t="shared" si="627"/>
        <v>module=klinf</v>
      </c>
    </row>
    <row r="12116" spans="1:6" ht="30" customHeight="1">
      <c r="A12116" s="3" t="s">
        <v>2</v>
      </c>
      <c r="B12116" s="3" t="s">
        <v>27092</v>
      </c>
      <c r="C12116" s="3" t="s">
        <v>32896</v>
      </c>
      <c r="D12116" s="12" t="s">
        <v>38724</v>
      </c>
      <c r="E12116" s="6" t="str">
        <f t="shared" si="626"/>
        <v>module=jlinf</v>
      </c>
      <c r="F12116" s="6" t="str">
        <f t="shared" si="627"/>
        <v>module=klinf</v>
      </c>
    </row>
    <row r="12117" spans="1:6" ht="30" customHeight="1">
      <c r="A12117" s="3" t="s">
        <v>2</v>
      </c>
      <c r="B12117" s="3" t="s">
        <v>27093</v>
      </c>
      <c r="C12117" s="3" t="s">
        <v>32897</v>
      </c>
      <c r="D12117" s="12" t="s">
        <v>38725</v>
      </c>
      <c r="E12117" s="6" t="str">
        <f t="shared" si="626"/>
        <v>module=jlinf</v>
      </c>
      <c r="F12117" s="6" t="str">
        <f t="shared" si="627"/>
        <v>module=klinf</v>
      </c>
    </row>
    <row r="12118" spans="1:6" ht="30" customHeight="1">
      <c r="A12118" s="3" t="s">
        <v>2</v>
      </c>
      <c r="B12118" s="3" t="s">
        <v>27094</v>
      </c>
      <c r="C12118" s="3" t="s">
        <v>32898</v>
      </c>
      <c r="D12118" s="12" t="s">
        <v>38726</v>
      </c>
      <c r="E12118" s="6" t="str">
        <f t="shared" si="626"/>
        <v>module=jlinf</v>
      </c>
      <c r="F12118" s="6" t="str">
        <f t="shared" si="627"/>
        <v>module=klinf</v>
      </c>
    </row>
    <row r="12119" spans="1:6" ht="30" customHeight="1">
      <c r="A12119" s="3" t="s">
        <v>2</v>
      </c>
      <c r="B12119" s="3" t="s">
        <v>27095</v>
      </c>
      <c r="C12119" s="3" t="s">
        <v>32899</v>
      </c>
      <c r="D12119" s="12" t="s">
        <v>38727</v>
      </c>
      <c r="E12119" s="6" t="str">
        <f t="shared" si="626"/>
        <v>module=jlinf</v>
      </c>
      <c r="F12119" s="6" t="str">
        <f t="shared" si="627"/>
        <v>module=klinf</v>
      </c>
    </row>
    <row r="12120" spans="1:6" ht="30" customHeight="1">
      <c r="A12120" s="3" t="s">
        <v>2</v>
      </c>
      <c r="B12120" s="3" t="s">
        <v>27096</v>
      </c>
      <c r="C12120" s="3" t="s">
        <v>32900</v>
      </c>
      <c r="D12120" s="12" t="s">
        <v>38728</v>
      </c>
      <c r="E12120" s="6" t="str">
        <f t="shared" si="626"/>
        <v>module=jlinf</v>
      </c>
      <c r="F12120" s="6" t="str">
        <f t="shared" si="627"/>
        <v>module=klinf</v>
      </c>
    </row>
    <row r="12121" spans="1:6" ht="30" customHeight="1">
      <c r="A12121" s="3" t="s">
        <v>2</v>
      </c>
      <c r="B12121" s="3" t="s">
        <v>27097</v>
      </c>
      <c r="C12121" s="3" t="s">
        <v>32901</v>
      </c>
      <c r="D12121" s="12" t="s">
        <v>38729</v>
      </c>
      <c r="E12121" s="6" t="str">
        <f t="shared" si="626"/>
        <v>module=jlinf</v>
      </c>
      <c r="F12121" s="6" t="str">
        <f t="shared" si="627"/>
        <v>module=klinf</v>
      </c>
    </row>
    <row r="12122" spans="1:6" ht="30" customHeight="1">
      <c r="A12122" s="3" t="s">
        <v>2</v>
      </c>
      <c r="B12122" s="3" t="s">
        <v>27098</v>
      </c>
      <c r="C12122" s="3" t="s">
        <v>32902</v>
      </c>
      <c r="D12122" s="12" t="s">
        <v>38730</v>
      </c>
      <c r="E12122" s="6" t="str">
        <f t="shared" si="626"/>
        <v>module=jlinf</v>
      </c>
      <c r="F12122" s="6" t="str">
        <f t="shared" si="627"/>
        <v>module=klinf</v>
      </c>
    </row>
    <row r="12123" spans="1:6" ht="30" customHeight="1">
      <c r="A12123" s="3" t="s">
        <v>2</v>
      </c>
      <c r="B12123" s="3" t="s">
        <v>27099</v>
      </c>
      <c r="C12123" s="3" t="s">
        <v>32903</v>
      </c>
      <c r="D12123" s="12" t="s">
        <v>38731</v>
      </c>
      <c r="E12123" s="6" t="str">
        <f t="shared" si="626"/>
        <v>module=jlinf</v>
      </c>
      <c r="F12123" s="6" t="str">
        <f t="shared" si="627"/>
        <v>module=klinf</v>
      </c>
    </row>
    <row r="12124" spans="1:6" ht="30" customHeight="1">
      <c r="A12124" s="3" t="s">
        <v>2</v>
      </c>
      <c r="B12124" s="3" t="s">
        <v>27100</v>
      </c>
      <c r="C12124" s="3" t="s">
        <v>32904</v>
      </c>
      <c r="D12124" s="12" t="s">
        <v>38732</v>
      </c>
      <c r="E12124" s="6" t="str">
        <f t="shared" si="626"/>
        <v>module=jlinf</v>
      </c>
      <c r="F12124" s="6" t="str">
        <f t="shared" si="627"/>
        <v>module=klinf</v>
      </c>
    </row>
    <row r="12125" spans="1:6" ht="30" customHeight="1">
      <c r="A12125" s="3" t="s">
        <v>2</v>
      </c>
      <c r="B12125" s="3" t="s">
        <v>27101</v>
      </c>
      <c r="C12125" s="3" t="s">
        <v>32905</v>
      </c>
      <c r="D12125" s="12" t="s">
        <v>38733</v>
      </c>
      <c r="E12125" s="6" t="str">
        <f t="shared" si="626"/>
        <v>module=jlinf</v>
      </c>
      <c r="F12125" s="6" t="str">
        <f t="shared" si="627"/>
        <v>module=klinf</v>
      </c>
    </row>
    <row r="12126" spans="1:6" ht="30" customHeight="1">
      <c r="A12126" s="3" t="s">
        <v>2</v>
      </c>
      <c r="B12126" s="3" t="s">
        <v>27102</v>
      </c>
      <c r="C12126" s="3" t="s">
        <v>32906</v>
      </c>
      <c r="D12126" s="12" t="s">
        <v>38734</v>
      </c>
      <c r="E12126" s="6" t="str">
        <f t="shared" si="626"/>
        <v>module=jlinf</v>
      </c>
      <c r="F12126" s="6" t="str">
        <f t="shared" si="627"/>
        <v>module=klinf</v>
      </c>
    </row>
    <row r="12127" spans="1:6" ht="30" customHeight="1">
      <c r="A12127" s="3" t="s">
        <v>2</v>
      </c>
      <c r="B12127" s="3" t="s">
        <v>27103</v>
      </c>
      <c r="C12127" s="3" t="s">
        <v>32907</v>
      </c>
      <c r="D12127" s="12" t="s">
        <v>38735</v>
      </c>
      <c r="E12127" s="6" t="str">
        <f t="shared" si="626"/>
        <v>module=jlinf</v>
      </c>
      <c r="F12127" s="6" t="str">
        <f t="shared" si="627"/>
        <v>module=klinf</v>
      </c>
    </row>
    <row r="12128" spans="1:6" ht="30" customHeight="1">
      <c r="A12128" s="3" t="s">
        <v>2</v>
      </c>
      <c r="B12128" s="3" t="s">
        <v>27104</v>
      </c>
      <c r="C12128" s="3" t="s">
        <v>32908</v>
      </c>
      <c r="D12128" s="12" t="s">
        <v>38736</v>
      </c>
      <c r="E12128" s="6" t="str">
        <f t="shared" si="626"/>
        <v>module=jlinf</v>
      </c>
      <c r="F12128" s="6" t="str">
        <f t="shared" si="627"/>
        <v>module=klinf</v>
      </c>
    </row>
    <row r="12129" spans="1:6" ht="30" customHeight="1">
      <c r="A12129" s="3" t="s">
        <v>2</v>
      </c>
      <c r="B12129" s="3" t="s">
        <v>27105</v>
      </c>
      <c r="C12129" s="3" t="s">
        <v>32909</v>
      </c>
      <c r="D12129" s="12" t="s">
        <v>38737</v>
      </c>
      <c r="E12129" s="6" t="str">
        <f t="shared" si="626"/>
        <v>module=jlinf</v>
      </c>
      <c r="F12129" s="6" t="str">
        <f t="shared" si="627"/>
        <v>module=klinf</v>
      </c>
    </row>
    <row r="12130" spans="1:6" ht="30" customHeight="1">
      <c r="A12130" s="3" t="s">
        <v>2</v>
      </c>
      <c r="B12130" s="3" t="s">
        <v>27106</v>
      </c>
      <c r="C12130" s="3" t="s">
        <v>32910</v>
      </c>
      <c r="D12130" s="12" t="s">
        <v>38738</v>
      </c>
      <c r="E12130" s="6" t="str">
        <f t="shared" si="626"/>
        <v>module=jlinf</v>
      </c>
      <c r="F12130" s="6" t="str">
        <f t="shared" si="627"/>
        <v>module=klinf</v>
      </c>
    </row>
    <row r="12131" spans="1:6" ht="30" customHeight="1">
      <c r="A12131" s="3" t="s">
        <v>2</v>
      </c>
      <c r="B12131" s="3" t="s">
        <v>27107</v>
      </c>
      <c r="C12131" s="3" t="s">
        <v>32911</v>
      </c>
      <c r="D12131" s="12" t="s">
        <v>38739</v>
      </c>
      <c r="E12131" s="6" t="str">
        <f t="shared" si="626"/>
        <v>module=jlinf</v>
      </c>
      <c r="F12131" s="6" t="str">
        <f t="shared" si="627"/>
        <v>module=klinf</v>
      </c>
    </row>
    <row r="12132" spans="1:6" ht="30" customHeight="1">
      <c r="A12132" s="3" t="s">
        <v>2</v>
      </c>
      <c r="B12132" s="3" t="s">
        <v>27108</v>
      </c>
      <c r="C12132" s="3" t="s">
        <v>32912</v>
      </c>
      <c r="D12132" s="12" t="s">
        <v>38740</v>
      </c>
      <c r="E12132" s="6" t="str">
        <f t="shared" si="626"/>
        <v>module=jlinf</v>
      </c>
      <c r="F12132" s="6" t="str">
        <f t="shared" si="627"/>
        <v>module=klinf</v>
      </c>
    </row>
    <row r="12133" spans="1:6" ht="30" customHeight="1">
      <c r="A12133" s="3" t="s">
        <v>2</v>
      </c>
      <c r="B12133" s="3" t="s">
        <v>27109</v>
      </c>
      <c r="C12133" s="3" t="s">
        <v>32913</v>
      </c>
      <c r="D12133" s="12" t="s">
        <v>38741</v>
      </c>
      <c r="E12133" s="6" t="str">
        <f t="shared" si="626"/>
        <v>module=jlinf</v>
      </c>
      <c r="F12133" s="6" t="str">
        <f t="shared" si="627"/>
        <v>module=klinf</v>
      </c>
    </row>
    <row r="12134" spans="1:6" ht="30" customHeight="1">
      <c r="A12134" s="3" t="s">
        <v>2</v>
      </c>
      <c r="B12134" s="3" t="s">
        <v>27110</v>
      </c>
      <c r="C12134" s="3" t="s">
        <v>32914</v>
      </c>
      <c r="D12134" s="12" t="s">
        <v>38742</v>
      </c>
      <c r="E12134" s="6" t="str">
        <f t="shared" si="626"/>
        <v>module=jlinf</v>
      </c>
      <c r="F12134" s="6" t="str">
        <f t="shared" si="627"/>
        <v>module=klinf</v>
      </c>
    </row>
    <row r="12135" spans="1:6" ht="30" customHeight="1">
      <c r="A12135" s="3" t="s">
        <v>2</v>
      </c>
      <c r="B12135" s="3" t="s">
        <v>27111</v>
      </c>
      <c r="C12135" s="3" t="s">
        <v>32915</v>
      </c>
      <c r="D12135" s="12" t="s">
        <v>38743</v>
      </c>
      <c r="E12135" s="6" t="str">
        <f t="shared" si="626"/>
        <v>module=jlinf</v>
      </c>
      <c r="F12135" s="6" t="str">
        <f t="shared" si="627"/>
        <v>module=klinf</v>
      </c>
    </row>
    <row r="12136" spans="1:6" ht="30" customHeight="1">
      <c r="A12136" s="3" t="s">
        <v>2</v>
      </c>
      <c r="B12136" s="3" t="s">
        <v>27112</v>
      </c>
      <c r="C12136" s="3" t="s">
        <v>32916</v>
      </c>
      <c r="D12136" s="12" t="s">
        <v>38744</v>
      </c>
      <c r="E12136" s="6" t="str">
        <f t="shared" si="626"/>
        <v>module=jlinf</v>
      </c>
      <c r="F12136" s="6" t="str">
        <f t="shared" si="627"/>
        <v>module=klinf</v>
      </c>
    </row>
    <row r="12137" spans="1:6" ht="30" customHeight="1">
      <c r="A12137" s="3" t="s">
        <v>2</v>
      </c>
      <c r="B12137" s="3" t="s">
        <v>27113</v>
      </c>
      <c r="C12137" s="3" t="s">
        <v>32917</v>
      </c>
      <c r="D12137" s="12" t="s">
        <v>38745</v>
      </c>
      <c r="E12137" s="6" t="str">
        <f t="shared" ref="E12137:E12167" si="628">HYPERLINK("http://www.ssc.wisc.edu/wlsresearch/documentation/waves/?wave=capigrad&amp;module=jlinf","module=jlinf")</f>
        <v>module=jlinf</v>
      </c>
      <c r="F12137" s="6" t="str">
        <f t="shared" ref="F12137:F12167" si="629">HYPERLINK("http://www.ssc.wisc.edu/wlsresearch/documentation/waves/?wave=capisib&amp;module=klinf","module=klinf")</f>
        <v>module=klinf</v>
      </c>
    </row>
    <row r="12138" spans="1:6" ht="30" customHeight="1">
      <c r="A12138" s="3" t="s">
        <v>2</v>
      </c>
      <c r="B12138" s="3" t="s">
        <v>27114</v>
      </c>
      <c r="C12138" s="3" t="s">
        <v>32918</v>
      </c>
      <c r="D12138" s="12" t="s">
        <v>38746</v>
      </c>
      <c r="E12138" s="6" t="str">
        <f t="shared" si="628"/>
        <v>module=jlinf</v>
      </c>
      <c r="F12138" s="6" t="str">
        <f t="shared" si="629"/>
        <v>module=klinf</v>
      </c>
    </row>
    <row r="12139" spans="1:6" ht="30" customHeight="1">
      <c r="A12139" s="3" t="s">
        <v>2</v>
      </c>
      <c r="B12139" s="3" t="s">
        <v>27115</v>
      </c>
      <c r="C12139" s="3" t="s">
        <v>32919</v>
      </c>
      <c r="D12139" s="12" t="s">
        <v>38747</v>
      </c>
      <c r="E12139" s="6" t="str">
        <f t="shared" si="628"/>
        <v>module=jlinf</v>
      </c>
      <c r="F12139" s="6" t="str">
        <f t="shared" si="629"/>
        <v>module=klinf</v>
      </c>
    </row>
    <row r="12140" spans="1:6" ht="30" customHeight="1">
      <c r="A12140" s="3" t="s">
        <v>2</v>
      </c>
      <c r="B12140" s="3" t="s">
        <v>27116</v>
      </c>
      <c r="C12140" s="3" t="s">
        <v>32920</v>
      </c>
      <c r="D12140" s="12" t="s">
        <v>38748</v>
      </c>
      <c r="E12140" s="6" t="str">
        <f t="shared" si="628"/>
        <v>module=jlinf</v>
      </c>
      <c r="F12140" s="6" t="str">
        <f t="shared" si="629"/>
        <v>module=klinf</v>
      </c>
    </row>
    <row r="12141" spans="1:6" ht="30" customHeight="1">
      <c r="A12141" s="3" t="s">
        <v>2</v>
      </c>
      <c r="B12141" s="3" t="s">
        <v>27117</v>
      </c>
      <c r="C12141" s="3" t="s">
        <v>32921</v>
      </c>
      <c r="D12141" s="12" t="s">
        <v>38749</v>
      </c>
      <c r="E12141" s="6" t="str">
        <f t="shared" si="628"/>
        <v>module=jlinf</v>
      </c>
      <c r="F12141" s="6" t="str">
        <f t="shared" si="629"/>
        <v>module=klinf</v>
      </c>
    </row>
    <row r="12142" spans="1:6" ht="30" customHeight="1">
      <c r="A12142" s="3" t="s">
        <v>2</v>
      </c>
      <c r="B12142" s="3" t="s">
        <v>27118</v>
      </c>
      <c r="C12142" s="3" t="s">
        <v>32922</v>
      </c>
      <c r="D12142" s="12" t="s">
        <v>38750</v>
      </c>
      <c r="E12142" s="6" t="str">
        <f t="shared" si="628"/>
        <v>module=jlinf</v>
      </c>
      <c r="F12142" s="6" t="str">
        <f t="shared" si="629"/>
        <v>module=klinf</v>
      </c>
    </row>
    <row r="12143" spans="1:6" ht="30" customHeight="1">
      <c r="A12143" s="3" t="s">
        <v>2</v>
      </c>
      <c r="B12143" s="3" t="s">
        <v>27119</v>
      </c>
      <c r="C12143" s="3" t="s">
        <v>32923</v>
      </c>
      <c r="D12143" s="12" t="s">
        <v>38751</v>
      </c>
      <c r="E12143" s="6" t="str">
        <f t="shared" si="628"/>
        <v>module=jlinf</v>
      </c>
      <c r="F12143" s="6" t="str">
        <f t="shared" si="629"/>
        <v>module=klinf</v>
      </c>
    </row>
    <row r="12144" spans="1:6" ht="30" customHeight="1">
      <c r="A12144" s="3" t="s">
        <v>2</v>
      </c>
      <c r="B12144" s="3" t="s">
        <v>27120</v>
      </c>
      <c r="C12144" s="3" t="s">
        <v>32924</v>
      </c>
      <c r="D12144" s="12" t="s">
        <v>38752</v>
      </c>
      <c r="E12144" s="6" t="str">
        <f t="shared" si="628"/>
        <v>module=jlinf</v>
      </c>
      <c r="F12144" s="6" t="str">
        <f t="shared" si="629"/>
        <v>module=klinf</v>
      </c>
    </row>
    <row r="12145" spans="1:6" ht="30" customHeight="1">
      <c r="A12145" s="3" t="s">
        <v>2</v>
      </c>
      <c r="B12145" s="3" t="s">
        <v>27121</v>
      </c>
      <c r="C12145" s="3" t="s">
        <v>32925</v>
      </c>
      <c r="D12145" s="12" t="s">
        <v>38753</v>
      </c>
      <c r="E12145" s="6" t="str">
        <f t="shared" si="628"/>
        <v>module=jlinf</v>
      </c>
      <c r="F12145" s="6" t="str">
        <f t="shared" si="629"/>
        <v>module=klinf</v>
      </c>
    </row>
    <row r="12146" spans="1:6" ht="30" customHeight="1">
      <c r="A12146" s="3" t="s">
        <v>2</v>
      </c>
      <c r="B12146" s="3" t="s">
        <v>27122</v>
      </c>
      <c r="C12146" s="3" t="s">
        <v>32926</v>
      </c>
      <c r="D12146" s="12" t="s">
        <v>38754</v>
      </c>
      <c r="E12146" s="6" t="str">
        <f t="shared" si="628"/>
        <v>module=jlinf</v>
      </c>
      <c r="F12146" s="6" t="str">
        <f t="shared" si="629"/>
        <v>module=klinf</v>
      </c>
    </row>
    <row r="12147" spans="1:6" ht="30" customHeight="1">
      <c r="A12147" s="3" t="s">
        <v>2</v>
      </c>
      <c r="B12147" s="3" t="s">
        <v>27123</v>
      </c>
      <c r="C12147" s="3" t="s">
        <v>32927</v>
      </c>
      <c r="D12147" s="12" t="s">
        <v>38755</v>
      </c>
      <c r="E12147" s="6" t="str">
        <f t="shared" si="628"/>
        <v>module=jlinf</v>
      </c>
      <c r="F12147" s="6" t="str">
        <f t="shared" si="629"/>
        <v>module=klinf</v>
      </c>
    </row>
    <row r="12148" spans="1:6" ht="30" customHeight="1">
      <c r="A12148" s="3" t="s">
        <v>2</v>
      </c>
      <c r="B12148" s="3" t="s">
        <v>27124</v>
      </c>
      <c r="C12148" s="3" t="s">
        <v>32928</v>
      </c>
      <c r="D12148" s="12" t="s">
        <v>38756</v>
      </c>
      <c r="E12148" s="6" t="str">
        <f t="shared" si="628"/>
        <v>module=jlinf</v>
      </c>
      <c r="F12148" s="6" t="str">
        <f t="shared" si="629"/>
        <v>module=klinf</v>
      </c>
    </row>
    <row r="12149" spans="1:6" ht="30" customHeight="1">
      <c r="A12149" s="3" t="s">
        <v>2</v>
      </c>
      <c r="B12149" s="3" t="s">
        <v>27125</v>
      </c>
      <c r="C12149" s="3" t="s">
        <v>32929</v>
      </c>
      <c r="D12149" s="12" t="s">
        <v>38757</v>
      </c>
      <c r="E12149" s="6" t="str">
        <f t="shared" si="628"/>
        <v>module=jlinf</v>
      </c>
      <c r="F12149" s="6" t="str">
        <f t="shared" si="629"/>
        <v>module=klinf</v>
      </c>
    </row>
    <row r="12150" spans="1:6" ht="30" customHeight="1">
      <c r="A12150" s="3" t="s">
        <v>2</v>
      </c>
      <c r="B12150" s="3" t="s">
        <v>27126</v>
      </c>
      <c r="C12150" s="3" t="s">
        <v>32930</v>
      </c>
      <c r="D12150" s="12" t="s">
        <v>38758</v>
      </c>
      <c r="E12150" s="6" t="str">
        <f t="shared" si="628"/>
        <v>module=jlinf</v>
      </c>
      <c r="F12150" s="6" t="str">
        <f t="shared" si="629"/>
        <v>module=klinf</v>
      </c>
    </row>
    <row r="12151" spans="1:6" ht="30" customHeight="1">
      <c r="A12151" s="3" t="s">
        <v>2</v>
      </c>
      <c r="B12151" s="3" t="s">
        <v>27127</v>
      </c>
      <c r="C12151" s="3" t="s">
        <v>32931</v>
      </c>
      <c r="D12151" s="12" t="s">
        <v>38759</v>
      </c>
      <c r="E12151" s="6" t="str">
        <f t="shared" si="628"/>
        <v>module=jlinf</v>
      </c>
      <c r="F12151" s="6" t="str">
        <f t="shared" si="629"/>
        <v>module=klinf</v>
      </c>
    </row>
    <row r="12152" spans="1:6" ht="30" customHeight="1">
      <c r="A12152" s="3" t="s">
        <v>2</v>
      </c>
      <c r="B12152" s="3" t="s">
        <v>27128</v>
      </c>
      <c r="C12152" s="3" t="s">
        <v>32932</v>
      </c>
      <c r="D12152" s="12" t="s">
        <v>38760</v>
      </c>
      <c r="E12152" s="6" t="str">
        <f t="shared" si="628"/>
        <v>module=jlinf</v>
      </c>
      <c r="F12152" s="6" t="str">
        <f t="shared" si="629"/>
        <v>module=klinf</v>
      </c>
    </row>
    <row r="12153" spans="1:6" ht="30" customHeight="1">
      <c r="A12153" s="3" t="s">
        <v>2</v>
      </c>
      <c r="B12153" s="3" t="s">
        <v>27129</v>
      </c>
      <c r="C12153" s="3" t="s">
        <v>32933</v>
      </c>
      <c r="D12153" s="12" t="s">
        <v>38761</v>
      </c>
      <c r="E12153" s="6" t="str">
        <f t="shared" si="628"/>
        <v>module=jlinf</v>
      </c>
      <c r="F12153" s="6" t="str">
        <f t="shared" si="629"/>
        <v>module=klinf</v>
      </c>
    </row>
    <row r="12154" spans="1:6" ht="30" customHeight="1">
      <c r="A12154" s="3" t="s">
        <v>2</v>
      </c>
      <c r="B12154" s="3" t="s">
        <v>27130</v>
      </c>
      <c r="C12154" s="3" t="s">
        <v>32934</v>
      </c>
      <c r="D12154" s="12" t="s">
        <v>38762</v>
      </c>
      <c r="E12154" s="6" t="str">
        <f t="shared" si="628"/>
        <v>module=jlinf</v>
      </c>
      <c r="F12154" s="6" t="str">
        <f t="shared" si="629"/>
        <v>module=klinf</v>
      </c>
    </row>
    <row r="12155" spans="1:6" ht="30" customHeight="1">
      <c r="A12155" s="3" t="s">
        <v>2</v>
      </c>
      <c r="B12155" s="3" t="s">
        <v>27131</v>
      </c>
      <c r="C12155" s="3" t="s">
        <v>32935</v>
      </c>
      <c r="D12155" s="12" t="s">
        <v>38763</v>
      </c>
      <c r="E12155" s="6" t="str">
        <f t="shared" si="628"/>
        <v>module=jlinf</v>
      </c>
      <c r="F12155" s="6" t="str">
        <f t="shared" si="629"/>
        <v>module=klinf</v>
      </c>
    </row>
    <row r="12156" spans="1:6" ht="30" customHeight="1">
      <c r="A12156" s="3" t="s">
        <v>2</v>
      </c>
      <c r="B12156" s="3" t="s">
        <v>27132</v>
      </c>
      <c r="C12156" s="3" t="s">
        <v>32936</v>
      </c>
      <c r="D12156" s="12" t="s">
        <v>38764</v>
      </c>
      <c r="E12156" s="6" t="str">
        <f t="shared" si="628"/>
        <v>module=jlinf</v>
      </c>
      <c r="F12156" s="6" t="str">
        <f t="shared" si="629"/>
        <v>module=klinf</v>
      </c>
    </row>
    <row r="12157" spans="1:6" ht="30" customHeight="1">
      <c r="A12157" s="3" t="s">
        <v>2</v>
      </c>
      <c r="B12157" s="3" t="s">
        <v>27133</v>
      </c>
      <c r="C12157" s="3" t="s">
        <v>32937</v>
      </c>
      <c r="D12157" s="12" t="s">
        <v>38765</v>
      </c>
      <c r="E12157" s="6" t="str">
        <f t="shared" si="628"/>
        <v>module=jlinf</v>
      </c>
      <c r="F12157" s="6" t="str">
        <f t="shared" si="629"/>
        <v>module=klinf</v>
      </c>
    </row>
    <row r="12158" spans="1:6" ht="30" customHeight="1">
      <c r="A12158" s="3" t="s">
        <v>2</v>
      </c>
      <c r="B12158" s="3" t="s">
        <v>27134</v>
      </c>
      <c r="C12158" s="3" t="s">
        <v>32938</v>
      </c>
      <c r="D12158" s="12" t="s">
        <v>38766</v>
      </c>
      <c r="E12158" s="6" t="str">
        <f t="shared" si="628"/>
        <v>module=jlinf</v>
      </c>
      <c r="F12158" s="6" t="str">
        <f t="shared" si="629"/>
        <v>module=klinf</v>
      </c>
    </row>
    <row r="12159" spans="1:6" ht="30" customHeight="1">
      <c r="A12159" s="3" t="s">
        <v>2</v>
      </c>
      <c r="B12159" s="3" t="s">
        <v>27135</v>
      </c>
      <c r="C12159" s="3" t="s">
        <v>32939</v>
      </c>
      <c r="D12159" s="12" t="s">
        <v>38767</v>
      </c>
      <c r="E12159" s="6" t="str">
        <f t="shared" si="628"/>
        <v>module=jlinf</v>
      </c>
      <c r="F12159" s="6" t="str">
        <f t="shared" si="629"/>
        <v>module=klinf</v>
      </c>
    </row>
    <row r="12160" spans="1:6" ht="30" customHeight="1">
      <c r="A12160" s="3" t="s">
        <v>2</v>
      </c>
      <c r="B12160" s="3" t="s">
        <v>27136</v>
      </c>
      <c r="C12160" s="3" t="s">
        <v>32940</v>
      </c>
      <c r="D12160" s="12" t="s">
        <v>38768</v>
      </c>
      <c r="E12160" s="6" t="str">
        <f t="shared" si="628"/>
        <v>module=jlinf</v>
      </c>
      <c r="F12160" s="6" t="str">
        <f t="shared" si="629"/>
        <v>module=klinf</v>
      </c>
    </row>
    <row r="12161" spans="1:6" ht="30" customHeight="1">
      <c r="A12161" s="3" t="s">
        <v>2</v>
      </c>
      <c r="B12161" s="3" t="s">
        <v>27137</v>
      </c>
      <c r="C12161" s="3" t="s">
        <v>32941</v>
      </c>
      <c r="D12161" s="12" t="s">
        <v>38769</v>
      </c>
      <c r="E12161" s="6" t="str">
        <f t="shared" si="628"/>
        <v>module=jlinf</v>
      </c>
      <c r="F12161" s="6" t="str">
        <f t="shared" si="629"/>
        <v>module=klinf</v>
      </c>
    </row>
    <row r="12162" spans="1:6" ht="30" customHeight="1">
      <c r="A12162" s="3" t="s">
        <v>2</v>
      </c>
      <c r="B12162" s="3" t="s">
        <v>27138</v>
      </c>
      <c r="C12162" s="3" t="s">
        <v>32942</v>
      </c>
      <c r="D12162" s="12" t="s">
        <v>38770</v>
      </c>
      <c r="E12162" s="6" t="str">
        <f t="shared" si="628"/>
        <v>module=jlinf</v>
      </c>
      <c r="F12162" s="6" t="str">
        <f t="shared" si="629"/>
        <v>module=klinf</v>
      </c>
    </row>
    <row r="12163" spans="1:6" ht="30" customHeight="1">
      <c r="A12163" s="3" t="s">
        <v>2</v>
      </c>
      <c r="B12163" s="3" t="s">
        <v>27139</v>
      </c>
      <c r="C12163" s="3" t="s">
        <v>32943</v>
      </c>
      <c r="D12163" s="12" t="s">
        <v>38771</v>
      </c>
      <c r="E12163" s="6" t="str">
        <f t="shared" si="628"/>
        <v>module=jlinf</v>
      </c>
      <c r="F12163" s="6" t="str">
        <f t="shared" si="629"/>
        <v>module=klinf</v>
      </c>
    </row>
    <row r="12164" spans="1:6" ht="30" customHeight="1">
      <c r="A12164" s="3" t="s">
        <v>2</v>
      </c>
      <c r="B12164" s="3" t="s">
        <v>27140</v>
      </c>
      <c r="C12164" s="3" t="s">
        <v>32944</v>
      </c>
      <c r="D12164" s="12" t="s">
        <v>38772</v>
      </c>
      <c r="E12164" s="6" t="str">
        <f t="shared" si="628"/>
        <v>module=jlinf</v>
      </c>
      <c r="F12164" s="6" t="str">
        <f t="shared" si="629"/>
        <v>module=klinf</v>
      </c>
    </row>
    <row r="12165" spans="1:6" ht="30" customHeight="1">
      <c r="A12165" s="3" t="s">
        <v>2</v>
      </c>
      <c r="B12165" s="3" t="s">
        <v>27141</v>
      </c>
      <c r="C12165" s="3" t="s">
        <v>32945</v>
      </c>
      <c r="D12165" s="12" t="s">
        <v>38773</v>
      </c>
      <c r="E12165" s="6" t="str">
        <f t="shared" si="628"/>
        <v>module=jlinf</v>
      </c>
      <c r="F12165" s="6" t="str">
        <f t="shared" si="629"/>
        <v>module=klinf</v>
      </c>
    </row>
    <row r="12166" spans="1:6" ht="30" customHeight="1">
      <c r="A12166" s="3" t="s">
        <v>2</v>
      </c>
      <c r="B12166" s="3" t="s">
        <v>27142</v>
      </c>
      <c r="C12166" s="3" t="s">
        <v>32946</v>
      </c>
      <c r="D12166" s="12" t="s">
        <v>38774</v>
      </c>
      <c r="E12166" s="6" t="str">
        <f t="shared" si="628"/>
        <v>module=jlinf</v>
      </c>
      <c r="F12166" s="6" t="str">
        <f t="shared" si="629"/>
        <v>module=klinf</v>
      </c>
    </row>
    <row r="12167" spans="1:6" ht="30" customHeight="1">
      <c r="A12167" s="3" t="s">
        <v>2</v>
      </c>
      <c r="B12167" s="3" t="s">
        <v>27143</v>
      </c>
      <c r="C12167" s="3" t="s">
        <v>32947</v>
      </c>
      <c r="D12167" s="12" t="s">
        <v>38775</v>
      </c>
      <c r="E12167" s="6" t="str">
        <f t="shared" si="628"/>
        <v>module=jlinf</v>
      </c>
      <c r="F12167" s="6" t="str">
        <f t="shared" si="629"/>
        <v>module=klinf</v>
      </c>
    </row>
    <row r="12168" spans="1:6" ht="30" customHeight="1">
      <c r="A12168" s="3" t="s">
        <v>2</v>
      </c>
      <c r="B12168" s="3" t="s">
        <v>27144</v>
      </c>
      <c r="C12168" s="3" t="s">
        <v>32948</v>
      </c>
      <c r="D12168" s="12" t="s">
        <v>38776</v>
      </c>
      <c r="E12168" s="6" t="str">
        <f t="shared" ref="E12168:E12199" si="630">HYPERLINK("http://www.ssc.wisc.edu/wlsresearch/documentation/waves/?wave=capigrad&amp;module=jrecall","module=jrecall")</f>
        <v>module=jrecall</v>
      </c>
      <c r="F12168" s="6" t="str">
        <f t="shared" ref="F12168:F12199" si="631">HYPERLINK("http://www.ssc.wisc.edu/wlsresearch/documentation/waves/?wave=capisib&amp;module=krecall","module=krecall")</f>
        <v>module=krecall</v>
      </c>
    </row>
    <row r="12169" spans="1:6" ht="30" customHeight="1">
      <c r="A12169" s="3" t="s">
        <v>2</v>
      </c>
      <c r="B12169" s="3" t="s">
        <v>27145</v>
      </c>
      <c r="C12169" s="3" t="s">
        <v>32949</v>
      </c>
      <c r="D12169" s="12" t="s">
        <v>38777</v>
      </c>
      <c r="E12169" s="6" t="str">
        <f t="shared" si="630"/>
        <v>module=jrecall</v>
      </c>
      <c r="F12169" s="6" t="str">
        <f t="shared" si="631"/>
        <v>module=krecall</v>
      </c>
    </row>
    <row r="12170" spans="1:6" ht="30" customHeight="1">
      <c r="A12170" s="3" t="s">
        <v>2</v>
      </c>
      <c r="B12170" s="3" t="s">
        <v>27146</v>
      </c>
      <c r="C12170" s="3" t="s">
        <v>32950</v>
      </c>
      <c r="D12170" s="12" t="s">
        <v>38778</v>
      </c>
      <c r="E12170" s="6" t="str">
        <f t="shared" si="630"/>
        <v>module=jrecall</v>
      </c>
      <c r="F12170" s="6" t="str">
        <f t="shared" si="631"/>
        <v>module=krecall</v>
      </c>
    </row>
    <row r="12171" spans="1:6" ht="30" customHeight="1">
      <c r="A12171" s="3" t="s">
        <v>2</v>
      </c>
      <c r="B12171" s="3" t="s">
        <v>27147</v>
      </c>
      <c r="C12171" s="3" t="s">
        <v>32951</v>
      </c>
      <c r="D12171" s="12" t="s">
        <v>38779</v>
      </c>
      <c r="E12171" s="6" t="str">
        <f t="shared" si="630"/>
        <v>module=jrecall</v>
      </c>
      <c r="F12171" s="6" t="str">
        <f t="shared" si="631"/>
        <v>module=krecall</v>
      </c>
    </row>
    <row r="12172" spans="1:6" ht="30" customHeight="1">
      <c r="A12172" s="3" t="s">
        <v>2</v>
      </c>
      <c r="B12172" s="3" t="s">
        <v>27148</v>
      </c>
      <c r="C12172" s="3" t="s">
        <v>32952</v>
      </c>
      <c r="D12172" s="12" t="s">
        <v>38780</v>
      </c>
      <c r="E12172" s="6" t="str">
        <f t="shared" si="630"/>
        <v>module=jrecall</v>
      </c>
      <c r="F12172" s="6" t="str">
        <f t="shared" si="631"/>
        <v>module=krecall</v>
      </c>
    </row>
    <row r="12173" spans="1:6" ht="30" customHeight="1">
      <c r="A12173" s="3" t="s">
        <v>2</v>
      </c>
      <c r="B12173" s="3" t="s">
        <v>27149</v>
      </c>
      <c r="C12173" s="3" t="s">
        <v>32953</v>
      </c>
      <c r="D12173" s="12" t="s">
        <v>38781</v>
      </c>
      <c r="E12173" s="6" t="str">
        <f t="shared" si="630"/>
        <v>module=jrecall</v>
      </c>
      <c r="F12173" s="6" t="str">
        <f t="shared" si="631"/>
        <v>module=krecall</v>
      </c>
    </row>
    <row r="12174" spans="1:6" ht="30" customHeight="1">
      <c r="A12174" s="3" t="s">
        <v>2</v>
      </c>
      <c r="B12174" s="3" t="s">
        <v>27150</v>
      </c>
      <c r="C12174" s="3" t="s">
        <v>32954</v>
      </c>
      <c r="D12174" s="12" t="s">
        <v>38782</v>
      </c>
      <c r="E12174" s="6" t="str">
        <f t="shared" si="630"/>
        <v>module=jrecall</v>
      </c>
      <c r="F12174" s="6" t="str">
        <f t="shared" si="631"/>
        <v>module=krecall</v>
      </c>
    </row>
    <row r="12175" spans="1:6" ht="30" customHeight="1">
      <c r="A12175" s="3" t="s">
        <v>2</v>
      </c>
      <c r="B12175" s="3" t="s">
        <v>27151</v>
      </c>
      <c r="C12175" s="3" t="s">
        <v>32955</v>
      </c>
      <c r="D12175" s="12" t="s">
        <v>38783</v>
      </c>
      <c r="E12175" s="6" t="str">
        <f t="shared" si="630"/>
        <v>module=jrecall</v>
      </c>
      <c r="F12175" s="6" t="str">
        <f t="shared" si="631"/>
        <v>module=krecall</v>
      </c>
    </row>
    <row r="12176" spans="1:6" ht="30" customHeight="1">
      <c r="A12176" s="3" t="s">
        <v>2</v>
      </c>
      <c r="B12176" s="3" t="s">
        <v>27152</v>
      </c>
      <c r="C12176" s="3" t="s">
        <v>32956</v>
      </c>
      <c r="D12176" s="12" t="s">
        <v>38784</v>
      </c>
      <c r="E12176" s="6" t="str">
        <f t="shared" si="630"/>
        <v>module=jrecall</v>
      </c>
      <c r="F12176" s="6" t="str">
        <f t="shared" si="631"/>
        <v>module=krecall</v>
      </c>
    </row>
    <row r="12177" spans="1:6" ht="30" customHeight="1">
      <c r="A12177" s="3" t="s">
        <v>2</v>
      </c>
      <c r="B12177" s="3" t="s">
        <v>27153</v>
      </c>
      <c r="C12177" s="3" t="s">
        <v>32957</v>
      </c>
      <c r="D12177" s="12" t="s">
        <v>38785</v>
      </c>
      <c r="E12177" s="6" t="str">
        <f t="shared" si="630"/>
        <v>module=jrecall</v>
      </c>
      <c r="F12177" s="6" t="str">
        <f t="shared" si="631"/>
        <v>module=krecall</v>
      </c>
    </row>
    <row r="12178" spans="1:6" ht="30" customHeight="1">
      <c r="A12178" s="3" t="s">
        <v>2</v>
      </c>
      <c r="B12178" s="3" t="s">
        <v>27154</v>
      </c>
      <c r="C12178" s="3" t="s">
        <v>32958</v>
      </c>
      <c r="D12178" s="12" t="s">
        <v>38786</v>
      </c>
      <c r="E12178" s="6" t="str">
        <f t="shared" si="630"/>
        <v>module=jrecall</v>
      </c>
      <c r="F12178" s="6" t="str">
        <f t="shared" si="631"/>
        <v>module=krecall</v>
      </c>
    </row>
    <row r="12179" spans="1:6" ht="30" customHeight="1">
      <c r="A12179" s="3" t="s">
        <v>2</v>
      </c>
      <c r="B12179" s="3" t="s">
        <v>27155</v>
      </c>
      <c r="C12179" s="3" t="s">
        <v>32959</v>
      </c>
      <c r="D12179" s="12" t="s">
        <v>38787</v>
      </c>
      <c r="E12179" s="6" t="str">
        <f t="shared" si="630"/>
        <v>module=jrecall</v>
      </c>
      <c r="F12179" s="6" t="str">
        <f t="shared" si="631"/>
        <v>module=krecall</v>
      </c>
    </row>
    <row r="12180" spans="1:6" ht="30" customHeight="1">
      <c r="A12180" s="3" t="s">
        <v>2</v>
      </c>
      <c r="B12180" s="3" t="s">
        <v>27156</v>
      </c>
      <c r="C12180" s="3" t="s">
        <v>32960</v>
      </c>
      <c r="D12180" s="12" t="s">
        <v>38788</v>
      </c>
      <c r="E12180" s="6" t="str">
        <f t="shared" si="630"/>
        <v>module=jrecall</v>
      </c>
      <c r="F12180" s="6" t="str">
        <f t="shared" si="631"/>
        <v>module=krecall</v>
      </c>
    </row>
    <row r="12181" spans="1:6" ht="30" customHeight="1">
      <c r="A12181" s="3" t="s">
        <v>2</v>
      </c>
      <c r="B12181" s="3" t="s">
        <v>27157</v>
      </c>
      <c r="C12181" s="3" t="s">
        <v>32961</v>
      </c>
      <c r="D12181" s="12" t="s">
        <v>38789</v>
      </c>
      <c r="E12181" s="6" t="str">
        <f t="shared" si="630"/>
        <v>module=jrecall</v>
      </c>
      <c r="F12181" s="6" t="str">
        <f t="shared" si="631"/>
        <v>module=krecall</v>
      </c>
    </row>
    <row r="12182" spans="1:6" ht="30" customHeight="1">
      <c r="A12182" s="3" t="s">
        <v>2</v>
      </c>
      <c r="B12182" s="3" t="s">
        <v>27158</v>
      </c>
      <c r="C12182" s="3" t="s">
        <v>32962</v>
      </c>
      <c r="D12182" s="12" t="s">
        <v>38790</v>
      </c>
      <c r="E12182" s="6" t="str">
        <f t="shared" si="630"/>
        <v>module=jrecall</v>
      </c>
      <c r="F12182" s="6" t="str">
        <f t="shared" si="631"/>
        <v>module=krecall</v>
      </c>
    </row>
    <row r="12183" spans="1:6" ht="30" customHeight="1">
      <c r="A12183" s="3" t="s">
        <v>2</v>
      </c>
      <c r="B12183" s="3" t="s">
        <v>27159</v>
      </c>
      <c r="C12183" s="3" t="s">
        <v>32963</v>
      </c>
      <c r="D12183" s="12" t="s">
        <v>38791</v>
      </c>
      <c r="E12183" s="6" t="str">
        <f t="shared" si="630"/>
        <v>module=jrecall</v>
      </c>
      <c r="F12183" s="6" t="str">
        <f t="shared" si="631"/>
        <v>module=krecall</v>
      </c>
    </row>
    <row r="12184" spans="1:6" ht="30" customHeight="1">
      <c r="A12184" s="3" t="s">
        <v>2</v>
      </c>
      <c r="B12184" s="3" t="s">
        <v>27160</v>
      </c>
      <c r="C12184" s="3" t="s">
        <v>32964</v>
      </c>
      <c r="D12184" s="12" t="s">
        <v>38792</v>
      </c>
      <c r="E12184" s="6" t="str">
        <f t="shared" si="630"/>
        <v>module=jrecall</v>
      </c>
      <c r="F12184" s="6" t="str">
        <f t="shared" si="631"/>
        <v>module=krecall</v>
      </c>
    </row>
    <row r="12185" spans="1:6" ht="30" customHeight="1">
      <c r="A12185" s="3" t="s">
        <v>2</v>
      </c>
      <c r="B12185" s="3" t="s">
        <v>27161</v>
      </c>
      <c r="C12185" s="3" t="s">
        <v>32965</v>
      </c>
      <c r="D12185" s="12" t="s">
        <v>38793</v>
      </c>
      <c r="E12185" s="6" t="str">
        <f t="shared" si="630"/>
        <v>module=jrecall</v>
      </c>
      <c r="F12185" s="6" t="str">
        <f t="shared" si="631"/>
        <v>module=krecall</v>
      </c>
    </row>
    <row r="12186" spans="1:6" ht="30" customHeight="1">
      <c r="A12186" s="3" t="s">
        <v>2</v>
      </c>
      <c r="B12186" s="3" t="s">
        <v>27162</v>
      </c>
      <c r="C12186" s="3" t="s">
        <v>32966</v>
      </c>
      <c r="D12186" s="12" t="s">
        <v>38794</v>
      </c>
      <c r="E12186" s="6" t="str">
        <f t="shared" si="630"/>
        <v>module=jrecall</v>
      </c>
      <c r="F12186" s="6" t="str">
        <f t="shared" si="631"/>
        <v>module=krecall</v>
      </c>
    </row>
    <row r="12187" spans="1:6" ht="30" customHeight="1">
      <c r="A12187" s="3" t="s">
        <v>2</v>
      </c>
      <c r="B12187" s="3" t="s">
        <v>27163</v>
      </c>
      <c r="C12187" s="3" t="s">
        <v>32967</v>
      </c>
      <c r="D12187" s="12" t="s">
        <v>38795</v>
      </c>
      <c r="E12187" s="6" t="str">
        <f t="shared" si="630"/>
        <v>module=jrecall</v>
      </c>
      <c r="F12187" s="6" t="str">
        <f t="shared" si="631"/>
        <v>module=krecall</v>
      </c>
    </row>
    <row r="12188" spans="1:6" ht="30" customHeight="1">
      <c r="A12188" s="3" t="s">
        <v>2</v>
      </c>
      <c r="B12188" s="3" t="s">
        <v>27164</v>
      </c>
      <c r="C12188" s="3" t="s">
        <v>32968</v>
      </c>
      <c r="D12188" s="12" t="s">
        <v>38796</v>
      </c>
      <c r="E12188" s="6" t="str">
        <f t="shared" si="630"/>
        <v>module=jrecall</v>
      </c>
      <c r="F12188" s="6" t="str">
        <f t="shared" si="631"/>
        <v>module=krecall</v>
      </c>
    </row>
    <row r="12189" spans="1:6" ht="30" customHeight="1">
      <c r="A12189" s="3" t="s">
        <v>2</v>
      </c>
      <c r="B12189" s="3" t="s">
        <v>27165</v>
      </c>
      <c r="C12189" s="3" t="s">
        <v>32969</v>
      </c>
      <c r="D12189" s="12" t="s">
        <v>38797</v>
      </c>
      <c r="E12189" s="6" t="str">
        <f t="shared" si="630"/>
        <v>module=jrecall</v>
      </c>
      <c r="F12189" s="6" t="str">
        <f t="shared" si="631"/>
        <v>module=krecall</v>
      </c>
    </row>
    <row r="12190" spans="1:6" ht="30" customHeight="1">
      <c r="A12190" s="3" t="s">
        <v>2</v>
      </c>
      <c r="B12190" s="3" t="s">
        <v>27166</v>
      </c>
      <c r="C12190" s="3" t="s">
        <v>32970</v>
      </c>
      <c r="D12190" s="12" t="s">
        <v>38798</v>
      </c>
      <c r="E12190" s="6" t="str">
        <f t="shared" si="630"/>
        <v>module=jrecall</v>
      </c>
      <c r="F12190" s="6" t="str">
        <f t="shared" si="631"/>
        <v>module=krecall</v>
      </c>
    </row>
    <row r="12191" spans="1:6" ht="30" customHeight="1">
      <c r="A12191" s="3" t="s">
        <v>2</v>
      </c>
      <c r="B12191" s="3" t="s">
        <v>27167</v>
      </c>
      <c r="C12191" s="3" t="s">
        <v>32971</v>
      </c>
      <c r="D12191" s="12" t="s">
        <v>38799</v>
      </c>
      <c r="E12191" s="6" t="str">
        <f t="shared" si="630"/>
        <v>module=jrecall</v>
      </c>
      <c r="F12191" s="6" t="str">
        <f t="shared" si="631"/>
        <v>module=krecall</v>
      </c>
    </row>
    <row r="12192" spans="1:6" ht="30" customHeight="1">
      <c r="A12192" s="3" t="s">
        <v>2</v>
      </c>
      <c r="B12192" s="3" t="s">
        <v>27168</v>
      </c>
      <c r="C12192" s="3" t="s">
        <v>32972</v>
      </c>
      <c r="D12192" s="12" t="s">
        <v>38800</v>
      </c>
      <c r="E12192" s="6" t="str">
        <f t="shared" si="630"/>
        <v>module=jrecall</v>
      </c>
      <c r="F12192" s="6" t="str">
        <f t="shared" si="631"/>
        <v>module=krecall</v>
      </c>
    </row>
    <row r="12193" spans="1:6" ht="30" customHeight="1">
      <c r="A12193" s="3" t="s">
        <v>2</v>
      </c>
      <c r="B12193" s="3" t="s">
        <v>27169</v>
      </c>
      <c r="C12193" s="3" t="s">
        <v>32973</v>
      </c>
      <c r="D12193" s="12" t="s">
        <v>38801</v>
      </c>
      <c r="E12193" s="6" t="str">
        <f t="shared" si="630"/>
        <v>module=jrecall</v>
      </c>
      <c r="F12193" s="6" t="str">
        <f t="shared" si="631"/>
        <v>module=krecall</v>
      </c>
    </row>
    <row r="12194" spans="1:6" ht="30" customHeight="1">
      <c r="A12194" s="3" t="s">
        <v>2</v>
      </c>
      <c r="B12194" s="3" t="s">
        <v>27170</v>
      </c>
      <c r="C12194" s="3" t="s">
        <v>32974</v>
      </c>
      <c r="D12194" s="12" t="s">
        <v>38802</v>
      </c>
      <c r="E12194" s="6" t="str">
        <f t="shared" si="630"/>
        <v>module=jrecall</v>
      </c>
      <c r="F12194" s="6" t="str">
        <f t="shared" si="631"/>
        <v>module=krecall</v>
      </c>
    </row>
    <row r="12195" spans="1:6" ht="30" customHeight="1">
      <c r="A12195" s="3" t="s">
        <v>2</v>
      </c>
      <c r="B12195" s="3" t="s">
        <v>27171</v>
      </c>
      <c r="C12195" s="3" t="s">
        <v>32975</v>
      </c>
      <c r="D12195" s="12" t="s">
        <v>38803</v>
      </c>
      <c r="E12195" s="6" t="str">
        <f t="shared" si="630"/>
        <v>module=jrecall</v>
      </c>
      <c r="F12195" s="6" t="str">
        <f t="shared" si="631"/>
        <v>module=krecall</v>
      </c>
    </row>
    <row r="12196" spans="1:6" ht="30" customHeight="1">
      <c r="A12196" s="3" t="s">
        <v>2</v>
      </c>
      <c r="B12196" s="3" t="s">
        <v>27172</v>
      </c>
      <c r="C12196" s="3" t="s">
        <v>32976</v>
      </c>
      <c r="D12196" s="12" t="s">
        <v>38804</v>
      </c>
      <c r="E12196" s="6" t="str">
        <f t="shared" si="630"/>
        <v>module=jrecall</v>
      </c>
      <c r="F12196" s="6" t="str">
        <f t="shared" si="631"/>
        <v>module=krecall</v>
      </c>
    </row>
    <row r="12197" spans="1:6" ht="30" customHeight="1">
      <c r="A12197" s="3" t="s">
        <v>2</v>
      </c>
      <c r="B12197" s="3" t="s">
        <v>27173</v>
      </c>
      <c r="C12197" s="3" t="s">
        <v>32977</v>
      </c>
      <c r="D12197" s="12" t="s">
        <v>38805</v>
      </c>
      <c r="E12197" s="6" t="str">
        <f t="shared" si="630"/>
        <v>module=jrecall</v>
      </c>
      <c r="F12197" s="6" t="str">
        <f t="shared" si="631"/>
        <v>module=krecall</v>
      </c>
    </row>
    <row r="12198" spans="1:6" ht="30" customHeight="1">
      <c r="A12198" s="3" t="s">
        <v>2</v>
      </c>
      <c r="B12198" s="3" t="s">
        <v>27174</v>
      </c>
      <c r="C12198" s="3" t="s">
        <v>32978</v>
      </c>
      <c r="D12198" s="12" t="s">
        <v>38806</v>
      </c>
      <c r="E12198" s="6" t="str">
        <f t="shared" si="630"/>
        <v>module=jrecall</v>
      </c>
      <c r="F12198" s="6" t="str">
        <f t="shared" si="631"/>
        <v>module=krecall</v>
      </c>
    </row>
    <row r="12199" spans="1:6" ht="30" customHeight="1">
      <c r="A12199" s="3" t="s">
        <v>2</v>
      </c>
      <c r="B12199" s="3" t="s">
        <v>27175</v>
      </c>
      <c r="C12199" s="3" t="s">
        <v>32979</v>
      </c>
      <c r="D12199" s="12" t="s">
        <v>38807</v>
      </c>
      <c r="E12199" s="6" t="str">
        <f t="shared" si="630"/>
        <v>module=jrecall</v>
      </c>
      <c r="F12199" s="6" t="str">
        <f t="shared" si="631"/>
        <v>module=krecall</v>
      </c>
    </row>
    <row r="12200" spans="1:6" ht="30" customHeight="1">
      <c r="A12200" s="3" t="s">
        <v>2</v>
      </c>
      <c r="B12200" s="3" t="s">
        <v>27176</v>
      </c>
      <c r="C12200" s="3" t="s">
        <v>32980</v>
      </c>
      <c r="D12200" s="12" t="s">
        <v>38808</v>
      </c>
      <c r="E12200" s="6" t="str">
        <f t="shared" ref="E12200:E12230" si="632">HYPERLINK("http://www.ssc.wisc.edu/wlsresearch/documentation/waves/?wave=capigrad&amp;module=jrecall","module=jrecall")</f>
        <v>module=jrecall</v>
      </c>
      <c r="F12200" s="6" t="str">
        <f t="shared" ref="F12200:F12230" si="633">HYPERLINK("http://www.ssc.wisc.edu/wlsresearch/documentation/waves/?wave=capisib&amp;module=krecall","module=krecall")</f>
        <v>module=krecall</v>
      </c>
    </row>
    <row r="12201" spans="1:6" ht="30" customHeight="1">
      <c r="A12201" s="3" t="s">
        <v>2</v>
      </c>
      <c r="B12201" s="3" t="s">
        <v>27177</v>
      </c>
      <c r="C12201" s="3" t="s">
        <v>32981</v>
      </c>
      <c r="D12201" s="12" t="s">
        <v>38809</v>
      </c>
      <c r="E12201" s="6" t="str">
        <f t="shared" si="632"/>
        <v>module=jrecall</v>
      </c>
      <c r="F12201" s="6" t="str">
        <f t="shared" si="633"/>
        <v>module=krecall</v>
      </c>
    </row>
    <row r="12202" spans="1:6" ht="30" customHeight="1">
      <c r="A12202" s="3" t="s">
        <v>2</v>
      </c>
      <c r="B12202" s="3" t="s">
        <v>27178</v>
      </c>
      <c r="C12202" s="3" t="s">
        <v>32982</v>
      </c>
      <c r="D12202" s="12" t="s">
        <v>38810</v>
      </c>
      <c r="E12202" s="6" t="str">
        <f t="shared" si="632"/>
        <v>module=jrecall</v>
      </c>
      <c r="F12202" s="6" t="str">
        <f t="shared" si="633"/>
        <v>module=krecall</v>
      </c>
    </row>
    <row r="12203" spans="1:6" ht="30" customHeight="1">
      <c r="A12203" s="3" t="s">
        <v>2</v>
      </c>
      <c r="B12203" s="3" t="s">
        <v>27179</v>
      </c>
      <c r="C12203" s="3" t="s">
        <v>32983</v>
      </c>
      <c r="D12203" s="12" t="s">
        <v>38811</v>
      </c>
      <c r="E12203" s="6" t="str">
        <f t="shared" si="632"/>
        <v>module=jrecall</v>
      </c>
      <c r="F12203" s="6" t="str">
        <f t="shared" si="633"/>
        <v>module=krecall</v>
      </c>
    </row>
    <row r="12204" spans="1:6" ht="30" customHeight="1">
      <c r="A12204" s="3" t="s">
        <v>2</v>
      </c>
      <c r="B12204" s="3" t="s">
        <v>27180</v>
      </c>
      <c r="C12204" s="3" t="s">
        <v>32984</v>
      </c>
      <c r="D12204" s="12" t="s">
        <v>38812</v>
      </c>
      <c r="E12204" s="6" t="str">
        <f t="shared" si="632"/>
        <v>module=jrecall</v>
      </c>
      <c r="F12204" s="6" t="str">
        <f t="shared" si="633"/>
        <v>module=krecall</v>
      </c>
    </row>
    <row r="12205" spans="1:6" ht="30" customHeight="1">
      <c r="A12205" s="3" t="s">
        <v>2</v>
      </c>
      <c r="B12205" s="3" t="s">
        <v>27181</v>
      </c>
      <c r="C12205" s="3" t="s">
        <v>32985</v>
      </c>
      <c r="D12205" s="12" t="s">
        <v>38813</v>
      </c>
      <c r="E12205" s="6" t="str">
        <f t="shared" si="632"/>
        <v>module=jrecall</v>
      </c>
      <c r="F12205" s="6" t="str">
        <f t="shared" si="633"/>
        <v>module=krecall</v>
      </c>
    </row>
    <row r="12206" spans="1:6" ht="30" customHeight="1">
      <c r="A12206" s="3" t="s">
        <v>2</v>
      </c>
      <c r="B12206" s="3" t="s">
        <v>27182</v>
      </c>
      <c r="C12206" s="3" t="s">
        <v>32986</v>
      </c>
      <c r="D12206" s="12" t="s">
        <v>38814</v>
      </c>
      <c r="E12206" s="6" t="str">
        <f t="shared" si="632"/>
        <v>module=jrecall</v>
      </c>
      <c r="F12206" s="6" t="str">
        <f t="shared" si="633"/>
        <v>module=krecall</v>
      </c>
    </row>
    <row r="12207" spans="1:6" ht="30" customHeight="1">
      <c r="A12207" s="3" t="s">
        <v>2</v>
      </c>
      <c r="B12207" s="3" t="s">
        <v>27183</v>
      </c>
      <c r="C12207" s="3" t="s">
        <v>32987</v>
      </c>
      <c r="D12207" s="12" t="s">
        <v>38815</v>
      </c>
      <c r="E12207" s="6" t="str">
        <f t="shared" si="632"/>
        <v>module=jrecall</v>
      </c>
      <c r="F12207" s="6" t="str">
        <f t="shared" si="633"/>
        <v>module=krecall</v>
      </c>
    </row>
    <row r="12208" spans="1:6" ht="30" customHeight="1">
      <c r="A12208" s="3" t="s">
        <v>2</v>
      </c>
      <c r="B12208" s="3" t="s">
        <v>27184</v>
      </c>
      <c r="C12208" s="3" t="s">
        <v>32988</v>
      </c>
      <c r="D12208" s="12" t="s">
        <v>38816</v>
      </c>
      <c r="E12208" s="6" t="str">
        <f t="shared" si="632"/>
        <v>module=jrecall</v>
      </c>
      <c r="F12208" s="6" t="str">
        <f t="shared" si="633"/>
        <v>module=krecall</v>
      </c>
    </row>
    <row r="12209" spans="1:6" ht="30" customHeight="1">
      <c r="A12209" s="3" t="s">
        <v>2</v>
      </c>
      <c r="B12209" s="3" t="s">
        <v>27185</v>
      </c>
      <c r="C12209" s="3" t="s">
        <v>32989</v>
      </c>
      <c r="D12209" s="12" t="s">
        <v>38817</v>
      </c>
      <c r="E12209" s="6" t="str">
        <f t="shared" si="632"/>
        <v>module=jrecall</v>
      </c>
      <c r="F12209" s="6" t="str">
        <f t="shared" si="633"/>
        <v>module=krecall</v>
      </c>
    </row>
    <row r="12210" spans="1:6" ht="30" customHeight="1">
      <c r="A12210" s="3" t="s">
        <v>2</v>
      </c>
      <c r="B12210" s="3" t="s">
        <v>27186</v>
      </c>
      <c r="C12210" s="3" t="s">
        <v>32990</v>
      </c>
      <c r="D12210" s="12" t="s">
        <v>38818</v>
      </c>
      <c r="E12210" s="6" t="str">
        <f t="shared" si="632"/>
        <v>module=jrecall</v>
      </c>
      <c r="F12210" s="6" t="str">
        <f t="shared" si="633"/>
        <v>module=krecall</v>
      </c>
    </row>
    <row r="12211" spans="1:6" ht="30" customHeight="1">
      <c r="A12211" s="3" t="s">
        <v>2</v>
      </c>
      <c r="B12211" s="3" t="s">
        <v>27187</v>
      </c>
      <c r="C12211" s="3" t="s">
        <v>32991</v>
      </c>
      <c r="D12211" s="12" t="s">
        <v>38819</v>
      </c>
      <c r="E12211" s="6" t="str">
        <f t="shared" si="632"/>
        <v>module=jrecall</v>
      </c>
      <c r="F12211" s="6" t="str">
        <f t="shared" si="633"/>
        <v>module=krecall</v>
      </c>
    </row>
    <row r="12212" spans="1:6" ht="30" customHeight="1">
      <c r="A12212" s="3" t="s">
        <v>2</v>
      </c>
      <c r="B12212" s="3" t="s">
        <v>27188</v>
      </c>
      <c r="C12212" s="3" t="s">
        <v>32992</v>
      </c>
      <c r="D12212" s="12" t="s">
        <v>38820</v>
      </c>
      <c r="E12212" s="6" t="str">
        <f t="shared" si="632"/>
        <v>module=jrecall</v>
      </c>
      <c r="F12212" s="6" t="str">
        <f t="shared" si="633"/>
        <v>module=krecall</v>
      </c>
    </row>
    <row r="12213" spans="1:6" ht="30" customHeight="1">
      <c r="A12213" s="3" t="s">
        <v>2</v>
      </c>
      <c r="B12213" s="3" t="s">
        <v>27189</v>
      </c>
      <c r="C12213" s="3" t="s">
        <v>32993</v>
      </c>
      <c r="D12213" s="12" t="s">
        <v>38821</v>
      </c>
      <c r="E12213" s="6" t="str">
        <f t="shared" si="632"/>
        <v>module=jrecall</v>
      </c>
      <c r="F12213" s="6" t="str">
        <f t="shared" si="633"/>
        <v>module=krecall</v>
      </c>
    </row>
    <row r="12214" spans="1:6" ht="30" customHeight="1">
      <c r="A12214" s="3" t="s">
        <v>2</v>
      </c>
      <c r="B12214" s="3" t="s">
        <v>27190</v>
      </c>
      <c r="C12214" s="3" t="s">
        <v>32994</v>
      </c>
      <c r="D12214" s="12" t="s">
        <v>38822</v>
      </c>
      <c r="E12214" s="6" t="str">
        <f t="shared" si="632"/>
        <v>module=jrecall</v>
      </c>
      <c r="F12214" s="6" t="str">
        <f t="shared" si="633"/>
        <v>module=krecall</v>
      </c>
    </row>
    <row r="12215" spans="1:6" ht="30" customHeight="1">
      <c r="A12215" s="3" t="s">
        <v>2</v>
      </c>
      <c r="B12215" s="3" t="s">
        <v>27191</v>
      </c>
      <c r="C12215" s="3" t="s">
        <v>32995</v>
      </c>
      <c r="D12215" s="12" t="s">
        <v>38823</v>
      </c>
      <c r="E12215" s="6" t="str">
        <f t="shared" si="632"/>
        <v>module=jrecall</v>
      </c>
      <c r="F12215" s="6" t="str">
        <f t="shared" si="633"/>
        <v>module=krecall</v>
      </c>
    </row>
    <row r="12216" spans="1:6" ht="30" customHeight="1">
      <c r="A12216" s="3" t="s">
        <v>2</v>
      </c>
      <c r="B12216" s="3" t="s">
        <v>27192</v>
      </c>
      <c r="C12216" s="3" t="s">
        <v>32996</v>
      </c>
      <c r="D12216" s="12" t="s">
        <v>38824</v>
      </c>
      <c r="E12216" s="6" t="str">
        <f t="shared" si="632"/>
        <v>module=jrecall</v>
      </c>
      <c r="F12216" s="6" t="str">
        <f t="shared" si="633"/>
        <v>module=krecall</v>
      </c>
    </row>
    <row r="12217" spans="1:6" ht="30" customHeight="1">
      <c r="A12217" s="3" t="s">
        <v>2</v>
      </c>
      <c r="B12217" s="3" t="s">
        <v>27193</v>
      </c>
      <c r="C12217" s="3" t="s">
        <v>32997</v>
      </c>
      <c r="D12217" s="12" t="s">
        <v>38825</v>
      </c>
      <c r="E12217" s="6" t="str">
        <f t="shared" si="632"/>
        <v>module=jrecall</v>
      </c>
      <c r="F12217" s="6" t="str">
        <f t="shared" si="633"/>
        <v>module=krecall</v>
      </c>
    </row>
    <row r="12218" spans="1:6" ht="30" customHeight="1">
      <c r="A12218" s="3" t="s">
        <v>2</v>
      </c>
      <c r="B12218" s="3" t="s">
        <v>27194</v>
      </c>
      <c r="C12218" s="3" t="s">
        <v>32998</v>
      </c>
      <c r="D12218" s="12" t="s">
        <v>38826</v>
      </c>
      <c r="E12218" s="6" t="str">
        <f t="shared" si="632"/>
        <v>module=jrecall</v>
      </c>
      <c r="F12218" s="6" t="str">
        <f t="shared" si="633"/>
        <v>module=krecall</v>
      </c>
    </row>
    <row r="12219" spans="1:6" ht="30" customHeight="1">
      <c r="A12219" s="3" t="s">
        <v>2</v>
      </c>
      <c r="B12219" s="3" t="s">
        <v>27195</v>
      </c>
      <c r="C12219" s="3" t="s">
        <v>32999</v>
      </c>
      <c r="D12219" s="12" t="s">
        <v>38827</v>
      </c>
      <c r="E12219" s="6" t="str">
        <f t="shared" si="632"/>
        <v>module=jrecall</v>
      </c>
      <c r="F12219" s="6" t="str">
        <f t="shared" si="633"/>
        <v>module=krecall</v>
      </c>
    </row>
    <row r="12220" spans="1:6" ht="30" customHeight="1">
      <c r="A12220" s="3" t="s">
        <v>2</v>
      </c>
      <c r="B12220" s="3" t="s">
        <v>27196</v>
      </c>
      <c r="C12220" s="3" t="s">
        <v>33000</v>
      </c>
      <c r="D12220" s="12" t="s">
        <v>38828</v>
      </c>
      <c r="E12220" s="6" t="str">
        <f t="shared" si="632"/>
        <v>module=jrecall</v>
      </c>
      <c r="F12220" s="6" t="str">
        <f t="shared" si="633"/>
        <v>module=krecall</v>
      </c>
    </row>
    <row r="12221" spans="1:6" ht="30" customHeight="1">
      <c r="A12221" s="3" t="s">
        <v>2</v>
      </c>
      <c r="B12221" s="3" t="s">
        <v>27197</v>
      </c>
      <c r="C12221" s="3" t="s">
        <v>33001</v>
      </c>
      <c r="D12221" s="12" t="s">
        <v>38829</v>
      </c>
      <c r="E12221" s="6" t="str">
        <f t="shared" si="632"/>
        <v>module=jrecall</v>
      </c>
      <c r="F12221" s="6" t="str">
        <f t="shared" si="633"/>
        <v>module=krecall</v>
      </c>
    </row>
    <row r="12222" spans="1:6" ht="30" customHeight="1">
      <c r="A12222" s="3" t="s">
        <v>2</v>
      </c>
      <c r="B12222" s="3" t="s">
        <v>27198</v>
      </c>
      <c r="C12222" s="3" t="s">
        <v>33002</v>
      </c>
      <c r="D12222" s="12" t="s">
        <v>38830</v>
      </c>
      <c r="E12222" s="6" t="str">
        <f t="shared" si="632"/>
        <v>module=jrecall</v>
      </c>
      <c r="F12222" s="6" t="str">
        <f t="shared" si="633"/>
        <v>module=krecall</v>
      </c>
    </row>
    <row r="12223" spans="1:6" ht="30" customHeight="1">
      <c r="A12223" s="3" t="s">
        <v>2</v>
      </c>
      <c r="B12223" s="3" t="s">
        <v>27199</v>
      </c>
      <c r="C12223" s="3" t="s">
        <v>33003</v>
      </c>
      <c r="D12223" s="12" t="s">
        <v>38831</v>
      </c>
      <c r="E12223" s="6" t="str">
        <f t="shared" si="632"/>
        <v>module=jrecall</v>
      </c>
      <c r="F12223" s="6" t="str">
        <f t="shared" si="633"/>
        <v>module=krecall</v>
      </c>
    </row>
    <row r="12224" spans="1:6" ht="30" customHeight="1">
      <c r="A12224" s="3" t="s">
        <v>2</v>
      </c>
      <c r="B12224" s="3" t="s">
        <v>27200</v>
      </c>
      <c r="C12224" s="3" t="s">
        <v>33004</v>
      </c>
      <c r="D12224" s="12" t="s">
        <v>38832</v>
      </c>
      <c r="E12224" s="6" t="str">
        <f t="shared" si="632"/>
        <v>module=jrecall</v>
      </c>
      <c r="F12224" s="6" t="str">
        <f t="shared" si="633"/>
        <v>module=krecall</v>
      </c>
    </row>
    <row r="12225" spans="1:6" ht="30" customHeight="1">
      <c r="A12225" s="3" t="s">
        <v>2</v>
      </c>
      <c r="B12225" s="3" t="s">
        <v>27201</v>
      </c>
      <c r="C12225" s="3" t="s">
        <v>33005</v>
      </c>
      <c r="D12225" s="12" t="s">
        <v>38833</v>
      </c>
      <c r="E12225" s="6" t="str">
        <f t="shared" si="632"/>
        <v>module=jrecall</v>
      </c>
      <c r="F12225" s="6" t="str">
        <f t="shared" si="633"/>
        <v>module=krecall</v>
      </c>
    </row>
    <row r="12226" spans="1:6" ht="30" customHeight="1">
      <c r="A12226" s="3" t="s">
        <v>2</v>
      </c>
      <c r="B12226" s="3" t="s">
        <v>27202</v>
      </c>
      <c r="C12226" s="3" t="s">
        <v>33006</v>
      </c>
      <c r="D12226" s="12" t="s">
        <v>38834</v>
      </c>
      <c r="E12226" s="6" t="str">
        <f t="shared" si="632"/>
        <v>module=jrecall</v>
      </c>
      <c r="F12226" s="6" t="str">
        <f t="shared" si="633"/>
        <v>module=krecall</v>
      </c>
    </row>
    <row r="12227" spans="1:6" ht="30" customHeight="1">
      <c r="A12227" s="3" t="s">
        <v>2</v>
      </c>
      <c r="B12227" s="3" t="s">
        <v>27203</v>
      </c>
      <c r="C12227" s="3" t="s">
        <v>33007</v>
      </c>
      <c r="D12227" s="12" t="s">
        <v>38835</v>
      </c>
      <c r="E12227" s="6" t="str">
        <f t="shared" si="632"/>
        <v>module=jrecall</v>
      </c>
      <c r="F12227" s="6" t="str">
        <f t="shared" si="633"/>
        <v>module=krecall</v>
      </c>
    </row>
    <row r="12228" spans="1:6" ht="30" customHeight="1">
      <c r="A12228" s="3" t="s">
        <v>2</v>
      </c>
      <c r="B12228" s="3" t="s">
        <v>27204</v>
      </c>
      <c r="C12228" s="3" t="s">
        <v>33008</v>
      </c>
      <c r="D12228" s="12" t="s">
        <v>38836</v>
      </c>
      <c r="E12228" s="6" t="str">
        <f t="shared" si="632"/>
        <v>module=jrecall</v>
      </c>
      <c r="F12228" s="6" t="str">
        <f t="shared" si="633"/>
        <v>module=krecall</v>
      </c>
    </row>
    <row r="12229" spans="1:6" ht="30" customHeight="1">
      <c r="A12229" s="3" t="s">
        <v>2</v>
      </c>
      <c r="B12229" s="3" t="s">
        <v>27205</v>
      </c>
      <c r="C12229" s="3" t="s">
        <v>33009</v>
      </c>
      <c r="D12229" s="12" t="s">
        <v>38837</v>
      </c>
      <c r="E12229" s="6" t="str">
        <f t="shared" si="632"/>
        <v>module=jrecall</v>
      </c>
      <c r="F12229" s="6" t="str">
        <f t="shared" si="633"/>
        <v>module=krecall</v>
      </c>
    </row>
    <row r="12230" spans="1:6" ht="30" customHeight="1">
      <c r="A12230" s="3" t="s">
        <v>2</v>
      </c>
      <c r="B12230" s="3" t="s">
        <v>27206</v>
      </c>
      <c r="C12230" s="3" t="s">
        <v>33010</v>
      </c>
      <c r="D12230" s="12" t="s">
        <v>38838</v>
      </c>
      <c r="E12230" s="6" t="str">
        <f t="shared" si="632"/>
        <v>module=jrecall</v>
      </c>
      <c r="F12230" s="6" t="str">
        <f t="shared" si="633"/>
        <v>module=krecall</v>
      </c>
    </row>
    <row r="12231" spans="1:6" ht="30" customHeight="1">
      <c r="A12231" s="3" t="s">
        <v>2</v>
      </c>
      <c r="B12231" s="3" t="s">
        <v>27207</v>
      </c>
      <c r="C12231" s="3" t="s">
        <v>33011</v>
      </c>
      <c r="D12231" s="12" t="s">
        <v>38839</v>
      </c>
      <c r="E12231" s="6" t="str">
        <f t="shared" ref="E12231:E12247" si="634">HYPERLINK("http://www.ssc.wisc.edu/wlsresearch/documentation/waves/?wave=capigrad&amp;module=jvol","module=jvol")</f>
        <v>module=jvol</v>
      </c>
      <c r="F12231" s="6" t="str">
        <f t="shared" ref="F12231:F12247" si="635">HYPERLINK("http://www.ssc.wisc.edu/wlsresearch/documentation/waves/?wave=capisib&amp;module=kvol","module=kvol")</f>
        <v>module=kvol</v>
      </c>
    </row>
    <row r="12232" spans="1:6" ht="30" customHeight="1">
      <c r="A12232" s="3" t="s">
        <v>2</v>
      </c>
      <c r="B12232" s="3" t="s">
        <v>27208</v>
      </c>
      <c r="C12232" s="3" t="s">
        <v>33012</v>
      </c>
      <c r="D12232" s="12" t="s">
        <v>38840</v>
      </c>
      <c r="E12232" s="6" t="str">
        <f t="shared" si="634"/>
        <v>module=jvol</v>
      </c>
      <c r="F12232" s="6" t="str">
        <f t="shared" si="635"/>
        <v>module=kvol</v>
      </c>
    </row>
    <row r="12233" spans="1:6" ht="30" customHeight="1">
      <c r="A12233" s="3" t="s">
        <v>2</v>
      </c>
      <c r="B12233" s="3" t="s">
        <v>27209</v>
      </c>
      <c r="C12233" s="3" t="s">
        <v>33013</v>
      </c>
      <c r="D12233" s="12" t="s">
        <v>38841</v>
      </c>
      <c r="E12233" s="6" t="str">
        <f t="shared" si="634"/>
        <v>module=jvol</v>
      </c>
      <c r="F12233" s="6" t="str">
        <f t="shared" si="635"/>
        <v>module=kvol</v>
      </c>
    </row>
    <row r="12234" spans="1:6" ht="30" customHeight="1">
      <c r="A12234" s="3" t="s">
        <v>2</v>
      </c>
      <c r="B12234" s="3" t="s">
        <v>27210</v>
      </c>
      <c r="C12234" s="3" t="s">
        <v>33014</v>
      </c>
      <c r="D12234" s="12" t="s">
        <v>38842</v>
      </c>
      <c r="E12234" s="6" t="str">
        <f t="shared" si="634"/>
        <v>module=jvol</v>
      </c>
      <c r="F12234" s="6" t="str">
        <f t="shared" si="635"/>
        <v>module=kvol</v>
      </c>
    </row>
    <row r="12235" spans="1:6" ht="30" customHeight="1">
      <c r="A12235" s="3" t="s">
        <v>2</v>
      </c>
      <c r="B12235" s="3" t="s">
        <v>27211</v>
      </c>
      <c r="C12235" s="3" t="s">
        <v>33015</v>
      </c>
      <c r="D12235" s="12" t="s">
        <v>38843</v>
      </c>
      <c r="E12235" s="6" t="str">
        <f t="shared" si="634"/>
        <v>module=jvol</v>
      </c>
      <c r="F12235" s="6" t="str">
        <f t="shared" si="635"/>
        <v>module=kvol</v>
      </c>
    </row>
    <row r="12236" spans="1:6" ht="30" customHeight="1">
      <c r="A12236" s="3" t="s">
        <v>2</v>
      </c>
      <c r="B12236" s="3" t="s">
        <v>27212</v>
      </c>
      <c r="C12236" s="3" t="s">
        <v>33016</v>
      </c>
      <c r="D12236" s="12" t="s">
        <v>38844</v>
      </c>
      <c r="E12236" s="6" t="str">
        <f t="shared" si="634"/>
        <v>module=jvol</v>
      </c>
      <c r="F12236" s="6" t="str">
        <f t="shared" si="635"/>
        <v>module=kvol</v>
      </c>
    </row>
    <row r="12237" spans="1:6" ht="30" customHeight="1">
      <c r="A12237" s="3" t="s">
        <v>2</v>
      </c>
      <c r="B12237" s="3" t="s">
        <v>27213</v>
      </c>
      <c r="C12237" s="3" t="s">
        <v>33017</v>
      </c>
      <c r="D12237" s="12" t="s">
        <v>38845</v>
      </c>
      <c r="E12237" s="6" t="str">
        <f t="shared" si="634"/>
        <v>module=jvol</v>
      </c>
      <c r="F12237" s="6" t="str">
        <f t="shared" si="635"/>
        <v>module=kvol</v>
      </c>
    </row>
    <row r="12238" spans="1:6" ht="30" customHeight="1">
      <c r="A12238" s="3" t="s">
        <v>2</v>
      </c>
      <c r="B12238" s="3" t="s">
        <v>27214</v>
      </c>
      <c r="C12238" s="3" t="s">
        <v>33018</v>
      </c>
      <c r="D12238" s="12" t="s">
        <v>38846</v>
      </c>
      <c r="E12238" s="6" t="str">
        <f t="shared" si="634"/>
        <v>module=jvol</v>
      </c>
      <c r="F12238" s="6" t="str">
        <f t="shared" si="635"/>
        <v>module=kvol</v>
      </c>
    </row>
    <row r="12239" spans="1:6" ht="30" customHeight="1">
      <c r="A12239" s="3" t="s">
        <v>2</v>
      </c>
      <c r="B12239" s="3" t="s">
        <v>27215</v>
      </c>
      <c r="C12239" s="3" t="s">
        <v>33019</v>
      </c>
      <c r="D12239" s="12" t="s">
        <v>38847</v>
      </c>
      <c r="E12239" s="6" t="str">
        <f t="shared" si="634"/>
        <v>module=jvol</v>
      </c>
      <c r="F12239" s="6" t="str">
        <f t="shared" si="635"/>
        <v>module=kvol</v>
      </c>
    </row>
    <row r="12240" spans="1:6" ht="30" customHeight="1">
      <c r="A12240" s="3" t="s">
        <v>2</v>
      </c>
      <c r="B12240" s="3" t="s">
        <v>27216</v>
      </c>
      <c r="C12240" s="3" t="s">
        <v>33020</v>
      </c>
      <c r="D12240" s="12" t="s">
        <v>38848</v>
      </c>
      <c r="E12240" s="6" t="str">
        <f t="shared" si="634"/>
        <v>module=jvol</v>
      </c>
      <c r="F12240" s="6" t="str">
        <f t="shared" si="635"/>
        <v>module=kvol</v>
      </c>
    </row>
    <row r="12241" spans="1:6" ht="30" customHeight="1">
      <c r="A12241" s="3" t="s">
        <v>2</v>
      </c>
      <c r="B12241" s="3" t="s">
        <v>27217</v>
      </c>
      <c r="C12241" s="3" t="s">
        <v>33021</v>
      </c>
      <c r="D12241" s="12" t="s">
        <v>38849</v>
      </c>
      <c r="E12241" s="6" t="str">
        <f t="shared" si="634"/>
        <v>module=jvol</v>
      </c>
      <c r="F12241" s="6" t="str">
        <f t="shared" si="635"/>
        <v>module=kvol</v>
      </c>
    </row>
    <row r="12242" spans="1:6" ht="30" customHeight="1">
      <c r="A12242" s="3" t="s">
        <v>2</v>
      </c>
      <c r="B12242" s="3" t="s">
        <v>27218</v>
      </c>
      <c r="C12242" s="3" t="s">
        <v>33022</v>
      </c>
      <c r="D12242" s="12" t="s">
        <v>38850</v>
      </c>
      <c r="E12242" s="6" t="str">
        <f t="shared" si="634"/>
        <v>module=jvol</v>
      </c>
      <c r="F12242" s="6" t="str">
        <f t="shared" si="635"/>
        <v>module=kvol</v>
      </c>
    </row>
    <row r="12243" spans="1:6" ht="30" customHeight="1">
      <c r="A12243" s="3" t="s">
        <v>2</v>
      </c>
      <c r="B12243" s="3" t="s">
        <v>27219</v>
      </c>
      <c r="C12243" s="3" t="s">
        <v>33023</v>
      </c>
      <c r="D12243" s="12" t="s">
        <v>38851</v>
      </c>
      <c r="E12243" s="6" t="str">
        <f t="shared" si="634"/>
        <v>module=jvol</v>
      </c>
      <c r="F12243" s="6" t="str">
        <f t="shared" si="635"/>
        <v>module=kvol</v>
      </c>
    </row>
    <row r="12244" spans="1:6" ht="30" customHeight="1">
      <c r="A12244" s="3" t="s">
        <v>2</v>
      </c>
      <c r="B12244" s="3" t="s">
        <v>27220</v>
      </c>
      <c r="C12244" s="3" t="s">
        <v>33024</v>
      </c>
      <c r="D12244" s="12" t="s">
        <v>38852</v>
      </c>
      <c r="E12244" s="6" t="str">
        <f t="shared" si="634"/>
        <v>module=jvol</v>
      </c>
      <c r="F12244" s="6" t="str">
        <f t="shared" si="635"/>
        <v>module=kvol</v>
      </c>
    </row>
    <row r="12245" spans="1:6" ht="30" customHeight="1">
      <c r="A12245" s="3" t="s">
        <v>2</v>
      </c>
      <c r="B12245" s="3" t="s">
        <v>27221</v>
      </c>
      <c r="C12245" s="3" t="s">
        <v>33025</v>
      </c>
      <c r="D12245" s="12" t="s">
        <v>38853</v>
      </c>
      <c r="E12245" s="6" t="str">
        <f t="shared" si="634"/>
        <v>module=jvol</v>
      </c>
      <c r="F12245" s="6" t="str">
        <f t="shared" si="635"/>
        <v>module=kvol</v>
      </c>
    </row>
    <row r="12246" spans="1:6" ht="30" customHeight="1">
      <c r="A12246" s="3" t="s">
        <v>2</v>
      </c>
      <c r="B12246" s="3" t="s">
        <v>27222</v>
      </c>
      <c r="C12246" s="3" t="s">
        <v>33026</v>
      </c>
      <c r="D12246" s="12" t="s">
        <v>38854</v>
      </c>
      <c r="E12246" s="6" t="str">
        <f t="shared" si="634"/>
        <v>module=jvol</v>
      </c>
      <c r="F12246" s="6" t="str">
        <f t="shared" si="635"/>
        <v>module=kvol</v>
      </c>
    </row>
    <row r="12247" spans="1:6" ht="30" customHeight="1">
      <c r="A12247" s="3" t="s">
        <v>2</v>
      </c>
      <c r="B12247" s="3" t="s">
        <v>27223</v>
      </c>
      <c r="C12247" s="3" t="s">
        <v>33027</v>
      </c>
      <c r="D12247" s="12" t="s">
        <v>38855</v>
      </c>
      <c r="E12247" s="6" t="str">
        <f t="shared" si="634"/>
        <v>module=jvol</v>
      </c>
      <c r="F12247" s="6" t="str">
        <f t="shared" si="635"/>
        <v>module=kvol</v>
      </c>
    </row>
    <row r="12248" spans="1:6" ht="30" customHeight="1">
      <c r="A12248" s="3" t="s">
        <v>2</v>
      </c>
      <c r="B12248" s="3" t="s">
        <v>27224</v>
      </c>
      <c r="C12248" s="3" t="s">
        <v>33028</v>
      </c>
      <c r="D12248" s="12" t="s">
        <v>38856</v>
      </c>
      <c r="E12248" s="6" t="str">
        <f t="shared" ref="E12248:E12279" si="636">HYPERLINK("http://www.ssc.wisc.edu/wlsresearch/documentation/waves/?wave=capigrad&amp;module=jcare","module=jcare")</f>
        <v>module=jcare</v>
      </c>
      <c r="F12248" s="6" t="str">
        <f t="shared" ref="F12248:F12279" si="637">HYPERLINK("http://www.ssc.wisc.edu/wlsresearch/documentation/waves/?wave=capisib&amp;module=kcare","module=kcare")</f>
        <v>module=kcare</v>
      </c>
    </row>
    <row r="12249" spans="1:6" ht="30" customHeight="1">
      <c r="A12249" s="3" t="s">
        <v>2</v>
      </c>
      <c r="B12249" s="3" t="s">
        <v>27225</v>
      </c>
      <c r="C12249" s="3" t="s">
        <v>33029</v>
      </c>
      <c r="D12249" s="12" t="s">
        <v>38857</v>
      </c>
      <c r="E12249" s="6" t="str">
        <f t="shared" si="636"/>
        <v>module=jcare</v>
      </c>
      <c r="F12249" s="6" t="str">
        <f t="shared" si="637"/>
        <v>module=kcare</v>
      </c>
    </row>
    <row r="12250" spans="1:6" ht="30" customHeight="1">
      <c r="A12250" s="3" t="s">
        <v>2</v>
      </c>
      <c r="B12250" s="3" t="s">
        <v>27226</v>
      </c>
      <c r="C12250" s="3" t="s">
        <v>33030</v>
      </c>
      <c r="D12250" s="12" t="s">
        <v>38858</v>
      </c>
      <c r="E12250" s="6" t="str">
        <f t="shared" si="636"/>
        <v>module=jcare</v>
      </c>
      <c r="F12250" s="6" t="str">
        <f t="shared" si="637"/>
        <v>module=kcare</v>
      </c>
    </row>
    <row r="12251" spans="1:6" ht="30" customHeight="1">
      <c r="A12251" s="3" t="s">
        <v>2</v>
      </c>
      <c r="B12251" s="3" t="s">
        <v>27227</v>
      </c>
      <c r="C12251" s="3" t="s">
        <v>33031</v>
      </c>
      <c r="D12251" s="12" t="s">
        <v>38859</v>
      </c>
      <c r="E12251" s="6" t="str">
        <f t="shared" si="636"/>
        <v>module=jcare</v>
      </c>
      <c r="F12251" s="6" t="str">
        <f t="shared" si="637"/>
        <v>module=kcare</v>
      </c>
    </row>
    <row r="12252" spans="1:6" ht="30" customHeight="1">
      <c r="A12252" s="3" t="s">
        <v>2</v>
      </c>
      <c r="B12252" s="3" t="s">
        <v>27228</v>
      </c>
      <c r="C12252" s="3" t="s">
        <v>33032</v>
      </c>
      <c r="D12252" s="12" t="s">
        <v>38860</v>
      </c>
      <c r="E12252" s="6" t="str">
        <f t="shared" si="636"/>
        <v>module=jcare</v>
      </c>
      <c r="F12252" s="6" t="str">
        <f t="shared" si="637"/>
        <v>module=kcare</v>
      </c>
    </row>
    <row r="12253" spans="1:6" ht="30" customHeight="1">
      <c r="A12253" s="3" t="s">
        <v>2</v>
      </c>
      <c r="B12253" s="3" t="s">
        <v>27229</v>
      </c>
      <c r="C12253" s="3" t="s">
        <v>33033</v>
      </c>
      <c r="D12253" s="12" t="s">
        <v>38861</v>
      </c>
      <c r="E12253" s="6" t="str">
        <f t="shared" si="636"/>
        <v>module=jcare</v>
      </c>
      <c r="F12253" s="6" t="str">
        <f t="shared" si="637"/>
        <v>module=kcare</v>
      </c>
    </row>
    <row r="12254" spans="1:6" ht="30" customHeight="1">
      <c r="A12254" s="3" t="s">
        <v>2</v>
      </c>
      <c r="B12254" s="3" t="s">
        <v>27230</v>
      </c>
      <c r="C12254" s="3" t="s">
        <v>33034</v>
      </c>
      <c r="D12254" s="12" t="s">
        <v>38862</v>
      </c>
      <c r="E12254" s="6" t="str">
        <f t="shared" si="636"/>
        <v>module=jcare</v>
      </c>
      <c r="F12254" s="6" t="str">
        <f t="shared" si="637"/>
        <v>module=kcare</v>
      </c>
    </row>
    <row r="12255" spans="1:6" ht="30" customHeight="1">
      <c r="A12255" s="3" t="s">
        <v>2</v>
      </c>
      <c r="B12255" s="3" t="s">
        <v>27231</v>
      </c>
      <c r="C12255" s="3" t="s">
        <v>33035</v>
      </c>
      <c r="D12255" s="12" t="s">
        <v>38863</v>
      </c>
      <c r="E12255" s="6" t="str">
        <f t="shared" si="636"/>
        <v>module=jcare</v>
      </c>
      <c r="F12255" s="6" t="str">
        <f t="shared" si="637"/>
        <v>module=kcare</v>
      </c>
    </row>
    <row r="12256" spans="1:6" ht="30" customHeight="1">
      <c r="A12256" s="3" t="s">
        <v>2</v>
      </c>
      <c r="B12256" s="3" t="s">
        <v>27232</v>
      </c>
      <c r="C12256" s="3" t="s">
        <v>33036</v>
      </c>
      <c r="D12256" s="12" t="s">
        <v>38864</v>
      </c>
      <c r="E12256" s="6" t="str">
        <f t="shared" si="636"/>
        <v>module=jcare</v>
      </c>
      <c r="F12256" s="6" t="str">
        <f t="shared" si="637"/>
        <v>module=kcare</v>
      </c>
    </row>
    <row r="12257" spans="1:6" ht="30" customHeight="1">
      <c r="A12257" s="3" t="s">
        <v>2</v>
      </c>
      <c r="B12257" s="3" t="s">
        <v>27233</v>
      </c>
      <c r="C12257" s="3" t="s">
        <v>33037</v>
      </c>
      <c r="D12257" s="12" t="s">
        <v>38865</v>
      </c>
      <c r="E12257" s="6" t="str">
        <f t="shared" si="636"/>
        <v>module=jcare</v>
      </c>
      <c r="F12257" s="6" t="str">
        <f t="shared" si="637"/>
        <v>module=kcare</v>
      </c>
    </row>
    <row r="12258" spans="1:6" ht="30" customHeight="1">
      <c r="A12258" s="3" t="s">
        <v>2</v>
      </c>
      <c r="B12258" s="3" t="s">
        <v>27234</v>
      </c>
      <c r="C12258" s="3" t="s">
        <v>33038</v>
      </c>
      <c r="D12258" s="12" t="s">
        <v>38866</v>
      </c>
      <c r="E12258" s="6" t="str">
        <f t="shared" si="636"/>
        <v>module=jcare</v>
      </c>
      <c r="F12258" s="6" t="str">
        <f t="shared" si="637"/>
        <v>module=kcare</v>
      </c>
    </row>
    <row r="12259" spans="1:6" ht="30" customHeight="1">
      <c r="A12259" s="3" t="s">
        <v>2</v>
      </c>
      <c r="B12259" s="3" t="s">
        <v>27235</v>
      </c>
      <c r="C12259" s="3" t="s">
        <v>33039</v>
      </c>
      <c r="D12259" s="12" t="s">
        <v>38867</v>
      </c>
      <c r="E12259" s="6" t="str">
        <f t="shared" si="636"/>
        <v>module=jcare</v>
      </c>
      <c r="F12259" s="6" t="str">
        <f t="shared" si="637"/>
        <v>module=kcare</v>
      </c>
    </row>
    <row r="12260" spans="1:6" ht="30" customHeight="1">
      <c r="A12260" s="3" t="s">
        <v>2</v>
      </c>
      <c r="B12260" s="3" t="s">
        <v>27236</v>
      </c>
      <c r="C12260" s="3" t="s">
        <v>33040</v>
      </c>
      <c r="D12260" s="12" t="s">
        <v>38868</v>
      </c>
      <c r="E12260" s="6" t="str">
        <f t="shared" si="636"/>
        <v>module=jcare</v>
      </c>
      <c r="F12260" s="6" t="str">
        <f t="shared" si="637"/>
        <v>module=kcare</v>
      </c>
    </row>
    <row r="12261" spans="1:6" ht="30" customHeight="1">
      <c r="A12261" s="3" t="s">
        <v>2</v>
      </c>
      <c r="B12261" s="3" t="s">
        <v>27237</v>
      </c>
      <c r="C12261" s="3" t="s">
        <v>33041</v>
      </c>
      <c r="D12261" s="12" t="s">
        <v>38869</v>
      </c>
      <c r="E12261" s="6" t="str">
        <f t="shared" si="636"/>
        <v>module=jcare</v>
      </c>
      <c r="F12261" s="6" t="str">
        <f t="shared" si="637"/>
        <v>module=kcare</v>
      </c>
    </row>
    <row r="12262" spans="1:6" ht="30" customHeight="1">
      <c r="A12262" s="3" t="s">
        <v>2</v>
      </c>
      <c r="B12262" s="3" t="s">
        <v>27238</v>
      </c>
      <c r="C12262" s="3" t="s">
        <v>33042</v>
      </c>
      <c r="D12262" s="12" t="s">
        <v>38870</v>
      </c>
      <c r="E12262" s="6" t="str">
        <f t="shared" si="636"/>
        <v>module=jcare</v>
      </c>
      <c r="F12262" s="6" t="str">
        <f t="shared" si="637"/>
        <v>module=kcare</v>
      </c>
    </row>
    <row r="12263" spans="1:6" ht="30" customHeight="1">
      <c r="A12263" s="3" t="s">
        <v>2</v>
      </c>
      <c r="B12263" s="3" t="s">
        <v>27239</v>
      </c>
      <c r="C12263" s="3" t="s">
        <v>33043</v>
      </c>
      <c r="D12263" s="12" t="s">
        <v>38871</v>
      </c>
      <c r="E12263" s="6" t="str">
        <f t="shared" si="636"/>
        <v>module=jcare</v>
      </c>
      <c r="F12263" s="6" t="str">
        <f t="shared" si="637"/>
        <v>module=kcare</v>
      </c>
    </row>
    <row r="12264" spans="1:6" ht="30" customHeight="1">
      <c r="A12264" s="3" t="s">
        <v>2</v>
      </c>
      <c r="B12264" s="3" t="s">
        <v>27240</v>
      </c>
      <c r="C12264" s="3" t="s">
        <v>33044</v>
      </c>
      <c r="D12264" s="12" t="s">
        <v>38872</v>
      </c>
      <c r="E12264" s="6" t="str">
        <f t="shared" si="636"/>
        <v>module=jcare</v>
      </c>
      <c r="F12264" s="6" t="str">
        <f t="shared" si="637"/>
        <v>module=kcare</v>
      </c>
    </row>
    <row r="12265" spans="1:6" ht="30" customHeight="1">
      <c r="A12265" s="3" t="s">
        <v>2</v>
      </c>
      <c r="B12265" s="3" t="s">
        <v>27241</v>
      </c>
      <c r="C12265" s="3" t="s">
        <v>33045</v>
      </c>
      <c r="D12265" s="12" t="s">
        <v>38873</v>
      </c>
      <c r="E12265" s="6" t="str">
        <f t="shared" si="636"/>
        <v>module=jcare</v>
      </c>
      <c r="F12265" s="6" t="str">
        <f t="shared" si="637"/>
        <v>module=kcare</v>
      </c>
    </row>
    <row r="12266" spans="1:6" ht="30" customHeight="1">
      <c r="A12266" s="3" t="s">
        <v>2</v>
      </c>
      <c r="B12266" s="3" t="s">
        <v>27242</v>
      </c>
      <c r="C12266" s="3" t="s">
        <v>33046</v>
      </c>
      <c r="D12266" s="12" t="s">
        <v>38874</v>
      </c>
      <c r="E12266" s="6" t="str">
        <f t="shared" si="636"/>
        <v>module=jcare</v>
      </c>
      <c r="F12266" s="6" t="str">
        <f t="shared" si="637"/>
        <v>module=kcare</v>
      </c>
    </row>
    <row r="12267" spans="1:6" ht="30" customHeight="1">
      <c r="A12267" s="3" t="s">
        <v>2</v>
      </c>
      <c r="B12267" s="3" t="s">
        <v>27243</v>
      </c>
      <c r="C12267" s="3" t="s">
        <v>33047</v>
      </c>
      <c r="D12267" s="12" t="s">
        <v>38875</v>
      </c>
      <c r="E12267" s="6" t="str">
        <f t="shared" si="636"/>
        <v>module=jcare</v>
      </c>
      <c r="F12267" s="6" t="str">
        <f t="shared" si="637"/>
        <v>module=kcare</v>
      </c>
    </row>
    <row r="12268" spans="1:6" ht="30" customHeight="1">
      <c r="A12268" s="3" t="s">
        <v>2</v>
      </c>
      <c r="B12268" s="3" t="s">
        <v>27244</v>
      </c>
      <c r="C12268" s="3" t="s">
        <v>33048</v>
      </c>
      <c r="D12268" s="12" t="s">
        <v>38876</v>
      </c>
      <c r="E12268" s="6" t="str">
        <f t="shared" si="636"/>
        <v>module=jcare</v>
      </c>
      <c r="F12268" s="6" t="str">
        <f t="shared" si="637"/>
        <v>module=kcare</v>
      </c>
    </row>
    <row r="12269" spans="1:6" ht="30" customHeight="1">
      <c r="A12269" s="3" t="s">
        <v>2</v>
      </c>
      <c r="B12269" s="3" t="s">
        <v>27245</v>
      </c>
      <c r="C12269" s="3" t="s">
        <v>33049</v>
      </c>
      <c r="D12269" s="12" t="s">
        <v>38877</v>
      </c>
      <c r="E12269" s="6" t="str">
        <f t="shared" si="636"/>
        <v>module=jcare</v>
      </c>
      <c r="F12269" s="6" t="str">
        <f t="shared" si="637"/>
        <v>module=kcare</v>
      </c>
    </row>
    <row r="12270" spans="1:6" ht="30" customHeight="1">
      <c r="A12270" s="3" t="s">
        <v>2</v>
      </c>
      <c r="B12270" s="3" t="s">
        <v>27246</v>
      </c>
      <c r="C12270" s="3" t="s">
        <v>33050</v>
      </c>
      <c r="D12270" s="12" t="s">
        <v>38878</v>
      </c>
      <c r="E12270" s="6" t="str">
        <f t="shared" si="636"/>
        <v>module=jcare</v>
      </c>
      <c r="F12270" s="6" t="str">
        <f t="shared" si="637"/>
        <v>module=kcare</v>
      </c>
    </row>
    <row r="12271" spans="1:6" ht="30" customHeight="1">
      <c r="A12271" s="3" t="s">
        <v>2</v>
      </c>
      <c r="B12271" s="3" t="s">
        <v>27247</v>
      </c>
      <c r="C12271" s="3" t="s">
        <v>33051</v>
      </c>
      <c r="D12271" s="12" t="s">
        <v>38879</v>
      </c>
      <c r="E12271" s="6" t="str">
        <f t="shared" si="636"/>
        <v>module=jcare</v>
      </c>
      <c r="F12271" s="6" t="str">
        <f t="shared" si="637"/>
        <v>module=kcare</v>
      </c>
    </row>
    <row r="12272" spans="1:6" ht="30" customHeight="1">
      <c r="A12272" s="3" t="s">
        <v>2</v>
      </c>
      <c r="B12272" s="3" t="s">
        <v>27248</v>
      </c>
      <c r="C12272" s="3" t="s">
        <v>33052</v>
      </c>
      <c r="D12272" s="12" t="s">
        <v>38880</v>
      </c>
      <c r="E12272" s="6" t="str">
        <f t="shared" si="636"/>
        <v>module=jcare</v>
      </c>
      <c r="F12272" s="6" t="str">
        <f t="shared" si="637"/>
        <v>module=kcare</v>
      </c>
    </row>
    <row r="12273" spans="1:6" ht="30" customHeight="1">
      <c r="A12273" s="3" t="s">
        <v>2</v>
      </c>
      <c r="B12273" s="3" t="s">
        <v>27249</v>
      </c>
      <c r="C12273" s="3" t="s">
        <v>33053</v>
      </c>
      <c r="D12273" s="12" t="s">
        <v>38881</v>
      </c>
      <c r="E12273" s="6" t="str">
        <f t="shared" si="636"/>
        <v>module=jcare</v>
      </c>
      <c r="F12273" s="6" t="str">
        <f t="shared" si="637"/>
        <v>module=kcare</v>
      </c>
    </row>
    <row r="12274" spans="1:6" ht="30" customHeight="1">
      <c r="A12274" s="3" t="s">
        <v>2</v>
      </c>
      <c r="B12274" s="3" t="s">
        <v>27250</v>
      </c>
      <c r="C12274" s="3" t="s">
        <v>33054</v>
      </c>
      <c r="D12274" s="12" t="s">
        <v>38882</v>
      </c>
      <c r="E12274" s="6" t="str">
        <f t="shared" si="636"/>
        <v>module=jcare</v>
      </c>
      <c r="F12274" s="6" t="str">
        <f t="shared" si="637"/>
        <v>module=kcare</v>
      </c>
    </row>
    <row r="12275" spans="1:6" ht="30" customHeight="1">
      <c r="A12275" s="3" t="s">
        <v>2</v>
      </c>
      <c r="B12275" s="3" t="s">
        <v>27251</v>
      </c>
      <c r="C12275" s="3" t="s">
        <v>33055</v>
      </c>
      <c r="D12275" s="12" t="s">
        <v>38883</v>
      </c>
      <c r="E12275" s="6" t="str">
        <f t="shared" si="636"/>
        <v>module=jcare</v>
      </c>
      <c r="F12275" s="6" t="str">
        <f t="shared" si="637"/>
        <v>module=kcare</v>
      </c>
    </row>
    <row r="12276" spans="1:6" ht="30" customHeight="1">
      <c r="A12276" s="3" t="s">
        <v>2</v>
      </c>
      <c r="B12276" s="3" t="s">
        <v>27252</v>
      </c>
      <c r="C12276" s="3" t="s">
        <v>33056</v>
      </c>
      <c r="D12276" s="12" t="s">
        <v>38884</v>
      </c>
      <c r="E12276" s="6" t="str">
        <f t="shared" si="636"/>
        <v>module=jcare</v>
      </c>
      <c r="F12276" s="6" t="str">
        <f t="shared" si="637"/>
        <v>module=kcare</v>
      </c>
    </row>
    <row r="12277" spans="1:6" ht="30" customHeight="1">
      <c r="A12277" s="3" t="s">
        <v>2</v>
      </c>
      <c r="B12277" s="3" t="s">
        <v>27253</v>
      </c>
      <c r="C12277" s="3" t="s">
        <v>33057</v>
      </c>
      <c r="D12277" s="12" t="s">
        <v>38885</v>
      </c>
      <c r="E12277" s="6" t="str">
        <f t="shared" si="636"/>
        <v>module=jcare</v>
      </c>
      <c r="F12277" s="6" t="str">
        <f t="shared" si="637"/>
        <v>module=kcare</v>
      </c>
    </row>
    <row r="12278" spans="1:6" ht="30" customHeight="1">
      <c r="A12278" s="3" t="s">
        <v>2</v>
      </c>
      <c r="B12278" s="3" t="s">
        <v>27254</v>
      </c>
      <c r="C12278" s="3" t="s">
        <v>33058</v>
      </c>
      <c r="D12278" s="12" t="s">
        <v>38886</v>
      </c>
      <c r="E12278" s="6" t="str">
        <f t="shared" si="636"/>
        <v>module=jcare</v>
      </c>
      <c r="F12278" s="6" t="str">
        <f t="shared" si="637"/>
        <v>module=kcare</v>
      </c>
    </row>
    <row r="12279" spans="1:6" ht="30" customHeight="1">
      <c r="A12279" s="3" t="s">
        <v>2</v>
      </c>
      <c r="B12279" s="3" t="s">
        <v>27255</v>
      </c>
      <c r="C12279" s="3" t="s">
        <v>33059</v>
      </c>
      <c r="D12279" s="12" t="s">
        <v>38887</v>
      </c>
      <c r="E12279" s="6" t="str">
        <f t="shared" si="636"/>
        <v>module=jcare</v>
      </c>
      <c r="F12279" s="6" t="str">
        <f t="shared" si="637"/>
        <v>module=kcare</v>
      </c>
    </row>
    <row r="12280" spans="1:6" ht="30" customHeight="1">
      <c r="A12280" s="3" t="s">
        <v>2</v>
      </c>
      <c r="B12280" s="3" t="s">
        <v>27256</v>
      </c>
      <c r="C12280" s="3" t="s">
        <v>33060</v>
      </c>
      <c r="D12280" s="12" t="s">
        <v>38888</v>
      </c>
      <c r="E12280" s="6" t="str">
        <f t="shared" ref="E12280:E12299" si="638">HYPERLINK("http://www.ssc.wisc.edu/wlsresearch/documentation/waves/?wave=capigrad&amp;module=jcare","module=jcare")</f>
        <v>module=jcare</v>
      </c>
      <c r="F12280" s="6" t="str">
        <f t="shared" ref="F12280:F12299" si="639">HYPERLINK("http://www.ssc.wisc.edu/wlsresearch/documentation/waves/?wave=capisib&amp;module=kcare","module=kcare")</f>
        <v>module=kcare</v>
      </c>
    </row>
    <row r="12281" spans="1:6" ht="30" customHeight="1">
      <c r="A12281" s="3" t="s">
        <v>2</v>
      </c>
      <c r="B12281" s="3" t="s">
        <v>27257</v>
      </c>
      <c r="C12281" s="3" t="s">
        <v>33061</v>
      </c>
      <c r="D12281" s="12" t="s">
        <v>38889</v>
      </c>
      <c r="E12281" s="6" t="str">
        <f t="shared" si="638"/>
        <v>module=jcare</v>
      </c>
      <c r="F12281" s="6" t="str">
        <f t="shared" si="639"/>
        <v>module=kcare</v>
      </c>
    </row>
    <row r="12282" spans="1:6" ht="30" customHeight="1">
      <c r="A12282" s="3" t="s">
        <v>2</v>
      </c>
      <c r="B12282" s="3" t="s">
        <v>27258</v>
      </c>
      <c r="C12282" s="3" t="s">
        <v>33062</v>
      </c>
      <c r="D12282" s="12" t="s">
        <v>38890</v>
      </c>
      <c r="E12282" s="6" t="str">
        <f t="shared" si="638"/>
        <v>module=jcare</v>
      </c>
      <c r="F12282" s="6" t="str">
        <f t="shared" si="639"/>
        <v>module=kcare</v>
      </c>
    </row>
    <row r="12283" spans="1:6" ht="30" customHeight="1">
      <c r="A12283" s="3" t="s">
        <v>2</v>
      </c>
      <c r="B12283" s="3" t="s">
        <v>27259</v>
      </c>
      <c r="C12283" s="3" t="s">
        <v>33063</v>
      </c>
      <c r="D12283" s="12" t="s">
        <v>38891</v>
      </c>
      <c r="E12283" s="6" t="str">
        <f t="shared" si="638"/>
        <v>module=jcare</v>
      </c>
      <c r="F12283" s="6" t="str">
        <f t="shared" si="639"/>
        <v>module=kcare</v>
      </c>
    </row>
    <row r="12284" spans="1:6" ht="30" customHeight="1">
      <c r="A12284" s="3" t="s">
        <v>2</v>
      </c>
      <c r="B12284" s="3" t="s">
        <v>27260</v>
      </c>
      <c r="C12284" s="3" t="s">
        <v>33064</v>
      </c>
      <c r="D12284" s="12" t="s">
        <v>38892</v>
      </c>
      <c r="E12284" s="6" t="str">
        <f t="shared" si="638"/>
        <v>module=jcare</v>
      </c>
      <c r="F12284" s="6" t="str">
        <f t="shared" si="639"/>
        <v>module=kcare</v>
      </c>
    </row>
    <row r="12285" spans="1:6" ht="30" customHeight="1">
      <c r="A12285" s="3" t="s">
        <v>2</v>
      </c>
      <c r="B12285" s="3" t="s">
        <v>27261</v>
      </c>
      <c r="C12285" s="3" t="s">
        <v>33065</v>
      </c>
      <c r="D12285" s="12" t="s">
        <v>38893</v>
      </c>
      <c r="E12285" s="6" t="str">
        <f t="shared" si="638"/>
        <v>module=jcare</v>
      </c>
      <c r="F12285" s="6" t="str">
        <f t="shared" si="639"/>
        <v>module=kcare</v>
      </c>
    </row>
    <row r="12286" spans="1:6" ht="30" customHeight="1">
      <c r="A12286" s="3" t="s">
        <v>2</v>
      </c>
      <c r="B12286" s="3" t="s">
        <v>27262</v>
      </c>
      <c r="C12286" s="3" t="s">
        <v>33066</v>
      </c>
      <c r="D12286" s="12" t="s">
        <v>38894</v>
      </c>
      <c r="E12286" s="6" t="str">
        <f t="shared" si="638"/>
        <v>module=jcare</v>
      </c>
      <c r="F12286" s="6" t="str">
        <f t="shared" si="639"/>
        <v>module=kcare</v>
      </c>
    </row>
    <row r="12287" spans="1:6" ht="30" customHeight="1">
      <c r="A12287" s="3" t="s">
        <v>2</v>
      </c>
      <c r="B12287" s="3" t="s">
        <v>27263</v>
      </c>
      <c r="C12287" s="3" t="s">
        <v>33067</v>
      </c>
      <c r="D12287" s="12" t="s">
        <v>38895</v>
      </c>
      <c r="E12287" s="6" t="str">
        <f t="shared" si="638"/>
        <v>module=jcare</v>
      </c>
      <c r="F12287" s="6" t="str">
        <f t="shared" si="639"/>
        <v>module=kcare</v>
      </c>
    </row>
    <row r="12288" spans="1:6" ht="30" customHeight="1">
      <c r="A12288" s="3" t="s">
        <v>2</v>
      </c>
      <c r="B12288" s="3" t="s">
        <v>27264</v>
      </c>
      <c r="C12288" s="3" t="s">
        <v>33068</v>
      </c>
      <c r="D12288" s="12" t="s">
        <v>38896</v>
      </c>
      <c r="E12288" s="6" t="str">
        <f t="shared" si="638"/>
        <v>module=jcare</v>
      </c>
      <c r="F12288" s="6" t="str">
        <f t="shared" si="639"/>
        <v>module=kcare</v>
      </c>
    </row>
    <row r="12289" spans="1:6" ht="30" customHeight="1">
      <c r="A12289" s="3" t="s">
        <v>2</v>
      </c>
      <c r="B12289" s="3" t="s">
        <v>27265</v>
      </c>
      <c r="C12289" s="3" t="s">
        <v>33069</v>
      </c>
      <c r="D12289" s="12" t="s">
        <v>38897</v>
      </c>
      <c r="E12289" s="6" t="str">
        <f t="shared" si="638"/>
        <v>module=jcare</v>
      </c>
      <c r="F12289" s="6" t="str">
        <f t="shared" si="639"/>
        <v>module=kcare</v>
      </c>
    </row>
    <row r="12290" spans="1:6" ht="30" customHeight="1">
      <c r="A12290" s="3" t="s">
        <v>2</v>
      </c>
      <c r="B12290" s="3" t="s">
        <v>27266</v>
      </c>
      <c r="C12290" s="3" t="s">
        <v>33070</v>
      </c>
      <c r="D12290" s="12" t="s">
        <v>38898</v>
      </c>
      <c r="E12290" s="6" t="str">
        <f t="shared" si="638"/>
        <v>module=jcare</v>
      </c>
      <c r="F12290" s="6" t="str">
        <f t="shared" si="639"/>
        <v>module=kcare</v>
      </c>
    </row>
    <row r="12291" spans="1:6" ht="30" customHeight="1">
      <c r="A12291" s="3" t="s">
        <v>2</v>
      </c>
      <c r="B12291" s="3" t="s">
        <v>27267</v>
      </c>
      <c r="C12291" s="3" t="s">
        <v>33071</v>
      </c>
      <c r="D12291" s="12" t="s">
        <v>38899</v>
      </c>
      <c r="E12291" s="6" t="str">
        <f t="shared" si="638"/>
        <v>module=jcare</v>
      </c>
      <c r="F12291" s="6" t="str">
        <f t="shared" si="639"/>
        <v>module=kcare</v>
      </c>
    </row>
    <row r="12292" spans="1:6" ht="30" customHeight="1">
      <c r="A12292" s="3" t="s">
        <v>2</v>
      </c>
      <c r="B12292" s="3" t="s">
        <v>27268</v>
      </c>
      <c r="C12292" s="3" t="s">
        <v>33072</v>
      </c>
      <c r="D12292" s="12" t="s">
        <v>38900</v>
      </c>
      <c r="E12292" s="6" t="str">
        <f t="shared" si="638"/>
        <v>module=jcare</v>
      </c>
      <c r="F12292" s="6" t="str">
        <f t="shared" si="639"/>
        <v>module=kcare</v>
      </c>
    </row>
    <row r="12293" spans="1:6" ht="30" customHeight="1">
      <c r="A12293" s="3" t="s">
        <v>2</v>
      </c>
      <c r="B12293" s="3" t="s">
        <v>27269</v>
      </c>
      <c r="C12293" s="3" t="s">
        <v>33073</v>
      </c>
      <c r="D12293" s="12" t="s">
        <v>38901</v>
      </c>
      <c r="E12293" s="6" t="str">
        <f t="shared" si="638"/>
        <v>module=jcare</v>
      </c>
      <c r="F12293" s="6" t="str">
        <f t="shared" si="639"/>
        <v>module=kcare</v>
      </c>
    </row>
    <row r="12294" spans="1:6" ht="30" customHeight="1">
      <c r="A12294" s="3" t="s">
        <v>2</v>
      </c>
      <c r="B12294" s="3" t="s">
        <v>27270</v>
      </c>
      <c r="C12294" s="3" t="s">
        <v>33074</v>
      </c>
      <c r="D12294" s="12" t="s">
        <v>38902</v>
      </c>
      <c r="E12294" s="6" t="str">
        <f t="shared" si="638"/>
        <v>module=jcare</v>
      </c>
      <c r="F12294" s="6" t="str">
        <f t="shared" si="639"/>
        <v>module=kcare</v>
      </c>
    </row>
    <row r="12295" spans="1:6" ht="30" customHeight="1">
      <c r="A12295" s="3" t="s">
        <v>2</v>
      </c>
      <c r="B12295" s="3" t="s">
        <v>27271</v>
      </c>
      <c r="C12295" s="3" t="s">
        <v>33075</v>
      </c>
      <c r="D12295" s="12" t="s">
        <v>38903</v>
      </c>
      <c r="E12295" s="6" t="str">
        <f t="shared" si="638"/>
        <v>module=jcare</v>
      </c>
      <c r="F12295" s="6" t="str">
        <f t="shared" si="639"/>
        <v>module=kcare</v>
      </c>
    </row>
    <row r="12296" spans="1:6" ht="30" customHeight="1">
      <c r="A12296" s="3" t="s">
        <v>2</v>
      </c>
      <c r="B12296" s="3" t="s">
        <v>27272</v>
      </c>
      <c r="C12296" s="3" t="s">
        <v>33076</v>
      </c>
      <c r="D12296" s="12" t="s">
        <v>38904</v>
      </c>
      <c r="E12296" s="6" t="str">
        <f t="shared" si="638"/>
        <v>module=jcare</v>
      </c>
      <c r="F12296" s="6" t="str">
        <f t="shared" si="639"/>
        <v>module=kcare</v>
      </c>
    </row>
    <row r="12297" spans="1:6" ht="30" customHeight="1">
      <c r="A12297" s="3" t="s">
        <v>2</v>
      </c>
      <c r="B12297" s="3" t="s">
        <v>27273</v>
      </c>
      <c r="C12297" s="3" t="s">
        <v>33077</v>
      </c>
      <c r="D12297" s="12" t="s">
        <v>38905</v>
      </c>
      <c r="E12297" s="6" t="str">
        <f t="shared" si="638"/>
        <v>module=jcare</v>
      </c>
      <c r="F12297" s="6" t="str">
        <f t="shared" si="639"/>
        <v>module=kcare</v>
      </c>
    </row>
    <row r="12298" spans="1:6" ht="30" customHeight="1">
      <c r="A12298" s="3" t="s">
        <v>2</v>
      </c>
      <c r="B12298" s="3" t="s">
        <v>27274</v>
      </c>
      <c r="C12298" s="3" t="s">
        <v>33078</v>
      </c>
      <c r="D12298" s="12" t="s">
        <v>38906</v>
      </c>
      <c r="E12298" s="6" t="str">
        <f t="shared" si="638"/>
        <v>module=jcare</v>
      </c>
      <c r="F12298" s="6" t="str">
        <f t="shared" si="639"/>
        <v>module=kcare</v>
      </c>
    </row>
    <row r="12299" spans="1:6" ht="30" customHeight="1">
      <c r="A12299" s="3" t="s">
        <v>2</v>
      </c>
      <c r="B12299" s="3" t="s">
        <v>27275</v>
      </c>
      <c r="C12299" s="3" t="s">
        <v>33079</v>
      </c>
      <c r="D12299" s="12" t="s">
        <v>38907</v>
      </c>
      <c r="E12299" s="6" t="str">
        <f t="shared" si="638"/>
        <v>module=jcare</v>
      </c>
      <c r="F12299" s="6" t="str">
        <f t="shared" si="639"/>
        <v>module=kcare</v>
      </c>
    </row>
    <row r="12300" spans="1:6" ht="30" customHeight="1">
      <c r="A12300" s="3" t="s">
        <v>2</v>
      </c>
      <c r="B12300" s="3" t="s">
        <v>27276</v>
      </c>
      <c r="C12300" s="3" t="s">
        <v>33080</v>
      </c>
      <c r="D12300" s="12" t="s">
        <v>38908</v>
      </c>
      <c r="E12300" s="6" t="str">
        <f t="shared" ref="E12300:E12328" si="640">HYPERLINK("http://www.ssc.wisc.edu/wlsresearch/documentation/waves/?wave=capigrad&amp;module=jinet","module=jinet")</f>
        <v>module=jinet</v>
      </c>
      <c r="F12300" s="6" t="str">
        <f t="shared" ref="F12300:F12328" si="641">HYPERLINK("http://www.ssc.wisc.edu/wlsresearch/documentation/waves/?wave=capisib&amp;module=kinet","module=kinet")</f>
        <v>module=kinet</v>
      </c>
    </row>
    <row r="12301" spans="1:6" ht="30" customHeight="1">
      <c r="A12301" s="3" t="s">
        <v>2</v>
      </c>
      <c r="B12301" s="3" t="s">
        <v>27277</v>
      </c>
      <c r="C12301" s="3" t="s">
        <v>33081</v>
      </c>
      <c r="D12301" s="12" t="s">
        <v>38909</v>
      </c>
      <c r="E12301" s="6" t="str">
        <f t="shared" si="640"/>
        <v>module=jinet</v>
      </c>
      <c r="F12301" s="6" t="str">
        <f t="shared" si="641"/>
        <v>module=kinet</v>
      </c>
    </row>
    <row r="12302" spans="1:6" ht="30" customHeight="1">
      <c r="A12302" s="3" t="s">
        <v>2</v>
      </c>
      <c r="B12302" s="3" t="s">
        <v>27278</v>
      </c>
      <c r="C12302" s="3" t="s">
        <v>33082</v>
      </c>
      <c r="D12302" s="12" t="s">
        <v>38910</v>
      </c>
      <c r="E12302" s="6" t="str">
        <f t="shared" si="640"/>
        <v>module=jinet</v>
      </c>
      <c r="F12302" s="6" t="str">
        <f t="shared" si="641"/>
        <v>module=kinet</v>
      </c>
    </row>
    <row r="12303" spans="1:6" ht="30" customHeight="1">
      <c r="A12303" s="3" t="s">
        <v>2</v>
      </c>
      <c r="B12303" s="3" t="s">
        <v>27279</v>
      </c>
      <c r="C12303" s="3" t="s">
        <v>33083</v>
      </c>
      <c r="D12303" s="12" t="s">
        <v>38911</v>
      </c>
      <c r="E12303" s="6" t="str">
        <f t="shared" si="640"/>
        <v>module=jinet</v>
      </c>
      <c r="F12303" s="6" t="str">
        <f t="shared" si="641"/>
        <v>module=kinet</v>
      </c>
    </row>
    <row r="12304" spans="1:6" ht="30" customHeight="1">
      <c r="A12304" s="3" t="s">
        <v>2</v>
      </c>
      <c r="B12304" s="3" t="s">
        <v>27280</v>
      </c>
      <c r="C12304" s="3" t="s">
        <v>33084</v>
      </c>
      <c r="D12304" s="12" t="s">
        <v>38912</v>
      </c>
      <c r="E12304" s="6" t="str">
        <f t="shared" si="640"/>
        <v>module=jinet</v>
      </c>
      <c r="F12304" s="6" t="str">
        <f t="shared" si="641"/>
        <v>module=kinet</v>
      </c>
    </row>
    <row r="12305" spans="1:6" ht="30" customHeight="1">
      <c r="A12305" s="3" t="s">
        <v>2</v>
      </c>
      <c r="B12305" s="3" t="s">
        <v>27281</v>
      </c>
      <c r="C12305" s="3" t="s">
        <v>33085</v>
      </c>
      <c r="D12305" s="12" t="s">
        <v>38913</v>
      </c>
      <c r="E12305" s="6" t="str">
        <f t="shared" si="640"/>
        <v>module=jinet</v>
      </c>
      <c r="F12305" s="6" t="str">
        <f t="shared" si="641"/>
        <v>module=kinet</v>
      </c>
    </row>
    <row r="12306" spans="1:6" ht="30" customHeight="1">
      <c r="A12306" s="3" t="s">
        <v>2</v>
      </c>
      <c r="B12306" s="3" t="s">
        <v>27282</v>
      </c>
      <c r="C12306" s="3" t="s">
        <v>33086</v>
      </c>
      <c r="D12306" s="12" t="s">
        <v>38914</v>
      </c>
      <c r="E12306" s="6" t="str">
        <f t="shared" si="640"/>
        <v>module=jinet</v>
      </c>
      <c r="F12306" s="6" t="str">
        <f t="shared" si="641"/>
        <v>module=kinet</v>
      </c>
    </row>
    <row r="12307" spans="1:6" ht="30" customHeight="1">
      <c r="A12307" s="3" t="s">
        <v>2</v>
      </c>
      <c r="B12307" s="3" t="s">
        <v>27283</v>
      </c>
      <c r="C12307" s="3" t="s">
        <v>33087</v>
      </c>
      <c r="D12307" s="12" t="s">
        <v>38915</v>
      </c>
      <c r="E12307" s="6" t="str">
        <f t="shared" si="640"/>
        <v>module=jinet</v>
      </c>
      <c r="F12307" s="6" t="str">
        <f t="shared" si="641"/>
        <v>module=kinet</v>
      </c>
    </row>
    <row r="12308" spans="1:6" ht="30" customHeight="1">
      <c r="A12308" s="3" t="s">
        <v>2</v>
      </c>
      <c r="B12308" s="3" t="s">
        <v>27284</v>
      </c>
      <c r="C12308" s="3" t="s">
        <v>33088</v>
      </c>
      <c r="D12308" s="12" t="s">
        <v>38916</v>
      </c>
      <c r="E12308" s="6" t="str">
        <f t="shared" si="640"/>
        <v>module=jinet</v>
      </c>
      <c r="F12308" s="6" t="str">
        <f t="shared" si="641"/>
        <v>module=kinet</v>
      </c>
    </row>
    <row r="12309" spans="1:6" ht="30" customHeight="1">
      <c r="A12309" s="3" t="s">
        <v>2</v>
      </c>
      <c r="B12309" s="3" t="s">
        <v>27285</v>
      </c>
      <c r="C12309" s="3" t="s">
        <v>33089</v>
      </c>
      <c r="D12309" s="12" t="s">
        <v>38917</v>
      </c>
      <c r="E12309" s="6" t="str">
        <f t="shared" si="640"/>
        <v>module=jinet</v>
      </c>
      <c r="F12309" s="6" t="str">
        <f t="shared" si="641"/>
        <v>module=kinet</v>
      </c>
    </row>
    <row r="12310" spans="1:6" ht="30" customHeight="1">
      <c r="A12310" s="3" t="s">
        <v>2</v>
      </c>
      <c r="B12310" s="3" t="s">
        <v>27286</v>
      </c>
      <c r="C12310" s="3" t="s">
        <v>33090</v>
      </c>
      <c r="D12310" s="12" t="s">
        <v>38918</v>
      </c>
      <c r="E12310" s="6" t="str">
        <f t="shared" si="640"/>
        <v>module=jinet</v>
      </c>
      <c r="F12310" s="6" t="str">
        <f t="shared" si="641"/>
        <v>module=kinet</v>
      </c>
    </row>
    <row r="12311" spans="1:6" ht="30" customHeight="1">
      <c r="A12311" s="3" t="s">
        <v>2</v>
      </c>
      <c r="B12311" s="3" t="s">
        <v>27287</v>
      </c>
      <c r="C12311" s="3" t="s">
        <v>33091</v>
      </c>
      <c r="D12311" s="12" t="s">
        <v>38919</v>
      </c>
      <c r="E12311" s="6" t="str">
        <f t="shared" si="640"/>
        <v>module=jinet</v>
      </c>
      <c r="F12311" s="6" t="str">
        <f t="shared" si="641"/>
        <v>module=kinet</v>
      </c>
    </row>
    <row r="12312" spans="1:6" ht="30" customHeight="1">
      <c r="A12312" s="3" t="s">
        <v>2</v>
      </c>
      <c r="B12312" s="3" t="s">
        <v>27288</v>
      </c>
      <c r="C12312" s="3" t="s">
        <v>33092</v>
      </c>
      <c r="D12312" s="12" t="s">
        <v>38920</v>
      </c>
      <c r="E12312" s="6" t="str">
        <f t="shared" si="640"/>
        <v>module=jinet</v>
      </c>
      <c r="F12312" s="6" t="str">
        <f t="shared" si="641"/>
        <v>module=kinet</v>
      </c>
    </row>
    <row r="12313" spans="1:6" ht="30" customHeight="1">
      <c r="A12313" s="3" t="s">
        <v>2</v>
      </c>
      <c r="B12313" s="3" t="s">
        <v>27289</v>
      </c>
      <c r="C12313" s="3" t="s">
        <v>33093</v>
      </c>
      <c r="D12313" s="12" t="s">
        <v>38921</v>
      </c>
      <c r="E12313" s="6" t="str">
        <f t="shared" si="640"/>
        <v>module=jinet</v>
      </c>
      <c r="F12313" s="6" t="str">
        <f t="shared" si="641"/>
        <v>module=kinet</v>
      </c>
    </row>
    <row r="12314" spans="1:6" ht="30" customHeight="1">
      <c r="A12314" s="3" t="s">
        <v>2</v>
      </c>
      <c r="B12314" s="3" t="s">
        <v>27290</v>
      </c>
      <c r="C12314" s="3" t="s">
        <v>33094</v>
      </c>
      <c r="D12314" s="12" t="s">
        <v>38922</v>
      </c>
      <c r="E12314" s="6" t="str">
        <f t="shared" si="640"/>
        <v>module=jinet</v>
      </c>
      <c r="F12314" s="6" t="str">
        <f t="shared" si="641"/>
        <v>module=kinet</v>
      </c>
    </row>
    <row r="12315" spans="1:6" ht="30" customHeight="1">
      <c r="A12315" s="3" t="s">
        <v>2</v>
      </c>
      <c r="B12315" s="3" t="s">
        <v>27291</v>
      </c>
      <c r="C12315" s="3" t="s">
        <v>33095</v>
      </c>
      <c r="D12315" s="12" t="s">
        <v>38923</v>
      </c>
      <c r="E12315" s="6" t="str">
        <f t="shared" si="640"/>
        <v>module=jinet</v>
      </c>
      <c r="F12315" s="6" t="str">
        <f t="shared" si="641"/>
        <v>module=kinet</v>
      </c>
    </row>
    <row r="12316" spans="1:6" ht="30" customHeight="1">
      <c r="A12316" s="3" t="s">
        <v>2</v>
      </c>
      <c r="B12316" s="3" t="s">
        <v>27292</v>
      </c>
      <c r="C12316" s="3" t="s">
        <v>33096</v>
      </c>
      <c r="D12316" s="12" t="s">
        <v>38924</v>
      </c>
      <c r="E12316" s="6" t="str">
        <f t="shared" si="640"/>
        <v>module=jinet</v>
      </c>
      <c r="F12316" s="6" t="str">
        <f t="shared" si="641"/>
        <v>module=kinet</v>
      </c>
    </row>
    <row r="12317" spans="1:6" ht="30" customHeight="1">
      <c r="A12317" s="3" t="s">
        <v>2</v>
      </c>
      <c r="B12317" s="3" t="s">
        <v>27293</v>
      </c>
      <c r="C12317" s="3" t="s">
        <v>33097</v>
      </c>
      <c r="D12317" s="12" t="s">
        <v>38925</v>
      </c>
      <c r="E12317" s="6" t="str">
        <f t="shared" si="640"/>
        <v>module=jinet</v>
      </c>
      <c r="F12317" s="6" t="str">
        <f t="shared" si="641"/>
        <v>module=kinet</v>
      </c>
    </row>
    <row r="12318" spans="1:6" ht="30" customHeight="1">
      <c r="A12318" s="3" t="s">
        <v>2</v>
      </c>
      <c r="B12318" s="3" t="s">
        <v>27294</v>
      </c>
      <c r="C12318" s="3" t="s">
        <v>33098</v>
      </c>
      <c r="D12318" s="12" t="s">
        <v>38926</v>
      </c>
      <c r="E12318" s="6" t="str">
        <f t="shared" si="640"/>
        <v>module=jinet</v>
      </c>
      <c r="F12318" s="6" t="str">
        <f t="shared" si="641"/>
        <v>module=kinet</v>
      </c>
    </row>
    <row r="12319" spans="1:6" ht="30" customHeight="1">
      <c r="A12319" s="3" t="s">
        <v>2</v>
      </c>
      <c r="B12319" s="3" t="s">
        <v>27295</v>
      </c>
      <c r="C12319" s="3" t="s">
        <v>33099</v>
      </c>
      <c r="D12319" s="12" t="s">
        <v>38927</v>
      </c>
      <c r="E12319" s="6" t="str">
        <f t="shared" si="640"/>
        <v>module=jinet</v>
      </c>
      <c r="F12319" s="6" t="str">
        <f t="shared" si="641"/>
        <v>module=kinet</v>
      </c>
    </row>
    <row r="12320" spans="1:6" ht="30" customHeight="1">
      <c r="A12320" s="3" t="s">
        <v>2</v>
      </c>
      <c r="B12320" s="3" t="s">
        <v>27296</v>
      </c>
      <c r="C12320" s="3" t="s">
        <v>33100</v>
      </c>
      <c r="D12320" s="12" t="s">
        <v>38928</v>
      </c>
      <c r="E12320" s="6" t="str">
        <f t="shared" si="640"/>
        <v>module=jinet</v>
      </c>
      <c r="F12320" s="6" t="str">
        <f t="shared" si="641"/>
        <v>module=kinet</v>
      </c>
    </row>
    <row r="12321" spans="1:6" ht="30" customHeight="1">
      <c r="A12321" s="3" t="s">
        <v>2</v>
      </c>
      <c r="B12321" s="3" t="s">
        <v>27297</v>
      </c>
      <c r="C12321" s="3" t="s">
        <v>33101</v>
      </c>
      <c r="D12321" s="12" t="s">
        <v>38929</v>
      </c>
      <c r="E12321" s="6" t="str">
        <f t="shared" si="640"/>
        <v>module=jinet</v>
      </c>
      <c r="F12321" s="6" t="str">
        <f t="shared" si="641"/>
        <v>module=kinet</v>
      </c>
    </row>
    <row r="12322" spans="1:6" ht="30" customHeight="1">
      <c r="A12322" s="3" t="s">
        <v>2</v>
      </c>
      <c r="B12322" s="3" t="s">
        <v>27298</v>
      </c>
      <c r="C12322" s="3" t="s">
        <v>33102</v>
      </c>
      <c r="D12322" s="12" t="s">
        <v>38930</v>
      </c>
      <c r="E12322" s="6" t="str">
        <f t="shared" si="640"/>
        <v>module=jinet</v>
      </c>
      <c r="F12322" s="6" t="str">
        <f t="shared" si="641"/>
        <v>module=kinet</v>
      </c>
    </row>
    <row r="12323" spans="1:6" ht="30" customHeight="1">
      <c r="A12323" s="3" t="s">
        <v>2</v>
      </c>
      <c r="B12323" s="3" t="s">
        <v>27299</v>
      </c>
      <c r="C12323" s="3" t="s">
        <v>33103</v>
      </c>
      <c r="D12323" s="12" t="s">
        <v>38931</v>
      </c>
      <c r="E12323" s="6" t="str">
        <f t="shared" si="640"/>
        <v>module=jinet</v>
      </c>
      <c r="F12323" s="6" t="str">
        <f t="shared" si="641"/>
        <v>module=kinet</v>
      </c>
    </row>
    <row r="12324" spans="1:6" ht="30" customHeight="1">
      <c r="A12324" s="3" t="s">
        <v>2</v>
      </c>
      <c r="B12324" s="3" t="s">
        <v>27300</v>
      </c>
      <c r="C12324" s="3" t="s">
        <v>33104</v>
      </c>
      <c r="D12324" s="12" t="s">
        <v>38932</v>
      </c>
      <c r="E12324" s="6" t="str">
        <f t="shared" si="640"/>
        <v>module=jinet</v>
      </c>
      <c r="F12324" s="6" t="str">
        <f t="shared" si="641"/>
        <v>module=kinet</v>
      </c>
    </row>
    <row r="12325" spans="1:6" ht="30" customHeight="1">
      <c r="A12325" s="3" t="s">
        <v>2</v>
      </c>
      <c r="B12325" s="3" t="s">
        <v>27301</v>
      </c>
      <c r="C12325" s="3" t="s">
        <v>33105</v>
      </c>
      <c r="D12325" s="12" t="s">
        <v>38933</v>
      </c>
      <c r="E12325" s="6" t="str">
        <f t="shared" si="640"/>
        <v>module=jinet</v>
      </c>
      <c r="F12325" s="6" t="str">
        <f t="shared" si="641"/>
        <v>module=kinet</v>
      </c>
    </row>
    <row r="12326" spans="1:6" ht="30" customHeight="1">
      <c r="A12326" s="3" t="s">
        <v>2</v>
      </c>
      <c r="B12326" s="3" t="s">
        <v>27302</v>
      </c>
      <c r="C12326" s="3" t="s">
        <v>33106</v>
      </c>
      <c r="D12326" s="12" t="s">
        <v>38934</v>
      </c>
      <c r="E12326" s="6" t="str">
        <f t="shared" si="640"/>
        <v>module=jinet</v>
      </c>
      <c r="F12326" s="6" t="str">
        <f t="shared" si="641"/>
        <v>module=kinet</v>
      </c>
    </row>
    <row r="12327" spans="1:6" ht="30" customHeight="1">
      <c r="A12327" s="3" t="s">
        <v>2</v>
      </c>
      <c r="B12327" s="3" t="s">
        <v>27303</v>
      </c>
      <c r="C12327" s="3" t="s">
        <v>33107</v>
      </c>
      <c r="D12327" s="12" t="s">
        <v>38935</v>
      </c>
      <c r="E12327" s="6" t="str">
        <f t="shared" si="640"/>
        <v>module=jinet</v>
      </c>
      <c r="F12327" s="6" t="str">
        <f t="shared" si="641"/>
        <v>module=kinet</v>
      </c>
    </row>
    <row r="12328" spans="1:6" ht="30" customHeight="1">
      <c r="A12328" s="3" t="s">
        <v>2</v>
      </c>
      <c r="B12328" s="3" t="s">
        <v>27304</v>
      </c>
      <c r="C12328" s="3" t="s">
        <v>33108</v>
      </c>
      <c r="D12328" s="12" t="s">
        <v>38936</v>
      </c>
      <c r="E12328" s="6" t="str">
        <f t="shared" si="640"/>
        <v>module=jinet</v>
      </c>
      <c r="F12328" s="6" t="str">
        <f t="shared" si="641"/>
        <v>module=kinet</v>
      </c>
    </row>
    <row r="12329" spans="1:6" ht="30" customHeight="1">
      <c r="A12329" s="3" t="s">
        <v>2</v>
      </c>
      <c r="B12329" s="3" t="s">
        <v>27305</v>
      </c>
      <c r="C12329" s="3" t="s">
        <v>33109</v>
      </c>
      <c r="D12329" s="12" t="s">
        <v>38937</v>
      </c>
      <c r="E12329" s="6" t="str">
        <f t="shared" ref="E12329:E12370" si="642">HYPERLINK("http://www.ssc.wisc.edu/wlsresearch/documentation/waves/?wave=capigrad&amp;module=jalc","module=jalc")</f>
        <v>module=jalc</v>
      </c>
      <c r="F12329" s="6" t="str">
        <f t="shared" ref="F12329:F12370" si="643">HYPERLINK("http://www.ssc.wisc.edu/wlsresearch/documentation/waves/?wave=capisib&amp;module=kalc","module=kalc")</f>
        <v>module=kalc</v>
      </c>
    </row>
    <row r="12330" spans="1:6" ht="30" customHeight="1">
      <c r="A12330" s="3" t="s">
        <v>2</v>
      </c>
      <c r="B12330" s="3" t="s">
        <v>27306</v>
      </c>
      <c r="C12330" s="3" t="s">
        <v>33110</v>
      </c>
      <c r="D12330" s="12" t="s">
        <v>38938</v>
      </c>
      <c r="E12330" s="6" t="str">
        <f t="shared" si="642"/>
        <v>module=jalc</v>
      </c>
      <c r="F12330" s="6" t="str">
        <f t="shared" si="643"/>
        <v>module=kalc</v>
      </c>
    </row>
    <row r="12331" spans="1:6" ht="30" customHeight="1">
      <c r="A12331" s="3" t="s">
        <v>2</v>
      </c>
      <c r="B12331" s="3" t="s">
        <v>27307</v>
      </c>
      <c r="C12331" s="3" t="s">
        <v>33111</v>
      </c>
      <c r="D12331" s="12" t="s">
        <v>38939</v>
      </c>
      <c r="E12331" s="6" t="str">
        <f t="shared" si="642"/>
        <v>module=jalc</v>
      </c>
      <c r="F12331" s="6" t="str">
        <f t="shared" si="643"/>
        <v>module=kalc</v>
      </c>
    </row>
    <row r="12332" spans="1:6" ht="30" customHeight="1">
      <c r="A12332" s="3" t="s">
        <v>2</v>
      </c>
      <c r="B12332" s="3" t="s">
        <v>27308</v>
      </c>
      <c r="C12332" s="3" t="s">
        <v>33112</v>
      </c>
      <c r="D12332" s="12" t="s">
        <v>38940</v>
      </c>
      <c r="E12332" s="6" t="str">
        <f t="shared" si="642"/>
        <v>module=jalc</v>
      </c>
      <c r="F12332" s="6" t="str">
        <f t="shared" si="643"/>
        <v>module=kalc</v>
      </c>
    </row>
    <row r="12333" spans="1:6" ht="30" customHeight="1">
      <c r="A12333" s="3" t="s">
        <v>2</v>
      </c>
      <c r="B12333" s="3" t="s">
        <v>27309</v>
      </c>
      <c r="C12333" s="3" t="s">
        <v>33113</v>
      </c>
      <c r="D12333" s="12" t="s">
        <v>38941</v>
      </c>
      <c r="E12333" s="6" t="str">
        <f t="shared" si="642"/>
        <v>module=jalc</v>
      </c>
      <c r="F12333" s="6" t="str">
        <f t="shared" si="643"/>
        <v>module=kalc</v>
      </c>
    </row>
    <row r="12334" spans="1:6" ht="30" customHeight="1">
      <c r="A12334" s="3" t="s">
        <v>2</v>
      </c>
      <c r="B12334" s="3" t="s">
        <v>27310</v>
      </c>
      <c r="C12334" s="3" t="s">
        <v>33114</v>
      </c>
      <c r="D12334" s="12" t="s">
        <v>38942</v>
      </c>
      <c r="E12334" s="6" t="str">
        <f t="shared" si="642"/>
        <v>module=jalc</v>
      </c>
      <c r="F12334" s="6" t="str">
        <f t="shared" si="643"/>
        <v>module=kalc</v>
      </c>
    </row>
    <row r="12335" spans="1:6" ht="30" customHeight="1">
      <c r="A12335" s="3" t="s">
        <v>2</v>
      </c>
      <c r="B12335" s="3" t="s">
        <v>27311</v>
      </c>
      <c r="C12335" s="3" t="s">
        <v>33115</v>
      </c>
      <c r="D12335" s="12" t="s">
        <v>38943</v>
      </c>
      <c r="E12335" s="6" t="str">
        <f t="shared" si="642"/>
        <v>module=jalc</v>
      </c>
      <c r="F12335" s="6" t="str">
        <f t="shared" si="643"/>
        <v>module=kalc</v>
      </c>
    </row>
    <row r="12336" spans="1:6" ht="30" customHeight="1">
      <c r="A12336" s="3" t="s">
        <v>2</v>
      </c>
      <c r="B12336" s="3" t="s">
        <v>27312</v>
      </c>
      <c r="C12336" s="3" t="s">
        <v>33116</v>
      </c>
      <c r="D12336" s="12" t="s">
        <v>38944</v>
      </c>
      <c r="E12336" s="6" t="str">
        <f t="shared" si="642"/>
        <v>module=jalc</v>
      </c>
      <c r="F12336" s="6" t="str">
        <f t="shared" si="643"/>
        <v>module=kalc</v>
      </c>
    </row>
    <row r="12337" spans="1:6" ht="30" customHeight="1">
      <c r="A12337" s="3" t="s">
        <v>2</v>
      </c>
      <c r="B12337" s="3" t="s">
        <v>27313</v>
      </c>
      <c r="C12337" s="3" t="s">
        <v>33117</v>
      </c>
      <c r="D12337" s="12" t="s">
        <v>38945</v>
      </c>
      <c r="E12337" s="6" t="str">
        <f t="shared" si="642"/>
        <v>module=jalc</v>
      </c>
      <c r="F12337" s="6" t="str">
        <f t="shared" si="643"/>
        <v>module=kalc</v>
      </c>
    </row>
    <row r="12338" spans="1:6" ht="30" customHeight="1">
      <c r="A12338" s="3" t="s">
        <v>2</v>
      </c>
      <c r="B12338" s="3" t="s">
        <v>27314</v>
      </c>
      <c r="C12338" s="3" t="s">
        <v>33118</v>
      </c>
      <c r="D12338" s="12" t="s">
        <v>38946</v>
      </c>
      <c r="E12338" s="6" t="str">
        <f t="shared" si="642"/>
        <v>module=jalc</v>
      </c>
      <c r="F12338" s="6" t="str">
        <f t="shared" si="643"/>
        <v>module=kalc</v>
      </c>
    </row>
    <row r="12339" spans="1:6" ht="30" customHeight="1">
      <c r="A12339" s="3" t="s">
        <v>2</v>
      </c>
      <c r="B12339" s="3" t="s">
        <v>27315</v>
      </c>
      <c r="C12339" s="3" t="s">
        <v>33119</v>
      </c>
      <c r="D12339" s="12" t="s">
        <v>38947</v>
      </c>
      <c r="E12339" s="6" t="str">
        <f t="shared" si="642"/>
        <v>module=jalc</v>
      </c>
      <c r="F12339" s="6" t="str">
        <f t="shared" si="643"/>
        <v>module=kalc</v>
      </c>
    </row>
    <row r="12340" spans="1:6" ht="30" customHeight="1">
      <c r="A12340" s="3" t="s">
        <v>2</v>
      </c>
      <c r="B12340" s="3" t="s">
        <v>27316</v>
      </c>
      <c r="C12340" s="3" t="s">
        <v>33120</v>
      </c>
      <c r="D12340" s="12" t="s">
        <v>38948</v>
      </c>
      <c r="E12340" s="6" t="str">
        <f t="shared" si="642"/>
        <v>module=jalc</v>
      </c>
      <c r="F12340" s="6" t="str">
        <f t="shared" si="643"/>
        <v>module=kalc</v>
      </c>
    </row>
    <row r="12341" spans="1:6" ht="30" customHeight="1">
      <c r="A12341" s="3" t="s">
        <v>2</v>
      </c>
      <c r="B12341" s="3" t="s">
        <v>27317</v>
      </c>
      <c r="C12341" s="3" t="s">
        <v>33121</v>
      </c>
      <c r="D12341" s="12" t="s">
        <v>38949</v>
      </c>
      <c r="E12341" s="6" t="str">
        <f t="shared" si="642"/>
        <v>module=jalc</v>
      </c>
      <c r="F12341" s="6" t="str">
        <f t="shared" si="643"/>
        <v>module=kalc</v>
      </c>
    </row>
    <row r="12342" spans="1:6" ht="30" customHeight="1">
      <c r="A12342" s="3" t="s">
        <v>2</v>
      </c>
      <c r="B12342" s="3" t="s">
        <v>27318</v>
      </c>
      <c r="C12342" s="3" t="s">
        <v>33122</v>
      </c>
      <c r="D12342" s="12" t="s">
        <v>38950</v>
      </c>
      <c r="E12342" s="6" t="str">
        <f t="shared" si="642"/>
        <v>module=jalc</v>
      </c>
      <c r="F12342" s="6" t="str">
        <f t="shared" si="643"/>
        <v>module=kalc</v>
      </c>
    </row>
    <row r="12343" spans="1:6" ht="30" customHeight="1">
      <c r="A12343" s="3" t="s">
        <v>2</v>
      </c>
      <c r="B12343" s="3" t="s">
        <v>27319</v>
      </c>
      <c r="C12343" s="3" t="s">
        <v>33123</v>
      </c>
      <c r="D12343" s="12" t="s">
        <v>38951</v>
      </c>
      <c r="E12343" s="6" t="str">
        <f t="shared" si="642"/>
        <v>module=jalc</v>
      </c>
      <c r="F12343" s="6" t="str">
        <f t="shared" si="643"/>
        <v>module=kalc</v>
      </c>
    </row>
    <row r="12344" spans="1:6" ht="30" customHeight="1">
      <c r="A12344" s="3" t="s">
        <v>2</v>
      </c>
      <c r="B12344" s="3" t="s">
        <v>27320</v>
      </c>
      <c r="C12344" s="3" t="s">
        <v>33124</v>
      </c>
      <c r="D12344" s="12" t="s">
        <v>38952</v>
      </c>
      <c r="E12344" s="6" t="str">
        <f t="shared" si="642"/>
        <v>module=jalc</v>
      </c>
      <c r="F12344" s="6" t="str">
        <f t="shared" si="643"/>
        <v>module=kalc</v>
      </c>
    </row>
    <row r="12345" spans="1:6" ht="30" customHeight="1">
      <c r="A12345" s="3" t="s">
        <v>2</v>
      </c>
      <c r="B12345" s="3" t="s">
        <v>27321</v>
      </c>
      <c r="C12345" s="3" t="s">
        <v>33125</v>
      </c>
      <c r="D12345" s="12" t="s">
        <v>38953</v>
      </c>
      <c r="E12345" s="6" t="str">
        <f t="shared" si="642"/>
        <v>module=jalc</v>
      </c>
      <c r="F12345" s="6" t="str">
        <f t="shared" si="643"/>
        <v>module=kalc</v>
      </c>
    </row>
    <row r="12346" spans="1:6" ht="30" customHeight="1">
      <c r="A12346" s="3" t="s">
        <v>2</v>
      </c>
      <c r="B12346" s="3" t="s">
        <v>27322</v>
      </c>
      <c r="C12346" s="3" t="s">
        <v>33126</v>
      </c>
      <c r="D12346" s="12" t="s">
        <v>38954</v>
      </c>
      <c r="E12346" s="6" t="str">
        <f t="shared" si="642"/>
        <v>module=jalc</v>
      </c>
      <c r="F12346" s="6" t="str">
        <f t="shared" si="643"/>
        <v>module=kalc</v>
      </c>
    </row>
    <row r="12347" spans="1:6" ht="30" customHeight="1">
      <c r="A12347" s="3" t="s">
        <v>2</v>
      </c>
      <c r="B12347" s="3" t="s">
        <v>27323</v>
      </c>
      <c r="C12347" s="3" t="s">
        <v>33127</v>
      </c>
      <c r="D12347" s="12" t="s">
        <v>38955</v>
      </c>
      <c r="E12347" s="6" t="str">
        <f t="shared" si="642"/>
        <v>module=jalc</v>
      </c>
      <c r="F12347" s="6" t="str">
        <f t="shared" si="643"/>
        <v>module=kalc</v>
      </c>
    </row>
    <row r="12348" spans="1:6" ht="30" customHeight="1">
      <c r="A12348" s="3" t="s">
        <v>2</v>
      </c>
      <c r="B12348" s="3" t="s">
        <v>27324</v>
      </c>
      <c r="C12348" s="3" t="s">
        <v>33128</v>
      </c>
      <c r="D12348" s="12" t="s">
        <v>38956</v>
      </c>
      <c r="E12348" s="6" t="str">
        <f t="shared" si="642"/>
        <v>module=jalc</v>
      </c>
      <c r="F12348" s="6" t="str">
        <f t="shared" si="643"/>
        <v>module=kalc</v>
      </c>
    </row>
    <row r="12349" spans="1:6" ht="30" customHeight="1">
      <c r="A12349" s="3" t="s">
        <v>2</v>
      </c>
      <c r="B12349" s="3" t="s">
        <v>27325</v>
      </c>
      <c r="C12349" s="3" t="s">
        <v>33129</v>
      </c>
      <c r="D12349" s="12" t="s">
        <v>38957</v>
      </c>
      <c r="E12349" s="6" t="str">
        <f t="shared" si="642"/>
        <v>module=jalc</v>
      </c>
      <c r="F12349" s="6" t="str">
        <f t="shared" si="643"/>
        <v>module=kalc</v>
      </c>
    </row>
    <row r="12350" spans="1:6" ht="30" customHeight="1">
      <c r="A12350" s="3" t="s">
        <v>2</v>
      </c>
      <c r="B12350" s="3" t="s">
        <v>27326</v>
      </c>
      <c r="C12350" s="3" t="s">
        <v>33130</v>
      </c>
      <c r="D12350" s="12" t="s">
        <v>38958</v>
      </c>
      <c r="E12350" s="6" t="str">
        <f t="shared" si="642"/>
        <v>module=jalc</v>
      </c>
      <c r="F12350" s="6" t="str">
        <f t="shared" si="643"/>
        <v>module=kalc</v>
      </c>
    </row>
    <row r="12351" spans="1:6" ht="30" customHeight="1">
      <c r="A12351" s="3" t="s">
        <v>2</v>
      </c>
      <c r="B12351" s="3" t="s">
        <v>27327</v>
      </c>
      <c r="C12351" s="3" t="s">
        <v>33131</v>
      </c>
      <c r="D12351" s="12" t="s">
        <v>38959</v>
      </c>
      <c r="E12351" s="6" t="str">
        <f t="shared" si="642"/>
        <v>module=jalc</v>
      </c>
      <c r="F12351" s="6" t="str">
        <f t="shared" si="643"/>
        <v>module=kalc</v>
      </c>
    </row>
    <row r="12352" spans="1:6" ht="30" customHeight="1">
      <c r="A12352" s="3" t="s">
        <v>2</v>
      </c>
      <c r="B12352" s="3" t="s">
        <v>27328</v>
      </c>
      <c r="C12352" s="3" t="s">
        <v>33132</v>
      </c>
      <c r="D12352" s="12" t="s">
        <v>38960</v>
      </c>
      <c r="E12352" s="6" t="str">
        <f t="shared" si="642"/>
        <v>module=jalc</v>
      </c>
      <c r="F12352" s="6" t="str">
        <f t="shared" si="643"/>
        <v>module=kalc</v>
      </c>
    </row>
    <row r="12353" spans="1:6" ht="30" customHeight="1">
      <c r="A12353" s="3" t="s">
        <v>2</v>
      </c>
      <c r="B12353" s="3" t="s">
        <v>27329</v>
      </c>
      <c r="C12353" s="3" t="s">
        <v>33133</v>
      </c>
      <c r="D12353" s="12" t="s">
        <v>38961</v>
      </c>
      <c r="E12353" s="6" t="str">
        <f t="shared" si="642"/>
        <v>module=jalc</v>
      </c>
      <c r="F12353" s="6" t="str">
        <f t="shared" si="643"/>
        <v>module=kalc</v>
      </c>
    </row>
    <row r="12354" spans="1:6" ht="30" customHeight="1">
      <c r="A12354" s="3" t="s">
        <v>2</v>
      </c>
      <c r="B12354" s="3" t="s">
        <v>27330</v>
      </c>
      <c r="C12354" s="3" t="s">
        <v>33134</v>
      </c>
      <c r="D12354" s="12" t="s">
        <v>38962</v>
      </c>
      <c r="E12354" s="6" t="str">
        <f t="shared" si="642"/>
        <v>module=jalc</v>
      </c>
      <c r="F12354" s="6" t="str">
        <f t="shared" si="643"/>
        <v>module=kalc</v>
      </c>
    </row>
    <row r="12355" spans="1:6" ht="30" customHeight="1">
      <c r="A12355" s="3" t="s">
        <v>2</v>
      </c>
      <c r="B12355" s="3" t="s">
        <v>27331</v>
      </c>
      <c r="C12355" s="3" t="s">
        <v>33135</v>
      </c>
      <c r="D12355" s="12" t="s">
        <v>38963</v>
      </c>
      <c r="E12355" s="6" t="str">
        <f t="shared" si="642"/>
        <v>module=jalc</v>
      </c>
      <c r="F12355" s="6" t="str">
        <f t="shared" si="643"/>
        <v>module=kalc</v>
      </c>
    </row>
    <row r="12356" spans="1:6" ht="30" customHeight="1">
      <c r="A12356" s="3" t="s">
        <v>2</v>
      </c>
      <c r="B12356" s="3" t="s">
        <v>27332</v>
      </c>
      <c r="C12356" s="3" t="s">
        <v>33136</v>
      </c>
      <c r="D12356" s="12" t="s">
        <v>38964</v>
      </c>
      <c r="E12356" s="6" t="str">
        <f t="shared" si="642"/>
        <v>module=jalc</v>
      </c>
      <c r="F12356" s="6" t="str">
        <f t="shared" si="643"/>
        <v>module=kalc</v>
      </c>
    </row>
    <row r="12357" spans="1:6" ht="30" customHeight="1">
      <c r="A12357" s="3" t="s">
        <v>2</v>
      </c>
      <c r="B12357" s="3" t="s">
        <v>27333</v>
      </c>
      <c r="C12357" s="3" t="s">
        <v>33137</v>
      </c>
      <c r="D12357" s="12" t="s">
        <v>38965</v>
      </c>
      <c r="E12357" s="6" t="str">
        <f t="shared" si="642"/>
        <v>module=jalc</v>
      </c>
      <c r="F12357" s="6" t="str">
        <f t="shared" si="643"/>
        <v>module=kalc</v>
      </c>
    </row>
    <row r="12358" spans="1:6" ht="30" customHeight="1">
      <c r="A12358" s="3" t="s">
        <v>2</v>
      </c>
      <c r="B12358" s="3" t="s">
        <v>27334</v>
      </c>
      <c r="C12358" s="3" t="s">
        <v>33138</v>
      </c>
      <c r="D12358" s="12" t="s">
        <v>38966</v>
      </c>
      <c r="E12358" s="6" t="str">
        <f t="shared" si="642"/>
        <v>module=jalc</v>
      </c>
      <c r="F12358" s="6" t="str">
        <f t="shared" si="643"/>
        <v>module=kalc</v>
      </c>
    </row>
    <row r="12359" spans="1:6" ht="30" customHeight="1">
      <c r="A12359" s="3" t="s">
        <v>2</v>
      </c>
      <c r="B12359" s="3" t="s">
        <v>27335</v>
      </c>
      <c r="C12359" s="3" t="s">
        <v>33139</v>
      </c>
      <c r="D12359" s="12" t="s">
        <v>38967</v>
      </c>
      <c r="E12359" s="6" t="str">
        <f t="shared" si="642"/>
        <v>module=jalc</v>
      </c>
      <c r="F12359" s="6" t="str">
        <f t="shared" si="643"/>
        <v>module=kalc</v>
      </c>
    </row>
    <row r="12360" spans="1:6" ht="30" customHeight="1">
      <c r="A12360" s="3" t="s">
        <v>2</v>
      </c>
      <c r="B12360" s="3" t="s">
        <v>27336</v>
      </c>
      <c r="C12360" s="3" t="s">
        <v>33140</v>
      </c>
      <c r="D12360" s="12" t="s">
        <v>38968</v>
      </c>
      <c r="E12360" s="6" t="str">
        <f t="shared" si="642"/>
        <v>module=jalc</v>
      </c>
      <c r="F12360" s="6" t="str">
        <f t="shared" si="643"/>
        <v>module=kalc</v>
      </c>
    </row>
    <row r="12361" spans="1:6" ht="30" customHeight="1">
      <c r="A12361" s="3" t="s">
        <v>2</v>
      </c>
      <c r="B12361" s="3" t="s">
        <v>27337</v>
      </c>
      <c r="C12361" s="3" t="s">
        <v>33141</v>
      </c>
      <c r="D12361" s="12" t="s">
        <v>38969</v>
      </c>
      <c r="E12361" s="6" t="str">
        <f t="shared" si="642"/>
        <v>module=jalc</v>
      </c>
      <c r="F12361" s="6" t="str">
        <f t="shared" si="643"/>
        <v>module=kalc</v>
      </c>
    </row>
    <row r="12362" spans="1:6" ht="30" customHeight="1">
      <c r="A12362" s="3" t="s">
        <v>2</v>
      </c>
      <c r="B12362" s="3" t="s">
        <v>27338</v>
      </c>
      <c r="C12362" s="3" t="s">
        <v>33142</v>
      </c>
      <c r="D12362" s="12" t="s">
        <v>38970</v>
      </c>
      <c r="E12362" s="6" t="str">
        <f t="shared" si="642"/>
        <v>module=jalc</v>
      </c>
      <c r="F12362" s="6" t="str">
        <f t="shared" si="643"/>
        <v>module=kalc</v>
      </c>
    </row>
    <row r="12363" spans="1:6" ht="30" customHeight="1">
      <c r="A12363" s="3" t="s">
        <v>2</v>
      </c>
      <c r="B12363" s="3" t="s">
        <v>27339</v>
      </c>
      <c r="C12363" s="3" t="s">
        <v>33143</v>
      </c>
      <c r="D12363" s="12" t="s">
        <v>38971</v>
      </c>
      <c r="E12363" s="6" t="str">
        <f t="shared" si="642"/>
        <v>module=jalc</v>
      </c>
      <c r="F12363" s="6" t="str">
        <f t="shared" si="643"/>
        <v>module=kalc</v>
      </c>
    </row>
    <row r="12364" spans="1:6" ht="30" customHeight="1">
      <c r="A12364" s="3" t="s">
        <v>2</v>
      </c>
      <c r="B12364" s="3" t="s">
        <v>27340</v>
      </c>
      <c r="C12364" s="3" t="s">
        <v>33144</v>
      </c>
      <c r="D12364" s="12" t="s">
        <v>38972</v>
      </c>
      <c r="E12364" s="6" t="str">
        <f t="shared" si="642"/>
        <v>module=jalc</v>
      </c>
      <c r="F12364" s="6" t="str">
        <f t="shared" si="643"/>
        <v>module=kalc</v>
      </c>
    </row>
    <row r="12365" spans="1:6" ht="30" customHeight="1">
      <c r="A12365" s="3" t="s">
        <v>2</v>
      </c>
      <c r="B12365" s="3" t="s">
        <v>27341</v>
      </c>
      <c r="C12365" s="3" t="s">
        <v>33145</v>
      </c>
      <c r="D12365" s="12" t="s">
        <v>38973</v>
      </c>
      <c r="E12365" s="6" t="str">
        <f t="shared" si="642"/>
        <v>module=jalc</v>
      </c>
      <c r="F12365" s="6" t="str">
        <f t="shared" si="643"/>
        <v>module=kalc</v>
      </c>
    </row>
    <row r="12366" spans="1:6" ht="30" customHeight="1">
      <c r="A12366" s="3" t="s">
        <v>2</v>
      </c>
      <c r="B12366" s="3" t="s">
        <v>27342</v>
      </c>
      <c r="C12366" s="3" t="s">
        <v>33146</v>
      </c>
      <c r="D12366" s="12" t="s">
        <v>38974</v>
      </c>
      <c r="E12366" s="6" t="str">
        <f t="shared" si="642"/>
        <v>module=jalc</v>
      </c>
      <c r="F12366" s="6" t="str">
        <f t="shared" si="643"/>
        <v>module=kalc</v>
      </c>
    </row>
    <row r="12367" spans="1:6" ht="30" customHeight="1">
      <c r="A12367" s="3" t="s">
        <v>2</v>
      </c>
      <c r="B12367" s="3" t="s">
        <v>27343</v>
      </c>
      <c r="C12367" s="3" t="s">
        <v>33147</v>
      </c>
      <c r="D12367" s="12" t="s">
        <v>38975</v>
      </c>
      <c r="E12367" s="6" t="str">
        <f t="shared" si="642"/>
        <v>module=jalc</v>
      </c>
      <c r="F12367" s="6" t="str">
        <f t="shared" si="643"/>
        <v>module=kalc</v>
      </c>
    </row>
    <row r="12368" spans="1:6" ht="30" customHeight="1">
      <c r="A12368" s="3" t="s">
        <v>2</v>
      </c>
      <c r="B12368" s="3" t="s">
        <v>27344</v>
      </c>
      <c r="C12368" s="3" t="s">
        <v>33148</v>
      </c>
      <c r="D12368" s="12" t="s">
        <v>38976</v>
      </c>
      <c r="E12368" s="6" t="str">
        <f t="shared" si="642"/>
        <v>module=jalc</v>
      </c>
      <c r="F12368" s="6" t="str">
        <f t="shared" si="643"/>
        <v>module=kalc</v>
      </c>
    </row>
    <row r="12369" spans="1:6" ht="30" customHeight="1">
      <c r="A12369" s="3" t="s">
        <v>2</v>
      </c>
      <c r="B12369" s="3" t="s">
        <v>27345</v>
      </c>
      <c r="C12369" s="3" t="s">
        <v>33149</v>
      </c>
      <c r="D12369" s="12" t="s">
        <v>38977</v>
      </c>
      <c r="E12369" s="6" t="str">
        <f t="shared" si="642"/>
        <v>module=jalc</v>
      </c>
      <c r="F12369" s="6" t="str">
        <f t="shared" si="643"/>
        <v>module=kalc</v>
      </c>
    </row>
    <row r="12370" spans="1:6" ht="30" customHeight="1">
      <c r="A12370" s="3" t="s">
        <v>2</v>
      </c>
      <c r="B12370" s="3" t="s">
        <v>27346</v>
      </c>
      <c r="C12370" s="3" t="s">
        <v>33150</v>
      </c>
      <c r="D12370" s="12" t="s">
        <v>38978</v>
      </c>
      <c r="E12370" s="6" t="str">
        <f t="shared" si="642"/>
        <v>module=jalc</v>
      </c>
      <c r="F12370" s="6" t="str">
        <f t="shared" si="643"/>
        <v>module=kalc</v>
      </c>
    </row>
    <row r="12371" spans="1:6" ht="30" customHeight="1">
      <c r="A12371" s="3" t="s">
        <v>2</v>
      </c>
      <c r="B12371" s="3" t="s">
        <v>27347</v>
      </c>
      <c r="C12371" s="3" t="s">
        <v>33151</v>
      </c>
      <c r="D12371" s="12" t="s">
        <v>38979</v>
      </c>
      <c r="E12371" s="6" t="str">
        <f t="shared" ref="E12371:E12434" si="644">HYPERLINK("http://www.ssc.wisc.edu/wlsresearch/documentation/waves/?wave=capigrad&amp;module=jit","module=jit")</f>
        <v>module=jit</v>
      </c>
      <c r="F12371" s="6" t="str">
        <f t="shared" ref="F12371:F12434" si="645">HYPERLINK("http://www.ssc.wisc.edu/wlsresearch/documentation/waves/?wave=capisib&amp;module=kit","module=kit")</f>
        <v>module=kit</v>
      </c>
    </row>
    <row r="12372" spans="1:6" ht="30" customHeight="1">
      <c r="A12372" s="3" t="s">
        <v>2</v>
      </c>
      <c r="B12372" s="3" t="s">
        <v>27348</v>
      </c>
      <c r="C12372" s="3" t="s">
        <v>33152</v>
      </c>
      <c r="D12372" s="12" t="s">
        <v>38980</v>
      </c>
      <c r="E12372" s="6" t="str">
        <f t="shared" si="644"/>
        <v>module=jit</v>
      </c>
      <c r="F12372" s="6" t="str">
        <f t="shared" si="645"/>
        <v>module=kit</v>
      </c>
    </row>
    <row r="12373" spans="1:6" ht="30" customHeight="1">
      <c r="A12373" s="3" t="s">
        <v>2</v>
      </c>
      <c r="B12373" s="3" t="s">
        <v>27349</v>
      </c>
      <c r="C12373" s="3" t="s">
        <v>33153</v>
      </c>
      <c r="D12373" s="12" t="s">
        <v>38981</v>
      </c>
      <c r="E12373" s="6" t="str">
        <f t="shared" si="644"/>
        <v>module=jit</v>
      </c>
      <c r="F12373" s="6" t="str">
        <f t="shared" si="645"/>
        <v>module=kit</v>
      </c>
    </row>
    <row r="12374" spans="1:6" ht="30" customHeight="1">
      <c r="A12374" s="3" t="s">
        <v>2</v>
      </c>
      <c r="B12374" s="3" t="s">
        <v>27350</v>
      </c>
      <c r="C12374" s="3" t="s">
        <v>33154</v>
      </c>
      <c r="D12374" s="12" t="s">
        <v>38982</v>
      </c>
      <c r="E12374" s="6" t="str">
        <f t="shared" si="644"/>
        <v>module=jit</v>
      </c>
      <c r="F12374" s="6" t="str">
        <f t="shared" si="645"/>
        <v>module=kit</v>
      </c>
    </row>
    <row r="12375" spans="1:6" ht="30" customHeight="1">
      <c r="A12375" s="3" t="s">
        <v>2</v>
      </c>
      <c r="B12375" s="3" t="s">
        <v>27351</v>
      </c>
      <c r="C12375" s="3" t="s">
        <v>33155</v>
      </c>
      <c r="D12375" s="12" t="s">
        <v>38983</v>
      </c>
      <c r="E12375" s="6" t="str">
        <f t="shared" si="644"/>
        <v>module=jit</v>
      </c>
      <c r="F12375" s="6" t="str">
        <f t="shared" si="645"/>
        <v>module=kit</v>
      </c>
    </row>
    <row r="12376" spans="1:6" ht="30" customHeight="1">
      <c r="A12376" s="3" t="s">
        <v>2</v>
      </c>
      <c r="B12376" s="3" t="s">
        <v>27352</v>
      </c>
      <c r="C12376" s="3" t="s">
        <v>33156</v>
      </c>
      <c r="D12376" s="12" t="s">
        <v>38984</v>
      </c>
      <c r="E12376" s="6" t="str">
        <f t="shared" si="644"/>
        <v>module=jit</v>
      </c>
      <c r="F12376" s="6" t="str">
        <f t="shared" si="645"/>
        <v>module=kit</v>
      </c>
    </row>
    <row r="12377" spans="1:6" ht="30" customHeight="1">
      <c r="A12377" s="3" t="s">
        <v>2</v>
      </c>
      <c r="B12377" s="3" t="s">
        <v>27353</v>
      </c>
      <c r="C12377" s="3" t="s">
        <v>33157</v>
      </c>
      <c r="D12377" s="12" t="s">
        <v>38985</v>
      </c>
      <c r="E12377" s="6" t="str">
        <f t="shared" si="644"/>
        <v>module=jit</v>
      </c>
      <c r="F12377" s="6" t="str">
        <f t="shared" si="645"/>
        <v>module=kit</v>
      </c>
    </row>
    <row r="12378" spans="1:6" ht="30" customHeight="1">
      <c r="A12378" s="3" t="s">
        <v>2</v>
      </c>
      <c r="B12378" s="3" t="s">
        <v>27354</v>
      </c>
      <c r="C12378" s="3" t="s">
        <v>33158</v>
      </c>
      <c r="D12378" s="12" t="s">
        <v>38986</v>
      </c>
      <c r="E12378" s="6" t="str">
        <f t="shared" si="644"/>
        <v>module=jit</v>
      </c>
      <c r="F12378" s="6" t="str">
        <f t="shared" si="645"/>
        <v>module=kit</v>
      </c>
    </row>
    <row r="12379" spans="1:6" ht="30" customHeight="1">
      <c r="A12379" s="3" t="s">
        <v>2</v>
      </c>
      <c r="B12379" s="3" t="s">
        <v>27355</v>
      </c>
      <c r="C12379" s="3" t="s">
        <v>33159</v>
      </c>
      <c r="D12379" s="12" t="s">
        <v>38987</v>
      </c>
      <c r="E12379" s="6" t="str">
        <f t="shared" si="644"/>
        <v>module=jit</v>
      </c>
      <c r="F12379" s="6" t="str">
        <f t="shared" si="645"/>
        <v>module=kit</v>
      </c>
    </row>
    <row r="12380" spans="1:6" ht="30" customHeight="1">
      <c r="A12380" s="3" t="s">
        <v>2</v>
      </c>
      <c r="B12380" s="3" t="s">
        <v>27356</v>
      </c>
      <c r="C12380" s="3" t="s">
        <v>33160</v>
      </c>
      <c r="D12380" s="12" t="s">
        <v>38988</v>
      </c>
      <c r="E12380" s="6" t="str">
        <f t="shared" si="644"/>
        <v>module=jit</v>
      </c>
      <c r="F12380" s="6" t="str">
        <f t="shared" si="645"/>
        <v>module=kit</v>
      </c>
    </row>
    <row r="12381" spans="1:6" ht="30" customHeight="1">
      <c r="A12381" s="3" t="s">
        <v>2</v>
      </c>
      <c r="B12381" s="3" t="s">
        <v>27357</v>
      </c>
      <c r="C12381" s="3" t="s">
        <v>33161</v>
      </c>
      <c r="D12381" s="12" t="s">
        <v>38989</v>
      </c>
      <c r="E12381" s="6" t="str">
        <f t="shared" si="644"/>
        <v>module=jit</v>
      </c>
      <c r="F12381" s="6" t="str">
        <f t="shared" si="645"/>
        <v>module=kit</v>
      </c>
    </row>
    <row r="12382" spans="1:6" ht="30" customHeight="1">
      <c r="A12382" s="3" t="s">
        <v>2</v>
      </c>
      <c r="B12382" s="3" t="s">
        <v>27358</v>
      </c>
      <c r="C12382" s="3" t="s">
        <v>33162</v>
      </c>
      <c r="D12382" s="12" t="s">
        <v>38990</v>
      </c>
      <c r="E12382" s="6" t="str">
        <f t="shared" si="644"/>
        <v>module=jit</v>
      </c>
      <c r="F12382" s="6" t="str">
        <f t="shared" si="645"/>
        <v>module=kit</v>
      </c>
    </row>
    <row r="12383" spans="1:6" ht="30" customHeight="1">
      <c r="A12383" s="3" t="s">
        <v>2</v>
      </c>
      <c r="B12383" s="3" t="s">
        <v>27359</v>
      </c>
      <c r="C12383" s="3" t="s">
        <v>33163</v>
      </c>
      <c r="D12383" s="12" t="s">
        <v>38991</v>
      </c>
      <c r="E12383" s="6" t="str">
        <f t="shared" si="644"/>
        <v>module=jit</v>
      </c>
      <c r="F12383" s="6" t="str">
        <f t="shared" si="645"/>
        <v>module=kit</v>
      </c>
    </row>
    <row r="12384" spans="1:6" ht="30" customHeight="1">
      <c r="A12384" s="3" t="s">
        <v>2</v>
      </c>
      <c r="B12384" s="3" t="s">
        <v>27360</v>
      </c>
      <c r="C12384" s="3" t="s">
        <v>33164</v>
      </c>
      <c r="D12384" s="12" t="s">
        <v>38992</v>
      </c>
      <c r="E12384" s="6" t="str">
        <f t="shared" si="644"/>
        <v>module=jit</v>
      </c>
      <c r="F12384" s="6" t="str">
        <f t="shared" si="645"/>
        <v>module=kit</v>
      </c>
    </row>
    <row r="12385" spans="1:6" ht="30" customHeight="1">
      <c r="A12385" s="3" t="s">
        <v>2</v>
      </c>
      <c r="B12385" s="3" t="s">
        <v>27361</v>
      </c>
      <c r="C12385" s="3" t="s">
        <v>33165</v>
      </c>
      <c r="D12385" s="12" t="s">
        <v>38993</v>
      </c>
      <c r="E12385" s="6" t="str">
        <f t="shared" si="644"/>
        <v>module=jit</v>
      </c>
      <c r="F12385" s="6" t="str">
        <f t="shared" si="645"/>
        <v>module=kit</v>
      </c>
    </row>
    <row r="12386" spans="1:6" ht="30" customHeight="1">
      <c r="A12386" s="3" t="s">
        <v>2</v>
      </c>
      <c r="B12386" s="3" t="s">
        <v>27362</v>
      </c>
      <c r="C12386" s="3" t="s">
        <v>33166</v>
      </c>
      <c r="D12386" s="12" t="s">
        <v>38994</v>
      </c>
      <c r="E12386" s="6" t="str">
        <f t="shared" si="644"/>
        <v>module=jit</v>
      </c>
      <c r="F12386" s="6" t="str">
        <f t="shared" si="645"/>
        <v>module=kit</v>
      </c>
    </row>
    <row r="12387" spans="1:6" ht="30" customHeight="1">
      <c r="A12387" s="3" t="s">
        <v>2</v>
      </c>
      <c r="B12387" s="3" t="s">
        <v>27363</v>
      </c>
      <c r="C12387" s="3" t="s">
        <v>33167</v>
      </c>
      <c r="D12387" s="12" t="s">
        <v>38995</v>
      </c>
      <c r="E12387" s="6" t="str">
        <f t="shared" si="644"/>
        <v>module=jit</v>
      </c>
      <c r="F12387" s="6" t="str">
        <f t="shared" si="645"/>
        <v>module=kit</v>
      </c>
    </row>
    <row r="12388" spans="1:6" ht="30" customHeight="1">
      <c r="A12388" s="3" t="s">
        <v>2</v>
      </c>
      <c r="B12388" s="3" t="s">
        <v>27364</v>
      </c>
      <c r="C12388" s="3" t="s">
        <v>33168</v>
      </c>
      <c r="D12388" s="12" t="s">
        <v>38996</v>
      </c>
      <c r="E12388" s="6" t="str">
        <f t="shared" si="644"/>
        <v>module=jit</v>
      </c>
      <c r="F12388" s="6" t="str">
        <f t="shared" si="645"/>
        <v>module=kit</v>
      </c>
    </row>
    <row r="12389" spans="1:6" ht="30" customHeight="1">
      <c r="A12389" s="3" t="s">
        <v>2</v>
      </c>
      <c r="B12389" s="3" t="s">
        <v>27365</v>
      </c>
      <c r="C12389" s="3" t="s">
        <v>33169</v>
      </c>
      <c r="D12389" s="12" t="s">
        <v>38997</v>
      </c>
      <c r="E12389" s="6" t="str">
        <f t="shared" si="644"/>
        <v>module=jit</v>
      </c>
      <c r="F12389" s="6" t="str">
        <f t="shared" si="645"/>
        <v>module=kit</v>
      </c>
    </row>
    <row r="12390" spans="1:6" ht="30" customHeight="1">
      <c r="A12390" s="3" t="s">
        <v>2</v>
      </c>
      <c r="B12390" s="3" t="s">
        <v>27366</v>
      </c>
      <c r="C12390" s="3" t="s">
        <v>33170</v>
      </c>
      <c r="D12390" s="12" t="s">
        <v>38998</v>
      </c>
      <c r="E12390" s="6" t="str">
        <f t="shared" si="644"/>
        <v>module=jit</v>
      </c>
      <c r="F12390" s="6" t="str">
        <f t="shared" si="645"/>
        <v>module=kit</v>
      </c>
    </row>
    <row r="12391" spans="1:6" ht="30" customHeight="1">
      <c r="A12391" s="3" t="s">
        <v>2</v>
      </c>
      <c r="B12391" s="3" t="s">
        <v>27367</v>
      </c>
      <c r="C12391" s="3" t="s">
        <v>33171</v>
      </c>
      <c r="D12391" s="12" t="s">
        <v>38999</v>
      </c>
      <c r="E12391" s="6" t="str">
        <f t="shared" si="644"/>
        <v>module=jit</v>
      </c>
      <c r="F12391" s="6" t="str">
        <f t="shared" si="645"/>
        <v>module=kit</v>
      </c>
    </row>
    <row r="12392" spans="1:6" ht="30" customHeight="1">
      <c r="A12392" s="3" t="s">
        <v>2</v>
      </c>
      <c r="B12392" s="3" t="s">
        <v>27368</v>
      </c>
      <c r="C12392" s="3" t="s">
        <v>33172</v>
      </c>
      <c r="D12392" s="12" t="s">
        <v>39000</v>
      </c>
      <c r="E12392" s="6" t="str">
        <f t="shared" si="644"/>
        <v>module=jit</v>
      </c>
      <c r="F12392" s="6" t="str">
        <f t="shared" si="645"/>
        <v>module=kit</v>
      </c>
    </row>
    <row r="12393" spans="1:6" ht="30" customHeight="1">
      <c r="A12393" s="3" t="s">
        <v>2</v>
      </c>
      <c r="B12393" s="3" t="s">
        <v>27369</v>
      </c>
      <c r="C12393" s="3" t="s">
        <v>33173</v>
      </c>
      <c r="D12393" s="12" t="s">
        <v>39001</v>
      </c>
      <c r="E12393" s="6" t="str">
        <f t="shared" si="644"/>
        <v>module=jit</v>
      </c>
      <c r="F12393" s="6" t="str">
        <f t="shared" si="645"/>
        <v>module=kit</v>
      </c>
    </row>
    <row r="12394" spans="1:6" ht="30" customHeight="1">
      <c r="A12394" s="3" t="s">
        <v>2</v>
      </c>
      <c r="B12394" s="3" t="s">
        <v>27370</v>
      </c>
      <c r="C12394" s="3" t="s">
        <v>33174</v>
      </c>
      <c r="D12394" s="12" t="s">
        <v>39002</v>
      </c>
      <c r="E12394" s="6" t="str">
        <f t="shared" si="644"/>
        <v>module=jit</v>
      </c>
      <c r="F12394" s="6" t="str">
        <f t="shared" si="645"/>
        <v>module=kit</v>
      </c>
    </row>
    <row r="12395" spans="1:6" ht="30" customHeight="1">
      <c r="A12395" s="3" t="s">
        <v>2</v>
      </c>
      <c r="B12395" s="3" t="s">
        <v>27371</v>
      </c>
      <c r="C12395" s="3" t="s">
        <v>33175</v>
      </c>
      <c r="D12395" s="12" t="s">
        <v>39003</v>
      </c>
      <c r="E12395" s="6" t="str">
        <f t="shared" si="644"/>
        <v>module=jit</v>
      </c>
      <c r="F12395" s="6" t="str">
        <f t="shared" si="645"/>
        <v>module=kit</v>
      </c>
    </row>
    <row r="12396" spans="1:6" ht="30" customHeight="1">
      <c r="A12396" s="3" t="s">
        <v>2</v>
      </c>
      <c r="B12396" s="3" t="s">
        <v>27372</v>
      </c>
      <c r="C12396" s="3" t="s">
        <v>33176</v>
      </c>
      <c r="D12396" s="12" t="s">
        <v>39004</v>
      </c>
      <c r="E12396" s="6" t="str">
        <f t="shared" si="644"/>
        <v>module=jit</v>
      </c>
      <c r="F12396" s="6" t="str">
        <f t="shared" si="645"/>
        <v>module=kit</v>
      </c>
    </row>
    <row r="12397" spans="1:6" ht="30" customHeight="1">
      <c r="A12397" s="3" t="s">
        <v>2</v>
      </c>
      <c r="B12397" s="3" t="s">
        <v>27373</v>
      </c>
      <c r="C12397" s="3" t="s">
        <v>33177</v>
      </c>
      <c r="D12397" s="12" t="s">
        <v>39005</v>
      </c>
      <c r="E12397" s="6" t="str">
        <f t="shared" si="644"/>
        <v>module=jit</v>
      </c>
      <c r="F12397" s="6" t="str">
        <f t="shared" si="645"/>
        <v>module=kit</v>
      </c>
    </row>
    <row r="12398" spans="1:6" ht="30" customHeight="1">
      <c r="A12398" s="3" t="s">
        <v>2</v>
      </c>
      <c r="B12398" s="3" t="s">
        <v>27374</v>
      </c>
      <c r="C12398" s="3" t="s">
        <v>33178</v>
      </c>
      <c r="D12398" s="12" t="s">
        <v>39006</v>
      </c>
      <c r="E12398" s="6" t="str">
        <f t="shared" si="644"/>
        <v>module=jit</v>
      </c>
      <c r="F12398" s="6" t="str">
        <f t="shared" si="645"/>
        <v>module=kit</v>
      </c>
    </row>
    <row r="12399" spans="1:6" ht="30" customHeight="1">
      <c r="A12399" s="3" t="s">
        <v>2</v>
      </c>
      <c r="B12399" s="3" t="s">
        <v>27375</v>
      </c>
      <c r="C12399" s="3" t="s">
        <v>33179</v>
      </c>
      <c r="D12399" s="12" t="s">
        <v>39007</v>
      </c>
      <c r="E12399" s="6" t="str">
        <f t="shared" si="644"/>
        <v>module=jit</v>
      </c>
      <c r="F12399" s="6" t="str">
        <f t="shared" si="645"/>
        <v>module=kit</v>
      </c>
    </row>
    <row r="12400" spans="1:6" ht="30" customHeight="1">
      <c r="A12400" s="3" t="s">
        <v>2</v>
      </c>
      <c r="B12400" s="3" t="s">
        <v>27376</v>
      </c>
      <c r="C12400" s="3" t="s">
        <v>33180</v>
      </c>
      <c r="D12400" s="12" t="s">
        <v>39008</v>
      </c>
      <c r="E12400" s="6" t="str">
        <f t="shared" si="644"/>
        <v>module=jit</v>
      </c>
      <c r="F12400" s="6" t="str">
        <f t="shared" si="645"/>
        <v>module=kit</v>
      </c>
    </row>
    <row r="12401" spans="1:6" ht="30" customHeight="1">
      <c r="A12401" s="3" t="s">
        <v>2</v>
      </c>
      <c r="B12401" s="3" t="s">
        <v>27377</v>
      </c>
      <c r="C12401" s="3" t="s">
        <v>33181</v>
      </c>
      <c r="D12401" s="12" t="s">
        <v>39009</v>
      </c>
      <c r="E12401" s="6" t="str">
        <f t="shared" si="644"/>
        <v>module=jit</v>
      </c>
      <c r="F12401" s="6" t="str">
        <f t="shared" si="645"/>
        <v>module=kit</v>
      </c>
    </row>
    <row r="12402" spans="1:6" ht="30" customHeight="1">
      <c r="A12402" s="3" t="s">
        <v>2</v>
      </c>
      <c r="B12402" s="3" t="s">
        <v>27378</v>
      </c>
      <c r="C12402" s="3" t="s">
        <v>33182</v>
      </c>
      <c r="D12402" s="12" t="s">
        <v>39010</v>
      </c>
      <c r="E12402" s="6" t="str">
        <f t="shared" si="644"/>
        <v>module=jit</v>
      </c>
      <c r="F12402" s="6" t="str">
        <f t="shared" si="645"/>
        <v>module=kit</v>
      </c>
    </row>
    <row r="12403" spans="1:6" ht="30" customHeight="1">
      <c r="A12403" s="3" t="s">
        <v>2</v>
      </c>
      <c r="B12403" s="3" t="s">
        <v>27379</v>
      </c>
      <c r="C12403" s="3" t="s">
        <v>33183</v>
      </c>
      <c r="D12403" s="12" t="s">
        <v>39011</v>
      </c>
      <c r="E12403" s="6" t="str">
        <f t="shared" si="644"/>
        <v>module=jit</v>
      </c>
      <c r="F12403" s="6" t="str">
        <f t="shared" si="645"/>
        <v>module=kit</v>
      </c>
    </row>
    <row r="12404" spans="1:6" ht="30" customHeight="1">
      <c r="A12404" s="3" t="s">
        <v>2</v>
      </c>
      <c r="B12404" s="3" t="s">
        <v>27380</v>
      </c>
      <c r="C12404" s="3" t="s">
        <v>33184</v>
      </c>
      <c r="D12404" s="12" t="s">
        <v>39012</v>
      </c>
      <c r="E12404" s="6" t="str">
        <f t="shared" si="644"/>
        <v>module=jit</v>
      </c>
      <c r="F12404" s="6" t="str">
        <f t="shared" si="645"/>
        <v>module=kit</v>
      </c>
    </row>
    <row r="12405" spans="1:6" ht="30" customHeight="1">
      <c r="A12405" s="3" t="s">
        <v>2</v>
      </c>
      <c r="B12405" s="3" t="s">
        <v>27381</v>
      </c>
      <c r="C12405" s="3" t="s">
        <v>33185</v>
      </c>
      <c r="D12405" s="12" t="s">
        <v>39013</v>
      </c>
      <c r="E12405" s="6" t="str">
        <f t="shared" si="644"/>
        <v>module=jit</v>
      </c>
      <c r="F12405" s="6" t="str">
        <f t="shared" si="645"/>
        <v>module=kit</v>
      </c>
    </row>
    <row r="12406" spans="1:6" ht="30" customHeight="1">
      <c r="A12406" s="3" t="s">
        <v>2</v>
      </c>
      <c r="B12406" s="3" t="s">
        <v>27382</v>
      </c>
      <c r="C12406" s="3" t="s">
        <v>33186</v>
      </c>
      <c r="D12406" s="12" t="s">
        <v>39014</v>
      </c>
      <c r="E12406" s="6" t="str">
        <f t="shared" si="644"/>
        <v>module=jit</v>
      </c>
      <c r="F12406" s="6" t="str">
        <f t="shared" si="645"/>
        <v>module=kit</v>
      </c>
    </row>
    <row r="12407" spans="1:6" ht="30" customHeight="1">
      <c r="A12407" s="3" t="s">
        <v>2</v>
      </c>
      <c r="B12407" s="3" t="s">
        <v>27383</v>
      </c>
      <c r="C12407" s="3" t="s">
        <v>33187</v>
      </c>
      <c r="D12407" s="12" t="s">
        <v>39015</v>
      </c>
      <c r="E12407" s="6" t="str">
        <f t="shared" si="644"/>
        <v>module=jit</v>
      </c>
      <c r="F12407" s="6" t="str">
        <f t="shared" si="645"/>
        <v>module=kit</v>
      </c>
    </row>
    <row r="12408" spans="1:6" ht="30" customHeight="1">
      <c r="A12408" s="3" t="s">
        <v>2</v>
      </c>
      <c r="B12408" s="3" t="s">
        <v>27384</v>
      </c>
      <c r="C12408" s="3" t="s">
        <v>33188</v>
      </c>
      <c r="D12408" s="12" t="s">
        <v>39016</v>
      </c>
      <c r="E12408" s="6" t="str">
        <f t="shared" si="644"/>
        <v>module=jit</v>
      </c>
      <c r="F12408" s="6" t="str">
        <f t="shared" si="645"/>
        <v>module=kit</v>
      </c>
    </row>
    <row r="12409" spans="1:6" ht="30" customHeight="1">
      <c r="A12409" s="3" t="s">
        <v>2</v>
      </c>
      <c r="B12409" s="3" t="s">
        <v>27385</v>
      </c>
      <c r="C12409" s="3" t="s">
        <v>33189</v>
      </c>
      <c r="D12409" s="12" t="s">
        <v>39017</v>
      </c>
      <c r="E12409" s="6" t="str">
        <f t="shared" si="644"/>
        <v>module=jit</v>
      </c>
      <c r="F12409" s="6" t="str">
        <f t="shared" si="645"/>
        <v>module=kit</v>
      </c>
    </row>
    <row r="12410" spans="1:6" ht="30" customHeight="1">
      <c r="A12410" s="3" t="s">
        <v>2</v>
      </c>
      <c r="B12410" s="3" t="s">
        <v>27386</v>
      </c>
      <c r="C12410" s="3" t="s">
        <v>33190</v>
      </c>
      <c r="D12410" s="12" t="s">
        <v>39018</v>
      </c>
      <c r="E12410" s="6" t="str">
        <f t="shared" si="644"/>
        <v>module=jit</v>
      </c>
      <c r="F12410" s="6" t="str">
        <f t="shared" si="645"/>
        <v>module=kit</v>
      </c>
    </row>
    <row r="12411" spans="1:6" ht="30" customHeight="1">
      <c r="A12411" s="3" t="s">
        <v>2</v>
      </c>
      <c r="B12411" s="3" t="s">
        <v>27387</v>
      </c>
      <c r="C12411" s="3" t="s">
        <v>33191</v>
      </c>
      <c r="D12411" s="12" t="s">
        <v>39019</v>
      </c>
      <c r="E12411" s="6" t="str">
        <f t="shared" si="644"/>
        <v>module=jit</v>
      </c>
      <c r="F12411" s="6" t="str">
        <f t="shared" si="645"/>
        <v>module=kit</v>
      </c>
    </row>
    <row r="12412" spans="1:6" ht="30" customHeight="1">
      <c r="A12412" s="3" t="s">
        <v>2</v>
      </c>
      <c r="B12412" s="3" t="s">
        <v>27388</v>
      </c>
      <c r="C12412" s="3" t="s">
        <v>33192</v>
      </c>
      <c r="D12412" s="12" t="s">
        <v>39020</v>
      </c>
      <c r="E12412" s="6" t="str">
        <f t="shared" si="644"/>
        <v>module=jit</v>
      </c>
      <c r="F12412" s="6" t="str">
        <f t="shared" si="645"/>
        <v>module=kit</v>
      </c>
    </row>
    <row r="12413" spans="1:6" ht="30" customHeight="1">
      <c r="A12413" s="3" t="s">
        <v>2</v>
      </c>
      <c r="B12413" s="3" t="s">
        <v>27389</v>
      </c>
      <c r="C12413" s="3" t="s">
        <v>33193</v>
      </c>
      <c r="D12413" s="12" t="s">
        <v>39021</v>
      </c>
      <c r="E12413" s="6" t="str">
        <f t="shared" si="644"/>
        <v>module=jit</v>
      </c>
      <c r="F12413" s="6" t="str">
        <f t="shared" si="645"/>
        <v>module=kit</v>
      </c>
    </row>
    <row r="12414" spans="1:6" ht="30" customHeight="1">
      <c r="A12414" s="3" t="s">
        <v>2</v>
      </c>
      <c r="B12414" s="3" t="s">
        <v>27390</v>
      </c>
      <c r="C12414" s="3" t="s">
        <v>33194</v>
      </c>
      <c r="D12414" s="12" t="s">
        <v>39022</v>
      </c>
      <c r="E12414" s="6" t="str">
        <f t="shared" si="644"/>
        <v>module=jit</v>
      </c>
      <c r="F12414" s="6" t="str">
        <f t="shared" si="645"/>
        <v>module=kit</v>
      </c>
    </row>
    <row r="12415" spans="1:6" ht="30" customHeight="1">
      <c r="A12415" s="3" t="s">
        <v>2</v>
      </c>
      <c r="B12415" s="3" t="s">
        <v>27391</v>
      </c>
      <c r="C12415" s="3" t="s">
        <v>33195</v>
      </c>
      <c r="D12415" s="12" t="s">
        <v>39023</v>
      </c>
      <c r="E12415" s="6" t="str">
        <f t="shared" si="644"/>
        <v>module=jit</v>
      </c>
      <c r="F12415" s="6" t="str">
        <f t="shared" si="645"/>
        <v>module=kit</v>
      </c>
    </row>
    <row r="12416" spans="1:6" ht="30" customHeight="1">
      <c r="A12416" s="3" t="s">
        <v>2</v>
      </c>
      <c r="B12416" s="3" t="s">
        <v>27392</v>
      </c>
      <c r="C12416" s="3" t="s">
        <v>33196</v>
      </c>
      <c r="D12416" s="12" t="s">
        <v>39024</v>
      </c>
      <c r="E12416" s="6" t="str">
        <f t="shared" si="644"/>
        <v>module=jit</v>
      </c>
      <c r="F12416" s="6" t="str">
        <f t="shared" si="645"/>
        <v>module=kit</v>
      </c>
    </row>
    <row r="12417" spans="1:6" ht="30" customHeight="1">
      <c r="A12417" s="3" t="s">
        <v>2</v>
      </c>
      <c r="B12417" s="3" t="s">
        <v>27393</v>
      </c>
      <c r="C12417" s="3" t="s">
        <v>33197</v>
      </c>
      <c r="D12417" s="12" t="s">
        <v>39025</v>
      </c>
      <c r="E12417" s="6" t="str">
        <f t="shared" si="644"/>
        <v>module=jit</v>
      </c>
      <c r="F12417" s="6" t="str">
        <f t="shared" si="645"/>
        <v>module=kit</v>
      </c>
    </row>
    <row r="12418" spans="1:6" ht="30" customHeight="1">
      <c r="A12418" s="3" t="s">
        <v>2</v>
      </c>
      <c r="B12418" s="3" t="s">
        <v>27394</v>
      </c>
      <c r="C12418" s="3" t="s">
        <v>33198</v>
      </c>
      <c r="D12418" s="12" t="s">
        <v>39026</v>
      </c>
      <c r="E12418" s="6" t="str">
        <f t="shared" si="644"/>
        <v>module=jit</v>
      </c>
      <c r="F12418" s="6" t="str">
        <f t="shared" si="645"/>
        <v>module=kit</v>
      </c>
    </row>
    <row r="12419" spans="1:6" ht="30" customHeight="1">
      <c r="A12419" s="3" t="s">
        <v>2</v>
      </c>
      <c r="B12419" s="3" t="s">
        <v>27395</v>
      </c>
      <c r="C12419" s="3" t="s">
        <v>33199</v>
      </c>
      <c r="D12419" s="12" t="s">
        <v>39027</v>
      </c>
      <c r="E12419" s="6" t="str">
        <f t="shared" si="644"/>
        <v>module=jit</v>
      </c>
      <c r="F12419" s="6" t="str">
        <f t="shared" si="645"/>
        <v>module=kit</v>
      </c>
    </row>
    <row r="12420" spans="1:6" ht="30" customHeight="1">
      <c r="A12420" s="3" t="s">
        <v>2</v>
      </c>
      <c r="B12420" s="3" t="s">
        <v>27396</v>
      </c>
      <c r="C12420" s="3" t="s">
        <v>33200</v>
      </c>
      <c r="D12420" s="12" t="s">
        <v>39028</v>
      </c>
      <c r="E12420" s="6" t="str">
        <f t="shared" si="644"/>
        <v>module=jit</v>
      </c>
      <c r="F12420" s="6" t="str">
        <f t="shared" si="645"/>
        <v>module=kit</v>
      </c>
    </row>
    <row r="12421" spans="1:6" ht="30" customHeight="1">
      <c r="A12421" s="3" t="s">
        <v>2</v>
      </c>
      <c r="B12421" s="3" t="s">
        <v>27397</v>
      </c>
      <c r="C12421" s="3" t="s">
        <v>33201</v>
      </c>
      <c r="D12421" s="12" t="s">
        <v>39029</v>
      </c>
      <c r="E12421" s="6" t="str">
        <f t="shared" si="644"/>
        <v>module=jit</v>
      </c>
      <c r="F12421" s="6" t="str">
        <f t="shared" si="645"/>
        <v>module=kit</v>
      </c>
    </row>
    <row r="12422" spans="1:6" ht="30" customHeight="1">
      <c r="A12422" s="3" t="s">
        <v>2</v>
      </c>
      <c r="B12422" s="3" t="s">
        <v>27398</v>
      </c>
      <c r="C12422" s="3" t="s">
        <v>33202</v>
      </c>
      <c r="D12422" s="12" t="s">
        <v>39030</v>
      </c>
      <c r="E12422" s="6" t="str">
        <f t="shared" si="644"/>
        <v>module=jit</v>
      </c>
      <c r="F12422" s="6" t="str">
        <f t="shared" si="645"/>
        <v>module=kit</v>
      </c>
    </row>
    <row r="12423" spans="1:6" ht="30" customHeight="1">
      <c r="A12423" s="3" t="s">
        <v>2</v>
      </c>
      <c r="B12423" s="3" t="s">
        <v>27399</v>
      </c>
      <c r="C12423" s="3" t="s">
        <v>33203</v>
      </c>
      <c r="D12423" s="12" t="s">
        <v>39031</v>
      </c>
      <c r="E12423" s="6" t="str">
        <f t="shared" si="644"/>
        <v>module=jit</v>
      </c>
      <c r="F12423" s="6" t="str">
        <f t="shared" si="645"/>
        <v>module=kit</v>
      </c>
    </row>
    <row r="12424" spans="1:6" ht="30" customHeight="1">
      <c r="A12424" s="3" t="s">
        <v>2</v>
      </c>
      <c r="B12424" s="3" t="s">
        <v>27400</v>
      </c>
      <c r="C12424" s="3" t="s">
        <v>33204</v>
      </c>
      <c r="D12424" s="12" t="s">
        <v>39032</v>
      </c>
      <c r="E12424" s="6" t="str">
        <f t="shared" si="644"/>
        <v>module=jit</v>
      </c>
      <c r="F12424" s="6" t="str">
        <f t="shared" si="645"/>
        <v>module=kit</v>
      </c>
    </row>
    <row r="12425" spans="1:6" ht="30" customHeight="1">
      <c r="A12425" s="3" t="s">
        <v>2</v>
      </c>
      <c r="B12425" s="3" t="s">
        <v>27401</v>
      </c>
      <c r="C12425" s="3" t="s">
        <v>33205</v>
      </c>
      <c r="D12425" s="12" t="s">
        <v>39033</v>
      </c>
      <c r="E12425" s="6" t="str">
        <f t="shared" si="644"/>
        <v>module=jit</v>
      </c>
      <c r="F12425" s="6" t="str">
        <f t="shared" si="645"/>
        <v>module=kit</v>
      </c>
    </row>
    <row r="12426" spans="1:6" ht="30" customHeight="1">
      <c r="A12426" s="3" t="s">
        <v>2</v>
      </c>
      <c r="B12426" s="3" t="s">
        <v>27402</v>
      </c>
      <c r="C12426" s="3" t="s">
        <v>33206</v>
      </c>
      <c r="D12426" s="12" t="s">
        <v>39034</v>
      </c>
      <c r="E12426" s="6" t="str">
        <f t="shared" si="644"/>
        <v>module=jit</v>
      </c>
      <c r="F12426" s="6" t="str">
        <f t="shared" si="645"/>
        <v>module=kit</v>
      </c>
    </row>
    <row r="12427" spans="1:6" ht="30" customHeight="1">
      <c r="A12427" s="3" t="s">
        <v>2</v>
      </c>
      <c r="B12427" s="3" t="s">
        <v>27403</v>
      </c>
      <c r="C12427" s="3" t="s">
        <v>33207</v>
      </c>
      <c r="D12427" s="12" t="s">
        <v>39035</v>
      </c>
      <c r="E12427" s="6" t="str">
        <f t="shared" si="644"/>
        <v>module=jit</v>
      </c>
      <c r="F12427" s="6" t="str">
        <f t="shared" si="645"/>
        <v>module=kit</v>
      </c>
    </row>
    <row r="12428" spans="1:6" ht="30" customHeight="1">
      <c r="A12428" s="3" t="s">
        <v>2</v>
      </c>
      <c r="B12428" s="3" t="s">
        <v>27404</v>
      </c>
      <c r="C12428" s="3" t="s">
        <v>33208</v>
      </c>
      <c r="D12428" s="12" t="s">
        <v>39036</v>
      </c>
      <c r="E12428" s="6" t="str">
        <f t="shared" si="644"/>
        <v>module=jit</v>
      </c>
      <c r="F12428" s="6" t="str">
        <f t="shared" si="645"/>
        <v>module=kit</v>
      </c>
    </row>
    <row r="12429" spans="1:6" ht="30" customHeight="1">
      <c r="A12429" s="3" t="s">
        <v>2</v>
      </c>
      <c r="B12429" s="3" t="s">
        <v>27405</v>
      </c>
      <c r="C12429" s="3" t="s">
        <v>33209</v>
      </c>
      <c r="D12429" s="12" t="s">
        <v>39037</v>
      </c>
      <c r="E12429" s="6" t="str">
        <f t="shared" si="644"/>
        <v>module=jit</v>
      </c>
      <c r="F12429" s="6" t="str">
        <f t="shared" si="645"/>
        <v>module=kit</v>
      </c>
    </row>
    <row r="12430" spans="1:6" ht="30" customHeight="1">
      <c r="A12430" s="3" t="s">
        <v>2</v>
      </c>
      <c r="B12430" s="3" t="s">
        <v>27406</v>
      </c>
      <c r="C12430" s="3" t="s">
        <v>33210</v>
      </c>
      <c r="D12430" s="12" t="s">
        <v>39038</v>
      </c>
      <c r="E12430" s="6" t="str">
        <f t="shared" si="644"/>
        <v>module=jit</v>
      </c>
      <c r="F12430" s="6" t="str">
        <f t="shared" si="645"/>
        <v>module=kit</v>
      </c>
    </row>
    <row r="12431" spans="1:6" ht="30" customHeight="1">
      <c r="A12431" s="3" t="s">
        <v>2</v>
      </c>
      <c r="B12431" s="3" t="s">
        <v>27407</v>
      </c>
      <c r="C12431" s="3" t="s">
        <v>33211</v>
      </c>
      <c r="D12431" s="12" t="s">
        <v>39039</v>
      </c>
      <c r="E12431" s="6" t="str">
        <f t="shared" si="644"/>
        <v>module=jit</v>
      </c>
      <c r="F12431" s="6" t="str">
        <f t="shared" si="645"/>
        <v>module=kit</v>
      </c>
    </row>
    <row r="12432" spans="1:6" ht="30" customHeight="1">
      <c r="A12432" s="3" t="s">
        <v>2</v>
      </c>
      <c r="B12432" s="3" t="s">
        <v>27408</v>
      </c>
      <c r="C12432" s="3" t="s">
        <v>33212</v>
      </c>
      <c r="D12432" s="12" t="s">
        <v>39040</v>
      </c>
      <c r="E12432" s="6" t="str">
        <f t="shared" si="644"/>
        <v>module=jit</v>
      </c>
      <c r="F12432" s="6" t="str">
        <f t="shared" si="645"/>
        <v>module=kit</v>
      </c>
    </row>
    <row r="12433" spans="1:6" ht="30" customHeight="1">
      <c r="A12433" s="3" t="s">
        <v>2</v>
      </c>
      <c r="B12433" s="3" t="s">
        <v>27409</v>
      </c>
      <c r="C12433" s="3" t="s">
        <v>33213</v>
      </c>
      <c r="D12433" s="12" t="s">
        <v>39041</v>
      </c>
      <c r="E12433" s="6" t="str">
        <f t="shared" si="644"/>
        <v>module=jit</v>
      </c>
      <c r="F12433" s="6" t="str">
        <f t="shared" si="645"/>
        <v>module=kit</v>
      </c>
    </row>
    <row r="12434" spans="1:6" ht="30" customHeight="1">
      <c r="A12434" s="3" t="s">
        <v>2</v>
      </c>
      <c r="B12434" s="3" t="s">
        <v>27410</v>
      </c>
      <c r="C12434" s="3" t="s">
        <v>33214</v>
      </c>
      <c r="D12434" s="12" t="s">
        <v>39042</v>
      </c>
      <c r="E12434" s="6" t="str">
        <f t="shared" si="644"/>
        <v>module=jit</v>
      </c>
      <c r="F12434" s="6" t="str">
        <f t="shared" si="645"/>
        <v>module=kit</v>
      </c>
    </row>
    <row r="12435" spans="1:6" ht="30" customHeight="1">
      <c r="A12435" s="3" t="s">
        <v>2</v>
      </c>
      <c r="B12435" s="3" t="s">
        <v>27411</v>
      </c>
      <c r="C12435" s="3" t="s">
        <v>33215</v>
      </c>
      <c r="D12435" s="12" t="s">
        <v>39043</v>
      </c>
      <c r="E12435" s="6" t="str">
        <f t="shared" ref="E12435:E12498" si="646">HYPERLINK("http://www.ssc.wisc.edu/wlsresearch/documentation/waves/?wave=capigrad&amp;module=jit","module=jit")</f>
        <v>module=jit</v>
      </c>
      <c r="F12435" s="6" t="str">
        <f t="shared" ref="F12435:F12498" si="647">HYPERLINK("http://www.ssc.wisc.edu/wlsresearch/documentation/waves/?wave=capisib&amp;module=kit","module=kit")</f>
        <v>module=kit</v>
      </c>
    </row>
    <row r="12436" spans="1:6" ht="30" customHeight="1">
      <c r="A12436" s="3" t="s">
        <v>2</v>
      </c>
      <c r="B12436" s="3" t="s">
        <v>27412</v>
      </c>
      <c r="C12436" s="3" t="s">
        <v>33216</v>
      </c>
      <c r="D12436" s="12" t="s">
        <v>39044</v>
      </c>
      <c r="E12436" s="6" t="str">
        <f t="shared" si="646"/>
        <v>module=jit</v>
      </c>
      <c r="F12436" s="6" t="str">
        <f t="shared" si="647"/>
        <v>module=kit</v>
      </c>
    </row>
    <row r="12437" spans="1:6" ht="30" customHeight="1">
      <c r="A12437" s="3" t="s">
        <v>2</v>
      </c>
      <c r="B12437" s="3" t="s">
        <v>27413</v>
      </c>
      <c r="C12437" s="3" t="s">
        <v>33217</v>
      </c>
      <c r="D12437" s="12" t="s">
        <v>39045</v>
      </c>
      <c r="E12437" s="6" t="str">
        <f t="shared" si="646"/>
        <v>module=jit</v>
      </c>
      <c r="F12437" s="6" t="str">
        <f t="shared" si="647"/>
        <v>module=kit</v>
      </c>
    </row>
    <row r="12438" spans="1:6" ht="30" customHeight="1">
      <c r="A12438" s="3" t="s">
        <v>2</v>
      </c>
      <c r="B12438" s="3" t="s">
        <v>27414</v>
      </c>
      <c r="C12438" s="3" t="s">
        <v>33218</v>
      </c>
      <c r="D12438" s="12" t="s">
        <v>39046</v>
      </c>
      <c r="E12438" s="6" t="str">
        <f t="shared" si="646"/>
        <v>module=jit</v>
      </c>
      <c r="F12438" s="6" t="str">
        <f t="shared" si="647"/>
        <v>module=kit</v>
      </c>
    </row>
    <row r="12439" spans="1:6" ht="30" customHeight="1">
      <c r="A12439" s="3" t="s">
        <v>2</v>
      </c>
      <c r="B12439" s="3" t="s">
        <v>27415</v>
      </c>
      <c r="C12439" s="3" t="s">
        <v>33219</v>
      </c>
      <c r="D12439" s="12" t="s">
        <v>39047</v>
      </c>
      <c r="E12439" s="6" t="str">
        <f t="shared" si="646"/>
        <v>module=jit</v>
      </c>
      <c r="F12439" s="6" t="str">
        <f t="shared" si="647"/>
        <v>module=kit</v>
      </c>
    </row>
    <row r="12440" spans="1:6" ht="30" customHeight="1">
      <c r="A12440" s="3" t="s">
        <v>2</v>
      </c>
      <c r="B12440" s="3" t="s">
        <v>27416</v>
      </c>
      <c r="C12440" s="3" t="s">
        <v>33220</v>
      </c>
      <c r="D12440" s="12" t="s">
        <v>39048</v>
      </c>
      <c r="E12440" s="6" t="str">
        <f t="shared" si="646"/>
        <v>module=jit</v>
      </c>
      <c r="F12440" s="6" t="str">
        <f t="shared" si="647"/>
        <v>module=kit</v>
      </c>
    </row>
    <row r="12441" spans="1:6" ht="30" customHeight="1">
      <c r="A12441" s="3" t="s">
        <v>2</v>
      </c>
      <c r="B12441" s="3" t="s">
        <v>27417</v>
      </c>
      <c r="C12441" s="3" t="s">
        <v>33221</v>
      </c>
      <c r="D12441" s="12" t="s">
        <v>39049</v>
      </c>
      <c r="E12441" s="6" t="str">
        <f t="shared" si="646"/>
        <v>module=jit</v>
      </c>
      <c r="F12441" s="6" t="str">
        <f t="shared" si="647"/>
        <v>module=kit</v>
      </c>
    </row>
    <row r="12442" spans="1:6" ht="30" customHeight="1">
      <c r="A12442" s="3" t="s">
        <v>2</v>
      </c>
      <c r="B12442" s="3" t="s">
        <v>27418</v>
      </c>
      <c r="C12442" s="3" t="s">
        <v>33222</v>
      </c>
      <c r="D12442" s="12" t="s">
        <v>39050</v>
      </c>
      <c r="E12442" s="6" t="str">
        <f t="shared" si="646"/>
        <v>module=jit</v>
      </c>
      <c r="F12442" s="6" t="str">
        <f t="shared" si="647"/>
        <v>module=kit</v>
      </c>
    </row>
    <row r="12443" spans="1:6" ht="30" customHeight="1">
      <c r="A12443" s="3" t="s">
        <v>2</v>
      </c>
      <c r="B12443" s="3" t="s">
        <v>27419</v>
      </c>
      <c r="C12443" s="3" t="s">
        <v>33223</v>
      </c>
      <c r="D12443" s="12" t="s">
        <v>39051</v>
      </c>
      <c r="E12443" s="6" t="str">
        <f t="shared" si="646"/>
        <v>module=jit</v>
      </c>
      <c r="F12443" s="6" t="str">
        <f t="shared" si="647"/>
        <v>module=kit</v>
      </c>
    </row>
    <row r="12444" spans="1:6" ht="30" customHeight="1">
      <c r="A12444" s="3" t="s">
        <v>2</v>
      </c>
      <c r="B12444" s="3" t="s">
        <v>27420</v>
      </c>
      <c r="C12444" s="3" t="s">
        <v>33224</v>
      </c>
      <c r="D12444" s="12" t="s">
        <v>39052</v>
      </c>
      <c r="E12444" s="6" t="str">
        <f t="shared" si="646"/>
        <v>module=jit</v>
      </c>
      <c r="F12444" s="6" t="str">
        <f t="shared" si="647"/>
        <v>module=kit</v>
      </c>
    </row>
    <row r="12445" spans="1:6" ht="30" customHeight="1">
      <c r="A12445" s="3" t="s">
        <v>2</v>
      </c>
      <c r="B12445" s="3" t="s">
        <v>27421</v>
      </c>
      <c r="C12445" s="3" t="s">
        <v>33225</v>
      </c>
      <c r="D12445" s="12" t="s">
        <v>39053</v>
      </c>
      <c r="E12445" s="6" t="str">
        <f t="shared" si="646"/>
        <v>module=jit</v>
      </c>
      <c r="F12445" s="6" t="str">
        <f t="shared" si="647"/>
        <v>module=kit</v>
      </c>
    </row>
    <row r="12446" spans="1:6" ht="30" customHeight="1">
      <c r="A12446" s="3" t="s">
        <v>2</v>
      </c>
      <c r="B12446" s="3" t="s">
        <v>27422</v>
      </c>
      <c r="C12446" s="3" t="s">
        <v>33226</v>
      </c>
      <c r="D12446" s="12" t="s">
        <v>39054</v>
      </c>
      <c r="E12446" s="6" t="str">
        <f t="shared" si="646"/>
        <v>module=jit</v>
      </c>
      <c r="F12446" s="6" t="str">
        <f t="shared" si="647"/>
        <v>module=kit</v>
      </c>
    </row>
    <row r="12447" spans="1:6" ht="30" customHeight="1">
      <c r="A12447" s="3" t="s">
        <v>2</v>
      </c>
      <c r="B12447" s="3" t="s">
        <v>27423</v>
      </c>
      <c r="C12447" s="3" t="s">
        <v>33227</v>
      </c>
      <c r="D12447" s="12" t="s">
        <v>39055</v>
      </c>
      <c r="E12447" s="6" t="str">
        <f t="shared" si="646"/>
        <v>module=jit</v>
      </c>
      <c r="F12447" s="6" t="str">
        <f t="shared" si="647"/>
        <v>module=kit</v>
      </c>
    </row>
    <row r="12448" spans="1:6" ht="30" customHeight="1">
      <c r="A12448" s="3" t="s">
        <v>2</v>
      </c>
      <c r="B12448" s="3" t="s">
        <v>27424</v>
      </c>
      <c r="C12448" s="3" t="s">
        <v>33228</v>
      </c>
      <c r="D12448" s="12" t="s">
        <v>39056</v>
      </c>
      <c r="E12448" s="6" t="str">
        <f t="shared" si="646"/>
        <v>module=jit</v>
      </c>
      <c r="F12448" s="6" t="str">
        <f t="shared" si="647"/>
        <v>module=kit</v>
      </c>
    </row>
    <row r="12449" spans="1:6" ht="30" customHeight="1">
      <c r="A12449" s="3" t="s">
        <v>2</v>
      </c>
      <c r="B12449" s="3" t="s">
        <v>27425</v>
      </c>
      <c r="C12449" s="3" t="s">
        <v>33229</v>
      </c>
      <c r="D12449" s="12" t="s">
        <v>39057</v>
      </c>
      <c r="E12449" s="6" t="str">
        <f t="shared" si="646"/>
        <v>module=jit</v>
      </c>
      <c r="F12449" s="6" t="str">
        <f t="shared" si="647"/>
        <v>module=kit</v>
      </c>
    </row>
    <row r="12450" spans="1:6" ht="30" customHeight="1">
      <c r="A12450" s="3" t="s">
        <v>2</v>
      </c>
      <c r="B12450" s="3" t="s">
        <v>27426</v>
      </c>
      <c r="C12450" s="3" t="s">
        <v>33230</v>
      </c>
      <c r="D12450" s="12" t="s">
        <v>39058</v>
      </c>
      <c r="E12450" s="6" t="str">
        <f t="shared" si="646"/>
        <v>module=jit</v>
      </c>
      <c r="F12450" s="6" t="str">
        <f t="shared" si="647"/>
        <v>module=kit</v>
      </c>
    </row>
    <row r="12451" spans="1:6" ht="30" customHeight="1">
      <c r="A12451" s="3" t="s">
        <v>2</v>
      </c>
      <c r="B12451" s="3" t="s">
        <v>27427</v>
      </c>
      <c r="C12451" s="3" t="s">
        <v>33231</v>
      </c>
      <c r="D12451" s="12" t="s">
        <v>39059</v>
      </c>
      <c r="E12451" s="6" t="str">
        <f t="shared" si="646"/>
        <v>module=jit</v>
      </c>
      <c r="F12451" s="6" t="str">
        <f t="shared" si="647"/>
        <v>module=kit</v>
      </c>
    </row>
    <row r="12452" spans="1:6" ht="30" customHeight="1">
      <c r="A12452" s="3" t="s">
        <v>2</v>
      </c>
      <c r="B12452" s="3" t="s">
        <v>27428</v>
      </c>
      <c r="C12452" s="3" t="s">
        <v>33232</v>
      </c>
      <c r="D12452" s="12" t="s">
        <v>39060</v>
      </c>
      <c r="E12452" s="6" t="str">
        <f t="shared" si="646"/>
        <v>module=jit</v>
      </c>
      <c r="F12452" s="6" t="str">
        <f t="shared" si="647"/>
        <v>module=kit</v>
      </c>
    </row>
    <row r="12453" spans="1:6" ht="30" customHeight="1">
      <c r="A12453" s="3" t="s">
        <v>2</v>
      </c>
      <c r="B12453" s="3" t="s">
        <v>27429</v>
      </c>
      <c r="C12453" s="3" t="s">
        <v>33233</v>
      </c>
      <c r="D12453" s="12" t="s">
        <v>39061</v>
      </c>
      <c r="E12453" s="6" t="str">
        <f t="shared" si="646"/>
        <v>module=jit</v>
      </c>
      <c r="F12453" s="6" t="str">
        <f t="shared" si="647"/>
        <v>module=kit</v>
      </c>
    </row>
    <row r="12454" spans="1:6" ht="30" customHeight="1">
      <c r="A12454" s="3" t="s">
        <v>2</v>
      </c>
      <c r="B12454" s="3" t="s">
        <v>27430</v>
      </c>
      <c r="C12454" s="3" t="s">
        <v>33234</v>
      </c>
      <c r="D12454" s="12" t="s">
        <v>39062</v>
      </c>
      <c r="E12454" s="6" t="str">
        <f t="shared" si="646"/>
        <v>module=jit</v>
      </c>
      <c r="F12454" s="6" t="str">
        <f t="shared" si="647"/>
        <v>module=kit</v>
      </c>
    </row>
    <row r="12455" spans="1:6" ht="30" customHeight="1">
      <c r="A12455" s="3" t="s">
        <v>2</v>
      </c>
      <c r="B12455" s="3" t="s">
        <v>27431</v>
      </c>
      <c r="C12455" s="3" t="s">
        <v>33235</v>
      </c>
      <c r="D12455" s="12" t="s">
        <v>39063</v>
      </c>
      <c r="E12455" s="6" t="str">
        <f t="shared" si="646"/>
        <v>module=jit</v>
      </c>
      <c r="F12455" s="6" t="str">
        <f t="shared" si="647"/>
        <v>module=kit</v>
      </c>
    </row>
    <row r="12456" spans="1:6" ht="30" customHeight="1">
      <c r="A12456" s="3" t="s">
        <v>2</v>
      </c>
      <c r="B12456" s="3" t="s">
        <v>27432</v>
      </c>
      <c r="C12456" s="3" t="s">
        <v>33236</v>
      </c>
      <c r="D12456" s="12" t="s">
        <v>39064</v>
      </c>
      <c r="E12456" s="6" t="str">
        <f t="shared" si="646"/>
        <v>module=jit</v>
      </c>
      <c r="F12456" s="6" t="str">
        <f t="shared" si="647"/>
        <v>module=kit</v>
      </c>
    </row>
    <row r="12457" spans="1:6" ht="30" customHeight="1">
      <c r="A12457" s="3" t="s">
        <v>2</v>
      </c>
      <c r="B12457" s="3" t="s">
        <v>27433</v>
      </c>
      <c r="C12457" s="3" t="s">
        <v>33237</v>
      </c>
      <c r="D12457" s="12" t="s">
        <v>39065</v>
      </c>
      <c r="E12457" s="6" t="str">
        <f t="shared" si="646"/>
        <v>module=jit</v>
      </c>
      <c r="F12457" s="6" t="str">
        <f t="shared" si="647"/>
        <v>module=kit</v>
      </c>
    </row>
    <row r="12458" spans="1:6" ht="30" customHeight="1">
      <c r="A12458" s="3" t="s">
        <v>2</v>
      </c>
      <c r="B12458" s="3" t="s">
        <v>27434</v>
      </c>
      <c r="C12458" s="3" t="s">
        <v>33238</v>
      </c>
      <c r="D12458" s="12" t="s">
        <v>39066</v>
      </c>
      <c r="E12458" s="6" t="str">
        <f t="shared" si="646"/>
        <v>module=jit</v>
      </c>
      <c r="F12458" s="6" t="str">
        <f t="shared" si="647"/>
        <v>module=kit</v>
      </c>
    </row>
    <row r="12459" spans="1:6" ht="30" customHeight="1">
      <c r="A12459" s="3" t="s">
        <v>2</v>
      </c>
      <c r="B12459" s="3" t="s">
        <v>27435</v>
      </c>
      <c r="C12459" s="3" t="s">
        <v>33239</v>
      </c>
      <c r="D12459" s="12" t="s">
        <v>39067</v>
      </c>
      <c r="E12459" s="6" t="str">
        <f t="shared" si="646"/>
        <v>module=jit</v>
      </c>
      <c r="F12459" s="6" t="str">
        <f t="shared" si="647"/>
        <v>module=kit</v>
      </c>
    </row>
    <row r="12460" spans="1:6" ht="30" customHeight="1">
      <c r="A12460" s="3" t="s">
        <v>2</v>
      </c>
      <c r="B12460" s="3" t="s">
        <v>27436</v>
      </c>
      <c r="C12460" s="3" t="s">
        <v>33240</v>
      </c>
      <c r="D12460" s="12" t="s">
        <v>39068</v>
      </c>
      <c r="E12460" s="6" t="str">
        <f t="shared" si="646"/>
        <v>module=jit</v>
      </c>
      <c r="F12460" s="6" t="str">
        <f t="shared" si="647"/>
        <v>module=kit</v>
      </c>
    </row>
    <row r="12461" spans="1:6" ht="30" customHeight="1">
      <c r="A12461" s="3" t="s">
        <v>2</v>
      </c>
      <c r="B12461" s="3" t="s">
        <v>27437</v>
      </c>
      <c r="C12461" s="3" t="s">
        <v>33241</v>
      </c>
      <c r="D12461" s="12" t="s">
        <v>39069</v>
      </c>
      <c r="E12461" s="6" t="str">
        <f t="shared" si="646"/>
        <v>module=jit</v>
      </c>
      <c r="F12461" s="6" t="str">
        <f t="shared" si="647"/>
        <v>module=kit</v>
      </c>
    </row>
    <row r="12462" spans="1:6" ht="30" customHeight="1">
      <c r="A12462" s="3" t="s">
        <v>2</v>
      </c>
      <c r="B12462" s="3" t="s">
        <v>27438</v>
      </c>
      <c r="C12462" s="3" t="s">
        <v>33242</v>
      </c>
      <c r="D12462" s="12" t="s">
        <v>39070</v>
      </c>
      <c r="E12462" s="6" t="str">
        <f t="shared" si="646"/>
        <v>module=jit</v>
      </c>
      <c r="F12462" s="6" t="str">
        <f t="shared" si="647"/>
        <v>module=kit</v>
      </c>
    </row>
    <row r="12463" spans="1:6" ht="30" customHeight="1">
      <c r="A12463" s="3" t="s">
        <v>2</v>
      </c>
      <c r="B12463" s="3" t="s">
        <v>27439</v>
      </c>
      <c r="C12463" s="3" t="s">
        <v>33243</v>
      </c>
      <c r="D12463" s="12" t="s">
        <v>39071</v>
      </c>
      <c r="E12463" s="6" t="str">
        <f t="shared" si="646"/>
        <v>module=jit</v>
      </c>
      <c r="F12463" s="6" t="str">
        <f t="shared" si="647"/>
        <v>module=kit</v>
      </c>
    </row>
    <row r="12464" spans="1:6" ht="30" customHeight="1">
      <c r="A12464" s="3" t="s">
        <v>2</v>
      </c>
      <c r="B12464" s="3" t="s">
        <v>27440</v>
      </c>
      <c r="C12464" s="3" t="s">
        <v>33244</v>
      </c>
      <c r="D12464" s="12" t="s">
        <v>39072</v>
      </c>
      <c r="E12464" s="6" t="str">
        <f t="shared" si="646"/>
        <v>module=jit</v>
      </c>
      <c r="F12464" s="6" t="str">
        <f t="shared" si="647"/>
        <v>module=kit</v>
      </c>
    </row>
    <row r="12465" spans="1:6" ht="30" customHeight="1">
      <c r="A12465" s="3" t="s">
        <v>2</v>
      </c>
      <c r="B12465" s="3" t="s">
        <v>27441</v>
      </c>
      <c r="C12465" s="3" t="s">
        <v>33245</v>
      </c>
      <c r="D12465" s="12" t="s">
        <v>39073</v>
      </c>
      <c r="E12465" s="6" t="str">
        <f t="shared" si="646"/>
        <v>module=jit</v>
      </c>
      <c r="F12465" s="6" t="str">
        <f t="shared" si="647"/>
        <v>module=kit</v>
      </c>
    </row>
    <row r="12466" spans="1:6" ht="30" customHeight="1">
      <c r="A12466" s="3" t="s">
        <v>2</v>
      </c>
      <c r="B12466" s="3" t="s">
        <v>27442</v>
      </c>
      <c r="C12466" s="3" t="s">
        <v>33246</v>
      </c>
      <c r="D12466" s="12" t="s">
        <v>39074</v>
      </c>
      <c r="E12466" s="6" t="str">
        <f t="shared" si="646"/>
        <v>module=jit</v>
      </c>
      <c r="F12466" s="6" t="str">
        <f t="shared" si="647"/>
        <v>module=kit</v>
      </c>
    </row>
    <row r="12467" spans="1:6" ht="30" customHeight="1">
      <c r="A12467" s="3" t="s">
        <v>2</v>
      </c>
      <c r="B12467" s="3" t="s">
        <v>27443</v>
      </c>
      <c r="C12467" s="3" t="s">
        <v>33247</v>
      </c>
      <c r="D12467" s="12" t="s">
        <v>39075</v>
      </c>
      <c r="E12467" s="6" t="str">
        <f t="shared" si="646"/>
        <v>module=jit</v>
      </c>
      <c r="F12467" s="6" t="str">
        <f t="shared" si="647"/>
        <v>module=kit</v>
      </c>
    </row>
    <row r="12468" spans="1:6" ht="30" customHeight="1">
      <c r="A12468" s="3" t="s">
        <v>2</v>
      </c>
      <c r="B12468" s="3" t="s">
        <v>27444</v>
      </c>
      <c r="C12468" s="3" t="s">
        <v>33248</v>
      </c>
      <c r="D12468" s="12" t="s">
        <v>39076</v>
      </c>
      <c r="E12468" s="6" t="str">
        <f t="shared" si="646"/>
        <v>module=jit</v>
      </c>
      <c r="F12468" s="6" t="str">
        <f t="shared" si="647"/>
        <v>module=kit</v>
      </c>
    </row>
    <row r="12469" spans="1:6" ht="30" customHeight="1">
      <c r="A12469" s="3" t="s">
        <v>2</v>
      </c>
      <c r="B12469" s="3" t="s">
        <v>27445</v>
      </c>
      <c r="C12469" s="3" t="s">
        <v>33249</v>
      </c>
      <c r="D12469" s="12" t="s">
        <v>39077</v>
      </c>
      <c r="E12469" s="6" t="str">
        <f t="shared" si="646"/>
        <v>module=jit</v>
      </c>
      <c r="F12469" s="6" t="str">
        <f t="shared" si="647"/>
        <v>module=kit</v>
      </c>
    </row>
    <row r="12470" spans="1:6" ht="30" customHeight="1">
      <c r="A12470" s="3" t="s">
        <v>2</v>
      </c>
      <c r="B12470" s="3" t="s">
        <v>27446</v>
      </c>
      <c r="C12470" s="3" t="s">
        <v>33250</v>
      </c>
      <c r="D12470" s="12" t="s">
        <v>39078</v>
      </c>
      <c r="E12470" s="6" t="str">
        <f t="shared" si="646"/>
        <v>module=jit</v>
      </c>
      <c r="F12470" s="6" t="str">
        <f t="shared" si="647"/>
        <v>module=kit</v>
      </c>
    </row>
    <row r="12471" spans="1:6" ht="30" customHeight="1">
      <c r="A12471" s="3" t="s">
        <v>2</v>
      </c>
      <c r="B12471" s="3" t="s">
        <v>27447</v>
      </c>
      <c r="C12471" s="3" t="s">
        <v>33251</v>
      </c>
      <c r="D12471" s="12" t="s">
        <v>39079</v>
      </c>
      <c r="E12471" s="6" t="str">
        <f t="shared" si="646"/>
        <v>module=jit</v>
      </c>
      <c r="F12471" s="6" t="str">
        <f t="shared" si="647"/>
        <v>module=kit</v>
      </c>
    </row>
    <row r="12472" spans="1:6" ht="30" customHeight="1">
      <c r="A12472" s="3" t="s">
        <v>2</v>
      </c>
      <c r="B12472" s="3" t="s">
        <v>27448</v>
      </c>
      <c r="C12472" s="3" t="s">
        <v>33252</v>
      </c>
      <c r="D12472" s="12" t="s">
        <v>39080</v>
      </c>
      <c r="E12472" s="6" t="str">
        <f t="shared" si="646"/>
        <v>module=jit</v>
      </c>
      <c r="F12472" s="6" t="str">
        <f t="shared" si="647"/>
        <v>module=kit</v>
      </c>
    </row>
    <row r="12473" spans="1:6" ht="30" customHeight="1">
      <c r="A12473" s="3" t="s">
        <v>2</v>
      </c>
      <c r="B12473" s="3" t="s">
        <v>27449</v>
      </c>
      <c r="C12473" s="3" t="s">
        <v>33253</v>
      </c>
      <c r="D12473" s="12" t="s">
        <v>39081</v>
      </c>
      <c r="E12473" s="6" t="str">
        <f t="shared" si="646"/>
        <v>module=jit</v>
      </c>
      <c r="F12473" s="6" t="str">
        <f t="shared" si="647"/>
        <v>module=kit</v>
      </c>
    </row>
    <row r="12474" spans="1:6" ht="30" customHeight="1">
      <c r="A12474" s="3" t="s">
        <v>2</v>
      </c>
      <c r="B12474" s="3" t="s">
        <v>27450</v>
      </c>
      <c r="C12474" s="3" t="s">
        <v>33254</v>
      </c>
      <c r="D12474" s="12" t="s">
        <v>39082</v>
      </c>
      <c r="E12474" s="6" t="str">
        <f t="shared" si="646"/>
        <v>module=jit</v>
      </c>
      <c r="F12474" s="6" t="str">
        <f t="shared" si="647"/>
        <v>module=kit</v>
      </c>
    </row>
    <row r="12475" spans="1:6" ht="30" customHeight="1">
      <c r="A12475" s="3" t="s">
        <v>2</v>
      </c>
      <c r="B12475" s="3" t="s">
        <v>27451</v>
      </c>
      <c r="C12475" s="3" t="s">
        <v>33255</v>
      </c>
      <c r="D12475" s="12" t="s">
        <v>39083</v>
      </c>
      <c r="E12475" s="6" t="str">
        <f t="shared" si="646"/>
        <v>module=jit</v>
      </c>
      <c r="F12475" s="6" t="str">
        <f t="shared" si="647"/>
        <v>module=kit</v>
      </c>
    </row>
    <row r="12476" spans="1:6" ht="30" customHeight="1">
      <c r="A12476" s="3" t="s">
        <v>2</v>
      </c>
      <c r="B12476" s="3" t="s">
        <v>27452</v>
      </c>
      <c r="C12476" s="3" t="s">
        <v>33256</v>
      </c>
      <c r="D12476" s="12" t="s">
        <v>39084</v>
      </c>
      <c r="E12476" s="6" t="str">
        <f t="shared" si="646"/>
        <v>module=jit</v>
      </c>
      <c r="F12476" s="6" t="str">
        <f t="shared" si="647"/>
        <v>module=kit</v>
      </c>
    </row>
    <row r="12477" spans="1:6" ht="30" customHeight="1">
      <c r="A12477" s="3" t="s">
        <v>2</v>
      </c>
      <c r="B12477" s="3" t="s">
        <v>27453</v>
      </c>
      <c r="C12477" s="3" t="s">
        <v>33257</v>
      </c>
      <c r="D12477" s="12" t="s">
        <v>39085</v>
      </c>
      <c r="E12477" s="6" t="str">
        <f t="shared" si="646"/>
        <v>module=jit</v>
      </c>
      <c r="F12477" s="6" t="str">
        <f t="shared" si="647"/>
        <v>module=kit</v>
      </c>
    </row>
    <row r="12478" spans="1:6" ht="30" customHeight="1">
      <c r="A12478" s="3" t="s">
        <v>2</v>
      </c>
      <c r="B12478" s="3" t="s">
        <v>27454</v>
      </c>
      <c r="C12478" s="3" t="s">
        <v>33258</v>
      </c>
      <c r="D12478" s="12" t="s">
        <v>39086</v>
      </c>
      <c r="E12478" s="6" t="str">
        <f t="shared" si="646"/>
        <v>module=jit</v>
      </c>
      <c r="F12478" s="6" t="str">
        <f t="shared" si="647"/>
        <v>module=kit</v>
      </c>
    </row>
    <row r="12479" spans="1:6" ht="30" customHeight="1">
      <c r="A12479" s="3" t="s">
        <v>2</v>
      </c>
      <c r="B12479" s="3" t="s">
        <v>27455</v>
      </c>
      <c r="C12479" s="3" t="s">
        <v>33259</v>
      </c>
      <c r="D12479" s="12" t="s">
        <v>39087</v>
      </c>
      <c r="E12479" s="6" t="str">
        <f t="shared" si="646"/>
        <v>module=jit</v>
      </c>
      <c r="F12479" s="6" t="str">
        <f t="shared" si="647"/>
        <v>module=kit</v>
      </c>
    </row>
    <row r="12480" spans="1:6" ht="30" customHeight="1">
      <c r="A12480" s="3" t="s">
        <v>2</v>
      </c>
      <c r="B12480" s="3" t="s">
        <v>27456</v>
      </c>
      <c r="C12480" s="3" t="s">
        <v>33260</v>
      </c>
      <c r="D12480" s="12" t="s">
        <v>39088</v>
      </c>
      <c r="E12480" s="6" t="str">
        <f t="shared" si="646"/>
        <v>module=jit</v>
      </c>
      <c r="F12480" s="6" t="str">
        <f t="shared" si="647"/>
        <v>module=kit</v>
      </c>
    </row>
    <row r="12481" spans="1:6" ht="30" customHeight="1">
      <c r="A12481" s="3" t="s">
        <v>2</v>
      </c>
      <c r="B12481" s="3" t="s">
        <v>27457</v>
      </c>
      <c r="C12481" s="3" t="s">
        <v>33261</v>
      </c>
      <c r="D12481" s="12" t="s">
        <v>39089</v>
      </c>
      <c r="E12481" s="6" t="str">
        <f t="shared" si="646"/>
        <v>module=jit</v>
      </c>
      <c r="F12481" s="6" t="str">
        <f t="shared" si="647"/>
        <v>module=kit</v>
      </c>
    </row>
    <row r="12482" spans="1:6" ht="30" customHeight="1">
      <c r="A12482" s="3" t="s">
        <v>2</v>
      </c>
      <c r="B12482" s="3" t="s">
        <v>27458</v>
      </c>
      <c r="C12482" s="3" t="s">
        <v>33262</v>
      </c>
      <c r="D12482" s="12" t="s">
        <v>39090</v>
      </c>
      <c r="E12482" s="6" t="str">
        <f t="shared" si="646"/>
        <v>module=jit</v>
      </c>
      <c r="F12482" s="6" t="str">
        <f t="shared" si="647"/>
        <v>module=kit</v>
      </c>
    </row>
    <row r="12483" spans="1:6" ht="30" customHeight="1">
      <c r="A12483" s="3" t="s">
        <v>2</v>
      </c>
      <c r="B12483" s="3" t="s">
        <v>27459</v>
      </c>
      <c r="C12483" s="3" t="s">
        <v>33263</v>
      </c>
      <c r="D12483" s="12" t="s">
        <v>39091</v>
      </c>
      <c r="E12483" s="6" t="str">
        <f t="shared" si="646"/>
        <v>module=jit</v>
      </c>
      <c r="F12483" s="6" t="str">
        <f t="shared" si="647"/>
        <v>module=kit</v>
      </c>
    </row>
    <row r="12484" spans="1:6" ht="30" customHeight="1">
      <c r="A12484" s="3" t="s">
        <v>2</v>
      </c>
      <c r="B12484" s="3" t="s">
        <v>27460</v>
      </c>
      <c r="C12484" s="3" t="s">
        <v>33264</v>
      </c>
      <c r="D12484" s="12" t="s">
        <v>39092</v>
      </c>
      <c r="E12484" s="6" t="str">
        <f t="shared" si="646"/>
        <v>module=jit</v>
      </c>
      <c r="F12484" s="6" t="str">
        <f t="shared" si="647"/>
        <v>module=kit</v>
      </c>
    </row>
    <row r="12485" spans="1:6" ht="30" customHeight="1">
      <c r="A12485" s="3" t="s">
        <v>2</v>
      </c>
      <c r="B12485" s="3" t="s">
        <v>27461</v>
      </c>
      <c r="C12485" s="3" t="s">
        <v>33265</v>
      </c>
      <c r="D12485" s="12" t="s">
        <v>39093</v>
      </c>
      <c r="E12485" s="6" t="str">
        <f t="shared" si="646"/>
        <v>module=jit</v>
      </c>
      <c r="F12485" s="6" t="str">
        <f t="shared" si="647"/>
        <v>module=kit</v>
      </c>
    </row>
    <row r="12486" spans="1:6" ht="30" customHeight="1">
      <c r="A12486" s="3" t="s">
        <v>2</v>
      </c>
      <c r="B12486" s="3" t="s">
        <v>27462</v>
      </c>
      <c r="C12486" s="3" t="s">
        <v>33266</v>
      </c>
      <c r="D12486" s="12" t="s">
        <v>39094</v>
      </c>
      <c r="E12486" s="6" t="str">
        <f t="shared" si="646"/>
        <v>module=jit</v>
      </c>
      <c r="F12486" s="6" t="str">
        <f t="shared" si="647"/>
        <v>module=kit</v>
      </c>
    </row>
    <row r="12487" spans="1:6" ht="30" customHeight="1">
      <c r="A12487" s="3" t="s">
        <v>2</v>
      </c>
      <c r="B12487" s="3" t="s">
        <v>27463</v>
      </c>
      <c r="C12487" s="3" t="s">
        <v>33267</v>
      </c>
      <c r="D12487" s="12" t="s">
        <v>39095</v>
      </c>
      <c r="E12487" s="6" t="str">
        <f t="shared" si="646"/>
        <v>module=jit</v>
      </c>
      <c r="F12487" s="6" t="str">
        <f t="shared" si="647"/>
        <v>module=kit</v>
      </c>
    </row>
    <row r="12488" spans="1:6" ht="30" customHeight="1">
      <c r="A12488" s="3" t="s">
        <v>2</v>
      </c>
      <c r="B12488" s="3" t="s">
        <v>27464</v>
      </c>
      <c r="C12488" s="3" t="s">
        <v>33268</v>
      </c>
      <c r="D12488" s="12" t="s">
        <v>39096</v>
      </c>
      <c r="E12488" s="6" t="str">
        <f t="shared" si="646"/>
        <v>module=jit</v>
      </c>
      <c r="F12488" s="6" t="str">
        <f t="shared" si="647"/>
        <v>module=kit</v>
      </c>
    </row>
    <row r="12489" spans="1:6" ht="30" customHeight="1">
      <c r="A12489" s="3" t="s">
        <v>2</v>
      </c>
      <c r="B12489" s="3" t="s">
        <v>27465</v>
      </c>
      <c r="C12489" s="3" t="s">
        <v>33269</v>
      </c>
      <c r="D12489" s="12" t="s">
        <v>39097</v>
      </c>
      <c r="E12489" s="6" t="str">
        <f t="shared" si="646"/>
        <v>module=jit</v>
      </c>
      <c r="F12489" s="6" t="str">
        <f t="shared" si="647"/>
        <v>module=kit</v>
      </c>
    </row>
    <row r="12490" spans="1:6" ht="30" customHeight="1">
      <c r="A12490" s="3" t="s">
        <v>2</v>
      </c>
      <c r="B12490" s="3" t="s">
        <v>27466</v>
      </c>
      <c r="C12490" s="3" t="s">
        <v>33270</v>
      </c>
      <c r="D12490" s="12" t="s">
        <v>39098</v>
      </c>
      <c r="E12490" s="6" t="str">
        <f t="shared" si="646"/>
        <v>module=jit</v>
      </c>
      <c r="F12490" s="6" t="str">
        <f t="shared" si="647"/>
        <v>module=kit</v>
      </c>
    </row>
    <row r="12491" spans="1:6" ht="30" customHeight="1">
      <c r="A12491" s="3" t="s">
        <v>2</v>
      </c>
      <c r="B12491" s="3" t="s">
        <v>27467</v>
      </c>
      <c r="C12491" s="3" t="s">
        <v>33271</v>
      </c>
      <c r="D12491" s="12" t="s">
        <v>39099</v>
      </c>
      <c r="E12491" s="6" t="str">
        <f t="shared" si="646"/>
        <v>module=jit</v>
      </c>
      <c r="F12491" s="6" t="str">
        <f t="shared" si="647"/>
        <v>module=kit</v>
      </c>
    </row>
    <row r="12492" spans="1:6" ht="30" customHeight="1">
      <c r="A12492" s="3" t="s">
        <v>2</v>
      </c>
      <c r="B12492" s="3" t="s">
        <v>27468</v>
      </c>
      <c r="C12492" s="3" t="s">
        <v>33272</v>
      </c>
      <c r="D12492" s="12" t="s">
        <v>39100</v>
      </c>
      <c r="E12492" s="6" t="str">
        <f t="shared" si="646"/>
        <v>module=jit</v>
      </c>
      <c r="F12492" s="6" t="str">
        <f t="shared" si="647"/>
        <v>module=kit</v>
      </c>
    </row>
    <row r="12493" spans="1:6" ht="30" customHeight="1">
      <c r="A12493" s="3" t="s">
        <v>2</v>
      </c>
      <c r="B12493" s="3" t="s">
        <v>27469</v>
      </c>
      <c r="C12493" s="3" t="s">
        <v>33273</v>
      </c>
      <c r="D12493" s="12" t="s">
        <v>39101</v>
      </c>
      <c r="E12493" s="6" t="str">
        <f t="shared" si="646"/>
        <v>module=jit</v>
      </c>
      <c r="F12493" s="6" t="str">
        <f t="shared" si="647"/>
        <v>module=kit</v>
      </c>
    </row>
    <row r="12494" spans="1:6" ht="30" customHeight="1">
      <c r="A12494" s="3" t="s">
        <v>2</v>
      </c>
      <c r="B12494" s="3" t="s">
        <v>27470</v>
      </c>
      <c r="C12494" s="3" t="s">
        <v>33274</v>
      </c>
      <c r="D12494" s="12" t="s">
        <v>39102</v>
      </c>
      <c r="E12494" s="6" t="str">
        <f t="shared" si="646"/>
        <v>module=jit</v>
      </c>
      <c r="F12494" s="6" t="str">
        <f t="shared" si="647"/>
        <v>module=kit</v>
      </c>
    </row>
    <row r="12495" spans="1:6" ht="30" customHeight="1">
      <c r="A12495" s="3" t="s">
        <v>2</v>
      </c>
      <c r="B12495" s="3" t="s">
        <v>27471</v>
      </c>
      <c r="C12495" s="3" t="s">
        <v>33275</v>
      </c>
      <c r="D12495" s="12" t="s">
        <v>39103</v>
      </c>
      <c r="E12495" s="6" t="str">
        <f t="shared" si="646"/>
        <v>module=jit</v>
      </c>
      <c r="F12495" s="6" t="str">
        <f t="shared" si="647"/>
        <v>module=kit</v>
      </c>
    </row>
    <row r="12496" spans="1:6" ht="30" customHeight="1">
      <c r="A12496" s="3" t="s">
        <v>2</v>
      </c>
      <c r="B12496" s="3" t="s">
        <v>27472</v>
      </c>
      <c r="C12496" s="3" t="s">
        <v>33276</v>
      </c>
      <c r="D12496" s="12" t="s">
        <v>39104</v>
      </c>
      <c r="E12496" s="6" t="str">
        <f t="shared" si="646"/>
        <v>module=jit</v>
      </c>
      <c r="F12496" s="6" t="str">
        <f t="shared" si="647"/>
        <v>module=kit</v>
      </c>
    </row>
    <row r="12497" spans="1:6" ht="30" customHeight="1">
      <c r="A12497" s="3" t="s">
        <v>2</v>
      </c>
      <c r="B12497" s="3" t="s">
        <v>27473</v>
      </c>
      <c r="C12497" s="3" t="s">
        <v>33277</v>
      </c>
      <c r="D12497" s="12" t="s">
        <v>39105</v>
      </c>
      <c r="E12497" s="6" t="str">
        <f t="shared" si="646"/>
        <v>module=jit</v>
      </c>
      <c r="F12497" s="6" t="str">
        <f t="shared" si="647"/>
        <v>module=kit</v>
      </c>
    </row>
    <row r="12498" spans="1:6" ht="30" customHeight="1">
      <c r="A12498" s="3" t="s">
        <v>2</v>
      </c>
      <c r="B12498" s="3" t="s">
        <v>27474</v>
      </c>
      <c r="C12498" s="3" t="s">
        <v>33278</v>
      </c>
      <c r="D12498" s="12" t="s">
        <v>39106</v>
      </c>
      <c r="E12498" s="6" t="str">
        <f t="shared" si="646"/>
        <v>module=jit</v>
      </c>
      <c r="F12498" s="6" t="str">
        <f t="shared" si="647"/>
        <v>module=kit</v>
      </c>
    </row>
    <row r="12499" spans="1:6" ht="30" customHeight="1">
      <c r="A12499" s="3" t="s">
        <v>2</v>
      </c>
      <c r="B12499" s="3" t="s">
        <v>27475</v>
      </c>
      <c r="C12499" s="3" t="s">
        <v>33279</v>
      </c>
      <c r="D12499" s="12" t="s">
        <v>39107</v>
      </c>
      <c r="E12499" s="6" t="str">
        <f t="shared" ref="E12499:E12562" si="648">HYPERLINK("http://www.ssc.wisc.edu/wlsresearch/documentation/waves/?wave=capigrad&amp;module=jit","module=jit")</f>
        <v>module=jit</v>
      </c>
      <c r="F12499" s="6" t="str">
        <f t="shared" ref="F12499:F12562" si="649">HYPERLINK("http://www.ssc.wisc.edu/wlsresearch/documentation/waves/?wave=capisib&amp;module=kit","module=kit")</f>
        <v>module=kit</v>
      </c>
    </row>
    <row r="12500" spans="1:6" ht="30" customHeight="1">
      <c r="A12500" s="3" t="s">
        <v>2</v>
      </c>
      <c r="B12500" s="3" t="s">
        <v>27476</v>
      </c>
      <c r="C12500" s="3" t="s">
        <v>33280</v>
      </c>
      <c r="D12500" s="12" t="s">
        <v>39108</v>
      </c>
      <c r="E12500" s="6" t="str">
        <f t="shared" si="648"/>
        <v>module=jit</v>
      </c>
      <c r="F12500" s="6" t="str">
        <f t="shared" si="649"/>
        <v>module=kit</v>
      </c>
    </row>
    <row r="12501" spans="1:6" ht="30" customHeight="1">
      <c r="A12501" s="3" t="s">
        <v>2</v>
      </c>
      <c r="B12501" s="3" t="s">
        <v>27477</v>
      </c>
      <c r="C12501" s="3" t="s">
        <v>33281</v>
      </c>
      <c r="D12501" s="12" t="s">
        <v>39109</v>
      </c>
      <c r="E12501" s="6" t="str">
        <f t="shared" si="648"/>
        <v>module=jit</v>
      </c>
      <c r="F12501" s="6" t="str">
        <f t="shared" si="649"/>
        <v>module=kit</v>
      </c>
    </row>
    <row r="12502" spans="1:6" ht="30" customHeight="1">
      <c r="A12502" s="3" t="s">
        <v>2</v>
      </c>
      <c r="B12502" s="3" t="s">
        <v>27478</v>
      </c>
      <c r="C12502" s="3" t="s">
        <v>33282</v>
      </c>
      <c r="D12502" s="12" t="s">
        <v>39110</v>
      </c>
      <c r="E12502" s="6" t="str">
        <f t="shared" si="648"/>
        <v>module=jit</v>
      </c>
      <c r="F12502" s="6" t="str">
        <f t="shared" si="649"/>
        <v>module=kit</v>
      </c>
    </row>
    <row r="12503" spans="1:6" ht="30" customHeight="1">
      <c r="A12503" s="3" t="s">
        <v>2</v>
      </c>
      <c r="B12503" s="3" t="s">
        <v>27479</v>
      </c>
      <c r="C12503" s="3" t="s">
        <v>33283</v>
      </c>
      <c r="D12503" s="12" t="s">
        <v>39111</v>
      </c>
      <c r="E12503" s="6" t="str">
        <f t="shared" si="648"/>
        <v>module=jit</v>
      </c>
      <c r="F12503" s="6" t="str">
        <f t="shared" si="649"/>
        <v>module=kit</v>
      </c>
    </row>
    <row r="12504" spans="1:6" ht="30" customHeight="1">
      <c r="A12504" s="3" t="s">
        <v>2</v>
      </c>
      <c r="B12504" s="3" t="s">
        <v>27480</v>
      </c>
      <c r="C12504" s="3" t="s">
        <v>33284</v>
      </c>
      <c r="D12504" s="12" t="s">
        <v>39112</v>
      </c>
      <c r="E12504" s="6" t="str">
        <f t="shared" si="648"/>
        <v>module=jit</v>
      </c>
      <c r="F12504" s="6" t="str">
        <f t="shared" si="649"/>
        <v>module=kit</v>
      </c>
    </row>
    <row r="12505" spans="1:6" ht="30" customHeight="1">
      <c r="A12505" s="3" t="s">
        <v>2</v>
      </c>
      <c r="B12505" s="3" t="s">
        <v>27481</v>
      </c>
      <c r="C12505" s="3" t="s">
        <v>33285</v>
      </c>
      <c r="D12505" s="12" t="s">
        <v>39113</v>
      </c>
      <c r="E12505" s="6" t="str">
        <f t="shared" si="648"/>
        <v>module=jit</v>
      </c>
      <c r="F12505" s="6" t="str">
        <f t="shared" si="649"/>
        <v>module=kit</v>
      </c>
    </row>
    <row r="12506" spans="1:6" ht="30" customHeight="1">
      <c r="A12506" s="3" t="s">
        <v>2</v>
      </c>
      <c r="B12506" s="3" t="s">
        <v>27482</v>
      </c>
      <c r="C12506" s="3" t="s">
        <v>33286</v>
      </c>
      <c r="D12506" s="12" t="s">
        <v>39114</v>
      </c>
      <c r="E12506" s="6" t="str">
        <f t="shared" si="648"/>
        <v>module=jit</v>
      </c>
      <c r="F12506" s="6" t="str">
        <f t="shared" si="649"/>
        <v>module=kit</v>
      </c>
    </row>
    <row r="12507" spans="1:6" ht="30" customHeight="1">
      <c r="A12507" s="3" t="s">
        <v>2</v>
      </c>
      <c r="B12507" s="3" t="s">
        <v>27483</v>
      </c>
      <c r="C12507" s="3" t="s">
        <v>33287</v>
      </c>
      <c r="D12507" s="12" t="s">
        <v>39115</v>
      </c>
      <c r="E12507" s="6" t="str">
        <f t="shared" si="648"/>
        <v>module=jit</v>
      </c>
      <c r="F12507" s="6" t="str">
        <f t="shared" si="649"/>
        <v>module=kit</v>
      </c>
    </row>
    <row r="12508" spans="1:6" ht="30" customHeight="1">
      <c r="A12508" s="3" t="s">
        <v>2</v>
      </c>
      <c r="B12508" s="3" t="s">
        <v>27484</v>
      </c>
      <c r="C12508" s="3" t="s">
        <v>33288</v>
      </c>
      <c r="D12508" s="12" t="s">
        <v>39116</v>
      </c>
      <c r="E12508" s="6" t="str">
        <f t="shared" si="648"/>
        <v>module=jit</v>
      </c>
      <c r="F12508" s="6" t="str">
        <f t="shared" si="649"/>
        <v>module=kit</v>
      </c>
    </row>
    <row r="12509" spans="1:6" ht="30" customHeight="1">
      <c r="A12509" s="3" t="s">
        <v>2</v>
      </c>
      <c r="B12509" s="3" t="s">
        <v>27485</v>
      </c>
      <c r="C12509" s="3" t="s">
        <v>33289</v>
      </c>
      <c r="D12509" s="12" t="s">
        <v>39117</v>
      </c>
      <c r="E12509" s="6" t="str">
        <f t="shared" si="648"/>
        <v>module=jit</v>
      </c>
      <c r="F12509" s="6" t="str">
        <f t="shared" si="649"/>
        <v>module=kit</v>
      </c>
    </row>
    <row r="12510" spans="1:6" ht="30" customHeight="1">
      <c r="A12510" s="3" t="s">
        <v>2</v>
      </c>
      <c r="B12510" s="3" t="s">
        <v>27486</v>
      </c>
      <c r="C12510" s="3" t="s">
        <v>33290</v>
      </c>
      <c r="D12510" s="12" t="s">
        <v>39118</v>
      </c>
      <c r="E12510" s="6" t="str">
        <f t="shared" si="648"/>
        <v>module=jit</v>
      </c>
      <c r="F12510" s="6" t="str">
        <f t="shared" si="649"/>
        <v>module=kit</v>
      </c>
    </row>
    <row r="12511" spans="1:6" ht="30" customHeight="1">
      <c r="A12511" s="3" t="s">
        <v>2</v>
      </c>
      <c r="B12511" s="3" t="s">
        <v>27487</v>
      </c>
      <c r="C12511" s="3" t="s">
        <v>33291</v>
      </c>
      <c r="D12511" s="12" t="s">
        <v>39119</v>
      </c>
      <c r="E12511" s="6" t="str">
        <f t="shared" si="648"/>
        <v>module=jit</v>
      </c>
      <c r="F12511" s="6" t="str">
        <f t="shared" si="649"/>
        <v>module=kit</v>
      </c>
    </row>
    <row r="12512" spans="1:6" ht="30" customHeight="1">
      <c r="A12512" s="3" t="s">
        <v>2</v>
      </c>
      <c r="B12512" s="3" t="s">
        <v>27488</v>
      </c>
      <c r="C12512" s="3" t="s">
        <v>33292</v>
      </c>
      <c r="D12512" s="12" t="s">
        <v>39120</v>
      </c>
      <c r="E12512" s="6" t="str">
        <f t="shared" si="648"/>
        <v>module=jit</v>
      </c>
      <c r="F12512" s="6" t="str">
        <f t="shared" si="649"/>
        <v>module=kit</v>
      </c>
    </row>
    <row r="12513" spans="1:6" ht="30" customHeight="1">
      <c r="A12513" s="3" t="s">
        <v>2</v>
      </c>
      <c r="B12513" s="3" t="s">
        <v>27489</v>
      </c>
      <c r="C12513" s="3" t="s">
        <v>33293</v>
      </c>
      <c r="D12513" s="12" t="s">
        <v>39121</v>
      </c>
      <c r="E12513" s="6" t="str">
        <f t="shared" si="648"/>
        <v>module=jit</v>
      </c>
      <c r="F12513" s="6" t="str">
        <f t="shared" si="649"/>
        <v>module=kit</v>
      </c>
    </row>
    <row r="12514" spans="1:6" ht="30" customHeight="1">
      <c r="A12514" s="3" t="s">
        <v>2</v>
      </c>
      <c r="B12514" s="3" t="s">
        <v>27490</v>
      </c>
      <c r="C12514" s="3" t="s">
        <v>33294</v>
      </c>
      <c r="D12514" s="12" t="s">
        <v>39122</v>
      </c>
      <c r="E12514" s="6" t="str">
        <f t="shared" si="648"/>
        <v>module=jit</v>
      </c>
      <c r="F12514" s="6" t="str">
        <f t="shared" si="649"/>
        <v>module=kit</v>
      </c>
    </row>
    <row r="12515" spans="1:6" ht="30" customHeight="1">
      <c r="A12515" s="3" t="s">
        <v>2</v>
      </c>
      <c r="B12515" s="3" t="s">
        <v>27491</v>
      </c>
      <c r="C12515" s="3" t="s">
        <v>33295</v>
      </c>
      <c r="D12515" s="12" t="s">
        <v>39123</v>
      </c>
      <c r="E12515" s="6" t="str">
        <f t="shared" si="648"/>
        <v>module=jit</v>
      </c>
      <c r="F12515" s="6" t="str">
        <f t="shared" si="649"/>
        <v>module=kit</v>
      </c>
    </row>
    <row r="12516" spans="1:6" ht="30" customHeight="1">
      <c r="A12516" s="3" t="s">
        <v>2</v>
      </c>
      <c r="B12516" s="3" t="s">
        <v>27492</v>
      </c>
      <c r="C12516" s="3" t="s">
        <v>33296</v>
      </c>
      <c r="D12516" s="12" t="s">
        <v>39124</v>
      </c>
      <c r="E12516" s="6" t="str">
        <f t="shared" si="648"/>
        <v>module=jit</v>
      </c>
      <c r="F12516" s="6" t="str">
        <f t="shared" si="649"/>
        <v>module=kit</v>
      </c>
    </row>
    <row r="12517" spans="1:6" ht="30" customHeight="1">
      <c r="A12517" s="3" t="s">
        <v>2</v>
      </c>
      <c r="B12517" s="3" t="s">
        <v>27493</v>
      </c>
      <c r="C12517" s="3" t="s">
        <v>33297</v>
      </c>
      <c r="D12517" s="12" t="s">
        <v>39125</v>
      </c>
      <c r="E12517" s="6" t="str">
        <f t="shared" si="648"/>
        <v>module=jit</v>
      </c>
      <c r="F12517" s="6" t="str">
        <f t="shared" si="649"/>
        <v>module=kit</v>
      </c>
    </row>
    <row r="12518" spans="1:6" ht="30" customHeight="1">
      <c r="A12518" s="3" t="s">
        <v>2</v>
      </c>
      <c r="B12518" s="3" t="s">
        <v>27494</v>
      </c>
      <c r="C12518" s="3" t="s">
        <v>33298</v>
      </c>
      <c r="D12518" s="12" t="s">
        <v>39126</v>
      </c>
      <c r="E12518" s="6" t="str">
        <f t="shared" si="648"/>
        <v>module=jit</v>
      </c>
      <c r="F12518" s="6" t="str">
        <f t="shared" si="649"/>
        <v>module=kit</v>
      </c>
    </row>
    <row r="12519" spans="1:6" ht="30" customHeight="1">
      <c r="A12519" s="3" t="s">
        <v>2</v>
      </c>
      <c r="B12519" s="3" t="s">
        <v>27495</v>
      </c>
      <c r="C12519" s="3" t="s">
        <v>33299</v>
      </c>
      <c r="D12519" s="12" t="s">
        <v>39127</v>
      </c>
      <c r="E12519" s="6" t="str">
        <f t="shared" si="648"/>
        <v>module=jit</v>
      </c>
      <c r="F12519" s="6" t="str">
        <f t="shared" si="649"/>
        <v>module=kit</v>
      </c>
    </row>
    <row r="12520" spans="1:6" ht="30" customHeight="1">
      <c r="A12520" s="3" t="s">
        <v>2</v>
      </c>
      <c r="B12520" s="3" t="s">
        <v>27496</v>
      </c>
      <c r="C12520" s="3" t="s">
        <v>33300</v>
      </c>
      <c r="D12520" s="12" t="s">
        <v>39128</v>
      </c>
      <c r="E12520" s="6" t="str">
        <f t="shared" si="648"/>
        <v>module=jit</v>
      </c>
      <c r="F12520" s="6" t="str">
        <f t="shared" si="649"/>
        <v>module=kit</v>
      </c>
    </row>
    <row r="12521" spans="1:6" ht="30" customHeight="1">
      <c r="A12521" s="3" t="s">
        <v>2</v>
      </c>
      <c r="B12521" s="3" t="s">
        <v>27497</v>
      </c>
      <c r="C12521" s="3" t="s">
        <v>33301</v>
      </c>
      <c r="D12521" s="12" t="s">
        <v>39129</v>
      </c>
      <c r="E12521" s="6" t="str">
        <f t="shared" si="648"/>
        <v>module=jit</v>
      </c>
      <c r="F12521" s="6" t="str">
        <f t="shared" si="649"/>
        <v>module=kit</v>
      </c>
    </row>
    <row r="12522" spans="1:6" ht="30" customHeight="1">
      <c r="A12522" s="3" t="s">
        <v>2</v>
      </c>
      <c r="B12522" s="3" t="s">
        <v>27498</v>
      </c>
      <c r="C12522" s="3" t="s">
        <v>33302</v>
      </c>
      <c r="D12522" s="12" t="s">
        <v>39130</v>
      </c>
      <c r="E12522" s="6" t="str">
        <f t="shared" si="648"/>
        <v>module=jit</v>
      </c>
      <c r="F12522" s="6" t="str">
        <f t="shared" si="649"/>
        <v>module=kit</v>
      </c>
    </row>
    <row r="12523" spans="1:6" ht="30" customHeight="1">
      <c r="A12523" s="3" t="s">
        <v>2</v>
      </c>
      <c r="B12523" s="3" t="s">
        <v>27499</v>
      </c>
      <c r="C12523" s="3" t="s">
        <v>33303</v>
      </c>
      <c r="D12523" s="12" t="s">
        <v>39131</v>
      </c>
      <c r="E12523" s="6" t="str">
        <f t="shared" si="648"/>
        <v>module=jit</v>
      </c>
      <c r="F12523" s="6" t="str">
        <f t="shared" si="649"/>
        <v>module=kit</v>
      </c>
    </row>
    <row r="12524" spans="1:6" ht="30" customHeight="1">
      <c r="A12524" s="3" t="s">
        <v>2</v>
      </c>
      <c r="B12524" s="3" t="s">
        <v>27500</v>
      </c>
      <c r="C12524" s="3" t="s">
        <v>33304</v>
      </c>
      <c r="D12524" s="12" t="s">
        <v>39132</v>
      </c>
      <c r="E12524" s="6" t="str">
        <f t="shared" si="648"/>
        <v>module=jit</v>
      </c>
      <c r="F12524" s="6" t="str">
        <f t="shared" si="649"/>
        <v>module=kit</v>
      </c>
    </row>
    <row r="12525" spans="1:6" ht="30" customHeight="1">
      <c r="A12525" s="3" t="s">
        <v>2</v>
      </c>
      <c r="B12525" s="3" t="s">
        <v>27501</v>
      </c>
      <c r="C12525" s="3" t="s">
        <v>33305</v>
      </c>
      <c r="D12525" s="12" t="s">
        <v>39133</v>
      </c>
      <c r="E12525" s="6" t="str">
        <f t="shared" si="648"/>
        <v>module=jit</v>
      </c>
      <c r="F12525" s="6" t="str">
        <f t="shared" si="649"/>
        <v>module=kit</v>
      </c>
    </row>
    <row r="12526" spans="1:6" ht="30" customHeight="1">
      <c r="A12526" s="3" t="s">
        <v>2</v>
      </c>
      <c r="B12526" s="3" t="s">
        <v>27502</v>
      </c>
      <c r="C12526" s="3" t="s">
        <v>33306</v>
      </c>
      <c r="D12526" s="12" t="s">
        <v>39134</v>
      </c>
      <c r="E12526" s="6" t="str">
        <f t="shared" si="648"/>
        <v>module=jit</v>
      </c>
      <c r="F12526" s="6" t="str">
        <f t="shared" si="649"/>
        <v>module=kit</v>
      </c>
    </row>
    <row r="12527" spans="1:6" ht="30" customHeight="1">
      <c r="A12527" s="3" t="s">
        <v>2</v>
      </c>
      <c r="B12527" s="3" t="s">
        <v>27503</v>
      </c>
      <c r="C12527" s="3" t="s">
        <v>33307</v>
      </c>
      <c r="D12527" s="12" t="s">
        <v>39135</v>
      </c>
      <c r="E12527" s="6" t="str">
        <f t="shared" si="648"/>
        <v>module=jit</v>
      </c>
      <c r="F12527" s="6" t="str">
        <f t="shared" si="649"/>
        <v>module=kit</v>
      </c>
    </row>
    <row r="12528" spans="1:6" ht="30" customHeight="1">
      <c r="A12528" s="3" t="s">
        <v>2</v>
      </c>
      <c r="B12528" s="3" t="s">
        <v>27504</v>
      </c>
      <c r="C12528" s="3" t="s">
        <v>33308</v>
      </c>
      <c r="D12528" s="12" t="s">
        <v>39136</v>
      </c>
      <c r="E12528" s="6" t="str">
        <f t="shared" si="648"/>
        <v>module=jit</v>
      </c>
      <c r="F12528" s="6" t="str">
        <f t="shared" si="649"/>
        <v>module=kit</v>
      </c>
    </row>
    <row r="12529" spans="1:6" ht="30" customHeight="1">
      <c r="A12529" s="3" t="s">
        <v>2</v>
      </c>
      <c r="B12529" s="3" t="s">
        <v>27505</v>
      </c>
      <c r="C12529" s="3" t="s">
        <v>33309</v>
      </c>
      <c r="D12529" s="12" t="s">
        <v>39137</v>
      </c>
      <c r="E12529" s="6" t="str">
        <f t="shared" si="648"/>
        <v>module=jit</v>
      </c>
      <c r="F12529" s="6" t="str">
        <f t="shared" si="649"/>
        <v>module=kit</v>
      </c>
    </row>
    <row r="12530" spans="1:6" ht="30" customHeight="1">
      <c r="A12530" s="3" t="s">
        <v>2</v>
      </c>
      <c r="B12530" s="3" t="s">
        <v>27506</v>
      </c>
      <c r="C12530" s="3" t="s">
        <v>33310</v>
      </c>
      <c r="D12530" s="12" t="s">
        <v>39138</v>
      </c>
      <c r="E12530" s="6" t="str">
        <f t="shared" si="648"/>
        <v>module=jit</v>
      </c>
      <c r="F12530" s="6" t="str">
        <f t="shared" si="649"/>
        <v>module=kit</v>
      </c>
    </row>
    <row r="12531" spans="1:6" ht="30" customHeight="1">
      <c r="A12531" s="3" t="s">
        <v>2</v>
      </c>
      <c r="B12531" s="3" t="s">
        <v>27507</v>
      </c>
      <c r="C12531" s="3" t="s">
        <v>33311</v>
      </c>
      <c r="D12531" s="12" t="s">
        <v>39139</v>
      </c>
      <c r="E12531" s="6" t="str">
        <f t="shared" si="648"/>
        <v>module=jit</v>
      </c>
      <c r="F12531" s="6" t="str">
        <f t="shared" si="649"/>
        <v>module=kit</v>
      </c>
    </row>
    <row r="12532" spans="1:6" ht="30" customHeight="1">
      <c r="A12532" s="3" t="s">
        <v>2</v>
      </c>
      <c r="B12532" s="3" t="s">
        <v>27508</v>
      </c>
      <c r="C12532" s="3" t="s">
        <v>33312</v>
      </c>
      <c r="D12532" s="12" t="s">
        <v>39140</v>
      </c>
      <c r="E12532" s="6" t="str">
        <f t="shared" si="648"/>
        <v>module=jit</v>
      </c>
      <c r="F12532" s="6" t="str">
        <f t="shared" si="649"/>
        <v>module=kit</v>
      </c>
    </row>
    <row r="12533" spans="1:6" ht="30" customHeight="1">
      <c r="A12533" s="3" t="s">
        <v>2</v>
      </c>
      <c r="B12533" s="3" t="s">
        <v>27509</v>
      </c>
      <c r="C12533" s="3" t="s">
        <v>33313</v>
      </c>
      <c r="D12533" s="12" t="s">
        <v>39141</v>
      </c>
      <c r="E12533" s="6" t="str">
        <f t="shared" si="648"/>
        <v>module=jit</v>
      </c>
      <c r="F12533" s="6" t="str">
        <f t="shared" si="649"/>
        <v>module=kit</v>
      </c>
    </row>
    <row r="12534" spans="1:6" ht="30" customHeight="1">
      <c r="A12534" s="3" t="s">
        <v>2</v>
      </c>
      <c r="B12534" s="3" t="s">
        <v>27510</v>
      </c>
      <c r="C12534" s="3" t="s">
        <v>33314</v>
      </c>
      <c r="D12534" s="12" t="s">
        <v>39142</v>
      </c>
      <c r="E12534" s="6" t="str">
        <f t="shared" si="648"/>
        <v>module=jit</v>
      </c>
      <c r="F12534" s="6" t="str">
        <f t="shared" si="649"/>
        <v>module=kit</v>
      </c>
    </row>
    <row r="12535" spans="1:6" ht="30" customHeight="1">
      <c r="A12535" s="3" t="s">
        <v>2</v>
      </c>
      <c r="B12535" s="3" t="s">
        <v>27511</v>
      </c>
      <c r="C12535" s="3" t="s">
        <v>33315</v>
      </c>
      <c r="D12535" s="12" t="s">
        <v>39143</v>
      </c>
      <c r="E12535" s="6" t="str">
        <f t="shared" si="648"/>
        <v>module=jit</v>
      </c>
      <c r="F12535" s="6" t="str">
        <f t="shared" si="649"/>
        <v>module=kit</v>
      </c>
    </row>
    <row r="12536" spans="1:6" ht="30" customHeight="1">
      <c r="A12536" s="3" t="s">
        <v>2</v>
      </c>
      <c r="B12536" s="3" t="s">
        <v>27512</v>
      </c>
      <c r="C12536" s="3" t="s">
        <v>33316</v>
      </c>
      <c r="D12536" s="12" t="s">
        <v>39144</v>
      </c>
      <c r="E12536" s="6" t="str">
        <f t="shared" si="648"/>
        <v>module=jit</v>
      </c>
      <c r="F12536" s="6" t="str">
        <f t="shared" si="649"/>
        <v>module=kit</v>
      </c>
    </row>
    <row r="12537" spans="1:6" ht="30" customHeight="1">
      <c r="A12537" s="3" t="s">
        <v>2</v>
      </c>
      <c r="B12537" s="3" t="s">
        <v>27513</v>
      </c>
      <c r="C12537" s="3" t="s">
        <v>33317</v>
      </c>
      <c r="D12537" s="12" t="s">
        <v>39145</v>
      </c>
      <c r="E12537" s="6" t="str">
        <f t="shared" si="648"/>
        <v>module=jit</v>
      </c>
      <c r="F12537" s="6" t="str">
        <f t="shared" si="649"/>
        <v>module=kit</v>
      </c>
    </row>
    <row r="12538" spans="1:6" ht="30" customHeight="1">
      <c r="A12538" s="3" t="s">
        <v>2</v>
      </c>
      <c r="B12538" s="3" t="s">
        <v>27514</v>
      </c>
      <c r="C12538" s="3" t="s">
        <v>33318</v>
      </c>
      <c r="D12538" s="12" t="s">
        <v>39146</v>
      </c>
      <c r="E12538" s="6" t="str">
        <f t="shared" si="648"/>
        <v>module=jit</v>
      </c>
      <c r="F12538" s="6" t="str">
        <f t="shared" si="649"/>
        <v>module=kit</v>
      </c>
    </row>
    <row r="12539" spans="1:6" ht="30" customHeight="1">
      <c r="A12539" s="3" t="s">
        <v>2</v>
      </c>
      <c r="B12539" s="3" t="s">
        <v>27515</v>
      </c>
      <c r="C12539" s="3" t="s">
        <v>33319</v>
      </c>
      <c r="D12539" s="12" t="s">
        <v>39147</v>
      </c>
      <c r="E12539" s="6" t="str">
        <f t="shared" si="648"/>
        <v>module=jit</v>
      </c>
      <c r="F12539" s="6" t="str">
        <f t="shared" si="649"/>
        <v>module=kit</v>
      </c>
    </row>
    <row r="12540" spans="1:6" ht="30" customHeight="1">
      <c r="A12540" s="3" t="s">
        <v>2</v>
      </c>
      <c r="B12540" s="3" t="s">
        <v>27516</v>
      </c>
      <c r="C12540" s="3" t="s">
        <v>33320</v>
      </c>
      <c r="D12540" s="12" t="s">
        <v>39148</v>
      </c>
      <c r="E12540" s="6" t="str">
        <f t="shared" si="648"/>
        <v>module=jit</v>
      </c>
      <c r="F12540" s="6" t="str">
        <f t="shared" si="649"/>
        <v>module=kit</v>
      </c>
    </row>
    <row r="12541" spans="1:6" ht="30" customHeight="1">
      <c r="A12541" s="3" t="s">
        <v>2</v>
      </c>
      <c r="B12541" s="3" t="s">
        <v>27517</v>
      </c>
      <c r="C12541" s="3" t="s">
        <v>33321</v>
      </c>
      <c r="D12541" s="12" t="s">
        <v>39149</v>
      </c>
      <c r="E12541" s="6" t="str">
        <f t="shared" si="648"/>
        <v>module=jit</v>
      </c>
      <c r="F12541" s="6" t="str">
        <f t="shared" si="649"/>
        <v>module=kit</v>
      </c>
    </row>
    <row r="12542" spans="1:6" ht="30" customHeight="1">
      <c r="A12542" s="3" t="s">
        <v>2</v>
      </c>
      <c r="B12542" s="3" t="s">
        <v>27518</v>
      </c>
      <c r="C12542" s="3" t="s">
        <v>33322</v>
      </c>
      <c r="D12542" s="12" t="s">
        <v>39150</v>
      </c>
      <c r="E12542" s="6" t="str">
        <f t="shared" si="648"/>
        <v>module=jit</v>
      </c>
      <c r="F12542" s="6" t="str">
        <f t="shared" si="649"/>
        <v>module=kit</v>
      </c>
    </row>
    <row r="12543" spans="1:6" ht="30" customHeight="1">
      <c r="A12543" s="3" t="s">
        <v>2</v>
      </c>
      <c r="B12543" s="3" t="s">
        <v>27519</v>
      </c>
      <c r="C12543" s="3" t="s">
        <v>33323</v>
      </c>
      <c r="D12543" s="12" t="s">
        <v>39151</v>
      </c>
      <c r="E12543" s="6" t="str">
        <f t="shared" si="648"/>
        <v>module=jit</v>
      </c>
      <c r="F12543" s="6" t="str">
        <f t="shared" si="649"/>
        <v>module=kit</v>
      </c>
    </row>
    <row r="12544" spans="1:6" ht="30" customHeight="1">
      <c r="A12544" s="3" t="s">
        <v>2</v>
      </c>
      <c r="B12544" s="3" t="s">
        <v>27520</v>
      </c>
      <c r="C12544" s="3" t="s">
        <v>33324</v>
      </c>
      <c r="D12544" s="12" t="s">
        <v>39152</v>
      </c>
      <c r="E12544" s="6" t="str">
        <f t="shared" si="648"/>
        <v>module=jit</v>
      </c>
      <c r="F12544" s="6" t="str">
        <f t="shared" si="649"/>
        <v>module=kit</v>
      </c>
    </row>
    <row r="12545" spans="1:6" ht="30" customHeight="1">
      <c r="A12545" s="3" t="s">
        <v>2</v>
      </c>
      <c r="B12545" s="3" t="s">
        <v>27521</v>
      </c>
      <c r="C12545" s="3" t="s">
        <v>33325</v>
      </c>
      <c r="D12545" s="12" t="s">
        <v>39153</v>
      </c>
      <c r="E12545" s="6" t="str">
        <f t="shared" si="648"/>
        <v>module=jit</v>
      </c>
      <c r="F12545" s="6" t="str">
        <f t="shared" si="649"/>
        <v>module=kit</v>
      </c>
    </row>
    <row r="12546" spans="1:6" ht="30" customHeight="1">
      <c r="A12546" s="3" t="s">
        <v>2</v>
      </c>
      <c r="B12546" s="3" t="s">
        <v>27522</v>
      </c>
      <c r="C12546" s="3" t="s">
        <v>33326</v>
      </c>
      <c r="D12546" s="12" t="s">
        <v>39154</v>
      </c>
      <c r="E12546" s="6" t="str">
        <f t="shared" si="648"/>
        <v>module=jit</v>
      </c>
      <c r="F12546" s="6" t="str">
        <f t="shared" si="649"/>
        <v>module=kit</v>
      </c>
    </row>
    <row r="12547" spans="1:6" ht="30" customHeight="1">
      <c r="A12547" s="3" t="s">
        <v>2</v>
      </c>
      <c r="B12547" s="3" t="s">
        <v>27523</v>
      </c>
      <c r="C12547" s="3" t="s">
        <v>33327</v>
      </c>
      <c r="D12547" s="12" t="s">
        <v>39155</v>
      </c>
      <c r="E12547" s="6" t="str">
        <f t="shared" si="648"/>
        <v>module=jit</v>
      </c>
      <c r="F12547" s="6" t="str">
        <f t="shared" si="649"/>
        <v>module=kit</v>
      </c>
    </row>
    <row r="12548" spans="1:6" ht="30" customHeight="1">
      <c r="A12548" s="3" t="s">
        <v>2</v>
      </c>
      <c r="B12548" s="3" t="s">
        <v>27524</v>
      </c>
      <c r="C12548" s="3" t="s">
        <v>33328</v>
      </c>
      <c r="D12548" s="12" t="s">
        <v>39156</v>
      </c>
      <c r="E12548" s="6" t="str">
        <f t="shared" si="648"/>
        <v>module=jit</v>
      </c>
      <c r="F12548" s="6" t="str">
        <f t="shared" si="649"/>
        <v>module=kit</v>
      </c>
    </row>
    <row r="12549" spans="1:6" ht="30" customHeight="1">
      <c r="A12549" s="3" t="s">
        <v>2</v>
      </c>
      <c r="B12549" s="3" t="s">
        <v>27525</v>
      </c>
      <c r="C12549" s="3" t="s">
        <v>33329</v>
      </c>
      <c r="D12549" s="12" t="s">
        <v>39157</v>
      </c>
      <c r="E12549" s="6" t="str">
        <f t="shared" si="648"/>
        <v>module=jit</v>
      </c>
      <c r="F12549" s="6" t="str">
        <f t="shared" si="649"/>
        <v>module=kit</v>
      </c>
    </row>
    <row r="12550" spans="1:6" ht="30" customHeight="1">
      <c r="A12550" s="3" t="s">
        <v>2</v>
      </c>
      <c r="B12550" s="3" t="s">
        <v>27526</v>
      </c>
      <c r="C12550" s="3" t="s">
        <v>33330</v>
      </c>
      <c r="D12550" s="12" t="s">
        <v>39158</v>
      </c>
      <c r="E12550" s="6" t="str">
        <f t="shared" si="648"/>
        <v>module=jit</v>
      </c>
      <c r="F12550" s="6" t="str">
        <f t="shared" si="649"/>
        <v>module=kit</v>
      </c>
    </row>
    <row r="12551" spans="1:6" ht="30" customHeight="1">
      <c r="A12551" s="3" t="s">
        <v>2</v>
      </c>
      <c r="B12551" s="3" t="s">
        <v>27527</v>
      </c>
      <c r="C12551" s="3" t="s">
        <v>33331</v>
      </c>
      <c r="D12551" s="12" t="s">
        <v>39159</v>
      </c>
      <c r="E12551" s="6" t="str">
        <f t="shared" si="648"/>
        <v>module=jit</v>
      </c>
      <c r="F12551" s="6" t="str">
        <f t="shared" si="649"/>
        <v>module=kit</v>
      </c>
    </row>
    <row r="12552" spans="1:6" ht="30" customHeight="1">
      <c r="A12552" s="3" t="s">
        <v>2</v>
      </c>
      <c r="B12552" s="3" t="s">
        <v>27528</v>
      </c>
      <c r="C12552" s="3" t="s">
        <v>33332</v>
      </c>
      <c r="D12552" s="12" t="s">
        <v>39160</v>
      </c>
      <c r="E12552" s="6" t="str">
        <f t="shared" si="648"/>
        <v>module=jit</v>
      </c>
      <c r="F12552" s="6" t="str">
        <f t="shared" si="649"/>
        <v>module=kit</v>
      </c>
    </row>
    <row r="12553" spans="1:6" ht="30" customHeight="1">
      <c r="A12553" s="3" t="s">
        <v>2</v>
      </c>
      <c r="B12553" s="3" t="s">
        <v>27529</v>
      </c>
      <c r="C12553" s="3" t="s">
        <v>33333</v>
      </c>
      <c r="D12553" s="12" t="s">
        <v>39161</v>
      </c>
      <c r="E12553" s="6" t="str">
        <f t="shared" si="648"/>
        <v>module=jit</v>
      </c>
      <c r="F12553" s="6" t="str">
        <f t="shared" si="649"/>
        <v>module=kit</v>
      </c>
    </row>
    <row r="12554" spans="1:6" ht="30" customHeight="1">
      <c r="A12554" s="3" t="s">
        <v>2</v>
      </c>
      <c r="B12554" s="3" t="s">
        <v>27530</v>
      </c>
      <c r="C12554" s="3" t="s">
        <v>33334</v>
      </c>
      <c r="D12554" s="12" t="s">
        <v>39162</v>
      </c>
      <c r="E12554" s="6" t="str">
        <f t="shared" si="648"/>
        <v>module=jit</v>
      </c>
      <c r="F12554" s="6" t="str">
        <f t="shared" si="649"/>
        <v>module=kit</v>
      </c>
    </row>
    <row r="12555" spans="1:6" ht="30" customHeight="1">
      <c r="A12555" s="3" t="s">
        <v>2</v>
      </c>
      <c r="B12555" s="3" t="s">
        <v>27531</v>
      </c>
      <c r="C12555" s="3" t="s">
        <v>33335</v>
      </c>
      <c r="D12555" s="12" t="s">
        <v>39163</v>
      </c>
      <c r="E12555" s="6" t="str">
        <f t="shared" si="648"/>
        <v>module=jit</v>
      </c>
      <c r="F12555" s="6" t="str">
        <f t="shared" si="649"/>
        <v>module=kit</v>
      </c>
    </row>
    <row r="12556" spans="1:6" ht="30" customHeight="1">
      <c r="A12556" s="3" t="s">
        <v>2</v>
      </c>
      <c r="B12556" s="3" t="s">
        <v>27532</v>
      </c>
      <c r="C12556" s="3" t="s">
        <v>33336</v>
      </c>
      <c r="D12556" s="12" t="s">
        <v>39164</v>
      </c>
      <c r="E12556" s="6" t="str">
        <f t="shared" si="648"/>
        <v>module=jit</v>
      </c>
      <c r="F12556" s="6" t="str">
        <f t="shared" si="649"/>
        <v>module=kit</v>
      </c>
    </row>
    <row r="12557" spans="1:6" ht="30" customHeight="1">
      <c r="A12557" s="3" t="s">
        <v>2</v>
      </c>
      <c r="B12557" s="3" t="s">
        <v>27533</v>
      </c>
      <c r="C12557" s="3" t="s">
        <v>33337</v>
      </c>
      <c r="D12557" s="12" t="s">
        <v>39165</v>
      </c>
      <c r="E12557" s="6" t="str">
        <f t="shared" si="648"/>
        <v>module=jit</v>
      </c>
      <c r="F12557" s="6" t="str">
        <f t="shared" si="649"/>
        <v>module=kit</v>
      </c>
    </row>
    <row r="12558" spans="1:6" ht="30" customHeight="1">
      <c r="A12558" s="3" t="s">
        <v>2</v>
      </c>
      <c r="B12558" s="3" t="s">
        <v>27534</v>
      </c>
      <c r="C12558" s="3" t="s">
        <v>33338</v>
      </c>
      <c r="D12558" s="12" t="s">
        <v>39166</v>
      </c>
      <c r="E12558" s="6" t="str">
        <f t="shared" si="648"/>
        <v>module=jit</v>
      </c>
      <c r="F12558" s="6" t="str">
        <f t="shared" si="649"/>
        <v>module=kit</v>
      </c>
    </row>
    <row r="12559" spans="1:6" ht="30" customHeight="1">
      <c r="A12559" s="3" t="s">
        <v>2</v>
      </c>
      <c r="B12559" s="3" t="s">
        <v>27535</v>
      </c>
      <c r="C12559" s="3" t="s">
        <v>33339</v>
      </c>
      <c r="D12559" s="12" t="s">
        <v>39167</v>
      </c>
      <c r="E12559" s="6" t="str">
        <f t="shared" si="648"/>
        <v>module=jit</v>
      </c>
      <c r="F12559" s="6" t="str">
        <f t="shared" si="649"/>
        <v>module=kit</v>
      </c>
    </row>
    <row r="12560" spans="1:6" ht="30" customHeight="1">
      <c r="A12560" s="3" t="s">
        <v>2</v>
      </c>
      <c r="B12560" s="3" t="s">
        <v>27536</v>
      </c>
      <c r="C12560" s="3" t="s">
        <v>33340</v>
      </c>
      <c r="D12560" s="12" t="s">
        <v>39168</v>
      </c>
      <c r="E12560" s="6" t="str">
        <f t="shared" si="648"/>
        <v>module=jit</v>
      </c>
      <c r="F12560" s="6" t="str">
        <f t="shared" si="649"/>
        <v>module=kit</v>
      </c>
    </row>
    <row r="12561" spans="1:6" ht="30" customHeight="1">
      <c r="A12561" s="3" t="s">
        <v>2</v>
      </c>
      <c r="B12561" s="3" t="s">
        <v>27537</v>
      </c>
      <c r="C12561" s="3" t="s">
        <v>33341</v>
      </c>
      <c r="D12561" s="12" t="s">
        <v>39169</v>
      </c>
      <c r="E12561" s="6" t="str">
        <f t="shared" si="648"/>
        <v>module=jit</v>
      </c>
      <c r="F12561" s="6" t="str">
        <f t="shared" si="649"/>
        <v>module=kit</v>
      </c>
    </row>
    <row r="12562" spans="1:6" ht="30" customHeight="1">
      <c r="A12562" s="3" t="s">
        <v>2</v>
      </c>
      <c r="B12562" s="3" t="s">
        <v>27538</v>
      </c>
      <c r="C12562" s="3" t="s">
        <v>33342</v>
      </c>
      <c r="D12562" s="12" t="s">
        <v>39170</v>
      </c>
      <c r="E12562" s="6" t="str">
        <f t="shared" si="648"/>
        <v>module=jit</v>
      </c>
      <c r="F12562" s="6" t="str">
        <f t="shared" si="649"/>
        <v>module=kit</v>
      </c>
    </row>
    <row r="12563" spans="1:6" ht="30" customHeight="1">
      <c r="A12563" s="3" t="s">
        <v>2</v>
      </c>
      <c r="B12563" s="3" t="s">
        <v>27539</v>
      </c>
      <c r="C12563" s="3" t="s">
        <v>33343</v>
      </c>
      <c r="D12563" s="12" t="s">
        <v>39171</v>
      </c>
      <c r="E12563" s="6" t="str">
        <f t="shared" ref="E12563:E12626" si="650">HYPERLINK("http://www.ssc.wisc.edu/wlsresearch/documentation/waves/?wave=capigrad&amp;module=jit","module=jit")</f>
        <v>module=jit</v>
      </c>
      <c r="F12563" s="6" t="str">
        <f t="shared" ref="F12563:F12626" si="651">HYPERLINK("http://www.ssc.wisc.edu/wlsresearch/documentation/waves/?wave=capisib&amp;module=kit","module=kit")</f>
        <v>module=kit</v>
      </c>
    </row>
    <row r="12564" spans="1:6" ht="30" customHeight="1">
      <c r="A12564" s="3" t="s">
        <v>2</v>
      </c>
      <c r="B12564" s="3" t="s">
        <v>27540</v>
      </c>
      <c r="C12564" s="3" t="s">
        <v>33344</v>
      </c>
      <c r="D12564" s="12" t="s">
        <v>39172</v>
      </c>
      <c r="E12564" s="6" t="str">
        <f t="shared" si="650"/>
        <v>module=jit</v>
      </c>
      <c r="F12564" s="6" t="str">
        <f t="shared" si="651"/>
        <v>module=kit</v>
      </c>
    </row>
    <row r="12565" spans="1:6" ht="30" customHeight="1">
      <c r="A12565" s="3" t="s">
        <v>2</v>
      </c>
      <c r="B12565" s="3" t="s">
        <v>27541</v>
      </c>
      <c r="C12565" s="3" t="s">
        <v>33345</v>
      </c>
      <c r="D12565" s="12" t="s">
        <v>39173</v>
      </c>
      <c r="E12565" s="6" t="str">
        <f t="shared" si="650"/>
        <v>module=jit</v>
      </c>
      <c r="F12565" s="6" t="str">
        <f t="shared" si="651"/>
        <v>module=kit</v>
      </c>
    </row>
    <row r="12566" spans="1:6" ht="30" customHeight="1">
      <c r="A12566" s="3" t="s">
        <v>2</v>
      </c>
      <c r="B12566" s="3" t="s">
        <v>27542</v>
      </c>
      <c r="C12566" s="3" t="s">
        <v>33346</v>
      </c>
      <c r="D12566" s="12" t="s">
        <v>39174</v>
      </c>
      <c r="E12566" s="6" t="str">
        <f t="shared" si="650"/>
        <v>module=jit</v>
      </c>
      <c r="F12566" s="6" t="str">
        <f t="shared" si="651"/>
        <v>module=kit</v>
      </c>
    </row>
    <row r="12567" spans="1:6" ht="30" customHeight="1">
      <c r="A12567" s="3" t="s">
        <v>2</v>
      </c>
      <c r="B12567" s="3" t="s">
        <v>27543</v>
      </c>
      <c r="C12567" s="3" t="s">
        <v>33347</v>
      </c>
      <c r="D12567" s="12" t="s">
        <v>39175</v>
      </c>
      <c r="E12567" s="6" t="str">
        <f t="shared" si="650"/>
        <v>module=jit</v>
      </c>
      <c r="F12567" s="6" t="str">
        <f t="shared" si="651"/>
        <v>module=kit</v>
      </c>
    </row>
    <row r="12568" spans="1:6" ht="30" customHeight="1">
      <c r="A12568" s="3" t="s">
        <v>2</v>
      </c>
      <c r="B12568" s="3" t="s">
        <v>27544</v>
      </c>
      <c r="C12568" s="3" t="s">
        <v>33348</v>
      </c>
      <c r="D12568" s="12" t="s">
        <v>39176</v>
      </c>
      <c r="E12568" s="6" t="str">
        <f t="shared" si="650"/>
        <v>module=jit</v>
      </c>
      <c r="F12568" s="6" t="str">
        <f t="shared" si="651"/>
        <v>module=kit</v>
      </c>
    </row>
    <row r="12569" spans="1:6" ht="30" customHeight="1">
      <c r="A12569" s="3" t="s">
        <v>2</v>
      </c>
      <c r="B12569" s="3" t="s">
        <v>27545</v>
      </c>
      <c r="C12569" s="3" t="s">
        <v>33349</v>
      </c>
      <c r="D12569" s="12" t="s">
        <v>39177</v>
      </c>
      <c r="E12569" s="6" t="str">
        <f t="shared" si="650"/>
        <v>module=jit</v>
      </c>
      <c r="F12569" s="6" t="str">
        <f t="shared" si="651"/>
        <v>module=kit</v>
      </c>
    </row>
    <row r="12570" spans="1:6" ht="30" customHeight="1">
      <c r="A12570" s="3" t="s">
        <v>2</v>
      </c>
      <c r="B12570" s="3" t="s">
        <v>27546</v>
      </c>
      <c r="C12570" s="3" t="s">
        <v>33350</v>
      </c>
      <c r="D12570" s="12" t="s">
        <v>39178</v>
      </c>
      <c r="E12570" s="6" t="str">
        <f t="shared" si="650"/>
        <v>module=jit</v>
      </c>
      <c r="F12570" s="6" t="str">
        <f t="shared" si="651"/>
        <v>module=kit</v>
      </c>
    </row>
    <row r="12571" spans="1:6" ht="30" customHeight="1">
      <c r="A12571" s="3" t="s">
        <v>2</v>
      </c>
      <c r="B12571" s="3" t="s">
        <v>27547</v>
      </c>
      <c r="C12571" s="3" t="s">
        <v>33351</v>
      </c>
      <c r="D12571" s="12" t="s">
        <v>39179</v>
      </c>
      <c r="E12571" s="6" t="str">
        <f t="shared" si="650"/>
        <v>module=jit</v>
      </c>
      <c r="F12571" s="6" t="str">
        <f t="shared" si="651"/>
        <v>module=kit</v>
      </c>
    </row>
    <row r="12572" spans="1:6" ht="30" customHeight="1">
      <c r="A12572" s="3" t="s">
        <v>2</v>
      </c>
      <c r="B12572" s="3" t="s">
        <v>27548</v>
      </c>
      <c r="C12572" s="3" t="s">
        <v>33352</v>
      </c>
      <c r="D12572" s="12" t="s">
        <v>39180</v>
      </c>
      <c r="E12572" s="6" t="str">
        <f t="shared" si="650"/>
        <v>module=jit</v>
      </c>
      <c r="F12572" s="6" t="str">
        <f t="shared" si="651"/>
        <v>module=kit</v>
      </c>
    </row>
    <row r="12573" spans="1:6" ht="30" customHeight="1">
      <c r="A12573" s="3" t="s">
        <v>2</v>
      </c>
      <c r="B12573" s="3" t="s">
        <v>27549</v>
      </c>
      <c r="C12573" s="3" t="s">
        <v>33353</v>
      </c>
      <c r="D12573" s="12" t="s">
        <v>39181</v>
      </c>
      <c r="E12573" s="6" t="str">
        <f t="shared" si="650"/>
        <v>module=jit</v>
      </c>
      <c r="F12573" s="6" t="str">
        <f t="shared" si="651"/>
        <v>module=kit</v>
      </c>
    </row>
    <row r="12574" spans="1:6" ht="30" customHeight="1">
      <c r="A12574" s="3" t="s">
        <v>2</v>
      </c>
      <c r="B12574" s="3" t="s">
        <v>27550</v>
      </c>
      <c r="C12574" s="3" t="s">
        <v>33354</v>
      </c>
      <c r="D12574" s="12" t="s">
        <v>39182</v>
      </c>
      <c r="E12574" s="6" t="str">
        <f t="shared" si="650"/>
        <v>module=jit</v>
      </c>
      <c r="F12574" s="6" t="str">
        <f t="shared" si="651"/>
        <v>module=kit</v>
      </c>
    </row>
    <row r="12575" spans="1:6" ht="30" customHeight="1">
      <c r="A12575" s="3" t="s">
        <v>2</v>
      </c>
      <c r="B12575" s="3" t="s">
        <v>27551</v>
      </c>
      <c r="C12575" s="3" t="s">
        <v>33355</v>
      </c>
      <c r="D12575" s="12" t="s">
        <v>39183</v>
      </c>
      <c r="E12575" s="6" t="str">
        <f t="shared" si="650"/>
        <v>module=jit</v>
      </c>
      <c r="F12575" s="6" t="str">
        <f t="shared" si="651"/>
        <v>module=kit</v>
      </c>
    </row>
    <row r="12576" spans="1:6" ht="30" customHeight="1">
      <c r="A12576" s="3" t="s">
        <v>2</v>
      </c>
      <c r="B12576" s="3" t="s">
        <v>27552</v>
      </c>
      <c r="C12576" s="3" t="s">
        <v>33356</v>
      </c>
      <c r="D12576" s="12" t="s">
        <v>39184</v>
      </c>
      <c r="E12576" s="6" t="str">
        <f t="shared" si="650"/>
        <v>module=jit</v>
      </c>
      <c r="F12576" s="6" t="str">
        <f t="shared" si="651"/>
        <v>module=kit</v>
      </c>
    </row>
    <row r="12577" spans="1:6" ht="30" customHeight="1">
      <c r="A12577" s="3" t="s">
        <v>2</v>
      </c>
      <c r="B12577" s="3" t="s">
        <v>27553</v>
      </c>
      <c r="C12577" s="3" t="s">
        <v>33357</v>
      </c>
      <c r="D12577" s="12" t="s">
        <v>39185</v>
      </c>
      <c r="E12577" s="6" t="str">
        <f t="shared" si="650"/>
        <v>module=jit</v>
      </c>
      <c r="F12577" s="6" t="str">
        <f t="shared" si="651"/>
        <v>module=kit</v>
      </c>
    </row>
    <row r="12578" spans="1:6" ht="30" customHeight="1">
      <c r="A12578" s="3" t="s">
        <v>2</v>
      </c>
      <c r="B12578" s="3" t="s">
        <v>27554</v>
      </c>
      <c r="C12578" s="3" t="s">
        <v>33358</v>
      </c>
      <c r="D12578" s="12" t="s">
        <v>39186</v>
      </c>
      <c r="E12578" s="6" t="str">
        <f t="shared" si="650"/>
        <v>module=jit</v>
      </c>
      <c r="F12578" s="6" t="str">
        <f t="shared" si="651"/>
        <v>module=kit</v>
      </c>
    </row>
    <row r="12579" spans="1:6" ht="30" customHeight="1">
      <c r="A12579" s="3" t="s">
        <v>2</v>
      </c>
      <c r="B12579" s="3" t="s">
        <v>27555</v>
      </c>
      <c r="C12579" s="3" t="s">
        <v>33359</v>
      </c>
      <c r="D12579" s="12" t="s">
        <v>39187</v>
      </c>
      <c r="E12579" s="6" t="str">
        <f t="shared" si="650"/>
        <v>module=jit</v>
      </c>
      <c r="F12579" s="6" t="str">
        <f t="shared" si="651"/>
        <v>module=kit</v>
      </c>
    </row>
    <row r="12580" spans="1:6" ht="30" customHeight="1">
      <c r="A12580" s="3" t="s">
        <v>2</v>
      </c>
      <c r="B12580" s="3" t="s">
        <v>27556</v>
      </c>
      <c r="C12580" s="3" t="s">
        <v>33360</v>
      </c>
      <c r="D12580" s="12" t="s">
        <v>39188</v>
      </c>
      <c r="E12580" s="6" t="str">
        <f t="shared" si="650"/>
        <v>module=jit</v>
      </c>
      <c r="F12580" s="6" t="str">
        <f t="shared" si="651"/>
        <v>module=kit</v>
      </c>
    </row>
    <row r="12581" spans="1:6" ht="30" customHeight="1">
      <c r="A12581" s="3" t="s">
        <v>2</v>
      </c>
      <c r="B12581" s="3" t="s">
        <v>27557</v>
      </c>
      <c r="C12581" s="3" t="s">
        <v>33361</v>
      </c>
      <c r="D12581" s="12" t="s">
        <v>39189</v>
      </c>
      <c r="E12581" s="6" t="str">
        <f t="shared" si="650"/>
        <v>module=jit</v>
      </c>
      <c r="F12581" s="6" t="str">
        <f t="shared" si="651"/>
        <v>module=kit</v>
      </c>
    </row>
    <row r="12582" spans="1:6" ht="30" customHeight="1">
      <c r="A12582" s="3" t="s">
        <v>2</v>
      </c>
      <c r="B12582" s="3" t="s">
        <v>27558</v>
      </c>
      <c r="C12582" s="3" t="s">
        <v>33362</v>
      </c>
      <c r="D12582" s="12" t="s">
        <v>39190</v>
      </c>
      <c r="E12582" s="6" t="str">
        <f t="shared" si="650"/>
        <v>module=jit</v>
      </c>
      <c r="F12582" s="6" t="str">
        <f t="shared" si="651"/>
        <v>module=kit</v>
      </c>
    </row>
    <row r="12583" spans="1:6" ht="30" customHeight="1">
      <c r="A12583" s="3" t="s">
        <v>2</v>
      </c>
      <c r="B12583" s="3" t="s">
        <v>27559</v>
      </c>
      <c r="C12583" s="3" t="s">
        <v>33363</v>
      </c>
      <c r="D12583" s="12" t="s">
        <v>39191</v>
      </c>
      <c r="E12583" s="6" t="str">
        <f t="shared" si="650"/>
        <v>module=jit</v>
      </c>
      <c r="F12583" s="6" t="str">
        <f t="shared" si="651"/>
        <v>module=kit</v>
      </c>
    </row>
    <row r="12584" spans="1:6" ht="30" customHeight="1">
      <c r="A12584" s="3" t="s">
        <v>2</v>
      </c>
      <c r="B12584" s="3" t="s">
        <v>27560</v>
      </c>
      <c r="C12584" s="3" t="s">
        <v>33364</v>
      </c>
      <c r="D12584" s="12" t="s">
        <v>39192</v>
      </c>
      <c r="E12584" s="6" t="str">
        <f t="shared" si="650"/>
        <v>module=jit</v>
      </c>
      <c r="F12584" s="6" t="str">
        <f t="shared" si="651"/>
        <v>module=kit</v>
      </c>
    </row>
    <row r="12585" spans="1:6" ht="30" customHeight="1">
      <c r="A12585" s="3" t="s">
        <v>2</v>
      </c>
      <c r="B12585" s="3" t="s">
        <v>27561</v>
      </c>
      <c r="C12585" s="3" t="s">
        <v>33365</v>
      </c>
      <c r="D12585" s="12" t="s">
        <v>39193</v>
      </c>
      <c r="E12585" s="6" t="str">
        <f t="shared" si="650"/>
        <v>module=jit</v>
      </c>
      <c r="F12585" s="6" t="str">
        <f t="shared" si="651"/>
        <v>module=kit</v>
      </c>
    </row>
    <row r="12586" spans="1:6" ht="30" customHeight="1">
      <c r="A12586" s="3" t="s">
        <v>2</v>
      </c>
      <c r="B12586" s="3" t="s">
        <v>27562</v>
      </c>
      <c r="C12586" s="3" t="s">
        <v>33366</v>
      </c>
      <c r="D12586" s="12" t="s">
        <v>39194</v>
      </c>
      <c r="E12586" s="6" t="str">
        <f t="shared" si="650"/>
        <v>module=jit</v>
      </c>
      <c r="F12586" s="6" t="str">
        <f t="shared" si="651"/>
        <v>module=kit</v>
      </c>
    </row>
    <row r="12587" spans="1:6" ht="30" customHeight="1">
      <c r="A12587" s="3" t="s">
        <v>2</v>
      </c>
      <c r="B12587" s="3" t="s">
        <v>27563</v>
      </c>
      <c r="C12587" s="3" t="s">
        <v>33367</v>
      </c>
      <c r="D12587" s="12" t="s">
        <v>39195</v>
      </c>
      <c r="E12587" s="6" t="str">
        <f t="shared" si="650"/>
        <v>module=jit</v>
      </c>
      <c r="F12587" s="6" t="str">
        <f t="shared" si="651"/>
        <v>module=kit</v>
      </c>
    </row>
    <row r="12588" spans="1:6" ht="30" customHeight="1">
      <c r="A12588" s="3" t="s">
        <v>2</v>
      </c>
      <c r="B12588" s="3" t="s">
        <v>27564</v>
      </c>
      <c r="C12588" s="3" t="s">
        <v>33368</v>
      </c>
      <c r="D12588" s="12" t="s">
        <v>39196</v>
      </c>
      <c r="E12588" s="6" t="str">
        <f t="shared" si="650"/>
        <v>module=jit</v>
      </c>
      <c r="F12588" s="6" t="str">
        <f t="shared" si="651"/>
        <v>module=kit</v>
      </c>
    </row>
    <row r="12589" spans="1:6" ht="30" customHeight="1">
      <c r="A12589" s="3" t="s">
        <v>2</v>
      </c>
      <c r="B12589" s="3" t="s">
        <v>27565</v>
      </c>
      <c r="C12589" s="3" t="s">
        <v>33369</v>
      </c>
      <c r="D12589" s="12" t="s">
        <v>39197</v>
      </c>
      <c r="E12589" s="6" t="str">
        <f t="shared" si="650"/>
        <v>module=jit</v>
      </c>
      <c r="F12589" s="6" t="str">
        <f t="shared" si="651"/>
        <v>module=kit</v>
      </c>
    </row>
    <row r="12590" spans="1:6" ht="30" customHeight="1">
      <c r="A12590" s="3" t="s">
        <v>2</v>
      </c>
      <c r="B12590" s="3" t="s">
        <v>27566</v>
      </c>
      <c r="C12590" s="3" t="s">
        <v>33370</v>
      </c>
      <c r="D12590" s="12" t="s">
        <v>39198</v>
      </c>
      <c r="E12590" s="6" t="str">
        <f t="shared" si="650"/>
        <v>module=jit</v>
      </c>
      <c r="F12590" s="6" t="str">
        <f t="shared" si="651"/>
        <v>module=kit</v>
      </c>
    </row>
    <row r="12591" spans="1:6" ht="30" customHeight="1">
      <c r="A12591" s="3" t="s">
        <v>2</v>
      </c>
      <c r="B12591" s="3" t="s">
        <v>27567</v>
      </c>
      <c r="C12591" s="3" t="s">
        <v>33371</v>
      </c>
      <c r="D12591" s="12" t="s">
        <v>39199</v>
      </c>
      <c r="E12591" s="6" t="str">
        <f t="shared" si="650"/>
        <v>module=jit</v>
      </c>
      <c r="F12591" s="6" t="str">
        <f t="shared" si="651"/>
        <v>module=kit</v>
      </c>
    </row>
    <row r="12592" spans="1:6" ht="30" customHeight="1">
      <c r="A12592" s="3" t="s">
        <v>2</v>
      </c>
      <c r="B12592" s="3" t="s">
        <v>27568</v>
      </c>
      <c r="C12592" s="3" t="s">
        <v>33372</v>
      </c>
      <c r="D12592" s="12" t="s">
        <v>39200</v>
      </c>
      <c r="E12592" s="6" t="str">
        <f t="shared" si="650"/>
        <v>module=jit</v>
      </c>
      <c r="F12592" s="6" t="str">
        <f t="shared" si="651"/>
        <v>module=kit</v>
      </c>
    </row>
    <row r="12593" spans="1:6" ht="30" customHeight="1">
      <c r="A12593" s="3" t="s">
        <v>2</v>
      </c>
      <c r="B12593" s="3" t="s">
        <v>27569</v>
      </c>
      <c r="C12593" s="3" t="s">
        <v>33373</v>
      </c>
      <c r="D12593" s="12" t="s">
        <v>39201</v>
      </c>
      <c r="E12593" s="6" t="str">
        <f t="shared" si="650"/>
        <v>module=jit</v>
      </c>
      <c r="F12593" s="6" t="str">
        <f t="shared" si="651"/>
        <v>module=kit</v>
      </c>
    </row>
    <row r="12594" spans="1:6" ht="30" customHeight="1">
      <c r="A12594" s="3" t="s">
        <v>2</v>
      </c>
      <c r="B12594" s="3" t="s">
        <v>27570</v>
      </c>
      <c r="C12594" s="3" t="s">
        <v>33374</v>
      </c>
      <c r="D12594" s="12" t="s">
        <v>39202</v>
      </c>
      <c r="E12594" s="6" t="str">
        <f t="shared" si="650"/>
        <v>module=jit</v>
      </c>
      <c r="F12594" s="6" t="str">
        <f t="shared" si="651"/>
        <v>module=kit</v>
      </c>
    </row>
    <row r="12595" spans="1:6" ht="30" customHeight="1">
      <c r="A12595" s="3" t="s">
        <v>2</v>
      </c>
      <c r="B12595" s="3" t="s">
        <v>27571</v>
      </c>
      <c r="C12595" s="3" t="s">
        <v>33375</v>
      </c>
      <c r="D12595" s="12" t="s">
        <v>39203</v>
      </c>
      <c r="E12595" s="6" t="str">
        <f t="shared" si="650"/>
        <v>module=jit</v>
      </c>
      <c r="F12595" s="6" t="str">
        <f t="shared" si="651"/>
        <v>module=kit</v>
      </c>
    </row>
    <row r="12596" spans="1:6" ht="30" customHeight="1">
      <c r="A12596" s="3" t="s">
        <v>2</v>
      </c>
      <c r="B12596" s="3" t="s">
        <v>27572</v>
      </c>
      <c r="C12596" s="3" t="s">
        <v>33376</v>
      </c>
      <c r="D12596" s="12" t="s">
        <v>39204</v>
      </c>
      <c r="E12596" s="6" t="str">
        <f t="shared" si="650"/>
        <v>module=jit</v>
      </c>
      <c r="F12596" s="6" t="str">
        <f t="shared" si="651"/>
        <v>module=kit</v>
      </c>
    </row>
    <row r="12597" spans="1:6" ht="30" customHeight="1">
      <c r="A12597" s="3" t="s">
        <v>2</v>
      </c>
      <c r="B12597" s="3" t="s">
        <v>27573</v>
      </c>
      <c r="C12597" s="3" t="s">
        <v>33377</v>
      </c>
      <c r="D12597" s="12" t="s">
        <v>39205</v>
      </c>
      <c r="E12597" s="6" t="str">
        <f t="shared" si="650"/>
        <v>module=jit</v>
      </c>
      <c r="F12597" s="6" t="str">
        <f t="shared" si="651"/>
        <v>module=kit</v>
      </c>
    </row>
    <row r="12598" spans="1:6" ht="30" customHeight="1">
      <c r="A12598" s="3" t="s">
        <v>2</v>
      </c>
      <c r="B12598" s="3" t="s">
        <v>27574</v>
      </c>
      <c r="C12598" s="3" t="s">
        <v>33378</v>
      </c>
      <c r="D12598" s="12" t="s">
        <v>39206</v>
      </c>
      <c r="E12598" s="6" t="str">
        <f t="shared" si="650"/>
        <v>module=jit</v>
      </c>
      <c r="F12598" s="6" t="str">
        <f t="shared" si="651"/>
        <v>module=kit</v>
      </c>
    </row>
    <row r="12599" spans="1:6" ht="30" customHeight="1">
      <c r="A12599" s="3" t="s">
        <v>2</v>
      </c>
      <c r="B12599" s="3" t="s">
        <v>27575</v>
      </c>
      <c r="C12599" s="3" t="s">
        <v>33379</v>
      </c>
      <c r="D12599" s="12" t="s">
        <v>39207</v>
      </c>
      <c r="E12599" s="6" t="str">
        <f t="shared" si="650"/>
        <v>module=jit</v>
      </c>
      <c r="F12599" s="6" t="str">
        <f t="shared" si="651"/>
        <v>module=kit</v>
      </c>
    </row>
    <row r="12600" spans="1:6" ht="30" customHeight="1">
      <c r="A12600" s="3" t="s">
        <v>2</v>
      </c>
      <c r="B12600" s="3" t="s">
        <v>27576</v>
      </c>
      <c r="C12600" s="3" t="s">
        <v>33380</v>
      </c>
      <c r="D12600" s="12" t="s">
        <v>39208</v>
      </c>
      <c r="E12600" s="6" t="str">
        <f t="shared" si="650"/>
        <v>module=jit</v>
      </c>
      <c r="F12600" s="6" t="str">
        <f t="shared" si="651"/>
        <v>module=kit</v>
      </c>
    </row>
    <row r="12601" spans="1:6" ht="30" customHeight="1">
      <c r="A12601" s="3" t="s">
        <v>2</v>
      </c>
      <c r="B12601" s="3" t="s">
        <v>27577</v>
      </c>
      <c r="C12601" s="3" t="s">
        <v>33381</v>
      </c>
      <c r="D12601" s="12" t="s">
        <v>39209</v>
      </c>
      <c r="E12601" s="6" t="str">
        <f t="shared" si="650"/>
        <v>module=jit</v>
      </c>
      <c r="F12601" s="6" t="str">
        <f t="shared" si="651"/>
        <v>module=kit</v>
      </c>
    </row>
    <row r="12602" spans="1:6" ht="30" customHeight="1">
      <c r="A12602" s="3" t="s">
        <v>2</v>
      </c>
      <c r="B12602" s="3" t="s">
        <v>27578</v>
      </c>
      <c r="C12602" s="3" t="s">
        <v>33382</v>
      </c>
      <c r="D12602" s="12" t="s">
        <v>39210</v>
      </c>
      <c r="E12602" s="6" t="str">
        <f t="shared" si="650"/>
        <v>module=jit</v>
      </c>
      <c r="F12602" s="6" t="str">
        <f t="shared" si="651"/>
        <v>module=kit</v>
      </c>
    </row>
    <row r="12603" spans="1:6" ht="30" customHeight="1">
      <c r="A12603" s="3" t="s">
        <v>2</v>
      </c>
      <c r="B12603" s="3" t="s">
        <v>27579</v>
      </c>
      <c r="C12603" s="3" t="s">
        <v>33383</v>
      </c>
      <c r="D12603" s="12" t="s">
        <v>39211</v>
      </c>
      <c r="E12603" s="6" t="str">
        <f t="shared" si="650"/>
        <v>module=jit</v>
      </c>
      <c r="F12603" s="6" t="str">
        <f t="shared" si="651"/>
        <v>module=kit</v>
      </c>
    </row>
    <row r="12604" spans="1:6" ht="30" customHeight="1">
      <c r="A12604" s="3" t="s">
        <v>2</v>
      </c>
      <c r="B12604" s="3" t="s">
        <v>27580</v>
      </c>
      <c r="C12604" s="3" t="s">
        <v>33384</v>
      </c>
      <c r="D12604" s="12" t="s">
        <v>39212</v>
      </c>
      <c r="E12604" s="6" t="str">
        <f t="shared" si="650"/>
        <v>module=jit</v>
      </c>
      <c r="F12604" s="6" t="str">
        <f t="shared" si="651"/>
        <v>module=kit</v>
      </c>
    </row>
    <row r="12605" spans="1:6" ht="30" customHeight="1">
      <c r="A12605" s="3" t="s">
        <v>2</v>
      </c>
      <c r="B12605" s="3" t="s">
        <v>27581</v>
      </c>
      <c r="C12605" s="3" t="s">
        <v>33385</v>
      </c>
      <c r="D12605" s="12" t="s">
        <v>39213</v>
      </c>
      <c r="E12605" s="6" t="str">
        <f t="shared" si="650"/>
        <v>module=jit</v>
      </c>
      <c r="F12605" s="6" t="str">
        <f t="shared" si="651"/>
        <v>module=kit</v>
      </c>
    </row>
    <row r="12606" spans="1:6" ht="30" customHeight="1">
      <c r="A12606" s="3" t="s">
        <v>2</v>
      </c>
      <c r="B12606" s="3" t="s">
        <v>27582</v>
      </c>
      <c r="C12606" s="3" t="s">
        <v>33386</v>
      </c>
      <c r="D12606" s="12" t="s">
        <v>39214</v>
      </c>
      <c r="E12606" s="6" t="str">
        <f t="shared" si="650"/>
        <v>module=jit</v>
      </c>
      <c r="F12606" s="6" t="str">
        <f t="shared" si="651"/>
        <v>module=kit</v>
      </c>
    </row>
    <row r="12607" spans="1:6" ht="30" customHeight="1">
      <c r="A12607" s="3" t="s">
        <v>2</v>
      </c>
      <c r="B12607" s="3" t="s">
        <v>27583</v>
      </c>
      <c r="C12607" s="3" t="s">
        <v>33387</v>
      </c>
      <c r="D12607" s="12" t="s">
        <v>39215</v>
      </c>
      <c r="E12607" s="6" t="str">
        <f t="shared" si="650"/>
        <v>module=jit</v>
      </c>
      <c r="F12607" s="6" t="str">
        <f t="shared" si="651"/>
        <v>module=kit</v>
      </c>
    </row>
    <row r="12608" spans="1:6" ht="30" customHeight="1">
      <c r="A12608" s="3" t="s">
        <v>2</v>
      </c>
      <c r="B12608" s="3" t="s">
        <v>27584</v>
      </c>
      <c r="C12608" s="3" t="s">
        <v>33388</v>
      </c>
      <c r="D12608" s="12" t="s">
        <v>39216</v>
      </c>
      <c r="E12608" s="6" t="str">
        <f t="shared" si="650"/>
        <v>module=jit</v>
      </c>
      <c r="F12608" s="6" t="str">
        <f t="shared" si="651"/>
        <v>module=kit</v>
      </c>
    </row>
    <row r="12609" spans="1:6" ht="30" customHeight="1">
      <c r="A12609" s="3" t="s">
        <v>2</v>
      </c>
      <c r="B12609" s="3" t="s">
        <v>27585</v>
      </c>
      <c r="C12609" s="3" t="s">
        <v>33389</v>
      </c>
      <c r="D12609" s="12" t="s">
        <v>39217</v>
      </c>
      <c r="E12609" s="6" t="str">
        <f t="shared" si="650"/>
        <v>module=jit</v>
      </c>
      <c r="F12609" s="6" t="str">
        <f t="shared" si="651"/>
        <v>module=kit</v>
      </c>
    </row>
    <row r="12610" spans="1:6" ht="30" customHeight="1">
      <c r="A12610" s="3" t="s">
        <v>2</v>
      </c>
      <c r="B12610" s="3" t="s">
        <v>27586</v>
      </c>
      <c r="C12610" s="3" t="s">
        <v>33390</v>
      </c>
      <c r="D12610" s="12" t="s">
        <v>39218</v>
      </c>
      <c r="E12610" s="6" t="str">
        <f t="shared" si="650"/>
        <v>module=jit</v>
      </c>
      <c r="F12610" s="6" t="str">
        <f t="shared" si="651"/>
        <v>module=kit</v>
      </c>
    </row>
    <row r="12611" spans="1:6" ht="30" customHeight="1">
      <c r="A12611" s="3" t="s">
        <v>2</v>
      </c>
      <c r="B12611" s="3" t="s">
        <v>27587</v>
      </c>
      <c r="C12611" s="3" t="s">
        <v>33391</v>
      </c>
      <c r="D12611" s="12" t="s">
        <v>39219</v>
      </c>
      <c r="E12611" s="6" t="str">
        <f t="shared" si="650"/>
        <v>module=jit</v>
      </c>
      <c r="F12611" s="6" t="str">
        <f t="shared" si="651"/>
        <v>module=kit</v>
      </c>
    </row>
    <row r="12612" spans="1:6" ht="30" customHeight="1">
      <c r="A12612" s="3" t="s">
        <v>2</v>
      </c>
      <c r="B12612" s="3" t="s">
        <v>27588</v>
      </c>
      <c r="C12612" s="3" t="s">
        <v>33392</v>
      </c>
      <c r="D12612" s="12" t="s">
        <v>39220</v>
      </c>
      <c r="E12612" s="6" t="str">
        <f t="shared" si="650"/>
        <v>module=jit</v>
      </c>
      <c r="F12612" s="6" t="str">
        <f t="shared" si="651"/>
        <v>module=kit</v>
      </c>
    </row>
    <row r="12613" spans="1:6" ht="30" customHeight="1">
      <c r="A12613" s="3" t="s">
        <v>2</v>
      </c>
      <c r="B12613" s="3" t="s">
        <v>27589</v>
      </c>
      <c r="C12613" s="3" t="s">
        <v>33393</v>
      </c>
      <c r="D12613" s="12" t="s">
        <v>39221</v>
      </c>
      <c r="E12613" s="6" t="str">
        <f t="shared" si="650"/>
        <v>module=jit</v>
      </c>
      <c r="F12613" s="6" t="str">
        <f t="shared" si="651"/>
        <v>module=kit</v>
      </c>
    </row>
    <row r="12614" spans="1:6" ht="30" customHeight="1">
      <c r="A12614" s="3" t="s">
        <v>2</v>
      </c>
      <c r="B12614" s="3" t="s">
        <v>27590</v>
      </c>
      <c r="C12614" s="3" t="s">
        <v>33394</v>
      </c>
      <c r="D12614" s="12" t="s">
        <v>39222</v>
      </c>
      <c r="E12614" s="6" t="str">
        <f t="shared" si="650"/>
        <v>module=jit</v>
      </c>
      <c r="F12614" s="6" t="str">
        <f t="shared" si="651"/>
        <v>module=kit</v>
      </c>
    </row>
    <row r="12615" spans="1:6" ht="30" customHeight="1">
      <c r="A12615" s="3" t="s">
        <v>2</v>
      </c>
      <c r="B12615" s="3" t="s">
        <v>27591</v>
      </c>
      <c r="C12615" s="3" t="s">
        <v>33395</v>
      </c>
      <c r="D12615" s="12" t="s">
        <v>39223</v>
      </c>
      <c r="E12615" s="6" t="str">
        <f t="shared" si="650"/>
        <v>module=jit</v>
      </c>
      <c r="F12615" s="6" t="str">
        <f t="shared" si="651"/>
        <v>module=kit</v>
      </c>
    </row>
    <row r="12616" spans="1:6" ht="30" customHeight="1">
      <c r="A12616" s="3" t="s">
        <v>2</v>
      </c>
      <c r="B12616" s="3" t="s">
        <v>27592</v>
      </c>
      <c r="C12616" s="3" t="s">
        <v>33396</v>
      </c>
      <c r="D12616" s="12" t="s">
        <v>39224</v>
      </c>
      <c r="E12616" s="6" t="str">
        <f t="shared" si="650"/>
        <v>module=jit</v>
      </c>
      <c r="F12616" s="6" t="str">
        <f t="shared" si="651"/>
        <v>module=kit</v>
      </c>
    </row>
    <row r="12617" spans="1:6" ht="30" customHeight="1">
      <c r="A12617" s="3" t="s">
        <v>2</v>
      </c>
      <c r="B12617" s="3" t="s">
        <v>27593</v>
      </c>
      <c r="C12617" s="3" t="s">
        <v>33397</v>
      </c>
      <c r="D12617" s="12" t="s">
        <v>39225</v>
      </c>
      <c r="E12617" s="6" t="str">
        <f t="shared" si="650"/>
        <v>module=jit</v>
      </c>
      <c r="F12617" s="6" t="str">
        <f t="shared" si="651"/>
        <v>module=kit</v>
      </c>
    </row>
    <row r="12618" spans="1:6" ht="30" customHeight="1">
      <c r="A12618" s="3" t="s">
        <v>2</v>
      </c>
      <c r="B12618" s="3" t="s">
        <v>27594</v>
      </c>
      <c r="C12618" s="3" t="s">
        <v>33398</v>
      </c>
      <c r="D12618" s="12" t="s">
        <v>39226</v>
      </c>
      <c r="E12618" s="6" t="str">
        <f t="shared" si="650"/>
        <v>module=jit</v>
      </c>
      <c r="F12618" s="6" t="str">
        <f t="shared" si="651"/>
        <v>module=kit</v>
      </c>
    </row>
    <row r="12619" spans="1:6" ht="30" customHeight="1">
      <c r="A12619" s="3" t="s">
        <v>2</v>
      </c>
      <c r="B12619" s="3" t="s">
        <v>27595</v>
      </c>
      <c r="C12619" s="3" t="s">
        <v>33399</v>
      </c>
      <c r="D12619" s="12" t="s">
        <v>39227</v>
      </c>
      <c r="E12619" s="6" t="str">
        <f t="shared" si="650"/>
        <v>module=jit</v>
      </c>
      <c r="F12619" s="6" t="str">
        <f t="shared" si="651"/>
        <v>module=kit</v>
      </c>
    </row>
    <row r="12620" spans="1:6" ht="30" customHeight="1">
      <c r="A12620" s="3" t="s">
        <v>2</v>
      </c>
      <c r="B12620" s="3" t="s">
        <v>27596</v>
      </c>
      <c r="C12620" s="3" t="s">
        <v>33400</v>
      </c>
      <c r="D12620" s="12" t="s">
        <v>39228</v>
      </c>
      <c r="E12620" s="6" t="str">
        <f t="shared" si="650"/>
        <v>module=jit</v>
      </c>
      <c r="F12620" s="6" t="str">
        <f t="shared" si="651"/>
        <v>module=kit</v>
      </c>
    </row>
    <row r="12621" spans="1:6" ht="30" customHeight="1">
      <c r="A12621" s="3" t="s">
        <v>2</v>
      </c>
      <c r="B12621" s="3" t="s">
        <v>27597</v>
      </c>
      <c r="C12621" s="3" t="s">
        <v>33401</v>
      </c>
      <c r="D12621" s="12" t="s">
        <v>39229</v>
      </c>
      <c r="E12621" s="6" t="str">
        <f t="shared" si="650"/>
        <v>module=jit</v>
      </c>
      <c r="F12621" s="6" t="str">
        <f t="shared" si="651"/>
        <v>module=kit</v>
      </c>
    </row>
    <row r="12622" spans="1:6" ht="30" customHeight="1">
      <c r="A12622" s="3" t="s">
        <v>2</v>
      </c>
      <c r="B12622" s="3" t="s">
        <v>27598</v>
      </c>
      <c r="C12622" s="3" t="s">
        <v>33402</v>
      </c>
      <c r="D12622" s="12" t="s">
        <v>39230</v>
      </c>
      <c r="E12622" s="6" t="str">
        <f t="shared" si="650"/>
        <v>module=jit</v>
      </c>
      <c r="F12622" s="6" t="str">
        <f t="shared" si="651"/>
        <v>module=kit</v>
      </c>
    </row>
    <row r="12623" spans="1:6" ht="30" customHeight="1">
      <c r="A12623" s="3" t="s">
        <v>2</v>
      </c>
      <c r="B12623" s="3" t="s">
        <v>27599</v>
      </c>
      <c r="C12623" s="3" t="s">
        <v>33403</v>
      </c>
      <c r="D12623" s="12" t="s">
        <v>39231</v>
      </c>
      <c r="E12623" s="6" t="str">
        <f t="shared" si="650"/>
        <v>module=jit</v>
      </c>
      <c r="F12623" s="6" t="str">
        <f t="shared" si="651"/>
        <v>module=kit</v>
      </c>
    </row>
    <row r="12624" spans="1:6" ht="30" customHeight="1">
      <c r="A12624" s="3" t="s">
        <v>2</v>
      </c>
      <c r="B12624" s="3" t="s">
        <v>27600</v>
      </c>
      <c r="C12624" s="3" t="s">
        <v>33404</v>
      </c>
      <c r="D12624" s="12" t="s">
        <v>39232</v>
      </c>
      <c r="E12624" s="6" t="str">
        <f t="shared" si="650"/>
        <v>module=jit</v>
      </c>
      <c r="F12624" s="6" t="str">
        <f t="shared" si="651"/>
        <v>module=kit</v>
      </c>
    </row>
    <row r="12625" spans="1:6" ht="30" customHeight="1">
      <c r="A12625" s="3" t="s">
        <v>2</v>
      </c>
      <c r="B12625" s="3" t="s">
        <v>27601</v>
      </c>
      <c r="C12625" s="3" t="s">
        <v>33405</v>
      </c>
      <c r="D12625" s="12" t="s">
        <v>39233</v>
      </c>
      <c r="E12625" s="6" t="str">
        <f t="shared" si="650"/>
        <v>module=jit</v>
      </c>
      <c r="F12625" s="6" t="str">
        <f t="shared" si="651"/>
        <v>module=kit</v>
      </c>
    </row>
    <row r="12626" spans="1:6" ht="30" customHeight="1">
      <c r="A12626" s="3" t="s">
        <v>2</v>
      </c>
      <c r="B12626" s="3" t="s">
        <v>27602</v>
      </c>
      <c r="C12626" s="3" t="s">
        <v>33406</v>
      </c>
      <c r="D12626" s="12" t="s">
        <v>39234</v>
      </c>
      <c r="E12626" s="6" t="str">
        <f t="shared" si="650"/>
        <v>module=jit</v>
      </c>
      <c r="F12626" s="6" t="str">
        <f t="shared" si="651"/>
        <v>module=kit</v>
      </c>
    </row>
    <row r="12627" spans="1:6" ht="30" customHeight="1">
      <c r="A12627" s="3" t="s">
        <v>2</v>
      </c>
      <c r="B12627" s="3" t="s">
        <v>27603</v>
      </c>
      <c r="C12627" s="3" t="s">
        <v>33407</v>
      </c>
      <c r="D12627" s="12" t="s">
        <v>39235</v>
      </c>
      <c r="E12627" s="6" t="str">
        <f t="shared" ref="E12627:E12665" si="652">HYPERLINK("http://www.ssc.wisc.edu/wlsresearch/documentation/waves/?wave=capigrad&amp;module=jit","module=jit")</f>
        <v>module=jit</v>
      </c>
      <c r="F12627" s="6" t="str">
        <f t="shared" ref="F12627:F12665" si="653">HYPERLINK("http://www.ssc.wisc.edu/wlsresearch/documentation/waves/?wave=capisib&amp;module=kit","module=kit")</f>
        <v>module=kit</v>
      </c>
    </row>
    <row r="12628" spans="1:6" ht="30" customHeight="1">
      <c r="A12628" s="3" t="s">
        <v>2</v>
      </c>
      <c r="B12628" s="3" t="s">
        <v>27604</v>
      </c>
      <c r="C12628" s="3" t="s">
        <v>33408</v>
      </c>
      <c r="D12628" s="12" t="s">
        <v>39236</v>
      </c>
      <c r="E12628" s="6" t="str">
        <f t="shared" si="652"/>
        <v>module=jit</v>
      </c>
      <c r="F12628" s="6" t="str">
        <f t="shared" si="653"/>
        <v>module=kit</v>
      </c>
    </row>
    <row r="12629" spans="1:6" ht="30" customHeight="1">
      <c r="A12629" s="3" t="s">
        <v>2</v>
      </c>
      <c r="B12629" s="3" t="s">
        <v>27605</v>
      </c>
      <c r="C12629" s="3" t="s">
        <v>33409</v>
      </c>
      <c r="D12629" s="12" t="s">
        <v>39237</v>
      </c>
      <c r="E12629" s="6" t="str">
        <f t="shared" si="652"/>
        <v>module=jit</v>
      </c>
      <c r="F12629" s="6" t="str">
        <f t="shared" si="653"/>
        <v>module=kit</v>
      </c>
    </row>
    <row r="12630" spans="1:6" ht="30" customHeight="1">
      <c r="A12630" s="3" t="s">
        <v>2</v>
      </c>
      <c r="B12630" s="3" t="s">
        <v>27606</v>
      </c>
      <c r="C12630" s="3" t="s">
        <v>33410</v>
      </c>
      <c r="D12630" s="12" t="s">
        <v>39238</v>
      </c>
      <c r="E12630" s="6" t="str">
        <f t="shared" si="652"/>
        <v>module=jit</v>
      </c>
      <c r="F12630" s="6" t="str">
        <f t="shared" si="653"/>
        <v>module=kit</v>
      </c>
    </row>
    <row r="12631" spans="1:6" ht="30" customHeight="1">
      <c r="A12631" s="3" t="s">
        <v>2</v>
      </c>
      <c r="B12631" s="3" t="s">
        <v>27607</v>
      </c>
      <c r="C12631" s="3" t="s">
        <v>33411</v>
      </c>
      <c r="D12631" s="12" t="s">
        <v>39239</v>
      </c>
      <c r="E12631" s="6" t="str">
        <f t="shared" si="652"/>
        <v>module=jit</v>
      </c>
      <c r="F12631" s="6" t="str">
        <f t="shared" si="653"/>
        <v>module=kit</v>
      </c>
    </row>
    <row r="12632" spans="1:6" ht="30" customHeight="1">
      <c r="A12632" s="3" t="s">
        <v>2</v>
      </c>
      <c r="B12632" s="3" t="s">
        <v>27608</v>
      </c>
      <c r="C12632" s="3" t="s">
        <v>33412</v>
      </c>
      <c r="D12632" s="12" t="s">
        <v>39240</v>
      </c>
      <c r="E12632" s="6" t="str">
        <f t="shared" si="652"/>
        <v>module=jit</v>
      </c>
      <c r="F12632" s="6" t="str">
        <f t="shared" si="653"/>
        <v>module=kit</v>
      </c>
    </row>
    <row r="12633" spans="1:6" ht="30" customHeight="1">
      <c r="A12633" s="3" t="s">
        <v>2</v>
      </c>
      <c r="B12633" s="3" t="s">
        <v>27609</v>
      </c>
      <c r="C12633" s="3" t="s">
        <v>33413</v>
      </c>
      <c r="D12633" s="12" t="s">
        <v>39241</v>
      </c>
      <c r="E12633" s="6" t="str">
        <f t="shared" si="652"/>
        <v>module=jit</v>
      </c>
      <c r="F12633" s="6" t="str">
        <f t="shared" si="653"/>
        <v>module=kit</v>
      </c>
    </row>
    <row r="12634" spans="1:6" ht="30" customHeight="1">
      <c r="A12634" s="3" t="s">
        <v>2</v>
      </c>
      <c r="B12634" s="3" t="s">
        <v>27610</v>
      </c>
      <c r="C12634" s="3" t="s">
        <v>33414</v>
      </c>
      <c r="D12634" s="12" t="s">
        <v>39242</v>
      </c>
      <c r="E12634" s="6" t="str">
        <f t="shared" si="652"/>
        <v>module=jit</v>
      </c>
      <c r="F12634" s="6" t="str">
        <f t="shared" si="653"/>
        <v>module=kit</v>
      </c>
    </row>
    <row r="12635" spans="1:6" ht="30" customHeight="1">
      <c r="A12635" s="3" t="s">
        <v>2</v>
      </c>
      <c r="B12635" s="3" t="s">
        <v>27611</v>
      </c>
      <c r="C12635" s="3" t="s">
        <v>33415</v>
      </c>
      <c r="D12635" s="12" t="s">
        <v>39243</v>
      </c>
      <c r="E12635" s="6" t="str">
        <f t="shared" si="652"/>
        <v>module=jit</v>
      </c>
      <c r="F12635" s="6" t="str">
        <f t="shared" si="653"/>
        <v>module=kit</v>
      </c>
    </row>
    <row r="12636" spans="1:6" ht="30" customHeight="1">
      <c r="A12636" s="3" t="s">
        <v>2</v>
      </c>
      <c r="B12636" s="3" t="s">
        <v>27612</v>
      </c>
      <c r="C12636" s="3" t="s">
        <v>33416</v>
      </c>
      <c r="D12636" s="12" t="s">
        <v>39244</v>
      </c>
      <c r="E12636" s="6" t="str">
        <f t="shared" si="652"/>
        <v>module=jit</v>
      </c>
      <c r="F12636" s="6" t="str">
        <f t="shared" si="653"/>
        <v>module=kit</v>
      </c>
    </row>
    <row r="12637" spans="1:6" ht="30" customHeight="1">
      <c r="A12637" s="3" t="s">
        <v>2</v>
      </c>
      <c r="B12637" s="3" t="s">
        <v>27613</v>
      </c>
      <c r="C12637" s="3" t="s">
        <v>33417</v>
      </c>
      <c r="D12637" s="12" t="s">
        <v>39245</v>
      </c>
      <c r="E12637" s="6" t="str">
        <f t="shared" si="652"/>
        <v>module=jit</v>
      </c>
      <c r="F12637" s="6" t="str">
        <f t="shared" si="653"/>
        <v>module=kit</v>
      </c>
    </row>
    <row r="12638" spans="1:6" ht="30" customHeight="1">
      <c r="A12638" s="3" t="s">
        <v>2</v>
      </c>
      <c r="B12638" s="3" t="s">
        <v>27614</v>
      </c>
      <c r="C12638" s="3" t="s">
        <v>33418</v>
      </c>
      <c r="D12638" s="12" t="s">
        <v>39246</v>
      </c>
      <c r="E12638" s="6" t="str">
        <f t="shared" si="652"/>
        <v>module=jit</v>
      </c>
      <c r="F12638" s="6" t="str">
        <f t="shared" si="653"/>
        <v>module=kit</v>
      </c>
    </row>
    <row r="12639" spans="1:6" ht="30" customHeight="1">
      <c r="A12639" s="3" t="s">
        <v>2</v>
      </c>
      <c r="B12639" s="3" t="s">
        <v>27615</v>
      </c>
      <c r="C12639" s="3" t="s">
        <v>33419</v>
      </c>
      <c r="D12639" s="12" t="s">
        <v>39247</v>
      </c>
      <c r="E12639" s="6" t="str">
        <f t="shared" si="652"/>
        <v>module=jit</v>
      </c>
      <c r="F12639" s="6" t="str">
        <f t="shared" si="653"/>
        <v>module=kit</v>
      </c>
    </row>
    <row r="12640" spans="1:6" ht="30" customHeight="1">
      <c r="A12640" s="3" t="s">
        <v>2</v>
      </c>
      <c r="B12640" s="3" t="s">
        <v>27616</v>
      </c>
      <c r="C12640" s="3" t="s">
        <v>33420</v>
      </c>
      <c r="D12640" s="12" t="s">
        <v>39248</v>
      </c>
      <c r="E12640" s="6" t="str">
        <f t="shared" si="652"/>
        <v>module=jit</v>
      </c>
      <c r="F12640" s="6" t="str">
        <f t="shared" si="653"/>
        <v>module=kit</v>
      </c>
    </row>
    <row r="12641" spans="1:6" ht="30" customHeight="1">
      <c r="A12641" s="3" t="s">
        <v>2</v>
      </c>
      <c r="B12641" s="3" t="s">
        <v>27617</v>
      </c>
      <c r="C12641" s="3" t="s">
        <v>33421</v>
      </c>
      <c r="D12641" s="12" t="s">
        <v>39249</v>
      </c>
      <c r="E12641" s="6" t="str">
        <f t="shared" si="652"/>
        <v>module=jit</v>
      </c>
      <c r="F12641" s="6" t="str">
        <f t="shared" si="653"/>
        <v>module=kit</v>
      </c>
    </row>
    <row r="12642" spans="1:6" ht="30" customHeight="1">
      <c r="A12642" s="3" t="s">
        <v>2</v>
      </c>
      <c r="B12642" s="3" t="s">
        <v>27618</v>
      </c>
      <c r="C12642" s="3" t="s">
        <v>33422</v>
      </c>
      <c r="D12642" s="12" t="s">
        <v>39250</v>
      </c>
      <c r="E12642" s="6" t="str">
        <f t="shared" si="652"/>
        <v>module=jit</v>
      </c>
      <c r="F12642" s="6" t="str">
        <f t="shared" si="653"/>
        <v>module=kit</v>
      </c>
    </row>
    <row r="12643" spans="1:6" ht="30" customHeight="1">
      <c r="A12643" s="3" t="s">
        <v>2</v>
      </c>
      <c r="B12643" s="3" t="s">
        <v>27619</v>
      </c>
      <c r="C12643" s="3" t="s">
        <v>33423</v>
      </c>
      <c r="D12643" s="12" t="s">
        <v>39251</v>
      </c>
      <c r="E12643" s="6" t="str">
        <f t="shared" si="652"/>
        <v>module=jit</v>
      </c>
      <c r="F12643" s="6" t="str">
        <f t="shared" si="653"/>
        <v>module=kit</v>
      </c>
    </row>
    <row r="12644" spans="1:6" ht="30" customHeight="1">
      <c r="A12644" s="3" t="s">
        <v>2</v>
      </c>
      <c r="B12644" s="3" t="s">
        <v>27620</v>
      </c>
      <c r="C12644" s="3" t="s">
        <v>33424</v>
      </c>
      <c r="D12644" s="12" t="s">
        <v>39252</v>
      </c>
      <c r="E12644" s="6" t="str">
        <f t="shared" si="652"/>
        <v>module=jit</v>
      </c>
      <c r="F12644" s="6" t="str">
        <f t="shared" si="653"/>
        <v>module=kit</v>
      </c>
    </row>
    <row r="12645" spans="1:6" ht="30" customHeight="1">
      <c r="A12645" s="3" t="s">
        <v>2</v>
      </c>
      <c r="B12645" s="3" t="s">
        <v>27621</v>
      </c>
      <c r="C12645" s="3" t="s">
        <v>33425</v>
      </c>
      <c r="D12645" s="12" t="s">
        <v>39253</v>
      </c>
      <c r="E12645" s="6" t="str">
        <f t="shared" si="652"/>
        <v>module=jit</v>
      </c>
      <c r="F12645" s="6" t="str">
        <f t="shared" si="653"/>
        <v>module=kit</v>
      </c>
    </row>
    <row r="12646" spans="1:6" ht="30" customHeight="1">
      <c r="A12646" s="3" t="s">
        <v>2</v>
      </c>
      <c r="B12646" s="3" t="s">
        <v>27622</v>
      </c>
      <c r="C12646" s="3" t="s">
        <v>33426</v>
      </c>
      <c r="D12646" s="12" t="s">
        <v>39254</v>
      </c>
      <c r="E12646" s="6" t="str">
        <f t="shared" si="652"/>
        <v>module=jit</v>
      </c>
      <c r="F12646" s="6" t="str">
        <f t="shared" si="653"/>
        <v>module=kit</v>
      </c>
    </row>
    <row r="12647" spans="1:6" ht="30" customHeight="1">
      <c r="A12647" s="3" t="s">
        <v>2</v>
      </c>
      <c r="B12647" s="3" t="s">
        <v>27623</v>
      </c>
      <c r="C12647" s="3" t="s">
        <v>33427</v>
      </c>
      <c r="D12647" s="12" t="s">
        <v>39255</v>
      </c>
      <c r="E12647" s="6" t="str">
        <f t="shared" si="652"/>
        <v>module=jit</v>
      </c>
      <c r="F12647" s="6" t="str">
        <f t="shared" si="653"/>
        <v>module=kit</v>
      </c>
    </row>
    <row r="12648" spans="1:6" ht="30" customHeight="1">
      <c r="A12648" s="3" t="s">
        <v>2</v>
      </c>
      <c r="B12648" s="3" t="s">
        <v>27624</v>
      </c>
      <c r="C12648" s="3" t="s">
        <v>33428</v>
      </c>
      <c r="D12648" s="12" t="s">
        <v>39256</v>
      </c>
      <c r="E12648" s="6" t="str">
        <f t="shared" si="652"/>
        <v>module=jit</v>
      </c>
      <c r="F12648" s="6" t="str">
        <f t="shared" si="653"/>
        <v>module=kit</v>
      </c>
    </row>
    <row r="12649" spans="1:6" ht="30" customHeight="1">
      <c r="A12649" s="3" t="s">
        <v>2</v>
      </c>
      <c r="B12649" s="3" t="s">
        <v>27625</v>
      </c>
      <c r="C12649" s="3" t="s">
        <v>33429</v>
      </c>
      <c r="D12649" s="12" t="s">
        <v>39257</v>
      </c>
      <c r="E12649" s="6" t="str">
        <f t="shared" si="652"/>
        <v>module=jit</v>
      </c>
      <c r="F12649" s="6" t="str">
        <f t="shared" si="653"/>
        <v>module=kit</v>
      </c>
    </row>
    <row r="12650" spans="1:6" ht="30" customHeight="1">
      <c r="A12650" s="3" t="s">
        <v>2</v>
      </c>
      <c r="B12650" s="3" t="s">
        <v>27626</v>
      </c>
      <c r="C12650" s="3" t="s">
        <v>33430</v>
      </c>
      <c r="D12650" s="12" t="s">
        <v>39258</v>
      </c>
      <c r="E12650" s="6" t="str">
        <f t="shared" si="652"/>
        <v>module=jit</v>
      </c>
      <c r="F12650" s="6" t="str">
        <f t="shared" si="653"/>
        <v>module=kit</v>
      </c>
    </row>
    <row r="12651" spans="1:6" ht="30" customHeight="1">
      <c r="A12651" s="3" t="s">
        <v>2</v>
      </c>
      <c r="B12651" s="3" t="s">
        <v>27627</v>
      </c>
      <c r="C12651" s="3" t="s">
        <v>33431</v>
      </c>
      <c r="D12651" s="12" t="s">
        <v>39259</v>
      </c>
      <c r="E12651" s="6" t="str">
        <f t="shared" si="652"/>
        <v>module=jit</v>
      </c>
      <c r="F12651" s="6" t="str">
        <f t="shared" si="653"/>
        <v>module=kit</v>
      </c>
    </row>
    <row r="12652" spans="1:6" ht="30" customHeight="1">
      <c r="A12652" s="3" t="s">
        <v>2</v>
      </c>
      <c r="B12652" s="3" t="s">
        <v>27628</v>
      </c>
      <c r="C12652" s="3" t="s">
        <v>33432</v>
      </c>
      <c r="D12652" s="12" t="s">
        <v>39260</v>
      </c>
      <c r="E12652" s="6" t="str">
        <f t="shared" si="652"/>
        <v>module=jit</v>
      </c>
      <c r="F12652" s="6" t="str">
        <f t="shared" si="653"/>
        <v>module=kit</v>
      </c>
    </row>
    <row r="12653" spans="1:6" ht="30" customHeight="1">
      <c r="A12653" s="3" t="s">
        <v>2</v>
      </c>
      <c r="B12653" s="3" t="s">
        <v>27629</v>
      </c>
      <c r="C12653" s="3" t="s">
        <v>33433</v>
      </c>
      <c r="D12653" s="12" t="s">
        <v>39261</v>
      </c>
      <c r="E12653" s="6" t="str">
        <f t="shared" si="652"/>
        <v>module=jit</v>
      </c>
      <c r="F12653" s="6" t="str">
        <f t="shared" si="653"/>
        <v>module=kit</v>
      </c>
    </row>
    <row r="12654" spans="1:6" ht="30" customHeight="1">
      <c r="A12654" s="3" t="s">
        <v>2</v>
      </c>
      <c r="B12654" s="3" t="s">
        <v>27630</v>
      </c>
      <c r="C12654" s="3" t="s">
        <v>33434</v>
      </c>
      <c r="D12654" s="12" t="s">
        <v>39262</v>
      </c>
      <c r="E12654" s="6" t="str">
        <f t="shared" si="652"/>
        <v>module=jit</v>
      </c>
      <c r="F12654" s="6" t="str">
        <f t="shared" si="653"/>
        <v>module=kit</v>
      </c>
    </row>
    <row r="12655" spans="1:6" ht="30" customHeight="1">
      <c r="A12655" s="3" t="s">
        <v>2</v>
      </c>
      <c r="B12655" s="3" t="s">
        <v>27631</v>
      </c>
      <c r="C12655" s="3" t="s">
        <v>33435</v>
      </c>
      <c r="D12655" s="12" t="s">
        <v>39263</v>
      </c>
      <c r="E12655" s="6" t="str">
        <f t="shared" si="652"/>
        <v>module=jit</v>
      </c>
      <c r="F12655" s="6" t="str">
        <f t="shared" si="653"/>
        <v>module=kit</v>
      </c>
    </row>
    <row r="12656" spans="1:6" ht="30" customHeight="1">
      <c r="A12656" s="3" t="s">
        <v>2</v>
      </c>
      <c r="B12656" s="3" t="s">
        <v>27632</v>
      </c>
      <c r="C12656" s="3" t="s">
        <v>33436</v>
      </c>
      <c r="D12656" s="12" t="s">
        <v>39264</v>
      </c>
      <c r="E12656" s="6" t="str">
        <f t="shared" si="652"/>
        <v>module=jit</v>
      </c>
      <c r="F12656" s="6" t="str">
        <f t="shared" si="653"/>
        <v>module=kit</v>
      </c>
    </row>
    <row r="12657" spans="1:6" ht="30" customHeight="1">
      <c r="A12657" s="3" t="s">
        <v>2</v>
      </c>
      <c r="B12657" s="3" t="s">
        <v>27633</v>
      </c>
      <c r="C12657" s="3" t="s">
        <v>33437</v>
      </c>
      <c r="D12657" s="12" t="s">
        <v>39265</v>
      </c>
      <c r="E12657" s="6" t="str">
        <f t="shared" si="652"/>
        <v>module=jit</v>
      </c>
      <c r="F12657" s="6" t="str">
        <f t="shared" si="653"/>
        <v>module=kit</v>
      </c>
    </row>
    <row r="12658" spans="1:6" ht="30" customHeight="1">
      <c r="A12658" s="3" t="s">
        <v>2</v>
      </c>
      <c r="B12658" s="3" t="s">
        <v>27634</v>
      </c>
      <c r="C12658" s="3" t="s">
        <v>33438</v>
      </c>
      <c r="D12658" s="12" t="s">
        <v>39266</v>
      </c>
      <c r="E12658" s="6" t="str">
        <f t="shared" si="652"/>
        <v>module=jit</v>
      </c>
      <c r="F12658" s="6" t="str">
        <f t="shared" si="653"/>
        <v>module=kit</v>
      </c>
    </row>
    <row r="12659" spans="1:6" ht="30" customHeight="1">
      <c r="A12659" s="3" t="s">
        <v>2</v>
      </c>
      <c r="B12659" s="3" t="s">
        <v>27635</v>
      </c>
      <c r="C12659" s="3" t="s">
        <v>33439</v>
      </c>
      <c r="D12659" s="12" t="s">
        <v>39267</v>
      </c>
      <c r="E12659" s="6" t="str">
        <f t="shared" si="652"/>
        <v>module=jit</v>
      </c>
      <c r="F12659" s="6" t="str">
        <f t="shared" si="653"/>
        <v>module=kit</v>
      </c>
    </row>
    <row r="12660" spans="1:6" ht="30" customHeight="1">
      <c r="A12660" s="3" t="s">
        <v>2</v>
      </c>
      <c r="B12660" s="3" t="s">
        <v>27636</v>
      </c>
      <c r="C12660" s="3" t="s">
        <v>33440</v>
      </c>
      <c r="D12660" s="12" t="s">
        <v>39268</v>
      </c>
      <c r="E12660" s="6" t="str">
        <f t="shared" si="652"/>
        <v>module=jit</v>
      </c>
      <c r="F12660" s="6" t="str">
        <f t="shared" si="653"/>
        <v>module=kit</v>
      </c>
    </row>
    <row r="12661" spans="1:6" ht="30" customHeight="1">
      <c r="A12661" s="3" t="s">
        <v>2</v>
      </c>
      <c r="B12661" s="3" t="s">
        <v>27637</v>
      </c>
      <c r="C12661" s="3" t="s">
        <v>33441</v>
      </c>
      <c r="D12661" s="12" t="s">
        <v>39269</v>
      </c>
      <c r="E12661" s="6" t="str">
        <f t="shared" si="652"/>
        <v>module=jit</v>
      </c>
      <c r="F12661" s="6" t="str">
        <f t="shared" si="653"/>
        <v>module=kit</v>
      </c>
    </row>
    <row r="12662" spans="1:6" ht="30" customHeight="1">
      <c r="A12662" s="3" t="s">
        <v>2</v>
      </c>
      <c r="B12662" s="3" t="s">
        <v>27638</v>
      </c>
      <c r="C12662" s="3" t="s">
        <v>33442</v>
      </c>
      <c r="D12662" s="12" t="s">
        <v>39270</v>
      </c>
      <c r="E12662" s="6" t="str">
        <f t="shared" si="652"/>
        <v>module=jit</v>
      </c>
      <c r="F12662" s="6" t="str">
        <f t="shared" si="653"/>
        <v>module=kit</v>
      </c>
    </row>
    <row r="12663" spans="1:6" ht="30" customHeight="1">
      <c r="A12663" s="3" t="s">
        <v>2</v>
      </c>
      <c r="B12663" s="3" t="s">
        <v>27639</v>
      </c>
      <c r="C12663" s="3" t="s">
        <v>33443</v>
      </c>
      <c r="D12663" s="12" t="s">
        <v>39271</v>
      </c>
      <c r="E12663" s="6" t="str">
        <f t="shared" si="652"/>
        <v>module=jit</v>
      </c>
      <c r="F12663" s="6" t="str">
        <f t="shared" si="653"/>
        <v>module=kit</v>
      </c>
    </row>
    <row r="12664" spans="1:6" ht="30" customHeight="1">
      <c r="A12664" s="3" t="s">
        <v>2</v>
      </c>
      <c r="B12664" s="3" t="s">
        <v>27640</v>
      </c>
      <c r="C12664" s="3" t="s">
        <v>33444</v>
      </c>
      <c r="D12664" s="12" t="s">
        <v>39272</v>
      </c>
      <c r="E12664" s="6" t="str">
        <f t="shared" si="652"/>
        <v>module=jit</v>
      </c>
      <c r="F12664" s="6" t="str">
        <f t="shared" si="653"/>
        <v>module=kit</v>
      </c>
    </row>
    <row r="12665" spans="1:6" ht="30" customHeight="1">
      <c r="A12665" s="3" t="s">
        <v>2</v>
      </c>
      <c r="B12665" s="3" t="s">
        <v>27641</v>
      </c>
      <c r="C12665" s="3" t="s">
        <v>33445</v>
      </c>
      <c r="D12665" s="12" t="s">
        <v>39273</v>
      </c>
      <c r="E12665" s="6" t="str">
        <f t="shared" si="652"/>
        <v>module=jit</v>
      </c>
      <c r="F12665" s="6" t="str">
        <f t="shared" si="653"/>
        <v>module=kit</v>
      </c>
    </row>
    <row r="12666" spans="1:6" ht="30" customHeight="1">
      <c r="A12666" s="3" t="s">
        <v>2</v>
      </c>
      <c r="B12666" s="3" t="s">
        <v>27642</v>
      </c>
      <c r="C12666" s="3" t="s">
        <v>33446</v>
      </c>
      <c r="D12666" s="12" t="s">
        <v>39274</v>
      </c>
      <c r="E12666" s="6" t="str">
        <f t="shared" ref="E12666:E12729" si="654">HYPERLINK("http://www.ssc.wisc.edu/wlsresearch/documentation/waves/?wave=capigrad&amp;module=jincpens","module=jincpens")</f>
        <v>module=jincpens</v>
      </c>
      <c r="F12666" s="6" t="str">
        <f t="shared" ref="F12666:F12729" si="655">HYPERLINK("http://www.ssc.wisc.edu/wlsresearch/documentation/waves/?wave=capisib&amp;module=kincpens","module=kincpens")</f>
        <v>module=kincpens</v>
      </c>
    </row>
    <row r="12667" spans="1:6" ht="30" customHeight="1">
      <c r="A12667" s="3" t="s">
        <v>2</v>
      </c>
      <c r="B12667" s="3" t="s">
        <v>27643</v>
      </c>
      <c r="C12667" s="3" t="s">
        <v>33447</v>
      </c>
      <c r="D12667" s="12" t="s">
        <v>39275</v>
      </c>
      <c r="E12667" s="6" t="str">
        <f t="shared" si="654"/>
        <v>module=jincpens</v>
      </c>
      <c r="F12667" s="6" t="str">
        <f t="shared" si="655"/>
        <v>module=kincpens</v>
      </c>
    </row>
    <row r="12668" spans="1:6" ht="30" customHeight="1">
      <c r="A12668" s="3" t="s">
        <v>2</v>
      </c>
      <c r="B12668" s="3" t="s">
        <v>27644</v>
      </c>
      <c r="C12668" s="3" t="s">
        <v>33448</v>
      </c>
      <c r="D12668" s="12" t="s">
        <v>39276</v>
      </c>
      <c r="E12668" s="6" t="str">
        <f t="shared" si="654"/>
        <v>module=jincpens</v>
      </c>
      <c r="F12668" s="6" t="str">
        <f t="shared" si="655"/>
        <v>module=kincpens</v>
      </c>
    </row>
    <row r="12669" spans="1:6" ht="30" customHeight="1">
      <c r="A12669" s="3" t="s">
        <v>2</v>
      </c>
      <c r="B12669" s="3" t="s">
        <v>27645</v>
      </c>
      <c r="C12669" s="3" t="s">
        <v>33449</v>
      </c>
      <c r="D12669" s="12" t="s">
        <v>39277</v>
      </c>
      <c r="E12669" s="6" t="str">
        <f t="shared" si="654"/>
        <v>module=jincpens</v>
      </c>
      <c r="F12669" s="6" t="str">
        <f t="shared" si="655"/>
        <v>module=kincpens</v>
      </c>
    </row>
    <row r="12670" spans="1:6" ht="30" customHeight="1">
      <c r="A12670" s="3" t="s">
        <v>2</v>
      </c>
      <c r="B12670" s="3" t="s">
        <v>27646</v>
      </c>
      <c r="C12670" s="3" t="s">
        <v>33450</v>
      </c>
      <c r="D12670" s="12" t="s">
        <v>39278</v>
      </c>
      <c r="E12670" s="6" t="str">
        <f t="shared" si="654"/>
        <v>module=jincpens</v>
      </c>
      <c r="F12670" s="6" t="str">
        <f t="shared" si="655"/>
        <v>module=kincpens</v>
      </c>
    </row>
    <row r="12671" spans="1:6" ht="30" customHeight="1">
      <c r="A12671" s="3" t="s">
        <v>2</v>
      </c>
      <c r="B12671" s="3" t="s">
        <v>27647</v>
      </c>
      <c r="C12671" s="3" t="s">
        <v>33451</v>
      </c>
      <c r="D12671" s="12" t="s">
        <v>39279</v>
      </c>
      <c r="E12671" s="6" t="str">
        <f t="shared" si="654"/>
        <v>module=jincpens</v>
      </c>
      <c r="F12671" s="6" t="str">
        <f t="shared" si="655"/>
        <v>module=kincpens</v>
      </c>
    </row>
    <row r="12672" spans="1:6" ht="30" customHeight="1">
      <c r="A12672" s="3" t="s">
        <v>2</v>
      </c>
      <c r="B12672" s="3" t="s">
        <v>27648</v>
      </c>
      <c r="C12672" s="3" t="s">
        <v>33452</v>
      </c>
      <c r="D12672" s="12" t="s">
        <v>39280</v>
      </c>
      <c r="E12672" s="6" t="str">
        <f t="shared" si="654"/>
        <v>module=jincpens</v>
      </c>
      <c r="F12672" s="6" t="str">
        <f t="shared" si="655"/>
        <v>module=kincpens</v>
      </c>
    </row>
    <row r="12673" spans="1:6" ht="30" customHeight="1">
      <c r="A12673" s="3" t="s">
        <v>2</v>
      </c>
      <c r="B12673" s="3" t="s">
        <v>27649</v>
      </c>
      <c r="C12673" s="3" t="s">
        <v>33453</v>
      </c>
      <c r="D12673" s="12" t="s">
        <v>39281</v>
      </c>
      <c r="E12673" s="6" t="str">
        <f t="shared" si="654"/>
        <v>module=jincpens</v>
      </c>
      <c r="F12673" s="6" t="str">
        <f t="shared" si="655"/>
        <v>module=kincpens</v>
      </c>
    </row>
    <row r="12674" spans="1:6" ht="30" customHeight="1">
      <c r="A12674" s="3" t="s">
        <v>2</v>
      </c>
      <c r="B12674" s="3" t="s">
        <v>27650</v>
      </c>
      <c r="C12674" s="3" t="s">
        <v>33454</v>
      </c>
      <c r="D12674" s="12" t="s">
        <v>39282</v>
      </c>
      <c r="E12674" s="6" t="str">
        <f t="shared" si="654"/>
        <v>module=jincpens</v>
      </c>
      <c r="F12674" s="6" t="str">
        <f t="shared" si="655"/>
        <v>module=kincpens</v>
      </c>
    </row>
    <row r="12675" spans="1:6" ht="30" customHeight="1">
      <c r="A12675" s="3" t="s">
        <v>2</v>
      </c>
      <c r="B12675" s="3" t="s">
        <v>27651</v>
      </c>
      <c r="C12675" s="3" t="s">
        <v>33455</v>
      </c>
      <c r="D12675" s="12" t="s">
        <v>39283</v>
      </c>
      <c r="E12675" s="6" t="str">
        <f t="shared" si="654"/>
        <v>module=jincpens</v>
      </c>
      <c r="F12675" s="6" t="str">
        <f t="shared" si="655"/>
        <v>module=kincpens</v>
      </c>
    </row>
    <row r="12676" spans="1:6" ht="30" customHeight="1">
      <c r="A12676" s="3" t="s">
        <v>2</v>
      </c>
      <c r="B12676" s="3" t="s">
        <v>27652</v>
      </c>
      <c r="C12676" s="3" t="s">
        <v>33456</v>
      </c>
      <c r="D12676" s="12" t="s">
        <v>39284</v>
      </c>
      <c r="E12676" s="6" t="str">
        <f t="shared" si="654"/>
        <v>module=jincpens</v>
      </c>
      <c r="F12676" s="6" t="str">
        <f t="shared" si="655"/>
        <v>module=kincpens</v>
      </c>
    </row>
    <row r="12677" spans="1:6" ht="30" customHeight="1">
      <c r="A12677" s="3" t="s">
        <v>2</v>
      </c>
      <c r="B12677" s="3" t="s">
        <v>27653</v>
      </c>
      <c r="C12677" s="3" t="s">
        <v>33457</v>
      </c>
      <c r="D12677" s="12" t="s">
        <v>39285</v>
      </c>
      <c r="E12677" s="6" t="str">
        <f t="shared" si="654"/>
        <v>module=jincpens</v>
      </c>
      <c r="F12677" s="6" t="str">
        <f t="shared" si="655"/>
        <v>module=kincpens</v>
      </c>
    </row>
    <row r="12678" spans="1:6" ht="30" customHeight="1">
      <c r="A12678" s="3" t="s">
        <v>2</v>
      </c>
      <c r="B12678" s="3" t="s">
        <v>27654</v>
      </c>
      <c r="C12678" s="3" t="s">
        <v>33458</v>
      </c>
      <c r="D12678" s="12" t="s">
        <v>39286</v>
      </c>
      <c r="E12678" s="6" t="str">
        <f t="shared" si="654"/>
        <v>module=jincpens</v>
      </c>
      <c r="F12678" s="6" t="str">
        <f t="shared" si="655"/>
        <v>module=kincpens</v>
      </c>
    </row>
    <row r="12679" spans="1:6" ht="30" customHeight="1">
      <c r="A12679" s="3" t="s">
        <v>2</v>
      </c>
      <c r="B12679" s="3" t="s">
        <v>27655</v>
      </c>
      <c r="C12679" s="3" t="s">
        <v>33459</v>
      </c>
      <c r="D12679" s="12" t="s">
        <v>39287</v>
      </c>
      <c r="E12679" s="6" t="str">
        <f t="shared" si="654"/>
        <v>module=jincpens</v>
      </c>
      <c r="F12679" s="6" t="str">
        <f t="shared" si="655"/>
        <v>module=kincpens</v>
      </c>
    </row>
    <row r="12680" spans="1:6" ht="30" customHeight="1">
      <c r="A12680" s="3" t="s">
        <v>2</v>
      </c>
      <c r="B12680" s="3" t="s">
        <v>27656</v>
      </c>
      <c r="C12680" s="3" t="s">
        <v>33460</v>
      </c>
      <c r="D12680" s="12" t="s">
        <v>39288</v>
      </c>
      <c r="E12680" s="6" t="str">
        <f t="shared" si="654"/>
        <v>module=jincpens</v>
      </c>
      <c r="F12680" s="6" t="str">
        <f t="shared" si="655"/>
        <v>module=kincpens</v>
      </c>
    </row>
    <row r="12681" spans="1:6" ht="30" customHeight="1">
      <c r="A12681" s="3" t="s">
        <v>2</v>
      </c>
      <c r="B12681" s="3" t="s">
        <v>27657</v>
      </c>
      <c r="C12681" s="3" t="s">
        <v>33461</v>
      </c>
      <c r="D12681" s="12" t="s">
        <v>39289</v>
      </c>
      <c r="E12681" s="6" t="str">
        <f t="shared" si="654"/>
        <v>module=jincpens</v>
      </c>
      <c r="F12681" s="6" t="str">
        <f t="shared" si="655"/>
        <v>module=kincpens</v>
      </c>
    </row>
    <row r="12682" spans="1:6" ht="30" customHeight="1">
      <c r="A12682" s="3" t="s">
        <v>2</v>
      </c>
      <c r="B12682" s="3" t="s">
        <v>27658</v>
      </c>
      <c r="C12682" s="3" t="s">
        <v>33462</v>
      </c>
      <c r="D12682" s="12" t="s">
        <v>39290</v>
      </c>
      <c r="E12682" s="6" t="str">
        <f t="shared" si="654"/>
        <v>module=jincpens</v>
      </c>
      <c r="F12682" s="6" t="str">
        <f t="shared" si="655"/>
        <v>module=kincpens</v>
      </c>
    </row>
    <row r="12683" spans="1:6" ht="30" customHeight="1">
      <c r="A12683" s="3" t="s">
        <v>2</v>
      </c>
      <c r="B12683" s="3" t="s">
        <v>27659</v>
      </c>
      <c r="C12683" s="3" t="s">
        <v>33463</v>
      </c>
      <c r="D12683" s="12" t="s">
        <v>39291</v>
      </c>
      <c r="E12683" s="6" t="str">
        <f t="shared" si="654"/>
        <v>module=jincpens</v>
      </c>
      <c r="F12683" s="6" t="str">
        <f t="shared" si="655"/>
        <v>module=kincpens</v>
      </c>
    </row>
    <row r="12684" spans="1:6" ht="30" customHeight="1">
      <c r="A12684" s="3" t="s">
        <v>2</v>
      </c>
      <c r="B12684" s="3" t="s">
        <v>27660</v>
      </c>
      <c r="C12684" s="3" t="s">
        <v>33464</v>
      </c>
      <c r="D12684" s="12" t="s">
        <v>39292</v>
      </c>
      <c r="E12684" s="6" t="str">
        <f t="shared" si="654"/>
        <v>module=jincpens</v>
      </c>
      <c r="F12684" s="6" t="str">
        <f t="shared" si="655"/>
        <v>module=kincpens</v>
      </c>
    </row>
    <row r="12685" spans="1:6" ht="30" customHeight="1">
      <c r="A12685" s="3" t="s">
        <v>2</v>
      </c>
      <c r="B12685" s="3" t="s">
        <v>27661</v>
      </c>
      <c r="C12685" s="3" t="s">
        <v>33465</v>
      </c>
      <c r="D12685" s="12" t="s">
        <v>39293</v>
      </c>
      <c r="E12685" s="6" t="str">
        <f t="shared" si="654"/>
        <v>module=jincpens</v>
      </c>
      <c r="F12685" s="6" t="str">
        <f t="shared" si="655"/>
        <v>module=kincpens</v>
      </c>
    </row>
    <row r="12686" spans="1:6" ht="30" customHeight="1">
      <c r="A12686" s="3" t="s">
        <v>2</v>
      </c>
      <c r="B12686" s="3" t="s">
        <v>27662</v>
      </c>
      <c r="C12686" s="3" t="s">
        <v>33466</v>
      </c>
      <c r="D12686" s="12" t="s">
        <v>39294</v>
      </c>
      <c r="E12686" s="6" t="str">
        <f t="shared" si="654"/>
        <v>module=jincpens</v>
      </c>
      <c r="F12686" s="6" t="str">
        <f t="shared" si="655"/>
        <v>module=kincpens</v>
      </c>
    </row>
    <row r="12687" spans="1:6" ht="30" customHeight="1">
      <c r="A12687" s="3" t="s">
        <v>2</v>
      </c>
      <c r="B12687" s="3" t="s">
        <v>27663</v>
      </c>
      <c r="C12687" s="3" t="s">
        <v>33467</v>
      </c>
      <c r="D12687" s="12" t="s">
        <v>39295</v>
      </c>
      <c r="E12687" s="6" t="str">
        <f t="shared" si="654"/>
        <v>module=jincpens</v>
      </c>
      <c r="F12687" s="6" t="str">
        <f t="shared" si="655"/>
        <v>module=kincpens</v>
      </c>
    </row>
    <row r="12688" spans="1:6" ht="30" customHeight="1">
      <c r="A12688" s="3" t="s">
        <v>2</v>
      </c>
      <c r="B12688" s="3" t="s">
        <v>27664</v>
      </c>
      <c r="C12688" s="3" t="s">
        <v>33468</v>
      </c>
      <c r="D12688" s="12" t="s">
        <v>39296</v>
      </c>
      <c r="E12688" s="6" t="str">
        <f t="shared" si="654"/>
        <v>module=jincpens</v>
      </c>
      <c r="F12688" s="6" t="str">
        <f t="shared" si="655"/>
        <v>module=kincpens</v>
      </c>
    </row>
    <row r="12689" spans="1:6" ht="30" customHeight="1">
      <c r="A12689" s="3" t="s">
        <v>2</v>
      </c>
      <c r="B12689" s="3" t="s">
        <v>27665</v>
      </c>
      <c r="C12689" s="3" t="s">
        <v>33469</v>
      </c>
      <c r="D12689" s="12" t="s">
        <v>39297</v>
      </c>
      <c r="E12689" s="6" t="str">
        <f t="shared" si="654"/>
        <v>module=jincpens</v>
      </c>
      <c r="F12689" s="6" t="str">
        <f t="shared" si="655"/>
        <v>module=kincpens</v>
      </c>
    </row>
    <row r="12690" spans="1:6" ht="30" customHeight="1">
      <c r="A12690" s="3" t="s">
        <v>2</v>
      </c>
      <c r="B12690" s="3" t="s">
        <v>27666</v>
      </c>
      <c r="C12690" s="3" t="s">
        <v>33470</v>
      </c>
      <c r="D12690" s="12" t="s">
        <v>39298</v>
      </c>
      <c r="E12690" s="6" t="str">
        <f t="shared" si="654"/>
        <v>module=jincpens</v>
      </c>
      <c r="F12690" s="6" t="str">
        <f t="shared" si="655"/>
        <v>module=kincpens</v>
      </c>
    </row>
    <row r="12691" spans="1:6" ht="30" customHeight="1">
      <c r="A12691" s="3" t="s">
        <v>2</v>
      </c>
      <c r="B12691" s="3" t="s">
        <v>27667</v>
      </c>
      <c r="C12691" s="3" t="s">
        <v>33471</v>
      </c>
      <c r="D12691" s="12" t="s">
        <v>39299</v>
      </c>
      <c r="E12691" s="6" t="str">
        <f t="shared" si="654"/>
        <v>module=jincpens</v>
      </c>
      <c r="F12691" s="6" t="str">
        <f t="shared" si="655"/>
        <v>module=kincpens</v>
      </c>
    </row>
    <row r="12692" spans="1:6" ht="30" customHeight="1">
      <c r="A12692" s="3" t="s">
        <v>2</v>
      </c>
      <c r="B12692" s="3" t="s">
        <v>27668</v>
      </c>
      <c r="C12692" s="3" t="s">
        <v>33472</v>
      </c>
      <c r="D12692" s="12" t="s">
        <v>39300</v>
      </c>
      <c r="E12692" s="6" t="str">
        <f t="shared" si="654"/>
        <v>module=jincpens</v>
      </c>
      <c r="F12692" s="6" t="str">
        <f t="shared" si="655"/>
        <v>module=kincpens</v>
      </c>
    </row>
    <row r="12693" spans="1:6" ht="30" customHeight="1">
      <c r="A12693" s="3" t="s">
        <v>2</v>
      </c>
      <c r="B12693" s="3" t="s">
        <v>27669</v>
      </c>
      <c r="C12693" s="3" t="s">
        <v>33473</v>
      </c>
      <c r="D12693" s="12" t="s">
        <v>39301</v>
      </c>
      <c r="E12693" s="6" t="str">
        <f t="shared" si="654"/>
        <v>module=jincpens</v>
      </c>
      <c r="F12693" s="6" t="str">
        <f t="shared" si="655"/>
        <v>module=kincpens</v>
      </c>
    </row>
    <row r="12694" spans="1:6" ht="30" customHeight="1">
      <c r="A12694" s="3" t="s">
        <v>2</v>
      </c>
      <c r="B12694" s="3" t="s">
        <v>27670</v>
      </c>
      <c r="C12694" s="3" t="s">
        <v>33474</v>
      </c>
      <c r="D12694" s="12" t="s">
        <v>39302</v>
      </c>
      <c r="E12694" s="6" t="str">
        <f t="shared" si="654"/>
        <v>module=jincpens</v>
      </c>
      <c r="F12694" s="6" t="str">
        <f t="shared" si="655"/>
        <v>module=kincpens</v>
      </c>
    </row>
    <row r="12695" spans="1:6" ht="30" customHeight="1">
      <c r="A12695" s="3" t="s">
        <v>2</v>
      </c>
      <c r="B12695" s="3" t="s">
        <v>27671</v>
      </c>
      <c r="C12695" s="3" t="s">
        <v>33475</v>
      </c>
      <c r="D12695" s="12" t="s">
        <v>39303</v>
      </c>
      <c r="E12695" s="6" t="str">
        <f t="shared" si="654"/>
        <v>module=jincpens</v>
      </c>
      <c r="F12695" s="6" t="str">
        <f t="shared" si="655"/>
        <v>module=kincpens</v>
      </c>
    </row>
    <row r="12696" spans="1:6" ht="30" customHeight="1">
      <c r="A12696" s="3" t="s">
        <v>2</v>
      </c>
      <c r="B12696" s="3" t="s">
        <v>27672</v>
      </c>
      <c r="C12696" s="3" t="s">
        <v>33476</v>
      </c>
      <c r="D12696" s="12" t="s">
        <v>39304</v>
      </c>
      <c r="E12696" s="6" t="str">
        <f t="shared" si="654"/>
        <v>module=jincpens</v>
      </c>
      <c r="F12696" s="6" t="str">
        <f t="shared" si="655"/>
        <v>module=kincpens</v>
      </c>
    </row>
    <row r="12697" spans="1:6" ht="30" customHeight="1">
      <c r="A12697" s="3" t="s">
        <v>2</v>
      </c>
      <c r="B12697" s="3" t="s">
        <v>27673</v>
      </c>
      <c r="C12697" s="3" t="s">
        <v>33477</v>
      </c>
      <c r="D12697" s="12" t="s">
        <v>39305</v>
      </c>
      <c r="E12697" s="6" t="str">
        <f t="shared" si="654"/>
        <v>module=jincpens</v>
      </c>
      <c r="F12697" s="6" t="str">
        <f t="shared" si="655"/>
        <v>module=kincpens</v>
      </c>
    </row>
    <row r="12698" spans="1:6" ht="30" customHeight="1">
      <c r="A12698" s="3" t="s">
        <v>2</v>
      </c>
      <c r="B12698" s="3" t="s">
        <v>27674</v>
      </c>
      <c r="C12698" s="3" t="s">
        <v>33478</v>
      </c>
      <c r="D12698" s="12" t="s">
        <v>39306</v>
      </c>
      <c r="E12698" s="6" t="str">
        <f t="shared" si="654"/>
        <v>module=jincpens</v>
      </c>
      <c r="F12698" s="6" t="str">
        <f t="shared" si="655"/>
        <v>module=kincpens</v>
      </c>
    </row>
    <row r="12699" spans="1:6" ht="30" customHeight="1">
      <c r="A12699" s="3" t="s">
        <v>2</v>
      </c>
      <c r="B12699" s="3" t="s">
        <v>27675</v>
      </c>
      <c r="C12699" s="3" t="s">
        <v>33479</v>
      </c>
      <c r="D12699" s="12" t="s">
        <v>39307</v>
      </c>
      <c r="E12699" s="6" t="str">
        <f t="shared" si="654"/>
        <v>module=jincpens</v>
      </c>
      <c r="F12699" s="6" t="str">
        <f t="shared" si="655"/>
        <v>module=kincpens</v>
      </c>
    </row>
    <row r="12700" spans="1:6" ht="30" customHeight="1">
      <c r="A12700" s="3" t="s">
        <v>2</v>
      </c>
      <c r="B12700" s="3" t="s">
        <v>27676</v>
      </c>
      <c r="C12700" s="3" t="s">
        <v>33480</v>
      </c>
      <c r="D12700" s="12" t="s">
        <v>39308</v>
      </c>
      <c r="E12700" s="6" t="str">
        <f t="shared" si="654"/>
        <v>module=jincpens</v>
      </c>
      <c r="F12700" s="6" t="str">
        <f t="shared" si="655"/>
        <v>module=kincpens</v>
      </c>
    </row>
    <row r="12701" spans="1:6" ht="30" customHeight="1">
      <c r="A12701" s="3" t="s">
        <v>2</v>
      </c>
      <c r="B12701" s="3" t="s">
        <v>27677</v>
      </c>
      <c r="C12701" s="3" t="s">
        <v>33481</v>
      </c>
      <c r="D12701" s="12" t="s">
        <v>39309</v>
      </c>
      <c r="E12701" s="6" t="str">
        <f t="shared" si="654"/>
        <v>module=jincpens</v>
      </c>
      <c r="F12701" s="6" t="str">
        <f t="shared" si="655"/>
        <v>module=kincpens</v>
      </c>
    </row>
    <row r="12702" spans="1:6" ht="30" customHeight="1">
      <c r="A12702" s="3" t="s">
        <v>2</v>
      </c>
      <c r="B12702" s="3" t="s">
        <v>27678</v>
      </c>
      <c r="C12702" s="3" t="s">
        <v>33482</v>
      </c>
      <c r="D12702" s="12" t="s">
        <v>39310</v>
      </c>
      <c r="E12702" s="6" t="str">
        <f t="shared" si="654"/>
        <v>module=jincpens</v>
      </c>
      <c r="F12702" s="6" t="str">
        <f t="shared" si="655"/>
        <v>module=kincpens</v>
      </c>
    </row>
    <row r="12703" spans="1:6" ht="30" customHeight="1">
      <c r="A12703" s="3" t="s">
        <v>2</v>
      </c>
      <c r="B12703" s="3" t="s">
        <v>27679</v>
      </c>
      <c r="C12703" s="3" t="s">
        <v>33483</v>
      </c>
      <c r="D12703" s="12" t="s">
        <v>39311</v>
      </c>
      <c r="E12703" s="6" t="str">
        <f t="shared" si="654"/>
        <v>module=jincpens</v>
      </c>
      <c r="F12703" s="6" t="str">
        <f t="shared" si="655"/>
        <v>module=kincpens</v>
      </c>
    </row>
    <row r="12704" spans="1:6" ht="30" customHeight="1">
      <c r="A12704" s="3" t="s">
        <v>2</v>
      </c>
      <c r="B12704" s="3" t="s">
        <v>27680</v>
      </c>
      <c r="C12704" s="3" t="s">
        <v>33484</v>
      </c>
      <c r="D12704" s="12" t="s">
        <v>39312</v>
      </c>
      <c r="E12704" s="6" t="str">
        <f t="shared" si="654"/>
        <v>module=jincpens</v>
      </c>
      <c r="F12704" s="6" t="str">
        <f t="shared" si="655"/>
        <v>module=kincpens</v>
      </c>
    </row>
    <row r="12705" spans="1:6" ht="30" customHeight="1">
      <c r="A12705" s="3" t="s">
        <v>2</v>
      </c>
      <c r="B12705" s="3" t="s">
        <v>27681</v>
      </c>
      <c r="C12705" s="3" t="s">
        <v>33485</v>
      </c>
      <c r="D12705" s="12" t="s">
        <v>39313</v>
      </c>
      <c r="E12705" s="6" t="str">
        <f t="shared" si="654"/>
        <v>module=jincpens</v>
      </c>
      <c r="F12705" s="6" t="str">
        <f t="shared" si="655"/>
        <v>module=kincpens</v>
      </c>
    </row>
    <row r="12706" spans="1:6" ht="30" customHeight="1">
      <c r="A12706" s="3" t="s">
        <v>2</v>
      </c>
      <c r="B12706" s="3" t="s">
        <v>27682</v>
      </c>
      <c r="C12706" s="3" t="s">
        <v>33486</v>
      </c>
      <c r="D12706" s="12" t="s">
        <v>39314</v>
      </c>
      <c r="E12706" s="6" t="str">
        <f t="shared" si="654"/>
        <v>module=jincpens</v>
      </c>
      <c r="F12706" s="6" t="str">
        <f t="shared" si="655"/>
        <v>module=kincpens</v>
      </c>
    </row>
    <row r="12707" spans="1:6" ht="30" customHeight="1">
      <c r="A12707" s="3" t="s">
        <v>2</v>
      </c>
      <c r="B12707" s="3" t="s">
        <v>27683</v>
      </c>
      <c r="C12707" s="3" t="s">
        <v>33487</v>
      </c>
      <c r="D12707" s="12" t="s">
        <v>39315</v>
      </c>
      <c r="E12707" s="6" t="str">
        <f t="shared" si="654"/>
        <v>module=jincpens</v>
      </c>
      <c r="F12707" s="6" t="str">
        <f t="shared" si="655"/>
        <v>module=kincpens</v>
      </c>
    </row>
    <row r="12708" spans="1:6" ht="30" customHeight="1">
      <c r="A12708" s="3" t="s">
        <v>2</v>
      </c>
      <c r="B12708" s="3" t="s">
        <v>27684</v>
      </c>
      <c r="C12708" s="3" t="s">
        <v>33488</v>
      </c>
      <c r="D12708" s="12" t="s">
        <v>39316</v>
      </c>
      <c r="E12708" s="6" t="str">
        <f t="shared" si="654"/>
        <v>module=jincpens</v>
      </c>
      <c r="F12708" s="6" t="str">
        <f t="shared" si="655"/>
        <v>module=kincpens</v>
      </c>
    </row>
    <row r="12709" spans="1:6" ht="30" customHeight="1">
      <c r="A12709" s="3" t="s">
        <v>2</v>
      </c>
      <c r="B12709" s="3" t="s">
        <v>27685</v>
      </c>
      <c r="C12709" s="3" t="s">
        <v>33489</v>
      </c>
      <c r="D12709" s="12" t="s">
        <v>39317</v>
      </c>
      <c r="E12709" s="6" t="str">
        <f t="shared" si="654"/>
        <v>module=jincpens</v>
      </c>
      <c r="F12709" s="6" t="str">
        <f t="shared" si="655"/>
        <v>module=kincpens</v>
      </c>
    </row>
    <row r="12710" spans="1:6" ht="30" customHeight="1">
      <c r="A12710" s="3" t="s">
        <v>2</v>
      </c>
      <c r="B12710" s="3" t="s">
        <v>27686</v>
      </c>
      <c r="C12710" s="3" t="s">
        <v>33490</v>
      </c>
      <c r="D12710" s="12" t="s">
        <v>39318</v>
      </c>
      <c r="E12710" s="6" t="str">
        <f t="shared" si="654"/>
        <v>module=jincpens</v>
      </c>
      <c r="F12710" s="6" t="str">
        <f t="shared" si="655"/>
        <v>module=kincpens</v>
      </c>
    </row>
    <row r="12711" spans="1:6" ht="30" customHeight="1">
      <c r="A12711" s="3" t="s">
        <v>2</v>
      </c>
      <c r="B12711" s="3" t="s">
        <v>27687</v>
      </c>
      <c r="C12711" s="3" t="s">
        <v>33491</v>
      </c>
      <c r="D12711" s="12" t="s">
        <v>39319</v>
      </c>
      <c r="E12711" s="6" t="str">
        <f t="shared" si="654"/>
        <v>module=jincpens</v>
      </c>
      <c r="F12711" s="6" t="str">
        <f t="shared" si="655"/>
        <v>module=kincpens</v>
      </c>
    </row>
    <row r="12712" spans="1:6" ht="30" customHeight="1">
      <c r="A12712" s="3" t="s">
        <v>2</v>
      </c>
      <c r="B12712" s="3" t="s">
        <v>27688</v>
      </c>
      <c r="C12712" s="3" t="s">
        <v>33492</v>
      </c>
      <c r="D12712" s="12" t="s">
        <v>39320</v>
      </c>
      <c r="E12712" s="6" t="str">
        <f t="shared" si="654"/>
        <v>module=jincpens</v>
      </c>
      <c r="F12712" s="6" t="str">
        <f t="shared" si="655"/>
        <v>module=kincpens</v>
      </c>
    </row>
    <row r="12713" spans="1:6" ht="30" customHeight="1">
      <c r="A12713" s="3" t="s">
        <v>2</v>
      </c>
      <c r="B12713" s="3" t="s">
        <v>27689</v>
      </c>
      <c r="C12713" s="3" t="s">
        <v>33493</v>
      </c>
      <c r="D12713" s="12" t="s">
        <v>39321</v>
      </c>
      <c r="E12713" s="6" t="str">
        <f t="shared" si="654"/>
        <v>module=jincpens</v>
      </c>
      <c r="F12713" s="6" t="str">
        <f t="shared" si="655"/>
        <v>module=kincpens</v>
      </c>
    </row>
    <row r="12714" spans="1:6" ht="30" customHeight="1">
      <c r="A12714" s="3" t="s">
        <v>2</v>
      </c>
      <c r="B12714" s="3" t="s">
        <v>27690</v>
      </c>
      <c r="C12714" s="3" t="s">
        <v>33494</v>
      </c>
      <c r="D12714" s="12" t="s">
        <v>39322</v>
      </c>
      <c r="E12714" s="6" t="str">
        <f t="shared" si="654"/>
        <v>module=jincpens</v>
      </c>
      <c r="F12714" s="6" t="str">
        <f t="shared" si="655"/>
        <v>module=kincpens</v>
      </c>
    </row>
    <row r="12715" spans="1:6" ht="30" customHeight="1">
      <c r="A12715" s="3" t="s">
        <v>2</v>
      </c>
      <c r="B12715" s="3" t="s">
        <v>27691</v>
      </c>
      <c r="C12715" s="3" t="s">
        <v>33495</v>
      </c>
      <c r="D12715" s="12" t="s">
        <v>39323</v>
      </c>
      <c r="E12715" s="6" t="str">
        <f t="shared" si="654"/>
        <v>module=jincpens</v>
      </c>
      <c r="F12715" s="6" t="str">
        <f t="shared" si="655"/>
        <v>module=kincpens</v>
      </c>
    </row>
    <row r="12716" spans="1:6" ht="30" customHeight="1">
      <c r="A12716" s="3" t="s">
        <v>2</v>
      </c>
      <c r="B12716" s="3" t="s">
        <v>27692</v>
      </c>
      <c r="C12716" s="3" t="s">
        <v>33496</v>
      </c>
      <c r="D12716" s="12" t="s">
        <v>39324</v>
      </c>
      <c r="E12716" s="6" t="str">
        <f t="shared" si="654"/>
        <v>module=jincpens</v>
      </c>
      <c r="F12716" s="6" t="str">
        <f t="shared" si="655"/>
        <v>module=kincpens</v>
      </c>
    </row>
    <row r="12717" spans="1:6" ht="30" customHeight="1">
      <c r="A12717" s="3" t="s">
        <v>2</v>
      </c>
      <c r="B12717" s="3" t="s">
        <v>27693</v>
      </c>
      <c r="C12717" s="3" t="s">
        <v>33497</v>
      </c>
      <c r="D12717" s="12" t="s">
        <v>39325</v>
      </c>
      <c r="E12717" s="6" t="str">
        <f t="shared" si="654"/>
        <v>module=jincpens</v>
      </c>
      <c r="F12717" s="6" t="str">
        <f t="shared" si="655"/>
        <v>module=kincpens</v>
      </c>
    </row>
    <row r="12718" spans="1:6" ht="30" customHeight="1">
      <c r="A12718" s="3" t="s">
        <v>2</v>
      </c>
      <c r="B12718" s="3" t="s">
        <v>27694</v>
      </c>
      <c r="C12718" s="3" t="s">
        <v>33498</v>
      </c>
      <c r="D12718" s="12" t="s">
        <v>39326</v>
      </c>
      <c r="E12718" s="6" t="str">
        <f t="shared" si="654"/>
        <v>module=jincpens</v>
      </c>
      <c r="F12718" s="6" t="str">
        <f t="shared" si="655"/>
        <v>module=kincpens</v>
      </c>
    </row>
    <row r="12719" spans="1:6" ht="30" customHeight="1">
      <c r="A12719" s="3" t="s">
        <v>2</v>
      </c>
      <c r="B12719" s="3" t="s">
        <v>27695</v>
      </c>
      <c r="C12719" s="3" t="s">
        <v>33499</v>
      </c>
      <c r="D12719" s="12" t="s">
        <v>39327</v>
      </c>
      <c r="E12719" s="6" t="str">
        <f t="shared" si="654"/>
        <v>module=jincpens</v>
      </c>
      <c r="F12719" s="6" t="str">
        <f t="shared" si="655"/>
        <v>module=kincpens</v>
      </c>
    </row>
    <row r="12720" spans="1:6" ht="30" customHeight="1">
      <c r="A12720" s="3" t="s">
        <v>2</v>
      </c>
      <c r="B12720" s="3" t="s">
        <v>27696</v>
      </c>
      <c r="C12720" s="3" t="s">
        <v>33500</v>
      </c>
      <c r="D12720" s="12" t="s">
        <v>39328</v>
      </c>
      <c r="E12720" s="6" t="str">
        <f t="shared" si="654"/>
        <v>module=jincpens</v>
      </c>
      <c r="F12720" s="6" t="str">
        <f t="shared" si="655"/>
        <v>module=kincpens</v>
      </c>
    </row>
    <row r="12721" spans="1:6" ht="30" customHeight="1">
      <c r="A12721" s="3" t="s">
        <v>2</v>
      </c>
      <c r="B12721" s="3" t="s">
        <v>27697</v>
      </c>
      <c r="C12721" s="3" t="s">
        <v>33501</v>
      </c>
      <c r="D12721" s="12" t="s">
        <v>39329</v>
      </c>
      <c r="E12721" s="6" t="str">
        <f t="shared" si="654"/>
        <v>module=jincpens</v>
      </c>
      <c r="F12721" s="6" t="str">
        <f t="shared" si="655"/>
        <v>module=kincpens</v>
      </c>
    </row>
    <row r="12722" spans="1:6" ht="30" customHeight="1">
      <c r="A12722" s="3" t="s">
        <v>2</v>
      </c>
      <c r="B12722" s="3" t="s">
        <v>27698</v>
      </c>
      <c r="C12722" s="3" t="s">
        <v>33502</v>
      </c>
      <c r="D12722" s="12" t="s">
        <v>39330</v>
      </c>
      <c r="E12722" s="6" t="str">
        <f t="shared" si="654"/>
        <v>module=jincpens</v>
      </c>
      <c r="F12722" s="6" t="str">
        <f t="shared" si="655"/>
        <v>module=kincpens</v>
      </c>
    </row>
    <row r="12723" spans="1:6" ht="30" customHeight="1">
      <c r="A12723" s="3" t="s">
        <v>2</v>
      </c>
      <c r="B12723" s="3" t="s">
        <v>27699</v>
      </c>
      <c r="C12723" s="3" t="s">
        <v>33503</v>
      </c>
      <c r="D12723" s="12" t="s">
        <v>39331</v>
      </c>
      <c r="E12723" s="6" t="str">
        <f t="shared" si="654"/>
        <v>module=jincpens</v>
      </c>
      <c r="F12723" s="6" t="str">
        <f t="shared" si="655"/>
        <v>module=kincpens</v>
      </c>
    </row>
    <row r="12724" spans="1:6" ht="30" customHeight="1">
      <c r="A12724" s="3" t="s">
        <v>2</v>
      </c>
      <c r="B12724" s="3" t="s">
        <v>27700</v>
      </c>
      <c r="C12724" s="3" t="s">
        <v>33504</v>
      </c>
      <c r="D12724" s="12" t="s">
        <v>39332</v>
      </c>
      <c r="E12724" s="6" t="str">
        <f t="shared" si="654"/>
        <v>module=jincpens</v>
      </c>
      <c r="F12724" s="6" t="str">
        <f t="shared" si="655"/>
        <v>module=kincpens</v>
      </c>
    </row>
    <row r="12725" spans="1:6" ht="30" customHeight="1">
      <c r="A12725" s="3" t="s">
        <v>2</v>
      </c>
      <c r="B12725" s="3" t="s">
        <v>27701</v>
      </c>
      <c r="C12725" s="3" t="s">
        <v>33505</v>
      </c>
      <c r="D12725" s="12" t="s">
        <v>39333</v>
      </c>
      <c r="E12725" s="6" t="str">
        <f t="shared" si="654"/>
        <v>module=jincpens</v>
      </c>
      <c r="F12725" s="6" t="str">
        <f t="shared" si="655"/>
        <v>module=kincpens</v>
      </c>
    </row>
    <row r="12726" spans="1:6" ht="30" customHeight="1">
      <c r="A12726" s="3" t="s">
        <v>2</v>
      </c>
      <c r="B12726" s="3" t="s">
        <v>27702</v>
      </c>
      <c r="C12726" s="3" t="s">
        <v>33506</v>
      </c>
      <c r="D12726" s="12" t="s">
        <v>39334</v>
      </c>
      <c r="E12726" s="6" t="str">
        <f t="shared" si="654"/>
        <v>module=jincpens</v>
      </c>
      <c r="F12726" s="6" t="str">
        <f t="shared" si="655"/>
        <v>module=kincpens</v>
      </c>
    </row>
    <row r="12727" spans="1:6" ht="30" customHeight="1">
      <c r="A12727" s="3" t="s">
        <v>2</v>
      </c>
      <c r="B12727" s="3" t="s">
        <v>27703</v>
      </c>
      <c r="C12727" s="3" t="s">
        <v>33507</v>
      </c>
      <c r="D12727" s="12" t="s">
        <v>39335</v>
      </c>
      <c r="E12727" s="6" t="str">
        <f t="shared" si="654"/>
        <v>module=jincpens</v>
      </c>
      <c r="F12727" s="6" t="str">
        <f t="shared" si="655"/>
        <v>module=kincpens</v>
      </c>
    </row>
    <row r="12728" spans="1:6" ht="30" customHeight="1">
      <c r="A12728" s="3" t="s">
        <v>2</v>
      </c>
      <c r="B12728" s="3" t="s">
        <v>27704</v>
      </c>
      <c r="C12728" s="3" t="s">
        <v>33508</v>
      </c>
      <c r="D12728" s="12" t="s">
        <v>39336</v>
      </c>
      <c r="E12728" s="6" t="str">
        <f t="shared" si="654"/>
        <v>module=jincpens</v>
      </c>
      <c r="F12728" s="6" t="str">
        <f t="shared" si="655"/>
        <v>module=kincpens</v>
      </c>
    </row>
    <row r="12729" spans="1:6" ht="30" customHeight="1">
      <c r="A12729" s="3" t="s">
        <v>2</v>
      </c>
      <c r="B12729" s="3" t="s">
        <v>27705</v>
      </c>
      <c r="C12729" s="3" t="s">
        <v>33509</v>
      </c>
      <c r="D12729" s="12" t="s">
        <v>39337</v>
      </c>
      <c r="E12729" s="6" t="str">
        <f t="shared" si="654"/>
        <v>module=jincpens</v>
      </c>
      <c r="F12729" s="6" t="str">
        <f t="shared" si="655"/>
        <v>module=kincpens</v>
      </c>
    </row>
    <row r="12730" spans="1:6" ht="30" customHeight="1">
      <c r="A12730" s="3" t="s">
        <v>2</v>
      </c>
      <c r="B12730" s="3" t="s">
        <v>27706</v>
      </c>
      <c r="C12730" s="3" t="s">
        <v>33510</v>
      </c>
      <c r="D12730" s="12" t="s">
        <v>39338</v>
      </c>
      <c r="E12730" s="6" t="str">
        <f t="shared" ref="E12730:E12793" si="656">HYPERLINK("http://www.ssc.wisc.edu/wlsresearch/documentation/waves/?wave=capigrad&amp;module=jincpens","module=jincpens")</f>
        <v>module=jincpens</v>
      </c>
      <c r="F12730" s="6" t="str">
        <f t="shared" ref="F12730:F12793" si="657">HYPERLINK("http://www.ssc.wisc.edu/wlsresearch/documentation/waves/?wave=capisib&amp;module=kincpens","module=kincpens")</f>
        <v>module=kincpens</v>
      </c>
    </row>
    <row r="12731" spans="1:6" ht="30" customHeight="1">
      <c r="A12731" s="3" t="s">
        <v>2</v>
      </c>
      <c r="B12731" s="3" t="s">
        <v>27707</v>
      </c>
      <c r="C12731" s="3" t="s">
        <v>33511</v>
      </c>
      <c r="D12731" s="12" t="s">
        <v>39339</v>
      </c>
      <c r="E12731" s="6" t="str">
        <f t="shared" si="656"/>
        <v>module=jincpens</v>
      </c>
      <c r="F12731" s="6" t="str">
        <f t="shared" si="657"/>
        <v>module=kincpens</v>
      </c>
    </row>
    <row r="12732" spans="1:6" ht="30" customHeight="1">
      <c r="A12732" s="3" t="s">
        <v>2</v>
      </c>
      <c r="B12732" s="3" t="s">
        <v>27708</v>
      </c>
      <c r="C12732" s="3" t="s">
        <v>33512</v>
      </c>
      <c r="D12732" s="12" t="s">
        <v>39340</v>
      </c>
      <c r="E12732" s="6" t="str">
        <f t="shared" si="656"/>
        <v>module=jincpens</v>
      </c>
      <c r="F12732" s="6" t="str">
        <f t="shared" si="657"/>
        <v>module=kincpens</v>
      </c>
    </row>
    <row r="12733" spans="1:6" ht="30" customHeight="1">
      <c r="A12733" s="3" t="s">
        <v>2</v>
      </c>
      <c r="B12733" s="3" t="s">
        <v>27709</v>
      </c>
      <c r="C12733" s="3" t="s">
        <v>33513</v>
      </c>
      <c r="D12733" s="12" t="s">
        <v>39341</v>
      </c>
      <c r="E12733" s="6" t="str">
        <f t="shared" si="656"/>
        <v>module=jincpens</v>
      </c>
      <c r="F12733" s="6" t="str">
        <f t="shared" si="657"/>
        <v>module=kincpens</v>
      </c>
    </row>
    <row r="12734" spans="1:6" ht="30" customHeight="1">
      <c r="A12734" s="3" t="s">
        <v>2</v>
      </c>
      <c r="B12734" s="3" t="s">
        <v>27710</v>
      </c>
      <c r="C12734" s="3" t="s">
        <v>33514</v>
      </c>
      <c r="D12734" s="12" t="s">
        <v>39342</v>
      </c>
      <c r="E12734" s="6" t="str">
        <f t="shared" si="656"/>
        <v>module=jincpens</v>
      </c>
      <c r="F12734" s="6" t="str">
        <f t="shared" si="657"/>
        <v>module=kincpens</v>
      </c>
    </row>
    <row r="12735" spans="1:6" ht="30" customHeight="1">
      <c r="A12735" s="3" t="s">
        <v>2</v>
      </c>
      <c r="B12735" s="3" t="s">
        <v>27711</v>
      </c>
      <c r="C12735" s="3" t="s">
        <v>33515</v>
      </c>
      <c r="D12735" s="12" t="s">
        <v>39343</v>
      </c>
      <c r="E12735" s="6" t="str">
        <f t="shared" si="656"/>
        <v>module=jincpens</v>
      </c>
      <c r="F12735" s="6" t="str">
        <f t="shared" si="657"/>
        <v>module=kincpens</v>
      </c>
    </row>
    <row r="12736" spans="1:6" ht="30" customHeight="1">
      <c r="A12736" s="3" t="s">
        <v>2</v>
      </c>
      <c r="B12736" s="3" t="s">
        <v>27712</v>
      </c>
      <c r="C12736" s="3" t="s">
        <v>33516</v>
      </c>
      <c r="D12736" s="12" t="s">
        <v>39344</v>
      </c>
      <c r="E12736" s="6" t="str">
        <f t="shared" si="656"/>
        <v>module=jincpens</v>
      </c>
      <c r="F12736" s="6" t="str">
        <f t="shared" si="657"/>
        <v>module=kincpens</v>
      </c>
    </row>
    <row r="12737" spans="1:6" ht="30" customHeight="1">
      <c r="A12737" s="3" t="s">
        <v>2</v>
      </c>
      <c r="B12737" s="3" t="s">
        <v>27713</v>
      </c>
      <c r="C12737" s="3" t="s">
        <v>33517</v>
      </c>
      <c r="D12737" s="12" t="s">
        <v>39345</v>
      </c>
      <c r="E12737" s="6" t="str">
        <f t="shared" si="656"/>
        <v>module=jincpens</v>
      </c>
      <c r="F12737" s="6" t="str">
        <f t="shared" si="657"/>
        <v>module=kincpens</v>
      </c>
    </row>
    <row r="12738" spans="1:6" ht="30" customHeight="1">
      <c r="A12738" s="3" t="s">
        <v>2</v>
      </c>
      <c r="B12738" s="3" t="s">
        <v>27714</v>
      </c>
      <c r="C12738" s="3" t="s">
        <v>33518</v>
      </c>
      <c r="D12738" s="12" t="s">
        <v>39346</v>
      </c>
      <c r="E12738" s="6" t="str">
        <f t="shared" si="656"/>
        <v>module=jincpens</v>
      </c>
      <c r="F12738" s="6" t="str">
        <f t="shared" si="657"/>
        <v>module=kincpens</v>
      </c>
    </row>
    <row r="12739" spans="1:6" ht="30" customHeight="1">
      <c r="A12739" s="3" t="s">
        <v>2</v>
      </c>
      <c r="B12739" s="3" t="s">
        <v>27715</v>
      </c>
      <c r="C12739" s="3" t="s">
        <v>33519</v>
      </c>
      <c r="D12739" s="12" t="s">
        <v>39347</v>
      </c>
      <c r="E12739" s="6" t="str">
        <f t="shared" si="656"/>
        <v>module=jincpens</v>
      </c>
      <c r="F12739" s="6" t="str">
        <f t="shared" si="657"/>
        <v>module=kincpens</v>
      </c>
    </row>
    <row r="12740" spans="1:6" ht="30" customHeight="1">
      <c r="A12740" s="3" t="s">
        <v>2</v>
      </c>
      <c r="B12740" s="3" t="s">
        <v>27716</v>
      </c>
      <c r="C12740" s="3" t="s">
        <v>33520</v>
      </c>
      <c r="D12740" s="12" t="s">
        <v>39348</v>
      </c>
      <c r="E12740" s="6" t="str">
        <f t="shared" si="656"/>
        <v>module=jincpens</v>
      </c>
      <c r="F12740" s="6" t="str">
        <f t="shared" si="657"/>
        <v>module=kincpens</v>
      </c>
    </row>
    <row r="12741" spans="1:6" ht="30" customHeight="1">
      <c r="A12741" s="3" t="s">
        <v>2</v>
      </c>
      <c r="B12741" s="3" t="s">
        <v>27717</v>
      </c>
      <c r="C12741" s="3" t="s">
        <v>33521</v>
      </c>
      <c r="D12741" s="12" t="s">
        <v>39349</v>
      </c>
      <c r="E12741" s="6" t="str">
        <f t="shared" si="656"/>
        <v>module=jincpens</v>
      </c>
      <c r="F12741" s="6" t="str">
        <f t="shared" si="657"/>
        <v>module=kincpens</v>
      </c>
    </row>
    <row r="12742" spans="1:6" ht="30" customHeight="1">
      <c r="A12742" s="3" t="s">
        <v>2</v>
      </c>
      <c r="B12742" s="3" t="s">
        <v>27718</v>
      </c>
      <c r="C12742" s="3" t="s">
        <v>33522</v>
      </c>
      <c r="D12742" s="12" t="s">
        <v>39350</v>
      </c>
      <c r="E12742" s="6" t="str">
        <f t="shared" si="656"/>
        <v>module=jincpens</v>
      </c>
      <c r="F12742" s="6" t="str">
        <f t="shared" si="657"/>
        <v>module=kincpens</v>
      </c>
    </row>
    <row r="12743" spans="1:6" ht="30" customHeight="1">
      <c r="A12743" s="3" t="s">
        <v>2</v>
      </c>
      <c r="B12743" s="3" t="s">
        <v>27719</v>
      </c>
      <c r="C12743" s="3" t="s">
        <v>33523</v>
      </c>
      <c r="D12743" s="12" t="s">
        <v>39351</v>
      </c>
      <c r="E12743" s="6" t="str">
        <f t="shared" si="656"/>
        <v>module=jincpens</v>
      </c>
      <c r="F12743" s="6" t="str">
        <f t="shared" si="657"/>
        <v>module=kincpens</v>
      </c>
    </row>
    <row r="12744" spans="1:6" ht="30" customHeight="1">
      <c r="A12744" s="3" t="s">
        <v>2</v>
      </c>
      <c r="B12744" s="3" t="s">
        <v>27720</v>
      </c>
      <c r="C12744" s="3" t="s">
        <v>33524</v>
      </c>
      <c r="D12744" s="12" t="s">
        <v>39352</v>
      </c>
      <c r="E12744" s="6" t="str">
        <f t="shared" si="656"/>
        <v>module=jincpens</v>
      </c>
      <c r="F12744" s="6" t="str">
        <f t="shared" si="657"/>
        <v>module=kincpens</v>
      </c>
    </row>
    <row r="12745" spans="1:6" ht="30" customHeight="1">
      <c r="A12745" s="3" t="s">
        <v>2</v>
      </c>
      <c r="B12745" s="3" t="s">
        <v>27721</v>
      </c>
      <c r="C12745" s="3" t="s">
        <v>33525</v>
      </c>
      <c r="D12745" s="12" t="s">
        <v>39353</v>
      </c>
      <c r="E12745" s="6" t="str">
        <f t="shared" si="656"/>
        <v>module=jincpens</v>
      </c>
      <c r="F12745" s="6" t="str">
        <f t="shared" si="657"/>
        <v>module=kincpens</v>
      </c>
    </row>
    <row r="12746" spans="1:6" ht="30" customHeight="1">
      <c r="A12746" s="3" t="s">
        <v>2</v>
      </c>
      <c r="B12746" s="3" t="s">
        <v>27722</v>
      </c>
      <c r="C12746" s="3" t="s">
        <v>33526</v>
      </c>
      <c r="D12746" s="12" t="s">
        <v>39354</v>
      </c>
      <c r="E12746" s="6" t="str">
        <f t="shared" si="656"/>
        <v>module=jincpens</v>
      </c>
      <c r="F12746" s="6" t="str">
        <f t="shared" si="657"/>
        <v>module=kincpens</v>
      </c>
    </row>
    <row r="12747" spans="1:6" ht="30" customHeight="1">
      <c r="A12747" s="3" t="s">
        <v>2</v>
      </c>
      <c r="B12747" s="3" t="s">
        <v>27723</v>
      </c>
      <c r="C12747" s="3" t="s">
        <v>33527</v>
      </c>
      <c r="D12747" s="12" t="s">
        <v>39355</v>
      </c>
      <c r="E12747" s="6" t="str">
        <f t="shared" si="656"/>
        <v>module=jincpens</v>
      </c>
      <c r="F12747" s="6" t="str">
        <f t="shared" si="657"/>
        <v>module=kincpens</v>
      </c>
    </row>
    <row r="12748" spans="1:6" ht="30" customHeight="1">
      <c r="A12748" s="3" t="s">
        <v>2</v>
      </c>
      <c r="B12748" s="3" t="s">
        <v>27724</v>
      </c>
      <c r="C12748" s="3" t="s">
        <v>33528</v>
      </c>
      <c r="D12748" s="12" t="s">
        <v>39356</v>
      </c>
      <c r="E12748" s="6" t="str">
        <f t="shared" si="656"/>
        <v>module=jincpens</v>
      </c>
      <c r="F12748" s="6" t="str">
        <f t="shared" si="657"/>
        <v>module=kincpens</v>
      </c>
    </row>
    <row r="12749" spans="1:6" ht="30" customHeight="1">
      <c r="A12749" s="3" t="s">
        <v>2</v>
      </c>
      <c r="B12749" s="3" t="s">
        <v>27725</v>
      </c>
      <c r="C12749" s="3" t="s">
        <v>33529</v>
      </c>
      <c r="D12749" s="12" t="s">
        <v>39357</v>
      </c>
      <c r="E12749" s="6" t="str">
        <f t="shared" si="656"/>
        <v>module=jincpens</v>
      </c>
      <c r="F12749" s="6" t="str">
        <f t="shared" si="657"/>
        <v>module=kincpens</v>
      </c>
    </row>
    <row r="12750" spans="1:6" ht="30" customHeight="1">
      <c r="A12750" s="3" t="s">
        <v>2</v>
      </c>
      <c r="B12750" s="3" t="s">
        <v>27726</v>
      </c>
      <c r="C12750" s="3" t="s">
        <v>33530</v>
      </c>
      <c r="D12750" s="12" t="s">
        <v>39358</v>
      </c>
      <c r="E12750" s="6" t="str">
        <f t="shared" si="656"/>
        <v>module=jincpens</v>
      </c>
      <c r="F12750" s="6" t="str">
        <f t="shared" si="657"/>
        <v>module=kincpens</v>
      </c>
    </row>
    <row r="12751" spans="1:6" ht="30" customHeight="1">
      <c r="A12751" s="3" t="s">
        <v>2</v>
      </c>
      <c r="B12751" s="3" t="s">
        <v>27727</v>
      </c>
      <c r="C12751" s="3" t="s">
        <v>33531</v>
      </c>
      <c r="D12751" s="12" t="s">
        <v>39359</v>
      </c>
      <c r="E12751" s="6" t="str">
        <f t="shared" si="656"/>
        <v>module=jincpens</v>
      </c>
      <c r="F12751" s="6" t="str">
        <f t="shared" si="657"/>
        <v>module=kincpens</v>
      </c>
    </row>
    <row r="12752" spans="1:6" ht="30" customHeight="1">
      <c r="A12752" s="3" t="s">
        <v>2</v>
      </c>
      <c r="B12752" s="3" t="s">
        <v>27728</v>
      </c>
      <c r="C12752" s="3" t="s">
        <v>33532</v>
      </c>
      <c r="D12752" s="12" t="s">
        <v>39360</v>
      </c>
      <c r="E12752" s="6" t="str">
        <f t="shared" si="656"/>
        <v>module=jincpens</v>
      </c>
      <c r="F12752" s="6" t="str">
        <f t="shared" si="657"/>
        <v>module=kincpens</v>
      </c>
    </row>
    <row r="12753" spans="1:6" ht="30" customHeight="1">
      <c r="A12753" s="3" t="s">
        <v>2</v>
      </c>
      <c r="B12753" s="3" t="s">
        <v>27729</v>
      </c>
      <c r="C12753" s="3" t="s">
        <v>33533</v>
      </c>
      <c r="D12753" s="12" t="s">
        <v>39361</v>
      </c>
      <c r="E12753" s="6" t="str">
        <f t="shared" si="656"/>
        <v>module=jincpens</v>
      </c>
      <c r="F12753" s="6" t="str">
        <f t="shared" si="657"/>
        <v>module=kincpens</v>
      </c>
    </row>
    <row r="12754" spans="1:6" ht="30" customHeight="1">
      <c r="A12754" s="3" t="s">
        <v>2</v>
      </c>
      <c r="B12754" s="3" t="s">
        <v>27730</v>
      </c>
      <c r="C12754" s="3" t="s">
        <v>33534</v>
      </c>
      <c r="D12754" s="12" t="s">
        <v>39362</v>
      </c>
      <c r="E12754" s="6" t="str">
        <f t="shared" si="656"/>
        <v>module=jincpens</v>
      </c>
      <c r="F12754" s="6" t="str">
        <f t="shared" si="657"/>
        <v>module=kincpens</v>
      </c>
    </row>
    <row r="12755" spans="1:6" ht="30" customHeight="1">
      <c r="A12755" s="3" t="s">
        <v>2</v>
      </c>
      <c r="B12755" s="3" t="s">
        <v>27731</v>
      </c>
      <c r="C12755" s="3" t="s">
        <v>33535</v>
      </c>
      <c r="D12755" s="12" t="s">
        <v>39363</v>
      </c>
      <c r="E12755" s="6" t="str">
        <f t="shared" si="656"/>
        <v>module=jincpens</v>
      </c>
      <c r="F12755" s="6" t="str">
        <f t="shared" si="657"/>
        <v>module=kincpens</v>
      </c>
    </row>
    <row r="12756" spans="1:6" ht="30" customHeight="1">
      <c r="A12756" s="3" t="s">
        <v>2</v>
      </c>
      <c r="B12756" s="3" t="s">
        <v>27732</v>
      </c>
      <c r="C12756" s="3" t="s">
        <v>33536</v>
      </c>
      <c r="D12756" s="12" t="s">
        <v>39364</v>
      </c>
      <c r="E12756" s="6" t="str">
        <f t="shared" si="656"/>
        <v>module=jincpens</v>
      </c>
      <c r="F12756" s="6" t="str">
        <f t="shared" si="657"/>
        <v>module=kincpens</v>
      </c>
    </row>
    <row r="12757" spans="1:6" ht="30" customHeight="1">
      <c r="A12757" s="3" t="s">
        <v>2</v>
      </c>
      <c r="B12757" s="3" t="s">
        <v>27733</v>
      </c>
      <c r="C12757" s="3" t="s">
        <v>33537</v>
      </c>
      <c r="D12757" s="12" t="s">
        <v>39365</v>
      </c>
      <c r="E12757" s="6" t="str">
        <f t="shared" si="656"/>
        <v>module=jincpens</v>
      </c>
      <c r="F12757" s="6" t="str">
        <f t="shared" si="657"/>
        <v>module=kincpens</v>
      </c>
    </row>
    <row r="12758" spans="1:6" ht="30" customHeight="1">
      <c r="A12758" s="3" t="s">
        <v>2</v>
      </c>
      <c r="B12758" s="3" t="s">
        <v>27734</v>
      </c>
      <c r="C12758" s="3" t="s">
        <v>33538</v>
      </c>
      <c r="D12758" s="12" t="s">
        <v>39366</v>
      </c>
      <c r="E12758" s="6" t="str">
        <f t="shared" si="656"/>
        <v>module=jincpens</v>
      </c>
      <c r="F12758" s="6" t="str">
        <f t="shared" si="657"/>
        <v>module=kincpens</v>
      </c>
    </row>
    <row r="12759" spans="1:6" ht="30" customHeight="1">
      <c r="A12759" s="3" t="s">
        <v>2</v>
      </c>
      <c r="B12759" s="3" t="s">
        <v>27735</v>
      </c>
      <c r="C12759" s="3" t="s">
        <v>33539</v>
      </c>
      <c r="D12759" s="12" t="s">
        <v>39367</v>
      </c>
      <c r="E12759" s="6" t="str">
        <f t="shared" si="656"/>
        <v>module=jincpens</v>
      </c>
      <c r="F12759" s="6" t="str">
        <f t="shared" si="657"/>
        <v>module=kincpens</v>
      </c>
    </row>
    <row r="12760" spans="1:6" ht="30" customHeight="1">
      <c r="A12760" s="3" t="s">
        <v>2</v>
      </c>
      <c r="B12760" s="3" t="s">
        <v>27736</v>
      </c>
      <c r="C12760" s="3" t="s">
        <v>33540</v>
      </c>
      <c r="D12760" s="12" t="s">
        <v>39368</v>
      </c>
      <c r="E12760" s="6" t="str">
        <f t="shared" si="656"/>
        <v>module=jincpens</v>
      </c>
      <c r="F12760" s="6" t="str">
        <f t="shared" si="657"/>
        <v>module=kincpens</v>
      </c>
    </row>
    <row r="12761" spans="1:6" ht="30" customHeight="1">
      <c r="A12761" s="3" t="s">
        <v>2</v>
      </c>
      <c r="B12761" s="3" t="s">
        <v>27737</v>
      </c>
      <c r="C12761" s="3" t="s">
        <v>33541</v>
      </c>
      <c r="D12761" s="12" t="s">
        <v>39369</v>
      </c>
      <c r="E12761" s="6" t="str">
        <f t="shared" si="656"/>
        <v>module=jincpens</v>
      </c>
      <c r="F12761" s="6" t="str">
        <f t="shared" si="657"/>
        <v>module=kincpens</v>
      </c>
    </row>
    <row r="12762" spans="1:6" ht="30" customHeight="1">
      <c r="A12762" s="3" t="s">
        <v>2</v>
      </c>
      <c r="B12762" s="3" t="s">
        <v>27738</v>
      </c>
      <c r="C12762" s="3" t="s">
        <v>33542</v>
      </c>
      <c r="D12762" s="12" t="s">
        <v>39370</v>
      </c>
      <c r="E12762" s="6" t="str">
        <f t="shared" si="656"/>
        <v>module=jincpens</v>
      </c>
      <c r="F12762" s="6" t="str">
        <f t="shared" si="657"/>
        <v>module=kincpens</v>
      </c>
    </row>
    <row r="12763" spans="1:6" ht="30" customHeight="1">
      <c r="A12763" s="3" t="s">
        <v>2</v>
      </c>
      <c r="B12763" s="3" t="s">
        <v>27739</v>
      </c>
      <c r="C12763" s="3" t="s">
        <v>33543</v>
      </c>
      <c r="D12763" s="12" t="s">
        <v>39371</v>
      </c>
      <c r="E12763" s="6" t="str">
        <f t="shared" si="656"/>
        <v>module=jincpens</v>
      </c>
      <c r="F12763" s="6" t="str">
        <f t="shared" si="657"/>
        <v>module=kincpens</v>
      </c>
    </row>
    <row r="12764" spans="1:6" ht="30" customHeight="1">
      <c r="A12764" s="3" t="s">
        <v>2</v>
      </c>
      <c r="B12764" s="3" t="s">
        <v>27740</v>
      </c>
      <c r="C12764" s="3" t="s">
        <v>33544</v>
      </c>
      <c r="D12764" s="12" t="s">
        <v>39372</v>
      </c>
      <c r="E12764" s="6" t="str">
        <f t="shared" si="656"/>
        <v>module=jincpens</v>
      </c>
      <c r="F12764" s="6" t="str">
        <f t="shared" si="657"/>
        <v>module=kincpens</v>
      </c>
    </row>
    <row r="12765" spans="1:6" ht="30" customHeight="1">
      <c r="A12765" s="3" t="s">
        <v>2</v>
      </c>
      <c r="B12765" s="3" t="s">
        <v>27741</v>
      </c>
      <c r="C12765" s="3" t="s">
        <v>33545</v>
      </c>
      <c r="D12765" s="12" t="s">
        <v>39373</v>
      </c>
      <c r="E12765" s="6" t="str">
        <f t="shared" si="656"/>
        <v>module=jincpens</v>
      </c>
      <c r="F12765" s="6" t="str">
        <f t="shared" si="657"/>
        <v>module=kincpens</v>
      </c>
    </row>
    <row r="12766" spans="1:6" ht="30" customHeight="1">
      <c r="A12766" s="3" t="s">
        <v>2</v>
      </c>
      <c r="B12766" s="3" t="s">
        <v>27742</v>
      </c>
      <c r="C12766" s="3" t="s">
        <v>33546</v>
      </c>
      <c r="D12766" s="12" t="s">
        <v>39374</v>
      </c>
      <c r="E12766" s="6" t="str">
        <f t="shared" si="656"/>
        <v>module=jincpens</v>
      </c>
      <c r="F12766" s="6" t="str">
        <f t="shared" si="657"/>
        <v>module=kincpens</v>
      </c>
    </row>
    <row r="12767" spans="1:6" ht="30" customHeight="1">
      <c r="A12767" s="3" t="s">
        <v>2</v>
      </c>
      <c r="B12767" s="3" t="s">
        <v>27743</v>
      </c>
      <c r="C12767" s="3" t="s">
        <v>33547</v>
      </c>
      <c r="D12767" s="12" t="s">
        <v>39375</v>
      </c>
      <c r="E12767" s="6" t="str">
        <f t="shared" si="656"/>
        <v>module=jincpens</v>
      </c>
      <c r="F12767" s="6" t="str">
        <f t="shared" si="657"/>
        <v>module=kincpens</v>
      </c>
    </row>
    <row r="12768" spans="1:6" ht="30" customHeight="1">
      <c r="A12768" s="3" t="s">
        <v>2</v>
      </c>
      <c r="B12768" s="3" t="s">
        <v>27744</v>
      </c>
      <c r="C12768" s="3" t="s">
        <v>33548</v>
      </c>
      <c r="D12768" s="12" t="s">
        <v>39376</v>
      </c>
      <c r="E12768" s="6" t="str">
        <f t="shared" si="656"/>
        <v>module=jincpens</v>
      </c>
      <c r="F12768" s="6" t="str">
        <f t="shared" si="657"/>
        <v>module=kincpens</v>
      </c>
    </row>
    <row r="12769" spans="1:6" ht="30" customHeight="1">
      <c r="A12769" s="3" t="s">
        <v>2</v>
      </c>
      <c r="B12769" s="3" t="s">
        <v>27745</v>
      </c>
      <c r="C12769" s="3" t="s">
        <v>33549</v>
      </c>
      <c r="D12769" s="12" t="s">
        <v>39377</v>
      </c>
      <c r="E12769" s="6" t="str">
        <f t="shared" si="656"/>
        <v>module=jincpens</v>
      </c>
      <c r="F12769" s="6" t="str">
        <f t="shared" si="657"/>
        <v>module=kincpens</v>
      </c>
    </row>
    <row r="12770" spans="1:6" ht="30" customHeight="1">
      <c r="A12770" s="3" t="s">
        <v>2</v>
      </c>
      <c r="B12770" s="3" t="s">
        <v>27746</v>
      </c>
      <c r="C12770" s="3" t="s">
        <v>33550</v>
      </c>
      <c r="D12770" s="12" t="s">
        <v>39378</v>
      </c>
      <c r="E12770" s="6" t="str">
        <f t="shared" si="656"/>
        <v>module=jincpens</v>
      </c>
      <c r="F12770" s="6" t="str">
        <f t="shared" si="657"/>
        <v>module=kincpens</v>
      </c>
    </row>
    <row r="12771" spans="1:6" ht="30" customHeight="1">
      <c r="A12771" s="3" t="s">
        <v>2</v>
      </c>
      <c r="B12771" s="3" t="s">
        <v>27747</v>
      </c>
      <c r="C12771" s="3" t="s">
        <v>33551</v>
      </c>
      <c r="D12771" s="12" t="s">
        <v>39379</v>
      </c>
      <c r="E12771" s="6" t="str">
        <f t="shared" si="656"/>
        <v>module=jincpens</v>
      </c>
      <c r="F12771" s="6" t="str">
        <f t="shared" si="657"/>
        <v>module=kincpens</v>
      </c>
    </row>
    <row r="12772" spans="1:6" ht="30" customHeight="1">
      <c r="A12772" s="3" t="s">
        <v>2</v>
      </c>
      <c r="B12772" s="3" t="s">
        <v>27748</v>
      </c>
      <c r="C12772" s="3" t="s">
        <v>33552</v>
      </c>
      <c r="D12772" s="12" t="s">
        <v>39380</v>
      </c>
      <c r="E12772" s="6" t="str">
        <f t="shared" si="656"/>
        <v>module=jincpens</v>
      </c>
      <c r="F12772" s="6" t="str">
        <f t="shared" si="657"/>
        <v>module=kincpens</v>
      </c>
    </row>
    <row r="12773" spans="1:6" ht="30" customHeight="1">
      <c r="A12773" s="3" t="s">
        <v>2</v>
      </c>
      <c r="B12773" s="3" t="s">
        <v>27749</v>
      </c>
      <c r="C12773" s="3" t="s">
        <v>33553</v>
      </c>
      <c r="D12773" s="12" t="s">
        <v>39381</v>
      </c>
      <c r="E12773" s="6" t="str">
        <f t="shared" si="656"/>
        <v>module=jincpens</v>
      </c>
      <c r="F12773" s="6" t="str">
        <f t="shared" si="657"/>
        <v>module=kincpens</v>
      </c>
    </row>
    <row r="12774" spans="1:6" ht="30" customHeight="1">
      <c r="A12774" s="3" t="s">
        <v>2</v>
      </c>
      <c r="B12774" s="3" t="s">
        <v>27750</v>
      </c>
      <c r="C12774" s="3" t="s">
        <v>33554</v>
      </c>
      <c r="D12774" s="12" t="s">
        <v>39382</v>
      </c>
      <c r="E12774" s="6" t="str">
        <f t="shared" si="656"/>
        <v>module=jincpens</v>
      </c>
      <c r="F12774" s="6" t="str">
        <f t="shared" si="657"/>
        <v>module=kincpens</v>
      </c>
    </row>
    <row r="12775" spans="1:6" ht="30" customHeight="1">
      <c r="A12775" s="3" t="s">
        <v>2</v>
      </c>
      <c r="B12775" s="3" t="s">
        <v>27751</v>
      </c>
      <c r="C12775" s="3" t="s">
        <v>33555</v>
      </c>
      <c r="D12775" s="12" t="s">
        <v>39383</v>
      </c>
      <c r="E12775" s="6" t="str">
        <f t="shared" si="656"/>
        <v>module=jincpens</v>
      </c>
      <c r="F12775" s="6" t="str">
        <f t="shared" si="657"/>
        <v>module=kincpens</v>
      </c>
    </row>
    <row r="12776" spans="1:6" ht="30" customHeight="1">
      <c r="A12776" s="3" t="s">
        <v>2</v>
      </c>
      <c r="B12776" s="3" t="s">
        <v>27752</v>
      </c>
      <c r="C12776" s="3" t="s">
        <v>33556</v>
      </c>
      <c r="D12776" s="12" t="s">
        <v>39384</v>
      </c>
      <c r="E12776" s="6" t="str">
        <f t="shared" si="656"/>
        <v>module=jincpens</v>
      </c>
      <c r="F12776" s="6" t="str">
        <f t="shared" si="657"/>
        <v>module=kincpens</v>
      </c>
    </row>
    <row r="12777" spans="1:6" ht="30" customHeight="1">
      <c r="A12777" s="3" t="s">
        <v>2</v>
      </c>
      <c r="B12777" s="3" t="s">
        <v>27753</v>
      </c>
      <c r="C12777" s="3" t="s">
        <v>33557</v>
      </c>
      <c r="D12777" s="12" t="s">
        <v>39385</v>
      </c>
      <c r="E12777" s="6" t="str">
        <f t="shared" si="656"/>
        <v>module=jincpens</v>
      </c>
      <c r="F12777" s="6" t="str">
        <f t="shared" si="657"/>
        <v>module=kincpens</v>
      </c>
    </row>
    <row r="12778" spans="1:6" ht="30" customHeight="1">
      <c r="A12778" s="3" t="s">
        <v>2</v>
      </c>
      <c r="B12778" s="3" t="s">
        <v>27754</v>
      </c>
      <c r="C12778" s="3" t="s">
        <v>33558</v>
      </c>
      <c r="D12778" s="12" t="s">
        <v>39386</v>
      </c>
      <c r="E12778" s="6" t="str">
        <f t="shared" si="656"/>
        <v>module=jincpens</v>
      </c>
      <c r="F12778" s="6" t="str">
        <f t="shared" si="657"/>
        <v>module=kincpens</v>
      </c>
    </row>
    <row r="12779" spans="1:6" ht="30" customHeight="1">
      <c r="A12779" s="3" t="s">
        <v>2</v>
      </c>
      <c r="B12779" s="3" t="s">
        <v>27755</v>
      </c>
      <c r="C12779" s="3" t="s">
        <v>33559</v>
      </c>
      <c r="D12779" s="12" t="s">
        <v>39387</v>
      </c>
      <c r="E12779" s="6" t="str">
        <f t="shared" si="656"/>
        <v>module=jincpens</v>
      </c>
      <c r="F12779" s="6" t="str">
        <f t="shared" si="657"/>
        <v>module=kincpens</v>
      </c>
    </row>
    <row r="12780" spans="1:6" ht="30" customHeight="1">
      <c r="A12780" s="3" t="s">
        <v>2</v>
      </c>
      <c r="B12780" s="3" t="s">
        <v>27756</v>
      </c>
      <c r="C12780" s="3" t="s">
        <v>33560</v>
      </c>
      <c r="D12780" s="12" t="s">
        <v>39388</v>
      </c>
      <c r="E12780" s="6" t="str">
        <f t="shared" si="656"/>
        <v>module=jincpens</v>
      </c>
      <c r="F12780" s="6" t="str">
        <f t="shared" si="657"/>
        <v>module=kincpens</v>
      </c>
    </row>
    <row r="12781" spans="1:6" ht="30" customHeight="1">
      <c r="A12781" s="3" t="s">
        <v>2</v>
      </c>
      <c r="B12781" s="3" t="s">
        <v>27757</v>
      </c>
      <c r="C12781" s="3" t="s">
        <v>33561</v>
      </c>
      <c r="D12781" s="12" t="s">
        <v>39389</v>
      </c>
      <c r="E12781" s="6" t="str">
        <f t="shared" si="656"/>
        <v>module=jincpens</v>
      </c>
      <c r="F12781" s="6" t="str">
        <f t="shared" si="657"/>
        <v>module=kincpens</v>
      </c>
    </row>
    <row r="12782" spans="1:6" ht="30" customHeight="1">
      <c r="A12782" s="3" t="s">
        <v>2</v>
      </c>
      <c r="B12782" s="3" t="s">
        <v>27758</v>
      </c>
      <c r="C12782" s="3" t="s">
        <v>33562</v>
      </c>
      <c r="D12782" s="12" t="s">
        <v>39390</v>
      </c>
      <c r="E12782" s="6" t="str">
        <f t="shared" si="656"/>
        <v>module=jincpens</v>
      </c>
      <c r="F12782" s="6" t="str">
        <f t="shared" si="657"/>
        <v>module=kincpens</v>
      </c>
    </row>
    <row r="12783" spans="1:6" ht="30" customHeight="1">
      <c r="A12783" s="3" t="s">
        <v>2</v>
      </c>
      <c r="B12783" s="3" t="s">
        <v>27759</v>
      </c>
      <c r="C12783" s="3" t="s">
        <v>33563</v>
      </c>
      <c r="D12783" s="12" t="s">
        <v>39391</v>
      </c>
      <c r="E12783" s="6" t="str">
        <f t="shared" si="656"/>
        <v>module=jincpens</v>
      </c>
      <c r="F12783" s="6" t="str">
        <f t="shared" si="657"/>
        <v>module=kincpens</v>
      </c>
    </row>
    <row r="12784" spans="1:6" ht="30" customHeight="1">
      <c r="A12784" s="3" t="s">
        <v>2</v>
      </c>
      <c r="B12784" s="3" t="s">
        <v>27760</v>
      </c>
      <c r="C12784" s="3" t="s">
        <v>33564</v>
      </c>
      <c r="D12784" s="12" t="s">
        <v>39392</v>
      </c>
      <c r="E12784" s="6" t="str">
        <f t="shared" si="656"/>
        <v>module=jincpens</v>
      </c>
      <c r="F12784" s="6" t="str">
        <f t="shared" si="657"/>
        <v>module=kincpens</v>
      </c>
    </row>
    <row r="12785" spans="1:6" ht="30" customHeight="1">
      <c r="A12785" s="3" t="s">
        <v>2</v>
      </c>
      <c r="B12785" s="3" t="s">
        <v>27761</v>
      </c>
      <c r="C12785" s="3" t="s">
        <v>33565</v>
      </c>
      <c r="D12785" s="12" t="s">
        <v>39393</v>
      </c>
      <c r="E12785" s="6" t="str">
        <f t="shared" si="656"/>
        <v>module=jincpens</v>
      </c>
      <c r="F12785" s="6" t="str">
        <f t="shared" si="657"/>
        <v>module=kincpens</v>
      </c>
    </row>
    <row r="12786" spans="1:6" ht="30" customHeight="1">
      <c r="A12786" s="3" t="s">
        <v>2</v>
      </c>
      <c r="B12786" s="3" t="s">
        <v>27762</v>
      </c>
      <c r="C12786" s="3" t="s">
        <v>33566</v>
      </c>
      <c r="D12786" s="12" t="s">
        <v>39394</v>
      </c>
      <c r="E12786" s="6" t="str">
        <f t="shared" si="656"/>
        <v>module=jincpens</v>
      </c>
      <c r="F12786" s="6" t="str">
        <f t="shared" si="657"/>
        <v>module=kincpens</v>
      </c>
    </row>
    <row r="12787" spans="1:6" ht="30" customHeight="1">
      <c r="A12787" s="3" t="s">
        <v>2</v>
      </c>
      <c r="B12787" s="3" t="s">
        <v>27763</v>
      </c>
      <c r="C12787" s="3" t="s">
        <v>33567</v>
      </c>
      <c r="D12787" s="12" t="s">
        <v>39395</v>
      </c>
      <c r="E12787" s="6" t="str">
        <f t="shared" si="656"/>
        <v>module=jincpens</v>
      </c>
      <c r="F12787" s="6" t="str">
        <f t="shared" si="657"/>
        <v>module=kincpens</v>
      </c>
    </row>
    <row r="12788" spans="1:6" ht="30" customHeight="1">
      <c r="A12788" s="3" t="s">
        <v>2</v>
      </c>
      <c r="B12788" s="3" t="s">
        <v>27764</v>
      </c>
      <c r="C12788" s="3" t="s">
        <v>33568</v>
      </c>
      <c r="D12788" s="12" t="s">
        <v>39396</v>
      </c>
      <c r="E12788" s="6" t="str">
        <f t="shared" si="656"/>
        <v>module=jincpens</v>
      </c>
      <c r="F12788" s="6" t="str">
        <f t="shared" si="657"/>
        <v>module=kincpens</v>
      </c>
    </row>
    <row r="12789" spans="1:6" ht="30" customHeight="1">
      <c r="A12789" s="3" t="s">
        <v>2</v>
      </c>
      <c r="B12789" s="3" t="s">
        <v>27765</v>
      </c>
      <c r="C12789" s="3" t="s">
        <v>33569</v>
      </c>
      <c r="D12789" s="12" t="s">
        <v>39397</v>
      </c>
      <c r="E12789" s="6" t="str">
        <f t="shared" si="656"/>
        <v>module=jincpens</v>
      </c>
      <c r="F12789" s="6" t="str">
        <f t="shared" si="657"/>
        <v>module=kincpens</v>
      </c>
    </row>
    <row r="12790" spans="1:6" ht="30" customHeight="1">
      <c r="A12790" s="3" t="s">
        <v>2</v>
      </c>
      <c r="B12790" s="3" t="s">
        <v>27766</v>
      </c>
      <c r="C12790" s="3" t="s">
        <v>33570</v>
      </c>
      <c r="D12790" s="12" t="s">
        <v>39398</v>
      </c>
      <c r="E12790" s="6" t="str">
        <f t="shared" si="656"/>
        <v>module=jincpens</v>
      </c>
      <c r="F12790" s="6" t="str">
        <f t="shared" si="657"/>
        <v>module=kincpens</v>
      </c>
    </row>
    <row r="12791" spans="1:6" ht="30" customHeight="1">
      <c r="A12791" s="3" t="s">
        <v>2</v>
      </c>
      <c r="B12791" s="3" t="s">
        <v>27767</v>
      </c>
      <c r="C12791" s="3" t="s">
        <v>33571</v>
      </c>
      <c r="D12791" s="12" t="s">
        <v>39399</v>
      </c>
      <c r="E12791" s="6" t="str">
        <f t="shared" si="656"/>
        <v>module=jincpens</v>
      </c>
      <c r="F12791" s="6" t="str">
        <f t="shared" si="657"/>
        <v>module=kincpens</v>
      </c>
    </row>
    <row r="12792" spans="1:6" ht="30" customHeight="1">
      <c r="A12792" s="3" t="s">
        <v>2</v>
      </c>
      <c r="B12792" s="3" t="s">
        <v>27768</v>
      </c>
      <c r="C12792" s="3" t="s">
        <v>33572</v>
      </c>
      <c r="D12792" s="12" t="s">
        <v>39400</v>
      </c>
      <c r="E12792" s="6" t="str">
        <f t="shared" si="656"/>
        <v>module=jincpens</v>
      </c>
      <c r="F12792" s="6" t="str">
        <f t="shared" si="657"/>
        <v>module=kincpens</v>
      </c>
    </row>
    <row r="12793" spans="1:6" ht="30" customHeight="1">
      <c r="A12793" s="3" t="s">
        <v>2</v>
      </c>
      <c r="B12793" s="3" t="s">
        <v>27769</v>
      </c>
      <c r="C12793" s="3" t="s">
        <v>33573</v>
      </c>
      <c r="D12793" s="12" t="s">
        <v>39401</v>
      </c>
      <c r="E12793" s="6" t="str">
        <f t="shared" si="656"/>
        <v>module=jincpens</v>
      </c>
      <c r="F12793" s="6" t="str">
        <f t="shared" si="657"/>
        <v>module=kincpens</v>
      </c>
    </row>
    <row r="12794" spans="1:6" ht="30" customHeight="1">
      <c r="A12794" s="3" t="s">
        <v>2</v>
      </c>
      <c r="B12794" s="3" t="s">
        <v>27770</v>
      </c>
      <c r="C12794" s="3" t="s">
        <v>33574</v>
      </c>
      <c r="D12794" s="12" t="s">
        <v>39402</v>
      </c>
      <c r="E12794" s="6" t="str">
        <f t="shared" ref="E12794:E12857" si="658">HYPERLINK("http://www.ssc.wisc.edu/wlsresearch/documentation/waves/?wave=capigrad&amp;module=jincpens","module=jincpens")</f>
        <v>module=jincpens</v>
      </c>
      <c r="F12794" s="6" t="str">
        <f t="shared" ref="F12794:F12857" si="659">HYPERLINK("http://www.ssc.wisc.edu/wlsresearch/documentation/waves/?wave=capisib&amp;module=kincpens","module=kincpens")</f>
        <v>module=kincpens</v>
      </c>
    </row>
    <row r="12795" spans="1:6" ht="30" customHeight="1">
      <c r="A12795" s="3" t="s">
        <v>2</v>
      </c>
      <c r="B12795" s="3" t="s">
        <v>27771</v>
      </c>
      <c r="C12795" s="3" t="s">
        <v>33575</v>
      </c>
      <c r="D12795" s="12" t="s">
        <v>39403</v>
      </c>
      <c r="E12795" s="6" t="str">
        <f t="shared" si="658"/>
        <v>module=jincpens</v>
      </c>
      <c r="F12795" s="6" t="str">
        <f t="shared" si="659"/>
        <v>module=kincpens</v>
      </c>
    </row>
    <row r="12796" spans="1:6" ht="30" customHeight="1">
      <c r="A12796" s="3" t="s">
        <v>2</v>
      </c>
      <c r="B12796" s="3" t="s">
        <v>27772</v>
      </c>
      <c r="C12796" s="3" t="s">
        <v>33576</v>
      </c>
      <c r="D12796" s="12" t="s">
        <v>39404</v>
      </c>
      <c r="E12796" s="6" t="str">
        <f t="shared" si="658"/>
        <v>module=jincpens</v>
      </c>
      <c r="F12796" s="6" t="str">
        <f t="shared" si="659"/>
        <v>module=kincpens</v>
      </c>
    </row>
    <row r="12797" spans="1:6" ht="30" customHeight="1">
      <c r="A12797" s="3" t="s">
        <v>2</v>
      </c>
      <c r="B12797" s="3" t="s">
        <v>27773</v>
      </c>
      <c r="C12797" s="3" t="s">
        <v>33577</v>
      </c>
      <c r="D12797" s="12" t="s">
        <v>39405</v>
      </c>
      <c r="E12797" s="6" t="str">
        <f t="shared" si="658"/>
        <v>module=jincpens</v>
      </c>
      <c r="F12797" s="6" t="str">
        <f t="shared" si="659"/>
        <v>module=kincpens</v>
      </c>
    </row>
    <row r="12798" spans="1:6" ht="30" customHeight="1">
      <c r="A12798" s="3" t="s">
        <v>2</v>
      </c>
      <c r="B12798" s="3" t="s">
        <v>27774</v>
      </c>
      <c r="C12798" s="3" t="s">
        <v>33578</v>
      </c>
      <c r="D12798" s="12" t="s">
        <v>39406</v>
      </c>
      <c r="E12798" s="6" t="str">
        <f t="shared" si="658"/>
        <v>module=jincpens</v>
      </c>
      <c r="F12798" s="6" t="str">
        <f t="shared" si="659"/>
        <v>module=kincpens</v>
      </c>
    </row>
    <row r="12799" spans="1:6" ht="30" customHeight="1">
      <c r="A12799" s="3" t="s">
        <v>2</v>
      </c>
      <c r="B12799" s="3" t="s">
        <v>27775</v>
      </c>
      <c r="C12799" s="3" t="s">
        <v>33579</v>
      </c>
      <c r="D12799" s="12" t="s">
        <v>39407</v>
      </c>
      <c r="E12799" s="6" t="str">
        <f t="shared" si="658"/>
        <v>module=jincpens</v>
      </c>
      <c r="F12799" s="6" t="str">
        <f t="shared" si="659"/>
        <v>module=kincpens</v>
      </c>
    </row>
    <row r="12800" spans="1:6" ht="30" customHeight="1">
      <c r="A12800" s="3" t="s">
        <v>2</v>
      </c>
      <c r="B12800" s="3" t="s">
        <v>27776</v>
      </c>
      <c r="C12800" s="3" t="s">
        <v>33580</v>
      </c>
      <c r="D12800" s="12" t="s">
        <v>39408</v>
      </c>
      <c r="E12800" s="6" t="str">
        <f t="shared" si="658"/>
        <v>module=jincpens</v>
      </c>
      <c r="F12800" s="6" t="str">
        <f t="shared" si="659"/>
        <v>module=kincpens</v>
      </c>
    </row>
    <row r="12801" spans="1:6" ht="30" customHeight="1">
      <c r="A12801" s="3" t="s">
        <v>2</v>
      </c>
      <c r="B12801" s="3" t="s">
        <v>27777</v>
      </c>
      <c r="C12801" s="3" t="s">
        <v>33581</v>
      </c>
      <c r="D12801" s="12" t="s">
        <v>39409</v>
      </c>
      <c r="E12801" s="6" t="str">
        <f t="shared" si="658"/>
        <v>module=jincpens</v>
      </c>
      <c r="F12801" s="6" t="str">
        <f t="shared" si="659"/>
        <v>module=kincpens</v>
      </c>
    </row>
    <row r="12802" spans="1:6" ht="30" customHeight="1">
      <c r="A12802" s="3" t="s">
        <v>2</v>
      </c>
      <c r="B12802" s="3" t="s">
        <v>27778</v>
      </c>
      <c r="C12802" s="3" t="s">
        <v>33582</v>
      </c>
      <c r="D12802" s="12" t="s">
        <v>39410</v>
      </c>
      <c r="E12802" s="6" t="str">
        <f t="shared" si="658"/>
        <v>module=jincpens</v>
      </c>
      <c r="F12802" s="6" t="str">
        <f t="shared" si="659"/>
        <v>module=kincpens</v>
      </c>
    </row>
    <row r="12803" spans="1:6" ht="30" customHeight="1">
      <c r="A12803" s="3" t="s">
        <v>2</v>
      </c>
      <c r="B12803" s="3" t="s">
        <v>27779</v>
      </c>
      <c r="C12803" s="3" t="s">
        <v>33583</v>
      </c>
      <c r="D12803" s="12" t="s">
        <v>39411</v>
      </c>
      <c r="E12803" s="6" t="str">
        <f t="shared" si="658"/>
        <v>module=jincpens</v>
      </c>
      <c r="F12803" s="6" t="str">
        <f t="shared" si="659"/>
        <v>module=kincpens</v>
      </c>
    </row>
    <row r="12804" spans="1:6" ht="30" customHeight="1">
      <c r="A12804" s="3" t="s">
        <v>2</v>
      </c>
      <c r="B12804" s="3" t="s">
        <v>27780</v>
      </c>
      <c r="C12804" s="3" t="s">
        <v>33584</v>
      </c>
      <c r="D12804" s="12" t="s">
        <v>39412</v>
      </c>
      <c r="E12804" s="6" t="str">
        <f t="shared" si="658"/>
        <v>module=jincpens</v>
      </c>
      <c r="F12804" s="6" t="str">
        <f t="shared" si="659"/>
        <v>module=kincpens</v>
      </c>
    </row>
    <row r="12805" spans="1:6" ht="30" customHeight="1">
      <c r="A12805" s="3" t="s">
        <v>2</v>
      </c>
      <c r="B12805" s="3" t="s">
        <v>27781</v>
      </c>
      <c r="C12805" s="3" t="s">
        <v>33585</v>
      </c>
      <c r="D12805" s="12" t="s">
        <v>39413</v>
      </c>
      <c r="E12805" s="6" t="str">
        <f t="shared" si="658"/>
        <v>module=jincpens</v>
      </c>
      <c r="F12805" s="6" t="str">
        <f t="shared" si="659"/>
        <v>module=kincpens</v>
      </c>
    </row>
    <row r="12806" spans="1:6" ht="30" customHeight="1">
      <c r="A12806" s="3" t="s">
        <v>2</v>
      </c>
      <c r="B12806" s="3" t="s">
        <v>27782</v>
      </c>
      <c r="C12806" s="3" t="s">
        <v>33586</v>
      </c>
      <c r="D12806" s="12" t="s">
        <v>39414</v>
      </c>
      <c r="E12806" s="6" t="str">
        <f t="shared" si="658"/>
        <v>module=jincpens</v>
      </c>
      <c r="F12806" s="6" t="str">
        <f t="shared" si="659"/>
        <v>module=kincpens</v>
      </c>
    </row>
    <row r="12807" spans="1:6" ht="30" customHeight="1">
      <c r="A12807" s="3" t="s">
        <v>2</v>
      </c>
      <c r="B12807" s="3" t="s">
        <v>27783</v>
      </c>
      <c r="C12807" s="3" t="s">
        <v>33587</v>
      </c>
      <c r="D12807" s="12" t="s">
        <v>39415</v>
      </c>
      <c r="E12807" s="6" t="str">
        <f t="shared" si="658"/>
        <v>module=jincpens</v>
      </c>
      <c r="F12807" s="6" t="str">
        <f t="shared" si="659"/>
        <v>module=kincpens</v>
      </c>
    </row>
    <row r="12808" spans="1:6" ht="30" customHeight="1">
      <c r="A12808" s="3" t="s">
        <v>2</v>
      </c>
      <c r="B12808" s="3" t="s">
        <v>27784</v>
      </c>
      <c r="C12808" s="3" t="s">
        <v>33588</v>
      </c>
      <c r="D12808" s="12" t="s">
        <v>39416</v>
      </c>
      <c r="E12808" s="6" t="str">
        <f t="shared" si="658"/>
        <v>module=jincpens</v>
      </c>
      <c r="F12808" s="6" t="str">
        <f t="shared" si="659"/>
        <v>module=kincpens</v>
      </c>
    </row>
    <row r="12809" spans="1:6" ht="30" customHeight="1">
      <c r="A12809" s="3" t="s">
        <v>2</v>
      </c>
      <c r="B12809" s="3" t="s">
        <v>27785</v>
      </c>
      <c r="C12809" s="3" t="s">
        <v>33589</v>
      </c>
      <c r="D12809" s="12" t="s">
        <v>39417</v>
      </c>
      <c r="E12809" s="6" t="str">
        <f t="shared" si="658"/>
        <v>module=jincpens</v>
      </c>
      <c r="F12809" s="6" t="str">
        <f t="shared" si="659"/>
        <v>module=kincpens</v>
      </c>
    </row>
    <row r="12810" spans="1:6" ht="30" customHeight="1">
      <c r="A12810" s="3" t="s">
        <v>2</v>
      </c>
      <c r="B12810" s="3" t="s">
        <v>27786</v>
      </c>
      <c r="C12810" s="3" t="s">
        <v>33590</v>
      </c>
      <c r="D12810" s="12" t="s">
        <v>39418</v>
      </c>
      <c r="E12810" s="6" t="str">
        <f t="shared" si="658"/>
        <v>module=jincpens</v>
      </c>
      <c r="F12810" s="6" t="str">
        <f t="shared" si="659"/>
        <v>module=kincpens</v>
      </c>
    </row>
    <row r="12811" spans="1:6" ht="30" customHeight="1">
      <c r="A12811" s="3" t="s">
        <v>2</v>
      </c>
      <c r="B12811" s="3" t="s">
        <v>27787</v>
      </c>
      <c r="C12811" s="3" t="s">
        <v>33591</v>
      </c>
      <c r="D12811" s="12" t="s">
        <v>39419</v>
      </c>
      <c r="E12811" s="6" t="str">
        <f t="shared" si="658"/>
        <v>module=jincpens</v>
      </c>
      <c r="F12811" s="6" t="str">
        <f t="shared" si="659"/>
        <v>module=kincpens</v>
      </c>
    </row>
    <row r="12812" spans="1:6" ht="30" customHeight="1">
      <c r="A12812" s="3" t="s">
        <v>2</v>
      </c>
      <c r="B12812" s="3" t="s">
        <v>27788</v>
      </c>
      <c r="C12812" s="3" t="s">
        <v>33592</v>
      </c>
      <c r="D12812" s="12" t="s">
        <v>39420</v>
      </c>
      <c r="E12812" s="6" t="str">
        <f t="shared" si="658"/>
        <v>module=jincpens</v>
      </c>
      <c r="F12812" s="6" t="str">
        <f t="shared" si="659"/>
        <v>module=kincpens</v>
      </c>
    </row>
    <row r="12813" spans="1:6" ht="30" customHeight="1">
      <c r="A12813" s="3" t="s">
        <v>2</v>
      </c>
      <c r="B12813" s="3" t="s">
        <v>27789</v>
      </c>
      <c r="C12813" s="3" t="s">
        <v>33593</v>
      </c>
      <c r="D12813" s="12" t="s">
        <v>39421</v>
      </c>
      <c r="E12813" s="6" t="str">
        <f t="shared" si="658"/>
        <v>module=jincpens</v>
      </c>
      <c r="F12813" s="6" t="str">
        <f t="shared" si="659"/>
        <v>module=kincpens</v>
      </c>
    </row>
    <row r="12814" spans="1:6" ht="30" customHeight="1">
      <c r="A12814" s="3" t="s">
        <v>2</v>
      </c>
      <c r="B12814" s="3" t="s">
        <v>27790</v>
      </c>
      <c r="C12814" s="3" t="s">
        <v>33594</v>
      </c>
      <c r="D12814" s="12" t="s">
        <v>39422</v>
      </c>
      <c r="E12814" s="6" t="str">
        <f t="shared" si="658"/>
        <v>module=jincpens</v>
      </c>
      <c r="F12814" s="6" t="str">
        <f t="shared" si="659"/>
        <v>module=kincpens</v>
      </c>
    </row>
    <row r="12815" spans="1:6" ht="30" customHeight="1">
      <c r="A12815" s="3" t="s">
        <v>2</v>
      </c>
      <c r="B12815" s="3" t="s">
        <v>27791</v>
      </c>
      <c r="C12815" s="3" t="s">
        <v>33595</v>
      </c>
      <c r="D12815" s="12" t="s">
        <v>39423</v>
      </c>
      <c r="E12815" s="6" t="str">
        <f t="shared" si="658"/>
        <v>module=jincpens</v>
      </c>
      <c r="F12815" s="6" t="str">
        <f t="shared" si="659"/>
        <v>module=kincpens</v>
      </c>
    </row>
    <row r="12816" spans="1:6" ht="30" customHeight="1">
      <c r="A12816" s="3" t="s">
        <v>2</v>
      </c>
      <c r="B12816" s="3" t="s">
        <v>27792</v>
      </c>
      <c r="C12816" s="3" t="s">
        <v>33596</v>
      </c>
      <c r="D12816" s="12" t="s">
        <v>39424</v>
      </c>
      <c r="E12816" s="6" t="str">
        <f t="shared" si="658"/>
        <v>module=jincpens</v>
      </c>
      <c r="F12816" s="6" t="str">
        <f t="shared" si="659"/>
        <v>module=kincpens</v>
      </c>
    </row>
    <row r="12817" spans="1:6" ht="30" customHeight="1">
      <c r="A12817" s="3" t="s">
        <v>2</v>
      </c>
      <c r="B12817" s="3" t="s">
        <v>27793</v>
      </c>
      <c r="C12817" s="3" t="s">
        <v>33597</v>
      </c>
      <c r="D12817" s="12" t="s">
        <v>39425</v>
      </c>
      <c r="E12817" s="6" t="str">
        <f t="shared" si="658"/>
        <v>module=jincpens</v>
      </c>
      <c r="F12817" s="6" t="str">
        <f t="shared" si="659"/>
        <v>module=kincpens</v>
      </c>
    </row>
    <row r="12818" spans="1:6" ht="30" customHeight="1">
      <c r="A12818" s="3" t="s">
        <v>2</v>
      </c>
      <c r="B12818" s="3" t="s">
        <v>27794</v>
      </c>
      <c r="C12818" s="3" t="s">
        <v>33598</v>
      </c>
      <c r="D12818" s="12" t="s">
        <v>39426</v>
      </c>
      <c r="E12818" s="6" t="str">
        <f t="shared" si="658"/>
        <v>module=jincpens</v>
      </c>
      <c r="F12818" s="6" t="str">
        <f t="shared" si="659"/>
        <v>module=kincpens</v>
      </c>
    </row>
    <row r="12819" spans="1:6" ht="30" customHeight="1">
      <c r="A12819" s="3" t="s">
        <v>2</v>
      </c>
      <c r="B12819" s="3" t="s">
        <v>27795</v>
      </c>
      <c r="C12819" s="3" t="s">
        <v>33599</v>
      </c>
      <c r="D12819" s="12" t="s">
        <v>39427</v>
      </c>
      <c r="E12819" s="6" t="str">
        <f t="shared" si="658"/>
        <v>module=jincpens</v>
      </c>
      <c r="F12819" s="6" t="str">
        <f t="shared" si="659"/>
        <v>module=kincpens</v>
      </c>
    </row>
    <row r="12820" spans="1:6" ht="30" customHeight="1">
      <c r="A12820" s="3" t="s">
        <v>2</v>
      </c>
      <c r="B12820" s="3" t="s">
        <v>27796</v>
      </c>
      <c r="C12820" s="3" t="s">
        <v>33600</v>
      </c>
      <c r="D12820" s="12" t="s">
        <v>39428</v>
      </c>
      <c r="E12820" s="6" t="str">
        <f t="shared" si="658"/>
        <v>module=jincpens</v>
      </c>
      <c r="F12820" s="6" t="str">
        <f t="shared" si="659"/>
        <v>module=kincpens</v>
      </c>
    </row>
    <row r="12821" spans="1:6" ht="30" customHeight="1">
      <c r="A12821" s="3" t="s">
        <v>2</v>
      </c>
      <c r="B12821" s="3" t="s">
        <v>27797</v>
      </c>
      <c r="C12821" s="3" t="s">
        <v>33601</v>
      </c>
      <c r="D12821" s="12" t="s">
        <v>39429</v>
      </c>
      <c r="E12821" s="6" t="str">
        <f t="shared" si="658"/>
        <v>module=jincpens</v>
      </c>
      <c r="F12821" s="6" t="str">
        <f t="shared" si="659"/>
        <v>module=kincpens</v>
      </c>
    </row>
    <row r="12822" spans="1:6" ht="30" customHeight="1">
      <c r="A12822" s="3" t="s">
        <v>2</v>
      </c>
      <c r="B12822" s="3" t="s">
        <v>27798</v>
      </c>
      <c r="C12822" s="3" t="s">
        <v>33602</v>
      </c>
      <c r="D12822" s="12" t="s">
        <v>39430</v>
      </c>
      <c r="E12822" s="6" t="str">
        <f t="shared" si="658"/>
        <v>module=jincpens</v>
      </c>
      <c r="F12822" s="6" t="str">
        <f t="shared" si="659"/>
        <v>module=kincpens</v>
      </c>
    </row>
    <row r="12823" spans="1:6" ht="30" customHeight="1">
      <c r="A12823" s="3" t="s">
        <v>2</v>
      </c>
      <c r="B12823" s="3" t="s">
        <v>27799</v>
      </c>
      <c r="C12823" s="3" t="s">
        <v>33603</v>
      </c>
      <c r="D12823" s="12" t="s">
        <v>39431</v>
      </c>
      <c r="E12823" s="6" t="str">
        <f t="shared" si="658"/>
        <v>module=jincpens</v>
      </c>
      <c r="F12823" s="6" t="str">
        <f t="shared" si="659"/>
        <v>module=kincpens</v>
      </c>
    </row>
    <row r="12824" spans="1:6" ht="30" customHeight="1">
      <c r="A12824" s="3" t="s">
        <v>2</v>
      </c>
      <c r="B12824" s="3" t="s">
        <v>27800</v>
      </c>
      <c r="C12824" s="3" t="s">
        <v>33604</v>
      </c>
      <c r="D12824" s="12" t="s">
        <v>39432</v>
      </c>
      <c r="E12824" s="6" t="str">
        <f t="shared" si="658"/>
        <v>module=jincpens</v>
      </c>
      <c r="F12824" s="6" t="str">
        <f t="shared" si="659"/>
        <v>module=kincpens</v>
      </c>
    </row>
    <row r="12825" spans="1:6" ht="30" customHeight="1">
      <c r="A12825" s="3" t="s">
        <v>2</v>
      </c>
      <c r="B12825" s="3" t="s">
        <v>27801</v>
      </c>
      <c r="C12825" s="3" t="s">
        <v>33605</v>
      </c>
      <c r="D12825" s="12" t="s">
        <v>39433</v>
      </c>
      <c r="E12825" s="6" t="str">
        <f t="shared" si="658"/>
        <v>module=jincpens</v>
      </c>
      <c r="F12825" s="6" t="str">
        <f t="shared" si="659"/>
        <v>module=kincpens</v>
      </c>
    </row>
    <row r="12826" spans="1:6" ht="30" customHeight="1">
      <c r="A12826" s="3" t="s">
        <v>2</v>
      </c>
      <c r="B12826" s="3" t="s">
        <v>27802</v>
      </c>
      <c r="C12826" s="3" t="s">
        <v>33606</v>
      </c>
      <c r="D12826" s="12" t="s">
        <v>39434</v>
      </c>
      <c r="E12826" s="6" t="str">
        <f t="shared" si="658"/>
        <v>module=jincpens</v>
      </c>
      <c r="F12826" s="6" t="str">
        <f t="shared" si="659"/>
        <v>module=kincpens</v>
      </c>
    </row>
    <row r="12827" spans="1:6" ht="30" customHeight="1">
      <c r="A12827" s="3" t="s">
        <v>2</v>
      </c>
      <c r="B12827" s="3" t="s">
        <v>27803</v>
      </c>
      <c r="C12827" s="3" t="s">
        <v>33607</v>
      </c>
      <c r="D12827" s="12" t="s">
        <v>39435</v>
      </c>
      <c r="E12827" s="6" t="str">
        <f t="shared" si="658"/>
        <v>module=jincpens</v>
      </c>
      <c r="F12827" s="6" t="str">
        <f t="shared" si="659"/>
        <v>module=kincpens</v>
      </c>
    </row>
    <row r="12828" spans="1:6" ht="30" customHeight="1">
      <c r="A12828" s="3" t="s">
        <v>2</v>
      </c>
      <c r="B12828" s="3" t="s">
        <v>27804</v>
      </c>
      <c r="C12828" s="3" t="s">
        <v>33608</v>
      </c>
      <c r="D12828" s="12" t="s">
        <v>39436</v>
      </c>
      <c r="E12828" s="6" t="str">
        <f t="shared" si="658"/>
        <v>module=jincpens</v>
      </c>
      <c r="F12828" s="6" t="str">
        <f t="shared" si="659"/>
        <v>module=kincpens</v>
      </c>
    </row>
    <row r="12829" spans="1:6" ht="30" customHeight="1">
      <c r="A12829" s="3" t="s">
        <v>2</v>
      </c>
      <c r="B12829" s="3" t="s">
        <v>27805</v>
      </c>
      <c r="C12829" s="3" t="s">
        <v>33609</v>
      </c>
      <c r="D12829" s="12" t="s">
        <v>39437</v>
      </c>
      <c r="E12829" s="6" t="str">
        <f t="shared" si="658"/>
        <v>module=jincpens</v>
      </c>
      <c r="F12829" s="6" t="str">
        <f t="shared" si="659"/>
        <v>module=kincpens</v>
      </c>
    </row>
    <row r="12830" spans="1:6" ht="30" customHeight="1">
      <c r="A12830" s="3" t="s">
        <v>2</v>
      </c>
      <c r="B12830" s="3" t="s">
        <v>27806</v>
      </c>
      <c r="C12830" s="3" t="s">
        <v>33610</v>
      </c>
      <c r="D12830" s="12" t="s">
        <v>39438</v>
      </c>
      <c r="E12830" s="6" t="str">
        <f t="shared" si="658"/>
        <v>module=jincpens</v>
      </c>
      <c r="F12830" s="6" t="str">
        <f t="shared" si="659"/>
        <v>module=kincpens</v>
      </c>
    </row>
    <row r="12831" spans="1:6" ht="30" customHeight="1">
      <c r="A12831" s="3" t="s">
        <v>2</v>
      </c>
      <c r="B12831" s="3" t="s">
        <v>27807</v>
      </c>
      <c r="C12831" s="3" t="s">
        <v>33611</v>
      </c>
      <c r="D12831" s="12" t="s">
        <v>39439</v>
      </c>
      <c r="E12831" s="6" t="str">
        <f t="shared" si="658"/>
        <v>module=jincpens</v>
      </c>
      <c r="F12831" s="6" t="str">
        <f t="shared" si="659"/>
        <v>module=kincpens</v>
      </c>
    </row>
    <row r="12832" spans="1:6" ht="30" customHeight="1">
      <c r="A12832" s="3" t="s">
        <v>2</v>
      </c>
      <c r="B12832" s="3" t="s">
        <v>27808</v>
      </c>
      <c r="C12832" s="3" t="s">
        <v>33612</v>
      </c>
      <c r="D12832" s="12" t="s">
        <v>39440</v>
      </c>
      <c r="E12832" s="6" t="str">
        <f t="shared" si="658"/>
        <v>module=jincpens</v>
      </c>
      <c r="F12832" s="6" t="str">
        <f t="shared" si="659"/>
        <v>module=kincpens</v>
      </c>
    </row>
    <row r="12833" spans="1:6" ht="30" customHeight="1">
      <c r="A12833" s="3" t="s">
        <v>2</v>
      </c>
      <c r="B12833" s="3" t="s">
        <v>27809</v>
      </c>
      <c r="C12833" s="3" t="s">
        <v>33613</v>
      </c>
      <c r="D12833" s="12" t="s">
        <v>39441</v>
      </c>
      <c r="E12833" s="6" t="str">
        <f t="shared" si="658"/>
        <v>module=jincpens</v>
      </c>
      <c r="F12833" s="6" t="str">
        <f t="shared" si="659"/>
        <v>module=kincpens</v>
      </c>
    </row>
    <row r="12834" spans="1:6" ht="30" customHeight="1">
      <c r="A12834" s="3" t="s">
        <v>2</v>
      </c>
      <c r="B12834" s="3" t="s">
        <v>27810</v>
      </c>
      <c r="C12834" s="3" t="s">
        <v>33614</v>
      </c>
      <c r="D12834" s="12" t="s">
        <v>39442</v>
      </c>
      <c r="E12834" s="6" t="str">
        <f t="shared" si="658"/>
        <v>module=jincpens</v>
      </c>
      <c r="F12834" s="6" t="str">
        <f t="shared" si="659"/>
        <v>module=kincpens</v>
      </c>
    </row>
    <row r="12835" spans="1:6" ht="30" customHeight="1">
      <c r="A12835" s="3" t="s">
        <v>2</v>
      </c>
      <c r="B12835" s="3" t="s">
        <v>27811</v>
      </c>
      <c r="C12835" s="3" t="s">
        <v>33615</v>
      </c>
      <c r="D12835" s="12" t="s">
        <v>39443</v>
      </c>
      <c r="E12835" s="6" t="str">
        <f t="shared" si="658"/>
        <v>module=jincpens</v>
      </c>
      <c r="F12835" s="6" t="str">
        <f t="shared" si="659"/>
        <v>module=kincpens</v>
      </c>
    </row>
    <row r="12836" spans="1:6" ht="30" customHeight="1">
      <c r="A12836" s="3" t="s">
        <v>2</v>
      </c>
      <c r="B12836" s="3" t="s">
        <v>27812</v>
      </c>
      <c r="C12836" s="3" t="s">
        <v>33616</v>
      </c>
      <c r="D12836" s="12" t="s">
        <v>39444</v>
      </c>
      <c r="E12836" s="6" t="str">
        <f t="shared" si="658"/>
        <v>module=jincpens</v>
      </c>
      <c r="F12836" s="6" t="str">
        <f t="shared" si="659"/>
        <v>module=kincpens</v>
      </c>
    </row>
    <row r="12837" spans="1:6" ht="30" customHeight="1">
      <c r="A12837" s="3" t="s">
        <v>2</v>
      </c>
      <c r="B12837" s="3" t="s">
        <v>27813</v>
      </c>
      <c r="C12837" s="3" t="s">
        <v>33617</v>
      </c>
      <c r="D12837" s="12" t="s">
        <v>39445</v>
      </c>
      <c r="E12837" s="6" t="str">
        <f t="shared" si="658"/>
        <v>module=jincpens</v>
      </c>
      <c r="F12837" s="6" t="str">
        <f t="shared" si="659"/>
        <v>module=kincpens</v>
      </c>
    </row>
    <row r="12838" spans="1:6" ht="30" customHeight="1">
      <c r="A12838" s="3" t="s">
        <v>2</v>
      </c>
      <c r="B12838" s="3" t="s">
        <v>27814</v>
      </c>
      <c r="C12838" s="3" t="s">
        <v>33618</v>
      </c>
      <c r="D12838" s="12" t="s">
        <v>39446</v>
      </c>
      <c r="E12838" s="6" t="str">
        <f t="shared" si="658"/>
        <v>module=jincpens</v>
      </c>
      <c r="F12838" s="6" t="str">
        <f t="shared" si="659"/>
        <v>module=kincpens</v>
      </c>
    </row>
    <row r="12839" spans="1:6" ht="30" customHeight="1">
      <c r="A12839" s="3" t="s">
        <v>2</v>
      </c>
      <c r="B12839" s="3" t="s">
        <v>27815</v>
      </c>
      <c r="C12839" s="3" t="s">
        <v>33619</v>
      </c>
      <c r="D12839" s="12" t="s">
        <v>39447</v>
      </c>
      <c r="E12839" s="6" t="str">
        <f t="shared" si="658"/>
        <v>module=jincpens</v>
      </c>
      <c r="F12839" s="6" t="str">
        <f t="shared" si="659"/>
        <v>module=kincpens</v>
      </c>
    </row>
    <row r="12840" spans="1:6" ht="30" customHeight="1">
      <c r="A12840" s="3" t="s">
        <v>2</v>
      </c>
      <c r="B12840" s="3" t="s">
        <v>27816</v>
      </c>
      <c r="C12840" s="3" t="s">
        <v>33620</v>
      </c>
      <c r="D12840" s="12" t="s">
        <v>39448</v>
      </c>
      <c r="E12840" s="6" t="str">
        <f t="shared" si="658"/>
        <v>module=jincpens</v>
      </c>
      <c r="F12840" s="6" t="str">
        <f t="shared" si="659"/>
        <v>module=kincpens</v>
      </c>
    </row>
    <row r="12841" spans="1:6" ht="30" customHeight="1">
      <c r="A12841" s="3" t="s">
        <v>2</v>
      </c>
      <c r="B12841" s="3" t="s">
        <v>27817</v>
      </c>
      <c r="C12841" s="3" t="s">
        <v>33621</v>
      </c>
      <c r="D12841" s="12" t="s">
        <v>39449</v>
      </c>
      <c r="E12841" s="6" t="str">
        <f t="shared" si="658"/>
        <v>module=jincpens</v>
      </c>
      <c r="F12841" s="6" t="str">
        <f t="shared" si="659"/>
        <v>module=kincpens</v>
      </c>
    </row>
    <row r="12842" spans="1:6" ht="30" customHeight="1">
      <c r="A12842" s="3" t="s">
        <v>2</v>
      </c>
      <c r="B12842" s="3" t="s">
        <v>27818</v>
      </c>
      <c r="C12842" s="3" t="s">
        <v>33622</v>
      </c>
      <c r="D12842" s="12" t="s">
        <v>39450</v>
      </c>
      <c r="E12842" s="6" t="str">
        <f t="shared" si="658"/>
        <v>module=jincpens</v>
      </c>
      <c r="F12842" s="6" t="str">
        <f t="shared" si="659"/>
        <v>module=kincpens</v>
      </c>
    </row>
    <row r="12843" spans="1:6" ht="30" customHeight="1">
      <c r="A12843" s="3" t="s">
        <v>2</v>
      </c>
      <c r="B12843" s="3" t="s">
        <v>27819</v>
      </c>
      <c r="C12843" s="3" t="s">
        <v>33623</v>
      </c>
      <c r="D12843" s="12" t="s">
        <v>39451</v>
      </c>
      <c r="E12843" s="6" t="str">
        <f t="shared" si="658"/>
        <v>module=jincpens</v>
      </c>
      <c r="F12843" s="6" t="str">
        <f t="shared" si="659"/>
        <v>module=kincpens</v>
      </c>
    </row>
    <row r="12844" spans="1:6" ht="30" customHeight="1">
      <c r="A12844" s="3" t="s">
        <v>2</v>
      </c>
      <c r="B12844" s="3" t="s">
        <v>27820</v>
      </c>
      <c r="C12844" s="3" t="s">
        <v>33624</v>
      </c>
      <c r="D12844" s="12" t="s">
        <v>39452</v>
      </c>
      <c r="E12844" s="6" t="str">
        <f t="shared" si="658"/>
        <v>module=jincpens</v>
      </c>
      <c r="F12844" s="6" t="str">
        <f t="shared" si="659"/>
        <v>module=kincpens</v>
      </c>
    </row>
    <row r="12845" spans="1:6" ht="30" customHeight="1">
      <c r="A12845" s="3" t="s">
        <v>2</v>
      </c>
      <c r="B12845" s="3" t="s">
        <v>27821</v>
      </c>
      <c r="C12845" s="3" t="s">
        <v>33625</v>
      </c>
      <c r="D12845" s="12" t="s">
        <v>39453</v>
      </c>
      <c r="E12845" s="6" t="str">
        <f t="shared" si="658"/>
        <v>module=jincpens</v>
      </c>
      <c r="F12845" s="6" t="str">
        <f t="shared" si="659"/>
        <v>module=kincpens</v>
      </c>
    </row>
    <row r="12846" spans="1:6" ht="30" customHeight="1">
      <c r="A12846" s="3" t="s">
        <v>2</v>
      </c>
      <c r="B12846" s="3" t="s">
        <v>27822</v>
      </c>
      <c r="C12846" s="3" t="s">
        <v>33626</v>
      </c>
      <c r="D12846" s="12" t="s">
        <v>39454</v>
      </c>
      <c r="E12846" s="6" t="str">
        <f t="shared" si="658"/>
        <v>module=jincpens</v>
      </c>
      <c r="F12846" s="6" t="str">
        <f t="shared" si="659"/>
        <v>module=kincpens</v>
      </c>
    </row>
    <row r="12847" spans="1:6" ht="30" customHeight="1">
      <c r="A12847" s="3" t="s">
        <v>2</v>
      </c>
      <c r="B12847" s="3" t="s">
        <v>27823</v>
      </c>
      <c r="C12847" s="3" t="s">
        <v>33627</v>
      </c>
      <c r="D12847" s="12" t="s">
        <v>39455</v>
      </c>
      <c r="E12847" s="6" t="str">
        <f t="shared" si="658"/>
        <v>module=jincpens</v>
      </c>
      <c r="F12847" s="6" t="str">
        <f t="shared" si="659"/>
        <v>module=kincpens</v>
      </c>
    </row>
    <row r="12848" spans="1:6" ht="30" customHeight="1">
      <c r="A12848" s="3" t="s">
        <v>2</v>
      </c>
      <c r="B12848" s="3" t="s">
        <v>27824</v>
      </c>
      <c r="C12848" s="3" t="s">
        <v>33628</v>
      </c>
      <c r="D12848" s="12" t="s">
        <v>39456</v>
      </c>
      <c r="E12848" s="6" t="str">
        <f t="shared" si="658"/>
        <v>module=jincpens</v>
      </c>
      <c r="F12848" s="6" t="str">
        <f t="shared" si="659"/>
        <v>module=kincpens</v>
      </c>
    </row>
    <row r="12849" spans="1:6" ht="30" customHeight="1">
      <c r="A12849" s="3" t="s">
        <v>2</v>
      </c>
      <c r="B12849" s="3" t="s">
        <v>27825</v>
      </c>
      <c r="C12849" s="3" t="s">
        <v>33629</v>
      </c>
      <c r="D12849" s="12" t="s">
        <v>39457</v>
      </c>
      <c r="E12849" s="6" t="str">
        <f t="shared" si="658"/>
        <v>module=jincpens</v>
      </c>
      <c r="F12849" s="6" t="str">
        <f t="shared" si="659"/>
        <v>module=kincpens</v>
      </c>
    </row>
    <row r="12850" spans="1:6" ht="30" customHeight="1">
      <c r="A12850" s="3" t="s">
        <v>2</v>
      </c>
      <c r="B12850" s="3" t="s">
        <v>27826</v>
      </c>
      <c r="C12850" s="3" t="s">
        <v>33630</v>
      </c>
      <c r="D12850" s="12" t="s">
        <v>39458</v>
      </c>
      <c r="E12850" s="6" t="str">
        <f t="shared" si="658"/>
        <v>module=jincpens</v>
      </c>
      <c r="F12850" s="6" t="str">
        <f t="shared" si="659"/>
        <v>module=kincpens</v>
      </c>
    </row>
    <row r="12851" spans="1:6" ht="30" customHeight="1">
      <c r="A12851" s="3" t="s">
        <v>2</v>
      </c>
      <c r="B12851" s="3" t="s">
        <v>27827</v>
      </c>
      <c r="C12851" s="3" t="s">
        <v>33631</v>
      </c>
      <c r="D12851" s="12" t="s">
        <v>39459</v>
      </c>
      <c r="E12851" s="6" t="str">
        <f t="shared" si="658"/>
        <v>module=jincpens</v>
      </c>
      <c r="F12851" s="6" t="str">
        <f t="shared" si="659"/>
        <v>module=kincpens</v>
      </c>
    </row>
    <row r="12852" spans="1:6" ht="30" customHeight="1">
      <c r="A12852" s="3" t="s">
        <v>2</v>
      </c>
      <c r="B12852" s="3" t="s">
        <v>27828</v>
      </c>
      <c r="C12852" s="3" t="s">
        <v>33632</v>
      </c>
      <c r="D12852" s="12" t="s">
        <v>39460</v>
      </c>
      <c r="E12852" s="6" t="str">
        <f t="shared" si="658"/>
        <v>module=jincpens</v>
      </c>
      <c r="F12852" s="6" t="str">
        <f t="shared" si="659"/>
        <v>module=kincpens</v>
      </c>
    </row>
    <row r="12853" spans="1:6" ht="30" customHeight="1">
      <c r="A12853" s="3" t="s">
        <v>2</v>
      </c>
      <c r="B12853" s="3" t="s">
        <v>27829</v>
      </c>
      <c r="C12853" s="3" t="s">
        <v>33633</v>
      </c>
      <c r="D12853" s="12" t="s">
        <v>39461</v>
      </c>
      <c r="E12853" s="6" t="str">
        <f t="shared" si="658"/>
        <v>module=jincpens</v>
      </c>
      <c r="F12853" s="6" t="str">
        <f t="shared" si="659"/>
        <v>module=kincpens</v>
      </c>
    </row>
    <row r="12854" spans="1:6" ht="30" customHeight="1">
      <c r="A12854" s="3" t="s">
        <v>2</v>
      </c>
      <c r="B12854" s="3" t="s">
        <v>27830</v>
      </c>
      <c r="C12854" s="3" t="s">
        <v>33634</v>
      </c>
      <c r="D12854" s="12" t="s">
        <v>39462</v>
      </c>
      <c r="E12854" s="6" t="str">
        <f t="shared" si="658"/>
        <v>module=jincpens</v>
      </c>
      <c r="F12854" s="6" t="str">
        <f t="shared" si="659"/>
        <v>module=kincpens</v>
      </c>
    </row>
    <row r="12855" spans="1:6" ht="30" customHeight="1">
      <c r="A12855" s="3" t="s">
        <v>2</v>
      </c>
      <c r="B12855" s="3" t="s">
        <v>27831</v>
      </c>
      <c r="C12855" s="3" t="s">
        <v>33635</v>
      </c>
      <c r="D12855" s="12" t="s">
        <v>39463</v>
      </c>
      <c r="E12855" s="6" t="str">
        <f t="shared" si="658"/>
        <v>module=jincpens</v>
      </c>
      <c r="F12855" s="6" t="str">
        <f t="shared" si="659"/>
        <v>module=kincpens</v>
      </c>
    </row>
    <row r="12856" spans="1:6" ht="30" customHeight="1">
      <c r="A12856" s="3" t="s">
        <v>2</v>
      </c>
      <c r="B12856" s="3" t="s">
        <v>27832</v>
      </c>
      <c r="C12856" s="3" t="s">
        <v>33636</v>
      </c>
      <c r="D12856" s="12" t="s">
        <v>39464</v>
      </c>
      <c r="E12856" s="6" t="str">
        <f t="shared" si="658"/>
        <v>module=jincpens</v>
      </c>
      <c r="F12856" s="6" t="str">
        <f t="shared" si="659"/>
        <v>module=kincpens</v>
      </c>
    </row>
    <row r="12857" spans="1:6" ht="30" customHeight="1">
      <c r="A12857" s="3" t="s">
        <v>2</v>
      </c>
      <c r="B12857" s="3" t="s">
        <v>27833</v>
      </c>
      <c r="C12857" s="3" t="s">
        <v>33637</v>
      </c>
      <c r="D12857" s="12" t="s">
        <v>39465</v>
      </c>
      <c r="E12857" s="6" t="str">
        <f t="shared" si="658"/>
        <v>module=jincpens</v>
      </c>
      <c r="F12857" s="6" t="str">
        <f t="shared" si="659"/>
        <v>module=kincpens</v>
      </c>
    </row>
    <row r="12858" spans="1:6" ht="30" customHeight="1">
      <c r="A12858" s="3" t="s">
        <v>2</v>
      </c>
      <c r="B12858" s="3" t="s">
        <v>27834</v>
      </c>
      <c r="C12858" s="3" t="s">
        <v>33638</v>
      </c>
      <c r="D12858" s="12" t="s">
        <v>39466</v>
      </c>
      <c r="E12858" s="6" t="str">
        <f t="shared" ref="E12858:E12921" si="660">HYPERLINK("http://www.ssc.wisc.edu/wlsresearch/documentation/waves/?wave=capigrad&amp;module=jincpens","module=jincpens")</f>
        <v>module=jincpens</v>
      </c>
      <c r="F12858" s="6" t="str">
        <f t="shared" ref="F12858:F12921" si="661">HYPERLINK("http://www.ssc.wisc.edu/wlsresearch/documentation/waves/?wave=capisib&amp;module=kincpens","module=kincpens")</f>
        <v>module=kincpens</v>
      </c>
    </row>
    <row r="12859" spans="1:6" ht="30" customHeight="1">
      <c r="A12859" s="3" t="s">
        <v>2</v>
      </c>
      <c r="B12859" s="3" t="s">
        <v>27835</v>
      </c>
      <c r="C12859" s="3" t="s">
        <v>33639</v>
      </c>
      <c r="D12859" s="12" t="s">
        <v>39467</v>
      </c>
      <c r="E12859" s="6" t="str">
        <f t="shared" si="660"/>
        <v>module=jincpens</v>
      </c>
      <c r="F12859" s="6" t="str">
        <f t="shared" si="661"/>
        <v>module=kincpens</v>
      </c>
    </row>
    <row r="12860" spans="1:6" ht="30" customHeight="1">
      <c r="A12860" s="3" t="s">
        <v>2</v>
      </c>
      <c r="B12860" s="3" t="s">
        <v>27836</v>
      </c>
      <c r="C12860" s="3" t="s">
        <v>33640</v>
      </c>
      <c r="D12860" s="12" t="s">
        <v>39468</v>
      </c>
      <c r="E12860" s="6" t="str">
        <f t="shared" si="660"/>
        <v>module=jincpens</v>
      </c>
      <c r="F12860" s="6" t="str">
        <f t="shared" si="661"/>
        <v>module=kincpens</v>
      </c>
    </row>
    <row r="12861" spans="1:6" ht="30" customHeight="1">
      <c r="A12861" s="3" t="s">
        <v>2</v>
      </c>
      <c r="B12861" s="3" t="s">
        <v>27837</v>
      </c>
      <c r="C12861" s="3" t="s">
        <v>33641</v>
      </c>
      <c r="D12861" s="12" t="s">
        <v>39469</v>
      </c>
      <c r="E12861" s="6" t="str">
        <f t="shared" si="660"/>
        <v>module=jincpens</v>
      </c>
      <c r="F12861" s="6" t="str">
        <f t="shared" si="661"/>
        <v>module=kincpens</v>
      </c>
    </row>
    <row r="12862" spans="1:6" ht="30" customHeight="1">
      <c r="A12862" s="3" t="s">
        <v>2</v>
      </c>
      <c r="B12862" s="3" t="s">
        <v>27838</v>
      </c>
      <c r="C12862" s="3" t="s">
        <v>33642</v>
      </c>
      <c r="D12862" s="12" t="s">
        <v>39470</v>
      </c>
      <c r="E12862" s="6" t="str">
        <f t="shared" si="660"/>
        <v>module=jincpens</v>
      </c>
      <c r="F12862" s="6" t="str">
        <f t="shared" si="661"/>
        <v>module=kincpens</v>
      </c>
    </row>
    <row r="12863" spans="1:6" ht="30" customHeight="1">
      <c r="A12863" s="3" t="s">
        <v>2</v>
      </c>
      <c r="B12863" s="3" t="s">
        <v>27839</v>
      </c>
      <c r="C12863" s="3" t="s">
        <v>33643</v>
      </c>
      <c r="D12863" s="12" t="s">
        <v>39471</v>
      </c>
      <c r="E12863" s="6" t="str">
        <f t="shared" si="660"/>
        <v>module=jincpens</v>
      </c>
      <c r="F12863" s="6" t="str">
        <f t="shared" si="661"/>
        <v>module=kincpens</v>
      </c>
    </row>
    <row r="12864" spans="1:6" ht="30" customHeight="1">
      <c r="A12864" s="3" t="s">
        <v>2</v>
      </c>
      <c r="B12864" s="3" t="s">
        <v>27840</v>
      </c>
      <c r="C12864" s="3" t="s">
        <v>33644</v>
      </c>
      <c r="D12864" s="12" t="s">
        <v>39472</v>
      </c>
      <c r="E12864" s="6" t="str">
        <f t="shared" si="660"/>
        <v>module=jincpens</v>
      </c>
      <c r="F12864" s="6" t="str">
        <f t="shared" si="661"/>
        <v>module=kincpens</v>
      </c>
    </row>
    <row r="12865" spans="1:6" ht="30" customHeight="1">
      <c r="A12865" s="3" t="s">
        <v>2</v>
      </c>
      <c r="B12865" s="3" t="s">
        <v>27841</v>
      </c>
      <c r="C12865" s="3" t="s">
        <v>33645</v>
      </c>
      <c r="D12865" s="12" t="s">
        <v>39473</v>
      </c>
      <c r="E12865" s="6" t="str">
        <f t="shared" si="660"/>
        <v>module=jincpens</v>
      </c>
      <c r="F12865" s="6" t="str">
        <f t="shared" si="661"/>
        <v>module=kincpens</v>
      </c>
    </row>
    <row r="12866" spans="1:6" ht="30" customHeight="1">
      <c r="A12866" s="3" t="s">
        <v>2</v>
      </c>
      <c r="B12866" s="3" t="s">
        <v>27842</v>
      </c>
      <c r="C12866" s="3" t="s">
        <v>33646</v>
      </c>
      <c r="D12866" s="12" t="s">
        <v>39474</v>
      </c>
      <c r="E12866" s="6" t="str">
        <f t="shared" si="660"/>
        <v>module=jincpens</v>
      </c>
      <c r="F12866" s="6" t="str">
        <f t="shared" si="661"/>
        <v>module=kincpens</v>
      </c>
    </row>
    <row r="12867" spans="1:6" ht="30" customHeight="1">
      <c r="A12867" s="3" t="s">
        <v>2</v>
      </c>
      <c r="B12867" s="3" t="s">
        <v>27843</v>
      </c>
      <c r="C12867" s="3" t="s">
        <v>33647</v>
      </c>
      <c r="D12867" s="12" t="s">
        <v>39475</v>
      </c>
      <c r="E12867" s="6" t="str">
        <f t="shared" si="660"/>
        <v>module=jincpens</v>
      </c>
      <c r="F12867" s="6" t="str">
        <f t="shared" si="661"/>
        <v>module=kincpens</v>
      </c>
    </row>
    <row r="12868" spans="1:6" ht="30" customHeight="1">
      <c r="A12868" s="3" t="s">
        <v>2</v>
      </c>
      <c r="B12868" s="3" t="s">
        <v>27844</v>
      </c>
      <c r="C12868" s="3" t="s">
        <v>33648</v>
      </c>
      <c r="D12868" s="12" t="s">
        <v>39476</v>
      </c>
      <c r="E12868" s="6" t="str">
        <f t="shared" si="660"/>
        <v>module=jincpens</v>
      </c>
      <c r="F12868" s="6" t="str">
        <f t="shared" si="661"/>
        <v>module=kincpens</v>
      </c>
    </row>
    <row r="12869" spans="1:6" ht="30" customHeight="1">
      <c r="A12869" s="3" t="s">
        <v>2</v>
      </c>
      <c r="B12869" s="3" t="s">
        <v>27845</v>
      </c>
      <c r="C12869" s="3" t="s">
        <v>33649</v>
      </c>
      <c r="D12869" s="12" t="s">
        <v>39477</v>
      </c>
      <c r="E12869" s="6" t="str">
        <f t="shared" si="660"/>
        <v>module=jincpens</v>
      </c>
      <c r="F12869" s="6" t="str">
        <f t="shared" si="661"/>
        <v>module=kincpens</v>
      </c>
    </row>
    <row r="12870" spans="1:6" ht="30" customHeight="1">
      <c r="A12870" s="3" t="s">
        <v>2</v>
      </c>
      <c r="B12870" s="3" t="s">
        <v>27846</v>
      </c>
      <c r="C12870" s="3" t="s">
        <v>33650</v>
      </c>
      <c r="D12870" s="12" t="s">
        <v>39478</v>
      </c>
      <c r="E12870" s="6" t="str">
        <f t="shared" si="660"/>
        <v>module=jincpens</v>
      </c>
      <c r="F12870" s="6" t="str">
        <f t="shared" si="661"/>
        <v>module=kincpens</v>
      </c>
    </row>
    <row r="12871" spans="1:6" ht="30" customHeight="1">
      <c r="A12871" s="3" t="s">
        <v>2</v>
      </c>
      <c r="B12871" s="3" t="s">
        <v>27847</v>
      </c>
      <c r="C12871" s="3" t="s">
        <v>33651</v>
      </c>
      <c r="D12871" s="12" t="s">
        <v>39479</v>
      </c>
      <c r="E12871" s="6" t="str">
        <f t="shared" si="660"/>
        <v>module=jincpens</v>
      </c>
      <c r="F12871" s="6" t="str">
        <f t="shared" si="661"/>
        <v>module=kincpens</v>
      </c>
    </row>
    <row r="12872" spans="1:6" ht="30" customHeight="1">
      <c r="A12872" s="3" t="s">
        <v>2</v>
      </c>
      <c r="B12872" s="3" t="s">
        <v>27848</v>
      </c>
      <c r="C12872" s="3" t="s">
        <v>33652</v>
      </c>
      <c r="D12872" s="12" t="s">
        <v>39480</v>
      </c>
      <c r="E12872" s="6" t="str">
        <f t="shared" si="660"/>
        <v>module=jincpens</v>
      </c>
      <c r="F12872" s="6" t="str">
        <f t="shared" si="661"/>
        <v>module=kincpens</v>
      </c>
    </row>
    <row r="12873" spans="1:6" ht="30" customHeight="1">
      <c r="A12873" s="3" t="s">
        <v>2</v>
      </c>
      <c r="B12873" s="3" t="s">
        <v>27849</v>
      </c>
      <c r="C12873" s="3" t="s">
        <v>33653</v>
      </c>
      <c r="D12873" s="12" t="s">
        <v>39481</v>
      </c>
      <c r="E12873" s="6" t="str">
        <f t="shared" si="660"/>
        <v>module=jincpens</v>
      </c>
      <c r="F12873" s="6" t="str">
        <f t="shared" si="661"/>
        <v>module=kincpens</v>
      </c>
    </row>
    <row r="12874" spans="1:6" ht="30" customHeight="1">
      <c r="A12874" s="3" t="s">
        <v>2</v>
      </c>
      <c r="B12874" s="3" t="s">
        <v>27850</v>
      </c>
      <c r="C12874" s="3" t="s">
        <v>33654</v>
      </c>
      <c r="D12874" s="12" t="s">
        <v>39482</v>
      </c>
      <c r="E12874" s="6" t="str">
        <f t="shared" si="660"/>
        <v>module=jincpens</v>
      </c>
      <c r="F12874" s="6" t="str">
        <f t="shared" si="661"/>
        <v>module=kincpens</v>
      </c>
    </row>
    <row r="12875" spans="1:6" ht="30" customHeight="1">
      <c r="A12875" s="3" t="s">
        <v>2</v>
      </c>
      <c r="B12875" s="3" t="s">
        <v>27851</v>
      </c>
      <c r="C12875" s="3" t="s">
        <v>33655</v>
      </c>
      <c r="D12875" s="12" t="s">
        <v>39483</v>
      </c>
      <c r="E12875" s="6" t="str">
        <f t="shared" si="660"/>
        <v>module=jincpens</v>
      </c>
      <c r="F12875" s="6" t="str">
        <f t="shared" si="661"/>
        <v>module=kincpens</v>
      </c>
    </row>
    <row r="12876" spans="1:6" ht="30" customHeight="1">
      <c r="A12876" s="3" t="s">
        <v>2</v>
      </c>
      <c r="B12876" s="3" t="s">
        <v>27852</v>
      </c>
      <c r="C12876" s="3" t="s">
        <v>33656</v>
      </c>
      <c r="D12876" s="12" t="s">
        <v>39484</v>
      </c>
      <c r="E12876" s="6" t="str">
        <f t="shared" si="660"/>
        <v>module=jincpens</v>
      </c>
      <c r="F12876" s="6" t="str">
        <f t="shared" si="661"/>
        <v>module=kincpens</v>
      </c>
    </row>
    <row r="12877" spans="1:6" ht="30" customHeight="1">
      <c r="A12877" s="3" t="s">
        <v>2</v>
      </c>
      <c r="B12877" s="3" t="s">
        <v>27853</v>
      </c>
      <c r="C12877" s="3" t="s">
        <v>33657</v>
      </c>
      <c r="D12877" s="12" t="s">
        <v>39485</v>
      </c>
      <c r="E12877" s="6" t="str">
        <f t="shared" si="660"/>
        <v>module=jincpens</v>
      </c>
      <c r="F12877" s="6" t="str">
        <f t="shared" si="661"/>
        <v>module=kincpens</v>
      </c>
    </row>
    <row r="12878" spans="1:6" ht="30" customHeight="1">
      <c r="A12878" s="3" t="s">
        <v>2</v>
      </c>
      <c r="B12878" s="3" t="s">
        <v>27854</v>
      </c>
      <c r="C12878" s="3" t="s">
        <v>33658</v>
      </c>
      <c r="D12878" s="12" t="s">
        <v>39486</v>
      </c>
      <c r="E12878" s="6" t="str">
        <f t="shared" si="660"/>
        <v>module=jincpens</v>
      </c>
      <c r="F12878" s="6" t="str">
        <f t="shared" si="661"/>
        <v>module=kincpens</v>
      </c>
    </row>
    <row r="12879" spans="1:6" ht="30" customHeight="1">
      <c r="A12879" s="3" t="s">
        <v>2</v>
      </c>
      <c r="B12879" s="3" t="s">
        <v>27855</v>
      </c>
      <c r="C12879" s="3" t="s">
        <v>33659</v>
      </c>
      <c r="D12879" s="12" t="s">
        <v>39487</v>
      </c>
      <c r="E12879" s="6" t="str">
        <f t="shared" si="660"/>
        <v>module=jincpens</v>
      </c>
      <c r="F12879" s="6" t="str">
        <f t="shared" si="661"/>
        <v>module=kincpens</v>
      </c>
    </row>
    <row r="12880" spans="1:6" ht="30" customHeight="1">
      <c r="A12880" s="3" t="s">
        <v>2</v>
      </c>
      <c r="B12880" s="3" t="s">
        <v>27856</v>
      </c>
      <c r="C12880" s="3" t="s">
        <v>33660</v>
      </c>
      <c r="D12880" s="12" t="s">
        <v>39488</v>
      </c>
      <c r="E12880" s="6" t="str">
        <f t="shared" si="660"/>
        <v>module=jincpens</v>
      </c>
      <c r="F12880" s="6" t="str">
        <f t="shared" si="661"/>
        <v>module=kincpens</v>
      </c>
    </row>
    <row r="12881" spans="1:6" ht="30" customHeight="1">
      <c r="A12881" s="3" t="s">
        <v>2</v>
      </c>
      <c r="B12881" s="3" t="s">
        <v>27857</v>
      </c>
      <c r="C12881" s="3" t="s">
        <v>33661</v>
      </c>
      <c r="D12881" s="12" t="s">
        <v>39489</v>
      </c>
      <c r="E12881" s="6" t="str">
        <f t="shared" si="660"/>
        <v>module=jincpens</v>
      </c>
      <c r="F12881" s="6" t="str">
        <f t="shared" si="661"/>
        <v>module=kincpens</v>
      </c>
    </row>
    <row r="12882" spans="1:6" ht="30" customHeight="1">
      <c r="A12882" s="3" t="s">
        <v>2</v>
      </c>
      <c r="B12882" s="3" t="s">
        <v>27858</v>
      </c>
      <c r="C12882" s="3" t="s">
        <v>33662</v>
      </c>
      <c r="D12882" s="12" t="s">
        <v>39490</v>
      </c>
      <c r="E12882" s="6" t="str">
        <f t="shared" si="660"/>
        <v>module=jincpens</v>
      </c>
      <c r="F12882" s="6" t="str">
        <f t="shared" si="661"/>
        <v>module=kincpens</v>
      </c>
    </row>
    <row r="12883" spans="1:6" ht="30" customHeight="1">
      <c r="A12883" s="3" t="s">
        <v>2</v>
      </c>
      <c r="B12883" s="3" t="s">
        <v>27859</v>
      </c>
      <c r="C12883" s="3" t="s">
        <v>33663</v>
      </c>
      <c r="D12883" s="12" t="s">
        <v>39491</v>
      </c>
      <c r="E12883" s="6" t="str">
        <f t="shared" si="660"/>
        <v>module=jincpens</v>
      </c>
      <c r="F12883" s="6" t="str">
        <f t="shared" si="661"/>
        <v>module=kincpens</v>
      </c>
    </row>
    <row r="12884" spans="1:6" ht="30" customHeight="1">
      <c r="A12884" s="3" t="s">
        <v>2</v>
      </c>
      <c r="B12884" s="3" t="s">
        <v>27860</v>
      </c>
      <c r="C12884" s="3" t="s">
        <v>33664</v>
      </c>
      <c r="D12884" s="12" t="s">
        <v>39492</v>
      </c>
      <c r="E12884" s="6" t="str">
        <f t="shared" si="660"/>
        <v>module=jincpens</v>
      </c>
      <c r="F12884" s="6" t="str">
        <f t="shared" si="661"/>
        <v>module=kincpens</v>
      </c>
    </row>
    <row r="12885" spans="1:6" ht="30" customHeight="1">
      <c r="A12885" s="3" t="s">
        <v>2</v>
      </c>
      <c r="B12885" s="3" t="s">
        <v>27861</v>
      </c>
      <c r="C12885" s="3" t="s">
        <v>33665</v>
      </c>
      <c r="D12885" s="12" t="s">
        <v>39493</v>
      </c>
      <c r="E12885" s="6" t="str">
        <f t="shared" si="660"/>
        <v>module=jincpens</v>
      </c>
      <c r="F12885" s="6" t="str">
        <f t="shared" si="661"/>
        <v>module=kincpens</v>
      </c>
    </row>
    <row r="12886" spans="1:6" ht="30" customHeight="1">
      <c r="A12886" s="3" t="s">
        <v>2</v>
      </c>
      <c r="B12886" s="3" t="s">
        <v>27862</v>
      </c>
      <c r="C12886" s="3" t="s">
        <v>33666</v>
      </c>
      <c r="D12886" s="12" t="s">
        <v>39494</v>
      </c>
      <c r="E12886" s="6" t="str">
        <f t="shared" si="660"/>
        <v>module=jincpens</v>
      </c>
      <c r="F12886" s="6" t="str">
        <f t="shared" si="661"/>
        <v>module=kincpens</v>
      </c>
    </row>
    <row r="12887" spans="1:6" ht="30" customHeight="1">
      <c r="A12887" s="3" t="s">
        <v>2</v>
      </c>
      <c r="B12887" s="3" t="s">
        <v>27863</v>
      </c>
      <c r="C12887" s="3" t="s">
        <v>33667</v>
      </c>
      <c r="D12887" s="12" t="s">
        <v>39495</v>
      </c>
      <c r="E12887" s="6" t="str">
        <f t="shared" si="660"/>
        <v>module=jincpens</v>
      </c>
      <c r="F12887" s="6" t="str">
        <f t="shared" si="661"/>
        <v>module=kincpens</v>
      </c>
    </row>
    <row r="12888" spans="1:6" ht="30" customHeight="1">
      <c r="A12888" s="3" t="s">
        <v>2</v>
      </c>
      <c r="B12888" s="3" t="s">
        <v>27864</v>
      </c>
      <c r="C12888" s="3" t="s">
        <v>33668</v>
      </c>
      <c r="D12888" s="12" t="s">
        <v>39496</v>
      </c>
      <c r="E12888" s="6" t="str">
        <f t="shared" si="660"/>
        <v>module=jincpens</v>
      </c>
      <c r="F12888" s="6" t="str">
        <f t="shared" si="661"/>
        <v>module=kincpens</v>
      </c>
    </row>
    <row r="12889" spans="1:6" ht="30" customHeight="1">
      <c r="A12889" s="3" t="s">
        <v>2</v>
      </c>
      <c r="B12889" s="3" t="s">
        <v>27865</v>
      </c>
      <c r="C12889" s="3" t="s">
        <v>33669</v>
      </c>
      <c r="D12889" s="12" t="s">
        <v>39497</v>
      </c>
      <c r="E12889" s="6" t="str">
        <f t="shared" si="660"/>
        <v>module=jincpens</v>
      </c>
      <c r="F12889" s="6" t="str">
        <f t="shared" si="661"/>
        <v>module=kincpens</v>
      </c>
    </row>
    <row r="12890" spans="1:6" ht="30" customHeight="1">
      <c r="A12890" s="3" t="s">
        <v>2</v>
      </c>
      <c r="B12890" s="3" t="s">
        <v>27866</v>
      </c>
      <c r="C12890" s="3" t="s">
        <v>33670</v>
      </c>
      <c r="D12890" s="12" t="s">
        <v>39498</v>
      </c>
      <c r="E12890" s="6" t="str">
        <f t="shared" si="660"/>
        <v>module=jincpens</v>
      </c>
      <c r="F12890" s="6" t="str">
        <f t="shared" si="661"/>
        <v>module=kincpens</v>
      </c>
    </row>
    <row r="12891" spans="1:6" ht="30" customHeight="1">
      <c r="A12891" s="3" t="s">
        <v>2</v>
      </c>
      <c r="B12891" s="3" t="s">
        <v>27867</v>
      </c>
      <c r="C12891" s="3" t="s">
        <v>33671</v>
      </c>
      <c r="D12891" s="12" t="s">
        <v>39499</v>
      </c>
      <c r="E12891" s="6" t="str">
        <f t="shared" si="660"/>
        <v>module=jincpens</v>
      </c>
      <c r="F12891" s="6" t="str">
        <f t="shared" si="661"/>
        <v>module=kincpens</v>
      </c>
    </row>
    <row r="12892" spans="1:6" ht="30" customHeight="1">
      <c r="A12892" s="3" t="s">
        <v>2</v>
      </c>
      <c r="B12892" s="3" t="s">
        <v>27868</v>
      </c>
      <c r="C12892" s="3" t="s">
        <v>33672</v>
      </c>
      <c r="D12892" s="12" t="s">
        <v>39500</v>
      </c>
      <c r="E12892" s="6" t="str">
        <f t="shared" si="660"/>
        <v>module=jincpens</v>
      </c>
      <c r="F12892" s="6" t="str">
        <f t="shared" si="661"/>
        <v>module=kincpens</v>
      </c>
    </row>
    <row r="12893" spans="1:6" ht="30" customHeight="1">
      <c r="A12893" s="3" t="s">
        <v>2</v>
      </c>
      <c r="B12893" s="3" t="s">
        <v>27869</v>
      </c>
      <c r="C12893" s="3" t="s">
        <v>33673</v>
      </c>
      <c r="D12893" s="12" t="s">
        <v>39501</v>
      </c>
      <c r="E12893" s="6" t="str">
        <f t="shared" si="660"/>
        <v>module=jincpens</v>
      </c>
      <c r="F12893" s="6" t="str">
        <f t="shared" si="661"/>
        <v>module=kincpens</v>
      </c>
    </row>
    <row r="12894" spans="1:6" ht="30" customHeight="1">
      <c r="A12894" s="3" t="s">
        <v>2</v>
      </c>
      <c r="B12894" s="3" t="s">
        <v>27870</v>
      </c>
      <c r="C12894" s="3" t="s">
        <v>33674</v>
      </c>
      <c r="D12894" s="12" t="s">
        <v>39502</v>
      </c>
      <c r="E12894" s="6" t="str">
        <f t="shared" si="660"/>
        <v>module=jincpens</v>
      </c>
      <c r="F12894" s="6" t="str">
        <f t="shared" si="661"/>
        <v>module=kincpens</v>
      </c>
    </row>
    <row r="12895" spans="1:6" ht="30" customHeight="1">
      <c r="A12895" s="3" t="s">
        <v>2</v>
      </c>
      <c r="B12895" s="3" t="s">
        <v>27871</v>
      </c>
      <c r="C12895" s="3" t="s">
        <v>33675</v>
      </c>
      <c r="D12895" s="12" t="s">
        <v>39503</v>
      </c>
      <c r="E12895" s="6" t="str">
        <f t="shared" si="660"/>
        <v>module=jincpens</v>
      </c>
      <c r="F12895" s="6" t="str">
        <f t="shared" si="661"/>
        <v>module=kincpens</v>
      </c>
    </row>
    <row r="12896" spans="1:6" ht="30" customHeight="1">
      <c r="A12896" s="3" t="s">
        <v>2</v>
      </c>
      <c r="B12896" s="3" t="s">
        <v>27872</v>
      </c>
      <c r="C12896" s="3" t="s">
        <v>33676</v>
      </c>
      <c r="D12896" s="12" t="s">
        <v>39504</v>
      </c>
      <c r="E12896" s="6" t="str">
        <f t="shared" si="660"/>
        <v>module=jincpens</v>
      </c>
      <c r="F12896" s="6" t="str">
        <f t="shared" si="661"/>
        <v>module=kincpens</v>
      </c>
    </row>
    <row r="12897" spans="1:6" ht="30" customHeight="1">
      <c r="A12897" s="3" t="s">
        <v>2</v>
      </c>
      <c r="B12897" s="3" t="s">
        <v>27873</v>
      </c>
      <c r="C12897" s="3" t="s">
        <v>33677</v>
      </c>
      <c r="D12897" s="12" t="s">
        <v>39505</v>
      </c>
      <c r="E12897" s="6" t="str">
        <f t="shared" si="660"/>
        <v>module=jincpens</v>
      </c>
      <c r="F12897" s="6" t="str">
        <f t="shared" si="661"/>
        <v>module=kincpens</v>
      </c>
    </row>
    <row r="12898" spans="1:6" ht="30" customHeight="1">
      <c r="A12898" s="3" t="s">
        <v>2</v>
      </c>
      <c r="B12898" s="3" t="s">
        <v>27874</v>
      </c>
      <c r="C12898" s="3" t="s">
        <v>33678</v>
      </c>
      <c r="D12898" s="12" t="s">
        <v>39506</v>
      </c>
      <c r="E12898" s="6" t="str">
        <f t="shared" si="660"/>
        <v>module=jincpens</v>
      </c>
      <c r="F12898" s="6" t="str">
        <f t="shared" si="661"/>
        <v>module=kincpens</v>
      </c>
    </row>
    <row r="12899" spans="1:6" ht="30" customHeight="1">
      <c r="A12899" s="3" t="s">
        <v>2</v>
      </c>
      <c r="B12899" s="3" t="s">
        <v>27875</v>
      </c>
      <c r="C12899" s="3" t="s">
        <v>33679</v>
      </c>
      <c r="D12899" s="12" t="s">
        <v>39507</v>
      </c>
      <c r="E12899" s="6" t="str">
        <f t="shared" si="660"/>
        <v>module=jincpens</v>
      </c>
      <c r="F12899" s="6" t="str">
        <f t="shared" si="661"/>
        <v>module=kincpens</v>
      </c>
    </row>
    <row r="12900" spans="1:6" ht="30" customHeight="1">
      <c r="A12900" s="3" t="s">
        <v>2</v>
      </c>
      <c r="B12900" s="3" t="s">
        <v>27876</v>
      </c>
      <c r="C12900" s="3" t="s">
        <v>33680</v>
      </c>
      <c r="D12900" s="12" t="s">
        <v>39508</v>
      </c>
      <c r="E12900" s="6" t="str">
        <f t="shared" si="660"/>
        <v>module=jincpens</v>
      </c>
      <c r="F12900" s="6" t="str">
        <f t="shared" si="661"/>
        <v>module=kincpens</v>
      </c>
    </row>
    <row r="12901" spans="1:6" ht="30" customHeight="1">
      <c r="A12901" s="3" t="s">
        <v>2</v>
      </c>
      <c r="B12901" s="3" t="s">
        <v>27877</v>
      </c>
      <c r="C12901" s="3" t="s">
        <v>33681</v>
      </c>
      <c r="D12901" s="12" t="s">
        <v>39509</v>
      </c>
      <c r="E12901" s="6" t="str">
        <f t="shared" si="660"/>
        <v>module=jincpens</v>
      </c>
      <c r="F12901" s="6" t="str">
        <f t="shared" si="661"/>
        <v>module=kincpens</v>
      </c>
    </row>
    <row r="12902" spans="1:6" ht="30" customHeight="1">
      <c r="A12902" s="3" t="s">
        <v>2</v>
      </c>
      <c r="B12902" s="3" t="s">
        <v>27878</v>
      </c>
      <c r="C12902" s="3" t="s">
        <v>33682</v>
      </c>
      <c r="D12902" s="12" t="s">
        <v>39510</v>
      </c>
      <c r="E12902" s="6" t="str">
        <f t="shared" si="660"/>
        <v>module=jincpens</v>
      </c>
      <c r="F12902" s="6" t="str">
        <f t="shared" si="661"/>
        <v>module=kincpens</v>
      </c>
    </row>
    <row r="12903" spans="1:6" ht="30" customHeight="1">
      <c r="A12903" s="3" t="s">
        <v>2</v>
      </c>
      <c r="B12903" s="3" t="s">
        <v>27879</v>
      </c>
      <c r="C12903" s="3" t="s">
        <v>33683</v>
      </c>
      <c r="D12903" s="12" t="s">
        <v>39511</v>
      </c>
      <c r="E12903" s="6" t="str">
        <f t="shared" si="660"/>
        <v>module=jincpens</v>
      </c>
      <c r="F12903" s="6" t="str">
        <f t="shared" si="661"/>
        <v>module=kincpens</v>
      </c>
    </row>
    <row r="12904" spans="1:6" ht="30" customHeight="1">
      <c r="A12904" s="3" t="s">
        <v>2</v>
      </c>
      <c r="B12904" s="3" t="s">
        <v>27880</v>
      </c>
      <c r="C12904" s="3" t="s">
        <v>33684</v>
      </c>
      <c r="D12904" s="12" t="s">
        <v>39512</v>
      </c>
      <c r="E12904" s="6" t="str">
        <f t="shared" si="660"/>
        <v>module=jincpens</v>
      </c>
      <c r="F12904" s="6" t="str">
        <f t="shared" si="661"/>
        <v>module=kincpens</v>
      </c>
    </row>
    <row r="12905" spans="1:6" ht="30" customHeight="1">
      <c r="A12905" s="3" t="s">
        <v>2</v>
      </c>
      <c r="B12905" s="3" t="s">
        <v>27881</v>
      </c>
      <c r="C12905" s="3" t="s">
        <v>33685</v>
      </c>
      <c r="D12905" s="12" t="s">
        <v>39513</v>
      </c>
      <c r="E12905" s="6" t="str">
        <f t="shared" si="660"/>
        <v>module=jincpens</v>
      </c>
      <c r="F12905" s="6" t="str">
        <f t="shared" si="661"/>
        <v>module=kincpens</v>
      </c>
    </row>
    <row r="12906" spans="1:6" ht="30" customHeight="1">
      <c r="A12906" s="3" t="s">
        <v>2</v>
      </c>
      <c r="B12906" s="3" t="s">
        <v>27882</v>
      </c>
      <c r="C12906" s="3" t="s">
        <v>33686</v>
      </c>
      <c r="D12906" s="12" t="s">
        <v>39514</v>
      </c>
      <c r="E12906" s="6" t="str">
        <f t="shared" si="660"/>
        <v>module=jincpens</v>
      </c>
      <c r="F12906" s="6" t="str">
        <f t="shared" si="661"/>
        <v>module=kincpens</v>
      </c>
    </row>
    <row r="12907" spans="1:6" ht="30" customHeight="1">
      <c r="A12907" s="3" t="s">
        <v>2</v>
      </c>
      <c r="B12907" s="3" t="s">
        <v>27883</v>
      </c>
      <c r="C12907" s="3" t="s">
        <v>33687</v>
      </c>
      <c r="D12907" s="12" t="s">
        <v>39515</v>
      </c>
      <c r="E12907" s="6" t="str">
        <f t="shared" si="660"/>
        <v>module=jincpens</v>
      </c>
      <c r="F12907" s="6" t="str">
        <f t="shared" si="661"/>
        <v>module=kincpens</v>
      </c>
    </row>
    <row r="12908" spans="1:6" ht="30" customHeight="1">
      <c r="A12908" s="3" t="s">
        <v>2</v>
      </c>
      <c r="B12908" s="3" t="s">
        <v>27884</v>
      </c>
      <c r="C12908" s="3" t="s">
        <v>33688</v>
      </c>
      <c r="D12908" s="12" t="s">
        <v>39516</v>
      </c>
      <c r="E12908" s="6" t="str">
        <f t="shared" si="660"/>
        <v>module=jincpens</v>
      </c>
      <c r="F12908" s="6" t="str">
        <f t="shared" si="661"/>
        <v>module=kincpens</v>
      </c>
    </row>
    <row r="12909" spans="1:6" ht="30" customHeight="1">
      <c r="A12909" s="3" t="s">
        <v>2</v>
      </c>
      <c r="B12909" s="3" t="s">
        <v>27885</v>
      </c>
      <c r="C12909" s="3" t="s">
        <v>33689</v>
      </c>
      <c r="D12909" s="12" t="s">
        <v>39517</v>
      </c>
      <c r="E12909" s="6" t="str">
        <f t="shared" si="660"/>
        <v>module=jincpens</v>
      </c>
      <c r="F12909" s="6" t="str">
        <f t="shared" si="661"/>
        <v>module=kincpens</v>
      </c>
    </row>
    <row r="12910" spans="1:6" ht="30" customHeight="1">
      <c r="A12910" s="3" t="s">
        <v>2</v>
      </c>
      <c r="B12910" s="3" t="s">
        <v>27886</v>
      </c>
      <c r="C12910" s="3" t="s">
        <v>33690</v>
      </c>
      <c r="D12910" s="12" t="s">
        <v>39518</v>
      </c>
      <c r="E12910" s="6" t="str">
        <f t="shared" si="660"/>
        <v>module=jincpens</v>
      </c>
      <c r="F12910" s="6" t="str">
        <f t="shared" si="661"/>
        <v>module=kincpens</v>
      </c>
    </row>
    <row r="12911" spans="1:6" ht="30" customHeight="1">
      <c r="A12911" s="3" t="s">
        <v>2</v>
      </c>
      <c r="B12911" s="3" t="s">
        <v>27887</v>
      </c>
      <c r="C12911" s="3" t="s">
        <v>33691</v>
      </c>
      <c r="D12911" s="12" t="s">
        <v>39519</v>
      </c>
      <c r="E12911" s="6" t="str">
        <f t="shared" si="660"/>
        <v>module=jincpens</v>
      </c>
      <c r="F12911" s="6" t="str">
        <f t="shared" si="661"/>
        <v>module=kincpens</v>
      </c>
    </row>
    <row r="12912" spans="1:6" ht="30" customHeight="1">
      <c r="A12912" s="3" t="s">
        <v>2</v>
      </c>
      <c r="B12912" s="3" t="s">
        <v>27888</v>
      </c>
      <c r="C12912" s="3" t="s">
        <v>33692</v>
      </c>
      <c r="D12912" s="12" t="s">
        <v>39520</v>
      </c>
      <c r="E12912" s="6" t="str">
        <f t="shared" si="660"/>
        <v>module=jincpens</v>
      </c>
      <c r="F12912" s="6" t="str">
        <f t="shared" si="661"/>
        <v>module=kincpens</v>
      </c>
    </row>
    <row r="12913" spans="1:6" ht="30" customHeight="1">
      <c r="A12913" s="3" t="s">
        <v>2</v>
      </c>
      <c r="B12913" s="3" t="s">
        <v>27889</v>
      </c>
      <c r="C12913" s="3" t="s">
        <v>33693</v>
      </c>
      <c r="D12913" s="12" t="s">
        <v>39521</v>
      </c>
      <c r="E12913" s="6" t="str">
        <f t="shared" si="660"/>
        <v>module=jincpens</v>
      </c>
      <c r="F12913" s="6" t="str">
        <f t="shared" si="661"/>
        <v>module=kincpens</v>
      </c>
    </row>
    <row r="12914" spans="1:6" ht="30" customHeight="1">
      <c r="A12914" s="3" t="s">
        <v>2</v>
      </c>
      <c r="B12914" s="3" t="s">
        <v>27890</v>
      </c>
      <c r="C12914" s="3" t="s">
        <v>33694</v>
      </c>
      <c r="D12914" s="12" t="s">
        <v>39522</v>
      </c>
      <c r="E12914" s="6" t="str">
        <f t="shared" si="660"/>
        <v>module=jincpens</v>
      </c>
      <c r="F12914" s="6" t="str">
        <f t="shared" si="661"/>
        <v>module=kincpens</v>
      </c>
    </row>
    <row r="12915" spans="1:6" ht="30" customHeight="1">
      <c r="A12915" s="3" t="s">
        <v>2</v>
      </c>
      <c r="B12915" s="3" t="s">
        <v>27891</v>
      </c>
      <c r="C12915" s="3" t="s">
        <v>33695</v>
      </c>
      <c r="D12915" s="12" t="s">
        <v>39523</v>
      </c>
      <c r="E12915" s="6" t="str">
        <f t="shared" si="660"/>
        <v>module=jincpens</v>
      </c>
      <c r="F12915" s="6" t="str">
        <f t="shared" si="661"/>
        <v>module=kincpens</v>
      </c>
    </row>
    <row r="12916" spans="1:6" ht="30" customHeight="1">
      <c r="A12916" s="3" t="s">
        <v>2</v>
      </c>
      <c r="B12916" s="3" t="s">
        <v>27892</v>
      </c>
      <c r="C12916" s="3" t="s">
        <v>33696</v>
      </c>
      <c r="D12916" s="12" t="s">
        <v>39524</v>
      </c>
      <c r="E12916" s="6" t="str">
        <f t="shared" si="660"/>
        <v>module=jincpens</v>
      </c>
      <c r="F12916" s="6" t="str">
        <f t="shared" si="661"/>
        <v>module=kincpens</v>
      </c>
    </row>
    <row r="12917" spans="1:6" ht="30" customHeight="1">
      <c r="A12917" s="3" t="s">
        <v>2</v>
      </c>
      <c r="B12917" s="3" t="s">
        <v>27893</v>
      </c>
      <c r="C12917" s="3" t="s">
        <v>33697</v>
      </c>
      <c r="D12917" s="12" t="s">
        <v>39525</v>
      </c>
      <c r="E12917" s="6" t="str">
        <f t="shared" si="660"/>
        <v>module=jincpens</v>
      </c>
      <c r="F12917" s="6" t="str">
        <f t="shared" si="661"/>
        <v>module=kincpens</v>
      </c>
    </row>
    <row r="12918" spans="1:6" ht="30" customHeight="1">
      <c r="A12918" s="3" t="s">
        <v>2</v>
      </c>
      <c r="B12918" s="3" t="s">
        <v>27894</v>
      </c>
      <c r="C12918" s="3" t="s">
        <v>33698</v>
      </c>
      <c r="D12918" s="12" t="s">
        <v>39526</v>
      </c>
      <c r="E12918" s="6" t="str">
        <f t="shared" si="660"/>
        <v>module=jincpens</v>
      </c>
      <c r="F12918" s="6" t="str">
        <f t="shared" si="661"/>
        <v>module=kincpens</v>
      </c>
    </row>
    <row r="12919" spans="1:6" ht="30" customHeight="1">
      <c r="A12919" s="3" t="s">
        <v>2</v>
      </c>
      <c r="B12919" s="3" t="s">
        <v>27895</v>
      </c>
      <c r="C12919" s="3" t="s">
        <v>33699</v>
      </c>
      <c r="D12919" s="12" t="s">
        <v>39527</v>
      </c>
      <c r="E12919" s="6" t="str">
        <f t="shared" si="660"/>
        <v>module=jincpens</v>
      </c>
      <c r="F12919" s="6" t="str">
        <f t="shared" si="661"/>
        <v>module=kincpens</v>
      </c>
    </row>
    <row r="12920" spans="1:6" ht="30" customHeight="1">
      <c r="A12920" s="3" t="s">
        <v>2</v>
      </c>
      <c r="B12920" s="3" t="s">
        <v>27896</v>
      </c>
      <c r="C12920" s="3" t="s">
        <v>33700</v>
      </c>
      <c r="D12920" s="12" t="s">
        <v>39528</v>
      </c>
      <c r="E12920" s="6" t="str">
        <f t="shared" si="660"/>
        <v>module=jincpens</v>
      </c>
      <c r="F12920" s="6" t="str">
        <f t="shared" si="661"/>
        <v>module=kincpens</v>
      </c>
    </row>
    <row r="12921" spans="1:6" ht="30" customHeight="1">
      <c r="A12921" s="3" t="s">
        <v>2</v>
      </c>
      <c r="B12921" s="3" t="s">
        <v>27897</v>
      </c>
      <c r="C12921" s="3" t="s">
        <v>33701</v>
      </c>
      <c r="D12921" s="12" t="s">
        <v>39529</v>
      </c>
      <c r="E12921" s="6" t="str">
        <f t="shared" si="660"/>
        <v>module=jincpens</v>
      </c>
      <c r="F12921" s="6" t="str">
        <f t="shared" si="661"/>
        <v>module=kincpens</v>
      </c>
    </row>
    <row r="12922" spans="1:6" ht="30" customHeight="1">
      <c r="A12922" s="3" t="s">
        <v>2</v>
      </c>
      <c r="B12922" s="3" t="s">
        <v>27898</v>
      </c>
      <c r="C12922" s="3" t="s">
        <v>33702</v>
      </c>
      <c r="D12922" s="12" t="s">
        <v>39530</v>
      </c>
      <c r="E12922" s="6" t="str">
        <f t="shared" ref="E12922:E12985" si="662">HYPERLINK("http://www.ssc.wisc.edu/wlsresearch/documentation/waves/?wave=capigrad&amp;module=jincpens","module=jincpens")</f>
        <v>module=jincpens</v>
      </c>
      <c r="F12922" s="6" t="str">
        <f t="shared" ref="F12922:F12985" si="663">HYPERLINK("http://www.ssc.wisc.edu/wlsresearch/documentation/waves/?wave=capisib&amp;module=kincpens","module=kincpens")</f>
        <v>module=kincpens</v>
      </c>
    </row>
    <row r="12923" spans="1:6" ht="30" customHeight="1">
      <c r="A12923" s="3" t="s">
        <v>2</v>
      </c>
      <c r="B12923" s="3" t="s">
        <v>27899</v>
      </c>
      <c r="C12923" s="3" t="s">
        <v>33703</v>
      </c>
      <c r="D12923" s="12" t="s">
        <v>39531</v>
      </c>
      <c r="E12923" s="6" t="str">
        <f t="shared" si="662"/>
        <v>module=jincpens</v>
      </c>
      <c r="F12923" s="6" t="str">
        <f t="shared" si="663"/>
        <v>module=kincpens</v>
      </c>
    </row>
    <row r="12924" spans="1:6" ht="30" customHeight="1">
      <c r="A12924" s="3" t="s">
        <v>2</v>
      </c>
      <c r="B12924" s="3" t="s">
        <v>27900</v>
      </c>
      <c r="C12924" s="3" t="s">
        <v>33704</v>
      </c>
      <c r="D12924" s="12" t="s">
        <v>39532</v>
      </c>
      <c r="E12924" s="6" t="str">
        <f t="shared" si="662"/>
        <v>module=jincpens</v>
      </c>
      <c r="F12924" s="6" t="str">
        <f t="shared" si="663"/>
        <v>module=kincpens</v>
      </c>
    </row>
    <row r="12925" spans="1:6" ht="30" customHeight="1">
      <c r="A12925" s="3" t="s">
        <v>2</v>
      </c>
      <c r="B12925" s="3" t="s">
        <v>27901</v>
      </c>
      <c r="C12925" s="3" t="s">
        <v>33705</v>
      </c>
      <c r="D12925" s="12" t="s">
        <v>39533</v>
      </c>
      <c r="E12925" s="6" t="str">
        <f t="shared" si="662"/>
        <v>module=jincpens</v>
      </c>
      <c r="F12925" s="6" t="str">
        <f t="shared" si="663"/>
        <v>module=kincpens</v>
      </c>
    </row>
    <row r="12926" spans="1:6" ht="30" customHeight="1">
      <c r="A12926" s="3" t="s">
        <v>2</v>
      </c>
      <c r="B12926" s="3" t="s">
        <v>27902</v>
      </c>
      <c r="C12926" s="3" t="s">
        <v>33706</v>
      </c>
      <c r="D12926" s="12" t="s">
        <v>39534</v>
      </c>
      <c r="E12926" s="6" t="str">
        <f t="shared" si="662"/>
        <v>module=jincpens</v>
      </c>
      <c r="F12926" s="6" t="str">
        <f t="shared" si="663"/>
        <v>module=kincpens</v>
      </c>
    </row>
    <row r="12927" spans="1:6" ht="30" customHeight="1">
      <c r="A12927" s="3" t="s">
        <v>2</v>
      </c>
      <c r="B12927" s="3" t="s">
        <v>27903</v>
      </c>
      <c r="C12927" s="3" t="s">
        <v>33707</v>
      </c>
      <c r="D12927" s="12" t="s">
        <v>39535</v>
      </c>
      <c r="E12927" s="6" t="str">
        <f t="shared" si="662"/>
        <v>module=jincpens</v>
      </c>
      <c r="F12927" s="6" t="str">
        <f t="shared" si="663"/>
        <v>module=kincpens</v>
      </c>
    </row>
    <row r="12928" spans="1:6" ht="30" customHeight="1">
      <c r="A12928" s="3" t="s">
        <v>2</v>
      </c>
      <c r="B12928" s="3" t="s">
        <v>27904</v>
      </c>
      <c r="C12928" s="3" t="s">
        <v>33708</v>
      </c>
      <c r="D12928" s="12" t="s">
        <v>39536</v>
      </c>
      <c r="E12928" s="6" t="str">
        <f t="shared" si="662"/>
        <v>module=jincpens</v>
      </c>
      <c r="F12928" s="6" t="str">
        <f t="shared" si="663"/>
        <v>module=kincpens</v>
      </c>
    </row>
    <row r="12929" spans="1:6" ht="30" customHeight="1">
      <c r="A12929" s="3" t="s">
        <v>2</v>
      </c>
      <c r="B12929" s="3" t="s">
        <v>27905</v>
      </c>
      <c r="C12929" s="3" t="s">
        <v>33709</v>
      </c>
      <c r="D12929" s="12" t="s">
        <v>39537</v>
      </c>
      <c r="E12929" s="6" t="str">
        <f t="shared" si="662"/>
        <v>module=jincpens</v>
      </c>
      <c r="F12929" s="6" t="str">
        <f t="shared" si="663"/>
        <v>module=kincpens</v>
      </c>
    </row>
    <row r="12930" spans="1:6" ht="30" customHeight="1">
      <c r="A12930" s="3" t="s">
        <v>2</v>
      </c>
      <c r="B12930" s="3" t="s">
        <v>27906</v>
      </c>
      <c r="C12930" s="3" t="s">
        <v>33710</v>
      </c>
      <c r="D12930" s="12" t="s">
        <v>39538</v>
      </c>
      <c r="E12930" s="6" t="str">
        <f t="shared" si="662"/>
        <v>module=jincpens</v>
      </c>
      <c r="F12930" s="6" t="str">
        <f t="shared" si="663"/>
        <v>module=kincpens</v>
      </c>
    </row>
    <row r="12931" spans="1:6" ht="30" customHeight="1">
      <c r="A12931" s="3" t="s">
        <v>2</v>
      </c>
      <c r="B12931" s="3" t="s">
        <v>27907</v>
      </c>
      <c r="C12931" s="3" t="s">
        <v>33711</v>
      </c>
      <c r="D12931" s="12" t="s">
        <v>39539</v>
      </c>
      <c r="E12931" s="6" t="str">
        <f t="shared" si="662"/>
        <v>module=jincpens</v>
      </c>
      <c r="F12931" s="6" t="str">
        <f t="shared" si="663"/>
        <v>module=kincpens</v>
      </c>
    </row>
    <row r="12932" spans="1:6" ht="30" customHeight="1">
      <c r="A12932" s="3" t="s">
        <v>2</v>
      </c>
      <c r="B12932" s="3" t="s">
        <v>27908</v>
      </c>
      <c r="C12932" s="3" t="s">
        <v>33712</v>
      </c>
      <c r="D12932" s="12" t="s">
        <v>39540</v>
      </c>
      <c r="E12932" s="6" t="str">
        <f t="shared" si="662"/>
        <v>module=jincpens</v>
      </c>
      <c r="F12932" s="6" t="str">
        <f t="shared" si="663"/>
        <v>module=kincpens</v>
      </c>
    </row>
    <row r="12933" spans="1:6" ht="30" customHeight="1">
      <c r="A12933" s="3" t="s">
        <v>2</v>
      </c>
      <c r="B12933" s="3" t="s">
        <v>27909</v>
      </c>
      <c r="C12933" s="3" t="s">
        <v>33713</v>
      </c>
      <c r="D12933" s="12" t="s">
        <v>39541</v>
      </c>
      <c r="E12933" s="6" t="str">
        <f t="shared" si="662"/>
        <v>module=jincpens</v>
      </c>
      <c r="F12933" s="6" t="str">
        <f t="shared" si="663"/>
        <v>module=kincpens</v>
      </c>
    </row>
    <row r="12934" spans="1:6" ht="30" customHeight="1">
      <c r="A12934" s="3" t="s">
        <v>2</v>
      </c>
      <c r="B12934" s="3" t="s">
        <v>27910</v>
      </c>
      <c r="C12934" s="3" t="s">
        <v>33714</v>
      </c>
      <c r="D12934" s="12" t="s">
        <v>39542</v>
      </c>
      <c r="E12934" s="6" t="str">
        <f t="shared" si="662"/>
        <v>module=jincpens</v>
      </c>
      <c r="F12934" s="6" t="str">
        <f t="shared" si="663"/>
        <v>module=kincpens</v>
      </c>
    </row>
    <row r="12935" spans="1:6" ht="30" customHeight="1">
      <c r="A12935" s="3" t="s">
        <v>2</v>
      </c>
      <c r="B12935" s="3" t="s">
        <v>27911</v>
      </c>
      <c r="C12935" s="3" t="s">
        <v>33715</v>
      </c>
      <c r="D12935" s="12" t="s">
        <v>39543</v>
      </c>
      <c r="E12935" s="6" t="str">
        <f t="shared" si="662"/>
        <v>module=jincpens</v>
      </c>
      <c r="F12935" s="6" t="str">
        <f t="shared" si="663"/>
        <v>module=kincpens</v>
      </c>
    </row>
    <row r="12936" spans="1:6" ht="30" customHeight="1">
      <c r="A12936" s="3" t="s">
        <v>2</v>
      </c>
      <c r="B12936" s="3" t="s">
        <v>27912</v>
      </c>
      <c r="C12936" s="3" t="s">
        <v>33716</v>
      </c>
      <c r="D12936" s="12" t="s">
        <v>39544</v>
      </c>
      <c r="E12936" s="6" t="str">
        <f t="shared" si="662"/>
        <v>module=jincpens</v>
      </c>
      <c r="F12936" s="6" t="str">
        <f t="shared" si="663"/>
        <v>module=kincpens</v>
      </c>
    </row>
    <row r="12937" spans="1:6" ht="30" customHeight="1">
      <c r="A12937" s="3" t="s">
        <v>2</v>
      </c>
      <c r="B12937" s="3" t="s">
        <v>27913</v>
      </c>
      <c r="C12937" s="3" t="s">
        <v>33717</v>
      </c>
      <c r="D12937" s="12" t="s">
        <v>39545</v>
      </c>
      <c r="E12937" s="6" t="str">
        <f t="shared" si="662"/>
        <v>module=jincpens</v>
      </c>
      <c r="F12937" s="6" t="str">
        <f t="shared" si="663"/>
        <v>module=kincpens</v>
      </c>
    </row>
    <row r="12938" spans="1:6" ht="30" customHeight="1">
      <c r="A12938" s="3" t="s">
        <v>2</v>
      </c>
      <c r="B12938" s="3" t="s">
        <v>27914</v>
      </c>
      <c r="C12938" s="3" t="s">
        <v>33718</v>
      </c>
      <c r="D12938" s="12" t="s">
        <v>39546</v>
      </c>
      <c r="E12938" s="6" t="str">
        <f t="shared" si="662"/>
        <v>module=jincpens</v>
      </c>
      <c r="F12938" s="6" t="str">
        <f t="shared" si="663"/>
        <v>module=kincpens</v>
      </c>
    </row>
    <row r="12939" spans="1:6" ht="30" customHeight="1">
      <c r="A12939" s="3" t="s">
        <v>2</v>
      </c>
      <c r="B12939" s="3" t="s">
        <v>27915</v>
      </c>
      <c r="C12939" s="3" t="s">
        <v>33719</v>
      </c>
      <c r="D12939" s="12" t="s">
        <v>39547</v>
      </c>
      <c r="E12939" s="6" t="str">
        <f t="shared" si="662"/>
        <v>module=jincpens</v>
      </c>
      <c r="F12939" s="6" t="str">
        <f t="shared" si="663"/>
        <v>module=kincpens</v>
      </c>
    </row>
    <row r="12940" spans="1:6" ht="30" customHeight="1">
      <c r="A12940" s="3" t="s">
        <v>2</v>
      </c>
      <c r="B12940" s="3" t="s">
        <v>27916</v>
      </c>
      <c r="C12940" s="3" t="s">
        <v>33720</v>
      </c>
      <c r="D12940" s="12" t="s">
        <v>39548</v>
      </c>
      <c r="E12940" s="6" t="str">
        <f t="shared" si="662"/>
        <v>module=jincpens</v>
      </c>
      <c r="F12940" s="6" t="str">
        <f t="shared" si="663"/>
        <v>module=kincpens</v>
      </c>
    </row>
    <row r="12941" spans="1:6" ht="30" customHeight="1">
      <c r="A12941" s="3" t="s">
        <v>2</v>
      </c>
      <c r="B12941" s="3" t="s">
        <v>27917</v>
      </c>
      <c r="C12941" s="3" t="s">
        <v>33721</v>
      </c>
      <c r="D12941" s="12" t="s">
        <v>39549</v>
      </c>
      <c r="E12941" s="6" t="str">
        <f t="shared" si="662"/>
        <v>module=jincpens</v>
      </c>
      <c r="F12941" s="6" t="str">
        <f t="shared" si="663"/>
        <v>module=kincpens</v>
      </c>
    </row>
    <row r="12942" spans="1:6" ht="30" customHeight="1">
      <c r="A12942" s="3" t="s">
        <v>2</v>
      </c>
      <c r="B12942" s="3" t="s">
        <v>27918</v>
      </c>
      <c r="C12942" s="3" t="s">
        <v>33722</v>
      </c>
      <c r="D12942" s="12" t="s">
        <v>39550</v>
      </c>
      <c r="E12942" s="6" t="str">
        <f t="shared" si="662"/>
        <v>module=jincpens</v>
      </c>
      <c r="F12942" s="6" t="str">
        <f t="shared" si="663"/>
        <v>module=kincpens</v>
      </c>
    </row>
    <row r="12943" spans="1:6" ht="30" customHeight="1">
      <c r="A12943" s="3" t="s">
        <v>2</v>
      </c>
      <c r="B12943" s="3" t="s">
        <v>27919</v>
      </c>
      <c r="C12943" s="3" t="s">
        <v>33723</v>
      </c>
      <c r="D12943" s="12" t="s">
        <v>39551</v>
      </c>
      <c r="E12943" s="6" t="str">
        <f t="shared" si="662"/>
        <v>module=jincpens</v>
      </c>
      <c r="F12943" s="6" t="str">
        <f t="shared" si="663"/>
        <v>module=kincpens</v>
      </c>
    </row>
    <row r="12944" spans="1:6" ht="30" customHeight="1">
      <c r="A12944" s="3" t="s">
        <v>2</v>
      </c>
      <c r="B12944" s="3" t="s">
        <v>27920</v>
      </c>
      <c r="C12944" s="3" t="s">
        <v>33724</v>
      </c>
      <c r="D12944" s="12" t="s">
        <v>39552</v>
      </c>
      <c r="E12944" s="6" t="str">
        <f t="shared" si="662"/>
        <v>module=jincpens</v>
      </c>
      <c r="F12944" s="6" t="str">
        <f t="shared" si="663"/>
        <v>module=kincpens</v>
      </c>
    </row>
    <row r="12945" spans="1:6" ht="30" customHeight="1">
      <c r="A12945" s="3" t="s">
        <v>2</v>
      </c>
      <c r="B12945" s="3" t="s">
        <v>27921</v>
      </c>
      <c r="C12945" s="3" t="s">
        <v>33725</v>
      </c>
      <c r="D12945" s="12" t="s">
        <v>39553</v>
      </c>
      <c r="E12945" s="6" t="str">
        <f t="shared" si="662"/>
        <v>module=jincpens</v>
      </c>
      <c r="F12945" s="6" t="str">
        <f t="shared" si="663"/>
        <v>module=kincpens</v>
      </c>
    </row>
    <row r="12946" spans="1:6" ht="30" customHeight="1">
      <c r="A12946" s="3" t="s">
        <v>2</v>
      </c>
      <c r="B12946" s="3" t="s">
        <v>27922</v>
      </c>
      <c r="C12946" s="3" t="s">
        <v>33726</v>
      </c>
      <c r="D12946" s="12" t="s">
        <v>39554</v>
      </c>
      <c r="E12946" s="6" t="str">
        <f t="shared" si="662"/>
        <v>module=jincpens</v>
      </c>
      <c r="F12946" s="6" t="str">
        <f t="shared" si="663"/>
        <v>module=kincpens</v>
      </c>
    </row>
    <row r="12947" spans="1:6" ht="30" customHeight="1">
      <c r="A12947" s="3" t="s">
        <v>2</v>
      </c>
      <c r="B12947" s="3" t="s">
        <v>27923</v>
      </c>
      <c r="C12947" s="3" t="s">
        <v>33727</v>
      </c>
      <c r="D12947" s="12" t="s">
        <v>39555</v>
      </c>
      <c r="E12947" s="6" t="str">
        <f t="shared" si="662"/>
        <v>module=jincpens</v>
      </c>
      <c r="F12947" s="6" t="str">
        <f t="shared" si="663"/>
        <v>module=kincpens</v>
      </c>
    </row>
    <row r="12948" spans="1:6" ht="30" customHeight="1">
      <c r="A12948" s="3" t="s">
        <v>2</v>
      </c>
      <c r="B12948" s="3" t="s">
        <v>27924</v>
      </c>
      <c r="C12948" s="3" t="s">
        <v>33728</v>
      </c>
      <c r="D12948" s="12" t="s">
        <v>39556</v>
      </c>
      <c r="E12948" s="6" t="str">
        <f t="shared" si="662"/>
        <v>module=jincpens</v>
      </c>
      <c r="F12948" s="6" t="str">
        <f t="shared" si="663"/>
        <v>module=kincpens</v>
      </c>
    </row>
    <row r="12949" spans="1:6" ht="30" customHeight="1">
      <c r="A12949" s="3" t="s">
        <v>2</v>
      </c>
      <c r="B12949" s="3" t="s">
        <v>27925</v>
      </c>
      <c r="C12949" s="3" t="s">
        <v>33729</v>
      </c>
      <c r="D12949" s="12" t="s">
        <v>39557</v>
      </c>
      <c r="E12949" s="6" t="str">
        <f t="shared" si="662"/>
        <v>module=jincpens</v>
      </c>
      <c r="F12949" s="6" t="str">
        <f t="shared" si="663"/>
        <v>module=kincpens</v>
      </c>
    </row>
    <row r="12950" spans="1:6" ht="30" customHeight="1">
      <c r="A12950" s="3" t="s">
        <v>2</v>
      </c>
      <c r="B12950" s="3" t="s">
        <v>27926</v>
      </c>
      <c r="C12950" s="3" t="s">
        <v>33730</v>
      </c>
      <c r="D12950" s="12" t="s">
        <v>39558</v>
      </c>
      <c r="E12950" s="6" t="str">
        <f t="shared" si="662"/>
        <v>module=jincpens</v>
      </c>
      <c r="F12950" s="6" t="str">
        <f t="shared" si="663"/>
        <v>module=kincpens</v>
      </c>
    </row>
    <row r="12951" spans="1:6" ht="30" customHeight="1">
      <c r="A12951" s="3" t="s">
        <v>2</v>
      </c>
      <c r="B12951" s="3" t="s">
        <v>27927</v>
      </c>
      <c r="C12951" s="3" t="s">
        <v>33731</v>
      </c>
      <c r="D12951" s="12" t="s">
        <v>39559</v>
      </c>
      <c r="E12951" s="6" t="str">
        <f t="shared" si="662"/>
        <v>module=jincpens</v>
      </c>
      <c r="F12951" s="6" t="str">
        <f t="shared" si="663"/>
        <v>module=kincpens</v>
      </c>
    </row>
    <row r="12952" spans="1:6" ht="30" customHeight="1">
      <c r="A12952" s="3" t="s">
        <v>2</v>
      </c>
      <c r="B12952" s="3" t="s">
        <v>27928</v>
      </c>
      <c r="C12952" s="3" t="s">
        <v>33732</v>
      </c>
      <c r="D12952" s="12" t="s">
        <v>39560</v>
      </c>
      <c r="E12952" s="6" t="str">
        <f t="shared" si="662"/>
        <v>module=jincpens</v>
      </c>
      <c r="F12952" s="6" t="str">
        <f t="shared" si="663"/>
        <v>module=kincpens</v>
      </c>
    </row>
    <row r="12953" spans="1:6" ht="30" customHeight="1">
      <c r="A12953" s="3" t="s">
        <v>2</v>
      </c>
      <c r="B12953" s="3" t="s">
        <v>27929</v>
      </c>
      <c r="C12953" s="3" t="s">
        <v>33733</v>
      </c>
      <c r="D12953" s="12" t="s">
        <v>39561</v>
      </c>
      <c r="E12953" s="6" t="str">
        <f t="shared" si="662"/>
        <v>module=jincpens</v>
      </c>
      <c r="F12953" s="6" t="str">
        <f t="shared" si="663"/>
        <v>module=kincpens</v>
      </c>
    </row>
    <row r="12954" spans="1:6" ht="30" customHeight="1">
      <c r="A12954" s="3" t="s">
        <v>2</v>
      </c>
      <c r="B12954" s="3" t="s">
        <v>27930</v>
      </c>
      <c r="C12954" s="3" t="s">
        <v>33734</v>
      </c>
      <c r="D12954" s="12" t="s">
        <v>39562</v>
      </c>
      <c r="E12954" s="6" t="str">
        <f t="shared" si="662"/>
        <v>module=jincpens</v>
      </c>
      <c r="F12954" s="6" t="str">
        <f t="shared" si="663"/>
        <v>module=kincpens</v>
      </c>
    </row>
    <row r="12955" spans="1:6" ht="30" customHeight="1">
      <c r="A12955" s="3" t="s">
        <v>2</v>
      </c>
      <c r="B12955" s="3" t="s">
        <v>27931</v>
      </c>
      <c r="C12955" s="3" t="s">
        <v>33735</v>
      </c>
      <c r="D12955" s="12" t="s">
        <v>39563</v>
      </c>
      <c r="E12955" s="6" t="str">
        <f t="shared" si="662"/>
        <v>module=jincpens</v>
      </c>
      <c r="F12955" s="6" t="str">
        <f t="shared" si="663"/>
        <v>module=kincpens</v>
      </c>
    </row>
    <row r="12956" spans="1:6" ht="30" customHeight="1">
      <c r="A12956" s="3" t="s">
        <v>2</v>
      </c>
      <c r="B12956" s="3" t="s">
        <v>27932</v>
      </c>
      <c r="C12956" s="3" t="s">
        <v>33736</v>
      </c>
      <c r="D12956" s="12" t="s">
        <v>39564</v>
      </c>
      <c r="E12956" s="6" t="str">
        <f t="shared" si="662"/>
        <v>module=jincpens</v>
      </c>
      <c r="F12956" s="6" t="str">
        <f t="shared" si="663"/>
        <v>module=kincpens</v>
      </c>
    </row>
    <row r="12957" spans="1:6" ht="30" customHeight="1">
      <c r="A12957" s="3" t="s">
        <v>2</v>
      </c>
      <c r="B12957" s="3" t="s">
        <v>27933</v>
      </c>
      <c r="C12957" s="3" t="s">
        <v>33737</v>
      </c>
      <c r="D12957" s="12" t="s">
        <v>39565</v>
      </c>
      <c r="E12957" s="6" t="str">
        <f t="shared" si="662"/>
        <v>module=jincpens</v>
      </c>
      <c r="F12957" s="6" t="str">
        <f t="shared" si="663"/>
        <v>module=kincpens</v>
      </c>
    </row>
    <row r="12958" spans="1:6" ht="30" customHeight="1">
      <c r="A12958" s="3" t="s">
        <v>2</v>
      </c>
      <c r="B12958" s="3" t="s">
        <v>27934</v>
      </c>
      <c r="C12958" s="3" t="s">
        <v>33738</v>
      </c>
      <c r="D12958" s="12" t="s">
        <v>39566</v>
      </c>
      <c r="E12958" s="6" t="str">
        <f t="shared" si="662"/>
        <v>module=jincpens</v>
      </c>
      <c r="F12958" s="6" t="str">
        <f t="shared" si="663"/>
        <v>module=kincpens</v>
      </c>
    </row>
    <row r="12959" spans="1:6" ht="30" customHeight="1">
      <c r="A12959" s="3" t="s">
        <v>2</v>
      </c>
      <c r="B12959" s="3" t="s">
        <v>27935</v>
      </c>
      <c r="C12959" s="3" t="s">
        <v>33739</v>
      </c>
      <c r="D12959" s="12" t="s">
        <v>39567</v>
      </c>
      <c r="E12959" s="6" t="str">
        <f t="shared" si="662"/>
        <v>module=jincpens</v>
      </c>
      <c r="F12959" s="6" t="str">
        <f t="shared" si="663"/>
        <v>module=kincpens</v>
      </c>
    </row>
    <row r="12960" spans="1:6" ht="30" customHeight="1">
      <c r="A12960" s="3" t="s">
        <v>2</v>
      </c>
      <c r="B12960" s="3" t="s">
        <v>27936</v>
      </c>
      <c r="C12960" s="3" t="s">
        <v>33740</v>
      </c>
      <c r="D12960" s="12" t="s">
        <v>39568</v>
      </c>
      <c r="E12960" s="6" t="str">
        <f t="shared" si="662"/>
        <v>module=jincpens</v>
      </c>
      <c r="F12960" s="6" t="str">
        <f t="shared" si="663"/>
        <v>module=kincpens</v>
      </c>
    </row>
    <row r="12961" spans="1:6" ht="30" customHeight="1">
      <c r="A12961" s="3" t="s">
        <v>2</v>
      </c>
      <c r="B12961" s="3" t="s">
        <v>27937</v>
      </c>
      <c r="C12961" s="3" t="s">
        <v>33741</v>
      </c>
      <c r="D12961" s="12" t="s">
        <v>39569</v>
      </c>
      <c r="E12961" s="6" t="str">
        <f t="shared" si="662"/>
        <v>module=jincpens</v>
      </c>
      <c r="F12961" s="6" t="str">
        <f t="shared" si="663"/>
        <v>module=kincpens</v>
      </c>
    </row>
    <row r="12962" spans="1:6" ht="30" customHeight="1">
      <c r="A12962" s="3" t="s">
        <v>2</v>
      </c>
      <c r="B12962" s="3" t="s">
        <v>27938</v>
      </c>
      <c r="C12962" s="3" t="s">
        <v>33742</v>
      </c>
      <c r="D12962" s="12" t="s">
        <v>39570</v>
      </c>
      <c r="E12962" s="6" t="str">
        <f t="shared" si="662"/>
        <v>module=jincpens</v>
      </c>
      <c r="F12962" s="6" t="str">
        <f t="shared" si="663"/>
        <v>module=kincpens</v>
      </c>
    </row>
    <row r="12963" spans="1:6" ht="30" customHeight="1">
      <c r="A12963" s="3" t="s">
        <v>2</v>
      </c>
      <c r="B12963" s="3" t="s">
        <v>27939</v>
      </c>
      <c r="C12963" s="3" t="s">
        <v>33743</v>
      </c>
      <c r="D12963" s="12" t="s">
        <v>39571</v>
      </c>
      <c r="E12963" s="6" t="str">
        <f t="shared" si="662"/>
        <v>module=jincpens</v>
      </c>
      <c r="F12963" s="6" t="str">
        <f t="shared" si="663"/>
        <v>module=kincpens</v>
      </c>
    </row>
    <row r="12964" spans="1:6" ht="30" customHeight="1">
      <c r="A12964" s="3" t="s">
        <v>2</v>
      </c>
      <c r="B12964" s="3" t="s">
        <v>27940</v>
      </c>
      <c r="C12964" s="3" t="s">
        <v>33744</v>
      </c>
      <c r="D12964" s="12" t="s">
        <v>39572</v>
      </c>
      <c r="E12964" s="6" t="str">
        <f t="shared" si="662"/>
        <v>module=jincpens</v>
      </c>
      <c r="F12964" s="6" t="str">
        <f t="shared" si="663"/>
        <v>module=kincpens</v>
      </c>
    </row>
    <row r="12965" spans="1:6" ht="30" customHeight="1">
      <c r="A12965" s="3" t="s">
        <v>2</v>
      </c>
      <c r="B12965" s="3" t="s">
        <v>27941</v>
      </c>
      <c r="C12965" s="3" t="s">
        <v>33745</v>
      </c>
      <c r="D12965" s="12" t="s">
        <v>39573</v>
      </c>
      <c r="E12965" s="6" t="str">
        <f t="shared" si="662"/>
        <v>module=jincpens</v>
      </c>
      <c r="F12965" s="6" t="str">
        <f t="shared" si="663"/>
        <v>module=kincpens</v>
      </c>
    </row>
    <row r="12966" spans="1:6" ht="30" customHeight="1">
      <c r="A12966" s="3" t="s">
        <v>2</v>
      </c>
      <c r="B12966" s="3" t="s">
        <v>27942</v>
      </c>
      <c r="C12966" s="3" t="s">
        <v>33746</v>
      </c>
      <c r="D12966" s="12" t="s">
        <v>39574</v>
      </c>
      <c r="E12966" s="6" t="str">
        <f t="shared" si="662"/>
        <v>module=jincpens</v>
      </c>
      <c r="F12966" s="6" t="str">
        <f t="shared" si="663"/>
        <v>module=kincpens</v>
      </c>
    </row>
    <row r="12967" spans="1:6" ht="30" customHeight="1">
      <c r="A12967" s="3" t="s">
        <v>2</v>
      </c>
      <c r="B12967" s="3" t="s">
        <v>27943</v>
      </c>
      <c r="C12967" s="3" t="s">
        <v>33747</v>
      </c>
      <c r="D12967" s="12" t="s">
        <v>39575</v>
      </c>
      <c r="E12967" s="6" t="str">
        <f t="shared" si="662"/>
        <v>module=jincpens</v>
      </c>
      <c r="F12967" s="6" t="str">
        <f t="shared" si="663"/>
        <v>module=kincpens</v>
      </c>
    </row>
    <row r="12968" spans="1:6" ht="30" customHeight="1">
      <c r="A12968" s="3" t="s">
        <v>2</v>
      </c>
      <c r="B12968" s="3" t="s">
        <v>27944</v>
      </c>
      <c r="C12968" s="3" t="s">
        <v>33748</v>
      </c>
      <c r="D12968" s="12" t="s">
        <v>39576</v>
      </c>
      <c r="E12968" s="6" t="str">
        <f t="shared" si="662"/>
        <v>module=jincpens</v>
      </c>
      <c r="F12968" s="6" t="str">
        <f t="shared" si="663"/>
        <v>module=kincpens</v>
      </c>
    </row>
    <row r="12969" spans="1:6" ht="30" customHeight="1">
      <c r="A12969" s="3" t="s">
        <v>2</v>
      </c>
      <c r="B12969" s="3" t="s">
        <v>27945</v>
      </c>
      <c r="C12969" s="3" t="s">
        <v>33749</v>
      </c>
      <c r="D12969" s="12" t="s">
        <v>39577</v>
      </c>
      <c r="E12969" s="6" t="str">
        <f t="shared" si="662"/>
        <v>module=jincpens</v>
      </c>
      <c r="F12969" s="6" t="str">
        <f t="shared" si="663"/>
        <v>module=kincpens</v>
      </c>
    </row>
    <row r="12970" spans="1:6" ht="30" customHeight="1">
      <c r="A12970" s="3" t="s">
        <v>2</v>
      </c>
      <c r="B12970" s="3" t="s">
        <v>27946</v>
      </c>
      <c r="C12970" s="3" t="s">
        <v>33750</v>
      </c>
      <c r="D12970" s="12" t="s">
        <v>39578</v>
      </c>
      <c r="E12970" s="6" t="str">
        <f t="shared" si="662"/>
        <v>module=jincpens</v>
      </c>
      <c r="F12970" s="6" t="str">
        <f t="shared" si="663"/>
        <v>module=kincpens</v>
      </c>
    </row>
    <row r="12971" spans="1:6" ht="30" customHeight="1">
      <c r="A12971" s="3" t="s">
        <v>2</v>
      </c>
      <c r="B12971" s="3" t="s">
        <v>27947</v>
      </c>
      <c r="C12971" s="3" t="s">
        <v>33751</v>
      </c>
      <c r="D12971" s="12" t="s">
        <v>39579</v>
      </c>
      <c r="E12971" s="6" t="str">
        <f t="shared" si="662"/>
        <v>module=jincpens</v>
      </c>
      <c r="F12971" s="6" t="str">
        <f t="shared" si="663"/>
        <v>module=kincpens</v>
      </c>
    </row>
    <row r="12972" spans="1:6" ht="30" customHeight="1">
      <c r="A12972" s="3" t="s">
        <v>2</v>
      </c>
      <c r="B12972" s="3" t="s">
        <v>27948</v>
      </c>
      <c r="C12972" s="3" t="s">
        <v>33752</v>
      </c>
      <c r="D12972" s="12" t="s">
        <v>39580</v>
      </c>
      <c r="E12972" s="6" t="str">
        <f t="shared" si="662"/>
        <v>module=jincpens</v>
      </c>
      <c r="F12972" s="6" t="str">
        <f t="shared" si="663"/>
        <v>module=kincpens</v>
      </c>
    </row>
    <row r="12973" spans="1:6" ht="30" customHeight="1">
      <c r="A12973" s="3" t="s">
        <v>2</v>
      </c>
      <c r="B12973" s="3" t="s">
        <v>27949</v>
      </c>
      <c r="C12973" s="3" t="s">
        <v>33753</v>
      </c>
      <c r="D12973" s="12" t="s">
        <v>39581</v>
      </c>
      <c r="E12973" s="6" t="str">
        <f t="shared" si="662"/>
        <v>module=jincpens</v>
      </c>
      <c r="F12973" s="6" t="str">
        <f t="shared" si="663"/>
        <v>module=kincpens</v>
      </c>
    </row>
    <row r="12974" spans="1:6" ht="30" customHeight="1">
      <c r="A12974" s="3" t="s">
        <v>2</v>
      </c>
      <c r="B12974" s="3" t="s">
        <v>27950</v>
      </c>
      <c r="C12974" s="3" t="s">
        <v>33754</v>
      </c>
      <c r="D12974" s="12" t="s">
        <v>39582</v>
      </c>
      <c r="E12974" s="6" t="str">
        <f t="shared" si="662"/>
        <v>module=jincpens</v>
      </c>
      <c r="F12974" s="6" t="str">
        <f t="shared" si="663"/>
        <v>module=kincpens</v>
      </c>
    </row>
    <row r="12975" spans="1:6" ht="30" customHeight="1">
      <c r="A12975" s="3" t="s">
        <v>2</v>
      </c>
      <c r="B12975" s="3" t="s">
        <v>27951</v>
      </c>
      <c r="C12975" s="3" t="s">
        <v>33755</v>
      </c>
      <c r="D12975" s="12" t="s">
        <v>39583</v>
      </c>
      <c r="E12975" s="6" t="str">
        <f t="shared" si="662"/>
        <v>module=jincpens</v>
      </c>
      <c r="F12975" s="6" t="str">
        <f t="shared" si="663"/>
        <v>module=kincpens</v>
      </c>
    </row>
    <row r="12976" spans="1:6" ht="30" customHeight="1">
      <c r="A12976" s="3" t="s">
        <v>2</v>
      </c>
      <c r="B12976" s="3" t="s">
        <v>27952</v>
      </c>
      <c r="C12976" s="3" t="s">
        <v>33756</v>
      </c>
      <c r="D12976" s="12" t="s">
        <v>39584</v>
      </c>
      <c r="E12976" s="6" t="str">
        <f t="shared" si="662"/>
        <v>module=jincpens</v>
      </c>
      <c r="F12976" s="6" t="str">
        <f t="shared" si="663"/>
        <v>module=kincpens</v>
      </c>
    </row>
    <row r="12977" spans="1:6" ht="30" customHeight="1">
      <c r="A12977" s="3" t="s">
        <v>2</v>
      </c>
      <c r="B12977" s="3" t="s">
        <v>27953</v>
      </c>
      <c r="C12977" s="3" t="s">
        <v>33757</v>
      </c>
      <c r="D12977" s="12" t="s">
        <v>39585</v>
      </c>
      <c r="E12977" s="6" t="str">
        <f t="shared" si="662"/>
        <v>module=jincpens</v>
      </c>
      <c r="F12977" s="6" t="str">
        <f t="shared" si="663"/>
        <v>module=kincpens</v>
      </c>
    </row>
    <row r="12978" spans="1:6" ht="30" customHeight="1">
      <c r="A12978" s="3" t="s">
        <v>2</v>
      </c>
      <c r="B12978" s="3" t="s">
        <v>27954</v>
      </c>
      <c r="C12978" s="3" t="s">
        <v>33758</v>
      </c>
      <c r="D12978" s="12" t="s">
        <v>39586</v>
      </c>
      <c r="E12978" s="6" t="str">
        <f t="shared" si="662"/>
        <v>module=jincpens</v>
      </c>
      <c r="F12978" s="6" t="str">
        <f t="shared" si="663"/>
        <v>module=kincpens</v>
      </c>
    </row>
    <row r="12979" spans="1:6" ht="30" customHeight="1">
      <c r="A12979" s="3" t="s">
        <v>2</v>
      </c>
      <c r="B12979" s="3" t="s">
        <v>27955</v>
      </c>
      <c r="C12979" s="3" t="s">
        <v>33759</v>
      </c>
      <c r="D12979" s="12" t="s">
        <v>39587</v>
      </c>
      <c r="E12979" s="6" t="str">
        <f t="shared" si="662"/>
        <v>module=jincpens</v>
      </c>
      <c r="F12979" s="6" t="str">
        <f t="shared" si="663"/>
        <v>module=kincpens</v>
      </c>
    </row>
    <row r="12980" spans="1:6" ht="30" customHeight="1">
      <c r="A12980" s="3" t="s">
        <v>2</v>
      </c>
      <c r="B12980" s="3" t="s">
        <v>27956</v>
      </c>
      <c r="C12980" s="3" t="s">
        <v>33760</v>
      </c>
      <c r="D12980" s="12" t="s">
        <v>39588</v>
      </c>
      <c r="E12980" s="6" t="str">
        <f t="shared" si="662"/>
        <v>module=jincpens</v>
      </c>
      <c r="F12980" s="6" t="str">
        <f t="shared" si="663"/>
        <v>module=kincpens</v>
      </c>
    </row>
    <row r="12981" spans="1:6" ht="30" customHeight="1">
      <c r="A12981" s="3" t="s">
        <v>2</v>
      </c>
      <c r="B12981" s="3" t="s">
        <v>27957</v>
      </c>
      <c r="C12981" s="3" t="s">
        <v>33761</v>
      </c>
      <c r="D12981" s="12" t="s">
        <v>39589</v>
      </c>
      <c r="E12981" s="6" t="str">
        <f t="shared" si="662"/>
        <v>module=jincpens</v>
      </c>
      <c r="F12981" s="6" t="str">
        <f t="shared" si="663"/>
        <v>module=kincpens</v>
      </c>
    </row>
    <row r="12982" spans="1:6" ht="30" customHeight="1">
      <c r="A12982" s="3" t="s">
        <v>2</v>
      </c>
      <c r="B12982" s="3" t="s">
        <v>27958</v>
      </c>
      <c r="C12982" s="3" t="s">
        <v>33762</v>
      </c>
      <c r="D12982" s="12" t="s">
        <v>39590</v>
      </c>
      <c r="E12982" s="6" t="str">
        <f t="shared" si="662"/>
        <v>module=jincpens</v>
      </c>
      <c r="F12982" s="6" t="str">
        <f t="shared" si="663"/>
        <v>module=kincpens</v>
      </c>
    </row>
    <row r="12983" spans="1:6" ht="30" customHeight="1">
      <c r="A12983" s="3" t="s">
        <v>2</v>
      </c>
      <c r="B12983" s="3" t="s">
        <v>27959</v>
      </c>
      <c r="C12983" s="3" t="s">
        <v>33763</v>
      </c>
      <c r="D12983" s="12" t="s">
        <v>39591</v>
      </c>
      <c r="E12983" s="6" t="str">
        <f t="shared" si="662"/>
        <v>module=jincpens</v>
      </c>
      <c r="F12983" s="6" t="str">
        <f t="shared" si="663"/>
        <v>module=kincpens</v>
      </c>
    </row>
    <row r="12984" spans="1:6" ht="30" customHeight="1">
      <c r="A12984" s="3" t="s">
        <v>2</v>
      </c>
      <c r="B12984" s="3" t="s">
        <v>27960</v>
      </c>
      <c r="C12984" s="3" t="s">
        <v>33764</v>
      </c>
      <c r="D12984" s="12" t="s">
        <v>39592</v>
      </c>
      <c r="E12984" s="6" t="str">
        <f t="shared" si="662"/>
        <v>module=jincpens</v>
      </c>
      <c r="F12984" s="6" t="str">
        <f t="shared" si="663"/>
        <v>module=kincpens</v>
      </c>
    </row>
    <row r="12985" spans="1:6" ht="30" customHeight="1">
      <c r="A12985" s="3" t="s">
        <v>2</v>
      </c>
      <c r="B12985" s="3" t="s">
        <v>27961</v>
      </c>
      <c r="C12985" s="3" t="s">
        <v>33765</v>
      </c>
      <c r="D12985" s="12" t="s">
        <v>39593</v>
      </c>
      <c r="E12985" s="6" t="str">
        <f t="shared" si="662"/>
        <v>module=jincpens</v>
      </c>
      <c r="F12985" s="6" t="str">
        <f t="shared" si="663"/>
        <v>module=kincpens</v>
      </c>
    </row>
    <row r="12986" spans="1:6" ht="30" customHeight="1">
      <c r="A12986" s="3" t="s">
        <v>2</v>
      </c>
      <c r="B12986" s="3" t="s">
        <v>27962</v>
      </c>
      <c r="C12986" s="3" t="s">
        <v>33766</v>
      </c>
      <c r="D12986" s="12" t="s">
        <v>39594</v>
      </c>
      <c r="E12986" s="6" t="str">
        <f t="shared" ref="E12986:E12991" si="664">HYPERLINK("http://www.ssc.wisc.edu/wlsresearch/documentation/waves/?wave=capigrad&amp;module=jincpens","module=jincpens")</f>
        <v>module=jincpens</v>
      </c>
      <c r="F12986" s="6" t="str">
        <f t="shared" ref="F12986:F12991" si="665">HYPERLINK("http://www.ssc.wisc.edu/wlsresearch/documentation/waves/?wave=capisib&amp;module=kincpens","module=kincpens")</f>
        <v>module=kincpens</v>
      </c>
    </row>
    <row r="12987" spans="1:6" ht="30" customHeight="1">
      <c r="A12987" s="3" t="s">
        <v>2</v>
      </c>
      <c r="B12987" s="3" t="s">
        <v>27963</v>
      </c>
      <c r="C12987" s="3" t="s">
        <v>33767</v>
      </c>
      <c r="D12987" s="12" t="s">
        <v>39595</v>
      </c>
      <c r="E12987" s="6" t="str">
        <f t="shared" si="664"/>
        <v>module=jincpens</v>
      </c>
      <c r="F12987" s="6" t="str">
        <f t="shared" si="665"/>
        <v>module=kincpens</v>
      </c>
    </row>
    <row r="12988" spans="1:6" ht="30" customHeight="1">
      <c r="A12988" s="3" t="s">
        <v>2</v>
      </c>
      <c r="B12988" s="3" t="s">
        <v>27964</v>
      </c>
      <c r="C12988" s="3" t="s">
        <v>33768</v>
      </c>
      <c r="D12988" s="12" t="s">
        <v>39596</v>
      </c>
      <c r="E12988" s="6" t="str">
        <f t="shared" si="664"/>
        <v>module=jincpens</v>
      </c>
      <c r="F12988" s="6" t="str">
        <f t="shared" si="665"/>
        <v>module=kincpens</v>
      </c>
    </row>
    <row r="12989" spans="1:6" ht="30" customHeight="1">
      <c r="A12989" s="3" t="s">
        <v>2</v>
      </c>
      <c r="B12989" s="3" t="s">
        <v>27965</v>
      </c>
      <c r="C12989" s="3" t="s">
        <v>33769</v>
      </c>
      <c r="D12989" s="12" t="s">
        <v>39597</v>
      </c>
      <c r="E12989" s="6" t="str">
        <f t="shared" si="664"/>
        <v>module=jincpens</v>
      </c>
      <c r="F12989" s="6" t="str">
        <f t="shared" si="665"/>
        <v>module=kincpens</v>
      </c>
    </row>
    <row r="12990" spans="1:6" ht="30" customHeight="1">
      <c r="A12990" s="3" t="s">
        <v>2</v>
      </c>
      <c r="B12990" s="3" t="s">
        <v>27966</v>
      </c>
      <c r="C12990" s="3" t="s">
        <v>33770</v>
      </c>
      <c r="D12990" s="12" t="s">
        <v>39598</v>
      </c>
      <c r="E12990" s="6" t="str">
        <f t="shared" si="664"/>
        <v>module=jincpens</v>
      </c>
      <c r="F12990" s="6" t="str">
        <f t="shared" si="665"/>
        <v>module=kincpens</v>
      </c>
    </row>
    <row r="12991" spans="1:6" ht="30" customHeight="1">
      <c r="A12991" s="3" t="s">
        <v>2</v>
      </c>
      <c r="B12991" s="3" t="s">
        <v>27967</v>
      </c>
      <c r="C12991" s="3" t="s">
        <v>33771</v>
      </c>
      <c r="D12991" s="12" t="s">
        <v>39599</v>
      </c>
      <c r="E12991" s="6" t="str">
        <f t="shared" si="664"/>
        <v>module=jincpens</v>
      </c>
      <c r="F12991" s="6" t="str">
        <f t="shared" si="665"/>
        <v>module=kincpens</v>
      </c>
    </row>
    <row r="12992" spans="1:6" ht="30" customHeight="1">
      <c r="A12992" s="3" t="s">
        <v>2</v>
      </c>
      <c r="B12992" s="3" t="s">
        <v>27968</v>
      </c>
      <c r="C12992" s="3" t="s">
        <v>33772</v>
      </c>
      <c r="D12992" s="12" t="s">
        <v>39600</v>
      </c>
      <c r="E12992" s="6" t="str">
        <f t="shared" ref="E12992:E13023" si="666">HYPERLINK("http://www.ssc.wisc.edu/wlsresearch/documentation/waves/?wave=capigrad&amp;module=jassets","module=jassets")</f>
        <v>module=jassets</v>
      </c>
      <c r="F12992" s="6" t="str">
        <f t="shared" ref="F12992:F13023" si="667">HYPERLINK("http://www.ssc.wisc.edu/wlsresearch/documentation/waves/?wave=capisib&amp;module=kassets","module=kassets")</f>
        <v>module=kassets</v>
      </c>
    </row>
    <row r="12993" spans="1:6" ht="30" customHeight="1">
      <c r="A12993" s="3" t="s">
        <v>2</v>
      </c>
      <c r="B12993" s="3" t="s">
        <v>27969</v>
      </c>
      <c r="C12993" s="3" t="s">
        <v>33773</v>
      </c>
      <c r="D12993" s="12" t="s">
        <v>39601</v>
      </c>
      <c r="E12993" s="6" t="str">
        <f t="shared" si="666"/>
        <v>module=jassets</v>
      </c>
      <c r="F12993" s="6" t="str">
        <f t="shared" si="667"/>
        <v>module=kassets</v>
      </c>
    </row>
    <row r="12994" spans="1:6" ht="30" customHeight="1">
      <c r="A12994" s="3" t="s">
        <v>2</v>
      </c>
      <c r="B12994" s="3" t="s">
        <v>27970</v>
      </c>
      <c r="C12994" s="3" t="s">
        <v>33774</v>
      </c>
      <c r="D12994" s="12" t="s">
        <v>39602</v>
      </c>
      <c r="E12994" s="6" t="str">
        <f t="shared" si="666"/>
        <v>module=jassets</v>
      </c>
      <c r="F12994" s="6" t="str">
        <f t="shared" si="667"/>
        <v>module=kassets</v>
      </c>
    </row>
    <row r="12995" spans="1:6" ht="30" customHeight="1">
      <c r="A12995" s="3" t="s">
        <v>2</v>
      </c>
      <c r="B12995" s="3" t="s">
        <v>27971</v>
      </c>
      <c r="C12995" s="3" t="s">
        <v>33775</v>
      </c>
      <c r="D12995" s="12" t="s">
        <v>39603</v>
      </c>
      <c r="E12995" s="6" t="str">
        <f t="shared" si="666"/>
        <v>module=jassets</v>
      </c>
      <c r="F12995" s="6" t="str">
        <f t="shared" si="667"/>
        <v>module=kassets</v>
      </c>
    </row>
    <row r="12996" spans="1:6" ht="30" customHeight="1">
      <c r="A12996" s="3" t="s">
        <v>2</v>
      </c>
      <c r="B12996" s="3" t="s">
        <v>27972</v>
      </c>
      <c r="C12996" s="3" t="s">
        <v>33776</v>
      </c>
      <c r="D12996" s="12" t="s">
        <v>39604</v>
      </c>
      <c r="E12996" s="6" t="str">
        <f t="shared" si="666"/>
        <v>module=jassets</v>
      </c>
      <c r="F12996" s="6" t="str">
        <f t="shared" si="667"/>
        <v>module=kassets</v>
      </c>
    </row>
    <row r="12997" spans="1:6" ht="30" customHeight="1">
      <c r="A12997" s="3" t="s">
        <v>2</v>
      </c>
      <c r="B12997" s="3" t="s">
        <v>27973</v>
      </c>
      <c r="C12997" s="3" t="s">
        <v>33777</v>
      </c>
      <c r="D12997" s="12" t="s">
        <v>39605</v>
      </c>
      <c r="E12997" s="6" t="str">
        <f t="shared" si="666"/>
        <v>module=jassets</v>
      </c>
      <c r="F12997" s="6" t="str">
        <f t="shared" si="667"/>
        <v>module=kassets</v>
      </c>
    </row>
    <row r="12998" spans="1:6" ht="30" customHeight="1">
      <c r="A12998" s="3" t="s">
        <v>2</v>
      </c>
      <c r="B12998" s="3" t="s">
        <v>27974</v>
      </c>
      <c r="C12998" s="3" t="s">
        <v>33778</v>
      </c>
      <c r="D12998" s="12" t="s">
        <v>39606</v>
      </c>
      <c r="E12998" s="6" t="str">
        <f t="shared" si="666"/>
        <v>module=jassets</v>
      </c>
      <c r="F12998" s="6" t="str">
        <f t="shared" si="667"/>
        <v>module=kassets</v>
      </c>
    </row>
    <row r="12999" spans="1:6" ht="30" customHeight="1">
      <c r="A12999" s="3" t="s">
        <v>2</v>
      </c>
      <c r="B12999" s="3" t="s">
        <v>27975</v>
      </c>
      <c r="C12999" s="3" t="s">
        <v>33779</v>
      </c>
      <c r="D12999" s="12" t="s">
        <v>39607</v>
      </c>
      <c r="E12999" s="6" t="str">
        <f t="shared" si="666"/>
        <v>module=jassets</v>
      </c>
      <c r="F12999" s="6" t="str">
        <f t="shared" si="667"/>
        <v>module=kassets</v>
      </c>
    </row>
    <row r="13000" spans="1:6" ht="30" customHeight="1">
      <c r="A13000" s="3" t="s">
        <v>2</v>
      </c>
      <c r="B13000" s="3" t="s">
        <v>27976</v>
      </c>
      <c r="C13000" s="3" t="s">
        <v>33780</v>
      </c>
      <c r="D13000" s="12" t="s">
        <v>39608</v>
      </c>
      <c r="E13000" s="6" t="str">
        <f t="shared" si="666"/>
        <v>module=jassets</v>
      </c>
      <c r="F13000" s="6" t="str">
        <f t="shared" si="667"/>
        <v>module=kassets</v>
      </c>
    </row>
    <row r="13001" spans="1:6" ht="30" customHeight="1">
      <c r="A13001" s="3" t="s">
        <v>2</v>
      </c>
      <c r="B13001" s="3" t="s">
        <v>27977</v>
      </c>
      <c r="C13001" s="3" t="s">
        <v>33781</v>
      </c>
      <c r="D13001" s="12" t="s">
        <v>39609</v>
      </c>
      <c r="E13001" s="6" t="str">
        <f t="shared" si="666"/>
        <v>module=jassets</v>
      </c>
      <c r="F13001" s="6" t="str">
        <f t="shared" si="667"/>
        <v>module=kassets</v>
      </c>
    </row>
    <row r="13002" spans="1:6" ht="30" customHeight="1">
      <c r="A13002" s="3" t="s">
        <v>2</v>
      </c>
      <c r="B13002" s="3" t="s">
        <v>27978</v>
      </c>
      <c r="C13002" s="3" t="s">
        <v>33782</v>
      </c>
      <c r="D13002" s="12" t="s">
        <v>39610</v>
      </c>
      <c r="E13002" s="6" t="str">
        <f t="shared" si="666"/>
        <v>module=jassets</v>
      </c>
      <c r="F13002" s="6" t="str">
        <f t="shared" si="667"/>
        <v>module=kassets</v>
      </c>
    </row>
    <row r="13003" spans="1:6" ht="30" customHeight="1">
      <c r="A13003" s="3" t="s">
        <v>2</v>
      </c>
      <c r="B13003" s="3" t="s">
        <v>27979</v>
      </c>
      <c r="C13003" s="3" t="s">
        <v>33783</v>
      </c>
      <c r="D13003" s="12" t="s">
        <v>39611</v>
      </c>
      <c r="E13003" s="6" t="str">
        <f t="shared" si="666"/>
        <v>module=jassets</v>
      </c>
      <c r="F13003" s="6" t="str">
        <f t="shared" si="667"/>
        <v>module=kassets</v>
      </c>
    </row>
    <row r="13004" spans="1:6" ht="30" customHeight="1">
      <c r="A13004" s="3" t="s">
        <v>2</v>
      </c>
      <c r="B13004" s="3" t="s">
        <v>27980</v>
      </c>
      <c r="C13004" s="3" t="s">
        <v>33784</v>
      </c>
      <c r="D13004" s="12" t="s">
        <v>39612</v>
      </c>
      <c r="E13004" s="6" t="str">
        <f t="shared" si="666"/>
        <v>module=jassets</v>
      </c>
      <c r="F13004" s="6" t="str">
        <f t="shared" si="667"/>
        <v>module=kassets</v>
      </c>
    </row>
    <row r="13005" spans="1:6" ht="30" customHeight="1">
      <c r="A13005" s="3" t="s">
        <v>2</v>
      </c>
      <c r="B13005" s="3" t="s">
        <v>27981</v>
      </c>
      <c r="C13005" s="3" t="s">
        <v>33785</v>
      </c>
      <c r="D13005" s="12" t="s">
        <v>39613</v>
      </c>
      <c r="E13005" s="6" t="str">
        <f t="shared" si="666"/>
        <v>module=jassets</v>
      </c>
      <c r="F13005" s="6" t="str">
        <f t="shared" si="667"/>
        <v>module=kassets</v>
      </c>
    </row>
    <row r="13006" spans="1:6" ht="30" customHeight="1">
      <c r="A13006" s="3" t="s">
        <v>2</v>
      </c>
      <c r="B13006" s="3" t="s">
        <v>27982</v>
      </c>
      <c r="C13006" s="3" t="s">
        <v>33786</v>
      </c>
      <c r="D13006" s="12" t="s">
        <v>39614</v>
      </c>
      <c r="E13006" s="6" t="str">
        <f t="shared" si="666"/>
        <v>module=jassets</v>
      </c>
      <c r="F13006" s="6" t="str">
        <f t="shared" si="667"/>
        <v>module=kassets</v>
      </c>
    </row>
    <row r="13007" spans="1:6" ht="30" customHeight="1">
      <c r="A13007" s="3" t="s">
        <v>2</v>
      </c>
      <c r="B13007" s="3" t="s">
        <v>27983</v>
      </c>
      <c r="C13007" s="3" t="s">
        <v>33787</v>
      </c>
      <c r="D13007" s="12" t="s">
        <v>39615</v>
      </c>
      <c r="E13007" s="6" t="str">
        <f t="shared" si="666"/>
        <v>module=jassets</v>
      </c>
      <c r="F13007" s="6" t="str">
        <f t="shared" si="667"/>
        <v>module=kassets</v>
      </c>
    </row>
    <row r="13008" spans="1:6" ht="30" customHeight="1">
      <c r="A13008" s="3" t="s">
        <v>2</v>
      </c>
      <c r="B13008" s="3" t="s">
        <v>27984</v>
      </c>
      <c r="C13008" s="3" t="s">
        <v>33788</v>
      </c>
      <c r="D13008" s="12" t="s">
        <v>39616</v>
      </c>
      <c r="E13008" s="6" t="str">
        <f t="shared" si="666"/>
        <v>module=jassets</v>
      </c>
      <c r="F13008" s="6" t="str">
        <f t="shared" si="667"/>
        <v>module=kassets</v>
      </c>
    </row>
    <row r="13009" spans="1:6" ht="30" customHeight="1">
      <c r="A13009" s="3" t="s">
        <v>2</v>
      </c>
      <c r="B13009" s="3" t="s">
        <v>27985</v>
      </c>
      <c r="C13009" s="3" t="s">
        <v>33789</v>
      </c>
      <c r="D13009" s="12" t="s">
        <v>39617</v>
      </c>
      <c r="E13009" s="6" t="str">
        <f t="shared" si="666"/>
        <v>module=jassets</v>
      </c>
      <c r="F13009" s="6" t="str">
        <f t="shared" si="667"/>
        <v>module=kassets</v>
      </c>
    </row>
    <row r="13010" spans="1:6" ht="30" customHeight="1">
      <c r="A13010" s="3" t="s">
        <v>2</v>
      </c>
      <c r="B13010" s="3" t="s">
        <v>27986</v>
      </c>
      <c r="C13010" s="3" t="s">
        <v>33790</v>
      </c>
      <c r="D13010" s="12" t="s">
        <v>39618</v>
      </c>
      <c r="E13010" s="6" t="str">
        <f t="shared" si="666"/>
        <v>module=jassets</v>
      </c>
      <c r="F13010" s="6" t="str">
        <f t="shared" si="667"/>
        <v>module=kassets</v>
      </c>
    </row>
    <row r="13011" spans="1:6" ht="30" customHeight="1">
      <c r="A13011" s="3" t="s">
        <v>2</v>
      </c>
      <c r="B13011" s="3" t="s">
        <v>27987</v>
      </c>
      <c r="C13011" s="3" t="s">
        <v>33791</v>
      </c>
      <c r="D13011" s="12" t="s">
        <v>39619</v>
      </c>
      <c r="E13011" s="6" t="str">
        <f t="shared" si="666"/>
        <v>module=jassets</v>
      </c>
      <c r="F13011" s="6" t="str">
        <f t="shared" si="667"/>
        <v>module=kassets</v>
      </c>
    </row>
    <row r="13012" spans="1:6" ht="30" customHeight="1">
      <c r="A13012" s="3" t="s">
        <v>2</v>
      </c>
      <c r="B13012" s="3" t="s">
        <v>27988</v>
      </c>
      <c r="C13012" s="3" t="s">
        <v>33792</v>
      </c>
      <c r="D13012" s="12" t="s">
        <v>39620</v>
      </c>
      <c r="E13012" s="6" t="str">
        <f t="shared" si="666"/>
        <v>module=jassets</v>
      </c>
      <c r="F13012" s="6" t="str">
        <f t="shared" si="667"/>
        <v>module=kassets</v>
      </c>
    </row>
    <row r="13013" spans="1:6" ht="30" customHeight="1">
      <c r="A13013" s="3" t="s">
        <v>2</v>
      </c>
      <c r="B13013" s="3" t="s">
        <v>27989</v>
      </c>
      <c r="C13013" s="3" t="s">
        <v>33793</v>
      </c>
      <c r="D13013" s="12" t="s">
        <v>39621</v>
      </c>
      <c r="E13013" s="6" t="str">
        <f t="shared" si="666"/>
        <v>module=jassets</v>
      </c>
      <c r="F13013" s="6" t="str">
        <f t="shared" si="667"/>
        <v>module=kassets</v>
      </c>
    </row>
    <row r="13014" spans="1:6" ht="30" customHeight="1">
      <c r="A13014" s="3" t="s">
        <v>2</v>
      </c>
      <c r="B13014" s="3" t="s">
        <v>27990</v>
      </c>
      <c r="C13014" s="3" t="s">
        <v>33794</v>
      </c>
      <c r="D13014" s="12" t="s">
        <v>39622</v>
      </c>
      <c r="E13014" s="6" t="str">
        <f t="shared" si="666"/>
        <v>module=jassets</v>
      </c>
      <c r="F13014" s="6" t="str">
        <f t="shared" si="667"/>
        <v>module=kassets</v>
      </c>
    </row>
    <row r="13015" spans="1:6" ht="30" customHeight="1">
      <c r="A13015" s="3" t="s">
        <v>2</v>
      </c>
      <c r="B13015" s="3" t="s">
        <v>27991</v>
      </c>
      <c r="C13015" s="3" t="s">
        <v>33795</v>
      </c>
      <c r="D13015" s="12" t="s">
        <v>39623</v>
      </c>
      <c r="E13015" s="6" t="str">
        <f t="shared" si="666"/>
        <v>module=jassets</v>
      </c>
      <c r="F13015" s="6" t="str">
        <f t="shared" si="667"/>
        <v>module=kassets</v>
      </c>
    </row>
    <row r="13016" spans="1:6" ht="30" customHeight="1">
      <c r="A13016" s="3" t="s">
        <v>2</v>
      </c>
      <c r="B13016" s="3" t="s">
        <v>27992</v>
      </c>
      <c r="C13016" s="3" t="s">
        <v>33796</v>
      </c>
      <c r="D13016" s="12" t="s">
        <v>39624</v>
      </c>
      <c r="E13016" s="6" t="str">
        <f t="shared" si="666"/>
        <v>module=jassets</v>
      </c>
      <c r="F13016" s="6" t="str">
        <f t="shared" si="667"/>
        <v>module=kassets</v>
      </c>
    </row>
    <row r="13017" spans="1:6" ht="30" customHeight="1">
      <c r="A13017" s="3" t="s">
        <v>2</v>
      </c>
      <c r="B13017" s="3" t="s">
        <v>27993</v>
      </c>
      <c r="C13017" s="3" t="s">
        <v>33797</v>
      </c>
      <c r="D13017" s="12" t="s">
        <v>39625</v>
      </c>
      <c r="E13017" s="6" t="str">
        <f t="shared" si="666"/>
        <v>module=jassets</v>
      </c>
      <c r="F13017" s="6" t="str">
        <f t="shared" si="667"/>
        <v>module=kassets</v>
      </c>
    </row>
    <row r="13018" spans="1:6" ht="30" customHeight="1">
      <c r="A13018" s="3" t="s">
        <v>2</v>
      </c>
      <c r="B13018" s="3" t="s">
        <v>27994</v>
      </c>
      <c r="C13018" s="3" t="s">
        <v>33798</v>
      </c>
      <c r="D13018" s="12" t="s">
        <v>39626</v>
      </c>
      <c r="E13018" s="6" t="str">
        <f t="shared" si="666"/>
        <v>module=jassets</v>
      </c>
      <c r="F13018" s="6" t="str">
        <f t="shared" si="667"/>
        <v>module=kassets</v>
      </c>
    </row>
    <row r="13019" spans="1:6" ht="30" customHeight="1">
      <c r="A13019" s="3" t="s">
        <v>2</v>
      </c>
      <c r="B13019" s="3" t="s">
        <v>27995</v>
      </c>
      <c r="C13019" s="3" t="s">
        <v>33799</v>
      </c>
      <c r="D13019" s="12" t="s">
        <v>39627</v>
      </c>
      <c r="E13019" s="6" t="str">
        <f t="shared" si="666"/>
        <v>module=jassets</v>
      </c>
      <c r="F13019" s="6" t="str">
        <f t="shared" si="667"/>
        <v>module=kassets</v>
      </c>
    </row>
    <row r="13020" spans="1:6" ht="30" customHeight="1">
      <c r="A13020" s="3" t="s">
        <v>2</v>
      </c>
      <c r="B13020" s="3" t="s">
        <v>27996</v>
      </c>
      <c r="C13020" s="3" t="s">
        <v>33800</v>
      </c>
      <c r="D13020" s="12" t="s">
        <v>39628</v>
      </c>
      <c r="E13020" s="6" t="str">
        <f t="shared" si="666"/>
        <v>module=jassets</v>
      </c>
      <c r="F13020" s="6" t="str">
        <f t="shared" si="667"/>
        <v>module=kassets</v>
      </c>
    </row>
    <row r="13021" spans="1:6" ht="30" customHeight="1">
      <c r="A13021" s="3" t="s">
        <v>2</v>
      </c>
      <c r="B13021" s="3" t="s">
        <v>27997</v>
      </c>
      <c r="C13021" s="3" t="s">
        <v>33801</v>
      </c>
      <c r="D13021" s="12" t="s">
        <v>39629</v>
      </c>
      <c r="E13021" s="6" t="str">
        <f t="shared" si="666"/>
        <v>module=jassets</v>
      </c>
      <c r="F13021" s="6" t="str">
        <f t="shared" si="667"/>
        <v>module=kassets</v>
      </c>
    </row>
    <row r="13022" spans="1:6" ht="30" customHeight="1">
      <c r="A13022" s="3" t="s">
        <v>2</v>
      </c>
      <c r="B13022" s="3" t="s">
        <v>27998</v>
      </c>
      <c r="C13022" s="3" t="s">
        <v>33802</v>
      </c>
      <c r="D13022" s="12" t="s">
        <v>39630</v>
      </c>
      <c r="E13022" s="6" t="str">
        <f t="shared" si="666"/>
        <v>module=jassets</v>
      </c>
      <c r="F13022" s="6" t="str">
        <f t="shared" si="667"/>
        <v>module=kassets</v>
      </c>
    </row>
    <row r="13023" spans="1:6" ht="30" customHeight="1">
      <c r="A13023" s="3" t="s">
        <v>2</v>
      </c>
      <c r="B13023" s="3" t="s">
        <v>27999</v>
      </c>
      <c r="C13023" s="3" t="s">
        <v>33803</v>
      </c>
      <c r="D13023" s="12" t="s">
        <v>39631</v>
      </c>
      <c r="E13023" s="6" t="str">
        <f t="shared" si="666"/>
        <v>module=jassets</v>
      </c>
      <c r="F13023" s="6" t="str">
        <f t="shared" si="667"/>
        <v>module=kassets</v>
      </c>
    </row>
    <row r="13024" spans="1:6" ht="30" customHeight="1">
      <c r="A13024" s="3" t="s">
        <v>2</v>
      </c>
      <c r="B13024" s="3" t="s">
        <v>28000</v>
      </c>
      <c r="C13024" s="3" t="s">
        <v>33804</v>
      </c>
      <c r="D13024" s="12" t="s">
        <v>39632</v>
      </c>
      <c r="E13024" s="6" t="str">
        <f t="shared" ref="E13024:E13055" si="668">HYPERLINK("http://www.ssc.wisc.edu/wlsresearch/documentation/waves/?wave=capigrad&amp;module=jassets","module=jassets")</f>
        <v>module=jassets</v>
      </c>
      <c r="F13024" s="6" t="str">
        <f t="shared" ref="F13024:F13055" si="669">HYPERLINK("http://www.ssc.wisc.edu/wlsresearch/documentation/waves/?wave=capisib&amp;module=kassets","module=kassets")</f>
        <v>module=kassets</v>
      </c>
    </row>
    <row r="13025" spans="1:6" ht="30" customHeight="1">
      <c r="A13025" s="3" t="s">
        <v>2</v>
      </c>
      <c r="B13025" s="3" t="s">
        <v>28001</v>
      </c>
      <c r="C13025" s="3" t="s">
        <v>33805</v>
      </c>
      <c r="D13025" s="12" t="s">
        <v>39633</v>
      </c>
      <c r="E13025" s="6" t="str">
        <f t="shared" si="668"/>
        <v>module=jassets</v>
      </c>
      <c r="F13025" s="6" t="str">
        <f t="shared" si="669"/>
        <v>module=kassets</v>
      </c>
    </row>
    <row r="13026" spans="1:6" ht="30" customHeight="1">
      <c r="A13026" s="3" t="s">
        <v>2</v>
      </c>
      <c r="B13026" s="3" t="s">
        <v>28002</v>
      </c>
      <c r="C13026" s="3" t="s">
        <v>33806</v>
      </c>
      <c r="D13026" s="12" t="s">
        <v>39634</v>
      </c>
      <c r="E13026" s="6" t="str">
        <f t="shared" si="668"/>
        <v>module=jassets</v>
      </c>
      <c r="F13026" s="6" t="str">
        <f t="shared" si="669"/>
        <v>module=kassets</v>
      </c>
    </row>
    <row r="13027" spans="1:6" ht="30" customHeight="1">
      <c r="A13027" s="3" t="s">
        <v>2</v>
      </c>
      <c r="B13027" s="3" t="s">
        <v>28003</v>
      </c>
      <c r="C13027" s="3" t="s">
        <v>33807</v>
      </c>
      <c r="D13027" s="12" t="s">
        <v>39635</v>
      </c>
      <c r="E13027" s="6" t="str">
        <f t="shared" si="668"/>
        <v>module=jassets</v>
      </c>
      <c r="F13027" s="6" t="str">
        <f t="shared" si="669"/>
        <v>module=kassets</v>
      </c>
    </row>
    <row r="13028" spans="1:6" ht="30" customHeight="1">
      <c r="A13028" s="3" t="s">
        <v>2</v>
      </c>
      <c r="B13028" s="3" t="s">
        <v>28004</v>
      </c>
      <c r="C13028" s="3" t="s">
        <v>33808</v>
      </c>
      <c r="D13028" s="12" t="s">
        <v>39636</v>
      </c>
      <c r="E13028" s="6" t="str">
        <f t="shared" si="668"/>
        <v>module=jassets</v>
      </c>
      <c r="F13028" s="6" t="str">
        <f t="shared" si="669"/>
        <v>module=kassets</v>
      </c>
    </row>
    <row r="13029" spans="1:6" ht="30" customHeight="1">
      <c r="A13029" s="3" t="s">
        <v>2</v>
      </c>
      <c r="B13029" s="3" t="s">
        <v>28005</v>
      </c>
      <c r="C13029" s="3" t="s">
        <v>33809</v>
      </c>
      <c r="D13029" s="12" t="s">
        <v>39637</v>
      </c>
      <c r="E13029" s="6" t="str">
        <f t="shared" si="668"/>
        <v>module=jassets</v>
      </c>
      <c r="F13029" s="6" t="str">
        <f t="shared" si="669"/>
        <v>module=kassets</v>
      </c>
    </row>
    <row r="13030" spans="1:6" ht="30" customHeight="1">
      <c r="A13030" s="3" t="s">
        <v>2</v>
      </c>
      <c r="B13030" s="3" t="s">
        <v>28006</v>
      </c>
      <c r="C13030" s="3" t="s">
        <v>33810</v>
      </c>
      <c r="D13030" s="12" t="s">
        <v>39638</v>
      </c>
      <c r="E13030" s="6" t="str">
        <f t="shared" si="668"/>
        <v>module=jassets</v>
      </c>
      <c r="F13030" s="6" t="str">
        <f t="shared" si="669"/>
        <v>module=kassets</v>
      </c>
    </row>
    <row r="13031" spans="1:6" ht="30" customHeight="1">
      <c r="A13031" s="3" t="s">
        <v>2</v>
      </c>
      <c r="B13031" s="3" t="s">
        <v>28007</v>
      </c>
      <c r="C13031" s="3" t="s">
        <v>33811</v>
      </c>
      <c r="D13031" s="12" t="s">
        <v>39639</v>
      </c>
      <c r="E13031" s="6" t="str">
        <f t="shared" si="668"/>
        <v>module=jassets</v>
      </c>
      <c r="F13031" s="6" t="str">
        <f t="shared" si="669"/>
        <v>module=kassets</v>
      </c>
    </row>
    <row r="13032" spans="1:6" ht="30" customHeight="1">
      <c r="A13032" s="3" t="s">
        <v>2</v>
      </c>
      <c r="B13032" s="3" t="s">
        <v>28008</v>
      </c>
      <c r="C13032" s="3" t="s">
        <v>33812</v>
      </c>
      <c r="D13032" s="12" t="s">
        <v>39640</v>
      </c>
      <c r="E13032" s="6" t="str">
        <f t="shared" si="668"/>
        <v>module=jassets</v>
      </c>
      <c r="F13032" s="6" t="str">
        <f t="shared" si="669"/>
        <v>module=kassets</v>
      </c>
    </row>
    <row r="13033" spans="1:6" ht="30" customHeight="1">
      <c r="A13033" s="3" t="s">
        <v>2</v>
      </c>
      <c r="B13033" s="3" t="s">
        <v>28009</v>
      </c>
      <c r="C13033" s="3" t="s">
        <v>33813</v>
      </c>
      <c r="D13033" s="12" t="s">
        <v>39641</v>
      </c>
      <c r="E13033" s="6" t="str">
        <f t="shared" si="668"/>
        <v>module=jassets</v>
      </c>
      <c r="F13033" s="6" t="str">
        <f t="shared" si="669"/>
        <v>module=kassets</v>
      </c>
    </row>
    <row r="13034" spans="1:6" ht="30" customHeight="1">
      <c r="A13034" s="3" t="s">
        <v>2</v>
      </c>
      <c r="B13034" s="3" t="s">
        <v>28010</v>
      </c>
      <c r="C13034" s="3" t="s">
        <v>33814</v>
      </c>
      <c r="D13034" s="12" t="s">
        <v>39642</v>
      </c>
      <c r="E13034" s="6" t="str">
        <f t="shared" si="668"/>
        <v>module=jassets</v>
      </c>
      <c r="F13034" s="6" t="str">
        <f t="shared" si="669"/>
        <v>module=kassets</v>
      </c>
    </row>
    <row r="13035" spans="1:6" ht="30" customHeight="1">
      <c r="A13035" s="3" t="s">
        <v>2</v>
      </c>
      <c r="B13035" s="3" t="s">
        <v>28011</v>
      </c>
      <c r="C13035" s="3" t="s">
        <v>33815</v>
      </c>
      <c r="D13035" s="12" t="s">
        <v>39643</v>
      </c>
      <c r="E13035" s="6" t="str">
        <f t="shared" si="668"/>
        <v>module=jassets</v>
      </c>
      <c r="F13035" s="6" t="str">
        <f t="shared" si="669"/>
        <v>module=kassets</v>
      </c>
    </row>
    <row r="13036" spans="1:6" ht="30" customHeight="1">
      <c r="A13036" s="3" t="s">
        <v>2</v>
      </c>
      <c r="B13036" s="3" t="s">
        <v>28012</v>
      </c>
      <c r="C13036" s="3" t="s">
        <v>33816</v>
      </c>
      <c r="D13036" s="12" t="s">
        <v>39644</v>
      </c>
      <c r="E13036" s="6" t="str">
        <f t="shared" si="668"/>
        <v>module=jassets</v>
      </c>
      <c r="F13036" s="6" t="str">
        <f t="shared" si="669"/>
        <v>module=kassets</v>
      </c>
    </row>
    <row r="13037" spans="1:6" ht="30" customHeight="1">
      <c r="A13037" s="3" t="s">
        <v>2</v>
      </c>
      <c r="B13037" s="3" t="s">
        <v>28013</v>
      </c>
      <c r="C13037" s="3" t="s">
        <v>33817</v>
      </c>
      <c r="D13037" s="12" t="s">
        <v>39645</v>
      </c>
      <c r="E13037" s="6" t="str">
        <f t="shared" si="668"/>
        <v>module=jassets</v>
      </c>
      <c r="F13037" s="6" t="str">
        <f t="shared" si="669"/>
        <v>module=kassets</v>
      </c>
    </row>
    <row r="13038" spans="1:6" ht="30" customHeight="1">
      <c r="A13038" s="3" t="s">
        <v>2</v>
      </c>
      <c r="B13038" s="3" t="s">
        <v>28014</v>
      </c>
      <c r="C13038" s="3" t="s">
        <v>33818</v>
      </c>
      <c r="D13038" s="12" t="s">
        <v>39646</v>
      </c>
      <c r="E13038" s="6" t="str">
        <f t="shared" si="668"/>
        <v>module=jassets</v>
      </c>
      <c r="F13038" s="6" t="str">
        <f t="shared" si="669"/>
        <v>module=kassets</v>
      </c>
    </row>
    <row r="13039" spans="1:6" ht="30" customHeight="1">
      <c r="A13039" s="3" t="s">
        <v>2</v>
      </c>
      <c r="B13039" s="3" t="s">
        <v>28015</v>
      </c>
      <c r="C13039" s="3" t="s">
        <v>33819</v>
      </c>
      <c r="D13039" s="12" t="s">
        <v>39647</v>
      </c>
      <c r="E13039" s="6" t="str">
        <f t="shared" si="668"/>
        <v>module=jassets</v>
      </c>
      <c r="F13039" s="6" t="str">
        <f t="shared" si="669"/>
        <v>module=kassets</v>
      </c>
    </row>
    <row r="13040" spans="1:6" ht="30" customHeight="1">
      <c r="A13040" s="3" t="s">
        <v>2</v>
      </c>
      <c r="B13040" s="3" t="s">
        <v>28016</v>
      </c>
      <c r="C13040" s="3" t="s">
        <v>33820</v>
      </c>
      <c r="D13040" s="12" t="s">
        <v>39648</v>
      </c>
      <c r="E13040" s="6" t="str">
        <f t="shared" si="668"/>
        <v>module=jassets</v>
      </c>
      <c r="F13040" s="6" t="str">
        <f t="shared" si="669"/>
        <v>module=kassets</v>
      </c>
    </row>
    <row r="13041" spans="1:6" ht="30" customHeight="1">
      <c r="A13041" s="3" t="s">
        <v>2</v>
      </c>
      <c r="B13041" s="3" t="s">
        <v>28017</v>
      </c>
      <c r="C13041" s="3" t="s">
        <v>33821</v>
      </c>
      <c r="D13041" s="12" t="s">
        <v>39649</v>
      </c>
      <c r="E13041" s="6" t="str">
        <f t="shared" si="668"/>
        <v>module=jassets</v>
      </c>
      <c r="F13041" s="6" t="str">
        <f t="shared" si="669"/>
        <v>module=kassets</v>
      </c>
    </row>
    <row r="13042" spans="1:6" ht="30" customHeight="1">
      <c r="A13042" s="3" t="s">
        <v>2</v>
      </c>
      <c r="B13042" s="3" t="s">
        <v>28018</v>
      </c>
      <c r="C13042" s="3" t="s">
        <v>33822</v>
      </c>
      <c r="D13042" s="12" t="s">
        <v>39650</v>
      </c>
      <c r="E13042" s="6" t="str">
        <f t="shared" si="668"/>
        <v>module=jassets</v>
      </c>
      <c r="F13042" s="6" t="str">
        <f t="shared" si="669"/>
        <v>module=kassets</v>
      </c>
    </row>
    <row r="13043" spans="1:6" ht="30" customHeight="1">
      <c r="A13043" s="3" t="s">
        <v>2</v>
      </c>
      <c r="B13043" s="3" t="s">
        <v>28019</v>
      </c>
      <c r="C13043" s="3" t="s">
        <v>33823</v>
      </c>
      <c r="D13043" s="12" t="s">
        <v>39651</v>
      </c>
      <c r="E13043" s="6" t="str">
        <f t="shared" si="668"/>
        <v>module=jassets</v>
      </c>
      <c r="F13043" s="6" t="str">
        <f t="shared" si="669"/>
        <v>module=kassets</v>
      </c>
    </row>
    <row r="13044" spans="1:6" ht="30" customHeight="1">
      <c r="A13044" s="3" t="s">
        <v>2</v>
      </c>
      <c r="B13044" s="3" t="s">
        <v>28020</v>
      </c>
      <c r="C13044" s="3" t="s">
        <v>33824</v>
      </c>
      <c r="D13044" s="12" t="s">
        <v>39652</v>
      </c>
      <c r="E13044" s="6" t="str">
        <f t="shared" si="668"/>
        <v>module=jassets</v>
      </c>
      <c r="F13044" s="6" t="str">
        <f t="shared" si="669"/>
        <v>module=kassets</v>
      </c>
    </row>
    <row r="13045" spans="1:6" ht="30" customHeight="1">
      <c r="A13045" s="3" t="s">
        <v>2</v>
      </c>
      <c r="B13045" s="3" t="s">
        <v>28021</v>
      </c>
      <c r="C13045" s="3" t="s">
        <v>33825</v>
      </c>
      <c r="D13045" s="12" t="s">
        <v>39653</v>
      </c>
      <c r="E13045" s="6" t="str">
        <f t="shared" si="668"/>
        <v>module=jassets</v>
      </c>
      <c r="F13045" s="6" t="str">
        <f t="shared" si="669"/>
        <v>module=kassets</v>
      </c>
    </row>
    <row r="13046" spans="1:6" ht="30" customHeight="1">
      <c r="A13046" s="3" t="s">
        <v>2</v>
      </c>
      <c r="B13046" s="3" t="s">
        <v>28022</v>
      </c>
      <c r="C13046" s="3" t="s">
        <v>33826</v>
      </c>
      <c r="D13046" s="12" t="s">
        <v>39654</v>
      </c>
      <c r="E13046" s="6" t="str">
        <f t="shared" si="668"/>
        <v>module=jassets</v>
      </c>
      <c r="F13046" s="6" t="str">
        <f t="shared" si="669"/>
        <v>module=kassets</v>
      </c>
    </row>
    <row r="13047" spans="1:6" ht="30" customHeight="1">
      <c r="A13047" s="3" t="s">
        <v>2</v>
      </c>
      <c r="B13047" s="3" t="s">
        <v>28023</v>
      </c>
      <c r="C13047" s="3" t="s">
        <v>33827</v>
      </c>
      <c r="D13047" s="12" t="s">
        <v>39655</v>
      </c>
      <c r="E13047" s="6" t="str">
        <f t="shared" si="668"/>
        <v>module=jassets</v>
      </c>
      <c r="F13047" s="6" t="str">
        <f t="shared" si="669"/>
        <v>module=kassets</v>
      </c>
    </row>
    <row r="13048" spans="1:6" ht="30" customHeight="1">
      <c r="A13048" s="3" t="s">
        <v>2</v>
      </c>
      <c r="B13048" s="3" t="s">
        <v>28024</v>
      </c>
      <c r="C13048" s="3" t="s">
        <v>33828</v>
      </c>
      <c r="D13048" s="12" t="s">
        <v>39656</v>
      </c>
      <c r="E13048" s="6" t="str">
        <f t="shared" si="668"/>
        <v>module=jassets</v>
      </c>
      <c r="F13048" s="6" t="str">
        <f t="shared" si="669"/>
        <v>module=kassets</v>
      </c>
    </row>
    <row r="13049" spans="1:6" ht="30" customHeight="1">
      <c r="A13049" s="3" t="s">
        <v>2</v>
      </c>
      <c r="B13049" s="3" t="s">
        <v>28025</v>
      </c>
      <c r="C13049" s="3" t="s">
        <v>33829</v>
      </c>
      <c r="D13049" s="12" t="s">
        <v>39657</v>
      </c>
      <c r="E13049" s="6" t="str">
        <f t="shared" si="668"/>
        <v>module=jassets</v>
      </c>
      <c r="F13049" s="6" t="str">
        <f t="shared" si="669"/>
        <v>module=kassets</v>
      </c>
    </row>
    <row r="13050" spans="1:6" ht="30" customHeight="1">
      <c r="A13050" s="3" t="s">
        <v>2</v>
      </c>
      <c r="B13050" s="3" t="s">
        <v>28026</v>
      </c>
      <c r="C13050" s="3" t="s">
        <v>33830</v>
      </c>
      <c r="D13050" s="12" t="s">
        <v>39658</v>
      </c>
      <c r="E13050" s="6" t="str">
        <f t="shared" si="668"/>
        <v>module=jassets</v>
      </c>
      <c r="F13050" s="6" t="str">
        <f t="shared" si="669"/>
        <v>module=kassets</v>
      </c>
    </row>
    <row r="13051" spans="1:6" ht="30" customHeight="1">
      <c r="A13051" s="3" t="s">
        <v>2</v>
      </c>
      <c r="B13051" s="3" t="s">
        <v>28027</v>
      </c>
      <c r="C13051" s="3" t="s">
        <v>33831</v>
      </c>
      <c r="D13051" s="12" t="s">
        <v>39659</v>
      </c>
      <c r="E13051" s="6" t="str">
        <f t="shared" si="668"/>
        <v>module=jassets</v>
      </c>
      <c r="F13051" s="6" t="str">
        <f t="shared" si="669"/>
        <v>module=kassets</v>
      </c>
    </row>
    <row r="13052" spans="1:6" ht="30" customHeight="1">
      <c r="A13052" s="3" t="s">
        <v>2</v>
      </c>
      <c r="B13052" s="3" t="s">
        <v>28028</v>
      </c>
      <c r="C13052" s="3" t="s">
        <v>33832</v>
      </c>
      <c r="D13052" s="12" t="s">
        <v>39660</v>
      </c>
      <c r="E13052" s="6" t="str">
        <f t="shared" si="668"/>
        <v>module=jassets</v>
      </c>
      <c r="F13052" s="6" t="str">
        <f t="shared" si="669"/>
        <v>module=kassets</v>
      </c>
    </row>
    <row r="13053" spans="1:6" ht="30" customHeight="1">
      <c r="A13053" s="3" t="s">
        <v>2</v>
      </c>
      <c r="B13053" s="3" t="s">
        <v>28029</v>
      </c>
      <c r="C13053" s="3" t="s">
        <v>33833</v>
      </c>
      <c r="D13053" s="12" t="s">
        <v>39661</v>
      </c>
      <c r="E13053" s="6" t="str">
        <f t="shared" si="668"/>
        <v>module=jassets</v>
      </c>
      <c r="F13053" s="6" t="str">
        <f t="shared" si="669"/>
        <v>module=kassets</v>
      </c>
    </row>
    <row r="13054" spans="1:6" ht="30" customHeight="1">
      <c r="A13054" s="3" t="s">
        <v>2</v>
      </c>
      <c r="B13054" s="3" t="s">
        <v>28030</v>
      </c>
      <c r="C13054" s="3" t="s">
        <v>33834</v>
      </c>
      <c r="D13054" s="12" t="s">
        <v>39662</v>
      </c>
      <c r="E13054" s="6" t="str">
        <f t="shared" si="668"/>
        <v>module=jassets</v>
      </c>
      <c r="F13054" s="6" t="str">
        <f t="shared" si="669"/>
        <v>module=kassets</v>
      </c>
    </row>
    <row r="13055" spans="1:6" ht="30" customHeight="1">
      <c r="A13055" s="3" t="s">
        <v>2</v>
      </c>
      <c r="B13055" s="3" t="s">
        <v>28031</v>
      </c>
      <c r="C13055" s="3" t="s">
        <v>33835</v>
      </c>
      <c r="D13055" s="12" t="s">
        <v>39663</v>
      </c>
      <c r="E13055" s="6" t="str">
        <f t="shared" si="668"/>
        <v>module=jassets</v>
      </c>
      <c r="F13055" s="6" t="str">
        <f t="shared" si="669"/>
        <v>module=kassets</v>
      </c>
    </row>
    <row r="13056" spans="1:6" ht="30" customHeight="1">
      <c r="A13056" s="3" t="s">
        <v>2</v>
      </c>
      <c r="B13056" s="3" t="s">
        <v>28032</v>
      </c>
      <c r="C13056" s="3" t="s">
        <v>33836</v>
      </c>
      <c r="D13056" s="12" t="s">
        <v>39664</v>
      </c>
      <c r="E13056" s="6" t="str">
        <f t="shared" ref="E13056:E13087" si="670">HYPERLINK("http://www.ssc.wisc.edu/wlsresearch/documentation/waves/?wave=capigrad&amp;module=jassets","module=jassets")</f>
        <v>module=jassets</v>
      </c>
      <c r="F13056" s="6" t="str">
        <f t="shared" ref="F13056:F13087" si="671">HYPERLINK("http://www.ssc.wisc.edu/wlsresearch/documentation/waves/?wave=capisib&amp;module=kassets","module=kassets")</f>
        <v>module=kassets</v>
      </c>
    </row>
    <row r="13057" spans="1:6" ht="30" customHeight="1">
      <c r="A13057" s="3" t="s">
        <v>2</v>
      </c>
      <c r="B13057" s="3" t="s">
        <v>28033</v>
      </c>
      <c r="C13057" s="3" t="s">
        <v>33837</v>
      </c>
      <c r="D13057" s="12" t="s">
        <v>39665</v>
      </c>
      <c r="E13057" s="6" t="str">
        <f t="shared" si="670"/>
        <v>module=jassets</v>
      </c>
      <c r="F13057" s="6" t="str">
        <f t="shared" si="671"/>
        <v>module=kassets</v>
      </c>
    </row>
    <row r="13058" spans="1:6" ht="30" customHeight="1">
      <c r="A13058" s="3" t="s">
        <v>2</v>
      </c>
      <c r="B13058" s="3" t="s">
        <v>28034</v>
      </c>
      <c r="C13058" s="3" t="s">
        <v>33838</v>
      </c>
      <c r="D13058" s="12" t="s">
        <v>39666</v>
      </c>
      <c r="E13058" s="6" t="str">
        <f t="shared" si="670"/>
        <v>module=jassets</v>
      </c>
      <c r="F13058" s="6" t="str">
        <f t="shared" si="671"/>
        <v>module=kassets</v>
      </c>
    </row>
    <row r="13059" spans="1:6" ht="30" customHeight="1">
      <c r="A13059" s="3" t="s">
        <v>2</v>
      </c>
      <c r="B13059" s="3" t="s">
        <v>28035</v>
      </c>
      <c r="C13059" s="3" t="s">
        <v>33839</v>
      </c>
      <c r="D13059" s="12" t="s">
        <v>39667</v>
      </c>
      <c r="E13059" s="6" t="str">
        <f t="shared" si="670"/>
        <v>module=jassets</v>
      </c>
      <c r="F13059" s="6" t="str">
        <f t="shared" si="671"/>
        <v>module=kassets</v>
      </c>
    </row>
    <row r="13060" spans="1:6" ht="30" customHeight="1">
      <c r="A13060" s="3" t="s">
        <v>2</v>
      </c>
      <c r="B13060" s="3" t="s">
        <v>28036</v>
      </c>
      <c r="C13060" s="3" t="s">
        <v>33840</v>
      </c>
      <c r="D13060" s="12" t="s">
        <v>39668</v>
      </c>
      <c r="E13060" s="6" t="str">
        <f t="shared" si="670"/>
        <v>module=jassets</v>
      </c>
      <c r="F13060" s="6" t="str">
        <f t="shared" si="671"/>
        <v>module=kassets</v>
      </c>
    </row>
    <row r="13061" spans="1:6" ht="30" customHeight="1">
      <c r="A13061" s="3" t="s">
        <v>2</v>
      </c>
      <c r="B13061" s="3" t="s">
        <v>28037</v>
      </c>
      <c r="C13061" s="3" t="s">
        <v>33841</v>
      </c>
      <c r="D13061" s="12" t="s">
        <v>39669</v>
      </c>
      <c r="E13061" s="6" t="str">
        <f t="shared" si="670"/>
        <v>module=jassets</v>
      </c>
      <c r="F13061" s="6" t="str">
        <f t="shared" si="671"/>
        <v>module=kassets</v>
      </c>
    </row>
    <row r="13062" spans="1:6" ht="30" customHeight="1">
      <c r="A13062" s="3" t="s">
        <v>2</v>
      </c>
      <c r="B13062" s="3" t="s">
        <v>28038</v>
      </c>
      <c r="C13062" s="3" t="s">
        <v>33842</v>
      </c>
      <c r="D13062" s="12" t="s">
        <v>39670</v>
      </c>
      <c r="E13062" s="6" t="str">
        <f t="shared" si="670"/>
        <v>module=jassets</v>
      </c>
      <c r="F13062" s="6" t="str">
        <f t="shared" si="671"/>
        <v>module=kassets</v>
      </c>
    </row>
    <row r="13063" spans="1:6" ht="30" customHeight="1">
      <c r="A13063" s="3" t="s">
        <v>2</v>
      </c>
      <c r="B13063" s="3" t="s">
        <v>28039</v>
      </c>
      <c r="C13063" s="3" t="s">
        <v>33843</v>
      </c>
      <c r="D13063" s="12" t="s">
        <v>39671</v>
      </c>
      <c r="E13063" s="6" t="str">
        <f t="shared" si="670"/>
        <v>module=jassets</v>
      </c>
      <c r="F13063" s="6" t="str">
        <f t="shared" si="671"/>
        <v>module=kassets</v>
      </c>
    </row>
    <row r="13064" spans="1:6" ht="30" customHeight="1">
      <c r="A13064" s="3" t="s">
        <v>2</v>
      </c>
      <c r="B13064" s="3" t="s">
        <v>28040</v>
      </c>
      <c r="C13064" s="3" t="s">
        <v>33844</v>
      </c>
      <c r="D13064" s="12" t="s">
        <v>39672</v>
      </c>
      <c r="E13064" s="6" t="str">
        <f t="shared" si="670"/>
        <v>module=jassets</v>
      </c>
      <c r="F13064" s="6" t="str">
        <f t="shared" si="671"/>
        <v>module=kassets</v>
      </c>
    </row>
    <row r="13065" spans="1:6" ht="30" customHeight="1">
      <c r="A13065" s="3" t="s">
        <v>2</v>
      </c>
      <c r="B13065" s="3" t="s">
        <v>28041</v>
      </c>
      <c r="C13065" s="3" t="s">
        <v>33845</v>
      </c>
      <c r="D13065" s="12" t="s">
        <v>39673</v>
      </c>
      <c r="E13065" s="6" t="str">
        <f t="shared" si="670"/>
        <v>module=jassets</v>
      </c>
      <c r="F13065" s="6" t="str">
        <f t="shared" si="671"/>
        <v>module=kassets</v>
      </c>
    </row>
    <row r="13066" spans="1:6" ht="30" customHeight="1">
      <c r="A13066" s="3" t="s">
        <v>2</v>
      </c>
      <c r="B13066" s="3" t="s">
        <v>28042</v>
      </c>
      <c r="C13066" s="3" t="s">
        <v>33846</v>
      </c>
      <c r="D13066" s="12" t="s">
        <v>39674</v>
      </c>
      <c r="E13066" s="6" t="str">
        <f t="shared" si="670"/>
        <v>module=jassets</v>
      </c>
      <c r="F13066" s="6" t="str">
        <f t="shared" si="671"/>
        <v>module=kassets</v>
      </c>
    </row>
    <row r="13067" spans="1:6" ht="30" customHeight="1">
      <c r="A13067" s="3" t="s">
        <v>2</v>
      </c>
      <c r="B13067" s="3" t="s">
        <v>28043</v>
      </c>
      <c r="C13067" s="3" t="s">
        <v>33847</v>
      </c>
      <c r="D13067" s="12" t="s">
        <v>39675</v>
      </c>
      <c r="E13067" s="6" t="str">
        <f t="shared" si="670"/>
        <v>module=jassets</v>
      </c>
      <c r="F13067" s="6" t="str">
        <f t="shared" si="671"/>
        <v>module=kassets</v>
      </c>
    </row>
    <row r="13068" spans="1:6" ht="30" customHeight="1">
      <c r="A13068" s="3" t="s">
        <v>2</v>
      </c>
      <c r="B13068" s="3" t="s">
        <v>28044</v>
      </c>
      <c r="C13068" s="3" t="s">
        <v>33848</v>
      </c>
      <c r="D13068" s="12" t="s">
        <v>39676</v>
      </c>
      <c r="E13068" s="6" t="str">
        <f t="shared" si="670"/>
        <v>module=jassets</v>
      </c>
      <c r="F13068" s="6" t="str">
        <f t="shared" si="671"/>
        <v>module=kassets</v>
      </c>
    </row>
    <row r="13069" spans="1:6" ht="30" customHeight="1">
      <c r="A13069" s="3" t="s">
        <v>2</v>
      </c>
      <c r="B13069" s="3" t="s">
        <v>28045</v>
      </c>
      <c r="C13069" s="3" t="s">
        <v>33849</v>
      </c>
      <c r="D13069" s="12" t="s">
        <v>39677</v>
      </c>
      <c r="E13069" s="6" t="str">
        <f t="shared" si="670"/>
        <v>module=jassets</v>
      </c>
      <c r="F13069" s="6" t="str">
        <f t="shared" si="671"/>
        <v>module=kassets</v>
      </c>
    </row>
    <row r="13070" spans="1:6" ht="30" customHeight="1">
      <c r="A13070" s="3" t="s">
        <v>2</v>
      </c>
      <c r="B13070" s="3" t="s">
        <v>28046</v>
      </c>
      <c r="C13070" s="3" t="s">
        <v>33850</v>
      </c>
      <c r="D13070" s="12" t="s">
        <v>39678</v>
      </c>
      <c r="E13070" s="6" t="str">
        <f t="shared" si="670"/>
        <v>module=jassets</v>
      </c>
      <c r="F13070" s="6" t="str">
        <f t="shared" si="671"/>
        <v>module=kassets</v>
      </c>
    </row>
    <row r="13071" spans="1:6" ht="30" customHeight="1">
      <c r="A13071" s="3" t="s">
        <v>2</v>
      </c>
      <c r="B13071" s="3" t="s">
        <v>28047</v>
      </c>
      <c r="C13071" s="3" t="s">
        <v>33851</v>
      </c>
      <c r="D13071" s="12" t="s">
        <v>39679</v>
      </c>
      <c r="E13071" s="6" t="str">
        <f t="shared" si="670"/>
        <v>module=jassets</v>
      </c>
      <c r="F13071" s="6" t="str">
        <f t="shared" si="671"/>
        <v>module=kassets</v>
      </c>
    </row>
    <row r="13072" spans="1:6" ht="30" customHeight="1">
      <c r="A13072" s="3" t="s">
        <v>2</v>
      </c>
      <c r="B13072" s="3" t="s">
        <v>28048</v>
      </c>
      <c r="C13072" s="3" t="s">
        <v>33852</v>
      </c>
      <c r="D13072" s="12" t="s">
        <v>39680</v>
      </c>
      <c r="E13072" s="6" t="str">
        <f t="shared" si="670"/>
        <v>module=jassets</v>
      </c>
      <c r="F13072" s="6" t="str">
        <f t="shared" si="671"/>
        <v>module=kassets</v>
      </c>
    </row>
    <row r="13073" spans="1:6" ht="30" customHeight="1">
      <c r="A13073" s="3" t="s">
        <v>2</v>
      </c>
      <c r="B13073" s="3" t="s">
        <v>28049</v>
      </c>
      <c r="C13073" s="3" t="s">
        <v>33853</v>
      </c>
      <c r="D13073" s="12" t="s">
        <v>39681</v>
      </c>
      <c r="E13073" s="6" t="str">
        <f t="shared" si="670"/>
        <v>module=jassets</v>
      </c>
      <c r="F13073" s="6" t="str">
        <f t="shared" si="671"/>
        <v>module=kassets</v>
      </c>
    </row>
    <row r="13074" spans="1:6" ht="30" customHeight="1">
      <c r="A13074" s="3" t="s">
        <v>2</v>
      </c>
      <c r="B13074" s="3" t="s">
        <v>28050</v>
      </c>
      <c r="C13074" s="3" t="s">
        <v>33854</v>
      </c>
      <c r="D13074" s="12" t="s">
        <v>39682</v>
      </c>
      <c r="E13074" s="6" t="str">
        <f t="shared" si="670"/>
        <v>module=jassets</v>
      </c>
      <c r="F13074" s="6" t="str">
        <f t="shared" si="671"/>
        <v>module=kassets</v>
      </c>
    </row>
    <row r="13075" spans="1:6" ht="30" customHeight="1">
      <c r="A13075" s="3" t="s">
        <v>2</v>
      </c>
      <c r="B13075" s="3" t="s">
        <v>28051</v>
      </c>
      <c r="C13075" s="3" t="s">
        <v>33855</v>
      </c>
      <c r="D13075" s="12" t="s">
        <v>39683</v>
      </c>
      <c r="E13075" s="6" t="str">
        <f t="shared" si="670"/>
        <v>module=jassets</v>
      </c>
      <c r="F13075" s="6" t="str">
        <f t="shared" si="671"/>
        <v>module=kassets</v>
      </c>
    </row>
    <row r="13076" spans="1:6" ht="30" customHeight="1">
      <c r="A13076" s="3" t="s">
        <v>2</v>
      </c>
      <c r="B13076" s="3" t="s">
        <v>28052</v>
      </c>
      <c r="C13076" s="3" t="s">
        <v>33856</v>
      </c>
      <c r="D13076" s="12" t="s">
        <v>39684</v>
      </c>
      <c r="E13076" s="6" t="str">
        <f t="shared" si="670"/>
        <v>module=jassets</v>
      </c>
      <c r="F13076" s="6" t="str">
        <f t="shared" si="671"/>
        <v>module=kassets</v>
      </c>
    </row>
    <row r="13077" spans="1:6" ht="30" customHeight="1">
      <c r="A13077" s="3" t="s">
        <v>2</v>
      </c>
      <c r="B13077" s="3" t="s">
        <v>28053</v>
      </c>
      <c r="C13077" s="3" t="s">
        <v>33857</v>
      </c>
      <c r="D13077" s="12" t="s">
        <v>39685</v>
      </c>
      <c r="E13077" s="6" t="str">
        <f t="shared" si="670"/>
        <v>module=jassets</v>
      </c>
      <c r="F13077" s="6" t="str">
        <f t="shared" si="671"/>
        <v>module=kassets</v>
      </c>
    </row>
    <row r="13078" spans="1:6" ht="30" customHeight="1">
      <c r="A13078" s="3" t="s">
        <v>2</v>
      </c>
      <c r="B13078" s="3" t="s">
        <v>28054</v>
      </c>
      <c r="C13078" s="3" t="s">
        <v>33858</v>
      </c>
      <c r="D13078" s="12" t="s">
        <v>39686</v>
      </c>
      <c r="E13078" s="6" t="str">
        <f t="shared" si="670"/>
        <v>module=jassets</v>
      </c>
      <c r="F13078" s="6" t="str">
        <f t="shared" si="671"/>
        <v>module=kassets</v>
      </c>
    </row>
    <row r="13079" spans="1:6" ht="30" customHeight="1">
      <c r="A13079" s="3" t="s">
        <v>2</v>
      </c>
      <c r="B13079" s="3" t="s">
        <v>28055</v>
      </c>
      <c r="C13079" s="3" t="s">
        <v>33859</v>
      </c>
      <c r="D13079" s="12" t="s">
        <v>39687</v>
      </c>
      <c r="E13079" s="6" t="str">
        <f t="shared" si="670"/>
        <v>module=jassets</v>
      </c>
      <c r="F13079" s="6" t="str">
        <f t="shared" si="671"/>
        <v>module=kassets</v>
      </c>
    </row>
    <row r="13080" spans="1:6" ht="30" customHeight="1">
      <c r="A13080" s="3" t="s">
        <v>2</v>
      </c>
      <c r="B13080" s="3" t="s">
        <v>28056</v>
      </c>
      <c r="C13080" s="3" t="s">
        <v>33860</v>
      </c>
      <c r="D13080" s="12" t="s">
        <v>39688</v>
      </c>
      <c r="E13080" s="6" t="str">
        <f t="shared" si="670"/>
        <v>module=jassets</v>
      </c>
      <c r="F13080" s="6" t="str">
        <f t="shared" si="671"/>
        <v>module=kassets</v>
      </c>
    </row>
    <row r="13081" spans="1:6" ht="30" customHeight="1">
      <c r="A13081" s="3" t="s">
        <v>2</v>
      </c>
      <c r="B13081" s="3" t="s">
        <v>28057</v>
      </c>
      <c r="C13081" s="3" t="s">
        <v>33861</v>
      </c>
      <c r="D13081" s="12" t="s">
        <v>39689</v>
      </c>
      <c r="E13081" s="6" t="str">
        <f t="shared" si="670"/>
        <v>module=jassets</v>
      </c>
      <c r="F13081" s="6" t="str">
        <f t="shared" si="671"/>
        <v>module=kassets</v>
      </c>
    </row>
    <row r="13082" spans="1:6" ht="30" customHeight="1">
      <c r="A13082" s="3" t="s">
        <v>2</v>
      </c>
      <c r="B13082" s="3" t="s">
        <v>28058</v>
      </c>
      <c r="C13082" s="3" t="s">
        <v>33862</v>
      </c>
      <c r="D13082" s="12" t="s">
        <v>39690</v>
      </c>
      <c r="E13082" s="6" t="str">
        <f t="shared" si="670"/>
        <v>module=jassets</v>
      </c>
      <c r="F13082" s="6" t="str">
        <f t="shared" si="671"/>
        <v>module=kassets</v>
      </c>
    </row>
    <row r="13083" spans="1:6" ht="30" customHeight="1">
      <c r="A13083" s="3" t="s">
        <v>2</v>
      </c>
      <c r="B13083" s="3" t="s">
        <v>28059</v>
      </c>
      <c r="C13083" s="3" t="s">
        <v>33863</v>
      </c>
      <c r="D13083" s="12" t="s">
        <v>39691</v>
      </c>
      <c r="E13083" s="6" t="str">
        <f t="shared" si="670"/>
        <v>module=jassets</v>
      </c>
      <c r="F13083" s="6" t="str">
        <f t="shared" si="671"/>
        <v>module=kassets</v>
      </c>
    </row>
    <row r="13084" spans="1:6" ht="30" customHeight="1">
      <c r="A13084" s="3" t="s">
        <v>2</v>
      </c>
      <c r="B13084" s="3" t="s">
        <v>28060</v>
      </c>
      <c r="C13084" s="3" t="s">
        <v>33864</v>
      </c>
      <c r="D13084" s="12" t="s">
        <v>39692</v>
      </c>
      <c r="E13084" s="6" t="str">
        <f t="shared" si="670"/>
        <v>module=jassets</v>
      </c>
      <c r="F13084" s="6" t="str">
        <f t="shared" si="671"/>
        <v>module=kassets</v>
      </c>
    </row>
    <row r="13085" spans="1:6" ht="30" customHeight="1">
      <c r="A13085" s="3" t="s">
        <v>2</v>
      </c>
      <c r="B13085" s="3" t="s">
        <v>28061</v>
      </c>
      <c r="C13085" s="3" t="s">
        <v>33865</v>
      </c>
      <c r="D13085" s="12" t="s">
        <v>39693</v>
      </c>
      <c r="E13085" s="6" t="str">
        <f t="shared" si="670"/>
        <v>module=jassets</v>
      </c>
      <c r="F13085" s="6" t="str">
        <f t="shared" si="671"/>
        <v>module=kassets</v>
      </c>
    </row>
    <row r="13086" spans="1:6" ht="30" customHeight="1">
      <c r="A13086" s="3" t="s">
        <v>2</v>
      </c>
      <c r="B13086" s="3" t="s">
        <v>28062</v>
      </c>
      <c r="C13086" s="3" t="s">
        <v>33866</v>
      </c>
      <c r="D13086" s="12" t="s">
        <v>39694</v>
      </c>
      <c r="E13086" s="6" t="str">
        <f t="shared" si="670"/>
        <v>module=jassets</v>
      </c>
      <c r="F13086" s="6" t="str">
        <f t="shared" si="671"/>
        <v>module=kassets</v>
      </c>
    </row>
    <row r="13087" spans="1:6" ht="30" customHeight="1">
      <c r="A13087" s="3" t="s">
        <v>2</v>
      </c>
      <c r="B13087" s="3" t="s">
        <v>28063</v>
      </c>
      <c r="C13087" s="3" t="s">
        <v>33867</v>
      </c>
      <c r="D13087" s="12" t="s">
        <v>39695</v>
      </c>
      <c r="E13087" s="6" t="str">
        <f t="shared" si="670"/>
        <v>module=jassets</v>
      </c>
      <c r="F13087" s="6" t="str">
        <f t="shared" si="671"/>
        <v>module=kassets</v>
      </c>
    </row>
    <row r="13088" spans="1:6" ht="30" customHeight="1">
      <c r="A13088" s="3" t="s">
        <v>2</v>
      </c>
      <c r="B13088" s="3" t="s">
        <v>28064</v>
      </c>
      <c r="C13088" s="3" t="s">
        <v>33868</v>
      </c>
      <c r="D13088" s="12" t="s">
        <v>39696</v>
      </c>
      <c r="E13088" s="6" t="str">
        <f t="shared" ref="E13088:E13119" si="672">HYPERLINK("http://www.ssc.wisc.edu/wlsresearch/documentation/waves/?wave=capigrad&amp;module=jassets","module=jassets")</f>
        <v>module=jassets</v>
      </c>
      <c r="F13088" s="6" t="str">
        <f t="shared" ref="F13088:F13119" si="673">HYPERLINK("http://www.ssc.wisc.edu/wlsresearch/documentation/waves/?wave=capisib&amp;module=kassets","module=kassets")</f>
        <v>module=kassets</v>
      </c>
    </row>
    <row r="13089" spans="1:6" ht="30" customHeight="1">
      <c r="A13089" s="3" t="s">
        <v>2</v>
      </c>
      <c r="B13089" s="3" t="s">
        <v>28065</v>
      </c>
      <c r="C13089" s="3" t="s">
        <v>33869</v>
      </c>
      <c r="D13089" s="12" t="s">
        <v>39697</v>
      </c>
      <c r="E13089" s="6" t="str">
        <f t="shared" si="672"/>
        <v>module=jassets</v>
      </c>
      <c r="F13089" s="6" t="str">
        <f t="shared" si="673"/>
        <v>module=kassets</v>
      </c>
    </row>
    <row r="13090" spans="1:6" ht="30" customHeight="1">
      <c r="A13090" s="3" t="s">
        <v>2</v>
      </c>
      <c r="B13090" s="3" t="s">
        <v>28066</v>
      </c>
      <c r="C13090" s="3" t="s">
        <v>33870</v>
      </c>
      <c r="D13090" s="12" t="s">
        <v>39698</v>
      </c>
      <c r="E13090" s="6" t="str">
        <f t="shared" si="672"/>
        <v>module=jassets</v>
      </c>
      <c r="F13090" s="6" t="str">
        <f t="shared" si="673"/>
        <v>module=kassets</v>
      </c>
    </row>
    <row r="13091" spans="1:6" ht="30" customHeight="1">
      <c r="A13091" s="3" t="s">
        <v>2</v>
      </c>
      <c r="B13091" s="3" t="s">
        <v>28067</v>
      </c>
      <c r="C13091" s="3" t="s">
        <v>33871</v>
      </c>
      <c r="D13091" s="12" t="s">
        <v>39699</v>
      </c>
      <c r="E13091" s="6" t="str">
        <f t="shared" si="672"/>
        <v>module=jassets</v>
      </c>
      <c r="F13091" s="6" t="str">
        <f t="shared" si="673"/>
        <v>module=kassets</v>
      </c>
    </row>
    <row r="13092" spans="1:6" ht="30" customHeight="1">
      <c r="A13092" s="3" t="s">
        <v>2</v>
      </c>
      <c r="B13092" s="3" t="s">
        <v>28068</v>
      </c>
      <c r="C13092" s="3" t="s">
        <v>33872</v>
      </c>
      <c r="D13092" s="12" t="s">
        <v>39700</v>
      </c>
      <c r="E13092" s="6" t="str">
        <f t="shared" si="672"/>
        <v>module=jassets</v>
      </c>
      <c r="F13092" s="6" t="str">
        <f t="shared" si="673"/>
        <v>module=kassets</v>
      </c>
    </row>
    <row r="13093" spans="1:6" ht="30" customHeight="1">
      <c r="A13093" s="3" t="s">
        <v>2</v>
      </c>
      <c r="B13093" s="3" t="s">
        <v>28069</v>
      </c>
      <c r="C13093" s="3" t="s">
        <v>33873</v>
      </c>
      <c r="D13093" s="12" t="s">
        <v>39701</v>
      </c>
      <c r="E13093" s="6" t="str">
        <f t="shared" si="672"/>
        <v>module=jassets</v>
      </c>
      <c r="F13093" s="6" t="str">
        <f t="shared" si="673"/>
        <v>module=kassets</v>
      </c>
    </row>
    <row r="13094" spans="1:6" ht="30" customHeight="1">
      <c r="A13094" s="3" t="s">
        <v>2</v>
      </c>
      <c r="B13094" s="3" t="s">
        <v>28070</v>
      </c>
      <c r="C13094" s="3" t="s">
        <v>33874</v>
      </c>
      <c r="D13094" s="12" t="s">
        <v>39702</v>
      </c>
      <c r="E13094" s="6" t="str">
        <f t="shared" si="672"/>
        <v>module=jassets</v>
      </c>
      <c r="F13094" s="6" t="str">
        <f t="shared" si="673"/>
        <v>module=kassets</v>
      </c>
    </row>
    <row r="13095" spans="1:6" ht="30" customHeight="1">
      <c r="A13095" s="3" t="s">
        <v>2</v>
      </c>
      <c r="B13095" s="3" t="s">
        <v>28071</v>
      </c>
      <c r="C13095" s="3" t="s">
        <v>33875</v>
      </c>
      <c r="D13095" s="12" t="s">
        <v>39703</v>
      </c>
      <c r="E13095" s="6" t="str">
        <f t="shared" si="672"/>
        <v>module=jassets</v>
      </c>
      <c r="F13095" s="6" t="str">
        <f t="shared" si="673"/>
        <v>module=kassets</v>
      </c>
    </row>
    <row r="13096" spans="1:6" ht="30" customHeight="1">
      <c r="A13096" s="3" t="s">
        <v>2</v>
      </c>
      <c r="B13096" s="3" t="s">
        <v>28072</v>
      </c>
      <c r="C13096" s="3" t="s">
        <v>33876</v>
      </c>
      <c r="D13096" s="12" t="s">
        <v>39704</v>
      </c>
      <c r="E13096" s="6" t="str">
        <f t="shared" si="672"/>
        <v>module=jassets</v>
      </c>
      <c r="F13096" s="6" t="str">
        <f t="shared" si="673"/>
        <v>module=kassets</v>
      </c>
    </row>
    <row r="13097" spans="1:6" ht="30" customHeight="1">
      <c r="A13097" s="3" t="s">
        <v>2</v>
      </c>
      <c r="B13097" s="3" t="s">
        <v>28073</v>
      </c>
      <c r="C13097" s="3" t="s">
        <v>33877</v>
      </c>
      <c r="D13097" s="12" t="s">
        <v>39705</v>
      </c>
      <c r="E13097" s="6" t="str">
        <f t="shared" si="672"/>
        <v>module=jassets</v>
      </c>
      <c r="F13097" s="6" t="str">
        <f t="shared" si="673"/>
        <v>module=kassets</v>
      </c>
    </row>
    <row r="13098" spans="1:6" ht="30" customHeight="1">
      <c r="A13098" s="3" t="s">
        <v>2</v>
      </c>
      <c r="B13098" s="3" t="s">
        <v>28074</v>
      </c>
      <c r="C13098" s="3" t="s">
        <v>33878</v>
      </c>
      <c r="D13098" s="12" t="s">
        <v>39706</v>
      </c>
      <c r="E13098" s="6" t="str">
        <f t="shared" si="672"/>
        <v>module=jassets</v>
      </c>
      <c r="F13098" s="6" t="str">
        <f t="shared" si="673"/>
        <v>module=kassets</v>
      </c>
    </row>
    <row r="13099" spans="1:6" ht="30" customHeight="1">
      <c r="A13099" s="3" t="s">
        <v>2</v>
      </c>
      <c r="B13099" s="3" t="s">
        <v>28075</v>
      </c>
      <c r="C13099" s="3" t="s">
        <v>33879</v>
      </c>
      <c r="D13099" s="12" t="s">
        <v>39707</v>
      </c>
      <c r="E13099" s="6" t="str">
        <f t="shared" si="672"/>
        <v>module=jassets</v>
      </c>
      <c r="F13099" s="6" t="str">
        <f t="shared" si="673"/>
        <v>module=kassets</v>
      </c>
    </row>
    <row r="13100" spans="1:6" ht="30" customHeight="1">
      <c r="A13100" s="3" t="s">
        <v>2</v>
      </c>
      <c r="B13100" s="3" t="s">
        <v>28076</v>
      </c>
      <c r="C13100" s="3" t="s">
        <v>33880</v>
      </c>
      <c r="D13100" s="12" t="s">
        <v>39708</v>
      </c>
      <c r="E13100" s="6" t="str">
        <f t="shared" si="672"/>
        <v>module=jassets</v>
      </c>
      <c r="F13100" s="6" t="str">
        <f t="shared" si="673"/>
        <v>module=kassets</v>
      </c>
    </row>
    <row r="13101" spans="1:6" ht="30" customHeight="1">
      <c r="A13101" s="3" t="s">
        <v>2</v>
      </c>
      <c r="B13101" s="3" t="s">
        <v>28077</v>
      </c>
      <c r="C13101" s="3" t="s">
        <v>33881</v>
      </c>
      <c r="D13101" s="12" t="s">
        <v>39709</v>
      </c>
      <c r="E13101" s="6" t="str">
        <f t="shared" si="672"/>
        <v>module=jassets</v>
      </c>
      <c r="F13101" s="6" t="str">
        <f t="shared" si="673"/>
        <v>module=kassets</v>
      </c>
    </row>
    <row r="13102" spans="1:6" ht="30" customHeight="1">
      <c r="A13102" s="3" t="s">
        <v>2</v>
      </c>
      <c r="B13102" s="3" t="s">
        <v>28078</v>
      </c>
      <c r="C13102" s="3" t="s">
        <v>33882</v>
      </c>
      <c r="D13102" s="12" t="s">
        <v>39710</v>
      </c>
      <c r="E13102" s="6" t="str">
        <f t="shared" si="672"/>
        <v>module=jassets</v>
      </c>
      <c r="F13102" s="6" t="str">
        <f t="shared" si="673"/>
        <v>module=kassets</v>
      </c>
    </row>
    <row r="13103" spans="1:6" ht="30" customHeight="1">
      <c r="A13103" s="3" t="s">
        <v>2</v>
      </c>
      <c r="B13103" s="3" t="s">
        <v>28079</v>
      </c>
      <c r="C13103" s="3" t="s">
        <v>33883</v>
      </c>
      <c r="D13103" s="12" t="s">
        <v>39711</v>
      </c>
      <c r="E13103" s="6" t="str">
        <f t="shared" si="672"/>
        <v>module=jassets</v>
      </c>
      <c r="F13103" s="6" t="str">
        <f t="shared" si="673"/>
        <v>module=kassets</v>
      </c>
    </row>
    <row r="13104" spans="1:6" ht="30" customHeight="1">
      <c r="A13104" s="3" t="s">
        <v>2</v>
      </c>
      <c r="B13104" s="3" t="s">
        <v>28080</v>
      </c>
      <c r="C13104" s="3" t="s">
        <v>33884</v>
      </c>
      <c r="D13104" s="12" t="s">
        <v>39712</v>
      </c>
      <c r="E13104" s="6" t="str">
        <f t="shared" si="672"/>
        <v>module=jassets</v>
      </c>
      <c r="F13104" s="6" t="str">
        <f t="shared" si="673"/>
        <v>module=kassets</v>
      </c>
    </row>
    <row r="13105" spans="1:6" ht="30" customHeight="1">
      <c r="A13105" s="3" t="s">
        <v>2</v>
      </c>
      <c r="B13105" s="3" t="s">
        <v>28081</v>
      </c>
      <c r="C13105" s="3" t="s">
        <v>33885</v>
      </c>
      <c r="D13105" s="12" t="s">
        <v>39713</v>
      </c>
      <c r="E13105" s="6" t="str">
        <f t="shared" si="672"/>
        <v>module=jassets</v>
      </c>
      <c r="F13105" s="6" t="str">
        <f t="shared" si="673"/>
        <v>module=kassets</v>
      </c>
    </row>
    <row r="13106" spans="1:6" ht="30" customHeight="1">
      <c r="A13106" s="3" t="s">
        <v>2</v>
      </c>
      <c r="B13106" s="3" t="s">
        <v>28082</v>
      </c>
      <c r="C13106" s="3" t="s">
        <v>33886</v>
      </c>
      <c r="D13106" s="12" t="s">
        <v>39714</v>
      </c>
      <c r="E13106" s="6" t="str">
        <f t="shared" si="672"/>
        <v>module=jassets</v>
      </c>
      <c r="F13106" s="6" t="str">
        <f t="shared" si="673"/>
        <v>module=kassets</v>
      </c>
    </row>
    <row r="13107" spans="1:6" ht="30" customHeight="1">
      <c r="A13107" s="3" t="s">
        <v>2</v>
      </c>
      <c r="B13107" s="3" t="s">
        <v>28083</v>
      </c>
      <c r="C13107" s="3" t="s">
        <v>33887</v>
      </c>
      <c r="D13107" s="12" t="s">
        <v>39715</v>
      </c>
      <c r="E13107" s="6" t="str">
        <f t="shared" si="672"/>
        <v>module=jassets</v>
      </c>
      <c r="F13107" s="6" t="str">
        <f t="shared" si="673"/>
        <v>module=kassets</v>
      </c>
    </row>
    <row r="13108" spans="1:6" ht="30" customHeight="1">
      <c r="A13108" s="3" t="s">
        <v>2</v>
      </c>
      <c r="B13108" s="3" t="s">
        <v>28084</v>
      </c>
      <c r="C13108" s="3" t="s">
        <v>33888</v>
      </c>
      <c r="D13108" s="12" t="s">
        <v>39716</v>
      </c>
      <c r="E13108" s="6" t="str">
        <f t="shared" si="672"/>
        <v>module=jassets</v>
      </c>
      <c r="F13108" s="6" t="str">
        <f t="shared" si="673"/>
        <v>module=kassets</v>
      </c>
    </row>
    <row r="13109" spans="1:6" ht="30" customHeight="1">
      <c r="A13109" s="3" t="s">
        <v>2</v>
      </c>
      <c r="B13109" s="3" t="s">
        <v>28085</v>
      </c>
      <c r="C13109" s="3" t="s">
        <v>33889</v>
      </c>
      <c r="D13109" s="12" t="s">
        <v>39717</v>
      </c>
      <c r="E13109" s="6" t="str">
        <f t="shared" si="672"/>
        <v>module=jassets</v>
      </c>
      <c r="F13109" s="6" t="str">
        <f t="shared" si="673"/>
        <v>module=kassets</v>
      </c>
    </row>
    <row r="13110" spans="1:6" ht="30" customHeight="1">
      <c r="A13110" s="3" t="s">
        <v>2</v>
      </c>
      <c r="B13110" s="3" t="s">
        <v>28086</v>
      </c>
      <c r="C13110" s="3" t="s">
        <v>33890</v>
      </c>
      <c r="D13110" s="12" t="s">
        <v>39718</v>
      </c>
      <c r="E13110" s="6" t="str">
        <f t="shared" si="672"/>
        <v>module=jassets</v>
      </c>
      <c r="F13110" s="6" t="str">
        <f t="shared" si="673"/>
        <v>module=kassets</v>
      </c>
    </row>
    <row r="13111" spans="1:6" ht="30" customHeight="1">
      <c r="A13111" s="3" t="s">
        <v>2</v>
      </c>
      <c r="B13111" s="3" t="s">
        <v>28087</v>
      </c>
      <c r="C13111" s="3" t="s">
        <v>33891</v>
      </c>
      <c r="D13111" s="12" t="s">
        <v>39719</v>
      </c>
      <c r="E13111" s="6" t="str">
        <f t="shared" si="672"/>
        <v>module=jassets</v>
      </c>
      <c r="F13111" s="6" t="str">
        <f t="shared" si="673"/>
        <v>module=kassets</v>
      </c>
    </row>
    <row r="13112" spans="1:6" ht="30" customHeight="1">
      <c r="A13112" s="3" t="s">
        <v>2</v>
      </c>
      <c r="B13112" s="3" t="s">
        <v>28088</v>
      </c>
      <c r="C13112" s="3" t="s">
        <v>33892</v>
      </c>
      <c r="D13112" s="12" t="s">
        <v>39720</v>
      </c>
      <c r="E13112" s="6" t="str">
        <f t="shared" si="672"/>
        <v>module=jassets</v>
      </c>
      <c r="F13112" s="6" t="str">
        <f t="shared" si="673"/>
        <v>module=kassets</v>
      </c>
    </row>
    <row r="13113" spans="1:6" ht="30" customHeight="1">
      <c r="A13113" s="3" t="s">
        <v>2</v>
      </c>
      <c r="B13113" s="3" t="s">
        <v>28089</v>
      </c>
      <c r="C13113" s="3" t="s">
        <v>33893</v>
      </c>
      <c r="D13113" s="12" t="s">
        <v>39721</v>
      </c>
      <c r="E13113" s="6" t="str">
        <f t="shared" si="672"/>
        <v>module=jassets</v>
      </c>
      <c r="F13113" s="6" t="str">
        <f t="shared" si="673"/>
        <v>module=kassets</v>
      </c>
    </row>
    <row r="13114" spans="1:6" ht="30" customHeight="1">
      <c r="A13114" s="3" t="s">
        <v>2</v>
      </c>
      <c r="B13114" s="3" t="s">
        <v>28090</v>
      </c>
      <c r="C13114" s="3" t="s">
        <v>33894</v>
      </c>
      <c r="D13114" s="12" t="s">
        <v>39722</v>
      </c>
      <c r="E13114" s="6" t="str">
        <f t="shared" si="672"/>
        <v>module=jassets</v>
      </c>
      <c r="F13114" s="6" t="str">
        <f t="shared" si="673"/>
        <v>module=kassets</v>
      </c>
    </row>
    <row r="13115" spans="1:6" ht="30" customHeight="1">
      <c r="A13115" s="3" t="s">
        <v>2</v>
      </c>
      <c r="B13115" s="3" t="s">
        <v>28091</v>
      </c>
      <c r="C13115" s="3" t="s">
        <v>33895</v>
      </c>
      <c r="D13115" s="12" t="s">
        <v>39723</v>
      </c>
      <c r="E13115" s="6" t="str">
        <f t="shared" si="672"/>
        <v>module=jassets</v>
      </c>
      <c r="F13115" s="6" t="str">
        <f t="shared" si="673"/>
        <v>module=kassets</v>
      </c>
    </row>
    <row r="13116" spans="1:6" ht="30" customHeight="1">
      <c r="A13116" s="3" t="s">
        <v>2</v>
      </c>
      <c r="B13116" s="3" t="s">
        <v>28092</v>
      </c>
      <c r="C13116" s="3" t="s">
        <v>33896</v>
      </c>
      <c r="D13116" s="12" t="s">
        <v>39724</v>
      </c>
      <c r="E13116" s="6" t="str">
        <f t="shared" si="672"/>
        <v>module=jassets</v>
      </c>
      <c r="F13116" s="6" t="str">
        <f t="shared" si="673"/>
        <v>module=kassets</v>
      </c>
    </row>
    <row r="13117" spans="1:6" ht="30" customHeight="1">
      <c r="A13117" s="3" t="s">
        <v>2</v>
      </c>
      <c r="B13117" s="3" t="s">
        <v>28093</v>
      </c>
      <c r="C13117" s="3" t="s">
        <v>33897</v>
      </c>
      <c r="D13117" s="12" t="s">
        <v>39725</v>
      </c>
      <c r="E13117" s="6" t="str">
        <f t="shared" si="672"/>
        <v>module=jassets</v>
      </c>
      <c r="F13117" s="6" t="str">
        <f t="shared" si="673"/>
        <v>module=kassets</v>
      </c>
    </row>
    <row r="13118" spans="1:6" ht="30" customHeight="1">
      <c r="A13118" s="3" t="s">
        <v>2</v>
      </c>
      <c r="B13118" s="3" t="s">
        <v>28094</v>
      </c>
      <c r="C13118" s="3" t="s">
        <v>33898</v>
      </c>
      <c r="D13118" s="12" t="s">
        <v>39726</v>
      </c>
      <c r="E13118" s="6" t="str">
        <f t="shared" si="672"/>
        <v>module=jassets</v>
      </c>
      <c r="F13118" s="6" t="str">
        <f t="shared" si="673"/>
        <v>module=kassets</v>
      </c>
    </row>
    <row r="13119" spans="1:6" ht="30" customHeight="1">
      <c r="A13119" s="3" t="s">
        <v>2</v>
      </c>
      <c r="B13119" s="3" t="s">
        <v>28095</v>
      </c>
      <c r="C13119" s="3" t="s">
        <v>33899</v>
      </c>
      <c r="D13119" s="12" t="s">
        <v>39727</v>
      </c>
      <c r="E13119" s="6" t="str">
        <f t="shared" si="672"/>
        <v>module=jassets</v>
      </c>
      <c r="F13119" s="6" t="str">
        <f t="shared" si="673"/>
        <v>module=kassets</v>
      </c>
    </row>
    <row r="13120" spans="1:6" ht="30" customHeight="1">
      <c r="A13120" s="3" t="s">
        <v>2</v>
      </c>
      <c r="B13120" s="3" t="s">
        <v>28096</v>
      </c>
      <c r="C13120" s="3" t="s">
        <v>33900</v>
      </c>
      <c r="D13120" s="12" t="s">
        <v>39728</v>
      </c>
      <c r="E13120" s="6" t="str">
        <f t="shared" ref="E13120:E13151" si="674">HYPERLINK("http://www.ssc.wisc.edu/wlsresearch/documentation/waves/?wave=capigrad&amp;module=jassets","module=jassets")</f>
        <v>module=jassets</v>
      </c>
      <c r="F13120" s="6" t="str">
        <f t="shared" ref="F13120:F13151" si="675">HYPERLINK("http://www.ssc.wisc.edu/wlsresearch/documentation/waves/?wave=capisib&amp;module=kassets","module=kassets")</f>
        <v>module=kassets</v>
      </c>
    </row>
    <row r="13121" spans="1:6" ht="30" customHeight="1">
      <c r="A13121" s="3" t="s">
        <v>2</v>
      </c>
      <c r="B13121" s="3" t="s">
        <v>28097</v>
      </c>
      <c r="C13121" s="3" t="s">
        <v>33901</v>
      </c>
      <c r="D13121" s="12" t="s">
        <v>39729</v>
      </c>
      <c r="E13121" s="6" t="str">
        <f t="shared" si="674"/>
        <v>module=jassets</v>
      </c>
      <c r="F13121" s="6" t="str">
        <f t="shared" si="675"/>
        <v>module=kassets</v>
      </c>
    </row>
    <row r="13122" spans="1:6" ht="30" customHeight="1">
      <c r="A13122" s="3" t="s">
        <v>2</v>
      </c>
      <c r="B13122" s="3" t="s">
        <v>28098</v>
      </c>
      <c r="C13122" s="3" t="s">
        <v>33902</v>
      </c>
      <c r="D13122" s="12" t="s">
        <v>39730</v>
      </c>
      <c r="E13122" s="6" t="str">
        <f t="shared" si="674"/>
        <v>module=jassets</v>
      </c>
      <c r="F13122" s="6" t="str">
        <f t="shared" si="675"/>
        <v>module=kassets</v>
      </c>
    </row>
    <row r="13123" spans="1:6" ht="30" customHeight="1">
      <c r="A13123" s="3" t="s">
        <v>2</v>
      </c>
      <c r="B13123" s="3" t="s">
        <v>28099</v>
      </c>
      <c r="C13123" s="3" t="s">
        <v>33903</v>
      </c>
      <c r="D13123" s="12" t="s">
        <v>39731</v>
      </c>
      <c r="E13123" s="6" t="str">
        <f t="shared" si="674"/>
        <v>module=jassets</v>
      </c>
      <c r="F13123" s="6" t="str">
        <f t="shared" si="675"/>
        <v>module=kassets</v>
      </c>
    </row>
    <row r="13124" spans="1:6" ht="30" customHeight="1">
      <c r="A13124" s="3" t="s">
        <v>2</v>
      </c>
      <c r="B13124" s="3" t="s">
        <v>28100</v>
      </c>
      <c r="C13124" s="3" t="s">
        <v>33904</v>
      </c>
      <c r="D13124" s="12" t="s">
        <v>39732</v>
      </c>
      <c r="E13124" s="6" t="str">
        <f t="shared" si="674"/>
        <v>module=jassets</v>
      </c>
      <c r="F13124" s="6" t="str">
        <f t="shared" si="675"/>
        <v>module=kassets</v>
      </c>
    </row>
    <row r="13125" spans="1:6" ht="30" customHeight="1">
      <c r="A13125" s="3" t="s">
        <v>2</v>
      </c>
      <c r="B13125" s="3" t="s">
        <v>28101</v>
      </c>
      <c r="C13125" s="3" t="s">
        <v>33905</v>
      </c>
      <c r="D13125" s="12" t="s">
        <v>39733</v>
      </c>
      <c r="E13125" s="6" t="str">
        <f t="shared" si="674"/>
        <v>module=jassets</v>
      </c>
      <c r="F13125" s="6" t="str">
        <f t="shared" si="675"/>
        <v>module=kassets</v>
      </c>
    </row>
    <row r="13126" spans="1:6" ht="30" customHeight="1">
      <c r="A13126" s="3" t="s">
        <v>2</v>
      </c>
      <c r="B13126" s="3" t="s">
        <v>28102</v>
      </c>
      <c r="C13126" s="3" t="s">
        <v>33906</v>
      </c>
      <c r="D13126" s="12" t="s">
        <v>39734</v>
      </c>
      <c r="E13126" s="6" t="str">
        <f t="shared" si="674"/>
        <v>module=jassets</v>
      </c>
      <c r="F13126" s="6" t="str">
        <f t="shared" si="675"/>
        <v>module=kassets</v>
      </c>
    </row>
    <row r="13127" spans="1:6" ht="30" customHeight="1">
      <c r="A13127" s="3" t="s">
        <v>2</v>
      </c>
      <c r="B13127" s="3" t="s">
        <v>28103</v>
      </c>
      <c r="C13127" s="3" t="s">
        <v>33907</v>
      </c>
      <c r="D13127" s="12" t="s">
        <v>39735</v>
      </c>
      <c r="E13127" s="6" t="str">
        <f t="shared" si="674"/>
        <v>module=jassets</v>
      </c>
      <c r="F13127" s="6" t="str">
        <f t="shared" si="675"/>
        <v>module=kassets</v>
      </c>
    </row>
    <row r="13128" spans="1:6" ht="30" customHeight="1">
      <c r="A13128" s="3" t="s">
        <v>2</v>
      </c>
      <c r="B13128" s="3" t="s">
        <v>28104</v>
      </c>
      <c r="C13128" s="3" t="s">
        <v>33908</v>
      </c>
      <c r="D13128" s="12" t="s">
        <v>39736</v>
      </c>
      <c r="E13128" s="6" t="str">
        <f t="shared" si="674"/>
        <v>module=jassets</v>
      </c>
      <c r="F13128" s="6" t="str">
        <f t="shared" si="675"/>
        <v>module=kassets</v>
      </c>
    </row>
    <row r="13129" spans="1:6" ht="30" customHeight="1">
      <c r="A13129" s="3" t="s">
        <v>2</v>
      </c>
      <c r="B13129" s="3" t="s">
        <v>28105</v>
      </c>
      <c r="C13129" s="3" t="s">
        <v>33909</v>
      </c>
      <c r="D13129" s="12" t="s">
        <v>39737</v>
      </c>
      <c r="E13129" s="6" t="str">
        <f t="shared" si="674"/>
        <v>module=jassets</v>
      </c>
      <c r="F13129" s="6" t="str">
        <f t="shared" si="675"/>
        <v>module=kassets</v>
      </c>
    </row>
    <row r="13130" spans="1:6" ht="30" customHeight="1">
      <c r="A13130" s="3" t="s">
        <v>2</v>
      </c>
      <c r="B13130" s="3" t="s">
        <v>28106</v>
      </c>
      <c r="C13130" s="3" t="s">
        <v>33910</v>
      </c>
      <c r="D13130" s="12" t="s">
        <v>39738</v>
      </c>
      <c r="E13130" s="6" t="str">
        <f t="shared" si="674"/>
        <v>module=jassets</v>
      </c>
      <c r="F13130" s="6" t="str">
        <f t="shared" si="675"/>
        <v>module=kassets</v>
      </c>
    </row>
    <row r="13131" spans="1:6" ht="30" customHeight="1">
      <c r="A13131" s="3" t="s">
        <v>2</v>
      </c>
      <c r="B13131" s="3" t="s">
        <v>28107</v>
      </c>
      <c r="C13131" s="3" t="s">
        <v>33911</v>
      </c>
      <c r="D13131" s="12" t="s">
        <v>39739</v>
      </c>
      <c r="E13131" s="6" t="str">
        <f t="shared" si="674"/>
        <v>module=jassets</v>
      </c>
      <c r="F13131" s="6" t="str">
        <f t="shared" si="675"/>
        <v>module=kassets</v>
      </c>
    </row>
    <row r="13132" spans="1:6" ht="30" customHeight="1">
      <c r="A13132" s="3" t="s">
        <v>2</v>
      </c>
      <c r="B13132" s="3" t="s">
        <v>28108</v>
      </c>
      <c r="C13132" s="3" t="s">
        <v>33912</v>
      </c>
      <c r="D13132" s="12" t="s">
        <v>39740</v>
      </c>
      <c r="E13132" s="6" t="str">
        <f t="shared" si="674"/>
        <v>module=jassets</v>
      </c>
      <c r="F13132" s="6" t="str">
        <f t="shared" si="675"/>
        <v>module=kassets</v>
      </c>
    </row>
    <row r="13133" spans="1:6" ht="30" customHeight="1">
      <c r="A13133" s="3" t="s">
        <v>2</v>
      </c>
      <c r="B13133" s="3" t="s">
        <v>28109</v>
      </c>
      <c r="C13133" s="3" t="s">
        <v>33913</v>
      </c>
      <c r="D13133" s="12" t="s">
        <v>39741</v>
      </c>
      <c r="E13133" s="6" t="str">
        <f t="shared" si="674"/>
        <v>module=jassets</v>
      </c>
      <c r="F13133" s="6" t="str">
        <f t="shared" si="675"/>
        <v>module=kassets</v>
      </c>
    </row>
    <row r="13134" spans="1:6" ht="30" customHeight="1">
      <c r="A13134" s="3" t="s">
        <v>2</v>
      </c>
      <c r="B13134" s="3" t="s">
        <v>28110</v>
      </c>
      <c r="C13134" s="3" t="s">
        <v>33914</v>
      </c>
      <c r="D13134" s="12" t="s">
        <v>39742</v>
      </c>
      <c r="E13134" s="6" t="str">
        <f t="shared" si="674"/>
        <v>module=jassets</v>
      </c>
      <c r="F13134" s="6" t="str">
        <f t="shared" si="675"/>
        <v>module=kassets</v>
      </c>
    </row>
    <row r="13135" spans="1:6" ht="30" customHeight="1">
      <c r="A13135" s="3" t="s">
        <v>2</v>
      </c>
      <c r="B13135" s="3" t="s">
        <v>28111</v>
      </c>
      <c r="C13135" s="3" t="s">
        <v>33915</v>
      </c>
      <c r="D13135" s="12" t="s">
        <v>39743</v>
      </c>
      <c r="E13135" s="6" t="str">
        <f t="shared" si="674"/>
        <v>module=jassets</v>
      </c>
      <c r="F13135" s="6" t="str">
        <f t="shared" si="675"/>
        <v>module=kassets</v>
      </c>
    </row>
    <row r="13136" spans="1:6" ht="30" customHeight="1">
      <c r="A13136" s="3" t="s">
        <v>2</v>
      </c>
      <c r="B13136" s="3" t="s">
        <v>28112</v>
      </c>
      <c r="C13136" s="3" t="s">
        <v>33916</v>
      </c>
      <c r="D13136" s="12" t="s">
        <v>39744</v>
      </c>
      <c r="E13136" s="6" t="str">
        <f t="shared" si="674"/>
        <v>module=jassets</v>
      </c>
      <c r="F13136" s="6" t="str">
        <f t="shared" si="675"/>
        <v>module=kassets</v>
      </c>
    </row>
    <row r="13137" spans="1:6" ht="30" customHeight="1">
      <c r="A13137" s="3" t="s">
        <v>2</v>
      </c>
      <c r="B13137" s="3" t="s">
        <v>28113</v>
      </c>
      <c r="C13137" s="3" t="s">
        <v>33917</v>
      </c>
      <c r="D13137" s="12" t="s">
        <v>39745</v>
      </c>
      <c r="E13137" s="6" t="str">
        <f t="shared" si="674"/>
        <v>module=jassets</v>
      </c>
      <c r="F13137" s="6" t="str">
        <f t="shared" si="675"/>
        <v>module=kassets</v>
      </c>
    </row>
    <row r="13138" spans="1:6" ht="30" customHeight="1">
      <c r="A13138" s="3" t="s">
        <v>2</v>
      </c>
      <c r="B13138" s="3" t="s">
        <v>28114</v>
      </c>
      <c r="C13138" s="3" t="s">
        <v>33918</v>
      </c>
      <c r="D13138" s="12" t="s">
        <v>39746</v>
      </c>
      <c r="E13138" s="6" t="str">
        <f t="shared" si="674"/>
        <v>module=jassets</v>
      </c>
      <c r="F13138" s="6" t="str">
        <f t="shared" si="675"/>
        <v>module=kassets</v>
      </c>
    </row>
    <row r="13139" spans="1:6" ht="30" customHeight="1">
      <c r="A13139" s="3" t="s">
        <v>2</v>
      </c>
      <c r="B13139" s="3" t="s">
        <v>28115</v>
      </c>
      <c r="C13139" s="3" t="s">
        <v>33919</v>
      </c>
      <c r="D13139" s="12" t="s">
        <v>39747</v>
      </c>
      <c r="E13139" s="6" t="str">
        <f t="shared" si="674"/>
        <v>module=jassets</v>
      </c>
      <c r="F13139" s="6" t="str">
        <f t="shared" si="675"/>
        <v>module=kassets</v>
      </c>
    </row>
    <row r="13140" spans="1:6" ht="30" customHeight="1">
      <c r="A13140" s="3" t="s">
        <v>2</v>
      </c>
      <c r="B13140" s="3" t="s">
        <v>28116</v>
      </c>
      <c r="C13140" s="3" t="s">
        <v>33920</v>
      </c>
      <c r="D13140" s="12" t="s">
        <v>39748</v>
      </c>
      <c r="E13140" s="6" t="str">
        <f t="shared" si="674"/>
        <v>module=jassets</v>
      </c>
      <c r="F13140" s="6" t="str">
        <f t="shared" si="675"/>
        <v>module=kassets</v>
      </c>
    </row>
    <row r="13141" spans="1:6" ht="30" customHeight="1">
      <c r="A13141" s="3" t="s">
        <v>2</v>
      </c>
      <c r="B13141" s="3" t="s">
        <v>28117</v>
      </c>
      <c r="C13141" s="3" t="s">
        <v>33921</v>
      </c>
      <c r="D13141" s="12" t="s">
        <v>39749</v>
      </c>
      <c r="E13141" s="6" t="str">
        <f t="shared" si="674"/>
        <v>module=jassets</v>
      </c>
      <c r="F13141" s="6" t="str">
        <f t="shared" si="675"/>
        <v>module=kassets</v>
      </c>
    </row>
    <row r="13142" spans="1:6" ht="30" customHeight="1">
      <c r="A13142" s="3" t="s">
        <v>2</v>
      </c>
      <c r="B13142" s="3" t="s">
        <v>28118</v>
      </c>
      <c r="C13142" s="3" t="s">
        <v>33922</v>
      </c>
      <c r="D13142" s="12" t="s">
        <v>39750</v>
      </c>
      <c r="E13142" s="6" t="str">
        <f t="shared" si="674"/>
        <v>module=jassets</v>
      </c>
      <c r="F13142" s="6" t="str">
        <f t="shared" si="675"/>
        <v>module=kassets</v>
      </c>
    </row>
    <row r="13143" spans="1:6" ht="30" customHeight="1">
      <c r="A13143" s="3" t="s">
        <v>2</v>
      </c>
      <c r="B13143" s="3" t="s">
        <v>28119</v>
      </c>
      <c r="C13143" s="3" t="s">
        <v>33923</v>
      </c>
      <c r="D13143" s="12" t="s">
        <v>39751</v>
      </c>
      <c r="E13143" s="6" t="str">
        <f t="shared" si="674"/>
        <v>module=jassets</v>
      </c>
      <c r="F13143" s="6" t="str">
        <f t="shared" si="675"/>
        <v>module=kassets</v>
      </c>
    </row>
    <row r="13144" spans="1:6" ht="30" customHeight="1">
      <c r="A13144" s="3" t="s">
        <v>2</v>
      </c>
      <c r="B13144" s="3" t="s">
        <v>28120</v>
      </c>
      <c r="C13144" s="3" t="s">
        <v>33924</v>
      </c>
      <c r="D13144" s="12" t="s">
        <v>39752</v>
      </c>
      <c r="E13144" s="6" t="str">
        <f t="shared" si="674"/>
        <v>module=jassets</v>
      </c>
      <c r="F13144" s="6" t="str">
        <f t="shared" si="675"/>
        <v>module=kassets</v>
      </c>
    </row>
    <row r="13145" spans="1:6" ht="30" customHeight="1">
      <c r="A13145" s="3" t="s">
        <v>2</v>
      </c>
      <c r="B13145" s="3" t="s">
        <v>28121</v>
      </c>
      <c r="C13145" s="3" t="s">
        <v>33925</v>
      </c>
      <c r="D13145" s="12" t="s">
        <v>39753</v>
      </c>
      <c r="E13145" s="6" t="str">
        <f t="shared" si="674"/>
        <v>module=jassets</v>
      </c>
      <c r="F13145" s="6" t="str">
        <f t="shared" si="675"/>
        <v>module=kassets</v>
      </c>
    </row>
    <row r="13146" spans="1:6" ht="30" customHeight="1">
      <c r="A13146" s="3" t="s">
        <v>2</v>
      </c>
      <c r="B13146" s="3" t="s">
        <v>28122</v>
      </c>
      <c r="C13146" s="3" t="s">
        <v>33926</v>
      </c>
      <c r="D13146" s="12" t="s">
        <v>39754</v>
      </c>
      <c r="E13146" s="6" t="str">
        <f t="shared" si="674"/>
        <v>module=jassets</v>
      </c>
      <c r="F13146" s="6" t="str">
        <f t="shared" si="675"/>
        <v>module=kassets</v>
      </c>
    </row>
    <row r="13147" spans="1:6" ht="30" customHeight="1">
      <c r="A13147" s="3" t="s">
        <v>2</v>
      </c>
      <c r="B13147" s="3" t="s">
        <v>28123</v>
      </c>
      <c r="C13147" s="3" t="s">
        <v>33927</v>
      </c>
      <c r="D13147" s="12" t="s">
        <v>39755</v>
      </c>
      <c r="E13147" s="6" t="str">
        <f t="shared" si="674"/>
        <v>module=jassets</v>
      </c>
      <c r="F13147" s="6" t="str">
        <f t="shared" si="675"/>
        <v>module=kassets</v>
      </c>
    </row>
    <row r="13148" spans="1:6" ht="30" customHeight="1">
      <c r="A13148" s="3" t="s">
        <v>2</v>
      </c>
      <c r="B13148" s="3" t="s">
        <v>28124</v>
      </c>
      <c r="C13148" s="3" t="s">
        <v>33928</v>
      </c>
      <c r="D13148" s="12" t="s">
        <v>39756</v>
      </c>
      <c r="E13148" s="6" t="str">
        <f t="shared" si="674"/>
        <v>module=jassets</v>
      </c>
      <c r="F13148" s="6" t="str">
        <f t="shared" si="675"/>
        <v>module=kassets</v>
      </c>
    </row>
    <row r="13149" spans="1:6" ht="30" customHeight="1">
      <c r="A13149" s="3" t="s">
        <v>2</v>
      </c>
      <c r="B13149" s="3" t="s">
        <v>28125</v>
      </c>
      <c r="C13149" s="3" t="s">
        <v>33929</v>
      </c>
      <c r="D13149" s="12" t="s">
        <v>39757</v>
      </c>
      <c r="E13149" s="6" t="str">
        <f t="shared" si="674"/>
        <v>module=jassets</v>
      </c>
      <c r="F13149" s="6" t="str">
        <f t="shared" si="675"/>
        <v>module=kassets</v>
      </c>
    </row>
    <row r="13150" spans="1:6" ht="30" customHeight="1">
      <c r="A13150" s="3" t="s">
        <v>2</v>
      </c>
      <c r="B13150" s="3" t="s">
        <v>28126</v>
      </c>
      <c r="C13150" s="3" t="s">
        <v>33930</v>
      </c>
      <c r="D13150" s="12" t="s">
        <v>39758</v>
      </c>
      <c r="E13150" s="6" t="str">
        <f t="shared" si="674"/>
        <v>module=jassets</v>
      </c>
      <c r="F13150" s="6" t="str">
        <f t="shared" si="675"/>
        <v>module=kassets</v>
      </c>
    </row>
    <row r="13151" spans="1:6" ht="30" customHeight="1">
      <c r="A13151" s="3" t="s">
        <v>2</v>
      </c>
      <c r="B13151" s="3" t="s">
        <v>28127</v>
      </c>
      <c r="C13151" s="3" t="s">
        <v>33931</v>
      </c>
      <c r="D13151" s="12" t="s">
        <v>39759</v>
      </c>
      <c r="E13151" s="6" t="str">
        <f t="shared" si="674"/>
        <v>module=jassets</v>
      </c>
      <c r="F13151" s="6" t="str">
        <f t="shared" si="675"/>
        <v>module=kassets</v>
      </c>
    </row>
    <row r="13152" spans="1:6" ht="30" customHeight="1">
      <c r="A13152" s="3" t="s">
        <v>2</v>
      </c>
      <c r="B13152" s="3" t="s">
        <v>28128</v>
      </c>
      <c r="C13152" s="3" t="s">
        <v>33932</v>
      </c>
      <c r="D13152" s="12" t="s">
        <v>39760</v>
      </c>
      <c r="E13152" s="6" t="str">
        <f t="shared" ref="E13152:E13175" si="676">HYPERLINK("http://www.ssc.wisc.edu/wlsresearch/documentation/waves/?wave=capigrad&amp;module=jassets","module=jassets")</f>
        <v>module=jassets</v>
      </c>
      <c r="F13152" s="6" t="str">
        <f t="shared" ref="F13152:F13175" si="677">HYPERLINK("http://www.ssc.wisc.edu/wlsresearch/documentation/waves/?wave=capisib&amp;module=kassets","module=kassets")</f>
        <v>module=kassets</v>
      </c>
    </row>
    <row r="13153" spans="1:6" ht="30" customHeight="1">
      <c r="A13153" s="3" t="s">
        <v>2</v>
      </c>
      <c r="B13153" s="3" t="s">
        <v>28129</v>
      </c>
      <c r="C13153" s="3" t="s">
        <v>33933</v>
      </c>
      <c r="D13153" s="12" t="s">
        <v>39761</v>
      </c>
      <c r="E13153" s="6" t="str">
        <f t="shared" si="676"/>
        <v>module=jassets</v>
      </c>
      <c r="F13153" s="6" t="str">
        <f t="shared" si="677"/>
        <v>module=kassets</v>
      </c>
    </row>
    <row r="13154" spans="1:6" ht="30" customHeight="1">
      <c r="A13154" s="3" t="s">
        <v>2</v>
      </c>
      <c r="B13154" s="3" t="s">
        <v>28130</v>
      </c>
      <c r="C13154" s="3" t="s">
        <v>33934</v>
      </c>
      <c r="D13154" s="12" t="s">
        <v>39762</v>
      </c>
      <c r="E13154" s="6" t="str">
        <f t="shared" si="676"/>
        <v>module=jassets</v>
      </c>
      <c r="F13154" s="6" t="str">
        <f t="shared" si="677"/>
        <v>module=kassets</v>
      </c>
    </row>
    <row r="13155" spans="1:6" ht="30" customHeight="1">
      <c r="A13155" s="3" t="s">
        <v>2</v>
      </c>
      <c r="B13155" s="3" t="s">
        <v>28131</v>
      </c>
      <c r="C13155" s="3" t="s">
        <v>33935</v>
      </c>
      <c r="D13155" s="12" t="s">
        <v>39763</v>
      </c>
      <c r="E13155" s="6" t="str">
        <f t="shared" si="676"/>
        <v>module=jassets</v>
      </c>
      <c r="F13155" s="6" t="str">
        <f t="shared" si="677"/>
        <v>module=kassets</v>
      </c>
    </row>
    <row r="13156" spans="1:6" ht="30" customHeight="1">
      <c r="A13156" s="3" t="s">
        <v>2</v>
      </c>
      <c r="B13156" s="3" t="s">
        <v>28132</v>
      </c>
      <c r="C13156" s="3" t="s">
        <v>33936</v>
      </c>
      <c r="D13156" s="12" t="s">
        <v>39764</v>
      </c>
      <c r="E13156" s="6" t="str">
        <f t="shared" si="676"/>
        <v>module=jassets</v>
      </c>
      <c r="F13156" s="6" t="str">
        <f t="shared" si="677"/>
        <v>module=kassets</v>
      </c>
    </row>
    <row r="13157" spans="1:6" ht="30" customHeight="1">
      <c r="A13157" s="3" t="s">
        <v>2</v>
      </c>
      <c r="B13157" s="3" t="s">
        <v>28133</v>
      </c>
      <c r="C13157" s="3" t="s">
        <v>33937</v>
      </c>
      <c r="D13157" s="12" t="s">
        <v>39765</v>
      </c>
      <c r="E13157" s="6" t="str">
        <f t="shared" si="676"/>
        <v>module=jassets</v>
      </c>
      <c r="F13157" s="6" t="str">
        <f t="shared" si="677"/>
        <v>module=kassets</v>
      </c>
    </row>
    <row r="13158" spans="1:6" ht="30" customHeight="1">
      <c r="A13158" s="3" t="s">
        <v>2</v>
      </c>
      <c r="B13158" s="3" t="s">
        <v>28134</v>
      </c>
      <c r="C13158" s="3" t="s">
        <v>33938</v>
      </c>
      <c r="D13158" s="12" t="s">
        <v>39766</v>
      </c>
      <c r="E13158" s="6" t="str">
        <f t="shared" si="676"/>
        <v>module=jassets</v>
      </c>
      <c r="F13158" s="6" t="str">
        <f t="shared" si="677"/>
        <v>module=kassets</v>
      </c>
    </row>
    <row r="13159" spans="1:6" ht="30" customHeight="1">
      <c r="A13159" s="3" t="s">
        <v>2</v>
      </c>
      <c r="B13159" s="3" t="s">
        <v>28135</v>
      </c>
      <c r="C13159" s="3" t="s">
        <v>33939</v>
      </c>
      <c r="D13159" s="12" t="s">
        <v>39767</v>
      </c>
      <c r="E13159" s="6" t="str">
        <f t="shared" si="676"/>
        <v>module=jassets</v>
      </c>
      <c r="F13159" s="6" t="str">
        <f t="shared" si="677"/>
        <v>module=kassets</v>
      </c>
    </row>
    <row r="13160" spans="1:6" ht="30" customHeight="1">
      <c r="A13160" s="3" t="s">
        <v>2</v>
      </c>
      <c r="B13160" s="3" t="s">
        <v>28136</v>
      </c>
      <c r="C13160" s="3" t="s">
        <v>33940</v>
      </c>
      <c r="D13160" s="12" t="s">
        <v>39768</v>
      </c>
      <c r="E13160" s="6" t="str">
        <f t="shared" si="676"/>
        <v>module=jassets</v>
      </c>
      <c r="F13160" s="6" t="str">
        <f t="shared" si="677"/>
        <v>module=kassets</v>
      </c>
    </row>
    <row r="13161" spans="1:6" ht="30" customHeight="1">
      <c r="A13161" s="3" t="s">
        <v>2</v>
      </c>
      <c r="B13161" s="3" t="s">
        <v>28137</v>
      </c>
      <c r="C13161" s="3" t="s">
        <v>33941</v>
      </c>
      <c r="D13161" s="12" t="s">
        <v>39769</v>
      </c>
      <c r="E13161" s="6" t="str">
        <f t="shared" si="676"/>
        <v>module=jassets</v>
      </c>
      <c r="F13161" s="6" t="str">
        <f t="shared" si="677"/>
        <v>module=kassets</v>
      </c>
    </row>
    <row r="13162" spans="1:6" ht="30" customHeight="1">
      <c r="A13162" s="3" t="s">
        <v>2</v>
      </c>
      <c r="B13162" s="3" t="s">
        <v>28138</v>
      </c>
      <c r="C13162" s="3" t="s">
        <v>33942</v>
      </c>
      <c r="D13162" s="12" t="s">
        <v>39770</v>
      </c>
      <c r="E13162" s="6" t="str">
        <f t="shared" si="676"/>
        <v>module=jassets</v>
      </c>
      <c r="F13162" s="6" t="str">
        <f t="shared" si="677"/>
        <v>module=kassets</v>
      </c>
    </row>
    <row r="13163" spans="1:6" ht="30" customHeight="1">
      <c r="A13163" s="3" t="s">
        <v>2</v>
      </c>
      <c r="B13163" s="3" t="s">
        <v>28139</v>
      </c>
      <c r="C13163" s="3" t="s">
        <v>33943</v>
      </c>
      <c r="D13163" s="12" t="s">
        <v>39771</v>
      </c>
      <c r="E13163" s="6" t="str">
        <f t="shared" si="676"/>
        <v>module=jassets</v>
      </c>
      <c r="F13163" s="6" t="str">
        <f t="shared" si="677"/>
        <v>module=kassets</v>
      </c>
    </row>
    <row r="13164" spans="1:6" ht="30" customHeight="1">
      <c r="A13164" s="3" t="s">
        <v>2</v>
      </c>
      <c r="B13164" s="3" t="s">
        <v>28140</v>
      </c>
      <c r="C13164" s="3" t="s">
        <v>33944</v>
      </c>
      <c r="D13164" s="12" t="s">
        <v>39772</v>
      </c>
      <c r="E13164" s="6" t="str">
        <f t="shared" si="676"/>
        <v>module=jassets</v>
      </c>
      <c r="F13164" s="6" t="str">
        <f t="shared" si="677"/>
        <v>module=kassets</v>
      </c>
    </row>
    <row r="13165" spans="1:6" ht="30" customHeight="1">
      <c r="A13165" s="3" t="s">
        <v>2</v>
      </c>
      <c r="B13165" s="3" t="s">
        <v>28141</v>
      </c>
      <c r="C13165" s="3" t="s">
        <v>33945</v>
      </c>
      <c r="D13165" s="12" t="s">
        <v>39773</v>
      </c>
      <c r="E13165" s="6" t="str">
        <f t="shared" si="676"/>
        <v>module=jassets</v>
      </c>
      <c r="F13165" s="6" t="str">
        <f t="shared" si="677"/>
        <v>module=kassets</v>
      </c>
    </row>
    <row r="13166" spans="1:6" ht="30" customHeight="1">
      <c r="A13166" s="3" t="s">
        <v>2</v>
      </c>
      <c r="B13166" s="3" t="s">
        <v>28142</v>
      </c>
      <c r="C13166" s="3" t="s">
        <v>33946</v>
      </c>
      <c r="D13166" s="12" t="s">
        <v>39774</v>
      </c>
      <c r="E13166" s="6" t="str">
        <f t="shared" si="676"/>
        <v>module=jassets</v>
      </c>
      <c r="F13166" s="6" t="str">
        <f t="shared" si="677"/>
        <v>module=kassets</v>
      </c>
    </row>
    <row r="13167" spans="1:6" ht="30" customHeight="1">
      <c r="A13167" s="3" t="s">
        <v>2</v>
      </c>
      <c r="B13167" s="3" t="s">
        <v>28143</v>
      </c>
      <c r="C13167" s="3" t="s">
        <v>33947</v>
      </c>
      <c r="D13167" s="12" t="s">
        <v>39775</v>
      </c>
      <c r="E13167" s="6" t="str">
        <f t="shared" si="676"/>
        <v>module=jassets</v>
      </c>
      <c r="F13167" s="6" t="str">
        <f t="shared" si="677"/>
        <v>module=kassets</v>
      </c>
    </row>
    <row r="13168" spans="1:6" ht="30" customHeight="1">
      <c r="A13168" s="3" t="s">
        <v>2</v>
      </c>
      <c r="B13168" s="3" t="s">
        <v>28144</v>
      </c>
      <c r="C13168" s="3" t="s">
        <v>33948</v>
      </c>
      <c r="D13168" s="12" t="s">
        <v>39776</v>
      </c>
      <c r="E13168" s="6" t="str">
        <f t="shared" si="676"/>
        <v>module=jassets</v>
      </c>
      <c r="F13168" s="6" t="str">
        <f t="shared" si="677"/>
        <v>module=kassets</v>
      </c>
    </row>
    <row r="13169" spans="1:6" ht="30" customHeight="1">
      <c r="A13169" s="3" t="s">
        <v>2</v>
      </c>
      <c r="B13169" s="3" t="s">
        <v>28145</v>
      </c>
      <c r="C13169" s="3" t="s">
        <v>33949</v>
      </c>
      <c r="D13169" s="12" t="s">
        <v>39777</v>
      </c>
      <c r="E13169" s="6" t="str">
        <f t="shared" si="676"/>
        <v>module=jassets</v>
      </c>
      <c r="F13169" s="6" t="str">
        <f t="shared" si="677"/>
        <v>module=kassets</v>
      </c>
    </row>
    <row r="13170" spans="1:6" ht="30" customHeight="1">
      <c r="A13170" s="3" t="s">
        <v>2</v>
      </c>
      <c r="B13170" s="3" t="s">
        <v>28146</v>
      </c>
      <c r="C13170" s="3" t="s">
        <v>33950</v>
      </c>
      <c r="D13170" s="12" t="s">
        <v>39778</v>
      </c>
      <c r="E13170" s="6" t="str">
        <f t="shared" si="676"/>
        <v>module=jassets</v>
      </c>
      <c r="F13170" s="6" t="str">
        <f t="shared" si="677"/>
        <v>module=kassets</v>
      </c>
    </row>
    <row r="13171" spans="1:6" ht="30" customHeight="1">
      <c r="A13171" s="3" t="s">
        <v>2</v>
      </c>
      <c r="B13171" s="3" t="s">
        <v>28147</v>
      </c>
      <c r="C13171" s="3" t="s">
        <v>33951</v>
      </c>
      <c r="D13171" s="12" t="s">
        <v>39779</v>
      </c>
      <c r="E13171" s="6" t="str">
        <f t="shared" si="676"/>
        <v>module=jassets</v>
      </c>
      <c r="F13171" s="6" t="str">
        <f t="shared" si="677"/>
        <v>module=kassets</v>
      </c>
    </row>
    <row r="13172" spans="1:6" ht="30" customHeight="1">
      <c r="A13172" s="3" t="s">
        <v>2</v>
      </c>
      <c r="B13172" s="3" t="s">
        <v>28148</v>
      </c>
      <c r="C13172" s="3" t="s">
        <v>33952</v>
      </c>
      <c r="D13172" s="12" t="s">
        <v>39780</v>
      </c>
      <c r="E13172" s="6" t="str">
        <f t="shared" si="676"/>
        <v>module=jassets</v>
      </c>
      <c r="F13172" s="6" t="str">
        <f t="shared" si="677"/>
        <v>module=kassets</v>
      </c>
    </row>
    <row r="13173" spans="1:6" ht="30" customHeight="1">
      <c r="A13173" s="3" t="s">
        <v>2</v>
      </c>
      <c r="B13173" s="3" t="s">
        <v>28149</v>
      </c>
      <c r="C13173" s="3" t="s">
        <v>33953</v>
      </c>
      <c r="D13173" s="12" t="s">
        <v>39781</v>
      </c>
      <c r="E13173" s="6" t="str">
        <f t="shared" si="676"/>
        <v>module=jassets</v>
      </c>
      <c r="F13173" s="6" t="str">
        <f t="shared" si="677"/>
        <v>module=kassets</v>
      </c>
    </row>
    <row r="13174" spans="1:6" ht="30" customHeight="1">
      <c r="A13174" s="3" t="s">
        <v>2</v>
      </c>
      <c r="B13174" s="3" t="s">
        <v>28150</v>
      </c>
      <c r="C13174" s="3" t="s">
        <v>33954</v>
      </c>
      <c r="D13174" s="12" t="s">
        <v>39782</v>
      </c>
      <c r="E13174" s="6" t="str">
        <f t="shared" si="676"/>
        <v>module=jassets</v>
      </c>
      <c r="F13174" s="6" t="str">
        <f t="shared" si="677"/>
        <v>module=kassets</v>
      </c>
    </row>
    <row r="13175" spans="1:6" ht="30" customHeight="1">
      <c r="A13175" s="3" t="s">
        <v>2</v>
      </c>
      <c r="B13175" s="3" t="s">
        <v>28151</v>
      </c>
      <c r="C13175" s="3" t="s">
        <v>33955</v>
      </c>
      <c r="D13175" s="12" t="s">
        <v>39783</v>
      </c>
      <c r="E13175" s="6" t="str">
        <f t="shared" si="676"/>
        <v>module=jassets</v>
      </c>
      <c r="F13175" s="6" t="str">
        <f t="shared" si="677"/>
        <v>module=kassets</v>
      </c>
    </row>
    <row r="13176" spans="1:6" ht="30" customHeight="1">
      <c r="A13176" s="3" t="s">
        <v>2</v>
      </c>
      <c r="B13176" s="3" t="s">
        <v>28152</v>
      </c>
      <c r="C13176" s="3" t="s">
        <v>33956</v>
      </c>
      <c r="D13176" s="12" t="s">
        <v>39784</v>
      </c>
      <c r="E13176" s="6" t="str">
        <f t="shared" ref="E13176:E13192" si="678">HYPERLINK("http://www.ssc.wisc.edu/wlsresearch/documentation/waves/?wave=capigrad&amp;module=jacutil","module=jacutil")</f>
        <v>module=jacutil</v>
      </c>
      <c r="F13176" s="6" t="str">
        <f t="shared" ref="F13176:F13192" si="679">HYPERLINK("http://www.ssc.wisc.edu/wlsresearch/documentation/waves/?wave=capisib&amp;module=kacutil","module=kacutil")</f>
        <v>module=kacutil</v>
      </c>
    </row>
    <row r="13177" spans="1:6" ht="30" customHeight="1">
      <c r="A13177" s="3" t="s">
        <v>2</v>
      </c>
      <c r="B13177" s="3" t="s">
        <v>28153</v>
      </c>
      <c r="C13177" s="3" t="s">
        <v>33957</v>
      </c>
      <c r="D13177" s="12" t="s">
        <v>39785</v>
      </c>
      <c r="E13177" s="6" t="str">
        <f t="shared" si="678"/>
        <v>module=jacutil</v>
      </c>
      <c r="F13177" s="6" t="str">
        <f t="shared" si="679"/>
        <v>module=kacutil</v>
      </c>
    </row>
    <row r="13178" spans="1:6" ht="30" customHeight="1">
      <c r="A13178" s="3" t="s">
        <v>2</v>
      </c>
      <c r="B13178" s="3" t="s">
        <v>28154</v>
      </c>
      <c r="C13178" s="3" t="s">
        <v>33958</v>
      </c>
      <c r="D13178" s="12" t="s">
        <v>39786</v>
      </c>
      <c r="E13178" s="6" t="str">
        <f t="shared" si="678"/>
        <v>module=jacutil</v>
      </c>
      <c r="F13178" s="6" t="str">
        <f t="shared" si="679"/>
        <v>module=kacutil</v>
      </c>
    </row>
    <row r="13179" spans="1:6" ht="30" customHeight="1">
      <c r="A13179" s="3" t="s">
        <v>2</v>
      </c>
      <c r="B13179" s="3" t="s">
        <v>28155</v>
      </c>
      <c r="C13179" s="3" t="s">
        <v>33959</v>
      </c>
      <c r="D13179" s="12" t="s">
        <v>39787</v>
      </c>
      <c r="E13179" s="6" t="str">
        <f t="shared" si="678"/>
        <v>module=jacutil</v>
      </c>
      <c r="F13179" s="6" t="str">
        <f t="shared" si="679"/>
        <v>module=kacutil</v>
      </c>
    </row>
    <row r="13180" spans="1:6" ht="30" customHeight="1">
      <c r="A13180" s="3" t="s">
        <v>2</v>
      </c>
      <c r="B13180" s="3" t="s">
        <v>28156</v>
      </c>
      <c r="C13180" s="3" t="s">
        <v>33960</v>
      </c>
      <c r="D13180" s="12" t="s">
        <v>39788</v>
      </c>
      <c r="E13180" s="6" t="str">
        <f t="shared" si="678"/>
        <v>module=jacutil</v>
      </c>
      <c r="F13180" s="6" t="str">
        <f t="shared" si="679"/>
        <v>module=kacutil</v>
      </c>
    </row>
    <row r="13181" spans="1:6" ht="30" customHeight="1">
      <c r="A13181" s="3" t="s">
        <v>2</v>
      </c>
      <c r="B13181" s="3" t="s">
        <v>28157</v>
      </c>
      <c r="C13181" s="3" t="s">
        <v>33961</v>
      </c>
      <c r="D13181" s="12" t="s">
        <v>39789</v>
      </c>
      <c r="E13181" s="6" t="str">
        <f t="shared" si="678"/>
        <v>module=jacutil</v>
      </c>
      <c r="F13181" s="6" t="str">
        <f t="shared" si="679"/>
        <v>module=kacutil</v>
      </c>
    </row>
    <row r="13182" spans="1:6" ht="30" customHeight="1">
      <c r="A13182" s="3" t="s">
        <v>2</v>
      </c>
      <c r="B13182" s="3" t="s">
        <v>28158</v>
      </c>
      <c r="C13182" s="3" t="s">
        <v>33962</v>
      </c>
      <c r="D13182" s="12" t="s">
        <v>39790</v>
      </c>
      <c r="E13182" s="6" t="str">
        <f t="shared" si="678"/>
        <v>module=jacutil</v>
      </c>
      <c r="F13182" s="6" t="str">
        <f t="shared" si="679"/>
        <v>module=kacutil</v>
      </c>
    </row>
    <row r="13183" spans="1:6" ht="30" customHeight="1">
      <c r="A13183" s="3" t="s">
        <v>2</v>
      </c>
      <c r="B13183" s="3" t="s">
        <v>28159</v>
      </c>
      <c r="C13183" s="3" t="s">
        <v>33963</v>
      </c>
      <c r="D13183" s="12" t="s">
        <v>39791</v>
      </c>
      <c r="E13183" s="6" t="str">
        <f t="shared" si="678"/>
        <v>module=jacutil</v>
      </c>
      <c r="F13183" s="6" t="str">
        <f t="shared" si="679"/>
        <v>module=kacutil</v>
      </c>
    </row>
    <row r="13184" spans="1:6" ht="30" customHeight="1">
      <c r="A13184" s="3" t="s">
        <v>2</v>
      </c>
      <c r="B13184" s="3" t="s">
        <v>28160</v>
      </c>
      <c r="C13184" s="3" t="s">
        <v>33964</v>
      </c>
      <c r="D13184" s="12" t="s">
        <v>39792</v>
      </c>
      <c r="E13184" s="6" t="str">
        <f t="shared" si="678"/>
        <v>module=jacutil</v>
      </c>
      <c r="F13184" s="6" t="str">
        <f t="shared" si="679"/>
        <v>module=kacutil</v>
      </c>
    </row>
    <row r="13185" spans="1:6" ht="30" customHeight="1">
      <c r="A13185" s="3" t="s">
        <v>2</v>
      </c>
      <c r="B13185" s="3" t="s">
        <v>28161</v>
      </c>
      <c r="C13185" s="3" t="s">
        <v>33965</v>
      </c>
      <c r="D13185" s="12" t="s">
        <v>39793</v>
      </c>
      <c r="E13185" s="6" t="str">
        <f t="shared" si="678"/>
        <v>module=jacutil</v>
      </c>
      <c r="F13185" s="6" t="str">
        <f t="shared" si="679"/>
        <v>module=kacutil</v>
      </c>
    </row>
    <row r="13186" spans="1:6" ht="30" customHeight="1">
      <c r="A13186" s="3" t="s">
        <v>2</v>
      </c>
      <c r="B13186" s="3" t="s">
        <v>28162</v>
      </c>
      <c r="C13186" s="3" t="s">
        <v>33966</v>
      </c>
      <c r="D13186" s="12" t="s">
        <v>39794</v>
      </c>
      <c r="E13186" s="6" t="str">
        <f t="shared" si="678"/>
        <v>module=jacutil</v>
      </c>
      <c r="F13186" s="6" t="str">
        <f t="shared" si="679"/>
        <v>module=kacutil</v>
      </c>
    </row>
    <row r="13187" spans="1:6" ht="30" customHeight="1">
      <c r="A13187" s="3" t="s">
        <v>2</v>
      </c>
      <c r="B13187" s="3" t="s">
        <v>28163</v>
      </c>
      <c r="C13187" s="3" t="s">
        <v>33967</v>
      </c>
      <c r="D13187" s="12" t="s">
        <v>39795</v>
      </c>
      <c r="E13187" s="6" t="str">
        <f t="shared" si="678"/>
        <v>module=jacutil</v>
      </c>
      <c r="F13187" s="6" t="str">
        <f t="shared" si="679"/>
        <v>module=kacutil</v>
      </c>
    </row>
    <row r="13188" spans="1:6" ht="30" customHeight="1">
      <c r="A13188" s="3" t="s">
        <v>2</v>
      </c>
      <c r="B13188" s="3" t="s">
        <v>28164</v>
      </c>
      <c r="C13188" s="3" t="s">
        <v>33968</v>
      </c>
      <c r="D13188" s="12" t="s">
        <v>39796</v>
      </c>
      <c r="E13188" s="6" t="str">
        <f t="shared" si="678"/>
        <v>module=jacutil</v>
      </c>
      <c r="F13188" s="6" t="str">
        <f t="shared" si="679"/>
        <v>module=kacutil</v>
      </c>
    </row>
    <row r="13189" spans="1:6" ht="30" customHeight="1">
      <c r="A13189" s="3" t="s">
        <v>2</v>
      </c>
      <c r="B13189" s="3" t="s">
        <v>28165</v>
      </c>
      <c r="C13189" s="3" t="s">
        <v>33969</v>
      </c>
      <c r="D13189" s="12" t="s">
        <v>39797</v>
      </c>
      <c r="E13189" s="6" t="str">
        <f t="shared" si="678"/>
        <v>module=jacutil</v>
      </c>
      <c r="F13189" s="6" t="str">
        <f t="shared" si="679"/>
        <v>module=kacutil</v>
      </c>
    </row>
    <row r="13190" spans="1:6" ht="30" customHeight="1">
      <c r="A13190" s="3" t="s">
        <v>2</v>
      </c>
      <c r="B13190" s="3" t="s">
        <v>28166</v>
      </c>
      <c r="C13190" s="3" t="s">
        <v>33970</v>
      </c>
      <c r="D13190" s="12" t="s">
        <v>39798</v>
      </c>
      <c r="E13190" s="6" t="str">
        <f t="shared" si="678"/>
        <v>module=jacutil</v>
      </c>
      <c r="F13190" s="6" t="str">
        <f t="shared" si="679"/>
        <v>module=kacutil</v>
      </c>
    </row>
    <row r="13191" spans="1:6" ht="30" customHeight="1">
      <c r="A13191" s="3" t="s">
        <v>2</v>
      </c>
      <c r="B13191" s="3" t="s">
        <v>28167</v>
      </c>
      <c r="C13191" s="3" t="s">
        <v>33971</v>
      </c>
      <c r="D13191" s="12" t="s">
        <v>39799</v>
      </c>
      <c r="E13191" s="6" t="str">
        <f t="shared" si="678"/>
        <v>module=jacutil</v>
      </c>
      <c r="F13191" s="6" t="str">
        <f t="shared" si="679"/>
        <v>module=kacutil</v>
      </c>
    </row>
    <row r="13192" spans="1:6" ht="30" customHeight="1">
      <c r="A13192" s="3" t="s">
        <v>2</v>
      </c>
      <c r="B13192" s="3" t="s">
        <v>28168</v>
      </c>
      <c r="C13192" s="3" t="s">
        <v>33972</v>
      </c>
      <c r="D13192" s="12" t="s">
        <v>39800</v>
      </c>
      <c r="E13192" s="6" t="str">
        <f t="shared" si="678"/>
        <v>module=jacutil</v>
      </c>
      <c r="F13192" s="6" t="str">
        <f t="shared" si="679"/>
        <v>module=kacutil</v>
      </c>
    </row>
    <row r="13193" spans="1:6" ht="30" customHeight="1">
      <c r="A13193" s="3" t="s">
        <v>2</v>
      </c>
      <c r="B13193" s="3" t="s">
        <v>28169</v>
      </c>
      <c r="C13193" s="3" t="s">
        <v>33973</v>
      </c>
      <c r="D13193" s="12" t="s">
        <v>39801</v>
      </c>
      <c r="E13193" s="6" t="str">
        <f t="shared" ref="E13193:E13211" si="680">HYPERLINK("http://www.ssc.wisc.edu/wlsresearch/documentation/waves/?wave=capigrad&amp;module=jdepr","module=jdepr")</f>
        <v>module=jdepr</v>
      </c>
      <c r="F13193" s="6" t="str">
        <f t="shared" ref="F13193:F13211" si="681">HYPERLINK("http://www.ssc.wisc.edu/wlsresearch/documentation/waves/?wave=capisib&amp;module=kdepr","module=kdepr")</f>
        <v>module=kdepr</v>
      </c>
    </row>
    <row r="13194" spans="1:6" ht="30" customHeight="1">
      <c r="A13194" s="3" t="s">
        <v>2</v>
      </c>
      <c r="B13194" s="3" t="s">
        <v>28170</v>
      </c>
      <c r="C13194" s="3" t="s">
        <v>33974</v>
      </c>
      <c r="D13194" s="12" t="s">
        <v>39802</v>
      </c>
      <c r="E13194" s="6" t="str">
        <f t="shared" si="680"/>
        <v>module=jdepr</v>
      </c>
      <c r="F13194" s="6" t="str">
        <f t="shared" si="681"/>
        <v>module=kdepr</v>
      </c>
    </row>
    <row r="13195" spans="1:6" ht="30" customHeight="1">
      <c r="A13195" s="3" t="s">
        <v>2</v>
      </c>
      <c r="B13195" s="3" t="s">
        <v>28171</v>
      </c>
      <c r="C13195" s="3" t="s">
        <v>33975</v>
      </c>
      <c r="D13195" s="12" t="s">
        <v>39803</v>
      </c>
      <c r="E13195" s="6" t="str">
        <f t="shared" si="680"/>
        <v>module=jdepr</v>
      </c>
      <c r="F13195" s="6" t="str">
        <f t="shared" si="681"/>
        <v>module=kdepr</v>
      </c>
    </row>
    <row r="13196" spans="1:6" ht="30" customHeight="1">
      <c r="A13196" s="3" t="s">
        <v>2</v>
      </c>
      <c r="B13196" s="3" t="s">
        <v>28172</v>
      </c>
      <c r="C13196" s="3" t="s">
        <v>33976</v>
      </c>
      <c r="D13196" s="12" t="s">
        <v>39804</v>
      </c>
      <c r="E13196" s="6" t="str">
        <f t="shared" si="680"/>
        <v>module=jdepr</v>
      </c>
      <c r="F13196" s="6" t="str">
        <f t="shared" si="681"/>
        <v>module=kdepr</v>
      </c>
    </row>
    <row r="13197" spans="1:6" ht="30" customHeight="1">
      <c r="A13197" s="3" t="s">
        <v>2</v>
      </c>
      <c r="B13197" s="3" t="s">
        <v>28173</v>
      </c>
      <c r="C13197" s="3" t="s">
        <v>33977</v>
      </c>
      <c r="D13197" s="12" t="s">
        <v>39805</v>
      </c>
      <c r="E13197" s="6" t="str">
        <f t="shared" si="680"/>
        <v>module=jdepr</v>
      </c>
      <c r="F13197" s="6" t="str">
        <f t="shared" si="681"/>
        <v>module=kdepr</v>
      </c>
    </row>
    <row r="13198" spans="1:6" ht="30" customHeight="1">
      <c r="A13198" s="3" t="s">
        <v>2</v>
      </c>
      <c r="B13198" s="3" t="s">
        <v>28174</v>
      </c>
      <c r="C13198" s="3" t="s">
        <v>33978</v>
      </c>
      <c r="D13198" s="12" t="s">
        <v>39806</v>
      </c>
      <c r="E13198" s="6" t="str">
        <f t="shared" si="680"/>
        <v>module=jdepr</v>
      </c>
      <c r="F13198" s="6" t="str">
        <f t="shared" si="681"/>
        <v>module=kdepr</v>
      </c>
    </row>
    <row r="13199" spans="1:6" ht="30" customHeight="1">
      <c r="A13199" s="3" t="s">
        <v>2</v>
      </c>
      <c r="B13199" s="3" t="s">
        <v>28175</v>
      </c>
      <c r="C13199" s="3" t="s">
        <v>33979</v>
      </c>
      <c r="D13199" s="12" t="s">
        <v>39807</v>
      </c>
      <c r="E13199" s="6" t="str">
        <f t="shared" si="680"/>
        <v>module=jdepr</v>
      </c>
      <c r="F13199" s="6" t="str">
        <f t="shared" si="681"/>
        <v>module=kdepr</v>
      </c>
    </row>
    <row r="13200" spans="1:6" ht="30" customHeight="1">
      <c r="A13200" s="3" t="s">
        <v>2</v>
      </c>
      <c r="B13200" s="3" t="s">
        <v>28176</v>
      </c>
      <c r="C13200" s="3" t="s">
        <v>33980</v>
      </c>
      <c r="D13200" s="12" t="s">
        <v>39808</v>
      </c>
      <c r="E13200" s="6" t="str">
        <f t="shared" si="680"/>
        <v>module=jdepr</v>
      </c>
      <c r="F13200" s="6" t="str">
        <f t="shared" si="681"/>
        <v>module=kdepr</v>
      </c>
    </row>
    <row r="13201" spans="1:6" ht="30" customHeight="1">
      <c r="A13201" s="3" t="s">
        <v>2</v>
      </c>
      <c r="B13201" s="3" t="s">
        <v>28177</v>
      </c>
      <c r="C13201" s="3" t="s">
        <v>33981</v>
      </c>
      <c r="D13201" s="12" t="s">
        <v>39809</v>
      </c>
      <c r="E13201" s="6" t="str">
        <f t="shared" si="680"/>
        <v>module=jdepr</v>
      </c>
      <c r="F13201" s="6" t="str">
        <f t="shared" si="681"/>
        <v>module=kdepr</v>
      </c>
    </row>
    <row r="13202" spans="1:6" ht="30" customHeight="1">
      <c r="A13202" s="3" t="s">
        <v>2</v>
      </c>
      <c r="B13202" s="3" t="s">
        <v>28178</v>
      </c>
      <c r="C13202" s="3" t="s">
        <v>33982</v>
      </c>
      <c r="D13202" s="12" t="s">
        <v>39810</v>
      </c>
      <c r="E13202" s="6" t="str">
        <f t="shared" si="680"/>
        <v>module=jdepr</v>
      </c>
      <c r="F13202" s="6" t="str">
        <f t="shared" si="681"/>
        <v>module=kdepr</v>
      </c>
    </row>
    <row r="13203" spans="1:6" ht="30" customHeight="1">
      <c r="A13203" s="3" t="s">
        <v>2</v>
      </c>
      <c r="B13203" s="3" t="s">
        <v>28179</v>
      </c>
      <c r="C13203" s="3" t="s">
        <v>33983</v>
      </c>
      <c r="D13203" s="12" t="s">
        <v>39811</v>
      </c>
      <c r="E13203" s="6" t="str">
        <f t="shared" si="680"/>
        <v>module=jdepr</v>
      </c>
      <c r="F13203" s="6" t="str">
        <f t="shared" si="681"/>
        <v>module=kdepr</v>
      </c>
    </row>
    <row r="13204" spans="1:6" ht="30" customHeight="1">
      <c r="A13204" s="3" t="s">
        <v>2</v>
      </c>
      <c r="B13204" s="3" t="s">
        <v>28180</v>
      </c>
      <c r="C13204" s="3" t="s">
        <v>33984</v>
      </c>
      <c r="D13204" s="12" t="s">
        <v>39812</v>
      </c>
      <c r="E13204" s="6" t="str">
        <f t="shared" si="680"/>
        <v>module=jdepr</v>
      </c>
      <c r="F13204" s="6" t="str">
        <f t="shared" si="681"/>
        <v>module=kdepr</v>
      </c>
    </row>
    <row r="13205" spans="1:6" ht="30" customHeight="1">
      <c r="A13205" s="3" t="s">
        <v>2</v>
      </c>
      <c r="B13205" s="3" t="s">
        <v>28181</v>
      </c>
      <c r="C13205" s="3" t="s">
        <v>33985</v>
      </c>
      <c r="D13205" s="12" t="s">
        <v>39813</v>
      </c>
      <c r="E13205" s="6" t="str">
        <f t="shared" si="680"/>
        <v>module=jdepr</v>
      </c>
      <c r="F13205" s="6" t="str">
        <f t="shared" si="681"/>
        <v>module=kdepr</v>
      </c>
    </row>
    <row r="13206" spans="1:6" ht="30" customHeight="1">
      <c r="A13206" s="3" t="s">
        <v>2</v>
      </c>
      <c r="B13206" s="3" t="s">
        <v>28182</v>
      </c>
      <c r="C13206" s="3" t="s">
        <v>33986</v>
      </c>
      <c r="D13206" s="12" t="s">
        <v>39814</v>
      </c>
      <c r="E13206" s="6" t="str">
        <f t="shared" si="680"/>
        <v>module=jdepr</v>
      </c>
      <c r="F13206" s="6" t="str">
        <f t="shared" si="681"/>
        <v>module=kdepr</v>
      </c>
    </row>
    <row r="13207" spans="1:6" ht="30" customHeight="1">
      <c r="A13207" s="3" t="s">
        <v>2</v>
      </c>
      <c r="B13207" s="3" t="s">
        <v>28183</v>
      </c>
      <c r="C13207" s="3" t="s">
        <v>33987</v>
      </c>
      <c r="D13207" s="12" t="s">
        <v>39815</v>
      </c>
      <c r="E13207" s="6" t="str">
        <f t="shared" si="680"/>
        <v>module=jdepr</v>
      </c>
      <c r="F13207" s="6" t="str">
        <f t="shared" si="681"/>
        <v>module=kdepr</v>
      </c>
    </row>
    <row r="13208" spans="1:6" ht="30" customHeight="1">
      <c r="A13208" s="3" t="s">
        <v>2</v>
      </c>
      <c r="B13208" s="3" t="s">
        <v>28184</v>
      </c>
      <c r="C13208" s="3" t="s">
        <v>33988</v>
      </c>
      <c r="D13208" s="12" t="s">
        <v>39816</v>
      </c>
      <c r="E13208" s="6" t="str">
        <f t="shared" si="680"/>
        <v>module=jdepr</v>
      </c>
      <c r="F13208" s="6" t="str">
        <f t="shared" si="681"/>
        <v>module=kdepr</v>
      </c>
    </row>
    <row r="13209" spans="1:6" ht="30" customHeight="1">
      <c r="A13209" s="3" t="s">
        <v>2</v>
      </c>
      <c r="B13209" s="3" t="s">
        <v>28185</v>
      </c>
      <c r="C13209" s="3" t="s">
        <v>33989</v>
      </c>
      <c r="D13209" s="12" t="s">
        <v>39817</v>
      </c>
      <c r="E13209" s="6" t="str">
        <f t="shared" si="680"/>
        <v>module=jdepr</v>
      </c>
      <c r="F13209" s="6" t="str">
        <f t="shared" si="681"/>
        <v>module=kdepr</v>
      </c>
    </row>
    <row r="13210" spans="1:6" ht="30" customHeight="1">
      <c r="A13210" s="3" t="s">
        <v>2</v>
      </c>
      <c r="B13210" s="3" t="s">
        <v>28186</v>
      </c>
      <c r="C13210" s="3" t="s">
        <v>33990</v>
      </c>
      <c r="D13210" s="12" t="s">
        <v>39818</v>
      </c>
      <c r="E13210" s="6" t="str">
        <f t="shared" si="680"/>
        <v>module=jdepr</v>
      </c>
      <c r="F13210" s="6" t="str">
        <f t="shared" si="681"/>
        <v>module=kdepr</v>
      </c>
    </row>
    <row r="13211" spans="1:6" ht="30" customHeight="1">
      <c r="A13211" s="3" t="s">
        <v>2</v>
      </c>
      <c r="B13211" s="3" t="s">
        <v>28187</v>
      </c>
      <c r="C13211" s="3" t="s">
        <v>33991</v>
      </c>
      <c r="D13211" s="12" t="s">
        <v>39819</v>
      </c>
      <c r="E13211" s="6" t="str">
        <f t="shared" si="680"/>
        <v>module=jdepr</v>
      </c>
      <c r="F13211" s="6" t="str">
        <f t="shared" si="681"/>
        <v>module=kdepr</v>
      </c>
    </row>
    <row r="13212" spans="1:6" ht="30" customHeight="1">
      <c r="A13212" s="3" t="s">
        <v>2</v>
      </c>
      <c r="B13212" s="3" t="s">
        <v>28188</v>
      </c>
      <c r="C13212" s="3" t="s">
        <v>33992</v>
      </c>
      <c r="D13212" s="12" t="s">
        <v>39820</v>
      </c>
      <c r="E13212" s="6" t="str">
        <f t="shared" ref="E13212:E13243" si="682">HYPERLINK("http://www.ssc.wisc.edu/wlsresearch/documentation/waves/?wave=capigrad&amp;module=jeolprep","module=jeolprep")</f>
        <v>module=jeolprep</v>
      </c>
      <c r="F13212" s="6" t="str">
        <f t="shared" ref="F13212:F13243" si="683">HYPERLINK("http://www.ssc.wisc.edu/wlsresearch/documentation/waves/?wave=capisib&amp;module=keolprep","module=keolprep")</f>
        <v>module=keolprep</v>
      </c>
    </row>
    <row r="13213" spans="1:6" ht="30" customHeight="1">
      <c r="A13213" s="3" t="s">
        <v>2</v>
      </c>
      <c r="B13213" s="3" t="s">
        <v>28189</v>
      </c>
      <c r="C13213" s="3" t="s">
        <v>33993</v>
      </c>
      <c r="D13213" s="12" t="s">
        <v>39821</v>
      </c>
      <c r="E13213" s="6" t="str">
        <f t="shared" si="682"/>
        <v>module=jeolprep</v>
      </c>
      <c r="F13213" s="6" t="str">
        <f t="shared" si="683"/>
        <v>module=keolprep</v>
      </c>
    </row>
    <row r="13214" spans="1:6" ht="30" customHeight="1">
      <c r="A13214" s="3" t="s">
        <v>2</v>
      </c>
      <c r="B13214" s="3" t="s">
        <v>28190</v>
      </c>
      <c r="C13214" s="3" t="s">
        <v>33994</v>
      </c>
      <c r="D13214" s="12" t="s">
        <v>39822</v>
      </c>
      <c r="E13214" s="6" t="str">
        <f t="shared" si="682"/>
        <v>module=jeolprep</v>
      </c>
      <c r="F13214" s="6" t="str">
        <f t="shared" si="683"/>
        <v>module=keolprep</v>
      </c>
    </row>
    <row r="13215" spans="1:6" ht="30" customHeight="1">
      <c r="A13215" s="3" t="s">
        <v>2</v>
      </c>
      <c r="B13215" s="3" t="s">
        <v>28191</v>
      </c>
      <c r="C13215" s="3" t="s">
        <v>33995</v>
      </c>
      <c r="D13215" s="12" t="s">
        <v>39823</v>
      </c>
      <c r="E13215" s="6" t="str">
        <f t="shared" si="682"/>
        <v>module=jeolprep</v>
      </c>
      <c r="F13215" s="6" t="str">
        <f t="shared" si="683"/>
        <v>module=keolprep</v>
      </c>
    </row>
    <row r="13216" spans="1:6" ht="30" customHeight="1">
      <c r="A13216" s="3" t="s">
        <v>2</v>
      </c>
      <c r="B13216" s="3" t="s">
        <v>28192</v>
      </c>
      <c r="C13216" s="3" t="s">
        <v>33996</v>
      </c>
      <c r="D13216" s="12" t="s">
        <v>39824</v>
      </c>
      <c r="E13216" s="6" t="str">
        <f t="shared" si="682"/>
        <v>module=jeolprep</v>
      </c>
      <c r="F13216" s="6" t="str">
        <f t="shared" si="683"/>
        <v>module=keolprep</v>
      </c>
    </row>
    <row r="13217" spans="1:6" ht="30" customHeight="1">
      <c r="A13217" s="3" t="s">
        <v>2</v>
      </c>
      <c r="B13217" s="3" t="s">
        <v>28193</v>
      </c>
      <c r="C13217" s="3" t="s">
        <v>33997</v>
      </c>
      <c r="D13217" s="12" t="s">
        <v>39825</v>
      </c>
      <c r="E13217" s="6" t="str">
        <f t="shared" si="682"/>
        <v>module=jeolprep</v>
      </c>
      <c r="F13217" s="6" t="str">
        <f t="shared" si="683"/>
        <v>module=keolprep</v>
      </c>
    </row>
    <row r="13218" spans="1:6" ht="30" customHeight="1">
      <c r="A13218" s="3" t="s">
        <v>2</v>
      </c>
      <c r="B13218" s="3" t="s">
        <v>28194</v>
      </c>
      <c r="C13218" s="3" t="s">
        <v>33998</v>
      </c>
      <c r="D13218" s="12" t="s">
        <v>39826</v>
      </c>
      <c r="E13218" s="6" t="str">
        <f t="shared" si="682"/>
        <v>module=jeolprep</v>
      </c>
      <c r="F13218" s="6" t="str">
        <f t="shared" si="683"/>
        <v>module=keolprep</v>
      </c>
    </row>
    <row r="13219" spans="1:6" ht="30" customHeight="1">
      <c r="A13219" s="3" t="s">
        <v>2</v>
      </c>
      <c r="B13219" s="3" t="s">
        <v>28195</v>
      </c>
      <c r="C13219" s="3" t="s">
        <v>33999</v>
      </c>
      <c r="D13219" s="12" t="s">
        <v>39827</v>
      </c>
      <c r="E13219" s="6" t="str">
        <f t="shared" si="682"/>
        <v>module=jeolprep</v>
      </c>
      <c r="F13219" s="6" t="str">
        <f t="shared" si="683"/>
        <v>module=keolprep</v>
      </c>
    </row>
    <row r="13220" spans="1:6" ht="30" customHeight="1">
      <c r="A13220" s="3" t="s">
        <v>2</v>
      </c>
      <c r="B13220" s="3" t="s">
        <v>28196</v>
      </c>
      <c r="C13220" s="3" t="s">
        <v>34000</v>
      </c>
      <c r="D13220" s="12" t="s">
        <v>39828</v>
      </c>
      <c r="E13220" s="6" t="str">
        <f t="shared" si="682"/>
        <v>module=jeolprep</v>
      </c>
      <c r="F13220" s="6" t="str">
        <f t="shared" si="683"/>
        <v>module=keolprep</v>
      </c>
    </row>
    <row r="13221" spans="1:6" ht="30" customHeight="1">
      <c r="A13221" s="3" t="s">
        <v>2</v>
      </c>
      <c r="B13221" s="3" t="s">
        <v>28197</v>
      </c>
      <c r="C13221" s="3" t="s">
        <v>34001</v>
      </c>
      <c r="D13221" s="12" t="s">
        <v>39829</v>
      </c>
      <c r="E13221" s="6" t="str">
        <f t="shared" si="682"/>
        <v>module=jeolprep</v>
      </c>
      <c r="F13221" s="6" t="str">
        <f t="shared" si="683"/>
        <v>module=keolprep</v>
      </c>
    </row>
    <row r="13222" spans="1:6" ht="30" customHeight="1">
      <c r="A13222" s="3" t="s">
        <v>2</v>
      </c>
      <c r="B13222" s="3" t="s">
        <v>28198</v>
      </c>
      <c r="C13222" s="3" t="s">
        <v>34002</v>
      </c>
      <c r="D13222" s="12" t="s">
        <v>39830</v>
      </c>
      <c r="E13222" s="6" t="str">
        <f t="shared" si="682"/>
        <v>module=jeolprep</v>
      </c>
      <c r="F13222" s="6" t="str">
        <f t="shared" si="683"/>
        <v>module=keolprep</v>
      </c>
    </row>
    <row r="13223" spans="1:6" ht="30" customHeight="1">
      <c r="A13223" s="3" t="s">
        <v>2</v>
      </c>
      <c r="B13223" s="3" t="s">
        <v>28199</v>
      </c>
      <c r="C13223" s="3" t="s">
        <v>34003</v>
      </c>
      <c r="D13223" s="12" t="s">
        <v>39831</v>
      </c>
      <c r="E13223" s="6" t="str">
        <f t="shared" si="682"/>
        <v>module=jeolprep</v>
      </c>
      <c r="F13223" s="6" t="str">
        <f t="shared" si="683"/>
        <v>module=keolprep</v>
      </c>
    </row>
    <row r="13224" spans="1:6" ht="30" customHeight="1">
      <c r="A13224" s="3" t="s">
        <v>2</v>
      </c>
      <c r="B13224" s="3" t="s">
        <v>28200</v>
      </c>
      <c r="C13224" s="3" t="s">
        <v>34004</v>
      </c>
      <c r="D13224" s="12" t="s">
        <v>39832</v>
      </c>
      <c r="E13224" s="6" t="str">
        <f t="shared" si="682"/>
        <v>module=jeolprep</v>
      </c>
      <c r="F13224" s="6" t="str">
        <f t="shared" si="683"/>
        <v>module=keolprep</v>
      </c>
    </row>
    <row r="13225" spans="1:6" ht="30" customHeight="1">
      <c r="A13225" s="3" t="s">
        <v>2</v>
      </c>
      <c r="B13225" s="3" t="s">
        <v>28201</v>
      </c>
      <c r="C13225" s="3" t="s">
        <v>34005</v>
      </c>
      <c r="D13225" s="12" t="s">
        <v>39833</v>
      </c>
      <c r="E13225" s="6" t="str">
        <f t="shared" si="682"/>
        <v>module=jeolprep</v>
      </c>
      <c r="F13225" s="6" t="str">
        <f t="shared" si="683"/>
        <v>module=keolprep</v>
      </c>
    </row>
    <row r="13226" spans="1:6" ht="30" customHeight="1">
      <c r="A13226" s="3" t="s">
        <v>2</v>
      </c>
      <c r="B13226" s="3" t="s">
        <v>28202</v>
      </c>
      <c r="C13226" s="3" t="s">
        <v>34006</v>
      </c>
      <c r="D13226" s="12" t="s">
        <v>39834</v>
      </c>
      <c r="E13226" s="6" t="str">
        <f t="shared" si="682"/>
        <v>module=jeolprep</v>
      </c>
      <c r="F13226" s="6" t="str">
        <f t="shared" si="683"/>
        <v>module=keolprep</v>
      </c>
    </row>
    <row r="13227" spans="1:6" ht="30" customHeight="1">
      <c r="A13227" s="3" t="s">
        <v>2</v>
      </c>
      <c r="B13227" s="3" t="s">
        <v>28203</v>
      </c>
      <c r="C13227" s="3" t="s">
        <v>34007</v>
      </c>
      <c r="D13227" s="12" t="s">
        <v>39835</v>
      </c>
      <c r="E13227" s="6" t="str">
        <f t="shared" si="682"/>
        <v>module=jeolprep</v>
      </c>
      <c r="F13227" s="6" t="str">
        <f t="shared" si="683"/>
        <v>module=keolprep</v>
      </c>
    </row>
    <row r="13228" spans="1:6" ht="30" customHeight="1">
      <c r="A13228" s="3" t="s">
        <v>2</v>
      </c>
      <c r="B13228" s="3" t="s">
        <v>28204</v>
      </c>
      <c r="C13228" s="3" t="s">
        <v>34008</v>
      </c>
      <c r="D13228" s="12" t="s">
        <v>39836</v>
      </c>
      <c r="E13228" s="6" t="str">
        <f t="shared" si="682"/>
        <v>module=jeolprep</v>
      </c>
      <c r="F13228" s="6" t="str">
        <f t="shared" si="683"/>
        <v>module=keolprep</v>
      </c>
    </row>
    <row r="13229" spans="1:6" ht="30" customHeight="1">
      <c r="A13229" s="3" t="s">
        <v>2</v>
      </c>
      <c r="B13229" s="3" t="s">
        <v>28205</v>
      </c>
      <c r="C13229" s="3" t="s">
        <v>34009</v>
      </c>
      <c r="D13229" s="12" t="s">
        <v>39837</v>
      </c>
      <c r="E13229" s="6" t="str">
        <f t="shared" si="682"/>
        <v>module=jeolprep</v>
      </c>
      <c r="F13229" s="6" t="str">
        <f t="shared" si="683"/>
        <v>module=keolprep</v>
      </c>
    </row>
    <row r="13230" spans="1:6" ht="30" customHeight="1">
      <c r="A13230" s="3" t="s">
        <v>2</v>
      </c>
      <c r="B13230" s="3" t="s">
        <v>28206</v>
      </c>
      <c r="C13230" s="3" t="s">
        <v>34010</v>
      </c>
      <c r="D13230" s="12" t="s">
        <v>39838</v>
      </c>
      <c r="E13230" s="6" t="str">
        <f t="shared" si="682"/>
        <v>module=jeolprep</v>
      </c>
      <c r="F13230" s="6" t="str">
        <f t="shared" si="683"/>
        <v>module=keolprep</v>
      </c>
    </row>
    <row r="13231" spans="1:6" ht="30" customHeight="1">
      <c r="A13231" s="3" t="s">
        <v>2</v>
      </c>
      <c r="B13231" s="3" t="s">
        <v>28207</v>
      </c>
      <c r="C13231" s="3" t="s">
        <v>34011</v>
      </c>
      <c r="D13231" s="12" t="s">
        <v>39839</v>
      </c>
      <c r="E13231" s="6" t="str">
        <f t="shared" si="682"/>
        <v>module=jeolprep</v>
      </c>
      <c r="F13231" s="6" t="str">
        <f t="shared" si="683"/>
        <v>module=keolprep</v>
      </c>
    </row>
    <row r="13232" spans="1:6" ht="30" customHeight="1">
      <c r="A13232" s="3" t="s">
        <v>2</v>
      </c>
      <c r="B13232" s="3" t="s">
        <v>28208</v>
      </c>
      <c r="C13232" s="3" t="s">
        <v>34012</v>
      </c>
      <c r="D13232" s="12" t="s">
        <v>39840</v>
      </c>
      <c r="E13232" s="6" t="str">
        <f t="shared" si="682"/>
        <v>module=jeolprep</v>
      </c>
      <c r="F13232" s="6" t="str">
        <f t="shared" si="683"/>
        <v>module=keolprep</v>
      </c>
    </row>
    <row r="13233" spans="1:6" ht="30" customHeight="1">
      <c r="A13233" s="3" t="s">
        <v>2</v>
      </c>
      <c r="B13233" s="3" t="s">
        <v>28209</v>
      </c>
      <c r="C13233" s="3" t="s">
        <v>34013</v>
      </c>
      <c r="D13233" s="12" t="s">
        <v>39841</v>
      </c>
      <c r="E13233" s="6" t="str">
        <f t="shared" si="682"/>
        <v>module=jeolprep</v>
      </c>
      <c r="F13233" s="6" t="str">
        <f t="shared" si="683"/>
        <v>module=keolprep</v>
      </c>
    </row>
    <row r="13234" spans="1:6" ht="30" customHeight="1">
      <c r="A13234" s="3" t="s">
        <v>2</v>
      </c>
      <c r="B13234" s="3" t="s">
        <v>28210</v>
      </c>
      <c r="C13234" s="3" t="s">
        <v>34014</v>
      </c>
      <c r="D13234" s="12" t="s">
        <v>39842</v>
      </c>
      <c r="E13234" s="6" t="str">
        <f t="shared" si="682"/>
        <v>module=jeolprep</v>
      </c>
      <c r="F13234" s="6" t="str">
        <f t="shared" si="683"/>
        <v>module=keolprep</v>
      </c>
    </row>
    <row r="13235" spans="1:6" ht="30" customHeight="1">
      <c r="A13235" s="3" t="s">
        <v>2</v>
      </c>
      <c r="B13235" s="3" t="s">
        <v>28211</v>
      </c>
      <c r="C13235" s="3" t="s">
        <v>34015</v>
      </c>
      <c r="D13235" s="12" t="s">
        <v>39843</v>
      </c>
      <c r="E13235" s="6" t="str">
        <f t="shared" si="682"/>
        <v>module=jeolprep</v>
      </c>
      <c r="F13235" s="6" t="str">
        <f t="shared" si="683"/>
        <v>module=keolprep</v>
      </c>
    </row>
    <row r="13236" spans="1:6" ht="30" customHeight="1">
      <c r="A13236" s="3" t="s">
        <v>2</v>
      </c>
      <c r="B13236" s="3" t="s">
        <v>28212</v>
      </c>
      <c r="C13236" s="3" t="s">
        <v>34016</v>
      </c>
      <c r="D13236" s="12" t="s">
        <v>39844</v>
      </c>
      <c r="E13236" s="6" t="str">
        <f t="shared" si="682"/>
        <v>module=jeolprep</v>
      </c>
      <c r="F13236" s="6" t="str">
        <f t="shared" si="683"/>
        <v>module=keolprep</v>
      </c>
    </row>
    <row r="13237" spans="1:6" ht="30" customHeight="1">
      <c r="A13237" s="3" t="s">
        <v>2</v>
      </c>
      <c r="B13237" s="3" t="s">
        <v>28213</v>
      </c>
      <c r="C13237" s="3" t="s">
        <v>34017</v>
      </c>
      <c r="D13237" s="12" t="s">
        <v>39845</v>
      </c>
      <c r="E13237" s="6" t="str">
        <f t="shared" si="682"/>
        <v>module=jeolprep</v>
      </c>
      <c r="F13237" s="6" t="str">
        <f t="shared" si="683"/>
        <v>module=keolprep</v>
      </c>
    </row>
    <row r="13238" spans="1:6" ht="30" customHeight="1">
      <c r="A13238" s="3" t="s">
        <v>2</v>
      </c>
      <c r="B13238" s="3" t="s">
        <v>28214</v>
      </c>
      <c r="C13238" s="3" t="s">
        <v>34018</v>
      </c>
      <c r="D13238" s="12" t="s">
        <v>39846</v>
      </c>
      <c r="E13238" s="6" t="str">
        <f t="shared" si="682"/>
        <v>module=jeolprep</v>
      </c>
      <c r="F13238" s="6" t="str">
        <f t="shared" si="683"/>
        <v>module=keolprep</v>
      </c>
    </row>
    <row r="13239" spans="1:6" ht="30" customHeight="1">
      <c r="A13239" s="3" t="s">
        <v>2</v>
      </c>
      <c r="B13239" s="3" t="s">
        <v>28215</v>
      </c>
      <c r="C13239" s="3" t="s">
        <v>34019</v>
      </c>
      <c r="D13239" s="12" t="s">
        <v>39847</v>
      </c>
      <c r="E13239" s="6" t="str">
        <f t="shared" si="682"/>
        <v>module=jeolprep</v>
      </c>
      <c r="F13239" s="6" t="str">
        <f t="shared" si="683"/>
        <v>module=keolprep</v>
      </c>
    </row>
    <row r="13240" spans="1:6" ht="30" customHeight="1">
      <c r="A13240" s="3" t="s">
        <v>2</v>
      </c>
      <c r="B13240" s="3" t="s">
        <v>28216</v>
      </c>
      <c r="C13240" s="3" t="s">
        <v>34020</v>
      </c>
      <c r="D13240" s="12" t="s">
        <v>39848</v>
      </c>
      <c r="E13240" s="6" t="str">
        <f t="shared" si="682"/>
        <v>module=jeolprep</v>
      </c>
      <c r="F13240" s="6" t="str">
        <f t="shared" si="683"/>
        <v>module=keolprep</v>
      </c>
    </row>
    <row r="13241" spans="1:6" ht="30" customHeight="1">
      <c r="A13241" s="3" t="s">
        <v>2</v>
      </c>
      <c r="B13241" s="3" t="s">
        <v>28217</v>
      </c>
      <c r="C13241" s="3" t="s">
        <v>34021</v>
      </c>
      <c r="D13241" s="12" t="s">
        <v>39849</v>
      </c>
      <c r="E13241" s="6" t="str">
        <f t="shared" si="682"/>
        <v>module=jeolprep</v>
      </c>
      <c r="F13241" s="6" t="str">
        <f t="shared" si="683"/>
        <v>module=keolprep</v>
      </c>
    </row>
    <row r="13242" spans="1:6" ht="30" customHeight="1">
      <c r="A13242" s="3" t="s">
        <v>2</v>
      </c>
      <c r="B13242" s="3" t="s">
        <v>28218</v>
      </c>
      <c r="C13242" s="3" t="s">
        <v>34022</v>
      </c>
      <c r="D13242" s="12" t="s">
        <v>39850</v>
      </c>
      <c r="E13242" s="6" t="str">
        <f t="shared" si="682"/>
        <v>module=jeolprep</v>
      </c>
      <c r="F13242" s="6" t="str">
        <f t="shared" si="683"/>
        <v>module=keolprep</v>
      </c>
    </row>
    <row r="13243" spans="1:6" ht="30" customHeight="1">
      <c r="A13243" s="3" t="s">
        <v>2</v>
      </c>
      <c r="B13243" s="3" t="s">
        <v>28219</v>
      </c>
      <c r="C13243" s="3" t="s">
        <v>34023</v>
      </c>
      <c r="D13243" s="12" t="s">
        <v>39851</v>
      </c>
      <c r="E13243" s="6" t="str">
        <f t="shared" si="682"/>
        <v>module=jeolprep</v>
      </c>
      <c r="F13243" s="6" t="str">
        <f t="shared" si="683"/>
        <v>module=keolprep</v>
      </c>
    </row>
    <row r="13244" spans="1:6" ht="30" customHeight="1">
      <c r="A13244" s="3" t="s">
        <v>2</v>
      </c>
      <c r="B13244" s="3" t="s">
        <v>28220</v>
      </c>
      <c r="C13244" s="3" t="s">
        <v>34024</v>
      </c>
      <c r="D13244" s="12" t="s">
        <v>39852</v>
      </c>
      <c r="E13244" s="6" t="str">
        <f t="shared" ref="E13244:E13275" si="684">HYPERLINK("http://www.ssc.wisc.edu/wlsresearch/documentation/waves/?wave=capigrad&amp;module=jeolprep","module=jeolprep")</f>
        <v>module=jeolprep</v>
      </c>
      <c r="F13244" s="6" t="str">
        <f t="shared" ref="F13244:F13275" si="685">HYPERLINK("http://www.ssc.wisc.edu/wlsresearch/documentation/waves/?wave=capisib&amp;module=keolprep","module=keolprep")</f>
        <v>module=keolprep</v>
      </c>
    </row>
    <row r="13245" spans="1:6" ht="30" customHeight="1">
      <c r="A13245" s="3" t="s">
        <v>2</v>
      </c>
      <c r="B13245" s="3" t="s">
        <v>28221</v>
      </c>
      <c r="C13245" s="3" t="s">
        <v>34025</v>
      </c>
      <c r="D13245" s="12" t="s">
        <v>39853</v>
      </c>
      <c r="E13245" s="6" t="str">
        <f t="shared" si="684"/>
        <v>module=jeolprep</v>
      </c>
      <c r="F13245" s="6" t="str">
        <f t="shared" si="685"/>
        <v>module=keolprep</v>
      </c>
    </row>
    <row r="13246" spans="1:6" ht="30" customHeight="1">
      <c r="A13246" s="3" t="s">
        <v>2</v>
      </c>
      <c r="B13246" s="3" t="s">
        <v>28222</v>
      </c>
      <c r="C13246" s="3" t="s">
        <v>34026</v>
      </c>
      <c r="D13246" s="12" t="s">
        <v>39854</v>
      </c>
      <c r="E13246" s="6" t="str">
        <f t="shared" si="684"/>
        <v>module=jeolprep</v>
      </c>
      <c r="F13246" s="6" t="str">
        <f t="shared" si="685"/>
        <v>module=keolprep</v>
      </c>
    </row>
    <row r="13247" spans="1:6" ht="30" customHeight="1">
      <c r="A13247" s="3" t="s">
        <v>2</v>
      </c>
      <c r="B13247" s="3" t="s">
        <v>28223</v>
      </c>
      <c r="C13247" s="3" t="s">
        <v>34027</v>
      </c>
      <c r="D13247" s="12" t="s">
        <v>39855</v>
      </c>
      <c r="E13247" s="6" t="str">
        <f t="shared" si="684"/>
        <v>module=jeolprep</v>
      </c>
      <c r="F13247" s="6" t="str">
        <f t="shared" si="685"/>
        <v>module=keolprep</v>
      </c>
    </row>
    <row r="13248" spans="1:6" ht="30" customHeight="1">
      <c r="A13248" s="3" t="s">
        <v>2</v>
      </c>
      <c r="B13248" s="3" t="s">
        <v>28224</v>
      </c>
      <c r="C13248" s="3" t="s">
        <v>34028</v>
      </c>
      <c r="D13248" s="12" t="s">
        <v>39856</v>
      </c>
      <c r="E13248" s="6" t="str">
        <f t="shared" si="684"/>
        <v>module=jeolprep</v>
      </c>
      <c r="F13248" s="6" t="str">
        <f t="shared" si="685"/>
        <v>module=keolprep</v>
      </c>
    </row>
    <row r="13249" spans="1:6" ht="30" customHeight="1">
      <c r="A13249" s="3" t="s">
        <v>2</v>
      </c>
      <c r="B13249" s="3" t="s">
        <v>28225</v>
      </c>
      <c r="C13249" s="3" t="s">
        <v>34029</v>
      </c>
      <c r="D13249" s="12" t="s">
        <v>39857</v>
      </c>
      <c r="E13249" s="6" t="str">
        <f t="shared" si="684"/>
        <v>module=jeolprep</v>
      </c>
      <c r="F13249" s="6" t="str">
        <f t="shared" si="685"/>
        <v>module=keolprep</v>
      </c>
    </row>
    <row r="13250" spans="1:6" ht="30" customHeight="1">
      <c r="A13250" s="3" t="s">
        <v>2</v>
      </c>
      <c r="B13250" s="3" t="s">
        <v>28226</v>
      </c>
      <c r="C13250" s="3" t="s">
        <v>34030</v>
      </c>
      <c r="D13250" s="12" t="s">
        <v>39858</v>
      </c>
      <c r="E13250" s="6" t="str">
        <f t="shared" si="684"/>
        <v>module=jeolprep</v>
      </c>
      <c r="F13250" s="6" t="str">
        <f t="shared" si="685"/>
        <v>module=keolprep</v>
      </c>
    </row>
    <row r="13251" spans="1:6" ht="30" customHeight="1">
      <c r="A13251" s="3" t="s">
        <v>2</v>
      </c>
      <c r="B13251" s="3" t="s">
        <v>28227</v>
      </c>
      <c r="C13251" s="3" t="s">
        <v>34031</v>
      </c>
      <c r="D13251" s="12" t="s">
        <v>39859</v>
      </c>
      <c r="E13251" s="6" t="str">
        <f t="shared" si="684"/>
        <v>module=jeolprep</v>
      </c>
      <c r="F13251" s="6" t="str">
        <f t="shared" si="685"/>
        <v>module=keolprep</v>
      </c>
    </row>
    <row r="13252" spans="1:6" ht="30" customHeight="1">
      <c r="A13252" s="3" t="s">
        <v>2</v>
      </c>
      <c r="B13252" s="3" t="s">
        <v>28228</v>
      </c>
      <c r="C13252" s="3" t="s">
        <v>34032</v>
      </c>
      <c r="D13252" s="12" t="s">
        <v>39860</v>
      </c>
      <c r="E13252" s="6" t="str">
        <f t="shared" si="684"/>
        <v>module=jeolprep</v>
      </c>
      <c r="F13252" s="6" t="str">
        <f t="shared" si="685"/>
        <v>module=keolprep</v>
      </c>
    </row>
    <row r="13253" spans="1:6" ht="30" customHeight="1">
      <c r="A13253" s="3" t="s">
        <v>2</v>
      </c>
      <c r="B13253" s="3" t="s">
        <v>28229</v>
      </c>
      <c r="C13253" s="3" t="s">
        <v>34033</v>
      </c>
      <c r="D13253" s="12" t="s">
        <v>39861</v>
      </c>
      <c r="E13253" s="6" t="str">
        <f t="shared" si="684"/>
        <v>module=jeolprep</v>
      </c>
      <c r="F13253" s="6" t="str">
        <f t="shared" si="685"/>
        <v>module=keolprep</v>
      </c>
    </row>
    <row r="13254" spans="1:6" ht="30" customHeight="1">
      <c r="A13254" s="3" t="s">
        <v>2</v>
      </c>
      <c r="B13254" s="3" t="s">
        <v>28230</v>
      </c>
      <c r="C13254" s="3" t="s">
        <v>34034</v>
      </c>
      <c r="D13254" s="12" t="s">
        <v>39862</v>
      </c>
      <c r="E13254" s="6" t="str">
        <f t="shared" si="684"/>
        <v>module=jeolprep</v>
      </c>
      <c r="F13254" s="6" t="str">
        <f t="shared" si="685"/>
        <v>module=keolprep</v>
      </c>
    </row>
    <row r="13255" spans="1:6" ht="30" customHeight="1">
      <c r="A13255" s="3" t="s">
        <v>2</v>
      </c>
      <c r="B13255" s="3" t="s">
        <v>28231</v>
      </c>
      <c r="C13255" s="3" t="s">
        <v>34035</v>
      </c>
      <c r="D13255" s="12" t="s">
        <v>39863</v>
      </c>
      <c r="E13255" s="6" t="str">
        <f t="shared" si="684"/>
        <v>module=jeolprep</v>
      </c>
      <c r="F13255" s="6" t="str">
        <f t="shared" si="685"/>
        <v>module=keolprep</v>
      </c>
    </row>
    <row r="13256" spans="1:6" ht="30" customHeight="1">
      <c r="A13256" s="3" t="s">
        <v>2</v>
      </c>
      <c r="B13256" s="3" t="s">
        <v>28232</v>
      </c>
      <c r="C13256" s="3" t="s">
        <v>34036</v>
      </c>
      <c r="D13256" s="12" t="s">
        <v>39864</v>
      </c>
      <c r="E13256" s="6" t="str">
        <f t="shared" si="684"/>
        <v>module=jeolprep</v>
      </c>
      <c r="F13256" s="6" t="str">
        <f t="shared" si="685"/>
        <v>module=keolprep</v>
      </c>
    </row>
    <row r="13257" spans="1:6" ht="30" customHeight="1">
      <c r="A13257" s="3" t="s">
        <v>2</v>
      </c>
      <c r="B13257" s="3" t="s">
        <v>28233</v>
      </c>
      <c r="C13257" s="3" t="s">
        <v>34037</v>
      </c>
      <c r="D13257" s="12" t="s">
        <v>39865</v>
      </c>
      <c r="E13257" s="6" t="str">
        <f t="shared" si="684"/>
        <v>module=jeolprep</v>
      </c>
      <c r="F13257" s="6" t="str">
        <f t="shared" si="685"/>
        <v>module=keolprep</v>
      </c>
    </row>
    <row r="13258" spans="1:6" ht="30" customHeight="1">
      <c r="A13258" s="3" t="s">
        <v>2</v>
      </c>
      <c r="B13258" s="3" t="s">
        <v>28234</v>
      </c>
      <c r="C13258" s="3" t="s">
        <v>34038</v>
      </c>
      <c r="D13258" s="12" t="s">
        <v>39866</v>
      </c>
      <c r="E13258" s="6" t="str">
        <f t="shared" si="684"/>
        <v>module=jeolprep</v>
      </c>
      <c r="F13258" s="6" t="str">
        <f t="shared" si="685"/>
        <v>module=keolprep</v>
      </c>
    </row>
    <row r="13259" spans="1:6" ht="30" customHeight="1">
      <c r="A13259" s="3" t="s">
        <v>2</v>
      </c>
      <c r="B13259" s="3" t="s">
        <v>28235</v>
      </c>
      <c r="C13259" s="3" t="s">
        <v>34039</v>
      </c>
      <c r="D13259" s="12" t="s">
        <v>39867</v>
      </c>
      <c r="E13259" s="6" t="str">
        <f t="shared" si="684"/>
        <v>module=jeolprep</v>
      </c>
      <c r="F13259" s="6" t="str">
        <f t="shared" si="685"/>
        <v>module=keolprep</v>
      </c>
    </row>
    <row r="13260" spans="1:6" ht="30" customHeight="1">
      <c r="A13260" s="3" t="s">
        <v>2</v>
      </c>
      <c r="B13260" s="3" t="s">
        <v>28236</v>
      </c>
      <c r="C13260" s="3" t="s">
        <v>34040</v>
      </c>
      <c r="D13260" s="12" t="s">
        <v>39868</v>
      </c>
      <c r="E13260" s="6" t="str">
        <f t="shared" si="684"/>
        <v>module=jeolprep</v>
      </c>
      <c r="F13260" s="6" t="str">
        <f t="shared" si="685"/>
        <v>module=keolprep</v>
      </c>
    </row>
    <row r="13261" spans="1:6" ht="30" customHeight="1">
      <c r="A13261" s="3" t="s">
        <v>2</v>
      </c>
      <c r="B13261" s="3" t="s">
        <v>28237</v>
      </c>
      <c r="C13261" s="3" t="s">
        <v>34041</v>
      </c>
      <c r="D13261" s="12" t="s">
        <v>39869</v>
      </c>
      <c r="E13261" s="6" t="str">
        <f t="shared" si="684"/>
        <v>module=jeolprep</v>
      </c>
      <c r="F13261" s="6" t="str">
        <f t="shared" si="685"/>
        <v>module=keolprep</v>
      </c>
    </row>
    <row r="13262" spans="1:6" ht="30" customHeight="1">
      <c r="A13262" s="3" t="s">
        <v>2</v>
      </c>
      <c r="B13262" s="3" t="s">
        <v>28238</v>
      </c>
      <c r="C13262" s="3" t="s">
        <v>34042</v>
      </c>
      <c r="D13262" s="12" t="s">
        <v>39870</v>
      </c>
      <c r="E13262" s="6" t="str">
        <f t="shared" si="684"/>
        <v>module=jeolprep</v>
      </c>
      <c r="F13262" s="6" t="str">
        <f t="shared" si="685"/>
        <v>module=keolprep</v>
      </c>
    </row>
    <row r="13263" spans="1:6" ht="30" customHeight="1">
      <c r="A13263" s="3" t="s">
        <v>2</v>
      </c>
      <c r="B13263" s="3" t="s">
        <v>28239</v>
      </c>
      <c r="C13263" s="3" t="s">
        <v>34043</v>
      </c>
      <c r="D13263" s="12" t="s">
        <v>39871</v>
      </c>
      <c r="E13263" s="6" t="str">
        <f t="shared" si="684"/>
        <v>module=jeolprep</v>
      </c>
      <c r="F13263" s="6" t="str">
        <f t="shared" si="685"/>
        <v>module=keolprep</v>
      </c>
    </row>
    <row r="13264" spans="1:6" ht="30" customHeight="1">
      <c r="A13264" s="3" t="s">
        <v>2</v>
      </c>
      <c r="B13264" s="3" t="s">
        <v>28240</v>
      </c>
      <c r="C13264" s="3" t="s">
        <v>34044</v>
      </c>
      <c r="D13264" s="12" t="s">
        <v>39872</v>
      </c>
      <c r="E13264" s="6" t="str">
        <f t="shared" si="684"/>
        <v>module=jeolprep</v>
      </c>
      <c r="F13264" s="6" t="str">
        <f t="shared" si="685"/>
        <v>module=keolprep</v>
      </c>
    </row>
    <row r="13265" spans="1:6" ht="30" customHeight="1">
      <c r="A13265" s="3" t="s">
        <v>2</v>
      </c>
      <c r="B13265" s="3" t="s">
        <v>28241</v>
      </c>
      <c r="C13265" s="3" t="s">
        <v>34045</v>
      </c>
      <c r="D13265" s="12" t="s">
        <v>39873</v>
      </c>
      <c r="E13265" s="6" t="str">
        <f t="shared" si="684"/>
        <v>module=jeolprep</v>
      </c>
      <c r="F13265" s="6" t="str">
        <f t="shared" si="685"/>
        <v>module=keolprep</v>
      </c>
    </row>
    <row r="13266" spans="1:6" ht="30" customHeight="1">
      <c r="A13266" s="3" t="s">
        <v>2</v>
      </c>
      <c r="B13266" s="3" t="s">
        <v>28242</v>
      </c>
      <c r="C13266" s="3" t="s">
        <v>34046</v>
      </c>
      <c r="D13266" s="12" t="s">
        <v>39874</v>
      </c>
      <c r="E13266" s="6" t="str">
        <f t="shared" si="684"/>
        <v>module=jeolprep</v>
      </c>
      <c r="F13266" s="6" t="str">
        <f t="shared" si="685"/>
        <v>module=keolprep</v>
      </c>
    </row>
    <row r="13267" spans="1:6" ht="30" customHeight="1">
      <c r="A13267" s="3" t="s">
        <v>2</v>
      </c>
      <c r="B13267" s="3" t="s">
        <v>28243</v>
      </c>
      <c r="C13267" s="3" t="s">
        <v>34047</v>
      </c>
      <c r="D13267" s="12" t="s">
        <v>39875</v>
      </c>
      <c r="E13267" s="6" t="str">
        <f t="shared" si="684"/>
        <v>module=jeolprep</v>
      </c>
      <c r="F13267" s="6" t="str">
        <f t="shared" si="685"/>
        <v>module=keolprep</v>
      </c>
    </row>
    <row r="13268" spans="1:6" ht="30" customHeight="1">
      <c r="A13268" s="3" t="s">
        <v>2</v>
      </c>
      <c r="B13268" s="3" t="s">
        <v>28244</v>
      </c>
      <c r="C13268" s="3" t="s">
        <v>34048</v>
      </c>
      <c r="D13268" s="12" t="s">
        <v>39876</v>
      </c>
      <c r="E13268" s="6" t="str">
        <f t="shared" si="684"/>
        <v>module=jeolprep</v>
      </c>
      <c r="F13268" s="6" t="str">
        <f t="shared" si="685"/>
        <v>module=keolprep</v>
      </c>
    </row>
    <row r="13269" spans="1:6" ht="30" customHeight="1">
      <c r="A13269" s="3" t="s">
        <v>2</v>
      </c>
      <c r="B13269" s="3" t="s">
        <v>28245</v>
      </c>
      <c r="C13269" s="3" t="s">
        <v>34049</v>
      </c>
      <c r="D13269" s="12" t="s">
        <v>39877</v>
      </c>
      <c r="E13269" s="6" t="str">
        <f t="shared" si="684"/>
        <v>module=jeolprep</v>
      </c>
      <c r="F13269" s="6" t="str">
        <f t="shared" si="685"/>
        <v>module=keolprep</v>
      </c>
    </row>
    <row r="13270" spans="1:6" ht="30" customHeight="1">
      <c r="A13270" s="3" t="s">
        <v>2</v>
      </c>
      <c r="B13270" s="3" t="s">
        <v>28246</v>
      </c>
      <c r="C13270" s="3" t="s">
        <v>34050</v>
      </c>
      <c r="D13270" s="12" t="s">
        <v>39878</v>
      </c>
      <c r="E13270" s="6" t="str">
        <f t="shared" si="684"/>
        <v>module=jeolprep</v>
      </c>
      <c r="F13270" s="6" t="str">
        <f t="shared" si="685"/>
        <v>module=keolprep</v>
      </c>
    </row>
    <row r="13271" spans="1:6" ht="30" customHeight="1">
      <c r="A13271" s="3" t="s">
        <v>2</v>
      </c>
      <c r="B13271" s="3" t="s">
        <v>28247</v>
      </c>
      <c r="C13271" s="3" t="s">
        <v>34051</v>
      </c>
      <c r="D13271" s="12" t="s">
        <v>39879</v>
      </c>
      <c r="E13271" s="6" t="str">
        <f t="shared" si="684"/>
        <v>module=jeolprep</v>
      </c>
      <c r="F13271" s="6" t="str">
        <f t="shared" si="685"/>
        <v>module=keolprep</v>
      </c>
    </row>
    <row r="13272" spans="1:6" ht="30" customHeight="1">
      <c r="A13272" s="3" t="s">
        <v>2</v>
      </c>
      <c r="B13272" s="3" t="s">
        <v>28248</v>
      </c>
      <c r="C13272" s="3" t="s">
        <v>34052</v>
      </c>
      <c r="D13272" s="12" t="s">
        <v>39880</v>
      </c>
      <c r="E13272" s="6" t="str">
        <f t="shared" si="684"/>
        <v>module=jeolprep</v>
      </c>
      <c r="F13272" s="6" t="str">
        <f t="shared" si="685"/>
        <v>module=keolprep</v>
      </c>
    </row>
    <row r="13273" spans="1:6" ht="30" customHeight="1">
      <c r="A13273" s="3" t="s">
        <v>2</v>
      </c>
      <c r="B13273" s="3" t="s">
        <v>28249</v>
      </c>
      <c r="C13273" s="3" t="s">
        <v>34053</v>
      </c>
      <c r="D13273" s="12" t="s">
        <v>39881</v>
      </c>
      <c r="E13273" s="6" t="str">
        <f t="shared" si="684"/>
        <v>module=jeolprep</v>
      </c>
      <c r="F13273" s="6" t="str">
        <f t="shared" si="685"/>
        <v>module=keolprep</v>
      </c>
    </row>
    <row r="13274" spans="1:6" ht="30" customHeight="1">
      <c r="A13274" s="3" t="s">
        <v>2</v>
      </c>
      <c r="B13274" s="3" t="s">
        <v>28250</v>
      </c>
      <c r="C13274" s="3" t="s">
        <v>34054</v>
      </c>
      <c r="D13274" s="12" t="s">
        <v>39882</v>
      </c>
      <c r="E13274" s="6" t="str">
        <f t="shared" si="684"/>
        <v>module=jeolprep</v>
      </c>
      <c r="F13274" s="6" t="str">
        <f t="shared" si="685"/>
        <v>module=keolprep</v>
      </c>
    </row>
    <row r="13275" spans="1:6" ht="30" customHeight="1">
      <c r="A13275" s="3" t="s">
        <v>2</v>
      </c>
      <c r="B13275" s="3" t="s">
        <v>28251</v>
      </c>
      <c r="C13275" s="3" t="s">
        <v>34055</v>
      </c>
      <c r="D13275" s="12" t="s">
        <v>39883</v>
      </c>
      <c r="E13275" s="6" t="str">
        <f t="shared" si="684"/>
        <v>module=jeolprep</v>
      </c>
      <c r="F13275" s="6" t="str">
        <f t="shared" si="685"/>
        <v>module=keolprep</v>
      </c>
    </row>
    <row r="13276" spans="1:6" ht="30" customHeight="1">
      <c r="A13276" s="3" t="s">
        <v>2</v>
      </c>
      <c r="B13276" s="3" t="s">
        <v>28252</v>
      </c>
      <c r="C13276" s="3" t="s">
        <v>34056</v>
      </c>
      <c r="D13276" s="12" t="s">
        <v>39884</v>
      </c>
      <c r="E13276" s="6" t="str">
        <f t="shared" ref="E13276:E13302" si="686">HYPERLINK("http://www.ssc.wisc.edu/wlsresearch/documentation/waves/?wave=capigrad&amp;module=jeolprep","module=jeolprep")</f>
        <v>module=jeolprep</v>
      </c>
      <c r="F13276" s="6" t="str">
        <f t="shared" ref="F13276:F13302" si="687">HYPERLINK("http://www.ssc.wisc.edu/wlsresearch/documentation/waves/?wave=capisib&amp;module=keolprep","module=keolprep")</f>
        <v>module=keolprep</v>
      </c>
    </row>
    <row r="13277" spans="1:6" ht="30" customHeight="1">
      <c r="A13277" s="3" t="s">
        <v>2</v>
      </c>
      <c r="B13277" s="3" t="s">
        <v>28253</v>
      </c>
      <c r="C13277" s="3" t="s">
        <v>34057</v>
      </c>
      <c r="D13277" s="12" t="s">
        <v>39885</v>
      </c>
      <c r="E13277" s="6" t="str">
        <f t="shared" si="686"/>
        <v>module=jeolprep</v>
      </c>
      <c r="F13277" s="6" t="str">
        <f t="shared" si="687"/>
        <v>module=keolprep</v>
      </c>
    </row>
    <row r="13278" spans="1:6" ht="30" customHeight="1">
      <c r="A13278" s="3" t="s">
        <v>2</v>
      </c>
      <c r="B13278" s="3" t="s">
        <v>28254</v>
      </c>
      <c r="C13278" s="3" t="s">
        <v>34058</v>
      </c>
      <c r="D13278" s="12" t="s">
        <v>39886</v>
      </c>
      <c r="E13278" s="6" t="str">
        <f t="shared" si="686"/>
        <v>module=jeolprep</v>
      </c>
      <c r="F13278" s="6" t="str">
        <f t="shared" si="687"/>
        <v>module=keolprep</v>
      </c>
    </row>
    <row r="13279" spans="1:6" ht="30" customHeight="1">
      <c r="A13279" s="3" t="s">
        <v>2</v>
      </c>
      <c r="B13279" s="3" t="s">
        <v>28255</v>
      </c>
      <c r="C13279" s="3" t="s">
        <v>34059</v>
      </c>
      <c r="D13279" s="12" t="s">
        <v>39887</v>
      </c>
      <c r="E13279" s="6" t="str">
        <f t="shared" si="686"/>
        <v>module=jeolprep</v>
      </c>
      <c r="F13279" s="6" t="str">
        <f t="shared" si="687"/>
        <v>module=keolprep</v>
      </c>
    </row>
    <row r="13280" spans="1:6" ht="30" customHeight="1">
      <c r="A13280" s="3" t="s">
        <v>2</v>
      </c>
      <c r="B13280" s="3" t="s">
        <v>28256</v>
      </c>
      <c r="C13280" s="3" t="s">
        <v>34060</v>
      </c>
      <c r="D13280" s="12" t="s">
        <v>39888</v>
      </c>
      <c r="E13280" s="6" t="str">
        <f t="shared" si="686"/>
        <v>module=jeolprep</v>
      </c>
      <c r="F13280" s="6" t="str">
        <f t="shared" si="687"/>
        <v>module=keolprep</v>
      </c>
    </row>
    <row r="13281" spans="1:6" ht="30" customHeight="1">
      <c r="A13281" s="3" t="s">
        <v>2</v>
      </c>
      <c r="B13281" s="3" t="s">
        <v>28257</v>
      </c>
      <c r="C13281" s="3" t="s">
        <v>34061</v>
      </c>
      <c r="D13281" s="12" t="s">
        <v>39889</v>
      </c>
      <c r="E13281" s="6" t="str">
        <f t="shared" si="686"/>
        <v>module=jeolprep</v>
      </c>
      <c r="F13281" s="6" t="str">
        <f t="shared" si="687"/>
        <v>module=keolprep</v>
      </c>
    </row>
    <row r="13282" spans="1:6" ht="30" customHeight="1">
      <c r="A13282" s="3" t="s">
        <v>2</v>
      </c>
      <c r="B13282" s="3" t="s">
        <v>28258</v>
      </c>
      <c r="C13282" s="3" t="s">
        <v>34062</v>
      </c>
      <c r="D13282" s="12" t="s">
        <v>39890</v>
      </c>
      <c r="E13282" s="6" t="str">
        <f t="shared" si="686"/>
        <v>module=jeolprep</v>
      </c>
      <c r="F13282" s="6" t="str">
        <f t="shared" si="687"/>
        <v>module=keolprep</v>
      </c>
    </row>
    <row r="13283" spans="1:6" ht="30" customHeight="1">
      <c r="A13283" s="3" t="s">
        <v>2</v>
      </c>
      <c r="B13283" s="3" t="s">
        <v>28259</v>
      </c>
      <c r="C13283" s="3" t="s">
        <v>34063</v>
      </c>
      <c r="D13283" s="12" t="s">
        <v>39891</v>
      </c>
      <c r="E13283" s="6" t="str">
        <f t="shared" si="686"/>
        <v>module=jeolprep</v>
      </c>
      <c r="F13283" s="6" t="str">
        <f t="shared" si="687"/>
        <v>module=keolprep</v>
      </c>
    </row>
    <row r="13284" spans="1:6" ht="30" customHeight="1">
      <c r="A13284" s="3" t="s">
        <v>2</v>
      </c>
      <c r="B13284" s="3" t="s">
        <v>28260</v>
      </c>
      <c r="C13284" s="3" t="s">
        <v>34064</v>
      </c>
      <c r="D13284" s="12" t="s">
        <v>39892</v>
      </c>
      <c r="E13284" s="6" t="str">
        <f t="shared" si="686"/>
        <v>module=jeolprep</v>
      </c>
      <c r="F13284" s="6" t="str">
        <f t="shared" si="687"/>
        <v>module=keolprep</v>
      </c>
    </row>
    <row r="13285" spans="1:6" ht="30" customHeight="1">
      <c r="A13285" s="3" t="s">
        <v>2</v>
      </c>
      <c r="B13285" s="3" t="s">
        <v>28261</v>
      </c>
      <c r="C13285" s="3" t="s">
        <v>34065</v>
      </c>
      <c r="D13285" s="12" t="s">
        <v>39893</v>
      </c>
      <c r="E13285" s="6" t="str">
        <f t="shared" si="686"/>
        <v>module=jeolprep</v>
      </c>
      <c r="F13285" s="6" t="str">
        <f t="shared" si="687"/>
        <v>module=keolprep</v>
      </c>
    </row>
    <row r="13286" spans="1:6" ht="30" customHeight="1">
      <c r="A13286" s="3" t="s">
        <v>2</v>
      </c>
      <c r="B13286" s="3" t="s">
        <v>28262</v>
      </c>
      <c r="C13286" s="3" t="s">
        <v>34066</v>
      </c>
      <c r="D13286" s="12" t="s">
        <v>39894</v>
      </c>
      <c r="E13286" s="6" t="str">
        <f t="shared" si="686"/>
        <v>module=jeolprep</v>
      </c>
      <c r="F13286" s="6" t="str">
        <f t="shared" si="687"/>
        <v>module=keolprep</v>
      </c>
    </row>
    <row r="13287" spans="1:6" ht="30" customHeight="1">
      <c r="A13287" s="3" t="s">
        <v>2</v>
      </c>
      <c r="B13287" s="3" t="s">
        <v>28263</v>
      </c>
      <c r="C13287" s="3" t="s">
        <v>34067</v>
      </c>
      <c r="D13287" s="12" t="s">
        <v>39895</v>
      </c>
      <c r="E13287" s="6" t="str">
        <f t="shared" si="686"/>
        <v>module=jeolprep</v>
      </c>
      <c r="F13287" s="6" t="str">
        <f t="shared" si="687"/>
        <v>module=keolprep</v>
      </c>
    </row>
    <row r="13288" spans="1:6" ht="30" customHeight="1">
      <c r="A13288" s="3" t="s">
        <v>2</v>
      </c>
      <c r="B13288" s="3" t="s">
        <v>28264</v>
      </c>
      <c r="C13288" s="3" t="s">
        <v>34068</v>
      </c>
      <c r="D13288" s="12" t="s">
        <v>39896</v>
      </c>
      <c r="E13288" s="6" t="str">
        <f t="shared" si="686"/>
        <v>module=jeolprep</v>
      </c>
      <c r="F13288" s="6" t="str">
        <f t="shared" si="687"/>
        <v>module=keolprep</v>
      </c>
    </row>
    <row r="13289" spans="1:6" ht="30" customHeight="1">
      <c r="A13289" s="3" t="s">
        <v>2</v>
      </c>
      <c r="B13289" s="3" t="s">
        <v>28265</v>
      </c>
      <c r="C13289" s="3" t="s">
        <v>34069</v>
      </c>
      <c r="D13289" s="12" t="s">
        <v>39897</v>
      </c>
      <c r="E13289" s="6" t="str">
        <f t="shared" si="686"/>
        <v>module=jeolprep</v>
      </c>
      <c r="F13289" s="6" t="str">
        <f t="shared" si="687"/>
        <v>module=keolprep</v>
      </c>
    </row>
    <row r="13290" spans="1:6" ht="30" customHeight="1">
      <c r="A13290" s="3" t="s">
        <v>2</v>
      </c>
      <c r="B13290" s="3" t="s">
        <v>28266</v>
      </c>
      <c r="C13290" s="3" t="s">
        <v>34070</v>
      </c>
      <c r="D13290" s="12" t="s">
        <v>39898</v>
      </c>
      <c r="E13290" s="6" t="str">
        <f t="shared" si="686"/>
        <v>module=jeolprep</v>
      </c>
      <c r="F13290" s="6" t="str">
        <f t="shared" si="687"/>
        <v>module=keolprep</v>
      </c>
    </row>
    <row r="13291" spans="1:6" ht="30" customHeight="1">
      <c r="A13291" s="3" t="s">
        <v>2</v>
      </c>
      <c r="B13291" s="3" t="s">
        <v>28267</v>
      </c>
      <c r="C13291" s="3" t="s">
        <v>34071</v>
      </c>
      <c r="D13291" s="12" t="s">
        <v>39899</v>
      </c>
      <c r="E13291" s="6" t="str">
        <f t="shared" si="686"/>
        <v>module=jeolprep</v>
      </c>
      <c r="F13291" s="6" t="str">
        <f t="shared" si="687"/>
        <v>module=keolprep</v>
      </c>
    </row>
    <row r="13292" spans="1:6" ht="30" customHeight="1">
      <c r="A13292" s="3" t="s">
        <v>2</v>
      </c>
      <c r="B13292" s="3" t="s">
        <v>28268</v>
      </c>
      <c r="C13292" s="3" t="s">
        <v>34072</v>
      </c>
      <c r="D13292" s="12" t="s">
        <v>39900</v>
      </c>
      <c r="E13292" s="6" t="str">
        <f t="shared" si="686"/>
        <v>module=jeolprep</v>
      </c>
      <c r="F13292" s="6" t="str">
        <f t="shared" si="687"/>
        <v>module=keolprep</v>
      </c>
    </row>
    <row r="13293" spans="1:6" ht="30" customHeight="1">
      <c r="A13293" s="3" t="s">
        <v>2</v>
      </c>
      <c r="B13293" s="3" t="s">
        <v>28269</v>
      </c>
      <c r="C13293" s="3" t="s">
        <v>34073</v>
      </c>
      <c r="D13293" s="12" t="s">
        <v>39901</v>
      </c>
      <c r="E13293" s="6" t="str">
        <f t="shared" si="686"/>
        <v>module=jeolprep</v>
      </c>
      <c r="F13293" s="6" t="str">
        <f t="shared" si="687"/>
        <v>module=keolprep</v>
      </c>
    </row>
    <row r="13294" spans="1:6" ht="30" customHeight="1">
      <c r="A13294" s="3" t="s">
        <v>2</v>
      </c>
      <c r="B13294" s="3" t="s">
        <v>28270</v>
      </c>
      <c r="C13294" s="3" t="s">
        <v>34074</v>
      </c>
      <c r="D13294" s="12" t="s">
        <v>39902</v>
      </c>
      <c r="E13294" s="6" t="str">
        <f t="shared" si="686"/>
        <v>module=jeolprep</v>
      </c>
      <c r="F13294" s="6" t="str">
        <f t="shared" si="687"/>
        <v>module=keolprep</v>
      </c>
    </row>
    <row r="13295" spans="1:6" ht="30" customHeight="1">
      <c r="A13295" s="3" t="s">
        <v>2</v>
      </c>
      <c r="B13295" s="3" t="s">
        <v>28271</v>
      </c>
      <c r="C13295" s="3" t="s">
        <v>34075</v>
      </c>
      <c r="D13295" s="12" t="s">
        <v>39903</v>
      </c>
      <c r="E13295" s="6" t="str">
        <f t="shared" si="686"/>
        <v>module=jeolprep</v>
      </c>
      <c r="F13295" s="6" t="str">
        <f t="shared" si="687"/>
        <v>module=keolprep</v>
      </c>
    </row>
    <row r="13296" spans="1:6" ht="30" customHeight="1">
      <c r="A13296" s="3" t="s">
        <v>2</v>
      </c>
      <c r="B13296" s="3" t="s">
        <v>28272</v>
      </c>
      <c r="C13296" s="3" t="s">
        <v>34076</v>
      </c>
      <c r="D13296" s="12" t="s">
        <v>39904</v>
      </c>
      <c r="E13296" s="6" t="str">
        <f t="shared" si="686"/>
        <v>module=jeolprep</v>
      </c>
      <c r="F13296" s="6" t="str">
        <f t="shared" si="687"/>
        <v>module=keolprep</v>
      </c>
    </row>
    <row r="13297" spans="1:6" ht="30" customHeight="1">
      <c r="A13297" s="3" t="s">
        <v>2</v>
      </c>
      <c r="B13297" s="3" t="s">
        <v>28273</v>
      </c>
      <c r="C13297" s="3" t="s">
        <v>34077</v>
      </c>
      <c r="D13297" s="12" t="s">
        <v>39905</v>
      </c>
      <c r="E13297" s="6" t="str">
        <f t="shared" si="686"/>
        <v>module=jeolprep</v>
      </c>
      <c r="F13297" s="6" t="str">
        <f t="shared" si="687"/>
        <v>module=keolprep</v>
      </c>
    </row>
    <row r="13298" spans="1:6" ht="30" customHeight="1">
      <c r="A13298" s="3" t="s">
        <v>2</v>
      </c>
      <c r="B13298" s="3" t="s">
        <v>28274</v>
      </c>
      <c r="C13298" s="3" t="s">
        <v>34078</v>
      </c>
      <c r="D13298" s="12" t="s">
        <v>39906</v>
      </c>
      <c r="E13298" s="6" t="str">
        <f t="shared" si="686"/>
        <v>module=jeolprep</v>
      </c>
      <c r="F13298" s="6" t="str">
        <f t="shared" si="687"/>
        <v>module=keolprep</v>
      </c>
    </row>
    <row r="13299" spans="1:6" ht="30" customHeight="1">
      <c r="A13299" s="3" t="s">
        <v>2</v>
      </c>
      <c r="B13299" s="3" t="s">
        <v>28275</v>
      </c>
      <c r="C13299" s="3" t="s">
        <v>34079</v>
      </c>
      <c r="D13299" s="12" t="s">
        <v>39907</v>
      </c>
      <c r="E13299" s="6" t="str">
        <f t="shared" si="686"/>
        <v>module=jeolprep</v>
      </c>
      <c r="F13299" s="6" t="str">
        <f t="shared" si="687"/>
        <v>module=keolprep</v>
      </c>
    </row>
    <row r="13300" spans="1:6" ht="30" customHeight="1">
      <c r="A13300" s="3" t="s">
        <v>2</v>
      </c>
      <c r="B13300" s="3" t="s">
        <v>28276</v>
      </c>
      <c r="C13300" s="3" t="s">
        <v>34080</v>
      </c>
      <c r="D13300" s="12" t="s">
        <v>39908</v>
      </c>
      <c r="E13300" s="6" t="str">
        <f t="shared" si="686"/>
        <v>module=jeolprep</v>
      </c>
      <c r="F13300" s="6" t="str">
        <f t="shared" si="687"/>
        <v>module=keolprep</v>
      </c>
    </row>
    <row r="13301" spans="1:6" ht="30" customHeight="1">
      <c r="A13301" s="3" t="s">
        <v>2</v>
      </c>
      <c r="B13301" s="3" t="s">
        <v>28277</v>
      </c>
      <c r="C13301" s="3" t="s">
        <v>34081</v>
      </c>
      <c r="D13301" s="12" t="s">
        <v>39909</v>
      </c>
      <c r="E13301" s="6" t="str">
        <f t="shared" si="686"/>
        <v>module=jeolprep</v>
      </c>
      <c r="F13301" s="6" t="str">
        <f t="shared" si="687"/>
        <v>module=keolprep</v>
      </c>
    </row>
    <row r="13302" spans="1:6" ht="30" customHeight="1">
      <c r="A13302" s="3" t="s">
        <v>2</v>
      </c>
      <c r="B13302" s="3" t="s">
        <v>28278</v>
      </c>
      <c r="C13302" s="3" t="s">
        <v>34082</v>
      </c>
      <c r="D13302" s="12" t="s">
        <v>39910</v>
      </c>
      <c r="E13302" s="6" t="str">
        <f t="shared" si="686"/>
        <v>module=jeolprep</v>
      </c>
      <c r="F13302" s="6" t="str">
        <f t="shared" si="687"/>
        <v>module=keolprep</v>
      </c>
    </row>
    <row r="13303" spans="1:6" ht="30" customHeight="1">
      <c r="A13303" s="3" t="s">
        <v>2</v>
      </c>
      <c r="B13303" s="3" t="s">
        <v>28279</v>
      </c>
      <c r="C13303" s="3" t="s">
        <v>34083</v>
      </c>
      <c r="D13303" s="12" t="s">
        <v>39911</v>
      </c>
      <c r="E13303" s="6" t="str">
        <f t="shared" ref="E13303:E13334" si="688">HYPERLINK("http://www.ssc.wisc.edu/wlsresearch/documentation/waves/?wave=capigrad&amp;module=jeoldth","module=jeoldth")</f>
        <v>module=jeoldth</v>
      </c>
      <c r="F13303" s="6" t="str">
        <f t="shared" ref="F13303:F13334" si="689">HYPERLINK("http://www.ssc.wisc.edu/wlsresearch/documentation/waves/?wave=capisib&amp;module=keoldth","module=keoldth")</f>
        <v>module=keoldth</v>
      </c>
    </row>
    <row r="13304" spans="1:6" ht="30" customHeight="1">
      <c r="A13304" s="3" t="s">
        <v>2</v>
      </c>
      <c r="B13304" s="3" t="s">
        <v>28280</v>
      </c>
      <c r="C13304" s="3" t="s">
        <v>34084</v>
      </c>
      <c r="D13304" s="12" t="s">
        <v>39912</v>
      </c>
      <c r="E13304" s="6" t="str">
        <f t="shared" si="688"/>
        <v>module=jeoldth</v>
      </c>
      <c r="F13304" s="6" t="str">
        <f t="shared" si="689"/>
        <v>module=keoldth</v>
      </c>
    </row>
    <row r="13305" spans="1:6" ht="30" customHeight="1">
      <c r="A13305" s="3" t="s">
        <v>2</v>
      </c>
      <c r="B13305" s="3" t="s">
        <v>28281</v>
      </c>
      <c r="C13305" s="3" t="s">
        <v>34085</v>
      </c>
      <c r="D13305" s="12" t="s">
        <v>39913</v>
      </c>
      <c r="E13305" s="6" t="str">
        <f t="shared" si="688"/>
        <v>module=jeoldth</v>
      </c>
      <c r="F13305" s="6" t="str">
        <f t="shared" si="689"/>
        <v>module=keoldth</v>
      </c>
    </row>
    <row r="13306" spans="1:6" ht="30" customHeight="1">
      <c r="A13306" s="3" t="s">
        <v>2</v>
      </c>
      <c r="B13306" s="3" t="s">
        <v>28282</v>
      </c>
      <c r="C13306" s="3" t="s">
        <v>34086</v>
      </c>
      <c r="D13306" s="12" t="s">
        <v>39914</v>
      </c>
      <c r="E13306" s="6" t="str">
        <f t="shared" si="688"/>
        <v>module=jeoldth</v>
      </c>
      <c r="F13306" s="6" t="str">
        <f t="shared" si="689"/>
        <v>module=keoldth</v>
      </c>
    </row>
    <row r="13307" spans="1:6" ht="30" customHeight="1">
      <c r="A13307" s="3" t="s">
        <v>2</v>
      </c>
      <c r="B13307" s="3" t="s">
        <v>28283</v>
      </c>
      <c r="C13307" s="3" t="s">
        <v>34087</v>
      </c>
      <c r="D13307" s="12" t="s">
        <v>39915</v>
      </c>
      <c r="E13307" s="6" t="str">
        <f t="shared" si="688"/>
        <v>module=jeoldth</v>
      </c>
      <c r="F13307" s="6" t="str">
        <f t="shared" si="689"/>
        <v>module=keoldth</v>
      </c>
    </row>
    <row r="13308" spans="1:6" ht="30" customHeight="1">
      <c r="A13308" s="3" t="s">
        <v>2</v>
      </c>
      <c r="B13308" s="3" t="s">
        <v>28284</v>
      </c>
      <c r="C13308" s="3" t="s">
        <v>34088</v>
      </c>
      <c r="D13308" s="12" t="s">
        <v>39916</v>
      </c>
      <c r="E13308" s="6" t="str">
        <f t="shared" si="688"/>
        <v>module=jeoldth</v>
      </c>
      <c r="F13308" s="6" t="str">
        <f t="shared" si="689"/>
        <v>module=keoldth</v>
      </c>
    </row>
    <row r="13309" spans="1:6" ht="30" customHeight="1">
      <c r="A13309" s="3" t="s">
        <v>2</v>
      </c>
      <c r="B13309" s="3" t="s">
        <v>28285</v>
      </c>
      <c r="C13309" s="3" t="s">
        <v>34089</v>
      </c>
      <c r="D13309" s="12" t="s">
        <v>39917</v>
      </c>
      <c r="E13309" s="6" t="str">
        <f t="shared" si="688"/>
        <v>module=jeoldth</v>
      </c>
      <c r="F13309" s="6" t="str">
        <f t="shared" si="689"/>
        <v>module=keoldth</v>
      </c>
    </row>
    <row r="13310" spans="1:6" ht="30" customHeight="1">
      <c r="A13310" s="3" t="s">
        <v>2</v>
      </c>
      <c r="B13310" s="3" t="s">
        <v>28286</v>
      </c>
      <c r="C13310" s="3" t="s">
        <v>34090</v>
      </c>
      <c r="D13310" s="12" t="s">
        <v>39918</v>
      </c>
      <c r="E13310" s="6" t="str">
        <f t="shared" si="688"/>
        <v>module=jeoldth</v>
      </c>
      <c r="F13310" s="6" t="str">
        <f t="shared" si="689"/>
        <v>module=keoldth</v>
      </c>
    </row>
    <row r="13311" spans="1:6" ht="30" customHeight="1">
      <c r="A13311" s="3" t="s">
        <v>2</v>
      </c>
      <c r="B13311" s="3" t="s">
        <v>28287</v>
      </c>
      <c r="C13311" s="3" t="s">
        <v>34091</v>
      </c>
      <c r="D13311" s="12" t="s">
        <v>39919</v>
      </c>
      <c r="E13311" s="6" t="str">
        <f t="shared" si="688"/>
        <v>module=jeoldth</v>
      </c>
      <c r="F13311" s="6" t="str">
        <f t="shared" si="689"/>
        <v>module=keoldth</v>
      </c>
    </row>
    <row r="13312" spans="1:6" ht="30" customHeight="1">
      <c r="A13312" s="3" t="s">
        <v>2</v>
      </c>
      <c r="B13312" s="3" t="s">
        <v>28288</v>
      </c>
      <c r="C13312" s="3" t="s">
        <v>34092</v>
      </c>
      <c r="D13312" s="12" t="s">
        <v>39920</v>
      </c>
      <c r="E13312" s="6" t="str">
        <f t="shared" si="688"/>
        <v>module=jeoldth</v>
      </c>
      <c r="F13312" s="6" t="str">
        <f t="shared" si="689"/>
        <v>module=keoldth</v>
      </c>
    </row>
    <row r="13313" spans="1:6" ht="30" customHeight="1">
      <c r="A13313" s="3" t="s">
        <v>2</v>
      </c>
      <c r="B13313" s="3" t="s">
        <v>28289</v>
      </c>
      <c r="C13313" s="3" t="s">
        <v>34093</v>
      </c>
      <c r="D13313" s="12" t="s">
        <v>39921</v>
      </c>
      <c r="E13313" s="6" t="str">
        <f t="shared" si="688"/>
        <v>module=jeoldth</v>
      </c>
      <c r="F13313" s="6" t="str">
        <f t="shared" si="689"/>
        <v>module=keoldth</v>
      </c>
    </row>
    <row r="13314" spans="1:6" ht="30" customHeight="1">
      <c r="A13314" s="3" t="s">
        <v>2</v>
      </c>
      <c r="B13314" s="3" t="s">
        <v>28290</v>
      </c>
      <c r="C13314" s="3" t="s">
        <v>34094</v>
      </c>
      <c r="D13314" s="12" t="s">
        <v>39922</v>
      </c>
      <c r="E13314" s="6" t="str">
        <f t="shared" si="688"/>
        <v>module=jeoldth</v>
      </c>
      <c r="F13314" s="6" t="str">
        <f t="shared" si="689"/>
        <v>module=keoldth</v>
      </c>
    </row>
    <row r="13315" spans="1:6" ht="30" customHeight="1">
      <c r="A13315" s="3" t="s">
        <v>2</v>
      </c>
      <c r="B13315" s="3" t="s">
        <v>28291</v>
      </c>
      <c r="C13315" s="3" t="s">
        <v>34095</v>
      </c>
      <c r="D13315" s="12" t="s">
        <v>39923</v>
      </c>
      <c r="E13315" s="6" t="str">
        <f t="shared" si="688"/>
        <v>module=jeoldth</v>
      </c>
      <c r="F13315" s="6" t="str">
        <f t="shared" si="689"/>
        <v>module=keoldth</v>
      </c>
    </row>
    <row r="13316" spans="1:6" ht="30" customHeight="1">
      <c r="A13316" s="3" t="s">
        <v>2</v>
      </c>
      <c r="B13316" s="3" t="s">
        <v>28292</v>
      </c>
      <c r="C13316" s="3" t="s">
        <v>34096</v>
      </c>
      <c r="D13316" s="12" t="s">
        <v>39924</v>
      </c>
      <c r="E13316" s="6" t="str">
        <f t="shared" si="688"/>
        <v>module=jeoldth</v>
      </c>
      <c r="F13316" s="6" t="str">
        <f t="shared" si="689"/>
        <v>module=keoldth</v>
      </c>
    </row>
    <row r="13317" spans="1:6" ht="30" customHeight="1">
      <c r="A13317" s="3" t="s">
        <v>2</v>
      </c>
      <c r="B13317" s="3" t="s">
        <v>28293</v>
      </c>
      <c r="C13317" s="3" t="s">
        <v>34097</v>
      </c>
      <c r="D13317" s="12" t="s">
        <v>39925</v>
      </c>
      <c r="E13317" s="6" t="str">
        <f t="shared" si="688"/>
        <v>module=jeoldth</v>
      </c>
      <c r="F13317" s="6" t="str">
        <f t="shared" si="689"/>
        <v>module=keoldth</v>
      </c>
    </row>
    <row r="13318" spans="1:6" ht="30" customHeight="1">
      <c r="A13318" s="3" t="s">
        <v>2</v>
      </c>
      <c r="B13318" s="3" t="s">
        <v>28294</v>
      </c>
      <c r="C13318" s="3" t="s">
        <v>34098</v>
      </c>
      <c r="D13318" s="12" t="s">
        <v>39926</v>
      </c>
      <c r="E13318" s="6" t="str">
        <f t="shared" si="688"/>
        <v>module=jeoldth</v>
      </c>
      <c r="F13318" s="6" t="str">
        <f t="shared" si="689"/>
        <v>module=keoldth</v>
      </c>
    </row>
    <row r="13319" spans="1:6" ht="30" customHeight="1">
      <c r="A13319" s="3" t="s">
        <v>2</v>
      </c>
      <c r="B13319" s="3" t="s">
        <v>28295</v>
      </c>
      <c r="C13319" s="3" t="s">
        <v>34099</v>
      </c>
      <c r="D13319" s="12" t="s">
        <v>39927</v>
      </c>
      <c r="E13319" s="6" t="str">
        <f t="shared" si="688"/>
        <v>module=jeoldth</v>
      </c>
      <c r="F13319" s="6" t="str">
        <f t="shared" si="689"/>
        <v>module=keoldth</v>
      </c>
    </row>
    <row r="13320" spans="1:6" ht="30" customHeight="1">
      <c r="A13320" s="3" t="s">
        <v>2</v>
      </c>
      <c r="B13320" s="3" t="s">
        <v>28296</v>
      </c>
      <c r="C13320" s="3" t="s">
        <v>34100</v>
      </c>
      <c r="D13320" s="12" t="s">
        <v>39928</v>
      </c>
      <c r="E13320" s="6" t="str">
        <f t="shared" si="688"/>
        <v>module=jeoldth</v>
      </c>
      <c r="F13320" s="6" t="str">
        <f t="shared" si="689"/>
        <v>module=keoldth</v>
      </c>
    </row>
    <row r="13321" spans="1:6" ht="30" customHeight="1">
      <c r="A13321" s="3" t="s">
        <v>2</v>
      </c>
      <c r="B13321" s="3" t="s">
        <v>28297</v>
      </c>
      <c r="C13321" s="3" t="s">
        <v>34101</v>
      </c>
      <c r="D13321" s="12" t="s">
        <v>39929</v>
      </c>
      <c r="E13321" s="6" t="str">
        <f t="shared" si="688"/>
        <v>module=jeoldth</v>
      </c>
      <c r="F13321" s="6" t="str">
        <f t="shared" si="689"/>
        <v>module=keoldth</v>
      </c>
    </row>
    <row r="13322" spans="1:6" ht="30" customHeight="1">
      <c r="A13322" s="3" t="s">
        <v>2</v>
      </c>
      <c r="B13322" s="3" t="s">
        <v>28298</v>
      </c>
      <c r="C13322" s="3" t="s">
        <v>34102</v>
      </c>
      <c r="D13322" s="12" t="s">
        <v>39930</v>
      </c>
      <c r="E13322" s="6" t="str">
        <f t="shared" si="688"/>
        <v>module=jeoldth</v>
      </c>
      <c r="F13322" s="6" t="str">
        <f t="shared" si="689"/>
        <v>module=keoldth</v>
      </c>
    </row>
    <row r="13323" spans="1:6" ht="30" customHeight="1">
      <c r="A13323" s="3" t="s">
        <v>2</v>
      </c>
      <c r="B13323" s="3" t="s">
        <v>28299</v>
      </c>
      <c r="C13323" s="3" t="s">
        <v>34103</v>
      </c>
      <c r="D13323" s="12" t="s">
        <v>39931</v>
      </c>
      <c r="E13323" s="6" t="str">
        <f t="shared" si="688"/>
        <v>module=jeoldth</v>
      </c>
      <c r="F13323" s="6" t="str">
        <f t="shared" si="689"/>
        <v>module=keoldth</v>
      </c>
    </row>
    <row r="13324" spans="1:6" ht="30" customHeight="1">
      <c r="A13324" s="3" t="s">
        <v>2</v>
      </c>
      <c r="B13324" s="3" t="s">
        <v>28300</v>
      </c>
      <c r="C13324" s="3" t="s">
        <v>34104</v>
      </c>
      <c r="D13324" s="12" t="s">
        <v>39932</v>
      </c>
      <c r="E13324" s="6" t="str">
        <f t="shared" si="688"/>
        <v>module=jeoldth</v>
      </c>
      <c r="F13324" s="6" t="str">
        <f t="shared" si="689"/>
        <v>module=keoldth</v>
      </c>
    </row>
    <row r="13325" spans="1:6" ht="30" customHeight="1">
      <c r="A13325" s="3" t="s">
        <v>2</v>
      </c>
      <c r="B13325" s="3" t="s">
        <v>28301</v>
      </c>
      <c r="C13325" s="3" t="s">
        <v>34105</v>
      </c>
      <c r="D13325" s="12" t="s">
        <v>39933</v>
      </c>
      <c r="E13325" s="6" t="str">
        <f t="shared" si="688"/>
        <v>module=jeoldth</v>
      </c>
      <c r="F13325" s="6" t="str">
        <f t="shared" si="689"/>
        <v>module=keoldth</v>
      </c>
    </row>
    <row r="13326" spans="1:6" ht="30" customHeight="1">
      <c r="A13326" s="3" t="s">
        <v>2</v>
      </c>
      <c r="B13326" s="3" t="s">
        <v>28302</v>
      </c>
      <c r="C13326" s="3" t="s">
        <v>34106</v>
      </c>
      <c r="D13326" s="12" t="s">
        <v>39934</v>
      </c>
      <c r="E13326" s="6" t="str">
        <f t="shared" si="688"/>
        <v>module=jeoldth</v>
      </c>
      <c r="F13326" s="6" t="str">
        <f t="shared" si="689"/>
        <v>module=keoldth</v>
      </c>
    </row>
    <row r="13327" spans="1:6" ht="30" customHeight="1">
      <c r="A13327" s="3" t="s">
        <v>2</v>
      </c>
      <c r="B13327" s="3" t="s">
        <v>28303</v>
      </c>
      <c r="C13327" s="3" t="s">
        <v>34107</v>
      </c>
      <c r="D13327" s="12" t="s">
        <v>39935</v>
      </c>
      <c r="E13327" s="6" t="str">
        <f t="shared" si="688"/>
        <v>module=jeoldth</v>
      </c>
      <c r="F13327" s="6" t="str">
        <f t="shared" si="689"/>
        <v>module=keoldth</v>
      </c>
    </row>
    <row r="13328" spans="1:6" ht="30" customHeight="1">
      <c r="A13328" s="3" t="s">
        <v>2</v>
      </c>
      <c r="B13328" s="3" t="s">
        <v>28304</v>
      </c>
      <c r="C13328" s="3" t="s">
        <v>34108</v>
      </c>
      <c r="D13328" s="12" t="s">
        <v>39936</v>
      </c>
      <c r="E13328" s="6" t="str">
        <f t="shared" si="688"/>
        <v>module=jeoldth</v>
      </c>
      <c r="F13328" s="6" t="str">
        <f t="shared" si="689"/>
        <v>module=keoldth</v>
      </c>
    </row>
    <row r="13329" spans="1:6" ht="30" customHeight="1">
      <c r="A13329" s="3" t="s">
        <v>2</v>
      </c>
      <c r="B13329" s="3" t="s">
        <v>28305</v>
      </c>
      <c r="C13329" s="3" t="s">
        <v>34109</v>
      </c>
      <c r="D13329" s="12" t="s">
        <v>39937</v>
      </c>
      <c r="E13329" s="6" t="str">
        <f t="shared" si="688"/>
        <v>module=jeoldth</v>
      </c>
      <c r="F13329" s="6" t="str">
        <f t="shared" si="689"/>
        <v>module=keoldth</v>
      </c>
    </row>
    <row r="13330" spans="1:6" ht="30" customHeight="1">
      <c r="A13330" s="3" t="s">
        <v>2</v>
      </c>
      <c r="B13330" s="3" t="s">
        <v>28306</v>
      </c>
      <c r="C13330" s="3" t="s">
        <v>34110</v>
      </c>
      <c r="D13330" s="12" t="s">
        <v>39938</v>
      </c>
      <c r="E13330" s="6" t="str">
        <f t="shared" si="688"/>
        <v>module=jeoldth</v>
      </c>
      <c r="F13330" s="6" t="str">
        <f t="shared" si="689"/>
        <v>module=keoldth</v>
      </c>
    </row>
    <row r="13331" spans="1:6" ht="30" customHeight="1">
      <c r="A13331" s="3" t="s">
        <v>2</v>
      </c>
      <c r="B13331" s="3" t="s">
        <v>28307</v>
      </c>
      <c r="C13331" s="3" t="s">
        <v>34111</v>
      </c>
      <c r="D13331" s="12" t="s">
        <v>39939</v>
      </c>
      <c r="E13331" s="6" t="str">
        <f t="shared" si="688"/>
        <v>module=jeoldth</v>
      </c>
      <c r="F13331" s="6" t="str">
        <f t="shared" si="689"/>
        <v>module=keoldth</v>
      </c>
    </row>
    <row r="13332" spans="1:6" ht="30" customHeight="1">
      <c r="A13332" s="3" t="s">
        <v>2</v>
      </c>
      <c r="B13332" s="3" t="s">
        <v>28308</v>
      </c>
      <c r="C13332" s="3" t="s">
        <v>34112</v>
      </c>
      <c r="D13332" s="12" t="s">
        <v>39940</v>
      </c>
      <c r="E13332" s="6" t="str">
        <f t="shared" si="688"/>
        <v>module=jeoldth</v>
      </c>
      <c r="F13332" s="6" t="str">
        <f t="shared" si="689"/>
        <v>module=keoldth</v>
      </c>
    </row>
    <row r="13333" spans="1:6" ht="30" customHeight="1">
      <c r="A13333" s="3" t="s">
        <v>2</v>
      </c>
      <c r="B13333" s="3" t="s">
        <v>28309</v>
      </c>
      <c r="C13333" s="3" t="s">
        <v>34113</v>
      </c>
      <c r="D13333" s="12" t="s">
        <v>39941</v>
      </c>
      <c r="E13333" s="6" t="str">
        <f t="shared" si="688"/>
        <v>module=jeoldth</v>
      </c>
      <c r="F13333" s="6" t="str">
        <f t="shared" si="689"/>
        <v>module=keoldth</v>
      </c>
    </row>
    <row r="13334" spans="1:6" ht="30" customHeight="1">
      <c r="A13334" s="3" t="s">
        <v>2</v>
      </c>
      <c r="B13334" s="3" t="s">
        <v>28310</v>
      </c>
      <c r="C13334" s="3" t="s">
        <v>34114</v>
      </c>
      <c r="D13334" s="12" t="s">
        <v>39942</v>
      </c>
      <c r="E13334" s="6" t="str">
        <f t="shared" si="688"/>
        <v>module=jeoldth</v>
      </c>
      <c r="F13334" s="6" t="str">
        <f t="shared" si="689"/>
        <v>module=keoldth</v>
      </c>
    </row>
    <row r="13335" spans="1:6" ht="30" customHeight="1">
      <c r="A13335" s="3" t="s">
        <v>2</v>
      </c>
      <c r="B13335" s="3" t="s">
        <v>28311</v>
      </c>
      <c r="C13335" s="3" t="s">
        <v>34115</v>
      </c>
      <c r="D13335" s="12" t="s">
        <v>39943</v>
      </c>
      <c r="E13335" s="6" t="str">
        <f t="shared" ref="E13335:E13366" si="690">HYPERLINK("http://www.ssc.wisc.edu/wlsresearch/documentation/waves/?wave=capigrad&amp;module=jeoldth","module=jeoldth")</f>
        <v>module=jeoldth</v>
      </c>
      <c r="F13335" s="6" t="str">
        <f t="shared" ref="F13335:F13366" si="691">HYPERLINK("http://www.ssc.wisc.edu/wlsresearch/documentation/waves/?wave=capisib&amp;module=keoldth","module=keoldth")</f>
        <v>module=keoldth</v>
      </c>
    </row>
    <row r="13336" spans="1:6" ht="30" customHeight="1">
      <c r="A13336" s="3" t="s">
        <v>2</v>
      </c>
      <c r="B13336" s="3" t="s">
        <v>28312</v>
      </c>
      <c r="C13336" s="3" t="s">
        <v>34116</v>
      </c>
      <c r="D13336" s="12" t="s">
        <v>39944</v>
      </c>
      <c r="E13336" s="6" t="str">
        <f t="shared" si="690"/>
        <v>module=jeoldth</v>
      </c>
      <c r="F13336" s="6" t="str">
        <f t="shared" si="691"/>
        <v>module=keoldth</v>
      </c>
    </row>
    <row r="13337" spans="1:6" ht="30" customHeight="1">
      <c r="A13337" s="3" t="s">
        <v>2</v>
      </c>
      <c r="B13337" s="3" t="s">
        <v>28313</v>
      </c>
      <c r="C13337" s="3" t="s">
        <v>34117</v>
      </c>
      <c r="D13337" s="12" t="s">
        <v>39945</v>
      </c>
      <c r="E13337" s="6" t="str">
        <f t="shared" si="690"/>
        <v>module=jeoldth</v>
      </c>
      <c r="F13337" s="6" t="str">
        <f t="shared" si="691"/>
        <v>module=keoldth</v>
      </c>
    </row>
    <row r="13338" spans="1:6" ht="30" customHeight="1">
      <c r="A13338" s="3" t="s">
        <v>2</v>
      </c>
      <c r="B13338" s="3" t="s">
        <v>28314</v>
      </c>
      <c r="C13338" s="3" t="s">
        <v>34118</v>
      </c>
      <c r="D13338" s="12" t="s">
        <v>39946</v>
      </c>
      <c r="E13338" s="6" t="str">
        <f t="shared" si="690"/>
        <v>module=jeoldth</v>
      </c>
      <c r="F13338" s="6" t="str">
        <f t="shared" si="691"/>
        <v>module=keoldth</v>
      </c>
    </row>
    <row r="13339" spans="1:6" ht="30" customHeight="1">
      <c r="A13339" s="3" t="s">
        <v>2</v>
      </c>
      <c r="B13339" s="3" t="s">
        <v>28315</v>
      </c>
      <c r="C13339" s="3" t="s">
        <v>34119</v>
      </c>
      <c r="D13339" s="12" t="s">
        <v>39947</v>
      </c>
      <c r="E13339" s="6" t="str">
        <f t="shared" si="690"/>
        <v>module=jeoldth</v>
      </c>
      <c r="F13339" s="6" t="str">
        <f t="shared" si="691"/>
        <v>module=keoldth</v>
      </c>
    </row>
    <row r="13340" spans="1:6" ht="30" customHeight="1">
      <c r="A13340" s="3" t="s">
        <v>2</v>
      </c>
      <c r="B13340" s="3" t="s">
        <v>28316</v>
      </c>
      <c r="C13340" s="3" t="s">
        <v>34120</v>
      </c>
      <c r="D13340" s="12" t="s">
        <v>39948</v>
      </c>
      <c r="E13340" s="6" t="str">
        <f t="shared" si="690"/>
        <v>module=jeoldth</v>
      </c>
      <c r="F13340" s="6" t="str">
        <f t="shared" si="691"/>
        <v>module=keoldth</v>
      </c>
    </row>
    <row r="13341" spans="1:6" ht="30" customHeight="1">
      <c r="A13341" s="3" t="s">
        <v>2</v>
      </c>
      <c r="B13341" s="3" t="s">
        <v>28317</v>
      </c>
      <c r="C13341" s="3" t="s">
        <v>34121</v>
      </c>
      <c r="D13341" s="12" t="s">
        <v>39949</v>
      </c>
      <c r="E13341" s="6" t="str">
        <f t="shared" si="690"/>
        <v>module=jeoldth</v>
      </c>
      <c r="F13341" s="6" t="str">
        <f t="shared" si="691"/>
        <v>module=keoldth</v>
      </c>
    </row>
    <row r="13342" spans="1:6" ht="30" customHeight="1">
      <c r="A13342" s="3" t="s">
        <v>2</v>
      </c>
      <c r="B13342" s="3" t="s">
        <v>28318</v>
      </c>
      <c r="C13342" s="3" t="s">
        <v>34122</v>
      </c>
      <c r="D13342" s="12" t="s">
        <v>39950</v>
      </c>
      <c r="E13342" s="6" t="str">
        <f t="shared" si="690"/>
        <v>module=jeoldth</v>
      </c>
      <c r="F13342" s="6" t="str">
        <f t="shared" si="691"/>
        <v>module=keoldth</v>
      </c>
    </row>
    <row r="13343" spans="1:6" ht="30" customHeight="1">
      <c r="A13343" s="3" t="s">
        <v>2</v>
      </c>
      <c r="B13343" s="3" t="s">
        <v>28319</v>
      </c>
      <c r="C13343" s="3" t="s">
        <v>34123</v>
      </c>
      <c r="D13343" s="12" t="s">
        <v>39951</v>
      </c>
      <c r="E13343" s="6" t="str">
        <f t="shared" si="690"/>
        <v>module=jeoldth</v>
      </c>
      <c r="F13343" s="6" t="str">
        <f t="shared" si="691"/>
        <v>module=keoldth</v>
      </c>
    </row>
    <row r="13344" spans="1:6" ht="30" customHeight="1">
      <c r="A13344" s="3" t="s">
        <v>2</v>
      </c>
      <c r="B13344" s="3" t="s">
        <v>28320</v>
      </c>
      <c r="C13344" s="3" t="s">
        <v>34124</v>
      </c>
      <c r="D13344" s="12" t="s">
        <v>39952</v>
      </c>
      <c r="E13344" s="6" t="str">
        <f t="shared" si="690"/>
        <v>module=jeoldth</v>
      </c>
      <c r="F13344" s="6" t="str">
        <f t="shared" si="691"/>
        <v>module=keoldth</v>
      </c>
    </row>
    <row r="13345" spans="1:6" ht="30" customHeight="1">
      <c r="A13345" s="3" t="s">
        <v>2</v>
      </c>
      <c r="B13345" s="3" t="s">
        <v>28321</v>
      </c>
      <c r="C13345" s="3" t="s">
        <v>34125</v>
      </c>
      <c r="D13345" s="12" t="s">
        <v>39953</v>
      </c>
      <c r="E13345" s="6" t="str">
        <f t="shared" si="690"/>
        <v>module=jeoldth</v>
      </c>
      <c r="F13345" s="6" t="str">
        <f t="shared" si="691"/>
        <v>module=keoldth</v>
      </c>
    </row>
    <row r="13346" spans="1:6" ht="30" customHeight="1">
      <c r="A13346" s="3" t="s">
        <v>2</v>
      </c>
      <c r="B13346" s="3" t="s">
        <v>28322</v>
      </c>
      <c r="C13346" s="3" t="s">
        <v>34126</v>
      </c>
      <c r="D13346" s="12" t="s">
        <v>39954</v>
      </c>
      <c r="E13346" s="6" t="str">
        <f t="shared" si="690"/>
        <v>module=jeoldth</v>
      </c>
      <c r="F13346" s="6" t="str">
        <f t="shared" si="691"/>
        <v>module=keoldth</v>
      </c>
    </row>
    <row r="13347" spans="1:6" ht="30" customHeight="1">
      <c r="A13347" s="3" t="s">
        <v>2</v>
      </c>
      <c r="B13347" s="3" t="s">
        <v>28323</v>
      </c>
      <c r="C13347" s="3" t="s">
        <v>34127</v>
      </c>
      <c r="D13347" s="12" t="s">
        <v>39955</v>
      </c>
      <c r="E13347" s="6" t="str">
        <f t="shared" si="690"/>
        <v>module=jeoldth</v>
      </c>
      <c r="F13347" s="6" t="str">
        <f t="shared" si="691"/>
        <v>module=keoldth</v>
      </c>
    </row>
    <row r="13348" spans="1:6" ht="30" customHeight="1">
      <c r="A13348" s="3" t="s">
        <v>2</v>
      </c>
      <c r="B13348" s="3" t="s">
        <v>28324</v>
      </c>
      <c r="C13348" s="3" t="s">
        <v>34128</v>
      </c>
      <c r="D13348" s="12" t="s">
        <v>39956</v>
      </c>
      <c r="E13348" s="6" t="str">
        <f t="shared" si="690"/>
        <v>module=jeoldth</v>
      </c>
      <c r="F13348" s="6" t="str">
        <f t="shared" si="691"/>
        <v>module=keoldth</v>
      </c>
    </row>
    <row r="13349" spans="1:6" ht="30" customHeight="1">
      <c r="A13349" s="3" t="s">
        <v>2</v>
      </c>
      <c r="B13349" s="3" t="s">
        <v>28325</v>
      </c>
      <c r="C13349" s="3" t="s">
        <v>34129</v>
      </c>
      <c r="D13349" s="12" t="s">
        <v>39957</v>
      </c>
      <c r="E13349" s="6" t="str">
        <f t="shared" si="690"/>
        <v>module=jeoldth</v>
      </c>
      <c r="F13349" s="6" t="str">
        <f t="shared" si="691"/>
        <v>module=keoldth</v>
      </c>
    </row>
    <row r="13350" spans="1:6" ht="30" customHeight="1">
      <c r="A13350" s="3" t="s">
        <v>2</v>
      </c>
      <c r="B13350" s="3" t="s">
        <v>28326</v>
      </c>
      <c r="C13350" s="3" t="s">
        <v>34130</v>
      </c>
      <c r="D13350" s="12" t="s">
        <v>39958</v>
      </c>
      <c r="E13350" s="6" t="str">
        <f t="shared" si="690"/>
        <v>module=jeoldth</v>
      </c>
      <c r="F13350" s="6" t="str">
        <f t="shared" si="691"/>
        <v>module=keoldth</v>
      </c>
    </row>
    <row r="13351" spans="1:6" ht="30" customHeight="1">
      <c r="A13351" s="3" t="s">
        <v>2</v>
      </c>
      <c r="B13351" s="3" t="s">
        <v>28327</v>
      </c>
      <c r="C13351" s="3" t="s">
        <v>34131</v>
      </c>
      <c r="D13351" s="12" t="s">
        <v>39959</v>
      </c>
      <c r="E13351" s="6" t="str">
        <f t="shared" si="690"/>
        <v>module=jeoldth</v>
      </c>
      <c r="F13351" s="6" t="str">
        <f t="shared" si="691"/>
        <v>module=keoldth</v>
      </c>
    </row>
    <row r="13352" spans="1:6" ht="30" customHeight="1">
      <c r="A13352" s="3" t="s">
        <v>2</v>
      </c>
      <c r="B13352" s="3" t="s">
        <v>28328</v>
      </c>
      <c r="C13352" s="3" t="s">
        <v>34132</v>
      </c>
      <c r="D13352" s="12" t="s">
        <v>39960</v>
      </c>
      <c r="E13352" s="6" t="str">
        <f t="shared" si="690"/>
        <v>module=jeoldth</v>
      </c>
      <c r="F13352" s="6" t="str">
        <f t="shared" si="691"/>
        <v>module=keoldth</v>
      </c>
    </row>
    <row r="13353" spans="1:6" ht="30" customHeight="1">
      <c r="A13353" s="3" t="s">
        <v>2</v>
      </c>
      <c r="B13353" s="3" t="s">
        <v>28329</v>
      </c>
      <c r="C13353" s="3" t="s">
        <v>34133</v>
      </c>
      <c r="D13353" s="12" t="s">
        <v>39961</v>
      </c>
      <c r="E13353" s="6" t="str">
        <f t="shared" si="690"/>
        <v>module=jeoldth</v>
      </c>
      <c r="F13353" s="6" t="str">
        <f t="shared" si="691"/>
        <v>module=keoldth</v>
      </c>
    </row>
    <row r="13354" spans="1:6" ht="30" customHeight="1">
      <c r="A13354" s="3" t="s">
        <v>2</v>
      </c>
      <c r="B13354" s="3" t="s">
        <v>28330</v>
      </c>
      <c r="C13354" s="3" t="s">
        <v>34134</v>
      </c>
      <c r="D13354" s="12" t="s">
        <v>39962</v>
      </c>
      <c r="E13354" s="6" t="str">
        <f t="shared" si="690"/>
        <v>module=jeoldth</v>
      </c>
      <c r="F13354" s="6" t="str">
        <f t="shared" si="691"/>
        <v>module=keoldth</v>
      </c>
    </row>
    <row r="13355" spans="1:6" ht="30" customHeight="1">
      <c r="A13355" s="3" t="s">
        <v>2</v>
      </c>
      <c r="B13355" s="3" t="s">
        <v>28331</v>
      </c>
      <c r="C13355" s="3" t="s">
        <v>34135</v>
      </c>
      <c r="D13355" s="12" t="s">
        <v>39963</v>
      </c>
      <c r="E13355" s="6" t="str">
        <f t="shared" si="690"/>
        <v>module=jeoldth</v>
      </c>
      <c r="F13355" s="6" t="str">
        <f t="shared" si="691"/>
        <v>module=keoldth</v>
      </c>
    </row>
    <row r="13356" spans="1:6" ht="30" customHeight="1">
      <c r="A13356" s="3" t="s">
        <v>2</v>
      </c>
      <c r="B13356" s="3" t="s">
        <v>28332</v>
      </c>
      <c r="C13356" s="3" t="s">
        <v>34136</v>
      </c>
      <c r="D13356" s="12" t="s">
        <v>39964</v>
      </c>
      <c r="E13356" s="6" t="str">
        <f t="shared" si="690"/>
        <v>module=jeoldth</v>
      </c>
      <c r="F13356" s="6" t="str">
        <f t="shared" si="691"/>
        <v>module=keoldth</v>
      </c>
    </row>
    <row r="13357" spans="1:6" ht="30" customHeight="1">
      <c r="A13357" s="3" t="s">
        <v>2</v>
      </c>
      <c r="B13357" s="3" t="s">
        <v>28333</v>
      </c>
      <c r="C13357" s="3" t="s">
        <v>34137</v>
      </c>
      <c r="D13357" s="12" t="s">
        <v>39965</v>
      </c>
      <c r="E13357" s="6" t="str">
        <f t="shared" si="690"/>
        <v>module=jeoldth</v>
      </c>
      <c r="F13357" s="6" t="str">
        <f t="shared" si="691"/>
        <v>module=keoldth</v>
      </c>
    </row>
    <row r="13358" spans="1:6" ht="30" customHeight="1">
      <c r="A13358" s="3" t="s">
        <v>2</v>
      </c>
      <c r="B13358" s="3" t="s">
        <v>28334</v>
      </c>
      <c r="C13358" s="3" t="s">
        <v>34138</v>
      </c>
      <c r="D13358" s="12" t="s">
        <v>39966</v>
      </c>
      <c r="E13358" s="6" t="str">
        <f t="shared" si="690"/>
        <v>module=jeoldth</v>
      </c>
      <c r="F13358" s="6" t="str">
        <f t="shared" si="691"/>
        <v>module=keoldth</v>
      </c>
    </row>
    <row r="13359" spans="1:6" ht="30" customHeight="1">
      <c r="A13359" s="3" t="s">
        <v>2</v>
      </c>
      <c r="B13359" s="3" t="s">
        <v>28335</v>
      </c>
      <c r="C13359" s="3" t="s">
        <v>34139</v>
      </c>
      <c r="D13359" s="12" t="s">
        <v>39967</v>
      </c>
      <c r="E13359" s="6" t="str">
        <f t="shared" si="690"/>
        <v>module=jeoldth</v>
      </c>
      <c r="F13359" s="6" t="str">
        <f t="shared" si="691"/>
        <v>module=keoldth</v>
      </c>
    </row>
    <row r="13360" spans="1:6" ht="30" customHeight="1">
      <c r="A13360" s="3" t="s">
        <v>2</v>
      </c>
      <c r="B13360" s="3" t="s">
        <v>28336</v>
      </c>
      <c r="C13360" s="3" t="s">
        <v>34140</v>
      </c>
      <c r="D13360" s="12" t="s">
        <v>39968</v>
      </c>
      <c r="E13360" s="6" t="str">
        <f t="shared" si="690"/>
        <v>module=jeoldth</v>
      </c>
      <c r="F13360" s="6" t="str">
        <f t="shared" si="691"/>
        <v>module=keoldth</v>
      </c>
    </row>
    <row r="13361" spans="1:6" ht="30" customHeight="1">
      <c r="A13361" s="3" t="s">
        <v>2</v>
      </c>
      <c r="B13361" s="3" t="s">
        <v>28337</v>
      </c>
      <c r="C13361" s="3" t="s">
        <v>34141</v>
      </c>
      <c r="D13361" s="12" t="s">
        <v>39969</v>
      </c>
      <c r="E13361" s="6" t="str">
        <f t="shared" si="690"/>
        <v>module=jeoldth</v>
      </c>
      <c r="F13361" s="6" t="str">
        <f t="shared" si="691"/>
        <v>module=keoldth</v>
      </c>
    </row>
    <row r="13362" spans="1:6" ht="30" customHeight="1">
      <c r="A13362" s="3" t="s">
        <v>2</v>
      </c>
      <c r="B13362" s="3" t="s">
        <v>28338</v>
      </c>
      <c r="C13362" s="3" t="s">
        <v>34142</v>
      </c>
      <c r="D13362" s="12" t="s">
        <v>39970</v>
      </c>
      <c r="E13362" s="6" t="str">
        <f t="shared" si="690"/>
        <v>module=jeoldth</v>
      </c>
      <c r="F13362" s="6" t="str">
        <f t="shared" si="691"/>
        <v>module=keoldth</v>
      </c>
    </row>
    <row r="13363" spans="1:6" ht="30" customHeight="1">
      <c r="A13363" s="3" t="s">
        <v>2</v>
      </c>
      <c r="B13363" s="3" t="s">
        <v>28339</v>
      </c>
      <c r="C13363" s="3" t="s">
        <v>34143</v>
      </c>
      <c r="D13363" s="12" t="s">
        <v>39971</v>
      </c>
      <c r="E13363" s="6" t="str">
        <f t="shared" si="690"/>
        <v>module=jeoldth</v>
      </c>
      <c r="F13363" s="6" t="str">
        <f t="shared" si="691"/>
        <v>module=keoldth</v>
      </c>
    </row>
    <row r="13364" spans="1:6" ht="30" customHeight="1">
      <c r="A13364" s="3" t="s">
        <v>2</v>
      </c>
      <c r="B13364" s="3" t="s">
        <v>28340</v>
      </c>
      <c r="C13364" s="3" t="s">
        <v>34144</v>
      </c>
      <c r="D13364" s="12" t="s">
        <v>39972</v>
      </c>
      <c r="E13364" s="6" t="str">
        <f t="shared" si="690"/>
        <v>module=jeoldth</v>
      </c>
      <c r="F13364" s="6" t="str">
        <f t="shared" si="691"/>
        <v>module=keoldth</v>
      </c>
    </row>
    <row r="13365" spans="1:6" ht="30" customHeight="1">
      <c r="A13365" s="3" t="s">
        <v>2</v>
      </c>
      <c r="B13365" s="3" t="s">
        <v>28341</v>
      </c>
      <c r="C13365" s="3" t="s">
        <v>34145</v>
      </c>
      <c r="D13365" s="12" t="s">
        <v>39973</v>
      </c>
      <c r="E13365" s="6" t="str">
        <f t="shared" si="690"/>
        <v>module=jeoldth</v>
      </c>
      <c r="F13365" s="6" t="str">
        <f t="shared" si="691"/>
        <v>module=keoldth</v>
      </c>
    </row>
    <row r="13366" spans="1:6" ht="30" customHeight="1">
      <c r="A13366" s="3" t="s">
        <v>2</v>
      </c>
      <c r="B13366" s="3" t="s">
        <v>28342</v>
      </c>
      <c r="C13366" s="3" t="s">
        <v>34146</v>
      </c>
      <c r="D13366" s="12" t="s">
        <v>39974</v>
      </c>
      <c r="E13366" s="6" t="str">
        <f t="shared" si="690"/>
        <v>module=jeoldth</v>
      </c>
      <c r="F13366" s="6" t="str">
        <f t="shared" si="691"/>
        <v>module=keoldth</v>
      </c>
    </row>
    <row r="13367" spans="1:6" ht="30" customHeight="1">
      <c r="A13367" s="3" t="s">
        <v>2</v>
      </c>
      <c r="B13367" s="3" t="s">
        <v>28343</v>
      </c>
      <c r="C13367" s="3" t="s">
        <v>34147</v>
      </c>
      <c r="D13367" s="12" t="s">
        <v>39975</v>
      </c>
      <c r="E13367" s="6" t="str">
        <f t="shared" ref="E13367:E13398" si="692">HYPERLINK("http://www.ssc.wisc.edu/wlsresearch/documentation/waves/?wave=capigrad&amp;module=jnnext","module=jnnext")</f>
        <v>module=jnnext</v>
      </c>
      <c r="F13367" s="6" t="str">
        <f t="shared" ref="F13367:F13398" si="693">HYPERLINK("http://www.ssc.wisc.edu/wlsresearch/documentation/waves/?wave=capisib&amp;module=knnext","module=knnext")</f>
        <v>module=knnext</v>
      </c>
    </row>
    <row r="13368" spans="1:6" ht="30" customHeight="1">
      <c r="A13368" s="3" t="s">
        <v>2</v>
      </c>
      <c r="B13368" s="3" t="s">
        <v>28344</v>
      </c>
      <c r="C13368" s="3" t="s">
        <v>34148</v>
      </c>
      <c r="D13368" s="12" t="s">
        <v>39976</v>
      </c>
      <c r="E13368" s="6" t="str">
        <f t="shared" si="692"/>
        <v>module=jnnext</v>
      </c>
      <c r="F13368" s="6" t="str">
        <f t="shared" si="693"/>
        <v>module=knnext</v>
      </c>
    </row>
    <row r="13369" spans="1:6" ht="30" customHeight="1">
      <c r="A13369" s="3" t="s">
        <v>2</v>
      </c>
      <c r="B13369" s="3" t="s">
        <v>28345</v>
      </c>
      <c r="C13369" s="3" t="s">
        <v>34149</v>
      </c>
      <c r="D13369" s="12" t="s">
        <v>39977</v>
      </c>
      <c r="E13369" s="6" t="str">
        <f t="shared" si="692"/>
        <v>module=jnnext</v>
      </c>
      <c r="F13369" s="6" t="str">
        <f t="shared" si="693"/>
        <v>module=knnext</v>
      </c>
    </row>
    <row r="13370" spans="1:6" ht="30" customHeight="1">
      <c r="A13370" s="3" t="s">
        <v>2</v>
      </c>
      <c r="B13370" s="3" t="s">
        <v>28346</v>
      </c>
      <c r="C13370" s="3" t="s">
        <v>34150</v>
      </c>
      <c r="D13370" s="12" t="s">
        <v>39978</v>
      </c>
      <c r="E13370" s="6" t="str">
        <f t="shared" si="692"/>
        <v>module=jnnext</v>
      </c>
      <c r="F13370" s="6" t="str">
        <f t="shared" si="693"/>
        <v>module=knnext</v>
      </c>
    </row>
    <row r="13371" spans="1:6" ht="30" customHeight="1">
      <c r="A13371" s="3" t="s">
        <v>2</v>
      </c>
      <c r="B13371" s="3" t="s">
        <v>28347</v>
      </c>
      <c r="C13371" s="3" t="s">
        <v>34151</v>
      </c>
      <c r="D13371" s="12" t="s">
        <v>39979</v>
      </c>
      <c r="E13371" s="6" t="str">
        <f t="shared" si="692"/>
        <v>module=jnnext</v>
      </c>
      <c r="F13371" s="6" t="str">
        <f t="shared" si="693"/>
        <v>module=knnext</v>
      </c>
    </row>
    <row r="13372" spans="1:6" ht="30" customHeight="1">
      <c r="A13372" s="3" t="s">
        <v>2</v>
      </c>
      <c r="B13372" s="3" t="s">
        <v>28348</v>
      </c>
      <c r="C13372" s="3" t="s">
        <v>34152</v>
      </c>
      <c r="D13372" s="12" t="s">
        <v>39980</v>
      </c>
      <c r="E13372" s="6" t="str">
        <f t="shared" si="692"/>
        <v>module=jnnext</v>
      </c>
      <c r="F13372" s="6" t="str">
        <f t="shared" si="693"/>
        <v>module=knnext</v>
      </c>
    </row>
    <row r="13373" spans="1:6" ht="30" customHeight="1">
      <c r="A13373" s="3" t="s">
        <v>2</v>
      </c>
      <c r="B13373" s="3" t="s">
        <v>28349</v>
      </c>
      <c r="C13373" s="3" t="s">
        <v>34153</v>
      </c>
      <c r="D13373" s="12" t="s">
        <v>39981</v>
      </c>
      <c r="E13373" s="6" t="str">
        <f t="shared" si="692"/>
        <v>module=jnnext</v>
      </c>
      <c r="F13373" s="6" t="str">
        <f t="shared" si="693"/>
        <v>module=knnext</v>
      </c>
    </row>
    <row r="13374" spans="1:6" ht="30" customHeight="1">
      <c r="A13374" s="3" t="s">
        <v>2</v>
      </c>
      <c r="B13374" s="3" t="s">
        <v>28350</v>
      </c>
      <c r="C13374" s="3" t="s">
        <v>34154</v>
      </c>
      <c r="D13374" s="12" t="s">
        <v>39982</v>
      </c>
      <c r="E13374" s="6" t="str">
        <f t="shared" si="692"/>
        <v>module=jnnext</v>
      </c>
      <c r="F13374" s="6" t="str">
        <f t="shared" si="693"/>
        <v>module=knnext</v>
      </c>
    </row>
    <row r="13375" spans="1:6" ht="30" customHeight="1">
      <c r="A13375" s="3" t="s">
        <v>2</v>
      </c>
      <c r="B13375" s="3" t="s">
        <v>28351</v>
      </c>
      <c r="C13375" s="3" t="s">
        <v>34155</v>
      </c>
      <c r="D13375" s="12" t="s">
        <v>39983</v>
      </c>
      <c r="E13375" s="6" t="str">
        <f t="shared" si="692"/>
        <v>module=jnnext</v>
      </c>
      <c r="F13375" s="6" t="str">
        <f t="shared" si="693"/>
        <v>module=knnext</v>
      </c>
    </row>
    <row r="13376" spans="1:6" ht="30" customHeight="1">
      <c r="A13376" s="3" t="s">
        <v>2</v>
      </c>
      <c r="B13376" s="3" t="s">
        <v>28352</v>
      </c>
      <c r="C13376" s="3" t="s">
        <v>34156</v>
      </c>
      <c r="D13376" s="12" t="s">
        <v>39984</v>
      </c>
      <c r="E13376" s="6" t="str">
        <f t="shared" si="692"/>
        <v>module=jnnext</v>
      </c>
      <c r="F13376" s="6" t="str">
        <f t="shared" si="693"/>
        <v>module=knnext</v>
      </c>
    </row>
    <row r="13377" spans="1:6" ht="30" customHeight="1">
      <c r="A13377" s="3" t="s">
        <v>2</v>
      </c>
      <c r="B13377" s="3" t="s">
        <v>28353</v>
      </c>
      <c r="C13377" s="3" t="s">
        <v>34157</v>
      </c>
      <c r="D13377" s="12" t="s">
        <v>39985</v>
      </c>
      <c r="E13377" s="6" t="str">
        <f t="shared" si="692"/>
        <v>module=jnnext</v>
      </c>
      <c r="F13377" s="6" t="str">
        <f t="shared" si="693"/>
        <v>module=knnext</v>
      </c>
    </row>
    <row r="13378" spans="1:6" ht="30" customHeight="1">
      <c r="A13378" s="3" t="s">
        <v>2</v>
      </c>
      <c r="B13378" s="3" t="s">
        <v>28354</v>
      </c>
      <c r="C13378" s="3" t="s">
        <v>34158</v>
      </c>
      <c r="D13378" s="12" t="s">
        <v>39986</v>
      </c>
      <c r="E13378" s="6" t="str">
        <f t="shared" si="692"/>
        <v>module=jnnext</v>
      </c>
      <c r="F13378" s="6" t="str">
        <f t="shared" si="693"/>
        <v>module=knnext</v>
      </c>
    </row>
    <row r="13379" spans="1:6" ht="30" customHeight="1">
      <c r="A13379" s="3" t="s">
        <v>2</v>
      </c>
      <c r="B13379" s="3" t="s">
        <v>28355</v>
      </c>
      <c r="C13379" s="3" t="s">
        <v>34159</v>
      </c>
      <c r="D13379" s="12" t="s">
        <v>39987</v>
      </c>
      <c r="E13379" s="6" t="str">
        <f t="shared" si="692"/>
        <v>module=jnnext</v>
      </c>
      <c r="F13379" s="6" t="str">
        <f t="shared" si="693"/>
        <v>module=knnext</v>
      </c>
    </row>
    <row r="13380" spans="1:6" ht="30" customHeight="1">
      <c r="A13380" s="3" t="s">
        <v>2</v>
      </c>
      <c r="B13380" s="3" t="s">
        <v>28356</v>
      </c>
      <c r="C13380" s="3" t="s">
        <v>34160</v>
      </c>
      <c r="D13380" s="12" t="s">
        <v>39988</v>
      </c>
      <c r="E13380" s="6" t="str">
        <f t="shared" si="692"/>
        <v>module=jnnext</v>
      </c>
      <c r="F13380" s="6" t="str">
        <f t="shared" si="693"/>
        <v>module=knnext</v>
      </c>
    </row>
    <row r="13381" spans="1:6" ht="30" customHeight="1">
      <c r="A13381" s="3" t="s">
        <v>2</v>
      </c>
      <c r="B13381" s="3" t="s">
        <v>28357</v>
      </c>
      <c r="C13381" s="3" t="s">
        <v>34161</v>
      </c>
      <c r="D13381" s="12" t="s">
        <v>39989</v>
      </c>
      <c r="E13381" s="6" t="str">
        <f t="shared" si="692"/>
        <v>module=jnnext</v>
      </c>
      <c r="F13381" s="6" t="str">
        <f t="shared" si="693"/>
        <v>module=knnext</v>
      </c>
    </row>
    <row r="13382" spans="1:6" ht="30" customHeight="1">
      <c r="A13382" s="3" t="s">
        <v>2</v>
      </c>
      <c r="B13382" s="3" t="s">
        <v>28358</v>
      </c>
      <c r="C13382" s="3" t="s">
        <v>34162</v>
      </c>
      <c r="D13382" s="12" t="s">
        <v>39990</v>
      </c>
      <c r="E13382" s="6" t="str">
        <f t="shared" si="692"/>
        <v>module=jnnext</v>
      </c>
      <c r="F13382" s="6" t="str">
        <f t="shared" si="693"/>
        <v>module=knnext</v>
      </c>
    </row>
    <row r="13383" spans="1:6" ht="30" customHeight="1">
      <c r="A13383" s="3" t="s">
        <v>2</v>
      </c>
      <c r="B13383" s="3" t="s">
        <v>28359</v>
      </c>
      <c r="C13383" s="3" t="s">
        <v>34163</v>
      </c>
      <c r="D13383" s="12" t="s">
        <v>39991</v>
      </c>
      <c r="E13383" s="6" t="str">
        <f t="shared" si="692"/>
        <v>module=jnnext</v>
      </c>
      <c r="F13383" s="6" t="str">
        <f t="shared" si="693"/>
        <v>module=knnext</v>
      </c>
    </row>
    <row r="13384" spans="1:6" ht="30" customHeight="1">
      <c r="A13384" s="3" t="s">
        <v>2</v>
      </c>
      <c r="B13384" s="3" t="s">
        <v>28360</v>
      </c>
      <c r="C13384" s="3" t="s">
        <v>34164</v>
      </c>
      <c r="D13384" s="12" t="s">
        <v>39992</v>
      </c>
      <c r="E13384" s="6" t="str">
        <f t="shared" si="692"/>
        <v>module=jnnext</v>
      </c>
      <c r="F13384" s="6" t="str">
        <f t="shared" si="693"/>
        <v>module=knnext</v>
      </c>
    </row>
    <row r="13385" spans="1:6" ht="30" customHeight="1">
      <c r="A13385" s="3" t="s">
        <v>2</v>
      </c>
      <c r="B13385" s="3" t="s">
        <v>28361</v>
      </c>
      <c r="C13385" s="3" t="s">
        <v>34165</v>
      </c>
      <c r="D13385" s="12" t="s">
        <v>39993</v>
      </c>
      <c r="E13385" s="6" t="str">
        <f t="shared" si="692"/>
        <v>module=jnnext</v>
      </c>
      <c r="F13385" s="6" t="str">
        <f t="shared" si="693"/>
        <v>module=knnext</v>
      </c>
    </row>
    <row r="13386" spans="1:6" ht="30" customHeight="1">
      <c r="A13386" s="3" t="s">
        <v>2</v>
      </c>
      <c r="B13386" s="3" t="s">
        <v>28362</v>
      </c>
      <c r="C13386" s="3" t="s">
        <v>34166</v>
      </c>
      <c r="D13386" s="12" t="s">
        <v>39994</v>
      </c>
      <c r="E13386" s="6" t="str">
        <f t="shared" si="692"/>
        <v>module=jnnext</v>
      </c>
      <c r="F13386" s="6" t="str">
        <f t="shared" si="693"/>
        <v>module=knnext</v>
      </c>
    </row>
    <row r="13387" spans="1:6" ht="30" customHeight="1">
      <c r="A13387" s="3" t="s">
        <v>2</v>
      </c>
      <c r="B13387" s="3" t="s">
        <v>28363</v>
      </c>
      <c r="C13387" s="3" t="s">
        <v>34167</v>
      </c>
      <c r="D13387" s="12" t="s">
        <v>39995</v>
      </c>
      <c r="E13387" s="6" t="str">
        <f t="shared" si="692"/>
        <v>module=jnnext</v>
      </c>
      <c r="F13387" s="6" t="str">
        <f t="shared" si="693"/>
        <v>module=knnext</v>
      </c>
    </row>
    <row r="13388" spans="1:6" ht="30" customHeight="1">
      <c r="A13388" s="3" t="s">
        <v>2</v>
      </c>
      <c r="B13388" s="3" t="s">
        <v>28364</v>
      </c>
      <c r="C13388" s="3" t="s">
        <v>34168</v>
      </c>
      <c r="D13388" s="12" t="s">
        <v>39996</v>
      </c>
      <c r="E13388" s="6" t="str">
        <f t="shared" si="692"/>
        <v>module=jnnext</v>
      </c>
      <c r="F13388" s="6" t="str">
        <f t="shared" si="693"/>
        <v>module=knnext</v>
      </c>
    </row>
    <row r="13389" spans="1:6" ht="30" customHeight="1">
      <c r="A13389" s="3" t="s">
        <v>2</v>
      </c>
      <c r="B13389" s="3" t="s">
        <v>28365</v>
      </c>
      <c r="C13389" s="3" t="s">
        <v>34169</v>
      </c>
      <c r="D13389" s="12" t="s">
        <v>39997</v>
      </c>
      <c r="E13389" s="6" t="str">
        <f t="shared" si="692"/>
        <v>module=jnnext</v>
      </c>
      <c r="F13389" s="6" t="str">
        <f t="shared" si="693"/>
        <v>module=knnext</v>
      </c>
    </row>
    <row r="13390" spans="1:6" ht="30" customHeight="1">
      <c r="A13390" s="3" t="s">
        <v>2</v>
      </c>
      <c r="B13390" s="3" t="s">
        <v>28366</v>
      </c>
      <c r="C13390" s="3" t="s">
        <v>34170</v>
      </c>
      <c r="D13390" s="12" t="s">
        <v>39998</v>
      </c>
      <c r="E13390" s="6" t="str">
        <f t="shared" si="692"/>
        <v>module=jnnext</v>
      </c>
      <c r="F13390" s="6" t="str">
        <f t="shared" si="693"/>
        <v>module=knnext</v>
      </c>
    </row>
    <row r="13391" spans="1:6" ht="30" customHeight="1">
      <c r="A13391" s="3" t="s">
        <v>2</v>
      </c>
      <c r="B13391" s="3" t="s">
        <v>28367</v>
      </c>
      <c r="C13391" s="3" t="s">
        <v>34171</v>
      </c>
      <c r="D13391" s="12" t="s">
        <v>39999</v>
      </c>
      <c r="E13391" s="6" t="str">
        <f t="shared" si="692"/>
        <v>module=jnnext</v>
      </c>
      <c r="F13391" s="6" t="str">
        <f t="shared" si="693"/>
        <v>module=knnext</v>
      </c>
    </row>
    <row r="13392" spans="1:6" ht="30" customHeight="1">
      <c r="A13392" s="3" t="s">
        <v>2</v>
      </c>
      <c r="B13392" s="3" t="s">
        <v>28368</v>
      </c>
      <c r="C13392" s="3" t="s">
        <v>34172</v>
      </c>
      <c r="D13392" s="12" t="s">
        <v>40000</v>
      </c>
      <c r="E13392" s="6" t="str">
        <f t="shared" si="692"/>
        <v>module=jnnext</v>
      </c>
      <c r="F13392" s="6" t="str">
        <f t="shared" si="693"/>
        <v>module=knnext</v>
      </c>
    </row>
    <row r="13393" spans="1:6" ht="30" customHeight="1">
      <c r="A13393" s="3" t="s">
        <v>2</v>
      </c>
      <c r="B13393" s="3" t="s">
        <v>28369</v>
      </c>
      <c r="C13393" s="3" t="s">
        <v>34173</v>
      </c>
      <c r="D13393" s="12" t="s">
        <v>40001</v>
      </c>
      <c r="E13393" s="6" t="str">
        <f t="shared" si="692"/>
        <v>module=jnnext</v>
      </c>
      <c r="F13393" s="6" t="str">
        <f t="shared" si="693"/>
        <v>module=knnext</v>
      </c>
    </row>
    <row r="13394" spans="1:6" ht="30" customHeight="1">
      <c r="A13394" s="3" t="s">
        <v>2</v>
      </c>
      <c r="B13394" s="3" t="s">
        <v>28370</v>
      </c>
      <c r="C13394" s="3" t="s">
        <v>34174</v>
      </c>
      <c r="D13394" s="12" t="s">
        <v>40002</v>
      </c>
      <c r="E13394" s="6" t="str">
        <f t="shared" si="692"/>
        <v>module=jnnext</v>
      </c>
      <c r="F13394" s="6" t="str">
        <f t="shared" si="693"/>
        <v>module=knnext</v>
      </c>
    </row>
    <row r="13395" spans="1:6" ht="30" customHeight="1">
      <c r="A13395" s="3" t="s">
        <v>2</v>
      </c>
      <c r="B13395" s="3" t="s">
        <v>28371</v>
      </c>
      <c r="C13395" s="3" t="s">
        <v>34175</v>
      </c>
      <c r="D13395" s="12" t="s">
        <v>40003</v>
      </c>
      <c r="E13395" s="6" t="str">
        <f t="shared" si="692"/>
        <v>module=jnnext</v>
      </c>
      <c r="F13395" s="6" t="str">
        <f t="shared" si="693"/>
        <v>module=knnext</v>
      </c>
    </row>
    <row r="13396" spans="1:6" ht="30" customHeight="1">
      <c r="A13396" s="3" t="s">
        <v>2</v>
      </c>
      <c r="B13396" s="3" t="s">
        <v>28372</v>
      </c>
      <c r="C13396" s="3" t="s">
        <v>34176</v>
      </c>
      <c r="D13396" s="12" t="s">
        <v>40004</v>
      </c>
      <c r="E13396" s="6" t="str">
        <f t="shared" si="692"/>
        <v>module=jnnext</v>
      </c>
      <c r="F13396" s="6" t="str">
        <f t="shared" si="693"/>
        <v>module=knnext</v>
      </c>
    </row>
    <row r="13397" spans="1:6" ht="30" customHeight="1">
      <c r="A13397" s="3" t="s">
        <v>2</v>
      </c>
      <c r="B13397" s="3" t="s">
        <v>28373</v>
      </c>
      <c r="C13397" s="3" t="s">
        <v>34177</v>
      </c>
      <c r="D13397" s="12" t="s">
        <v>40005</v>
      </c>
      <c r="E13397" s="6" t="str">
        <f t="shared" si="692"/>
        <v>module=jnnext</v>
      </c>
      <c r="F13397" s="6" t="str">
        <f t="shared" si="693"/>
        <v>module=knnext</v>
      </c>
    </row>
    <row r="13398" spans="1:6" ht="30" customHeight="1">
      <c r="A13398" s="3" t="s">
        <v>2</v>
      </c>
      <c r="B13398" s="3" t="s">
        <v>28374</v>
      </c>
      <c r="C13398" s="3" t="s">
        <v>34178</v>
      </c>
      <c r="D13398" s="12" t="s">
        <v>40006</v>
      </c>
      <c r="E13398" s="6" t="str">
        <f t="shared" si="692"/>
        <v>module=jnnext</v>
      </c>
      <c r="F13398" s="6" t="str">
        <f t="shared" si="693"/>
        <v>module=knnext</v>
      </c>
    </row>
    <row r="13399" spans="1:6" ht="30" customHeight="1">
      <c r="A13399" s="3" t="s">
        <v>2</v>
      </c>
      <c r="B13399" s="3" t="s">
        <v>28375</v>
      </c>
      <c r="C13399" s="3" t="s">
        <v>34179</v>
      </c>
      <c r="D13399" s="12" t="s">
        <v>40007</v>
      </c>
      <c r="E13399" s="6" t="str">
        <f t="shared" ref="E13399:E13430" si="694">HYPERLINK("http://www.ssc.wisc.edu/wlsresearch/documentation/waves/?wave=capigrad&amp;module=jnnext","module=jnnext")</f>
        <v>module=jnnext</v>
      </c>
      <c r="F13399" s="6" t="str">
        <f t="shared" ref="F13399:F13430" si="695">HYPERLINK("http://www.ssc.wisc.edu/wlsresearch/documentation/waves/?wave=capisib&amp;module=knnext","module=knnext")</f>
        <v>module=knnext</v>
      </c>
    </row>
    <row r="13400" spans="1:6" ht="30" customHeight="1">
      <c r="A13400" s="3" t="s">
        <v>2</v>
      </c>
      <c r="B13400" s="3" t="s">
        <v>28376</v>
      </c>
      <c r="C13400" s="3" t="s">
        <v>34180</v>
      </c>
      <c r="D13400" s="12" t="s">
        <v>40008</v>
      </c>
      <c r="E13400" s="6" t="str">
        <f t="shared" si="694"/>
        <v>module=jnnext</v>
      </c>
      <c r="F13400" s="6" t="str">
        <f t="shared" si="695"/>
        <v>module=knnext</v>
      </c>
    </row>
    <row r="13401" spans="1:6" ht="30" customHeight="1">
      <c r="A13401" s="3" t="s">
        <v>2</v>
      </c>
      <c r="B13401" s="3" t="s">
        <v>28377</v>
      </c>
      <c r="C13401" s="3" t="s">
        <v>34181</v>
      </c>
      <c r="D13401" s="12" t="s">
        <v>40009</v>
      </c>
      <c r="E13401" s="6" t="str">
        <f t="shared" si="694"/>
        <v>module=jnnext</v>
      </c>
      <c r="F13401" s="6" t="str">
        <f t="shared" si="695"/>
        <v>module=knnext</v>
      </c>
    </row>
    <row r="13402" spans="1:6" ht="30" customHeight="1">
      <c r="A13402" s="3" t="s">
        <v>2</v>
      </c>
      <c r="B13402" s="3" t="s">
        <v>28378</v>
      </c>
      <c r="C13402" s="3" t="s">
        <v>34182</v>
      </c>
      <c r="D13402" s="12" t="s">
        <v>40010</v>
      </c>
      <c r="E13402" s="6" t="str">
        <f t="shared" si="694"/>
        <v>module=jnnext</v>
      </c>
      <c r="F13402" s="6" t="str">
        <f t="shared" si="695"/>
        <v>module=knnext</v>
      </c>
    </row>
    <row r="13403" spans="1:6" ht="30" customHeight="1">
      <c r="A13403" s="3" t="s">
        <v>2</v>
      </c>
      <c r="B13403" s="3" t="s">
        <v>28379</v>
      </c>
      <c r="C13403" s="3" t="s">
        <v>34183</v>
      </c>
      <c r="D13403" s="12" t="s">
        <v>40011</v>
      </c>
      <c r="E13403" s="6" t="str">
        <f t="shared" si="694"/>
        <v>module=jnnext</v>
      </c>
      <c r="F13403" s="6" t="str">
        <f t="shared" si="695"/>
        <v>module=knnext</v>
      </c>
    </row>
    <row r="13404" spans="1:6" ht="30" customHeight="1">
      <c r="A13404" s="3" t="s">
        <v>2</v>
      </c>
      <c r="B13404" s="3" t="s">
        <v>28380</v>
      </c>
      <c r="C13404" s="3" t="s">
        <v>34184</v>
      </c>
      <c r="D13404" s="12" t="s">
        <v>40012</v>
      </c>
      <c r="E13404" s="6" t="str">
        <f t="shared" si="694"/>
        <v>module=jnnext</v>
      </c>
      <c r="F13404" s="6" t="str">
        <f t="shared" si="695"/>
        <v>module=knnext</v>
      </c>
    </row>
    <row r="13405" spans="1:6" ht="30" customHeight="1">
      <c r="A13405" s="3" t="s">
        <v>2</v>
      </c>
      <c r="B13405" s="3" t="s">
        <v>28381</v>
      </c>
      <c r="C13405" s="3" t="s">
        <v>34185</v>
      </c>
      <c r="D13405" s="12" t="s">
        <v>40012</v>
      </c>
      <c r="E13405" s="6" t="str">
        <f t="shared" si="694"/>
        <v>module=jnnext</v>
      </c>
      <c r="F13405" s="6" t="str">
        <f t="shared" si="695"/>
        <v>module=knnext</v>
      </c>
    </row>
    <row r="13406" spans="1:6" ht="30" customHeight="1">
      <c r="A13406" s="3" t="s">
        <v>2</v>
      </c>
      <c r="B13406" s="3" t="s">
        <v>28382</v>
      </c>
      <c r="C13406" s="3" t="s">
        <v>34186</v>
      </c>
      <c r="D13406" s="12" t="s">
        <v>40013</v>
      </c>
      <c r="E13406" s="6" t="str">
        <f t="shared" si="694"/>
        <v>module=jnnext</v>
      </c>
      <c r="F13406" s="6" t="str">
        <f t="shared" si="695"/>
        <v>module=knnext</v>
      </c>
    </row>
    <row r="13407" spans="1:6" ht="30" customHeight="1">
      <c r="A13407" s="3" t="s">
        <v>2</v>
      </c>
      <c r="B13407" s="3" t="s">
        <v>28383</v>
      </c>
      <c r="C13407" s="3" t="s">
        <v>34187</v>
      </c>
      <c r="D13407" s="12" t="s">
        <v>40014</v>
      </c>
      <c r="E13407" s="6" t="str">
        <f t="shared" si="694"/>
        <v>module=jnnext</v>
      </c>
      <c r="F13407" s="6" t="str">
        <f t="shared" si="695"/>
        <v>module=knnext</v>
      </c>
    </row>
    <row r="13408" spans="1:6" ht="30" customHeight="1">
      <c r="A13408" s="3" t="s">
        <v>2</v>
      </c>
      <c r="B13408" s="3" t="s">
        <v>28384</v>
      </c>
      <c r="C13408" s="3" t="s">
        <v>34188</v>
      </c>
      <c r="D13408" s="12" t="s">
        <v>40015</v>
      </c>
      <c r="E13408" s="6" t="str">
        <f t="shared" si="694"/>
        <v>module=jnnext</v>
      </c>
      <c r="F13408" s="6" t="str">
        <f t="shared" si="695"/>
        <v>module=knnext</v>
      </c>
    </row>
    <row r="13409" spans="1:6" ht="30" customHeight="1">
      <c r="A13409" s="3" t="s">
        <v>2</v>
      </c>
      <c r="B13409" s="3" t="s">
        <v>28385</v>
      </c>
      <c r="C13409" s="3" t="s">
        <v>34189</v>
      </c>
      <c r="D13409" s="12" t="s">
        <v>40016</v>
      </c>
      <c r="E13409" s="6" t="str">
        <f t="shared" si="694"/>
        <v>module=jnnext</v>
      </c>
      <c r="F13409" s="6" t="str">
        <f t="shared" si="695"/>
        <v>module=knnext</v>
      </c>
    </row>
    <row r="13410" spans="1:6" ht="30" customHeight="1">
      <c r="A13410" s="3" t="s">
        <v>2</v>
      </c>
      <c r="B13410" s="3" t="s">
        <v>28386</v>
      </c>
      <c r="C13410" s="3" t="s">
        <v>34190</v>
      </c>
      <c r="D13410" s="12" t="s">
        <v>40017</v>
      </c>
      <c r="E13410" s="6" t="str">
        <f t="shared" si="694"/>
        <v>module=jnnext</v>
      </c>
      <c r="F13410" s="6" t="str">
        <f t="shared" si="695"/>
        <v>module=knnext</v>
      </c>
    </row>
    <row r="13411" spans="1:6" ht="30" customHeight="1">
      <c r="A13411" s="3" t="s">
        <v>2</v>
      </c>
      <c r="B13411" s="3" t="s">
        <v>28387</v>
      </c>
      <c r="C13411" s="3" t="s">
        <v>34191</v>
      </c>
      <c r="D13411" s="12" t="s">
        <v>40018</v>
      </c>
      <c r="E13411" s="6" t="str">
        <f t="shared" si="694"/>
        <v>module=jnnext</v>
      </c>
      <c r="F13411" s="6" t="str">
        <f t="shared" si="695"/>
        <v>module=knnext</v>
      </c>
    </row>
    <row r="13412" spans="1:6" ht="30" customHeight="1">
      <c r="A13412" s="3" t="s">
        <v>2</v>
      </c>
      <c r="B13412" s="3" t="s">
        <v>28388</v>
      </c>
      <c r="C13412" s="3" t="s">
        <v>34192</v>
      </c>
      <c r="D13412" s="12" t="s">
        <v>40019</v>
      </c>
      <c r="E13412" s="6" t="str">
        <f t="shared" si="694"/>
        <v>module=jnnext</v>
      </c>
      <c r="F13412" s="6" t="str">
        <f t="shared" si="695"/>
        <v>module=knnext</v>
      </c>
    </row>
    <row r="13413" spans="1:6" ht="30" customHeight="1">
      <c r="A13413" s="3" t="s">
        <v>2</v>
      </c>
      <c r="B13413" s="3" t="s">
        <v>28389</v>
      </c>
      <c r="C13413" s="3" t="s">
        <v>34193</v>
      </c>
      <c r="D13413" s="12" t="s">
        <v>40020</v>
      </c>
      <c r="E13413" s="6" t="str">
        <f t="shared" si="694"/>
        <v>module=jnnext</v>
      </c>
      <c r="F13413" s="6" t="str">
        <f t="shared" si="695"/>
        <v>module=knnext</v>
      </c>
    </row>
    <row r="13414" spans="1:6" ht="30" customHeight="1">
      <c r="A13414" s="3" t="s">
        <v>2</v>
      </c>
      <c r="B13414" s="3" t="s">
        <v>28390</v>
      </c>
      <c r="C13414" s="3" t="s">
        <v>34194</v>
      </c>
      <c r="D13414" s="12" t="s">
        <v>40021</v>
      </c>
      <c r="E13414" s="6" t="str">
        <f t="shared" si="694"/>
        <v>module=jnnext</v>
      </c>
      <c r="F13414" s="6" t="str">
        <f t="shared" si="695"/>
        <v>module=knnext</v>
      </c>
    </row>
    <row r="13415" spans="1:6" ht="30" customHeight="1">
      <c r="A13415" s="3" t="s">
        <v>2</v>
      </c>
      <c r="B13415" s="3" t="s">
        <v>28391</v>
      </c>
      <c r="C13415" s="3" t="s">
        <v>34195</v>
      </c>
      <c r="D13415" s="12" t="s">
        <v>40022</v>
      </c>
      <c r="E13415" s="6" t="str">
        <f t="shared" si="694"/>
        <v>module=jnnext</v>
      </c>
      <c r="F13415" s="6" t="str">
        <f t="shared" si="695"/>
        <v>module=knnext</v>
      </c>
    </row>
    <row r="13416" spans="1:6" ht="30" customHeight="1">
      <c r="A13416" s="3" t="s">
        <v>2</v>
      </c>
      <c r="B13416" s="3" t="s">
        <v>28392</v>
      </c>
      <c r="C13416" s="3" t="s">
        <v>34196</v>
      </c>
      <c r="D13416" s="12" t="s">
        <v>40023</v>
      </c>
      <c r="E13416" s="6" t="str">
        <f t="shared" si="694"/>
        <v>module=jnnext</v>
      </c>
      <c r="F13416" s="6" t="str">
        <f t="shared" si="695"/>
        <v>module=knnext</v>
      </c>
    </row>
    <row r="13417" spans="1:6" ht="30" customHeight="1">
      <c r="A13417" s="3" t="s">
        <v>2</v>
      </c>
      <c r="B13417" s="3" t="s">
        <v>28393</v>
      </c>
      <c r="C13417" s="3" t="s">
        <v>34197</v>
      </c>
      <c r="D13417" s="12" t="s">
        <v>40024</v>
      </c>
      <c r="E13417" s="6" t="str">
        <f t="shared" si="694"/>
        <v>module=jnnext</v>
      </c>
      <c r="F13417" s="6" t="str">
        <f t="shared" si="695"/>
        <v>module=knnext</v>
      </c>
    </row>
    <row r="13418" spans="1:6" ht="30" customHeight="1">
      <c r="A13418" s="3" t="s">
        <v>2</v>
      </c>
      <c r="B13418" s="3" t="s">
        <v>28394</v>
      </c>
      <c r="C13418" s="3" t="s">
        <v>34198</v>
      </c>
      <c r="D13418" s="12" t="s">
        <v>40025</v>
      </c>
      <c r="E13418" s="6" t="str">
        <f t="shared" si="694"/>
        <v>module=jnnext</v>
      </c>
      <c r="F13418" s="6" t="str">
        <f t="shared" si="695"/>
        <v>module=knnext</v>
      </c>
    </row>
    <row r="13419" spans="1:6" ht="30" customHeight="1">
      <c r="A13419" s="3" t="s">
        <v>2</v>
      </c>
      <c r="B13419" s="3" t="s">
        <v>28395</v>
      </c>
      <c r="C13419" s="3" t="s">
        <v>34199</v>
      </c>
      <c r="D13419" s="12" t="s">
        <v>40026</v>
      </c>
      <c r="E13419" s="6" t="str">
        <f t="shared" si="694"/>
        <v>module=jnnext</v>
      </c>
      <c r="F13419" s="6" t="str">
        <f t="shared" si="695"/>
        <v>module=knnext</v>
      </c>
    </row>
    <row r="13420" spans="1:6" ht="30" customHeight="1">
      <c r="A13420" s="3" t="s">
        <v>2</v>
      </c>
      <c r="B13420" s="3" t="s">
        <v>28396</v>
      </c>
      <c r="C13420" s="3" t="s">
        <v>34200</v>
      </c>
      <c r="D13420" s="12" t="s">
        <v>40027</v>
      </c>
      <c r="E13420" s="6" t="str">
        <f t="shared" si="694"/>
        <v>module=jnnext</v>
      </c>
      <c r="F13420" s="6" t="str">
        <f t="shared" si="695"/>
        <v>module=knnext</v>
      </c>
    </row>
    <row r="13421" spans="1:6" ht="30" customHeight="1">
      <c r="A13421" s="3" t="s">
        <v>2</v>
      </c>
      <c r="B13421" s="3" t="s">
        <v>28397</v>
      </c>
      <c r="C13421" s="3" t="s">
        <v>34201</v>
      </c>
      <c r="D13421" s="12" t="s">
        <v>40028</v>
      </c>
      <c r="E13421" s="6" t="str">
        <f t="shared" si="694"/>
        <v>module=jnnext</v>
      </c>
      <c r="F13421" s="6" t="str">
        <f t="shared" si="695"/>
        <v>module=knnext</v>
      </c>
    </row>
    <row r="13422" spans="1:6" ht="30" customHeight="1">
      <c r="A13422" s="3" t="s">
        <v>2</v>
      </c>
      <c r="B13422" s="3" t="s">
        <v>28398</v>
      </c>
      <c r="C13422" s="3" t="s">
        <v>34202</v>
      </c>
      <c r="D13422" s="12" t="s">
        <v>40029</v>
      </c>
      <c r="E13422" s="6" t="str">
        <f t="shared" si="694"/>
        <v>module=jnnext</v>
      </c>
      <c r="F13422" s="6" t="str">
        <f t="shared" si="695"/>
        <v>module=knnext</v>
      </c>
    </row>
    <row r="13423" spans="1:6" ht="30" customHeight="1">
      <c r="A13423" s="3" t="s">
        <v>2</v>
      </c>
      <c r="B13423" s="3" t="s">
        <v>28399</v>
      </c>
      <c r="C13423" s="3" t="s">
        <v>34203</v>
      </c>
      <c r="D13423" s="12" t="s">
        <v>40030</v>
      </c>
      <c r="E13423" s="6" t="str">
        <f t="shared" si="694"/>
        <v>module=jnnext</v>
      </c>
      <c r="F13423" s="6" t="str">
        <f t="shared" si="695"/>
        <v>module=knnext</v>
      </c>
    </row>
    <row r="13424" spans="1:6" ht="30" customHeight="1">
      <c r="A13424" s="3" t="s">
        <v>2</v>
      </c>
      <c r="B13424" s="3" t="s">
        <v>28400</v>
      </c>
      <c r="C13424" s="3" t="s">
        <v>34204</v>
      </c>
      <c r="D13424" s="12" t="s">
        <v>40031</v>
      </c>
      <c r="E13424" s="6" t="str">
        <f t="shared" si="694"/>
        <v>module=jnnext</v>
      </c>
      <c r="F13424" s="6" t="str">
        <f t="shared" si="695"/>
        <v>module=knnext</v>
      </c>
    </row>
    <row r="13425" spans="1:6" ht="30" customHeight="1">
      <c r="A13425" s="3" t="s">
        <v>2</v>
      </c>
      <c r="B13425" s="3" t="s">
        <v>28401</v>
      </c>
      <c r="C13425" s="3" t="s">
        <v>34205</v>
      </c>
      <c r="D13425" s="12" t="s">
        <v>40032</v>
      </c>
      <c r="E13425" s="6" t="str">
        <f t="shared" si="694"/>
        <v>module=jnnext</v>
      </c>
      <c r="F13425" s="6" t="str">
        <f t="shared" si="695"/>
        <v>module=knnext</v>
      </c>
    </row>
    <row r="13426" spans="1:6" ht="30" customHeight="1">
      <c r="A13426" s="3" t="s">
        <v>2</v>
      </c>
      <c r="B13426" s="3" t="s">
        <v>28402</v>
      </c>
      <c r="C13426" s="3" t="s">
        <v>34206</v>
      </c>
      <c r="D13426" s="12" t="s">
        <v>40033</v>
      </c>
      <c r="E13426" s="6" t="str">
        <f t="shared" si="694"/>
        <v>module=jnnext</v>
      </c>
      <c r="F13426" s="6" t="str">
        <f t="shared" si="695"/>
        <v>module=knnext</v>
      </c>
    </row>
    <row r="13427" spans="1:6" ht="30" customHeight="1">
      <c r="A13427" s="3" t="s">
        <v>2</v>
      </c>
      <c r="B13427" s="3" t="s">
        <v>28403</v>
      </c>
      <c r="C13427" s="3" t="s">
        <v>34207</v>
      </c>
      <c r="D13427" s="12" t="s">
        <v>40034</v>
      </c>
      <c r="E13427" s="6" t="str">
        <f t="shared" si="694"/>
        <v>module=jnnext</v>
      </c>
      <c r="F13427" s="6" t="str">
        <f t="shared" si="695"/>
        <v>module=knnext</v>
      </c>
    </row>
    <row r="13428" spans="1:6" ht="30" customHeight="1">
      <c r="A13428" s="3" t="s">
        <v>2</v>
      </c>
      <c r="B13428" s="3" t="s">
        <v>28404</v>
      </c>
      <c r="C13428" s="3" t="s">
        <v>34208</v>
      </c>
      <c r="D13428" s="12" t="s">
        <v>40035</v>
      </c>
      <c r="E13428" s="6" t="str">
        <f t="shared" si="694"/>
        <v>module=jnnext</v>
      </c>
      <c r="F13428" s="6" t="str">
        <f t="shared" si="695"/>
        <v>module=knnext</v>
      </c>
    </row>
    <row r="13429" spans="1:6" ht="30" customHeight="1">
      <c r="A13429" s="3" t="s">
        <v>2</v>
      </c>
      <c r="B13429" s="3" t="s">
        <v>28405</v>
      </c>
      <c r="C13429" s="3" t="s">
        <v>34209</v>
      </c>
      <c r="D13429" s="12" t="s">
        <v>40036</v>
      </c>
      <c r="E13429" s="6" t="str">
        <f t="shared" si="694"/>
        <v>module=jnnext</v>
      </c>
      <c r="F13429" s="6" t="str">
        <f t="shared" si="695"/>
        <v>module=knnext</v>
      </c>
    </row>
    <row r="13430" spans="1:6" ht="30" customHeight="1">
      <c r="A13430" s="3" t="s">
        <v>2</v>
      </c>
      <c r="B13430" s="3" t="s">
        <v>28406</v>
      </c>
      <c r="C13430" s="3" t="s">
        <v>34210</v>
      </c>
      <c r="D13430" s="12" t="s">
        <v>40037</v>
      </c>
      <c r="E13430" s="6" t="str">
        <f t="shared" si="694"/>
        <v>module=jnnext</v>
      </c>
      <c r="F13430" s="6" t="str">
        <f t="shared" si="695"/>
        <v>module=knnext</v>
      </c>
    </row>
    <row r="13431" spans="1:6" ht="30" customHeight="1">
      <c r="A13431" s="3" t="s">
        <v>2</v>
      </c>
      <c r="B13431" s="3" t="s">
        <v>28407</v>
      </c>
      <c r="C13431" s="3" t="s">
        <v>34211</v>
      </c>
      <c r="D13431" s="12" t="s">
        <v>40038</v>
      </c>
      <c r="E13431" s="6" t="str">
        <f t="shared" ref="E13431:E13461" si="696">HYPERLINK("http://www.ssc.wisc.edu/wlsresearch/documentation/waves/?wave=capigrad&amp;module=jnnext","module=jnnext")</f>
        <v>module=jnnext</v>
      </c>
      <c r="F13431" s="6" t="str">
        <f t="shared" ref="F13431:F13461" si="697">HYPERLINK("http://www.ssc.wisc.edu/wlsresearch/documentation/waves/?wave=capisib&amp;module=knnext","module=knnext")</f>
        <v>module=knnext</v>
      </c>
    </row>
    <row r="13432" spans="1:6" ht="30" customHeight="1">
      <c r="A13432" s="3" t="s">
        <v>2</v>
      </c>
      <c r="B13432" s="3" t="s">
        <v>28408</v>
      </c>
      <c r="C13432" s="3" t="s">
        <v>34212</v>
      </c>
      <c r="D13432" s="12" t="s">
        <v>40039</v>
      </c>
      <c r="E13432" s="6" t="str">
        <f t="shared" si="696"/>
        <v>module=jnnext</v>
      </c>
      <c r="F13432" s="6" t="str">
        <f t="shared" si="697"/>
        <v>module=knnext</v>
      </c>
    </row>
    <row r="13433" spans="1:6" ht="30" customHeight="1">
      <c r="A13433" s="3" t="s">
        <v>2</v>
      </c>
      <c r="B13433" s="3" t="s">
        <v>28409</v>
      </c>
      <c r="C13433" s="3" t="s">
        <v>34213</v>
      </c>
      <c r="D13433" s="12" t="s">
        <v>40040</v>
      </c>
      <c r="E13433" s="6" t="str">
        <f t="shared" si="696"/>
        <v>module=jnnext</v>
      </c>
      <c r="F13433" s="6" t="str">
        <f t="shared" si="697"/>
        <v>module=knnext</v>
      </c>
    </row>
    <row r="13434" spans="1:6" ht="30" customHeight="1">
      <c r="A13434" s="3" t="s">
        <v>2</v>
      </c>
      <c r="B13434" s="3" t="s">
        <v>28410</v>
      </c>
      <c r="C13434" s="3" t="s">
        <v>34214</v>
      </c>
      <c r="D13434" s="12" t="s">
        <v>40041</v>
      </c>
      <c r="E13434" s="6" t="str">
        <f t="shared" si="696"/>
        <v>module=jnnext</v>
      </c>
      <c r="F13434" s="6" t="str">
        <f t="shared" si="697"/>
        <v>module=knnext</v>
      </c>
    </row>
    <row r="13435" spans="1:6" ht="30" customHeight="1">
      <c r="A13435" s="3" t="s">
        <v>2</v>
      </c>
      <c r="B13435" s="3" t="s">
        <v>28411</v>
      </c>
      <c r="C13435" s="3" t="s">
        <v>34215</v>
      </c>
      <c r="D13435" s="12" t="s">
        <v>40042</v>
      </c>
      <c r="E13435" s="6" t="str">
        <f t="shared" si="696"/>
        <v>module=jnnext</v>
      </c>
      <c r="F13435" s="6" t="str">
        <f t="shared" si="697"/>
        <v>module=knnext</v>
      </c>
    </row>
    <row r="13436" spans="1:6" ht="30" customHeight="1">
      <c r="A13436" s="3" t="s">
        <v>2</v>
      </c>
      <c r="B13436" s="3" t="s">
        <v>28412</v>
      </c>
      <c r="C13436" s="3" t="s">
        <v>34216</v>
      </c>
      <c r="D13436" s="12" t="s">
        <v>40043</v>
      </c>
      <c r="E13436" s="6" t="str">
        <f t="shared" si="696"/>
        <v>module=jnnext</v>
      </c>
      <c r="F13436" s="6" t="str">
        <f t="shared" si="697"/>
        <v>module=knnext</v>
      </c>
    </row>
    <row r="13437" spans="1:6" ht="30" customHeight="1">
      <c r="A13437" s="3" t="s">
        <v>2</v>
      </c>
      <c r="B13437" s="3" t="s">
        <v>28413</v>
      </c>
      <c r="C13437" s="3" t="s">
        <v>34217</v>
      </c>
      <c r="D13437" s="12" t="s">
        <v>40044</v>
      </c>
      <c r="E13437" s="6" t="str">
        <f t="shared" si="696"/>
        <v>module=jnnext</v>
      </c>
      <c r="F13437" s="6" t="str">
        <f t="shared" si="697"/>
        <v>module=knnext</v>
      </c>
    </row>
    <row r="13438" spans="1:6" ht="30" customHeight="1">
      <c r="A13438" s="3" t="s">
        <v>2</v>
      </c>
      <c r="B13438" s="3" t="s">
        <v>28414</v>
      </c>
      <c r="C13438" s="3" t="s">
        <v>34218</v>
      </c>
      <c r="D13438" s="12" t="s">
        <v>40045</v>
      </c>
      <c r="E13438" s="6" t="str">
        <f t="shared" si="696"/>
        <v>module=jnnext</v>
      </c>
      <c r="F13438" s="6" t="str">
        <f t="shared" si="697"/>
        <v>module=knnext</v>
      </c>
    </row>
    <row r="13439" spans="1:6" ht="30" customHeight="1">
      <c r="A13439" s="3" t="s">
        <v>2</v>
      </c>
      <c r="B13439" s="3" t="s">
        <v>28415</v>
      </c>
      <c r="C13439" s="3" t="s">
        <v>34219</v>
      </c>
      <c r="D13439" s="12" t="s">
        <v>40046</v>
      </c>
      <c r="E13439" s="6" t="str">
        <f t="shared" si="696"/>
        <v>module=jnnext</v>
      </c>
      <c r="F13439" s="6" t="str">
        <f t="shared" si="697"/>
        <v>module=knnext</v>
      </c>
    </row>
    <row r="13440" spans="1:6" ht="30" customHeight="1">
      <c r="A13440" s="3" t="s">
        <v>2</v>
      </c>
      <c r="B13440" s="3" t="s">
        <v>28416</v>
      </c>
      <c r="C13440" s="3" t="s">
        <v>34220</v>
      </c>
      <c r="D13440" s="12" t="s">
        <v>40047</v>
      </c>
      <c r="E13440" s="6" t="str">
        <f t="shared" si="696"/>
        <v>module=jnnext</v>
      </c>
      <c r="F13440" s="6" t="str">
        <f t="shared" si="697"/>
        <v>module=knnext</v>
      </c>
    </row>
    <row r="13441" spans="1:6" ht="30" customHeight="1">
      <c r="A13441" s="3" t="s">
        <v>2</v>
      </c>
      <c r="B13441" s="3" t="s">
        <v>28417</v>
      </c>
      <c r="C13441" s="3" t="s">
        <v>34221</v>
      </c>
      <c r="D13441" s="12" t="s">
        <v>40048</v>
      </c>
      <c r="E13441" s="6" t="str">
        <f t="shared" si="696"/>
        <v>module=jnnext</v>
      </c>
      <c r="F13441" s="6" t="str">
        <f t="shared" si="697"/>
        <v>module=knnext</v>
      </c>
    </row>
    <row r="13442" spans="1:6" ht="30" customHeight="1">
      <c r="A13442" s="3" t="s">
        <v>2</v>
      </c>
      <c r="B13442" s="3" t="s">
        <v>28418</v>
      </c>
      <c r="C13442" s="3" t="s">
        <v>34222</v>
      </c>
      <c r="D13442" s="12" t="s">
        <v>40049</v>
      </c>
      <c r="E13442" s="6" t="str">
        <f t="shared" si="696"/>
        <v>module=jnnext</v>
      </c>
      <c r="F13442" s="6" t="str">
        <f t="shared" si="697"/>
        <v>module=knnext</v>
      </c>
    </row>
    <row r="13443" spans="1:6" ht="30" customHeight="1">
      <c r="A13443" s="3" t="s">
        <v>2</v>
      </c>
      <c r="B13443" s="3" t="s">
        <v>28419</v>
      </c>
      <c r="C13443" s="3" t="s">
        <v>34223</v>
      </c>
      <c r="D13443" s="12" t="s">
        <v>40050</v>
      </c>
      <c r="E13443" s="6" t="str">
        <f t="shared" si="696"/>
        <v>module=jnnext</v>
      </c>
      <c r="F13443" s="6" t="str">
        <f t="shared" si="697"/>
        <v>module=knnext</v>
      </c>
    </row>
    <row r="13444" spans="1:6" ht="30" customHeight="1">
      <c r="A13444" s="3" t="s">
        <v>2</v>
      </c>
      <c r="B13444" s="3" t="s">
        <v>28420</v>
      </c>
      <c r="C13444" s="3" t="s">
        <v>34224</v>
      </c>
      <c r="D13444" s="12" t="s">
        <v>40051</v>
      </c>
      <c r="E13444" s="6" t="str">
        <f t="shared" si="696"/>
        <v>module=jnnext</v>
      </c>
      <c r="F13444" s="6" t="str">
        <f t="shared" si="697"/>
        <v>module=knnext</v>
      </c>
    </row>
    <row r="13445" spans="1:6" ht="30" customHeight="1">
      <c r="A13445" s="3" t="s">
        <v>2</v>
      </c>
      <c r="B13445" s="3" t="s">
        <v>28421</v>
      </c>
      <c r="C13445" s="3" t="s">
        <v>34225</v>
      </c>
      <c r="D13445" s="12" t="s">
        <v>40052</v>
      </c>
      <c r="E13445" s="6" t="str">
        <f t="shared" si="696"/>
        <v>module=jnnext</v>
      </c>
      <c r="F13445" s="6" t="str">
        <f t="shared" si="697"/>
        <v>module=knnext</v>
      </c>
    </row>
    <row r="13446" spans="1:6" ht="30" customHeight="1">
      <c r="A13446" s="3" t="s">
        <v>2</v>
      </c>
      <c r="B13446" s="3" t="s">
        <v>28422</v>
      </c>
      <c r="C13446" s="3" t="s">
        <v>34226</v>
      </c>
      <c r="D13446" s="12" t="s">
        <v>40053</v>
      </c>
      <c r="E13446" s="6" t="str">
        <f t="shared" si="696"/>
        <v>module=jnnext</v>
      </c>
      <c r="F13446" s="6" t="str">
        <f t="shared" si="697"/>
        <v>module=knnext</v>
      </c>
    </row>
    <row r="13447" spans="1:6" ht="30" customHeight="1">
      <c r="A13447" s="3" t="s">
        <v>2</v>
      </c>
      <c r="B13447" s="3" t="s">
        <v>28423</v>
      </c>
      <c r="C13447" s="3" t="s">
        <v>34227</v>
      </c>
      <c r="D13447" s="12" t="s">
        <v>40054</v>
      </c>
      <c r="E13447" s="6" t="str">
        <f t="shared" si="696"/>
        <v>module=jnnext</v>
      </c>
      <c r="F13447" s="6" t="str">
        <f t="shared" si="697"/>
        <v>module=knnext</v>
      </c>
    </row>
    <row r="13448" spans="1:6" ht="30" customHeight="1">
      <c r="A13448" s="3" t="s">
        <v>2</v>
      </c>
      <c r="B13448" s="3" t="s">
        <v>28424</v>
      </c>
      <c r="C13448" s="3" t="s">
        <v>34228</v>
      </c>
      <c r="D13448" s="12" t="s">
        <v>40055</v>
      </c>
      <c r="E13448" s="6" t="str">
        <f t="shared" si="696"/>
        <v>module=jnnext</v>
      </c>
      <c r="F13448" s="6" t="str">
        <f t="shared" si="697"/>
        <v>module=knnext</v>
      </c>
    </row>
    <row r="13449" spans="1:6" ht="30" customHeight="1">
      <c r="A13449" s="3" t="s">
        <v>2</v>
      </c>
      <c r="B13449" s="3" t="s">
        <v>28425</v>
      </c>
      <c r="C13449" s="3" t="s">
        <v>34229</v>
      </c>
      <c r="D13449" s="12" t="s">
        <v>40056</v>
      </c>
      <c r="E13449" s="6" t="str">
        <f t="shared" si="696"/>
        <v>module=jnnext</v>
      </c>
      <c r="F13449" s="6" t="str">
        <f t="shared" si="697"/>
        <v>module=knnext</v>
      </c>
    </row>
    <row r="13450" spans="1:6" ht="30" customHeight="1">
      <c r="A13450" s="3" t="s">
        <v>2</v>
      </c>
      <c r="B13450" s="3" t="s">
        <v>28426</v>
      </c>
      <c r="C13450" s="3" t="s">
        <v>34230</v>
      </c>
      <c r="D13450" s="12" t="s">
        <v>40057</v>
      </c>
      <c r="E13450" s="6" t="str">
        <f t="shared" si="696"/>
        <v>module=jnnext</v>
      </c>
      <c r="F13450" s="6" t="str">
        <f t="shared" si="697"/>
        <v>module=knnext</v>
      </c>
    </row>
    <row r="13451" spans="1:6" ht="30" customHeight="1">
      <c r="A13451" s="3" t="s">
        <v>2</v>
      </c>
      <c r="B13451" s="3" t="s">
        <v>28427</v>
      </c>
      <c r="C13451" s="3" t="s">
        <v>34231</v>
      </c>
      <c r="D13451" s="12" t="s">
        <v>40058</v>
      </c>
      <c r="E13451" s="6" t="str">
        <f t="shared" si="696"/>
        <v>module=jnnext</v>
      </c>
      <c r="F13451" s="6" t="str">
        <f t="shared" si="697"/>
        <v>module=knnext</v>
      </c>
    </row>
    <row r="13452" spans="1:6" ht="30" customHeight="1">
      <c r="A13452" s="3" t="s">
        <v>2</v>
      </c>
      <c r="B13452" s="3" t="s">
        <v>28428</v>
      </c>
      <c r="C13452" s="3" t="s">
        <v>34232</v>
      </c>
      <c r="D13452" s="12" t="s">
        <v>40059</v>
      </c>
      <c r="E13452" s="6" t="str">
        <f t="shared" si="696"/>
        <v>module=jnnext</v>
      </c>
      <c r="F13452" s="6" t="str">
        <f t="shared" si="697"/>
        <v>module=knnext</v>
      </c>
    </row>
    <row r="13453" spans="1:6" ht="30" customHeight="1">
      <c r="A13453" s="3" t="s">
        <v>2</v>
      </c>
      <c r="B13453" s="3" t="s">
        <v>28429</v>
      </c>
      <c r="C13453" s="3" t="s">
        <v>34233</v>
      </c>
      <c r="D13453" s="12" t="s">
        <v>40060</v>
      </c>
      <c r="E13453" s="6" t="str">
        <f t="shared" si="696"/>
        <v>module=jnnext</v>
      </c>
      <c r="F13453" s="6" t="str">
        <f t="shared" si="697"/>
        <v>module=knnext</v>
      </c>
    </row>
    <row r="13454" spans="1:6" ht="30" customHeight="1">
      <c r="A13454" s="3" t="s">
        <v>2</v>
      </c>
      <c r="B13454" s="3" t="s">
        <v>28430</v>
      </c>
      <c r="C13454" s="3" t="s">
        <v>34234</v>
      </c>
      <c r="D13454" s="12" t="s">
        <v>40061</v>
      </c>
      <c r="E13454" s="6" t="str">
        <f t="shared" si="696"/>
        <v>module=jnnext</v>
      </c>
      <c r="F13454" s="6" t="str">
        <f t="shared" si="697"/>
        <v>module=knnext</v>
      </c>
    </row>
    <row r="13455" spans="1:6" ht="30" customHeight="1">
      <c r="A13455" s="3" t="s">
        <v>2</v>
      </c>
      <c r="B13455" s="3" t="s">
        <v>28431</v>
      </c>
      <c r="C13455" s="3" t="s">
        <v>34235</v>
      </c>
      <c r="D13455" s="12" t="s">
        <v>40062</v>
      </c>
      <c r="E13455" s="6" t="str">
        <f t="shared" si="696"/>
        <v>module=jnnext</v>
      </c>
      <c r="F13455" s="6" t="str">
        <f t="shared" si="697"/>
        <v>module=knnext</v>
      </c>
    </row>
    <row r="13456" spans="1:6" ht="30" customHeight="1">
      <c r="A13456" s="3" t="s">
        <v>2</v>
      </c>
      <c r="B13456" s="3" t="s">
        <v>28432</v>
      </c>
      <c r="C13456" s="3" t="s">
        <v>34236</v>
      </c>
      <c r="D13456" s="12" t="s">
        <v>40063</v>
      </c>
      <c r="E13456" s="6" t="str">
        <f t="shared" si="696"/>
        <v>module=jnnext</v>
      </c>
      <c r="F13456" s="6" t="str">
        <f t="shared" si="697"/>
        <v>module=knnext</v>
      </c>
    </row>
    <row r="13457" spans="1:6" ht="30" customHeight="1">
      <c r="A13457" s="3" t="s">
        <v>2</v>
      </c>
      <c r="B13457" s="3" t="s">
        <v>28433</v>
      </c>
      <c r="C13457" s="3" t="s">
        <v>34237</v>
      </c>
      <c r="D13457" s="12" t="s">
        <v>40064</v>
      </c>
      <c r="E13457" s="6" t="str">
        <f t="shared" si="696"/>
        <v>module=jnnext</v>
      </c>
      <c r="F13457" s="6" t="str">
        <f t="shared" si="697"/>
        <v>module=knnext</v>
      </c>
    </row>
    <row r="13458" spans="1:6" ht="30" customHeight="1">
      <c r="A13458" s="3" t="s">
        <v>2</v>
      </c>
      <c r="B13458" s="3" t="s">
        <v>28434</v>
      </c>
      <c r="C13458" s="3" t="s">
        <v>34238</v>
      </c>
      <c r="D13458" s="12" t="s">
        <v>40065</v>
      </c>
      <c r="E13458" s="6" t="str">
        <f t="shared" si="696"/>
        <v>module=jnnext</v>
      </c>
      <c r="F13458" s="6" t="str">
        <f t="shared" si="697"/>
        <v>module=knnext</v>
      </c>
    </row>
    <row r="13459" spans="1:6" ht="30" customHeight="1">
      <c r="A13459" s="3" t="s">
        <v>2</v>
      </c>
      <c r="B13459" s="3" t="s">
        <v>28435</v>
      </c>
      <c r="C13459" s="3" t="s">
        <v>34239</v>
      </c>
      <c r="D13459" s="12" t="s">
        <v>40066</v>
      </c>
      <c r="E13459" s="6" t="str">
        <f t="shared" si="696"/>
        <v>module=jnnext</v>
      </c>
      <c r="F13459" s="6" t="str">
        <f t="shared" si="697"/>
        <v>module=knnext</v>
      </c>
    </row>
    <row r="13460" spans="1:6" ht="30" customHeight="1">
      <c r="A13460" s="3" t="s">
        <v>2</v>
      </c>
      <c r="B13460" s="3" t="s">
        <v>28436</v>
      </c>
      <c r="C13460" s="3" t="s">
        <v>34240</v>
      </c>
      <c r="D13460" s="12" t="s">
        <v>40067</v>
      </c>
      <c r="E13460" s="6" t="str">
        <f t="shared" si="696"/>
        <v>module=jnnext</v>
      </c>
      <c r="F13460" s="6" t="str">
        <f t="shared" si="697"/>
        <v>module=knnext</v>
      </c>
    </row>
    <row r="13461" spans="1:6" ht="30" customHeight="1">
      <c r="A13461" s="3" t="s">
        <v>2</v>
      </c>
      <c r="B13461" s="3" t="s">
        <v>28437</v>
      </c>
      <c r="C13461" s="3" t="s">
        <v>34241</v>
      </c>
      <c r="D13461" s="12" t="s">
        <v>40068</v>
      </c>
      <c r="E13461" s="6" t="str">
        <f t="shared" si="696"/>
        <v>module=jnnext</v>
      </c>
      <c r="F13461" s="6" t="str">
        <f t="shared" si="697"/>
        <v>module=knnext</v>
      </c>
    </row>
    <row r="13462" spans="1:6" ht="30" customHeight="1">
      <c r="A13462" s="3" t="s">
        <v>2</v>
      </c>
      <c r="B13462" s="3" t="s">
        <v>28438</v>
      </c>
      <c r="C13462" s="3" t="s">
        <v>34242</v>
      </c>
      <c r="D13462" s="12" t="s">
        <v>40069</v>
      </c>
      <c r="E13462" s="6" t="str">
        <f t="shared" ref="E13462:E13493" si="698">HYPERLINK("http://www.ssc.wisc.edu/wlsresearch/documentation/waves/?wave=capigrad&amp;module=jfrnds","module=jfrnds")</f>
        <v>module=jfrnds</v>
      </c>
      <c r="F13462" s="6" t="str">
        <f t="shared" ref="F13462:F13477" si="699">HYPERLINK("http://www.ssc.wisc.edu/wlsresearch/documentation/waves/?wave=capisib&amp;module=kfrnds","module=kfrnds")</f>
        <v>module=kfrnds</v>
      </c>
    </row>
    <row r="13463" spans="1:6" ht="30" customHeight="1">
      <c r="A13463" s="3" t="s">
        <v>2</v>
      </c>
      <c r="B13463" s="3" t="s">
        <v>28439</v>
      </c>
      <c r="C13463" s="3" t="s">
        <v>34243</v>
      </c>
      <c r="D13463" s="12" t="s">
        <v>40070</v>
      </c>
      <c r="E13463" s="6" t="str">
        <f t="shared" si="698"/>
        <v>module=jfrnds</v>
      </c>
      <c r="F13463" s="6" t="str">
        <f t="shared" si="699"/>
        <v>module=kfrnds</v>
      </c>
    </row>
    <row r="13464" spans="1:6" ht="30" customHeight="1">
      <c r="A13464" s="3" t="s">
        <v>2</v>
      </c>
      <c r="B13464" s="3" t="s">
        <v>28440</v>
      </c>
      <c r="C13464" s="3" t="s">
        <v>34244</v>
      </c>
      <c r="D13464" s="12" t="s">
        <v>40071</v>
      </c>
      <c r="E13464" s="6" t="str">
        <f t="shared" si="698"/>
        <v>module=jfrnds</v>
      </c>
      <c r="F13464" s="6" t="str">
        <f t="shared" si="699"/>
        <v>module=kfrnds</v>
      </c>
    </row>
    <row r="13465" spans="1:6" ht="30" customHeight="1">
      <c r="A13465" s="3" t="s">
        <v>2</v>
      </c>
      <c r="B13465" s="3" t="s">
        <v>28441</v>
      </c>
      <c r="C13465" s="3" t="s">
        <v>34245</v>
      </c>
      <c r="D13465" s="12" t="s">
        <v>40072</v>
      </c>
      <c r="E13465" s="6" t="str">
        <f t="shared" si="698"/>
        <v>module=jfrnds</v>
      </c>
      <c r="F13465" s="6" t="str">
        <f t="shared" si="699"/>
        <v>module=kfrnds</v>
      </c>
    </row>
    <row r="13466" spans="1:6" ht="30" customHeight="1">
      <c r="A13466" s="3" t="s">
        <v>2</v>
      </c>
      <c r="B13466" s="3" t="s">
        <v>28442</v>
      </c>
      <c r="C13466" s="3" t="s">
        <v>34246</v>
      </c>
      <c r="D13466" s="12" t="s">
        <v>40073</v>
      </c>
      <c r="E13466" s="6" t="str">
        <f t="shared" si="698"/>
        <v>module=jfrnds</v>
      </c>
      <c r="F13466" s="6" t="str">
        <f t="shared" si="699"/>
        <v>module=kfrnds</v>
      </c>
    </row>
    <row r="13467" spans="1:6" ht="30" customHeight="1">
      <c r="A13467" s="3" t="s">
        <v>2</v>
      </c>
      <c r="B13467" s="3" t="s">
        <v>28443</v>
      </c>
      <c r="C13467" s="3" t="s">
        <v>34247</v>
      </c>
      <c r="D13467" s="12" t="s">
        <v>40074</v>
      </c>
      <c r="E13467" s="6" t="str">
        <f t="shared" si="698"/>
        <v>module=jfrnds</v>
      </c>
      <c r="F13467" s="6" t="str">
        <f t="shared" si="699"/>
        <v>module=kfrnds</v>
      </c>
    </row>
    <row r="13468" spans="1:6" ht="30" customHeight="1">
      <c r="A13468" s="3" t="s">
        <v>2</v>
      </c>
      <c r="B13468" s="3" t="s">
        <v>28444</v>
      </c>
      <c r="C13468" s="3" t="s">
        <v>34248</v>
      </c>
      <c r="D13468" s="12" t="s">
        <v>40075</v>
      </c>
      <c r="E13468" s="6" t="str">
        <f t="shared" si="698"/>
        <v>module=jfrnds</v>
      </c>
      <c r="F13468" s="6" t="str">
        <f t="shared" si="699"/>
        <v>module=kfrnds</v>
      </c>
    </row>
    <row r="13469" spans="1:6" ht="30" customHeight="1">
      <c r="A13469" s="3" t="s">
        <v>2</v>
      </c>
      <c r="B13469" s="3" t="s">
        <v>28445</v>
      </c>
      <c r="C13469" s="3" t="s">
        <v>34249</v>
      </c>
      <c r="D13469" s="12" t="s">
        <v>40076</v>
      </c>
      <c r="E13469" s="6" t="str">
        <f t="shared" si="698"/>
        <v>module=jfrnds</v>
      </c>
      <c r="F13469" s="6" t="str">
        <f t="shared" si="699"/>
        <v>module=kfrnds</v>
      </c>
    </row>
    <row r="13470" spans="1:6" ht="30" customHeight="1">
      <c r="A13470" s="3" t="s">
        <v>2</v>
      </c>
      <c r="B13470" s="3" t="s">
        <v>28446</v>
      </c>
      <c r="C13470" s="3" t="s">
        <v>34250</v>
      </c>
      <c r="D13470" s="12" t="s">
        <v>40077</v>
      </c>
      <c r="E13470" s="6" t="str">
        <f t="shared" si="698"/>
        <v>module=jfrnds</v>
      </c>
      <c r="F13470" s="6" t="str">
        <f t="shared" si="699"/>
        <v>module=kfrnds</v>
      </c>
    </row>
    <row r="13471" spans="1:6" ht="30" customHeight="1">
      <c r="A13471" s="3" t="s">
        <v>2</v>
      </c>
      <c r="B13471" s="3" t="s">
        <v>28447</v>
      </c>
      <c r="C13471" s="3" t="s">
        <v>34251</v>
      </c>
      <c r="D13471" s="12" t="s">
        <v>40078</v>
      </c>
      <c r="E13471" s="6" t="str">
        <f t="shared" si="698"/>
        <v>module=jfrnds</v>
      </c>
      <c r="F13471" s="6" t="str">
        <f t="shared" si="699"/>
        <v>module=kfrnds</v>
      </c>
    </row>
    <row r="13472" spans="1:6" ht="30" customHeight="1">
      <c r="A13472" s="3" t="s">
        <v>2</v>
      </c>
      <c r="B13472" s="3" t="s">
        <v>28448</v>
      </c>
      <c r="C13472" s="3" t="s">
        <v>34252</v>
      </c>
      <c r="D13472" s="12" t="s">
        <v>40079</v>
      </c>
      <c r="E13472" s="6" t="str">
        <f t="shared" si="698"/>
        <v>module=jfrnds</v>
      </c>
      <c r="F13472" s="6" t="str">
        <f t="shared" si="699"/>
        <v>module=kfrnds</v>
      </c>
    </row>
    <row r="13473" spans="1:6" ht="30" customHeight="1">
      <c r="A13473" s="3" t="s">
        <v>2</v>
      </c>
      <c r="B13473" s="3" t="s">
        <v>28449</v>
      </c>
      <c r="C13473" s="3" t="s">
        <v>34253</v>
      </c>
      <c r="D13473" s="12" t="s">
        <v>40080</v>
      </c>
      <c r="E13473" s="6" t="str">
        <f t="shared" si="698"/>
        <v>module=jfrnds</v>
      </c>
      <c r="F13473" s="6" t="str">
        <f t="shared" si="699"/>
        <v>module=kfrnds</v>
      </c>
    </row>
    <row r="13474" spans="1:6" ht="30" customHeight="1">
      <c r="A13474" s="3" t="s">
        <v>2</v>
      </c>
      <c r="B13474" s="3" t="s">
        <v>28450</v>
      </c>
      <c r="C13474" s="3" t="s">
        <v>34254</v>
      </c>
      <c r="D13474" s="12" t="s">
        <v>40081</v>
      </c>
      <c r="E13474" s="6" t="str">
        <f t="shared" si="698"/>
        <v>module=jfrnds</v>
      </c>
      <c r="F13474" s="6" t="str">
        <f t="shared" si="699"/>
        <v>module=kfrnds</v>
      </c>
    </row>
    <row r="13475" spans="1:6" ht="30" customHeight="1">
      <c r="A13475" s="3" t="s">
        <v>2</v>
      </c>
      <c r="B13475" s="3" t="s">
        <v>28451</v>
      </c>
      <c r="C13475" s="3" t="s">
        <v>34255</v>
      </c>
      <c r="D13475" s="12" t="s">
        <v>40082</v>
      </c>
      <c r="E13475" s="6" t="str">
        <f t="shared" si="698"/>
        <v>module=jfrnds</v>
      </c>
      <c r="F13475" s="6" t="str">
        <f t="shared" si="699"/>
        <v>module=kfrnds</v>
      </c>
    </row>
    <row r="13476" spans="1:6" ht="30" customHeight="1">
      <c r="A13476" s="3" t="s">
        <v>2</v>
      </c>
      <c r="B13476" s="3" t="s">
        <v>28452</v>
      </c>
      <c r="C13476" s="3" t="s">
        <v>34256</v>
      </c>
      <c r="D13476" s="12" t="s">
        <v>40083</v>
      </c>
      <c r="E13476" s="6" t="str">
        <f t="shared" si="698"/>
        <v>module=jfrnds</v>
      </c>
      <c r="F13476" s="6" t="str">
        <f t="shared" si="699"/>
        <v>module=kfrnds</v>
      </c>
    </row>
    <row r="13477" spans="1:6" ht="30" customHeight="1">
      <c r="A13477" s="3" t="s">
        <v>2</v>
      </c>
      <c r="B13477" s="3" t="s">
        <v>28453</v>
      </c>
      <c r="C13477" s="3" t="s">
        <v>34257</v>
      </c>
      <c r="D13477" s="12" t="s">
        <v>40084</v>
      </c>
      <c r="E13477" s="6" t="str">
        <f t="shared" si="698"/>
        <v>module=jfrnds</v>
      </c>
      <c r="F13477" s="6" t="str">
        <f t="shared" si="699"/>
        <v>module=kfrnds</v>
      </c>
    </row>
    <row r="13478" spans="1:6" ht="30" customHeight="1">
      <c r="A13478" s="3" t="s">
        <v>3</v>
      </c>
      <c r="B13478" s="3" t="s">
        <v>28454</v>
      </c>
      <c r="C13478" s="3" t="s">
        <v>28454</v>
      </c>
      <c r="D13478" s="12" t="s">
        <v>40085</v>
      </c>
      <c r="E13478" s="6" t="str">
        <f t="shared" si="698"/>
        <v>module=jfrnds</v>
      </c>
      <c r="F13478" s="3" t="s">
        <v>114</v>
      </c>
    </row>
    <row r="13479" spans="1:6" ht="30" customHeight="1">
      <c r="A13479" s="3" t="s">
        <v>3</v>
      </c>
      <c r="B13479" s="3" t="s">
        <v>28455</v>
      </c>
      <c r="C13479" s="3" t="s">
        <v>28455</v>
      </c>
      <c r="D13479" s="12" t="s">
        <v>40086</v>
      </c>
      <c r="E13479" s="6" t="str">
        <f t="shared" si="698"/>
        <v>module=jfrnds</v>
      </c>
      <c r="F13479" s="3" t="s">
        <v>114</v>
      </c>
    </row>
    <row r="13480" spans="1:6" ht="30" customHeight="1">
      <c r="A13480" s="3" t="s">
        <v>3</v>
      </c>
      <c r="B13480" s="3" t="s">
        <v>28456</v>
      </c>
      <c r="C13480" s="3" t="s">
        <v>28456</v>
      </c>
      <c r="D13480" s="12" t="s">
        <v>40087</v>
      </c>
      <c r="E13480" s="6" t="str">
        <f t="shared" si="698"/>
        <v>module=jfrnds</v>
      </c>
      <c r="F13480" s="3" t="s">
        <v>114</v>
      </c>
    </row>
    <row r="13481" spans="1:6" ht="30" customHeight="1">
      <c r="A13481" s="3" t="s">
        <v>3</v>
      </c>
      <c r="B13481" s="3" t="s">
        <v>28457</v>
      </c>
      <c r="C13481" s="3" t="s">
        <v>28457</v>
      </c>
      <c r="D13481" s="12" t="s">
        <v>40088</v>
      </c>
      <c r="E13481" s="6" t="str">
        <f t="shared" si="698"/>
        <v>module=jfrnds</v>
      </c>
      <c r="F13481" s="3" t="s">
        <v>114</v>
      </c>
    </row>
    <row r="13482" spans="1:6" ht="30" customHeight="1">
      <c r="A13482" s="3" t="s">
        <v>3</v>
      </c>
      <c r="B13482" s="3" t="s">
        <v>28458</v>
      </c>
      <c r="C13482" s="3" t="s">
        <v>28458</v>
      </c>
      <c r="D13482" s="12" t="s">
        <v>40089</v>
      </c>
      <c r="E13482" s="6" t="str">
        <f t="shared" si="698"/>
        <v>module=jfrnds</v>
      </c>
      <c r="F13482" s="3" t="s">
        <v>114</v>
      </c>
    </row>
    <row r="13483" spans="1:6" ht="30" customHeight="1">
      <c r="A13483" s="3" t="s">
        <v>3</v>
      </c>
      <c r="B13483" s="3" t="s">
        <v>28459</v>
      </c>
      <c r="C13483" s="3" t="s">
        <v>28459</v>
      </c>
      <c r="D13483" s="12" t="s">
        <v>40090</v>
      </c>
      <c r="E13483" s="6" t="str">
        <f t="shared" si="698"/>
        <v>module=jfrnds</v>
      </c>
      <c r="F13483" s="3" t="s">
        <v>114</v>
      </c>
    </row>
    <row r="13484" spans="1:6" ht="30" customHeight="1">
      <c r="A13484" s="3" t="s">
        <v>3</v>
      </c>
      <c r="B13484" s="3" t="s">
        <v>28460</v>
      </c>
      <c r="C13484" s="3" t="s">
        <v>28460</v>
      </c>
      <c r="D13484" s="12" t="s">
        <v>40091</v>
      </c>
      <c r="E13484" s="6" t="str">
        <f t="shared" si="698"/>
        <v>module=jfrnds</v>
      </c>
      <c r="F13484" s="3" t="s">
        <v>114</v>
      </c>
    </row>
    <row r="13485" spans="1:6" ht="30" customHeight="1">
      <c r="A13485" s="3" t="s">
        <v>3</v>
      </c>
      <c r="B13485" s="3" t="s">
        <v>28461</v>
      </c>
      <c r="C13485" s="3" t="s">
        <v>28461</v>
      </c>
      <c r="D13485" s="12" t="s">
        <v>40092</v>
      </c>
      <c r="E13485" s="6" t="str">
        <f t="shared" si="698"/>
        <v>module=jfrnds</v>
      </c>
      <c r="F13485" s="3" t="s">
        <v>114</v>
      </c>
    </row>
    <row r="13486" spans="1:6" ht="30" customHeight="1">
      <c r="A13486" s="3" t="s">
        <v>3</v>
      </c>
      <c r="B13486" s="3" t="s">
        <v>28462</v>
      </c>
      <c r="C13486" s="3" t="s">
        <v>28462</v>
      </c>
      <c r="D13486" s="12" t="s">
        <v>40093</v>
      </c>
      <c r="E13486" s="6" t="str">
        <f t="shared" si="698"/>
        <v>module=jfrnds</v>
      </c>
      <c r="F13486" s="3" t="s">
        <v>114</v>
      </c>
    </row>
    <row r="13487" spans="1:6" ht="30" customHeight="1">
      <c r="A13487" s="3" t="s">
        <v>3</v>
      </c>
      <c r="B13487" s="3" t="s">
        <v>28463</v>
      </c>
      <c r="C13487" s="3" t="s">
        <v>28463</v>
      </c>
      <c r="D13487" s="12" t="s">
        <v>40094</v>
      </c>
      <c r="E13487" s="6" t="str">
        <f t="shared" si="698"/>
        <v>module=jfrnds</v>
      </c>
      <c r="F13487" s="3" t="s">
        <v>114</v>
      </c>
    </row>
    <row r="13488" spans="1:6" ht="30" customHeight="1">
      <c r="A13488" s="3" t="s">
        <v>3</v>
      </c>
      <c r="B13488" s="3" t="s">
        <v>28464</v>
      </c>
      <c r="C13488" s="3" t="s">
        <v>28464</v>
      </c>
      <c r="D13488" s="12" t="s">
        <v>40095</v>
      </c>
      <c r="E13488" s="6" t="str">
        <f t="shared" si="698"/>
        <v>module=jfrnds</v>
      </c>
      <c r="F13488" s="3" t="s">
        <v>114</v>
      </c>
    </row>
    <row r="13489" spans="1:6" ht="30" customHeight="1">
      <c r="A13489" s="3" t="s">
        <v>3</v>
      </c>
      <c r="B13489" s="3" t="s">
        <v>28465</v>
      </c>
      <c r="C13489" s="3" t="s">
        <v>28465</v>
      </c>
      <c r="D13489" s="12" t="s">
        <v>40096</v>
      </c>
      <c r="E13489" s="6" t="str">
        <f t="shared" si="698"/>
        <v>module=jfrnds</v>
      </c>
      <c r="F13489" s="3" t="s">
        <v>114</v>
      </c>
    </row>
    <row r="13490" spans="1:6" ht="30" customHeight="1">
      <c r="A13490" s="3" t="s">
        <v>3</v>
      </c>
      <c r="B13490" s="3" t="s">
        <v>28466</v>
      </c>
      <c r="C13490" s="3" t="s">
        <v>28466</v>
      </c>
      <c r="D13490" s="12" t="s">
        <v>40097</v>
      </c>
      <c r="E13490" s="6" t="str">
        <f t="shared" si="698"/>
        <v>module=jfrnds</v>
      </c>
      <c r="F13490" s="3" t="s">
        <v>114</v>
      </c>
    </row>
    <row r="13491" spans="1:6" ht="30" customHeight="1">
      <c r="A13491" s="3" t="s">
        <v>3</v>
      </c>
      <c r="B13491" s="3" t="s">
        <v>28467</v>
      </c>
      <c r="C13491" s="3" t="s">
        <v>28467</v>
      </c>
      <c r="D13491" s="12" t="s">
        <v>40098</v>
      </c>
      <c r="E13491" s="6" t="str">
        <f t="shared" si="698"/>
        <v>module=jfrnds</v>
      </c>
      <c r="F13491" s="3" t="s">
        <v>114</v>
      </c>
    </row>
    <row r="13492" spans="1:6" ht="30" customHeight="1">
      <c r="A13492" s="3" t="s">
        <v>3</v>
      </c>
      <c r="B13492" s="3" t="s">
        <v>28468</v>
      </c>
      <c r="C13492" s="3" t="s">
        <v>28468</v>
      </c>
      <c r="D13492" s="12" t="s">
        <v>40099</v>
      </c>
      <c r="E13492" s="6" t="str">
        <f t="shared" si="698"/>
        <v>module=jfrnds</v>
      </c>
      <c r="F13492" s="3" t="s">
        <v>114</v>
      </c>
    </row>
    <row r="13493" spans="1:6" ht="30" customHeight="1">
      <c r="A13493" s="3" t="s">
        <v>3</v>
      </c>
      <c r="B13493" s="3" t="s">
        <v>28469</v>
      </c>
      <c r="C13493" s="3" t="s">
        <v>28469</v>
      </c>
      <c r="D13493" s="12" t="s">
        <v>40100</v>
      </c>
      <c r="E13493" s="6" t="str">
        <f t="shared" si="698"/>
        <v>module=jfrnds</v>
      </c>
      <c r="F13493" s="3" t="s">
        <v>114</v>
      </c>
    </row>
    <row r="13494" spans="1:6" ht="30" customHeight="1">
      <c r="A13494" s="3" t="s">
        <v>3</v>
      </c>
      <c r="B13494" s="3" t="s">
        <v>28470</v>
      </c>
      <c r="C13494" s="3" t="s">
        <v>28470</v>
      </c>
      <c r="D13494" s="12" t="s">
        <v>40101</v>
      </c>
      <c r="E13494" s="6" t="str">
        <f t="shared" ref="E13494:E13523" si="700">HYPERLINK("http://www.ssc.wisc.edu/wlsresearch/documentation/waves/?wave=capigrad&amp;module=jfrnds","module=jfrnds")</f>
        <v>module=jfrnds</v>
      </c>
      <c r="F13494" s="3" t="s">
        <v>114</v>
      </c>
    </row>
    <row r="13495" spans="1:6" ht="30" customHeight="1">
      <c r="A13495" s="3" t="s">
        <v>3</v>
      </c>
      <c r="B13495" s="3" t="s">
        <v>28471</v>
      </c>
      <c r="C13495" s="3" t="s">
        <v>28471</v>
      </c>
      <c r="D13495" s="12" t="s">
        <v>40102</v>
      </c>
      <c r="E13495" s="6" t="str">
        <f t="shared" si="700"/>
        <v>module=jfrnds</v>
      </c>
      <c r="F13495" s="3" t="s">
        <v>114</v>
      </c>
    </row>
    <row r="13496" spans="1:6" ht="30" customHeight="1">
      <c r="A13496" s="3" t="s">
        <v>3</v>
      </c>
      <c r="B13496" s="3" t="s">
        <v>28472</v>
      </c>
      <c r="C13496" s="3" t="s">
        <v>28472</v>
      </c>
      <c r="D13496" s="12" t="s">
        <v>40103</v>
      </c>
      <c r="E13496" s="6" t="str">
        <f t="shared" si="700"/>
        <v>module=jfrnds</v>
      </c>
      <c r="F13496" s="3" t="s">
        <v>114</v>
      </c>
    </row>
    <row r="13497" spans="1:6" ht="30" customHeight="1">
      <c r="A13497" s="3" t="s">
        <v>3</v>
      </c>
      <c r="B13497" s="3" t="s">
        <v>28473</v>
      </c>
      <c r="C13497" s="3" t="s">
        <v>28473</v>
      </c>
      <c r="D13497" s="12" t="s">
        <v>40104</v>
      </c>
      <c r="E13497" s="6" t="str">
        <f t="shared" si="700"/>
        <v>module=jfrnds</v>
      </c>
      <c r="F13497" s="3" t="s">
        <v>114</v>
      </c>
    </row>
    <row r="13498" spans="1:6" ht="30" customHeight="1">
      <c r="A13498" s="3" t="s">
        <v>3</v>
      </c>
      <c r="B13498" s="3" t="s">
        <v>28474</v>
      </c>
      <c r="C13498" s="3" t="s">
        <v>28474</v>
      </c>
      <c r="D13498" s="12" t="s">
        <v>40105</v>
      </c>
      <c r="E13498" s="6" t="str">
        <f t="shared" si="700"/>
        <v>module=jfrnds</v>
      </c>
      <c r="F13498" s="3" t="s">
        <v>114</v>
      </c>
    </row>
    <row r="13499" spans="1:6" ht="30" customHeight="1">
      <c r="A13499" s="3" t="s">
        <v>3</v>
      </c>
      <c r="B13499" s="3" t="s">
        <v>28475</v>
      </c>
      <c r="C13499" s="3" t="s">
        <v>28475</v>
      </c>
      <c r="D13499" s="12" t="s">
        <v>40106</v>
      </c>
      <c r="E13499" s="6" t="str">
        <f t="shared" si="700"/>
        <v>module=jfrnds</v>
      </c>
      <c r="F13499" s="3" t="s">
        <v>114</v>
      </c>
    </row>
    <row r="13500" spans="1:6" ht="30" customHeight="1">
      <c r="A13500" s="3" t="s">
        <v>3</v>
      </c>
      <c r="B13500" s="3" t="s">
        <v>28476</v>
      </c>
      <c r="C13500" s="3" t="s">
        <v>28476</v>
      </c>
      <c r="D13500" s="12" t="s">
        <v>40107</v>
      </c>
      <c r="E13500" s="6" t="str">
        <f t="shared" si="700"/>
        <v>module=jfrnds</v>
      </c>
      <c r="F13500" s="3" t="s">
        <v>114</v>
      </c>
    </row>
    <row r="13501" spans="1:6" ht="30" customHeight="1">
      <c r="A13501" s="3" t="s">
        <v>3</v>
      </c>
      <c r="B13501" s="3" t="s">
        <v>28477</v>
      </c>
      <c r="C13501" s="3" t="s">
        <v>28477</v>
      </c>
      <c r="D13501" s="12" t="s">
        <v>40108</v>
      </c>
      <c r="E13501" s="6" t="str">
        <f t="shared" si="700"/>
        <v>module=jfrnds</v>
      </c>
      <c r="F13501" s="3" t="s">
        <v>114</v>
      </c>
    </row>
    <row r="13502" spans="1:6" ht="30" customHeight="1">
      <c r="A13502" s="3" t="s">
        <v>3</v>
      </c>
      <c r="B13502" s="3" t="s">
        <v>28478</v>
      </c>
      <c r="C13502" s="3" t="s">
        <v>28478</v>
      </c>
      <c r="D13502" s="12" t="s">
        <v>40109</v>
      </c>
      <c r="E13502" s="6" t="str">
        <f t="shared" si="700"/>
        <v>module=jfrnds</v>
      </c>
      <c r="F13502" s="3" t="s">
        <v>114</v>
      </c>
    </row>
    <row r="13503" spans="1:6" ht="30" customHeight="1">
      <c r="A13503" s="3" t="s">
        <v>3</v>
      </c>
      <c r="B13503" s="3" t="s">
        <v>28479</v>
      </c>
      <c r="C13503" s="3" t="s">
        <v>28479</v>
      </c>
      <c r="D13503" s="12" t="s">
        <v>40110</v>
      </c>
      <c r="E13503" s="6" t="str">
        <f t="shared" si="700"/>
        <v>module=jfrnds</v>
      </c>
      <c r="F13503" s="3" t="s">
        <v>114</v>
      </c>
    </row>
    <row r="13504" spans="1:6" ht="30" customHeight="1">
      <c r="A13504" s="3" t="s">
        <v>3</v>
      </c>
      <c r="B13504" s="3" t="s">
        <v>28480</v>
      </c>
      <c r="C13504" s="3" t="s">
        <v>28480</v>
      </c>
      <c r="D13504" s="12" t="s">
        <v>40111</v>
      </c>
      <c r="E13504" s="6" t="str">
        <f t="shared" si="700"/>
        <v>module=jfrnds</v>
      </c>
      <c r="F13504" s="3" t="s">
        <v>114</v>
      </c>
    </row>
    <row r="13505" spans="1:6" ht="30" customHeight="1">
      <c r="A13505" s="3" t="s">
        <v>3</v>
      </c>
      <c r="B13505" s="3" t="s">
        <v>28481</v>
      </c>
      <c r="C13505" s="3" t="s">
        <v>28481</v>
      </c>
      <c r="D13505" s="12" t="s">
        <v>40112</v>
      </c>
      <c r="E13505" s="6" t="str">
        <f t="shared" si="700"/>
        <v>module=jfrnds</v>
      </c>
      <c r="F13505" s="3" t="s">
        <v>114</v>
      </c>
    </row>
    <row r="13506" spans="1:6" ht="30" customHeight="1">
      <c r="A13506" s="3" t="s">
        <v>3</v>
      </c>
      <c r="B13506" s="3" t="s">
        <v>28482</v>
      </c>
      <c r="C13506" s="3" t="s">
        <v>28482</v>
      </c>
      <c r="D13506" s="12" t="s">
        <v>40113</v>
      </c>
      <c r="E13506" s="6" t="str">
        <f t="shared" si="700"/>
        <v>module=jfrnds</v>
      </c>
      <c r="F13506" s="3" t="s">
        <v>114</v>
      </c>
    </row>
    <row r="13507" spans="1:6" ht="30" customHeight="1">
      <c r="A13507" s="3" t="s">
        <v>3</v>
      </c>
      <c r="B13507" s="3" t="s">
        <v>28483</v>
      </c>
      <c r="C13507" s="3" t="s">
        <v>28483</v>
      </c>
      <c r="D13507" s="12" t="s">
        <v>40114</v>
      </c>
      <c r="E13507" s="6" t="str">
        <f t="shared" si="700"/>
        <v>module=jfrnds</v>
      </c>
      <c r="F13507" s="3" t="s">
        <v>114</v>
      </c>
    </row>
    <row r="13508" spans="1:6" ht="30" customHeight="1">
      <c r="A13508" s="3" t="s">
        <v>3</v>
      </c>
      <c r="B13508" s="3" t="s">
        <v>28484</v>
      </c>
      <c r="C13508" s="3" t="s">
        <v>28484</v>
      </c>
      <c r="D13508" s="12" t="s">
        <v>40115</v>
      </c>
      <c r="E13508" s="6" t="str">
        <f t="shared" si="700"/>
        <v>module=jfrnds</v>
      </c>
      <c r="F13508" s="3" t="s">
        <v>114</v>
      </c>
    </row>
    <row r="13509" spans="1:6" ht="30" customHeight="1">
      <c r="A13509" s="3" t="s">
        <v>3</v>
      </c>
      <c r="B13509" s="3" t="s">
        <v>28485</v>
      </c>
      <c r="C13509" s="3" t="s">
        <v>28485</v>
      </c>
      <c r="D13509" s="12" t="s">
        <v>40116</v>
      </c>
      <c r="E13509" s="6" t="str">
        <f t="shared" si="700"/>
        <v>module=jfrnds</v>
      </c>
      <c r="F13509" s="3" t="s">
        <v>114</v>
      </c>
    </row>
    <row r="13510" spans="1:6" ht="30" customHeight="1">
      <c r="A13510" s="3" t="s">
        <v>3</v>
      </c>
      <c r="B13510" s="3" t="s">
        <v>28486</v>
      </c>
      <c r="C13510" s="3" t="s">
        <v>28486</v>
      </c>
      <c r="D13510" s="12" t="s">
        <v>40117</v>
      </c>
      <c r="E13510" s="6" t="str">
        <f t="shared" si="700"/>
        <v>module=jfrnds</v>
      </c>
      <c r="F13510" s="3" t="s">
        <v>114</v>
      </c>
    </row>
    <row r="13511" spans="1:6" ht="30" customHeight="1">
      <c r="A13511" s="3" t="s">
        <v>3</v>
      </c>
      <c r="B13511" s="3" t="s">
        <v>28487</v>
      </c>
      <c r="C13511" s="3" t="s">
        <v>28487</v>
      </c>
      <c r="D13511" s="12" t="s">
        <v>40118</v>
      </c>
      <c r="E13511" s="6" t="str">
        <f t="shared" si="700"/>
        <v>module=jfrnds</v>
      </c>
      <c r="F13511" s="3" t="s">
        <v>114</v>
      </c>
    </row>
    <row r="13512" spans="1:6" ht="30" customHeight="1">
      <c r="A13512" s="3" t="s">
        <v>3</v>
      </c>
      <c r="B13512" s="3" t="s">
        <v>28488</v>
      </c>
      <c r="C13512" s="3" t="s">
        <v>28488</v>
      </c>
      <c r="D13512" s="12" t="s">
        <v>40119</v>
      </c>
      <c r="E13512" s="6" t="str">
        <f t="shared" si="700"/>
        <v>module=jfrnds</v>
      </c>
      <c r="F13512" s="3" t="s">
        <v>114</v>
      </c>
    </row>
    <row r="13513" spans="1:6" ht="30" customHeight="1">
      <c r="A13513" s="3" t="s">
        <v>3</v>
      </c>
      <c r="B13513" s="3" t="s">
        <v>28489</v>
      </c>
      <c r="C13513" s="3" t="s">
        <v>28489</v>
      </c>
      <c r="D13513" s="12" t="s">
        <v>40120</v>
      </c>
      <c r="E13513" s="6" t="str">
        <f t="shared" si="700"/>
        <v>module=jfrnds</v>
      </c>
      <c r="F13513" s="3" t="s">
        <v>114</v>
      </c>
    </row>
    <row r="13514" spans="1:6" ht="30" customHeight="1">
      <c r="A13514" s="3" t="s">
        <v>3</v>
      </c>
      <c r="B13514" s="3" t="s">
        <v>28490</v>
      </c>
      <c r="C13514" s="3" t="s">
        <v>28490</v>
      </c>
      <c r="D13514" s="12" t="s">
        <v>40121</v>
      </c>
      <c r="E13514" s="6" t="str">
        <f t="shared" si="700"/>
        <v>module=jfrnds</v>
      </c>
      <c r="F13514" s="3" t="s">
        <v>114</v>
      </c>
    </row>
    <row r="13515" spans="1:6" ht="30" customHeight="1">
      <c r="A13515" s="3" t="s">
        <v>3</v>
      </c>
      <c r="B13515" s="3" t="s">
        <v>28491</v>
      </c>
      <c r="C13515" s="3" t="s">
        <v>28491</v>
      </c>
      <c r="D13515" s="12" t="s">
        <v>40122</v>
      </c>
      <c r="E13515" s="6" t="str">
        <f t="shared" si="700"/>
        <v>module=jfrnds</v>
      </c>
      <c r="F13515" s="3" t="s">
        <v>114</v>
      </c>
    </row>
    <row r="13516" spans="1:6" ht="30" customHeight="1">
      <c r="A13516" s="3" t="s">
        <v>3</v>
      </c>
      <c r="B13516" s="3" t="s">
        <v>28492</v>
      </c>
      <c r="C13516" s="3" t="s">
        <v>28492</v>
      </c>
      <c r="D13516" s="12" t="s">
        <v>40123</v>
      </c>
      <c r="E13516" s="6" t="str">
        <f t="shared" si="700"/>
        <v>module=jfrnds</v>
      </c>
      <c r="F13516" s="3" t="s">
        <v>114</v>
      </c>
    </row>
    <row r="13517" spans="1:6" ht="30" customHeight="1">
      <c r="A13517" s="3" t="s">
        <v>3</v>
      </c>
      <c r="B13517" s="3" t="s">
        <v>28493</v>
      </c>
      <c r="C13517" s="3" t="s">
        <v>28493</v>
      </c>
      <c r="D13517" s="12" t="s">
        <v>40124</v>
      </c>
      <c r="E13517" s="6" t="str">
        <f t="shared" si="700"/>
        <v>module=jfrnds</v>
      </c>
      <c r="F13517" s="3" t="s">
        <v>114</v>
      </c>
    </row>
    <row r="13518" spans="1:6" ht="30" customHeight="1">
      <c r="A13518" s="3" t="s">
        <v>3</v>
      </c>
      <c r="B13518" s="3" t="s">
        <v>28494</v>
      </c>
      <c r="C13518" s="3" t="s">
        <v>28494</v>
      </c>
      <c r="D13518" s="12" t="s">
        <v>40125</v>
      </c>
      <c r="E13518" s="6" t="str">
        <f t="shared" si="700"/>
        <v>module=jfrnds</v>
      </c>
      <c r="F13518" s="3" t="s">
        <v>114</v>
      </c>
    </row>
    <row r="13519" spans="1:6" ht="30" customHeight="1">
      <c r="A13519" s="3" t="s">
        <v>3</v>
      </c>
      <c r="B13519" s="3" t="s">
        <v>28495</v>
      </c>
      <c r="C13519" s="3" t="s">
        <v>28495</v>
      </c>
      <c r="D13519" s="12" t="s">
        <v>40126</v>
      </c>
      <c r="E13519" s="6" t="str">
        <f t="shared" si="700"/>
        <v>module=jfrnds</v>
      </c>
      <c r="F13519" s="3" t="s">
        <v>114</v>
      </c>
    </row>
    <row r="13520" spans="1:6" ht="30" customHeight="1">
      <c r="A13520" s="3" t="s">
        <v>3</v>
      </c>
      <c r="B13520" s="3" t="s">
        <v>28496</v>
      </c>
      <c r="C13520" s="3" t="s">
        <v>28496</v>
      </c>
      <c r="D13520" s="12" t="s">
        <v>40127</v>
      </c>
      <c r="E13520" s="6" t="str">
        <f t="shared" si="700"/>
        <v>module=jfrnds</v>
      </c>
      <c r="F13520" s="3" t="s">
        <v>114</v>
      </c>
    </row>
    <row r="13521" spans="1:6" ht="30" customHeight="1">
      <c r="A13521" s="3" t="s">
        <v>3</v>
      </c>
      <c r="B13521" s="3" t="s">
        <v>28497</v>
      </c>
      <c r="C13521" s="3" t="s">
        <v>28497</v>
      </c>
      <c r="D13521" s="12" t="s">
        <v>40128</v>
      </c>
      <c r="E13521" s="6" t="str">
        <f t="shared" si="700"/>
        <v>module=jfrnds</v>
      </c>
      <c r="F13521" s="3" t="s">
        <v>114</v>
      </c>
    </row>
    <row r="13522" spans="1:6" ht="30" customHeight="1">
      <c r="A13522" s="3" t="s">
        <v>3</v>
      </c>
      <c r="B13522" s="3" t="s">
        <v>28498</v>
      </c>
      <c r="C13522" s="3" t="s">
        <v>28498</v>
      </c>
      <c r="D13522" s="12" t="s">
        <v>40129</v>
      </c>
      <c r="E13522" s="6" t="str">
        <f t="shared" si="700"/>
        <v>module=jfrnds</v>
      </c>
      <c r="F13522" s="3" t="s">
        <v>114</v>
      </c>
    </row>
    <row r="13523" spans="1:6" ht="30" customHeight="1">
      <c r="A13523" s="3" t="s">
        <v>3</v>
      </c>
      <c r="B13523" s="3" t="s">
        <v>28499</v>
      </c>
      <c r="C13523" s="3" t="s">
        <v>28499</v>
      </c>
      <c r="D13523" s="12" t="s">
        <v>40130</v>
      </c>
      <c r="E13523" s="6" t="str">
        <f t="shared" si="700"/>
        <v>module=jfrnds</v>
      </c>
      <c r="F13523" s="3" t="s">
        <v>114</v>
      </c>
    </row>
    <row r="13524" spans="1:6" ht="30" customHeight="1">
      <c r="A13524" s="3" t="s">
        <v>2</v>
      </c>
      <c r="B13524" s="3" t="s">
        <v>28500</v>
      </c>
      <c r="C13524" s="3" t="s">
        <v>34258</v>
      </c>
      <c r="D13524" s="12" t="s">
        <v>40131</v>
      </c>
      <c r="E13524" s="6" t="str">
        <f t="shared" ref="E13524:E13546" si="701">HYPERLINK("http://www.ssc.wisc.edu/wlsresearch/documentation/waves/?wave=capigrad&amp;module=jmort","module=jmort")</f>
        <v>module=jmort</v>
      </c>
      <c r="F13524" s="6" t="str">
        <f t="shared" ref="F13524:F13546" si="702">HYPERLINK("http://www.ssc.wisc.edu/wlsresearch/documentation/waves/?wave=capisib&amp;module=kmort","module=kmort")</f>
        <v>module=kmort</v>
      </c>
    </row>
    <row r="13525" spans="1:6" ht="30" customHeight="1">
      <c r="A13525" s="3" t="s">
        <v>2</v>
      </c>
      <c r="B13525" s="3" t="s">
        <v>28501</v>
      </c>
      <c r="C13525" s="3" t="s">
        <v>34259</v>
      </c>
      <c r="D13525" s="12" t="s">
        <v>40132</v>
      </c>
      <c r="E13525" s="6" t="str">
        <f t="shared" si="701"/>
        <v>module=jmort</v>
      </c>
      <c r="F13525" s="6" t="str">
        <f t="shared" si="702"/>
        <v>module=kmort</v>
      </c>
    </row>
    <row r="13526" spans="1:6" ht="30" customHeight="1">
      <c r="A13526" s="3" t="s">
        <v>2</v>
      </c>
      <c r="B13526" s="3" t="s">
        <v>28502</v>
      </c>
      <c r="C13526" s="3" t="s">
        <v>34260</v>
      </c>
      <c r="D13526" s="12" t="s">
        <v>40133</v>
      </c>
      <c r="E13526" s="6" t="str">
        <f t="shared" si="701"/>
        <v>module=jmort</v>
      </c>
      <c r="F13526" s="6" t="str">
        <f t="shared" si="702"/>
        <v>module=kmort</v>
      </c>
    </row>
    <row r="13527" spans="1:6" ht="30" customHeight="1">
      <c r="A13527" s="3" t="s">
        <v>2</v>
      </c>
      <c r="B13527" s="3" t="s">
        <v>28503</v>
      </c>
      <c r="C13527" s="3" t="s">
        <v>34261</v>
      </c>
      <c r="D13527" s="12" t="s">
        <v>40134</v>
      </c>
      <c r="E13527" s="6" t="str">
        <f t="shared" si="701"/>
        <v>module=jmort</v>
      </c>
      <c r="F13527" s="6" t="str">
        <f t="shared" si="702"/>
        <v>module=kmort</v>
      </c>
    </row>
    <row r="13528" spans="1:6" ht="30" customHeight="1">
      <c r="A13528" s="3" t="s">
        <v>2</v>
      </c>
      <c r="B13528" s="3" t="s">
        <v>28504</v>
      </c>
      <c r="C13528" s="3" t="s">
        <v>34262</v>
      </c>
      <c r="D13528" s="12" t="s">
        <v>40135</v>
      </c>
      <c r="E13528" s="6" t="str">
        <f t="shared" si="701"/>
        <v>module=jmort</v>
      </c>
      <c r="F13528" s="6" t="str">
        <f t="shared" si="702"/>
        <v>module=kmort</v>
      </c>
    </row>
    <row r="13529" spans="1:6" ht="30" customHeight="1">
      <c r="A13529" s="3" t="s">
        <v>2</v>
      </c>
      <c r="B13529" s="3" t="s">
        <v>28505</v>
      </c>
      <c r="C13529" s="3" t="s">
        <v>34263</v>
      </c>
      <c r="D13529" s="12" t="s">
        <v>40136</v>
      </c>
      <c r="E13529" s="6" t="str">
        <f t="shared" si="701"/>
        <v>module=jmort</v>
      </c>
      <c r="F13529" s="6" t="str">
        <f t="shared" si="702"/>
        <v>module=kmort</v>
      </c>
    </row>
    <row r="13530" spans="1:6" ht="30" customHeight="1">
      <c r="A13530" s="3" t="s">
        <v>2</v>
      </c>
      <c r="B13530" s="3" t="s">
        <v>28506</v>
      </c>
      <c r="C13530" s="3" t="s">
        <v>34264</v>
      </c>
      <c r="D13530" s="12" t="s">
        <v>40137</v>
      </c>
      <c r="E13530" s="6" t="str">
        <f t="shared" si="701"/>
        <v>module=jmort</v>
      </c>
      <c r="F13530" s="6" t="str">
        <f t="shared" si="702"/>
        <v>module=kmort</v>
      </c>
    </row>
    <row r="13531" spans="1:6" ht="30" customHeight="1">
      <c r="A13531" s="3" t="s">
        <v>2</v>
      </c>
      <c r="B13531" s="3" t="s">
        <v>28507</v>
      </c>
      <c r="C13531" s="3" t="s">
        <v>34265</v>
      </c>
      <c r="D13531" s="12" t="s">
        <v>40138</v>
      </c>
      <c r="E13531" s="6" t="str">
        <f t="shared" si="701"/>
        <v>module=jmort</v>
      </c>
      <c r="F13531" s="6" t="str">
        <f t="shared" si="702"/>
        <v>module=kmort</v>
      </c>
    </row>
    <row r="13532" spans="1:6" ht="30" customHeight="1">
      <c r="A13532" s="3" t="s">
        <v>2</v>
      </c>
      <c r="B13532" s="3" t="s">
        <v>28508</v>
      </c>
      <c r="C13532" s="3" t="s">
        <v>34266</v>
      </c>
      <c r="D13532" s="12" t="s">
        <v>40139</v>
      </c>
      <c r="E13532" s="6" t="str">
        <f t="shared" si="701"/>
        <v>module=jmort</v>
      </c>
      <c r="F13532" s="6" t="str">
        <f t="shared" si="702"/>
        <v>module=kmort</v>
      </c>
    </row>
    <row r="13533" spans="1:6" ht="30" customHeight="1">
      <c r="A13533" s="3" t="s">
        <v>2</v>
      </c>
      <c r="B13533" s="3" t="s">
        <v>28509</v>
      </c>
      <c r="C13533" s="3" t="s">
        <v>34267</v>
      </c>
      <c r="D13533" s="12" t="s">
        <v>40140</v>
      </c>
      <c r="E13533" s="6" t="str">
        <f t="shared" si="701"/>
        <v>module=jmort</v>
      </c>
      <c r="F13533" s="6" t="str">
        <f t="shared" si="702"/>
        <v>module=kmort</v>
      </c>
    </row>
    <row r="13534" spans="1:6" ht="30" customHeight="1">
      <c r="A13534" s="3" t="s">
        <v>2</v>
      </c>
      <c r="B13534" s="3" t="s">
        <v>28510</v>
      </c>
      <c r="C13534" s="3" t="s">
        <v>34268</v>
      </c>
      <c r="D13534" s="12" t="s">
        <v>40141</v>
      </c>
      <c r="E13534" s="6" t="str">
        <f t="shared" si="701"/>
        <v>module=jmort</v>
      </c>
      <c r="F13534" s="6" t="str">
        <f t="shared" si="702"/>
        <v>module=kmort</v>
      </c>
    </row>
    <row r="13535" spans="1:6" ht="30" customHeight="1">
      <c r="A13535" s="3" t="s">
        <v>2</v>
      </c>
      <c r="B13535" s="3" t="s">
        <v>28511</v>
      </c>
      <c r="C13535" s="3" t="s">
        <v>34269</v>
      </c>
      <c r="D13535" s="12" t="s">
        <v>40142</v>
      </c>
      <c r="E13535" s="6" t="str">
        <f t="shared" si="701"/>
        <v>module=jmort</v>
      </c>
      <c r="F13535" s="6" t="str">
        <f t="shared" si="702"/>
        <v>module=kmort</v>
      </c>
    </row>
    <row r="13536" spans="1:6" ht="30" customHeight="1">
      <c r="A13536" s="3" t="s">
        <v>2</v>
      </c>
      <c r="B13536" s="3" t="s">
        <v>28512</v>
      </c>
      <c r="C13536" s="3" t="s">
        <v>34270</v>
      </c>
      <c r="D13536" s="12" t="s">
        <v>40143</v>
      </c>
      <c r="E13536" s="6" t="str">
        <f t="shared" si="701"/>
        <v>module=jmort</v>
      </c>
      <c r="F13536" s="6" t="str">
        <f t="shared" si="702"/>
        <v>module=kmort</v>
      </c>
    </row>
    <row r="13537" spans="1:6" ht="30" customHeight="1">
      <c r="A13537" s="3" t="s">
        <v>2</v>
      </c>
      <c r="B13537" s="3" t="s">
        <v>28513</v>
      </c>
      <c r="C13537" s="3" t="s">
        <v>34271</v>
      </c>
      <c r="D13537" s="12" t="s">
        <v>40144</v>
      </c>
      <c r="E13537" s="6" t="str">
        <f t="shared" si="701"/>
        <v>module=jmort</v>
      </c>
      <c r="F13537" s="6" t="str">
        <f t="shared" si="702"/>
        <v>module=kmort</v>
      </c>
    </row>
    <row r="13538" spans="1:6" ht="30" customHeight="1">
      <c r="A13538" s="3" t="s">
        <v>2</v>
      </c>
      <c r="B13538" s="3" t="s">
        <v>28514</v>
      </c>
      <c r="C13538" s="3" t="s">
        <v>34272</v>
      </c>
      <c r="D13538" s="12" t="s">
        <v>40145</v>
      </c>
      <c r="E13538" s="6" t="str">
        <f t="shared" si="701"/>
        <v>module=jmort</v>
      </c>
      <c r="F13538" s="6" t="str">
        <f t="shared" si="702"/>
        <v>module=kmort</v>
      </c>
    </row>
    <row r="13539" spans="1:6" ht="30" customHeight="1">
      <c r="A13539" s="3" t="s">
        <v>2</v>
      </c>
      <c r="B13539" s="3" t="s">
        <v>28515</v>
      </c>
      <c r="C13539" s="3" t="s">
        <v>34273</v>
      </c>
      <c r="D13539" s="12" t="s">
        <v>40146</v>
      </c>
      <c r="E13539" s="6" t="str">
        <f t="shared" si="701"/>
        <v>module=jmort</v>
      </c>
      <c r="F13539" s="6" t="str">
        <f t="shared" si="702"/>
        <v>module=kmort</v>
      </c>
    </row>
    <row r="13540" spans="1:6" ht="30" customHeight="1">
      <c r="A13540" s="3" t="s">
        <v>2</v>
      </c>
      <c r="B13540" s="3" t="s">
        <v>28516</v>
      </c>
      <c r="C13540" s="3" t="s">
        <v>34274</v>
      </c>
      <c r="D13540" s="12" t="s">
        <v>40147</v>
      </c>
      <c r="E13540" s="6" t="str">
        <f t="shared" si="701"/>
        <v>module=jmort</v>
      </c>
      <c r="F13540" s="6" t="str">
        <f t="shared" si="702"/>
        <v>module=kmort</v>
      </c>
    </row>
    <row r="13541" spans="1:6" ht="30" customHeight="1">
      <c r="A13541" s="3" t="s">
        <v>2</v>
      </c>
      <c r="B13541" s="3" t="s">
        <v>28517</v>
      </c>
      <c r="C13541" s="3" t="s">
        <v>34275</v>
      </c>
      <c r="D13541" s="12" t="s">
        <v>40148</v>
      </c>
      <c r="E13541" s="6" t="str">
        <f t="shared" si="701"/>
        <v>module=jmort</v>
      </c>
      <c r="F13541" s="6" t="str">
        <f t="shared" si="702"/>
        <v>module=kmort</v>
      </c>
    </row>
    <row r="13542" spans="1:6" ht="30" customHeight="1">
      <c r="A13542" s="3" t="s">
        <v>2</v>
      </c>
      <c r="B13542" s="3" t="s">
        <v>28518</v>
      </c>
      <c r="C13542" s="3" t="s">
        <v>34276</v>
      </c>
      <c r="D13542" s="12" t="s">
        <v>40149</v>
      </c>
      <c r="E13542" s="6" t="str">
        <f t="shared" si="701"/>
        <v>module=jmort</v>
      </c>
      <c r="F13542" s="6" t="str">
        <f t="shared" si="702"/>
        <v>module=kmort</v>
      </c>
    </row>
    <row r="13543" spans="1:6" ht="30" customHeight="1">
      <c r="A13543" s="3" t="s">
        <v>2</v>
      </c>
      <c r="B13543" s="3" t="s">
        <v>28519</v>
      </c>
      <c r="C13543" s="3" t="s">
        <v>34277</v>
      </c>
      <c r="D13543" s="12" t="s">
        <v>40150</v>
      </c>
      <c r="E13543" s="6" t="str">
        <f t="shared" si="701"/>
        <v>module=jmort</v>
      </c>
      <c r="F13543" s="6" t="str">
        <f t="shared" si="702"/>
        <v>module=kmort</v>
      </c>
    </row>
    <row r="13544" spans="1:6" ht="30" customHeight="1">
      <c r="A13544" s="3" t="s">
        <v>2</v>
      </c>
      <c r="B13544" s="3" t="s">
        <v>28520</v>
      </c>
      <c r="C13544" s="3" t="s">
        <v>34278</v>
      </c>
      <c r="D13544" s="12" t="s">
        <v>40151</v>
      </c>
      <c r="E13544" s="6" t="str">
        <f t="shared" si="701"/>
        <v>module=jmort</v>
      </c>
      <c r="F13544" s="6" t="str">
        <f t="shared" si="702"/>
        <v>module=kmort</v>
      </c>
    </row>
    <row r="13545" spans="1:6" ht="30" customHeight="1">
      <c r="A13545" s="3" t="s">
        <v>2</v>
      </c>
      <c r="B13545" s="3" t="s">
        <v>28521</v>
      </c>
      <c r="C13545" s="3" t="s">
        <v>34279</v>
      </c>
      <c r="D13545" s="12" t="s">
        <v>40152</v>
      </c>
      <c r="E13545" s="6" t="str">
        <f t="shared" si="701"/>
        <v>module=jmort</v>
      </c>
      <c r="F13545" s="6" t="str">
        <f t="shared" si="702"/>
        <v>module=kmort</v>
      </c>
    </row>
    <row r="13546" spans="1:6" ht="30" customHeight="1">
      <c r="A13546" s="3" t="s">
        <v>2</v>
      </c>
      <c r="B13546" s="3" t="s">
        <v>28522</v>
      </c>
      <c r="C13546" s="3" t="s">
        <v>34280</v>
      </c>
      <c r="D13546" s="12" t="s">
        <v>40153</v>
      </c>
      <c r="E13546" s="6" t="str">
        <f t="shared" si="701"/>
        <v>module=jmort</v>
      </c>
      <c r="F13546" s="6" t="str">
        <f t="shared" si="702"/>
        <v>module=kmort</v>
      </c>
    </row>
    <row r="13547" spans="1:6" ht="30" customHeight="1">
      <c r="A13547" s="3" t="s">
        <v>2</v>
      </c>
      <c r="B13547" s="3" t="s">
        <v>28523</v>
      </c>
      <c r="C13547" s="3" t="s">
        <v>34281</v>
      </c>
      <c r="D13547" s="12" t="s">
        <v>40154</v>
      </c>
      <c r="E13547" s="6" t="str">
        <f t="shared" ref="E13547:E13575" si="703">HYPERLINK("http://www.ssc.wisc.edu/wlsresearch/documentation/waves/?wave=capigrad&amp;module=jintobs","module=jintobs")</f>
        <v>module=jintobs</v>
      </c>
      <c r="F13547" s="6" t="str">
        <f t="shared" ref="F13547:F13575" si="704">HYPERLINK("http://www.ssc.wisc.edu/wlsresearch/documentation/waves/?wave=capisib&amp;module=kintobs","module=kintobs")</f>
        <v>module=kintobs</v>
      </c>
    </row>
    <row r="13548" spans="1:6" ht="30" customHeight="1">
      <c r="A13548" s="3" t="s">
        <v>2</v>
      </c>
      <c r="B13548" s="3" t="s">
        <v>28524</v>
      </c>
      <c r="C13548" s="3" t="s">
        <v>34282</v>
      </c>
      <c r="D13548" s="12" t="s">
        <v>40155</v>
      </c>
      <c r="E13548" s="6" t="str">
        <f t="shared" si="703"/>
        <v>module=jintobs</v>
      </c>
      <c r="F13548" s="6" t="str">
        <f t="shared" si="704"/>
        <v>module=kintobs</v>
      </c>
    </row>
    <row r="13549" spans="1:6" ht="30" customHeight="1">
      <c r="A13549" s="3" t="s">
        <v>2</v>
      </c>
      <c r="B13549" s="3" t="s">
        <v>28525</v>
      </c>
      <c r="C13549" s="3" t="s">
        <v>34283</v>
      </c>
      <c r="D13549" s="12" t="s">
        <v>40156</v>
      </c>
      <c r="E13549" s="6" t="str">
        <f t="shared" si="703"/>
        <v>module=jintobs</v>
      </c>
      <c r="F13549" s="6" t="str">
        <f t="shared" si="704"/>
        <v>module=kintobs</v>
      </c>
    </row>
    <row r="13550" spans="1:6" ht="30" customHeight="1">
      <c r="A13550" s="3" t="s">
        <v>2</v>
      </c>
      <c r="B13550" s="3" t="s">
        <v>28526</v>
      </c>
      <c r="C13550" s="3" t="s">
        <v>34284</v>
      </c>
      <c r="D13550" s="12" t="s">
        <v>40157</v>
      </c>
      <c r="E13550" s="6" t="str">
        <f t="shared" si="703"/>
        <v>module=jintobs</v>
      </c>
      <c r="F13550" s="6" t="str">
        <f t="shared" si="704"/>
        <v>module=kintobs</v>
      </c>
    </row>
    <row r="13551" spans="1:6" ht="30" customHeight="1">
      <c r="A13551" s="3" t="s">
        <v>2</v>
      </c>
      <c r="B13551" s="3" t="s">
        <v>28527</v>
      </c>
      <c r="C13551" s="3" t="s">
        <v>34285</v>
      </c>
      <c r="D13551" s="12" t="s">
        <v>40158</v>
      </c>
      <c r="E13551" s="6" t="str">
        <f t="shared" si="703"/>
        <v>module=jintobs</v>
      </c>
      <c r="F13551" s="6" t="str">
        <f t="shared" si="704"/>
        <v>module=kintobs</v>
      </c>
    </row>
    <row r="13552" spans="1:6" ht="30" customHeight="1">
      <c r="A13552" s="3" t="s">
        <v>2</v>
      </c>
      <c r="B13552" s="3" t="s">
        <v>28528</v>
      </c>
      <c r="C13552" s="3" t="s">
        <v>34286</v>
      </c>
      <c r="D13552" s="12" t="s">
        <v>40159</v>
      </c>
      <c r="E13552" s="6" t="str">
        <f t="shared" si="703"/>
        <v>module=jintobs</v>
      </c>
      <c r="F13552" s="6" t="str">
        <f t="shared" si="704"/>
        <v>module=kintobs</v>
      </c>
    </row>
    <row r="13553" spans="1:6" ht="30" customHeight="1">
      <c r="A13553" s="3" t="s">
        <v>2</v>
      </c>
      <c r="B13553" s="3" t="s">
        <v>28529</v>
      </c>
      <c r="C13553" s="3" t="s">
        <v>34287</v>
      </c>
      <c r="D13553" s="12" t="s">
        <v>40160</v>
      </c>
      <c r="E13553" s="6" t="str">
        <f t="shared" si="703"/>
        <v>module=jintobs</v>
      </c>
      <c r="F13553" s="6" t="str">
        <f t="shared" si="704"/>
        <v>module=kintobs</v>
      </c>
    </row>
    <row r="13554" spans="1:6" ht="30" customHeight="1">
      <c r="A13554" s="3" t="s">
        <v>2</v>
      </c>
      <c r="B13554" s="3" t="s">
        <v>28530</v>
      </c>
      <c r="C13554" s="3" t="s">
        <v>34288</v>
      </c>
      <c r="D13554" s="12" t="s">
        <v>40161</v>
      </c>
      <c r="E13554" s="6" t="str">
        <f t="shared" si="703"/>
        <v>module=jintobs</v>
      </c>
      <c r="F13554" s="6" t="str">
        <f t="shared" si="704"/>
        <v>module=kintobs</v>
      </c>
    </row>
    <row r="13555" spans="1:6" ht="30" customHeight="1">
      <c r="A13555" s="3" t="s">
        <v>2</v>
      </c>
      <c r="B13555" s="3" t="s">
        <v>28531</v>
      </c>
      <c r="C13555" s="3" t="s">
        <v>34289</v>
      </c>
      <c r="D13555" s="12" t="s">
        <v>40162</v>
      </c>
      <c r="E13555" s="6" t="str">
        <f t="shared" si="703"/>
        <v>module=jintobs</v>
      </c>
      <c r="F13555" s="6" t="str">
        <f t="shared" si="704"/>
        <v>module=kintobs</v>
      </c>
    </row>
    <row r="13556" spans="1:6" ht="30" customHeight="1">
      <c r="A13556" s="3" t="s">
        <v>2</v>
      </c>
      <c r="B13556" s="3" t="s">
        <v>28532</v>
      </c>
      <c r="C13556" s="3" t="s">
        <v>34290</v>
      </c>
      <c r="D13556" s="12" t="s">
        <v>40163</v>
      </c>
      <c r="E13556" s="6" t="str">
        <f t="shared" si="703"/>
        <v>module=jintobs</v>
      </c>
      <c r="F13556" s="6" t="str">
        <f t="shared" si="704"/>
        <v>module=kintobs</v>
      </c>
    </row>
    <row r="13557" spans="1:6" ht="30" customHeight="1">
      <c r="A13557" s="3" t="s">
        <v>2</v>
      </c>
      <c r="B13557" s="3" t="s">
        <v>28533</v>
      </c>
      <c r="C13557" s="3" t="s">
        <v>34291</v>
      </c>
      <c r="D13557" s="12" t="s">
        <v>40164</v>
      </c>
      <c r="E13557" s="6" t="str">
        <f t="shared" si="703"/>
        <v>module=jintobs</v>
      </c>
      <c r="F13557" s="6" t="str">
        <f t="shared" si="704"/>
        <v>module=kintobs</v>
      </c>
    </row>
    <row r="13558" spans="1:6" ht="30" customHeight="1">
      <c r="A13558" s="3" t="s">
        <v>2</v>
      </c>
      <c r="B13558" s="3" t="s">
        <v>28534</v>
      </c>
      <c r="C13558" s="3" t="s">
        <v>34292</v>
      </c>
      <c r="D13558" s="12" t="s">
        <v>40165</v>
      </c>
      <c r="E13558" s="6" t="str">
        <f t="shared" si="703"/>
        <v>module=jintobs</v>
      </c>
      <c r="F13558" s="6" t="str">
        <f t="shared" si="704"/>
        <v>module=kintobs</v>
      </c>
    </row>
    <row r="13559" spans="1:6" ht="30" customHeight="1">
      <c r="A13559" s="3" t="s">
        <v>2</v>
      </c>
      <c r="B13559" s="3" t="s">
        <v>28535</v>
      </c>
      <c r="C13559" s="3" t="s">
        <v>34293</v>
      </c>
      <c r="D13559" s="12" t="s">
        <v>40166</v>
      </c>
      <c r="E13559" s="6" t="str">
        <f t="shared" si="703"/>
        <v>module=jintobs</v>
      </c>
      <c r="F13559" s="6" t="str">
        <f t="shared" si="704"/>
        <v>module=kintobs</v>
      </c>
    </row>
    <row r="13560" spans="1:6" ht="30" customHeight="1">
      <c r="A13560" s="3" t="s">
        <v>2</v>
      </c>
      <c r="B13560" s="3" t="s">
        <v>28536</v>
      </c>
      <c r="C13560" s="3" t="s">
        <v>34294</v>
      </c>
      <c r="D13560" s="12" t="s">
        <v>40167</v>
      </c>
      <c r="E13560" s="6" t="str">
        <f t="shared" si="703"/>
        <v>module=jintobs</v>
      </c>
      <c r="F13560" s="6" t="str">
        <f t="shared" si="704"/>
        <v>module=kintobs</v>
      </c>
    </row>
    <row r="13561" spans="1:6" ht="30" customHeight="1">
      <c r="A13561" s="3" t="s">
        <v>2</v>
      </c>
      <c r="B13561" s="3" t="s">
        <v>28537</v>
      </c>
      <c r="C13561" s="3" t="s">
        <v>34295</v>
      </c>
      <c r="D13561" s="12" t="s">
        <v>40168</v>
      </c>
      <c r="E13561" s="6" t="str">
        <f t="shared" si="703"/>
        <v>module=jintobs</v>
      </c>
      <c r="F13561" s="6" t="str">
        <f t="shared" si="704"/>
        <v>module=kintobs</v>
      </c>
    </row>
    <row r="13562" spans="1:6" ht="30" customHeight="1">
      <c r="A13562" s="3" t="s">
        <v>2</v>
      </c>
      <c r="B13562" s="3" t="s">
        <v>28538</v>
      </c>
      <c r="C13562" s="3" t="s">
        <v>34296</v>
      </c>
      <c r="D13562" s="12" t="s">
        <v>40169</v>
      </c>
      <c r="E13562" s="6" t="str">
        <f t="shared" si="703"/>
        <v>module=jintobs</v>
      </c>
      <c r="F13562" s="6" t="str">
        <f t="shared" si="704"/>
        <v>module=kintobs</v>
      </c>
    </row>
    <row r="13563" spans="1:6" ht="30" customHeight="1">
      <c r="A13563" s="3" t="s">
        <v>2</v>
      </c>
      <c r="B13563" s="3" t="s">
        <v>28539</v>
      </c>
      <c r="C13563" s="3" t="s">
        <v>34297</v>
      </c>
      <c r="D13563" s="12" t="s">
        <v>40170</v>
      </c>
      <c r="E13563" s="6" t="str">
        <f t="shared" si="703"/>
        <v>module=jintobs</v>
      </c>
      <c r="F13563" s="6" t="str">
        <f t="shared" si="704"/>
        <v>module=kintobs</v>
      </c>
    </row>
    <row r="13564" spans="1:6" ht="30" customHeight="1">
      <c r="A13564" s="3" t="s">
        <v>2</v>
      </c>
      <c r="B13564" s="3" t="s">
        <v>28540</v>
      </c>
      <c r="C13564" s="3" t="s">
        <v>34298</v>
      </c>
      <c r="D13564" s="12" t="s">
        <v>40171</v>
      </c>
      <c r="E13564" s="6" t="str">
        <f t="shared" si="703"/>
        <v>module=jintobs</v>
      </c>
      <c r="F13564" s="6" t="str">
        <f t="shared" si="704"/>
        <v>module=kintobs</v>
      </c>
    </row>
    <row r="13565" spans="1:6" ht="30" customHeight="1">
      <c r="A13565" s="3" t="s">
        <v>2</v>
      </c>
      <c r="B13565" s="3" t="s">
        <v>28541</v>
      </c>
      <c r="C13565" s="3" t="s">
        <v>34299</v>
      </c>
      <c r="D13565" s="12" t="s">
        <v>40172</v>
      </c>
      <c r="E13565" s="6" t="str">
        <f t="shared" si="703"/>
        <v>module=jintobs</v>
      </c>
      <c r="F13565" s="6" t="str">
        <f t="shared" si="704"/>
        <v>module=kintobs</v>
      </c>
    </row>
    <row r="13566" spans="1:6" ht="30" customHeight="1">
      <c r="A13566" s="3" t="s">
        <v>2</v>
      </c>
      <c r="B13566" s="3" t="s">
        <v>28542</v>
      </c>
      <c r="C13566" s="3" t="s">
        <v>34300</v>
      </c>
      <c r="D13566" s="12" t="s">
        <v>40173</v>
      </c>
      <c r="E13566" s="6" t="str">
        <f t="shared" si="703"/>
        <v>module=jintobs</v>
      </c>
      <c r="F13566" s="6" t="str">
        <f t="shared" si="704"/>
        <v>module=kintobs</v>
      </c>
    </row>
    <row r="13567" spans="1:6" ht="30" customHeight="1">
      <c r="A13567" s="3" t="s">
        <v>2</v>
      </c>
      <c r="B13567" s="3" t="s">
        <v>28543</v>
      </c>
      <c r="C13567" s="3" t="s">
        <v>34301</v>
      </c>
      <c r="D13567" s="12" t="s">
        <v>40174</v>
      </c>
      <c r="E13567" s="6" t="str">
        <f t="shared" si="703"/>
        <v>module=jintobs</v>
      </c>
      <c r="F13567" s="6" t="str">
        <f t="shared" si="704"/>
        <v>module=kintobs</v>
      </c>
    </row>
    <row r="13568" spans="1:6" ht="30" customHeight="1">
      <c r="A13568" s="3" t="s">
        <v>2</v>
      </c>
      <c r="B13568" s="3" t="s">
        <v>28544</v>
      </c>
      <c r="C13568" s="3" t="s">
        <v>34302</v>
      </c>
      <c r="D13568" s="12" t="s">
        <v>40175</v>
      </c>
      <c r="E13568" s="6" t="str">
        <f t="shared" si="703"/>
        <v>module=jintobs</v>
      </c>
      <c r="F13568" s="6" t="str">
        <f t="shared" si="704"/>
        <v>module=kintobs</v>
      </c>
    </row>
    <row r="13569" spans="1:6" ht="30" customHeight="1">
      <c r="A13569" s="3" t="s">
        <v>2</v>
      </c>
      <c r="B13569" s="3" t="s">
        <v>28545</v>
      </c>
      <c r="C13569" s="3" t="s">
        <v>34303</v>
      </c>
      <c r="D13569" s="12" t="s">
        <v>40176</v>
      </c>
      <c r="E13569" s="6" t="str">
        <f t="shared" si="703"/>
        <v>module=jintobs</v>
      </c>
      <c r="F13569" s="6" t="str">
        <f t="shared" si="704"/>
        <v>module=kintobs</v>
      </c>
    </row>
    <row r="13570" spans="1:6" ht="30" customHeight="1">
      <c r="A13570" s="3" t="s">
        <v>2</v>
      </c>
      <c r="B13570" s="3" t="s">
        <v>28546</v>
      </c>
      <c r="C13570" s="3" t="s">
        <v>34304</v>
      </c>
      <c r="D13570" s="12" t="s">
        <v>40177</v>
      </c>
      <c r="E13570" s="6" t="str">
        <f t="shared" si="703"/>
        <v>module=jintobs</v>
      </c>
      <c r="F13570" s="6" t="str">
        <f t="shared" si="704"/>
        <v>module=kintobs</v>
      </c>
    </row>
    <row r="13571" spans="1:6" ht="30" customHeight="1">
      <c r="A13571" s="3" t="s">
        <v>2</v>
      </c>
      <c r="B13571" s="3" t="s">
        <v>28547</v>
      </c>
      <c r="C13571" s="3" t="s">
        <v>34305</v>
      </c>
      <c r="D13571" s="12" t="s">
        <v>40178</v>
      </c>
      <c r="E13571" s="6" t="str">
        <f t="shared" si="703"/>
        <v>module=jintobs</v>
      </c>
      <c r="F13571" s="6" t="str">
        <f t="shared" si="704"/>
        <v>module=kintobs</v>
      </c>
    </row>
    <row r="13572" spans="1:6" ht="30" customHeight="1">
      <c r="A13572" s="3" t="s">
        <v>2</v>
      </c>
      <c r="B13572" s="3" t="s">
        <v>28548</v>
      </c>
      <c r="C13572" s="3" t="s">
        <v>34306</v>
      </c>
      <c r="D13572" s="12" t="s">
        <v>40179</v>
      </c>
      <c r="E13572" s="6" t="str">
        <f t="shared" si="703"/>
        <v>module=jintobs</v>
      </c>
      <c r="F13572" s="6" t="str">
        <f t="shared" si="704"/>
        <v>module=kintobs</v>
      </c>
    </row>
    <row r="13573" spans="1:6" ht="30" customHeight="1">
      <c r="A13573" s="3" t="s">
        <v>2</v>
      </c>
      <c r="B13573" s="3" t="s">
        <v>28549</v>
      </c>
      <c r="C13573" s="3" t="s">
        <v>34307</v>
      </c>
      <c r="D13573" s="12" t="s">
        <v>40180</v>
      </c>
      <c r="E13573" s="6" t="str">
        <f t="shared" si="703"/>
        <v>module=jintobs</v>
      </c>
      <c r="F13573" s="6" t="str">
        <f t="shared" si="704"/>
        <v>module=kintobs</v>
      </c>
    </row>
    <row r="13574" spans="1:6" ht="30" customHeight="1">
      <c r="A13574" s="3" t="s">
        <v>2</v>
      </c>
      <c r="B13574" s="3" t="s">
        <v>28550</v>
      </c>
      <c r="C13574" s="3" t="s">
        <v>34308</v>
      </c>
      <c r="D13574" s="12" t="s">
        <v>40181</v>
      </c>
      <c r="E13574" s="6" t="str">
        <f t="shared" si="703"/>
        <v>module=jintobs</v>
      </c>
      <c r="F13574" s="6" t="str">
        <f t="shared" si="704"/>
        <v>module=kintobs</v>
      </c>
    </row>
    <row r="13575" spans="1:6" ht="30" customHeight="1">
      <c r="A13575" s="3" t="s">
        <v>2</v>
      </c>
      <c r="B13575" s="3" t="s">
        <v>28551</v>
      </c>
      <c r="C13575" s="3" t="s">
        <v>34309</v>
      </c>
      <c r="D13575" s="12" t="s">
        <v>40182</v>
      </c>
      <c r="E13575" s="6" t="str">
        <f t="shared" si="703"/>
        <v>module=jintobs</v>
      </c>
      <c r="F13575" s="6" t="str">
        <f t="shared" si="704"/>
        <v>module=kintobs</v>
      </c>
    </row>
    <row r="13576" spans="1:6" ht="30" customHeight="1">
      <c r="A13576" s="3" t="s">
        <v>2</v>
      </c>
      <c r="B13576" s="3" t="s">
        <v>28552</v>
      </c>
      <c r="C13576" s="3" t="s">
        <v>34310</v>
      </c>
      <c r="D13576" s="12" t="s">
        <v>40183</v>
      </c>
      <c r="E13576" s="6" t="str">
        <f>HYPERLINK("http://www.ssc.wisc.edu/wlsresearch/documentation/waves/?wave=capigrad&amp;module=jmail_general","module=jmail_general")</f>
        <v>module=jmail_general</v>
      </c>
      <c r="F13576" s="6" t="str">
        <f>HYPERLINK("http://www.ssc.wisc.edu/wlsresearch/documentation/waves/?wave=capisib&amp;module=kmail_general","module=kmail_general")</f>
        <v>module=kmail_general</v>
      </c>
    </row>
    <row r="13577" spans="1:6" ht="30" customHeight="1">
      <c r="A13577" s="3" t="s">
        <v>2</v>
      </c>
      <c r="B13577" s="3" t="s">
        <v>28553</v>
      </c>
      <c r="C13577" s="3" t="s">
        <v>34311</v>
      </c>
      <c r="D13577" s="12" t="s">
        <v>40184</v>
      </c>
      <c r="E13577" s="6" t="str">
        <f>HYPERLINK("http://www.ssc.wisc.edu/wlsresearch/documentation/waves/?wave=capigrad&amp;module=jmail_general","module=jmail_general")</f>
        <v>module=jmail_general</v>
      </c>
      <c r="F13577" s="6" t="str">
        <f>HYPERLINK("http://www.ssc.wisc.edu/wlsresearch/documentation/waves/?wave=capisib&amp;module=kmail_general","module=kmail_general")</f>
        <v>module=kmail_general</v>
      </c>
    </row>
    <row r="13578" spans="1:6" ht="30" customHeight="1">
      <c r="A13578" s="3" t="s">
        <v>2</v>
      </c>
      <c r="B13578" s="3" t="s">
        <v>28554</v>
      </c>
      <c r="C13578" s="3" t="s">
        <v>34312</v>
      </c>
      <c r="D13578" s="12" t="s">
        <v>40185</v>
      </c>
      <c r="E13578" s="6" t="str">
        <f>HYPERLINK("http://www.ssc.wisc.edu/wlsresearch/documentation/waves/?wave=capigrad&amp;module=jmail_general","module=jmail_general")</f>
        <v>module=jmail_general</v>
      </c>
      <c r="F13578" s="6" t="str">
        <f>HYPERLINK("http://www.ssc.wisc.edu/wlsresearch/documentation/waves/?wave=capisib&amp;module=kmail_general","module=kmail_general")</f>
        <v>module=kmail_general</v>
      </c>
    </row>
    <row r="13579" spans="1:6" ht="30" customHeight="1">
      <c r="A13579" s="3" t="s">
        <v>2</v>
      </c>
      <c r="B13579" s="3" t="s">
        <v>28555</v>
      </c>
      <c r="C13579" s="3" t="s">
        <v>34313</v>
      </c>
      <c r="D13579" s="12" t="s">
        <v>40186</v>
      </c>
      <c r="E13579" s="6" t="str">
        <f>HYPERLINK("http://www.ssc.wisc.edu/wlsresearch/documentation/waves/?wave=capigrad&amp;module=jmail_general","module=jmail_general")</f>
        <v>module=jmail_general</v>
      </c>
      <c r="F13579" s="6" t="str">
        <f>HYPERLINK("http://www.ssc.wisc.edu/wlsresearch/documentation/waves/?wave=capisib&amp;module=kmail_general","module=kmail_general")</f>
        <v>module=kmail_general</v>
      </c>
    </row>
    <row r="13580" spans="1:6" ht="30" customHeight="1">
      <c r="A13580" s="3" t="s">
        <v>2</v>
      </c>
      <c r="B13580" s="3" t="s">
        <v>28556</v>
      </c>
      <c r="C13580" s="3" t="s">
        <v>34314</v>
      </c>
      <c r="D13580" s="12" t="s">
        <v>40187</v>
      </c>
      <c r="E13580" s="6" t="str">
        <f t="shared" ref="E13580:E13643" si="705">HYPERLINK("http://www.ssc.wisc.edu/wlsresearch/documentation/waves/?wave=capigrad&amp;module=jmail_health","module=jmail_health")</f>
        <v>module=jmail_health</v>
      </c>
      <c r="F13580" s="6" t="str">
        <f t="shared" ref="F13580:F13643" si="706">HYPERLINK("http://www.ssc.wisc.edu/wlsresearch/documentation/waves/?wave=capisib&amp;module=kmail_health","module=kmail_health")</f>
        <v>module=kmail_health</v>
      </c>
    </row>
    <row r="13581" spans="1:6" ht="30" customHeight="1">
      <c r="A13581" s="3" t="s">
        <v>2</v>
      </c>
      <c r="B13581" s="3" t="s">
        <v>28557</v>
      </c>
      <c r="C13581" s="3" t="s">
        <v>34315</v>
      </c>
      <c r="D13581" s="12" t="s">
        <v>40188</v>
      </c>
      <c r="E13581" s="6" t="str">
        <f t="shared" si="705"/>
        <v>module=jmail_health</v>
      </c>
      <c r="F13581" s="6" t="str">
        <f t="shared" si="706"/>
        <v>module=kmail_health</v>
      </c>
    </row>
    <row r="13582" spans="1:6" ht="30" customHeight="1">
      <c r="A13582" s="3" t="s">
        <v>2</v>
      </c>
      <c r="B13582" s="3" t="s">
        <v>28558</v>
      </c>
      <c r="C13582" s="3" t="s">
        <v>34316</v>
      </c>
      <c r="D13582" s="12" t="s">
        <v>40189</v>
      </c>
      <c r="E13582" s="6" t="str">
        <f t="shared" si="705"/>
        <v>module=jmail_health</v>
      </c>
      <c r="F13582" s="6" t="str">
        <f t="shared" si="706"/>
        <v>module=kmail_health</v>
      </c>
    </row>
    <row r="13583" spans="1:6" ht="30" customHeight="1">
      <c r="A13583" s="3" t="s">
        <v>2</v>
      </c>
      <c r="B13583" s="3" t="s">
        <v>28559</v>
      </c>
      <c r="C13583" s="3" t="s">
        <v>34317</v>
      </c>
      <c r="D13583" s="12" t="s">
        <v>40190</v>
      </c>
      <c r="E13583" s="6" t="str">
        <f t="shared" si="705"/>
        <v>module=jmail_health</v>
      </c>
      <c r="F13583" s="6" t="str">
        <f t="shared" si="706"/>
        <v>module=kmail_health</v>
      </c>
    </row>
    <row r="13584" spans="1:6" ht="30" customHeight="1">
      <c r="A13584" s="3" t="s">
        <v>2</v>
      </c>
      <c r="B13584" s="3" t="s">
        <v>28560</v>
      </c>
      <c r="C13584" s="3" t="s">
        <v>34318</v>
      </c>
      <c r="D13584" s="12" t="s">
        <v>40191</v>
      </c>
      <c r="E13584" s="6" t="str">
        <f t="shared" si="705"/>
        <v>module=jmail_health</v>
      </c>
      <c r="F13584" s="6" t="str">
        <f t="shared" si="706"/>
        <v>module=kmail_health</v>
      </c>
    </row>
    <row r="13585" spans="1:6" ht="30" customHeight="1">
      <c r="A13585" s="3" t="s">
        <v>2</v>
      </c>
      <c r="B13585" s="3" t="s">
        <v>28561</v>
      </c>
      <c r="C13585" s="3" t="s">
        <v>34319</v>
      </c>
      <c r="D13585" s="12" t="s">
        <v>40192</v>
      </c>
      <c r="E13585" s="6" t="str">
        <f t="shared" si="705"/>
        <v>module=jmail_health</v>
      </c>
      <c r="F13585" s="6" t="str">
        <f t="shared" si="706"/>
        <v>module=kmail_health</v>
      </c>
    </row>
    <row r="13586" spans="1:6" ht="30" customHeight="1">
      <c r="A13586" s="3" t="s">
        <v>2</v>
      </c>
      <c r="B13586" s="3" t="s">
        <v>28562</v>
      </c>
      <c r="C13586" s="3" t="s">
        <v>34320</v>
      </c>
      <c r="D13586" s="12" t="s">
        <v>40193</v>
      </c>
      <c r="E13586" s="6" t="str">
        <f t="shared" si="705"/>
        <v>module=jmail_health</v>
      </c>
      <c r="F13586" s="6" t="str">
        <f t="shared" si="706"/>
        <v>module=kmail_health</v>
      </c>
    </row>
    <row r="13587" spans="1:6" ht="30" customHeight="1">
      <c r="A13587" s="3" t="s">
        <v>2</v>
      </c>
      <c r="B13587" s="3" t="s">
        <v>28563</v>
      </c>
      <c r="C13587" s="3" t="s">
        <v>34321</v>
      </c>
      <c r="D13587" s="12" t="s">
        <v>40194</v>
      </c>
      <c r="E13587" s="6" t="str">
        <f t="shared" si="705"/>
        <v>module=jmail_health</v>
      </c>
      <c r="F13587" s="6" t="str">
        <f t="shared" si="706"/>
        <v>module=kmail_health</v>
      </c>
    </row>
    <row r="13588" spans="1:6" ht="30" customHeight="1">
      <c r="A13588" s="3" t="s">
        <v>2</v>
      </c>
      <c r="B13588" s="3" t="s">
        <v>28564</v>
      </c>
      <c r="C13588" s="3" t="s">
        <v>34322</v>
      </c>
      <c r="D13588" s="12" t="s">
        <v>40195</v>
      </c>
      <c r="E13588" s="6" t="str">
        <f t="shared" si="705"/>
        <v>module=jmail_health</v>
      </c>
      <c r="F13588" s="6" t="str">
        <f t="shared" si="706"/>
        <v>module=kmail_health</v>
      </c>
    </row>
    <row r="13589" spans="1:6" ht="30" customHeight="1">
      <c r="A13589" s="3" t="s">
        <v>2</v>
      </c>
      <c r="B13589" s="3" t="s">
        <v>28565</v>
      </c>
      <c r="C13589" s="3" t="s">
        <v>34323</v>
      </c>
      <c r="D13589" s="12" t="s">
        <v>40196</v>
      </c>
      <c r="E13589" s="6" t="str">
        <f t="shared" si="705"/>
        <v>module=jmail_health</v>
      </c>
      <c r="F13589" s="6" t="str">
        <f t="shared" si="706"/>
        <v>module=kmail_health</v>
      </c>
    </row>
    <row r="13590" spans="1:6" ht="30" customHeight="1">
      <c r="A13590" s="3" t="s">
        <v>2</v>
      </c>
      <c r="B13590" s="3" t="s">
        <v>28566</v>
      </c>
      <c r="C13590" s="3" t="s">
        <v>34324</v>
      </c>
      <c r="D13590" s="12" t="s">
        <v>40197</v>
      </c>
      <c r="E13590" s="6" t="str">
        <f t="shared" si="705"/>
        <v>module=jmail_health</v>
      </c>
      <c r="F13590" s="6" t="str">
        <f t="shared" si="706"/>
        <v>module=kmail_health</v>
      </c>
    </row>
    <row r="13591" spans="1:6" ht="30" customHeight="1">
      <c r="A13591" s="3" t="s">
        <v>2</v>
      </c>
      <c r="B13591" s="3" t="s">
        <v>28567</v>
      </c>
      <c r="C13591" s="3" t="s">
        <v>34325</v>
      </c>
      <c r="D13591" s="12" t="s">
        <v>40198</v>
      </c>
      <c r="E13591" s="6" t="str">
        <f t="shared" si="705"/>
        <v>module=jmail_health</v>
      </c>
      <c r="F13591" s="6" t="str">
        <f t="shared" si="706"/>
        <v>module=kmail_health</v>
      </c>
    </row>
    <row r="13592" spans="1:6" ht="30" customHeight="1">
      <c r="A13592" s="3" t="s">
        <v>2</v>
      </c>
      <c r="B13592" s="3" t="s">
        <v>28568</v>
      </c>
      <c r="C13592" s="3" t="s">
        <v>34326</v>
      </c>
      <c r="D13592" s="12" t="s">
        <v>40199</v>
      </c>
      <c r="E13592" s="6" t="str">
        <f t="shared" si="705"/>
        <v>module=jmail_health</v>
      </c>
      <c r="F13592" s="6" t="str">
        <f t="shared" si="706"/>
        <v>module=kmail_health</v>
      </c>
    </row>
    <row r="13593" spans="1:6" ht="30" customHeight="1">
      <c r="A13593" s="3" t="s">
        <v>2</v>
      </c>
      <c r="B13593" s="3" t="s">
        <v>28569</v>
      </c>
      <c r="C13593" s="3" t="s">
        <v>34327</v>
      </c>
      <c r="D13593" s="12" t="s">
        <v>40200</v>
      </c>
      <c r="E13593" s="6" t="str">
        <f t="shared" si="705"/>
        <v>module=jmail_health</v>
      </c>
      <c r="F13593" s="6" t="str">
        <f t="shared" si="706"/>
        <v>module=kmail_health</v>
      </c>
    </row>
    <row r="13594" spans="1:6" ht="30" customHeight="1">
      <c r="A13594" s="3" t="s">
        <v>2</v>
      </c>
      <c r="B13594" s="3" t="s">
        <v>28570</v>
      </c>
      <c r="C13594" s="3" t="s">
        <v>34328</v>
      </c>
      <c r="D13594" s="12" t="s">
        <v>40201</v>
      </c>
      <c r="E13594" s="6" t="str">
        <f t="shared" si="705"/>
        <v>module=jmail_health</v>
      </c>
      <c r="F13594" s="6" t="str">
        <f t="shared" si="706"/>
        <v>module=kmail_health</v>
      </c>
    </row>
    <row r="13595" spans="1:6" ht="30" customHeight="1">
      <c r="A13595" s="3" t="s">
        <v>2</v>
      </c>
      <c r="B13595" s="3" t="s">
        <v>28571</v>
      </c>
      <c r="C13595" s="3" t="s">
        <v>34329</v>
      </c>
      <c r="D13595" s="12" t="s">
        <v>40202</v>
      </c>
      <c r="E13595" s="6" t="str">
        <f t="shared" si="705"/>
        <v>module=jmail_health</v>
      </c>
      <c r="F13595" s="6" t="str">
        <f t="shared" si="706"/>
        <v>module=kmail_health</v>
      </c>
    </row>
    <row r="13596" spans="1:6" ht="30" customHeight="1">
      <c r="A13596" s="3" t="s">
        <v>2</v>
      </c>
      <c r="B13596" s="3" t="s">
        <v>28572</v>
      </c>
      <c r="C13596" s="3" t="s">
        <v>34330</v>
      </c>
      <c r="D13596" s="12" t="s">
        <v>40203</v>
      </c>
      <c r="E13596" s="6" t="str">
        <f t="shared" si="705"/>
        <v>module=jmail_health</v>
      </c>
      <c r="F13596" s="6" t="str">
        <f t="shared" si="706"/>
        <v>module=kmail_health</v>
      </c>
    </row>
    <row r="13597" spans="1:6" ht="30" customHeight="1">
      <c r="A13597" s="3" t="s">
        <v>2</v>
      </c>
      <c r="B13597" s="3" t="s">
        <v>28573</v>
      </c>
      <c r="C13597" s="3" t="s">
        <v>34331</v>
      </c>
      <c r="D13597" s="12" t="s">
        <v>40204</v>
      </c>
      <c r="E13597" s="6" t="str">
        <f t="shared" si="705"/>
        <v>module=jmail_health</v>
      </c>
      <c r="F13597" s="6" t="str">
        <f t="shared" si="706"/>
        <v>module=kmail_health</v>
      </c>
    </row>
    <row r="13598" spans="1:6" ht="30" customHeight="1">
      <c r="A13598" s="3" t="s">
        <v>2</v>
      </c>
      <c r="B13598" s="3" t="s">
        <v>28574</v>
      </c>
      <c r="C13598" s="3" t="s">
        <v>34332</v>
      </c>
      <c r="D13598" s="12" t="s">
        <v>40205</v>
      </c>
      <c r="E13598" s="6" t="str">
        <f t="shared" si="705"/>
        <v>module=jmail_health</v>
      </c>
      <c r="F13598" s="6" t="str">
        <f t="shared" si="706"/>
        <v>module=kmail_health</v>
      </c>
    </row>
    <row r="13599" spans="1:6" ht="30" customHeight="1">
      <c r="A13599" s="3" t="s">
        <v>2</v>
      </c>
      <c r="B13599" s="3" t="s">
        <v>28575</v>
      </c>
      <c r="C13599" s="3" t="s">
        <v>34333</v>
      </c>
      <c r="D13599" s="12" t="s">
        <v>40206</v>
      </c>
      <c r="E13599" s="6" t="str">
        <f t="shared" si="705"/>
        <v>module=jmail_health</v>
      </c>
      <c r="F13599" s="6" t="str">
        <f t="shared" si="706"/>
        <v>module=kmail_health</v>
      </c>
    </row>
    <row r="13600" spans="1:6" ht="30" customHeight="1">
      <c r="A13600" s="3" t="s">
        <v>2</v>
      </c>
      <c r="B13600" s="3" t="s">
        <v>28576</v>
      </c>
      <c r="C13600" s="3" t="s">
        <v>34334</v>
      </c>
      <c r="D13600" s="12" t="s">
        <v>40207</v>
      </c>
      <c r="E13600" s="6" t="str">
        <f t="shared" si="705"/>
        <v>module=jmail_health</v>
      </c>
      <c r="F13600" s="6" t="str">
        <f t="shared" si="706"/>
        <v>module=kmail_health</v>
      </c>
    </row>
    <row r="13601" spans="1:6" ht="30" customHeight="1">
      <c r="A13601" s="3" t="s">
        <v>2</v>
      </c>
      <c r="B13601" s="3" t="s">
        <v>28577</v>
      </c>
      <c r="C13601" s="3" t="s">
        <v>34335</v>
      </c>
      <c r="D13601" s="12" t="s">
        <v>40208</v>
      </c>
      <c r="E13601" s="6" t="str">
        <f t="shared" si="705"/>
        <v>module=jmail_health</v>
      </c>
      <c r="F13601" s="6" t="str">
        <f t="shared" si="706"/>
        <v>module=kmail_health</v>
      </c>
    </row>
    <row r="13602" spans="1:6" ht="30" customHeight="1">
      <c r="A13602" s="3" t="s">
        <v>2</v>
      </c>
      <c r="B13602" s="3" t="s">
        <v>28578</v>
      </c>
      <c r="C13602" s="3" t="s">
        <v>34336</v>
      </c>
      <c r="D13602" s="12" t="s">
        <v>40209</v>
      </c>
      <c r="E13602" s="6" t="str">
        <f t="shared" si="705"/>
        <v>module=jmail_health</v>
      </c>
      <c r="F13602" s="6" t="str">
        <f t="shared" si="706"/>
        <v>module=kmail_health</v>
      </c>
    </row>
    <row r="13603" spans="1:6" ht="30" customHeight="1">
      <c r="A13603" s="3" t="s">
        <v>2</v>
      </c>
      <c r="B13603" s="3" t="s">
        <v>28579</v>
      </c>
      <c r="C13603" s="3" t="s">
        <v>34337</v>
      </c>
      <c r="D13603" s="12" t="s">
        <v>40210</v>
      </c>
      <c r="E13603" s="6" t="str">
        <f t="shared" si="705"/>
        <v>module=jmail_health</v>
      </c>
      <c r="F13603" s="6" t="str">
        <f t="shared" si="706"/>
        <v>module=kmail_health</v>
      </c>
    </row>
    <row r="13604" spans="1:6" ht="30" customHeight="1">
      <c r="A13604" s="3" t="s">
        <v>2</v>
      </c>
      <c r="B13604" s="3" t="s">
        <v>28580</v>
      </c>
      <c r="C13604" s="3" t="s">
        <v>34338</v>
      </c>
      <c r="D13604" s="12" t="s">
        <v>40211</v>
      </c>
      <c r="E13604" s="6" t="str">
        <f t="shared" si="705"/>
        <v>module=jmail_health</v>
      </c>
      <c r="F13604" s="6" t="str">
        <f t="shared" si="706"/>
        <v>module=kmail_health</v>
      </c>
    </row>
    <row r="13605" spans="1:6" ht="30" customHeight="1">
      <c r="A13605" s="3" t="s">
        <v>2</v>
      </c>
      <c r="B13605" s="3" t="s">
        <v>28581</v>
      </c>
      <c r="C13605" s="3" t="s">
        <v>34339</v>
      </c>
      <c r="D13605" s="12" t="s">
        <v>40212</v>
      </c>
      <c r="E13605" s="6" t="str">
        <f t="shared" si="705"/>
        <v>module=jmail_health</v>
      </c>
      <c r="F13605" s="6" t="str">
        <f t="shared" si="706"/>
        <v>module=kmail_health</v>
      </c>
    </row>
    <row r="13606" spans="1:6" ht="30" customHeight="1">
      <c r="A13606" s="3" t="s">
        <v>2</v>
      </c>
      <c r="B13606" s="3" t="s">
        <v>28582</v>
      </c>
      <c r="C13606" s="3" t="s">
        <v>34340</v>
      </c>
      <c r="D13606" s="12" t="s">
        <v>40213</v>
      </c>
      <c r="E13606" s="6" t="str">
        <f t="shared" si="705"/>
        <v>module=jmail_health</v>
      </c>
      <c r="F13606" s="6" t="str">
        <f t="shared" si="706"/>
        <v>module=kmail_health</v>
      </c>
    </row>
    <row r="13607" spans="1:6" ht="30" customHeight="1">
      <c r="A13607" s="3" t="s">
        <v>2</v>
      </c>
      <c r="B13607" s="3" t="s">
        <v>28583</v>
      </c>
      <c r="C13607" s="3" t="s">
        <v>34341</v>
      </c>
      <c r="D13607" s="12" t="s">
        <v>40214</v>
      </c>
      <c r="E13607" s="6" t="str">
        <f t="shared" si="705"/>
        <v>module=jmail_health</v>
      </c>
      <c r="F13607" s="6" t="str">
        <f t="shared" si="706"/>
        <v>module=kmail_health</v>
      </c>
    </row>
    <row r="13608" spans="1:6" ht="30" customHeight="1">
      <c r="A13608" s="3" t="s">
        <v>2</v>
      </c>
      <c r="B13608" s="3" t="s">
        <v>28584</v>
      </c>
      <c r="C13608" s="3" t="s">
        <v>34342</v>
      </c>
      <c r="D13608" s="12" t="s">
        <v>40215</v>
      </c>
      <c r="E13608" s="6" t="str">
        <f t="shared" si="705"/>
        <v>module=jmail_health</v>
      </c>
      <c r="F13608" s="6" t="str">
        <f t="shared" si="706"/>
        <v>module=kmail_health</v>
      </c>
    </row>
    <row r="13609" spans="1:6" ht="30" customHeight="1">
      <c r="A13609" s="3" t="s">
        <v>2</v>
      </c>
      <c r="B13609" s="3" t="s">
        <v>28585</v>
      </c>
      <c r="C13609" s="3" t="s">
        <v>34343</v>
      </c>
      <c r="D13609" s="12" t="s">
        <v>40216</v>
      </c>
      <c r="E13609" s="6" t="str">
        <f t="shared" si="705"/>
        <v>module=jmail_health</v>
      </c>
      <c r="F13609" s="6" t="str">
        <f t="shared" si="706"/>
        <v>module=kmail_health</v>
      </c>
    </row>
    <row r="13610" spans="1:6" ht="30" customHeight="1">
      <c r="A13610" s="3" t="s">
        <v>2</v>
      </c>
      <c r="B13610" s="3" t="s">
        <v>28586</v>
      </c>
      <c r="C13610" s="3" t="s">
        <v>34344</v>
      </c>
      <c r="D13610" s="12" t="s">
        <v>40217</v>
      </c>
      <c r="E13610" s="6" t="str">
        <f t="shared" si="705"/>
        <v>module=jmail_health</v>
      </c>
      <c r="F13610" s="6" t="str">
        <f t="shared" si="706"/>
        <v>module=kmail_health</v>
      </c>
    </row>
    <row r="13611" spans="1:6" ht="30" customHeight="1">
      <c r="A13611" s="3" t="s">
        <v>2</v>
      </c>
      <c r="B13611" s="3" t="s">
        <v>28587</v>
      </c>
      <c r="C13611" s="3" t="s">
        <v>34345</v>
      </c>
      <c r="D13611" s="12" t="s">
        <v>40218</v>
      </c>
      <c r="E13611" s="6" t="str">
        <f t="shared" si="705"/>
        <v>module=jmail_health</v>
      </c>
      <c r="F13611" s="6" t="str">
        <f t="shared" si="706"/>
        <v>module=kmail_health</v>
      </c>
    </row>
    <row r="13612" spans="1:6" ht="30" customHeight="1">
      <c r="A13612" s="3" t="s">
        <v>2</v>
      </c>
      <c r="B13612" s="3" t="s">
        <v>28588</v>
      </c>
      <c r="C13612" s="3" t="s">
        <v>34346</v>
      </c>
      <c r="D13612" s="12" t="s">
        <v>40219</v>
      </c>
      <c r="E13612" s="6" t="str">
        <f t="shared" si="705"/>
        <v>module=jmail_health</v>
      </c>
      <c r="F13612" s="6" t="str">
        <f t="shared" si="706"/>
        <v>module=kmail_health</v>
      </c>
    </row>
    <row r="13613" spans="1:6" ht="30" customHeight="1">
      <c r="A13613" s="3" t="s">
        <v>2</v>
      </c>
      <c r="B13613" s="3" t="s">
        <v>28589</v>
      </c>
      <c r="C13613" s="3" t="s">
        <v>34347</v>
      </c>
      <c r="D13613" s="12" t="s">
        <v>40220</v>
      </c>
      <c r="E13613" s="6" t="str">
        <f t="shared" si="705"/>
        <v>module=jmail_health</v>
      </c>
      <c r="F13613" s="6" t="str">
        <f t="shared" si="706"/>
        <v>module=kmail_health</v>
      </c>
    </row>
    <row r="13614" spans="1:6" ht="30" customHeight="1">
      <c r="A13614" s="3" t="s">
        <v>2</v>
      </c>
      <c r="B13614" s="3" t="s">
        <v>28590</v>
      </c>
      <c r="C13614" s="3" t="s">
        <v>34348</v>
      </c>
      <c r="D13614" s="12" t="s">
        <v>40221</v>
      </c>
      <c r="E13614" s="6" t="str">
        <f t="shared" si="705"/>
        <v>module=jmail_health</v>
      </c>
      <c r="F13614" s="6" t="str">
        <f t="shared" si="706"/>
        <v>module=kmail_health</v>
      </c>
    </row>
    <row r="13615" spans="1:6" ht="30" customHeight="1">
      <c r="A13615" s="3" t="s">
        <v>2</v>
      </c>
      <c r="B13615" s="3" t="s">
        <v>28591</v>
      </c>
      <c r="C13615" s="3" t="s">
        <v>34349</v>
      </c>
      <c r="D13615" s="12" t="s">
        <v>40222</v>
      </c>
      <c r="E13615" s="6" t="str">
        <f t="shared" si="705"/>
        <v>module=jmail_health</v>
      </c>
      <c r="F13615" s="6" t="str">
        <f t="shared" si="706"/>
        <v>module=kmail_health</v>
      </c>
    </row>
    <row r="13616" spans="1:6" ht="30" customHeight="1">
      <c r="A13616" s="3" t="s">
        <v>2</v>
      </c>
      <c r="B13616" s="3" t="s">
        <v>28592</v>
      </c>
      <c r="C13616" s="3" t="s">
        <v>34350</v>
      </c>
      <c r="D13616" s="12" t="s">
        <v>40223</v>
      </c>
      <c r="E13616" s="6" t="str">
        <f t="shared" si="705"/>
        <v>module=jmail_health</v>
      </c>
      <c r="F13616" s="6" t="str">
        <f t="shared" si="706"/>
        <v>module=kmail_health</v>
      </c>
    </row>
    <row r="13617" spans="1:6" ht="30" customHeight="1">
      <c r="A13617" s="3" t="s">
        <v>2</v>
      </c>
      <c r="B13617" s="3" t="s">
        <v>28593</v>
      </c>
      <c r="C13617" s="3" t="s">
        <v>34351</v>
      </c>
      <c r="D13617" s="12" t="s">
        <v>40224</v>
      </c>
      <c r="E13617" s="6" t="str">
        <f t="shared" si="705"/>
        <v>module=jmail_health</v>
      </c>
      <c r="F13617" s="6" t="str">
        <f t="shared" si="706"/>
        <v>module=kmail_health</v>
      </c>
    </row>
    <row r="13618" spans="1:6" ht="30" customHeight="1">
      <c r="A13618" s="3" t="s">
        <v>2</v>
      </c>
      <c r="B13618" s="3" t="s">
        <v>28594</v>
      </c>
      <c r="C13618" s="3" t="s">
        <v>34352</v>
      </c>
      <c r="D13618" s="12" t="s">
        <v>40225</v>
      </c>
      <c r="E13618" s="6" t="str">
        <f t="shared" si="705"/>
        <v>module=jmail_health</v>
      </c>
      <c r="F13618" s="6" t="str">
        <f t="shared" si="706"/>
        <v>module=kmail_health</v>
      </c>
    </row>
    <row r="13619" spans="1:6" ht="30" customHeight="1">
      <c r="A13619" s="3" t="s">
        <v>2</v>
      </c>
      <c r="B13619" s="3" t="s">
        <v>28595</v>
      </c>
      <c r="C13619" s="3" t="s">
        <v>34353</v>
      </c>
      <c r="D13619" s="12" t="s">
        <v>40226</v>
      </c>
      <c r="E13619" s="6" t="str">
        <f t="shared" si="705"/>
        <v>module=jmail_health</v>
      </c>
      <c r="F13619" s="6" t="str">
        <f t="shared" si="706"/>
        <v>module=kmail_health</v>
      </c>
    </row>
    <row r="13620" spans="1:6" ht="30" customHeight="1">
      <c r="A13620" s="3" t="s">
        <v>2</v>
      </c>
      <c r="B13620" s="3" t="s">
        <v>28596</v>
      </c>
      <c r="C13620" s="3" t="s">
        <v>34354</v>
      </c>
      <c r="D13620" s="12" t="s">
        <v>40227</v>
      </c>
      <c r="E13620" s="6" t="str">
        <f t="shared" si="705"/>
        <v>module=jmail_health</v>
      </c>
      <c r="F13620" s="6" t="str">
        <f t="shared" si="706"/>
        <v>module=kmail_health</v>
      </c>
    </row>
    <row r="13621" spans="1:6" ht="30" customHeight="1">
      <c r="A13621" s="3" t="s">
        <v>2</v>
      </c>
      <c r="B13621" s="3" t="s">
        <v>28597</v>
      </c>
      <c r="C13621" s="3" t="s">
        <v>34355</v>
      </c>
      <c r="D13621" s="12" t="s">
        <v>40228</v>
      </c>
      <c r="E13621" s="6" t="str">
        <f t="shared" si="705"/>
        <v>module=jmail_health</v>
      </c>
      <c r="F13621" s="6" t="str">
        <f t="shared" si="706"/>
        <v>module=kmail_health</v>
      </c>
    </row>
    <row r="13622" spans="1:6" ht="30" customHeight="1">
      <c r="A13622" s="3" t="s">
        <v>2</v>
      </c>
      <c r="B13622" s="3" t="s">
        <v>28598</v>
      </c>
      <c r="C13622" s="3" t="s">
        <v>34356</v>
      </c>
      <c r="D13622" s="12" t="s">
        <v>40229</v>
      </c>
      <c r="E13622" s="6" t="str">
        <f t="shared" si="705"/>
        <v>module=jmail_health</v>
      </c>
      <c r="F13622" s="6" t="str">
        <f t="shared" si="706"/>
        <v>module=kmail_health</v>
      </c>
    </row>
    <row r="13623" spans="1:6" ht="30" customHeight="1">
      <c r="A13623" s="3" t="s">
        <v>2</v>
      </c>
      <c r="B13623" s="3" t="s">
        <v>28599</v>
      </c>
      <c r="C13623" s="3" t="s">
        <v>34357</v>
      </c>
      <c r="D13623" s="12" t="s">
        <v>40230</v>
      </c>
      <c r="E13623" s="6" t="str">
        <f t="shared" si="705"/>
        <v>module=jmail_health</v>
      </c>
      <c r="F13623" s="6" t="str">
        <f t="shared" si="706"/>
        <v>module=kmail_health</v>
      </c>
    </row>
    <row r="13624" spans="1:6" ht="30" customHeight="1">
      <c r="A13624" s="3" t="s">
        <v>2</v>
      </c>
      <c r="B13624" s="3" t="s">
        <v>28600</v>
      </c>
      <c r="C13624" s="3" t="s">
        <v>34358</v>
      </c>
      <c r="D13624" s="12" t="s">
        <v>40231</v>
      </c>
      <c r="E13624" s="6" t="str">
        <f t="shared" si="705"/>
        <v>module=jmail_health</v>
      </c>
      <c r="F13624" s="6" t="str">
        <f t="shared" si="706"/>
        <v>module=kmail_health</v>
      </c>
    </row>
    <row r="13625" spans="1:6" ht="30" customHeight="1">
      <c r="A13625" s="3" t="s">
        <v>2</v>
      </c>
      <c r="B13625" s="3" t="s">
        <v>28601</v>
      </c>
      <c r="C13625" s="3" t="s">
        <v>34359</v>
      </c>
      <c r="D13625" s="12" t="s">
        <v>40232</v>
      </c>
      <c r="E13625" s="6" t="str">
        <f t="shared" si="705"/>
        <v>module=jmail_health</v>
      </c>
      <c r="F13625" s="6" t="str">
        <f t="shared" si="706"/>
        <v>module=kmail_health</v>
      </c>
    </row>
    <row r="13626" spans="1:6" ht="30" customHeight="1">
      <c r="A13626" s="3" t="s">
        <v>2</v>
      </c>
      <c r="B13626" s="3" t="s">
        <v>28602</v>
      </c>
      <c r="C13626" s="3" t="s">
        <v>34360</v>
      </c>
      <c r="D13626" s="12" t="s">
        <v>40233</v>
      </c>
      <c r="E13626" s="6" t="str">
        <f t="shared" si="705"/>
        <v>module=jmail_health</v>
      </c>
      <c r="F13626" s="6" t="str">
        <f t="shared" si="706"/>
        <v>module=kmail_health</v>
      </c>
    </row>
    <row r="13627" spans="1:6" ht="30" customHeight="1">
      <c r="A13627" s="3" t="s">
        <v>2</v>
      </c>
      <c r="B13627" s="3" t="s">
        <v>28603</v>
      </c>
      <c r="C13627" s="3" t="s">
        <v>34361</v>
      </c>
      <c r="D13627" s="12" t="s">
        <v>40234</v>
      </c>
      <c r="E13627" s="6" t="str">
        <f t="shared" si="705"/>
        <v>module=jmail_health</v>
      </c>
      <c r="F13627" s="6" t="str">
        <f t="shared" si="706"/>
        <v>module=kmail_health</v>
      </c>
    </row>
    <row r="13628" spans="1:6" ht="30" customHeight="1">
      <c r="A13628" s="3" t="s">
        <v>2</v>
      </c>
      <c r="B13628" s="3" t="s">
        <v>28604</v>
      </c>
      <c r="C13628" s="3" t="s">
        <v>34362</v>
      </c>
      <c r="D13628" s="12" t="s">
        <v>40235</v>
      </c>
      <c r="E13628" s="6" t="str">
        <f t="shared" si="705"/>
        <v>module=jmail_health</v>
      </c>
      <c r="F13628" s="6" t="str">
        <f t="shared" si="706"/>
        <v>module=kmail_health</v>
      </c>
    </row>
    <row r="13629" spans="1:6" ht="30" customHeight="1">
      <c r="A13629" s="3" t="s">
        <v>2</v>
      </c>
      <c r="B13629" s="3" t="s">
        <v>28605</v>
      </c>
      <c r="C13629" s="3" t="s">
        <v>34363</v>
      </c>
      <c r="D13629" s="12" t="s">
        <v>40236</v>
      </c>
      <c r="E13629" s="6" t="str">
        <f t="shared" si="705"/>
        <v>module=jmail_health</v>
      </c>
      <c r="F13629" s="6" t="str">
        <f t="shared" si="706"/>
        <v>module=kmail_health</v>
      </c>
    </row>
    <row r="13630" spans="1:6" ht="30" customHeight="1">
      <c r="A13630" s="3" t="s">
        <v>2</v>
      </c>
      <c r="B13630" s="3" t="s">
        <v>28606</v>
      </c>
      <c r="C13630" s="3" t="s">
        <v>34364</v>
      </c>
      <c r="D13630" s="12" t="s">
        <v>40237</v>
      </c>
      <c r="E13630" s="6" t="str">
        <f t="shared" si="705"/>
        <v>module=jmail_health</v>
      </c>
      <c r="F13630" s="6" t="str">
        <f t="shared" si="706"/>
        <v>module=kmail_health</v>
      </c>
    </row>
    <row r="13631" spans="1:6" ht="30" customHeight="1">
      <c r="A13631" s="3" t="s">
        <v>2</v>
      </c>
      <c r="B13631" s="3" t="s">
        <v>28607</v>
      </c>
      <c r="C13631" s="3" t="s">
        <v>34365</v>
      </c>
      <c r="D13631" s="12" t="s">
        <v>40238</v>
      </c>
      <c r="E13631" s="6" t="str">
        <f t="shared" si="705"/>
        <v>module=jmail_health</v>
      </c>
      <c r="F13631" s="6" t="str">
        <f t="shared" si="706"/>
        <v>module=kmail_health</v>
      </c>
    </row>
    <row r="13632" spans="1:6" ht="30" customHeight="1">
      <c r="A13632" s="3" t="s">
        <v>2</v>
      </c>
      <c r="B13632" s="3" t="s">
        <v>28608</v>
      </c>
      <c r="C13632" s="3" t="s">
        <v>34366</v>
      </c>
      <c r="D13632" s="12" t="s">
        <v>40239</v>
      </c>
      <c r="E13632" s="6" t="str">
        <f t="shared" si="705"/>
        <v>module=jmail_health</v>
      </c>
      <c r="F13632" s="6" t="str">
        <f t="shared" si="706"/>
        <v>module=kmail_health</v>
      </c>
    </row>
    <row r="13633" spans="1:6" ht="30" customHeight="1">
      <c r="A13633" s="3" t="s">
        <v>2</v>
      </c>
      <c r="B13633" s="3" t="s">
        <v>28609</v>
      </c>
      <c r="C13633" s="3" t="s">
        <v>34367</v>
      </c>
      <c r="D13633" s="12" t="s">
        <v>40240</v>
      </c>
      <c r="E13633" s="6" t="str">
        <f t="shared" si="705"/>
        <v>module=jmail_health</v>
      </c>
      <c r="F13633" s="6" t="str">
        <f t="shared" si="706"/>
        <v>module=kmail_health</v>
      </c>
    </row>
    <row r="13634" spans="1:6" ht="30" customHeight="1">
      <c r="A13634" s="3" t="s">
        <v>2</v>
      </c>
      <c r="B13634" s="3" t="s">
        <v>28610</v>
      </c>
      <c r="C13634" s="3" t="s">
        <v>34368</v>
      </c>
      <c r="D13634" s="12" t="s">
        <v>40241</v>
      </c>
      <c r="E13634" s="6" t="str">
        <f t="shared" si="705"/>
        <v>module=jmail_health</v>
      </c>
      <c r="F13634" s="6" t="str">
        <f t="shared" si="706"/>
        <v>module=kmail_health</v>
      </c>
    </row>
    <row r="13635" spans="1:6" ht="30" customHeight="1">
      <c r="A13635" s="3" t="s">
        <v>2</v>
      </c>
      <c r="B13635" s="3" t="s">
        <v>28611</v>
      </c>
      <c r="C13635" s="3" t="s">
        <v>34369</v>
      </c>
      <c r="D13635" s="12" t="s">
        <v>40242</v>
      </c>
      <c r="E13635" s="6" t="str">
        <f t="shared" si="705"/>
        <v>module=jmail_health</v>
      </c>
      <c r="F13635" s="6" t="str">
        <f t="shared" si="706"/>
        <v>module=kmail_health</v>
      </c>
    </row>
    <row r="13636" spans="1:6" ht="30" customHeight="1">
      <c r="A13636" s="3" t="s">
        <v>2</v>
      </c>
      <c r="B13636" s="3" t="s">
        <v>28612</v>
      </c>
      <c r="C13636" s="3" t="s">
        <v>34370</v>
      </c>
      <c r="D13636" s="12" t="s">
        <v>40243</v>
      </c>
      <c r="E13636" s="6" t="str">
        <f t="shared" si="705"/>
        <v>module=jmail_health</v>
      </c>
      <c r="F13636" s="6" t="str">
        <f t="shared" si="706"/>
        <v>module=kmail_health</v>
      </c>
    </row>
    <row r="13637" spans="1:6" ht="30" customHeight="1">
      <c r="A13637" s="3" t="s">
        <v>2</v>
      </c>
      <c r="B13637" s="3" t="s">
        <v>28613</v>
      </c>
      <c r="C13637" s="3" t="s">
        <v>34371</v>
      </c>
      <c r="D13637" s="12" t="s">
        <v>40244</v>
      </c>
      <c r="E13637" s="6" t="str">
        <f t="shared" si="705"/>
        <v>module=jmail_health</v>
      </c>
      <c r="F13637" s="6" t="str">
        <f t="shared" si="706"/>
        <v>module=kmail_health</v>
      </c>
    </row>
    <row r="13638" spans="1:6" ht="30" customHeight="1">
      <c r="A13638" s="3" t="s">
        <v>2</v>
      </c>
      <c r="B13638" s="3" t="s">
        <v>28614</v>
      </c>
      <c r="C13638" s="3" t="s">
        <v>34372</v>
      </c>
      <c r="D13638" s="12" t="s">
        <v>40245</v>
      </c>
      <c r="E13638" s="6" t="str">
        <f t="shared" si="705"/>
        <v>module=jmail_health</v>
      </c>
      <c r="F13638" s="6" t="str">
        <f t="shared" si="706"/>
        <v>module=kmail_health</v>
      </c>
    </row>
    <row r="13639" spans="1:6" ht="30" customHeight="1">
      <c r="A13639" s="3" t="s">
        <v>2</v>
      </c>
      <c r="B13639" s="3" t="s">
        <v>28615</v>
      </c>
      <c r="C13639" s="3" t="s">
        <v>34373</v>
      </c>
      <c r="D13639" s="12" t="s">
        <v>40246</v>
      </c>
      <c r="E13639" s="6" t="str">
        <f t="shared" si="705"/>
        <v>module=jmail_health</v>
      </c>
      <c r="F13639" s="6" t="str">
        <f t="shared" si="706"/>
        <v>module=kmail_health</v>
      </c>
    </row>
    <row r="13640" spans="1:6" ht="30" customHeight="1">
      <c r="A13640" s="3" t="s">
        <v>2</v>
      </c>
      <c r="B13640" s="3" t="s">
        <v>28616</v>
      </c>
      <c r="C13640" s="3" t="s">
        <v>34374</v>
      </c>
      <c r="D13640" s="12" t="s">
        <v>40247</v>
      </c>
      <c r="E13640" s="6" t="str">
        <f t="shared" si="705"/>
        <v>module=jmail_health</v>
      </c>
      <c r="F13640" s="6" t="str">
        <f t="shared" si="706"/>
        <v>module=kmail_health</v>
      </c>
    </row>
    <row r="13641" spans="1:6" ht="30" customHeight="1">
      <c r="A13641" s="3" t="s">
        <v>2</v>
      </c>
      <c r="B13641" s="3" t="s">
        <v>28617</v>
      </c>
      <c r="C13641" s="3" t="s">
        <v>34375</v>
      </c>
      <c r="D13641" s="12" t="s">
        <v>40248</v>
      </c>
      <c r="E13641" s="6" t="str">
        <f t="shared" si="705"/>
        <v>module=jmail_health</v>
      </c>
      <c r="F13641" s="6" t="str">
        <f t="shared" si="706"/>
        <v>module=kmail_health</v>
      </c>
    </row>
    <row r="13642" spans="1:6" ht="30" customHeight="1">
      <c r="A13642" s="3" t="s">
        <v>2</v>
      </c>
      <c r="B13642" s="3" t="s">
        <v>28618</v>
      </c>
      <c r="C13642" s="3" t="s">
        <v>34376</v>
      </c>
      <c r="D13642" s="12" t="s">
        <v>40249</v>
      </c>
      <c r="E13642" s="6" t="str">
        <f t="shared" si="705"/>
        <v>module=jmail_health</v>
      </c>
      <c r="F13642" s="6" t="str">
        <f t="shared" si="706"/>
        <v>module=kmail_health</v>
      </c>
    </row>
    <row r="13643" spans="1:6" ht="30" customHeight="1">
      <c r="A13643" s="3" t="s">
        <v>2</v>
      </c>
      <c r="B13643" s="3" t="s">
        <v>28619</v>
      </c>
      <c r="C13643" s="3" t="s">
        <v>34377</v>
      </c>
      <c r="D13643" s="12" t="s">
        <v>40250</v>
      </c>
      <c r="E13643" s="6" t="str">
        <f t="shared" si="705"/>
        <v>module=jmail_health</v>
      </c>
      <c r="F13643" s="6" t="str">
        <f t="shared" si="706"/>
        <v>module=kmail_health</v>
      </c>
    </row>
    <row r="13644" spans="1:6" ht="30" customHeight="1">
      <c r="A13644" s="3" t="s">
        <v>2</v>
      </c>
      <c r="B13644" s="3" t="s">
        <v>28620</v>
      </c>
      <c r="C13644" s="3" t="s">
        <v>34378</v>
      </c>
      <c r="D13644" s="12" t="s">
        <v>40251</v>
      </c>
      <c r="E13644" s="6" t="str">
        <f t="shared" ref="E13644:E13707" si="707">HYPERLINK("http://www.ssc.wisc.edu/wlsresearch/documentation/waves/?wave=capigrad&amp;module=jmail_health","module=jmail_health")</f>
        <v>module=jmail_health</v>
      </c>
      <c r="F13644" s="6" t="str">
        <f t="shared" ref="F13644:F13707" si="708">HYPERLINK("http://www.ssc.wisc.edu/wlsresearch/documentation/waves/?wave=capisib&amp;module=kmail_health","module=kmail_health")</f>
        <v>module=kmail_health</v>
      </c>
    </row>
    <row r="13645" spans="1:6" ht="30" customHeight="1">
      <c r="A13645" s="3" t="s">
        <v>2</v>
      </c>
      <c r="B13645" s="3" t="s">
        <v>28621</v>
      </c>
      <c r="C13645" s="3" t="s">
        <v>34379</v>
      </c>
      <c r="D13645" s="12" t="s">
        <v>40252</v>
      </c>
      <c r="E13645" s="6" t="str">
        <f t="shared" si="707"/>
        <v>module=jmail_health</v>
      </c>
      <c r="F13645" s="6" t="str">
        <f t="shared" si="708"/>
        <v>module=kmail_health</v>
      </c>
    </row>
    <row r="13646" spans="1:6" ht="30" customHeight="1">
      <c r="A13646" s="3" t="s">
        <v>2</v>
      </c>
      <c r="B13646" s="3" t="s">
        <v>28622</v>
      </c>
      <c r="C13646" s="3" t="s">
        <v>34380</v>
      </c>
      <c r="D13646" s="12" t="s">
        <v>40253</v>
      </c>
      <c r="E13646" s="6" t="str">
        <f t="shared" si="707"/>
        <v>module=jmail_health</v>
      </c>
      <c r="F13646" s="6" t="str">
        <f t="shared" si="708"/>
        <v>module=kmail_health</v>
      </c>
    </row>
    <row r="13647" spans="1:6" ht="30" customHeight="1">
      <c r="A13647" s="3" t="s">
        <v>2</v>
      </c>
      <c r="B13647" s="3" t="s">
        <v>28623</v>
      </c>
      <c r="C13647" s="3" t="s">
        <v>34381</v>
      </c>
      <c r="D13647" s="12" t="s">
        <v>40254</v>
      </c>
      <c r="E13647" s="6" t="str">
        <f t="shared" si="707"/>
        <v>module=jmail_health</v>
      </c>
      <c r="F13647" s="6" t="str">
        <f t="shared" si="708"/>
        <v>module=kmail_health</v>
      </c>
    </row>
    <row r="13648" spans="1:6" ht="30" customHeight="1">
      <c r="A13648" s="3" t="s">
        <v>2</v>
      </c>
      <c r="B13648" s="3" t="s">
        <v>28624</v>
      </c>
      <c r="C13648" s="3" t="s">
        <v>34382</v>
      </c>
      <c r="D13648" s="12" t="s">
        <v>40255</v>
      </c>
      <c r="E13648" s="6" t="str">
        <f t="shared" si="707"/>
        <v>module=jmail_health</v>
      </c>
      <c r="F13648" s="6" t="str">
        <f t="shared" si="708"/>
        <v>module=kmail_health</v>
      </c>
    </row>
    <row r="13649" spans="1:6" ht="30" customHeight="1">
      <c r="A13649" s="3" t="s">
        <v>2</v>
      </c>
      <c r="B13649" s="3" t="s">
        <v>28625</v>
      </c>
      <c r="C13649" s="3" t="s">
        <v>34383</v>
      </c>
      <c r="D13649" s="12" t="s">
        <v>40256</v>
      </c>
      <c r="E13649" s="6" t="str">
        <f t="shared" si="707"/>
        <v>module=jmail_health</v>
      </c>
      <c r="F13649" s="6" t="str">
        <f t="shared" si="708"/>
        <v>module=kmail_health</v>
      </c>
    </row>
    <row r="13650" spans="1:6" ht="30" customHeight="1">
      <c r="A13650" s="3" t="s">
        <v>2</v>
      </c>
      <c r="B13650" s="3" t="s">
        <v>28626</v>
      </c>
      <c r="C13650" s="3" t="s">
        <v>34384</v>
      </c>
      <c r="D13650" s="12" t="s">
        <v>40257</v>
      </c>
      <c r="E13650" s="6" t="str">
        <f t="shared" si="707"/>
        <v>module=jmail_health</v>
      </c>
      <c r="F13650" s="6" t="str">
        <f t="shared" si="708"/>
        <v>module=kmail_health</v>
      </c>
    </row>
    <row r="13651" spans="1:6" ht="30" customHeight="1">
      <c r="A13651" s="3" t="s">
        <v>2</v>
      </c>
      <c r="B13651" s="3" t="s">
        <v>28627</v>
      </c>
      <c r="C13651" s="3" t="s">
        <v>34385</v>
      </c>
      <c r="D13651" s="12" t="s">
        <v>40258</v>
      </c>
      <c r="E13651" s="6" t="str">
        <f t="shared" si="707"/>
        <v>module=jmail_health</v>
      </c>
      <c r="F13651" s="6" t="str">
        <f t="shared" si="708"/>
        <v>module=kmail_health</v>
      </c>
    </row>
    <row r="13652" spans="1:6" ht="30" customHeight="1">
      <c r="A13652" s="3" t="s">
        <v>2</v>
      </c>
      <c r="B13652" s="3" t="s">
        <v>28628</v>
      </c>
      <c r="C13652" s="3" t="s">
        <v>34386</v>
      </c>
      <c r="D13652" s="12" t="s">
        <v>40259</v>
      </c>
      <c r="E13652" s="6" t="str">
        <f t="shared" si="707"/>
        <v>module=jmail_health</v>
      </c>
      <c r="F13652" s="6" t="str">
        <f t="shared" si="708"/>
        <v>module=kmail_health</v>
      </c>
    </row>
    <row r="13653" spans="1:6" ht="30" customHeight="1">
      <c r="A13653" s="3" t="s">
        <v>2</v>
      </c>
      <c r="B13653" s="3" t="s">
        <v>28629</v>
      </c>
      <c r="C13653" s="3" t="s">
        <v>34387</v>
      </c>
      <c r="D13653" s="12" t="s">
        <v>40260</v>
      </c>
      <c r="E13653" s="6" t="str">
        <f t="shared" si="707"/>
        <v>module=jmail_health</v>
      </c>
      <c r="F13653" s="6" t="str">
        <f t="shared" si="708"/>
        <v>module=kmail_health</v>
      </c>
    </row>
    <row r="13654" spans="1:6" ht="30" customHeight="1">
      <c r="A13654" s="3" t="s">
        <v>2</v>
      </c>
      <c r="B13654" s="3" t="s">
        <v>28630</v>
      </c>
      <c r="C13654" s="3" t="s">
        <v>34388</v>
      </c>
      <c r="D13654" s="12" t="s">
        <v>40261</v>
      </c>
      <c r="E13654" s="6" t="str">
        <f t="shared" si="707"/>
        <v>module=jmail_health</v>
      </c>
      <c r="F13654" s="6" t="str">
        <f t="shared" si="708"/>
        <v>module=kmail_health</v>
      </c>
    </row>
    <row r="13655" spans="1:6" ht="30" customHeight="1">
      <c r="A13655" s="3" t="s">
        <v>2</v>
      </c>
      <c r="B13655" s="3" t="s">
        <v>28631</v>
      </c>
      <c r="C13655" s="3" t="s">
        <v>34389</v>
      </c>
      <c r="D13655" s="12" t="s">
        <v>40262</v>
      </c>
      <c r="E13655" s="6" t="str">
        <f t="shared" si="707"/>
        <v>module=jmail_health</v>
      </c>
      <c r="F13655" s="6" t="str">
        <f t="shared" si="708"/>
        <v>module=kmail_health</v>
      </c>
    </row>
    <row r="13656" spans="1:6" ht="30" customHeight="1">
      <c r="A13656" s="3" t="s">
        <v>2</v>
      </c>
      <c r="B13656" s="3" t="s">
        <v>28632</v>
      </c>
      <c r="C13656" s="3" t="s">
        <v>34390</v>
      </c>
      <c r="D13656" s="12" t="s">
        <v>40263</v>
      </c>
      <c r="E13656" s="6" t="str">
        <f t="shared" si="707"/>
        <v>module=jmail_health</v>
      </c>
      <c r="F13656" s="6" t="str">
        <f t="shared" si="708"/>
        <v>module=kmail_health</v>
      </c>
    </row>
    <row r="13657" spans="1:6" ht="30" customHeight="1">
      <c r="A13657" s="3" t="s">
        <v>2</v>
      </c>
      <c r="B13657" s="3" t="s">
        <v>28633</v>
      </c>
      <c r="C13657" s="3" t="s">
        <v>34391</v>
      </c>
      <c r="D13657" s="12" t="s">
        <v>40264</v>
      </c>
      <c r="E13657" s="6" t="str">
        <f t="shared" si="707"/>
        <v>module=jmail_health</v>
      </c>
      <c r="F13657" s="6" t="str">
        <f t="shared" si="708"/>
        <v>module=kmail_health</v>
      </c>
    </row>
    <row r="13658" spans="1:6" ht="30" customHeight="1">
      <c r="A13658" s="3" t="s">
        <v>2</v>
      </c>
      <c r="B13658" s="3" t="s">
        <v>28634</v>
      </c>
      <c r="C13658" s="3" t="s">
        <v>34392</v>
      </c>
      <c r="D13658" s="12" t="s">
        <v>40265</v>
      </c>
      <c r="E13658" s="6" t="str">
        <f t="shared" si="707"/>
        <v>module=jmail_health</v>
      </c>
      <c r="F13658" s="6" t="str">
        <f t="shared" si="708"/>
        <v>module=kmail_health</v>
      </c>
    </row>
    <row r="13659" spans="1:6" ht="30" customHeight="1">
      <c r="A13659" s="3" t="s">
        <v>2</v>
      </c>
      <c r="B13659" s="3" t="s">
        <v>28635</v>
      </c>
      <c r="C13659" s="3" t="s">
        <v>34393</v>
      </c>
      <c r="D13659" s="12" t="s">
        <v>40266</v>
      </c>
      <c r="E13659" s="6" t="str">
        <f t="shared" si="707"/>
        <v>module=jmail_health</v>
      </c>
      <c r="F13659" s="6" t="str">
        <f t="shared" si="708"/>
        <v>module=kmail_health</v>
      </c>
    </row>
    <row r="13660" spans="1:6" ht="30" customHeight="1">
      <c r="A13660" s="3" t="s">
        <v>2</v>
      </c>
      <c r="B13660" s="3" t="s">
        <v>28636</v>
      </c>
      <c r="C13660" s="3" t="s">
        <v>34394</v>
      </c>
      <c r="D13660" s="12" t="s">
        <v>40267</v>
      </c>
      <c r="E13660" s="6" t="str">
        <f t="shared" si="707"/>
        <v>module=jmail_health</v>
      </c>
      <c r="F13660" s="6" t="str">
        <f t="shared" si="708"/>
        <v>module=kmail_health</v>
      </c>
    </row>
    <row r="13661" spans="1:6" ht="30" customHeight="1">
      <c r="A13661" s="3" t="s">
        <v>2</v>
      </c>
      <c r="B13661" s="3" t="s">
        <v>28637</v>
      </c>
      <c r="C13661" s="3" t="s">
        <v>34395</v>
      </c>
      <c r="D13661" s="12" t="s">
        <v>40268</v>
      </c>
      <c r="E13661" s="6" t="str">
        <f t="shared" si="707"/>
        <v>module=jmail_health</v>
      </c>
      <c r="F13661" s="6" t="str">
        <f t="shared" si="708"/>
        <v>module=kmail_health</v>
      </c>
    </row>
    <row r="13662" spans="1:6" ht="30" customHeight="1">
      <c r="A13662" s="3" t="s">
        <v>2</v>
      </c>
      <c r="B13662" s="3" t="s">
        <v>28638</v>
      </c>
      <c r="C13662" s="3" t="s">
        <v>34396</v>
      </c>
      <c r="D13662" s="12" t="s">
        <v>40269</v>
      </c>
      <c r="E13662" s="6" t="str">
        <f t="shared" si="707"/>
        <v>module=jmail_health</v>
      </c>
      <c r="F13662" s="6" t="str">
        <f t="shared" si="708"/>
        <v>module=kmail_health</v>
      </c>
    </row>
    <row r="13663" spans="1:6" ht="30" customHeight="1">
      <c r="A13663" s="3" t="s">
        <v>2</v>
      </c>
      <c r="B13663" s="3" t="s">
        <v>28639</v>
      </c>
      <c r="C13663" s="3" t="s">
        <v>34397</v>
      </c>
      <c r="D13663" s="12" t="s">
        <v>40270</v>
      </c>
      <c r="E13663" s="6" t="str">
        <f t="shared" si="707"/>
        <v>module=jmail_health</v>
      </c>
      <c r="F13663" s="6" t="str">
        <f t="shared" si="708"/>
        <v>module=kmail_health</v>
      </c>
    </row>
    <row r="13664" spans="1:6" ht="30" customHeight="1">
      <c r="A13664" s="3" t="s">
        <v>2</v>
      </c>
      <c r="B13664" s="3" t="s">
        <v>28640</v>
      </c>
      <c r="C13664" s="3" t="s">
        <v>34398</v>
      </c>
      <c r="D13664" s="12" t="s">
        <v>40271</v>
      </c>
      <c r="E13664" s="6" t="str">
        <f t="shared" si="707"/>
        <v>module=jmail_health</v>
      </c>
      <c r="F13664" s="6" t="str">
        <f t="shared" si="708"/>
        <v>module=kmail_health</v>
      </c>
    </row>
    <row r="13665" spans="1:6" ht="30" customHeight="1">
      <c r="A13665" s="3" t="s">
        <v>2</v>
      </c>
      <c r="B13665" s="3" t="s">
        <v>28641</v>
      </c>
      <c r="C13665" s="3" t="s">
        <v>34399</v>
      </c>
      <c r="D13665" s="12" t="s">
        <v>40272</v>
      </c>
      <c r="E13665" s="6" t="str">
        <f t="shared" si="707"/>
        <v>module=jmail_health</v>
      </c>
      <c r="F13665" s="6" t="str">
        <f t="shared" si="708"/>
        <v>module=kmail_health</v>
      </c>
    </row>
    <row r="13666" spans="1:6" ht="30" customHeight="1">
      <c r="A13666" s="3" t="s">
        <v>2</v>
      </c>
      <c r="B13666" s="3" t="s">
        <v>28642</v>
      </c>
      <c r="C13666" s="3" t="s">
        <v>34400</v>
      </c>
      <c r="D13666" s="12" t="s">
        <v>40273</v>
      </c>
      <c r="E13666" s="6" t="str">
        <f t="shared" si="707"/>
        <v>module=jmail_health</v>
      </c>
      <c r="F13666" s="6" t="str">
        <f t="shared" si="708"/>
        <v>module=kmail_health</v>
      </c>
    </row>
    <row r="13667" spans="1:6" ht="30" customHeight="1">
      <c r="A13667" s="3" t="s">
        <v>2</v>
      </c>
      <c r="B13667" s="3" t="s">
        <v>28643</v>
      </c>
      <c r="C13667" s="3" t="s">
        <v>34401</v>
      </c>
      <c r="D13667" s="12" t="s">
        <v>40274</v>
      </c>
      <c r="E13667" s="6" t="str">
        <f t="shared" si="707"/>
        <v>module=jmail_health</v>
      </c>
      <c r="F13667" s="6" t="str">
        <f t="shared" si="708"/>
        <v>module=kmail_health</v>
      </c>
    </row>
    <row r="13668" spans="1:6" ht="30" customHeight="1">
      <c r="A13668" s="3" t="s">
        <v>2</v>
      </c>
      <c r="B13668" s="3" t="s">
        <v>28644</v>
      </c>
      <c r="C13668" s="3" t="s">
        <v>34402</v>
      </c>
      <c r="D13668" s="12" t="s">
        <v>40275</v>
      </c>
      <c r="E13668" s="6" t="str">
        <f t="shared" si="707"/>
        <v>module=jmail_health</v>
      </c>
      <c r="F13668" s="6" t="str">
        <f t="shared" si="708"/>
        <v>module=kmail_health</v>
      </c>
    </row>
    <row r="13669" spans="1:6" ht="30" customHeight="1">
      <c r="A13669" s="3" t="s">
        <v>2</v>
      </c>
      <c r="B13669" s="3" t="s">
        <v>28645</v>
      </c>
      <c r="C13669" s="3" t="s">
        <v>34403</v>
      </c>
      <c r="D13669" s="12" t="s">
        <v>40276</v>
      </c>
      <c r="E13669" s="6" t="str">
        <f t="shared" si="707"/>
        <v>module=jmail_health</v>
      </c>
      <c r="F13669" s="6" t="str">
        <f t="shared" si="708"/>
        <v>module=kmail_health</v>
      </c>
    </row>
    <row r="13670" spans="1:6" ht="30" customHeight="1">
      <c r="A13670" s="3" t="s">
        <v>2</v>
      </c>
      <c r="B13670" s="3" t="s">
        <v>28646</v>
      </c>
      <c r="C13670" s="3" t="s">
        <v>34404</v>
      </c>
      <c r="D13670" s="12" t="s">
        <v>40277</v>
      </c>
      <c r="E13670" s="6" t="str">
        <f t="shared" si="707"/>
        <v>module=jmail_health</v>
      </c>
      <c r="F13670" s="6" t="str">
        <f t="shared" si="708"/>
        <v>module=kmail_health</v>
      </c>
    </row>
    <row r="13671" spans="1:6" ht="30" customHeight="1">
      <c r="A13671" s="3" t="s">
        <v>2</v>
      </c>
      <c r="B13671" s="3" t="s">
        <v>28647</v>
      </c>
      <c r="C13671" s="3" t="s">
        <v>34405</v>
      </c>
      <c r="D13671" s="12" t="s">
        <v>40278</v>
      </c>
      <c r="E13671" s="6" t="str">
        <f t="shared" si="707"/>
        <v>module=jmail_health</v>
      </c>
      <c r="F13671" s="6" t="str">
        <f t="shared" si="708"/>
        <v>module=kmail_health</v>
      </c>
    </row>
    <row r="13672" spans="1:6" ht="30" customHeight="1">
      <c r="A13672" s="3" t="s">
        <v>2</v>
      </c>
      <c r="B13672" s="3" t="s">
        <v>28648</v>
      </c>
      <c r="C13672" s="3" t="s">
        <v>34406</v>
      </c>
      <c r="D13672" s="12" t="s">
        <v>40279</v>
      </c>
      <c r="E13672" s="6" t="str">
        <f t="shared" si="707"/>
        <v>module=jmail_health</v>
      </c>
      <c r="F13672" s="6" t="str">
        <f t="shared" si="708"/>
        <v>module=kmail_health</v>
      </c>
    </row>
    <row r="13673" spans="1:6" ht="30" customHeight="1">
      <c r="A13673" s="3" t="s">
        <v>2</v>
      </c>
      <c r="B13673" s="3" t="s">
        <v>28649</v>
      </c>
      <c r="C13673" s="3" t="s">
        <v>34407</v>
      </c>
      <c r="D13673" s="12" t="s">
        <v>40280</v>
      </c>
      <c r="E13673" s="6" t="str">
        <f t="shared" si="707"/>
        <v>module=jmail_health</v>
      </c>
      <c r="F13673" s="6" t="str">
        <f t="shared" si="708"/>
        <v>module=kmail_health</v>
      </c>
    </row>
    <row r="13674" spans="1:6" ht="30" customHeight="1">
      <c r="A13674" s="3" t="s">
        <v>2</v>
      </c>
      <c r="B13674" s="3" t="s">
        <v>28650</v>
      </c>
      <c r="C13674" s="3" t="s">
        <v>34408</v>
      </c>
      <c r="D13674" s="12" t="s">
        <v>40281</v>
      </c>
      <c r="E13674" s="6" t="str">
        <f t="shared" si="707"/>
        <v>module=jmail_health</v>
      </c>
      <c r="F13674" s="6" t="str">
        <f t="shared" si="708"/>
        <v>module=kmail_health</v>
      </c>
    </row>
    <row r="13675" spans="1:6" ht="30" customHeight="1">
      <c r="A13675" s="3" t="s">
        <v>2</v>
      </c>
      <c r="B13675" s="3" t="s">
        <v>28651</v>
      </c>
      <c r="C13675" s="3" t="s">
        <v>34409</v>
      </c>
      <c r="D13675" s="12" t="s">
        <v>40282</v>
      </c>
      <c r="E13675" s="6" t="str">
        <f t="shared" si="707"/>
        <v>module=jmail_health</v>
      </c>
      <c r="F13675" s="6" t="str">
        <f t="shared" si="708"/>
        <v>module=kmail_health</v>
      </c>
    </row>
    <row r="13676" spans="1:6" ht="30" customHeight="1">
      <c r="A13676" s="3" t="s">
        <v>2</v>
      </c>
      <c r="B13676" s="3" t="s">
        <v>28652</v>
      </c>
      <c r="C13676" s="3" t="s">
        <v>34410</v>
      </c>
      <c r="D13676" s="12" t="s">
        <v>40283</v>
      </c>
      <c r="E13676" s="6" t="str">
        <f t="shared" si="707"/>
        <v>module=jmail_health</v>
      </c>
      <c r="F13676" s="6" t="str">
        <f t="shared" si="708"/>
        <v>module=kmail_health</v>
      </c>
    </row>
    <row r="13677" spans="1:6" ht="30" customHeight="1">
      <c r="A13677" s="3" t="s">
        <v>2</v>
      </c>
      <c r="B13677" s="3" t="s">
        <v>28653</v>
      </c>
      <c r="C13677" s="3" t="s">
        <v>34411</v>
      </c>
      <c r="D13677" s="12" t="s">
        <v>40284</v>
      </c>
      <c r="E13677" s="6" t="str">
        <f t="shared" si="707"/>
        <v>module=jmail_health</v>
      </c>
      <c r="F13677" s="6" t="str">
        <f t="shared" si="708"/>
        <v>module=kmail_health</v>
      </c>
    </row>
    <row r="13678" spans="1:6" ht="30" customHeight="1">
      <c r="A13678" s="3" t="s">
        <v>2</v>
      </c>
      <c r="B13678" s="3" t="s">
        <v>28654</v>
      </c>
      <c r="C13678" s="3" t="s">
        <v>34412</v>
      </c>
      <c r="D13678" s="12" t="s">
        <v>40285</v>
      </c>
      <c r="E13678" s="6" t="str">
        <f t="shared" si="707"/>
        <v>module=jmail_health</v>
      </c>
      <c r="F13678" s="6" t="str">
        <f t="shared" si="708"/>
        <v>module=kmail_health</v>
      </c>
    </row>
    <row r="13679" spans="1:6" ht="30" customHeight="1">
      <c r="A13679" s="3" t="s">
        <v>2</v>
      </c>
      <c r="B13679" s="3" t="s">
        <v>28655</v>
      </c>
      <c r="C13679" s="3" t="s">
        <v>34413</v>
      </c>
      <c r="D13679" s="12" t="s">
        <v>40286</v>
      </c>
      <c r="E13679" s="6" t="str">
        <f t="shared" si="707"/>
        <v>module=jmail_health</v>
      </c>
      <c r="F13679" s="6" t="str">
        <f t="shared" si="708"/>
        <v>module=kmail_health</v>
      </c>
    </row>
    <row r="13680" spans="1:6" ht="30" customHeight="1">
      <c r="A13680" s="3" t="s">
        <v>2</v>
      </c>
      <c r="B13680" s="3" t="s">
        <v>28656</v>
      </c>
      <c r="C13680" s="3" t="s">
        <v>34414</v>
      </c>
      <c r="D13680" s="12" t="s">
        <v>40287</v>
      </c>
      <c r="E13680" s="6" t="str">
        <f t="shared" si="707"/>
        <v>module=jmail_health</v>
      </c>
      <c r="F13680" s="6" t="str">
        <f t="shared" si="708"/>
        <v>module=kmail_health</v>
      </c>
    </row>
    <row r="13681" spans="1:6" ht="30" customHeight="1">
      <c r="A13681" s="3" t="s">
        <v>2</v>
      </c>
      <c r="B13681" s="3" t="s">
        <v>28657</v>
      </c>
      <c r="C13681" s="3" t="s">
        <v>34415</v>
      </c>
      <c r="D13681" s="12" t="s">
        <v>40288</v>
      </c>
      <c r="E13681" s="6" t="str">
        <f t="shared" si="707"/>
        <v>module=jmail_health</v>
      </c>
      <c r="F13681" s="6" t="str">
        <f t="shared" si="708"/>
        <v>module=kmail_health</v>
      </c>
    </row>
    <row r="13682" spans="1:6" ht="30" customHeight="1">
      <c r="A13682" s="3" t="s">
        <v>2</v>
      </c>
      <c r="B13682" s="3" t="s">
        <v>28658</v>
      </c>
      <c r="C13682" s="3" t="s">
        <v>34416</v>
      </c>
      <c r="D13682" s="12" t="s">
        <v>40289</v>
      </c>
      <c r="E13682" s="6" t="str">
        <f t="shared" si="707"/>
        <v>module=jmail_health</v>
      </c>
      <c r="F13682" s="6" t="str">
        <f t="shared" si="708"/>
        <v>module=kmail_health</v>
      </c>
    </row>
    <row r="13683" spans="1:6" ht="30" customHeight="1">
      <c r="A13683" s="3" t="s">
        <v>2</v>
      </c>
      <c r="B13683" s="3" t="s">
        <v>28659</v>
      </c>
      <c r="C13683" s="3" t="s">
        <v>34417</v>
      </c>
      <c r="D13683" s="12" t="s">
        <v>40290</v>
      </c>
      <c r="E13683" s="6" t="str">
        <f t="shared" si="707"/>
        <v>module=jmail_health</v>
      </c>
      <c r="F13683" s="6" t="str">
        <f t="shared" si="708"/>
        <v>module=kmail_health</v>
      </c>
    </row>
    <row r="13684" spans="1:6" ht="30" customHeight="1">
      <c r="A13684" s="3" t="s">
        <v>2</v>
      </c>
      <c r="B13684" s="3" t="s">
        <v>28660</v>
      </c>
      <c r="C13684" s="3" t="s">
        <v>34418</v>
      </c>
      <c r="D13684" s="12" t="s">
        <v>40291</v>
      </c>
      <c r="E13684" s="6" t="str">
        <f t="shared" si="707"/>
        <v>module=jmail_health</v>
      </c>
      <c r="F13684" s="6" t="str">
        <f t="shared" si="708"/>
        <v>module=kmail_health</v>
      </c>
    </row>
    <row r="13685" spans="1:6" ht="30" customHeight="1">
      <c r="A13685" s="3" t="s">
        <v>2</v>
      </c>
      <c r="B13685" s="3" t="s">
        <v>28661</v>
      </c>
      <c r="C13685" s="3" t="s">
        <v>34419</v>
      </c>
      <c r="D13685" s="12" t="s">
        <v>40292</v>
      </c>
      <c r="E13685" s="6" t="str">
        <f t="shared" si="707"/>
        <v>module=jmail_health</v>
      </c>
      <c r="F13685" s="6" t="str">
        <f t="shared" si="708"/>
        <v>module=kmail_health</v>
      </c>
    </row>
    <row r="13686" spans="1:6" ht="30" customHeight="1">
      <c r="A13686" s="3" t="s">
        <v>2</v>
      </c>
      <c r="B13686" s="3" t="s">
        <v>28662</v>
      </c>
      <c r="C13686" s="3" t="s">
        <v>34420</v>
      </c>
      <c r="D13686" s="12" t="s">
        <v>40293</v>
      </c>
      <c r="E13686" s="6" t="str">
        <f t="shared" si="707"/>
        <v>module=jmail_health</v>
      </c>
      <c r="F13686" s="6" t="str">
        <f t="shared" si="708"/>
        <v>module=kmail_health</v>
      </c>
    </row>
    <row r="13687" spans="1:6" ht="30" customHeight="1">
      <c r="A13687" s="3" t="s">
        <v>2</v>
      </c>
      <c r="B13687" s="3" t="s">
        <v>28663</v>
      </c>
      <c r="C13687" s="3" t="s">
        <v>34421</v>
      </c>
      <c r="D13687" s="12" t="s">
        <v>40294</v>
      </c>
      <c r="E13687" s="6" t="str">
        <f t="shared" si="707"/>
        <v>module=jmail_health</v>
      </c>
      <c r="F13687" s="6" t="str">
        <f t="shared" si="708"/>
        <v>module=kmail_health</v>
      </c>
    </row>
    <row r="13688" spans="1:6" ht="30" customHeight="1">
      <c r="A13688" s="3" t="s">
        <v>2</v>
      </c>
      <c r="B13688" s="3" t="s">
        <v>28664</v>
      </c>
      <c r="C13688" s="3" t="s">
        <v>34422</v>
      </c>
      <c r="D13688" s="12" t="s">
        <v>40295</v>
      </c>
      <c r="E13688" s="6" t="str">
        <f t="shared" si="707"/>
        <v>module=jmail_health</v>
      </c>
      <c r="F13688" s="6" t="str">
        <f t="shared" si="708"/>
        <v>module=kmail_health</v>
      </c>
    </row>
    <row r="13689" spans="1:6" ht="30" customHeight="1">
      <c r="A13689" s="3" t="s">
        <v>2</v>
      </c>
      <c r="B13689" s="3" t="s">
        <v>28665</v>
      </c>
      <c r="C13689" s="3" t="s">
        <v>34423</v>
      </c>
      <c r="D13689" s="12" t="s">
        <v>40296</v>
      </c>
      <c r="E13689" s="6" t="str">
        <f t="shared" si="707"/>
        <v>module=jmail_health</v>
      </c>
      <c r="F13689" s="6" t="str">
        <f t="shared" si="708"/>
        <v>module=kmail_health</v>
      </c>
    </row>
    <row r="13690" spans="1:6" ht="30" customHeight="1">
      <c r="A13690" s="3" t="s">
        <v>2</v>
      </c>
      <c r="B13690" s="3" t="s">
        <v>28666</v>
      </c>
      <c r="C13690" s="3" t="s">
        <v>34424</v>
      </c>
      <c r="D13690" s="12" t="s">
        <v>40297</v>
      </c>
      <c r="E13690" s="6" t="str">
        <f t="shared" si="707"/>
        <v>module=jmail_health</v>
      </c>
      <c r="F13690" s="6" t="str">
        <f t="shared" si="708"/>
        <v>module=kmail_health</v>
      </c>
    </row>
    <row r="13691" spans="1:6" ht="30" customHeight="1">
      <c r="A13691" s="3" t="s">
        <v>2</v>
      </c>
      <c r="B13691" s="3" t="s">
        <v>28667</v>
      </c>
      <c r="C13691" s="3" t="s">
        <v>34425</v>
      </c>
      <c r="D13691" s="12" t="s">
        <v>40298</v>
      </c>
      <c r="E13691" s="6" t="str">
        <f t="shared" si="707"/>
        <v>module=jmail_health</v>
      </c>
      <c r="F13691" s="6" t="str">
        <f t="shared" si="708"/>
        <v>module=kmail_health</v>
      </c>
    </row>
    <row r="13692" spans="1:6" ht="30" customHeight="1">
      <c r="A13692" s="3" t="s">
        <v>2</v>
      </c>
      <c r="B13692" s="3" t="s">
        <v>28668</v>
      </c>
      <c r="C13692" s="3" t="s">
        <v>34426</v>
      </c>
      <c r="D13692" s="12" t="s">
        <v>40299</v>
      </c>
      <c r="E13692" s="6" t="str">
        <f t="shared" si="707"/>
        <v>module=jmail_health</v>
      </c>
      <c r="F13692" s="6" t="str">
        <f t="shared" si="708"/>
        <v>module=kmail_health</v>
      </c>
    </row>
    <row r="13693" spans="1:6" ht="30" customHeight="1">
      <c r="A13693" s="3" t="s">
        <v>2</v>
      </c>
      <c r="B13693" s="3" t="s">
        <v>28669</v>
      </c>
      <c r="C13693" s="3" t="s">
        <v>34427</v>
      </c>
      <c r="D13693" s="12" t="s">
        <v>40300</v>
      </c>
      <c r="E13693" s="6" t="str">
        <f t="shared" si="707"/>
        <v>module=jmail_health</v>
      </c>
      <c r="F13693" s="6" t="str">
        <f t="shared" si="708"/>
        <v>module=kmail_health</v>
      </c>
    </row>
    <row r="13694" spans="1:6" ht="30" customHeight="1">
      <c r="A13694" s="3" t="s">
        <v>2</v>
      </c>
      <c r="B13694" s="3" t="s">
        <v>28670</v>
      </c>
      <c r="C13694" s="3" t="s">
        <v>34428</v>
      </c>
      <c r="D13694" s="12" t="s">
        <v>40301</v>
      </c>
      <c r="E13694" s="6" t="str">
        <f t="shared" si="707"/>
        <v>module=jmail_health</v>
      </c>
      <c r="F13694" s="6" t="str">
        <f t="shared" si="708"/>
        <v>module=kmail_health</v>
      </c>
    </row>
    <row r="13695" spans="1:6" ht="30" customHeight="1">
      <c r="A13695" s="3" t="s">
        <v>2</v>
      </c>
      <c r="B13695" s="3" t="s">
        <v>28671</v>
      </c>
      <c r="C13695" s="3" t="s">
        <v>34429</v>
      </c>
      <c r="D13695" s="12" t="s">
        <v>40302</v>
      </c>
      <c r="E13695" s="6" t="str">
        <f t="shared" si="707"/>
        <v>module=jmail_health</v>
      </c>
      <c r="F13695" s="6" t="str">
        <f t="shared" si="708"/>
        <v>module=kmail_health</v>
      </c>
    </row>
    <row r="13696" spans="1:6" ht="30" customHeight="1">
      <c r="A13696" s="3" t="s">
        <v>2</v>
      </c>
      <c r="B13696" s="3" t="s">
        <v>28672</v>
      </c>
      <c r="C13696" s="3" t="s">
        <v>34430</v>
      </c>
      <c r="D13696" s="12" t="s">
        <v>40303</v>
      </c>
      <c r="E13696" s="6" t="str">
        <f t="shared" si="707"/>
        <v>module=jmail_health</v>
      </c>
      <c r="F13696" s="6" t="str">
        <f t="shared" si="708"/>
        <v>module=kmail_health</v>
      </c>
    </row>
    <row r="13697" spans="1:6" ht="30" customHeight="1">
      <c r="A13697" s="3" t="s">
        <v>2</v>
      </c>
      <c r="B13697" s="3" t="s">
        <v>28673</v>
      </c>
      <c r="C13697" s="3" t="s">
        <v>34431</v>
      </c>
      <c r="D13697" s="12" t="s">
        <v>40304</v>
      </c>
      <c r="E13697" s="6" t="str">
        <f t="shared" si="707"/>
        <v>module=jmail_health</v>
      </c>
      <c r="F13697" s="6" t="str">
        <f t="shared" si="708"/>
        <v>module=kmail_health</v>
      </c>
    </row>
    <row r="13698" spans="1:6" ht="30" customHeight="1">
      <c r="A13698" s="3" t="s">
        <v>2</v>
      </c>
      <c r="B13698" s="3" t="s">
        <v>28674</v>
      </c>
      <c r="C13698" s="3" t="s">
        <v>34432</v>
      </c>
      <c r="D13698" s="12" t="s">
        <v>40305</v>
      </c>
      <c r="E13698" s="6" t="str">
        <f t="shared" si="707"/>
        <v>module=jmail_health</v>
      </c>
      <c r="F13698" s="6" t="str">
        <f t="shared" si="708"/>
        <v>module=kmail_health</v>
      </c>
    </row>
    <row r="13699" spans="1:6" ht="30" customHeight="1">
      <c r="A13699" s="3" t="s">
        <v>2</v>
      </c>
      <c r="B13699" s="3" t="s">
        <v>28675</v>
      </c>
      <c r="C13699" s="3" t="s">
        <v>34433</v>
      </c>
      <c r="D13699" s="12" t="s">
        <v>40306</v>
      </c>
      <c r="E13699" s="6" t="str">
        <f t="shared" si="707"/>
        <v>module=jmail_health</v>
      </c>
      <c r="F13699" s="6" t="str">
        <f t="shared" si="708"/>
        <v>module=kmail_health</v>
      </c>
    </row>
    <row r="13700" spans="1:6" ht="30" customHeight="1">
      <c r="A13700" s="3" t="s">
        <v>2</v>
      </c>
      <c r="B13700" s="3" t="s">
        <v>28676</v>
      </c>
      <c r="C13700" s="3" t="s">
        <v>34434</v>
      </c>
      <c r="D13700" s="12" t="s">
        <v>40307</v>
      </c>
      <c r="E13700" s="6" t="str">
        <f t="shared" si="707"/>
        <v>module=jmail_health</v>
      </c>
      <c r="F13700" s="6" t="str">
        <f t="shared" si="708"/>
        <v>module=kmail_health</v>
      </c>
    </row>
    <row r="13701" spans="1:6" ht="30" customHeight="1">
      <c r="A13701" s="3" t="s">
        <v>2</v>
      </c>
      <c r="B13701" s="3" t="s">
        <v>28677</v>
      </c>
      <c r="C13701" s="3" t="s">
        <v>34435</v>
      </c>
      <c r="D13701" s="12" t="s">
        <v>40308</v>
      </c>
      <c r="E13701" s="6" t="str">
        <f t="shared" si="707"/>
        <v>module=jmail_health</v>
      </c>
      <c r="F13701" s="6" t="str">
        <f t="shared" si="708"/>
        <v>module=kmail_health</v>
      </c>
    </row>
    <row r="13702" spans="1:6" ht="30" customHeight="1">
      <c r="A13702" s="3" t="s">
        <v>2</v>
      </c>
      <c r="B13702" s="3" t="s">
        <v>28678</v>
      </c>
      <c r="C13702" s="3" t="s">
        <v>34436</v>
      </c>
      <c r="D13702" s="12" t="s">
        <v>40309</v>
      </c>
      <c r="E13702" s="6" t="str">
        <f t="shared" si="707"/>
        <v>module=jmail_health</v>
      </c>
      <c r="F13702" s="6" t="str">
        <f t="shared" si="708"/>
        <v>module=kmail_health</v>
      </c>
    </row>
    <row r="13703" spans="1:6" ht="30" customHeight="1">
      <c r="A13703" s="3" t="s">
        <v>2</v>
      </c>
      <c r="B13703" s="3" t="s">
        <v>28679</v>
      </c>
      <c r="C13703" s="3" t="s">
        <v>34437</v>
      </c>
      <c r="D13703" s="12" t="s">
        <v>40310</v>
      </c>
      <c r="E13703" s="6" t="str">
        <f t="shared" si="707"/>
        <v>module=jmail_health</v>
      </c>
      <c r="F13703" s="6" t="str">
        <f t="shared" si="708"/>
        <v>module=kmail_health</v>
      </c>
    </row>
    <row r="13704" spans="1:6" ht="30" customHeight="1">
      <c r="A13704" s="3" t="s">
        <v>2</v>
      </c>
      <c r="B13704" s="3" t="s">
        <v>28680</v>
      </c>
      <c r="C13704" s="3" t="s">
        <v>34438</v>
      </c>
      <c r="D13704" s="12" t="s">
        <v>40311</v>
      </c>
      <c r="E13704" s="6" t="str">
        <f t="shared" si="707"/>
        <v>module=jmail_health</v>
      </c>
      <c r="F13704" s="6" t="str">
        <f t="shared" si="708"/>
        <v>module=kmail_health</v>
      </c>
    </row>
    <row r="13705" spans="1:6" ht="30" customHeight="1">
      <c r="A13705" s="3" t="s">
        <v>2</v>
      </c>
      <c r="B13705" s="3" t="s">
        <v>28681</v>
      </c>
      <c r="C13705" s="3" t="s">
        <v>34439</v>
      </c>
      <c r="D13705" s="12" t="s">
        <v>40312</v>
      </c>
      <c r="E13705" s="6" t="str">
        <f t="shared" si="707"/>
        <v>module=jmail_health</v>
      </c>
      <c r="F13705" s="6" t="str">
        <f t="shared" si="708"/>
        <v>module=kmail_health</v>
      </c>
    </row>
    <row r="13706" spans="1:6" ht="30" customHeight="1">
      <c r="A13706" s="3" t="s">
        <v>2</v>
      </c>
      <c r="B13706" s="3" t="s">
        <v>28682</v>
      </c>
      <c r="C13706" s="3" t="s">
        <v>34440</v>
      </c>
      <c r="D13706" s="12" t="s">
        <v>40313</v>
      </c>
      <c r="E13706" s="6" t="str">
        <f t="shared" si="707"/>
        <v>module=jmail_health</v>
      </c>
      <c r="F13706" s="6" t="str">
        <f t="shared" si="708"/>
        <v>module=kmail_health</v>
      </c>
    </row>
    <row r="13707" spans="1:6" ht="30" customHeight="1">
      <c r="A13707" s="3" t="s">
        <v>2</v>
      </c>
      <c r="B13707" s="3" t="s">
        <v>28683</v>
      </c>
      <c r="C13707" s="3" t="s">
        <v>34441</v>
      </c>
      <c r="D13707" s="12" t="s">
        <v>40314</v>
      </c>
      <c r="E13707" s="6" t="str">
        <f t="shared" si="707"/>
        <v>module=jmail_health</v>
      </c>
      <c r="F13707" s="6" t="str">
        <f t="shared" si="708"/>
        <v>module=kmail_health</v>
      </c>
    </row>
    <row r="13708" spans="1:6" ht="30" customHeight="1">
      <c r="A13708" s="3" t="s">
        <v>2</v>
      </c>
      <c r="B13708" s="3" t="s">
        <v>28684</v>
      </c>
      <c r="C13708" s="3" t="s">
        <v>34442</v>
      </c>
      <c r="D13708" s="12" t="s">
        <v>40315</v>
      </c>
      <c r="E13708" s="6" t="str">
        <f t="shared" ref="E13708:E13771" si="709">HYPERLINK("http://www.ssc.wisc.edu/wlsresearch/documentation/waves/?wave=capigrad&amp;module=jmail_health","module=jmail_health")</f>
        <v>module=jmail_health</v>
      </c>
      <c r="F13708" s="6" t="str">
        <f t="shared" ref="F13708:F13771" si="710">HYPERLINK("http://www.ssc.wisc.edu/wlsresearch/documentation/waves/?wave=capisib&amp;module=kmail_health","module=kmail_health")</f>
        <v>module=kmail_health</v>
      </c>
    </row>
    <row r="13709" spans="1:6" ht="30" customHeight="1">
      <c r="A13709" s="3" t="s">
        <v>2</v>
      </c>
      <c r="B13709" s="3" t="s">
        <v>28685</v>
      </c>
      <c r="C13709" s="3" t="s">
        <v>34443</v>
      </c>
      <c r="D13709" s="12" t="s">
        <v>40316</v>
      </c>
      <c r="E13709" s="6" t="str">
        <f t="shared" si="709"/>
        <v>module=jmail_health</v>
      </c>
      <c r="F13709" s="6" t="str">
        <f t="shared" si="710"/>
        <v>module=kmail_health</v>
      </c>
    </row>
    <row r="13710" spans="1:6" ht="30" customHeight="1">
      <c r="A13710" s="3" t="s">
        <v>2</v>
      </c>
      <c r="B13710" s="3" t="s">
        <v>28686</v>
      </c>
      <c r="C13710" s="3" t="s">
        <v>34444</v>
      </c>
      <c r="D13710" s="12" t="s">
        <v>40317</v>
      </c>
      <c r="E13710" s="6" t="str">
        <f t="shared" si="709"/>
        <v>module=jmail_health</v>
      </c>
      <c r="F13710" s="6" t="str">
        <f t="shared" si="710"/>
        <v>module=kmail_health</v>
      </c>
    </row>
    <row r="13711" spans="1:6" ht="30" customHeight="1">
      <c r="A13711" s="3" t="s">
        <v>2</v>
      </c>
      <c r="B13711" s="3" t="s">
        <v>28687</v>
      </c>
      <c r="C13711" s="3" t="s">
        <v>34445</v>
      </c>
      <c r="D13711" s="12" t="s">
        <v>40318</v>
      </c>
      <c r="E13711" s="6" t="str">
        <f t="shared" si="709"/>
        <v>module=jmail_health</v>
      </c>
      <c r="F13711" s="6" t="str">
        <f t="shared" si="710"/>
        <v>module=kmail_health</v>
      </c>
    </row>
    <row r="13712" spans="1:6" ht="30" customHeight="1">
      <c r="A13712" s="3" t="s">
        <v>2</v>
      </c>
      <c r="B13712" s="3" t="s">
        <v>28688</v>
      </c>
      <c r="C13712" s="3" t="s">
        <v>34446</v>
      </c>
      <c r="D13712" s="12" t="s">
        <v>40319</v>
      </c>
      <c r="E13712" s="6" t="str">
        <f t="shared" si="709"/>
        <v>module=jmail_health</v>
      </c>
      <c r="F13712" s="6" t="str">
        <f t="shared" si="710"/>
        <v>module=kmail_health</v>
      </c>
    </row>
    <row r="13713" spans="1:6" ht="30" customHeight="1">
      <c r="A13713" s="3" t="s">
        <v>2</v>
      </c>
      <c r="B13713" s="3" t="s">
        <v>28689</v>
      </c>
      <c r="C13713" s="3" t="s">
        <v>34447</v>
      </c>
      <c r="D13713" s="12" t="s">
        <v>40320</v>
      </c>
      <c r="E13713" s="6" t="str">
        <f t="shared" si="709"/>
        <v>module=jmail_health</v>
      </c>
      <c r="F13713" s="6" t="str">
        <f t="shared" si="710"/>
        <v>module=kmail_health</v>
      </c>
    </row>
    <row r="13714" spans="1:6" ht="30" customHeight="1">
      <c r="A13714" s="3" t="s">
        <v>2</v>
      </c>
      <c r="B13714" s="3" t="s">
        <v>28690</v>
      </c>
      <c r="C13714" s="3" t="s">
        <v>34448</v>
      </c>
      <c r="D13714" s="12" t="s">
        <v>40321</v>
      </c>
      <c r="E13714" s="6" t="str">
        <f t="shared" si="709"/>
        <v>module=jmail_health</v>
      </c>
      <c r="F13714" s="6" t="str">
        <f t="shared" si="710"/>
        <v>module=kmail_health</v>
      </c>
    </row>
    <row r="13715" spans="1:6" ht="30" customHeight="1">
      <c r="A13715" s="3" t="s">
        <v>2</v>
      </c>
      <c r="B13715" s="3" t="s">
        <v>28691</v>
      </c>
      <c r="C13715" s="3" t="s">
        <v>34449</v>
      </c>
      <c r="D13715" s="12" t="s">
        <v>40322</v>
      </c>
      <c r="E13715" s="6" t="str">
        <f t="shared" si="709"/>
        <v>module=jmail_health</v>
      </c>
      <c r="F13715" s="6" t="str">
        <f t="shared" si="710"/>
        <v>module=kmail_health</v>
      </c>
    </row>
    <row r="13716" spans="1:6" ht="30" customHeight="1">
      <c r="A13716" s="3" t="s">
        <v>2</v>
      </c>
      <c r="B13716" s="3" t="s">
        <v>28692</v>
      </c>
      <c r="C13716" s="3" t="s">
        <v>34450</v>
      </c>
      <c r="D13716" s="12" t="s">
        <v>40323</v>
      </c>
      <c r="E13716" s="6" t="str">
        <f t="shared" si="709"/>
        <v>module=jmail_health</v>
      </c>
      <c r="F13716" s="6" t="str">
        <f t="shared" si="710"/>
        <v>module=kmail_health</v>
      </c>
    </row>
    <row r="13717" spans="1:6" ht="30" customHeight="1">
      <c r="A13717" s="3" t="s">
        <v>2</v>
      </c>
      <c r="B13717" s="3" t="s">
        <v>28693</v>
      </c>
      <c r="C13717" s="3" t="s">
        <v>34451</v>
      </c>
      <c r="D13717" s="12" t="s">
        <v>40324</v>
      </c>
      <c r="E13717" s="6" t="str">
        <f t="shared" si="709"/>
        <v>module=jmail_health</v>
      </c>
      <c r="F13717" s="6" t="str">
        <f t="shared" si="710"/>
        <v>module=kmail_health</v>
      </c>
    </row>
    <row r="13718" spans="1:6" ht="30" customHeight="1">
      <c r="A13718" s="3" t="s">
        <v>2</v>
      </c>
      <c r="B13718" s="3" t="s">
        <v>28694</v>
      </c>
      <c r="C13718" s="3" t="s">
        <v>34452</v>
      </c>
      <c r="D13718" s="12" t="s">
        <v>40325</v>
      </c>
      <c r="E13718" s="6" t="str">
        <f t="shared" si="709"/>
        <v>module=jmail_health</v>
      </c>
      <c r="F13718" s="6" t="str">
        <f t="shared" si="710"/>
        <v>module=kmail_health</v>
      </c>
    </row>
    <row r="13719" spans="1:6" ht="30" customHeight="1">
      <c r="A13719" s="3" t="s">
        <v>2</v>
      </c>
      <c r="B13719" s="3" t="s">
        <v>28695</v>
      </c>
      <c r="C13719" s="3" t="s">
        <v>34453</v>
      </c>
      <c r="D13719" s="12" t="s">
        <v>40326</v>
      </c>
      <c r="E13719" s="6" t="str">
        <f t="shared" si="709"/>
        <v>module=jmail_health</v>
      </c>
      <c r="F13719" s="6" t="str">
        <f t="shared" si="710"/>
        <v>module=kmail_health</v>
      </c>
    </row>
    <row r="13720" spans="1:6" ht="30" customHeight="1">
      <c r="A13720" s="3" t="s">
        <v>2</v>
      </c>
      <c r="B13720" s="3" t="s">
        <v>28696</v>
      </c>
      <c r="C13720" s="3" t="s">
        <v>34454</v>
      </c>
      <c r="D13720" s="12" t="s">
        <v>40327</v>
      </c>
      <c r="E13720" s="6" t="str">
        <f t="shared" si="709"/>
        <v>module=jmail_health</v>
      </c>
      <c r="F13720" s="6" t="str">
        <f t="shared" si="710"/>
        <v>module=kmail_health</v>
      </c>
    </row>
    <row r="13721" spans="1:6" ht="30" customHeight="1">
      <c r="A13721" s="3" t="s">
        <v>2</v>
      </c>
      <c r="B13721" s="3" t="s">
        <v>28697</v>
      </c>
      <c r="C13721" s="3" t="s">
        <v>34455</v>
      </c>
      <c r="D13721" s="12" t="s">
        <v>40328</v>
      </c>
      <c r="E13721" s="6" t="str">
        <f t="shared" si="709"/>
        <v>module=jmail_health</v>
      </c>
      <c r="F13721" s="6" t="str">
        <f t="shared" si="710"/>
        <v>module=kmail_health</v>
      </c>
    </row>
    <row r="13722" spans="1:6" ht="30" customHeight="1">
      <c r="A13722" s="3" t="s">
        <v>2</v>
      </c>
      <c r="B13722" s="3" t="s">
        <v>28698</v>
      </c>
      <c r="C13722" s="3" t="s">
        <v>34456</v>
      </c>
      <c r="D13722" s="12" t="s">
        <v>40329</v>
      </c>
      <c r="E13722" s="6" t="str">
        <f t="shared" si="709"/>
        <v>module=jmail_health</v>
      </c>
      <c r="F13722" s="6" t="str">
        <f t="shared" si="710"/>
        <v>module=kmail_health</v>
      </c>
    </row>
    <row r="13723" spans="1:6" ht="30" customHeight="1">
      <c r="A13723" s="3" t="s">
        <v>2</v>
      </c>
      <c r="B13723" s="3" t="s">
        <v>28699</v>
      </c>
      <c r="C13723" s="3" t="s">
        <v>34457</v>
      </c>
      <c r="D13723" s="12" t="s">
        <v>40330</v>
      </c>
      <c r="E13723" s="6" t="str">
        <f t="shared" si="709"/>
        <v>module=jmail_health</v>
      </c>
      <c r="F13723" s="6" t="str">
        <f t="shared" si="710"/>
        <v>module=kmail_health</v>
      </c>
    </row>
    <row r="13724" spans="1:6" ht="30" customHeight="1">
      <c r="A13724" s="3" t="s">
        <v>2</v>
      </c>
      <c r="B13724" s="3" t="s">
        <v>28700</v>
      </c>
      <c r="C13724" s="3" t="s">
        <v>34458</v>
      </c>
      <c r="D13724" s="12" t="s">
        <v>40331</v>
      </c>
      <c r="E13724" s="6" t="str">
        <f t="shared" si="709"/>
        <v>module=jmail_health</v>
      </c>
      <c r="F13724" s="6" t="str">
        <f t="shared" si="710"/>
        <v>module=kmail_health</v>
      </c>
    </row>
    <row r="13725" spans="1:6" ht="30" customHeight="1">
      <c r="A13725" s="3" t="s">
        <v>2</v>
      </c>
      <c r="B13725" s="3" t="s">
        <v>28701</v>
      </c>
      <c r="C13725" s="3" t="s">
        <v>34459</v>
      </c>
      <c r="D13725" s="12" t="s">
        <v>40332</v>
      </c>
      <c r="E13725" s="6" t="str">
        <f t="shared" si="709"/>
        <v>module=jmail_health</v>
      </c>
      <c r="F13725" s="6" t="str">
        <f t="shared" si="710"/>
        <v>module=kmail_health</v>
      </c>
    </row>
    <row r="13726" spans="1:6" ht="30" customHeight="1">
      <c r="A13726" s="3" t="s">
        <v>2</v>
      </c>
      <c r="B13726" s="3" t="s">
        <v>28702</v>
      </c>
      <c r="C13726" s="3" t="s">
        <v>34460</v>
      </c>
      <c r="D13726" s="12" t="s">
        <v>40333</v>
      </c>
      <c r="E13726" s="6" t="str">
        <f t="shared" si="709"/>
        <v>module=jmail_health</v>
      </c>
      <c r="F13726" s="6" t="str">
        <f t="shared" si="710"/>
        <v>module=kmail_health</v>
      </c>
    </row>
    <row r="13727" spans="1:6" ht="30" customHeight="1">
      <c r="A13727" s="3" t="s">
        <v>2</v>
      </c>
      <c r="B13727" s="3" t="s">
        <v>28703</v>
      </c>
      <c r="C13727" s="3" t="s">
        <v>34461</v>
      </c>
      <c r="D13727" s="12" t="s">
        <v>40334</v>
      </c>
      <c r="E13727" s="6" t="str">
        <f t="shared" si="709"/>
        <v>module=jmail_health</v>
      </c>
      <c r="F13727" s="6" t="str">
        <f t="shared" si="710"/>
        <v>module=kmail_health</v>
      </c>
    </row>
    <row r="13728" spans="1:6" ht="30" customHeight="1">
      <c r="A13728" s="3" t="s">
        <v>2</v>
      </c>
      <c r="B13728" s="3" t="s">
        <v>28704</v>
      </c>
      <c r="C13728" s="3" t="s">
        <v>34462</v>
      </c>
      <c r="D13728" s="12" t="s">
        <v>40335</v>
      </c>
      <c r="E13728" s="6" t="str">
        <f t="shared" si="709"/>
        <v>module=jmail_health</v>
      </c>
      <c r="F13728" s="6" t="str">
        <f t="shared" si="710"/>
        <v>module=kmail_health</v>
      </c>
    </row>
    <row r="13729" spans="1:6" ht="30" customHeight="1">
      <c r="A13729" s="3" t="s">
        <v>2</v>
      </c>
      <c r="B13729" s="3" t="s">
        <v>28705</v>
      </c>
      <c r="C13729" s="3" t="s">
        <v>34463</v>
      </c>
      <c r="D13729" s="12" t="s">
        <v>40336</v>
      </c>
      <c r="E13729" s="6" t="str">
        <f t="shared" si="709"/>
        <v>module=jmail_health</v>
      </c>
      <c r="F13729" s="6" t="str">
        <f t="shared" si="710"/>
        <v>module=kmail_health</v>
      </c>
    </row>
    <row r="13730" spans="1:6" ht="30" customHeight="1">
      <c r="A13730" s="3" t="s">
        <v>2</v>
      </c>
      <c r="B13730" s="3" t="s">
        <v>28706</v>
      </c>
      <c r="C13730" s="3" t="s">
        <v>34464</v>
      </c>
      <c r="D13730" s="12" t="s">
        <v>40337</v>
      </c>
      <c r="E13730" s="6" t="str">
        <f t="shared" si="709"/>
        <v>module=jmail_health</v>
      </c>
      <c r="F13730" s="6" t="str">
        <f t="shared" si="710"/>
        <v>module=kmail_health</v>
      </c>
    </row>
    <row r="13731" spans="1:6" ht="30" customHeight="1">
      <c r="A13731" s="3" t="s">
        <v>2</v>
      </c>
      <c r="B13731" s="3" t="s">
        <v>28707</v>
      </c>
      <c r="C13731" s="3" t="s">
        <v>34465</v>
      </c>
      <c r="D13731" s="12" t="s">
        <v>40338</v>
      </c>
      <c r="E13731" s="6" t="str">
        <f t="shared" si="709"/>
        <v>module=jmail_health</v>
      </c>
      <c r="F13731" s="6" t="str">
        <f t="shared" si="710"/>
        <v>module=kmail_health</v>
      </c>
    </row>
    <row r="13732" spans="1:6" ht="30" customHeight="1">
      <c r="A13732" s="3" t="s">
        <v>2</v>
      </c>
      <c r="B13732" s="3" t="s">
        <v>28708</v>
      </c>
      <c r="C13732" s="3" t="s">
        <v>34466</v>
      </c>
      <c r="D13732" s="12" t="s">
        <v>40339</v>
      </c>
      <c r="E13732" s="6" t="str">
        <f t="shared" si="709"/>
        <v>module=jmail_health</v>
      </c>
      <c r="F13732" s="6" t="str">
        <f t="shared" si="710"/>
        <v>module=kmail_health</v>
      </c>
    </row>
    <row r="13733" spans="1:6" ht="30" customHeight="1">
      <c r="A13733" s="3" t="s">
        <v>2</v>
      </c>
      <c r="B13733" s="3" t="s">
        <v>28709</v>
      </c>
      <c r="C13733" s="3" t="s">
        <v>34467</v>
      </c>
      <c r="D13733" s="12" t="s">
        <v>40340</v>
      </c>
      <c r="E13733" s="6" t="str">
        <f t="shared" si="709"/>
        <v>module=jmail_health</v>
      </c>
      <c r="F13733" s="6" t="str">
        <f t="shared" si="710"/>
        <v>module=kmail_health</v>
      </c>
    </row>
    <row r="13734" spans="1:6" ht="30" customHeight="1">
      <c r="A13734" s="3" t="s">
        <v>2</v>
      </c>
      <c r="B13734" s="3" t="s">
        <v>28710</v>
      </c>
      <c r="C13734" s="3" t="s">
        <v>34468</v>
      </c>
      <c r="D13734" s="12" t="s">
        <v>40341</v>
      </c>
      <c r="E13734" s="6" t="str">
        <f t="shared" si="709"/>
        <v>module=jmail_health</v>
      </c>
      <c r="F13734" s="6" t="str">
        <f t="shared" si="710"/>
        <v>module=kmail_health</v>
      </c>
    </row>
    <row r="13735" spans="1:6" ht="30" customHeight="1">
      <c r="A13735" s="3" t="s">
        <v>2</v>
      </c>
      <c r="B13735" s="3" t="s">
        <v>28711</v>
      </c>
      <c r="C13735" s="3" t="s">
        <v>34469</v>
      </c>
      <c r="D13735" s="12" t="s">
        <v>40342</v>
      </c>
      <c r="E13735" s="6" t="str">
        <f t="shared" si="709"/>
        <v>module=jmail_health</v>
      </c>
      <c r="F13735" s="6" t="str">
        <f t="shared" si="710"/>
        <v>module=kmail_health</v>
      </c>
    </row>
    <row r="13736" spans="1:6" ht="30" customHeight="1">
      <c r="A13736" s="3" t="s">
        <v>2</v>
      </c>
      <c r="B13736" s="3" t="s">
        <v>28712</v>
      </c>
      <c r="C13736" s="3" t="s">
        <v>34470</v>
      </c>
      <c r="D13736" s="12" t="s">
        <v>40343</v>
      </c>
      <c r="E13736" s="6" t="str">
        <f t="shared" si="709"/>
        <v>module=jmail_health</v>
      </c>
      <c r="F13736" s="6" t="str">
        <f t="shared" si="710"/>
        <v>module=kmail_health</v>
      </c>
    </row>
    <row r="13737" spans="1:6" ht="30" customHeight="1">
      <c r="A13737" s="3" t="s">
        <v>2</v>
      </c>
      <c r="B13737" s="3" t="s">
        <v>28713</v>
      </c>
      <c r="C13737" s="3" t="s">
        <v>34471</v>
      </c>
      <c r="D13737" s="12" t="s">
        <v>40344</v>
      </c>
      <c r="E13737" s="6" t="str">
        <f t="shared" si="709"/>
        <v>module=jmail_health</v>
      </c>
      <c r="F13737" s="6" t="str">
        <f t="shared" si="710"/>
        <v>module=kmail_health</v>
      </c>
    </row>
    <row r="13738" spans="1:6" ht="30" customHeight="1">
      <c r="A13738" s="3" t="s">
        <v>2</v>
      </c>
      <c r="B13738" s="3" t="s">
        <v>28714</v>
      </c>
      <c r="C13738" s="3" t="s">
        <v>34472</v>
      </c>
      <c r="D13738" s="12" t="s">
        <v>40345</v>
      </c>
      <c r="E13738" s="6" t="str">
        <f t="shared" si="709"/>
        <v>module=jmail_health</v>
      </c>
      <c r="F13738" s="6" t="str">
        <f t="shared" si="710"/>
        <v>module=kmail_health</v>
      </c>
    </row>
    <row r="13739" spans="1:6" ht="30" customHeight="1">
      <c r="A13739" s="3" t="s">
        <v>2</v>
      </c>
      <c r="B13739" s="3" t="s">
        <v>28715</v>
      </c>
      <c r="C13739" s="3" t="s">
        <v>34473</v>
      </c>
      <c r="D13739" s="12" t="s">
        <v>40346</v>
      </c>
      <c r="E13739" s="6" t="str">
        <f t="shared" si="709"/>
        <v>module=jmail_health</v>
      </c>
      <c r="F13739" s="6" t="str">
        <f t="shared" si="710"/>
        <v>module=kmail_health</v>
      </c>
    </row>
    <row r="13740" spans="1:6" ht="30" customHeight="1">
      <c r="A13740" s="3" t="s">
        <v>2</v>
      </c>
      <c r="B13740" s="3" t="s">
        <v>28716</v>
      </c>
      <c r="C13740" s="3" t="s">
        <v>34474</v>
      </c>
      <c r="D13740" s="12" t="s">
        <v>40347</v>
      </c>
      <c r="E13740" s="6" t="str">
        <f t="shared" si="709"/>
        <v>module=jmail_health</v>
      </c>
      <c r="F13740" s="6" t="str">
        <f t="shared" si="710"/>
        <v>module=kmail_health</v>
      </c>
    </row>
    <row r="13741" spans="1:6" ht="30" customHeight="1">
      <c r="A13741" s="3" t="s">
        <v>2</v>
      </c>
      <c r="B13741" s="3" t="s">
        <v>28717</v>
      </c>
      <c r="C13741" s="3" t="s">
        <v>34475</v>
      </c>
      <c r="D13741" s="12" t="s">
        <v>40348</v>
      </c>
      <c r="E13741" s="6" t="str">
        <f t="shared" si="709"/>
        <v>module=jmail_health</v>
      </c>
      <c r="F13741" s="6" t="str">
        <f t="shared" si="710"/>
        <v>module=kmail_health</v>
      </c>
    </row>
    <row r="13742" spans="1:6" ht="30" customHeight="1">
      <c r="A13742" s="3" t="s">
        <v>2</v>
      </c>
      <c r="B13742" s="3" t="s">
        <v>28718</v>
      </c>
      <c r="C13742" s="3" t="s">
        <v>34476</v>
      </c>
      <c r="D13742" s="12" t="s">
        <v>40349</v>
      </c>
      <c r="E13742" s="6" t="str">
        <f t="shared" si="709"/>
        <v>module=jmail_health</v>
      </c>
      <c r="F13742" s="6" t="str">
        <f t="shared" si="710"/>
        <v>module=kmail_health</v>
      </c>
    </row>
    <row r="13743" spans="1:6" ht="30" customHeight="1">
      <c r="A13743" s="3" t="s">
        <v>2</v>
      </c>
      <c r="B13743" s="3" t="s">
        <v>28719</v>
      </c>
      <c r="C13743" s="3" t="s">
        <v>34477</v>
      </c>
      <c r="D13743" s="12" t="s">
        <v>40350</v>
      </c>
      <c r="E13743" s="6" t="str">
        <f t="shared" si="709"/>
        <v>module=jmail_health</v>
      </c>
      <c r="F13743" s="6" t="str">
        <f t="shared" si="710"/>
        <v>module=kmail_health</v>
      </c>
    </row>
    <row r="13744" spans="1:6" ht="30" customHeight="1">
      <c r="A13744" s="3" t="s">
        <v>2</v>
      </c>
      <c r="B13744" s="3" t="s">
        <v>28720</v>
      </c>
      <c r="C13744" s="3" t="s">
        <v>34478</v>
      </c>
      <c r="D13744" s="12" t="s">
        <v>40351</v>
      </c>
      <c r="E13744" s="6" t="str">
        <f t="shared" si="709"/>
        <v>module=jmail_health</v>
      </c>
      <c r="F13744" s="6" t="str">
        <f t="shared" si="710"/>
        <v>module=kmail_health</v>
      </c>
    </row>
    <row r="13745" spans="1:6" ht="30" customHeight="1">
      <c r="A13745" s="3" t="s">
        <v>2</v>
      </c>
      <c r="B13745" s="3" t="s">
        <v>28721</v>
      </c>
      <c r="C13745" s="3" t="s">
        <v>34479</v>
      </c>
      <c r="D13745" s="12" t="s">
        <v>40352</v>
      </c>
      <c r="E13745" s="6" t="str">
        <f t="shared" si="709"/>
        <v>module=jmail_health</v>
      </c>
      <c r="F13745" s="6" t="str">
        <f t="shared" si="710"/>
        <v>module=kmail_health</v>
      </c>
    </row>
    <row r="13746" spans="1:6" ht="30" customHeight="1">
      <c r="A13746" s="3" t="s">
        <v>2</v>
      </c>
      <c r="B13746" s="3" t="s">
        <v>28722</v>
      </c>
      <c r="C13746" s="3" t="s">
        <v>34480</v>
      </c>
      <c r="D13746" s="12" t="s">
        <v>40353</v>
      </c>
      <c r="E13746" s="6" t="str">
        <f t="shared" si="709"/>
        <v>module=jmail_health</v>
      </c>
      <c r="F13746" s="6" t="str">
        <f t="shared" si="710"/>
        <v>module=kmail_health</v>
      </c>
    </row>
    <row r="13747" spans="1:6" ht="30" customHeight="1">
      <c r="A13747" s="3" t="s">
        <v>2</v>
      </c>
      <c r="B13747" s="3" t="s">
        <v>28723</v>
      </c>
      <c r="C13747" s="3" t="s">
        <v>34481</v>
      </c>
      <c r="D13747" s="12" t="s">
        <v>40354</v>
      </c>
      <c r="E13747" s="6" t="str">
        <f t="shared" si="709"/>
        <v>module=jmail_health</v>
      </c>
      <c r="F13747" s="6" t="str">
        <f t="shared" si="710"/>
        <v>module=kmail_health</v>
      </c>
    </row>
    <row r="13748" spans="1:6" ht="30" customHeight="1">
      <c r="A13748" s="3" t="s">
        <v>2</v>
      </c>
      <c r="B13748" s="3" t="s">
        <v>28724</v>
      </c>
      <c r="C13748" s="3" t="s">
        <v>34482</v>
      </c>
      <c r="D13748" s="12" t="s">
        <v>40355</v>
      </c>
      <c r="E13748" s="6" t="str">
        <f t="shared" si="709"/>
        <v>module=jmail_health</v>
      </c>
      <c r="F13748" s="6" t="str">
        <f t="shared" si="710"/>
        <v>module=kmail_health</v>
      </c>
    </row>
    <row r="13749" spans="1:6" ht="30" customHeight="1">
      <c r="A13749" s="3" t="s">
        <v>2</v>
      </c>
      <c r="B13749" s="3" t="s">
        <v>28725</v>
      </c>
      <c r="C13749" s="3" t="s">
        <v>34483</v>
      </c>
      <c r="D13749" s="12" t="s">
        <v>40356</v>
      </c>
      <c r="E13749" s="6" t="str">
        <f t="shared" si="709"/>
        <v>module=jmail_health</v>
      </c>
      <c r="F13749" s="6" t="str">
        <f t="shared" si="710"/>
        <v>module=kmail_health</v>
      </c>
    </row>
    <row r="13750" spans="1:6" ht="30" customHeight="1">
      <c r="A13750" s="3" t="s">
        <v>2</v>
      </c>
      <c r="B13750" s="3" t="s">
        <v>28726</v>
      </c>
      <c r="C13750" s="3" t="s">
        <v>34484</v>
      </c>
      <c r="D13750" s="12" t="s">
        <v>40357</v>
      </c>
      <c r="E13750" s="6" t="str">
        <f t="shared" si="709"/>
        <v>module=jmail_health</v>
      </c>
      <c r="F13750" s="6" t="str">
        <f t="shared" si="710"/>
        <v>module=kmail_health</v>
      </c>
    </row>
    <row r="13751" spans="1:6" ht="30" customHeight="1">
      <c r="A13751" s="3" t="s">
        <v>2</v>
      </c>
      <c r="B13751" s="3" t="s">
        <v>28727</v>
      </c>
      <c r="C13751" s="3" t="s">
        <v>34485</v>
      </c>
      <c r="D13751" s="12" t="s">
        <v>40358</v>
      </c>
      <c r="E13751" s="6" t="str">
        <f t="shared" si="709"/>
        <v>module=jmail_health</v>
      </c>
      <c r="F13751" s="6" t="str">
        <f t="shared" si="710"/>
        <v>module=kmail_health</v>
      </c>
    </row>
    <row r="13752" spans="1:6" ht="30" customHeight="1">
      <c r="A13752" s="3" t="s">
        <v>2</v>
      </c>
      <c r="B13752" s="3" t="s">
        <v>28728</v>
      </c>
      <c r="C13752" s="3" t="s">
        <v>34486</v>
      </c>
      <c r="D13752" s="12" t="s">
        <v>40359</v>
      </c>
      <c r="E13752" s="6" t="str">
        <f t="shared" si="709"/>
        <v>module=jmail_health</v>
      </c>
      <c r="F13752" s="6" t="str">
        <f t="shared" si="710"/>
        <v>module=kmail_health</v>
      </c>
    </row>
    <row r="13753" spans="1:6" ht="30" customHeight="1">
      <c r="A13753" s="3" t="s">
        <v>2</v>
      </c>
      <c r="B13753" s="3" t="s">
        <v>28729</v>
      </c>
      <c r="C13753" s="3" t="s">
        <v>34487</v>
      </c>
      <c r="D13753" s="12" t="s">
        <v>40360</v>
      </c>
      <c r="E13753" s="6" t="str">
        <f t="shared" si="709"/>
        <v>module=jmail_health</v>
      </c>
      <c r="F13753" s="6" t="str">
        <f t="shared" si="710"/>
        <v>module=kmail_health</v>
      </c>
    </row>
    <row r="13754" spans="1:6" ht="30" customHeight="1">
      <c r="A13754" s="3" t="s">
        <v>2</v>
      </c>
      <c r="B13754" s="3" t="s">
        <v>28730</v>
      </c>
      <c r="C13754" s="3" t="s">
        <v>34488</v>
      </c>
      <c r="D13754" s="12" t="s">
        <v>40361</v>
      </c>
      <c r="E13754" s="6" t="str">
        <f t="shared" si="709"/>
        <v>module=jmail_health</v>
      </c>
      <c r="F13754" s="6" t="str">
        <f t="shared" si="710"/>
        <v>module=kmail_health</v>
      </c>
    </row>
    <row r="13755" spans="1:6" ht="30" customHeight="1">
      <c r="A13755" s="3" t="s">
        <v>2</v>
      </c>
      <c r="B13755" s="3" t="s">
        <v>28731</v>
      </c>
      <c r="C13755" s="3" t="s">
        <v>34489</v>
      </c>
      <c r="D13755" s="12" t="s">
        <v>40362</v>
      </c>
      <c r="E13755" s="6" t="str">
        <f t="shared" si="709"/>
        <v>module=jmail_health</v>
      </c>
      <c r="F13755" s="6" t="str">
        <f t="shared" si="710"/>
        <v>module=kmail_health</v>
      </c>
    </row>
    <row r="13756" spans="1:6" ht="30" customHeight="1">
      <c r="A13756" s="3" t="s">
        <v>2</v>
      </c>
      <c r="B13756" s="3" t="s">
        <v>28732</v>
      </c>
      <c r="C13756" s="3" t="s">
        <v>34490</v>
      </c>
      <c r="D13756" s="12" t="s">
        <v>40363</v>
      </c>
      <c r="E13756" s="6" t="str">
        <f t="shared" si="709"/>
        <v>module=jmail_health</v>
      </c>
      <c r="F13756" s="6" t="str">
        <f t="shared" si="710"/>
        <v>module=kmail_health</v>
      </c>
    </row>
    <row r="13757" spans="1:6" ht="30" customHeight="1">
      <c r="A13757" s="3" t="s">
        <v>2</v>
      </c>
      <c r="B13757" s="3" t="s">
        <v>28733</v>
      </c>
      <c r="C13757" s="3" t="s">
        <v>34491</v>
      </c>
      <c r="D13757" s="12" t="s">
        <v>40364</v>
      </c>
      <c r="E13757" s="6" t="str">
        <f t="shared" si="709"/>
        <v>module=jmail_health</v>
      </c>
      <c r="F13757" s="6" t="str">
        <f t="shared" si="710"/>
        <v>module=kmail_health</v>
      </c>
    </row>
    <row r="13758" spans="1:6" ht="30" customHeight="1">
      <c r="A13758" s="3" t="s">
        <v>2</v>
      </c>
      <c r="B13758" s="3" t="s">
        <v>28734</v>
      </c>
      <c r="C13758" s="3" t="s">
        <v>34492</v>
      </c>
      <c r="D13758" s="12" t="s">
        <v>40365</v>
      </c>
      <c r="E13758" s="6" t="str">
        <f t="shared" si="709"/>
        <v>module=jmail_health</v>
      </c>
      <c r="F13758" s="6" t="str">
        <f t="shared" si="710"/>
        <v>module=kmail_health</v>
      </c>
    </row>
    <row r="13759" spans="1:6" ht="30" customHeight="1">
      <c r="A13759" s="3" t="s">
        <v>2</v>
      </c>
      <c r="B13759" s="3" t="s">
        <v>28735</v>
      </c>
      <c r="C13759" s="3" t="s">
        <v>34493</v>
      </c>
      <c r="D13759" s="12" t="s">
        <v>40366</v>
      </c>
      <c r="E13759" s="6" t="str">
        <f t="shared" si="709"/>
        <v>module=jmail_health</v>
      </c>
      <c r="F13759" s="6" t="str">
        <f t="shared" si="710"/>
        <v>module=kmail_health</v>
      </c>
    </row>
    <row r="13760" spans="1:6" ht="30" customHeight="1">
      <c r="A13760" s="3" t="s">
        <v>2</v>
      </c>
      <c r="B13760" s="3" t="s">
        <v>28736</v>
      </c>
      <c r="C13760" s="3" t="s">
        <v>34494</v>
      </c>
      <c r="D13760" s="12" t="s">
        <v>40367</v>
      </c>
      <c r="E13760" s="6" t="str">
        <f t="shared" si="709"/>
        <v>module=jmail_health</v>
      </c>
      <c r="F13760" s="6" t="str">
        <f t="shared" si="710"/>
        <v>module=kmail_health</v>
      </c>
    </row>
    <row r="13761" spans="1:6" ht="30" customHeight="1">
      <c r="A13761" s="3" t="s">
        <v>2</v>
      </c>
      <c r="B13761" s="3" t="s">
        <v>28737</v>
      </c>
      <c r="C13761" s="3" t="s">
        <v>34495</v>
      </c>
      <c r="D13761" s="12" t="s">
        <v>40368</v>
      </c>
      <c r="E13761" s="6" t="str">
        <f t="shared" si="709"/>
        <v>module=jmail_health</v>
      </c>
      <c r="F13761" s="6" t="str">
        <f t="shared" si="710"/>
        <v>module=kmail_health</v>
      </c>
    </row>
    <row r="13762" spans="1:6" ht="30" customHeight="1">
      <c r="A13762" s="3" t="s">
        <v>2</v>
      </c>
      <c r="B13762" s="3" t="s">
        <v>28738</v>
      </c>
      <c r="C13762" s="3" t="s">
        <v>34496</v>
      </c>
      <c r="D13762" s="12" t="s">
        <v>40369</v>
      </c>
      <c r="E13762" s="6" t="str">
        <f t="shared" si="709"/>
        <v>module=jmail_health</v>
      </c>
      <c r="F13762" s="6" t="str">
        <f t="shared" si="710"/>
        <v>module=kmail_health</v>
      </c>
    </row>
    <row r="13763" spans="1:6" ht="30" customHeight="1">
      <c r="A13763" s="3" t="s">
        <v>2</v>
      </c>
      <c r="B13763" s="3" t="s">
        <v>28739</v>
      </c>
      <c r="C13763" s="3" t="s">
        <v>34497</v>
      </c>
      <c r="D13763" s="12" t="s">
        <v>40370</v>
      </c>
      <c r="E13763" s="6" t="str">
        <f t="shared" si="709"/>
        <v>module=jmail_health</v>
      </c>
      <c r="F13763" s="6" t="str">
        <f t="shared" si="710"/>
        <v>module=kmail_health</v>
      </c>
    </row>
    <row r="13764" spans="1:6" ht="30" customHeight="1">
      <c r="A13764" s="3" t="s">
        <v>2</v>
      </c>
      <c r="B13764" s="3" t="s">
        <v>28740</v>
      </c>
      <c r="C13764" s="3" t="s">
        <v>34498</v>
      </c>
      <c r="D13764" s="12" t="s">
        <v>40371</v>
      </c>
      <c r="E13764" s="6" t="str">
        <f t="shared" si="709"/>
        <v>module=jmail_health</v>
      </c>
      <c r="F13764" s="6" t="str">
        <f t="shared" si="710"/>
        <v>module=kmail_health</v>
      </c>
    </row>
    <row r="13765" spans="1:6" ht="30" customHeight="1">
      <c r="A13765" s="3" t="s">
        <v>2</v>
      </c>
      <c r="B13765" s="3" t="s">
        <v>28741</v>
      </c>
      <c r="C13765" s="3" t="s">
        <v>34499</v>
      </c>
      <c r="D13765" s="12" t="s">
        <v>40372</v>
      </c>
      <c r="E13765" s="6" t="str">
        <f t="shared" si="709"/>
        <v>module=jmail_health</v>
      </c>
      <c r="F13765" s="6" t="str">
        <f t="shared" si="710"/>
        <v>module=kmail_health</v>
      </c>
    </row>
    <row r="13766" spans="1:6" ht="30" customHeight="1">
      <c r="A13766" s="3" t="s">
        <v>2</v>
      </c>
      <c r="B13766" s="3" t="s">
        <v>28742</v>
      </c>
      <c r="C13766" s="3" t="s">
        <v>34500</v>
      </c>
      <c r="D13766" s="12" t="s">
        <v>40373</v>
      </c>
      <c r="E13766" s="6" t="str">
        <f t="shared" si="709"/>
        <v>module=jmail_health</v>
      </c>
      <c r="F13766" s="6" t="str">
        <f t="shared" si="710"/>
        <v>module=kmail_health</v>
      </c>
    </row>
    <row r="13767" spans="1:6" ht="30" customHeight="1">
      <c r="A13767" s="3" t="s">
        <v>2</v>
      </c>
      <c r="B13767" s="3" t="s">
        <v>28743</v>
      </c>
      <c r="C13767" s="3" t="s">
        <v>34501</v>
      </c>
      <c r="D13767" s="12" t="s">
        <v>40374</v>
      </c>
      <c r="E13767" s="6" t="str">
        <f t="shared" si="709"/>
        <v>module=jmail_health</v>
      </c>
      <c r="F13767" s="6" t="str">
        <f t="shared" si="710"/>
        <v>module=kmail_health</v>
      </c>
    </row>
    <row r="13768" spans="1:6" ht="30" customHeight="1">
      <c r="A13768" s="3" t="s">
        <v>2</v>
      </c>
      <c r="B13768" s="3" t="s">
        <v>28744</v>
      </c>
      <c r="C13768" s="3" t="s">
        <v>34502</v>
      </c>
      <c r="D13768" s="12" t="s">
        <v>40375</v>
      </c>
      <c r="E13768" s="6" t="str">
        <f t="shared" si="709"/>
        <v>module=jmail_health</v>
      </c>
      <c r="F13768" s="6" t="str">
        <f t="shared" si="710"/>
        <v>module=kmail_health</v>
      </c>
    </row>
    <row r="13769" spans="1:6" ht="30" customHeight="1">
      <c r="A13769" s="3" t="s">
        <v>2</v>
      </c>
      <c r="B13769" s="3" t="s">
        <v>28745</v>
      </c>
      <c r="C13769" s="3" t="s">
        <v>34503</v>
      </c>
      <c r="D13769" s="12" t="s">
        <v>40376</v>
      </c>
      <c r="E13769" s="6" t="str">
        <f t="shared" si="709"/>
        <v>module=jmail_health</v>
      </c>
      <c r="F13769" s="6" t="str">
        <f t="shared" si="710"/>
        <v>module=kmail_health</v>
      </c>
    </row>
    <row r="13770" spans="1:6" ht="30" customHeight="1">
      <c r="A13770" s="3" t="s">
        <v>2</v>
      </c>
      <c r="B13770" s="3" t="s">
        <v>28746</v>
      </c>
      <c r="C13770" s="3" t="s">
        <v>34504</v>
      </c>
      <c r="D13770" s="12" t="s">
        <v>40377</v>
      </c>
      <c r="E13770" s="6" t="str">
        <f t="shared" si="709"/>
        <v>module=jmail_health</v>
      </c>
      <c r="F13770" s="6" t="str">
        <f t="shared" si="710"/>
        <v>module=kmail_health</v>
      </c>
    </row>
    <row r="13771" spans="1:6" ht="30" customHeight="1">
      <c r="A13771" s="3" t="s">
        <v>2</v>
      </c>
      <c r="B13771" s="3" t="s">
        <v>28747</v>
      </c>
      <c r="C13771" s="3" t="s">
        <v>34505</v>
      </c>
      <c r="D13771" s="12" t="s">
        <v>40378</v>
      </c>
      <c r="E13771" s="6" t="str">
        <f t="shared" si="709"/>
        <v>module=jmail_health</v>
      </c>
      <c r="F13771" s="6" t="str">
        <f t="shared" si="710"/>
        <v>module=kmail_health</v>
      </c>
    </row>
    <row r="13772" spans="1:6" ht="30" customHeight="1">
      <c r="A13772" s="3" t="s">
        <v>2</v>
      </c>
      <c r="B13772" s="3" t="s">
        <v>28748</v>
      </c>
      <c r="C13772" s="3" t="s">
        <v>34506</v>
      </c>
      <c r="D13772" s="12" t="s">
        <v>40379</v>
      </c>
      <c r="E13772" s="6" t="str">
        <f t="shared" ref="E13772:E13835" si="711">HYPERLINK("http://www.ssc.wisc.edu/wlsresearch/documentation/waves/?wave=capigrad&amp;module=jmail_health","module=jmail_health")</f>
        <v>module=jmail_health</v>
      </c>
      <c r="F13772" s="6" t="str">
        <f t="shared" ref="F13772:F13835" si="712">HYPERLINK("http://www.ssc.wisc.edu/wlsresearch/documentation/waves/?wave=capisib&amp;module=kmail_health","module=kmail_health")</f>
        <v>module=kmail_health</v>
      </c>
    </row>
    <row r="13773" spans="1:6" ht="30" customHeight="1">
      <c r="A13773" s="3" t="s">
        <v>2</v>
      </c>
      <c r="B13773" s="3" t="s">
        <v>28749</v>
      </c>
      <c r="C13773" s="3" t="s">
        <v>34507</v>
      </c>
      <c r="D13773" s="12" t="s">
        <v>40380</v>
      </c>
      <c r="E13773" s="6" t="str">
        <f t="shared" si="711"/>
        <v>module=jmail_health</v>
      </c>
      <c r="F13773" s="6" t="str">
        <f t="shared" si="712"/>
        <v>module=kmail_health</v>
      </c>
    </row>
    <row r="13774" spans="1:6" ht="30" customHeight="1">
      <c r="A13774" s="3" t="s">
        <v>2</v>
      </c>
      <c r="B13774" s="3" t="s">
        <v>28750</v>
      </c>
      <c r="C13774" s="3" t="s">
        <v>34508</v>
      </c>
      <c r="D13774" s="12" t="s">
        <v>40381</v>
      </c>
      <c r="E13774" s="6" t="str">
        <f t="shared" si="711"/>
        <v>module=jmail_health</v>
      </c>
      <c r="F13774" s="6" t="str">
        <f t="shared" si="712"/>
        <v>module=kmail_health</v>
      </c>
    </row>
    <row r="13775" spans="1:6" ht="30" customHeight="1">
      <c r="A13775" s="3" t="s">
        <v>2</v>
      </c>
      <c r="B13775" s="3" t="s">
        <v>28751</v>
      </c>
      <c r="C13775" s="3" t="s">
        <v>34509</v>
      </c>
      <c r="D13775" s="12" t="s">
        <v>40382</v>
      </c>
      <c r="E13775" s="6" t="str">
        <f t="shared" si="711"/>
        <v>module=jmail_health</v>
      </c>
      <c r="F13775" s="6" t="str">
        <f t="shared" si="712"/>
        <v>module=kmail_health</v>
      </c>
    </row>
    <row r="13776" spans="1:6" ht="30" customHeight="1">
      <c r="A13776" s="3" t="s">
        <v>2</v>
      </c>
      <c r="B13776" s="3" t="s">
        <v>28752</v>
      </c>
      <c r="C13776" s="3" t="s">
        <v>34510</v>
      </c>
      <c r="D13776" s="12" t="s">
        <v>40383</v>
      </c>
      <c r="E13776" s="6" t="str">
        <f t="shared" si="711"/>
        <v>module=jmail_health</v>
      </c>
      <c r="F13776" s="6" t="str">
        <f t="shared" si="712"/>
        <v>module=kmail_health</v>
      </c>
    </row>
    <row r="13777" spans="1:6" ht="30" customHeight="1">
      <c r="A13777" s="3" t="s">
        <v>2</v>
      </c>
      <c r="B13777" s="3" t="s">
        <v>28753</v>
      </c>
      <c r="C13777" s="3" t="s">
        <v>34511</v>
      </c>
      <c r="D13777" s="12" t="s">
        <v>40384</v>
      </c>
      <c r="E13777" s="6" t="str">
        <f t="shared" si="711"/>
        <v>module=jmail_health</v>
      </c>
      <c r="F13777" s="6" t="str">
        <f t="shared" si="712"/>
        <v>module=kmail_health</v>
      </c>
    </row>
    <row r="13778" spans="1:6" ht="30" customHeight="1">
      <c r="A13778" s="3" t="s">
        <v>2</v>
      </c>
      <c r="B13778" s="3" t="s">
        <v>28754</v>
      </c>
      <c r="C13778" s="3" t="s">
        <v>34512</v>
      </c>
      <c r="D13778" s="12" t="s">
        <v>40385</v>
      </c>
      <c r="E13778" s="6" t="str">
        <f t="shared" si="711"/>
        <v>module=jmail_health</v>
      </c>
      <c r="F13778" s="6" t="str">
        <f t="shared" si="712"/>
        <v>module=kmail_health</v>
      </c>
    </row>
    <row r="13779" spans="1:6" ht="30" customHeight="1">
      <c r="A13779" s="3" t="s">
        <v>2</v>
      </c>
      <c r="B13779" s="3" t="s">
        <v>28755</v>
      </c>
      <c r="C13779" s="3" t="s">
        <v>34513</v>
      </c>
      <c r="D13779" s="12" t="s">
        <v>40386</v>
      </c>
      <c r="E13779" s="6" t="str">
        <f t="shared" si="711"/>
        <v>module=jmail_health</v>
      </c>
      <c r="F13779" s="6" t="str">
        <f t="shared" si="712"/>
        <v>module=kmail_health</v>
      </c>
    </row>
    <row r="13780" spans="1:6" ht="30" customHeight="1">
      <c r="A13780" s="3" t="s">
        <v>2</v>
      </c>
      <c r="B13780" s="3" t="s">
        <v>28756</v>
      </c>
      <c r="C13780" s="3" t="s">
        <v>34514</v>
      </c>
      <c r="D13780" s="12" t="s">
        <v>40387</v>
      </c>
      <c r="E13780" s="6" t="str">
        <f t="shared" si="711"/>
        <v>module=jmail_health</v>
      </c>
      <c r="F13780" s="6" t="str">
        <f t="shared" si="712"/>
        <v>module=kmail_health</v>
      </c>
    </row>
    <row r="13781" spans="1:6" ht="30" customHeight="1">
      <c r="A13781" s="3" t="s">
        <v>2</v>
      </c>
      <c r="B13781" s="3" t="s">
        <v>28757</v>
      </c>
      <c r="C13781" s="3" t="s">
        <v>34515</v>
      </c>
      <c r="D13781" s="12" t="s">
        <v>40388</v>
      </c>
      <c r="E13781" s="6" t="str">
        <f t="shared" si="711"/>
        <v>module=jmail_health</v>
      </c>
      <c r="F13781" s="6" t="str">
        <f t="shared" si="712"/>
        <v>module=kmail_health</v>
      </c>
    </row>
    <row r="13782" spans="1:6" ht="30" customHeight="1">
      <c r="A13782" s="3" t="s">
        <v>2</v>
      </c>
      <c r="B13782" s="3" t="s">
        <v>28758</v>
      </c>
      <c r="C13782" s="3" t="s">
        <v>34516</v>
      </c>
      <c r="D13782" s="12" t="s">
        <v>40389</v>
      </c>
      <c r="E13782" s="6" t="str">
        <f t="shared" si="711"/>
        <v>module=jmail_health</v>
      </c>
      <c r="F13782" s="6" t="str">
        <f t="shared" si="712"/>
        <v>module=kmail_health</v>
      </c>
    </row>
    <row r="13783" spans="1:6" ht="30" customHeight="1">
      <c r="A13783" s="3" t="s">
        <v>2</v>
      </c>
      <c r="B13783" s="3" t="s">
        <v>28759</v>
      </c>
      <c r="C13783" s="3" t="s">
        <v>34517</v>
      </c>
      <c r="D13783" s="12" t="s">
        <v>40390</v>
      </c>
      <c r="E13783" s="6" t="str">
        <f t="shared" si="711"/>
        <v>module=jmail_health</v>
      </c>
      <c r="F13783" s="6" t="str">
        <f t="shared" si="712"/>
        <v>module=kmail_health</v>
      </c>
    </row>
    <row r="13784" spans="1:6" ht="30" customHeight="1">
      <c r="A13784" s="3" t="s">
        <v>2</v>
      </c>
      <c r="B13784" s="3" t="s">
        <v>28760</v>
      </c>
      <c r="C13784" s="3" t="s">
        <v>34518</v>
      </c>
      <c r="D13784" s="12" t="s">
        <v>40391</v>
      </c>
      <c r="E13784" s="6" t="str">
        <f t="shared" si="711"/>
        <v>module=jmail_health</v>
      </c>
      <c r="F13784" s="6" t="str">
        <f t="shared" si="712"/>
        <v>module=kmail_health</v>
      </c>
    </row>
    <row r="13785" spans="1:6" ht="30" customHeight="1">
      <c r="A13785" s="3" t="s">
        <v>2</v>
      </c>
      <c r="B13785" s="3" t="s">
        <v>28761</v>
      </c>
      <c r="C13785" s="3" t="s">
        <v>34519</v>
      </c>
      <c r="D13785" s="12" t="s">
        <v>40392</v>
      </c>
      <c r="E13785" s="6" t="str">
        <f t="shared" si="711"/>
        <v>module=jmail_health</v>
      </c>
      <c r="F13785" s="6" t="str">
        <f t="shared" si="712"/>
        <v>module=kmail_health</v>
      </c>
    </row>
    <row r="13786" spans="1:6" ht="30" customHeight="1">
      <c r="A13786" s="3" t="s">
        <v>2</v>
      </c>
      <c r="B13786" s="3" t="s">
        <v>28762</v>
      </c>
      <c r="C13786" s="3" t="s">
        <v>34520</v>
      </c>
      <c r="D13786" s="12" t="s">
        <v>40393</v>
      </c>
      <c r="E13786" s="6" t="str">
        <f t="shared" si="711"/>
        <v>module=jmail_health</v>
      </c>
      <c r="F13786" s="6" t="str">
        <f t="shared" si="712"/>
        <v>module=kmail_health</v>
      </c>
    </row>
    <row r="13787" spans="1:6" ht="30" customHeight="1">
      <c r="A13787" s="3" t="s">
        <v>2</v>
      </c>
      <c r="B13787" s="3" t="s">
        <v>28763</v>
      </c>
      <c r="C13787" s="3" t="s">
        <v>34521</v>
      </c>
      <c r="D13787" s="12" t="s">
        <v>40394</v>
      </c>
      <c r="E13787" s="6" t="str">
        <f t="shared" si="711"/>
        <v>module=jmail_health</v>
      </c>
      <c r="F13787" s="6" t="str">
        <f t="shared" si="712"/>
        <v>module=kmail_health</v>
      </c>
    </row>
    <row r="13788" spans="1:6" ht="30" customHeight="1">
      <c r="A13788" s="3" t="s">
        <v>2</v>
      </c>
      <c r="B13788" s="3" t="s">
        <v>28764</v>
      </c>
      <c r="C13788" s="3" t="s">
        <v>34522</v>
      </c>
      <c r="D13788" s="12" t="s">
        <v>40395</v>
      </c>
      <c r="E13788" s="6" t="str">
        <f t="shared" si="711"/>
        <v>module=jmail_health</v>
      </c>
      <c r="F13788" s="6" t="str">
        <f t="shared" si="712"/>
        <v>module=kmail_health</v>
      </c>
    </row>
    <row r="13789" spans="1:6" ht="30" customHeight="1">
      <c r="A13789" s="3" t="s">
        <v>2</v>
      </c>
      <c r="B13789" s="3" t="s">
        <v>28765</v>
      </c>
      <c r="C13789" s="3" t="s">
        <v>34523</v>
      </c>
      <c r="D13789" s="12" t="s">
        <v>40396</v>
      </c>
      <c r="E13789" s="6" t="str">
        <f t="shared" si="711"/>
        <v>module=jmail_health</v>
      </c>
      <c r="F13789" s="6" t="str">
        <f t="shared" si="712"/>
        <v>module=kmail_health</v>
      </c>
    </row>
    <row r="13790" spans="1:6" ht="30" customHeight="1">
      <c r="A13790" s="3" t="s">
        <v>2</v>
      </c>
      <c r="B13790" s="3" t="s">
        <v>28766</v>
      </c>
      <c r="C13790" s="3" t="s">
        <v>34524</v>
      </c>
      <c r="D13790" s="12" t="s">
        <v>40397</v>
      </c>
      <c r="E13790" s="6" t="str">
        <f t="shared" si="711"/>
        <v>module=jmail_health</v>
      </c>
      <c r="F13790" s="6" t="str">
        <f t="shared" si="712"/>
        <v>module=kmail_health</v>
      </c>
    </row>
    <row r="13791" spans="1:6" ht="30" customHeight="1">
      <c r="A13791" s="3" t="s">
        <v>2</v>
      </c>
      <c r="B13791" s="3" t="s">
        <v>28767</v>
      </c>
      <c r="C13791" s="3" t="s">
        <v>34525</v>
      </c>
      <c r="D13791" s="12" t="s">
        <v>40398</v>
      </c>
      <c r="E13791" s="6" t="str">
        <f t="shared" si="711"/>
        <v>module=jmail_health</v>
      </c>
      <c r="F13791" s="6" t="str">
        <f t="shared" si="712"/>
        <v>module=kmail_health</v>
      </c>
    </row>
    <row r="13792" spans="1:6" ht="30" customHeight="1">
      <c r="A13792" s="3" t="s">
        <v>2</v>
      </c>
      <c r="B13792" s="3" t="s">
        <v>28768</v>
      </c>
      <c r="C13792" s="3" t="s">
        <v>34526</v>
      </c>
      <c r="D13792" s="12" t="s">
        <v>40399</v>
      </c>
      <c r="E13792" s="6" t="str">
        <f t="shared" si="711"/>
        <v>module=jmail_health</v>
      </c>
      <c r="F13792" s="6" t="str">
        <f t="shared" si="712"/>
        <v>module=kmail_health</v>
      </c>
    </row>
    <row r="13793" spans="1:6" ht="30" customHeight="1">
      <c r="A13793" s="3" t="s">
        <v>2</v>
      </c>
      <c r="B13793" s="3" t="s">
        <v>28769</v>
      </c>
      <c r="C13793" s="3" t="s">
        <v>34527</v>
      </c>
      <c r="D13793" s="12" t="s">
        <v>40400</v>
      </c>
      <c r="E13793" s="6" t="str">
        <f t="shared" si="711"/>
        <v>module=jmail_health</v>
      </c>
      <c r="F13793" s="6" t="str">
        <f t="shared" si="712"/>
        <v>module=kmail_health</v>
      </c>
    </row>
    <row r="13794" spans="1:6" ht="30" customHeight="1">
      <c r="A13794" s="3" t="s">
        <v>2</v>
      </c>
      <c r="B13794" s="3" t="s">
        <v>28770</v>
      </c>
      <c r="C13794" s="3" t="s">
        <v>34528</v>
      </c>
      <c r="D13794" s="12" t="s">
        <v>40401</v>
      </c>
      <c r="E13794" s="6" t="str">
        <f t="shared" si="711"/>
        <v>module=jmail_health</v>
      </c>
      <c r="F13794" s="6" t="str">
        <f t="shared" si="712"/>
        <v>module=kmail_health</v>
      </c>
    </row>
    <row r="13795" spans="1:6" ht="30" customHeight="1">
      <c r="A13795" s="3" t="s">
        <v>2</v>
      </c>
      <c r="B13795" s="3" t="s">
        <v>28771</v>
      </c>
      <c r="C13795" s="3" t="s">
        <v>34529</v>
      </c>
      <c r="D13795" s="12" t="s">
        <v>40402</v>
      </c>
      <c r="E13795" s="6" t="str">
        <f t="shared" si="711"/>
        <v>module=jmail_health</v>
      </c>
      <c r="F13795" s="6" t="str">
        <f t="shared" si="712"/>
        <v>module=kmail_health</v>
      </c>
    </row>
    <row r="13796" spans="1:6" ht="30" customHeight="1">
      <c r="A13796" s="3" t="s">
        <v>2</v>
      </c>
      <c r="B13796" s="3" t="s">
        <v>28772</v>
      </c>
      <c r="C13796" s="3" t="s">
        <v>34530</v>
      </c>
      <c r="D13796" s="12" t="s">
        <v>40403</v>
      </c>
      <c r="E13796" s="6" t="str">
        <f t="shared" si="711"/>
        <v>module=jmail_health</v>
      </c>
      <c r="F13796" s="6" t="str">
        <f t="shared" si="712"/>
        <v>module=kmail_health</v>
      </c>
    </row>
    <row r="13797" spans="1:6" ht="30" customHeight="1">
      <c r="A13797" s="3" t="s">
        <v>2</v>
      </c>
      <c r="B13797" s="3" t="s">
        <v>28773</v>
      </c>
      <c r="C13797" s="3" t="s">
        <v>34531</v>
      </c>
      <c r="D13797" s="12" t="s">
        <v>40404</v>
      </c>
      <c r="E13797" s="6" t="str">
        <f t="shared" si="711"/>
        <v>module=jmail_health</v>
      </c>
      <c r="F13797" s="6" t="str">
        <f t="shared" si="712"/>
        <v>module=kmail_health</v>
      </c>
    </row>
    <row r="13798" spans="1:6" ht="30" customHeight="1">
      <c r="A13798" s="3" t="s">
        <v>2</v>
      </c>
      <c r="B13798" s="3" t="s">
        <v>28774</v>
      </c>
      <c r="C13798" s="3" t="s">
        <v>34532</v>
      </c>
      <c r="D13798" s="12" t="s">
        <v>40405</v>
      </c>
      <c r="E13798" s="6" t="str">
        <f t="shared" si="711"/>
        <v>module=jmail_health</v>
      </c>
      <c r="F13798" s="6" t="str">
        <f t="shared" si="712"/>
        <v>module=kmail_health</v>
      </c>
    </row>
    <row r="13799" spans="1:6" ht="30" customHeight="1">
      <c r="A13799" s="3" t="s">
        <v>2</v>
      </c>
      <c r="B13799" s="3" t="s">
        <v>28775</v>
      </c>
      <c r="C13799" s="3" t="s">
        <v>34533</v>
      </c>
      <c r="D13799" s="12" t="s">
        <v>40406</v>
      </c>
      <c r="E13799" s="6" t="str">
        <f t="shared" si="711"/>
        <v>module=jmail_health</v>
      </c>
      <c r="F13799" s="6" t="str">
        <f t="shared" si="712"/>
        <v>module=kmail_health</v>
      </c>
    </row>
    <row r="13800" spans="1:6" ht="30" customHeight="1">
      <c r="A13800" s="3" t="s">
        <v>2</v>
      </c>
      <c r="B13800" s="3" t="s">
        <v>28776</v>
      </c>
      <c r="C13800" s="3" t="s">
        <v>34534</v>
      </c>
      <c r="D13800" s="12" t="s">
        <v>40407</v>
      </c>
      <c r="E13800" s="6" t="str">
        <f t="shared" si="711"/>
        <v>module=jmail_health</v>
      </c>
      <c r="F13800" s="6" t="str">
        <f t="shared" si="712"/>
        <v>module=kmail_health</v>
      </c>
    </row>
    <row r="13801" spans="1:6" ht="30" customHeight="1">
      <c r="A13801" s="3" t="s">
        <v>2</v>
      </c>
      <c r="B13801" s="3" t="s">
        <v>28777</v>
      </c>
      <c r="C13801" s="3" t="s">
        <v>34535</v>
      </c>
      <c r="D13801" s="12" t="s">
        <v>40408</v>
      </c>
      <c r="E13801" s="6" t="str">
        <f t="shared" si="711"/>
        <v>module=jmail_health</v>
      </c>
      <c r="F13801" s="6" t="str">
        <f t="shared" si="712"/>
        <v>module=kmail_health</v>
      </c>
    </row>
    <row r="13802" spans="1:6" ht="30" customHeight="1">
      <c r="A13802" s="3" t="s">
        <v>2</v>
      </c>
      <c r="B13802" s="3" t="s">
        <v>28778</v>
      </c>
      <c r="C13802" s="3" t="s">
        <v>34536</v>
      </c>
      <c r="D13802" s="12" t="s">
        <v>40409</v>
      </c>
      <c r="E13802" s="6" t="str">
        <f t="shared" si="711"/>
        <v>module=jmail_health</v>
      </c>
      <c r="F13802" s="6" t="str">
        <f t="shared" si="712"/>
        <v>module=kmail_health</v>
      </c>
    </row>
    <row r="13803" spans="1:6" ht="30" customHeight="1">
      <c r="A13803" s="3" t="s">
        <v>2</v>
      </c>
      <c r="B13803" s="3" t="s">
        <v>28779</v>
      </c>
      <c r="C13803" s="3" t="s">
        <v>34537</v>
      </c>
      <c r="D13803" s="12" t="s">
        <v>40410</v>
      </c>
      <c r="E13803" s="6" t="str">
        <f t="shared" si="711"/>
        <v>module=jmail_health</v>
      </c>
      <c r="F13803" s="6" t="str">
        <f t="shared" si="712"/>
        <v>module=kmail_health</v>
      </c>
    </row>
    <row r="13804" spans="1:6" ht="30" customHeight="1">
      <c r="A13804" s="3" t="s">
        <v>2</v>
      </c>
      <c r="B13804" s="3" t="s">
        <v>28780</v>
      </c>
      <c r="C13804" s="3" t="s">
        <v>34538</v>
      </c>
      <c r="D13804" s="12" t="s">
        <v>40411</v>
      </c>
      <c r="E13804" s="6" t="str">
        <f t="shared" si="711"/>
        <v>module=jmail_health</v>
      </c>
      <c r="F13804" s="6" t="str">
        <f t="shared" si="712"/>
        <v>module=kmail_health</v>
      </c>
    </row>
    <row r="13805" spans="1:6" ht="30" customHeight="1">
      <c r="A13805" s="3" t="s">
        <v>2</v>
      </c>
      <c r="B13805" s="3" t="s">
        <v>28781</v>
      </c>
      <c r="C13805" s="3" t="s">
        <v>34539</v>
      </c>
      <c r="D13805" s="12" t="s">
        <v>40412</v>
      </c>
      <c r="E13805" s="6" t="str">
        <f t="shared" si="711"/>
        <v>module=jmail_health</v>
      </c>
      <c r="F13805" s="6" t="str">
        <f t="shared" si="712"/>
        <v>module=kmail_health</v>
      </c>
    </row>
    <row r="13806" spans="1:6" ht="30" customHeight="1">
      <c r="A13806" s="3" t="s">
        <v>2</v>
      </c>
      <c r="B13806" s="3" t="s">
        <v>28782</v>
      </c>
      <c r="C13806" s="3" t="s">
        <v>34540</v>
      </c>
      <c r="D13806" s="12" t="s">
        <v>40413</v>
      </c>
      <c r="E13806" s="6" t="str">
        <f t="shared" si="711"/>
        <v>module=jmail_health</v>
      </c>
      <c r="F13806" s="6" t="str">
        <f t="shared" si="712"/>
        <v>module=kmail_health</v>
      </c>
    </row>
    <row r="13807" spans="1:6" ht="30" customHeight="1">
      <c r="A13807" s="3" t="s">
        <v>2</v>
      </c>
      <c r="B13807" s="3" t="s">
        <v>28783</v>
      </c>
      <c r="C13807" s="3" t="s">
        <v>34541</v>
      </c>
      <c r="D13807" s="12" t="s">
        <v>40414</v>
      </c>
      <c r="E13807" s="6" t="str">
        <f t="shared" si="711"/>
        <v>module=jmail_health</v>
      </c>
      <c r="F13807" s="6" t="str">
        <f t="shared" si="712"/>
        <v>module=kmail_health</v>
      </c>
    </row>
    <row r="13808" spans="1:6" ht="30" customHeight="1">
      <c r="A13808" s="3" t="s">
        <v>2</v>
      </c>
      <c r="B13808" s="3" t="s">
        <v>28784</v>
      </c>
      <c r="C13808" s="3" t="s">
        <v>34542</v>
      </c>
      <c r="D13808" s="12" t="s">
        <v>40415</v>
      </c>
      <c r="E13808" s="6" t="str">
        <f t="shared" si="711"/>
        <v>module=jmail_health</v>
      </c>
      <c r="F13808" s="6" t="str">
        <f t="shared" si="712"/>
        <v>module=kmail_health</v>
      </c>
    </row>
    <row r="13809" spans="1:6" ht="30" customHeight="1">
      <c r="A13809" s="3" t="s">
        <v>2</v>
      </c>
      <c r="B13809" s="3" t="s">
        <v>28785</v>
      </c>
      <c r="C13809" s="3" t="s">
        <v>34543</v>
      </c>
      <c r="D13809" s="12" t="s">
        <v>40416</v>
      </c>
      <c r="E13809" s="6" t="str">
        <f t="shared" si="711"/>
        <v>module=jmail_health</v>
      </c>
      <c r="F13809" s="6" t="str">
        <f t="shared" si="712"/>
        <v>module=kmail_health</v>
      </c>
    </row>
    <row r="13810" spans="1:6" ht="30" customHeight="1">
      <c r="A13810" s="3" t="s">
        <v>2</v>
      </c>
      <c r="B13810" s="3" t="s">
        <v>28786</v>
      </c>
      <c r="C13810" s="3" t="s">
        <v>34544</v>
      </c>
      <c r="D13810" s="12" t="s">
        <v>40417</v>
      </c>
      <c r="E13810" s="6" t="str">
        <f t="shared" si="711"/>
        <v>module=jmail_health</v>
      </c>
      <c r="F13810" s="6" t="str">
        <f t="shared" si="712"/>
        <v>module=kmail_health</v>
      </c>
    </row>
    <row r="13811" spans="1:6" ht="30" customHeight="1">
      <c r="A13811" s="3" t="s">
        <v>2</v>
      </c>
      <c r="B13811" s="3" t="s">
        <v>28787</v>
      </c>
      <c r="C13811" s="3" t="s">
        <v>34545</v>
      </c>
      <c r="D13811" s="12" t="s">
        <v>40418</v>
      </c>
      <c r="E13811" s="6" t="str">
        <f t="shared" si="711"/>
        <v>module=jmail_health</v>
      </c>
      <c r="F13811" s="6" t="str">
        <f t="shared" si="712"/>
        <v>module=kmail_health</v>
      </c>
    </row>
    <row r="13812" spans="1:6" ht="30" customHeight="1">
      <c r="A13812" s="3" t="s">
        <v>2</v>
      </c>
      <c r="B13812" s="3" t="s">
        <v>28788</v>
      </c>
      <c r="C13812" s="3" t="s">
        <v>34546</v>
      </c>
      <c r="D13812" s="12" t="s">
        <v>40419</v>
      </c>
      <c r="E13812" s="6" t="str">
        <f t="shared" si="711"/>
        <v>module=jmail_health</v>
      </c>
      <c r="F13812" s="6" t="str">
        <f t="shared" si="712"/>
        <v>module=kmail_health</v>
      </c>
    </row>
    <row r="13813" spans="1:6" ht="30" customHeight="1">
      <c r="A13813" s="3" t="s">
        <v>2</v>
      </c>
      <c r="B13813" s="3" t="s">
        <v>28789</v>
      </c>
      <c r="C13813" s="3" t="s">
        <v>34547</v>
      </c>
      <c r="D13813" s="12" t="s">
        <v>40420</v>
      </c>
      <c r="E13813" s="6" t="str">
        <f t="shared" si="711"/>
        <v>module=jmail_health</v>
      </c>
      <c r="F13813" s="6" t="str">
        <f t="shared" si="712"/>
        <v>module=kmail_health</v>
      </c>
    </row>
    <row r="13814" spans="1:6" ht="30" customHeight="1">
      <c r="A13814" s="3" t="s">
        <v>2</v>
      </c>
      <c r="B13814" s="3" t="s">
        <v>28790</v>
      </c>
      <c r="C13814" s="3" t="s">
        <v>34548</v>
      </c>
      <c r="D13814" s="12" t="s">
        <v>40421</v>
      </c>
      <c r="E13814" s="6" t="str">
        <f t="shared" si="711"/>
        <v>module=jmail_health</v>
      </c>
      <c r="F13814" s="6" t="str">
        <f t="shared" si="712"/>
        <v>module=kmail_health</v>
      </c>
    </row>
    <row r="13815" spans="1:6" ht="30" customHeight="1">
      <c r="A13815" s="3" t="s">
        <v>2</v>
      </c>
      <c r="B13815" s="3" t="s">
        <v>28791</v>
      </c>
      <c r="C13815" s="3" t="s">
        <v>34549</v>
      </c>
      <c r="D13815" s="12" t="s">
        <v>40422</v>
      </c>
      <c r="E13815" s="6" t="str">
        <f t="shared" si="711"/>
        <v>module=jmail_health</v>
      </c>
      <c r="F13815" s="6" t="str">
        <f t="shared" si="712"/>
        <v>module=kmail_health</v>
      </c>
    </row>
    <row r="13816" spans="1:6" ht="30" customHeight="1">
      <c r="A13816" s="3" t="s">
        <v>2</v>
      </c>
      <c r="B13816" s="3" t="s">
        <v>28792</v>
      </c>
      <c r="C13816" s="3" t="s">
        <v>34550</v>
      </c>
      <c r="D13816" s="12" t="s">
        <v>40423</v>
      </c>
      <c r="E13816" s="6" t="str">
        <f t="shared" si="711"/>
        <v>module=jmail_health</v>
      </c>
      <c r="F13816" s="6" t="str">
        <f t="shared" si="712"/>
        <v>module=kmail_health</v>
      </c>
    </row>
    <row r="13817" spans="1:6" ht="30" customHeight="1">
      <c r="A13817" s="3" t="s">
        <v>2</v>
      </c>
      <c r="B13817" s="3" t="s">
        <v>28793</v>
      </c>
      <c r="C13817" s="3" t="s">
        <v>34551</v>
      </c>
      <c r="D13817" s="12" t="s">
        <v>40424</v>
      </c>
      <c r="E13817" s="6" t="str">
        <f t="shared" si="711"/>
        <v>module=jmail_health</v>
      </c>
      <c r="F13817" s="6" t="str">
        <f t="shared" si="712"/>
        <v>module=kmail_health</v>
      </c>
    </row>
    <row r="13818" spans="1:6" ht="30" customHeight="1">
      <c r="A13818" s="3" t="s">
        <v>2</v>
      </c>
      <c r="B13818" s="3" t="s">
        <v>28794</v>
      </c>
      <c r="C13818" s="3" t="s">
        <v>34552</v>
      </c>
      <c r="D13818" s="12" t="s">
        <v>40425</v>
      </c>
      <c r="E13818" s="6" t="str">
        <f t="shared" si="711"/>
        <v>module=jmail_health</v>
      </c>
      <c r="F13818" s="6" t="str">
        <f t="shared" si="712"/>
        <v>module=kmail_health</v>
      </c>
    </row>
    <row r="13819" spans="1:6" ht="30" customHeight="1">
      <c r="A13819" s="3" t="s">
        <v>2</v>
      </c>
      <c r="B13819" s="3" t="s">
        <v>28795</v>
      </c>
      <c r="C13819" s="3" t="s">
        <v>34553</v>
      </c>
      <c r="D13819" s="12" t="s">
        <v>40426</v>
      </c>
      <c r="E13819" s="6" t="str">
        <f t="shared" si="711"/>
        <v>module=jmail_health</v>
      </c>
      <c r="F13819" s="6" t="str">
        <f t="shared" si="712"/>
        <v>module=kmail_health</v>
      </c>
    </row>
    <row r="13820" spans="1:6" ht="30" customHeight="1">
      <c r="A13820" s="3" t="s">
        <v>2</v>
      </c>
      <c r="B13820" s="3" t="s">
        <v>28796</v>
      </c>
      <c r="C13820" s="3" t="s">
        <v>34554</v>
      </c>
      <c r="D13820" s="12" t="s">
        <v>40427</v>
      </c>
      <c r="E13820" s="6" t="str">
        <f t="shared" si="711"/>
        <v>module=jmail_health</v>
      </c>
      <c r="F13820" s="6" t="str">
        <f t="shared" si="712"/>
        <v>module=kmail_health</v>
      </c>
    </row>
    <row r="13821" spans="1:6" ht="30" customHeight="1">
      <c r="A13821" s="3" t="s">
        <v>2</v>
      </c>
      <c r="B13821" s="3" t="s">
        <v>28797</v>
      </c>
      <c r="C13821" s="3" t="s">
        <v>34555</v>
      </c>
      <c r="D13821" s="12" t="s">
        <v>40428</v>
      </c>
      <c r="E13821" s="6" t="str">
        <f t="shared" si="711"/>
        <v>module=jmail_health</v>
      </c>
      <c r="F13821" s="6" t="str">
        <f t="shared" si="712"/>
        <v>module=kmail_health</v>
      </c>
    </row>
    <row r="13822" spans="1:6" ht="30" customHeight="1">
      <c r="A13822" s="3" t="s">
        <v>2</v>
      </c>
      <c r="B13822" s="3" t="s">
        <v>28798</v>
      </c>
      <c r="C13822" s="3" t="s">
        <v>34556</v>
      </c>
      <c r="D13822" s="12" t="s">
        <v>40429</v>
      </c>
      <c r="E13822" s="6" t="str">
        <f t="shared" si="711"/>
        <v>module=jmail_health</v>
      </c>
      <c r="F13822" s="6" t="str">
        <f t="shared" si="712"/>
        <v>module=kmail_health</v>
      </c>
    </row>
    <row r="13823" spans="1:6" ht="30" customHeight="1">
      <c r="A13823" s="3" t="s">
        <v>2</v>
      </c>
      <c r="B13823" s="3" t="s">
        <v>28799</v>
      </c>
      <c r="C13823" s="3" t="s">
        <v>34557</v>
      </c>
      <c r="D13823" s="12" t="s">
        <v>40430</v>
      </c>
      <c r="E13823" s="6" t="str">
        <f t="shared" si="711"/>
        <v>module=jmail_health</v>
      </c>
      <c r="F13823" s="6" t="str">
        <f t="shared" si="712"/>
        <v>module=kmail_health</v>
      </c>
    </row>
    <row r="13824" spans="1:6" ht="30" customHeight="1">
      <c r="A13824" s="3" t="s">
        <v>2</v>
      </c>
      <c r="B13824" s="3" t="s">
        <v>28800</v>
      </c>
      <c r="C13824" s="3" t="s">
        <v>34558</v>
      </c>
      <c r="D13824" s="12" t="s">
        <v>40431</v>
      </c>
      <c r="E13824" s="6" t="str">
        <f t="shared" si="711"/>
        <v>module=jmail_health</v>
      </c>
      <c r="F13824" s="6" t="str">
        <f t="shared" si="712"/>
        <v>module=kmail_health</v>
      </c>
    </row>
    <row r="13825" spans="1:6" ht="30" customHeight="1">
      <c r="A13825" s="3" t="s">
        <v>2</v>
      </c>
      <c r="B13825" s="3" t="s">
        <v>28801</v>
      </c>
      <c r="C13825" s="3" t="s">
        <v>34559</v>
      </c>
      <c r="D13825" s="12" t="s">
        <v>40432</v>
      </c>
      <c r="E13825" s="6" t="str">
        <f t="shared" si="711"/>
        <v>module=jmail_health</v>
      </c>
      <c r="F13825" s="6" t="str">
        <f t="shared" si="712"/>
        <v>module=kmail_health</v>
      </c>
    </row>
    <row r="13826" spans="1:6" ht="30" customHeight="1">
      <c r="A13826" s="3" t="s">
        <v>2</v>
      </c>
      <c r="B13826" s="3" t="s">
        <v>28802</v>
      </c>
      <c r="C13826" s="3" t="s">
        <v>34560</v>
      </c>
      <c r="D13826" s="12" t="s">
        <v>40433</v>
      </c>
      <c r="E13826" s="6" t="str">
        <f t="shared" si="711"/>
        <v>module=jmail_health</v>
      </c>
      <c r="F13826" s="6" t="str">
        <f t="shared" si="712"/>
        <v>module=kmail_health</v>
      </c>
    </row>
    <row r="13827" spans="1:6" ht="30" customHeight="1">
      <c r="A13827" s="3" t="s">
        <v>2</v>
      </c>
      <c r="B13827" s="3" t="s">
        <v>28803</v>
      </c>
      <c r="C13827" s="3" t="s">
        <v>34561</v>
      </c>
      <c r="D13827" s="12" t="s">
        <v>40434</v>
      </c>
      <c r="E13827" s="6" t="str">
        <f t="shared" si="711"/>
        <v>module=jmail_health</v>
      </c>
      <c r="F13827" s="6" t="str">
        <f t="shared" si="712"/>
        <v>module=kmail_health</v>
      </c>
    </row>
    <row r="13828" spans="1:6" ht="30" customHeight="1">
      <c r="A13828" s="3" t="s">
        <v>2</v>
      </c>
      <c r="B13828" s="3" t="s">
        <v>28804</v>
      </c>
      <c r="C13828" s="3" t="s">
        <v>34562</v>
      </c>
      <c r="D13828" s="12" t="s">
        <v>40435</v>
      </c>
      <c r="E13828" s="6" t="str">
        <f t="shared" si="711"/>
        <v>module=jmail_health</v>
      </c>
      <c r="F13828" s="6" t="str">
        <f t="shared" si="712"/>
        <v>module=kmail_health</v>
      </c>
    </row>
    <row r="13829" spans="1:6" ht="30" customHeight="1">
      <c r="A13829" s="3" t="s">
        <v>2</v>
      </c>
      <c r="B13829" s="3" t="s">
        <v>28805</v>
      </c>
      <c r="C13829" s="3" t="s">
        <v>34563</v>
      </c>
      <c r="D13829" s="12" t="s">
        <v>40436</v>
      </c>
      <c r="E13829" s="6" t="str">
        <f t="shared" si="711"/>
        <v>module=jmail_health</v>
      </c>
      <c r="F13829" s="6" t="str">
        <f t="shared" si="712"/>
        <v>module=kmail_health</v>
      </c>
    </row>
    <row r="13830" spans="1:6" ht="30" customHeight="1">
      <c r="A13830" s="3" t="s">
        <v>2</v>
      </c>
      <c r="B13830" s="3" t="s">
        <v>28806</v>
      </c>
      <c r="C13830" s="3" t="s">
        <v>34564</v>
      </c>
      <c r="D13830" s="12" t="s">
        <v>40437</v>
      </c>
      <c r="E13830" s="6" t="str">
        <f t="shared" si="711"/>
        <v>module=jmail_health</v>
      </c>
      <c r="F13830" s="6" t="str">
        <f t="shared" si="712"/>
        <v>module=kmail_health</v>
      </c>
    </row>
    <row r="13831" spans="1:6" ht="30" customHeight="1">
      <c r="A13831" s="3" t="s">
        <v>2</v>
      </c>
      <c r="B13831" s="3" t="s">
        <v>28807</v>
      </c>
      <c r="C13831" s="3" t="s">
        <v>34565</v>
      </c>
      <c r="D13831" s="12" t="s">
        <v>40438</v>
      </c>
      <c r="E13831" s="6" t="str">
        <f t="shared" si="711"/>
        <v>module=jmail_health</v>
      </c>
      <c r="F13831" s="6" t="str">
        <f t="shared" si="712"/>
        <v>module=kmail_health</v>
      </c>
    </row>
    <row r="13832" spans="1:6" ht="30" customHeight="1">
      <c r="A13832" s="3" t="s">
        <v>2</v>
      </c>
      <c r="B13832" s="3" t="s">
        <v>28808</v>
      </c>
      <c r="C13832" s="3" t="s">
        <v>34566</v>
      </c>
      <c r="D13832" s="12" t="s">
        <v>40439</v>
      </c>
      <c r="E13832" s="6" t="str">
        <f t="shared" si="711"/>
        <v>module=jmail_health</v>
      </c>
      <c r="F13832" s="6" t="str">
        <f t="shared" si="712"/>
        <v>module=kmail_health</v>
      </c>
    </row>
    <row r="13833" spans="1:6" ht="30" customHeight="1">
      <c r="A13833" s="3" t="s">
        <v>2</v>
      </c>
      <c r="B13833" s="3" t="s">
        <v>28809</v>
      </c>
      <c r="C13833" s="3" t="s">
        <v>34567</v>
      </c>
      <c r="D13833" s="12" t="s">
        <v>40440</v>
      </c>
      <c r="E13833" s="6" t="str">
        <f t="shared" si="711"/>
        <v>module=jmail_health</v>
      </c>
      <c r="F13833" s="6" t="str">
        <f t="shared" si="712"/>
        <v>module=kmail_health</v>
      </c>
    </row>
    <row r="13834" spans="1:6" ht="30" customHeight="1">
      <c r="A13834" s="3" t="s">
        <v>2</v>
      </c>
      <c r="B13834" s="3" t="s">
        <v>28810</v>
      </c>
      <c r="C13834" s="3" t="s">
        <v>34568</v>
      </c>
      <c r="D13834" s="12" t="s">
        <v>40441</v>
      </c>
      <c r="E13834" s="6" t="str">
        <f t="shared" si="711"/>
        <v>module=jmail_health</v>
      </c>
      <c r="F13834" s="6" t="str">
        <f t="shared" si="712"/>
        <v>module=kmail_health</v>
      </c>
    </row>
    <row r="13835" spans="1:6" ht="30" customHeight="1">
      <c r="A13835" s="3" t="s">
        <v>2</v>
      </c>
      <c r="B13835" s="3" t="s">
        <v>28811</v>
      </c>
      <c r="C13835" s="3" t="s">
        <v>34569</v>
      </c>
      <c r="D13835" s="12" t="s">
        <v>40442</v>
      </c>
      <c r="E13835" s="6" t="str">
        <f t="shared" si="711"/>
        <v>module=jmail_health</v>
      </c>
      <c r="F13835" s="6" t="str">
        <f t="shared" si="712"/>
        <v>module=kmail_health</v>
      </c>
    </row>
    <row r="13836" spans="1:6" ht="30" customHeight="1">
      <c r="A13836" s="3" t="s">
        <v>2</v>
      </c>
      <c r="B13836" s="3" t="s">
        <v>28812</v>
      </c>
      <c r="C13836" s="3" t="s">
        <v>34570</v>
      </c>
      <c r="D13836" s="12" t="s">
        <v>40443</v>
      </c>
      <c r="E13836" s="6" t="str">
        <f t="shared" ref="E13836:E13899" si="713">HYPERLINK("http://www.ssc.wisc.edu/wlsresearch/documentation/waves/?wave=capigrad&amp;module=jmail_health","module=jmail_health")</f>
        <v>module=jmail_health</v>
      </c>
      <c r="F13836" s="6" t="str">
        <f t="shared" ref="F13836:F13899" si="714">HYPERLINK("http://www.ssc.wisc.edu/wlsresearch/documentation/waves/?wave=capisib&amp;module=kmail_health","module=kmail_health")</f>
        <v>module=kmail_health</v>
      </c>
    </row>
    <row r="13837" spans="1:6" ht="30" customHeight="1">
      <c r="A13837" s="3" t="s">
        <v>2</v>
      </c>
      <c r="B13837" s="3" t="s">
        <v>28813</v>
      </c>
      <c r="C13837" s="3" t="s">
        <v>34571</v>
      </c>
      <c r="D13837" s="12" t="s">
        <v>40444</v>
      </c>
      <c r="E13837" s="6" t="str">
        <f t="shared" si="713"/>
        <v>module=jmail_health</v>
      </c>
      <c r="F13837" s="6" t="str">
        <f t="shared" si="714"/>
        <v>module=kmail_health</v>
      </c>
    </row>
    <row r="13838" spans="1:6" ht="30" customHeight="1">
      <c r="A13838" s="3" t="s">
        <v>2</v>
      </c>
      <c r="B13838" s="3" t="s">
        <v>28814</v>
      </c>
      <c r="C13838" s="3" t="s">
        <v>34572</v>
      </c>
      <c r="D13838" s="12" t="s">
        <v>40445</v>
      </c>
      <c r="E13838" s="6" t="str">
        <f t="shared" si="713"/>
        <v>module=jmail_health</v>
      </c>
      <c r="F13838" s="6" t="str">
        <f t="shared" si="714"/>
        <v>module=kmail_health</v>
      </c>
    </row>
    <row r="13839" spans="1:6" ht="30" customHeight="1">
      <c r="A13839" s="3" t="s">
        <v>2</v>
      </c>
      <c r="B13839" s="3" t="s">
        <v>28815</v>
      </c>
      <c r="C13839" s="3" t="s">
        <v>34573</v>
      </c>
      <c r="D13839" s="12" t="s">
        <v>40446</v>
      </c>
      <c r="E13839" s="6" t="str">
        <f t="shared" si="713"/>
        <v>module=jmail_health</v>
      </c>
      <c r="F13839" s="6" t="str">
        <f t="shared" si="714"/>
        <v>module=kmail_health</v>
      </c>
    </row>
    <row r="13840" spans="1:6" ht="30" customHeight="1">
      <c r="A13840" s="3" t="s">
        <v>2</v>
      </c>
      <c r="B13840" s="3" t="s">
        <v>28816</v>
      </c>
      <c r="C13840" s="3" t="s">
        <v>34574</v>
      </c>
      <c r="D13840" s="12" t="s">
        <v>40447</v>
      </c>
      <c r="E13840" s="6" t="str">
        <f t="shared" si="713"/>
        <v>module=jmail_health</v>
      </c>
      <c r="F13840" s="6" t="str">
        <f t="shared" si="714"/>
        <v>module=kmail_health</v>
      </c>
    </row>
    <row r="13841" spans="1:6" ht="30" customHeight="1">
      <c r="A13841" s="3" t="s">
        <v>2</v>
      </c>
      <c r="B13841" s="3" t="s">
        <v>28817</v>
      </c>
      <c r="C13841" s="3" t="s">
        <v>34575</v>
      </c>
      <c r="D13841" s="12" t="s">
        <v>40448</v>
      </c>
      <c r="E13841" s="6" t="str">
        <f t="shared" si="713"/>
        <v>module=jmail_health</v>
      </c>
      <c r="F13841" s="6" t="str">
        <f t="shared" si="714"/>
        <v>module=kmail_health</v>
      </c>
    </row>
    <row r="13842" spans="1:6" ht="30" customHeight="1">
      <c r="A13842" s="3" t="s">
        <v>2</v>
      </c>
      <c r="B13842" s="3" t="s">
        <v>28818</v>
      </c>
      <c r="C13842" s="3" t="s">
        <v>34576</v>
      </c>
      <c r="D13842" s="12" t="s">
        <v>40449</v>
      </c>
      <c r="E13842" s="6" t="str">
        <f t="shared" si="713"/>
        <v>module=jmail_health</v>
      </c>
      <c r="F13842" s="6" t="str">
        <f t="shared" si="714"/>
        <v>module=kmail_health</v>
      </c>
    </row>
    <row r="13843" spans="1:6" ht="30" customHeight="1">
      <c r="A13843" s="3" t="s">
        <v>2</v>
      </c>
      <c r="B13843" s="3" t="s">
        <v>28819</v>
      </c>
      <c r="C13843" s="3" t="s">
        <v>34577</v>
      </c>
      <c r="D13843" s="12" t="s">
        <v>40450</v>
      </c>
      <c r="E13843" s="6" t="str">
        <f t="shared" si="713"/>
        <v>module=jmail_health</v>
      </c>
      <c r="F13843" s="6" t="str">
        <f t="shared" si="714"/>
        <v>module=kmail_health</v>
      </c>
    </row>
    <row r="13844" spans="1:6" ht="30" customHeight="1">
      <c r="A13844" s="3" t="s">
        <v>2</v>
      </c>
      <c r="B13844" s="3" t="s">
        <v>28820</v>
      </c>
      <c r="C13844" s="3" t="s">
        <v>34578</v>
      </c>
      <c r="D13844" s="12" t="s">
        <v>40451</v>
      </c>
      <c r="E13844" s="6" t="str">
        <f t="shared" si="713"/>
        <v>module=jmail_health</v>
      </c>
      <c r="F13844" s="6" t="str">
        <f t="shared" si="714"/>
        <v>module=kmail_health</v>
      </c>
    </row>
    <row r="13845" spans="1:6" ht="30" customHeight="1">
      <c r="A13845" s="3" t="s">
        <v>2</v>
      </c>
      <c r="B13845" s="3" t="s">
        <v>28821</v>
      </c>
      <c r="C13845" s="3" t="s">
        <v>34579</v>
      </c>
      <c r="D13845" s="12" t="s">
        <v>40452</v>
      </c>
      <c r="E13845" s="6" t="str">
        <f t="shared" si="713"/>
        <v>module=jmail_health</v>
      </c>
      <c r="F13845" s="6" t="str">
        <f t="shared" si="714"/>
        <v>module=kmail_health</v>
      </c>
    </row>
    <row r="13846" spans="1:6" ht="30" customHeight="1">
      <c r="A13846" s="3" t="s">
        <v>2</v>
      </c>
      <c r="B13846" s="3" t="s">
        <v>28822</v>
      </c>
      <c r="C13846" s="3" t="s">
        <v>34580</v>
      </c>
      <c r="D13846" s="12" t="s">
        <v>40453</v>
      </c>
      <c r="E13846" s="6" t="str">
        <f t="shared" si="713"/>
        <v>module=jmail_health</v>
      </c>
      <c r="F13846" s="6" t="str">
        <f t="shared" si="714"/>
        <v>module=kmail_health</v>
      </c>
    </row>
    <row r="13847" spans="1:6" ht="30" customHeight="1">
      <c r="A13847" s="3" t="s">
        <v>2</v>
      </c>
      <c r="B13847" s="3" t="s">
        <v>28823</v>
      </c>
      <c r="C13847" s="3" t="s">
        <v>34581</v>
      </c>
      <c r="D13847" s="12" t="s">
        <v>40454</v>
      </c>
      <c r="E13847" s="6" t="str">
        <f t="shared" si="713"/>
        <v>module=jmail_health</v>
      </c>
      <c r="F13847" s="6" t="str">
        <f t="shared" si="714"/>
        <v>module=kmail_health</v>
      </c>
    </row>
    <row r="13848" spans="1:6" ht="30" customHeight="1">
      <c r="A13848" s="3" t="s">
        <v>2</v>
      </c>
      <c r="B13848" s="3" t="s">
        <v>28824</v>
      </c>
      <c r="C13848" s="3" t="s">
        <v>34582</v>
      </c>
      <c r="D13848" s="12" t="s">
        <v>40455</v>
      </c>
      <c r="E13848" s="6" t="str">
        <f t="shared" si="713"/>
        <v>module=jmail_health</v>
      </c>
      <c r="F13848" s="6" t="str">
        <f t="shared" si="714"/>
        <v>module=kmail_health</v>
      </c>
    </row>
    <row r="13849" spans="1:6" ht="30" customHeight="1">
      <c r="A13849" s="3" t="s">
        <v>2</v>
      </c>
      <c r="B13849" s="3" t="s">
        <v>28825</v>
      </c>
      <c r="C13849" s="3" t="s">
        <v>34583</v>
      </c>
      <c r="D13849" s="12" t="s">
        <v>40456</v>
      </c>
      <c r="E13849" s="6" t="str">
        <f t="shared" si="713"/>
        <v>module=jmail_health</v>
      </c>
      <c r="F13849" s="6" t="str">
        <f t="shared" si="714"/>
        <v>module=kmail_health</v>
      </c>
    </row>
    <row r="13850" spans="1:6" ht="30" customHeight="1">
      <c r="A13850" s="3" t="s">
        <v>2</v>
      </c>
      <c r="B13850" s="3" t="s">
        <v>28826</v>
      </c>
      <c r="C13850" s="3" t="s">
        <v>34584</v>
      </c>
      <c r="D13850" s="12" t="s">
        <v>40457</v>
      </c>
      <c r="E13850" s="6" t="str">
        <f t="shared" si="713"/>
        <v>module=jmail_health</v>
      </c>
      <c r="F13850" s="6" t="str">
        <f t="shared" si="714"/>
        <v>module=kmail_health</v>
      </c>
    </row>
    <row r="13851" spans="1:6" ht="30" customHeight="1">
      <c r="A13851" s="3" t="s">
        <v>2</v>
      </c>
      <c r="B13851" s="3" t="s">
        <v>28827</v>
      </c>
      <c r="C13851" s="3" t="s">
        <v>34585</v>
      </c>
      <c r="D13851" s="12" t="s">
        <v>40458</v>
      </c>
      <c r="E13851" s="6" t="str">
        <f t="shared" si="713"/>
        <v>module=jmail_health</v>
      </c>
      <c r="F13851" s="6" t="str">
        <f t="shared" si="714"/>
        <v>module=kmail_health</v>
      </c>
    </row>
    <row r="13852" spans="1:6" ht="30" customHeight="1">
      <c r="A13852" s="3" t="s">
        <v>2</v>
      </c>
      <c r="B13852" s="3" t="s">
        <v>28828</v>
      </c>
      <c r="C13852" s="3" t="s">
        <v>34586</v>
      </c>
      <c r="D13852" s="12" t="s">
        <v>40459</v>
      </c>
      <c r="E13852" s="6" t="str">
        <f t="shared" si="713"/>
        <v>module=jmail_health</v>
      </c>
      <c r="F13852" s="6" t="str">
        <f t="shared" si="714"/>
        <v>module=kmail_health</v>
      </c>
    </row>
    <row r="13853" spans="1:6" ht="30" customHeight="1">
      <c r="A13853" s="3" t="s">
        <v>2</v>
      </c>
      <c r="B13853" s="3" t="s">
        <v>28829</v>
      </c>
      <c r="C13853" s="3" t="s">
        <v>34587</v>
      </c>
      <c r="D13853" s="12" t="s">
        <v>40460</v>
      </c>
      <c r="E13853" s="6" t="str">
        <f t="shared" si="713"/>
        <v>module=jmail_health</v>
      </c>
      <c r="F13853" s="6" t="str">
        <f t="shared" si="714"/>
        <v>module=kmail_health</v>
      </c>
    </row>
    <row r="13854" spans="1:6" ht="30" customHeight="1">
      <c r="A13854" s="3" t="s">
        <v>2</v>
      </c>
      <c r="B13854" s="3" t="s">
        <v>28830</v>
      </c>
      <c r="C13854" s="3" t="s">
        <v>34588</v>
      </c>
      <c r="D13854" s="12" t="s">
        <v>40461</v>
      </c>
      <c r="E13854" s="6" t="str">
        <f t="shared" si="713"/>
        <v>module=jmail_health</v>
      </c>
      <c r="F13854" s="6" t="str">
        <f t="shared" si="714"/>
        <v>module=kmail_health</v>
      </c>
    </row>
    <row r="13855" spans="1:6" ht="30" customHeight="1">
      <c r="A13855" s="3" t="s">
        <v>2</v>
      </c>
      <c r="B13855" s="3" t="s">
        <v>28831</v>
      </c>
      <c r="C13855" s="3" t="s">
        <v>34589</v>
      </c>
      <c r="D13855" s="12" t="s">
        <v>40462</v>
      </c>
      <c r="E13855" s="6" t="str">
        <f t="shared" si="713"/>
        <v>module=jmail_health</v>
      </c>
      <c r="F13855" s="6" t="str">
        <f t="shared" si="714"/>
        <v>module=kmail_health</v>
      </c>
    </row>
    <row r="13856" spans="1:6" ht="30" customHeight="1">
      <c r="A13856" s="3" t="s">
        <v>2</v>
      </c>
      <c r="B13856" s="3" t="s">
        <v>28832</v>
      </c>
      <c r="C13856" s="3" t="s">
        <v>34590</v>
      </c>
      <c r="D13856" s="12" t="s">
        <v>40463</v>
      </c>
      <c r="E13856" s="6" t="str">
        <f t="shared" si="713"/>
        <v>module=jmail_health</v>
      </c>
      <c r="F13856" s="6" t="str">
        <f t="shared" si="714"/>
        <v>module=kmail_health</v>
      </c>
    </row>
    <row r="13857" spans="1:6" ht="30" customHeight="1">
      <c r="A13857" s="3" t="s">
        <v>2</v>
      </c>
      <c r="B13857" s="3" t="s">
        <v>28833</v>
      </c>
      <c r="C13857" s="3" t="s">
        <v>34591</v>
      </c>
      <c r="D13857" s="12" t="s">
        <v>40464</v>
      </c>
      <c r="E13857" s="6" t="str">
        <f t="shared" si="713"/>
        <v>module=jmail_health</v>
      </c>
      <c r="F13857" s="6" t="str">
        <f t="shared" si="714"/>
        <v>module=kmail_health</v>
      </c>
    </row>
    <row r="13858" spans="1:6" ht="30" customHeight="1">
      <c r="A13858" s="3" t="s">
        <v>2</v>
      </c>
      <c r="B13858" s="3" t="s">
        <v>28834</v>
      </c>
      <c r="C13858" s="3" t="s">
        <v>34592</v>
      </c>
      <c r="D13858" s="12" t="s">
        <v>40465</v>
      </c>
      <c r="E13858" s="6" t="str">
        <f t="shared" si="713"/>
        <v>module=jmail_health</v>
      </c>
      <c r="F13858" s="6" t="str">
        <f t="shared" si="714"/>
        <v>module=kmail_health</v>
      </c>
    </row>
    <row r="13859" spans="1:6" ht="30" customHeight="1">
      <c r="A13859" s="3" t="s">
        <v>2</v>
      </c>
      <c r="B13859" s="3" t="s">
        <v>28835</v>
      </c>
      <c r="C13859" s="3" t="s">
        <v>34593</v>
      </c>
      <c r="D13859" s="12" t="s">
        <v>40466</v>
      </c>
      <c r="E13859" s="6" t="str">
        <f t="shared" si="713"/>
        <v>module=jmail_health</v>
      </c>
      <c r="F13859" s="6" t="str">
        <f t="shared" si="714"/>
        <v>module=kmail_health</v>
      </c>
    </row>
    <row r="13860" spans="1:6" ht="30" customHeight="1">
      <c r="A13860" s="3" t="s">
        <v>2</v>
      </c>
      <c r="B13860" s="3" t="s">
        <v>28836</v>
      </c>
      <c r="C13860" s="3" t="s">
        <v>34594</v>
      </c>
      <c r="D13860" s="12" t="s">
        <v>40467</v>
      </c>
      <c r="E13860" s="6" t="str">
        <f t="shared" si="713"/>
        <v>module=jmail_health</v>
      </c>
      <c r="F13860" s="6" t="str">
        <f t="shared" si="714"/>
        <v>module=kmail_health</v>
      </c>
    </row>
    <row r="13861" spans="1:6" ht="30" customHeight="1">
      <c r="A13861" s="3" t="s">
        <v>2</v>
      </c>
      <c r="B13861" s="3" t="s">
        <v>28837</v>
      </c>
      <c r="C13861" s="3" t="s">
        <v>34595</v>
      </c>
      <c r="D13861" s="12" t="s">
        <v>40468</v>
      </c>
      <c r="E13861" s="6" t="str">
        <f t="shared" si="713"/>
        <v>module=jmail_health</v>
      </c>
      <c r="F13861" s="6" t="str">
        <f t="shared" si="714"/>
        <v>module=kmail_health</v>
      </c>
    </row>
    <row r="13862" spans="1:6" ht="30" customHeight="1">
      <c r="A13862" s="3" t="s">
        <v>2</v>
      </c>
      <c r="B13862" s="3" t="s">
        <v>28838</v>
      </c>
      <c r="C13862" s="3" t="s">
        <v>34596</v>
      </c>
      <c r="D13862" s="12" t="s">
        <v>40469</v>
      </c>
      <c r="E13862" s="6" t="str">
        <f t="shared" si="713"/>
        <v>module=jmail_health</v>
      </c>
      <c r="F13862" s="6" t="str">
        <f t="shared" si="714"/>
        <v>module=kmail_health</v>
      </c>
    </row>
    <row r="13863" spans="1:6" ht="30" customHeight="1">
      <c r="A13863" s="3" t="s">
        <v>2</v>
      </c>
      <c r="B13863" s="3" t="s">
        <v>28839</v>
      </c>
      <c r="C13863" s="3" t="s">
        <v>34597</v>
      </c>
      <c r="D13863" s="12" t="s">
        <v>40470</v>
      </c>
      <c r="E13863" s="6" t="str">
        <f t="shared" si="713"/>
        <v>module=jmail_health</v>
      </c>
      <c r="F13863" s="6" t="str">
        <f t="shared" si="714"/>
        <v>module=kmail_health</v>
      </c>
    </row>
    <row r="13864" spans="1:6" ht="30" customHeight="1">
      <c r="A13864" s="3" t="s">
        <v>2</v>
      </c>
      <c r="B13864" s="3" t="s">
        <v>28840</v>
      </c>
      <c r="C13864" s="3" t="s">
        <v>34598</v>
      </c>
      <c r="D13864" s="12" t="s">
        <v>40471</v>
      </c>
      <c r="E13864" s="6" t="str">
        <f t="shared" si="713"/>
        <v>module=jmail_health</v>
      </c>
      <c r="F13864" s="6" t="str">
        <f t="shared" si="714"/>
        <v>module=kmail_health</v>
      </c>
    </row>
    <row r="13865" spans="1:6" ht="30" customHeight="1">
      <c r="A13865" s="3" t="s">
        <v>2</v>
      </c>
      <c r="B13865" s="3" t="s">
        <v>28841</v>
      </c>
      <c r="C13865" s="3" t="s">
        <v>34599</v>
      </c>
      <c r="D13865" s="12" t="s">
        <v>40472</v>
      </c>
      <c r="E13865" s="6" t="str">
        <f t="shared" si="713"/>
        <v>module=jmail_health</v>
      </c>
      <c r="F13865" s="6" t="str">
        <f t="shared" si="714"/>
        <v>module=kmail_health</v>
      </c>
    </row>
    <row r="13866" spans="1:6" ht="30" customHeight="1">
      <c r="A13866" s="3" t="s">
        <v>2</v>
      </c>
      <c r="B13866" s="3" t="s">
        <v>28842</v>
      </c>
      <c r="C13866" s="3" t="s">
        <v>34600</v>
      </c>
      <c r="D13866" s="12" t="s">
        <v>40473</v>
      </c>
      <c r="E13866" s="6" t="str">
        <f t="shared" si="713"/>
        <v>module=jmail_health</v>
      </c>
      <c r="F13866" s="6" t="str">
        <f t="shared" si="714"/>
        <v>module=kmail_health</v>
      </c>
    </row>
    <row r="13867" spans="1:6" ht="30" customHeight="1">
      <c r="A13867" s="3" t="s">
        <v>2</v>
      </c>
      <c r="B13867" s="3" t="s">
        <v>28843</v>
      </c>
      <c r="C13867" s="3" t="s">
        <v>34601</v>
      </c>
      <c r="D13867" s="12" t="s">
        <v>40474</v>
      </c>
      <c r="E13867" s="6" t="str">
        <f t="shared" si="713"/>
        <v>module=jmail_health</v>
      </c>
      <c r="F13867" s="6" t="str">
        <f t="shared" si="714"/>
        <v>module=kmail_health</v>
      </c>
    </row>
    <row r="13868" spans="1:6" ht="30" customHeight="1">
      <c r="A13868" s="3" t="s">
        <v>2</v>
      </c>
      <c r="B13868" s="3" t="s">
        <v>28844</v>
      </c>
      <c r="C13868" s="3" t="s">
        <v>34602</v>
      </c>
      <c r="D13868" s="12" t="s">
        <v>40475</v>
      </c>
      <c r="E13868" s="6" t="str">
        <f t="shared" si="713"/>
        <v>module=jmail_health</v>
      </c>
      <c r="F13868" s="6" t="str">
        <f t="shared" si="714"/>
        <v>module=kmail_health</v>
      </c>
    </row>
    <row r="13869" spans="1:6" ht="30" customHeight="1">
      <c r="A13869" s="3" t="s">
        <v>2</v>
      </c>
      <c r="B13869" s="3" t="s">
        <v>28845</v>
      </c>
      <c r="C13869" s="3" t="s">
        <v>34603</v>
      </c>
      <c r="D13869" s="12" t="s">
        <v>40476</v>
      </c>
      <c r="E13869" s="6" t="str">
        <f t="shared" si="713"/>
        <v>module=jmail_health</v>
      </c>
      <c r="F13869" s="6" t="str">
        <f t="shared" si="714"/>
        <v>module=kmail_health</v>
      </c>
    </row>
    <row r="13870" spans="1:6" ht="30" customHeight="1">
      <c r="A13870" s="3" t="s">
        <v>2</v>
      </c>
      <c r="B13870" s="3" t="s">
        <v>28846</v>
      </c>
      <c r="C13870" s="3" t="s">
        <v>34604</v>
      </c>
      <c r="D13870" s="12" t="s">
        <v>40477</v>
      </c>
      <c r="E13870" s="6" t="str">
        <f t="shared" si="713"/>
        <v>module=jmail_health</v>
      </c>
      <c r="F13870" s="6" t="str">
        <f t="shared" si="714"/>
        <v>module=kmail_health</v>
      </c>
    </row>
    <row r="13871" spans="1:6" ht="30" customHeight="1">
      <c r="A13871" s="3" t="s">
        <v>2</v>
      </c>
      <c r="B13871" s="3" t="s">
        <v>28847</v>
      </c>
      <c r="C13871" s="3" t="s">
        <v>34605</v>
      </c>
      <c r="D13871" s="12" t="s">
        <v>40478</v>
      </c>
      <c r="E13871" s="6" t="str">
        <f t="shared" si="713"/>
        <v>module=jmail_health</v>
      </c>
      <c r="F13871" s="6" t="str">
        <f t="shared" si="714"/>
        <v>module=kmail_health</v>
      </c>
    </row>
    <row r="13872" spans="1:6" ht="30" customHeight="1">
      <c r="A13872" s="3" t="s">
        <v>2</v>
      </c>
      <c r="B13872" s="3" t="s">
        <v>28848</v>
      </c>
      <c r="C13872" s="3" t="s">
        <v>34606</v>
      </c>
      <c r="D13872" s="12" t="s">
        <v>40479</v>
      </c>
      <c r="E13872" s="6" t="str">
        <f t="shared" si="713"/>
        <v>module=jmail_health</v>
      </c>
      <c r="F13872" s="6" t="str">
        <f t="shared" si="714"/>
        <v>module=kmail_health</v>
      </c>
    </row>
    <row r="13873" spans="1:6" ht="30" customHeight="1">
      <c r="A13873" s="3" t="s">
        <v>2</v>
      </c>
      <c r="B13873" s="3" t="s">
        <v>28849</v>
      </c>
      <c r="C13873" s="3" t="s">
        <v>34607</v>
      </c>
      <c r="D13873" s="12" t="s">
        <v>40480</v>
      </c>
      <c r="E13873" s="6" t="str">
        <f t="shared" si="713"/>
        <v>module=jmail_health</v>
      </c>
      <c r="F13873" s="6" t="str">
        <f t="shared" si="714"/>
        <v>module=kmail_health</v>
      </c>
    </row>
    <row r="13874" spans="1:6" ht="30" customHeight="1">
      <c r="A13874" s="3" t="s">
        <v>2</v>
      </c>
      <c r="B13874" s="3" t="s">
        <v>28850</v>
      </c>
      <c r="C13874" s="3" t="s">
        <v>34608</v>
      </c>
      <c r="D13874" s="12" t="s">
        <v>40481</v>
      </c>
      <c r="E13874" s="6" t="str">
        <f t="shared" si="713"/>
        <v>module=jmail_health</v>
      </c>
      <c r="F13874" s="6" t="str">
        <f t="shared" si="714"/>
        <v>module=kmail_health</v>
      </c>
    </row>
    <row r="13875" spans="1:6" ht="30" customHeight="1">
      <c r="A13875" s="3" t="s">
        <v>2</v>
      </c>
      <c r="B13875" s="3" t="s">
        <v>28851</v>
      </c>
      <c r="C13875" s="3" t="s">
        <v>34609</v>
      </c>
      <c r="D13875" s="12" t="s">
        <v>40482</v>
      </c>
      <c r="E13875" s="6" t="str">
        <f t="shared" si="713"/>
        <v>module=jmail_health</v>
      </c>
      <c r="F13875" s="6" t="str">
        <f t="shared" si="714"/>
        <v>module=kmail_health</v>
      </c>
    </row>
    <row r="13876" spans="1:6" ht="30" customHeight="1">
      <c r="A13876" s="3" t="s">
        <v>2</v>
      </c>
      <c r="B13876" s="3" t="s">
        <v>28852</v>
      </c>
      <c r="C13876" s="3" t="s">
        <v>34610</v>
      </c>
      <c r="D13876" s="12" t="s">
        <v>40483</v>
      </c>
      <c r="E13876" s="6" t="str">
        <f t="shared" si="713"/>
        <v>module=jmail_health</v>
      </c>
      <c r="F13876" s="6" t="str">
        <f t="shared" si="714"/>
        <v>module=kmail_health</v>
      </c>
    </row>
    <row r="13877" spans="1:6" ht="30" customHeight="1">
      <c r="A13877" s="3" t="s">
        <v>2</v>
      </c>
      <c r="B13877" s="3" t="s">
        <v>28853</v>
      </c>
      <c r="C13877" s="3" t="s">
        <v>34611</v>
      </c>
      <c r="D13877" s="12" t="s">
        <v>40484</v>
      </c>
      <c r="E13877" s="6" t="str">
        <f t="shared" si="713"/>
        <v>module=jmail_health</v>
      </c>
      <c r="F13877" s="6" t="str">
        <f t="shared" si="714"/>
        <v>module=kmail_health</v>
      </c>
    </row>
    <row r="13878" spans="1:6" ht="30" customHeight="1">
      <c r="A13878" s="3" t="s">
        <v>2</v>
      </c>
      <c r="B13878" s="3" t="s">
        <v>28854</v>
      </c>
      <c r="C13878" s="3" t="s">
        <v>34612</v>
      </c>
      <c r="D13878" s="12" t="s">
        <v>40485</v>
      </c>
      <c r="E13878" s="6" t="str">
        <f t="shared" si="713"/>
        <v>module=jmail_health</v>
      </c>
      <c r="F13878" s="6" t="str">
        <f t="shared" si="714"/>
        <v>module=kmail_health</v>
      </c>
    </row>
    <row r="13879" spans="1:6" ht="30" customHeight="1">
      <c r="A13879" s="3" t="s">
        <v>2</v>
      </c>
      <c r="B13879" s="3" t="s">
        <v>28855</v>
      </c>
      <c r="C13879" s="3" t="s">
        <v>34613</v>
      </c>
      <c r="D13879" s="12" t="s">
        <v>40486</v>
      </c>
      <c r="E13879" s="6" t="str">
        <f t="shared" si="713"/>
        <v>module=jmail_health</v>
      </c>
      <c r="F13879" s="6" t="str">
        <f t="shared" si="714"/>
        <v>module=kmail_health</v>
      </c>
    </row>
    <row r="13880" spans="1:6" ht="30" customHeight="1">
      <c r="A13880" s="3" t="s">
        <v>2</v>
      </c>
      <c r="B13880" s="3" t="s">
        <v>28856</v>
      </c>
      <c r="C13880" s="3" t="s">
        <v>34614</v>
      </c>
      <c r="D13880" s="12" t="s">
        <v>40487</v>
      </c>
      <c r="E13880" s="6" t="str">
        <f t="shared" si="713"/>
        <v>module=jmail_health</v>
      </c>
      <c r="F13880" s="6" t="str">
        <f t="shared" si="714"/>
        <v>module=kmail_health</v>
      </c>
    </row>
    <row r="13881" spans="1:6" ht="30" customHeight="1">
      <c r="A13881" s="3" t="s">
        <v>2</v>
      </c>
      <c r="B13881" s="3" t="s">
        <v>28857</v>
      </c>
      <c r="C13881" s="3" t="s">
        <v>34615</v>
      </c>
      <c r="D13881" s="12" t="s">
        <v>40488</v>
      </c>
      <c r="E13881" s="6" t="str">
        <f t="shared" si="713"/>
        <v>module=jmail_health</v>
      </c>
      <c r="F13881" s="6" t="str">
        <f t="shared" si="714"/>
        <v>module=kmail_health</v>
      </c>
    </row>
    <row r="13882" spans="1:6" ht="30" customHeight="1">
      <c r="A13882" s="3" t="s">
        <v>2</v>
      </c>
      <c r="B13882" s="3" t="s">
        <v>28858</v>
      </c>
      <c r="C13882" s="3" t="s">
        <v>34616</v>
      </c>
      <c r="D13882" s="12" t="s">
        <v>40489</v>
      </c>
      <c r="E13882" s="6" t="str">
        <f t="shared" si="713"/>
        <v>module=jmail_health</v>
      </c>
      <c r="F13882" s="6" t="str">
        <f t="shared" si="714"/>
        <v>module=kmail_health</v>
      </c>
    </row>
    <row r="13883" spans="1:6" ht="30" customHeight="1">
      <c r="A13883" s="3" t="s">
        <v>2</v>
      </c>
      <c r="B13883" s="3" t="s">
        <v>28859</v>
      </c>
      <c r="C13883" s="3" t="s">
        <v>34617</v>
      </c>
      <c r="D13883" s="12" t="s">
        <v>40490</v>
      </c>
      <c r="E13883" s="6" t="str">
        <f t="shared" si="713"/>
        <v>module=jmail_health</v>
      </c>
      <c r="F13883" s="6" t="str">
        <f t="shared" si="714"/>
        <v>module=kmail_health</v>
      </c>
    </row>
    <row r="13884" spans="1:6" ht="30" customHeight="1">
      <c r="A13884" s="3" t="s">
        <v>2</v>
      </c>
      <c r="B13884" s="3" t="s">
        <v>28860</v>
      </c>
      <c r="C13884" s="3" t="s">
        <v>34618</v>
      </c>
      <c r="D13884" s="12" t="s">
        <v>40491</v>
      </c>
      <c r="E13884" s="6" t="str">
        <f t="shared" si="713"/>
        <v>module=jmail_health</v>
      </c>
      <c r="F13884" s="6" t="str">
        <f t="shared" si="714"/>
        <v>module=kmail_health</v>
      </c>
    </row>
    <row r="13885" spans="1:6" ht="30" customHeight="1">
      <c r="A13885" s="3" t="s">
        <v>2</v>
      </c>
      <c r="B13885" s="3" t="s">
        <v>28861</v>
      </c>
      <c r="C13885" s="3" t="s">
        <v>34619</v>
      </c>
      <c r="D13885" s="12" t="s">
        <v>40492</v>
      </c>
      <c r="E13885" s="6" t="str">
        <f t="shared" si="713"/>
        <v>module=jmail_health</v>
      </c>
      <c r="F13885" s="6" t="str">
        <f t="shared" si="714"/>
        <v>module=kmail_health</v>
      </c>
    </row>
    <row r="13886" spans="1:6" ht="30" customHeight="1">
      <c r="A13886" s="3" t="s">
        <v>2</v>
      </c>
      <c r="B13886" s="3" t="s">
        <v>28862</v>
      </c>
      <c r="C13886" s="3" t="s">
        <v>34620</v>
      </c>
      <c r="D13886" s="12" t="s">
        <v>40493</v>
      </c>
      <c r="E13886" s="6" t="str">
        <f t="shared" si="713"/>
        <v>module=jmail_health</v>
      </c>
      <c r="F13886" s="6" t="str">
        <f t="shared" si="714"/>
        <v>module=kmail_health</v>
      </c>
    </row>
    <row r="13887" spans="1:6" ht="30" customHeight="1">
      <c r="A13887" s="3" t="s">
        <v>2</v>
      </c>
      <c r="B13887" s="3" t="s">
        <v>28863</v>
      </c>
      <c r="C13887" s="3" t="s">
        <v>34621</v>
      </c>
      <c r="D13887" s="12" t="s">
        <v>40494</v>
      </c>
      <c r="E13887" s="6" t="str">
        <f t="shared" si="713"/>
        <v>module=jmail_health</v>
      </c>
      <c r="F13887" s="6" t="str">
        <f t="shared" si="714"/>
        <v>module=kmail_health</v>
      </c>
    </row>
    <row r="13888" spans="1:6" ht="30" customHeight="1">
      <c r="A13888" s="3" t="s">
        <v>2</v>
      </c>
      <c r="B13888" s="3" t="s">
        <v>28864</v>
      </c>
      <c r="C13888" s="3" t="s">
        <v>34622</v>
      </c>
      <c r="D13888" s="12" t="s">
        <v>40495</v>
      </c>
      <c r="E13888" s="6" t="str">
        <f t="shared" si="713"/>
        <v>module=jmail_health</v>
      </c>
      <c r="F13888" s="6" t="str">
        <f t="shared" si="714"/>
        <v>module=kmail_health</v>
      </c>
    </row>
    <row r="13889" spans="1:6" ht="30" customHeight="1">
      <c r="A13889" s="3" t="s">
        <v>2</v>
      </c>
      <c r="B13889" s="3" t="s">
        <v>28865</v>
      </c>
      <c r="C13889" s="3" t="s">
        <v>34623</v>
      </c>
      <c r="D13889" s="12" t="s">
        <v>40496</v>
      </c>
      <c r="E13889" s="6" t="str">
        <f t="shared" si="713"/>
        <v>module=jmail_health</v>
      </c>
      <c r="F13889" s="6" t="str">
        <f t="shared" si="714"/>
        <v>module=kmail_health</v>
      </c>
    </row>
    <row r="13890" spans="1:6" ht="30" customHeight="1">
      <c r="A13890" s="3" t="s">
        <v>2</v>
      </c>
      <c r="B13890" s="3" t="s">
        <v>28866</v>
      </c>
      <c r="C13890" s="3" t="s">
        <v>34624</v>
      </c>
      <c r="D13890" s="12" t="s">
        <v>40497</v>
      </c>
      <c r="E13890" s="6" t="str">
        <f t="shared" si="713"/>
        <v>module=jmail_health</v>
      </c>
      <c r="F13890" s="6" t="str">
        <f t="shared" si="714"/>
        <v>module=kmail_health</v>
      </c>
    </row>
    <row r="13891" spans="1:6" ht="30" customHeight="1">
      <c r="A13891" s="3" t="s">
        <v>2</v>
      </c>
      <c r="B13891" s="3" t="s">
        <v>28867</v>
      </c>
      <c r="C13891" s="3" t="s">
        <v>34625</v>
      </c>
      <c r="D13891" s="12" t="s">
        <v>40498</v>
      </c>
      <c r="E13891" s="6" t="str">
        <f t="shared" si="713"/>
        <v>module=jmail_health</v>
      </c>
      <c r="F13891" s="6" t="str">
        <f t="shared" si="714"/>
        <v>module=kmail_health</v>
      </c>
    </row>
    <row r="13892" spans="1:6" ht="30" customHeight="1">
      <c r="A13892" s="3" t="s">
        <v>2</v>
      </c>
      <c r="B13892" s="3" t="s">
        <v>28868</v>
      </c>
      <c r="C13892" s="3" t="s">
        <v>34626</v>
      </c>
      <c r="D13892" s="12" t="s">
        <v>40499</v>
      </c>
      <c r="E13892" s="6" t="str">
        <f t="shared" si="713"/>
        <v>module=jmail_health</v>
      </c>
      <c r="F13892" s="6" t="str">
        <f t="shared" si="714"/>
        <v>module=kmail_health</v>
      </c>
    </row>
    <row r="13893" spans="1:6" ht="30" customHeight="1">
      <c r="A13893" s="3" t="s">
        <v>2</v>
      </c>
      <c r="B13893" s="3" t="s">
        <v>28869</v>
      </c>
      <c r="C13893" s="3" t="s">
        <v>34627</v>
      </c>
      <c r="D13893" s="12" t="s">
        <v>40500</v>
      </c>
      <c r="E13893" s="6" t="str">
        <f t="shared" si="713"/>
        <v>module=jmail_health</v>
      </c>
      <c r="F13893" s="6" t="str">
        <f t="shared" si="714"/>
        <v>module=kmail_health</v>
      </c>
    </row>
    <row r="13894" spans="1:6" ht="30" customHeight="1">
      <c r="A13894" s="3" t="s">
        <v>2</v>
      </c>
      <c r="B13894" s="3" t="s">
        <v>28870</v>
      </c>
      <c r="C13894" s="3" t="s">
        <v>34628</v>
      </c>
      <c r="D13894" s="12" t="s">
        <v>40501</v>
      </c>
      <c r="E13894" s="6" t="str">
        <f t="shared" si="713"/>
        <v>module=jmail_health</v>
      </c>
      <c r="F13894" s="6" t="str">
        <f t="shared" si="714"/>
        <v>module=kmail_health</v>
      </c>
    </row>
    <row r="13895" spans="1:6" ht="30" customHeight="1">
      <c r="A13895" s="3" t="s">
        <v>2</v>
      </c>
      <c r="B13895" s="3" t="s">
        <v>28871</v>
      </c>
      <c r="C13895" s="3" t="s">
        <v>34629</v>
      </c>
      <c r="D13895" s="12" t="s">
        <v>40502</v>
      </c>
      <c r="E13895" s="6" t="str">
        <f t="shared" si="713"/>
        <v>module=jmail_health</v>
      </c>
      <c r="F13895" s="6" t="str">
        <f t="shared" si="714"/>
        <v>module=kmail_health</v>
      </c>
    </row>
    <row r="13896" spans="1:6" ht="30" customHeight="1">
      <c r="A13896" s="3" t="s">
        <v>2</v>
      </c>
      <c r="B13896" s="3" t="s">
        <v>28872</v>
      </c>
      <c r="C13896" s="3" t="s">
        <v>34630</v>
      </c>
      <c r="D13896" s="12" t="s">
        <v>40503</v>
      </c>
      <c r="E13896" s="6" t="str">
        <f t="shared" si="713"/>
        <v>module=jmail_health</v>
      </c>
      <c r="F13896" s="6" t="str">
        <f t="shared" si="714"/>
        <v>module=kmail_health</v>
      </c>
    </row>
    <row r="13897" spans="1:6" ht="30" customHeight="1">
      <c r="A13897" s="3" t="s">
        <v>2</v>
      </c>
      <c r="B13897" s="3" t="s">
        <v>28873</v>
      </c>
      <c r="C13897" s="3" t="s">
        <v>34631</v>
      </c>
      <c r="D13897" s="12" t="s">
        <v>40504</v>
      </c>
      <c r="E13897" s="6" t="str">
        <f t="shared" si="713"/>
        <v>module=jmail_health</v>
      </c>
      <c r="F13897" s="6" t="str">
        <f t="shared" si="714"/>
        <v>module=kmail_health</v>
      </c>
    </row>
    <row r="13898" spans="1:6" ht="30" customHeight="1">
      <c r="A13898" s="3" t="s">
        <v>2</v>
      </c>
      <c r="B13898" s="3" t="s">
        <v>28874</v>
      </c>
      <c r="C13898" s="3" t="s">
        <v>34632</v>
      </c>
      <c r="D13898" s="12" t="s">
        <v>40505</v>
      </c>
      <c r="E13898" s="6" t="str">
        <f t="shared" si="713"/>
        <v>module=jmail_health</v>
      </c>
      <c r="F13898" s="6" t="str">
        <f t="shared" si="714"/>
        <v>module=kmail_health</v>
      </c>
    </row>
    <row r="13899" spans="1:6" ht="30" customHeight="1">
      <c r="A13899" s="3" t="s">
        <v>2</v>
      </c>
      <c r="B13899" s="3" t="s">
        <v>28875</v>
      </c>
      <c r="C13899" s="3" t="s">
        <v>34633</v>
      </c>
      <c r="D13899" s="12" t="s">
        <v>40506</v>
      </c>
      <c r="E13899" s="6" t="str">
        <f t="shared" si="713"/>
        <v>module=jmail_health</v>
      </c>
      <c r="F13899" s="6" t="str">
        <f t="shared" si="714"/>
        <v>module=kmail_health</v>
      </c>
    </row>
    <row r="13900" spans="1:6" ht="30" customHeight="1">
      <c r="A13900" s="3" t="s">
        <v>2</v>
      </c>
      <c r="B13900" s="3" t="s">
        <v>28876</v>
      </c>
      <c r="C13900" s="3" t="s">
        <v>34634</v>
      </c>
      <c r="D13900" s="12" t="s">
        <v>40507</v>
      </c>
      <c r="E13900" s="6" t="str">
        <f t="shared" ref="E13900:E13963" si="715">HYPERLINK("http://www.ssc.wisc.edu/wlsresearch/documentation/waves/?wave=capigrad&amp;module=jmail_health","module=jmail_health")</f>
        <v>module=jmail_health</v>
      </c>
      <c r="F13900" s="6" t="str">
        <f t="shared" ref="F13900:F13963" si="716">HYPERLINK("http://www.ssc.wisc.edu/wlsresearch/documentation/waves/?wave=capisib&amp;module=kmail_health","module=kmail_health")</f>
        <v>module=kmail_health</v>
      </c>
    </row>
    <row r="13901" spans="1:6" ht="30" customHeight="1">
      <c r="A13901" s="3" t="s">
        <v>2</v>
      </c>
      <c r="B13901" s="3" t="s">
        <v>28877</v>
      </c>
      <c r="C13901" s="3" t="s">
        <v>34635</v>
      </c>
      <c r="D13901" s="12" t="s">
        <v>40508</v>
      </c>
      <c r="E13901" s="6" t="str">
        <f t="shared" si="715"/>
        <v>module=jmail_health</v>
      </c>
      <c r="F13901" s="6" t="str">
        <f t="shared" si="716"/>
        <v>module=kmail_health</v>
      </c>
    </row>
    <row r="13902" spans="1:6" ht="30" customHeight="1">
      <c r="A13902" s="3" t="s">
        <v>2</v>
      </c>
      <c r="B13902" s="3" t="s">
        <v>28878</v>
      </c>
      <c r="C13902" s="3" t="s">
        <v>34636</v>
      </c>
      <c r="D13902" s="12" t="s">
        <v>40509</v>
      </c>
      <c r="E13902" s="6" t="str">
        <f t="shared" si="715"/>
        <v>module=jmail_health</v>
      </c>
      <c r="F13902" s="6" t="str">
        <f t="shared" si="716"/>
        <v>module=kmail_health</v>
      </c>
    </row>
    <row r="13903" spans="1:6" ht="30" customHeight="1">
      <c r="A13903" s="3" t="s">
        <v>2</v>
      </c>
      <c r="B13903" s="3" t="s">
        <v>28879</v>
      </c>
      <c r="C13903" s="3" t="s">
        <v>34637</v>
      </c>
      <c r="D13903" s="12" t="s">
        <v>40510</v>
      </c>
      <c r="E13903" s="6" t="str">
        <f t="shared" si="715"/>
        <v>module=jmail_health</v>
      </c>
      <c r="F13903" s="6" t="str">
        <f t="shared" si="716"/>
        <v>module=kmail_health</v>
      </c>
    </row>
    <row r="13904" spans="1:6" ht="30" customHeight="1">
      <c r="A13904" s="3" t="s">
        <v>2</v>
      </c>
      <c r="B13904" s="3" t="s">
        <v>28880</v>
      </c>
      <c r="C13904" s="3" t="s">
        <v>34638</v>
      </c>
      <c r="D13904" s="12" t="s">
        <v>40511</v>
      </c>
      <c r="E13904" s="6" t="str">
        <f t="shared" si="715"/>
        <v>module=jmail_health</v>
      </c>
      <c r="F13904" s="6" t="str">
        <f t="shared" si="716"/>
        <v>module=kmail_health</v>
      </c>
    </row>
    <row r="13905" spans="1:6" ht="30" customHeight="1">
      <c r="A13905" s="3" t="s">
        <v>2</v>
      </c>
      <c r="B13905" s="3" t="s">
        <v>28881</v>
      </c>
      <c r="C13905" s="3" t="s">
        <v>34639</v>
      </c>
      <c r="D13905" s="12" t="s">
        <v>40512</v>
      </c>
      <c r="E13905" s="6" t="str">
        <f t="shared" si="715"/>
        <v>module=jmail_health</v>
      </c>
      <c r="F13905" s="6" t="str">
        <f t="shared" si="716"/>
        <v>module=kmail_health</v>
      </c>
    </row>
    <row r="13906" spans="1:6" ht="30" customHeight="1">
      <c r="A13906" s="3" t="s">
        <v>2</v>
      </c>
      <c r="B13906" s="3" t="s">
        <v>28882</v>
      </c>
      <c r="C13906" s="3" t="s">
        <v>34640</v>
      </c>
      <c r="D13906" s="12" t="s">
        <v>40513</v>
      </c>
      <c r="E13906" s="6" t="str">
        <f t="shared" si="715"/>
        <v>module=jmail_health</v>
      </c>
      <c r="F13906" s="6" t="str">
        <f t="shared" si="716"/>
        <v>module=kmail_health</v>
      </c>
    </row>
    <row r="13907" spans="1:6" ht="30" customHeight="1">
      <c r="A13907" s="3" t="s">
        <v>2</v>
      </c>
      <c r="B13907" s="3" t="s">
        <v>28883</v>
      </c>
      <c r="C13907" s="3" t="s">
        <v>34641</v>
      </c>
      <c r="D13907" s="12" t="s">
        <v>40514</v>
      </c>
      <c r="E13907" s="6" t="str">
        <f t="shared" si="715"/>
        <v>module=jmail_health</v>
      </c>
      <c r="F13907" s="6" t="str">
        <f t="shared" si="716"/>
        <v>module=kmail_health</v>
      </c>
    </row>
    <row r="13908" spans="1:6" ht="30" customHeight="1">
      <c r="A13908" s="3" t="s">
        <v>2</v>
      </c>
      <c r="B13908" s="3" t="s">
        <v>28884</v>
      </c>
      <c r="C13908" s="3" t="s">
        <v>34642</v>
      </c>
      <c r="D13908" s="12" t="s">
        <v>40515</v>
      </c>
      <c r="E13908" s="6" t="str">
        <f t="shared" si="715"/>
        <v>module=jmail_health</v>
      </c>
      <c r="F13908" s="6" t="str">
        <f t="shared" si="716"/>
        <v>module=kmail_health</v>
      </c>
    </row>
    <row r="13909" spans="1:6" ht="30" customHeight="1">
      <c r="A13909" s="3" t="s">
        <v>2</v>
      </c>
      <c r="B13909" s="3" t="s">
        <v>28885</v>
      </c>
      <c r="C13909" s="3" t="s">
        <v>34643</v>
      </c>
      <c r="D13909" s="12" t="s">
        <v>40516</v>
      </c>
      <c r="E13909" s="6" t="str">
        <f t="shared" si="715"/>
        <v>module=jmail_health</v>
      </c>
      <c r="F13909" s="6" t="str">
        <f t="shared" si="716"/>
        <v>module=kmail_health</v>
      </c>
    </row>
    <row r="13910" spans="1:6" ht="30" customHeight="1">
      <c r="A13910" s="3" t="s">
        <v>2</v>
      </c>
      <c r="B13910" s="3" t="s">
        <v>28886</v>
      </c>
      <c r="C13910" s="3" t="s">
        <v>34644</v>
      </c>
      <c r="D13910" s="12" t="s">
        <v>40517</v>
      </c>
      <c r="E13910" s="6" t="str">
        <f t="shared" si="715"/>
        <v>module=jmail_health</v>
      </c>
      <c r="F13910" s="6" t="str">
        <f t="shared" si="716"/>
        <v>module=kmail_health</v>
      </c>
    </row>
    <row r="13911" spans="1:6" ht="30" customHeight="1">
      <c r="A13911" s="3" t="s">
        <v>2</v>
      </c>
      <c r="B13911" s="3" t="s">
        <v>28887</v>
      </c>
      <c r="C13911" s="3" t="s">
        <v>34645</v>
      </c>
      <c r="D13911" s="12" t="s">
        <v>40518</v>
      </c>
      <c r="E13911" s="6" t="str">
        <f t="shared" si="715"/>
        <v>module=jmail_health</v>
      </c>
      <c r="F13911" s="6" t="str">
        <f t="shared" si="716"/>
        <v>module=kmail_health</v>
      </c>
    </row>
    <row r="13912" spans="1:6" ht="30" customHeight="1">
      <c r="A13912" s="3" t="s">
        <v>2</v>
      </c>
      <c r="B13912" s="3" t="s">
        <v>28888</v>
      </c>
      <c r="C13912" s="3" t="s">
        <v>34646</v>
      </c>
      <c r="D13912" s="12" t="s">
        <v>40519</v>
      </c>
      <c r="E13912" s="6" t="str">
        <f t="shared" si="715"/>
        <v>module=jmail_health</v>
      </c>
      <c r="F13912" s="6" t="str">
        <f t="shared" si="716"/>
        <v>module=kmail_health</v>
      </c>
    </row>
    <row r="13913" spans="1:6" ht="30" customHeight="1">
      <c r="A13913" s="3" t="s">
        <v>2</v>
      </c>
      <c r="B13913" s="3" t="s">
        <v>28889</v>
      </c>
      <c r="C13913" s="3" t="s">
        <v>34647</v>
      </c>
      <c r="D13913" s="12" t="s">
        <v>40520</v>
      </c>
      <c r="E13913" s="6" t="str">
        <f t="shared" si="715"/>
        <v>module=jmail_health</v>
      </c>
      <c r="F13913" s="6" t="str">
        <f t="shared" si="716"/>
        <v>module=kmail_health</v>
      </c>
    </row>
    <row r="13914" spans="1:6" ht="30" customHeight="1">
      <c r="A13914" s="3" t="s">
        <v>2</v>
      </c>
      <c r="B13914" s="3" t="s">
        <v>28890</v>
      </c>
      <c r="C13914" s="3" t="s">
        <v>34648</v>
      </c>
      <c r="D13914" s="12" t="s">
        <v>40521</v>
      </c>
      <c r="E13914" s="6" t="str">
        <f t="shared" si="715"/>
        <v>module=jmail_health</v>
      </c>
      <c r="F13914" s="6" t="str">
        <f t="shared" si="716"/>
        <v>module=kmail_health</v>
      </c>
    </row>
    <row r="13915" spans="1:6" ht="30" customHeight="1">
      <c r="A13915" s="3" t="s">
        <v>2</v>
      </c>
      <c r="B13915" s="3" t="s">
        <v>28891</v>
      </c>
      <c r="C13915" s="3" t="s">
        <v>34649</v>
      </c>
      <c r="D13915" s="12" t="s">
        <v>40522</v>
      </c>
      <c r="E13915" s="6" t="str">
        <f t="shared" si="715"/>
        <v>module=jmail_health</v>
      </c>
      <c r="F13915" s="6" t="str">
        <f t="shared" si="716"/>
        <v>module=kmail_health</v>
      </c>
    </row>
    <row r="13916" spans="1:6" ht="30" customHeight="1">
      <c r="A13916" s="3" t="s">
        <v>2</v>
      </c>
      <c r="B13916" s="3" t="s">
        <v>28892</v>
      </c>
      <c r="C13916" s="3" t="s">
        <v>34650</v>
      </c>
      <c r="D13916" s="12" t="s">
        <v>40523</v>
      </c>
      <c r="E13916" s="6" t="str">
        <f t="shared" si="715"/>
        <v>module=jmail_health</v>
      </c>
      <c r="F13916" s="6" t="str">
        <f t="shared" si="716"/>
        <v>module=kmail_health</v>
      </c>
    </row>
    <row r="13917" spans="1:6" ht="30" customHeight="1">
      <c r="A13917" s="3" t="s">
        <v>2</v>
      </c>
      <c r="B13917" s="3" t="s">
        <v>28893</v>
      </c>
      <c r="C13917" s="3" t="s">
        <v>34651</v>
      </c>
      <c r="D13917" s="12" t="s">
        <v>40524</v>
      </c>
      <c r="E13917" s="6" t="str">
        <f t="shared" si="715"/>
        <v>module=jmail_health</v>
      </c>
      <c r="F13917" s="6" t="str">
        <f t="shared" si="716"/>
        <v>module=kmail_health</v>
      </c>
    </row>
    <row r="13918" spans="1:6" ht="30" customHeight="1">
      <c r="A13918" s="3" t="s">
        <v>2</v>
      </c>
      <c r="B13918" s="3" t="s">
        <v>28894</v>
      </c>
      <c r="C13918" s="3" t="s">
        <v>34652</v>
      </c>
      <c r="D13918" s="12" t="s">
        <v>40525</v>
      </c>
      <c r="E13918" s="6" t="str">
        <f t="shared" si="715"/>
        <v>module=jmail_health</v>
      </c>
      <c r="F13918" s="6" t="str">
        <f t="shared" si="716"/>
        <v>module=kmail_health</v>
      </c>
    </row>
    <row r="13919" spans="1:6" ht="30" customHeight="1">
      <c r="A13919" s="3" t="s">
        <v>2</v>
      </c>
      <c r="B13919" s="3" t="s">
        <v>28895</v>
      </c>
      <c r="C13919" s="3" t="s">
        <v>34653</v>
      </c>
      <c r="D13919" s="12" t="s">
        <v>40526</v>
      </c>
      <c r="E13919" s="6" t="str">
        <f t="shared" si="715"/>
        <v>module=jmail_health</v>
      </c>
      <c r="F13919" s="6" t="str">
        <f t="shared" si="716"/>
        <v>module=kmail_health</v>
      </c>
    </row>
    <row r="13920" spans="1:6" ht="30" customHeight="1">
      <c r="A13920" s="3" t="s">
        <v>2</v>
      </c>
      <c r="B13920" s="3" t="s">
        <v>28896</v>
      </c>
      <c r="C13920" s="3" t="s">
        <v>34654</v>
      </c>
      <c r="D13920" s="12" t="s">
        <v>40527</v>
      </c>
      <c r="E13920" s="6" t="str">
        <f t="shared" si="715"/>
        <v>module=jmail_health</v>
      </c>
      <c r="F13920" s="6" t="str">
        <f t="shared" si="716"/>
        <v>module=kmail_health</v>
      </c>
    </row>
    <row r="13921" spans="1:6" ht="30" customHeight="1">
      <c r="A13921" s="3" t="s">
        <v>2</v>
      </c>
      <c r="B13921" s="3" t="s">
        <v>28897</v>
      </c>
      <c r="C13921" s="3" t="s">
        <v>34655</v>
      </c>
      <c r="D13921" s="12" t="s">
        <v>40528</v>
      </c>
      <c r="E13921" s="6" t="str">
        <f t="shared" si="715"/>
        <v>module=jmail_health</v>
      </c>
      <c r="F13921" s="6" t="str">
        <f t="shared" si="716"/>
        <v>module=kmail_health</v>
      </c>
    </row>
    <row r="13922" spans="1:6" ht="30" customHeight="1">
      <c r="A13922" s="3" t="s">
        <v>2</v>
      </c>
      <c r="B13922" s="3" t="s">
        <v>28898</v>
      </c>
      <c r="C13922" s="3" t="s">
        <v>34656</v>
      </c>
      <c r="D13922" s="12" t="s">
        <v>40529</v>
      </c>
      <c r="E13922" s="6" t="str">
        <f t="shared" si="715"/>
        <v>module=jmail_health</v>
      </c>
      <c r="F13922" s="6" t="str">
        <f t="shared" si="716"/>
        <v>module=kmail_health</v>
      </c>
    </row>
    <row r="13923" spans="1:6" ht="30" customHeight="1">
      <c r="A13923" s="3" t="s">
        <v>2</v>
      </c>
      <c r="B13923" s="3" t="s">
        <v>28899</v>
      </c>
      <c r="C13923" s="3" t="s">
        <v>34657</v>
      </c>
      <c r="D13923" s="12" t="s">
        <v>40530</v>
      </c>
      <c r="E13923" s="6" t="str">
        <f t="shared" si="715"/>
        <v>module=jmail_health</v>
      </c>
      <c r="F13923" s="6" t="str">
        <f t="shared" si="716"/>
        <v>module=kmail_health</v>
      </c>
    </row>
    <row r="13924" spans="1:6" ht="30" customHeight="1">
      <c r="A13924" s="3" t="s">
        <v>2</v>
      </c>
      <c r="B13924" s="3" t="s">
        <v>28900</v>
      </c>
      <c r="C13924" s="3" t="s">
        <v>34658</v>
      </c>
      <c r="D13924" s="12" t="s">
        <v>40531</v>
      </c>
      <c r="E13924" s="6" t="str">
        <f t="shared" si="715"/>
        <v>module=jmail_health</v>
      </c>
      <c r="F13924" s="6" t="str">
        <f t="shared" si="716"/>
        <v>module=kmail_health</v>
      </c>
    </row>
    <row r="13925" spans="1:6" ht="30" customHeight="1">
      <c r="A13925" s="3" t="s">
        <v>2</v>
      </c>
      <c r="B13925" s="3" t="s">
        <v>28901</v>
      </c>
      <c r="C13925" s="3" t="s">
        <v>34659</v>
      </c>
      <c r="D13925" s="12" t="s">
        <v>40532</v>
      </c>
      <c r="E13925" s="6" t="str">
        <f t="shared" si="715"/>
        <v>module=jmail_health</v>
      </c>
      <c r="F13925" s="6" t="str">
        <f t="shared" si="716"/>
        <v>module=kmail_health</v>
      </c>
    </row>
    <row r="13926" spans="1:6" ht="30" customHeight="1">
      <c r="A13926" s="3" t="s">
        <v>2</v>
      </c>
      <c r="B13926" s="3" t="s">
        <v>28902</v>
      </c>
      <c r="C13926" s="3" t="s">
        <v>34660</v>
      </c>
      <c r="D13926" s="12" t="s">
        <v>40533</v>
      </c>
      <c r="E13926" s="6" t="str">
        <f t="shared" si="715"/>
        <v>module=jmail_health</v>
      </c>
      <c r="F13926" s="6" t="str">
        <f t="shared" si="716"/>
        <v>module=kmail_health</v>
      </c>
    </row>
    <row r="13927" spans="1:6" ht="30" customHeight="1">
      <c r="A13927" s="3" t="s">
        <v>2</v>
      </c>
      <c r="B13927" s="3" t="s">
        <v>28903</v>
      </c>
      <c r="C13927" s="3" t="s">
        <v>34661</v>
      </c>
      <c r="D13927" s="12" t="s">
        <v>40534</v>
      </c>
      <c r="E13927" s="6" t="str">
        <f t="shared" si="715"/>
        <v>module=jmail_health</v>
      </c>
      <c r="F13927" s="6" t="str">
        <f t="shared" si="716"/>
        <v>module=kmail_health</v>
      </c>
    </row>
    <row r="13928" spans="1:6" ht="30" customHeight="1">
      <c r="A13928" s="3" t="s">
        <v>2</v>
      </c>
      <c r="B13928" s="3" t="s">
        <v>28904</v>
      </c>
      <c r="C13928" s="3" t="s">
        <v>34662</v>
      </c>
      <c r="D13928" s="12" t="s">
        <v>40535</v>
      </c>
      <c r="E13928" s="6" t="str">
        <f t="shared" si="715"/>
        <v>module=jmail_health</v>
      </c>
      <c r="F13928" s="6" t="str">
        <f t="shared" si="716"/>
        <v>module=kmail_health</v>
      </c>
    </row>
    <row r="13929" spans="1:6" ht="30" customHeight="1">
      <c r="A13929" s="3" t="s">
        <v>2</v>
      </c>
      <c r="B13929" s="3" t="s">
        <v>28905</v>
      </c>
      <c r="C13929" s="3" t="s">
        <v>34663</v>
      </c>
      <c r="D13929" s="12" t="s">
        <v>40536</v>
      </c>
      <c r="E13929" s="6" t="str">
        <f t="shared" si="715"/>
        <v>module=jmail_health</v>
      </c>
      <c r="F13929" s="6" t="str">
        <f t="shared" si="716"/>
        <v>module=kmail_health</v>
      </c>
    </row>
    <row r="13930" spans="1:6" ht="30" customHeight="1">
      <c r="A13930" s="3" t="s">
        <v>2</v>
      </c>
      <c r="B13930" s="3" t="s">
        <v>28906</v>
      </c>
      <c r="C13930" s="3" t="s">
        <v>34664</v>
      </c>
      <c r="D13930" s="12" t="s">
        <v>40537</v>
      </c>
      <c r="E13930" s="6" t="str">
        <f t="shared" si="715"/>
        <v>module=jmail_health</v>
      </c>
      <c r="F13930" s="6" t="str">
        <f t="shared" si="716"/>
        <v>module=kmail_health</v>
      </c>
    </row>
    <row r="13931" spans="1:6" ht="30" customHeight="1">
      <c r="A13931" s="3" t="s">
        <v>2</v>
      </c>
      <c r="B13931" s="3" t="s">
        <v>28907</v>
      </c>
      <c r="C13931" s="3" t="s">
        <v>34665</v>
      </c>
      <c r="D13931" s="12" t="s">
        <v>40538</v>
      </c>
      <c r="E13931" s="6" t="str">
        <f t="shared" si="715"/>
        <v>module=jmail_health</v>
      </c>
      <c r="F13931" s="6" t="str">
        <f t="shared" si="716"/>
        <v>module=kmail_health</v>
      </c>
    </row>
    <row r="13932" spans="1:6" ht="30" customHeight="1">
      <c r="A13932" s="3" t="s">
        <v>2</v>
      </c>
      <c r="B13932" s="3" t="s">
        <v>28908</v>
      </c>
      <c r="C13932" s="3" t="s">
        <v>34666</v>
      </c>
      <c r="D13932" s="12" t="s">
        <v>40539</v>
      </c>
      <c r="E13932" s="6" t="str">
        <f t="shared" si="715"/>
        <v>module=jmail_health</v>
      </c>
      <c r="F13932" s="6" t="str">
        <f t="shared" si="716"/>
        <v>module=kmail_health</v>
      </c>
    </row>
    <row r="13933" spans="1:6" ht="30" customHeight="1">
      <c r="A13933" s="3" t="s">
        <v>2</v>
      </c>
      <c r="B13933" s="3" t="s">
        <v>28909</v>
      </c>
      <c r="C13933" s="3" t="s">
        <v>34667</v>
      </c>
      <c r="D13933" s="12" t="s">
        <v>40540</v>
      </c>
      <c r="E13933" s="6" t="str">
        <f t="shared" si="715"/>
        <v>module=jmail_health</v>
      </c>
      <c r="F13933" s="6" t="str">
        <f t="shared" si="716"/>
        <v>module=kmail_health</v>
      </c>
    </row>
    <row r="13934" spans="1:6" ht="30" customHeight="1">
      <c r="A13934" s="3" t="s">
        <v>2</v>
      </c>
      <c r="B13934" s="3" t="s">
        <v>28910</v>
      </c>
      <c r="C13934" s="3" t="s">
        <v>34668</v>
      </c>
      <c r="D13934" s="12" t="s">
        <v>40541</v>
      </c>
      <c r="E13934" s="6" t="str">
        <f t="shared" si="715"/>
        <v>module=jmail_health</v>
      </c>
      <c r="F13934" s="6" t="str">
        <f t="shared" si="716"/>
        <v>module=kmail_health</v>
      </c>
    </row>
    <row r="13935" spans="1:6" ht="30" customHeight="1">
      <c r="A13935" s="3" t="s">
        <v>2</v>
      </c>
      <c r="B13935" s="3" t="s">
        <v>28911</v>
      </c>
      <c r="C13935" s="3" t="s">
        <v>34669</v>
      </c>
      <c r="D13935" s="12" t="s">
        <v>40542</v>
      </c>
      <c r="E13935" s="6" t="str">
        <f t="shared" si="715"/>
        <v>module=jmail_health</v>
      </c>
      <c r="F13935" s="6" t="str">
        <f t="shared" si="716"/>
        <v>module=kmail_health</v>
      </c>
    </row>
    <row r="13936" spans="1:6" ht="30" customHeight="1">
      <c r="A13936" s="3" t="s">
        <v>2</v>
      </c>
      <c r="B13936" s="3" t="s">
        <v>28912</v>
      </c>
      <c r="C13936" s="3" t="s">
        <v>34670</v>
      </c>
      <c r="D13936" s="12" t="s">
        <v>40543</v>
      </c>
      <c r="E13936" s="6" t="str">
        <f t="shared" si="715"/>
        <v>module=jmail_health</v>
      </c>
      <c r="F13936" s="6" t="str">
        <f t="shared" si="716"/>
        <v>module=kmail_health</v>
      </c>
    </row>
    <row r="13937" spans="1:6" ht="30" customHeight="1">
      <c r="A13937" s="3" t="s">
        <v>2</v>
      </c>
      <c r="B13937" s="3" t="s">
        <v>28913</v>
      </c>
      <c r="C13937" s="3" t="s">
        <v>34671</v>
      </c>
      <c r="D13937" s="12" t="s">
        <v>40544</v>
      </c>
      <c r="E13937" s="6" t="str">
        <f t="shared" si="715"/>
        <v>module=jmail_health</v>
      </c>
      <c r="F13937" s="6" t="str">
        <f t="shared" si="716"/>
        <v>module=kmail_health</v>
      </c>
    </row>
    <row r="13938" spans="1:6" ht="30" customHeight="1">
      <c r="A13938" s="3" t="s">
        <v>2</v>
      </c>
      <c r="B13938" s="3" t="s">
        <v>28914</v>
      </c>
      <c r="C13938" s="3" t="s">
        <v>34672</v>
      </c>
      <c r="D13938" s="12" t="s">
        <v>40545</v>
      </c>
      <c r="E13938" s="6" t="str">
        <f t="shared" si="715"/>
        <v>module=jmail_health</v>
      </c>
      <c r="F13938" s="6" t="str">
        <f t="shared" si="716"/>
        <v>module=kmail_health</v>
      </c>
    </row>
    <row r="13939" spans="1:6" ht="30" customHeight="1">
      <c r="A13939" s="3" t="s">
        <v>2</v>
      </c>
      <c r="B13939" s="3" t="s">
        <v>28915</v>
      </c>
      <c r="C13939" s="3" t="s">
        <v>34673</v>
      </c>
      <c r="D13939" s="12" t="s">
        <v>40546</v>
      </c>
      <c r="E13939" s="6" t="str">
        <f t="shared" si="715"/>
        <v>module=jmail_health</v>
      </c>
      <c r="F13939" s="6" t="str">
        <f t="shared" si="716"/>
        <v>module=kmail_health</v>
      </c>
    </row>
    <row r="13940" spans="1:6" ht="30" customHeight="1">
      <c r="A13940" s="3" t="s">
        <v>2</v>
      </c>
      <c r="B13940" s="3" t="s">
        <v>28916</v>
      </c>
      <c r="C13940" s="3" t="s">
        <v>34674</v>
      </c>
      <c r="D13940" s="12" t="s">
        <v>40547</v>
      </c>
      <c r="E13940" s="6" t="str">
        <f t="shared" si="715"/>
        <v>module=jmail_health</v>
      </c>
      <c r="F13940" s="6" t="str">
        <f t="shared" si="716"/>
        <v>module=kmail_health</v>
      </c>
    </row>
    <row r="13941" spans="1:6" ht="30" customHeight="1">
      <c r="A13941" s="3" t="s">
        <v>2</v>
      </c>
      <c r="B13941" s="3" t="s">
        <v>28917</v>
      </c>
      <c r="C13941" s="3" t="s">
        <v>34675</v>
      </c>
      <c r="D13941" s="12" t="s">
        <v>40548</v>
      </c>
      <c r="E13941" s="6" t="str">
        <f t="shared" si="715"/>
        <v>module=jmail_health</v>
      </c>
      <c r="F13941" s="6" t="str">
        <f t="shared" si="716"/>
        <v>module=kmail_health</v>
      </c>
    </row>
    <row r="13942" spans="1:6" ht="30" customHeight="1">
      <c r="A13942" s="3" t="s">
        <v>2</v>
      </c>
      <c r="B13942" s="3" t="s">
        <v>28918</v>
      </c>
      <c r="C13942" s="3" t="s">
        <v>34676</v>
      </c>
      <c r="D13942" s="12" t="s">
        <v>40549</v>
      </c>
      <c r="E13942" s="6" t="str">
        <f t="shared" si="715"/>
        <v>module=jmail_health</v>
      </c>
      <c r="F13942" s="6" t="str">
        <f t="shared" si="716"/>
        <v>module=kmail_health</v>
      </c>
    </row>
    <row r="13943" spans="1:6" ht="30" customHeight="1">
      <c r="A13943" s="3" t="s">
        <v>2</v>
      </c>
      <c r="B13943" s="3" t="s">
        <v>28919</v>
      </c>
      <c r="C13943" s="3" t="s">
        <v>34677</v>
      </c>
      <c r="D13943" s="12" t="s">
        <v>40550</v>
      </c>
      <c r="E13943" s="6" t="str">
        <f t="shared" si="715"/>
        <v>module=jmail_health</v>
      </c>
      <c r="F13943" s="6" t="str">
        <f t="shared" si="716"/>
        <v>module=kmail_health</v>
      </c>
    </row>
    <row r="13944" spans="1:6" ht="30" customHeight="1">
      <c r="A13944" s="3" t="s">
        <v>2</v>
      </c>
      <c r="B13944" s="3" t="s">
        <v>28920</v>
      </c>
      <c r="C13944" s="3" t="s">
        <v>34678</v>
      </c>
      <c r="D13944" s="12" t="s">
        <v>40551</v>
      </c>
      <c r="E13944" s="6" t="str">
        <f t="shared" si="715"/>
        <v>module=jmail_health</v>
      </c>
      <c r="F13944" s="6" t="str">
        <f t="shared" si="716"/>
        <v>module=kmail_health</v>
      </c>
    </row>
    <row r="13945" spans="1:6" ht="30" customHeight="1">
      <c r="A13945" s="3" t="s">
        <v>2</v>
      </c>
      <c r="B13945" s="3" t="s">
        <v>28921</v>
      </c>
      <c r="C13945" s="3" t="s">
        <v>34679</v>
      </c>
      <c r="D13945" s="12" t="s">
        <v>40552</v>
      </c>
      <c r="E13945" s="6" t="str">
        <f t="shared" si="715"/>
        <v>module=jmail_health</v>
      </c>
      <c r="F13945" s="6" t="str">
        <f t="shared" si="716"/>
        <v>module=kmail_health</v>
      </c>
    </row>
    <row r="13946" spans="1:6" ht="30" customHeight="1">
      <c r="A13946" s="3" t="s">
        <v>2</v>
      </c>
      <c r="B13946" s="3" t="s">
        <v>28922</v>
      </c>
      <c r="C13946" s="3" t="s">
        <v>34680</v>
      </c>
      <c r="D13946" s="12" t="s">
        <v>40553</v>
      </c>
      <c r="E13946" s="6" t="str">
        <f t="shared" si="715"/>
        <v>module=jmail_health</v>
      </c>
      <c r="F13946" s="6" t="str">
        <f t="shared" si="716"/>
        <v>module=kmail_health</v>
      </c>
    </row>
    <row r="13947" spans="1:6" ht="30" customHeight="1">
      <c r="A13947" s="3" t="s">
        <v>2</v>
      </c>
      <c r="B13947" s="3" t="s">
        <v>28923</v>
      </c>
      <c r="C13947" s="3" t="s">
        <v>34681</v>
      </c>
      <c r="D13947" s="12" t="s">
        <v>40554</v>
      </c>
      <c r="E13947" s="6" t="str">
        <f t="shared" si="715"/>
        <v>module=jmail_health</v>
      </c>
      <c r="F13947" s="6" t="str">
        <f t="shared" si="716"/>
        <v>module=kmail_health</v>
      </c>
    </row>
    <row r="13948" spans="1:6" ht="30" customHeight="1">
      <c r="A13948" s="3" t="s">
        <v>2</v>
      </c>
      <c r="B13948" s="3" t="s">
        <v>28924</v>
      </c>
      <c r="C13948" s="3" t="s">
        <v>34682</v>
      </c>
      <c r="D13948" s="12" t="s">
        <v>40555</v>
      </c>
      <c r="E13948" s="6" t="str">
        <f t="shared" si="715"/>
        <v>module=jmail_health</v>
      </c>
      <c r="F13948" s="6" t="str">
        <f t="shared" si="716"/>
        <v>module=kmail_health</v>
      </c>
    </row>
    <row r="13949" spans="1:6" ht="30" customHeight="1">
      <c r="A13949" s="3" t="s">
        <v>2</v>
      </c>
      <c r="B13949" s="3" t="s">
        <v>28925</v>
      </c>
      <c r="C13949" s="3" t="s">
        <v>34683</v>
      </c>
      <c r="D13949" s="12" t="s">
        <v>40556</v>
      </c>
      <c r="E13949" s="6" t="str">
        <f t="shared" si="715"/>
        <v>module=jmail_health</v>
      </c>
      <c r="F13949" s="6" t="str">
        <f t="shared" si="716"/>
        <v>module=kmail_health</v>
      </c>
    </row>
    <row r="13950" spans="1:6" ht="30" customHeight="1">
      <c r="A13950" s="3" t="s">
        <v>2</v>
      </c>
      <c r="B13950" s="3" t="s">
        <v>28926</v>
      </c>
      <c r="C13950" s="3" t="s">
        <v>34684</v>
      </c>
      <c r="D13950" s="12" t="s">
        <v>40557</v>
      </c>
      <c r="E13950" s="6" t="str">
        <f t="shared" si="715"/>
        <v>module=jmail_health</v>
      </c>
      <c r="F13950" s="6" t="str">
        <f t="shared" si="716"/>
        <v>module=kmail_health</v>
      </c>
    </row>
    <row r="13951" spans="1:6" ht="30" customHeight="1">
      <c r="A13951" s="3" t="s">
        <v>2</v>
      </c>
      <c r="B13951" s="3" t="s">
        <v>28927</v>
      </c>
      <c r="C13951" s="3" t="s">
        <v>34685</v>
      </c>
      <c r="D13951" s="12" t="s">
        <v>40558</v>
      </c>
      <c r="E13951" s="6" t="str">
        <f t="shared" si="715"/>
        <v>module=jmail_health</v>
      </c>
      <c r="F13951" s="6" t="str">
        <f t="shared" si="716"/>
        <v>module=kmail_health</v>
      </c>
    </row>
    <row r="13952" spans="1:6" ht="30" customHeight="1">
      <c r="A13952" s="3" t="s">
        <v>2</v>
      </c>
      <c r="B13952" s="3" t="s">
        <v>28928</v>
      </c>
      <c r="C13952" s="3" t="s">
        <v>34686</v>
      </c>
      <c r="D13952" s="12" t="s">
        <v>40559</v>
      </c>
      <c r="E13952" s="6" t="str">
        <f t="shared" si="715"/>
        <v>module=jmail_health</v>
      </c>
      <c r="F13952" s="6" t="str">
        <f t="shared" si="716"/>
        <v>module=kmail_health</v>
      </c>
    </row>
    <row r="13953" spans="1:6" ht="30" customHeight="1">
      <c r="A13953" s="3" t="s">
        <v>2</v>
      </c>
      <c r="B13953" s="3" t="s">
        <v>28929</v>
      </c>
      <c r="C13953" s="3" t="s">
        <v>34687</v>
      </c>
      <c r="D13953" s="12" t="s">
        <v>40560</v>
      </c>
      <c r="E13953" s="6" t="str">
        <f t="shared" si="715"/>
        <v>module=jmail_health</v>
      </c>
      <c r="F13953" s="6" t="str">
        <f t="shared" si="716"/>
        <v>module=kmail_health</v>
      </c>
    </row>
    <row r="13954" spans="1:6" ht="30" customHeight="1">
      <c r="A13954" s="3" t="s">
        <v>2</v>
      </c>
      <c r="B13954" s="3" t="s">
        <v>28930</v>
      </c>
      <c r="C13954" s="3" t="s">
        <v>34688</v>
      </c>
      <c r="D13954" s="12" t="s">
        <v>40561</v>
      </c>
      <c r="E13954" s="6" t="str">
        <f t="shared" si="715"/>
        <v>module=jmail_health</v>
      </c>
      <c r="F13954" s="6" t="str">
        <f t="shared" si="716"/>
        <v>module=kmail_health</v>
      </c>
    </row>
    <row r="13955" spans="1:6" ht="30" customHeight="1">
      <c r="A13955" s="3" t="s">
        <v>2</v>
      </c>
      <c r="B13955" s="3" t="s">
        <v>28931</v>
      </c>
      <c r="C13955" s="3" t="s">
        <v>34689</v>
      </c>
      <c r="D13955" s="12" t="s">
        <v>40562</v>
      </c>
      <c r="E13955" s="6" t="str">
        <f t="shared" si="715"/>
        <v>module=jmail_health</v>
      </c>
      <c r="F13955" s="6" t="str">
        <f t="shared" si="716"/>
        <v>module=kmail_health</v>
      </c>
    </row>
    <row r="13956" spans="1:6" ht="30" customHeight="1">
      <c r="A13956" s="3" t="s">
        <v>2</v>
      </c>
      <c r="B13956" s="3" t="s">
        <v>28932</v>
      </c>
      <c r="C13956" s="3" t="s">
        <v>34690</v>
      </c>
      <c r="D13956" s="12" t="s">
        <v>40563</v>
      </c>
      <c r="E13956" s="6" t="str">
        <f t="shared" si="715"/>
        <v>module=jmail_health</v>
      </c>
      <c r="F13956" s="6" t="str">
        <f t="shared" si="716"/>
        <v>module=kmail_health</v>
      </c>
    </row>
    <row r="13957" spans="1:6" ht="30" customHeight="1">
      <c r="A13957" s="3" t="s">
        <v>2</v>
      </c>
      <c r="B13957" s="3" t="s">
        <v>28933</v>
      </c>
      <c r="C13957" s="3" t="s">
        <v>34691</v>
      </c>
      <c r="D13957" s="12" t="s">
        <v>40564</v>
      </c>
      <c r="E13957" s="6" t="str">
        <f t="shared" si="715"/>
        <v>module=jmail_health</v>
      </c>
      <c r="F13957" s="6" t="str">
        <f t="shared" si="716"/>
        <v>module=kmail_health</v>
      </c>
    </row>
    <row r="13958" spans="1:6" ht="30" customHeight="1">
      <c r="A13958" s="3" t="s">
        <v>2</v>
      </c>
      <c r="B13958" s="3" t="s">
        <v>28934</v>
      </c>
      <c r="C13958" s="3" t="s">
        <v>34692</v>
      </c>
      <c r="D13958" s="12" t="s">
        <v>40565</v>
      </c>
      <c r="E13958" s="6" t="str">
        <f t="shared" si="715"/>
        <v>module=jmail_health</v>
      </c>
      <c r="F13958" s="6" t="str">
        <f t="shared" si="716"/>
        <v>module=kmail_health</v>
      </c>
    </row>
    <row r="13959" spans="1:6" ht="30" customHeight="1">
      <c r="A13959" s="3" t="s">
        <v>2</v>
      </c>
      <c r="B13959" s="3" t="s">
        <v>28935</v>
      </c>
      <c r="C13959" s="3" t="s">
        <v>34693</v>
      </c>
      <c r="D13959" s="12" t="s">
        <v>40566</v>
      </c>
      <c r="E13959" s="6" t="str">
        <f t="shared" si="715"/>
        <v>module=jmail_health</v>
      </c>
      <c r="F13959" s="6" t="str">
        <f t="shared" si="716"/>
        <v>module=kmail_health</v>
      </c>
    </row>
    <row r="13960" spans="1:6" ht="30" customHeight="1">
      <c r="A13960" s="3" t="s">
        <v>2</v>
      </c>
      <c r="B13960" s="3" t="s">
        <v>28936</v>
      </c>
      <c r="C13960" s="3" t="s">
        <v>34694</v>
      </c>
      <c r="D13960" s="12" t="s">
        <v>40567</v>
      </c>
      <c r="E13960" s="6" t="str">
        <f t="shared" si="715"/>
        <v>module=jmail_health</v>
      </c>
      <c r="F13960" s="6" t="str">
        <f t="shared" si="716"/>
        <v>module=kmail_health</v>
      </c>
    </row>
    <row r="13961" spans="1:6" ht="30" customHeight="1">
      <c r="A13961" s="3" t="s">
        <v>2</v>
      </c>
      <c r="B13961" s="3" t="s">
        <v>28937</v>
      </c>
      <c r="C13961" s="3" t="s">
        <v>34695</v>
      </c>
      <c r="D13961" s="12" t="s">
        <v>40568</v>
      </c>
      <c r="E13961" s="6" t="str">
        <f t="shared" si="715"/>
        <v>module=jmail_health</v>
      </c>
      <c r="F13961" s="6" t="str">
        <f t="shared" si="716"/>
        <v>module=kmail_health</v>
      </c>
    </row>
    <row r="13962" spans="1:6" ht="30" customHeight="1">
      <c r="A13962" s="3" t="s">
        <v>2</v>
      </c>
      <c r="B13962" s="3" t="s">
        <v>28938</v>
      </c>
      <c r="C13962" s="3" t="s">
        <v>34696</v>
      </c>
      <c r="D13962" s="12" t="s">
        <v>40569</v>
      </c>
      <c r="E13962" s="6" t="str">
        <f t="shared" si="715"/>
        <v>module=jmail_health</v>
      </c>
      <c r="F13962" s="6" t="str">
        <f t="shared" si="716"/>
        <v>module=kmail_health</v>
      </c>
    </row>
    <row r="13963" spans="1:6" ht="30" customHeight="1">
      <c r="A13963" s="3" t="s">
        <v>2</v>
      </c>
      <c r="B13963" s="3" t="s">
        <v>28939</v>
      </c>
      <c r="C13963" s="3" t="s">
        <v>34697</v>
      </c>
      <c r="D13963" s="12" t="s">
        <v>40570</v>
      </c>
      <c r="E13963" s="6" t="str">
        <f t="shared" si="715"/>
        <v>module=jmail_health</v>
      </c>
      <c r="F13963" s="6" t="str">
        <f t="shared" si="716"/>
        <v>module=kmail_health</v>
      </c>
    </row>
    <row r="13964" spans="1:6" ht="30" customHeight="1">
      <c r="A13964" s="3" t="s">
        <v>2</v>
      </c>
      <c r="B13964" s="3" t="s">
        <v>28940</v>
      </c>
      <c r="C13964" s="3" t="s">
        <v>34698</v>
      </c>
      <c r="D13964" s="12" t="s">
        <v>40571</v>
      </c>
      <c r="E13964" s="6" t="str">
        <f t="shared" ref="E13964:E14027" si="717">HYPERLINK("http://www.ssc.wisc.edu/wlsresearch/documentation/waves/?wave=capigrad&amp;module=jmail_health","module=jmail_health")</f>
        <v>module=jmail_health</v>
      </c>
      <c r="F13964" s="6" t="str">
        <f t="shared" ref="F13964:F14027" si="718">HYPERLINK("http://www.ssc.wisc.edu/wlsresearch/documentation/waves/?wave=capisib&amp;module=kmail_health","module=kmail_health")</f>
        <v>module=kmail_health</v>
      </c>
    </row>
    <row r="13965" spans="1:6" ht="30" customHeight="1">
      <c r="A13965" s="3" t="s">
        <v>2</v>
      </c>
      <c r="B13965" s="3" t="s">
        <v>28941</v>
      </c>
      <c r="C13965" s="3" t="s">
        <v>34699</v>
      </c>
      <c r="D13965" s="12" t="s">
        <v>40572</v>
      </c>
      <c r="E13965" s="6" t="str">
        <f t="shared" si="717"/>
        <v>module=jmail_health</v>
      </c>
      <c r="F13965" s="6" t="str">
        <f t="shared" si="718"/>
        <v>module=kmail_health</v>
      </c>
    </row>
    <row r="13966" spans="1:6" ht="30" customHeight="1">
      <c r="A13966" s="3" t="s">
        <v>2</v>
      </c>
      <c r="B13966" s="3" t="s">
        <v>28942</v>
      </c>
      <c r="C13966" s="3" t="s">
        <v>34700</v>
      </c>
      <c r="D13966" s="12" t="s">
        <v>40573</v>
      </c>
      <c r="E13966" s="6" t="str">
        <f t="shared" si="717"/>
        <v>module=jmail_health</v>
      </c>
      <c r="F13966" s="6" t="str">
        <f t="shared" si="718"/>
        <v>module=kmail_health</v>
      </c>
    </row>
    <row r="13967" spans="1:6" ht="30" customHeight="1">
      <c r="A13967" s="3" t="s">
        <v>2</v>
      </c>
      <c r="B13967" s="3" t="s">
        <v>28943</v>
      </c>
      <c r="C13967" s="3" t="s">
        <v>34701</v>
      </c>
      <c r="D13967" s="12" t="s">
        <v>40574</v>
      </c>
      <c r="E13967" s="6" t="str">
        <f t="shared" si="717"/>
        <v>module=jmail_health</v>
      </c>
      <c r="F13967" s="6" t="str">
        <f t="shared" si="718"/>
        <v>module=kmail_health</v>
      </c>
    </row>
    <row r="13968" spans="1:6" ht="30" customHeight="1">
      <c r="A13968" s="3" t="s">
        <v>2</v>
      </c>
      <c r="B13968" s="3" t="s">
        <v>28944</v>
      </c>
      <c r="C13968" s="3" t="s">
        <v>34702</v>
      </c>
      <c r="D13968" s="12" t="s">
        <v>40575</v>
      </c>
      <c r="E13968" s="6" t="str">
        <f t="shared" si="717"/>
        <v>module=jmail_health</v>
      </c>
      <c r="F13968" s="6" t="str">
        <f t="shared" si="718"/>
        <v>module=kmail_health</v>
      </c>
    </row>
    <row r="13969" spans="1:6" ht="30" customHeight="1">
      <c r="A13969" s="3" t="s">
        <v>2</v>
      </c>
      <c r="B13969" s="3" t="s">
        <v>28945</v>
      </c>
      <c r="C13969" s="3" t="s">
        <v>34703</v>
      </c>
      <c r="D13969" s="12" t="s">
        <v>40576</v>
      </c>
      <c r="E13969" s="6" t="str">
        <f t="shared" si="717"/>
        <v>module=jmail_health</v>
      </c>
      <c r="F13969" s="6" t="str">
        <f t="shared" si="718"/>
        <v>module=kmail_health</v>
      </c>
    </row>
    <row r="13970" spans="1:6" ht="30" customHeight="1">
      <c r="A13970" s="3" t="s">
        <v>2</v>
      </c>
      <c r="B13970" s="3" t="s">
        <v>28946</v>
      </c>
      <c r="C13970" s="3" t="s">
        <v>34704</v>
      </c>
      <c r="D13970" s="12" t="s">
        <v>40577</v>
      </c>
      <c r="E13970" s="6" t="str">
        <f t="shared" si="717"/>
        <v>module=jmail_health</v>
      </c>
      <c r="F13970" s="6" t="str">
        <f t="shared" si="718"/>
        <v>module=kmail_health</v>
      </c>
    </row>
    <row r="13971" spans="1:6" ht="30" customHeight="1">
      <c r="A13971" s="3" t="s">
        <v>2</v>
      </c>
      <c r="B13971" s="3" t="s">
        <v>28947</v>
      </c>
      <c r="C13971" s="3" t="s">
        <v>34705</v>
      </c>
      <c r="D13971" s="12" t="s">
        <v>40578</v>
      </c>
      <c r="E13971" s="6" t="str">
        <f t="shared" si="717"/>
        <v>module=jmail_health</v>
      </c>
      <c r="F13971" s="6" t="str">
        <f t="shared" si="718"/>
        <v>module=kmail_health</v>
      </c>
    </row>
    <row r="13972" spans="1:6" ht="30" customHeight="1">
      <c r="A13972" s="3" t="s">
        <v>2</v>
      </c>
      <c r="B13972" s="3" t="s">
        <v>28948</v>
      </c>
      <c r="C13972" s="3" t="s">
        <v>34706</v>
      </c>
      <c r="D13972" s="12" t="s">
        <v>40579</v>
      </c>
      <c r="E13972" s="6" t="str">
        <f t="shared" si="717"/>
        <v>module=jmail_health</v>
      </c>
      <c r="F13972" s="6" t="str">
        <f t="shared" si="718"/>
        <v>module=kmail_health</v>
      </c>
    </row>
    <row r="13973" spans="1:6" ht="30" customHeight="1">
      <c r="A13973" s="3" t="s">
        <v>2</v>
      </c>
      <c r="B13973" s="3" t="s">
        <v>28949</v>
      </c>
      <c r="C13973" s="3" t="s">
        <v>34707</v>
      </c>
      <c r="D13973" s="12" t="s">
        <v>40580</v>
      </c>
      <c r="E13973" s="6" t="str">
        <f t="shared" si="717"/>
        <v>module=jmail_health</v>
      </c>
      <c r="F13973" s="6" t="str">
        <f t="shared" si="718"/>
        <v>module=kmail_health</v>
      </c>
    </row>
    <row r="13974" spans="1:6" ht="30" customHeight="1">
      <c r="A13974" s="3" t="s">
        <v>2</v>
      </c>
      <c r="B13974" s="3" t="s">
        <v>28950</v>
      </c>
      <c r="C13974" s="3" t="s">
        <v>34708</v>
      </c>
      <c r="D13974" s="12" t="s">
        <v>40581</v>
      </c>
      <c r="E13974" s="6" t="str">
        <f t="shared" si="717"/>
        <v>module=jmail_health</v>
      </c>
      <c r="F13974" s="6" t="str">
        <f t="shared" si="718"/>
        <v>module=kmail_health</v>
      </c>
    </row>
    <row r="13975" spans="1:6" ht="30" customHeight="1">
      <c r="A13975" s="3" t="s">
        <v>2</v>
      </c>
      <c r="B13975" s="3" t="s">
        <v>28951</v>
      </c>
      <c r="C13975" s="3" t="s">
        <v>34709</v>
      </c>
      <c r="D13975" s="12" t="s">
        <v>40582</v>
      </c>
      <c r="E13975" s="6" t="str">
        <f t="shared" si="717"/>
        <v>module=jmail_health</v>
      </c>
      <c r="F13975" s="6" t="str">
        <f t="shared" si="718"/>
        <v>module=kmail_health</v>
      </c>
    </row>
    <row r="13976" spans="1:6" ht="30" customHeight="1">
      <c r="A13976" s="3" t="s">
        <v>2</v>
      </c>
      <c r="B13976" s="3" t="s">
        <v>28952</v>
      </c>
      <c r="C13976" s="3" t="s">
        <v>34710</v>
      </c>
      <c r="D13976" s="12" t="s">
        <v>40583</v>
      </c>
      <c r="E13976" s="6" t="str">
        <f t="shared" si="717"/>
        <v>module=jmail_health</v>
      </c>
      <c r="F13976" s="6" t="str">
        <f t="shared" si="718"/>
        <v>module=kmail_health</v>
      </c>
    </row>
    <row r="13977" spans="1:6" ht="30" customHeight="1">
      <c r="A13977" s="3" t="s">
        <v>2</v>
      </c>
      <c r="B13977" s="3" t="s">
        <v>28953</v>
      </c>
      <c r="C13977" s="3" t="s">
        <v>34711</v>
      </c>
      <c r="D13977" s="12" t="s">
        <v>40584</v>
      </c>
      <c r="E13977" s="6" t="str">
        <f t="shared" si="717"/>
        <v>module=jmail_health</v>
      </c>
      <c r="F13977" s="6" t="str">
        <f t="shared" si="718"/>
        <v>module=kmail_health</v>
      </c>
    </row>
    <row r="13978" spans="1:6" ht="30" customHeight="1">
      <c r="A13978" s="3" t="s">
        <v>2</v>
      </c>
      <c r="B13978" s="3" t="s">
        <v>28954</v>
      </c>
      <c r="C13978" s="3" t="s">
        <v>34712</v>
      </c>
      <c r="D13978" s="12" t="s">
        <v>40585</v>
      </c>
      <c r="E13978" s="6" t="str">
        <f t="shared" si="717"/>
        <v>module=jmail_health</v>
      </c>
      <c r="F13978" s="6" t="str">
        <f t="shared" si="718"/>
        <v>module=kmail_health</v>
      </c>
    </row>
    <row r="13979" spans="1:6" ht="30" customHeight="1">
      <c r="A13979" s="3" t="s">
        <v>2</v>
      </c>
      <c r="B13979" s="3" t="s">
        <v>28955</v>
      </c>
      <c r="C13979" s="3" t="s">
        <v>34713</v>
      </c>
      <c r="D13979" s="12" t="s">
        <v>40586</v>
      </c>
      <c r="E13979" s="6" t="str">
        <f t="shared" si="717"/>
        <v>module=jmail_health</v>
      </c>
      <c r="F13979" s="6" t="str">
        <f t="shared" si="718"/>
        <v>module=kmail_health</v>
      </c>
    </row>
    <row r="13980" spans="1:6" ht="30" customHeight="1">
      <c r="A13980" s="3" t="s">
        <v>2</v>
      </c>
      <c r="B13980" s="3" t="s">
        <v>28956</v>
      </c>
      <c r="C13980" s="3" t="s">
        <v>34714</v>
      </c>
      <c r="D13980" s="12" t="s">
        <v>40587</v>
      </c>
      <c r="E13980" s="6" t="str">
        <f t="shared" si="717"/>
        <v>module=jmail_health</v>
      </c>
      <c r="F13980" s="6" t="str">
        <f t="shared" si="718"/>
        <v>module=kmail_health</v>
      </c>
    </row>
    <row r="13981" spans="1:6" ht="30" customHeight="1">
      <c r="A13981" s="3" t="s">
        <v>2</v>
      </c>
      <c r="B13981" s="3" t="s">
        <v>28957</v>
      </c>
      <c r="C13981" s="3" t="s">
        <v>34715</v>
      </c>
      <c r="D13981" s="12" t="s">
        <v>40588</v>
      </c>
      <c r="E13981" s="6" t="str">
        <f t="shared" si="717"/>
        <v>module=jmail_health</v>
      </c>
      <c r="F13981" s="6" t="str">
        <f t="shared" si="718"/>
        <v>module=kmail_health</v>
      </c>
    </row>
    <row r="13982" spans="1:6" ht="30" customHeight="1">
      <c r="A13982" s="3" t="s">
        <v>2</v>
      </c>
      <c r="B13982" s="3" t="s">
        <v>28958</v>
      </c>
      <c r="C13982" s="3" t="s">
        <v>34716</v>
      </c>
      <c r="D13982" s="12" t="s">
        <v>40589</v>
      </c>
      <c r="E13982" s="6" t="str">
        <f t="shared" si="717"/>
        <v>module=jmail_health</v>
      </c>
      <c r="F13982" s="6" t="str">
        <f t="shared" si="718"/>
        <v>module=kmail_health</v>
      </c>
    </row>
    <row r="13983" spans="1:6" ht="30" customHeight="1">
      <c r="A13983" s="3" t="s">
        <v>2</v>
      </c>
      <c r="B13983" s="3" t="s">
        <v>28959</v>
      </c>
      <c r="C13983" s="3" t="s">
        <v>34717</v>
      </c>
      <c r="D13983" s="12" t="s">
        <v>40590</v>
      </c>
      <c r="E13983" s="6" t="str">
        <f t="shared" si="717"/>
        <v>module=jmail_health</v>
      </c>
      <c r="F13983" s="6" t="str">
        <f t="shared" si="718"/>
        <v>module=kmail_health</v>
      </c>
    </row>
    <row r="13984" spans="1:6" ht="30" customHeight="1">
      <c r="A13984" s="3" t="s">
        <v>2</v>
      </c>
      <c r="B13984" s="3" t="s">
        <v>28960</v>
      </c>
      <c r="C13984" s="3" t="s">
        <v>34718</v>
      </c>
      <c r="D13984" s="12" t="s">
        <v>40591</v>
      </c>
      <c r="E13984" s="6" t="str">
        <f t="shared" si="717"/>
        <v>module=jmail_health</v>
      </c>
      <c r="F13984" s="6" t="str">
        <f t="shared" si="718"/>
        <v>module=kmail_health</v>
      </c>
    </row>
    <row r="13985" spans="1:6" ht="30" customHeight="1">
      <c r="A13985" s="3" t="s">
        <v>2</v>
      </c>
      <c r="B13985" s="3" t="s">
        <v>28961</v>
      </c>
      <c r="C13985" s="3" t="s">
        <v>34719</v>
      </c>
      <c r="D13985" s="12" t="s">
        <v>40592</v>
      </c>
      <c r="E13985" s="6" t="str">
        <f t="shared" si="717"/>
        <v>module=jmail_health</v>
      </c>
      <c r="F13985" s="6" t="str">
        <f t="shared" si="718"/>
        <v>module=kmail_health</v>
      </c>
    </row>
    <row r="13986" spans="1:6" ht="30" customHeight="1">
      <c r="A13986" s="3" t="s">
        <v>2</v>
      </c>
      <c r="B13986" s="3" t="s">
        <v>28962</v>
      </c>
      <c r="C13986" s="3" t="s">
        <v>34720</v>
      </c>
      <c r="D13986" s="12" t="s">
        <v>40593</v>
      </c>
      <c r="E13986" s="6" t="str">
        <f t="shared" si="717"/>
        <v>module=jmail_health</v>
      </c>
      <c r="F13986" s="6" t="str">
        <f t="shared" si="718"/>
        <v>module=kmail_health</v>
      </c>
    </row>
    <row r="13987" spans="1:6" ht="30" customHeight="1">
      <c r="A13987" s="3" t="s">
        <v>2</v>
      </c>
      <c r="B13987" s="3" t="s">
        <v>28963</v>
      </c>
      <c r="C13987" s="3" t="s">
        <v>34721</v>
      </c>
      <c r="D13987" s="12" t="s">
        <v>40594</v>
      </c>
      <c r="E13987" s="6" t="str">
        <f t="shared" si="717"/>
        <v>module=jmail_health</v>
      </c>
      <c r="F13987" s="6" t="str">
        <f t="shared" si="718"/>
        <v>module=kmail_health</v>
      </c>
    </row>
    <row r="13988" spans="1:6" ht="30" customHeight="1">
      <c r="A13988" s="3" t="s">
        <v>2</v>
      </c>
      <c r="B13988" s="3" t="s">
        <v>28964</v>
      </c>
      <c r="C13988" s="3" t="s">
        <v>34722</v>
      </c>
      <c r="D13988" s="12" t="s">
        <v>40595</v>
      </c>
      <c r="E13988" s="6" t="str">
        <f t="shared" si="717"/>
        <v>module=jmail_health</v>
      </c>
      <c r="F13988" s="6" t="str">
        <f t="shared" si="718"/>
        <v>module=kmail_health</v>
      </c>
    </row>
    <row r="13989" spans="1:6" ht="30" customHeight="1">
      <c r="A13989" s="3" t="s">
        <v>2</v>
      </c>
      <c r="B13989" s="3" t="s">
        <v>28965</v>
      </c>
      <c r="C13989" s="3" t="s">
        <v>34723</v>
      </c>
      <c r="D13989" s="12" t="s">
        <v>40596</v>
      </c>
      <c r="E13989" s="6" t="str">
        <f t="shared" si="717"/>
        <v>module=jmail_health</v>
      </c>
      <c r="F13989" s="6" t="str">
        <f t="shared" si="718"/>
        <v>module=kmail_health</v>
      </c>
    </row>
    <row r="13990" spans="1:6" ht="30" customHeight="1">
      <c r="A13990" s="3" t="s">
        <v>2</v>
      </c>
      <c r="B13990" s="3" t="s">
        <v>28966</v>
      </c>
      <c r="C13990" s="3" t="s">
        <v>34724</v>
      </c>
      <c r="D13990" s="12" t="s">
        <v>40597</v>
      </c>
      <c r="E13990" s="6" t="str">
        <f t="shared" si="717"/>
        <v>module=jmail_health</v>
      </c>
      <c r="F13990" s="6" t="str">
        <f t="shared" si="718"/>
        <v>module=kmail_health</v>
      </c>
    </row>
    <row r="13991" spans="1:6" ht="30" customHeight="1">
      <c r="A13991" s="3" t="s">
        <v>2</v>
      </c>
      <c r="B13991" s="3" t="s">
        <v>28967</v>
      </c>
      <c r="C13991" s="3" t="s">
        <v>34725</v>
      </c>
      <c r="D13991" s="12" t="s">
        <v>40598</v>
      </c>
      <c r="E13991" s="6" t="str">
        <f t="shared" si="717"/>
        <v>module=jmail_health</v>
      </c>
      <c r="F13991" s="6" t="str">
        <f t="shared" si="718"/>
        <v>module=kmail_health</v>
      </c>
    </row>
    <row r="13992" spans="1:6" ht="30" customHeight="1">
      <c r="A13992" s="3" t="s">
        <v>2</v>
      </c>
      <c r="B13992" s="3" t="s">
        <v>28968</v>
      </c>
      <c r="C13992" s="3" t="s">
        <v>34726</v>
      </c>
      <c r="D13992" s="12" t="s">
        <v>40599</v>
      </c>
      <c r="E13992" s="6" t="str">
        <f t="shared" si="717"/>
        <v>module=jmail_health</v>
      </c>
      <c r="F13992" s="6" t="str">
        <f t="shared" si="718"/>
        <v>module=kmail_health</v>
      </c>
    </row>
    <row r="13993" spans="1:6" ht="30" customHeight="1">
      <c r="A13993" s="3" t="s">
        <v>2</v>
      </c>
      <c r="B13993" s="3" t="s">
        <v>28969</v>
      </c>
      <c r="C13993" s="3" t="s">
        <v>34727</v>
      </c>
      <c r="D13993" s="12" t="s">
        <v>40600</v>
      </c>
      <c r="E13993" s="6" t="str">
        <f t="shared" si="717"/>
        <v>module=jmail_health</v>
      </c>
      <c r="F13993" s="6" t="str">
        <f t="shared" si="718"/>
        <v>module=kmail_health</v>
      </c>
    </row>
    <row r="13994" spans="1:6" ht="30" customHeight="1">
      <c r="A13994" s="3" t="s">
        <v>2</v>
      </c>
      <c r="B13994" s="3" t="s">
        <v>28970</v>
      </c>
      <c r="C13994" s="3" t="s">
        <v>34728</v>
      </c>
      <c r="D13994" s="12" t="s">
        <v>40601</v>
      </c>
      <c r="E13994" s="6" t="str">
        <f t="shared" si="717"/>
        <v>module=jmail_health</v>
      </c>
      <c r="F13994" s="6" t="str">
        <f t="shared" si="718"/>
        <v>module=kmail_health</v>
      </c>
    </row>
    <row r="13995" spans="1:6" ht="30" customHeight="1">
      <c r="A13995" s="3" t="s">
        <v>2</v>
      </c>
      <c r="B13995" s="3" t="s">
        <v>28971</v>
      </c>
      <c r="C13995" s="3" t="s">
        <v>34729</v>
      </c>
      <c r="D13995" s="12" t="s">
        <v>40602</v>
      </c>
      <c r="E13995" s="6" t="str">
        <f t="shared" si="717"/>
        <v>module=jmail_health</v>
      </c>
      <c r="F13995" s="6" t="str">
        <f t="shared" si="718"/>
        <v>module=kmail_health</v>
      </c>
    </row>
    <row r="13996" spans="1:6" ht="30" customHeight="1">
      <c r="A13996" s="3" t="s">
        <v>2</v>
      </c>
      <c r="B13996" s="3" t="s">
        <v>28972</v>
      </c>
      <c r="C13996" s="3" t="s">
        <v>34730</v>
      </c>
      <c r="D13996" s="12" t="s">
        <v>40603</v>
      </c>
      <c r="E13996" s="6" t="str">
        <f t="shared" si="717"/>
        <v>module=jmail_health</v>
      </c>
      <c r="F13996" s="6" t="str">
        <f t="shared" si="718"/>
        <v>module=kmail_health</v>
      </c>
    </row>
    <row r="13997" spans="1:6" ht="30" customHeight="1">
      <c r="A13997" s="3" t="s">
        <v>2</v>
      </c>
      <c r="B13997" s="3" t="s">
        <v>28973</v>
      </c>
      <c r="C13997" s="3" t="s">
        <v>34731</v>
      </c>
      <c r="D13997" s="12" t="s">
        <v>40604</v>
      </c>
      <c r="E13997" s="6" t="str">
        <f t="shared" si="717"/>
        <v>module=jmail_health</v>
      </c>
      <c r="F13997" s="6" t="str">
        <f t="shared" si="718"/>
        <v>module=kmail_health</v>
      </c>
    </row>
    <row r="13998" spans="1:6" ht="30" customHeight="1">
      <c r="A13998" s="3" t="s">
        <v>2</v>
      </c>
      <c r="B13998" s="3" t="s">
        <v>28974</v>
      </c>
      <c r="C13998" s="3" t="s">
        <v>34732</v>
      </c>
      <c r="D13998" s="12" t="s">
        <v>40605</v>
      </c>
      <c r="E13998" s="6" t="str">
        <f t="shared" si="717"/>
        <v>module=jmail_health</v>
      </c>
      <c r="F13998" s="6" t="str">
        <f t="shared" si="718"/>
        <v>module=kmail_health</v>
      </c>
    </row>
    <row r="13999" spans="1:6" ht="30" customHeight="1">
      <c r="A13999" s="3" t="s">
        <v>2</v>
      </c>
      <c r="B13999" s="3" t="s">
        <v>28975</v>
      </c>
      <c r="C13999" s="3" t="s">
        <v>34733</v>
      </c>
      <c r="D13999" s="12" t="s">
        <v>40606</v>
      </c>
      <c r="E13999" s="6" t="str">
        <f t="shared" si="717"/>
        <v>module=jmail_health</v>
      </c>
      <c r="F13999" s="6" t="str">
        <f t="shared" si="718"/>
        <v>module=kmail_health</v>
      </c>
    </row>
    <row r="14000" spans="1:6" ht="30" customHeight="1">
      <c r="A14000" s="3" t="s">
        <v>2</v>
      </c>
      <c r="B14000" s="3" t="s">
        <v>28976</v>
      </c>
      <c r="C14000" s="3" t="s">
        <v>34734</v>
      </c>
      <c r="D14000" s="12" t="s">
        <v>40607</v>
      </c>
      <c r="E14000" s="6" t="str">
        <f t="shared" si="717"/>
        <v>module=jmail_health</v>
      </c>
      <c r="F14000" s="6" t="str">
        <f t="shared" si="718"/>
        <v>module=kmail_health</v>
      </c>
    </row>
    <row r="14001" spans="1:6" ht="30" customHeight="1">
      <c r="A14001" s="3" t="s">
        <v>2</v>
      </c>
      <c r="B14001" s="3" t="s">
        <v>28977</v>
      </c>
      <c r="C14001" s="3" t="s">
        <v>34735</v>
      </c>
      <c r="D14001" s="12" t="s">
        <v>40608</v>
      </c>
      <c r="E14001" s="6" t="str">
        <f t="shared" si="717"/>
        <v>module=jmail_health</v>
      </c>
      <c r="F14001" s="6" t="str">
        <f t="shared" si="718"/>
        <v>module=kmail_health</v>
      </c>
    </row>
    <row r="14002" spans="1:6" ht="30" customHeight="1">
      <c r="A14002" s="3" t="s">
        <v>2</v>
      </c>
      <c r="B14002" s="3" t="s">
        <v>28978</v>
      </c>
      <c r="C14002" s="3" t="s">
        <v>34736</v>
      </c>
      <c r="D14002" s="12" t="s">
        <v>40609</v>
      </c>
      <c r="E14002" s="6" t="str">
        <f t="shared" si="717"/>
        <v>module=jmail_health</v>
      </c>
      <c r="F14002" s="6" t="str">
        <f t="shared" si="718"/>
        <v>module=kmail_health</v>
      </c>
    </row>
    <row r="14003" spans="1:6" ht="30" customHeight="1">
      <c r="A14003" s="3" t="s">
        <v>2</v>
      </c>
      <c r="B14003" s="3" t="s">
        <v>28979</v>
      </c>
      <c r="C14003" s="3" t="s">
        <v>34737</v>
      </c>
      <c r="D14003" s="12" t="s">
        <v>40610</v>
      </c>
      <c r="E14003" s="6" t="str">
        <f t="shared" si="717"/>
        <v>module=jmail_health</v>
      </c>
      <c r="F14003" s="6" t="str">
        <f t="shared" si="718"/>
        <v>module=kmail_health</v>
      </c>
    </row>
    <row r="14004" spans="1:6" ht="30" customHeight="1">
      <c r="A14004" s="3" t="s">
        <v>2</v>
      </c>
      <c r="B14004" s="3" t="s">
        <v>28980</v>
      </c>
      <c r="C14004" s="3" t="s">
        <v>34738</v>
      </c>
      <c r="D14004" s="12" t="s">
        <v>40611</v>
      </c>
      <c r="E14004" s="6" t="str">
        <f t="shared" si="717"/>
        <v>module=jmail_health</v>
      </c>
      <c r="F14004" s="6" t="str">
        <f t="shared" si="718"/>
        <v>module=kmail_health</v>
      </c>
    </row>
    <row r="14005" spans="1:6" ht="30" customHeight="1">
      <c r="A14005" s="3" t="s">
        <v>2</v>
      </c>
      <c r="B14005" s="3" t="s">
        <v>28981</v>
      </c>
      <c r="C14005" s="3" t="s">
        <v>34739</v>
      </c>
      <c r="D14005" s="12" t="s">
        <v>40612</v>
      </c>
      <c r="E14005" s="6" t="str">
        <f t="shared" si="717"/>
        <v>module=jmail_health</v>
      </c>
      <c r="F14005" s="6" t="str">
        <f t="shared" si="718"/>
        <v>module=kmail_health</v>
      </c>
    </row>
    <row r="14006" spans="1:6" ht="30" customHeight="1">
      <c r="A14006" s="3" t="s">
        <v>2</v>
      </c>
      <c r="B14006" s="3" t="s">
        <v>28982</v>
      </c>
      <c r="C14006" s="3" t="s">
        <v>34740</v>
      </c>
      <c r="D14006" s="12" t="s">
        <v>40613</v>
      </c>
      <c r="E14006" s="6" t="str">
        <f t="shared" si="717"/>
        <v>module=jmail_health</v>
      </c>
      <c r="F14006" s="6" t="str">
        <f t="shared" si="718"/>
        <v>module=kmail_health</v>
      </c>
    </row>
    <row r="14007" spans="1:6" ht="30" customHeight="1">
      <c r="A14007" s="3" t="s">
        <v>2</v>
      </c>
      <c r="B14007" s="3" t="s">
        <v>28983</v>
      </c>
      <c r="C14007" s="3" t="s">
        <v>34741</v>
      </c>
      <c r="D14007" s="12" t="s">
        <v>40614</v>
      </c>
      <c r="E14007" s="6" t="str">
        <f t="shared" si="717"/>
        <v>module=jmail_health</v>
      </c>
      <c r="F14007" s="6" t="str">
        <f t="shared" si="718"/>
        <v>module=kmail_health</v>
      </c>
    </row>
    <row r="14008" spans="1:6" ht="30" customHeight="1">
      <c r="A14008" s="3" t="s">
        <v>2</v>
      </c>
      <c r="B14008" s="3" t="s">
        <v>28984</v>
      </c>
      <c r="C14008" s="3" t="s">
        <v>34742</v>
      </c>
      <c r="D14008" s="12" t="s">
        <v>40615</v>
      </c>
      <c r="E14008" s="6" t="str">
        <f t="shared" si="717"/>
        <v>module=jmail_health</v>
      </c>
      <c r="F14008" s="6" t="str">
        <f t="shared" si="718"/>
        <v>module=kmail_health</v>
      </c>
    </row>
    <row r="14009" spans="1:6" ht="30" customHeight="1">
      <c r="A14009" s="3" t="s">
        <v>2</v>
      </c>
      <c r="B14009" s="3" t="s">
        <v>28985</v>
      </c>
      <c r="C14009" s="3" t="s">
        <v>34743</v>
      </c>
      <c r="D14009" s="12" t="s">
        <v>40616</v>
      </c>
      <c r="E14009" s="6" t="str">
        <f t="shared" si="717"/>
        <v>module=jmail_health</v>
      </c>
      <c r="F14009" s="6" t="str">
        <f t="shared" si="718"/>
        <v>module=kmail_health</v>
      </c>
    </row>
    <row r="14010" spans="1:6" ht="30" customHeight="1">
      <c r="A14010" s="3" t="s">
        <v>2</v>
      </c>
      <c r="B14010" s="3" t="s">
        <v>28986</v>
      </c>
      <c r="C14010" s="3" t="s">
        <v>34744</v>
      </c>
      <c r="D14010" s="12" t="s">
        <v>40617</v>
      </c>
      <c r="E14010" s="6" t="str">
        <f t="shared" si="717"/>
        <v>module=jmail_health</v>
      </c>
      <c r="F14010" s="6" t="str">
        <f t="shared" si="718"/>
        <v>module=kmail_health</v>
      </c>
    </row>
    <row r="14011" spans="1:6" ht="30" customHeight="1">
      <c r="A14011" s="3" t="s">
        <v>2</v>
      </c>
      <c r="B14011" s="3" t="s">
        <v>28987</v>
      </c>
      <c r="C14011" s="3" t="s">
        <v>34745</v>
      </c>
      <c r="D14011" s="12" t="s">
        <v>40618</v>
      </c>
      <c r="E14011" s="6" t="str">
        <f t="shared" si="717"/>
        <v>module=jmail_health</v>
      </c>
      <c r="F14011" s="6" t="str">
        <f t="shared" si="718"/>
        <v>module=kmail_health</v>
      </c>
    </row>
    <row r="14012" spans="1:6" ht="30" customHeight="1">
      <c r="A14012" s="3" t="s">
        <v>2</v>
      </c>
      <c r="B14012" s="3" t="s">
        <v>28988</v>
      </c>
      <c r="C14012" s="3" t="s">
        <v>34746</v>
      </c>
      <c r="D14012" s="12" t="s">
        <v>40619</v>
      </c>
      <c r="E14012" s="6" t="str">
        <f t="shared" si="717"/>
        <v>module=jmail_health</v>
      </c>
      <c r="F14012" s="6" t="str">
        <f t="shared" si="718"/>
        <v>module=kmail_health</v>
      </c>
    </row>
    <row r="14013" spans="1:6" ht="30" customHeight="1">
      <c r="A14013" s="3" t="s">
        <v>2</v>
      </c>
      <c r="B14013" s="3" t="s">
        <v>28989</v>
      </c>
      <c r="C14013" s="3" t="s">
        <v>34747</v>
      </c>
      <c r="D14013" s="12" t="s">
        <v>40620</v>
      </c>
      <c r="E14013" s="6" t="str">
        <f t="shared" si="717"/>
        <v>module=jmail_health</v>
      </c>
      <c r="F14013" s="6" t="str">
        <f t="shared" si="718"/>
        <v>module=kmail_health</v>
      </c>
    </row>
    <row r="14014" spans="1:6" ht="30" customHeight="1">
      <c r="A14014" s="3" t="s">
        <v>2</v>
      </c>
      <c r="B14014" s="3" t="s">
        <v>28990</v>
      </c>
      <c r="C14014" s="3" t="s">
        <v>34748</v>
      </c>
      <c r="D14014" s="12" t="s">
        <v>40621</v>
      </c>
      <c r="E14014" s="6" t="str">
        <f t="shared" si="717"/>
        <v>module=jmail_health</v>
      </c>
      <c r="F14014" s="6" t="str">
        <f t="shared" si="718"/>
        <v>module=kmail_health</v>
      </c>
    </row>
    <row r="14015" spans="1:6" ht="30" customHeight="1">
      <c r="A14015" s="3" t="s">
        <v>2</v>
      </c>
      <c r="B14015" s="3" t="s">
        <v>28991</v>
      </c>
      <c r="C14015" s="3" t="s">
        <v>34749</v>
      </c>
      <c r="D14015" s="12" t="s">
        <v>40622</v>
      </c>
      <c r="E14015" s="6" t="str">
        <f t="shared" si="717"/>
        <v>module=jmail_health</v>
      </c>
      <c r="F14015" s="6" t="str">
        <f t="shared" si="718"/>
        <v>module=kmail_health</v>
      </c>
    </row>
    <row r="14016" spans="1:6" ht="30" customHeight="1">
      <c r="A14016" s="3" t="s">
        <v>2</v>
      </c>
      <c r="B14016" s="3" t="s">
        <v>28992</v>
      </c>
      <c r="C14016" s="3" t="s">
        <v>34750</v>
      </c>
      <c r="D14016" s="12" t="s">
        <v>40623</v>
      </c>
      <c r="E14016" s="6" t="str">
        <f t="shared" si="717"/>
        <v>module=jmail_health</v>
      </c>
      <c r="F14016" s="6" t="str">
        <f t="shared" si="718"/>
        <v>module=kmail_health</v>
      </c>
    </row>
    <row r="14017" spans="1:6" ht="30" customHeight="1">
      <c r="A14017" s="3" t="s">
        <v>2</v>
      </c>
      <c r="B14017" s="3" t="s">
        <v>28993</v>
      </c>
      <c r="C14017" s="3" t="s">
        <v>34751</v>
      </c>
      <c r="D14017" s="12" t="s">
        <v>40624</v>
      </c>
      <c r="E14017" s="6" t="str">
        <f t="shared" si="717"/>
        <v>module=jmail_health</v>
      </c>
      <c r="F14017" s="6" t="str">
        <f t="shared" si="718"/>
        <v>module=kmail_health</v>
      </c>
    </row>
    <row r="14018" spans="1:6" ht="30" customHeight="1">
      <c r="A14018" s="3" t="s">
        <v>2</v>
      </c>
      <c r="B14018" s="3" t="s">
        <v>28994</v>
      </c>
      <c r="C14018" s="3" t="s">
        <v>34752</v>
      </c>
      <c r="D14018" s="12" t="s">
        <v>40625</v>
      </c>
      <c r="E14018" s="6" t="str">
        <f t="shared" si="717"/>
        <v>module=jmail_health</v>
      </c>
      <c r="F14018" s="6" t="str">
        <f t="shared" si="718"/>
        <v>module=kmail_health</v>
      </c>
    </row>
    <row r="14019" spans="1:6" ht="30" customHeight="1">
      <c r="A14019" s="3" t="s">
        <v>2</v>
      </c>
      <c r="B14019" s="3" t="s">
        <v>28995</v>
      </c>
      <c r="C14019" s="3" t="s">
        <v>34753</v>
      </c>
      <c r="D14019" s="12" t="s">
        <v>40626</v>
      </c>
      <c r="E14019" s="6" t="str">
        <f t="shared" si="717"/>
        <v>module=jmail_health</v>
      </c>
      <c r="F14019" s="6" t="str">
        <f t="shared" si="718"/>
        <v>module=kmail_health</v>
      </c>
    </row>
    <row r="14020" spans="1:6" ht="30" customHeight="1">
      <c r="A14020" s="3" t="s">
        <v>2</v>
      </c>
      <c r="B14020" s="3" t="s">
        <v>28996</v>
      </c>
      <c r="C14020" s="3" t="s">
        <v>34754</v>
      </c>
      <c r="D14020" s="12" t="s">
        <v>40627</v>
      </c>
      <c r="E14020" s="6" t="str">
        <f t="shared" si="717"/>
        <v>module=jmail_health</v>
      </c>
      <c r="F14020" s="6" t="str">
        <f t="shared" si="718"/>
        <v>module=kmail_health</v>
      </c>
    </row>
    <row r="14021" spans="1:6" ht="30" customHeight="1">
      <c r="A14021" s="3" t="s">
        <v>2</v>
      </c>
      <c r="B14021" s="3" t="s">
        <v>28997</v>
      </c>
      <c r="C14021" s="3" t="s">
        <v>34755</v>
      </c>
      <c r="D14021" s="12" t="s">
        <v>40628</v>
      </c>
      <c r="E14021" s="6" t="str">
        <f t="shared" si="717"/>
        <v>module=jmail_health</v>
      </c>
      <c r="F14021" s="6" t="str">
        <f t="shared" si="718"/>
        <v>module=kmail_health</v>
      </c>
    </row>
    <row r="14022" spans="1:6" ht="30" customHeight="1">
      <c r="A14022" s="3" t="s">
        <v>2</v>
      </c>
      <c r="B14022" s="3" t="s">
        <v>28998</v>
      </c>
      <c r="C14022" s="3" t="s">
        <v>34756</v>
      </c>
      <c r="D14022" s="12" t="s">
        <v>40629</v>
      </c>
      <c r="E14022" s="6" t="str">
        <f t="shared" si="717"/>
        <v>module=jmail_health</v>
      </c>
      <c r="F14022" s="6" t="str">
        <f t="shared" si="718"/>
        <v>module=kmail_health</v>
      </c>
    </row>
    <row r="14023" spans="1:6" ht="30" customHeight="1">
      <c r="A14023" s="3" t="s">
        <v>2</v>
      </c>
      <c r="B14023" s="3" t="s">
        <v>28999</v>
      </c>
      <c r="C14023" s="3" t="s">
        <v>34757</v>
      </c>
      <c r="D14023" s="12" t="s">
        <v>40630</v>
      </c>
      <c r="E14023" s="6" t="str">
        <f t="shared" si="717"/>
        <v>module=jmail_health</v>
      </c>
      <c r="F14023" s="6" t="str">
        <f t="shared" si="718"/>
        <v>module=kmail_health</v>
      </c>
    </row>
    <row r="14024" spans="1:6" ht="30" customHeight="1">
      <c r="A14024" s="3" t="s">
        <v>2</v>
      </c>
      <c r="B14024" s="3" t="s">
        <v>29000</v>
      </c>
      <c r="C14024" s="3" t="s">
        <v>34758</v>
      </c>
      <c r="D14024" s="12" t="s">
        <v>40631</v>
      </c>
      <c r="E14024" s="6" t="str">
        <f t="shared" si="717"/>
        <v>module=jmail_health</v>
      </c>
      <c r="F14024" s="6" t="str">
        <f t="shared" si="718"/>
        <v>module=kmail_health</v>
      </c>
    </row>
    <row r="14025" spans="1:6" ht="30" customHeight="1">
      <c r="A14025" s="3" t="s">
        <v>2</v>
      </c>
      <c r="B14025" s="3" t="s">
        <v>29001</v>
      </c>
      <c r="C14025" s="3" t="s">
        <v>34759</v>
      </c>
      <c r="D14025" s="12" t="s">
        <v>40632</v>
      </c>
      <c r="E14025" s="6" t="str">
        <f t="shared" si="717"/>
        <v>module=jmail_health</v>
      </c>
      <c r="F14025" s="6" t="str">
        <f t="shared" si="718"/>
        <v>module=kmail_health</v>
      </c>
    </row>
    <row r="14026" spans="1:6" ht="30" customHeight="1">
      <c r="A14026" s="3" t="s">
        <v>2</v>
      </c>
      <c r="B14026" s="3" t="s">
        <v>29002</v>
      </c>
      <c r="C14026" s="3" t="s">
        <v>34760</v>
      </c>
      <c r="D14026" s="12" t="s">
        <v>40633</v>
      </c>
      <c r="E14026" s="6" t="str">
        <f t="shared" si="717"/>
        <v>module=jmail_health</v>
      </c>
      <c r="F14026" s="6" t="str">
        <f t="shared" si="718"/>
        <v>module=kmail_health</v>
      </c>
    </row>
    <row r="14027" spans="1:6" ht="30" customHeight="1">
      <c r="A14027" s="3" t="s">
        <v>2</v>
      </c>
      <c r="B14027" s="3" t="s">
        <v>29003</v>
      </c>
      <c r="C14027" s="3" t="s">
        <v>34761</v>
      </c>
      <c r="D14027" s="12" t="s">
        <v>40634</v>
      </c>
      <c r="E14027" s="6" t="str">
        <f t="shared" si="717"/>
        <v>module=jmail_health</v>
      </c>
      <c r="F14027" s="6" t="str">
        <f t="shared" si="718"/>
        <v>module=kmail_health</v>
      </c>
    </row>
    <row r="14028" spans="1:6" ht="30" customHeight="1">
      <c r="A14028" s="3" t="s">
        <v>2</v>
      </c>
      <c r="B14028" s="3" t="s">
        <v>29004</v>
      </c>
      <c r="C14028" s="3" t="s">
        <v>34762</v>
      </c>
      <c r="D14028" s="12" t="s">
        <v>40635</v>
      </c>
      <c r="E14028" s="6" t="str">
        <f t="shared" ref="E14028:E14091" si="719">HYPERLINK("http://www.ssc.wisc.edu/wlsresearch/documentation/waves/?wave=capigrad&amp;module=jmail_health","module=jmail_health")</f>
        <v>module=jmail_health</v>
      </c>
      <c r="F14028" s="6" t="str">
        <f t="shared" ref="F14028:F14091" si="720">HYPERLINK("http://www.ssc.wisc.edu/wlsresearch/documentation/waves/?wave=capisib&amp;module=kmail_health","module=kmail_health")</f>
        <v>module=kmail_health</v>
      </c>
    </row>
    <row r="14029" spans="1:6" ht="30" customHeight="1">
      <c r="A14029" s="3" t="s">
        <v>2</v>
      </c>
      <c r="B14029" s="3" t="s">
        <v>29005</v>
      </c>
      <c r="C14029" s="3" t="s">
        <v>34763</v>
      </c>
      <c r="D14029" s="12" t="s">
        <v>40636</v>
      </c>
      <c r="E14029" s="6" t="str">
        <f t="shared" si="719"/>
        <v>module=jmail_health</v>
      </c>
      <c r="F14029" s="6" t="str">
        <f t="shared" si="720"/>
        <v>module=kmail_health</v>
      </c>
    </row>
    <row r="14030" spans="1:6" ht="30" customHeight="1">
      <c r="A14030" s="3" t="s">
        <v>2</v>
      </c>
      <c r="B14030" s="3" t="s">
        <v>29006</v>
      </c>
      <c r="C14030" s="3" t="s">
        <v>34764</v>
      </c>
      <c r="D14030" s="12" t="s">
        <v>40637</v>
      </c>
      <c r="E14030" s="6" t="str">
        <f t="shared" si="719"/>
        <v>module=jmail_health</v>
      </c>
      <c r="F14030" s="6" t="str">
        <f t="shared" si="720"/>
        <v>module=kmail_health</v>
      </c>
    </row>
    <row r="14031" spans="1:6" ht="30" customHeight="1">
      <c r="A14031" s="3" t="s">
        <v>2</v>
      </c>
      <c r="B14031" s="3" t="s">
        <v>29007</v>
      </c>
      <c r="C14031" s="3" t="s">
        <v>34765</v>
      </c>
      <c r="D14031" s="12" t="s">
        <v>40638</v>
      </c>
      <c r="E14031" s="6" t="str">
        <f t="shared" si="719"/>
        <v>module=jmail_health</v>
      </c>
      <c r="F14031" s="6" t="str">
        <f t="shared" si="720"/>
        <v>module=kmail_health</v>
      </c>
    </row>
    <row r="14032" spans="1:6" ht="30" customHeight="1">
      <c r="A14032" s="3" t="s">
        <v>2</v>
      </c>
      <c r="B14032" s="3" t="s">
        <v>29008</v>
      </c>
      <c r="C14032" s="3" t="s">
        <v>34766</v>
      </c>
      <c r="D14032" s="12" t="s">
        <v>40639</v>
      </c>
      <c r="E14032" s="6" t="str">
        <f t="shared" si="719"/>
        <v>module=jmail_health</v>
      </c>
      <c r="F14032" s="6" t="str">
        <f t="shared" si="720"/>
        <v>module=kmail_health</v>
      </c>
    </row>
    <row r="14033" spans="1:6" ht="30" customHeight="1">
      <c r="A14033" s="3" t="s">
        <v>2</v>
      </c>
      <c r="B14033" s="3" t="s">
        <v>29009</v>
      </c>
      <c r="C14033" s="3" t="s">
        <v>34767</v>
      </c>
      <c r="D14033" s="12" t="s">
        <v>40640</v>
      </c>
      <c r="E14033" s="6" t="str">
        <f t="shared" si="719"/>
        <v>module=jmail_health</v>
      </c>
      <c r="F14033" s="6" t="str">
        <f t="shared" si="720"/>
        <v>module=kmail_health</v>
      </c>
    </row>
    <row r="14034" spans="1:6" ht="30" customHeight="1">
      <c r="A14034" s="3" t="s">
        <v>2</v>
      </c>
      <c r="B14034" s="3" t="s">
        <v>29010</v>
      </c>
      <c r="C14034" s="3" t="s">
        <v>34768</v>
      </c>
      <c r="D14034" s="12" t="s">
        <v>40641</v>
      </c>
      <c r="E14034" s="6" t="str">
        <f t="shared" si="719"/>
        <v>module=jmail_health</v>
      </c>
      <c r="F14034" s="6" t="str">
        <f t="shared" si="720"/>
        <v>module=kmail_health</v>
      </c>
    </row>
    <row r="14035" spans="1:6" ht="30" customHeight="1">
      <c r="A14035" s="3" t="s">
        <v>2</v>
      </c>
      <c r="B14035" s="3" t="s">
        <v>29011</v>
      </c>
      <c r="C14035" s="3" t="s">
        <v>34769</v>
      </c>
      <c r="D14035" s="12" t="s">
        <v>40642</v>
      </c>
      <c r="E14035" s="6" t="str">
        <f t="shared" si="719"/>
        <v>module=jmail_health</v>
      </c>
      <c r="F14035" s="6" t="str">
        <f t="shared" si="720"/>
        <v>module=kmail_health</v>
      </c>
    </row>
    <row r="14036" spans="1:6" ht="30" customHeight="1">
      <c r="A14036" s="3" t="s">
        <v>2</v>
      </c>
      <c r="B14036" s="3" t="s">
        <v>29012</v>
      </c>
      <c r="C14036" s="3" t="s">
        <v>34770</v>
      </c>
      <c r="D14036" s="12" t="s">
        <v>40643</v>
      </c>
      <c r="E14036" s="6" t="str">
        <f t="shared" si="719"/>
        <v>module=jmail_health</v>
      </c>
      <c r="F14036" s="6" t="str">
        <f t="shared" si="720"/>
        <v>module=kmail_health</v>
      </c>
    </row>
    <row r="14037" spans="1:6" ht="30" customHeight="1">
      <c r="A14037" s="3" t="s">
        <v>2</v>
      </c>
      <c r="B14037" s="3" t="s">
        <v>29013</v>
      </c>
      <c r="C14037" s="3" t="s">
        <v>34771</v>
      </c>
      <c r="D14037" s="12" t="s">
        <v>40644</v>
      </c>
      <c r="E14037" s="6" t="str">
        <f t="shared" si="719"/>
        <v>module=jmail_health</v>
      </c>
      <c r="F14037" s="6" t="str">
        <f t="shared" si="720"/>
        <v>module=kmail_health</v>
      </c>
    </row>
    <row r="14038" spans="1:6" ht="30" customHeight="1">
      <c r="A14038" s="3" t="s">
        <v>2</v>
      </c>
      <c r="B14038" s="3" t="s">
        <v>29014</v>
      </c>
      <c r="C14038" s="3" t="s">
        <v>34772</v>
      </c>
      <c r="D14038" s="12" t="s">
        <v>40645</v>
      </c>
      <c r="E14038" s="6" t="str">
        <f t="shared" si="719"/>
        <v>module=jmail_health</v>
      </c>
      <c r="F14038" s="6" t="str">
        <f t="shared" si="720"/>
        <v>module=kmail_health</v>
      </c>
    </row>
    <row r="14039" spans="1:6" ht="30" customHeight="1">
      <c r="A14039" s="3" t="s">
        <v>2</v>
      </c>
      <c r="B14039" s="3" t="s">
        <v>29015</v>
      </c>
      <c r="C14039" s="3" t="s">
        <v>34773</v>
      </c>
      <c r="D14039" s="12" t="s">
        <v>40646</v>
      </c>
      <c r="E14039" s="6" t="str">
        <f t="shared" si="719"/>
        <v>module=jmail_health</v>
      </c>
      <c r="F14039" s="6" t="str">
        <f t="shared" si="720"/>
        <v>module=kmail_health</v>
      </c>
    </row>
    <row r="14040" spans="1:6" ht="30" customHeight="1">
      <c r="A14040" s="3" t="s">
        <v>2</v>
      </c>
      <c r="B14040" s="3" t="s">
        <v>29016</v>
      </c>
      <c r="C14040" s="3" t="s">
        <v>34774</v>
      </c>
      <c r="D14040" s="12" t="s">
        <v>40647</v>
      </c>
      <c r="E14040" s="6" t="str">
        <f t="shared" si="719"/>
        <v>module=jmail_health</v>
      </c>
      <c r="F14040" s="6" t="str">
        <f t="shared" si="720"/>
        <v>module=kmail_health</v>
      </c>
    </row>
    <row r="14041" spans="1:6" ht="30" customHeight="1">
      <c r="A14041" s="3" t="s">
        <v>2</v>
      </c>
      <c r="B14041" s="3" t="s">
        <v>29017</v>
      </c>
      <c r="C14041" s="3" t="s">
        <v>34775</v>
      </c>
      <c r="D14041" s="12" t="s">
        <v>40648</v>
      </c>
      <c r="E14041" s="6" t="str">
        <f t="shared" si="719"/>
        <v>module=jmail_health</v>
      </c>
      <c r="F14041" s="6" t="str">
        <f t="shared" si="720"/>
        <v>module=kmail_health</v>
      </c>
    </row>
    <row r="14042" spans="1:6" ht="30" customHeight="1">
      <c r="A14042" s="3" t="s">
        <v>2</v>
      </c>
      <c r="B14042" s="3" t="s">
        <v>29018</v>
      </c>
      <c r="C14042" s="3" t="s">
        <v>34776</v>
      </c>
      <c r="D14042" s="12" t="s">
        <v>40649</v>
      </c>
      <c r="E14042" s="6" t="str">
        <f t="shared" si="719"/>
        <v>module=jmail_health</v>
      </c>
      <c r="F14042" s="6" t="str">
        <f t="shared" si="720"/>
        <v>module=kmail_health</v>
      </c>
    </row>
    <row r="14043" spans="1:6" ht="30" customHeight="1">
      <c r="A14043" s="3" t="s">
        <v>2</v>
      </c>
      <c r="B14043" s="3" t="s">
        <v>29019</v>
      </c>
      <c r="C14043" s="3" t="s">
        <v>34777</v>
      </c>
      <c r="D14043" s="12" t="s">
        <v>40650</v>
      </c>
      <c r="E14043" s="6" t="str">
        <f t="shared" si="719"/>
        <v>module=jmail_health</v>
      </c>
      <c r="F14043" s="6" t="str">
        <f t="shared" si="720"/>
        <v>module=kmail_health</v>
      </c>
    </row>
    <row r="14044" spans="1:6" ht="30" customHeight="1">
      <c r="A14044" s="3" t="s">
        <v>2</v>
      </c>
      <c r="B14044" s="3" t="s">
        <v>29020</v>
      </c>
      <c r="C14044" s="3" t="s">
        <v>34778</v>
      </c>
      <c r="D14044" s="12" t="s">
        <v>40651</v>
      </c>
      <c r="E14044" s="6" t="str">
        <f t="shared" si="719"/>
        <v>module=jmail_health</v>
      </c>
      <c r="F14044" s="6" t="str">
        <f t="shared" si="720"/>
        <v>module=kmail_health</v>
      </c>
    </row>
    <row r="14045" spans="1:6" ht="30" customHeight="1">
      <c r="A14045" s="3" t="s">
        <v>2</v>
      </c>
      <c r="B14045" s="3" t="s">
        <v>29021</v>
      </c>
      <c r="C14045" s="3" t="s">
        <v>34779</v>
      </c>
      <c r="D14045" s="12" t="s">
        <v>40652</v>
      </c>
      <c r="E14045" s="6" t="str">
        <f t="shared" si="719"/>
        <v>module=jmail_health</v>
      </c>
      <c r="F14045" s="6" t="str">
        <f t="shared" si="720"/>
        <v>module=kmail_health</v>
      </c>
    </row>
    <row r="14046" spans="1:6" ht="30" customHeight="1">
      <c r="A14046" s="3" t="s">
        <v>2</v>
      </c>
      <c r="B14046" s="3" t="s">
        <v>29022</v>
      </c>
      <c r="C14046" s="3" t="s">
        <v>34780</v>
      </c>
      <c r="D14046" s="12" t="s">
        <v>40653</v>
      </c>
      <c r="E14046" s="6" t="str">
        <f t="shared" si="719"/>
        <v>module=jmail_health</v>
      </c>
      <c r="F14046" s="6" t="str">
        <f t="shared" si="720"/>
        <v>module=kmail_health</v>
      </c>
    </row>
    <row r="14047" spans="1:6" ht="30" customHeight="1">
      <c r="A14047" s="3" t="s">
        <v>2</v>
      </c>
      <c r="B14047" s="3" t="s">
        <v>29023</v>
      </c>
      <c r="C14047" s="3" t="s">
        <v>34781</v>
      </c>
      <c r="D14047" s="12" t="s">
        <v>40654</v>
      </c>
      <c r="E14047" s="6" t="str">
        <f t="shared" si="719"/>
        <v>module=jmail_health</v>
      </c>
      <c r="F14047" s="6" t="str">
        <f t="shared" si="720"/>
        <v>module=kmail_health</v>
      </c>
    </row>
    <row r="14048" spans="1:6" ht="30" customHeight="1">
      <c r="A14048" s="3" t="s">
        <v>2</v>
      </c>
      <c r="B14048" s="3" t="s">
        <v>29024</v>
      </c>
      <c r="C14048" s="3" t="s">
        <v>34782</v>
      </c>
      <c r="D14048" s="12" t="s">
        <v>40655</v>
      </c>
      <c r="E14048" s="6" t="str">
        <f t="shared" si="719"/>
        <v>module=jmail_health</v>
      </c>
      <c r="F14048" s="6" t="str">
        <f t="shared" si="720"/>
        <v>module=kmail_health</v>
      </c>
    </row>
    <row r="14049" spans="1:6" ht="30" customHeight="1">
      <c r="A14049" s="3" t="s">
        <v>2</v>
      </c>
      <c r="B14049" s="3" t="s">
        <v>29025</v>
      </c>
      <c r="C14049" s="3" t="s">
        <v>34783</v>
      </c>
      <c r="D14049" s="12" t="s">
        <v>40656</v>
      </c>
      <c r="E14049" s="6" t="str">
        <f t="shared" si="719"/>
        <v>module=jmail_health</v>
      </c>
      <c r="F14049" s="6" t="str">
        <f t="shared" si="720"/>
        <v>module=kmail_health</v>
      </c>
    </row>
    <row r="14050" spans="1:6" ht="30" customHeight="1">
      <c r="A14050" s="3" t="s">
        <v>2</v>
      </c>
      <c r="B14050" s="3" t="s">
        <v>29026</v>
      </c>
      <c r="C14050" s="3" t="s">
        <v>34784</v>
      </c>
      <c r="D14050" s="12" t="s">
        <v>40657</v>
      </c>
      <c r="E14050" s="6" t="str">
        <f t="shared" si="719"/>
        <v>module=jmail_health</v>
      </c>
      <c r="F14050" s="6" t="str">
        <f t="shared" si="720"/>
        <v>module=kmail_health</v>
      </c>
    </row>
    <row r="14051" spans="1:6" ht="30" customHeight="1">
      <c r="A14051" s="3" t="s">
        <v>2</v>
      </c>
      <c r="B14051" s="3" t="s">
        <v>29027</v>
      </c>
      <c r="C14051" s="3" t="s">
        <v>34785</v>
      </c>
      <c r="D14051" s="12" t="s">
        <v>40658</v>
      </c>
      <c r="E14051" s="6" t="str">
        <f t="shared" si="719"/>
        <v>module=jmail_health</v>
      </c>
      <c r="F14051" s="6" t="str">
        <f t="shared" si="720"/>
        <v>module=kmail_health</v>
      </c>
    </row>
    <row r="14052" spans="1:6" ht="30" customHeight="1">
      <c r="A14052" s="3" t="s">
        <v>2</v>
      </c>
      <c r="B14052" s="3" t="s">
        <v>29028</v>
      </c>
      <c r="C14052" s="3" t="s">
        <v>34786</v>
      </c>
      <c r="D14052" s="12" t="s">
        <v>40659</v>
      </c>
      <c r="E14052" s="6" t="str">
        <f t="shared" si="719"/>
        <v>module=jmail_health</v>
      </c>
      <c r="F14052" s="6" t="str">
        <f t="shared" si="720"/>
        <v>module=kmail_health</v>
      </c>
    </row>
    <row r="14053" spans="1:6" ht="30" customHeight="1">
      <c r="A14053" s="3" t="s">
        <v>2</v>
      </c>
      <c r="B14053" s="3" t="s">
        <v>29029</v>
      </c>
      <c r="C14053" s="3" t="s">
        <v>34787</v>
      </c>
      <c r="D14053" s="12" t="s">
        <v>40660</v>
      </c>
      <c r="E14053" s="6" t="str">
        <f t="shared" si="719"/>
        <v>module=jmail_health</v>
      </c>
      <c r="F14053" s="6" t="str">
        <f t="shared" si="720"/>
        <v>module=kmail_health</v>
      </c>
    </row>
    <row r="14054" spans="1:6" ht="30" customHeight="1">
      <c r="A14054" s="3" t="s">
        <v>2</v>
      </c>
      <c r="B14054" s="3" t="s">
        <v>29030</v>
      </c>
      <c r="C14054" s="3" t="s">
        <v>34788</v>
      </c>
      <c r="D14054" s="12" t="s">
        <v>40661</v>
      </c>
      <c r="E14054" s="6" t="str">
        <f t="shared" si="719"/>
        <v>module=jmail_health</v>
      </c>
      <c r="F14054" s="6" t="str">
        <f t="shared" si="720"/>
        <v>module=kmail_health</v>
      </c>
    </row>
    <row r="14055" spans="1:6" ht="30" customHeight="1">
      <c r="A14055" s="3" t="s">
        <v>2</v>
      </c>
      <c r="B14055" s="3" t="s">
        <v>29031</v>
      </c>
      <c r="C14055" s="3" t="s">
        <v>34789</v>
      </c>
      <c r="D14055" s="12" t="s">
        <v>40662</v>
      </c>
      <c r="E14055" s="6" t="str">
        <f t="shared" si="719"/>
        <v>module=jmail_health</v>
      </c>
      <c r="F14055" s="6" t="str">
        <f t="shared" si="720"/>
        <v>module=kmail_health</v>
      </c>
    </row>
    <row r="14056" spans="1:6" ht="30" customHeight="1">
      <c r="A14056" s="3" t="s">
        <v>2</v>
      </c>
      <c r="B14056" s="3" t="s">
        <v>29032</v>
      </c>
      <c r="C14056" s="3" t="s">
        <v>34790</v>
      </c>
      <c r="D14056" s="12" t="s">
        <v>40663</v>
      </c>
      <c r="E14056" s="6" t="str">
        <f t="shared" si="719"/>
        <v>module=jmail_health</v>
      </c>
      <c r="F14056" s="6" t="str">
        <f t="shared" si="720"/>
        <v>module=kmail_health</v>
      </c>
    </row>
    <row r="14057" spans="1:6" ht="30" customHeight="1">
      <c r="A14057" s="3" t="s">
        <v>2</v>
      </c>
      <c r="B14057" s="3" t="s">
        <v>29033</v>
      </c>
      <c r="C14057" s="3" t="s">
        <v>34791</v>
      </c>
      <c r="D14057" s="12" t="s">
        <v>40664</v>
      </c>
      <c r="E14057" s="6" t="str">
        <f t="shared" si="719"/>
        <v>module=jmail_health</v>
      </c>
      <c r="F14057" s="6" t="str">
        <f t="shared" si="720"/>
        <v>module=kmail_health</v>
      </c>
    </row>
    <row r="14058" spans="1:6" ht="30" customHeight="1">
      <c r="A14058" s="3" t="s">
        <v>2</v>
      </c>
      <c r="B14058" s="3" t="s">
        <v>29034</v>
      </c>
      <c r="C14058" s="3" t="s">
        <v>34792</v>
      </c>
      <c r="D14058" s="12" t="s">
        <v>40665</v>
      </c>
      <c r="E14058" s="6" t="str">
        <f t="shared" si="719"/>
        <v>module=jmail_health</v>
      </c>
      <c r="F14058" s="6" t="str">
        <f t="shared" si="720"/>
        <v>module=kmail_health</v>
      </c>
    </row>
    <row r="14059" spans="1:6" ht="30" customHeight="1">
      <c r="A14059" s="3" t="s">
        <v>2</v>
      </c>
      <c r="B14059" s="3" t="s">
        <v>29035</v>
      </c>
      <c r="C14059" s="3" t="s">
        <v>34793</v>
      </c>
      <c r="D14059" s="12" t="s">
        <v>40666</v>
      </c>
      <c r="E14059" s="6" t="str">
        <f t="shared" si="719"/>
        <v>module=jmail_health</v>
      </c>
      <c r="F14059" s="6" t="str">
        <f t="shared" si="720"/>
        <v>module=kmail_health</v>
      </c>
    </row>
    <row r="14060" spans="1:6" ht="30" customHeight="1">
      <c r="A14060" s="3" t="s">
        <v>2</v>
      </c>
      <c r="B14060" s="3" t="s">
        <v>29036</v>
      </c>
      <c r="C14060" s="3" t="s">
        <v>34794</v>
      </c>
      <c r="D14060" s="12" t="s">
        <v>40667</v>
      </c>
      <c r="E14060" s="6" t="str">
        <f t="shared" si="719"/>
        <v>module=jmail_health</v>
      </c>
      <c r="F14060" s="6" t="str">
        <f t="shared" si="720"/>
        <v>module=kmail_health</v>
      </c>
    </row>
    <row r="14061" spans="1:6" ht="30" customHeight="1">
      <c r="A14061" s="3" t="s">
        <v>2</v>
      </c>
      <c r="B14061" s="3" t="s">
        <v>29037</v>
      </c>
      <c r="C14061" s="3" t="s">
        <v>34795</v>
      </c>
      <c r="D14061" s="12" t="s">
        <v>40668</v>
      </c>
      <c r="E14061" s="6" t="str">
        <f t="shared" si="719"/>
        <v>module=jmail_health</v>
      </c>
      <c r="F14061" s="6" t="str">
        <f t="shared" si="720"/>
        <v>module=kmail_health</v>
      </c>
    </row>
    <row r="14062" spans="1:6" ht="30" customHeight="1">
      <c r="A14062" s="3" t="s">
        <v>2</v>
      </c>
      <c r="B14062" s="3" t="s">
        <v>29038</v>
      </c>
      <c r="C14062" s="3" t="s">
        <v>34796</v>
      </c>
      <c r="D14062" s="12" t="s">
        <v>40669</v>
      </c>
      <c r="E14062" s="6" t="str">
        <f t="shared" si="719"/>
        <v>module=jmail_health</v>
      </c>
      <c r="F14062" s="6" t="str">
        <f t="shared" si="720"/>
        <v>module=kmail_health</v>
      </c>
    </row>
    <row r="14063" spans="1:6" ht="30" customHeight="1">
      <c r="A14063" s="3" t="s">
        <v>2</v>
      </c>
      <c r="B14063" s="3" t="s">
        <v>29039</v>
      </c>
      <c r="C14063" s="3" t="s">
        <v>34797</v>
      </c>
      <c r="D14063" s="12" t="s">
        <v>40670</v>
      </c>
      <c r="E14063" s="6" t="str">
        <f t="shared" si="719"/>
        <v>module=jmail_health</v>
      </c>
      <c r="F14063" s="6" t="str">
        <f t="shared" si="720"/>
        <v>module=kmail_health</v>
      </c>
    </row>
    <row r="14064" spans="1:6" ht="30" customHeight="1">
      <c r="A14064" s="3" t="s">
        <v>2</v>
      </c>
      <c r="B14064" s="3" t="s">
        <v>29040</v>
      </c>
      <c r="C14064" s="3" t="s">
        <v>34798</v>
      </c>
      <c r="D14064" s="12" t="s">
        <v>40671</v>
      </c>
      <c r="E14064" s="6" t="str">
        <f t="shared" si="719"/>
        <v>module=jmail_health</v>
      </c>
      <c r="F14064" s="6" t="str">
        <f t="shared" si="720"/>
        <v>module=kmail_health</v>
      </c>
    </row>
    <row r="14065" spans="1:6" ht="30" customHeight="1">
      <c r="A14065" s="3" t="s">
        <v>2</v>
      </c>
      <c r="B14065" s="3" t="s">
        <v>29041</v>
      </c>
      <c r="C14065" s="3" t="s">
        <v>34799</v>
      </c>
      <c r="D14065" s="12" t="s">
        <v>40672</v>
      </c>
      <c r="E14065" s="6" t="str">
        <f t="shared" si="719"/>
        <v>module=jmail_health</v>
      </c>
      <c r="F14065" s="6" t="str">
        <f t="shared" si="720"/>
        <v>module=kmail_health</v>
      </c>
    </row>
    <row r="14066" spans="1:6" ht="30" customHeight="1">
      <c r="A14066" s="3" t="s">
        <v>2</v>
      </c>
      <c r="B14066" s="3" t="s">
        <v>29042</v>
      </c>
      <c r="C14066" s="3" t="s">
        <v>34800</v>
      </c>
      <c r="D14066" s="12" t="s">
        <v>40673</v>
      </c>
      <c r="E14066" s="6" t="str">
        <f t="shared" si="719"/>
        <v>module=jmail_health</v>
      </c>
      <c r="F14066" s="6" t="str">
        <f t="shared" si="720"/>
        <v>module=kmail_health</v>
      </c>
    </row>
    <row r="14067" spans="1:6" ht="30" customHeight="1">
      <c r="A14067" s="3" t="s">
        <v>2</v>
      </c>
      <c r="B14067" s="3" t="s">
        <v>29043</v>
      </c>
      <c r="C14067" s="3" t="s">
        <v>34801</v>
      </c>
      <c r="D14067" s="12" t="s">
        <v>40674</v>
      </c>
      <c r="E14067" s="6" t="str">
        <f t="shared" si="719"/>
        <v>module=jmail_health</v>
      </c>
      <c r="F14067" s="6" t="str">
        <f t="shared" si="720"/>
        <v>module=kmail_health</v>
      </c>
    </row>
    <row r="14068" spans="1:6" ht="30" customHeight="1">
      <c r="A14068" s="3" t="s">
        <v>2</v>
      </c>
      <c r="B14068" s="3" t="s">
        <v>29044</v>
      </c>
      <c r="C14068" s="3" t="s">
        <v>34802</v>
      </c>
      <c r="D14068" s="12" t="s">
        <v>40675</v>
      </c>
      <c r="E14068" s="6" t="str">
        <f t="shared" si="719"/>
        <v>module=jmail_health</v>
      </c>
      <c r="F14068" s="6" t="str">
        <f t="shared" si="720"/>
        <v>module=kmail_health</v>
      </c>
    </row>
    <row r="14069" spans="1:6" ht="30" customHeight="1">
      <c r="A14069" s="3" t="s">
        <v>2</v>
      </c>
      <c r="B14069" s="3" t="s">
        <v>29045</v>
      </c>
      <c r="C14069" s="3" t="s">
        <v>34803</v>
      </c>
      <c r="D14069" s="12" t="s">
        <v>40676</v>
      </c>
      <c r="E14069" s="6" t="str">
        <f t="shared" si="719"/>
        <v>module=jmail_health</v>
      </c>
      <c r="F14069" s="6" t="str">
        <f t="shared" si="720"/>
        <v>module=kmail_health</v>
      </c>
    </row>
    <row r="14070" spans="1:6" ht="30" customHeight="1">
      <c r="A14070" s="3" t="s">
        <v>2</v>
      </c>
      <c r="B14070" s="3" t="s">
        <v>29046</v>
      </c>
      <c r="C14070" s="3" t="s">
        <v>34804</v>
      </c>
      <c r="D14070" s="12" t="s">
        <v>40677</v>
      </c>
      <c r="E14070" s="6" t="str">
        <f t="shared" si="719"/>
        <v>module=jmail_health</v>
      </c>
      <c r="F14070" s="6" t="str">
        <f t="shared" si="720"/>
        <v>module=kmail_health</v>
      </c>
    </row>
    <row r="14071" spans="1:6" ht="30" customHeight="1">
      <c r="A14071" s="3" t="s">
        <v>2</v>
      </c>
      <c r="B14071" s="3" t="s">
        <v>29047</v>
      </c>
      <c r="C14071" s="3" t="s">
        <v>34805</v>
      </c>
      <c r="D14071" s="12" t="s">
        <v>40678</v>
      </c>
      <c r="E14071" s="6" t="str">
        <f t="shared" si="719"/>
        <v>module=jmail_health</v>
      </c>
      <c r="F14071" s="6" t="str">
        <f t="shared" si="720"/>
        <v>module=kmail_health</v>
      </c>
    </row>
    <row r="14072" spans="1:6" ht="30" customHeight="1">
      <c r="A14072" s="3" t="s">
        <v>2</v>
      </c>
      <c r="B14072" s="3" t="s">
        <v>29048</v>
      </c>
      <c r="C14072" s="3" t="s">
        <v>34806</v>
      </c>
      <c r="D14072" s="12" t="s">
        <v>40679</v>
      </c>
      <c r="E14072" s="6" t="str">
        <f t="shared" si="719"/>
        <v>module=jmail_health</v>
      </c>
      <c r="F14072" s="6" t="str">
        <f t="shared" si="720"/>
        <v>module=kmail_health</v>
      </c>
    </row>
    <row r="14073" spans="1:6" ht="30" customHeight="1">
      <c r="A14073" s="3" t="s">
        <v>2</v>
      </c>
      <c r="B14073" s="3" t="s">
        <v>29049</v>
      </c>
      <c r="C14073" s="3" t="s">
        <v>34807</v>
      </c>
      <c r="D14073" s="12" t="s">
        <v>40680</v>
      </c>
      <c r="E14073" s="6" t="str">
        <f t="shared" si="719"/>
        <v>module=jmail_health</v>
      </c>
      <c r="F14073" s="6" t="str">
        <f t="shared" si="720"/>
        <v>module=kmail_health</v>
      </c>
    </row>
    <row r="14074" spans="1:6" ht="30" customHeight="1">
      <c r="A14074" s="3" t="s">
        <v>2</v>
      </c>
      <c r="B14074" s="3" t="s">
        <v>29050</v>
      </c>
      <c r="C14074" s="3" t="s">
        <v>34808</v>
      </c>
      <c r="D14074" s="12" t="s">
        <v>40681</v>
      </c>
      <c r="E14074" s="6" t="str">
        <f t="shared" si="719"/>
        <v>module=jmail_health</v>
      </c>
      <c r="F14074" s="6" t="str">
        <f t="shared" si="720"/>
        <v>module=kmail_health</v>
      </c>
    </row>
    <row r="14075" spans="1:6" ht="30" customHeight="1">
      <c r="A14075" s="3" t="s">
        <v>2</v>
      </c>
      <c r="B14075" s="3" t="s">
        <v>29051</v>
      </c>
      <c r="C14075" s="3" t="s">
        <v>34809</v>
      </c>
      <c r="D14075" s="12" t="s">
        <v>40682</v>
      </c>
      <c r="E14075" s="6" t="str">
        <f t="shared" si="719"/>
        <v>module=jmail_health</v>
      </c>
      <c r="F14075" s="6" t="str">
        <f t="shared" si="720"/>
        <v>module=kmail_health</v>
      </c>
    </row>
    <row r="14076" spans="1:6" ht="30" customHeight="1">
      <c r="A14076" s="3" t="s">
        <v>2</v>
      </c>
      <c r="B14076" s="3" t="s">
        <v>29052</v>
      </c>
      <c r="C14076" s="3" t="s">
        <v>34810</v>
      </c>
      <c r="D14076" s="12" t="s">
        <v>40683</v>
      </c>
      <c r="E14076" s="6" t="str">
        <f t="shared" si="719"/>
        <v>module=jmail_health</v>
      </c>
      <c r="F14076" s="6" t="str">
        <f t="shared" si="720"/>
        <v>module=kmail_health</v>
      </c>
    </row>
    <row r="14077" spans="1:6" ht="30" customHeight="1">
      <c r="A14077" s="3" t="s">
        <v>2</v>
      </c>
      <c r="B14077" s="3" t="s">
        <v>29053</v>
      </c>
      <c r="C14077" s="3" t="s">
        <v>34811</v>
      </c>
      <c r="D14077" s="12" t="s">
        <v>40684</v>
      </c>
      <c r="E14077" s="6" t="str">
        <f t="shared" si="719"/>
        <v>module=jmail_health</v>
      </c>
      <c r="F14077" s="6" t="str">
        <f t="shared" si="720"/>
        <v>module=kmail_health</v>
      </c>
    </row>
    <row r="14078" spans="1:6" ht="30" customHeight="1">
      <c r="A14078" s="3" t="s">
        <v>2</v>
      </c>
      <c r="B14078" s="3" t="s">
        <v>29054</v>
      </c>
      <c r="C14078" s="3" t="s">
        <v>34812</v>
      </c>
      <c r="D14078" s="12" t="s">
        <v>40685</v>
      </c>
      <c r="E14078" s="6" t="str">
        <f t="shared" si="719"/>
        <v>module=jmail_health</v>
      </c>
      <c r="F14078" s="6" t="str">
        <f t="shared" si="720"/>
        <v>module=kmail_health</v>
      </c>
    </row>
    <row r="14079" spans="1:6" ht="30" customHeight="1">
      <c r="A14079" s="3" t="s">
        <v>2</v>
      </c>
      <c r="B14079" s="3" t="s">
        <v>29055</v>
      </c>
      <c r="C14079" s="3" t="s">
        <v>34813</v>
      </c>
      <c r="D14079" s="12" t="s">
        <v>40686</v>
      </c>
      <c r="E14079" s="6" t="str">
        <f t="shared" si="719"/>
        <v>module=jmail_health</v>
      </c>
      <c r="F14079" s="6" t="str">
        <f t="shared" si="720"/>
        <v>module=kmail_health</v>
      </c>
    </row>
    <row r="14080" spans="1:6" ht="30" customHeight="1">
      <c r="A14080" s="3" t="s">
        <v>2</v>
      </c>
      <c r="B14080" s="3" t="s">
        <v>29056</v>
      </c>
      <c r="C14080" s="3" t="s">
        <v>34814</v>
      </c>
      <c r="D14080" s="12" t="s">
        <v>40687</v>
      </c>
      <c r="E14080" s="6" t="str">
        <f t="shared" si="719"/>
        <v>module=jmail_health</v>
      </c>
      <c r="F14080" s="6" t="str">
        <f t="shared" si="720"/>
        <v>module=kmail_health</v>
      </c>
    </row>
    <row r="14081" spans="1:6" ht="30" customHeight="1">
      <c r="A14081" s="3" t="s">
        <v>2</v>
      </c>
      <c r="B14081" s="3" t="s">
        <v>29057</v>
      </c>
      <c r="C14081" s="3" t="s">
        <v>34815</v>
      </c>
      <c r="D14081" s="12" t="s">
        <v>40688</v>
      </c>
      <c r="E14081" s="6" t="str">
        <f t="shared" si="719"/>
        <v>module=jmail_health</v>
      </c>
      <c r="F14081" s="6" t="str">
        <f t="shared" si="720"/>
        <v>module=kmail_health</v>
      </c>
    </row>
    <row r="14082" spans="1:6" ht="30" customHeight="1">
      <c r="A14082" s="3" t="s">
        <v>2</v>
      </c>
      <c r="B14082" s="3" t="s">
        <v>29058</v>
      </c>
      <c r="C14082" s="3" t="s">
        <v>34816</v>
      </c>
      <c r="D14082" s="12" t="s">
        <v>40689</v>
      </c>
      <c r="E14082" s="6" t="str">
        <f t="shared" si="719"/>
        <v>module=jmail_health</v>
      </c>
      <c r="F14082" s="6" t="str">
        <f t="shared" si="720"/>
        <v>module=kmail_health</v>
      </c>
    </row>
    <row r="14083" spans="1:6" ht="30" customHeight="1">
      <c r="A14083" s="3" t="s">
        <v>2</v>
      </c>
      <c r="B14083" s="3" t="s">
        <v>29059</v>
      </c>
      <c r="C14083" s="3" t="s">
        <v>34817</v>
      </c>
      <c r="D14083" s="12" t="s">
        <v>40690</v>
      </c>
      <c r="E14083" s="6" t="str">
        <f t="shared" si="719"/>
        <v>module=jmail_health</v>
      </c>
      <c r="F14083" s="6" t="str">
        <f t="shared" si="720"/>
        <v>module=kmail_health</v>
      </c>
    </row>
    <row r="14084" spans="1:6" ht="30" customHeight="1">
      <c r="A14084" s="3" t="s">
        <v>2</v>
      </c>
      <c r="B14084" s="3" t="s">
        <v>29060</v>
      </c>
      <c r="C14084" s="3" t="s">
        <v>34818</v>
      </c>
      <c r="D14084" s="12" t="s">
        <v>40691</v>
      </c>
      <c r="E14084" s="6" t="str">
        <f t="shared" si="719"/>
        <v>module=jmail_health</v>
      </c>
      <c r="F14084" s="6" t="str">
        <f t="shared" si="720"/>
        <v>module=kmail_health</v>
      </c>
    </row>
    <row r="14085" spans="1:6" ht="30" customHeight="1">
      <c r="A14085" s="3" t="s">
        <v>2</v>
      </c>
      <c r="B14085" s="3" t="s">
        <v>29061</v>
      </c>
      <c r="C14085" s="3" t="s">
        <v>34819</v>
      </c>
      <c r="D14085" s="12" t="s">
        <v>40692</v>
      </c>
      <c r="E14085" s="6" t="str">
        <f t="shared" si="719"/>
        <v>module=jmail_health</v>
      </c>
      <c r="F14085" s="6" t="str">
        <f t="shared" si="720"/>
        <v>module=kmail_health</v>
      </c>
    </row>
    <row r="14086" spans="1:6" ht="30" customHeight="1">
      <c r="A14086" s="3" t="s">
        <v>2</v>
      </c>
      <c r="B14086" s="3" t="s">
        <v>29062</v>
      </c>
      <c r="C14086" s="3" t="s">
        <v>34820</v>
      </c>
      <c r="D14086" s="12" t="s">
        <v>40693</v>
      </c>
      <c r="E14086" s="6" t="str">
        <f t="shared" si="719"/>
        <v>module=jmail_health</v>
      </c>
      <c r="F14086" s="6" t="str">
        <f t="shared" si="720"/>
        <v>module=kmail_health</v>
      </c>
    </row>
    <row r="14087" spans="1:6" ht="30" customHeight="1">
      <c r="A14087" s="3" t="s">
        <v>2</v>
      </c>
      <c r="B14087" s="3" t="s">
        <v>29063</v>
      </c>
      <c r="C14087" s="3" t="s">
        <v>34821</v>
      </c>
      <c r="D14087" s="12" t="s">
        <v>40694</v>
      </c>
      <c r="E14087" s="6" t="str">
        <f t="shared" si="719"/>
        <v>module=jmail_health</v>
      </c>
      <c r="F14087" s="6" t="str">
        <f t="shared" si="720"/>
        <v>module=kmail_health</v>
      </c>
    </row>
    <row r="14088" spans="1:6" ht="30" customHeight="1">
      <c r="A14088" s="3" t="s">
        <v>2</v>
      </c>
      <c r="B14088" s="3" t="s">
        <v>29064</v>
      </c>
      <c r="C14088" s="3" t="s">
        <v>34822</v>
      </c>
      <c r="D14088" s="12" t="s">
        <v>40695</v>
      </c>
      <c r="E14088" s="6" t="str">
        <f t="shared" si="719"/>
        <v>module=jmail_health</v>
      </c>
      <c r="F14088" s="6" t="str">
        <f t="shared" si="720"/>
        <v>module=kmail_health</v>
      </c>
    </row>
    <row r="14089" spans="1:6" ht="30" customHeight="1">
      <c r="A14089" s="3" t="s">
        <v>2</v>
      </c>
      <c r="B14089" s="3" t="s">
        <v>29065</v>
      </c>
      <c r="C14089" s="3" t="s">
        <v>34823</v>
      </c>
      <c r="D14089" s="12" t="s">
        <v>40696</v>
      </c>
      <c r="E14089" s="6" t="str">
        <f t="shared" si="719"/>
        <v>module=jmail_health</v>
      </c>
      <c r="F14089" s="6" t="str">
        <f t="shared" si="720"/>
        <v>module=kmail_health</v>
      </c>
    </row>
    <row r="14090" spans="1:6" ht="30" customHeight="1">
      <c r="A14090" s="3" t="s">
        <v>2</v>
      </c>
      <c r="B14090" s="3" t="s">
        <v>29066</v>
      </c>
      <c r="C14090" s="3" t="s">
        <v>34824</v>
      </c>
      <c r="D14090" s="12" t="s">
        <v>40697</v>
      </c>
      <c r="E14090" s="6" t="str">
        <f t="shared" si="719"/>
        <v>module=jmail_health</v>
      </c>
      <c r="F14090" s="6" t="str">
        <f t="shared" si="720"/>
        <v>module=kmail_health</v>
      </c>
    </row>
    <row r="14091" spans="1:6" ht="30" customHeight="1">
      <c r="A14091" s="3" t="s">
        <v>2</v>
      </c>
      <c r="B14091" s="3" t="s">
        <v>29067</v>
      </c>
      <c r="C14091" s="3" t="s">
        <v>34825</v>
      </c>
      <c r="D14091" s="12" t="s">
        <v>40698</v>
      </c>
      <c r="E14091" s="6" t="str">
        <f t="shared" si="719"/>
        <v>module=jmail_health</v>
      </c>
      <c r="F14091" s="6" t="str">
        <f t="shared" si="720"/>
        <v>module=kmail_health</v>
      </c>
    </row>
    <row r="14092" spans="1:6" ht="30" customHeight="1">
      <c r="A14092" s="3" t="s">
        <v>2</v>
      </c>
      <c r="B14092" s="3" t="s">
        <v>29068</v>
      </c>
      <c r="C14092" s="3" t="s">
        <v>34826</v>
      </c>
      <c r="D14092" s="12" t="s">
        <v>40699</v>
      </c>
      <c r="E14092" s="6" t="str">
        <f t="shared" ref="E14092:E14155" si="721">HYPERLINK("http://www.ssc.wisc.edu/wlsresearch/documentation/waves/?wave=capigrad&amp;module=jmail_health","module=jmail_health")</f>
        <v>module=jmail_health</v>
      </c>
      <c r="F14092" s="6" t="str">
        <f t="shared" ref="F14092:F14155" si="722">HYPERLINK("http://www.ssc.wisc.edu/wlsresearch/documentation/waves/?wave=capisib&amp;module=kmail_health","module=kmail_health")</f>
        <v>module=kmail_health</v>
      </c>
    </row>
    <row r="14093" spans="1:6" ht="30" customHeight="1">
      <c r="A14093" s="3" t="s">
        <v>2</v>
      </c>
      <c r="B14093" s="3" t="s">
        <v>29069</v>
      </c>
      <c r="C14093" s="3" t="s">
        <v>34827</v>
      </c>
      <c r="D14093" s="12" t="s">
        <v>40700</v>
      </c>
      <c r="E14093" s="6" t="str">
        <f t="shared" si="721"/>
        <v>module=jmail_health</v>
      </c>
      <c r="F14093" s="6" t="str">
        <f t="shared" si="722"/>
        <v>module=kmail_health</v>
      </c>
    </row>
    <row r="14094" spans="1:6" ht="30" customHeight="1">
      <c r="A14094" s="3" t="s">
        <v>2</v>
      </c>
      <c r="B14094" s="3" t="s">
        <v>29070</v>
      </c>
      <c r="C14094" s="3" t="s">
        <v>34828</v>
      </c>
      <c r="D14094" s="12" t="s">
        <v>40701</v>
      </c>
      <c r="E14094" s="6" t="str">
        <f t="shared" si="721"/>
        <v>module=jmail_health</v>
      </c>
      <c r="F14094" s="6" t="str">
        <f t="shared" si="722"/>
        <v>module=kmail_health</v>
      </c>
    </row>
    <row r="14095" spans="1:6" ht="30" customHeight="1">
      <c r="A14095" s="3" t="s">
        <v>2</v>
      </c>
      <c r="B14095" s="3" t="s">
        <v>29071</v>
      </c>
      <c r="C14095" s="3" t="s">
        <v>34829</v>
      </c>
      <c r="D14095" s="12" t="s">
        <v>40702</v>
      </c>
      <c r="E14095" s="6" t="str">
        <f t="shared" si="721"/>
        <v>module=jmail_health</v>
      </c>
      <c r="F14095" s="6" t="str">
        <f t="shared" si="722"/>
        <v>module=kmail_health</v>
      </c>
    </row>
    <row r="14096" spans="1:6" ht="30" customHeight="1">
      <c r="A14096" s="3" t="s">
        <v>2</v>
      </c>
      <c r="B14096" s="3" t="s">
        <v>29072</v>
      </c>
      <c r="C14096" s="3" t="s">
        <v>34830</v>
      </c>
      <c r="D14096" s="12" t="s">
        <v>40703</v>
      </c>
      <c r="E14096" s="6" t="str">
        <f t="shared" si="721"/>
        <v>module=jmail_health</v>
      </c>
      <c r="F14096" s="6" t="str">
        <f t="shared" si="722"/>
        <v>module=kmail_health</v>
      </c>
    </row>
    <row r="14097" spans="1:6" ht="30" customHeight="1">
      <c r="A14097" s="3" t="s">
        <v>2</v>
      </c>
      <c r="B14097" s="3" t="s">
        <v>29073</v>
      </c>
      <c r="C14097" s="3" t="s">
        <v>34831</v>
      </c>
      <c r="D14097" s="12" t="s">
        <v>40704</v>
      </c>
      <c r="E14097" s="6" t="str">
        <f t="shared" si="721"/>
        <v>module=jmail_health</v>
      </c>
      <c r="F14097" s="6" t="str">
        <f t="shared" si="722"/>
        <v>module=kmail_health</v>
      </c>
    </row>
    <row r="14098" spans="1:6" ht="30" customHeight="1">
      <c r="A14098" s="3" t="s">
        <v>2</v>
      </c>
      <c r="B14098" s="3" t="s">
        <v>29074</v>
      </c>
      <c r="C14098" s="3" t="s">
        <v>34832</v>
      </c>
      <c r="D14098" s="12" t="s">
        <v>40705</v>
      </c>
      <c r="E14098" s="6" t="str">
        <f t="shared" si="721"/>
        <v>module=jmail_health</v>
      </c>
      <c r="F14098" s="6" t="str">
        <f t="shared" si="722"/>
        <v>module=kmail_health</v>
      </c>
    </row>
    <row r="14099" spans="1:6" ht="30" customHeight="1">
      <c r="A14099" s="3" t="s">
        <v>2</v>
      </c>
      <c r="B14099" s="3" t="s">
        <v>29075</v>
      </c>
      <c r="C14099" s="3" t="s">
        <v>34833</v>
      </c>
      <c r="D14099" s="12" t="s">
        <v>40706</v>
      </c>
      <c r="E14099" s="6" t="str">
        <f t="shared" si="721"/>
        <v>module=jmail_health</v>
      </c>
      <c r="F14099" s="6" t="str">
        <f t="shared" si="722"/>
        <v>module=kmail_health</v>
      </c>
    </row>
    <row r="14100" spans="1:6" ht="30" customHeight="1">
      <c r="A14100" s="3" t="s">
        <v>2</v>
      </c>
      <c r="B14100" s="3" t="s">
        <v>29076</v>
      </c>
      <c r="C14100" s="3" t="s">
        <v>34834</v>
      </c>
      <c r="D14100" s="12" t="s">
        <v>40707</v>
      </c>
      <c r="E14100" s="6" t="str">
        <f t="shared" si="721"/>
        <v>module=jmail_health</v>
      </c>
      <c r="F14100" s="6" t="str">
        <f t="shared" si="722"/>
        <v>module=kmail_health</v>
      </c>
    </row>
    <row r="14101" spans="1:6" ht="30" customHeight="1">
      <c r="A14101" s="3" t="s">
        <v>2</v>
      </c>
      <c r="B14101" s="3" t="s">
        <v>29077</v>
      </c>
      <c r="C14101" s="3" t="s">
        <v>34835</v>
      </c>
      <c r="D14101" s="12" t="s">
        <v>40708</v>
      </c>
      <c r="E14101" s="6" t="str">
        <f t="shared" si="721"/>
        <v>module=jmail_health</v>
      </c>
      <c r="F14101" s="6" t="str">
        <f t="shared" si="722"/>
        <v>module=kmail_health</v>
      </c>
    </row>
    <row r="14102" spans="1:6" ht="30" customHeight="1">
      <c r="A14102" s="3" t="s">
        <v>2</v>
      </c>
      <c r="B14102" s="3" t="s">
        <v>29078</v>
      </c>
      <c r="C14102" s="3" t="s">
        <v>34836</v>
      </c>
      <c r="D14102" s="12" t="s">
        <v>40709</v>
      </c>
      <c r="E14102" s="6" t="str">
        <f t="shared" si="721"/>
        <v>module=jmail_health</v>
      </c>
      <c r="F14102" s="6" t="str">
        <f t="shared" si="722"/>
        <v>module=kmail_health</v>
      </c>
    </row>
    <row r="14103" spans="1:6" ht="30" customHeight="1">
      <c r="A14103" s="3" t="s">
        <v>2</v>
      </c>
      <c r="B14103" s="3" t="s">
        <v>29079</v>
      </c>
      <c r="C14103" s="3" t="s">
        <v>34837</v>
      </c>
      <c r="D14103" s="12" t="s">
        <v>40710</v>
      </c>
      <c r="E14103" s="6" t="str">
        <f t="shared" si="721"/>
        <v>module=jmail_health</v>
      </c>
      <c r="F14103" s="6" t="str">
        <f t="shared" si="722"/>
        <v>module=kmail_health</v>
      </c>
    </row>
    <row r="14104" spans="1:6" ht="30" customHeight="1">
      <c r="A14104" s="3" t="s">
        <v>2</v>
      </c>
      <c r="B14104" s="3" t="s">
        <v>29080</v>
      </c>
      <c r="C14104" s="3" t="s">
        <v>34838</v>
      </c>
      <c r="D14104" s="12" t="s">
        <v>40711</v>
      </c>
      <c r="E14104" s="6" t="str">
        <f t="shared" si="721"/>
        <v>module=jmail_health</v>
      </c>
      <c r="F14104" s="6" t="str">
        <f t="shared" si="722"/>
        <v>module=kmail_health</v>
      </c>
    </row>
    <row r="14105" spans="1:6" ht="30" customHeight="1">
      <c r="A14105" s="3" t="s">
        <v>2</v>
      </c>
      <c r="B14105" s="3" t="s">
        <v>29081</v>
      </c>
      <c r="C14105" s="3" t="s">
        <v>34839</v>
      </c>
      <c r="D14105" s="12" t="s">
        <v>40712</v>
      </c>
      <c r="E14105" s="6" t="str">
        <f t="shared" si="721"/>
        <v>module=jmail_health</v>
      </c>
      <c r="F14105" s="6" t="str">
        <f t="shared" si="722"/>
        <v>module=kmail_health</v>
      </c>
    </row>
    <row r="14106" spans="1:6" ht="30" customHeight="1">
      <c r="A14106" s="3" t="s">
        <v>2</v>
      </c>
      <c r="B14106" s="3" t="s">
        <v>29082</v>
      </c>
      <c r="C14106" s="3" t="s">
        <v>34840</v>
      </c>
      <c r="D14106" s="12" t="s">
        <v>40713</v>
      </c>
      <c r="E14106" s="6" t="str">
        <f t="shared" si="721"/>
        <v>module=jmail_health</v>
      </c>
      <c r="F14106" s="6" t="str">
        <f t="shared" si="722"/>
        <v>module=kmail_health</v>
      </c>
    </row>
    <row r="14107" spans="1:6" ht="30" customHeight="1">
      <c r="A14107" s="3" t="s">
        <v>2</v>
      </c>
      <c r="B14107" s="3" t="s">
        <v>29083</v>
      </c>
      <c r="C14107" s="3" t="s">
        <v>34841</v>
      </c>
      <c r="D14107" s="12" t="s">
        <v>40714</v>
      </c>
      <c r="E14107" s="6" t="str">
        <f t="shared" si="721"/>
        <v>module=jmail_health</v>
      </c>
      <c r="F14107" s="6" t="str">
        <f t="shared" si="722"/>
        <v>module=kmail_health</v>
      </c>
    </row>
    <row r="14108" spans="1:6" ht="30" customHeight="1">
      <c r="A14108" s="3" t="s">
        <v>2</v>
      </c>
      <c r="B14108" s="3" t="s">
        <v>29084</v>
      </c>
      <c r="C14108" s="3" t="s">
        <v>34842</v>
      </c>
      <c r="D14108" s="12" t="s">
        <v>40715</v>
      </c>
      <c r="E14108" s="6" t="str">
        <f t="shared" si="721"/>
        <v>module=jmail_health</v>
      </c>
      <c r="F14108" s="6" t="str">
        <f t="shared" si="722"/>
        <v>module=kmail_health</v>
      </c>
    </row>
    <row r="14109" spans="1:6" ht="30" customHeight="1">
      <c r="A14109" s="3" t="s">
        <v>2</v>
      </c>
      <c r="B14109" s="3" t="s">
        <v>29085</v>
      </c>
      <c r="C14109" s="3" t="s">
        <v>34843</v>
      </c>
      <c r="D14109" s="12" t="s">
        <v>40716</v>
      </c>
      <c r="E14109" s="6" t="str">
        <f t="shared" si="721"/>
        <v>module=jmail_health</v>
      </c>
      <c r="F14109" s="6" t="str">
        <f t="shared" si="722"/>
        <v>module=kmail_health</v>
      </c>
    </row>
    <row r="14110" spans="1:6" ht="30" customHeight="1">
      <c r="A14110" s="3" t="s">
        <v>2</v>
      </c>
      <c r="B14110" s="3" t="s">
        <v>29086</v>
      </c>
      <c r="C14110" s="3" t="s">
        <v>34844</v>
      </c>
      <c r="D14110" s="12" t="s">
        <v>40717</v>
      </c>
      <c r="E14110" s="6" t="str">
        <f t="shared" si="721"/>
        <v>module=jmail_health</v>
      </c>
      <c r="F14110" s="6" t="str">
        <f t="shared" si="722"/>
        <v>module=kmail_health</v>
      </c>
    </row>
    <row r="14111" spans="1:6" ht="30" customHeight="1">
      <c r="A14111" s="3" t="s">
        <v>2</v>
      </c>
      <c r="B14111" s="3" t="s">
        <v>29087</v>
      </c>
      <c r="C14111" s="3" t="s">
        <v>34845</v>
      </c>
      <c r="D14111" s="12" t="s">
        <v>40718</v>
      </c>
      <c r="E14111" s="6" t="str">
        <f t="shared" si="721"/>
        <v>module=jmail_health</v>
      </c>
      <c r="F14111" s="6" t="str">
        <f t="shared" si="722"/>
        <v>module=kmail_health</v>
      </c>
    </row>
    <row r="14112" spans="1:6" ht="30" customHeight="1">
      <c r="A14112" s="3" t="s">
        <v>2</v>
      </c>
      <c r="B14112" s="3" t="s">
        <v>29088</v>
      </c>
      <c r="C14112" s="3" t="s">
        <v>34846</v>
      </c>
      <c r="D14112" s="12" t="s">
        <v>40719</v>
      </c>
      <c r="E14112" s="6" t="str">
        <f t="shared" si="721"/>
        <v>module=jmail_health</v>
      </c>
      <c r="F14112" s="6" t="str">
        <f t="shared" si="722"/>
        <v>module=kmail_health</v>
      </c>
    </row>
    <row r="14113" spans="1:6" ht="30" customHeight="1">
      <c r="A14113" s="3" t="s">
        <v>2</v>
      </c>
      <c r="B14113" s="3" t="s">
        <v>29089</v>
      </c>
      <c r="C14113" s="3" t="s">
        <v>34847</v>
      </c>
      <c r="D14113" s="12" t="s">
        <v>40720</v>
      </c>
      <c r="E14113" s="6" t="str">
        <f t="shared" si="721"/>
        <v>module=jmail_health</v>
      </c>
      <c r="F14113" s="6" t="str">
        <f t="shared" si="722"/>
        <v>module=kmail_health</v>
      </c>
    </row>
    <row r="14114" spans="1:6" ht="30" customHeight="1">
      <c r="A14114" s="3" t="s">
        <v>2</v>
      </c>
      <c r="B14114" s="3" t="s">
        <v>29090</v>
      </c>
      <c r="C14114" s="3" t="s">
        <v>34848</v>
      </c>
      <c r="D14114" s="12" t="s">
        <v>40721</v>
      </c>
      <c r="E14114" s="6" t="str">
        <f t="shared" si="721"/>
        <v>module=jmail_health</v>
      </c>
      <c r="F14114" s="6" t="str">
        <f t="shared" si="722"/>
        <v>module=kmail_health</v>
      </c>
    </row>
    <row r="14115" spans="1:6" ht="30" customHeight="1">
      <c r="A14115" s="3" t="s">
        <v>2</v>
      </c>
      <c r="B14115" s="3" t="s">
        <v>29091</v>
      </c>
      <c r="C14115" s="3" t="s">
        <v>34849</v>
      </c>
      <c r="D14115" s="12" t="s">
        <v>40722</v>
      </c>
      <c r="E14115" s="6" t="str">
        <f t="shared" si="721"/>
        <v>module=jmail_health</v>
      </c>
      <c r="F14115" s="6" t="str">
        <f t="shared" si="722"/>
        <v>module=kmail_health</v>
      </c>
    </row>
    <row r="14116" spans="1:6" ht="30" customHeight="1">
      <c r="A14116" s="3" t="s">
        <v>2</v>
      </c>
      <c r="B14116" s="3" t="s">
        <v>29092</v>
      </c>
      <c r="C14116" s="3" t="s">
        <v>34850</v>
      </c>
      <c r="D14116" s="12" t="s">
        <v>40723</v>
      </c>
      <c r="E14116" s="6" t="str">
        <f t="shared" si="721"/>
        <v>module=jmail_health</v>
      </c>
      <c r="F14116" s="6" t="str">
        <f t="shared" si="722"/>
        <v>module=kmail_health</v>
      </c>
    </row>
    <row r="14117" spans="1:6" ht="30" customHeight="1">
      <c r="A14117" s="3" t="s">
        <v>2</v>
      </c>
      <c r="B14117" s="3" t="s">
        <v>29093</v>
      </c>
      <c r="C14117" s="3" t="s">
        <v>34851</v>
      </c>
      <c r="D14117" s="12" t="s">
        <v>40724</v>
      </c>
      <c r="E14117" s="6" t="str">
        <f t="shared" si="721"/>
        <v>module=jmail_health</v>
      </c>
      <c r="F14117" s="6" t="str">
        <f t="shared" si="722"/>
        <v>module=kmail_health</v>
      </c>
    </row>
    <row r="14118" spans="1:6" ht="30" customHeight="1">
      <c r="A14118" s="3" t="s">
        <v>2</v>
      </c>
      <c r="B14118" s="3" t="s">
        <v>29094</v>
      </c>
      <c r="C14118" s="3" t="s">
        <v>34852</v>
      </c>
      <c r="D14118" s="12" t="s">
        <v>40725</v>
      </c>
      <c r="E14118" s="6" t="str">
        <f t="shared" si="721"/>
        <v>module=jmail_health</v>
      </c>
      <c r="F14118" s="6" t="str">
        <f t="shared" si="722"/>
        <v>module=kmail_health</v>
      </c>
    </row>
    <row r="14119" spans="1:6" ht="30" customHeight="1">
      <c r="A14119" s="3" t="s">
        <v>2</v>
      </c>
      <c r="B14119" s="3" t="s">
        <v>29095</v>
      </c>
      <c r="C14119" s="3" t="s">
        <v>34853</v>
      </c>
      <c r="D14119" s="12" t="s">
        <v>40726</v>
      </c>
      <c r="E14119" s="6" t="str">
        <f t="shared" si="721"/>
        <v>module=jmail_health</v>
      </c>
      <c r="F14119" s="6" t="str">
        <f t="shared" si="722"/>
        <v>module=kmail_health</v>
      </c>
    </row>
    <row r="14120" spans="1:6" ht="30" customHeight="1">
      <c r="A14120" s="3" t="s">
        <v>2</v>
      </c>
      <c r="B14120" s="3" t="s">
        <v>29096</v>
      </c>
      <c r="C14120" s="3" t="s">
        <v>34854</v>
      </c>
      <c r="D14120" s="12" t="s">
        <v>40727</v>
      </c>
      <c r="E14120" s="6" t="str">
        <f t="shared" si="721"/>
        <v>module=jmail_health</v>
      </c>
      <c r="F14120" s="6" t="str">
        <f t="shared" si="722"/>
        <v>module=kmail_health</v>
      </c>
    </row>
    <row r="14121" spans="1:6" ht="30" customHeight="1">
      <c r="A14121" s="3" t="s">
        <v>2</v>
      </c>
      <c r="B14121" s="3" t="s">
        <v>29097</v>
      </c>
      <c r="C14121" s="3" t="s">
        <v>34855</v>
      </c>
      <c r="D14121" s="12" t="s">
        <v>40728</v>
      </c>
      <c r="E14121" s="6" t="str">
        <f t="shared" si="721"/>
        <v>module=jmail_health</v>
      </c>
      <c r="F14121" s="6" t="str">
        <f t="shared" si="722"/>
        <v>module=kmail_health</v>
      </c>
    </row>
    <row r="14122" spans="1:6" ht="30" customHeight="1">
      <c r="A14122" s="3" t="s">
        <v>2</v>
      </c>
      <c r="B14122" s="3" t="s">
        <v>29098</v>
      </c>
      <c r="C14122" s="3" t="s">
        <v>34856</v>
      </c>
      <c r="D14122" s="12" t="s">
        <v>40729</v>
      </c>
      <c r="E14122" s="6" t="str">
        <f t="shared" si="721"/>
        <v>module=jmail_health</v>
      </c>
      <c r="F14122" s="6" t="str">
        <f t="shared" si="722"/>
        <v>module=kmail_health</v>
      </c>
    </row>
    <row r="14123" spans="1:6" ht="30" customHeight="1">
      <c r="A14123" s="3" t="s">
        <v>2</v>
      </c>
      <c r="B14123" s="3" t="s">
        <v>29099</v>
      </c>
      <c r="C14123" s="3" t="s">
        <v>34857</v>
      </c>
      <c r="D14123" s="12" t="s">
        <v>40730</v>
      </c>
      <c r="E14123" s="6" t="str">
        <f t="shared" si="721"/>
        <v>module=jmail_health</v>
      </c>
      <c r="F14123" s="6" t="str">
        <f t="shared" si="722"/>
        <v>module=kmail_health</v>
      </c>
    </row>
    <row r="14124" spans="1:6" ht="30" customHeight="1">
      <c r="A14124" s="3" t="s">
        <v>2</v>
      </c>
      <c r="B14124" s="3" t="s">
        <v>29100</v>
      </c>
      <c r="C14124" s="3" t="s">
        <v>34858</v>
      </c>
      <c r="D14124" s="12" t="s">
        <v>40731</v>
      </c>
      <c r="E14124" s="6" t="str">
        <f t="shared" si="721"/>
        <v>module=jmail_health</v>
      </c>
      <c r="F14124" s="6" t="str">
        <f t="shared" si="722"/>
        <v>module=kmail_health</v>
      </c>
    </row>
    <row r="14125" spans="1:6" ht="30" customHeight="1">
      <c r="A14125" s="3" t="s">
        <v>2</v>
      </c>
      <c r="B14125" s="3" t="s">
        <v>29101</v>
      </c>
      <c r="C14125" s="3" t="s">
        <v>34859</v>
      </c>
      <c r="D14125" s="12" t="s">
        <v>40732</v>
      </c>
      <c r="E14125" s="6" t="str">
        <f t="shared" si="721"/>
        <v>module=jmail_health</v>
      </c>
      <c r="F14125" s="6" t="str">
        <f t="shared" si="722"/>
        <v>module=kmail_health</v>
      </c>
    </row>
    <row r="14126" spans="1:6" ht="30" customHeight="1">
      <c r="A14126" s="3" t="s">
        <v>2</v>
      </c>
      <c r="B14126" s="3" t="s">
        <v>29102</v>
      </c>
      <c r="C14126" s="3" t="s">
        <v>34860</v>
      </c>
      <c r="D14126" s="12" t="s">
        <v>40733</v>
      </c>
      <c r="E14126" s="6" t="str">
        <f t="shared" si="721"/>
        <v>module=jmail_health</v>
      </c>
      <c r="F14126" s="6" t="str">
        <f t="shared" si="722"/>
        <v>module=kmail_health</v>
      </c>
    </row>
    <row r="14127" spans="1:6" ht="30" customHeight="1">
      <c r="A14127" s="3" t="s">
        <v>2</v>
      </c>
      <c r="B14127" s="3" t="s">
        <v>29103</v>
      </c>
      <c r="C14127" s="3" t="s">
        <v>34861</v>
      </c>
      <c r="D14127" s="12" t="s">
        <v>40734</v>
      </c>
      <c r="E14127" s="6" t="str">
        <f t="shared" si="721"/>
        <v>module=jmail_health</v>
      </c>
      <c r="F14127" s="6" t="str">
        <f t="shared" si="722"/>
        <v>module=kmail_health</v>
      </c>
    </row>
    <row r="14128" spans="1:6" ht="30" customHeight="1">
      <c r="A14128" s="3" t="s">
        <v>2</v>
      </c>
      <c r="B14128" s="3" t="s">
        <v>29104</v>
      </c>
      <c r="C14128" s="3" t="s">
        <v>34862</v>
      </c>
      <c r="D14128" s="12" t="s">
        <v>40735</v>
      </c>
      <c r="E14128" s="6" t="str">
        <f t="shared" si="721"/>
        <v>module=jmail_health</v>
      </c>
      <c r="F14128" s="6" t="str">
        <f t="shared" si="722"/>
        <v>module=kmail_health</v>
      </c>
    </row>
    <row r="14129" spans="1:6" ht="30" customHeight="1">
      <c r="A14129" s="3" t="s">
        <v>2</v>
      </c>
      <c r="B14129" s="3" t="s">
        <v>29105</v>
      </c>
      <c r="C14129" s="3" t="s">
        <v>34863</v>
      </c>
      <c r="D14129" s="12" t="s">
        <v>40736</v>
      </c>
      <c r="E14129" s="6" t="str">
        <f t="shared" si="721"/>
        <v>module=jmail_health</v>
      </c>
      <c r="F14129" s="6" t="str">
        <f t="shared" si="722"/>
        <v>module=kmail_health</v>
      </c>
    </row>
    <row r="14130" spans="1:6" ht="30" customHeight="1">
      <c r="A14130" s="3" t="s">
        <v>2</v>
      </c>
      <c r="B14130" s="3" t="s">
        <v>29106</v>
      </c>
      <c r="C14130" s="3" t="s">
        <v>34864</v>
      </c>
      <c r="D14130" s="12" t="s">
        <v>40737</v>
      </c>
      <c r="E14130" s="6" t="str">
        <f t="shared" si="721"/>
        <v>module=jmail_health</v>
      </c>
      <c r="F14130" s="6" t="str">
        <f t="shared" si="722"/>
        <v>module=kmail_health</v>
      </c>
    </row>
    <row r="14131" spans="1:6" ht="30" customHeight="1">
      <c r="A14131" s="3" t="s">
        <v>2</v>
      </c>
      <c r="B14131" s="3" t="s">
        <v>29107</v>
      </c>
      <c r="C14131" s="3" t="s">
        <v>34865</v>
      </c>
      <c r="D14131" s="12" t="s">
        <v>40738</v>
      </c>
      <c r="E14131" s="6" t="str">
        <f t="shared" si="721"/>
        <v>module=jmail_health</v>
      </c>
      <c r="F14131" s="6" t="str">
        <f t="shared" si="722"/>
        <v>module=kmail_health</v>
      </c>
    </row>
    <row r="14132" spans="1:6" ht="30" customHeight="1">
      <c r="A14132" s="3" t="s">
        <v>2</v>
      </c>
      <c r="B14132" s="3" t="s">
        <v>29108</v>
      </c>
      <c r="C14132" s="3" t="s">
        <v>34866</v>
      </c>
      <c r="D14132" s="12" t="s">
        <v>40739</v>
      </c>
      <c r="E14132" s="6" t="str">
        <f t="shared" si="721"/>
        <v>module=jmail_health</v>
      </c>
      <c r="F14132" s="6" t="str">
        <f t="shared" si="722"/>
        <v>module=kmail_health</v>
      </c>
    </row>
    <row r="14133" spans="1:6" ht="30" customHeight="1">
      <c r="A14133" s="3" t="s">
        <v>2</v>
      </c>
      <c r="B14133" s="3" t="s">
        <v>29109</v>
      </c>
      <c r="C14133" s="3" t="s">
        <v>34867</v>
      </c>
      <c r="D14133" s="12" t="s">
        <v>40740</v>
      </c>
      <c r="E14133" s="6" t="str">
        <f t="shared" si="721"/>
        <v>module=jmail_health</v>
      </c>
      <c r="F14133" s="6" t="str">
        <f t="shared" si="722"/>
        <v>module=kmail_health</v>
      </c>
    </row>
    <row r="14134" spans="1:6" ht="30" customHeight="1">
      <c r="A14134" s="3" t="s">
        <v>2</v>
      </c>
      <c r="B14134" s="3" t="s">
        <v>29110</v>
      </c>
      <c r="C14134" s="3" t="s">
        <v>34868</v>
      </c>
      <c r="D14134" s="12" t="s">
        <v>40741</v>
      </c>
      <c r="E14134" s="6" t="str">
        <f t="shared" si="721"/>
        <v>module=jmail_health</v>
      </c>
      <c r="F14134" s="6" t="str">
        <f t="shared" si="722"/>
        <v>module=kmail_health</v>
      </c>
    </row>
    <row r="14135" spans="1:6" ht="30" customHeight="1">
      <c r="A14135" s="3" t="s">
        <v>2</v>
      </c>
      <c r="B14135" s="3" t="s">
        <v>29111</v>
      </c>
      <c r="C14135" s="3" t="s">
        <v>34869</v>
      </c>
      <c r="D14135" s="12" t="s">
        <v>40742</v>
      </c>
      <c r="E14135" s="6" t="str">
        <f t="shared" si="721"/>
        <v>module=jmail_health</v>
      </c>
      <c r="F14135" s="6" t="str">
        <f t="shared" si="722"/>
        <v>module=kmail_health</v>
      </c>
    </row>
    <row r="14136" spans="1:6" ht="30" customHeight="1">
      <c r="A14136" s="3" t="s">
        <v>2</v>
      </c>
      <c r="B14136" s="3" t="s">
        <v>29112</v>
      </c>
      <c r="C14136" s="3" t="s">
        <v>34870</v>
      </c>
      <c r="D14136" s="12" t="s">
        <v>40743</v>
      </c>
      <c r="E14136" s="6" t="str">
        <f t="shared" si="721"/>
        <v>module=jmail_health</v>
      </c>
      <c r="F14136" s="6" t="str">
        <f t="shared" si="722"/>
        <v>module=kmail_health</v>
      </c>
    </row>
    <row r="14137" spans="1:6" ht="30" customHeight="1">
      <c r="A14137" s="3" t="s">
        <v>2</v>
      </c>
      <c r="B14137" s="3" t="s">
        <v>29113</v>
      </c>
      <c r="C14137" s="3" t="s">
        <v>34871</v>
      </c>
      <c r="D14137" s="12" t="s">
        <v>40744</v>
      </c>
      <c r="E14137" s="6" t="str">
        <f t="shared" si="721"/>
        <v>module=jmail_health</v>
      </c>
      <c r="F14137" s="6" t="str">
        <f t="shared" si="722"/>
        <v>module=kmail_health</v>
      </c>
    </row>
    <row r="14138" spans="1:6" ht="30" customHeight="1">
      <c r="A14138" s="3" t="s">
        <v>2</v>
      </c>
      <c r="B14138" s="3" t="s">
        <v>29114</v>
      </c>
      <c r="C14138" s="3" t="s">
        <v>34872</v>
      </c>
      <c r="D14138" s="12" t="s">
        <v>40745</v>
      </c>
      <c r="E14138" s="6" t="str">
        <f t="shared" si="721"/>
        <v>module=jmail_health</v>
      </c>
      <c r="F14138" s="6" t="str">
        <f t="shared" si="722"/>
        <v>module=kmail_health</v>
      </c>
    </row>
    <row r="14139" spans="1:6" ht="30" customHeight="1">
      <c r="A14139" s="3" t="s">
        <v>2</v>
      </c>
      <c r="B14139" s="3" t="s">
        <v>29115</v>
      </c>
      <c r="C14139" s="3" t="s">
        <v>34873</v>
      </c>
      <c r="D14139" s="12" t="s">
        <v>40746</v>
      </c>
      <c r="E14139" s="6" t="str">
        <f t="shared" si="721"/>
        <v>module=jmail_health</v>
      </c>
      <c r="F14139" s="6" t="str">
        <f t="shared" si="722"/>
        <v>module=kmail_health</v>
      </c>
    </row>
    <row r="14140" spans="1:6" ht="30" customHeight="1">
      <c r="A14140" s="3" t="s">
        <v>2</v>
      </c>
      <c r="B14140" s="3" t="s">
        <v>29116</v>
      </c>
      <c r="C14140" s="3" t="s">
        <v>34874</v>
      </c>
      <c r="D14140" s="12" t="s">
        <v>40747</v>
      </c>
      <c r="E14140" s="6" t="str">
        <f t="shared" si="721"/>
        <v>module=jmail_health</v>
      </c>
      <c r="F14140" s="6" t="str">
        <f t="shared" si="722"/>
        <v>module=kmail_health</v>
      </c>
    </row>
    <row r="14141" spans="1:6" ht="30" customHeight="1">
      <c r="A14141" s="3" t="s">
        <v>2</v>
      </c>
      <c r="B14141" s="3" t="s">
        <v>29117</v>
      </c>
      <c r="C14141" s="3" t="s">
        <v>34875</v>
      </c>
      <c r="D14141" s="12" t="s">
        <v>40748</v>
      </c>
      <c r="E14141" s="6" t="str">
        <f t="shared" si="721"/>
        <v>module=jmail_health</v>
      </c>
      <c r="F14141" s="6" t="str">
        <f t="shared" si="722"/>
        <v>module=kmail_health</v>
      </c>
    </row>
    <row r="14142" spans="1:6" ht="30" customHeight="1">
      <c r="A14142" s="3" t="s">
        <v>2</v>
      </c>
      <c r="B14142" s="3" t="s">
        <v>29118</v>
      </c>
      <c r="C14142" s="3" t="s">
        <v>34876</v>
      </c>
      <c r="D14142" s="12" t="s">
        <v>40749</v>
      </c>
      <c r="E14142" s="6" t="str">
        <f t="shared" si="721"/>
        <v>module=jmail_health</v>
      </c>
      <c r="F14142" s="6" t="str">
        <f t="shared" si="722"/>
        <v>module=kmail_health</v>
      </c>
    </row>
    <row r="14143" spans="1:6" ht="30" customHeight="1">
      <c r="A14143" s="3" t="s">
        <v>2</v>
      </c>
      <c r="B14143" s="3" t="s">
        <v>29119</v>
      </c>
      <c r="C14143" s="3" t="s">
        <v>34877</v>
      </c>
      <c r="D14143" s="12" t="s">
        <v>40750</v>
      </c>
      <c r="E14143" s="6" t="str">
        <f t="shared" si="721"/>
        <v>module=jmail_health</v>
      </c>
      <c r="F14143" s="6" t="str">
        <f t="shared" si="722"/>
        <v>module=kmail_health</v>
      </c>
    </row>
    <row r="14144" spans="1:6" ht="30" customHeight="1">
      <c r="A14144" s="3" t="s">
        <v>2</v>
      </c>
      <c r="B14144" s="3" t="s">
        <v>29120</v>
      </c>
      <c r="C14144" s="3" t="s">
        <v>34878</v>
      </c>
      <c r="D14144" s="12" t="s">
        <v>40751</v>
      </c>
      <c r="E14144" s="6" t="str">
        <f t="shared" si="721"/>
        <v>module=jmail_health</v>
      </c>
      <c r="F14144" s="6" t="str">
        <f t="shared" si="722"/>
        <v>module=kmail_health</v>
      </c>
    </row>
    <row r="14145" spans="1:6" ht="30" customHeight="1">
      <c r="A14145" s="3" t="s">
        <v>2</v>
      </c>
      <c r="B14145" s="3" t="s">
        <v>29121</v>
      </c>
      <c r="C14145" s="3" t="s">
        <v>34879</v>
      </c>
      <c r="D14145" s="12" t="s">
        <v>40752</v>
      </c>
      <c r="E14145" s="6" t="str">
        <f t="shared" si="721"/>
        <v>module=jmail_health</v>
      </c>
      <c r="F14145" s="6" t="str">
        <f t="shared" si="722"/>
        <v>module=kmail_health</v>
      </c>
    </row>
    <row r="14146" spans="1:6" ht="30" customHeight="1">
      <c r="A14146" s="3" t="s">
        <v>2</v>
      </c>
      <c r="B14146" s="3" t="s">
        <v>29122</v>
      </c>
      <c r="C14146" s="3" t="s">
        <v>34880</v>
      </c>
      <c r="D14146" s="12" t="s">
        <v>40753</v>
      </c>
      <c r="E14146" s="6" t="str">
        <f t="shared" si="721"/>
        <v>module=jmail_health</v>
      </c>
      <c r="F14146" s="6" t="str">
        <f t="shared" si="722"/>
        <v>module=kmail_health</v>
      </c>
    </row>
    <row r="14147" spans="1:6" ht="30" customHeight="1">
      <c r="A14147" s="3" t="s">
        <v>2</v>
      </c>
      <c r="B14147" s="3" t="s">
        <v>29123</v>
      </c>
      <c r="C14147" s="3" t="s">
        <v>34881</v>
      </c>
      <c r="D14147" s="12" t="s">
        <v>40754</v>
      </c>
      <c r="E14147" s="6" t="str">
        <f t="shared" si="721"/>
        <v>module=jmail_health</v>
      </c>
      <c r="F14147" s="6" t="str">
        <f t="shared" si="722"/>
        <v>module=kmail_health</v>
      </c>
    </row>
    <row r="14148" spans="1:6" ht="30" customHeight="1">
      <c r="A14148" s="3" t="s">
        <v>2</v>
      </c>
      <c r="B14148" s="3" t="s">
        <v>29124</v>
      </c>
      <c r="C14148" s="3" t="s">
        <v>34882</v>
      </c>
      <c r="D14148" s="12" t="s">
        <v>40755</v>
      </c>
      <c r="E14148" s="6" t="str">
        <f t="shared" si="721"/>
        <v>module=jmail_health</v>
      </c>
      <c r="F14148" s="6" t="str">
        <f t="shared" si="722"/>
        <v>module=kmail_health</v>
      </c>
    </row>
    <row r="14149" spans="1:6" ht="30" customHeight="1">
      <c r="A14149" s="3" t="s">
        <v>2</v>
      </c>
      <c r="B14149" s="3" t="s">
        <v>29125</v>
      </c>
      <c r="C14149" s="3" t="s">
        <v>34883</v>
      </c>
      <c r="D14149" s="12" t="s">
        <v>40756</v>
      </c>
      <c r="E14149" s="6" t="str">
        <f t="shared" si="721"/>
        <v>module=jmail_health</v>
      </c>
      <c r="F14149" s="6" t="str">
        <f t="shared" si="722"/>
        <v>module=kmail_health</v>
      </c>
    </row>
    <row r="14150" spans="1:6" ht="30" customHeight="1">
      <c r="A14150" s="3" t="s">
        <v>2</v>
      </c>
      <c r="B14150" s="3" t="s">
        <v>29126</v>
      </c>
      <c r="C14150" s="3" t="s">
        <v>34884</v>
      </c>
      <c r="D14150" s="12" t="s">
        <v>40757</v>
      </c>
      <c r="E14150" s="6" t="str">
        <f t="shared" si="721"/>
        <v>module=jmail_health</v>
      </c>
      <c r="F14150" s="6" t="str">
        <f t="shared" si="722"/>
        <v>module=kmail_health</v>
      </c>
    </row>
    <row r="14151" spans="1:6" ht="30" customHeight="1">
      <c r="A14151" s="3" t="s">
        <v>2</v>
      </c>
      <c r="B14151" s="3" t="s">
        <v>29127</v>
      </c>
      <c r="C14151" s="3" t="s">
        <v>34885</v>
      </c>
      <c r="D14151" s="12" t="s">
        <v>40758</v>
      </c>
      <c r="E14151" s="6" t="str">
        <f t="shared" si="721"/>
        <v>module=jmail_health</v>
      </c>
      <c r="F14151" s="6" t="str">
        <f t="shared" si="722"/>
        <v>module=kmail_health</v>
      </c>
    </row>
    <row r="14152" spans="1:6" ht="30" customHeight="1">
      <c r="A14152" s="3" t="s">
        <v>2</v>
      </c>
      <c r="B14152" s="3" t="s">
        <v>29128</v>
      </c>
      <c r="C14152" s="3" t="s">
        <v>34886</v>
      </c>
      <c r="D14152" s="12" t="s">
        <v>40759</v>
      </c>
      <c r="E14152" s="6" t="str">
        <f t="shared" si="721"/>
        <v>module=jmail_health</v>
      </c>
      <c r="F14152" s="6" t="str">
        <f t="shared" si="722"/>
        <v>module=kmail_health</v>
      </c>
    </row>
    <row r="14153" spans="1:6" ht="30" customHeight="1">
      <c r="A14153" s="3" t="s">
        <v>2</v>
      </c>
      <c r="B14153" s="3" t="s">
        <v>29129</v>
      </c>
      <c r="C14153" s="3" t="s">
        <v>34887</v>
      </c>
      <c r="D14153" s="12" t="s">
        <v>40760</v>
      </c>
      <c r="E14153" s="6" t="str">
        <f t="shared" si="721"/>
        <v>module=jmail_health</v>
      </c>
      <c r="F14153" s="6" t="str">
        <f t="shared" si="722"/>
        <v>module=kmail_health</v>
      </c>
    </row>
    <row r="14154" spans="1:6" ht="30" customHeight="1">
      <c r="A14154" s="3" t="s">
        <v>2</v>
      </c>
      <c r="B14154" s="3" t="s">
        <v>29130</v>
      </c>
      <c r="C14154" s="3" t="s">
        <v>34888</v>
      </c>
      <c r="D14154" s="12" t="s">
        <v>40761</v>
      </c>
      <c r="E14154" s="6" t="str">
        <f t="shared" si="721"/>
        <v>module=jmail_health</v>
      </c>
      <c r="F14154" s="6" t="str">
        <f t="shared" si="722"/>
        <v>module=kmail_health</v>
      </c>
    </row>
    <row r="14155" spans="1:6" ht="30" customHeight="1">
      <c r="A14155" s="3" t="s">
        <v>2</v>
      </c>
      <c r="B14155" s="3" t="s">
        <v>29131</v>
      </c>
      <c r="C14155" s="3" t="s">
        <v>34889</v>
      </c>
      <c r="D14155" s="12" t="s">
        <v>40762</v>
      </c>
      <c r="E14155" s="6" t="str">
        <f t="shared" si="721"/>
        <v>module=jmail_health</v>
      </c>
      <c r="F14155" s="6" t="str">
        <f t="shared" si="722"/>
        <v>module=kmail_health</v>
      </c>
    </row>
    <row r="14156" spans="1:6" ht="30" customHeight="1">
      <c r="A14156" s="3" t="s">
        <v>2</v>
      </c>
      <c r="B14156" s="3" t="s">
        <v>29132</v>
      </c>
      <c r="C14156" s="3" t="s">
        <v>34890</v>
      </c>
      <c r="D14156" s="12" t="s">
        <v>40763</v>
      </c>
      <c r="E14156" s="6" t="str">
        <f t="shared" ref="E14156:E14169" si="723">HYPERLINK("http://www.ssc.wisc.edu/wlsresearch/documentation/waves/?wave=capigrad&amp;module=jmail_fish","module=jmail_fish")</f>
        <v>module=jmail_fish</v>
      </c>
      <c r="F14156" s="6" t="str">
        <f t="shared" ref="F14156:F14169" si="724">HYPERLINK("http://www.ssc.wisc.edu/wlsresearch/documentation/waves/?wave=capisib&amp;module=kmail_fish","module=kmail_fish")</f>
        <v>module=kmail_fish</v>
      </c>
    </row>
    <row r="14157" spans="1:6" ht="30" customHeight="1">
      <c r="A14157" s="3" t="s">
        <v>2</v>
      </c>
      <c r="B14157" s="3" t="s">
        <v>29133</v>
      </c>
      <c r="C14157" s="3" t="s">
        <v>34891</v>
      </c>
      <c r="D14157" s="12" t="s">
        <v>40764</v>
      </c>
      <c r="E14157" s="6" t="str">
        <f t="shared" si="723"/>
        <v>module=jmail_fish</v>
      </c>
      <c r="F14157" s="6" t="str">
        <f t="shared" si="724"/>
        <v>module=kmail_fish</v>
      </c>
    </row>
    <row r="14158" spans="1:6" ht="30" customHeight="1">
      <c r="A14158" s="3" t="s">
        <v>2</v>
      </c>
      <c r="B14158" s="3" t="s">
        <v>29134</v>
      </c>
      <c r="C14158" s="3" t="s">
        <v>34892</v>
      </c>
      <c r="D14158" s="12" t="s">
        <v>40765</v>
      </c>
      <c r="E14158" s="6" t="str">
        <f t="shared" si="723"/>
        <v>module=jmail_fish</v>
      </c>
      <c r="F14158" s="6" t="str">
        <f t="shared" si="724"/>
        <v>module=kmail_fish</v>
      </c>
    </row>
    <row r="14159" spans="1:6" ht="30" customHeight="1">
      <c r="A14159" s="3" t="s">
        <v>2</v>
      </c>
      <c r="B14159" s="3" t="s">
        <v>29135</v>
      </c>
      <c r="C14159" s="3" t="s">
        <v>34893</v>
      </c>
      <c r="D14159" s="12" t="s">
        <v>40766</v>
      </c>
      <c r="E14159" s="6" t="str">
        <f t="shared" si="723"/>
        <v>module=jmail_fish</v>
      </c>
      <c r="F14159" s="6" t="str">
        <f t="shared" si="724"/>
        <v>module=kmail_fish</v>
      </c>
    </row>
    <row r="14160" spans="1:6" ht="30" customHeight="1">
      <c r="A14160" s="3" t="s">
        <v>2</v>
      </c>
      <c r="B14160" s="3" t="s">
        <v>29136</v>
      </c>
      <c r="C14160" s="3" t="s">
        <v>34894</v>
      </c>
      <c r="D14160" s="12" t="s">
        <v>40767</v>
      </c>
      <c r="E14160" s="6" t="str">
        <f t="shared" si="723"/>
        <v>module=jmail_fish</v>
      </c>
      <c r="F14160" s="6" t="str">
        <f t="shared" si="724"/>
        <v>module=kmail_fish</v>
      </c>
    </row>
    <row r="14161" spans="1:6" ht="30" customHeight="1">
      <c r="A14161" s="3" t="s">
        <v>2</v>
      </c>
      <c r="B14161" s="3" t="s">
        <v>29137</v>
      </c>
      <c r="C14161" s="3" t="s">
        <v>34895</v>
      </c>
      <c r="D14161" s="12" t="s">
        <v>40768</v>
      </c>
      <c r="E14161" s="6" t="str">
        <f t="shared" si="723"/>
        <v>module=jmail_fish</v>
      </c>
      <c r="F14161" s="6" t="str">
        <f t="shared" si="724"/>
        <v>module=kmail_fish</v>
      </c>
    </row>
    <row r="14162" spans="1:6" ht="30" customHeight="1">
      <c r="A14162" s="3" t="s">
        <v>2</v>
      </c>
      <c r="B14162" s="3" t="s">
        <v>29138</v>
      </c>
      <c r="C14162" s="3" t="s">
        <v>34896</v>
      </c>
      <c r="D14162" s="12" t="s">
        <v>40769</v>
      </c>
      <c r="E14162" s="6" t="str">
        <f t="shared" si="723"/>
        <v>module=jmail_fish</v>
      </c>
      <c r="F14162" s="6" t="str">
        <f t="shared" si="724"/>
        <v>module=kmail_fish</v>
      </c>
    </row>
    <row r="14163" spans="1:6" ht="30" customHeight="1">
      <c r="A14163" s="3" t="s">
        <v>2</v>
      </c>
      <c r="B14163" s="3" t="s">
        <v>29139</v>
      </c>
      <c r="C14163" s="3" t="s">
        <v>34897</v>
      </c>
      <c r="D14163" s="12" t="s">
        <v>40770</v>
      </c>
      <c r="E14163" s="6" t="str">
        <f t="shared" si="723"/>
        <v>module=jmail_fish</v>
      </c>
      <c r="F14163" s="6" t="str">
        <f t="shared" si="724"/>
        <v>module=kmail_fish</v>
      </c>
    </row>
    <row r="14164" spans="1:6" ht="30" customHeight="1">
      <c r="A14164" s="3" t="s">
        <v>2</v>
      </c>
      <c r="B14164" s="3" t="s">
        <v>29140</v>
      </c>
      <c r="C14164" s="3" t="s">
        <v>34898</v>
      </c>
      <c r="D14164" s="12" t="s">
        <v>40771</v>
      </c>
      <c r="E14164" s="6" t="str">
        <f t="shared" si="723"/>
        <v>module=jmail_fish</v>
      </c>
      <c r="F14164" s="6" t="str">
        <f t="shared" si="724"/>
        <v>module=kmail_fish</v>
      </c>
    </row>
    <row r="14165" spans="1:6" ht="30" customHeight="1">
      <c r="A14165" s="3" t="s">
        <v>2</v>
      </c>
      <c r="B14165" s="3" t="s">
        <v>29141</v>
      </c>
      <c r="C14165" s="3" t="s">
        <v>34899</v>
      </c>
      <c r="D14165" s="12" t="s">
        <v>40772</v>
      </c>
      <c r="E14165" s="6" t="str">
        <f t="shared" si="723"/>
        <v>module=jmail_fish</v>
      </c>
      <c r="F14165" s="6" t="str">
        <f t="shared" si="724"/>
        <v>module=kmail_fish</v>
      </c>
    </row>
    <row r="14166" spans="1:6" ht="30" customHeight="1">
      <c r="A14166" s="3" t="s">
        <v>2</v>
      </c>
      <c r="B14166" s="3" t="s">
        <v>29142</v>
      </c>
      <c r="C14166" s="3" t="s">
        <v>34900</v>
      </c>
      <c r="D14166" s="12" t="s">
        <v>40773</v>
      </c>
      <c r="E14166" s="6" t="str">
        <f t="shared" si="723"/>
        <v>module=jmail_fish</v>
      </c>
      <c r="F14166" s="6" t="str">
        <f t="shared" si="724"/>
        <v>module=kmail_fish</v>
      </c>
    </row>
    <row r="14167" spans="1:6" ht="30" customHeight="1">
      <c r="A14167" s="3" t="s">
        <v>2</v>
      </c>
      <c r="B14167" s="3" t="s">
        <v>29143</v>
      </c>
      <c r="C14167" s="3" t="s">
        <v>34901</v>
      </c>
      <c r="D14167" s="12" t="s">
        <v>40774</v>
      </c>
      <c r="E14167" s="6" t="str">
        <f t="shared" si="723"/>
        <v>module=jmail_fish</v>
      </c>
      <c r="F14167" s="6" t="str">
        <f t="shared" si="724"/>
        <v>module=kmail_fish</v>
      </c>
    </row>
    <row r="14168" spans="1:6" ht="30" customHeight="1">
      <c r="A14168" s="3" t="s">
        <v>2</v>
      </c>
      <c r="B14168" s="3" t="s">
        <v>29144</v>
      </c>
      <c r="C14168" s="3" t="s">
        <v>34902</v>
      </c>
      <c r="D14168" s="12" t="s">
        <v>40775</v>
      </c>
      <c r="E14168" s="6" t="str">
        <f t="shared" si="723"/>
        <v>module=jmail_fish</v>
      </c>
      <c r="F14168" s="6" t="str">
        <f t="shared" si="724"/>
        <v>module=kmail_fish</v>
      </c>
    </row>
    <row r="14169" spans="1:6" ht="30" customHeight="1">
      <c r="A14169" s="3" t="s">
        <v>2</v>
      </c>
      <c r="B14169" s="3" t="s">
        <v>29145</v>
      </c>
      <c r="C14169" s="3" t="s">
        <v>34903</v>
      </c>
      <c r="D14169" s="12" t="s">
        <v>40776</v>
      </c>
      <c r="E14169" s="6" t="str">
        <f t="shared" si="723"/>
        <v>module=jmail_fish</v>
      </c>
      <c r="F14169" s="6" t="str">
        <f t="shared" si="724"/>
        <v>module=kmail_fish</v>
      </c>
    </row>
    <row r="14170" spans="1:6" ht="30" customHeight="1">
      <c r="A14170" s="3" t="s">
        <v>2</v>
      </c>
      <c r="B14170" s="3" t="s">
        <v>29146</v>
      </c>
      <c r="C14170" s="3" t="s">
        <v>34904</v>
      </c>
      <c r="D14170" s="12" t="s">
        <v>40777</v>
      </c>
      <c r="E14170" s="6" t="str">
        <f t="shared" ref="E14170:E14201" si="725">HYPERLINK("http://www.ssc.wisc.edu/wlsresearch/documentation/waves/?wave=capigrad&amp;module=jmail_values","module=jmail_values")</f>
        <v>module=jmail_values</v>
      </c>
      <c r="F14170" s="6" t="str">
        <f t="shared" ref="F14170:F14201" si="726">HYPERLINK("http://www.ssc.wisc.edu/wlsresearch/documentation/waves/?wave=capisib&amp;module=kmail_values","module=kmail_values")</f>
        <v>module=kmail_values</v>
      </c>
    </row>
    <row r="14171" spans="1:6" ht="30" customHeight="1">
      <c r="A14171" s="3" t="s">
        <v>2</v>
      </c>
      <c r="B14171" s="3" t="s">
        <v>29147</v>
      </c>
      <c r="C14171" s="3" t="s">
        <v>34905</v>
      </c>
      <c r="D14171" s="12" t="s">
        <v>40778</v>
      </c>
      <c r="E14171" s="6" t="str">
        <f t="shared" si="725"/>
        <v>module=jmail_values</v>
      </c>
      <c r="F14171" s="6" t="str">
        <f t="shared" si="726"/>
        <v>module=kmail_values</v>
      </c>
    </row>
    <row r="14172" spans="1:6" ht="30" customHeight="1">
      <c r="A14172" s="3" t="s">
        <v>2</v>
      </c>
      <c r="B14172" s="3" t="s">
        <v>29148</v>
      </c>
      <c r="C14172" s="3" t="s">
        <v>34906</v>
      </c>
      <c r="D14172" s="12" t="s">
        <v>40779</v>
      </c>
      <c r="E14172" s="6" t="str">
        <f t="shared" si="725"/>
        <v>module=jmail_values</v>
      </c>
      <c r="F14172" s="6" t="str">
        <f t="shared" si="726"/>
        <v>module=kmail_values</v>
      </c>
    </row>
    <row r="14173" spans="1:6" ht="30" customHeight="1">
      <c r="A14173" s="3" t="s">
        <v>2</v>
      </c>
      <c r="B14173" s="3" t="s">
        <v>29149</v>
      </c>
      <c r="C14173" s="3" t="s">
        <v>34907</v>
      </c>
      <c r="D14173" s="12" t="s">
        <v>40780</v>
      </c>
      <c r="E14173" s="6" t="str">
        <f t="shared" si="725"/>
        <v>module=jmail_values</v>
      </c>
      <c r="F14173" s="6" t="str">
        <f t="shared" si="726"/>
        <v>module=kmail_values</v>
      </c>
    </row>
    <row r="14174" spans="1:6" ht="30" customHeight="1">
      <c r="A14174" s="3" t="s">
        <v>2</v>
      </c>
      <c r="B14174" s="3" t="s">
        <v>29150</v>
      </c>
      <c r="C14174" s="3" t="s">
        <v>34908</v>
      </c>
      <c r="D14174" s="12" t="s">
        <v>40781</v>
      </c>
      <c r="E14174" s="6" t="str">
        <f t="shared" si="725"/>
        <v>module=jmail_values</v>
      </c>
      <c r="F14174" s="6" t="str">
        <f t="shared" si="726"/>
        <v>module=kmail_values</v>
      </c>
    </row>
    <row r="14175" spans="1:6" ht="30" customHeight="1">
      <c r="A14175" s="3" t="s">
        <v>2</v>
      </c>
      <c r="B14175" s="3" t="s">
        <v>29151</v>
      </c>
      <c r="C14175" s="3" t="s">
        <v>34909</v>
      </c>
      <c r="D14175" s="12" t="s">
        <v>40782</v>
      </c>
      <c r="E14175" s="6" t="str">
        <f t="shared" si="725"/>
        <v>module=jmail_values</v>
      </c>
      <c r="F14175" s="6" t="str">
        <f t="shared" si="726"/>
        <v>module=kmail_values</v>
      </c>
    </row>
    <row r="14176" spans="1:6" ht="30" customHeight="1">
      <c r="A14176" s="3" t="s">
        <v>2</v>
      </c>
      <c r="B14176" s="3" t="s">
        <v>29152</v>
      </c>
      <c r="C14176" s="3" t="s">
        <v>34910</v>
      </c>
      <c r="D14176" s="12" t="s">
        <v>40783</v>
      </c>
      <c r="E14176" s="6" t="str">
        <f t="shared" si="725"/>
        <v>module=jmail_values</v>
      </c>
      <c r="F14176" s="6" t="str">
        <f t="shared" si="726"/>
        <v>module=kmail_values</v>
      </c>
    </row>
    <row r="14177" spans="1:6" ht="30" customHeight="1">
      <c r="A14177" s="3" t="s">
        <v>2</v>
      </c>
      <c r="B14177" s="3" t="s">
        <v>29153</v>
      </c>
      <c r="C14177" s="3" t="s">
        <v>34911</v>
      </c>
      <c r="D14177" s="12" t="s">
        <v>40784</v>
      </c>
      <c r="E14177" s="6" t="str">
        <f t="shared" si="725"/>
        <v>module=jmail_values</v>
      </c>
      <c r="F14177" s="6" t="str">
        <f t="shared" si="726"/>
        <v>module=kmail_values</v>
      </c>
    </row>
    <row r="14178" spans="1:6" ht="30" customHeight="1">
      <c r="A14178" s="3" t="s">
        <v>2</v>
      </c>
      <c r="B14178" s="3" t="s">
        <v>29154</v>
      </c>
      <c r="C14178" s="3" t="s">
        <v>34912</v>
      </c>
      <c r="D14178" s="12" t="s">
        <v>40785</v>
      </c>
      <c r="E14178" s="6" t="str">
        <f t="shared" si="725"/>
        <v>module=jmail_values</v>
      </c>
      <c r="F14178" s="6" t="str">
        <f t="shared" si="726"/>
        <v>module=kmail_values</v>
      </c>
    </row>
    <row r="14179" spans="1:6" ht="30" customHeight="1">
      <c r="A14179" s="3" t="s">
        <v>2</v>
      </c>
      <c r="B14179" s="3" t="s">
        <v>29155</v>
      </c>
      <c r="C14179" s="3" t="s">
        <v>34913</v>
      </c>
      <c r="D14179" s="12" t="s">
        <v>40786</v>
      </c>
      <c r="E14179" s="6" t="str">
        <f t="shared" si="725"/>
        <v>module=jmail_values</v>
      </c>
      <c r="F14179" s="6" t="str">
        <f t="shared" si="726"/>
        <v>module=kmail_values</v>
      </c>
    </row>
    <row r="14180" spans="1:6" ht="30" customHeight="1">
      <c r="A14180" s="3" t="s">
        <v>2</v>
      </c>
      <c r="B14180" s="3" t="s">
        <v>29156</v>
      </c>
      <c r="C14180" s="3" t="s">
        <v>34914</v>
      </c>
      <c r="D14180" s="12" t="s">
        <v>40787</v>
      </c>
      <c r="E14180" s="6" t="str">
        <f t="shared" si="725"/>
        <v>module=jmail_values</v>
      </c>
      <c r="F14180" s="6" t="str">
        <f t="shared" si="726"/>
        <v>module=kmail_values</v>
      </c>
    </row>
    <row r="14181" spans="1:6" ht="30" customHeight="1">
      <c r="A14181" s="3" t="s">
        <v>2</v>
      </c>
      <c r="B14181" s="3" t="s">
        <v>29157</v>
      </c>
      <c r="C14181" s="3" t="s">
        <v>34915</v>
      </c>
      <c r="D14181" s="12" t="s">
        <v>40788</v>
      </c>
      <c r="E14181" s="6" t="str">
        <f t="shared" si="725"/>
        <v>module=jmail_values</v>
      </c>
      <c r="F14181" s="6" t="str">
        <f t="shared" si="726"/>
        <v>module=kmail_values</v>
      </c>
    </row>
    <row r="14182" spans="1:6" ht="30" customHeight="1">
      <c r="A14182" s="3" t="s">
        <v>2</v>
      </c>
      <c r="B14182" s="3" t="s">
        <v>29158</v>
      </c>
      <c r="C14182" s="3" t="s">
        <v>34916</v>
      </c>
      <c r="D14182" s="12" t="s">
        <v>40789</v>
      </c>
      <c r="E14182" s="6" t="str">
        <f t="shared" si="725"/>
        <v>module=jmail_values</v>
      </c>
      <c r="F14182" s="6" t="str">
        <f t="shared" si="726"/>
        <v>module=kmail_values</v>
      </c>
    </row>
    <row r="14183" spans="1:6" ht="30" customHeight="1">
      <c r="A14183" s="3" t="s">
        <v>2</v>
      </c>
      <c r="B14183" s="3" t="s">
        <v>29159</v>
      </c>
      <c r="C14183" s="3" t="s">
        <v>34917</v>
      </c>
      <c r="D14183" s="12" t="s">
        <v>40790</v>
      </c>
      <c r="E14183" s="6" t="str">
        <f t="shared" si="725"/>
        <v>module=jmail_values</v>
      </c>
      <c r="F14183" s="6" t="str">
        <f t="shared" si="726"/>
        <v>module=kmail_values</v>
      </c>
    </row>
    <row r="14184" spans="1:6" ht="30" customHeight="1">
      <c r="A14184" s="3" t="s">
        <v>2</v>
      </c>
      <c r="B14184" s="3" t="s">
        <v>29160</v>
      </c>
      <c r="C14184" s="3" t="s">
        <v>34918</v>
      </c>
      <c r="D14184" s="12" t="s">
        <v>40791</v>
      </c>
      <c r="E14184" s="6" t="str">
        <f t="shared" si="725"/>
        <v>module=jmail_values</v>
      </c>
      <c r="F14184" s="6" t="str">
        <f t="shared" si="726"/>
        <v>module=kmail_values</v>
      </c>
    </row>
    <row r="14185" spans="1:6" ht="30" customHeight="1">
      <c r="A14185" s="3" t="s">
        <v>2</v>
      </c>
      <c r="B14185" s="3" t="s">
        <v>29161</v>
      </c>
      <c r="C14185" s="3" t="s">
        <v>34919</v>
      </c>
      <c r="D14185" s="12" t="s">
        <v>40792</v>
      </c>
      <c r="E14185" s="6" t="str">
        <f t="shared" si="725"/>
        <v>module=jmail_values</v>
      </c>
      <c r="F14185" s="6" t="str">
        <f t="shared" si="726"/>
        <v>module=kmail_values</v>
      </c>
    </row>
    <row r="14186" spans="1:6" ht="30" customHeight="1">
      <c r="A14186" s="3" t="s">
        <v>2</v>
      </c>
      <c r="B14186" s="3" t="s">
        <v>29162</v>
      </c>
      <c r="C14186" s="3" t="s">
        <v>34920</v>
      </c>
      <c r="D14186" s="12" t="s">
        <v>40793</v>
      </c>
      <c r="E14186" s="6" t="str">
        <f t="shared" si="725"/>
        <v>module=jmail_values</v>
      </c>
      <c r="F14186" s="6" t="str">
        <f t="shared" si="726"/>
        <v>module=kmail_values</v>
      </c>
    </row>
    <row r="14187" spans="1:6" ht="30" customHeight="1">
      <c r="A14187" s="3" t="s">
        <v>2</v>
      </c>
      <c r="B14187" s="3" t="s">
        <v>29163</v>
      </c>
      <c r="C14187" s="3" t="s">
        <v>34921</v>
      </c>
      <c r="D14187" s="12" t="s">
        <v>40794</v>
      </c>
      <c r="E14187" s="6" t="str">
        <f t="shared" si="725"/>
        <v>module=jmail_values</v>
      </c>
      <c r="F14187" s="6" t="str">
        <f t="shared" si="726"/>
        <v>module=kmail_values</v>
      </c>
    </row>
    <row r="14188" spans="1:6" ht="30" customHeight="1">
      <c r="A14188" s="3" t="s">
        <v>2</v>
      </c>
      <c r="B14188" s="3" t="s">
        <v>29164</v>
      </c>
      <c r="C14188" s="3" t="s">
        <v>34922</v>
      </c>
      <c r="D14188" s="12" t="s">
        <v>40795</v>
      </c>
      <c r="E14188" s="6" t="str">
        <f t="shared" si="725"/>
        <v>module=jmail_values</v>
      </c>
      <c r="F14188" s="6" t="str">
        <f t="shared" si="726"/>
        <v>module=kmail_values</v>
      </c>
    </row>
    <row r="14189" spans="1:6" ht="30" customHeight="1">
      <c r="A14189" s="3" t="s">
        <v>2</v>
      </c>
      <c r="B14189" s="3" t="s">
        <v>29165</v>
      </c>
      <c r="C14189" s="3" t="s">
        <v>34923</v>
      </c>
      <c r="D14189" s="12" t="s">
        <v>40796</v>
      </c>
      <c r="E14189" s="6" t="str">
        <f t="shared" si="725"/>
        <v>module=jmail_values</v>
      </c>
      <c r="F14189" s="6" t="str">
        <f t="shared" si="726"/>
        <v>module=kmail_values</v>
      </c>
    </row>
    <row r="14190" spans="1:6" ht="30" customHeight="1">
      <c r="A14190" s="3" t="s">
        <v>2</v>
      </c>
      <c r="B14190" s="3" t="s">
        <v>29166</v>
      </c>
      <c r="C14190" s="3" t="s">
        <v>34924</v>
      </c>
      <c r="D14190" s="12" t="s">
        <v>40797</v>
      </c>
      <c r="E14190" s="6" t="str">
        <f t="shared" si="725"/>
        <v>module=jmail_values</v>
      </c>
      <c r="F14190" s="6" t="str">
        <f t="shared" si="726"/>
        <v>module=kmail_values</v>
      </c>
    </row>
    <row r="14191" spans="1:6" ht="30" customHeight="1">
      <c r="A14191" s="3" t="s">
        <v>2</v>
      </c>
      <c r="B14191" s="3" t="s">
        <v>29167</v>
      </c>
      <c r="C14191" s="3" t="s">
        <v>34925</v>
      </c>
      <c r="D14191" s="12" t="s">
        <v>40798</v>
      </c>
      <c r="E14191" s="6" t="str">
        <f t="shared" si="725"/>
        <v>module=jmail_values</v>
      </c>
      <c r="F14191" s="6" t="str">
        <f t="shared" si="726"/>
        <v>module=kmail_values</v>
      </c>
    </row>
    <row r="14192" spans="1:6" ht="30" customHeight="1">
      <c r="A14192" s="3" t="s">
        <v>2</v>
      </c>
      <c r="B14192" s="3" t="s">
        <v>29168</v>
      </c>
      <c r="C14192" s="3" t="s">
        <v>34926</v>
      </c>
      <c r="D14192" s="12" t="s">
        <v>40799</v>
      </c>
      <c r="E14192" s="6" t="str">
        <f t="shared" si="725"/>
        <v>module=jmail_values</v>
      </c>
      <c r="F14192" s="6" t="str">
        <f t="shared" si="726"/>
        <v>module=kmail_values</v>
      </c>
    </row>
    <row r="14193" spans="1:6" ht="30" customHeight="1">
      <c r="A14193" s="3" t="s">
        <v>2</v>
      </c>
      <c r="B14193" s="3" t="s">
        <v>29169</v>
      </c>
      <c r="C14193" s="3" t="s">
        <v>34927</v>
      </c>
      <c r="D14193" s="12" t="s">
        <v>40800</v>
      </c>
      <c r="E14193" s="6" t="str">
        <f t="shared" si="725"/>
        <v>module=jmail_values</v>
      </c>
      <c r="F14193" s="6" t="str">
        <f t="shared" si="726"/>
        <v>module=kmail_values</v>
      </c>
    </row>
    <row r="14194" spans="1:6" ht="30" customHeight="1">
      <c r="A14194" s="3" t="s">
        <v>2</v>
      </c>
      <c r="B14194" s="3" t="s">
        <v>29170</v>
      </c>
      <c r="C14194" s="3" t="s">
        <v>34928</v>
      </c>
      <c r="D14194" s="12" t="s">
        <v>40801</v>
      </c>
      <c r="E14194" s="6" t="str">
        <f t="shared" si="725"/>
        <v>module=jmail_values</v>
      </c>
      <c r="F14194" s="6" t="str">
        <f t="shared" si="726"/>
        <v>module=kmail_values</v>
      </c>
    </row>
    <row r="14195" spans="1:6" ht="30" customHeight="1">
      <c r="A14195" s="3" t="s">
        <v>2</v>
      </c>
      <c r="B14195" s="3" t="s">
        <v>29171</v>
      </c>
      <c r="C14195" s="3" t="s">
        <v>34929</v>
      </c>
      <c r="D14195" s="12" t="s">
        <v>40802</v>
      </c>
      <c r="E14195" s="6" t="str">
        <f t="shared" si="725"/>
        <v>module=jmail_values</v>
      </c>
      <c r="F14195" s="6" t="str">
        <f t="shared" si="726"/>
        <v>module=kmail_values</v>
      </c>
    </row>
    <row r="14196" spans="1:6" ht="30" customHeight="1">
      <c r="A14196" s="3" t="s">
        <v>2</v>
      </c>
      <c r="B14196" s="3" t="s">
        <v>29172</v>
      </c>
      <c r="C14196" s="3" t="s">
        <v>34930</v>
      </c>
      <c r="D14196" s="12" t="s">
        <v>40803</v>
      </c>
      <c r="E14196" s="6" t="str">
        <f t="shared" si="725"/>
        <v>module=jmail_values</v>
      </c>
      <c r="F14196" s="6" t="str">
        <f t="shared" si="726"/>
        <v>module=kmail_values</v>
      </c>
    </row>
    <row r="14197" spans="1:6" ht="30" customHeight="1">
      <c r="A14197" s="3" t="s">
        <v>2</v>
      </c>
      <c r="B14197" s="3" t="s">
        <v>29173</v>
      </c>
      <c r="C14197" s="3" t="s">
        <v>34931</v>
      </c>
      <c r="D14197" s="12" t="s">
        <v>40804</v>
      </c>
      <c r="E14197" s="6" t="str">
        <f t="shared" si="725"/>
        <v>module=jmail_values</v>
      </c>
      <c r="F14197" s="6" t="str">
        <f t="shared" si="726"/>
        <v>module=kmail_values</v>
      </c>
    </row>
    <row r="14198" spans="1:6" ht="30" customHeight="1">
      <c r="A14198" s="3" t="s">
        <v>2</v>
      </c>
      <c r="B14198" s="3" t="s">
        <v>29174</v>
      </c>
      <c r="C14198" s="3" t="s">
        <v>34932</v>
      </c>
      <c r="D14198" s="12" t="s">
        <v>40805</v>
      </c>
      <c r="E14198" s="6" t="str">
        <f t="shared" si="725"/>
        <v>module=jmail_values</v>
      </c>
      <c r="F14198" s="6" t="str">
        <f t="shared" si="726"/>
        <v>module=kmail_values</v>
      </c>
    </row>
    <row r="14199" spans="1:6" ht="30" customHeight="1">
      <c r="A14199" s="3" t="s">
        <v>2</v>
      </c>
      <c r="B14199" s="3" t="s">
        <v>29175</v>
      </c>
      <c r="C14199" s="3" t="s">
        <v>34933</v>
      </c>
      <c r="D14199" s="12" t="s">
        <v>40806</v>
      </c>
      <c r="E14199" s="6" t="str">
        <f t="shared" si="725"/>
        <v>module=jmail_values</v>
      </c>
      <c r="F14199" s="6" t="str">
        <f t="shared" si="726"/>
        <v>module=kmail_values</v>
      </c>
    </row>
    <row r="14200" spans="1:6" ht="30" customHeight="1">
      <c r="A14200" s="3" t="s">
        <v>2</v>
      </c>
      <c r="B14200" s="3" t="s">
        <v>29176</v>
      </c>
      <c r="C14200" s="3" t="s">
        <v>34934</v>
      </c>
      <c r="D14200" s="12" t="s">
        <v>40807</v>
      </c>
      <c r="E14200" s="6" t="str">
        <f t="shared" si="725"/>
        <v>module=jmail_values</v>
      </c>
      <c r="F14200" s="6" t="str">
        <f t="shared" si="726"/>
        <v>module=kmail_values</v>
      </c>
    </row>
    <row r="14201" spans="1:6" ht="30" customHeight="1">
      <c r="A14201" s="3" t="s">
        <v>2</v>
      </c>
      <c r="B14201" s="3" t="s">
        <v>29177</v>
      </c>
      <c r="C14201" s="3" t="s">
        <v>34935</v>
      </c>
      <c r="D14201" s="12" t="s">
        <v>40808</v>
      </c>
      <c r="E14201" s="6" t="str">
        <f t="shared" si="725"/>
        <v>module=jmail_values</v>
      </c>
      <c r="F14201" s="6" t="str">
        <f t="shared" si="726"/>
        <v>module=kmail_values</v>
      </c>
    </row>
    <row r="14202" spans="1:6" ht="30" customHeight="1">
      <c r="A14202" s="3" t="s">
        <v>2</v>
      </c>
      <c r="B14202" s="3" t="s">
        <v>29178</v>
      </c>
      <c r="C14202" s="3" t="s">
        <v>34936</v>
      </c>
      <c r="D14202" s="12" t="s">
        <v>40809</v>
      </c>
      <c r="E14202" s="6" t="str">
        <f t="shared" ref="E14202:E14233" si="727">HYPERLINK("http://www.ssc.wisc.edu/wlsresearch/documentation/waves/?wave=capigrad&amp;module=jmail_values","module=jmail_values")</f>
        <v>module=jmail_values</v>
      </c>
      <c r="F14202" s="6" t="str">
        <f t="shared" ref="F14202:F14233" si="728">HYPERLINK("http://www.ssc.wisc.edu/wlsresearch/documentation/waves/?wave=capisib&amp;module=kmail_values","module=kmail_values")</f>
        <v>module=kmail_values</v>
      </c>
    </row>
    <row r="14203" spans="1:6" ht="30" customHeight="1">
      <c r="A14203" s="3" t="s">
        <v>2</v>
      </c>
      <c r="B14203" s="3" t="s">
        <v>29179</v>
      </c>
      <c r="C14203" s="3" t="s">
        <v>34937</v>
      </c>
      <c r="D14203" s="12" t="s">
        <v>40810</v>
      </c>
      <c r="E14203" s="6" t="str">
        <f t="shared" si="727"/>
        <v>module=jmail_values</v>
      </c>
      <c r="F14203" s="6" t="str">
        <f t="shared" si="728"/>
        <v>module=kmail_values</v>
      </c>
    </row>
    <row r="14204" spans="1:6" ht="30" customHeight="1">
      <c r="A14204" s="3" t="s">
        <v>2</v>
      </c>
      <c r="B14204" s="3" t="s">
        <v>29180</v>
      </c>
      <c r="C14204" s="3" t="s">
        <v>34938</v>
      </c>
      <c r="D14204" s="12" t="s">
        <v>40811</v>
      </c>
      <c r="E14204" s="6" t="str">
        <f t="shared" si="727"/>
        <v>module=jmail_values</v>
      </c>
      <c r="F14204" s="6" t="str">
        <f t="shared" si="728"/>
        <v>module=kmail_values</v>
      </c>
    </row>
    <row r="14205" spans="1:6" ht="30" customHeight="1">
      <c r="A14205" s="3" t="s">
        <v>2</v>
      </c>
      <c r="B14205" s="3" t="s">
        <v>29181</v>
      </c>
      <c r="C14205" s="3" t="s">
        <v>34939</v>
      </c>
      <c r="D14205" s="12" t="s">
        <v>40812</v>
      </c>
      <c r="E14205" s="6" t="str">
        <f t="shared" si="727"/>
        <v>module=jmail_values</v>
      </c>
      <c r="F14205" s="6" t="str">
        <f t="shared" si="728"/>
        <v>module=kmail_values</v>
      </c>
    </row>
    <row r="14206" spans="1:6" ht="30" customHeight="1">
      <c r="A14206" s="3" t="s">
        <v>2</v>
      </c>
      <c r="B14206" s="3" t="s">
        <v>29182</v>
      </c>
      <c r="C14206" s="3" t="s">
        <v>34940</v>
      </c>
      <c r="D14206" s="12" t="s">
        <v>40813</v>
      </c>
      <c r="E14206" s="6" t="str">
        <f t="shared" si="727"/>
        <v>module=jmail_values</v>
      </c>
      <c r="F14206" s="6" t="str">
        <f t="shared" si="728"/>
        <v>module=kmail_values</v>
      </c>
    </row>
    <row r="14207" spans="1:6" ht="30" customHeight="1">
      <c r="A14207" s="3" t="s">
        <v>2</v>
      </c>
      <c r="B14207" s="3" t="s">
        <v>29183</v>
      </c>
      <c r="C14207" s="3" t="s">
        <v>34941</v>
      </c>
      <c r="D14207" s="12" t="s">
        <v>40814</v>
      </c>
      <c r="E14207" s="6" t="str">
        <f t="shared" si="727"/>
        <v>module=jmail_values</v>
      </c>
      <c r="F14207" s="6" t="str">
        <f t="shared" si="728"/>
        <v>module=kmail_values</v>
      </c>
    </row>
    <row r="14208" spans="1:6" ht="30" customHeight="1">
      <c r="A14208" s="3" t="s">
        <v>2</v>
      </c>
      <c r="B14208" s="3" t="s">
        <v>29184</v>
      </c>
      <c r="C14208" s="3" t="s">
        <v>34942</v>
      </c>
      <c r="D14208" s="12" t="s">
        <v>40815</v>
      </c>
      <c r="E14208" s="6" t="str">
        <f t="shared" si="727"/>
        <v>module=jmail_values</v>
      </c>
      <c r="F14208" s="6" t="str">
        <f t="shared" si="728"/>
        <v>module=kmail_values</v>
      </c>
    </row>
    <row r="14209" spans="1:6" ht="30" customHeight="1">
      <c r="A14209" s="3" t="s">
        <v>2</v>
      </c>
      <c r="B14209" s="3" t="s">
        <v>29185</v>
      </c>
      <c r="C14209" s="3" t="s">
        <v>34943</v>
      </c>
      <c r="D14209" s="12" t="s">
        <v>40816</v>
      </c>
      <c r="E14209" s="6" t="str">
        <f t="shared" si="727"/>
        <v>module=jmail_values</v>
      </c>
      <c r="F14209" s="6" t="str">
        <f t="shared" si="728"/>
        <v>module=kmail_values</v>
      </c>
    </row>
    <row r="14210" spans="1:6" ht="30" customHeight="1">
      <c r="A14210" s="3" t="s">
        <v>2</v>
      </c>
      <c r="B14210" s="3" t="s">
        <v>29186</v>
      </c>
      <c r="C14210" s="3" t="s">
        <v>34944</v>
      </c>
      <c r="D14210" s="12" t="s">
        <v>40817</v>
      </c>
      <c r="E14210" s="6" t="str">
        <f t="shared" si="727"/>
        <v>module=jmail_values</v>
      </c>
      <c r="F14210" s="6" t="str">
        <f t="shared" si="728"/>
        <v>module=kmail_values</v>
      </c>
    </row>
    <row r="14211" spans="1:6" ht="30" customHeight="1">
      <c r="A14211" s="3" t="s">
        <v>2</v>
      </c>
      <c r="B14211" s="3" t="s">
        <v>29187</v>
      </c>
      <c r="C14211" s="3" t="s">
        <v>34945</v>
      </c>
      <c r="D14211" s="12" t="s">
        <v>40818</v>
      </c>
      <c r="E14211" s="6" t="str">
        <f t="shared" si="727"/>
        <v>module=jmail_values</v>
      </c>
      <c r="F14211" s="6" t="str">
        <f t="shared" si="728"/>
        <v>module=kmail_values</v>
      </c>
    </row>
    <row r="14212" spans="1:6" ht="30" customHeight="1">
      <c r="A14212" s="3" t="s">
        <v>2</v>
      </c>
      <c r="B14212" s="3" t="s">
        <v>29188</v>
      </c>
      <c r="C14212" s="3" t="s">
        <v>34946</v>
      </c>
      <c r="D14212" s="12" t="s">
        <v>40819</v>
      </c>
      <c r="E14212" s="6" t="str">
        <f t="shared" si="727"/>
        <v>module=jmail_values</v>
      </c>
      <c r="F14212" s="6" t="str">
        <f t="shared" si="728"/>
        <v>module=kmail_values</v>
      </c>
    </row>
    <row r="14213" spans="1:6" ht="30" customHeight="1">
      <c r="A14213" s="3" t="s">
        <v>2</v>
      </c>
      <c r="B14213" s="3" t="s">
        <v>29189</v>
      </c>
      <c r="C14213" s="3" t="s">
        <v>34947</v>
      </c>
      <c r="D14213" s="12" t="s">
        <v>40820</v>
      </c>
      <c r="E14213" s="6" t="str">
        <f t="shared" si="727"/>
        <v>module=jmail_values</v>
      </c>
      <c r="F14213" s="6" t="str">
        <f t="shared" si="728"/>
        <v>module=kmail_values</v>
      </c>
    </row>
    <row r="14214" spans="1:6" ht="30" customHeight="1">
      <c r="A14214" s="3" t="s">
        <v>2</v>
      </c>
      <c r="B14214" s="3" t="s">
        <v>29190</v>
      </c>
      <c r="C14214" s="3" t="s">
        <v>34948</v>
      </c>
      <c r="D14214" s="12" t="s">
        <v>40821</v>
      </c>
      <c r="E14214" s="6" t="str">
        <f t="shared" si="727"/>
        <v>module=jmail_values</v>
      </c>
      <c r="F14214" s="6" t="str">
        <f t="shared" si="728"/>
        <v>module=kmail_values</v>
      </c>
    </row>
    <row r="14215" spans="1:6" ht="30" customHeight="1">
      <c r="A14215" s="3" t="s">
        <v>2</v>
      </c>
      <c r="B14215" s="3" t="s">
        <v>29191</v>
      </c>
      <c r="C14215" s="3" t="s">
        <v>34949</v>
      </c>
      <c r="D14215" s="12" t="s">
        <v>40822</v>
      </c>
      <c r="E14215" s="6" t="str">
        <f t="shared" si="727"/>
        <v>module=jmail_values</v>
      </c>
      <c r="F14215" s="6" t="str">
        <f t="shared" si="728"/>
        <v>module=kmail_values</v>
      </c>
    </row>
    <row r="14216" spans="1:6" ht="30" customHeight="1">
      <c r="A14216" s="3" t="s">
        <v>2</v>
      </c>
      <c r="B14216" s="3" t="s">
        <v>29192</v>
      </c>
      <c r="C14216" s="3" t="s">
        <v>34950</v>
      </c>
      <c r="D14216" s="12" t="s">
        <v>40823</v>
      </c>
      <c r="E14216" s="6" t="str">
        <f t="shared" si="727"/>
        <v>module=jmail_values</v>
      </c>
      <c r="F14216" s="6" t="str">
        <f t="shared" si="728"/>
        <v>module=kmail_values</v>
      </c>
    </row>
    <row r="14217" spans="1:6" ht="30" customHeight="1">
      <c r="A14217" s="3" t="s">
        <v>2</v>
      </c>
      <c r="B14217" s="3" t="s">
        <v>29193</v>
      </c>
      <c r="C14217" s="3" t="s">
        <v>34951</v>
      </c>
      <c r="D14217" s="12" t="s">
        <v>40824</v>
      </c>
      <c r="E14217" s="6" t="str">
        <f t="shared" si="727"/>
        <v>module=jmail_values</v>
      </c>
      <c r="F14217" s="6" t="str">
        <f t="shared" si="728"/>
        <v>module=kmail_values</v>
      </c>
    </row>
    <row r="14218" spans="1:6" ht="30" customHeight="1">
      <c r="A14218" s="3" t="s">
        <v>2</v>
      </c>
      <c r="B14218" s="3" t="s">
        <v>29194</v>
      </c>
      <c r="C14218" s="3" t="s">
        <v>34952</v>
      </c>
      <c r="D14218" s="12" t="s">
        <v>40825</v>
      </c>
      <c r="E14218" s="6" t="str">
        <f t="shared" si="727"/>
        <v>module=jmail_values</v>
      </c>
      <c r="F14218" s="6" t="str">
        <f t="shared" si="728"/>
        <v>module=kmail_values</v>
      </c>
    </row>
    <row r="14219" spans="1:6" ht="30" customHeight="1">
      <c r="A14219" s="3" t="s">
        <v>2</v>
      </c>
      <c r="B14219" s="3" t="s">
        <v>29195</v>
      </c>
      <c r="C14219" s="3" t="s">
        <v>34953</v>
      </c>
      <c r="D14219" s="12" t="s">
        <v>40826</v>
      </c>
      <c r="E14219" s="6" t="str">
        <f t="shared" si="727"/>
        <v>module=jmail_values</v>
      </c>
      <c r="F14219" s="6" t="str">
        <f t="shared" si="728"/>
        <v>module=kmail_values</v>
      </c>
    </row>
    <row r="14220" spans="1:6" ht="30" customHeight="1">
      <c r="A14220" s="3" t="s">
        <v>2</v>
      </c>
      <c r="B14220" s="3" t="s">
        <v>29196</v>
      </c>
      <c r="C14220" s="3" t="s">
        <v>34954</v>
      </c>
      <c r="D14220" s="12" t="s">
        <v>40827</v>
      </c>
      <c r="E14220" s="6" t="str">
        <f t="shared" si="727"/>
        <v>module=jmail_values</v>
      </c>
      <c r="F14220" s="6" t="str">
        <f t="shared" si="728"/>
        <v>module=kmail_values</v>
      </c>
    </row>
    <row r="14221" spans="1:6" ht="30" customHeight="1">
      <c r="A14221" s="3" t="s">
        <v>2</v>
      </c>
      <c r="B14221" s="3" t="s">
        <v>29197</v>
      </c>
      <c r="C14221" s="3" t="s">
        <v>34955</v>
      </c>
      <c r="D14221" s="12" t="s">
        <v>40828</v>
      </c>
      <c r="E14221" s="6" t="str">
        <f t="shared" si="727"/>
        <v>module=jmail_values</v>
      </c>
      <c r="F14221" s="6" t="str">
        <f t="shared" si="728"/>
        <v>module=kmail_values</v>
      </c>
    </row>
    <row r="14222" spans="1:6" ht="30" customHeight="1">
      <c r="A14222" s="3" t="s">
        <v>2</v>
      </c>
      <c r="B14222" s="3" t="s">
        <v>29198</v>
      </c>
      <c r="C14222" s="3" t="s">
        <v>34956</v>
      </c>
      <c r="D14222" s="12" t="s">
        <v>40829</v>
      </c>
      <c r="E14222" s="6" t="str">
        <f t="shared" si="727"/>
        <v>module=jmail_values</v>
      </c>
      <c r="F14222" s="6" t="str">
        <f t="shared" si="728"/>
        <v>module=kmail_values</v>
      </c>
    </row>
    <row r="14223" spans="1:6" ht="30" customHeight="1">
      <c r="A14223" s="3" t="s">
        <v>2</v>
      </c>
      <c r="B14223" s="3" t="s">
        <v>29199</v>
      </c>
      <c r="C14223" s="3" t="s">
        <v>34957</v>
      </c>
      <c r="D14223" s="12" t="s">
        <v>40830</v>
      </c>
      <c r="E14223" s="6" t="str">
        <f t="shared" si="727"/>
        <v>module=jmail_values</v>
      </c>
      <c r="F14223" s="6" t="str">
        <f t="shared" si="728"/>
        <v>module=kmail_values</v>
      </c>
    </row>
    <row r="14224" spans="1:6" ht="30" customHeight="1">
      <c r="A14224" s="3" t="s">
        <v>2</v>
      </c>
      <c r="B14224" s="3" t="s">
        <v>29200</v>
      </c>
      <c r="C14224" s="3" t="s">
        <v>34958</v>
      </c>
      <c r="D14224" s="12" t="s">
        <v>40831</v>
      </c>
      <c r="E14224" s="6" t="str">
        <f t="shared" si="727"/>
        <v>module=jmail_values</v>
      </c>
      <c r="F14224" s="6" t="str">
        <f t="shared" si="728"/>
        <v>module=kmail_values</v>
      </c>
    </row>
    <row r="14225" spans="1:6" ht="30" customHeight="1">
      <c r="A14225" s="3" t="s">
        <v>2</v>
      </c>
      <c r="B14225" s="3" t="s">
        <v>29201</v>
      </c>
      <c r="C14225" s="3" t="s">
        <v>34959</v>
      </c>
      <c r="D14225" s="12" t="s">
        <v>40832</v>
      </c>
      <c r="E14225" s="6" t="str">
        <f t="shared" si="727"/>
        <v>module=jmail_values</v>
      </c>
      <c r="F14225" s="6" t="str">
        <f t="shared" si="728"/>
        <v>module=kmail_values</v>
      </c>
    </row>
    <row r="14226" spans="1:6" ht="30" customHeight="1">
      <c r="A14226" s="3" t="s">
        <v>2</v>
      </c>
      <c r="B14226" s="3" t="s">
        <v>29202</v>
      </c>
      <c r="C14226" s="3" t="s">
        <v>34960</v>
      </c>
      <c r="D14226" s="12" t="s">
        <v>40833</v>
      </c>
      <c r="E14226" s="6" t="str">
        <f t="shared" si="727"/>
        <v>module=jmail_values</v>
      </c>
      <c r="F14226" s="6" t="str">
        <f t="shared" si="728"/>
        <v>module=kmail_values</v>
      </c>
    </row>
    <row r="14227" spans="1:6" ht="30" customHeight="1">
      <c r="A14227" s="3" t="s">
        <v>2</v>
      </c>
      <c r="B14227" s="3" t="s">
        <v>29203</v>
      </c>
      <c r="C14227" s="3" t="s">
        <v>34961</v>
      </c>
      <c r="D14227" s="12" t="s">
        <v>40834</v>
      </c>
      <c r="E14227" s="6" t="str">
        <f t="shared" si="727"/>
        <v>module=jmail_values</v>
      </c>
      <c r="F14227" s="6" t="str">
        <f t="shared" si="728"/>
        <v>module=kmail_values</v>
      </c>
    </row>
    <row r="14228" spans="1:6" ht="30" customHeight="1">
      <c r="A14228" s="3" t="s">
        <v>2</v>
      </c>
      <c r="B14228" s="3" t="s">
        <v>29204</v>
      </c>
      <c r="C14228" s="3" t="s">
        <v>34962</v>
      </c>
      <c r="D14228" s="12" t="s">
        <v>40835</v>
      </c>
      <c r="E14228" s="6" t="str">
        <f t="shared" si="727"/>
        <v>module=jmail_values</v>
      </c>
      <c r="F14228" s="6" t="str">
        <f t="shared" si="728"/>
        <v>module=kmail_values</v>
      </c>
    </row>
    <row r="14229" spans="1:6" ht="30" customHeight="1">
      <c r="A14229" s="3" t="s">
        <v>2</v>
      </c>
      <c r="B14229" s="3" t="s">
        <v>29205</v>
      </c>
      <c r="C14229" s="3" t="s">
        <v>34963</v>
      </c>
      <c r="D14229" s="12" t="s">
        <v>40836</v>
      </c>
      <c r="E14229" s="6" t="str">
        <f t="shared" si="727"/>
        <v>module=jmail_values</v>
      </c>
      <c r="F14229" s="6" t="str">
        <f t="shared" si="728"/>
        <v>module=kmail_values</v>
      </c>
    </row>
    <row r="14230" spans="1:6" ht="30" customHeight="1">
      <c r="A14230" s="3" t="s">
        <v>2</v>
      </c>
      <c r="B14230" s="3" t="s">
        <v>29206</v>
      </c>
      <c r="C14230" s="3" t="s">
        <v>34964</v>
      </c>
      <c r="D14230" s="12" t="s">
        <v>40837</v>
      </c>
      <c r="E14230" s="6" t="str">
        <f t="shared" si="727"/>
        <v>module=jmail_values</v>
      </c>
      <c r="F14230" s="6" t="str">
        <f t="shared" si="728"/>
        <v>module=kmail_values</v>
      </c>
    </row>
    <row r="14231" spans="1:6" ht="30" customHeight="1">
      <c r="A14231" s="3" t="s">
        <v>2</v>
      </c>
      <c r="B14231" s="3" t="s">
        <v>29207</v>
      </c>
      <c r="C14231" s="3" t="s">
        <v>34965</v>
      </c>
      <c r="D14231" s="12" t="s">
        <v>40838</v>
      </c>
      <c r="E14231" s="6" t="str">
        <f t="shared" si="727"/>
        <v>module=jmail_values</v>
      </c>
      <c r="F14231" s="6" t="str">
        <f t="shared" si="728"/>
        <v>module=kmail_values</v>
      </c>
    </row>
    <row r="14232" spans="1:6" ht="30" customHeight="1">
      <c r="A14232" s="3" t="s">
        <v>2</v>
      </c>
      <c r="B14232" s="3" t="s">
        <v>29208</v>
      </c>
      <c r="C14232" s="3" t="s">
        <v>34966</v>
      </c>
      <c r="D14232" s="12" t="s">
        <v>40839</v>
      </c>
      <c r="E14232" s="6" t="str">
        <f t="shared" si="727"/>
        <v>module=jmail_values</v>
      </c>
      <c r="F14232" s="6" t="str">
        <f t="shared" si="728"/>
        <v>module=kmail_values</v>
      </c>
    </row>
    <row r="14233" spans="1:6" ht="30" customHeight="1">
      <c r="A14233" s="3" t="s">
        <v>2</v>
      </c>
      <c r="B14233" s="3" t="s">
        <v>29209</v>
      </c>
      <c r="C14233" s="3" t="s">
        <v>34967</v>
      </c>
      <c r="D14233" s="12" t="s">
        <v>40840</v>
      </c>
      <c r="E14233" s="6" t="str">
        <f t="shared" si="727"/>
        <v>module=jmail_values</v>
      </c>
      <c r="F14233" s="6" t="str">
        <f t="shared" si="728"/>
        <v>module=kmail_values</v>
      </c>
    </row>
    <row r="14234" spans="1:6" ht="30" customHeight="1">
      <c r="A14234" s="3" t="s">
        <v>2</v>
      </c>
      <c r="B14234" s="3" t="s">
        <v>29210</v>
      </c>
      <c r="C14234" s="3" t="s">
        <v>34968</v>
      </c>
      <c r="D14234" s="12" t="s">
        <v>40841</v>
      </c>
      <c r="E14234" s="6" t="str">
        <f t="shared" ref="E14234:E14265" si="729">HYPERLINK("http://www.ssc.wisc.edu/wlsresearch/documentation/waves/?wave=capigrad&amp;module=jmail_values","module=jmail_values")</f>
        <v>module=jmail_values</v>
      </c>
      <c r="F14234" s="6" t="str">
        <f t="shared" ref="F14234:F14265" si="730">HYPERLINK("http://www.ssc.wisc.edu/wlsresearch/documentation/waves/?wave=capisib&amp;module=kmail_values","module=kmail_values")</f>
        <v>module=kmail_values</v>
      </c>
    </row>
    <row r="14235" spans="1:6" ht="30" customHeight="1">
      <c r="A14235" s="3" t="s">
        <v>2</v>
      </c>
      <c r="B14235" s="3" t="s">
        <v>29211</v>
      </c>
      <c r="C14235" s="3" t="s">
        <v>34969</v>
      </c>
      <c r="D14235" s="12" t="s">
        <v>40842</v>
      </c>
      <c r="E14235" s="6" t="str">
        <f t="shared" si="729"/>
        <v>module=jmail_values</v>
      </c>
      <c r="F14235" s="6" t="str">
        <f t="shared" si="730"/>
        <v>module=kmail_values</v>
      </c>
    </row>
    <row r="14236" spans="1:6" ht="30" customHeight="1">
      <c r="A14236" s="3" t="s">
        <v>2</v>
      </c>
      <c r="B14236" s="3" t="s">
        <v>29212</v>
      </c>
      <c r="C14236" s="3" t="s">
        <v>34970</v>
      </c>
      <c r="D14236" s="12" t="s">
        <v>40843</v>
      </c>
      <c r="E14236" s="6" t="str">
        <f t="shared" si="729"/>
        <v>module=jmail_values</v>
      </c>
      <c r="F14236" s="6" t="str">
        <f t="shared" si="730"/>
        <v>module=kmail_values</v>
      </c>
    </row>
    <row r="14237" spans="1:6" ht="30" customHeight="1">
      <c r="A14237" s="3" t="s">
        <v>2</v>
      </c>
      <c r="B14237" s="3" t="s">
        <v>29213</v>
      </c>
      <c r="C14237" s="3" t="s">
        <v>34971</v>
      </c>
      <c r="D14237" s="12" t="s">
        <v>40844</v>
      </c>
      <c r="E14237" s="6" t="str">
        <f t="shared" si="729"/>
        <v>module=jmail_values</v>
      </c>
      <c r="F14237" s="6" t="str">
        <f t="shared" si="730"/>
        <v>module=kmail_values</v>
      </c>
    </row>
    <row r="14238" spans="1:6" ht="30" customHeight="1">
      <c r="A14238" s="3" t="s">
        <v>2</v>
      </c>
      <c r="B14238" s="3" t="s">
        <v>29214</v>
      </c>
      <c r="C14238" s="3" t="s">
        <v>34972</v>
      </c>
      <c r="D14238" s="12" t="s">
        <v>40845</v>
      </c>
      <c r="E14238" s="6" t="str">
        <f t="shared" si="729"/>
        <v>module=jmail_values</v>
      </c>
      <c r="F14238" s="6" t="str">
        <f t="shared" si="730"/>
        <v>module=kmail_values</v>
      </c>
    </row>
    <row r="14239" spans="1:6" ht="30" customHeight="1">
      <c r="A14239" s="3" t="s">
        <v>2</v>
      </c>
      <c r="B14239" s="3" t="s">
        <v>29215</v>
      </c>
      <c r="C14239" s="3" t="s">
        <v>34973</v>
      </c>
      <c r="D14239" s="12" t="s">
        <v>40846</v>
      </c>
      <c r="E14239" s="6" t="str">
        <f t="shared" si="729"/>
        <v>module=jmail_values</v>
      </c>
      <c r="F14239" s="6" t="str">
        <f t="shared" si="730"/>
        <v>module=kmail_values</v>
      </c>
    </row>
    <row r="14240" spans="1:6" ht="30" customHeight="1">
      <c r="A14240" s="3" t="s">
        <v>2</v>
      </c>
      <c r="B14240" s="3" t="s">
        <v>29216</v>
      </c>
      <c r="C14240" s="3" t="s">
        <v>34974</v>
      </c>
      <c r="D14240" s="12" t="s">
        <v>40847</v>
      </c>
      <c r="E14240" s="6" t="str">
        <f t="shared" si="729"/>
        <v>module=jmail_values</v>
      </c>
      <c r="F14240" s="6" t="str">
        <f t="shared" si="730"/>
        <v>module=kmail_values</v>
      </c>
    </row>
    <row r="14241" spans="1:6" ht="30" customHeight="1">
      <c r="A14241" s="3" t="s">
        <v>2</v>
      </c>
      <c r="B14241" s="3" t="s">
        <v>29217</v>
      </c>
      <c r="C14241" s="3" t="s">
        <v>34975</v>
      </c>
      <c r="D14241" s="12" t="s">
        <v>40848</v>
      </c>
      <c r="E14241" s="6" t="str">
        <f t="shared" si="729"/>
        <v>module=jmail_values</v>
      </c>
      <c r="F14241" s="6" t="str">
        <f t="shared" si="730"/>
        <v>module=kmail_values</v>
      </c>
    </row>
    <row r="14242" spans="1:6" ht="30" customHeight="1">
      <c r="A14242" s="3" t="s">
        <v>2</v>
      </c>
      <c r="B14242" s="3" t="s">
        <v>29218</v>
      </c>
      <c r="C14242" s="3" t="s">
        <v>34976</v>
      </c>
      <c r="D14242" s="12" t="s">
        <v>40849</v>
      </c>
      <c r="E14242" s="6" t="str">
        <f t="shared" si="729"/>
        <v>module=jmail_values</v>
      </c>
      <c r="F14242" s="6" t="str">
        <f t="shared" si="730"/>
        <v>module=kmail_values</v>
      </c>
    </row>
    <row r="14243" spans="1:6" ht="30" customHeight="1">
      <c r="A14243" s="3" t="s">
        <v>2</v>
      </c>
      <c r="B14243" s="3" t="s">
        <v>29219</v>
      </c>
      <c r="C14243" s="3" t="s">
        <v>34977</v>
      </c>
      <c r="D14243" s="12" t="s">
        <v>40850</v>
      </c>
      <c r="E14243" s="6" t="str">
        <f t="shared" si="729"/>
        <v>module=jmail_values</v>
      </c>
      <c r="F14243" s="6" t="str">
        <f t="shared" si="730"/>
        <v>module=kmail_values</v>
      </c>
    </row>
    <row r="14244" spans="1:6" ht="30" customHeight="1">
      <c r="A14244" s="3" t="s">
        <v>2</v>
      </c>
      <c r="B14244" s="3" t="s">
        <v>29220</v>
      </c>
      <c r="C14244" s="3" t="s">
        <v>34978</v>
      </c>
      <c r="D14244" s="12" t="s">
        <v>40851</v>
      </c>
      <c r="E14244" s="6" t="str">
        <f t="shared" si="729"/>
        <v>module=jmail_values</v>
      </c>
      <c r="F14244" s="6" t="str">
        <f t="shared" si="730"/>
        <v>module=kmail_values</v>
      </c>
    </row>
    <row r="14245" spans="1:6" ht="30" customHeight="1">
      <c r="A14245" s="3" t="s">
        <v>2</v>
      </c>
      <c r="B14245" s="3" t="s">
        <v>29221</v>
      </c>
      <c r="C14245" s="3" t="s">
        <v>34979</v>
      </c>
      <c r="D14245" s="12" t="s">
        <v>40852</v>
      </c>
      <c r="E14245" s="6" t="str">
        <f t="shared" si="729"/>
        <v>module=jmail_values</v>
      </c>
      <c r="F14245" s="6" t="str">
        <f t="shared" si="730"/>
        <v>module=kmail_values</v>
      </c>
    </row>
    <row r="14246" spans="1:6" ht="30" customHeight="1">
      <c r="A14246" s="3" t="s">
        <v>2</v>
      </c>
      <c r="B14246" s="3" t="s">
        <v>29222</v>
      </c>
      <c r="C14246" s="3" t="s">
        <v>34980</v>
      </c>
      <c r="D14246" s="12" t="s">
        <v>40853</v>
      </c>
      <c r="E14246" s="6" t="str">
        <f t="shared" si="729"/>
        <v>module=jmail_values</v>
      </c>
      <c r="F14246" s="6" t="str">
        <f t="shared" si="730"/>
        <v>module=kmail_values</v>
      </c>
    </row>
    <row r="14247" spans="1:6" ht="30" customHeight="1">
      <c r="A14247" s="3" t="s">
        <v>2</v>
      </c>
      <c r="B14247" s="3" t="s">
        <v>29223</v>
      </c>
      <c r="C14247" s="3" t="s">
        <v>34981</v>
      </c>
      <c r="D14247" s="12" t="s">
        <v>40854</v>
      </c>
      <c r="E14247" s="6" t="str">
        <f t="shared" si="729"/>
        <v>module=jmail_values</v>
      </c>
      <c r="F14247" s="6" t="str">
        <f t="shared" si="730"/>
        <v>module=kmail_values</v>
      </c>
    </row>
    <row r="14248" spans="1:6" ht="30" customHeight="1">
      <c r="A14248" s="3" t="s">
        <v>2</v>
      </c>
      <c r="B14248" s="3" t="s">
        <v>29224</v>
      </c>
      <c r="C14248" s="3" t="s">
        <v>34982</v>
      </c>
      <c r="D14248" s="12" t="s">
        <v>40855</v>
      </c>
      <c r="E14248" s="6" t="str">
        <f t="shared" si="729"/>
        <v>module=jmail_values</v>
      </c>
      <c r="F14248" s="6" t="str">
        <f t="shared" si="730"/>
        <v>module=kmail_values</v>
      </c>
    </row>
    <row r="14249" spans="1:6" ht="30" customHeight="1">
      <c r="A14249" s="3" t="s">
        <v>2</v>
      </c>
      <c r="B14249" s="3" t="s">
        <v>29225</v>
      </c>
      <c r="C14249" s="3" t="s">
        <v>34983</v>
      </c>
      <c r="D14249" s="12" t="s">
        <v>40856</v>
      </c>
      <c r="E14249" s="6" t="str">
        <f t="shared" si="729"/>
        <v>module=jmail_values</v>
      </c>
      <c r="F14249" s="6" t="str">
        <f t="shared" si="730"/>
        <v>module=kmail_values</v>
      </c>
    </row>
    <row r="14250" spans="1:6" ht="30" customHeight="1">
      <c r="A14250" s="3" t="s">
        <v>2</v>
      </c>
      <c r="B14250" s="3" t="s">
        <v>29226</v>
      </c>
      <c r="C14250" s="3" t="s">
        <v>34984</v>
      </c>
      <c r="D14250" s="12" t="s">
        <v>40857</v>
      </c>
      <c r="E14250" s="6" t="str">
        <f t="shared" si="729"/>
        <v>module=jmail_values</v>
      </c>
      <c r="F14250" s="6" t="str">
        <f t="shared" si="730"/>
        <v>module=kmail_values</v>
      </c>
    </row>
    <row r="14251" spans="1:6" ht="30" customHeight="1">
      <c r="A14251" s="3" t="s">
        <v>2</v>
      </c>
      <c r="B14251" s="3" t="s">
        <v>29227</v>
      </c>
      <c r="C14251" s="3" t="s">
        <v>34985</v>
      </c>
      <c r="D14251" s="12" t="s">
        <v>40858</v>
      </c>
      <c r="E14251" s="6" t="str">
        <f t="shared" si="729"/>
        <v>module=jmail_values</v>
      </c>
      <c r="F14251" s="6" t="str">
        <f t="shared" si="730"/>
        <v>module=kmail_values</v>
      </c>
    </row>
    <row r="14252" spans="1:6" ht="30" customHeight="1">
      <c r="A14252" s="3" t="s">
        <v>2</v>
      </c>
      <c r="B14252" s="3" t="s">
        <v>29228</v>
      </c>
      <c r="C14252" s="3" t="s">
        <v>34986</v>
      </c>
      <c r="D14252" s="12" t="s">
        <v>40859</v>
      </c>
      <c r="E14252" s="6" t="str">
        <f t="shared" si="729"/>
        <v>module=jmail_values</v>
      </c>
      <c r="F14252" s="6" t="str">
        <f t="shared" si="730"/>
        <v>module=kmail_values</v>
      </c>
    </row>
    <row r="14253" spans="1:6" ht="30" customHeight="1">
      <c r="A14253" s="3" t="s">
        <v>2</v>
      </c>
      <c r="B14253" s="3" t="s">
        <v>29229</v>
      </c>
      <c r="C14253" s="3" t="s">
        <v>34987</v>
      </c>
      <c r="D14253" s="12" t="s">
        <v>40860</v>
      </c>
      <c r="E14253" s="6" t="str">
        <f t="shared" si="729"/>
        <v>module=jmail_values</v>
      </c>
      <c r="F14253" s="6" t="str">
        <f t="shared" si="730"/>
        <v>module=kmail_values</v>
      </c>
    </row>
    <row r="14254" spans="1:6" ht="30" customHeight="1">
      <c r="A14254" s="3" t="s">
        <v>2</v>
      </c>
      <c r="B14254" s="3" t="s">
        <v>29230</v>
      </c>
      <c r="C14254" s="3" t="s">
        <v>34988</v>
      </c>
      <c r="D14254" s="12" t="s">
        <v>40861</v>
      </c>
      <c r="E14254" s="6" t="str">
        <f t="shared" si="729"/>
        <v>module=jmail_values</v>
      </c>
      <c r="F14254" s="6" t="str">
        <f t="shared" si="730"/>
        <v>module=kmail_values</v>
      </c>
    </row>
    <row r="14255" spans="1:6" ht="30" customHeight="1">
      <c r="A14255" s="3" t="s">
        <v>2</v>
      </c>
      <c r="B14255" s="3" t="s">
        <v>29231</v>
      </c>
      <c r="C14255" s="3" t="s">
        <v>34989</v>
      </c>
      <c r="D14255" s="12" t="s">
        <v>40862</v>
      </c>
      <c r="E14255" s="6" t="str">
        <f t="shared" si="729"/>
        <v>module=jmail_values</v>
      </c>
      <c r="F14255" s="6" t="str">
        <f t="shared" si="730"/>
        <v>module=kmail_values</v>
      </c>
    </row>
    <row r="14256" spans="1:6" ht="30" customHeight="1">
      <c r="A14256" s="3" t="s">
        <v>2</v>
      </c>
      <c r="B14256" s="3" t="s">
        <v>29232</v>
      </c>
      <c r="C14256" s="3" t="s">
        <v>34990</v>
      </c>
      <c r="D14256" s="12" t="s">
        <v>40863</v>
      </c>
      <c r="E14256" s="6" t="str">
        <f t="shared" si="729"/>
        <v>module=jmail_values</v>
      </c>
      <c r="F14256" s="6" t="str">
        <f t="shared" si="730"/>
        <v>module=kmail_values</v>
      </c>
    </row>
    <row r="14257" spans="1:6" ht="30" customHeight="1">
      <c r="A14257" s="3" t="s">
        <v>2</v>
      </c>
      <c r="B14257" s="3" t="s">
        <v>29233</v>
      </c>
      <c r="C14257" s="3" t="s">
        <v>34991</v>
      </c>
      <c r="D14257" s="12" t="s">
        <v>40864</v>
      </c>
      <c r="E14257" s="6" t="str">
        <f t="shared" si="729"/>
        <v>module=jmail_values</v>
      </c>
      <c r="F14257" s="6" t="str">
        <f t="shared" si="730"/>
        <v>module=kmail_values</v>
      </c>
    </row>
    <row r="14258" spans="1:6" ht="30" customHeight="1">
      <c r="A14258" s="3" t="s">
        <v>2</v>
      </c>
      <c r="B14258" s="3" t="s">
        <v>29234</v>
      </c>
      <c r="C14258" s="3" t="s">
        <v>34992</v>
      </c>
      <c r="D14258" s="12" t="s">
        <v>40865</v>
      </c>
      <c r="E14258" s="6" t="str">
        <f t="shared" si="729"/>
        <v>module=jmail_values</v>
      </c>
      <c r="F14258" s="6" t="str">
        <f t="shared" si="730"/>
        <v>module=kmail_values</v>
      </c>
    </row>
    <row r="14259" spans="1:6" ht="30" customHeight="1">
      <c r="A14259" s="3" t="s">
        <v>2</v>
      </c>
      <c r="B14259" s="3" t="s">
        <v>29235</v>
      </c>
      <c r="C14259" s="3" t="s">
        <v>34993</v>
      </c>
      <c r="D14259" s="12" t="s">
        <v>40866</v>
      </c>
      <c r="E14259" s="6" t="str">
        <f t="shared" si="729"/>
        <v>module=jmail_values</v>
      </c>
      <c r="F14259" s="6" t="str">
        <f t="shared" si="730"/>
        <v>module=kmail_values</v>
      </c>
    </row>
    <row r="14260" spans="1:6" ht="30" customHeight="1">
      <c r="A14260" s="3" t="s">
        <v>2</v>
      </c>
      <c r="B14260" s="3" t="s">
        <v>29236</v>
      </c>
      <c r="C14260" s="3" t="s">
        <v>34994</v>
      </c>
      <c r="D14260" s="12" t="s">
        <v>40867</v>
      </c>
      <c r="E14260" s="6" t="str">
        <f t="shared" si="729"/>
        <v>module=jmail_values</v>
      </c>
      <c r="F14260" s="6" t="str">
        <f t="shared" si="730"/>
        <v>module=kmail_values</v>
      </c>
    </row>
    <row r="14261" spans="1:6" ht="30" customHeight="1">
      <c r="A14261" s="3" t="s">
        <v>2</v>
      </c>
      <c r="B14261" s="3" t="s">
        <v>29237</v>
      </c>
      <c r="C14261" s="3" t="s">
        <v>34995</v>
      </c>
      <c r="D14261" s="12" t="s">
        <v>40868</v>
      </c>
      <c r="E14261" s="6" t="str">
        <f t="shared" si="729"/>
        <v>module=jmail_values</v>
      </c>
      <c r="F14261" s="6" t="str">
        <f t="shared" si="730"/>
        <v>module=kmail_values</v>
      </c>
    </row>
    <row r="14262" spans="1:6" ht="30" customHeight="1">
      <c r="A14262" s="3" t="s">
        <v>2</v>
      </c>
      <c r="B14262" s="3" t="s">
        <v>29238</v>
      </c>
      <c r="C14262" s="3" t="s">
        <v>34996</v>
      </c>
      <c r="D14262" s="12" t="s">
        <v>40869</v>
      </c>
      <c r="E14262" s="6" t="str">
        <f t="shared" si="729"/>
        <v>module=jmail_values</v>
      </c>
      <c r="F14262" s="6" t="str">
        <f t="shared" si="730"/>
        <v>module=kmail_values</v>
      </c>
    </row>
    <row r="14263" spans="1:6" ht="30" customHeight="1">
      <c r="A14263" s="3" t="s">
        <v>2</v>
      </c>
      <c r="B14263" s="3" t="s">
        <v>29239</v>
      </c>
      <c r="C14263" s="3" t="s">
        <v>34997</v>
      </c>
      <c r="D14263" s="12" t="s">
        <v>40870</v>
      </c>
      <c r="E14263" s="6" t="str">
        <f t="shared" si="729"/>
        <v>module=jmail_values</v>
      </c>
      <c r="F14263" s="6" t="str">
        <f t="shared" si="730"/>
        <v>module=kmail_values</v>
      </c>
    </row>
    <row r="14264" spans="1:6" ht="30" customHeight="1">
      <c r="A14264" s="3" t="s">
        <v>2</v>
      </c>
      <c r="B14264" s="3" t="s">
        <v>29240</v>
      </c>
      <c r="C14264" s="3" t="s">
        <v>34998</v>
      </c>
      <c r="D14264" s="12" t="s">
        <v>40871</v>
      </c>
      <c r="E14264" s="6" t="str">
        <f t="shared" si="729"/>
        <v>module=jmail_values</v>
      </c>
      <c r="F14264" s="6" t="str">
        <f t="shared" si="730"/>
        <v>module=kmail_values</v>
      </c>
    </row>
    <row r="14265" spans="1:6" ht="30" customHeight="1">
      <c r="A14265" s="3" t="s">
        <v>2</v>
      </c>
      <c r="B14265" s="3" t="s">
        <v>29241</v>
      </c>
      <c r="C14265" s="3" t="s">
        <v>34999</v>
      </c>
      <c r="D14265" s="12" t="s">
        <v>40872</v>
      </c>
      <c r="E14265" s="6" t="str">
        <f t="shared" si="729"/>
        <v>module=jmail_values</v>
      </c>
      <c r="F14265" s="6" t="str">
        <f t="shared" si="730"/>
        <v>module=kmail_values</v>
      </c>
    </row>
    <row r="14266" spans="1:6" ht="30" customHeight="1">
      <c r="A14266" s="3" t="s">
        <v>2</v>
      </c>
      <c r="B14266" s="3" t="s">
        <v>29242</v>
      </c>
      <c r="C14266" s="3" t="s">
        <v>35000</v>
      </c>
      <c r="D14266" s="12" t="s">
        <v>40873</v>
      </c>
      <c r="E14266" s="6" t="str">
        <f t="shared" ref="E14266:E14288" si="731">HYPERLINK("http://www.ssc.wisc.edu/wlsresearch/documentation/waves/?wave=capigrad&amp;module=jmail_values","module=jmail_values")</f>
        <v>module=jmail_values</v>
      </c>
      <c r="F14266" s="6" t="str">
        <f t="shared" ref="F14266:F14288" si="732">HYPERLINK("http://www.ssc.wisc.edu/wlsresearch/documentation/waves/?wave=capisib&amp;module=kmail_values","module=kmail_values")</f>
        <v>module=kmail_values</v>
      </c>
    </row>
    <row r="14267" spans="1:6" ht="30" customHeight="1">
      <c r="A14267" s="3" t="s">
        <v>2</v>
      </c>
      <c r="B14267" s="3" t="s">
        <v>29243</v>
      </c>
      <c r="C14267" s="3" t="s">
        <v>35001</v>
      </c>
      <c r="D14267" s="12" t="s">
        <v>40874</v>
      </c>
      <c r="E14267" s="6" t="str">
        <f t="shared" si="731"/>
        <v>module=jmail_values</v>
      </c>
      <c r="F14267" s="6" t="str">
        <f t="shared" si="732"/>
        <v>module=kmail_values</v>
      </c>
    </row>
    <row r="14268" spans="1:6" ht="30" customHeight="1">
      <c r="A14268" s="3" t="s">
        <v>2</v>
      </c>
      <c r="B14268" s="3" t="s">
        <v>29244</v>
      </c>
      <c r="C14268" s="3" t="s">
        <v>35002</v>
      </c>
      <c r="D14268" s="12" t="s">
        <v>40875</v>
      </c>
      <c r="E14268" s="6" t="str">
        <f t="shared" si="731"/>
        <v>module=jmail_values</v>
      </c>
      <c r="F14268" s="6" t="str">
        <f t="shared" si="732"/>
        <v>module=kmail_values</v>
      </c>
    </row>
    <row r="14269" spans="1:6" ht="30" customHeight="1">
      <c r="A14269" s="3" t="s">
        <v>2</v>
      </c>
      <c r="B14269" s="3" t="s">
        <v>29245</v>
      </c>
      <c r="C14269" s="3" t="s">
        <v>35003</v>
      </c>
      <c r="D14269" s="12" t="s">
        <v>40876</v>
      </c>
      <c r="E14269" s="6" t="str">
        <f t="shared" si="731"/>
        <v>module=jmail_values</v>
      </c>
      <c r="F14269" s="6" t="str">
        <f t="shared" si="732"/>
        <v>module=kmail_values</v>
      </c>
    </row>
    <row r="14270" spans="1:6" ht="30" customHeight="1">
      <c r="A14270" s="3" t="s">
        <v>2</v>
      </c>
      <c r="B14270" s="3" t="s">
        <v>29246</v>
      </c>
      <c r="C14270" s="3" t="s">
        <v>35004</v>
      </c>
      <c r="D14270" s="12" t="s">
        <v>40877</v>
      </c>
      <c r="E14270" s="6" t="str">
        <f t="shared" si="731"/>
        <v>module=jmail_values</v>
      </c>
      <c r="F14270" s="6" t="str">
        <f t="shared" si="732"/>
        <v>module=kmail_values</v>
      </c>
    </row>
    <row r="14271" spans="1:6" ht="30" customHeight="1">
      <c r="A14271" s="3" t="s">
        <v>2</v>
      </c>
      <c r="B14271" s="3" t="s">
        <v>29247</v>
      </c>
      <c r="C14271" s="3" t="s">
        <v>35005</v>
      </c>
      <c r="D14271" s="12" t="s">
        <v>40878</v>
      </c>
      <c r="E14271" s="6" t="str">
        <f t="shared" si="731"/>
        <v>module=jmail_values</v>
      </c>
      <c r="F14271" s="6" t="str">
        <f t="shared" si="732"/>
        <v>module=kmail_values</v>
      </c>
    </row>
    <row r="14272" spans="1:6" ht="30" customHeight="1">
      <c r="A14272" s="3" t="s">
        <v>2</v>
      </c>
      <c r="B14272" s="3" t="s">
        <v>29248</v>
      </c>
      <c r="C14272" s="3" t="s">
        <v>35006</v>
      </c>
      <c r="D14272" s="12" t="s">
        <v>40879</v>
      </c>
      <c r="E14272" s="6" t="str">
        <f t="shared" si="731"/>
        <v>module=jmail_values</v>
      </c>
      <c r="F14272" s="6" t="str">
        <f t="shared" si="732"/>
        <v>module=kmail_values</v>
      </c>
    </row>
    <row r="14273" spans="1:6" ht="30" customHeight="1">
      <c r="A14273" s="3" t="s">
        <v>2</v>
      </c>
      <c r="B14273" s="3" t="s">
        <v>29249</v>
      </c>
      <c r="C14273" s="3" t="s">
        <v>35007</v>
      </c>
      <c r="D14273" s="12" t="s">
        <v>40880</v>
      </c>
      <c r="E14273" s="6" t="str">
        <f t="shared" si="731"/>
        <v>module=jmail_values</v>
      </c>
      <c r="F14273" s="6" t="str">
        <f t="shared" si="732"/>
        <v>module=kmail_values</v>
      </c>
    </row>
    <row r="14274" spans="1:6" ht="30" customHeight="1">
      <c r="A14274" s="3" t="s">
        <v>2</v>
      </c>
      <c r="B14274" s="3" t="s">
        <v>29250</v>
      </c>
      <c r="C14274" s="3" t="s">
        <v>35008</v>
      </c>
      <c r="D14274" s="12" t="s">
        <v>40881</v>
      </c>
      <c r="E14274" s="6" t="str">
        <f t="shared" si="731"/>
        <v>module=jmail_values</v>
      </c>
      <c r="F14274" s="6" t="str">
        <f t="shared" si="732"/>
        <v>module=kmail_values</v>
      </c>
    </row>
    <row r="14275" spans="1:6" ht="30" customHeight="1">
      <c r="A14275" s="3" t="s">
        <v>2</v>
      </c>
      <c r="B14275" s="3" t="s">
        <v>29251</v>
      </c>
      <c r="C14275" s="3" t="s">
        <v>35009</v>
      </c>
      <c r="D14275" s="12" t="s">
        <v>40882</v>
      </c>
      <c r="E14275" s="6" t="str">
        <f t="shared" si="731"/>
        <v>module=jmail_values</v>
      </c>
      <c r="F14275" s="6" t="str">
        <f t="shared" si="732"/>
        <v>module=kmail_values</v>
      </c>
    </row>
    <row r="14276" spans="1:6" ht="30" customHeight="1">
      <c r="A14276" s="3" t="s">
        <v>2</v>
      </c>
      <c r="B14276" s="3" t="s">
        <v>29252</v>
      </c>
      <c r="C14276" s="3" t="s">
        <v>35010</v>
      </c>
      <c r="D14276" s="12" t="s">
        <v>40883</v>
      </c>
      <c r="E14276" s="6" t="str">
        <f t="shared" si="731"/>
        <v>module=jmail_values</v>
      </c>
      <c r="F14276" s="6" t="str">
        <f t="shared" si="732"/>
        <v>module=kmail_values</v>
      </c>
    </row>
    <row r="14277" spans="1:6" ht="30" customHeight="1">
      <c r="A14277" s="3" t="s">
        <v>2</v>
      </c>
      <c r="B14277" s="3" t="s">
        <v>29253</v>
      </c>
      <c r="C14277" s="3" t="s">
        <v>35011</v>
      </c>
      <c r="D14277" s="12" t="s">
        <v>40884</v>
      </c>
      <c r="E14277" s="6" t="str">
        <f t="shared" si="731"/>
        <v>module=jmail_values</v>
      </c>
      <c r="F14277" s="6" t="str">
        <f t="shared" si="732"/>
        <v>module=kmail_values</v>
      </c>
    </row>
    <row r="14278" spans="1:6" ht="30" customHeight="1">
      <c r="A14278" s="3" t="s">
        <v>2</v>
      </c>
      <c r="B14278" s="3" t="s">
        <v>29254</v>
      </c>
      <c r="C14278" s="3" t="s">
        <v>35012</v>
      </c>
      <c r="D14278" s="12" t="s">
        <v>40885</v>
      </c>
      <c r="E14278" s="6" t="str">
        <f t="shared" si="731"/>
        <v>module=jmail_values</v>
      </c>
      <c r="F14278" s="6" t="str">
        <f t="shared" si="732"/>
        <v>module=kmail_values</v>
      </c>
    </row>
    <row r="14279" spans="1:6" ht="30" customHeight="1">
      <c r="A14279" s="3" t="s">
        <v>2</v>
      </c>
      <c r="B14279" s="3" t="s">
        <v>29255</v>
      </c>
      <c r="C14279" s="3" t="s">
        <v>35013</v>
      </c>
      <c r="D14279" s="12" t="s">
        <v>40886</v>
      </c>
      <c r="E14279" s="6" t="str">
        <f t="shared" si="731"/>
        <v>module=jmail_values</v>
      </c>
      <c r="F14279" s="6" t="str">
        <f t="shared" si="732"/>
        <v>module=kmail_values</v>
      </c>
    </row>
    <row r="14280" spans="1:6" ht="30" customHeight="1">
      <c r="A14280" s="3" t="s">
        <v>2</v>
      </c>
      <c r="B14280" s="3" t="s">
        <v>29256</v>
      </c>
      <c r="C14280" s="3" t="s">
        <v>35014</v>
      </c>
      <c r="D14280" s="12" t="s">
        <v>40887</v>
      </c>
      <c r="E14280" s="6" t="str">
        <f t="shared" si="731"/>
        <v>module=jmail_values</v>
      </c>
      <c r="F14280" s="6" t="str">
        <f t="shared" si="732"/>
        <v>module=kmail_values</v>
      </c>
    </row>
    <row r="14281" spans="1:6" ht="30" customHeight="1">
      <c r="A14281" s="3" t="s">
        <v>2</v>
      </c>
      <c r="B14281" s="3" t="s">
        <v>29257</v>
      </c>
      <c r="C14281" s="3" t="s">
        <v>35015</v>
      </c>
      <c r="D14281" s="12" t="s">
        <v>40888</v>
      </c>
      <c r="E14281" s="6" t="str">
        <f t="shared" si="731"/>
        <v>module=jmail_values</v>
      </c>
      <c r="F14281" s="6" t="str">
        <f t="shared" si="732"/>
        <v>module=kmail_values</v>
      </c>
    </row>
    <row r="14282" spans="1:6" ht="30" customHeight="1">
      <c r="A14282" s="3" t="s">
        <v>2</v>
      </c>
      <c r="B14282" s="3" t="s">
        <v>29258</v>
      </c>
      <c r="C14282" s="3" t="s">
        <v>35016</v>
      </c>
      <c r="D14282" s="12" t="s">
        <v>40889</v>
      </c>
      <c r="E14282" s="6" t="str">
        <f t="shared" si="731"/>
        <v>module=jmail_values</v>
      </c>
      <c r="F14282" s="6" t="str">
        <f t="shared" si="732"/>
        <v>module=kmail_values</v>
      </c>
    </row>
    <row r="14283" spans="1:6" ht="30" customHeight="1">
      <c r="A14283" s="3" t="s">
        <v>2</v>
      </c>
      <c r="B14283" s="3" t="s">
        <v>29259</v>
      </c>
      <c r="C14283" s="3" t="s">
        <v>35017</v>
      </c>
      <c r="D14283" s="12" t="s">
        <v>40890</v>
      </c>
      <c r="E14283" s="6" t="str">
        <f t="shared" si="731"/>
        <v>module=jmail_values</v>
      </c>
      <c r="F14283" s="6" t="str">
        <f t="shared" si="732"/>
        <v>module=kmail_values</v>
      </c>
    </row>
    <row r="14284" spans="1:6" ht="30" customHeight="1">
      <c r="A14284" s="3" t="s">
        <v>2</v>
      </c>
      <c r="B14284" s="3" t="s">
        <v>29260</v>
      </c>
      <c r="C14284" s="3" t="s">
        <v>35018</v>
      </c>
      <c r="D14284" s="12" t="s">
        <v>40891</v>
      </c>
      <c r="E14284" s="6" t="str">
        <f t="shared" si="731"/>
        <v>module=jmail_values</v>
      </c>
      <c r="F14284" s="6" t="str">
        <f t="shared" si="732"/>
        <v>module=kmail_values</v>
      </c>
    </row>
    <row r="14285" spans="1:6" ht="30" customHeight="1">
      <c r="A14285" s="3" t="s">
        <v>2</v>
      </c>
      <c r="B14285" s="3" t="s">
        <v>29261</v>
      </c>
      <c r="C14285" s="3" t="s">
        <v>35019</v>
      </c>
      <c r="D14285" s="12" t="s">
        <v>40892</v>
      </c>
      <c r="E14285" s="6" t="str">
        <f t="shared" si="731"/>
        <v>module=jmail_values</v>
      </c>
      <c r="F14285" s="6" t="str">
        <f t="shared" si="732"/>
        <v>module=kmail_values</v>
      </c>
    </row>
    <row r="14286" spans="1:6" ht="30" customHeight="1">
      <c r="A14286" s="3" t="s">
        <v>2</v>
      </c>
      <c r="B14286" s="3" t="s">
        <v>29262</v>
      </c>
      <c r="C14286" s="3" t="s">
        <v>35020</v>
      </c>
      <c r="D14286" s="12" t="s">
        <v>40893</v>
      </c>
      <c r="E14286" s="6" t="str">
        <f t="shared" si="731"/>
        <v>module=jmail_values</v>
      </c>
      <c r="F14286" s="6" t="str">
        <f t="shared" si="732"/>
        <v>module=kmail_values</v>
      </c>
    </row>
    <row r="14287" spans="1:6" ht="30" customHeight="1">
      <c r="A14287" s="3" t="s">
        <v>2</v>
      </c>
      <c r="B14287" s="3" t="s">
        <v>29263</v>
      </c>
      <c r="C14287" s="3" t="s">
        <v>35021</v>
      </c>
      <c r="D14287" s="12" t="s">
        <v>40894</v>
      </c>
      <c r="E14287" s="6" t="str">
        <f t="shared" si="731"/>
        <v>module=jmail_values</v>
      </c>
      <c r="F14287" s="6" t="str">
        <f t="shared" si="732"/>
        <v>module=kmail_values</v>
      </c>
    </row>
    <row r="14288" spans="1:6" ht="30" customHeight="1">
      <c r="A14288" s="3" t="s">
        <v>2</v>
      </c>
      <c r="B14288" s="3" t="s">
        <v>29264</v>
      </c>
      <c r="C14288" s="3" t="s">
        <v>35022</v>
      </c>
      <c r="D14288" s="12" t="s">
        <v>40895</v>
      </c>
      <c r="E14288" s="6" t="str">
        <f t="shared" si="731"/>
        <v>module=jmail_values</v>
      </c>
      <c r="F14288" s="6" t="str">
        <f t="shared" si="732"/>
        <v>module=kmail_values</v>
      </c>
    </row>
    <row r="14289" spans="1:6" ht="30" customHeight="1">
      <c r="A14289" s="3" t="s">
        <v>2</v>
      </c>
      <c r="B14289" s="3" t="s">
        <v>29265</v>
      </c>
      <c r="C14289" s="3" t="s">
        <v>35023</v>
      </c>
      <c r="D14289" s="12" t="s">
        <v>40896</v>
      </c>
      <c r="E14289" s="6" t="str">
        <f t="shared" ref="E14289:E14306" si="733">HYPERLINK("http://www.ssc.wisc.edu/wlsresearch/documentation/waves/?wave=capigrad&amp;module=jmail_jobc","module=jmail_jobc")</f>
        <v>module=jmail_jobc</v>
      </c>
      <c r="F14289" s="6" t="str">
        <f t="shared" ref="F14289:F14306" si="734">HYPERLINK("http://www.ssc.wisc.edu/wlsresearch/documentation/waves/?wave=capisib&amp;module=kmail_jobc","module=kmail_jobc")</f>
        <v>module=kmail_jobc</v>
      </c>
    </row>
    <row r="14290" spans="1:6" ht="30" customHeight="1">
      <c r="A14290" s="3" t="s">
        <v>2</v>
      </c>
      <c r="B14290" s="3" t="s">
        <v>29266</v>
      </c>
      <c r="C14290" s="3" t="s">
        <v>35024</v>
      </c>
      <c r="D14290" s="12" t="s">
        <v>40897</v>
      </c>
      <c r="E14290" s="6" t="str">
        <f t="shared" si="733"/>
        <v>module=jmail_jobc</v>
      </c>
      <c r="F14290" s="6" t="str">
        <f t="shared" si="734"/>
        <v>module=kmail_jobc</v>
      </c>
    </row>
    <row r="14291" spans="1:6" ht="30" customHeight="1">
      <c r="A14291" s="3" t="s">
        <v>2</v>
      </c>
      <c r="B14291" s="3" t="s">
        <v>29267</v>
      </c>
      <c r="C14291" s="3" t="s">
        <v>35025</v>
      </c>
      <c r="D14291" s="12" t="s">
        <v>40898</v>
      </c>
      <c r="E14291" s="6" t="str">
        <f t="shared" si="733"/>
        <v>module=jmail_jobc</v>
      </c>
      <c r="F14291" s="6" t="str">
        <f t="shared" si="734"/>
        <v>module=kmail_jobc</v>
      </c>
    </row>
    <row r="14292" spans="1:6" ht="30" customHeight="1">
      <c r="A14292" s="3" t="s">
        <v>2</v>
      </c>
      <c r="B14292" s="3" t="s">
        <v>29268</v>
      </c>
      <c r="C14292" s="3" t="s">
        <v>35026</v>
      </c>
      <c r="D14292" s="12" t="s">
        <v>40899</v>
      </c>
      <c r="E14292" s="6" t="str">
        <f t="shared" si="733"/>
        <v>module=jmail_jobc</v>
      </c>
      <c r="F14292" s="6" t="str">
        <f t="shared" si="734"/>
        <v>module=kmail_jobc</v>
      </c>
    </row>
    <row r="14293" spans="1:6" ht="30" customHeight="1">
      <c r="A14293" s="3" t="s">
        <v>2</v>
      </c>
      <c r="B14293" s="3" t="s">
        <v>29269</v>
      </c>
      <c r="C14293" s="3" t="s">
        <v>35027</v>
      </c>
      <c r="D14293" s="12" t="s">
        <v>40900</v>
      </c>
      <c r="E14293" s="6" t="str">
        <f t="shared" si="733"/>
        <v>module=jmail_jobc</v>
      </c>
      <c r="F14293" s="6" t="str">
        <f t="shared" si="734"/>
        <v>module=kmail_jobc</v>
      </c>
    </row>
    <row r="14294" spans="1:6" ht="30" customHeight="1">
      <c r="A14294" s="3" t="s">
        <v>2</v>
      </c>
      <c r="B14294" s="3" t="s">
        <v>29270</v>
      </c>
      <c r="C14294" s="3" t="s">
        <v>35028</v>
      </c>
      <c r="D14294" s="12" t="s">
        <v>40901</v>
      </c>
      <c r="E14294" s="6" t="str">
        <f t="shared" si="733"/>
        <v>module=jmail_jobc</v>
      </c>
      <c r="F14294" s="6" t="str">
        <f t="shared" si="734"/>
        <v>module=kmail_jobc</v>
      </c>
    </row>
    <row r="14295" spans="1:6" ht="30" customHeight="1">
      <c r="A14295" s="3" t="s">
        <v>2</v>
      </c>
      <c r="B14295" s="3" t="s">
        <v>29271</v>
      </c>
      <c r="C14295" s="3" t="s">
        <v>35029</v>
      </c>
      <c r="D14295" s="12" t="s">
        <v>40902</v>
      </c>
      <c r="E14295" s="6" t="str">
        <f t="shared" si="733"/>
        <v>module=jmail_jobc</v>
      </c>
      <c r="F14295" s="6" t="str">
        <f t="shared" si="734"/>
        <v>module=kmail_jobc</v>
      </c>
    </row>
    <row r="14296" spans="1:6" ht="30" customHeight="1">
      <c r="A14296" s="3" t="s">
        <v>2</v>
      </c>
      <c r="B14296" s="3" t="s">
        <v>29272</v>
      </c>
      <c r="C14296" s="3" t="s">
        <v>35030</v>
      </c>
      <c r="D14296" s="12" t="s">
        <v>40903</v>
      </c>
      <c r="E14296" s="6" t="str">
        <f t="shared" si="733"/>
        <v>module=jmail_jobc</v>
      </c>
      <c r="F14296" s="6" t="str">
        <f t="shared" si="734"/>
        <v>module=kmail_jobc</v>
      </c>
    </row>
    <row r="14297" spans="1:6" ht="30" customHeight="1">
      <c r="A14297" s="3" t="s">
        <v>2</v>
      </c>
      <c r="B14297" s="3" t="s">
        <v>29273</v>
      </c>
      <c r="C14297" s="3" t="s">
        <v>35031</v>
      </c>
      <c r="D14297" s="12" t="s">
        <v>40904</v>
      </c>
      <c r="E14297" s="6" t="str">
        <f t="shared" si="733"/>
        <v>module=jmail_jobc</v>
      </c>
      <c r="F14297" s="6" t="str">
        <f t="shared" si="734"/>
        <v>module=kmail_jobc</v>
      </c>
    </row>
    <row r="14298" spans="1:6" ht="30" customHeight="1">
      <c r="A14298" s="3" t="s">
        <v>2</v>
      </c>
      <c r="B14298" s="3" t="s">
        <v>29274</v>
      </c>
      <c r="C14298" s="3" t="s">
        <v>35032</v>
      </c>
      <c r="D14298" s="12" t="s">
        <v>40905</v>
      </c>
      <c r="E14298" s="6" t="str">
        <f t="shared" si="733"/>
        <v>module=jmail_jobc</v>
      </c>
      <c r="F14298" s="6" t="str">
        <f t="shared" si="734"/>
        <v>module=kmail_jobc</v>
      </c>
    </row>
    <row r="14299" spans="1:6" ht="30" customHeight="1">
      <c r="A14299" s="3" t="s">
        <v>2</v>
      </c>
      <c r="B14299" s="3" t="s">
        <v>29275</v>
      </c>
      <c r="C14299" s="3" t="s">
        <v>35033</v>
      </c>
      <c r="D14299" s="12" t="s">
        <v>40906</v>
      </c>
      <c r="E14299" s="6" t="str">
        <f t="shared" si="733"/>
        <v>module=jmail_jobc</v>
      </c>
      <c r="F14299" s="6" t="str">
        <f t="shared" si="734"/>
        <v>module=kmail_jobc</v>
      </c>
    </row>
    <row r="14300" spans="1:6" ht="30" customHeight="1">
      <c r="A14300" s="3" t="s">
        <v>2</v>
      </c>
      <c r="B14300" s="3" t="s">
        <v>29276</v>
      </c>
      <c r="C14300" s="3" t="s">
        <v>35034</v>
      </c>
      <c r="D14300" s="12" t="s">
        <v>40907</v>
      </c>
      <c r="E14300" s="6" t="str">
        <f t="shared" si="733"/>
        <v>module=jmail_jobc</v>
      </c>
      <c r="F14300" s="6" t="str">
        <f t="shared" si="734"/>
        <v>module=kmail_jobc</v>
      </c>
    </row>
    <row r="14301" spans="1:6" ht="30" customHeight="1">
      <c r="A14301" s="3" t="s">
        <v>2</v>
      </c>
      <c r="B14301" s="3" t="s">
        <v>29277</v>
      </c>
      <c r="C14301" s="3" t="s">
        <v>35035</v>
      </c>
      <c r="D14301" s="12" t="s">
        <v>40908</v>
      </c>
      <c r="E14301" s="6" t="str">
        <f t="shared" si="733"/>
        <v>module=jmail_jobc</v>
      </c>
      <c r="F14301" s="6" t="str">
        <f t="shared" si="734"/>
        <v>module=kmail_jobc</v>
      </c>
    </row>
    <row r="14302" spans="1:6" ht="30" customHeight="1">
      <c r="A14302" s="3" t="s">
        <v>2</v>
      </c>
      <c r="B14302" s="3" t="s">
        <v>29278</v>
      </c>
      <c r="C14302" s="3" t="s">
        <v>35036</v>
      </c>
      <c r="D14302" s="12" t="s">
        <v>40909</v>
      </c>
      <c r="E14302" s="6" t="str">
        <f t="shared" si="733"/>
        <v>module=jmail_jobc</v>
      </c>
      <c r="F14302" s="6" t="str">
        <f t="shared" si="734"/>
        <v>module=kmail_jobc</v>
      </c>
    </row>
    <row r="14303" spans="1:6" ht="30" customHeight="1">
      <c r="A14303" s="3" t="s">
        <v>2</v>
      </c>
      <c r="B14303" s="3" t="s">
        <v>29279</v>
      </c>
      <c r="C14303" s="3" t="s">
        <v>35037</v>
      </c>
      <c r="D14303" s="12" t="s">
        <v>40910</v>
      </c>
      <c r="E14303" s="6" t="str">
        <f t="shared" si="733"/>
        <v>module=jmail_jobc</v>
      </c>
      <c r="F14303" s="6" t="str">
        <f t="shared" si="734"/>
        <v>module=kmail_jobc</v>
      </c>
    </row>
    <row r="14304" spans="1:6" ht="30" customHeight="1">
      <c r="A14304" s="3" t="s">
        <v>2</v>
      </c>
      <c r="B14304" s="3" t="s">
        <v>29280</v>
      </c>
      <c r="C14304" s="3" t="s">
        <v>35038</v>
      </c>
      <c r="D14304" s="12" t="s">
        <v>40911</v>
      </c>
      <c r="E14304" s="6" t="str">
        <f t="shared" si="733"/>
        <v>module=jmail_jobc</v>
      </c>
      <c r="F14304" s="6" t="str">
        <f t="shared" si="734"/>
        <v>module=kmail_jobc</v>
      </c>
    </row>
    <row r="14305" spans="1:6" ht="30" customHeight="1">
      <c r="A14305" s="3" t="s">
        <v>2</v>
      </c>
      <c r="B14305" s="3" t="s">
        <v>29281</v>
      </c>
      <c r="C14305" s="3" t="s">
        <v>35039</v>
      </c>
      <c r="D14305" s="12" t="s">
        <v>40912</v>
      </c>
      <c r="E14305" s="6" t="str">
        <f t="shared" si="733"/>
        <v>module=jmail_jobc</v>
      </c>
      <c r="F14305" s="6" t="str">
        <f t="shared" si="734"/>
        <v>module=kmail_jobc</v>
      </c>
    </row>
    <row r="14306" spans="1:6" ht="30" customHeight="1">
      <c r="A14306" s="3" t="s">
        <v>2</v>
      </c>
      <c r="B14306" s="3" t="s">
        <v>29282</v>
      </c>
      <c r="C14306" s="3" t="s">
        <v>35040</v>
      </c>
      <c r="D14306" s="12" t="s">
        <v>40913</v>
      </c>
      <c r="E14306" s="6" t="str">
        <f t="shared" si="733"/>
        <v>module=jmail_jobc</v>
      </c>
      <c r="F14306" s="6" t="str">
        <f t="shared" si="734"/>
        <v>module=kmail_jobc</v>
      </c>
    </row>
    <row r="14307" spans="1:6" ht="30" customHeight="1">
      <c r="A14307" s="3" t="s">
        <v>2</v>
      </c>
      <c r="B14307" s="3" t="s">
        <v>29283</v>
      </c>
      <c r="C14307" s="3" t="s">
        <v>35041</v>
      </c>
      <c r="D14307" s="12" t="s">
        <v>40914</v>
      </c>
      <c r="E14307" s="6" t="str">
        <f t="shared" ref="E14307:E14338" si="735">HYPERLINK("http://www.ssc.wisc.edu/wlsresearch/documentation/waves/?wave=capigrad&amp;module=jmail_stakes","module=jmail_stakes")</f>
        <v>module=jmail_stakes</v>
      </c>
      <c r="F14307" s="6" t="str">
        <f t="shared" ref="F14307:F14338" si="736">HYPERLINK("http://www.ssc.wisc.edu/wlsresearch/documentation/waves/?wave=capisib&amp;module=kmail_stakes","module=kmail_stakes")</f>
        <v>module=kmail_stakes</v>
      </c>
    </row>
    <row r="14308" spans="1:6" ht="30" customHeight="1">
      <c r="A14308" s="3" t="s">
        <v>2</v>
      </c>
      <c r="B14308" s="3" t="s">
        <v>29284</v>
      </c>
      <c r="C14308" s="3" t="s">
        <v>35042</v>
      </c>
      <c r="D14308" s="12" t="s">
        <v>40915</v>
      </c>
      <c r="E14308" s="6" t="str">
        <f t="shared" si="735"/>
        <v>module=jmail_stakes</v>
      </c>
      <c r="F14308" s="6" t="str">
        <f t="shared" si="736"/>
        <v>module=kmail_stakes</v>
      </c>
    </row>
    <row r="14309" spans="1:6" ht="30" customHeight="1">
      <c r="A14309" s="3" t="s">
        <v>2</v>
      </c>
      <c r="B14309" s="3" t="s">
        <v>29285</v>
      </c>
      <c r="C14309" s="3" t="s">
        <v>35043</v>
      </c>
      <c r="D14309" s="12" t="s">
        <v>40916</v>
      </c>
      <c r="E14309" s="6" t="str">
        <f t="shared" si="735"/>
        <v>module=jmail_stakes</v>
      </c>
      <c r="F14309" s="6" t="str">
        <f t="shared" si="736"/>
        <v>module=kmail_stakes</v>
      </c>
    </row>
    <row r="14310" spans="1:6" ht="30" customHeight="1">
      <c r="A14310" s="3" t="s">
        <v>2</v>
      </c>
      <c r="B14310" s="3" t="s">
        <v>29286</v>
      </c>
      <c r="C14310" s="3" t="s">
        <v>35044</v>
      </c>
      <c r="D14310" s="12" t="s">
        <v>40917</v>
      </c>
      <c r="E14310" s="6" t="str">
        <f t="shared" si="735"/>
        <v>module=jmail_stakes</v>
      </c>
      <c r="F14310" s="6" t="str">
        <f t="shared" si="736"/>
        <v>module=kmail_stakes</v>
      </c>
    </row>
    <row r="14311" spans="1:6" ht="30" customHeight="1">
      <c r="A14311" s="3" t="s">
        <v>2</v>
      </c>
      <c r="B14311" s="3" t="s">
        <v>29287</v>
      </c>
      <c r="C14311" s="3" t="s">
        <v>35045</v>
      </c>
      <c r="D14311" s="12" t="s">
        <v>40918</v>
      </c>
      <c r="E14311" s="6" t="str">
        <f t="shared" si="735"/>
        <v>module=jmail_stakes</v>
      </c>
      <c r="F14311" s="6" t="str">
        <f t="shared" si="736"/>
        <v>module=kmail_stakes</v>
      </c>
    </row>
    <row r="14312" spans="1:6" ht="30" customHeight="1">
      <c r="A14312" s="3" t="s">
        <v>2</v>
      </c>
      <c r="B14312" s="3" t="s">
        <v>29288</v>
      </c>
      <c r="C14312" s="3" t="s">
        <v>35046</v>
      </c>
      <c r="D14312" s="12" t="s">
        <v>40919</v>
      </c>
      <c r="E14312" s="6" t="str">
        <f t="shared" si="735"/>
        <v>module=jmail_stakes</v>
      </c>
      <c r="F14312" s="6" t="str">
        <f t="shared" si="736"/>
        <v>module=kmail_stakes</v>
      </c>
    </row>
    <row r="14313" spans="1:6" ht="30" customHeight="1">
      <c r="A14313" s="3" t="s">
        <v>2</v>
      </c>
      <c r="B14313" s="3" t="s">
        <v>29289</v>
      </c>
      <c r="C14313" s="3" t="s">
        <v>35047</v>
      </c>
      <c r="D14313" s="12" t="s">
        <v>40920</v>
      </c>
      <c r="E14313" s="6" t="str">
        <f t="shared" si="735"/>
        <v>module=jmail_stakes</v>
      </c>
      <c r="F14313" s="6" t="str">
        <f t="shared" si="736"/>
        <v>module=kmail_stakes</v>
      </c>
    </row>
    <row r="14314" spans="1:6" ht="30" customHeight="1">
      <c r="A14314" s="3" t="s">
        <v>2</v>
      </c>
      <c r="B14314" s="3" t="s">
        <v>29290</v>
      </c>
      <c r="C14314" s="3" t="s">
        <v>35048</v>
      </c>
      <c r="D14314" s="12" t="s">
        <v>40921</v>
      </c>
      <c r="E14314" s="6" t="str">
        <f t="shared" si="735"/>
        <v>module=jmail_stakes</v>
      </c>
      <c r="F14314" s="6" t="str">
        <f t="shared" si="736"/>
        <v>module=kmail_stakes</v>
      </c>
    </row>
    <row r="14315" spans="1:6" ht="30" customHeight="1">
      <c r="A14315" s="3" t="s">
        <v>2</v>
      </c>
      <c r="B14315" s="3" t="s">
        <v>29291</v>
      </c>
      <c r="C14315" s="3" t="s">
        <v>35049</v>
      </c>
      <c r="D14315" s="12" t="s">
        <v>40922</v>
      </c>
      <c r="E14315" s="6" t="str">
        <f t="shared" si="735"/>
        <v>module=jmail_stakes</v>
      </c>
      <c r="F14315" s="6" t="str">
        <f t="shared" si="736"/>
        <v>module=kmail_stakes</v>
      </c>
    </row>
    <row r="14316" spans="1:6" ht="30" customHeight="1">
      <c r="A14316" s="3" t="s">
        <v>2</v>
      </c>
      <c r="B14316" s="3" t="s">
        <v>29292</v>
      </c>
      <c r="C14316" s="3" t="s">
        <v>35050</v>
      </c>
      <c r="D14316" s="12" t="s">
        <v>40923</v>
      </c>
      <c r="E14316" s="6" t="str">
        <f t="shared" si="735"/>
        <v>module=jmail_stakes</v>
      </c>
      <c r="F14316" s="6" t="str">
        <f t="shared" si="736"/>
        <v>module=kmail_stakes</v>
      </c>
    </row>
    <row r="14317" spans="1:6" ht="30" customHeight="1">
      <c r="A14317" s="3" t="s">
        <v>2</v>
      </c>
      <c r="B14317" s="3" t="s">
        <v>29293</v>
      </c>
      <c r="C14317" s="3" t="s">
        <v>35051</v>
      </c>
      <c r="D14317" s="12" t="s">
        <v>40924</v>
      </c>
      <c r="E14317" s="6" t="str">
        <f t="shared" si="735"/>
        <v>module=jmail_stakes</v>
      </c>
      <c r="F14317" s="6" t="str">
        <f t="shared" si="736"/>
        <v>module=kmail_stakes</v>
      </c>
    </row>
    <row r="14318" spans="1:6" ht="30" customHeight="1">
      <c r="A14318" s="3" t="s">
        <v>2</v>
      </c>
      <c r="B14318" s="3" t="s">
        <v>29294</v>
      </c>
      <c r="C14318" s="3" t="s">
        <v>35052</v>
      </c>
      <c r="D14318" s="12" t="s">
        <v>40925</v>
      </c>
      <c r="E14318" s="6" t="str">
        <f t="shared" si="735"/>
        <v>module=jmail_stakes</v>
      </c>
      <c r="F14318" s="6" t="str">
        <f t="shared" si="736"/>
        <v>module=kmail_stakes</v>
      </c>
    </row>
    <row r="14319" spans="1:6" ht="30" customHeight="1">
      <c r="A14319" s="3" t="s">
        <v>2</v>
      </c>
      <c r="B14319" s="3" t="s">
        <v>29295</v>
      </c>
      <c r="C14319" s="3" t="s">
        <v>35053</v>
      </c>
      <c r="D14319" s="12" t="s">
        <v>40926</v>
      </c>
      <c r="E14319" s="6" t="str">
        <f t="shared" si="735"/>
        <v>module=jmail_stakes</v>
      </c>
      <c r="F14319" s="6" t="str">
        <f t="shared" si="736"/>
        <v>module=kmail_stakes</v>
      </c>
    </row>
    <row r="14320" spans="1:6" ht="30" customHeight="1">
      <c r="A14320" s="3" t="s">
        <v>2</v>
      </c>
      <c r="B14320" s="3" t="s">
        <v>29296</v>
      </c>
      <c r="C14320" s="3" t="s">
        <v>35054</v>
      </c>
      <c r="D14320" s="12" t="s">
        <v>40927</v>
      </c>
      <c r="E14320" s="6" t="str">
        <f t="shared" si="735"/>
        <v>module=jmail_stakes</v>
      </c>
      <c r="F14320" s="6" t="str">
        <f t="shared" si="736"/>
        <v>module=kmail_stakes</v>
      </c>
    </row>
    <row r="14321" spans="1:6" ht="30" customHeight="1">
      <c r="A14321" s="3" t="s">
        <v>2</v>
      </c>
      <c r="B14321" s="3" t="s">
        <v>29297</v>
      </c>
      <c r="C14321" s="3" t="s">
        <v>35055</v>
      </c>
      <c r="D14321" s="12" t="s">
        <v>40928</v>
      </c>
      <c r="E14321" s="6" t="str">
        <f t="shared" si="735"/>
        <v>module=jmail_stakes</v>
      </c>
      <c r="F14321" s="6" t="str">
        <f t="shared" si="736"/>
        <v>module=kmail_stakes</v>
      </c>
    </row>
    <row r="14322" spans="1:6" ht="30" customHeight="1">
      <c r="A14322" s="3" t="s">
        <v>2</v>
      </c>
      <c r="B14322" s="3" t="s">
        <v>29298</v>
      </c>
      <c r="C14322" s="3" t="s">
        <v>35056</v>
      </c>
      <c r="D14322" s="12" t="s">
        <v>40929</v>
      </c>
      <c r="E14322" s="6" t="str">
        <f t="shared" si="735"/>
        <v>module=jmail_stakes</v>
      </c>
      <c r="F14322" s="6" t="str">
        <f t="shared" si="736"/>
        <v>module=kmail_stakes</v>
      </c>
    </row>
    <row r="14323" spans="1:6" ht="30" customHeight="1">
      <c r="A14323" s="3" t="s">
        <v>2</v>
      </c>
      <c r="B14323" s="3" t="s">
        <v>29299</v>
      </c>
      <c r="C14323" s="3" t="s">
        <v>35057</v>
      </c>
      <c r="D14323" s="12" t="s">
        <v>40930</v>
      </c>
      <c r="E14323" s="6" t="str">
        <f t="shared" si="735"/>
        <v>module=jmail_stakes</v>
      </c>
      <c r="F14323" s="6" t="str">
        <f t="shared" si="736"/>
        <v>module=kmail_stakes</v>
      </c>
    </row>
    <row r="14324" spans="1:6" ht="30" customHeight="1">
      <c r="A14324" s="3" t="s">
        <v>2</v>
      </c>
      <c r="B14324" s="3" t="s">
        <v>29300</v>
      </c>
      <c r="C14324" s="3" t="s">
        <v>35058</v>
      </c>
      <c r="D14324" s="12" t="s">
        <v>40931</v>
      </c>
      <c r="E14324" s="6" t="str">
        <f t="shared" si="735"/>
        <v>module=jmail_stakes</v>
      </c>
      <c r="F14324" s="6" t="str">
        <f t="shared" si="736"/>
        <v>module=kmail_stakes</v>
      </c>
    </row>
    <row r="14325" spans="1:6" ht="30" customHeight="1">
      <c r="A14325" s="3" t="s">
        <v>2</v>
      </c>
      <c r="B14325" s="3" t="s">
        <v>29301</v>
      </c>
      <c r="C14325" s="3" t="s">
        <v>35059</v>
      </c>
      <c r="D14325" s="12" t="s">
        <v>40932</v>
      </c>
      <c r="E14325" s="6" t="str">
        <f t="shared" si="735"/>
        <v>module=jmail_stakes</v>
      </c>
      <c r="F14325" s="6" t="str">
        <f t="shared" si="736"/>
        <v>module=kmail_stakes</v>
      </c>
    </row>
    <row r="14326" spans="1:6" ht="30" customHeight="1">
      <c r="A14326" s="3" t="s">
        <v>2</v>
      </c>
      <c r="B14326" s="3" t="s">
        <v>29302</v>
      </c>
      <c r="C14326" s="3" t="s">
        <v>35060</v>
      </c>
      <c r="D14326" s="12" t="s">
        <v>40933</v>
      </c>
      <c r="E14326" s="6" t="str">
        <f t="shared" si="735"/>
        <v>module=jmail_stakes</v>
      </c>
      <c r="F14326" s="6" t="str">
        <f t="shared" si="736"/>
        <v>module=kmail_stakes</v>
      </c>
    </row>
    <row r="14327" spans="1:6" ht="30" customHeight="1">
      <c r="A14327" s="3" t="s">
        <v>2</v>
      </c>
      <c r="B14327" s="3" t="s">
        <v>29303</v>
      </c>
      <c r="C14327" s="3" t="s">
        <v>35061</v>
      </c>
      <c r="D14327" s="12" t="s">
        <v>40934</v>
      </c>
      <c r="E14327" s="6" t="str">
        <f t="shared" si="735"/>
        <v>module=jmail_stakes</v>
      </c>
      <c r="F14327" s="6" t="str">
        <f t="shared" si="736"/>
        <v>module=kmail_stakes</v>
      </c>
    </row>
    <row r="14328" spans="1:6" ht="30" customHeight="1">
      <c r="A14328" s="3" t="s">
        <v>2</v>
      </c>
      <c r="B14328" s="3" t="s">
        <v>29304</v>
      </c>
      <c r="C14328" s="3" t="s">
        <v>35062</v>
      </c>
      <c r="D14328" s="12" t="s">
        <v>40935</v>
      </c>
      <c r="E14328" s="6" t="str">
        <f t="shared" si="735"/>
        <v>module=jmail_stakes</v>
      </c>
      <c r="F14328" s="6" t="str">
        <f t="shared" si="736"/>
        <v>module=kmail_stakes</v>
      </c>
    </row>
    <row r="14329" spans="1:6" ht="30" customHeight="1">
      <c r="A14329" s="3" t="s">
        <v>2</v>
      </c>
      <c r="B14329" s="3" t="s">
        <v>29305</v>
      </c>
      <c r="C14329" s="3" t="s">
        <v>35063</v>
      </c>
      <c r="D14329" s="12" t="s">
        <v>40936</v>
      </c>
      <c r="E14329" s="6" t="str">
        <f t="shared" si="735"/>
        <v>module=jmail_stakes</v>
      </c>
      <c r="F14329" s="6" t="str">
        <f t="shared" si="736"/>
        <v>module=kmail_stakes</v>
      </c>
    </row>
    <row r="14330" spans="1:6" ht="30" customHeight="1">
      <c r="A14330" s="3" t="s">
        <v>2</v>
      </c>
      <c r="B14330" s="3" t="s">
        <v>29306</v>
      </c>
      <c r="C14330" s="3" t="s">
        <v>35064</v>
      </c>
      <c r="D14330" s="12" t="s">
        <v>40937</v>
      </c>
      <c r="E14330" s="6" t="str">
        <f t="shared" si="735"/>
        <v>module=jmail_stakes</v>
      </c>
      <c r="F14330" s="6" t="str">
        <f t="shared" si="736"/>
        <v>module=kmail_stakes</v>
      </c>
    </row>
    <row r="14331" spans="1:6" ht="30" customHeight="1">
      <c r="A14331" s="3" t="s">
        <v>2</v>
      </c>
      <c r="B14331" s="3" t="s">
        <v>29307</v>
      </c>
      <c r="C14331" s="3" t="s">
        <v>35065</v>
      </c>
      <c r="D14331" s="12" t="s">
        <v>40938</v>
      </c>
      <c r="E14331" s="6" t="str">
        <f t="shared" si="735"/>
        <v>module=jmail_stakes</v>
      </c>
      <c r="F14331" s="6" t="str">
        <f t="shared" si="736"/>
        <v>module=kmail_stakes</v>
      </c>
    </row>
    <row r="14332" spans="1:6" ht="30" customHeight="1">
      <c r="A14332" s="3" t="s">
        <v>2</v>
      </c>
      <c r="B14332" s="3" t="s">
        <v>29308</v>
      </c>
      <c r="C14332" s="3" t="s">
        <v>35066</v>
      </c>
      <c r="D14332" s="12" t="s">
        <v>40939</v>
      </c>
      <c r="E14332" s="6" t="str">
        <f t="shared" si="735"/>
        <v>module=jmail_stakes</v>
      </c>
      <c r="F14332" s="6" t="str">
        <f t="shared" si="736"/>
        <v>module=kmail_stakes</v>
      </c>
    </row>
    <row r="14333" spans="1:6" ht="30" customHeight="1">
      <c r="A14333" s="3" t="s">
        <v>2</v>
      </c>
      <c r="B14333" s="3" t="s">
        <v>29309</v>
      </c>
      <c r="C14333" s="3" t="s">
        <v>35067</v>
      </c>
      <c r="D14333" s="12" t="s">
        <v>40940</v>
      </c>
      <c r="E14333" s="6" t="str">
        <f t="shared" si="735"/>
        <v>module=jmail_stakes</v>
      </c>
      <c r="F14333" s="6" t="str">
        <f t="shared" si="736"/>
        <v>module=kmail_stakes</v>
      </c>
    </row>
    <row r="14334" spans="1:6" ht="30" customHeight="1">
      <c r="A14334" s="3" t="s">
        <v>2</v>
      </c>
      <c r="B14334" s="3" t="s">
        <v>29310</v>
      </c>
      <c r="C14334" s="3" t="s">
        <v>35068</v>
      </c>
      <c r="D14334" s="12" t="s">
        <v>40941</v>
      </c>
      <c r="E14334" s="6" t="str">
        <f t="shared" si="735"/>
        <v>module=jmail_stakes</v>
      </c>
      <c r="F14334" s="6" t="str">
        <f t="shared" si="736"/>
        <v>module=kmail_stakes</v>
      </c>
    </row>
    <row r="14335" spans="1:6" ht="30" customHeight="1">
      <c r="A14335" s="3" t="s">
        <v>2</v>
      </c>
      <c r="B14335" s="3" t="s">
        <v>29311</v>
      </c>
      <c r="C14335" s="3" t="s">
        <v>35069</v>
      </c>
      <c r="D14335" s="12" t="s">
        <v>40942</v>
      </c>
      <c r="E14335" s="6" t="str">
        <f t="shared" si="735"/>
        <v>module=jmail_stakes</v>
      </c>
      <c r="F14335" s="6" t="str">
        <f t="shared" si="736"/>
        <v>module=kmail_stakes</v>
      </c>
    </row>
    <row r="14336" spans="1:6" ht="30" customHeight="1">
      <c r="A14336" s="3" t="s">
        <v>2</v>
      </c>
      <c r="B14336" s="3" t="s">
        <v>29312</v>
      </c>
      <c r="C14336" s="3" t="s">
        <v>35070</v>
      </c>
      <c r="D14336" s="12" t="s">
        <v>40943</v>
      </c>
      <c r="E14336" s="6" t="str">
        <f t="shared" si="735"/>
        <v>module=jmail_stakes</v>
      </c>
      <c r="F14336" s="6" t="str">
        <f t="shared" si="736"/>
        <v>module=kmail_stakes</v>
      </c>
    </row>
    <row r="14337" spans="1:6" ht="30" customHeight="1">
      <c r="A14337" s="3" t="s">
        <v>2</v>
      </c>
      <c r="B14337" s="3" t="s">
        <v>29313</v>
      </c>
      <c r="C14337" s="3" t="s">
        <v>35071</v>
      </c>
      <c r="D14337" s="12" t="s">
        <v>40944</v>
      </c>
      <c r="E14337" s="6" t="str">
        <f t="shared" si="735"/>
        <v>module=jmail_stakes</v>
      </c>
      <c r="F14337" s="6" t="str">
        <f t="shared" si="736"/>
        <v>module=kmail_stakes</v>
      </c>
    </row>
    <row r="14338" spans="1:6" ht="30" customHeight="1">
      <c r="A14338" s="3" t="s">
        <v>2</v>
      </c>
      <c r="B14338" s="3" t="s">
        <v>29314</v>
      </c>
      <c r="C14338" s="3" t="s">
        <v>35072</v>
      </c>
      <c r="D14338" s="12" t="s">
        <v>40945</v>
      </c>
      <c r="E14338" s="6" t="str">
        <f t="shared" si="735"/>
        <v>module=jmail_stakes</v>
      </c>
      <c r="F14338" s="6" t="str">
        <f t="shared" si="736"/>
        <v>module=kmail_stakes</v>
      </c>
    </row>
    <row r="14339" spans="1:6" ht="30" customHeight="1">
      <c r="A14339" s="3" t="s">
        <v>2</v>
      </c>
      <c r="B14339" s="3" t="s">
        <v>29315</v>
      </c>
      <c r="C14339" s="3" t="s">
        <v>35073</v>
      </c>
      <c r="D14339" s="12" t="s">
        <v>40946</v>
      </c>
      <c r="E14339" s="6" t="str">
        <f t="shared" ref="E14339:E14371" si="737">HYPERLINK("http://www.ssc.wisc.edu/wlsresearch/documentation/waves/?wave=capigrad&amp;module=jmail_stakes","module=jmail_stakes")</f>
        <v>module=jmail_stakes</v>
      </c>
      <c r="F14339" s="6" t="str">
        <f t="shared" ref="F14339:F14371" si="738">HYPERLINK("http://www.ssc.wisc.edu/wlsresearch/documentation/waves/?wave=capisib&amp;module=kmail_stakes","module=kmail_stakes")</f>
        <v>module=kmail_stakes</v>
      </c>
    </row>
    <row r="14340" spans="1:6" ht="30" customHeight="1">
      <c r="A14340" s="3" t="s">
        <v>2</v>
      </c>
      <c r="B14340" s="3" t="s">
        <v>29316</v>
      </c>
      <c r="C14340" s="3" t="s">
        <v>35074</v>
      </c>
      <c r="D14340" s="12" t="s">
        <v>40947</v>
      </c>
      <c r="E14340" s="6" t="str">
        <f t="shared" si="737"/>
        <v>module=jmail_stakes</v>
      </c>
      <c r="F14340" s="6" t="str">
        <f t="shared" si="738"/>
        <v>module=kmail_stakes</v>
      </c>
    </row>
    <row r="14341" spans="1:6" ht="30" customHeight="1">
      <c r="A14341" s="3" t="s">
        <v>2</v>
      </c>
      <c r="B14341" s="3" t="s">
        <v>29317</v>
      </c>
      <c r="C14341" s="3" t="s">
        <v>35075</v>
      </c>
      <c r="D14341" s="12" t="s">
        <v>40948</v>
      </c>
      <c r="E14341" s="6" t="str">
        <f t="shared" si="737"/>
        <v>module=jmail_stakes</v>
      </c>
      <c r="F14341" s="6" t="str">
        <f t="shared" si="738"/>
        <v>module=kmail_stakes</v>
      </c>
    </row>
    <row r="14342" spans="1:6" ht="30" customHeight="1">
      <c r="A14342" s="3" t="s">
        <v>2</v>
      </c>
      <c r="B14342" s="3" t="s">
        <v>29318</v>
      </c>
      <c r="C14342" s="3" t="s">
        <v>35076</v>
      </c>
      <c r="D14342" s="12" t="s">
        <v>40949</v>
      </c>
      <c r="E14342" s="6" t="str">
        <f t="shared" si="737"/>
        <v>module=jmail_stakes</v>
      </c>
      <c r="F14342" s="6" t="str">
        <f t="shared" si="738"/>
        <v>module=kmail_stakes</v>
      </c>
    </row>
    <row r="14343" spans="1:6" ht="30" customHeight="1">
      <c r="A14343" s="3" t="s">
        <v>2</v>
      </c>
      <c r="B14343" s="3" t="s">
        <v>29319</v>
      </c>
      <c r="C14343" s="3" t="s">
        <v>35077</v>
      </c>
      <c r="D14343" s="12" t="s">
        <v>40950</v>
      </c>
      <c r="E14343" s="6" t="str">
        <f t="shared" si="737"/>
        <v>module=jmail_stakes</v>
      </c>
      <c r="F14343" s="6" t="str">
        <f t="shared" si="738"/>
        <v>module=kmail_stakes</v>
      </c>
    </row>
    <row r="14344" spans="1:6" ht="30" customHeight="1">
      <c r="A14344" s="3" t="s">
        <v>2</v>
      </c>
      <c r="B14344" s="3" t="s">
        <v>29320</v>
      </c>
      <c r="C14344" s="3" t="s">
        <v>35078</v>
      </c>
      <c r="D14344" s="12" t="s">
        <v>40951</v>
      </c>
      <c r="E14344" s="6" t="str">
        <f t="shared" si="737"/>
        <v>module=jmail_stakes</v>
      </c>
      <c r="F14344" s="6" t="str">
        <f t="shared" si="738"/>
        <v>module=kmail_stakes</v>
      </c>
    </row>
    <row r="14345" spans="1:6" ht="30" customHeight="1">
      <c r="A14345" s="3" t="s">
        <v>2</v>
      </c>
      <c r="B14345" s="3" t="s">
        <v>29321</v>
      </c>
      <c r="C14345" s="3" t="s">
        <v>35079</v>
      </c>
      <c r="D14345" s="12" t="s">
        <v>40952</v>
      </c>
      <c r="E14345" s="6" t="str">
        <f t="shared" si="737"/>
        <v>module=jmail_stakes</v>
      </c>
      <c r="F14345" s="6" t="str">
        <f t="shared" si="738"/>
        <v>module=kmail_stakes</v>
      </c>
    </row>
    <row r="14346" spans="1:6" ht="30" customHeight="1">
      <c r="A14346" s="3" t="s">
        <v>2</v>
      </c>
      <c r="B14346" s="3" t="s">
        <v>29322</v>
      </c>
      <c r="C14346" s="3" t="s">
        <v>35080</v>
      </c>
      <c r="D14346" s="12" t="s">
        <v>40953</v>
      </c>
      <c r="E14346" s="6" t="str">
        <f t="shared" si="737"/>
        <v>module=jmail_stakes</v>
      </c>
      <c r="F14346" s="6" t="str">
        <f t="shared" si="738"/>
        <v>module=kmail_stakes</v>
      </c>
    </row>
    <row r="14347" spans="1:6" ht="30" customHeight="1">
      <c r="A14347" s="3" t="s">
        <v>2</v>
      </c>
      <c r="B14347" s="3" t="s">
        <v>29323</v>
      </c>
      <c r="C14347" s="3" t="s">
        <v>35081</v>
      </c>
      <c r="D14347" s="12" t="s">
        <v>40954</v>
      </c>
      <c r="E14347" s="6" t="str">
        <f t="shared" si="737"/>
        <v>module=jmail_stakes</v>
      </c>
      <c r="F14347" s="6" t="str">
        <f t="shared" si="738"/>
        <v>module=kmail_stakes</v>
      </c>
    </row>
    <row r="14348" spans="1:6" ht="30" customHeight="1">
      <c r="A14348" s="3" t="s">
        <v>2</v>
      </c>
      <c r="B14348" s="3" t="s">
        <v>29324</v>
      </c>
      <c r="C14348" s="3" t="s">
        <v>35082</v>
      </c>
      <c r="D14348" s="12" t="s">
        <v>40955</v>
      </c>
      <c r="E14348" s="6" t="str">
        <f t="shared" si="737"/>
        <v>module=jmail_stakes</v>
      </c>
      <c r="F14348" s="6" t="str">
        <f t="shared" si="738"/>
        <v>module=kmail_stakes</v>
      </c>
    </row>
    <row r="14349" spans="1:6" ht="30" customHeight="1">
      <c r="A14349" s="3" t="s">
        <v>2</v>
      </c>
      <c r="B14349" s="3" t="s">
        <v>29325</v>
      </c>
      <c r="C14349" s="3" t="s">
        <v>35083</v>
      </c>
      <c r="D14349" s="12" t="s">
        <v>40956</v>
      </c>
      <c r="E14349" s="6" t="str">
        <f t="shared" si="737"/>
        <v>module=jmail_stakes</v>
      </c>
      <c r="F14349" s="6" t="str">
        <f t="shared" si="738"/>
        <v>module=kmail_stakes</v>
      </c>
    </row>
    <row r="14350" spans="1:6" ht="30" customHeight="1">
      <c r="A14350" s="3" t="s">
        <v>2</v>
      </c>
      <c r="B14350" s="3" t="s">
        <v>29326</v>
      </c>
      <c r="C14350" s="3" t="s">
        <v>35084</v>
      </c>
      <c r="D14350" s="12" t="s">
        <v>40957</v>
      </c>
      <c r="E14350" s="6" t="str">
        <f t="shared" si="737"/>
        <v>module=jmail_stakes</v>
      </c>
      <c r="F14350" s="6" t="str">
        <f t="shared" si="738"/>
        <v>module=kmail_stakes</v>
      </c>
    </row>
    <row r="14351" spans="1:6" ht="30" customHeight="1">
      <c r="A14351" s="3" t="s">
        <v>2</v>
      </c>
      <c r="B14351" s="3" t="s">
        <v>29327</v>
      </c>
      <c r="C14351" s="3" t="s">
        <v>35085</v>
      </c>
      <c r="D14351" s="12" t="s">
        <v>40958</v>
      </c>
      <c r="E14351" s="6" t="str">
        <f t="shared" si="737"/>
        <v>module=jmail_stakes</v>
      </c>
      <c r="F14351" s="6" t="str">
        <f t="shared" si="738"/>
        <v>module=kmail_stakes</v>
      </c>
    </row>
    <row r="14352" spans="1:6" ht="30" customHeight="1">
      <c r="A14352" s="3" t="s">
        <v>2</v>
      </c>
      <c r="B14352" s="3" t="s">
        <v>29328</v>
      </c>
      <c r="C14352" s="3" t="s">
        <v>35086</v>
      </c>
      <c r="D14352" s="12" t="s">
        <v>40959</v>
      </c>
      <c r="E14352" s="6" t="str">
        <f t="shared" si="737"/>
        <v>module=jmail_stakes</v>
      </c>
      <c r="F14352" s="6" t="str">
        <f t="shared" si="738"/>
        <v>module=kmail_stakes</v>
      </c>
    </row>
    <row r="14353" spans="1:6" ht="30" customHeight="1">
      <c r="A14353" s="3" t="s">
        <v>2</v>
      </c>
      <c r="B14353" s="3" t="s">
        <v>29329</v>
      </c>
      <c r="C14353" s="3" t="s">
        <v>35087</v>
      </c>
      <c r="D14353" s="12" t="s">
        <v>40960</v>
      </c>
      <c r="E14353" s="6" t="str">
        <f t="shared" si="737"/>
        <v>module=jmail_stakes</v>
      </c>
      <c r="F14353" s="6" t="str">
        <f t="shared" si="738"/>
        <v>module=kmail_stakes</v>
      </c>
    </row>
    <row r="14354" spans="1:6" ht="30" customHeight="1">
      <c r="A14354" s="3" t="s">
        <v>2</v>
      </c>
      <c r="B14354" s="3" t="s">
        <v>29330</v>
      </c>
      <c r="C14354" s="3" t="s">
        <v>35088</v>
      </c>
      <c r="D14354" s="12" t="s">
        <v>40961</v>
      </c>
      <c r="E14354" s="6" t="str">
        <f t="shared" si="737"/>
        <v>module=jmail_stakes</v>
      </c>
      <c r="F14354" s="6" t="str">
        <f t="shared" si="738"/>
        <v>module=kmail_stakes</v>
      </c>
    </row>
    <row r="14355" spans="1:6" ht="30" customHeight="1">
      <c r="A14355" s="3" t="s">
        <v>2</v>
      </c>
      <c r="B14355" s="3" t="s">
        <v>29331</v>
      </c>
      <c r="C14355" s="3" t="s">
        <v>35089</v>
      </c>
      <c r="D14355" s="12" t="s">
        <v>40962</v>
      </c>
      <c r="E14355" s="6" t="str">
        <f t="shared" si="737"/>
        <v>module=jmail_stakes</v>
      </c>
      <c r="F14355" s="6" t="str">
        <f t="shared" si="738"/>
        <v>module=kmail_stakes</v>
      </c>
    </row>
    <row r="14356" spans="1:6" ht="30" customHeight="1">
      <c r="A14356" s="3" t="s">
        <v>2</v>
      </c>
      <c r="B14356" s="3" t="s">
        <v>29332</v>
      </c>
      <c r="C14356" s="3" t="s">
        <v>35090</v>
      </c>
      <c r="D14356" s="12" t="s">
        <v>40963</v>
      </c>
      <c r="E14356" s="6" t="str">
        <f t="shared" si="737"/>
        <v>module=jmail_stakes</v>
      </c>
      <c r="F14356" s="6" t="str">
        <f t="shared" si="738"/>
        <v>module=kmail_stakes</v>
      </c>
    </row>
    <row r="14357" spans="1:6" ht="30" customHeight="1">
      <c r="A14357" s="3" t="s">
        <v>2</v>
      </c>
      <c r="B14357" s="3" t="s">
        <v>29333</v>
      </c>
      <c r="C14357" s="3" t="s">
        <v>35091</v>
      </c>
      <c r="D14357" s="12" t="s">
        <v>40964</v>
      </c>
      <c r="E14357" s="6" t="str">
        <f t="shared" si="737"/>
        <v>module=jmail_stakes</v>
      </c>
      <c r="F14357" s="6" t="str">
        <f t="shared" si="738"/>
        <v>module=kmail_stakes</v>
      </c>
    </row>
    <row r="14358" spans="1:6" ht="30" customHeight="1">
      <c r="A14358" s="3" t="s">
        <v>2</v>
      </c>
      <c r="B14358" s="3" t="s">
        <v>29334</v>
      </c>
      <c r="C14358" s="3" t="s">
        <v>35092</v>
      </c>
      <c r="D14358" s="12" t="s">
        <v>40965</v>
      </c>
      <c r="E14358" s="6" t="str">
        <f t="shared" si="737"/>
        <v>module=jmail_stakes</v>
      </c>
      <c r="F14358" s="6" t="str">
        <f t="shared" si="738"/>
        <v>module=kmail_stakes</v>
      </c>
    </row>
    <row r="14359" spans="1:6" ht="30" customHeight="1">
      <c r="A14359" s="3" t="s">
        <v>2</v>
      </c>
      <c r="B14359" s="3" t="s">
        <v>29335</v>
      </c>
      <c r="C14359" s="3" t="s">
        <v>35093</v>
      </c>
      <c r="D14359" s="12" t="s">
        <v>40966</v>
      </c>
      <c r="E14359" s="6" t="str">
        <f t="shared" si="737"/>
        <v>module=jmail_stakes</v>
      </c>
      <c r="F14359" s="6" t="str">
        <f t="shared" si="738"/>
        <v>module=kmail_stakes</v>
      </c>
    </row>
    <row r="14360" spans="1:6" ht="30" customHeight="1">
      <c r="A14360" s="3" t="s">
        <v>2</v>
      </c>
      <c r="B14360" s="3" t="s">
        <v>29336</v>
      </c>
      <c r="C14360" s="3" t="s">
        <v>35094</v>
      </c>
      <c r="D14360" s="12" t="s">
        <v>40967</v>
      </c>
      <c r="E14360" s="6" t="str">
        <f t="shared" si="737"/>
        <v>module=jmail_stakes</v>
      </c>
      <c r="F14360" s="6" t="str">
        <f t="shared" si="738"/>
        <v>module=kmail_stakes</v>
      </c>
    </row>
    <row r="14361" spans="1:6" ht="30" customHeight="1">
      <c r="A14361" s="3" t="s">
        <v>2</v>
      </c>
      <c r="B14361" s="3" t="s">
        <v>29337</v>
      </c>
      <c r="C14361" s="3" t="s">
        <v>35095</v>
      </c>
      <c r="D14361" s="12" t="s">
        <v>40968</v>
      </c>
      <c r="E14361" s="6" t="str">
        <f t="shared" si="737"/>
        <v>module=jmail_stakes</v>
      </c>
      <c r="F14361" s="6" t="str">
        <f t="shared" si="738"/>
        <v>module=kmail_stakes</v>
      </c>
    </row>
    <row r="14362" spans="1:6" ht="30" customHeight="1">
      <c r="A14362" s="3" t="s">
        <v>2</v>
      </c>
      <c r="B14362" s="3" t="s">
        <v>29338</v>
      </c>
      <c r="C14362" s="3" t="s">
        <v>35096</v>
      </c>
      <c r="D14362" s="12" t="s">
        <v>40969</v>
      </c>
      <c r="E14362" s="6" t="str">
        <f t="shared" si="737"/>
        <v>module=jmail_stakes</v>
      </c>
      <c r="F14362" s="6" t="str">
        <f t="shared" si="738"/>
        <v>module=kmail_stakes</v>
      </c>
    </row>
    <row r="14363" spans="1:6" ht="30" customHeight="1">
      <c r="A14363" s="3" t="s">
        <v>2</v>
      </c>
      <c r="B14363" s="3" t="s">
        <v>29339</v>
      </c>
      <c r="C14363" s="3" t="s">
        <v>35097</v>
      </c>
      <c r="D14363" s="12" t="s">
        <v>40970</v>
      </c>
      <c r="E14363" s="6" t="str">
        <f t="shared" si="737"/>
        <v>module=jmail_stakes</v>
      </c>
      <c r="F14363" s="6" t="str">
        <f t="shared" si="738"/>
        <v>module=kmail_stakes</v>
      </c>
    </row>
    <row r="14364" spans="1:6" ht="30" customHeight="1">
      <c r="A14364" s="3" t="s">
        <v>2</v>
      </c>
      <c r="B14364" s="3" t="s">
        <v>29340</v>
      </c>
      <c r="C14364" s="3" t="s">
        <v>35098</v>
      </c>
      <c r="D14364" s="12" t="s">
        <v>40971</v>
      </c>
      <c r="E14364" s="6" t="str">
        <f t="shared" si="737"/>
        <v>module=jmail_stakes</v>
      </c>
      <c r="F14364" s="6" t="str">
        <f t="shared" si="738"/>
        <v>module=kmail_stakes</v>
      </c>
    </row>
    <row r="14365" spans="1:6" ht="30" customHeight="1">
      <c r="A14365" s="3" t="s">
        <v>2</v>
      </c>
      <c r="B14365" s="3" t="s">
        <v>29341</v>
      </c>
      <c r="C14365" s="3" t="s">
        <v>35099</v>
      </c>
      <c r="D14365" s="12" t="s">
        <v>40972</v>
      </c>
      <c r="E14365" s="6" t="str">
        <f t="shared" si="737"/>
        <v>module=jmail_stakes</v>
      </c>
      <c r="F14365" s="6" t="str">
        <f t="shared" si="738"/>
        <v>module=kmail_stakes</v>
      </c>
    </row>
    <row r="14366" spans="1:6" ht="30" customHeight="1">
      <c r="A14366" s="3" t="s">
        <v>2</v>
      </c>
      <c r="B14366" s="3" t="s">
        <v>29342</v>
      </c>
      <c r="C14366" s="3" t="s">
        <v>35100</v>
      </c>
      <c r="D14366" s="12" t="s">
        <v>40973</v>
      </c>
      <c r="E14366" s="6" t="str">
        <f t="shared" si="737"/>
        <v>module=jmail_stakes</v>
      </c>
      <c r="F14366" s="6" t="str">
        <f t="shared" si="738"/>
        <v>module=kmail_stakes</v>
      </c>
    </row>
    <row r="14367" spans="1:6" ht="30" customHeight="1">
      <c r="A14367" s="3" t="s">
        <v>2</v>
      </c>
      <c r="B14367" s="3" t="s">
        <v>29343</v>
      </c>
      <c r="C14367" s="3" t="s">
        <v>35101</v>
      </c>
      <c r="D14367" s="12" t="s">
        <v>40974</v>
      </c>
      <c r="E14367" s="6" t="str">
        <f t="shared" si="737"/>
        <v>module=jmail_stakes</v>
      </c>
      <c r="F14367" s="6" t="str">
        <f t="shared" si="738"/>
        <v>module=kmail_stakes</v>
      </c>
    </row>
    <row r="14368" spans="1:6" ht="30" customHeight="1">
      <c r="A14368" s="3" t="s">
        <v>2</v>
      </c>
      <c r="B14368" s="3" t="s">
        <v>29344</v>
      </c>
      <c r="C14368" s="3" t="s">
        <v>35102</v>
      </c>
      <c r="D14368" s="12" t="s">
        <v>40975</v>
      </c>
      <c r="E14368" s="6" t="str">
        <f t="shared" si="737"/>
        <v>module=jmail_stakes</v>
      </c>
      <c r="F14368" s="6" t="str">
        <f t="shared" si="738"/>
        <v>module=kmail_stakes</v>
      </c>
    </row>
    <row r="14369" spans="1:6" ht="30" customHeight="1">
      <c r="A14369" s="3" t="s">
        <v>2</v>
      </c>
      <c r="B14369" s="3" t="s">
        <v>29345</v>
      </c>
      <c r="C14369" s="3" t="s">
        <v>35103</v>
      </c>
      <c r="D14369" s="12" t="s">
        <v>40976</v>
      </c>
      <c r="E14369" s="6" t="str">
        <f t="shared" si="737"/>
        <v>module=jmail_stakes</v>
      </c>
      <c r="F14369" s="6" t="str">
        <f t="shared" si="738"/>
        <v>module=kmail_stakes</v>
      </c>
    </row>
    <row r="14370" spans="1:6" ht="30" customHeight="1">
      <c r="A14370" s="3" t="s">
        <v>2</v>
      </c>
      <c r="B14370" s="3" t="s">
        <v>29346</v>
      </c>
      <c r="C14370" s="3" t="s">
        <v>35104</v>
      </c>
      <c r="D14370" s="12" t="s">
        <v>40977</v>
      </c>
      <c r="E14370" s="6" t="str">
        <f t="shared" si="737"/>
        <v>module=jmail_stakes</v>
      </c>
      <c r="F14370" s="6" t="str">
        <f t="shared" si="738"/>
        <v>module=kmail_stakes</v>
      </c>
    </row>
    <row r="14371" spans="1:6" ht="30" customHeight="1">
      <c r="A14371" s="3" t="s">
        <v>2</v>
      </c>
      <c r="B14371" s="3" t="s">
        <v>29347</v>
      </c>
      <c r="C14371" s="3" t="s">
        <v>35105</v>
      </c>
      <c r="D14371" s="12" t="s">
        <v>40978</v>
      </c>
      <c r="E14371" s="6" t="str">
        <f t="shared" si="737"/>
        <v>module=jmail_stakes</v>
      </c>
      <c r="F14371" s="6" t="str">
        <f t="shared" si="738"/>
        <v>module=kmail_stakes</v>
      </c>
    </row>
    <row r="14372" spans="1:6" ht="30" customHeight="1">
      <c r="A14372" s="3" t="s">
        <v>2</v>
      </c>
      <c r="B14372" s="3" t="s">
        <v>29348</v>
      </c>
      <c r="C14372" s="3" t="s">
        <v>35106</v>
      </c>
      <c r="D14372" s="12" t="s">
        <v>40979</v>
      </c>
      <c r="E14372" s="6" t="str">
        <f t="shared" ref="E14372:E14403" si="739">HYPERLINK("http://www.ssc.wisc.edu/wlsresearch/documentation/waves/?wave=capigrad&amp;module=jmail_deal","module=jmail_deal")</f>
        <v>module=jmail_deal</v>
      </c>
      <c r="F14372" s="6" t="str">
        <f t="shared" ref="F14372:F14403" si="740">HYPERLINK("http://www.ssc.wisc.edu/wlsresearch/documentation/waves/?wave=capisib&amp;module=kmail_deal","module=kmail_deal")</f>
        <v>module=kmail_deal</v>
      </c>
    </row>
    <row r="14373" spans="1:6" ht="30" customHeight="1">
      <c r="A14373" s="3" t="s">
        <v>2</v>
      </c>
      <c r="B14373" s="3" t="s">
        <v>29349</v>
      </c>
      <c r="C14373" s="3" t="s">
        <v>35107</v>
      </c>
      <c r="D14373" s="12" t="s">
        <v>40980</v>
      </c>
      <c r="E14373" s="6" t="str">
        <f t="shared" si="739"/>
        <v>module=jmail_deal</v>
      </c>
      <c r="F14373" s="6" t="str">
        <f t="shared" si="740"/>
        <v>module=kmail_deal</v>
      </c>
    </row>
    <row r="14374" spans="1:6" ht="30" customHeight="1">
      <c r="A14374" s="3" t="s">
        <v>2</v>
      </c>
      <c r="B14374" s="3" t="s">
        <v>29350</v>
      </c>
      <c r="C14374" s="3" t="s">
        <v>35108</v>
      </c>
      <c r="D14374" s="12" t="s">
        <v>40981</v>
      </c>
      <c r="E14374" s="6" t="str">
        <f t="shared" si="739"/>
        <v>module=jmail_deal</v>
      </c>
      <c r="F14374" s="6" t="str">
        <f t="shared" si="740"/>
        <v>module=kmail_deal</v>
      </c>
    </row>
    <row r="14375" spans="1:6" ht="30" customHeight="1">
      <c r="A14375" s="3" t="s">
        <v>2</v>
      </c>
      <c r="B14375" s="3" t="s">
        <v>29351</v>
      </c>
      <c r="C14375" s="3" t="s">
        <v>35109</v>
      </c>
      <c r="D14375" s="12" t="s">
        <v>40982</v>
      </c>
      <c r="E14375" s="6" t="str">
        <f t="shared" si="739"/>
        <v>module=jmail_deal</v>
      </c>
      <c r="F14375" s="6" t="str">
        <f t="shared" si="740"/>
        <v>module=kmail_deal</v>
      </c>
    </row>
    <row r="14376" spans="1:6" ht="30" customHeight="1">
      <c r="A14376" s="3" t="s">
        <v>2</v>
      </c>
      <c r="B14376" s="3" t="s">
        <v>29352</v>
      </c>
      <c r="C14376" s="3" t="s">
        <v>35110</v>
      </c>
      <c r="D14376" s="12" t="s">
        <v>40983</v>
      </c>
      <c r="E14376" s="6" t="str">
        <f t="shared" si="739"/>
        <v>module=jmail_deal</v>
      </c>
      <c r="F14376" s="6" t="str">
        <f t="shared" si="740"/>
        <v>module=kmail_deal</v>
      </c>
    </row>
    <row r="14377" spans="1:6" ht="30" customHeight="1">
      <c r="A14377" s="3" t="s">
        <v>2</v>
      </c>
      <c r="B14377" s="3" t="s">
        <v>29353</v>
      </c>
      <c r="C14377" s="3" t="s">
        <v>35111</v>
      </c>
      <c r="D14377" s="12" t="s">
        <v>40984</v>
      </c>
      <c r="E14377" s="6" t="str">
        <f t="shared" si="739"/>
        <v>module=jmail_deal</v>
      </c>
      <c r="F14377" s="6" t="str">
        <f t="shared" si="740"/>
        <v>module=kmail_deal</v>
      </c>
    </row>
    <row r="14378" spans="1:6" ht="30" customHeight="1">
      <c r="A14378" s="3" t="s">
        <v>2</v>
      </c>
      <c r="B14378" s="3" t="s">
        <v>29354</v>
      </c>
      <c r="C14378" s="3" t="s">
        <v>35112</v>
      </c>
      <c r="D14378" s="12" t="s">
        <v>40985</v>
      </c>
      <c r="E14378" s="6" t="str">
        <f t="shared" si="739"/>
        <v>module=jmail_deal</v>
      </c>
      <c r="F14378" s="6" t="str">
        <f t="shared" si="740"/>
        <v>module=kmail_deal</v>
      </c>
    </row>
    <row r="14379" spans="1:6" ht="30" customHeight="1">
      <c r="A14379" s="3" t="s">
        <v>2</v>
      </c>
      <c r="B14379" s="3" t="s">
        <v>29355</v>
      </c>
      <c r="C14379" s="3" t="s">
        <v>35113</v>
      </c>
      <c r="D14379" s="12" t="s">
        <v>40986</v>
      </c>
      <c r="E14379" s="6" t="str">
        <f t="shared" si="739"/>
        <v>module=jmail_deal</v>
      </c>
      <c r="F14379" s="6" t="str">
        <f t="shared" si="740"/>
        <v>module=kmail_deal</v>
      </c>
    </row>
    <row r="14380" spans="1:6" ht="30" customHeight="1">
      <c r="A14380" s="3" t="s">
        <v>2</v>
      </c>
      <c r="B14380" s="3" t="s">
        <v>29356</v>
      </c>
      <c r="C14380" s="3" t="s">
        <v>35114</v>
      </c>
      <c r="D14380" s="12" t="s">
        <v>40987</v>
      </c>
      <c r="E14380" s="6" t="str">
        <f t="shared" si="739"/>
        <v>module=jmail_deal</v>
      </c>
      <c r="F14380" s="6" t="str">
        <f t="shared" si="740"/>
        <v>module=kmail_deal</v>
      </c>
    </row>
    <row r="14381" spans="1:6" ht="30" customHeight="1">
      <c r="A14381" s="3" t="s">
        <v>2</v>
      </c>
      <c r="B14381" s="3" t="s">
        <v>29357</v>
      </c>
      <c r="C14381" s="3" t="s">
        <v>35115</v>
      </c>
      <c r="D14381" s="12" t="s">
        <v>40988</v>
      </c>
      <c r="E14381" s="6" t="str">
        <f t="shared" si="739"/>
        <v>module=jmail_deal</v>
      </c>
      <c r="F14381" s="6" t="str">
        <f t="shared" si="740"/>
        <v>module=kmail_deal</v>
      </c>
    </row>
    <row r="14382" spans="1:6" ht="30" customHeight="1">
      <c r="A14382" s="3" t="s">
        <v>2</v>
      </c>
      <c r="B14382" s="3" t="s">
        <v>29358</v>
      </c>
      <c r="C14382" s="3" t="s">
        <v>35116</v>
      </c>
      <c r="D14382" s="12" t="s">
        <v>40989</v>
      </c>
      <c r="E14382" s="6" t="str">
        <f t="shared" si="739"/>
        <v>module=jmail_deal</v>
      </c>
      <c r="F14382" s="6" t="str">
        <f t="shared" si="740"/>
        <v>module=kmail_deal</v>
      </c>
    </row>
    <row r="14383" spans="1:6" ht="30" customHeight="1">
      <c r="A14383" s="3" t="s">
        <v>2</v>
      </c>
      <c r="B14383" s="3" t="s">
        <v>29359</v>
      </c>
      <c r="C14383" s="3" t="s">
        <v>35117</v>
      </c>
      <c r="D14383" s="12" t="s">
        <v>40990</v>
      </c>
      <c r="E14383" s="6" t="str">
        <f t="shared" si="739"/>
        <v>module=jmail_deal</v>
      </c>
      <c r="F14383" s="6" t="str">
        <f t="shared" si="740"/>
        <v>module=kmail_deal</v>
      </c>
    </row>
    <row r="14384" spans="1:6" ht="30" customHeight="1">
      <c r="A14384" s="3" t="s">
        <v>2</v>
      </c>
      <c r="B14384" s="3" t="s">
        <v>29360</v>
      </c>
      <c r="C14384" s="3" t="s">
        <v>35118</v>
      </c>
      <c r="D14384" s="12" t="s">
        <v>40991</v>
      </c>
      <c r="E14384" s="6" t="str">
        <f t="shared" si="739"/>
        <v>module=jmail_deal</v>
      </c>
      <c r="F14384" s="6" t="str">
        <f t="shared" si="740"/>
        <v>module=kmail_deal</v>
      </c>
    </row>
    <row r="14385" spans="1:6" ht="30" customHeight="1">
      <c r="A14385" s="3" t="s">
        <v>2</v>
      </c>
      <c r="B14385" s="3" t="s">
        <v>29361</v>
      </c>
      <c r="C14385" s="3" t="s">
        <v>35119</v>
      </c>
      <c r="D14385" s="12" t="s">
        <v>40992</v>
      </c>
      <c r="E14385" s="6" t="str">
        <f t="shared" si="739"/>
        <v>module=jmail_deal</v>
      </c>
      <c r="F14385" s="6" t="str">
        <f t="shared" si="740"/>
        <v>module=kmail_deal</v>
      </c>
    </row>
    <row r="14386" spans="1:6" ht="30" customHeight="1">
      <c r="A14386" s="3" t="s">
        <v>2</v>
      </c>
      <c r="B14386" s="3" t="s">
        <v>29362</v>
      </c>
      <c r="C14386" s="3" t="s">
        <v>35120</v>
      </c>
      <c r="D14386" s="12" t="s">
        <v>40993</v>
      </c>
      <c r="E14386" s="6" t="str">
        <f t="shared" si="739"/>
        <v>module=jmail_deal</v>
      </c>
      <c r="F14386" s="6" t="str">
        <f t="shared" si="740"/>
        <v>module=kmail_deal</v>
      </c>
    </row>
    <row r="14387" spans="1:6" ht="30" customHeight="1">
      <c r="A14387" s="3" t="s">
        <v>2</v>
      </c>
      <c r="B14387" s="3" t="s">
        <v>29363</v>
      </c>
      <c r="C14387" s="3" t="s">
        <v>35121</v>
      </c>
      <c r="D14387" s="12" t="s">
        <v>40994</v>
      </c>
      <c r="E14387" s="6" t="str">
        <f t="shared" si="739"/>
        <v>module=jmail_deal</v>
      </c>
      <c r="F14387" s="6" t="str">
        <f t="shared" si="740"/>
        <v>module=kmail_deal</v>
      </c>
    </row>
    <row r="14388" spans="1:6" ht="30" customHeight="1">
      <c r="A14388" s="3" t="s">
        <v>2</v>
      </c>
      <c r="B14388" s="3" t="s">
        <v>29364</v>
      </c>
      <c r="C14388" s="3" t="s">
        <v>35122</v>
      </c>
      <c r="D14388" s="12" t="s">
        <v>40995</v>
      </c>
      <c r="E14388" s="6" t="str">
        <f t="shared" si="739"/>
        <v>module=jmail_deal</v>
      </c>
      <c r="F14388" s="6" t="str">
        <f t="shared" si="740"/>
        <v>module=kmail_deal</v>
      </c>
    </row>
    <row r="14389" spans="1:6" ht="30" customHeight="1">
      <c r="A14389" s="3" t="s">
        <v>2</v>
      </c>
      <c r="B14389" s="3" t="s">
        <v>29365</v>
      </c>
      <c r="C14389" s="3" t="s">
        <v>35123</v>
      </c>
      <c r="D14389" s="12" t="s">
        <v>40996</v>
      </c>
      <c r="E14389" s="6" t="str">
        <f t="shared" si="739"/>
        <v>module=jmail_deal</v>
      </c>
      <c r="F14389" s="6" t="str">
        <f t="shared" si="740"/>
        <v>module=kmail_deal</v>
      </c>
    </row>
    <row r="14390" spans="1:6" ht="30" customHeight="1">
      <c r="A14390" s="3" t="s">
        <v>2</v>
      </c>
      <c r="B14390" s="3" t="s">
        <v>29366</v>
      </c>
      <c r="C14390" s="3" t="s">
        <v>35124</v>
      </c>
      <c r="D14390" s="12" t="s">
        <v>40997</v>
      </c>
      <c r="E14390" s="6" t="str">
        <f t="shared" si="739"/>
        <v>module=jmail_deal</v>
      </c>
      <c r="F14390" s="6" t="str">
        <f t="shared" si="740"/>
        <v>module=kmail_deal</v>
      </c>
    </row>
    <row r="14391" spans="1:6" ht="30" customHeight="1">
      <c r="A14391" s="3" t="s">
        <v>2</v>
      </c>
      <c r="B14391" s="3" t="s">
        <v>29367</v>
      </c>
      <c r="C14391" s="3" t="s">
        <v>35125</v>
      </c>
      <c r="D14391" s="12" t="s">
        <v>40998</v>
      </c>
      <c r="E14391" s="6" t="str">
        <f t="shared" si="739"/>
        <v>module=jmail_deal</v>
      </c>
      <c r="F14391" s="6" t="str">
        <f t="shared" si="740"/>
        <v>module=kmail_deal</v>
      </c>
    </row>
    <row r="14392" spans="1:6" ht="30" customHeight="1">
      <c r="A14392" s="3" t="s">
        <v>2</v>
      </c>
      <c r="B14392" s="3" t="s">
        <v>29368</v>
      </c>
      <c r="C14392" s="3" t="s">
        <v>35126</v>
      </c>
      <c r="D14392" s="12" t="s">
        <v>40999</v>
      </c>
      <c r="E14392" s="6" t="str">
        <f t="shared" si="739"/>
        <v>module=jmail_deal</v>
      </c>
      <c r="F14392" s="6" t="str">
        <f t="shared" si="740"/>
        <v>module=kmail_deal</v>
      </c>
    </row>
    <row r="14393" spans="1:6" ht="30" customHeight="1">
      <c r="A14393" s="3" t="s">
        <v>2</v>
      </c>
      <c r="B14393" s="3" t="s">
        <v>29369</v>
      </c>
      <c r="C14393" s="3" t="s">
        <v>35127</v>
      </c>
      <c r="D14393" s="12" t="s">
        <v>41000</v>
      </c>
      <c r="E14393" s="6" t="str">
        <f t="shared" si="739"/>
        <v>module=jmail_deal</v>
      </c>
      <c r="F14393" s="6" t="str">
        <f t="shared" si="740"/>
        <v>module=kmail_deal</v>
      </c>
    </row>
    <row r="14394" spans="1:6" ht="30" customHeight="1">
      <c r="A14394" s="3" t="s">
        <v>2</v>
      </c>
      <c r="B14394" s="3" t="s">
        <v>29370</v>
      </c>
      <c r="C14394" s="3" t="s">
        <v>35128</v>
      </c>
      <c r="D14394" s="12" t="s">
        <v>41001</v>
      </c>
      <c r="E14394" s="6" t="str">
        <f t="shared" si="739"/>
        <v>module=jmail_deal</v>
      </c>
      <c r="F14394" s="6" t="str">
        <f t="shared" si="740"/>
        <v>module=kmail_deal</v>
      </c>
    </row>
    <row r="14395" spans="1:6" ht="30" customHeight="1">
      <c r="A14395" s="3" t="s">
        <v>2</v>
      </c>
      <c r="B14395" s="3" t="s">
        <v>29371</v>
      </c>
      <c r="C14395" s="3" t="s">
        <v>35129</v>
      </c>
      <c r="D14395" s="12" t="s">
        <v>41002</v>
      </c>
      <c r="E14395" s="6" t="str">
        <f t="shared" si="739"/>
        <v>module=jmail_deal</v>
      </c>
      <c r="F14395" s="6" t="str">
        <f t="shared" si="740"/>
        <v>module=kmail_deal</v>
      </c>
    </row>
    <row r="14396" spans="1:6" ht="30" customHeight="1">
      <c r="A14396" s="3" t="s">
        <v>2</v>
      </c>
      <c r="B14396" s="3" t="s">
        <v>29372</v>
      </c>
      <c r="C14396" s="3" t="s">
        <v>35130</v>
      </c>
      <c r="D14396" s="12" t="s">
        <v>41003</v>
      </c>
      <c r="E14396" s="6" t="str">
        <f t="shared" si="739"/>
        <v>module=jmail_deal</v>
      </c>
      <c r="F14396" s="6" t="str">
        <f t="shared" si="740"/>
        <v>module=kmail_deal</v>
      </c>
    </row>
    <row r="14397" spans="1:6" ht="30" customHeight="1">
      <c r="A14397" s="3" t="s">
        <v>2</v>
      </c>
      <c r="B14397" s="3" t="s">
        <v>29373</v>
      </c>
      <c r="C14397" s="3" t="s">
        <v>35131</v>
      </c>
      <c r="D14397" s="12" t="s">
        <v>41004</v>
      </c>
      <c r="E14397" s="6" t="str">
        <f t="shared" si="739"/>
        <v>module=jmail_deal</v>
      </c>
      <c r="F14397" s="6" t="str">
        <f t="shared" si="740"/>
        <v>module=kmail_deal</v>
      </c>
    </row>
    <row r="14398" spans="1:6" ht="30" customHeight="1">
      <c r="A14398" s="3" t="s">
        <v>2</v>
      </c>
      <c r="B14398" s="3" t="s">
        <v>29374</v>
      </c>
      <c r="C14398" s="3" t="s">
        <v>35132</v>
      </c>
      <c r="D14398" s="12" t="s">
        <v>41005</v>
      </c>
      <c r="E14398" s="6" t="str">
        <f t="shared" si="739"/>
        <v>module=jmail_deal</v>
      </c>
      <c r="F14398" s="6" t="str">
        <f t="shared" si="740"/>
        <v>module=kmail_deal</v>
      </c>
    </row>
    <row r="14399" spans="1:6" ht="30" customHeight="1">
      <c r="A14399" s="3" t="s">
        <v>2</v>
      </c>
      <c r="B14399" s="3" t="s">
        <v>29375</v>
      </c>
      <c r="C14399" s="3" t="s">
        <v>35133</v>
      </c>
      <c r="D14399" s="12" t="s">
        <v>41006</v>
      </c>
      <c r="E14399" s="6" t="str">
        <f t="shared" si="739"/>
        <v>module=jmail_deal</v>
      </c>
      <c r="F14399" s="6" t="str">
        <f t="shared" si="740"/>
        <v>module=kmail_deal</v>
      </c>
    </row>
    <row r="14400" spans="1:6" ht="30" customHeight="1">
      <c r="A14400" s="3" t="s">
        <v>2</v>
      </c>
      <c r="B14400" s="3" t="s">
        <v>29376</v>
      </c>
      <c r="C14400" s="3" t="s">
        <v>35134</v>
      </c>
      <c r="D14400" s="12" t="s">
        <v>41007</v>
      </c>
      <c r="E14400" s="6" t="str">
        <f t="shared" si="739"/>
        <v>module=jmail_deal</v>
      </c>
      <c r="F14400" s="6" t="str">
        <f t="shared" si="740"/>
        <v>module=kmail_deal</v>
      </c>
    </row>
    <row r="14401" spans="1:6" ht="30" customHeight="1">
      <c r="A14401" s="3" t="s">
        <v>2</v>
      </c>
      <c r="B14401" s="3" t="s">
        <v>29377</v>
      </c>
      <c r="C14401" s="3" t="s">
        <v>35135</v>
      </c>
      <c r="D14401" s="12" t="s">
        <v>41008</v>
      </c>
      <c r="E14401" s="6" t="str">
        <f t="shared" si="739"/>
        <v>module=jmail_deal</v>
      </c>
      <c r="F14401" s="6" t="str">
        <f t="shared" si="740"/>
        <v>module=kmail_deal</v>
      </c>
    </row>
    <row r="14402" spans="1:6" ht="30" customHeight="1">
      <c r="A14402" s="3" t="s">
        <v>2</v>
      </c>
      <c r="B14402" s="3" t="s">
        <v>29378</v>
      </c>
      <c r="C14402" s="3" t="s">
        <v>35136</v>
      </c>
      <c r="D14402" s="12" t="s">
        <v>41009</v>
      </c>
      <c r="E14402" s="6" t="str">
        <f t="shared" si="739"/>
        <v>module=jmail_deal</v>
      </c>
      <c r="F14402" s="6" t="str">
        <f t="shared" si="740"/>
        <v>module=kmail_deal</v>
      </c>
    </row>
    <row r="14403" spans="1:6" ht="30" customHeight="1">
      <c r="A14403" s="3" t="s">
        <v>2</v>
      </c>
      <c r="B14403" s="3" t="s">
        <v>29379</v>
      </c>
      <c r="C14403" s="3" t="s">
        <v>35137</v>
      </c>
      <c r="D14403" s="12" t="s">
        <v>41010</v>
      </c>
      <c r="E14403" s="6" t="str">
        <f t="shared" si="739"/>
        <v>module=jmail_deal</v>
      </c>
      <c r="F14403" s="6" t="str">
        <f t="shared" si="740"/>
        <v>module=kmail_deal</v>
      </c>
    </row>
    <row r="14404" spans="1:6" ht="30" customHeight="1">
      <c r="A14404" s="3" t="s">
        <v>2</v>
      </c>
      <c r="B14404" s="3" t="s">
        <v>29380</v>
      </c>
      <c r="C14404" s="3" t="s">
        <v>35138</v>
      </c>
      <c r="D14404" s="12" t="s">
        <v>41011</v>
      </c>
      <c r="E14404" s="6" t="str">
        <f t="shared" ref="E14404:E14435" si="741">HYPERLINK("http://www.ssc.wisc.edu/wlsresearch/documentation/waves/?wave=capigrad&amp;module=jmail_deal","module=jmail_deal")</f>
        <v>module=jmail_deal</v>
      </c>
      <c r="F14404" s="6" t="str">
        <f t="shared" ref="F14404:F14435" si="742">HYPERLINK("http://www.ssc.wisc.edu/wlsresearch/documentation/waves/?wave=capisib&amp;module=kmail_deal","module=kmail_deal")</f>
        <v>module=kmail_deal</v>
      </c>
    </row>
    <row r="14405" spans="1:6" ht="30" customHeight="1">
      <c r="A14405" s="3" t="s">
        <v>2</v>
      </c>
      <c r="B14405" s="3" t="s">
        <v>29381</v>
      </c>
      <c r="C14405" s="3" t="s">
        <v>35139</v>
      </c>
      <c r="D14405" s="12" t="s">
        <v>41012</v>
      </c>
      <c r="E14405" s="6" t="str">
        <f t="shared" si="741"/>
        <v>module=jmail_deal</v>
      </c>
      <c r="F14405" s="6" t="str">
        <f t="shared" si="742"/>
        <v>module=kmail_deal</v>
      </c>
    </row>
    <row r="14406" spans="1:6" ht="30" customHeight="1">
      <c r="A14406" s="3" t="s">
        <v>2</v>
      </c>
      <c r="B14406" s="3" t="s">
        <v>29382</v>
      </c>
      <c r="C14406" s="3" t="s">
        <v>35140</v>
      </c>
      <c r="D14406" s="12" t="s">
        <v>41013</v>
      </c>
      <c r="E14406" s="6" t="str">
        <f t="shared" si="741"/>
        <v>module=jmail_deal</v>
      </c>
      <c r="F14406" s="6" t="str">
        <f t="shared" si="742"/>
        <v>module=kmail_deal</v>
      </c>
    </row>
    <row r="14407" spans="1:6" ht="30" customHeight="1">
      <c r="A14407" s="3" t="s">
        <v>2</v>
      </c>
      <c r="B14407" s="3" t="s">
        <v>29383</v>
      </c>
      <c r="C14407" s="3" t="s">
        <v>35141</v>
      </c>
      <c r="D14407" s="12" t="s">
        <v>41014</v>
      </c>
      <c r="E14407" s="6" t="str">
        <f t="shared" si="741"/>
        <v>module=jmail_deal</v>
      </c>
      <c r="F14407" s="6" t="str">
        <f t="shared" si="742"/>
        <v>module=kmail_deal</v>
      </c>
    </row>
    <row r="14408" spans="1:6" ht="30" customHeight="1">
      <c r="A14408" s="3" t="s">
        <v>2</v>
      </c>
      <c r="B14408" s="3" t="s">
        <v>29384</v>
      </c>
      <c r="C14408" s="3" t="s">
        <v>35142</v>
      </c>
      <c r="D14408" s="12" t="s">
        <v>41015</v>
      </c>
      <c r="E14408" s="6" t="str">
        <f t="shared" si="741"/>
        <v>module=jmail_deal</v>
      </c>
      <c r="F14408" s="6" t="str">
        <f t="shared" si="742"/>
        <v>module=kmail_deal</v>
      </c>
    </row>
    <row r="14409" spans="1:6" ht="30" customHeight="1">
      <c r="A14409" s="3" t="s">
        <v>2</v>
      </c>
      <c r="B14409" s="3" t="s">
        <v>29385</v>
      </c>
      <c r="C14409" s="3" t="s">
        <v>35143</v>
      </c>
      <c r="D14409" s="12" t="s">
        <v>41016</v>
      </c>
      <c r="E14409" s="6" t="str">
        <f t="shared" si="741"/>
        <v>module=jmail_deal</v>
      </c>
      <c r="F14409" s="6" t="str">
        <f t="shared" si="742"/>
        <v>module=kmail_deal</v>
      </c>
    </row>
    <row r="14410" spans="1:6" ht="30" customHeight="1">
      <c r="A14410" s="3" t="s">
        <v>2</v>
      </c>
      <c r="B14410" s="3" t="s">
        <v>29386</v>
      </c>
      <c r="C14410" s="3" t="s">
        <v>35144</v>
      </c>
      <c r="D14410" s="12" t="s">
        <v>41017</v>
      </c>
      <c r="E14410" s="6" t="str">
        <f t="shared" si="741"/>
        <v>module=jmail_deal</v>
      </c>
      <c r="F14410" s="6" t="str">
        <f t="shared" si="742"/>
        <v>module=kmail_deal</v>
      </c>
    </row>
    <row r="14411" spans="1:6" ht="30" customHeight="1">
      <c r="A14411" s="3" t="s">
        <v>2</v>
      </c>
      <c r="B14411" s="3" t="s">
        <v>29387</v>
      </c>
      <c r="C14411" s="3" t="s">
        <v>35145</v>
      </c>
      <c r="D14411" s="12" t="s">
        <v>41018</v>
      </c>
      <c r="E14411" s="6" t="str">
        <f t="shared" si="741"/>
        <v>module=jmail_deal</v>
      </c>
      <c r="F14411" s="6" t="str">
        <f t="shared" si="742"/>
        <v>module=kmail_deal</v>
      </c>
    </row>
    <row r="14412" spans="1:6" ht="30" customHeight="1">
      <c r="A14412" s="3" t="s">
        <v>2</v>
      </c>
      <c r="B14412" s="3" t="s">
        <v>29388</v>
      </c>
      <c r="C14412" s="3" t="s">
        <v>35146</v>
      </c>
      <c r="D14412" s="12" t="s">
        <v>41019</v>
      </c>
      <c r="E14412" s="6" t="str">
        <f t="shared" si="741"/>
        <v>module=jmail_deal</v>
      </c>
      <c r="F14412" s="6" t="str">
        <f t="shared" si="742"/>
        <v>module=kmail_deal</v>
      </c>
    </row>
    <row r="14413" spans="1:6" ht="30" customHeight="1">
      <c r="A14413" s="3" t="s">
        <v>2</v>
      </c>
      <c r="B14413" s="3" t="s">
        <v>29389</v>
      </c>
      <c r="C14413" s="3" t="s">
        <v>35147</v>
      </c>
      <c r="D14413" s="12" t="s">
        <v>41020</v>
      </c>
      <c r="E14413" s="6" t="str">
        <f t="shared" si="741"/>
        <v>module=jmail_deal</v>
      </c>
      <c r="F14413" s="6" t="str">
        <f t="shared" si="742"/>
        <v>module=kmail_deal</v>
      </c>
    </row>
    <row r="14414" spans="1:6" ht="30" customHeight="1">
      <c r="A14414" s="3" t="s">
        <v>2</v>
      </c>
      <c r="B14414" s="3" t="s">
        <v>29390</v>
      </c>
      <c r="C14414" s="3" t="s">
        <v>35148</v>
      </c>
      <c r="D14414" s="12" t="s">
        <v>41021</v>
      </c>
      <c r="E14414" s="6" t="str">
        <f t="shared" si="741"/>
        <v>module=jmail_deal</v>
      </c>
      <c r="F14414" s="6" t="str">
        <f t="shared" si="742"/>
        <v>module=kmail_deal</v>
      </c>
    </row>
    <row r="14415" spans="1:6" ht="30" customHeight="1">
      <c r="A14415" s="3" t="s">
        <v>2</v>
      </c>
      <c r="B14415" s="3" t="s">
        <v>29391</v>
      </c>
      <c r="C14415" s="3" t="s">
        <v>35149</v>
      </c>
      <c r="D14415" s="12" t="s">
        <v>41022</v>
      </c>
      <c r="E14415" s="6" t="str">
        <f t="shared" si="741"/>
        <v>module=jmail_deal</v>
      </c>
      <c r="F14415" s="6" t="str">
        <f t="shared" si="742"/>
        <v>module=kmail_deal</v>
      </c>
    </row>
    <row r="14416" spans="1:6" ht="30" customHeight="1">
      <c r="A14416" s="3" t="s">
        <v>2</v>
      </c>
      <c r="B14416" s="3" t="s">
        <v>29392</v>
      </c>
      <c r="C14416" s="3" t="s">
        <v>35150</v>
      </c>
      <c r="D14416" s="12" t="s">
        <v>41023</v>
      </c>
      <c r="E14416" s="6" t="str">
        <f t="shared" si="741"/>
        <v>module=jmail_deal</v>
      </c>
      <c r="F14416" s="6" t="str">
        <f t="shared" si="742"/>
        <v>module=kmail_deal</v>
      </c>
    </row>
    <row r="14417" spans="1:6" ht="30" customHeight="1">
      <c r="A14417" s="3" t="s">
        <v>2</v>
      </c>
      <c r="B14417" s="3" t="s">
        <v>29393</v>
      </c>
      <c r="C14417" s="3" t="s">
        <v>35151</v>
      </c>
      <c r="D14417" s="12" t="s">
        <v>41024</v>
      </c>
      <c r="E14417" s="6" t="str">
        <f t="shared" si="741"/>
        <v>module=jmail_deal</v>
      </c>
      <c r="F14417" s="6" t="str">
        <f t="shared" si="742"/>
        <v>module=kmail_deal</v>
      </c>
    </row>
    <row r="14418" spans="1:6" ht="30" customHeight="1">
      <c r="A14418" s="3" t="s">
        <v>2</v>
      </c>
      <c r="B14418" s="3" t="s">
        <v>29394</v>
      </c>
      <c r="C14418" s="3" t="s">
        <v>35152</v>
      </c>
      <c r="D14418" s="12" t="s">
        <v>41025</v>
      </c>
      <c r="E14418" s="6" t="str">
        <f t="shared" si="741"/>
        <v>module=jmail_deal</v>
      </c>
      <c r="F14418" s="6" t="str">
        <f t="shared" si="742"/>
        <v>module=kmail_deal</v>
      </c>
    </row>
    <row r="14419" spans="1:6" ht="30" customHeight="1">
      <c r="A14419" s="3" t="s">
        <v>2</v>
      </c>
      <c r="B14419" s="3" t="s">
        <v>29395</v>
      </c>
      <c r="C14419" s="3" t="s">
        <v>35153</v>
      </c>
      <c r="D14419" s="12" t="s">
        <v>41026</v>
      </c>
      <c r="E14419" s="6" t="str">
        <f t="shared" si="741"/>
        <v>module=jmail_deal</v>
      </c>
      <c r="F14419" s="6" t="str">
        <f t="shared" si="742"/>
        <v>module=kmail_deal</v>
      </c>
    </row>
    <row r="14420" spans="1:6" ht="30" customHeight="1">
      <c r="A14420" s="3" t="s">
        <v>2</v>
      </c>
      <c r="B14420" s="3" t="s">
        <v>29396</v>
      </c>
      <c r="C14420" s="3" t="s">
        <v>35154</v>
      </c>
      <c r="D14420" s="12" t="s">
        <v>41027</v>
      </c>
      <c r="E14420" s="6" t="str">
        <f t="shared" si="741"/>
        <v>module=jmail_deal</v>
      </c>
      <c r="F14420" s="6" t="str">
        <f t="shared" si="742"/>
        <v>module=kmail_deal</v>
      </c>
    </row>
    <row r="14421" spans="1:6" ht="30" customHeight="1">
      <c r="A14421" s="3" t="s">
        <v>2</v>
      </c>
      <c r="B14421" s="3" t="s">
        <v>29397</v>
      </c>
      <c r="C14421" s="3" t="s">
        <v>35155</v>
      </c>
      <c r="D14421" s="12" t="s">
        <v>41028</v>
      </c>
      <c r="E14421" s="6" t="str">
        <f t="shared" si="741"/>
        <v>module=jmail_deal</v>
      </c>
      <c r="F14421" s="6" t="str">
        <f t="shared" si="742"/>
        <v>module=kmail_deal</v>
      </c>
    </row>
    <row r="14422" spans="1:6" ht="30" customHeight="1">
      <c r="A14422" s="3" t="s">
        <v>2</v>
      </c>
      <c r="B14422" s="3" t="s">
        <v>29398</v>
      </c>
      <c r="C14422" s="3" t="s">
        <v>35156</v>
      </c>
      <c r="D14422" s="12" t="s">
        <v>41029</v>
      </c>
      <c r="E14422" s="6" t="str">
        <f t="shared" si="741"/>
        <v>module=jmail_deal</v>
      </c>
      <c r="F14422" s="6" t="str">
        <f t="shared" si="742"/>
        <v>module=kmail_deal</v>
      </c>
    </row>
    <row r="14423" spans="1:6" ht="30" customHeight="1">
      <c r="A14423" s="3" t="s">
        <v>2</v>
      </c>
      <c r="B14423" s="3" t="s">
        <v>29399</v>
      </c>
      <c r="C14423" s="3" t="s">
        <v>35157</v>
      </c>
      <c r="D14423" s="12" t="s">
        <v>41030</v>
      </c>
      <c r="E14423" s="6" t="str">
        <f t="shared" si="741"/>
        <v>module=jmail_deal</v>
      </c>
      <c r="F14423" s="6" t="str">
        <f t="shared" si="742"/>
        <v>module=kmail_deal</v>
      </c>
    </row>
    <row r="14424" spans="1:6" ht="30" customHeight="1">
      <c r="A14424" s="3" t="s">
        <v>2</v>
      </c>
      <c r="B14424" s="3" t="s">
        <v>29400</v>
      </c>
      <c r="C14424" s="3" t="s">
        <v>35158</v>
      </c>
      <c r="D14424" s="12" t="s">
        <v>41031</v>
      </c>
      <c r="E14424" s="6" t="str">
        <f t="shared" si="741"/>
        <v>module=jmail_deal</v>
      </c>
      <c r="F14424" s="6" t="str">
        <f t="shared" si="742"/>
        <v>module=kmail_deal</v>
      </c>
    </row>
    <row r="14425" spans="1:6" ht="30" customHeight="1">
      <c r="A14425" s="3" t="s">
        <v>2</v>
      </c>
      <c r="B14425" s="3" t="s">
        <v>29401</v>
      </c>
      <c r="C14425" s="3" t="s">
        <v>35159</v>
      </c>
      <c r="D14425" s="12" t="s">
        <v>41032</v>
      </c>
      <c r="E14425" s="6" t="str">
        <f t="shared" si="741"/>
        <v>module=jmail_deal</v>
      </c>
      <c r="F14425" s="6" t="str">
        <f t="shared" si="742"/>
        <v>module=kmail_deal</v>
      </c>
    </row>
    <row r="14426" spans="1:6" ht="30" customHeight="1">
      <c r="A14426" s="3" t="s">
        <v>2</v>
      </c>
      <c r="B14426" s="3" t="s">
        <v>29402</v>
      </c>
      <c r="C14426" s="3" t="s">
        <v>35160</v>
      </c>
      <c r="D14426" s="12" t="s">
        <v>41033</v>
      </c>
      <c r="E14426" s="6" t="str">
        <f t="shared" si="741"/>
        <v>module=jmail_deal</v>
      </c>
      <c r="F14426" s="6" t="str">
        <f t="shared" si="742"/>
        <v>module=kmail_deal</v>
      </c>
    </row>
    <row r="14427" spans="1:6" ht="30" customHeight="1">
      <c r="A14427" s="3" t="s">
        <v>2</v>
      </c>
      <c r="B14427" s="3" t="s">
        <v>29403</v>
      </c>
      <c r="C14427" s="3" t="s">
        <v>35161</v>
      </c>
      <c r="D14427" s="12" t="s">
        <v>41034</v>
      </c>
      <c r="E14427" s="6" t="str">
        <f t="shared" si="741"/>
        <v>module=jmail_deal</v>
      </c>
      <c r="F14427" s="6" t="str">
        <f t="shared" si="742"/>
        <v>module=kmail_deal</v>
      </c>
    </row>
    <row r="14428" spans="1:6" ht="30" customHeight="1">
      <c r="A14428" s="3" t="s">
        <v>2</v>
      </c>
      <c r="B14428" s="3" t="s">
        <v>29404</v>
      </c>
      <c r="C14428" s="3" t="s">
        <v>35162</v>
      </c>
      <c r="D14428" s="12" t="s">
        <v>41035</v>
      </c>
      <c r="E14428" s="6" t="str">
        <f t="shared" si="741"/>
        <v>module=jmail_deal</v>
      </c>
      <c r="F14428" s="6" t="str">
        <f t="shared" si="742"/>
        <v>module=kmail_deal</v>
      </c>
    </row>
    <row r="14429" spans="1:6" ht="30" customHeight="1">
      <c r="A14429" s="3" t="s">
        <v>2</v>
      </c>
      <c r="B14429" s="3" t="s">
        <v>29405</v>
      </c>
      <c r="C14429" s="3" t="s">
        <v>35163</v>
      </c>
      <c r="D14429" s="12" t="s">
        <v>41036</v>
      </c>
      <c r="E14429" s="6" t="str">
        <f t="shared" si="741"/>
        <v>module=jmail_deal</v>
      </c>
      <c r="F14429" s="6" t="str">
        <f t="shared" si="742"/>
        <v>module=kmail_deal</v>
      </c>
    </row>
    <row r="14430" spans="1:6" ht="30" customHeight="1">
      <c r="A14430" s="3" t="s">
        <v>2</v>
      </c>
      <c r="B14430" s="3" t="s">
        <v>29406</v>
      </c>
      <c r="C14430" s="3" t="s">
        <v>35164</v>
      </c>
      <c r="D14430" s="12" t="s">
        <v>41037</v>
      </c>
      <c r="E14430" s="6" t="str">
        <f t="shared" si="741"/>
        <v>module=jmail_deal</v>
      </c>
      <c r="F14430" s="6" t="str">
        <f t="shared" si="742"/>
        <v>module=kmail_deal</v>
      </c>
    </row>
    <row r="14431" spans="1:6" ht="30" customHeight="1">
      <c r="A14431" s="3" t="s">
        <v>2</v>
      </c>
      <c r="B14431" s="3" t="s">
        <v>29407</v>
      </c>
      <c r="C14431" s="3" t="s">
        <v>35165</v>
      </c>
      <c r="D14431" s="12" t="s">
        <v>41038</v>
      </c>
      <c r="E14431" s="6" t="str">
        <f t="shared" si="741"/>
        <v>module=jmail_deal</v>
      </c>
      <c r="F14431" s="6" t="str">
        <f t="shared" si="742"/>
        <v>module=kmail_deal</v>
      </c>
    </row>
    <row r="14432" spans="1:6" ht="30" customHeight="1">
      <c r="A14432" s="3" t="s">
        <v>2</v>
      </c>
      <c r="B14432" s="3" t="s">
        <v>29408</v>
      </c>
      <c r="C14432" s="3" t="s">
        <v>35166</v>
      </c>
      <c r="D14432" s="12" t="s">
        <v>41039</v>
      </c>
      <c r="E14432" s="6" t="str">
        <f t="shared" si="741"/>
        <v>module=jmail_deal</v>
      </c>
      <c r="F14432" s="6" t="str">
        <f t="shared" si="742"/>
        <v>module=kmail_deal</v>
      </c>
    </row>
    <row r="14433" spans="1:6" ht="30" customHeight="1">
      <c r="A14433" s="3" t="s">
        <v>2</v>
      </c>
      <c r="B14433" s="3" t="s">
        <v>29409</v>
      </c>
      <c r="C14433" s="3" t="s">
        <v>35167</v>
      </c>
      <c r="D14433" s="12" t="s">
        <v>41040</v>
      </c>
      <c r="E14433" s="6" t="str">
        <f t="shared" si="741"/>
        <v>module=jmail_deal</v>
      </c>
      <c r="F14433" s="6" t="str">
        <f t="shared" si="742"/>
        <v>module=kmail_deal</v>
      </c>
    </row>
    <row r="14434" spans="1:6" ht="30" customHeight="1">
      <c r="A14434" s="3" t="s">
        <v>2</v>
      </c>
      <c r="B14434" s="3" t="s">
        <v>29410</v>
      </c>
      <c r="C14434" s="3" t="s">
        <v>35168</v>
      </c>
      <c r="D14434" s="12" t="s">
        <v>41041</v>
      </c>
      <c r="E14434" s="6" t="str">
        <f t="shared" si="741"/>
        <v>module=jmail_deal</v>
      </c>
      <c r="F14434" s="6" t="str">
        <f t="shared" si="742"/>
        <v>module=kmail_deal</v>
      </c>
    </row>
    <row r="14435" spans="1:6" ht="30" customHeight="1">
      <c r="A14435" s="3" t="s">
        <v>2</v>
      </c>
      <c r="B14435" s="3" t="s">
        <v>29411</v>
      </c>
      <c r="C14435" s="3" t="s">
        <v>35169</v>
      </c>
      <c r="D14435" s="12" t="s">
        <v>41042</v>
      </c>
      <c r="E14435" s="6" t="str">
        <f t="shared" si="741"/>
        <v>module=jmail_deal</v>
      </c>
      <c r="F14435" s="6" t="str">
        <f t="shared" si="742"/>
        <v>module=kmail_deal</v>
      </c>
    </row>
    <row r="14436" spans="1:6" ht="30" customHeight="1">
      <c r="A14436" s="3" t="s">
        <v>2</v>
      </c>
      <c r="B14436" s="3" t="s">
        <v>29412</v>
      </c>
      <c r="C14436" s="3" t="s">
        <v>35170</v>
      </c>
      <c r="D14436" s="12" t="s">
        <v>41043</v>
      </c>
      <c r="E14436" s="6" t="str">
        <f t="shared" ref="E14436:E14458" si="743">HYPERLINK("http://www.ssc.wisc.edu/wlsresearch/documentation/waves/?wave=capigrad&amp;module=jmail_deal","module=jmail_deal")</f>
        <v>module=jmail_deal</v>
      </c>
      <c r="F14436" s="6" t="str">
        <f t="shared" ref="F14436:F14458" si="744">HYPERLINK("http://www.ssc.wisc.edu/wlsresearch/documentation/waves/?wave=capisib&amp;module=kmail_deal","module=kmail_deal")</f>
        <v>module=kmail_deal</v>
      </c>
    </row>
    <row r="14437" spans="1:6" ht="30" customHeight="1">
      <c r="A14437" s="3" t="s">
        <v>2</v>
      </c>
      <c r="B14437" s="3" t="s">
        <v>29413</v>
      </c>
      <c r="C14437" s="3" t="s">
        <v>35171</v>
      </c>
      <c r="D14437" s="12" t="s">
        <v>41044</v>
      </c>
      <c r="E14437" s="6" t="str">
        <f t="shared" si="743"/>
        <v>module=jmail_deal</v>
      </c>
      <c r="F14437" s="6" t="str">
        <f t="shared" si="744"/>
        <v>module=kmail_deal</v>
      </c>
    </row>
    <row r="14438" spans="1:6" ht="30" customHeight="1">
      <c r="A14438" s="3" t="s">
        <v>2</v>
      </c>
      <c r="B14438" s="3" t="s">
        <v>29414</v>
      </c>
      <c r="C14438" s="3" t="s">
        <v>35172</v>
      </c>
      <c r="D14438" s="12" t="s">
        <v>41045</v>
      </c>
      <c r="E14438" s="6" t="str">
        <f t="shared" si="743"/>
        <v>module=jmail_deal</v>
      </c>
      <c r="F14438" s="6" t="str">
        <f t="shared" si="744"/>
        <v>module=kmail_deal</v>
      </c>
    </row>
    <row r="14439" spans="1:6" ht="30" customHeight="1">
      <c r="A14439" s="3" t="s">
        <v>2</v>
      </c>
      <c r="B14439" s="3" t="s">
        <v>29415</v>
      </c>
      <c r="C14439" s="3" t="s">
        <v>35173</v>
      </c>
      <c r="D14439" s="12" t="s">
        <v>41046</v>
      </c>
      <c r="E14439" s="6" t="str">
        <f t="shared" si="743"/>
        <v>module=jmail_deal</v>
      </c>
      <c r="F14439" s="6" t="str">
        <f t="shared" si="744"/>
        <v>module=kmail_deal</v>
      </c>
    </row>
    <row r="14440" spans="1:6" ht="30" customHeight="1">
      <c r="A14440" s="3" t="s">
        <v>2</v>
      </c>
      <c r="B14440" s="3" t="s">
        <v>29416</v>
      </c>
      <c r="C14440" s="3" t="s">
        <v>35174</v>
      </c>
      <c r="D14440" s="12" t="s">
        <v>41047</v>
      </c>
      <c r="E14440" s="6" t="str">
        <f t="shared" si="743"/>
        <v>module=jmail_deal</v>
      </c>
      <c r="F14440" s="6" t="str">
        <f t="shared" si="744"/>
        <v>module=kmail_deal</v>
      </c>
    </row>
    <row r="14441" spans="1:6" ht="30" customHeight="1">
      <c r="A14441" s="3" t="s">
        <v>2</v>
      </c>
      <c r="B14441" s="3" t="s">
        <v>29417</v>
      </c>
      <c r="C14441" s="3" t="s">
        <v>35175</v>
      </c>
      <c r="D14441" s="12" t="s">
        <v>41048</v>
      </c>
      <c r="E14441" s="6" t="str">
        <f t="shared" si="743"/>
        <v>module=jmail_deal</v>
      </c>
      <c r="F14441" s="6" t="str">
        <f t="shared" si="744"/>
        <v>module=kmail_deal</v>
      </c>
    </row>
    <row r="14442" spans="1:6" ht="30" customHeight="1">
      <c r="A14442" s="3" t="s">
        <v>2</v>
      </c>
      <c r="B14442" s="3" t="s">
        <v>29418</v>
      </c>
      <c r="C14442" s="3" t="s">
        <v>35176</v>
      </c>
      <c r="D14442" s="12" t="s">
        <v>41049</v>
      </c>
      <c r="E14442" s="6" t="str">
        <f t="shared" si="743"/>
        <v>module=jmail_deal</v>
      </c>
      <c r="F14442" s="6" t="str">
        <f t="shared" si="744"/>
        <v>module=kmail_deal</v>
      </c>
    </row>
    <row r="14443" spans="1:6" ht="30" customHeight="1">
      <c r="A14443" s="3" t="s">
        <v>2</v>
      </c>
      <c r="B14443" s="3" t="s">
        <v>29419</v>
      </c>
      <c r="C14443" s="3" t="s">
        <v>35177</v>
      </c>
      <c r="D14443" s="12" t="s">
        <v>41050</v>
      </c>
      <c r="E14443" s="6" t="str">
        <f t="shared" si="743"/>
        <v>module=jmail_deal</v>
      </c>
      <c r="F14443" s="6" t="str">
        <f t="shared" si="744"/>
        <v>module=kmail_deal</v>
      </c>
    </row>
    <row r="14444" spans="1:6" ht="30" customHeight="1">
      <c r="A14444" s="3" t="s">
        <v>2</v>
      </c>
      <c r="B14444" s="3" t="s">
        <v>29420</v>
      </c>
      <c r="C14444" s="3" t="s">
        <v>35178</v>
      </c>
      <c r="D14444" s="12" t="s">
        <v>41051</v>
      </c>
      <c r="E14444" s="6" t="str">
        <f t="shared" si="743"/>
        <v>module=jmail_deal</v>
      </c>
      <c r="F14444" s="6" t="str">
        <f t="shared" si="744"/>
        <v>module=kmail_deal</v>
      </c>
    </row>
    <row r="14445" spans="1:6" ht="30" customHeight="1">
      <c r="A14445" s="3" t="s">
        <v>2</v>
      </c>
      <c r="B14445" s="3" t="s">
        <v>29421</v>
      </c>
      <c r="C14445" s="3" t="s">
        <v>35179</v>
      </c>
      <c r="D14445" s="12" t="s">
        <v>41052</v>
      </c>
      <c r="E14445" s="6" t="str">
        <f t="shared" si="743"/>
        <v>module=jmail_deal</v>
      </c>
      <c r="F14445" s="6" t="str">
        <f t="shared" si="744"/>
        <v>module=kmail_deal</v>
      </c>
    </row>
    <row r="14446" spans="1:6" ht="30" customHeight="1">
      <c r="A14446" s="3" t="s">
        <v>2</v>
      </c>
      <c r="B14446" s="3" t="s">
        <v>29422</v>
      </c>
      <c r="C14446" s="3" t="s">
        <v>35180</v>
      </c>
      <c r="D14446" s="12" t="s">
        <v>41053</v>
      </c>
      <c r="E14446" s="6" t="str">
        <f t="shared" si="743"/>
        <v>module=jmail_deal</v>
      </c>
      <c r="F14446" s="6" t="str">
        <f t="shared" si="744"/>
        <v>module=kmail_deal</v>
      </c>
    </row>
    <row r="14447" spans="1:6" ht="30" customHeight="1">
      <c r="A14447" s="3" t="s">
        <v>2</v>
      </c>
      <c r="B14447" s="3" t="s">
        <v>29423</v>
      </c>
      <c r="C14447" s="3" t="s">
        <v>35181</v>
      </c>
      <c r="D14447" s="12" t="s">
        <v>41054</v>
      </c>
      <c r="E14447" s="6" t="str">
        <f t="shared" si="743"/>
        <v>module=jmail_deal</v>
      </c>
      <c r="F14447" s="6" t="str">
        <f t="shared" si="744"/>
        <v>module=kmail_deal</v>
      </c>
    </row>
    <row r="14448" spans="1:6" ht="30" customHeight="1">
      <c r="A14448" s="3" t="s">
        <v>2</v>
      </c>
      <c r="B14448" s="3" t="s">
        <v>29424</v>
      </c>
      <c r="C14448" s="3" t="s">
        <v>35182</v>
      </c>
      <c r="D14448" s="12" t="s">
        <v>41055</v>
      </c>
      <c r="E14448" s="6" t="str">
        <f t="shared" si="743"/>
        <v>module=jmail_deal</v>
      </c>
      <c r="F14448" s="6" t="str">
        <f t="shared" si="744"/>
        <v>module=kmail_deal</v>
      </c>
    </row>
    <row r="14449" spans="1:6" ht="30" customHeight="1">
      <c r="A14449" s="3" t="s">
        <v>2</v>
      </c>
      <c r="B14449" s="3" t="s">
        <v>29425</v>
      </c>
      <c r="C14449" s="3" t="s">
        <v>35183</v>
      </c>
      <c r="D14449" s="12" t="s">
        <v>41056</v>
      </c>
      <c r="E14449" s="6" t="str">
        <f t="shared" si="743"/>
        <v>module=jmail_deal</v>
      </c>
      <c r="F14449" s="6" t="str">
        <f t="shared" si="744"/>
        <v>module=kmail_deal</v>
      </c>
    </row>
    <row r="14450" spans="1:6" ht="30" customHeight="1">
      <c r="A14450" s="3" t="s">
        <v>2</v>
      </c>
      <c r="B14450" s="3" t="s">
        <v>29426</v>
      </c>
      <c r="C14450" s="3" t="s">
        <v>35184</v>
      </c>
      <c r="D14450" s="12" t="s">
        <v>41057</v>
      </c>
      <c r="E14450" s="6" t="str">
        <f t="shared" si="743"/>
        <v>module=jmail_deal</v>
      </c>
      <c r="F14450" s="6" t="str">
        <f t="shared" si="744"/>
        <v>module=kmail_deal</v>
      </c>
    </row>
    <row r="14451" spans="1:6" ht="30" customHeight="1">
      <c r="A14451" s="3" t="s">
        <v>2</v>
      </c>
      <c r="B14451" s="3" t="s">
        <v>29427</v>
      </c>
      <c r="C14451" s="3" t="s">
        <v>35185</v>
      </c>
      <c r="D14451" s="12" t="s">
        <v>41058</v>
      </c>
      <c r="E14451" s="6" t="str">
        <f t="shared" si="743"/>
        <v>module=jmail_deal</v>
      </c>
      <c r="F14451" s="6" t="str">
        <f t="shared" si="744"/>
        <v>module=kmail_deal</v>
      </c>
    </row>
    <row r="14452" spans="1:6" ht="30" customHeight="1">
      <c r="A14452" s="3" t="s">
        <v>2</v>
      </c>
      <c r="B14452" s="3" t="s">
        <v>29428</v>
      </c>
      <c r="C14452" s="3" t="s">
        <v>35186</v>
      </c>
      <c r="D14452" s="12" t="s">
        <v>41059</v>
      </c>
      <c r="E14452" s="6" t="str">
        <f t="shared" si="743"/>
        <v>module=jmail_deal</v>
      </c>
      <c r="F14452" s="6" t="str">
        <f t="shared" si="744"/>
        <v>module=kmail_deal</v>
      </c>
    </row>
    <row r="14453" spans="1:6" ht="30" customHeight="1">
      <c r="A14453" s="3" t="s">
        <v>2</v>
      </c>
      <c r="B14453" s="3" t="s">
        <v>29429</v>
      </c>
      <c r="C14453" s="3" t="s">
        <v>35187</v>
      </c>
      <c r="D14453" s="12" t="s">
        <v>41060</v>
      </c>
      <c r="E14453" s="6" t="str">
        <f t="shared" si="743"/>
        <v>module=jmail_deal</v>
      </c>
      <c r="F14453" s="6" t="str">
        <f t="shared" si="744"/>
        <v>module=kmail_deal</v>
      </c>
    </row>
    <row r="14454" spans="1:6" ht="30" customHeight="1">
      <c r="A14454" s="3" t="s">
        <v>2</v>
      </c>
      <c r="B14454" s="3" t="s">
        <v>29430</v>
      </c>
      <c r="C14454" s="3" t="s">
        <v>35188</v>
      </c>
      <c r="D14454" s="12" t="s">
        <v>41061</v>
      </c>
      <c r="E14454" s="6" t="str">
        <f t="shared" si="743"/>
        <v>module=jmail_deal</v>
      </c>
      <c r="F14454" s="6" t="str">
        <f t="shared" si="744"/>
        <v>module=kmail_deal</v>
      </c>
    </row>
    <row r="14455" spans="1:6" ht="30" customHeight="1">
      <c r="A14455" s="3" t="s">
        <v>2</v>
      </c>
      <c r="B14455" s="3" t="s">
        <v>29431</v>
      </c>
      <c r="C14455" s="3" t="s">
        <v>35189</v>
      </c>
      <c r="D14455" s="12" t="s">
        <v>41062</v>
      </c>
      <c r="E14455" s="6" t="str">
        <f t="shared" si="743"/>
        <v>module=jmail_deal</v>
      </c>
      <c r="F14455" s="6" t="str">
        <f t="shared" si="744"/>
        <v>module=kmail_deal</v>
      </c>
    </row>
    <row r="14456" spans="1:6" ht="30" customHeight="1">
      <c r="A14456" s="3" t="s">
        <v>2</v>
      </c>
      <c r="B14456" s="3" t="s">
        <v>29432</v>
      </c>
      <c r="C14456" s="3" t="s">
        <v>35190</v>
      </c>
      <c r="D14456" s="12" t="s">
        <v>41063</v>
      </c>
      <c r="E14456" s="6" t="str">
        <f t="shared" si="743"/>
        <v>module=jmail_deal</v>
      </c>
      <c r="F14456" s="6" t="str">
        <f t="shared" si="744"/>
        <v>module=kmail_deal</v>
      </c>
    </row>
    <row r="14457" spans="1:6" ht="30" customHeight="1">
      <c r="A14457" s="3" t="s">
        <v>2</v>
      </c>
      <c r="B14457" s="3" t="s">
        <v>29433</v>
      </c>
      <c r="C14457" s="3" t="s">
        <v>35191</v>
      </c>
      <c r="D14457" s="12" t="s">
        <v>41064</v>
      </c>
      <c r="E14457" s="6" t="str">
        <f t="shared" si="743"/>
        <v>module=jmail_deal</v>
      </c>
      <c r="F14457" s="6" t="str">
        <f t="shared" si="744"/>
        <v>module=kmail_deal</v>
      </c>
    </row>
    <row r="14458" spans="1:6" ht="30" customHeight="1">
      <c r="A14458" s="3" t="s">
        <v>2</v>
      </c>
      <c r="B14458" s="3" t="s">
        <v>29434</v>
      </c>
      <c r="C14458" s="3" t="s">
        <v>35192</v>
      </c>
      <c r="D14458" s="12" t="s">
        <v>41065</v>
      </c>
      <c r="E14458" s="6" t="str">
        <f t="shared" si="743"/>
        <v>module=jmail_deal</v>
      </c>
      <c r="F14458" s="6" t="str">
        <f t="shared" si="744"/>
        <v>module=kmail_deal</v>
      </c>
    </row>
    <row r="14459" spans="1:6" ht="30" customHeight="1">
      <c r="A14459" s="3" t="s">
        <v>2</v>
      </c>
      <c r="B14459" s="3" t="s">
        <v>29435</v>
      </c>
      <c r="C14459" s="3" t="s">
        <v>35193</v>
      </c>
      <c r="D14459" s="12" t="s">
        <v>41066</v>
      </c>
      <c r="E14459" s="6" t="str">
        <f t="shared" ref="E14459:E14503" si="745">HYPERLINK("http://www.ssc.wisc.edu/wlsresearch/documentation/waves/?wave=capigrad&amp;module=jmail_pastweek","module=jmail_pastweek")</f>
        <v>module=jmail_pastweek</v>
      </c>
      <c r="F14459" s="6" t="str">
        <f t="shared" ref="F14459:F14503" si="746">HYPERLINK("http://www.ssc.wisc.edu/wlsresearch/documentation/waves/?wave=capisib&amp;module=kmail_pastweek","module=kmail_pastweek")</f>
        <v>module=kmail_pastweek</v>
      </c>
    </row>
    <row r="14460" spans="1:6" ht="30" customHeight="1">
      <c r="A14460" s="3" t="s">
        <v>2</v>
      </c>
      <c r="B14460" s="3" t="s">
        <v>29436</v>
      </c>
      <c r="C14460" s="3" t="s">
        <v>35194</v>
      </c>
      <c r="D14460" s="12" t="s">
        <v>41067</v>
      </c>
      <c r="E14460" s="6" t="str">
        <f t="shared" si="745"/>
        <v>module=jmail_pastweek</v>
      </c>
      <c r="F14460" s="6" t="str">
        <f t="shared" si="746"/>
        <v>module=kmail_pastweek</v>
      </c>
    </row>
    <row r="14461" spans="1:6" ht="30" customHeight="1">
      <c r="A14461" s="3" t="s">
        <v>2</v>
      </c>
      <c r="B14461" s="3" t="s">
        <v>29437</v>
      </c>
      <c r="C14461" s="3" t="s">
        <v>35195</v>
      </c>
      <c r="D14461" s="12" t="s">
        <v>41068</v>
      </c>
      <c r="E14461" s="6" t="str">
        <f t="shared" si="745"/>
        <v>module=jmail_pastweek</v>
      </c>
      <c r="F14461" s="6" t="str">
        <f t="shared" si="746"/>
        <v>module=kmail_pastweek</v>
      </c>
    </row>
    <row r="14462" spans="1:6" ht="30" customHeight="1">
      <c r="A14462" s="3" t="s">
        <v>2</v>
      </c>
      <c r="B14462" s="3" t="s">
        <v>29438</v>
      </c>
      <c r="C14462" s="3" t="s">
        <v>35196</v>
      </c>
      <c r="D14462" s="12" t="s">
        <v>41069</v>
      </c>
      <c r="E14462" s="6" t="str">
        <f t="shared" si="745"/>
        <v>module=jmail_pastweek</v>
      </c>
      <c r="F14462" s="6" t="str">
        <f t="shared" si="746"/>
        <v>module=kmail_pastweek</v>
      </c>
    </row>
    <row r="14463" spans="1:6" ht="30" customHeight="1">
      <c r="A14463" s="3" t="s">
        <v>2</v>
      </c>
      <c r="B14463" s="3" t="s">
        <v>29439</v>
      </c>
      <c r="C14463" s="3" t="s">
        <v>35197</v>
      </c>
      <c r="D14463" s="12" t="s">
        <v>41070</v>
      </c>
      <c r="E14463" s="6" t="str">
        <f t="shared" si="745"/>
        <v>module=jmail_pastweek</v>
      </c>
      <c r="F14463" s="6" t="str">
        <f t="shared" si="746"/>
        <v>module=kmail_pastweek</v>
      </c>
    </row>
    <row r="14464" spans="1:6" ht="30" customHeight="1">
      <c r="A14464" s="3" t="s">
        <v>2</v>
      </c>
      <c r="B14464" s="3" t="s">
        <v>29440</v>
      </c>
      <c r="C14464" s="3" t="s">
        <v>35198</v>
      </c>
      <c r="D14464" s="12" t="s">
        <v>41071</v>
      </c>
      <c r="E14464" s="6" t="str">
        <f t="shared" si="745"/>
        <v>module=jmail_pastweek</v>
      </c>
      <c r="F14464" s="6" t="str">
        <f t="shared" si="746"/>
        <v>module=kmail_pastweek</v>
      </c>
    </row>
    <row r="14465" spans="1:6" ht="30" customHeight="1">
      <c r="A14465" s="3" t="s">
        <v>2</v>
      </c>
      <c r="B14465" s="3" t="s">
        <v>29441</v>
      </c>
      <c r="C14465" s="3" t="s">
        <v>35199</v>
      </c>
      <c r="D14465" s="12" t="s">
        <v>41072</v>
      </c>
      <c r="E14465" s="6" t="str">
        <f t="shared" si="745"/>
        <v>module=jmail_pastweek</v>
      </c>
      <c r="F14465" s="6" t="str">
        <f t="shared" si="746"/>
        <v>module=kmail_pastweek</v>
      </c>
    </row>
    <row r="14466" spans="1:6" ht="30" customHeight="1">
      <c r="A14466" s="3" t="s">
        <v>2</v>
      </c>
      <c r="B14466" s="3" t="s">
        <v>29442</v>
      </c>
      <c r="C14466" s="3" t="s">
        <v>35200</v>
      </c>
      <c r="D14466" s="12" t="s">
        <v>41073</v>
      </c>
      <c r="E14466" s="6" t="str">
        <f t="shared" si="745"/>
        <v>module=jmail_pastweek</v>
      </c>
      <c r="F14466" s="6" t="str">
        <f t="shared" si="746"/>
        <v>module=kmail_pastweek</v>
      </c>
    </row>
    <row r="14467" spans="1:6" ht="30" customHeight="1">
      <c r="A14467" s="3" t="s">
        <v>2</v>
      </c>
      <c r="B14467" s="3" t="s">
        <v>29443</v>
      </c>
      <c r="C14467" s="3" t="s">
        <v>35201</v>
      </c>
      <c r="D14467" s="12" t="s">
        <v>41074</v>
      </c>
      <c r="E14467" s="6" t="str">
        <f t="shared" si="745"/>
        <v>module=jmail_pastweek</v>
      </c>
      <c r="F14467" s="6" t="str">
        <f t="shared" si="746"/>
        <v>module=kmail_pastweek</v>
      </c>
    </row>
    <row r="14468" spans="1:6" ht="30" customHeight="1">
      <c r="A14468" s="3" t="s">
        <v>2</v>
      </c>
      <c r="B14468" s="3" t="s">
        <v>29444</v>
      </c>
      <c r="C14468" s="3" t="s">
        <v>35202</v>
      </c>
      <c r="D14468" s="12" t="s">
        <v>41075</v>
      </c>
      <c r="E14468" s="6" t="str">
        <f t="shared" si="745"/>
        <v>module=jmail_pastweek</v>
      </c>
      <c r="F14468" s="6" t="str">
        <f t="shared" si="746"/>
        <v>module=kmail_pastweek</v>
      </c>
    </row>
    <row r="14469" spans="1:6" ht="30" customHeight="1">
      <c r="A14469" s="3" t="s">
        <v>2</v>
      </c>
      <c r="B14469" s="3" t="s">
        <v>29445</v>
      </c>
      <c r="C14469" s="3" t="s">
        <v>35203</v>
      </c>
      <c r="D14469" s="12" t="s">
        <v>41076</v>
      </c>
      <c r="E14469" s="6" t="str">
        <f t="shared" si="745"/>
        <v>module=jmail_pastweek</v>
      </c>
      <c r="F14469" s="6" t="str">
        <f t="shared" si="746"/>
        <v>module=kmail_pastweek</v>
      </c>
    </row>
    <row r="14470" spans="1:6" ht="30" customHeight="1">
      <c r="A14470" s="3" t="s">
        <v>2</v>
      </c>
      <c r="B14470" s="3" t="s">
        <v>29446</v>
      </c>
      <c r="C14470" s="3" t="s">
        <v>35204</v>
      </c>
      <c r="D14470" s="12" t="s">
        <v>41077</v>
      </c>
      <c r="E14470" s="6" t="str">
        <f t="shared" si="745"/>
        <v>module=jmail_pastweek</v>
      </c>
      <c r="F14470" s="6" t="str">
        <f t="shared" si="746"/>
        <v>module=kmail_pastweek</v>
      </c>
    </row>
    <row r="14471" spans="1:6" ht="30" customHeight="1">
      <c r="A14471" s="3" t="s">
        <v>2</v>
      </c>
      <c r="B14471" s="3" t="s">
        <v>29447</v>
      </c>
      <c r="C14471" s="3" t="s">
        <v>35205</v>
      </c>
      <c r="D14471" s="12" t="s">
        <v>41078</v>
      </c>
      <c r="E14471" s="6" t="str">
        <f t="shared" si="745"/>
        <v>module=jmail_pastweek</v>
      </c>
      <c r="F14471" s="6" t="str">
        <f t="shared" si="746"/>
        <v>module=kmail_pastweek</v>
      </c>
    </row>
    <row r="14472" spans="1:6" ht="30" customHeight="1">
      <c r="A14472" s="3" t="s">
        <v>2</v>
      </c>
      <c r="B14472" s="3" t="s">
        <v>29448</v>
      </c>
      <c r="C14472" s="3" t="s">
        <v>35206</v>
      </c>
      <c r="D14472" s="12" t="s">
        <v>41079</v>
      </c>
      <c r="E14472" s="6" t="str">
        <f t="shared" si="745"/>
        <v>module=jmail_pastweek</v>
      </c>
      <c r="F14472" s="6" t="str">
        <f t="shared" si="746"/>
        <v>module=kmail_pastweek</v>
      </c>
    </row>
    <row r="14473" spans="1:6" ht="30" customHeight="1">
      <c r="A14473" s="3" t="s">
        <v>2</v>
      </c>
      <c r="B14473" s="3" t="s">
        <v>29449</v>
      </c>
      <c r="C14473" s="3" t="s">
        <v>35207</v>
      </c>
      <c r="D14473" s="12" t="s">
        <v>41080</v>
      </c>
      <c r="E14473" s="6" t="str">
        <f t="shared" si="745"/>
        <v>module=jmail_pastweek</v>
      </c>
      <c r="F14473" s="6" t="str">
        <f t="shared" si="746"/>
        <v>module=kmail_pastweek</v>
      </c>
    </row>
    <row r="14474" spans="1:6" ht="30" customHeight="1">
      <c r="A14474" s="3" t="s">
        <v>2</v>
      </c>
      <c r="B14474" s="3" t="s">
        <v>29450</v>
      </c>
      <c r="C14474" s="3" t="s">
        <v>35208</v>
      </c>
      <c r="D14474" s="12" t="s">
        <v>41081</v>
      </c>
      <c r="E14474" s="6" t="str">
        <f t="shared" si="745"/>
        <v>module=jmail_pastweek</v>
      </c>
      <c r="F14474" s="6" t="str">
        <f t="shared" si="746"/>
        <v>module=kmail_pastweek</v>
      </c>
    </row>
    <row r="14475" spans="1:6" ht="30" customHeight="1">
      <c r="A14475" s="3" t="s">
        <v>2</v>
      </c>
      <c r="B14475" s="3" t="s">
        <v>29451</v>
      </c>
      <c r="C14475" s="3" t="s">
        <v>35209</v>
      </c>
      <c r="D14475" s="12" t="s">
        <v>41082</v>
      </c>
      <c r="E14475" s="6" t="str">
        <f t="shared" si="745"/>
        <v>module=jmail_pastweek</v>
      </c>
      <c r="F14475" s="6" t="str">
        <f t="shared" si="746"/>
        <v>module=kmail_pastweek</v>
      </c>
    </row>
    <row r="14476" spans="1:6" ht="30" customHeight="1">
      <c r="A14476" s="3" t="s">
        <v>2</v>
      </c>
      <c r="B14476" s="3" t="s">
        <v>29452</v>
      </c>
      <c r="C14476" s="3" t="s">
        <v>35210</v>
      </c>
      <c r="D14476" s="12" t="s">
        <v>41083</v>
      </c>
      <c r="E14476" s="6" t="str">
        <f t="shared" si="745"/>
        <v>module=jmail_pastweek</v>
      </c>
      <c r="F14476" s="6" t="str">
        <f t="shared" si="746"/>
        <v>module=kmail_pastweek</v>
      </c>
    </row>
    <row r="14477" spans="1:6" ht="30" customHeight="1">
      <c r="A14477" s="3" t="s">
        <v>2</v>
      </c>
      <c r="B14477" s="3" t="s">
        <v>29453</v>
      </c>
      <c r="C14477" s="3" t="s">
        <v>35211</v>
      </c>
      <c r="D14477" s="12" t="s">
        <v>41084</v>
      </c>
      <c r="E14477" s="6" t="str">
        <f t="shared" si="745"/>
        <v>module=jmail_pastweek</v>
      </c>
      <c r="F14477" s="6" t="str">
        <f t="shared" si="746"/>
        <v>module=kmail_pastweek</v>
      </c>
    </row>
    <row r="14478" spans="1:6" ht="30" customHeight="1">
      <c r="A14478" s="3" t="s">
        <v>2</v>
      </c>
      <c r="B14478" s="3" t="s">
        <v>29454</v>
      </c>
      <c r="C14478" s="3" t="s">
        <v>35212</v>
      </c>
      <c r="D14478" s="12" t="s">
        <v>41085</v>
      </c>
      <c r="E14478" s="6" t="str">
        <f t="shared" si="745"/>
        <v>module=jmail_pastweek</v>
      </c>
      <c r="F14478" s="6" t="str">
        <f t="shared" si="746"/>
        <v>module=kmail_pastweek</v>
      </c>
    </row>
    <row r="14479" spans="1:6" ht="30" customHeight="1">
      <c r="A14479" s="3" t="s">
        <v>2</v>
      </c>
      <c r="B14479" s="3" t="s">
        <v>29455</v>
      </c>
      <c r="C14479" s="3" t="s">
        <v>35213</v>
      </c>
      <c r="D14479" s="12" t="s">
        <v>41086</v>
      </c>
      <c r="E14479" s="6" t="str">
        <f t="shared" si="745"/>
        <v>module=jmail_pastweek</v>
      </c>
      <c r="F14479" s="6" t="str">
        <f t="shared" si="746"/>
        <v>module=kmail_pastweek</v>
      </c>
    </row>
    <row r="14480" spans="1:6" ht="30" customHeight="1">
      <c r="A14480" s="3" t="s">
        <v>2</v>
      </c>
      <c r="B14480" s="3" t="s">
        <v>29456</v>
      </c>
      <c r="C14480" s="3" t="s">
        <v>35214</v>
      </c>
      <c r="D14480" s="12" t="s">
        <v>41087</v>
      </c>
      <c r="E14480" s="6" t="str">
        <f t="shared" si="745"/>
        <v>module=jmail_pastweek</v>
      </c>
      <c r="F14480" s="6" t="str">
        <f t="shared" si="746"/>
        <v>module=kmail_pastweek</v>
      </c>
    </row>
    <row r="14481" spans="1:6" ht="30" customHeight="1">
      <c r="A14481" s="3" t="s">
        <v>2</v>
      </c>
      <c r="B14481" s="3" t="s">
        <v>29457</v>
      </c>
      <c r="C14481" s="3" t="s">
        <v>35215</v>
      </c>
      <c r="D14481" s="12" t="s">
        <v>41088</v>
      </c>
      <c r="E14481" s="6" t="str">
        <f t="shared" si="745"/>
        <v>module=jmail_pastweek</v>
      </c>
      <c r="F14481" s="6" t="str">
        <f t="shared" si="746"/>
        <v>module=kmail_pastweek</v>
      </c>
    </row>
    <row r="14482" spans="1:6" ht="30" customHeight="1">
      <c r="A14482" s="3" t="s">
        <v>2</v>
      </c>
      <c r="B14482" s="3" t="s">
        <v>29458</v>
      </c>
      <c r="C14482" s="3" t="s">
        <v>35216</v>
      </c>
      <c r="D14482" s="12" t="s">
        <v>41089</v>
      </c>
      <c r="E14482" s="6" t="str">
        <f t="shared" si="745"/>
        <v>module=jmail_pastweek</v>
      </c>
      <c r="F14482" s="6" t="str">
        <f t="shared" si="746"/>
        <v>module=kmail_pastweek</v>
      </c>
    </row>
    <row r="14483" spans="1:6" ht="30" customHeight="1">
      <c r="A14483" s="3" t="s">
        <v>2</v>
      </c>
      <c r="B14483" s="3" t="s">
        <v>29459</v>
      </c>
      <c r="C14483" s="3" t="s">
        <v>35217</v>
      </c>
      <c r="D14483" s="12" t="s">
        <v>41090</v>
      </c>
      <c r="E14483" s="6" t="str">
        <f t="shared" si="745"/>
        <v>module=jmail_pastweek</v>
      </c>
      <c r="F14483" s="6" t="str">
        <f t="shared" si="746"/>
        <v>module=kmail_pastweek</v>
      </c>
    </row>
    <row r="14484" spans="1:6" ht="30" customHeight="1">
      <c r="A14484" s="3" t="s">
        <v>2</v>
      </c>
      <c r="B14484" s="3" t="s">
        <v>29460</v>
      </c>
      <c r="C14484" s="3" t="s">
        <v>35218</v>
      </c>
      <c r="D14484" s="12" t="s">
        <v>41091</v>
      </c>
      <c r="E14484" s="6" t="str">
        <f t="shared" si="745"/>
        <v>module=jmail_pastweek</v>
      </c>
      <c r="F14484" s="6" t="str">
        <f t="shared" si="746"/>
        <v>module=kmail_pastweek</v>
      </c>
    </row>
    <row r="14485" spans="1:6" ht="30" customHeight="1">
      <c r="A14485" s="3" t="s">
        <v>2</v>
      </c>
      <c r="B14485" s="3" t="s">
        <v>29461</v>
      </c>
      <c r="C14485" s="3" t="s">
        <v>35219</v>
      </c>
      <c r="D14485" s="12" t="s">
        <v>41092</v>
      </c>
      <c r="E14485" s="6" t="str">
        <f t="shared" si="745"/>
        <v>module=jmail_pastweek</v>
      </c>
      <c r="F14485" s="6" t="str">
        <f t="shared" si="746"/>
        <v>module=kmail_pastweek</v>
      </c>
    </row>
    <row r="14486" spans="1:6" ht="30" customHeight="1">
      <c r="A14486" s="3" t="s">
        <v>2</v>
      </c>
      <c r="B14486" s="3" t="s">
        <v>29462</v>
      </c>
      <c r="C14486" s="3" t="s">
        <v>35220</v>
      </c>
      <c r="D14486" s="12" t="s">
        <v>41093</v>
      </c>
      <c r="E14486" s="6" t="str">
        <f t="shared" si="745"/>
        <v>module=jmail_pastweek</v>
      </c>
      <c r="F14486" s="6" t="str">
        <f t="shared" si="746"/>
        <v>module=kmail_pastweek</v>
      </c>
    </row>
    <row r="14487" spans="1:6" ht="30" customHeight="1">
      <c r="A14487" s="3" t="s">
        <v>2</v>
      </c>
      <c r="B14487" s="3" t="s">
        <v>29463</v>
      </c>
      <c r="C14487" s="3" t="s">
        <v>35221</v>
      </c>
      <c r="D14487" s="12" t="s">
        <v>41094</v>
      </c>
      <c r="E14487" s="6" t="str">
        <f t="shared" si="745"/>
        <v>module=jmail_pastweek</v>
      </c>
      <c r="F14487" s="6" t="str">
        <f t="shared" si="746"/>
        <v>module=kmail_pastweek</v>
      </c>
    </row>
    <row r="14488" spans="1:6" ht="30" customHeight="1">
      <c r="A14488" s="3" t="s">
        <v>2</v>
      </c>
      <c r="B14488" s="3" t="s">
        <v>29464</v>
      </c>
      <c r="C14488" s="3" t="s">
        <v>35222</v>
      </c>
      <c r="D14488" s="12" t="s">
        <v>41095</v>
      </c>
      <c r="E14488" s="6" t="str">
        <f t="shared" si="745"/>
        <v>module=jmail_pastweek</v>
      </c>
      <c r="F14488" s="6" t="str">
        <f t="shared" si="746"/>
        <v>module=kmail_pastweek</v>
      </c>
    </row>
    <row r="14489" spans="1:6" ht="30" customHeight="1">
      <c r="A14489" s="3" t="s">
        <v>2</v>
      </c>
      <c r="B14489" s="3" t="s">
        <v>29465</v>
      </c>
      <c r="C14489" s="3" t="s">
        <v>35223</v>
      </c>
      <c r="D14489" s="12" t="s">
        <v>41096</v>
      </c>
      <c r="E14489" s="6" t="str">
        <f t="shared" si="745"/>
        <v>module=jmail_pastweek</v>
      </c>
      <c r="F14489" s="6" t="str">
        <f t="shared" si="746"/>
        <v>module=kmail_pastweek</v>
      </c>
    </row>
    <row r="14490" spans="1:6" ht="30" customHeight="1">
      <c r="A14490" s="3" t="s">
        <v>2</v>
      </c>
      <c r="B14490" s="3" t="s">
        <v>29466</v>
      </c>
      <c r="C14490" s="3" t="s">
        <v>35224</v>
      </c>
      <c r="D14490" s="12" t="s">
        <v>41097</v>
      </c>
      <c r="E14490" s="6" t="str">
        <f t="shared" si="745"/>
        <v>module=jmail_pastweek</v>
      </c>
      <c r="F14490" s="6" t="str">
        <f t="shared" si="746"/>
        <v>module=kmail_pastweek</v>
      </c>
    </row>
    <row r="14491" spans="1:6" ht="30" customHeight="1">
      <c r="A14491" s="3" t="s">
        <v>2</v>
      </c>
      <c r="B14491" s="3" t="s">
        <v>29467</v>
      </c>
      <c r="C14491" s="3" t="s">
        <v>35225</v>
      </c>
      <c r="D14491" s="12" t="s">
        <v>41098</v>
      </c>
      <c r="E14491" s="6" t="str">
        <f t="shared" si="745"/>
        <v>module=jmail_pastweek</v>
      </c>
      <c r="F14491" s="6" t="str">
        <f t="shared" si="746"/>
        <v>module=kmail_pastweek</v>
      </c>
    </row>
    <row r="14492" spans="1:6" ht="30" customHeight="1">
      <c r="A14492" s="3" t="s">
        <v>2</v>
      </c>
      <c r="B14492" s="3" t="s">
        <v>29468</v>
      </c>
      <c r="C14492" s="3" t="s">
        <v>35226</v>
      </c>
      <c r="D14492" s="12" t="s">
        <v>41099</v>
      </c>
      <c r="E14492" s="6" t="str">
        <f t="shared" si="745"/>
        <v>module=jmail_pastweek</v>
      </c>
      <c r="F14492" s="6" t="str">
        <f t="shared" si="746"/>
        <v>module=kmail_pastweek</v>
      </c>
    </row>
    <row r="14493" spans="1:6" ht="30" customHeight="1">
      <c r="A14493" s="3" t="s">
        <v>2</v>
      </c>
      <c r="B14493" s="3" t="s">
        <v>29469</v>
      </c>
      <c r="C14493" s="3" t="s">
        <v>35227</v>
      </c>
      <c r="D14493" s="12" t="s">
        <v>41100</v>
      </c>
      <c r="E14493" s="6" t="str">
        <f t="shared" si="745"/>
        <v>module=jmail_pastweek</v>
      </c>
      <c r="F14493" s="6" t="str">
        <f t="shared" si="746"/>
        <v>module=kmail_pastweek</v>
      </c>
    </row>
    <row r="14494" spans="1:6" ht="30" customHeight="1">
      <c r="A14494" s="3" t="s">
        <v>2</v>
      </c>
      <c r="B14494" s="3" t="s">
        <v>29470</v>
      </c>
      <c r="C14494" s="3" t="s">
        <v>35228</v>
      </c>
      <c r="D14494" s="12" t="s">
        <v>41101</v>
      </c>
      <c r="E14494" s="6" t="str">
        <f t="shared" si="745"/>
        <v>module=jmail_pastweek</v>
      </c>
      <c r="F14494" s="6" t="str">
        <f t="shared" si="746"/>
        <v>module=kmail_pastweek</v>
      </c>
    </row>
    <row r="14495" spans="1:6" ht="30" customHeight="1">
      <c r="A14495" s="3" t="s">
        <v>2</v>
      </c>
      <c r="B14495" s="3" t="s">
        <v>29471</v>
      </c>
      <c r="C14495" s="3" t="s">
        <v>35229</v>
      </c>
      <c r="D14495" s="12" t="s">
        <v>41102</v>
      </c>
      <c r="E14495" s="6" t="str">
        <f t="shared" si="745"/>
        <v>module=jmail_pastweek</v>
      </c>
      <c r="F14495" s="6" t="str">
        <f t="shared" si="746"/>
        <v>module=kmail_pastweek</v>
      </c>
    </row>
    <row r="14496" spans="1:6" ht="30" customHeight="1">
      <c r="A14496" s="3" t="s">
        <v>2</v>
      </c>
      <c r="B14496" s="3" t="s">
        <v>29472</v>
      </c>
      <c r="C14496" s="3" t="s">
        <v>35230</v>
      </c>
      <c r="D14496" s="12" t="s">
        <v>41103</v>
      </c>
      <c r="E14496" s="6" t="str">
        <f t="shared" si="745"/>
        <v>module=jmail_pastweek</v>
      </c>
      <c r="F14496" s="6" t="str">
        <f t="shared" si="746"/>
        <v>module=kmail_pastweek</v>
      </c>
    </row>
    <row r="14497" spans="1:6" ht="30" customHeight="1">
      <c r="A14497" s="3" t="s">
        <v>2</v>
      </c>
      <c r="B14497" s="3" t="s">
        <v>29473</v>
      </c>
      <c r="C14497" s="3" t="s">
        <v>35231</v>
      </c>
      <c r="D14497" s="12" t="s">
        <v>41104</v>
      </c>
      <c r="E14497" s="6" t="str">
        <f t="shared" si="745"/>
        <v>module=jmail_pastweek</v>
      </c>
      <c r="F14497" s="6" t="str">
        <f t="shared" si="746"/>
        <v>module=kmail_pastweek</v>
      </c>
    </row>
    <row r="14498" spans="1:6" ht="30" customHeight="1">
      <c r="A14498" s="3" t="s">
        <v>2</v>
      </c>
      <c r="B14498" s="3" t="s">
        <v>29474</v>
      </c>
      <c r="C14498" s="3" t="s">
        <v>35232</v>
      </c>
      <c r="D14498" s="12" t="s">
        <v>41105</v>
      </c>
      <c r="E14498" s="6" t="str">
        <f t="shared" si="745"/>
        <v>module=jmail_pastweek</v>
      </c>
      <c r="F14498" s="6" t="str">
        <f t="shared" si="746"/>
        <v>module=kmail_pastweek</v>
      </c>
    </row>
    <row r="14499" spans="1:6" ht="30" customHeight="1">
      <c r="A14499" s="3" t="s">
        <v>2</v>
      </c>
      <c r="B14499" s="3" t="s">
        <v>29475</v>
      </c>
      <c r="C14499" s="3" t="s">
        <v>35233</v>
      </c>
      <c r="D14499" s="12" t="s">
        <v>41106</v>
      </c>
      <c r="E14499" s="6" t="str">
        <f t="shared" si="745"/>
        <v>module=jmail_pastweek</v>
      </c>
      <c r="F14499" s="6" t="str">
        <f t="shared" si="746"/>
        <v>module=kmail_pastweek</v>
      </c>
    </row>
    <row r="14500" spans="1:6" ht="30" customHeight="1">
      <c r="A14500" s="3" t="s">
        <v>2</v>
      </c>
      <c r="B14500" s="3" t="s">
        <v>29476</v>
      </c>
      <c r="C14500" s="3" t="s">
        <v>35234</v>
      </c>
      <c r="D14500" s="12" t="s">
        <v>41107</v>
      </c>
      <c r="E14500" s="6" t="str">
        <f t="shared" si="745"/>
        <v>module=jmail_pastweek</v>
      </c>
      <c r="F14500" s="6" t="str">
        <f t="shared" si="746"/>
        <v>module=kmail_pastweek</v>
      </c>
    </row>
    <row r="14501" spans="1:6" ht="30" customHeight="1">
      <c r="A14501" s="3" t="s">
        <v>2</v>
      </c>
      <c r="B14501" s="3" t="s">
        <v>29477</v>
      </c>
      <c r="C14501" s="3" t="s">
        <v>35235</v>
      </c>
      <c r="D14501" s="12" t="s">
        <v>41108</v>
      </c>
      <c r="E14501" s="6" t="str">
        <f t="shared" si="745"/>
        <v>module=jmail_pastweek</v>
      </c>
      <c r="F14501" s="6" t="str">
        <f t="shared" si="746"/>
        <v>module=kmail_pastweek</v>
      </c>
    </row>
    <row r="14502" spans="1:6" ht="30" customHeight="1">
      <c r="A14502" s="3" t="s">
        <v>2</v>
      </c>
      <c r="B14502" s="3" t="s">
        <v>29478</v>
      </c>
      <c r="C14502" s="3" t="s">
        <v>35236</v>
      </c>
      <c r="D14502" s="12" t="s">
        <v>41109</v>
      </c>
      <c r="E14502" s="6" t="str">
        <f t="shared" si="745"/>
        <v>module=jmail_pastweek</v>
      </c>
      <c r="F14502" s="6" t="str">
        <f t="shared" si="746"/>
        <v>module=kmail_pastweek</v>
      </c>
    </row>
    <row r="14503" spans="1:6" ht="30" customHeight="1">
      <c r="A14503" s="3" t="s">
        <v>2</v>
      </c>
      <c r="B14503" s="3" t="s">
        <v>29479</v>
      </c>
      <c r="C14503" s="3" t="s">
        <v>35237</v>
      </c>
      <c r="D14503" s="12" t="s">
        <v>41110</v>
      </c>
      <c r="E14503" s="6" t="str">
        <f t="shared" si="745"/>
        <v>module=jmail_pastweek</v>
      </c>
      <c r="F14503" s="6" t="str">
        <f t="shared" si="746"/>
        <v>module=kmail_pastweek</v>
      </c>
    </row>
    <row r="14504" spans="1:6" ht="30" customHeight="1">
      <c r="A14504" s="3" t="s">
        <v>2</v>
      </c>
      <c r="B14504" s="3" t="s">
        <v>29480</v>
      </c>
      <c r="C14504" s="3" t="s">
        <v>35238</v>
      </c>
      <c r="D14504" s="12" t="s">
        <v>41111</v>
      </c>
      <c r="E14504" s="6" t="str">
        <f t="shared" ref="E14504:E14523" si="747">HYPERLINK("http://www.ssc.wisc.edu/wlsresearch/documentation/waves/?wave=capigrad&amp;module=jmail_religion","module=jmail_religion")</f>
        <v>module=jmail_religion</v>
      </c>
      <c r="F14504" s="6" t="str">
        <f t="shared" ref="F14504:F14523" si="748">HYPERLINK("http://www.ssc.wisc.edu/wlsresearch/documentation/waves/?wave=capisib&amp;module=kmail_religion","module=kmail_religion")</f>
        <v>module=kmail_religion</v>
      </c>
    </row>
    <row r="14505" spans="1:6" ht="30" customHeight="1">
      <c r="A14505" s="3" t="s">
        <v>2</v>
      </c>
      <c r="B14505" s="3" t="s">
        <v>29481</v>
      </c>
      <c r="C14505" s="3" t="s">
        <v>35239</v>
      </c>
      <c r="D14505" s="12" t="s">
        <v>41112</v>
      </c>
      <c r="E14505" s="6" t="str">
        <f t="shared" si="747"/>
        <v>module=jmail_religion</v>
      </c>
      <c r="F14505" s="6" t="str">
        <f t="shared" si="748"/>
        <v>module=kmail_religion</v>
      </c>
    </row>
    <row r="14506" spans="1:6" ht="30" customHeight="1">
      <c r="A14506" s="3" t="s">
        <v>2</v>
      </c>
      <c r="B14506" s="3" t="s">
        <v>29482</v>
      </c>
      <c r="C14506" s="3" t="s">
        <v>35240</v>
      </c>
      <c r="D14506" s="12" t="s">
        <v>41113</v>
      </c>
      <c r="E14506" s="6" t="str">
        <f t="shared" si="747"/>
        <v>module=jmail_religion</v>
      </c>
      <c r="F14506" s="6" t="str">
        <f t="shared" si="748"/>
        <v>module=kmail_religion</v>
      </c>
    </row>
    <row r="14507" spans="1:6" ht="30" customHeight="1">
      <c r="A14507" s="3" t="s">
        <v>2</v>
      </c>
      <c r="B14507" s="3" t="s">
        <v>29483</v>
      </c>
      <c r="C14507" s="3" t="s">
        <v>35241</v>
      </c>
      <c r="D14507" s="12" t="s">
        <v>41114</v>
      </c>
      <c r="E14507" s="6" t="str">
        <f t="shared" si="747"/>
        <v>module=jmail_religion</v>
      </c>
      <c r="F14507" s="6" t="str">
        <f t="shared" si="748"/>
        <v>module=kmail_religion</v>
      </c>
    </row>
    <row r="14508" spans="1:6" ht="30" customHeight="1">
      <c r="A14508" s="3" t="s">
        <v>2</v>
      </c>
      <c r="B14508" s="3" t="s">
        <v>29484</v>
      </c>
      <c r="C14508" s="3" t="s">
        <v>35242</v>
      </c>
      <c r="D14508" s="12" t="s">
        <v>41115</v>
      </c>
      <c r="E14508" s="6" t="str">
        <f t="shared" si="747"/>
        <v>module=jmail_religion</v>
      </c>
      <c r="F14508" s="6" t="str">
        <f t="shared" si="748"/>
        <v>module=kmail_religion</v>
      </c>
    </row>
    <row r="14509" spans="1:6" ht="30" customHeight="1">
      <c r="A14509" s="3" t="s">
        <v>2</v>
      </c>
      <c r="B14509" s="3" t="s">
        <v>29485</v>
      </c>
      <c r="C14509" s="3" t="s">
        <v>35243</v>
      </c>
      <c r="D14509" s="12" t="s">
        <v>41116</v>
      </c>
      <c r="E14509" s="6" t="str">
        <f t="shared" si="747"/>
        <v>module=jmail_religion</v>
      </c>
      <c r="F14509" s="6" t="str">
        <f t="shared" si="748"/>
        <v>module=kmail_religion</v>
      </c>
    </row>
    <row r="14510" spans="1:6" ht="30" customHeight="1">
      <c r="A14510" s="3" t="s">
        <v>2</v>
      </c>
      <c r="B14510" s="3" t="s">
        <v>29486</v>
      </c>
      <c r="C14510" s="3" t="s">
        <v>35244</v>
      </c>
      <c r="D14510" s="12" t="s">
        <v>41117</v>
      </c>
      <c r="E14510" s="6" t="str">
        <f t="shared" si="747"/>
        <v>module=jmail_religion</v>
      </c>
      <c r="F14510" s="6" t="str">
        <f t="shared" si="748"/>
        <v>module=kmail_religion</v>
      </c>
    </row>
    <row r="14511" spans="1:6" ht="30" customHeight="1">
      <c r="A14511" s="3" t="s">
        <v>2</v>
      </c>
      <c r="B14511" s="3" t="s">
        <v>29487</v>
      </c>
      <c r="C14511" s="3" t="s">
        <v>35245</v>
      </c>
      <c r="D14511" s="12" t="s">
        <v>41118</v>
      </c>
      <c r="E14511" s="6" t="str">
        <f t="shared" si="747"/>
        <v>module=jmail_religion</v>
      </c>
      <c r="F14511" s="6" t="str">
        <f t="shared" si="748"/>
        <v>module=kmail_religion</v>
      </c>
    </row>
    <row r="14512" spans="1:6" ht="30" customHeight="1">
      <c r="A14512" s="3" t="s">
        <v>2</v>
      </c>
      <c r="B14512" s="3" t="s">
        <v>29488</v>
      </c>
      <c r="C14512" s="3" t="s">
        <v>35246</v>
      </c>
      <c r="D14512" s="12" t="s">
        <v>41119</v>
      </c>
      <c r="E14512" s="6" t="str">
        <f t="shared" si="747"/>
        <v>module=jmail_religion</v>
      </c>
      <c r="F14512" s="6" t="str">
        <f t="shared" si="748"/>
        <v>module=kmail_religion</v>
      </c>
    </row>
    <row r="14513" spans="1:6" ht="30" customHeight="1">
      <c r="A14513" s="3" t="s">
        <v>2</v>
      </c>
      <c r="B14513" s="3" t="s">
        <v>29489</v>
      </c>
      <c r="C14513" s="3" t="s">
        <v>35247</v>
      </c>
      <c r="D14513" s="12" t="s">
        <v>41120</v>
      </c>
      <c r="E14513" s="6" t="str">
        <f t="shared" si="747"/>
        <v>module=jmail_religion</v>
      </c>
      <c r="F14513" s="6" t="str">
        <f t="shared" si="748"/>
        <v>module=kmail_religion</v>
      </c>
    </row>
    <row r="14514" spans="1:6" ht="30" customHeight="1">
      <c r="A14514" s="3" t="s">
        <v>2</v>
      </c>
      <c r="B14514" s="3" t="s">
        <v>29490</v>
      </c>
      <c r="C14514" s="3" t="s">
        <v>35248</v>
      </c>
      <c r="D14514" s="12" t="s">
        <v>41121</v>
      </c>
      <c r="E14514" s="6" t="str">
        <f t="shared" si="747"/>
        <v>module=jmail_religion</v>
      </c>
      <c r="F14514" s="6" t="str">
        <f t="shared" si="748"/>
        <v>module=kmail_religion</v>
      </c>
    </row>
    <row r="14515" spans="1:6" ht="30" customHeight="1">
      <c r="A14515" s="3" t="s">
        <v>2</v>
      </c>
      <c r="B14515" s="3" t="s">
        <v>29491</v>
      </c>
      <c r="C14515" s="3" t="s">
        <v>35249</v>
      </c>
      <c r="D14515" s="12" t="s">
        <v>41122</v>
      </c>
      <c r="E14515" s="6" t="str">
        <f t="shared" si="747"/>
        <v>module=jmail_religion</v>
      </c>
      <c r="F14515" s="6" t="str">
        <f t="shared" si="748"/>
        <v>module=kmail_religion</v>
      </c>
    </row>
    <row r="14516" spans="1:6" ht="30" customHeight="1">
      <c r="A14516" s="3" t="s">
        <v>2</v>
      </c>
      <c r="B14516" s="3" t="s">
        <v>29492</v>
      </c>
      <c r="C14516" s="3" t="s">
        <v>35250</v>
      </c>
      <c r="D14516" s="12" t="s">
        <v>41123</v>
      </c>
      <c r="E14516" s="6" t="str">
        <f t="shared" si="747"/>
        <v>module=jmail_religion</v>
      </c>
      <c r="F14516" s="6" t="str">
        <f t="shared" si="748"/>
        <v>module=kmail_religion</v>
      </c>
    </row>
    <row r="14517" spans="1:6" ht="30" customHeight="1">
      <c r="A14517" s="3" t="s">
        <v>2</v>
      </c>
      <c r="B14517" s="3" t="s">
        <v>29493</v>
      </c>
      <c r="C14517" s="3" t="s">
        <v>35251</v>
      </c>
      <c r="D14517" s="12" t="s">
        <v>41124</v>
      </c>
      <c r="E14517" s="6" t="str">
        <f t="shared" si="747"/>
        <v>module=jmail_religion</v>
      </c>
      <c r="F14517" s="6" t="str">
        <f t="shared" si="748"/>
        <v>module=kmail_religion</v>
      </c>
    </row>
    <row r="14518" spans="1:6" ht="30" customHeight="1">
      <c r="A14518" s="3" t="s">
        <v>2</v>
      </c>
      <c r="B14518" s="3" t="s">
        <v>29494</v>
      </c>
      <c r="C14518" s="3" t="s">
        <v>35252</v>
      </c>
      <c r="D14518" s="12" t="s">
        <v>41125</v>
      </c>
      <c r="E14518" s="6" t="str">
        <f t="shared" si="747"/>
        <v>module=jmail_religion</v>
      </c>
      <c r="F14518" s="6" t="str">
        <f t="shared" si="748"/>
        <v>module=kmail_religion</v>
      </c>
    </row>
    <row r="14519" spans="1:6" ht="30" customHeight="1">
      <c r="A14519" s="3" t="s">
        <v>2</v>
      </c>
      <c r="B14519" s="3" t="s">
        <v>29495</v>
      </c>
      <c r="C14519" s="3" t="s">
        <v>35253</v>
      </c>
      <c r="D14519" s="12" t="s">
        <v>41126</v>
      </c>
      <c r="E14519" s="6" t="str">
        <f t="shared" si="747"/>
        <v>module=jmail_religion</v>
      </c>
      <c r="F14519" s="6" t="str">
        <f t="shared" si="748"/>
        <v>module=kmail_religion</v>
      </c>
    </row>
    <row r="14520" spans="1:6" ht="30" customHeight="1">
      <c r="A14520" s="3" t="s">
        <v>2</v>
      </c>
      <c r="B14520" s="3" t="s">
        <v>29496</v>
      </c>
      <c r="C14520" s="3" t="s">
        <v>35254</v>
      </c>
      <c r="D14520" s="12" t="s">
        <v>41127</v>
      </c>
      <c r="E14520" s="6" t="str">
        <f t="shared" si="747"/>
        <v>module=jmail_religion</v>
      </c>
      <c r="F14520" s="6" t="str">
        <f t="shared" si="748"/>
        <v>module=kmail_religion</v>
      </c>
    </row>
    <row r="14521" spans="1:6" ht="30" customHeight="1">
      <c r="A14521" s="3" t="s">
        <v>2</v>
      </c>
      <c r="B14521" s="3" t="s">
        <v>29497</v>
      </c>
      <c r="C14521" s="3" t="s">
        <v>35255</v>
      </c>
      <c r="D14521" s="12" t="s">
        <v>41128</v>
      </c>
      <c r="E14521" s="6" t="str">
        <f t="shared" si="747"/>
        <v>module=jmail_religion</v>
      </c>
      <c r="F14521" s="6" t="str">
        <f t="shared" si="748"/>
        <v>module=kmail_religion</v>
      </c>
    </row>
    <row r="14522" spans="1:6" ht="30" customHeight="1">
      <c r="A14522" s="3" t="s">
        <v>2</v>
      </c>
      <c r="B14522" s="3" t="s">
        <v>29498</v>
      </c>
      <c r="C14522" s="3" t="s">
        <v>35256</v>
      </c>
      <c r="D14522" s="12" t="s">
        <v>41129</v>
      </c>
      <c r="E14522" s="6" t="str">
        <f t="shared" si="747"/>
        <v>module=jmail_religion</v>
      </c>
      <c r="F14522" s="6" t="str">
        <f t="shared" si="748"/>
        <v>module=kmail_religion</v>
      </c>
    </row>
    <row r="14523" spans="1:6" ht="30" customHeight="1">
      <c r="A14523" s="3" t="s">
        <v>2</v>
      </c>
      <c r="B14523" s="3" t="s">
        <v>29499</v>
      </c>
      <c r="C14523" s="3" t="s">
        <v>35257</v>
      </c>
      <c r="D14523" s="12" t="s">
        <v>41130</v>
      </c>
      <c r="E14523" s="6" t="str">
        <f t="shared" si="747"/>
        <v>module=jmail_religion</v>
      </c>
      <c r="F14523" s="6" t="str">
        <f t="shared" si="748"/>
        <v>module=kmail_religion</v>
      </c>
    </row>
    <row r="14524" spans="1:6" ht="30" customHeight="1">
      <c r="A14524" s="3" t="s">
        <v>2</v>
      </c>
      <c r="B14524" s="3" t="s">
        <v>29500</v>
      </c>
      <c r="C14524" s="3" t="s">
        <v>35258</v>
      </c>
      <c r="D14524" s="12" t="s">
        <v>41131</v>
      </c>
      <c r="E14524" s="6" t="str">
        <f t="shared" ref="E14524:E14559" si="749">HYPERLINK("http://www.ssc.wisc.edu/wlsresearch/documentation/waves/?wave=capigrad&amp;module=jmail_internet","module=jmail_internet")</f>
        <v>module=jmail_internet</v>
      </c>
      <c r="F14524" s="6" t="str">
        <f t="shared" ref="F14524:F14559" si="750">HYPERLINK("http://www.ssc.wisc.edu/wlsresearch/documentation/waves/?wave=capisib&amp;module=kmail_internet","module=kmail_internet")</f>
        <v>module=kmail_internet</v>
      </c>
    </row>
    <row r="14525" spans="1:6" ht="30" customHeight="1">
      <c r="A14525" s="3" t="s">
        <v>2</v>
      </c>
      <c r="B14525" s="3" t="s">
        <v>29501</v>
      </c>
      <c r="C14525" s="3" t="s">
        <v>35259</v>
      </c>
      <c r="D14525" s="12" t="s">
        <v>41132</v>
      </c>
      <c r="E14525" s="6" t="str">
        <f t="shared" si="749"/>
        <v>module=jmail_internet</v>
      </c>
      <c r="F14525" s="6" t="str">
        <f t="shared" si="750"/>
        <v>module=kmail_internet</v>
      </c>
    </row>
    <row r="14526" spans="1:6" ht="30" customHeight="1">
      <c r="A14526" s="3" t="s">
        <v>2</v>
      </c>
      <c r="B14526" s="3" t="s">
        <v>29502</v>
      </c>
      <c r="C14526" s="3" t="s">
        <v>35260</v>
      </c>
      <c r="D14526" s="12" t="s">
        <v>41133</v>
      </c>
      <c r="E14526" s="6" t="str">
        <f t="shared" si="749"/>
        <v>module=jmail_internet</v>
      </c>
      <c r="F14526" s="6" t="str">
        <f t="shared" si="750"/>
        <v>module=kmail_internet</v>
      </c>
    </row>
    <row r="14527" spans="1:6" ht="30" customHeight="1">
      <c r="A14527" s="3" t="s">
        <v>2</v>
      </c>
      <c r="B14527" s="3" t="s">
        <v>29503</v>
      </c>
      <c r="C14527" s="3" t="s">
        <v>35261</v>
      </c>
      <c r="D14527" s="12" t="s">
        <v>41134</v>
      </c>
      <c r="E14527" s="6" t="str">
        <f t="shared" si="749"/>
        <v>module=jmail_internet</v>
      </c>
      <c r="F14527" s="6" t="str">
        <f t="shared" si="750"/>
        <v>module=kmail_internet</v>
      </c>
    </row>
    <row r="14528" spans="1:6" ht="30" customHeight="1">
      <c r="A14528" s="3" t="s">
        <v>2</v>
      </c>
      <c r="B14528" s="3" t="s">
        <v>29504</v>
      </c>
      <c r="C14528" s="3" t="s">
        <v>35262</v>
      </c>
      <c r="D14528" s="12" t="s">
        <v>41135</v>
      </c>
      <c r="E14528" s="6" t="str">
        <f t="shared" si="749"/>
        <v>module=jmail_internet</v>
      </c>
      <c r="F14528" s="6" t="str">
        <f t="shared" si="750"/>
        <v>module=kmail_internet</v>
      </c>
    </row>
    <row r="14529" spans="1:6" ht="30" customHeight="1">
      <c r="A14529" s="3" t="s">
        <v>2</v>
      </c>
      <c r="B14529" s="3" t="s">
        <v>29505</v>
      </c>
      <c r="C14529" s="3" t="s">
        <v>35263</v>
      </c>
      <c r="D14529" s="12" t="s">
        <v>41136</v>
      </c>
      <c r="E14529" s="6" t="str">
        <f t="shared" si="749"/>
        <v>module=jmail_internet</v>
      </c>
      <c r="F14529" s="6" t="str">
        <f t="shared" si="750"/>
        <v>module=kmail_internet</v>
      </c>
    </row>
    <row r="14530" spans="1:6" ht="30" customHeight="1">
      <c r="A14530" s="3" t="s">
        <v>2</v>
      </c>
      <c r="B14530" s="3" t="s">
        <v>29506</v>
      </c>
      <c r="C14530" s="3" t="s">
        <v>35264</v>
      </c>
      <c r="D14530" s="12" t="s">
        <v>41137</v>
      </c>
      <c r="E14530" s="6" t="str">
        <f t="shared" si="749"/>
        <v>module=jmail_internet</v>
      </c>
      <c r="F14530" s="6" t="str">
        <f t="shared" si="750"/>
        <v>module=kmail_internet</v>
      </c>
    </row>
    <row r="14531" spans="1:6" ht="30" customHeight="1">
      <c r="A14531" s="3" t="s">
        <v>2</v>
      </c>
      <c r="B14531" s="3" t="s">
        <v>29507</v>
      </c>
      <c r="C14531" s="3" t="s">
        <v>35265</v>
      </c>
      <c r="D14531" s="12" t="s">
        <v>41138</v>
      </c>
      <c r="E14531" s="6" t="str">
        <f t="shared" si="749"/>
        <v>module=jmail_internet</v>
      </c>
      <c r="F14531" s="6" t="str">
        <f t="shared" si="750"/>
        <v>module=kmail_internet</v>
      </c>
    </row>
    <row r="14532" spans="1:6" ht="30" customHeight="1">
      <c r="A14532" s="3" t="s">
        <v>2</v>
      </c>
      <c r="B14532" s="3" t="s">
        <v>29508</v>
      </c>
      <c r="C14532" s="3" t="s">
        <v>35266</v>
      </c>
      <c r="D14532" s="12" t="s">
        <v>41139</v>
      </c>
      <c r="E14532" s="6" t="str">
        <f t="shared" si="749"/>
        <v>module=jmail_internet</v>
      </c>
      <c r="F14532" s="6" t="str">
        <f t="shared" si="750"/>
        <v>module=kmail_internet</v>
      </c>
    </row>
    <row r="14533" spans="1:6" ht="30" customHeight="1">
      <c r="A14533" s="3" t="s">
        <v>2</v>
      </c>
      <c r="B14533" s="3" t="s">
        <v>29509</v>
      </c>
      <c r="C14533" s="3" t="s">
        <v>35267</v>
      </c>
      <c r="D14533" s="12" t="s">
        <v>41140</v>
      </c>
      <c r="E14533" s="6" t="str">
        <f t="shared" si="749"/>
        <v>module=jmail_internet</v>
      </c>
      <c r="F14533" s="6" t="str">
        <f t="shared" si="750"/>
        <v>module=kmail_internet</v>
      </c>
    </row>
    <row r="14534" spans="1:6" ht="30" customHeight="1">
      <c r="A14534" s="3" t="s">
        <v>2</v>
      </c>
      <c r="B14534" s="3" t="s">
        <v>29510</v>
      </c>
      <c r="C14534" s="3" t="s">
        <v>35268</v>
      </c>
      <c r="D14534" s="12" t="s">
        <v>41141</v>
      </c>
      <c r="E14534" s="6" t="str">
        <f t="shared" si="749"/>
        <v>module=jmail_internet</v>
      </c>
      <c r="F14534" s="6" t="str">
        <f t="shared" si="750"/>
        <v>module=kmail_internet</v>
      </c>
    </row>
    <row r="14535" spans="1:6" ht="30" customHeight="1">
      <c r="A14535" s="3" t="s">
        <v>2</v>
      </c>
      <c r="B14535" s="3" t="s">
        <v>29511</v>
      </c>
      <c r="C14535" s="3" t="s">
        <v>35269</v>
      </c>
      <c r="D14535" s="12" t="s">
        <v>41142</v>
      </c>
      <c r="E14535" s="6" t="str">
        <f t="shared" si="749"/>
        <v>module=jmail_internet</v>
      </c>
      <c r="F14535" s="6" t="str">
        <f t="shared" si="750"/>
        <v>module=kmail_internet</v>
      </c>
    </row>
    <row r="14536" spans="1:6" ht="30" customHeight="1">
      <c r="A14536" s="3" t="s">
        <v>2</v>
      </c>
      <c r="B14536" s="3" t="s">
        <v>29512</v>
      </c>
      <c r="C14536" s="3" t="s">
        <v>35270</v>
      </c>
      <c r="D14536" s="12" t="s">
        <v>41143</v>
      </c>
      <c r="E14536" s="6" t="str">
        <f t="shared" si="749"/>
        <v>module=jmail_internet</v>
      </c>
      <c r="F14536" s="6" t="str">
        <f t="shared" si="750"/>
        <v>module=kmail_internet</v>
      </c>
    </row>
    <row r="14537" spans="1:6" ht="30" customHeight="1">
      <c r="A14537" s="3" t="s">
        <v>2</v>
      </c>
      <c r="B14537" s="3" t="s">
        <v>29513</v>
      </c>
      <c r="C14537" s="3" t="s">
        <v>35271</v>
      </c>
      <c r="D14537" s="12" t="s">
        <v>41144</v>
      </c>
      <c r="E14537" s="6" t="str">
        <f t="shared" si="749"/>
        <v>module=jmail_internet</v>
      </c>
      <c r="F14537" s="6" t="str">
        <f t="shared" si="750"/>
        <v>module=kmail_internet</v>
      </c>
    </row>
    <row r="14538" spans="1:6" ht="30" customHeight="1">
      <c r="A14538" s="3" t="s">
        <v>2</v>
      </c>
      <c r="B14538" s="3" t="s">
        <v>29514</v>
      </c>
      <c r="C14538" s="3" t="s">
        <v>35272</v>
      </c>
      <c r="D14538" s="12" t="s">
        <v>41145</v>
      </c>
      <c r="E14538" s="6" t="str">
        <f t="shared" si="749"/>
        <v>module=jmail_internet</v>
      </c>
      <c r="F14538" s="6" t="str">
        <f t="shared" si="750"/>
        <v>module=kmail_internet</v>
      </c>
    </row>
    <row r="14539" spans="1:6" ht="30" customHeight="1">
      <c r="A14539" s="3" t="s">
        <v>2</v>
      </c>
      <c r="B14539" s="3" t="s">
        <v>29515</v>
      </c>
      <c r="C14539" s="3" t="s">
        <v>35273</v>
      </c>
      <c r="D14539" s="12" t="s">
        <v>41146</v>
      </c>
      <c r="E14539" s="6" t="str">
        <f t="shared" si="749"/>
        <v>module=jmail_internet</v>
      </c>
      <c r="F14539" s="6" t="str">
        <f t="shared" si="750"/>
        <v>module=kmail_internet</v>
      </c>
    </row>
    <row r="14540" spans="1:6" ht="30" customHeight="1">
      <c r="A14540" s="3" t="s">
        <v>2</v>
      </c>
      <c r="B14540" s="3" t="s">
        <v>29516</v>
      </c>
      <c r="C14540" s="3" t="s">
        <v>35274</v>
      </c>
      <c r="D14540" s="12" t="s">
        <v>41147</v>
      </c>
      <c r="E14540" s="6" t="str">
        <f t="shared" si="749"/>
        <v>module=jmail_internet</v>
      </c>
      <c r="F14540" s="6" t="str">
        <f t="shared" si="750"/>
        <v>module=kmail_internet</v>
      </c>
    </row>
    <row r="14541" spans="1:6" ht="30" customHeight="1">
      <c r="A14541" s="3" t="s">
        <v>2</v>
      </c>
      <c r="B14541" s="3" t="s">
        <v>29517</v>
      </c>
      <c r="C14541" s="3" t="s">
        <v>35275</v>
      </c>
      <c r="D14541" s="12" t="s">
        <v>41148</v>
      </c>
      <c r="E14541" s="6" t="str">
        <f t="shared" si="749"/>
        <v>module=jmail_internet</v>
      </c>
      <c r="F14541" s="6" t="str">
        <f t="shared" si="750"/>
        <v>module=kmail_internet</v>
      </c>
    </row>
    <row r="14542" spans="1:6" ht="30" customHeight="1">
      <c r="A14542" s="3" t="s">
        <v>2</v>
      </c>
      <c r="B14542" s="3" t="s">
        <v>29518</v>
      </c>
      <c r="C14542" s="3" t="s">
        <v>35276</v>
      </c>
      <c r="D14542" s="12" t="s">
        <v>41149</v>
      </c>
      <c r="E14542" s="6" t="str">
        <f t="shared" si="749"/>
        <v>module=jmail_internet</v>
      </c>
      <c r="F14542" s="6" t="str">
        <f t="shared" si="750"/>
        <v>module=kmail_internet</v>
      </c>
    </row>
    <row r="14543" spans="1:6" ht="30" customHeight="1">
      <c r="A14543" s="3" t="s">
        <v>2</v>
      </c>
      <c r="B14543" s="3" t="s">
        <v>29519</v>
      </c>
      <c r="C14543" s="3" t="s">
        <v>35277</v>
      </c>
      <c r="D14543" s="12" t="s">
        <v>41150</v>
      </c>
      <c r="E14543" s="6" t="str">
        <f t="shared" si="749"/>
        <v>module=jmail_internet</v>
      </c>
      <c r="F14543" s="6" t="str">
        <f t="shared" si="750"/>
        <v>module=kmail_internet</v>
      </c>
    </row>
    <row r="14544" spans="1:6" ht="30" customHeight="1">
      <c r="A14544" s="3" t="s">
        <v>2</v>
      </c>
      <c r="B14544" s="3" t="s">
        <v>29520</v>
      </c>
      <c r="C14544" s="3" t="s">
        <v>35278</v>
      </c>
      <c r="D14544" s="12" t="s">
        <v>41151</v>
      </c>
      <c r="E14544" s="6" t="str">
        <f t="shared" si="749"/>
        <v>module=jmail_internet</v>
      </c>
      <c r="F14544" s="6" t="str">
        <f t="shared" si="750"/>
        <v>module=kmail_internet</v>
      </c>
    </row>
    <row r="14545" spans="1:6" ht="30" customHeight="1">
      <c r="A14545" s="3" t="s">
        <v>2</v>
      </c>
      <c r="B14545" s="3" t="s">
        <v>29521</v>
      </c>
      <c r="C14545" s="3" t="s">
        <v>35279</v>
      </c>
      <c r="D14545" s="12" t="s">
        <v>41152</v>
      </c>
      <c r="E14545" s="6" t="str">
        <f t="shared" si="749"/>
        <v>module=jmail_internet</v>
      </c>
      <c r="F14545" s="6" t="str">
        <f t="shared" si="750"/>
        <v>module=kmail_internet</v>
      </c>
    </row>
    <row r="14546" spans="1:6" ht="30" customHeight="1">
      <c r="A14546" s="3" t="s">
        <v>2</v>
      </c>
      <c r="B14546" s="3" t="s">
        <v>29522</v>
      </c>
      <c r="C14546" s="3" t="s">
        <v>35280</v>
      </c>
      <c r="D14546" s="12" t="s">
        <v>41153</v>
      </c>
      <c r="E14546" s="6" t="str">
        <f t="shared" si="749"/>
        <v>module=jmail_internet</v>
      </c>
      <c r="F14546" s="6" t="str">
        <f t="shared" si="750"/>
        <v>module=kmail_internet</v>
      </c>
    </row>
    <row r="14547" spans="1:6" ht="30" customHeight="1">
      <c r="A14547" s="3" t="s">
        <v>2</v>
      </c>
      <c r="B14547" s="3" t="s">
        <v>29523</v>
      </c>
      <c r="C14547" s="3" t="s">
        <v>35281</v>
      </c>
      <c r="D14547" s="12" t="s">
        <v>41154</v>
      </c>
      <c r="E14547" s="6" t="str">
        <f t="shared" si="749"/>
        <v>module=jmail_internet</v>
      </c>
      <c r="F14547" s="6" t="str">
        <f t="shared" si="750"/>
        <v>module=kmail_internet</v>
      </c>
    </row>
    <row r="14548" spans="1:6" ht="30" customHeight="1">
      <c r="A14548" s="3" t="s">
        <v>2</v>
      </c>
      <c r="B14548" s="3" t="s">
        <v>29524</v>
      </c>
      <c r="C14548" s="3" t="s">
        <v>35282</v>
      </c>
      <c r="D14548" s="12" t="s">
        <v>41155</v>
      </c>
      <c r="E14548" s="6" t="str">
        <f t="shared" si="749"/>
        <v>module=jmail_internet</v>
      </c>
      <c r="F14548" s="6" t="str">
        <f t="shared" si="750"/>
        <v>module=kmail_internet</v>
      </c>
    </row>
    <row r="14549" spans="1:6" ht="30" customHeight="1">
      <c r="A14549" s="3" t="s">
        <v>2</v>
      </c>
      <c r="B14549" s="3" t="s">
        <v>29525</v>
      </c>
      <c r="C14549" s="3" t="s">
        <v>35283</v>
      </c>
      <c r="D14549" s="12" t="s">
        <v>41156</v>
      </c>
      <c r="E14549" s="6" t="str">
        <f t="shared" si="749"/>
        <v>module=jmail_internet</v>
      </c>
      <c r="F14549" s="6" t="str">
        <f t="shared" si="750"/>
        <v>module=kmail_internet</v>
      </c>
    </row>
    <row r="14550" spans="1:6" ht="30" customHeight="1">
      <c r="A14550" s="3" t="s">
        <v>2</v>
      </c>
      <c r="B14550" s="3" t="s">
        <v>29526</v>
      </c>
      <c r="C14550" s="3" t="s">
        <v>35284</v>
      </c>
      <c r="D14550" s="12" t="s">
        <v>41157</v>
      </c>
      <c r="E14550" s="6" t="str">
        <f t="shared" si="749"/>
        <v>module=jmail_internet</v>
      </c>
      <c r="F14550" s="6" t="str">
        <f t="shared" si="750"/>
        <v>module=kmail_internet</v>
      </c>
    </row>
    <row r="14551" spans="1:6" ht="30" customHeight="1">
      <c r="A14551" s="3" t="s">
        <v>2</v>
      </c>
      <c r="B14551" s="3" t="s">
        <v>29527</v>
      </c>
      <c r="C14551" s="3" t="s">
        <v>35285</v>
      </c>
      <c r="D14551" s="12" t="s">
        <v>41158</v>
      </c>
      <c r="E14551" s="6" t="str">
        <f t="shared" si="749"/>
        <v>module=jmail_internet</v>
      </c>
      <c r="F14551" s="6" t="str">
        <f t="shared" si="750"/>
        <v>module=kmail_internet</v>
      </c>
    </row>
    <row r="14552" spans="1:6" ht="30" customHeight="1">
      <c r="A14552" s="3" t="s">
        <v>2</v>
      </c>
      <c r="B14552" s="3" t="s">
        <v>29528</v>
      </c>
      <c r="C14552" s="3" t="s">
        <v>35286</v>
      </c>
      <c r="D14552" s="12" t="s">
        <v>41159</v>
      </c>
      <c r="E14552" s="6" t="str">
        <f t="shared" si="749"/>
        <v>module=jmail_internet</v>
      </c>
      <c r="F14552" s="6" t="str">
        <f t="shared" si="750"/>
        <v>module=kmail_internet</v>
      </c>
    </row>
    <row r="14553" spans="1:6" ht="30" customHeight="1">
      <c r="A14553" s="3" t="s">
        <v>2</v>
      </c>
      <c r="B14553" s="3" t="s">
        <v>29529</v>
      </c>
      <c r="C14553" s="3" t="s">
        <v>35287</v>
      </c>
      <c r="D14553" s="12" t="s">
        <v>41160</v>
      </c>
      <c r="E14553" s="6" t="str">
        <f t="shared" si="749"/>
        <v>module=jmail_internet</v>
      </c>
      <c r="F14553" s="6" t="str">
        <f t="shared" si="750"/>
        <v>module=kmail_internet</v>
      </c>
    </row>
    <row r="14554" spans="1:6" ht="30" customHeight="1">
      <c r="A14554" s="3" t="s">
        <v>2</v>
      </c>
      <c r="B14554" s="3" t="s">
        <v>29530</v>
      </c>
      <c r="C14554" s="3" t="s">
        <v>35288</v>
      </c>
      <c r="D14554" s="12" t="s">
        <v>41161</v>
      </c>
      <c r="E14554" s="6" t="str">
        <f t="shared" si="749"/>
        <v>module=jmail_internet</v>
      </c>
      <c r="F14554" s="6" t="str">
        <f t="shared" si="750"/>
        <v>module=kmail_internet</v>
      </c>
    </row>
    <row r="14555" spans="1:6" ht="30" customHeight="1">
      <c r="A14555" s="3" t="s">
        <v>2</v>
      </c>
      <c r="B14555" s="3" t="s">
        <v>29531</v>
      </c>
      <c r="C14555" s="3" t="s">
        <v>35289</v>
      </c>
      <c r="D14555" s="12" t="s">
        <v>41162</v>
      </c>
      <c r="E14555" s="6" t="str">
        <f t="shared" si="749"/>
        <v>module=jmail_internet</v>
      </c>
      <c r="F14555" s="6" t="str">
        <f t="shared" si="750"/>
        <v>module=kmail_internet</v>
      </c>
    </row>
    <row r="14556" spans="1:6" ht="30" customHeight="1">
      <c r="A14556" s="3" t="s">
        <v>2</v>
      </c>
      <c r="B14556" s="3" t="s">
        <v>29532</v>
      </c>
      <c r="C14556" s="3" t="s">
        <v>35290</v>
      </c>
      <c r="D14556" s="12" t="s">
        <v>41163</v>
      </c>
      <c r="E14556" s="6" t="str">
        <f t="shared" si="749"/>
        <v>module=jmail_internet</v>
      </c>
      <c r="F14556" s="6" t="str">
        <f t="shared" si="750"/>
        <v>module=kmail_internet</v>
      </c>
    </row>
    <row r="14557" spans="1:6" ht="30" customHeight="1">
      <c r="A14557" s="3" t="s">
        <v>2</v>
      </c>
      <c r="B14557" s="3" t="s">
        <v>29533</v>
      </c>
      <c r="C14557" s="3" t="s">
        <v>35291</v>
      </c>
      <c r="D14557" s="12" t="s">
        <v>41164</v>
      </c>
      <c r="E14557" s="6" t="str">
        <f t="shared" si="749"/>
        <v>module=jmail_internet</v>
      </c>
      <c r="F14557" s="6" t="str">
        <f t="shared" si="750"/>
        <v>module=kmail_internet</v>
      </c>
    </row>
    <row r="14558" spans="1:6" ht="30" customHeight="1">
      <c r="A14558" s="3" t="s">
        <v>2</v>
      </c>
      <c r="B14558" s="3" t="s">
        <v>29534</v>
      </c>
      <c r="C14558" s="3" t="s">
        <v>35292</v>
      </c>
      <c r="D14558" s="12" t="s">
        <v>41165</v>
      </c>
      <c r="E14558" s="6" t="str">
        <f t="shared" si="749"/>
        <v>module=jmail_internet</v>
      </c>
      <c r="F14558" s="6" t="str">
        <f t="shared" si="750"/>
        <v>module=kmail_internet</v>
      </c>
    </row>
    <row r="14559" spans="1:6" ht="30" customHeight="1">
      <c r="A14559" s="3" t="s">
        <v>2</v>
      </c>
      <c r="B14559" s="3" t="s">
        <v>29535</v>
      </c>
      <c r="C14559" s="3" t="s">
        <v>35293</v>
      </c>
      <c r="D14559" s="12" t="s">
        <v>41166</v>
      </c>
      <c r="E14559" s="6" t="str">
        <f t="shared" si="749"/>
        <v>module=jmail_internet</v>
      </c>
      <c r="F14559" s="6" t="str">
        <f t="shared" si="750"/>
        <v>module=kmail_internet</v>
      </c>
    </row>
    <row r="14560" spans="1:6" ht="30" customHeight="1">
      <c r="A14560" s="3" t="s">
        <v>2</v>
      </c>
      <c r="B14560" s="3" t="s">
        <v>29536</v>
      </c>
      <c r="C14560" s="3" t="s">
        <v>35294</v>
      </c>
      <c r="D14560" s="12" t="s">
        <v>41167</v>
      </c>
      <c r="E14560" s="6" t="str">
        <f t="shared" ref="E14560:E14591" si="751">HYPERLINK("http://www.ssc.wisc.edu/wlsresearch/documentation/waves/?wave=capigrad&amp;module=jmail_hserv","module=jmail_hserv")</f>
        <v>module=jmail_hserv</v>
      </c>
      <c r="F14560" s="6" t="str">
        <f t="shared" ref="F14560:F14591" si="752">HYPERLINK("http://www.ssc.wisc.edu/wlsresearch/documentation/waves/?wave=capisib&amp;module=kmail_hserv","module=kmail_hserv")</f>
        <v>module=kmail_hserv</v>
      </c>
    </row>
    <row r="14561" spans="1:6" ht="30" customHeight="1">
      <c r="A14561" s="3" t="s">
        <v>2</v>
      </c>
      <c r="B14561" s="3" t="s">
        <v>29537</v>
      </c>
      <c r="C14561" s="3" t="s">
        <v>35295</v>
      </c>
      <c r="D14561" s="12" t="s">
        <v>41168</v>
      </c>
      <c r="E14561" s="6" t="str">
        <f t="shared" si="751"/>
        <v>module=jmail_hserv</v>
      </c>
      <c r="F14561" s="6" t="str">
        <f t="shared" si="752"/>
        <v>module=kmail_hserv</v>
      </c>
    </row>
    <row r="14562" spans="1:6" ht="30" customHeight="1">
      <c r="A14562" s="3" t="s">
        <v>2</v>
      </c>
      <c r="B14562" s="3" t="s">
        <v>29538</v>
      </c>
      <c r="C14562" s="3" t="s">
        <v>35296</v>
      </c>
      <c r="D14562" s="12" t="s">
        <v>41169</v>
      </c>
      <c r="E14562" s="6" t="str">
        <f t="shared" si="751"/>
        <v>module=jmail_hserv</v>
      </c>
      <c r="F14562" s="6" t="str">
        <f t="shared" si="752"/>
        <v>module=kmail_hserv</v>
      </c>
    </row>
    <row r="14563" spans="1:6" ht="30" customHeight="1">
      <c r="A14563" s="3" t="s">
        <v>2</v>
      </c>
      <c r="B14563" s="3" t="s">
        <v>29539</v>
      </c>
      <c r="C14563" s="3" t="s">
        <v>35297</v>
      </c>
      <c r="D14563" s="12" t="s">
        <v>41170</v>
      </c>
      <c r="E14563" s="6" t="str">
        <f t="shared" si="751"/>
        <v>module=jmail_hserv</v>
      </c>
      <c r="F14563" s="6" t="str">
        <f t="shared" si="752"/>
        <v>module=kmail_hserv</v>
      </c>
    </row>
    <row r="14564" spans="1:6" ht="30" customHeight="1">
      <c r="A14564" s="3" t="s">
        <v>2</v>
      </c>
      <c r="B14564" s="3" t="s">
        <v>29540</v>
      </c>
      <c r="C14564" s="3" t="s">
        <v>35298</v>
      </c>
      <c r="D14564" s="12" t="s">
        <v>41171</v>
      </c>
      <c r="E14564" s="6" t="str">
        <f t="shared" si="751"/>
        <v>module=jmail_hserv</v>
      </c>
      <c r="F14564" s="6" t="str">
        <f t="shared" si="752"/>
        <v>module=kmail_hserv</v>
      </c>
    </row>
    <row r="14565" spans="1:6" ht="30" customHeight="1">
      <c r="A14565" s="3" t="s">
        <v>2</v>
      </c>
      <c r="B14565" s="3" t="s">
        <v>29541</v>
      </c>
      <c r="C14565" s="3" t="s">
        <v>35299</v>
      </c>
      <c r="D14565" s="12" t="s">
        <v>41172</v>
      </c>
      <c r="E14565" s="6" t="str">
        <f t="shared" si="751"/>
        <v>module=jmail_hserv</v>
      </c>
      <c r="F14565" s="6" t="str">
        <f t="shared" si="752"/>
        <v>module=kmail_hserv</v>
      </c>
    </row>
    <row r="14566" spans="1:6" ht="30" customHeight="1">
      <c r="A14566" s="3" t="s">
        <v>2</v>
      </c>
      <c r="B14566" s="3" t="s">
        <v>29542</v>
      </c>
      <c r="C14566" s="3" t="s">
        <v>35300</v>
      </c>
      <c r="D14566" s="12" t="s">
        <v>41173</v>
      </c>
      <c r="E14566" s="6" t="str">
        <f t="shared" si="751"/>
        <v>module=jmail_hserv</v>
      </c>
      <c r="F14566" s="6" t="str">
        <f t="shared" si="752"/>
        <v>module=kmail_hserv</v>
      </c>
    </row>
    <row r="14567" spans="1:6" ht="30" customHeight="1">
      <c r="A14567" s="3" t="s">
        <v>2</v>
      </c>
      <c r="B14567" s="3" t="s">
        <v>29543</v>
      </c>
      <c r="C14567" s="3" t="s">
        <v>35301</v>
      </c>
      <c r="D14567" s="12" t="s">
        <v>41174</v>
      </c>
      <c r="E14567" s="6" t="str">
        <f t="shared" si="751"/>
        <v>module=jmail_hserv</v>
      </c>
      <c r="F14567" s="6" t="str">
        <f t="shared" si="752"/>
        <v>module=kmail_hserv</v>
      </c>
    </row>
    <row r="14568" spans="1:6" ht="30" customHeight="1">
      <c r="A14568" s="3" t="s">
        <v>2</v>
      </c>
      <c r="B14568" s="3" t="s">
        <v>29544</v>
      </c>
      <c r="C14568" s="3" t="s">
        <v>35302</v>
      </c>
      <c r="D14568" s="12" t="s">
        <v>41175</v>
      </c>
      <c r="E14568" s="6" t="str">
        <f t="shared" si="751"/>
        <v>module=jmail_hserv</v>
      </c>
      <c r="F14568" s="6" t="str">
        <f t="shared" si="752"/>
        <v>module=kmail_hserv</v>
      </c>
    </row>
    <row r="14569" spans="1:6" ht="30" customHeight="1">
      <c r="A14569" s="3" t="s">
        <v>2</v>
      </c>
      <c r="B14569" s="3" t="s">
        <v>29545</v>
      </c>
      <c r="C14569" s="3" t="s">
        <v>35303</v>
      </c>
      <c r="D14569" s="12" t="s">
        <v>41176</v>
      </c>
      <c r="E14569" s="6" t="str">
        <f t="shared" si="751"/>
        <v>module=jmail_hserv</v>
      </c>
      <c r="F14569" s="6" t="str">
        <f t="shared" si="752"/>
        <v>module=kmail_hserv</v>
      </c>
    </row>
    <row r="14570" spans="1:6" ht="30" customHeight="1">
      <c r="A14570" s="3" t="s">
        <v>2</v>
      </c>
      <c r="B14570" s="3" t="s">
        <v>29546</v>
      </c>
      <c r="C14570" s="3" t="s">
        <v>35304</v>
      </c>
      <c r="D14570" s="12" t="s">
        <v>41177</v>
      </c>
      <c r="E14570" s="6" t="str">
        <f t="shared" si="751"/>
        <v>module=jmail_hserv</v>
      </c>
      <c r="F14570" s="6" t="str">
        <f t="shared" si="752"/>
        <v>module=kmail_hserv</v>
      </c>
    </row>
    <row r="14571" spans="1:6" ht="30" customHeight="1">
      <c r="A14571" s="3" t="s">
        <v>2</v>
      </c>
      <c r="B14571" s="3" t="s">
        <v>29547</v>
      </c>
      <c r="C14571" s="3" t="s">
        <v>35305</v>
      </c>
      <c r="D14571" s="12" t="s">
        <v>41178</v>
      </c>
      <c r="E14571" s="6" t="str">
        <f t="shared" si="751"/>
        <v>module=jmail_hserv</v>
      </c>
      <c r="F14571" s="6" t="str">
        <f t="shared" si="752"/>
        <v>module=kmail_hserv</v>
      </c>
    </row>
    <row r="14572" spans="1:6" ht="30" customHeight="1">
      <c r="A14572" s="3" t="s">
        <v>2</v>
      </c>
      <c r="B14572" s="3" t="s">
        <v>29548</v>
      </c>
      <c r="C14572" s="3" t="s">
        <v>35306</v>
      </c>
      <c r="D14572" s="12" t="s">
        <v>41179</v>
      </c>
      <c r="E14572" s="6" t="str">
        <f t="shared" si="751"/>
        <v>module=jmail_hserv</v>
      </c>
      <c r="F14572" s="6" t="str">
        <f t="shared" si="752"/>
        <v>module=kmail_hserv</v>
      </c>
    </row>
    <row r="14573" spans="1:6" ht="30" customHeight="1">
      <c r="A14573" s="3" t="s">
        <v>2</v>
      </c>
      <c r="B14573" s="3" t="s">
        <v>29549</v>
      </c>
      <c r="C14573" s="3" t="s">
        <v>35307</v>
      </c>
      <c r="D14573" s="12" t="s">
        <v>41180</v>
      </c>
      <c r="E14573" s="6" t="str">
        <f t="shared" si="751"/>
        <v>module=jmail_hserv</v>
      </c>
      <c r="F14573" s="6" t="str">
        <f t="shared" si="752"/>
        <v>module=kmail_hserv</v>
      </c>
    </row>
    <row r="14574" spans="1:6" ht="30" customHeight="1">
      <c r="A14574" s="3" t="s">
        <v>2</v>
      </c>
      <c r="B14574" s="3" t="s">
        <v>29550</v>
      </c>
      <c r="C14574" s="3" t="s">
        <v>35308</v>
      </c>
      <c r="D14574" s="12" t="s">
        <v>41181</v>
      </c>
      <c r="E14574" s="6" t="str">
        <f t="shared" si="751"/>
        <v>module=jmail_hserv</v>
      </c>
      <c r="F14574" s="6" t="str">
        <f t="shared" si="752"/>
        <v>module=kmail_hserv</v>
      </c>
    </row>
    <row r="14575" spans="1:6" ht="30" customHeight="1">
      <c r="A14575" s="3" t="s">
        <v>2</v>
      </c>
      <c r="B14575" s="3" t="s">
        <v>29551</v>
      </c>
      <c r="C14575" s="3" t="s">
        <v>35309</v>
      </c>
      <c r="D14575" s="12" t="s">
        <v>41182</v>
      </c>
      <c r="E14575" s="6" t="str">
        <f t="shared" si="751"/>
        <v>module=jmail_hserv</v>
      </c>
      <c r="F14575" s="6" t="str">
        <f t="shared" si="752"/>
        <v>module=kmail_hserv</v>
      </c>
    </row>
    <row r="14576" spans="1:6" ht="30" customHeight="1">
      <c r="A14576" s="3" t="s">
        <v>2</v>
      </c>
      <c r="B14576" s="3" t="s">
        <v>29552</v>
      </c>
      <c r="C14576" s="3" t="s">
        <v>35310</v>
      </c>
      <c r="D14576" s="12" t="s">
        <v>41183</v>
      </c>
      <c r="E14576" s="6" t="str">
        <f t="shared" si="751"/>
        <v>module=jmail_hserv</v>
      </c>
      <c r="F14576" s="6" t="str">
        <f t="shared" si="752"/>
        <v>module=kmail_hserv</v>
      </c>
    </row>
    <row r="14577" spans="1:6" ht="30" customHeight="1">
      <c r="A14577" s="3" t="s">
        <v>2</v>
      </c>
      <c r="B14577" s="3" t="s">
        <v>29553</v>
      </c>
      <c r="C14577" s="3" t="s">
        <v>35311</v>
      </c>
      <c r="D14577" s="12" t="s">
        <v>41184</v>
      </c>
      <c r="E14577" s="6" t="str">
        <f t="shared" si="751"/>
        <v>module=jmail_hserv</v>
      </c>
      <c r="F14577" s="6" t="str">
        <f t="shared" si="752"/>
        <v>module=kmail_hserv</v>
      </c>
    </row>
    <row r="14578" spans="1:6" ht="30" customHeight="1">
      <c r="A14578" s="3" t="s">
        <v>2</v>
      </c>
      <c r="B14578" s="3" t="s">
        <v>29554</v>
      </c>
      <c r="C14578" s="3" t="s">
        <v>35312</v>
      </c>
      <c r="D14578" s="12" t="s">
        <v>41185</v>
      </c>
      <c r="E14578" s="6" t="str">
        <f t="shared" si="751"/>
        <v>module=jmail_hserv</v>
      </c>
      <c r="F14578" s="6" t="str">
        <f t="shared" si="752"/>
        <v>module=kmail_hserv</v>
      </c>
    </row>
    <row r="14579" spans="1:6" ht="30" customHeight="1">
      <c r="A14579" s="3" t="s">
        <v>2</v>
      </c>
      <c r="B14579" s="3" t="s">
        <v>29555</v>
      </c>
      <c r="C14579" s="3" t="s">
        <v>35313</v>
      </c>
      <c r="D14579" s="12" t="s">
        <v>41186</v>
      </c>
      <c r="E14579" s="6" t="str">
        <f t="shared" si="751"/>
        <v>module=jmail_hserv</v>
      </c>
      <c r="F14579" s="6" t="str">
        <f t="shared" si="752"/>
        <v>module=kmail_hserv</v>
      </c>
    </row>
    <row r="14580" spans="1:6" ht="30" customHeight="1">
      <c r="A14580" s="3" t="s">
        <v>2</v>
      </c>
      <c r="B14580" s="3" t="s">
        <v>29556</v>
      </c>
      <c r="C14580" s="3" t="s">
        <v>35314</v>
      </c>
      <c r="D14580" s="12" t="s">
        <v>41187</v>
      </c>
      <c r="E14580" s="6" t="str">
        <f t="shared" si="751"/>
        <v>module=jmail_hserv</v>
      </c>
      <c r="F14580" s="6" t="str">
        <f t="shared" si="752"/>
        <v>module=kmail_hserv</v>
      </c>
    </row>
    <row r="14581" spans="1:6" ht="30" customHeight="1">
      <c r="A14581" s="3" t="s">
        <v>2</v>
      </c>
      <c r="B14581" s="3" t="s">
        <v>29557</v>
      </c>
      <c r="C14581" s="3" t="s">
        <v>35315</v>
      </c>
      <c r="D14581" s="12" t="s">
        <v>41188</v>
      </c>
      <c r="E14581" s="6" t="str">
        <f t="shared" si="751"/>
        <v>module=jmail_hserv</v>
      </c>
      <c r="F14581" s="6" t="str">
        <f t="shared" si="752"/>
        <v>module=kmail_hserv</v>
      </c>
    </row>
    <row r="14582" spans="1:6" ht="30" customHeight="1">
      <c r="A14582" s="3" t="s">
        <v>2</v>
      </c>
      <c r="B14582" s="3" t="s">
        <v>29558</v>
      </c>
      <c r="C14582" s="3" t="s">
        <v>35316</v>
      </c>
      <c r="D14582" s="12" t="s">
        <v>41189</v>
      </c>
      <c r="E14582" s="6" t="str">
        <f t="shared" si="751"/>
        <v>module=jmail_hserv</v>
      </c>
      <c r="F14582" s="6" t="str">
        <f t="shared" si="752"/>
        <v>module=kmail_hserv</v>
      </c>
    </row>
    <row r="14583" spans="1:6" ht="30" customHeight="1">
      <c r="A14583" s="3" t="s">
        <v>2</v>
      </c>
      <c r="B14583" s="3" t="s">
        <v>29559</v>
      </c>
      <c r="C14583" s="3" t="s">
        <v>35317</v>
      </c>
      <c r="D14583" s="12" t="s">
        <v>41190</v>
      </c>
      <c r="E14583" s="6" t="str">
        <f t="shared" si="751"/>
        <v>module=jmail_hserv</v>
      </c>
      <c r="F14583" s="6" t="str">
        <f t="shared" si="752"/>
        <v>module=kmail_hserv</v>
      </c>
    </row>
    <row r="14584" spans="1:6" ht="30" customHeight="1">
      <c r="A14584" s="3" t="s">
        <v>2</v>
      </c>
      <c r="B14584" s="3" t="s">
        <v>29560</v>
      </c>
      <c r="C14584" s="3" t="s">
        <v>35318</v>
      </c>
      <c r="D14584" s="12" t="s">
        <v>41191</v>
      </c>
      <c r="E14584" s="6" t="str">
        <f t="shared" si="751"/>
        <v>module=jmail_hserv</v>
      </c>
      <c r="F14584" s="6" t="str">
        <f t="shared" si="752"/>
        <v>module=kmail_hserv</v>
      </c>
    </row>
    <row r="14585" spans="1:6" ht="30" customHeight="1">
      <c r="A14585" s="3" t="s">
        <v>2</v>
      </c>
      <c r="B14585" s="3" t="s">
        <v>29561</v>
      </c>
      <c r="C14585" s="3" t="s">
        <v>35319</v>
      </c>
      <c r="D14585" s="12" t="s">
        <v>41192</v>
      </c>
      <c r="E14585" s="6" t="str">
        <f t="shared" si="751"/>
        <v>module=jmail_hserv</v>
      </c>
      <c r="F14585" s="6" t="str">
        <f t="shared" si="752"/>
        <v>module=kmail_hserv</v>
      </c>
    </row>
    <row r="14586" spans="1:6" ht="30" customHeight="1">
      <c r="A14586" s="3" t="s">
        <v>2</v>
      </c>
      <c r="B14586" s="3" t="s">
        <v>29562</v>
      </c>
      <c r="C14586" s="3" t="s">
        <v>35320</v>
      </c>
      <c r="D14586" s="12" t="s">
        <v>41193</v>
      </c>
      <c r="E14586" s="6" t="str">
        <f t="shared" si="751"/>
        <v>module=jmail_hserv</v>
      </c>
      <c r="F14586" s="6" t="str">
        <f t="shared" si="752"/>
        <v>module=kmail_hserv</v>
      </c>
    </row>
    <row r="14587" spans="1:6" ht="30" customHeight="1">
      <c r="A14587" s="3" t="s">
        <v>2</v>
      </c>
      <c r="B14587" s="3" t="s">
        <v>29563</v>
      </c>
      <c r="C14587" s="3" t="s">
        <v>35321</v>
      </c>
      <c r="D14587" s="12" t="s">
        <v>41194</v>
      </c>
      <c r="E14587" s="6" t="str">
        <f t="shared" si="751"/>
        <v>module=jmail_hserv</v>
      </c>
      <c r="F14587" s="6" t="str">
        <f t="shared" si="752"/>
        <v>module=kmail_hserv</v>
      </c>
    </row>
    <row r="14588" spans="1:6" ht="30" customHeight="1">
      <c r="A14588" s="3" t="s">
        <v>2</v>
      </c>
      <c r="B14588" s="3" t="s">
        <v>29564</v>
      </c>
      <c r="C14588" s="3" t="s">
        <v>35322</v>
      </c>
      <c r="D14588" s="12" t="s">
        <v>41195</v>
      </c>
      <c r="E14588" s="6" t="str">
        <f t="shared" si="751"/>
        <v>module=jmail_hserv</v>
      </c>
      <c r="F14588" s="6" t="str">
        <f t="shared" si="752"/>
        <v>module=kmail_hserv</v>
      </c>
    </row>
    <row r="14589" spans="1:6" ht="30" customHeight="1">
      <c r="A14589" s="3" t="s">
        <v>2</v>
      </c>
      <c r="B14589" s="3" t="s">
        <v>29565</v>
      </c>
      <c r="C14589" s="3" t="s">
        <v>35323</v>
      </c>
      <c r="D14589" s="12" t="s">
        <v>41196</v>
      </c>
      <c r="E14589" s="6" t="str">
        <f t="shared" si="751"/>
        <v>module=jmail_hserv</v>
      </c>
      <c r="F14589" s="6" t="str">
        <f t="shared" si="752"/>
        <v>module=kmail_hserv</v>
      </c>
    </row>
    <row r="14590" spans="1:6" ht="30" customHeight="1">
      <c r="A14590" s="3" t="s">
        <v>2</v>
      </c>
      <c r="B14590" s="3" t="s">
        <v>29566</v>
      </c>
      <c r="C14590" s="3" t="s">
        <v>35324</v>
      </c>
      <c r="D14590" s="12" t="s">
        <v>41197</v>
      </c>
      <c r="E14590" s="6" t="str">
        <f t="shared" si="751"/>
        <v>module=jmail_hserv</v>
      </c>
      <c r="F14590" s="6" t="str">
        <f t="shared" si="752"/>
        <v>module=kmail_hserv</v>
      </c>
    </row>
    <row r="14591" spans="1:6" ht="30" customHeight="1">
      <c r="A14591" s="3" t="s">
        <v>2</v>
      </c>
      <c r="B14591" s="3" t="s">
        <v>29567</v>
      </c>
      <c r="C14591" s="3" t="s">
        <v>35325</v>
      </c>
      <c r="D14591" s="12" t="s">
        <v>41198</v>
      </c>
      <c r="E14591" s="6" t="str">
        <f t="shared" si="751"/>
        <v>module=jmail_hserv</v>
      </c>
      <c r="F14591" s="6" t="str">
        <f t="shared" si="752"/>
        <v>module=kmail_hserv</v>
      </c>
    </row>
    <row r="14592" spans="1:6" ht="30" customHeight="1">
      <c r="A14592" s="3" t="s">
        <v>2</v>
      </c>
      <c r="B14592" s="3" t="s">
        <v>29568</v>
      </c>
      <c r="C14592" s="3" t="s">
        <v>35326</v>
      </c>
      <c r="D14592" s="12" t="s">
        <v>41199</v>
      </c>
      <c r="E14592" s="6" t="str">
        <f t="shared" ref="E14592:E14623" si="753">HYPERLINK("http://www.ssc.wisc.edu/wlsresearch/documentation/waves/?wave=capigrad&amp;module=jmail_hserv","module=jmail_hserv")</f>
        <v>module=jmail_hserv</v>
      </c>
      <c r="F14592" s="6" t="str">
        <f t="shared" ref="F14592:F14623" si="754">HYPERLINK("http://www.ssc.wisc.edu/wlsresearch/documentation/waves/?wave=capisib&amp;module=kmail_hserv","module=kmail_hserv")</f>
        <v>module=kmail_hserv</v>
      </c>
    </row>
    <row r="14593" spans="1:6" ht="30" customHeight="1">
      <c r="A14593" s="3" t="s">
        <v>2</v>
      </c>
      <c r="B14593" s="3" t="s">
        <v>29569</v>
      </c>
      <c r="C14593" s="3" t="s">
        <v>35327</v>
      </c>
      <c r="D14593" s="12" t="s">
        <v>41200</v>
      </c>
      <c r="E14593" s="6" t="str">
        <f t="shared" si="753"/>
        <v>module=jmail_hserv</v>
      </c>
      <c r="F14593" s="6" t="str">
        <f t="shared" si="754"/>
        <v>module=kmail_hserv</v>
      </c>
    </row>
    <row r="14594" spans="1:6" ht="30" customHeight="1">
      <c r="A14594" s="3" t="s">
        <v>2</v>
      </c>
      <c r="B14594" s="3" t="s">
        <v>29570</v>
      </c>
      <c r="C14594" s="3" t="s">
        <v>35328</v>
      </c>
      <c r="D14594" s="12" t="s">
        <v>41201</v>
      </c>
      <c r="E14594" s="6" t="str">
        <f t="shared" si="753"/>
        <v>module=jmail_hserv</v>
      </c>
      <c r="F14594" s="6" t="str">
        <f t="shared" si="754"/>
        <v>module=kmail_hserv</v>
      </c>
    </row>
    <row r="14595" spans="1:6" ht="30" customHeight="1">
      <c r="A14595" s="3" t="s">
        <v>2</v>
      </c>
      <c r="B14595" s="3" t="s">
        <v>29571</v>
      </c>
      <c r="C14595" s="3" t="s">
        <v>35329</v>
      </c>
      <c r="D14595" s="12" t="s">
        <v>41202</v>
      </c>
      <c r="E14595" s="6" t="str">
        <f t="shared" si="753"/>
        <v>module=jmail_hserv</v>
      </c>
      <c r="F14595" s="6" t="str">
        <f t="shared" si="754"/>
        <v>module=kmail_hserv</v>
      </c>
    </row>
    <row r="14596" spans="1:6" ht="30" customHeight="1">
      <c r="A14596" s="3" t="s">
        <v>2</v>
      </c>
      <c r="B14596" s="3" t="s">
        <v>29572</v>
      </c>
      <c r="C14596" s="3" t="s">
        <v>35330</v>
      </c>
      <c r="D14596" s="12" t="s">
        <v>41203</v>
      </c>
      <c r="E14596" s="6" t="str">
        <f t="shared" si="753"/>
        <v>module=jmail_hserv</v>
      </c>
      <c r="F14596" s="6" t="str">
        <f t="shared" si="754"/>
        <v>module=kmail_hserv</v>
      </c>
    </row>
    <row r="14597" spans="1:6" ht="30" customHeight="1">
      <c r="A14597" s="3" t="s">
        <v>2</v>
      </c>
      <c r="B14597" s="3" t="s">
        <v>29573</v>
      </c>
      <c r="C14597" s="3" t="s">
        <v>35331</v>
      </c>
      <c r="D14597" s="12" t="s">
        <v>41204</v>
      </c>
      <c r="E14597" s="6" t="str">
        <f t="shared" si="753"/>
        <v>module=jmail_hserv</v>
      </c>
      <c r="F14597" s="6" t="str">
        <f t="shared" si="754"/>
        <v>module=kmail_hserv</v>
      </c>
    </row>
    <row r="14598" spans="1:6" ht="30" customHeight="1">
      <c r="A14598" s="3" t="s">
        <v>2</v>
      </c>
      <c r="B14598" s="3" t="s">
        <v>29574</v>
      </c>
      <c r="C14598" s="3" t="s">
        <v>35332</v>
      </c>
      <c r="D14598" s="12" t="s">
        <v>41205</v>
      </c>
      <c r="E14598" s="6" t="str">
        <f t="shared" si="753"/>
        <v>module=jmail_hserv</v>
      </c>
      <c r="F14598" s="6" t="str">
        <f t="shared" si="754"/>
        <v>module=kmail_hserv</v>
      </c>
    </row>
    <row r="14599" spans="1:6" ht="30" customHeight="1">
      <c r="A14599" s="3" t="s">
        <v>2</v>
      </c>
      <c r="B14599" s="3" t="s">
        <v>29575</v>
      </c>
      <c r="C14599" s="3" t="s">
        <v>35333</v>
      </c>
      <c r="D14599" s="12" t="s">
        <v>41206</v>
      </c>
      <c r="E14599" s="6" t="str">
        <f t="shared" si="753"/>
        <v>module=jmail_hserv</v>
      </c>
      <c r="F14599" s="6" t="str">
        <f t="shared" si="754"/>
        <v>module=kmail_hserv</v>
      </c>
    </row>
    <row r="14600" spans="1:6" ht="30" customHeight="1">
      <c r="A14600" s="3" t="s">
        <v>2</v>
      </c>
      <c r="B14600" s="3" t="s">
        <v>29576</v>
      </c>
      <c r="C14600" s="3" t="s">
        <v>35334</v>
      </c>
      <c r="D14600" s="12" t="s">
        <v>41207</v>
      </c>
      <c r="E14600" s="6" t="str">
        <f t="shared" si="753"/>
        <v>module=jmail_hserv</v>
      </c>
      <c r="F14600" s="6" t="str">
        <f t="shared" si="754"/>
        <v>module=kmail_hserv</v>
      </c>
    </row>
    <row r="14601" spans="1:6" ht="30" customHeight="1">
      <c r="A14601" s="3" t="s">
        <v>2</v>
      </c>
      <c r="B14601" s="3" t="s">
        <v>29577</v>
      </c>
      <c r="C14601" s="3" t="s">
        <v>35335</v>
      </c>
      <c r="D14601" s="12" t="s">
        <v>41208</v>
      </c>
      <c r="E14601" s="6" t="str">
        <f t="shared" si="753"/>
        <v>module=jmail_hserv</v>
      </c>
      <c r="F14601" s="6" t="str">
        <f t="shared" si="754"/>
        <v>module=kmail_hserv</v>
      </c>
    </row>
    <row r="14602" spans="1:6" ht="30" customHeight="1">
      <c r="A14602" s="3" t="s">
        <v>2</v>
      </c>
      <c r="B14602" s="3" t="s">
        <v>29578</v>
      </c>
      <c r="C14602" s="3" t="s">
        <v>35336</v>
      </c>
      <c r="D14602" s="12" t="s">
        <v>41209</v>
      </c>
      <c r="E14602" s="6" t="str">
        <f t="shared" si="753"/>
        <v>module=jmail_hserv</v>
      </c>
      <c r="F14602" s="6" t="str">
        <f t="shared" si="754"/>
        <v>module=kmail_hserv</v>
      </c>
    </row>
    <row r="14603" spans="1:6" ht="30" customHeight="1">
      <c r="A14603" s="3" t="s">
        <v>2</v>
      </c>
      <c r="B14603" s="3" t="s">
        <v>29579</v>
      </c>
      <c r="C14603" s="3" t="s">
        <v>35337</v>
      </c>
      <c r="D14603" s="12" t="s">
        <v>41210</v>
      </c>
      <c r="E14603" s="6" t="str">
        <f t="shared" si="753"/>
        <v>module=jmail_hserv</v>
      </c>
      <c r="F14603" s="6" t="str">
        <f t="shared" si="754"/>
        <v>module=kmail_hserv</v>
      </c>
    </row>
    <row r="14604" spans="1:6" ht="30" customHeight="1">
      <c r="A14604" s="3" t="s">
        <v>2</v>
      </c>
      <c r="B14604" s="3" t="s">
        <v>29580</v>
      </c>
      <c r="C14604" s="3" t="s">
        <v>35338</v>
      </c>
      <c r="D14604" s="12" t="s">
        <v>41211</v>
      </c>
      <c r="E14604" s="6" t="str">
        <f t="shared" si="753"/>
        <v>module=jmail_hserv</v>
      </c>
      <c r="F14604" s="6" t="str">
        <f t="shared" si="754"/>
        <v>module=kmail_hserv</v>
      </c>
    </row>
    <row r="14605" spans="1:6" ht="30" customHeight="1">
      <c r="A14605" s="3" t="s">
        <v>2</v>
      </c>
      <c r="B14605" s="3" t="s">
        <v>29581</v>
      </c>
      <c r="C14605" s="3" t="s">
        <v>35339</v>
      </c>
      <c r="D14605" s="12" t="s">
        <v>41212</v>
      </c>
      <c r="E14605" s="6" t="str">
        <f t="shared" si="753"/>
        <v>module=jmail_hserv</v>
      </c>
      <c r="F14605" s="6" t="str">
        <f t="shared" si="754"/>
        <v>module=kmail_hserv</v>
      </c>
    </row>
    <row r="14606" spans="1:6" ht="30" customHeight="1">
      <c r="A14606" s="3" t="s">
        <v>2</v>
      </c>
      <c r="B14606" s="3" t="s">
        <v>29582</v>
      </c>
      <c r="C14606" s="3" t="s">
        <v>35340</v>
      </c>
      <c r="D14606" s="12" t="s">
        <v>41213</v>
      </c>
      <c r="E14606" s="6" t="str">
        <f t="shared" si="753"/>
        <v>module=jmail_hserv</v>
      </c>
      <c r="F14606" s="6" t="str">
        <f t="shared" si="754"/>
        <v>module=kmail_hserv</v>
      </c>
    </row>
    <row r="14607" spans="1:6" ht="30" customHeight="1">
      <c r="A14607" s="3" t="s">
        <v>2</v>
      </c>
      <c r="B14607" s="3" t="s">
        <v>29583</v>
      </c>
      <c r="C14607" s="3" t="s">
        <v>35341</v>
      </c>
      <c r="D14607" s="12" t="s">
        <v>41214</v>
      </c>
      <c r="E14607" s="6" t="str">
        <f t="shared" si="753"/>
        <v>module=jmail_hserv</v>
      </c>
      <c r="F14607" s="6" t="str">
        <f t="shared" si="754"/>
        <v>module=kmail_hserv</v>
      </c>
    </row>
    <row r="14608" spans="1:6" ht="30" customHeight="1">
      <c r="A14608" s="3" t="s">
        <v>2</v>
      </c>
      <c r="B14608" s="3" t="s">
        <v>29584</v>
      </c>
      <c r="C14608" s="3" t="s">
        <v>35342</v>
      </c>
      <c r="D14608" s="12" t="s">
        <v>41215</v>
      </c>
      <c r="E14608" s="6" t="str">
        <f t="shared" si="753"/>
        <v>module=jmail_hserv</v>
      </c>
      <c r="F14608" s="6" t="str">
        <f t="shared" si="754"/>
        <v>module=kmail_hserv</v>
      </c>
    </row>
    <row r="14609" spans="1:6" ht="30" customHeight="1">
      <c r="A14609" s="3" t="s">
        <v>2</v>
      </c>
      <c r="B14609" s="3" t="s">
        <v>29585</v>
      </c>
      <c r="C14609" s="3" t="s">
        <v>35343</v>
      </c>
      <c r="D14609" s="12" t="s">
        <v>41216</v>
      </c>
      <c r="E14609" s="6" t="str">
        <f t="shared" si="753"/>
        <v>module=jmail_hserv</v>
      </c>
      <c r="F14609" s="6" t="str">
        <f t="shared" si="754"/>
        <v>module=kmail_hserv</v>
      </c>
    </row>
    <row r="14610" spans="1:6" ht="30" customHeight="1">
      <c r="A14610" s="3" t="s">
        <v>2</v>
      </c>
      <c r="B14610" s="3" t="s">
        <v>29586</v>
      </c>
      <c r="C14610" s="3" t="s">
        <v>35344</v>
      </c>
      <c r="D14610" s="12" t="s">
        <v>41217</v>
      </c>
      <c r="E14610" s="6" t="str">
        <f t="shared" si="753"/>
        <v>module=jmail_hserv</v>
      </c>
      <c r="F14610" s="6" t="str">
        <f t="shared" si="754"/>
        <v>module=kmail_hserv</v>
      </c>
    </row>
    <row r="14611" spans="1:6" ht="30" customHeight="1">
      <c r="A14611" s="3" t="s">
        <v>2</v>
      </c>
      <c r="B14611" s="3" t="s">
        <v>29587</v>
      </c>
      <c r="C14611" s="3" t="s">
        <v>35345</v>
      </c>
      <c r="D14611" s="12" t="s">
        <v>41218</v>
      </c>
      <c r="E14611" s="6" t="str">
        <f t="shared" si="753"/>
        <v>module=jmail_hserv</v>
      </c>
      <c r="F14611" s="6" t="str">
        <f t="shared" si="754"/>
        <v>module=kmail_hserv</v>
      </c>
    </row>
    <row r="14612" spans="1:6" ht="30" customHeight="1">
      <c r="A14612" s="3" t="s">
        <v>2</v>
      </c>
      <c r="B14612" s="3" t="s">
        <v>29588</v>
      </c>
      <c r="C14612" s="3" t="s">
        <v>35346</v>
      </c>
      <c r="D14612" s="12" t="s">
        <v>41219</v>
      </c>
      <c r="E14612" s="6" t="str">
        <f t="shared" si="753"/>
        <v>module=jmail_hserv</v>
      </c>
      <c r="F14612" s="6" t="str">
        <f t="shared" si="754"/>
        <v>module=kmail_hserv</v>
      </c>
    </row>
    <row r="14613" spans="1:6" ht="30" customHeight="1">
      <c r="A14613" s="3" t="s">
        <v>2</v>
      </c>
      <c r="B14613" s="3" t="s">
        <v>29589</v>
      </c>
      <c r="C14613" s="3" t="s">
        <v>35347</v>
      </c>
      <c r="D14613" s="12" t="s">
        <v>41220</v>
      </c>
      <c r="E14613" s="6" t="str">
        <f t="shared" si="753"/>
        <v>module=jmail_hserv</v>
      </c>
      <c r="F14613" s="6" t="str">
        <f t="shared" si="754"/>
        <v>module=kmail_hserv</v>
      </c>
    </row>
    <row r="14614" spans="1:6" ht="30" customHeight="1">
      <c r="A14614" s="3" t="s">
        <v>2</v>
      </c>
      <c r="B14614" s="3" t="s">
        <v>29590</v>
      </c>
      <c r="C14614" s="3" t="s">
        <v>35348</v>
      </c>
      <c r="D14614" s="12" t="s">
        <v>41221</v>
      </c>
      <c r="E14614" s="6" t="str">
        <f t="shared" si="753"/>
        <v>module=jmail_hserv</v>
      </c>
      <c r="F14614" s="6" t="str">
        <f t="shared" si="754"/>
        <v>module=kmail_hserv</v>
      </c>
    </row>
    <row r="14615" spans="1:6" ht="30" customHeight="1">
      <c r="A14615" s="3" t="s">
        <v>2</v>
      </c>
      <c r="B14615" s="3" t="s">
        <v>29591</v>
      </c>
      <c r="C14615" s="3" t="s">
        <v>35349</v>
      </c>
      <c r="D14615" s="12" t="s">
        <v>41222</v>
      </c>
      <c r="E14615" s="6" t="str">
        <f t="shared" si="753"/>
        <v>module=jmail_hserv</v>
      </c>
      <c r="F14615" s="6" t="str">
        <f t="shared" si="754"/>
        <v>module=kmail_hserv</v>
      </c>
    </row>
    <row r="14616" spans="1:6" ht="30" customHeight="1">
      <c r="A14616" s="3" t="s">
        <v>2</v>
      </c>
      <c r="B14616" s="3" t="s">
        <v>29592</v>
      </c>
      <c r="C14616" s="3" t="s">
        <v>35350</v>
      </c>
      <c r="D14616" s="12" t="s">
        <v>41223</v>
      </c>
      <c r="E14616" s="6" t="str">
        <f t="shared" si="753"/>
        <v>module=jmail_hserv</v>
      </c>
      <c r="F14616" s="6" t="str">
        <f t="shared" si="754"/>
        <v>module=kmail_hserv</v>
      </c>
    </row>
    <row r="14617" spans="1:6" ht="30" customHeight="1">
      <c r="A14617" s="3" t="s">
        <v>2</v>
      </c>
      <c r="B14617" s="3" t="s">
        <v>29593</v>
      </c>
      <c r="C14617" s="3" t="s">
        <v>35351</v>
      </c>
      <c r="D14617" s="12" t="s">
        <v>41224</v>
      </c>
      <c r="E14617" s="6" t="str">
        <f t="shared" si="753"/>
        <v>module=jmail_hserv</v>
      </c>
      <c r="F14617" s="6" t="str">
        <f t="shared" si="754"/>
        <v>module=kmail_hserv</v>
      </c>
    </row>
    <row r="14618" spans="1:6" ht="30" customHeight="1">
      <c r="A14618" s="3" t="s">
        <v>2</v>
      </c>
      <c r="B14618" s="3" t="s">
        <v>29594</v>
      </c>
      <c r="C14618" s="3" t="s">
        <v>35352</v>
      </c>
      <c r="D14618" s="12" t="s">
        <v>41225</v>
      </c>
      <c r="E14618" s="6" t="str">
        <f t="shared" si="753"/>
        <v>module=jmail_hserv</v>
      </c>
      <c r="F14618" s="6" t="str">
        <f t="shared" si="754"/>
        <v>module=kmail_hserv</v>
      </c>
    </row>
    <row r="14619" spans="1:6" ht="30" customHeight="1">
      <c r="A14619" s="3" t="s">
        <v>2</v>
      </c>
      <c r="B14619" s="3" t="s">
        <v>29595</v>
      </c>
      <c r="C14619" s="3" t="s">
        <v>35353</v>
      </c>
      <c r="D14619" s="12" t="s">
        <v>41226</v>
      </c>
      <c r="E14619" s="6" t="str">
        <f t="shared" si="753"/>
        <v>module=jmail_hserv</v>
      </c>
      <c r="F14619" s="6" t="str">
        <f t="shared" si="754"/>
        <v>module=kmail_hserv</v>
      </c>
    </row>
    <row r="14620" spans="1:6" ht="30" customHeight="1">
      <c r="A14620" s="3" t="s">
        <v>2</v>
      </c>
      <c r="B14620" s="3" t="s">
        <v>29596</v>
      </c>
      <c r="C14620" s="3" t="s">
        <v>35354</v>
      </c>
      <c r="D14620" s="12" t="s">
        <v>41227</v>
      </c>
      <c r="E14620" s="6" t="str">
        <f t="shared" si="753"/>
        <v>module=jmail_hserv</v>
      </c>
      <c r="F14620" s="6" t="str">
        <f t="shared" si="754"/>
        <v>module=kmail_hserv</v>
      </c>
    </row>
    <row r="14621" spans="1:6" ht="30" customHeight="1">
      <c r="A14621" s="3" t="s">
        <v>2</v>
      </c>
      <c r="B14621" s="3" t="s">
        <v>29597</v>
      </c>
      <c r="C14621" s="3" t="s">
        <v>35355</v>
      </c>
      <c r="D14621" s="12" t="s">
        <v>41228</v>
      </c>
      <c r="E14621" s="6" t="str">
        <f t="shared" si="753"/>
        <v>module=jmail_hserv</v>
      </c>
      <c r="F14621" s="6" t="str">
        <f t="shared" si="754"/>
        <v>module=kmail_hserv</v>
      </c>
    </row>
    <row r="14622" spans="1:6" ht="30" customHeight="1">
      <c r="A14622" s="3" t="s">
        <v>2</v>
      </c>
      <c r="B14622" s="3" t="s">
        <v>29598</v>
      </c>
      <c r="C14622" s="3" t="s">
        <v>35356</v>
      </c>
      <c r="D14622" s="12" t="s">
        <v>41229</v>
      </c>
      <c r="E14622" s="6" t="str">
        <f t="shared" si="753"/>
        <v>module=jmail_hserv</v>
      </c>
      <c r="F14622" s="6" t="str">
        <f t="shared" si="754"/>
        <v>module=kmail_hserv</v>
      </c>
    </row>
    <row r="14623" spans="1:6" ht="30" customHeight="1">
      <c r="A14623" s="3" t="s">
        <v>2</v>
      </c>
      <c r="B14623" s="3" t="s">
        <v>29599</v>
      </c>
      <c r="C14623" s="3" t="s">
        <v>35357</v>
      </c>
      <c r="D14623" s="12" t="s">
        <v>41230</v>
      </c>
      <c r="E14623" s="6" t="str">
        <f t="shared" si="753"/>
        <v>module=jmail_hserv</v>
      </c>
      <c r="F14623" s="6" t="str">
        <f t="shared" si="754"/>
        <v>module=kmail_hserv</v>
      </c>
    </row>
    <row r="14624" spans="1:6" ht="30" customHeight="1">
      <c r="A14624" s="3" t="s">
        <v>2</v>
      </c>
      <c r="B14624" s="3" t="s">
        <v>29600</v>
      </c>
      <c r="C14624" s="3" t="s">
        <v>35358</v>
      </c>
      <c r="D14624" s="12" t="s">
        <v>41231</v>
      </c>
      <c r="E14624" s="6" t="str">
        <f t="shared" ref="E14624:E14636" si="755">HYPERLINK("http://www.ssc.wisc.edu/wlsresearch/documentation/waves/?wave=capigrad&amp;module=jmail_hserv","module=jmail_hserv")</f>
        <v>module=jmail_hserv</v>
      </c>
      <c r="F14624" s="6" t="str">
        <f t="shared" ref="F14624:F14636" si="756">HYPERLINK("http://www.ssc.wisc.edu/wlsresearch/documentation/waves/?wave=capisib&amp;module=kmail_hserv","module=kmail_hserv")</f>
        <v>module=kmail_hserv</v>
      </c>
    </row>
    <row r="14625" spans="1:6" ht="30" customHeight="1">
      <c r="A14625" s="3" t="s">
        <v>2</v>
      </c>
      <c r="B14625" s="3" t="s">
        <v>29601</v>
      </c>
      <c r="C14625" s="3" t="s">
        <v>35359</v>
      </c>
      <c r="D14625" s="12" t="s">
        <v>41232</v>
      </c>
      <c r="E14625" s="6" t="str">
        <f t="shared" si="755"/>
        <v>module=jmail_hserv</v>
      </c>
      <c r="F14625" s="6" t="str">
        <f t="shared" si="756"/>
        <v>module=kmail_hserv</v>
      </c>
    </row>
    <row r="14626" spans="1:6" ht="30" customHeight="1">
      <c r="A14626" s="3" t="s">
        <v>2</v>
      </c>
      <c r="B14626" s="3" t="s">
        <v>29602</v>
      </c>
      <c r="C14626" s="3" t="s">
        <v>35360</v>
      </c>
      <c r="D14626" s="12" t="s">
        <v>41233</v>
      </c>
      <c r="E14626" s="6" t="str">
        <f t="shared" si="755"/>
        <v>module=jmail_hserv</v>
      </c>
      <c r="F14626" s="6" t="str">
        <f t="shared" si="756"/>
        <v>module=kmail_hserv</v>
      </c>
    </row>
    <row r="14627" spans="1:6" ht="30" customHeight="1">
      <c r="A14627" s="3" t="s">
        <v>2</v>
      </c>
      <c r="B14627" s="3" t="s">
        <v>29603</v>
      </c>
      <c r="C14627" s="3" t="s">
        <v>35361</v>
      </c>
      <c r="D14627" s="12" t="s">
        <v>41234</v>
      </c>
      <c r="E14627" s="6" t="str">
        <f t="shared" si="755"/>
        <v>module=jmail_hserv</v>
      </c>
      <c r="F14627" s="6" t="str">
        <f t="shared" si="756"/>
        <v>module=kmail_hserv</v>
      </c>
    </row>
    <row r="14628" spans="1:6" ht="30" customHeight="1">
      <c r="A14628" s="3" t="s">
        <v>2</v>
      </c>
      <c r="B14628" s="3" t="s">
        <v>29604</v>
      </c>
      <c r="C14628" s="3" t="s">
        <v>35362</v>
      </c>
      <c r="D14628" s="12" t="s">
        <v>41235</v>
      </c>
      <c r="E14628" s="6" t="str">
        <f t="shared" si="755"/>
        <v>module=jmail_hserv</v>
      </c>
      <c r="F14628" s="6" t="str">
        <f t="shared" si="756"/>
        <v>module=kmail_hserv</v>
      </c>
    </row>
    <row r="14629" spans="1:6" ht="30" customHeight="1">
      <c r="A14629" s="3" t="s">
        <v>2</v>
      </c>
      <c r="B14629" s="3" t="s">
        <v>29605</v>
      </c>
      <c r="C14629" s="3" t="s">
        <v>35363</v>
      </c>
      <c r="D14629" s="12" t="s">
        <v>41236</v>
      </c>
      <c r="E14629" s="6" t="str">
        <f t="shared" si="755"/>
        <v>module=jmail_hserv</v>
      </c>
      <c r="F14629" s="6" t="str">
        <f t="shared" si="756"/>
        <v>module=kmail_hserv</v>
      </c>
    </row>
    <row r="14630" spans="1:6" ht="30" customHeight="1">
      <c r="A14630" s="3" t="s">
        <v>2</v>
      </c>
      <c r="B14630" s="3" t="s">
        <v>29606</v>
      </c>
      <c r="C14630" s="3" t="s">
        <v>35364</v>
      </c>
      <c r="D14630" s="12" t="s">
        <v>41237</v>
      </c>
      <c r="E14630" s="6" t="str">
        <f t="shared" si="755"/>
        <v>module=jmail_hserv</v>
      </c>
      <c r="F14630" s="6" t="str">
        <f t="shared" si="756"/>
        <v>module=kmail_hserv</v>
      </c>
    </row>
    <row r="14631" spans="1:6" ht="30" customHeight="1">
      <c r="A14631" s="3" t="s">
        <v>2</v>
      </c>
      <c r="B14631" s="3" t="s">
        <v>29607</v>
      </c>
      <c r="C14631" s="3" t="s">
        <v>35365</v>
      </c>
      <c r="D14631" s="12" t="s">
        <v>41238</v>
      </c>
      <c r="E14631" s="6" t="str">
        <f t="shared" si="755"/>
        <v>module=jmail_hserv</v>
      </c>
      <c r="F14631" s="6" t="str">
        <f t="shared" si="756"/>
        <v>module=kmail_hserv</v>
      </c>
    </row>
    <row r="14632" spans="1:6" ht="30" customHeight="1">
      <c r="A14632" s="3" t="s">
        <v>2</v>
      </c>
      <c r="B14632" s="3" t="s">
        <v>29608</v>
      </c>
      <c r="C14632" s="3" t="s">
        <v>35366</v>
      </c>
      <c r="D14632" s="12" t="s">
        <v>41239</v>
      </c>
      <c r="E14632" s="6" t="str">
        <f t="shared" si="755"/>
        <v>module=jmail_hserv</v>
      </c>
      <c r="F14632" s="6" t="str">
        <f t="shared" si="756"/>
        <v>module=kmail_hserv</v>
      </c>
    </row>
    <row r="14633" spans="1:6" ht="30" customHeight="1">
      <c r="A14633" s="3" t="s">
        <v>2</v>
      </c>
      <c r="B14633" s="3" t="s">
        <v>29609</v>
      </c>
      <c r="C14633" s="3" t="s">
        <v>35367</v>
      </c>
      <c r="D14633" s="12" t="s">
        <v>41240</v>
      </c>
      <c r="E14633" s="6" t="str">
        <f t="shared" si="755"/>
        <v>module=jmail_hserv</v>
      </c>
      <c r="F14633" s="6" t="str">
        <f t="shared" si="756"/>
        <v>module=kmail_hserv</v>
      </c>
    </row>
    <row r="14634" spans="1:6" ht="30" customHeight="1">
      <c r="A14634" s="3" t="s">
        <v>2</v>
      </c>
      <c r="B14634" s="3" t="s">
        <v>29610</v>
      </c>
      <c r="C14634" s="3" t="s">
        <v>35368</v>
      </c>
      <c r="D14634" s="12" t="s">
        <v>41241</v>
      </c>
      <c r="E14634" s="6" t="str">
        <f t="shared" si="755"/>
        <v>module=jmail_hserv</v>
      </c>
      <c r="F14634" s="6" t="str">
        <f t="shared" si="756"/>
        <v>module=kmail_hserv</v>
      </c>
    </row>
    <row r="14635" spans="1:6" ht="30" customHeight="1">
      <c r="A14635" s="3" t="s">
        <v>2</v>
      </c>
      <c r="B14635" s="3" t="s">
        <v>29611</v>
      </c>
      <c r="C14635" s="3" t="s">
        <v>35369</v>
      </c>
      <c r="D14635" s="12" t="s">
        <v>41242</v>
      </c>
      <c r="E14635" s="6" t="str">
        <f t="shared" si="755"/>
        <v>module=jmail_hserv</v>
      </c>
      <c r="F14635" s="6" t="str">
        <f t="shared" si="756"/>
        <v>module=kmail_hserv</v>
      </c>
    </row>
    <row r="14636" spans="1:6" ht="30" customHeight="1">
      <c r="A14636" s="3" t="s">
        <v>2</v>
      </c>
      <c r="B14636" s="3" t="s">
        <v>29612</v>
      </c>
      <c r="C14636" s="3" t="s">
        <v>35370</v>
      </c>
      <c r="D14636" s="12" t="s">
        <v>41243</v>
      </c>
      <c r="E14636" s="6" t="str">
        <f t="shared" si="755"/>
        <v>module=jmail_hserv</v>
      </c>
      <c r="F14636" s="6" t="str">
        <f t="shared" si="756"/>
        <v>module=kmail_hserv</v>
      </c>
    </row>
    <row r="14637" spans="1:6" ht="30" customHeight="1">
      <c r="A14637" s="3" t="s">
        <v>2</v>
      </c>
      <c r="B14637" s="3" t="s">
        <v>29613</v>
      </c>
      <c r="C14637" s="3" t="s">
        <v>35371</v>
      </c>
      <c r="D14637" s="12" t="s">
        <v>41244</v>
      </c>
      <c r="E14637" s="6" t="str">
        <f t="shared" ref="E14637:E14668" si="757">HYPERLINK("http://www.ssc.wisc.edu/wlsresearch/documentation/waves/?wave=capigrad&amp;module=jmail_hinscov","module=jmail_hinscov")</f>
        <v>module=jmail_hinscov</v>
      </c>
      <c r="F14637" s="6" t="str">
        <f t="shared" ref="F14637:F14668" si="758">HYPERLINK("http://www.ssc.wisc.edu/wlsresearch/documentation/waves/?wave=capisib&amp;module=kmail_hinscov","module=kmail_hinscov")</f>
        <v>module=kmail_hinscov</v>
      </c>
    </row>
    <row r="14638" spans="1:6" ht="30" customHeight="1">
      <c r="A14638" s="3" t="s">
        <v>2</v>
      </c>
      <c r="B14638" s="3" t="s">
        <v>29614</v>
      </c>
      <c r="C14638" s="3" t="s">
        <v>35372</v>
      </c>
      <c r="D14638" s="12" t="s">
        <v>41245</v>
      </c>
      <c r="E14638" s="6" t="str">
        <f t="shared" si="757"/>
        <v>module=jmail_hinscov</v>
      </c>
      <c r="F14638" s="6" t="str">
        <f t="shared" si="758"/>
        <v>module=kmail_hinscov</v>
      </c>
    </row>
    <row r="14639" spans="1:6" ht="30" customHeight="1">
      <c r="A14639" s="3" t="s">
        <v>2</v>
      </c>
      <c r="B14639" s="3" t="s">
        <v>29615</v>
      </c>
      <c r="C14639" s="3" t="s">
        <v>35373</v>
      </c>
      <c r="D14639" s="12" t="s">
        <v>41246</v>
      </c>
      <c r="E14639" s="6" t="str">
        <f t="shared" si="757"/>
        <v>module=jmail_hinscov</v>
      </c>
      <c r="F14639" s="6" t="str">
        <f t="shared" si="758"/>
        <v>module=kmail_hinscov</v>
      </c>
    </row>
    <row r="14640" spans="1:6" ht="30" customHeight="1">
      <c r="A14640" s="3" t="s">
        <v>2</v>
      </c>
      <c r="B14640" s="3" t="s">
        <v>29616</v>
      </c>
      <c r="C14640" s="3" t="s">
        <v>35374</v>
      </c>
      <c r="D14640" s="12" t="s">
        <v>41247</v>
      </c>
      <c r="E14640" s="6" t="str">
        <f t="shared" si="757"/>
        <v>module=jmail_hinscov</v>
      </c>
      <c r="F14640" s="6" t="str">
        <f t="shared" si="758"/>
        <v>module=kmail_hinscov</v>
      </c>
    </row>
    <row r="14641" spans="1:6" ht="30" customHeight="1">
      <c r="A14641" s="3" t="s">
        <v>2</v>
      </c>
      <c r="B14641" s="3" t="s">
        <v>29617</v>
      </c>
      <c r="C14641" s="3" t="s">
        <v>35375</v>
      </c>
      <c r="D14641" s="12" t="s">
        <v>41248</v>
      </c>
      <c r="E14641" s="6" t="str">
        <f t="shared" si="757"/>
        <v>module=jmail_hinscov</v>
      </c>
      <c r="F14641" s="6" t="str">
        <f t="shared" si="758"/>
        <v>module=kmail_hinscov</v>
      </c>
    </row>
    <row r="14642" spans="1:6" ht="30" customHeight="1">
      <c r="A14642" s="3" t="s">
        <v>2</v>
      </c>
      <c r="B14642" s="3" t="s">
        <v>29618</v>
      </c>
      <c r="C14642" s="3" t="s">
        <v>35376</v>
      </c>
      <c r="D14642" s="12" t="s">
        <v>41249</v>
      </c>
      <c r="E14642" s="6" t="str">
        <f t="shared" si="757"/>
        <v>module=jmail_hinscov</v>
      </c>
      <c r="F14642" s="6" t="str">
        <f t="shared" si="758"/>
        <v>module=kmail_hinscov</v>
      </c>
    </row>
    <row r="14643" spans="1:6" ht="30" customHeight="1">
      <c r="A14643" s="3" t="s">
        <v>2</v>
      </c>
      <c r="B14643" s="3" t="s">
        <v>29619</v>
      </c>
      <c r="C14643" s="3" t="s">
        <v>35377</v>
      </c>
      <c r="D14643" s="12" t="s">
        <v>41250</v>
      </c>
      <c r="E14643" s="6" t="str">
        <f t="shared" si="757"/>
        <v>module=jmail_hinscov</v>
      </c>
      <c r="F14643" s="6" t="str">
        <f t="shared" si="758"/>
        <v>module=kmail_hinscov</v>
      </c>
    </row>
    <row r="14644" spans="1:6" ht="30" customHeight="1">
      <c r="A14644" s="3" t="s">
        <v>2</v>
      </c>
      <c r="B14644" s="3" t="s">
        <v>29620</v>
      </c>
      <c r="C14644" s="3" t="s">
        <v>35378</v>
      </c>
      <c r="D14644" s="12" t="s">
        <v>41251</v>
      </c>
      <c r="E14644" s="6" t="str">
        <f t="shared" si="757"/>
        <v>module=jmail_hinscov</v>
      </c>
      <c r="F14644" s="6" t="str">
        <f t="shared" si="758"/>
        <v>module=kmail_hinscov</v>
      </c>
    </row>
    <row r="14645" spans="1:6" ht="30" customHeight="1">
      <c r="A14645" s="3" t="s">
        <v>2</v>
      </c>
      <c r="B14645" s="3" t="s">
        <v>29621</v>
      </c>
      <c r="C14645" s="3" t="s">
        <v>35379</v>
      </c>
      <c r="D14645" s="12" t="s">
        <v>41252</v>
      </c>
      <c r="E14645" s="6" t="str">
        <f t="shared" si="757"/>
        <v>module=jmail_hinscov</v>
      </c>
      <c r="F14645" s="6" t="str">
        <f t="shared" si="758"/>
        <v>module=kmail_hinscov</v>
      </c>
    </row>
    <row r="14646" spans="1:6" ht="30" customHeight="1">
      <c r="A14646" s="3" t="s">
        <v>2</v>
      </c>
      <c r="B14646" s="3" t="s">
        <v>29622</v>
      </c>
      <c r="C14646" s="3" t="s">
        <v>35380</v>
      </c>
      <c r="D14646" s="12" t="s">
        <v>41253</v>
      </c>
      <c r="E14646" s="6" t="str">
        <f t="shared" si="757"/>
        <v>module=jmail_hinscov</v>
      </c>
      <c r="F14646" s="6" t="str">
        <f t="shared" si="758"/>
        <v>module=kmail_hinscov</v>
      </c>
    </row>
    <row r="14647" spans="1:6" ht="30" customHeight="1">
      <c r="A14647" s="3" t="s">
        <v>2</v>
      </c>
      <c r="B14647" s="3" t="s">
        <v>29623</v>
      </c>
      <c r="C14647" s="3" t="s">
        <v>35381</v>
      </c>
      <c r="D14647" s="12" t="s">
        <v>41254</v>
      </c>
      <c r="E14647" s="6" t="str">
        <f t="shared" si="757"/>
        <v>module=jmail_hinscov</v>
      </c>
      <c r="F14647" s="6" t="str">
        <f t="shared" si="758"/>
        <v>module=kmail_hinscov</v>
      </c>
    </row>
    <row r="14648" spans="1:6" ht="30" customHeight="1">
      <c r="A14648" s="3" t="s">
        <v>2</v>
      </c>
      <c r="B14648" s="3" t="s">
        <v>29624</v>
      </c>
      <c r="C14648" s="3" t="s">
        <v>35382</v>
      </c>
      <c r="D14648" s="12" t="s">
        <v>41255</v>
      </c>
      <c r="E14648" s="6" t="str">
        <f t="shared" si="757"/>
        <v>module=jmail_hinscov</v>
      </c>
      <c r="F14648" s="6" t="str">
        <f t="shared" si="758"/>
        <v>module=kmail_hinscov</v>
      </c>
    </row>
    <row r="14649" spans="1:6" ht="30" customHeight="1">
      <c r="A14649" s="3" t="s">
        <v>2</v>
      </c>
      <c r="B14649" s="3" t="s">
        <v>29625</v>
      </c>
      <c r="C14649" s="3" t="s">
        <v>35383</v>
      </c>
      <c r="D14649" s="12" t="s">
        <v>41256</v>
      </c>
      <c r="E14649" s="6" t="str">
        <f t="shared" si="757"/>
        <v>module=jmail_hinscov</v>
      </c>
      <c r="F14649" s="6" t="str">
        <f t="shared" si="758"/>
        <v>module=kmail_hinscov</v>
      </c>
    </row>
    <row r="14650" spans="1:6" ht="30" customHeight="1">
      <c r="A14650" s="3" t="s">
        <v>2</v>
      </c>
      <c r="B14650" s="3" t="s">
        <v>29626</v>
      </c>
      <c r="C14650" s="3" t="s">
        <v>35384</v>
      </c>
      <c r="D14650" s="12" t="s">
        <v>41257</v>
      </c>
      <c r="E14650" s="6" t="str">
        <f t="shared" si="757"/>
        <v>module=jmail_hinscov</v>
      </c>
      <c r="F14650" s="6" t="str">
        <f t="shared" si="758"/>
        <v>module=kmail_hinscov</v>
      </c>
    </row>
    <row r="14651" spans="1:6" ht="30" customHeight="1">
      <c r="A14651" s="3" t="s">
        <v>2</v>
      </c>
      <c r="B14651" s="3" t="s">
        <v>29627</v>
      </c>
      <c r="C14651" s="3" t="s">
        <v>35385</v>
      </c>
      <c r="D14651" s="12" t="s">
        <v>41258</v>
      </c>
      <c r="E14651" s="6" t="str">
        <f t="shared" si="757"/>
        <v>module=jmail_hinscov</v>
      </c>
      <c r="F14651" s="6" t="str">
        <f t="shared" si="758"/>
        <v>module=kmail_hinscov</v>
      </c>
    </row>
    <row r="14652" spans="1:6" ht="30" customHeight="1">
      <c r="A14652" s="3" t="s">
        <v>2</v>
      </c>
      <c r="B14652" s="3" t="s">
        <v>29628</v>
      </c>
      <c r="C14652" s="3" t="s">
        <v>35386</v>
      </c>
      <c r="D14652" s="12" t="s">
        <v>41259</v>
      </c>
      <c r="E14652" s="6" t="str">
        <f t="shared" si="757"/>
        <v>module=jmail_hinscov</v>
      </c>
      <c r="F14652" s="6" t="str">
        <f t="shared" si="758"/>
        <v>module=kmail_hinscov</v>
      </c>
    </row>
    <row r="14653" spans="1:6" ht="30" customHeight="1">
      <c r="A14653" s="3" t="s">
        <v>2</v>
      </c>
      <c r="B14653" s="3" t="s">
        <v>29629</v>
      </c>
      <c r="C14653" s="3" t="s">
        <v>35387</v>
      </c>
      <c r="D14653" s="12" t="s">
        <v>41260</v>
      </c>
      <c r="E14653" s="6" t="str">
        <f t="shared" si="757"/>
        <v>module=jmail_hinscov</v>
      </c>
      <c r="F14653" s="6" t="str">
        <f t="shared" si="758"/>
        <v>module=kmail_hinscov</v>
      </c>
    </row>
    <row r="14654" spans="1:6" ht="30" customHeight="1">
      <c r="A14654" s="3" t="s">
        <v>2</v>
      </c>
      <c r="B14654" s="3" t="s">
        <v>29630</v>
      </c>
      <c r="C14654" s="3" t="s">
        <v>35388</v>
      </c>
      <c r="D14654" s="12" t="s">
        <v>41261</v>
      </c>
      <c r="E14654" s="6" t="str">
        <f t="shared" si="757"/>
        <v>module=jmail_hinscov</v>
      </c>
      <c r="F14654" s="6" t="str">
        <f t="shared" si="758"/>
        <v>module=kmail_hinscov</v>
      </c>
    </row>
    <row r="14655" spans="1:6" ht="30" customHeight="1">
      <c r="A14655" s="3" t="s">
        <v>2</v>
      </c>
      <c r="B14655" s="3" t="s">
        <v>29631</v>
      </c>
      <c r="C14655" s="3" t="s">
        <v>35389</v>
      </c>
      <c r="D14655" s="12" t="s">
        <v>41262</v>
      </c>
      <c r="E14655" s="6" t="str">
        <f t="shared" si="757"/>
        <v>module=jmail_hinscov</v>
      </c>
      <c r="F14655" s="6" t="str">
        <f t="shared" si="758"/>
        <v>module=kmail_hinscov</v>
      </c>
    </row>
    <row r="14656" spans="1:6" ht="30" customHeight="1">
      <c r="A14656" s="3" t="s">
        <v>2</v>
      </c>
      <c r="B14656" s="3" t="s">
        <v>29632</v>
      </c>
      <c r="C14656" s="3" t="s">
        <v>35390</v>
      </c>
      <c r="D14656" s="12" t="s">
        <v>41263</v>
      </c>
      <c r="E14656" s="6" t="str">
        <f t="shared" si="757"/>
        <v>module=jmail_hinscov</v>
      </c>
      <c r="F14656" s="6" t="str">
        <f t="shared" si="758"/>
        <v>module=kmail_hinscov</v>
      </c>
    </row>
    <row r="14657" spans="1:6" ht="30" customHeight="1">
      <c r="A14657" s="3" t="s">
        <v>2</v>
      </c>
      <c r="B14657" s="3" t="s">
        <v>29633</v>
      </c>
      <c r="C14657" s="3" t="s">
        <v>35391</v>
      </c>
      <c r="D14657" s="12" t="s">
        <v>41264</v>
      </c>
      <c r="E14657" s="6" t="str">
        <f t="shared" si="757"/>
        <v>module=jmail_hinscov</v>
      </c>
      <c r="F14657" s="6" t="str">
        <f t="shared" si="758"/>
        <v>module=kmail_hinscov</v>
      </c>
    </row>
    <row r="14658" spans="1:6" ht="30" customHeight="1">
      <c r="A14658" s="3" t="s">
        <v>2</v>
      </c>
      <c r="B14658" s="3" t="s">
        <v>29634</v>
      </c>
      <c r="C14658" s="3" t="s">
        <v>35392</v>
      </c>
      <c r="D14658" s="12" t="s">
        <v>41265</v>
      </c>
      <c r="E14658" s="6" t="str">
        <f t="shared" si="757"/>
        <v>module=jmail_hinscov</v>
      </c>
      <c r="F14658" s="6" t="str">
        <f t="shared" si="758"/>
        <v>module=kmail_hinscov</v>
      </c>
    </row>
    <row r="14659" spans="1:6" ht="30" customHeight="1">
      <c r="A14659" s="3" t="s">
        <v>2</v>
      </c>
      <c r="B14659" s="3" t="s">
        <v>29635</v>
      </c>
      <c r="C14659" s="3" t="s">
        <v>35393</v>
      </c>
      <c r="D14659" s="12" t="s">
        <v>41266</v>
      </c>
      <c r="E14659" s="6" t="str">
        <f t="shared" si="757"/>
        <v>module=jmail_hinscov</v>
      </c>
      <c r="F14659" s="6" t="str">
        <f t="shared" si="758"/>
        <v>module=kmail_hinscov</v>
      </c>
    </row>
    <row r="14660" spans="1:6" ht="30" customHeight="1">
      <c r="A14660" s="3" t="s">
        <v>2</v>
      </c>
      <c r="B14660" s="3" t="s">
        <v>29636</v>
      </c>
      <c r="C14660" s="3" t="s">
        <v>35394</v>
      </c>
      <c r="D14660" s="12" t="s">
        <v>41267</v>
      </c>
      <c r="E14660" s="6" t="str">
        <f t="shared" si="757"/>
        <v>module=jmail_hinscov</v>
      </c>
      <c r="F14660" s="6" t="str">
        <f t="shared" si="758"/>
        <v>module=kmail_hinscov</v>
      </c>
    </row>
    <row r="14661" spans="1:6" ht="30" customHeight="1">
      <c r="A14661" s="3" t="s">
        <v>2</v>
      </c>
      <c r="B14661" s="3" t="s">
        <v>29637</v>
      </c>
      <c r="C14661" s="3" t="s">
        <v>35395</v>
      </c>
      <c r="D14661" s="12" t="s">
        <v>41268</v>
      </c>
      <c r="E14661" s="6" t="str">
        <f t="shared" si="757"/>
        <v>module=jmail_hinscov</v>
      </c>
      <c r="F14661" s="6" t="str">
        <f t="shared" si="758"/>
        <v>module=kmail_hinscov</v>
      </c>
    </row>
    <row r="14662" spans="1:6" ht="30" customHeight="1">
      <c r="A14662" s="3" t="s">
        <v>2</v>
      </c>
      <c r="B14662" s="3" t="s">
        <v>29638</v>
      </c>
      <c r="C14662" s="3" t="s">
        <v>35396</v>
      </c>
      <c r="D14662" s="12" t="s">
        <v>41269</v>
      </c>
      <c r="E14662" s="6" t="str">
        <f t="shared" si="757"/>
        <v>module=jmail_hinscov</v>
      </c>
      <c r="F14662" s="6" t="str">
        <f t="shared" si="758"/>
        <v>module=kmail_hinscov</v>
      </c>
    </row>
    <row r="14663" spans="1:6" ht="30" customHeight="1">
      <c r="A14663" s="3" t="s">
        <v>2</v>
      </c>
      <c r="B14663" s="3" t="s">
        <v>29639</v>
      </c>
      <c r="C14663" s="3" t="s">
        <v>35397</v>
      </c>
      <c r="D14663" s="12" t="s">
        <v>41270</v>
      </c>
      <c r="E14663" s="6" t="str">
        <f t="shared" si="757"/>
        <v>module=jmail_hinscov</v>
      </c>
      <c r="F14663" s="6" t="str">
        <f t="shared" si="758"/>
        <v>module=kmail_hinscov</v>
      </c>
    </row>
    <row r="14664" spans="1:6" ht="30" customHeight="1">
      <c r="A14664" s="3" t="s">
        <v>2</v>
      </c>
      <c r="B14664" s="3" t="s">
        <v>29640</v>
      </c>
      <c r="C14664" s="3" t="s">
        <v>35398</v>
      </c>
      <c r="D14664" s="12" t="s">
        <v>41271</v>
      </c>
      <c r="E14664" s="6" t="str">
        <f t="shared" si="757"/>
        <v>module=jmail_hinscov</v>
      </c>
      <c r="F14664" s="6" t="str">
        <f t="shared" si="758"/>
        <v>module=kmail_hinscov</v>
      </c>
    </row>
    <row r="14665" spans="1:6" ht="30" customHeight="1">
      <c r="A14665" s="3" t="s">
        <v>2</v>
      </c>
      <c r="B14665" s="3" t="s">
        <v>29641</v>
      </c>
      <c r="C14665" s="3" t="s">
        <v>35399</v>
      </c>
      <c r="D14665" s="12" t="s">
        <v>41272</v>
      </c>
      <c r="E14665" s="6" t="str">
        <f t="shared" si="757"/>
        <v>module=jmail_hinscov</v>
      </c>
      <c r="F14665" s="6" t="str">
        <f t="shared" si="758"/>
        <v>module=kmail_hinscov</v>
      </c>
    </row>
    <row r="14666" spans="1:6" ht="30" customHeight="1">
      <c r="A14666" s="3" t="s">
        <v>2</v>
      </c>
      <c r="B14666" s="3" t="s">
        <v>29642</v>
      </c>
      <c r="C14666" s="3" t="s">
        <v>35400</v>
      </c>
      <c r="D14666" s="12" t="s">
        <v>41273</v>
      </c>
      <c r="E14666" s="6" t="str">
        <f t="shared" si="757"/>
        <v>module=jmail_hinscov</v>
      </c>
      <c r="F14666" s="6" t="str">
        <f t="shared" si="758"/>
        <v>module=kmail_hinscov</v>
      </c>
    </row>
    <row r="14667" spans="1:6" ht="30" customHeight="1">
      <c r="A14667" s="3" t="s">
        <v>2</v>
      </c>
      <c r="B14667" s="3" t="s">
        <v>29643</v>
      </c>
      <c r="C14667" s="3" t="s">
        <v>35401</v>
      </c>
      <c r="D14667" s="12" t="s">
        <v>41274</v>
      </c>
      <c r="E14667" s="6" t="str">
        <f t="shared" si="757"/>
        <v>module=jmail_hinscov</v>
      </c>
      <c r="F14667" s="6" t="str">
        <f t="shared" si="758"/>
        <v>module=kmail_hinscov</v>
      </c>
    </row>
    <row r="14668" spans="1:6" ht="30" customHeight="1">
      <c r="A14668" s="3" t="s">
        <v>2</v>
      </c>
      <c r="B14668" s="3" t="s">
        <v>29644</v>
      </c>
      <c r="C14668" s="3" t="s">
        <v>35402</v>
      </c>
      <c r="D14668" s="12" t="s">
        <v>41275</v>
      </c>
      <c r="E14668" s="6" t="str">
        <f t="shared" si="757"/>
        <v>module=jmail_hinscov</v>
      </c>
      <c r="F14668" s="6" t="str">
        <f t="shared" si="758"/>
        <v>module=kmail_hinscov</v>
      </c>
    </row>
    <row r="14669" spans="1:6" ht="30" customHeight="1">
      <c r="A14669" s="3" t="s">
        <v>2</v>
      </c>
      <c r="B14669" s="3" t="s">
        <v>29645</v>
      </c>
      <c r="C14669" s="3" t="s">
        <v>35403</v>
      </c>
      <c r="D14669" s="12" t="s">
        <v>41276</v>
      </c>
      <c r="E14669" s="6" t="str">
        <f t="shared" ref="E14669:E14700" si="759">HYPERLINK("http://www.ssc.wisc.edu/wlsresearch/documentation/waves/?wave=capigrad&amp;module=jmail_hinscov","module=jmail_hinscov")</f>
        <v>module=jmail_hinscov</v>
      </c>
      <c r="F14669" s="6" t="str">
        <f t="shared" ref="F14669:F14700" si="760">HYPERLINK("http://www.ssc.wisc.edu/wlsresearch/documentation/waves/?wave=capisib&amp;module=kmail_hinscov","module=kmail_hinscov")</f>
        <v>module=kmail_hinscov</v>
      </c>
    </row>
    <row r="14670" spans="1:6" ht="30" customHeight="1">
      <c r="A14670" s="3" t="s">
        <v>2</v>
      </c>
      <c r="B14670" s="3" t="s">
        <v>29646</v>
      </c>
      <c r="C14670" s="3" t="s">
        <v>35404</v>
      </c>
      <c r="D14670" s="12" t="s">
        <v>41277</v>
      </c>
      <c r="E14670" s="6" t="str">
        <f t="shared" si="759"/>
        <v>module=jmail_hinscov</v>
      </c>
      <c r="F14670" s="6" t="str">
        <f t="shared" si="760"/>
        <v>module=kmail_hinscov</v>
      </c>
    </row>
    <row r="14671" spans="1:6" ht="30" customHeight="1">
      <c r="A14671" s="3" t="s">
        <v>2</v>
      </c>
      <c r="B14671" s="3" t="s">
        <v>29647</v>
      </c>
      <c r="C14671" s="3" t="s">
        <v>35405</v>
      </c>
      <c r="D14671" s="12" t="s">
        <v>41278</v>
      </c>
      <c r="E14671" s="6" t="str">
        <f t="shared" si="759"/>
        <v>module=jmail_hinscov</v>
      </c>
      <c r="F14671" s="6" t="str">
        <f t="shared" si="760"/>
        <v>module=kmail_hinscov</v>
      </c>
    </row>
    <row r="14672" spans="1:6" ht="30" customHeight="1">
      <c r="A14672" s="3" t="s">
        <v>2</v>
      </c>
      <c r="B14672" s="3" t="s">
        <v>29648</v>
      </c>
      <c r="C14672" s="3" t="s">
        <v>35406</v>
      </c>
      <c r="D14672" s="12" t="s">
        <v>41279</v>
      </c>
      <c r="E14672" s="6" t="str">
        <f t="shared" si="759"/>
        <v>module=jmail_hinscov</v>
      </c>
      <c r="F14672" s="6" t="str">
        <f t="shared" si="760"/>
        <v>module=kmail_hinscov</v>
      </c>
    </row>
    <row r="14673" spans="1:6" ht="30" customHeight="1">
      <c r="A14673" s="3" t="s">
        <v>2</v>
      </c>
      <c r="B14673" s="3" t="s">
        <v>29649</v>
      </c>
      <c r="C14673" s="3" t="s">
        <v>35407</v>
      </c>
      <c r="D14673" s="12" t="s">
        <v>41280</v>
      </c>
      <c r="E14673" s="6" t="str">
        <f t="shared" si="759"/>
        <v>module=jmail_hinscov</v>
      </c>
      <c r="F14673" s="6" t="str">
        <f t="shared" si="760"/>
        <v>module=kmail_hinscov</v>
      </c>
    </row>
    <row r="14674" spans="1:6" ht="30" customHeight="1">
      <c r="A14674" s="3" t="s">
        <v>2</v>
      </c>
      <c r="B14674" s="3" t="s">
        <v>29650</v>
      </c>
      <c r="C14674" s="3" t="s">
        <v>35408</v>
      </c>
      <c r="D14674" s="12" t="s">
        <v>41281</v>
      </c>
      <c r="E14674" s="6" t="str">
        <f t="shared" si="759"/>
        <v>module=jmail_hinscov</v>
      </c>
      <c r="F14674" s="6" t="str">
        <f t="shared" si="760"/>
        <v>module=kmail_hinscov</v>
      </c>
    </row>
    <row r="14675" spans="1:6" ht="30" customHeight="1">
      <c r="A14675" s="3" t="s">
        <v>2</v>
      </c>
      <c r="B14675" s="3" t="s">
        <v>29651</v>
      </c>
      <c r="C14675" s="3" t="s">
        <v>35409</v>
      </c>
      <c r="D14675" s="12" t="s">
        <v>41282</v>
      </c>
      <c r="E14675" s="6" t="str">
        <f t="shared" si="759"/>
        <v>module=jmail_hinscov</v>
      </c>
      <c r="F14675" s="6" t="str">
        <f t="shared" si="760"/>
        <v>module=kmail_hinscov</v>
      </c>
    </row>
    <row r="14676" spans="1:6" ht="30" customHeight="1">
      <c r="A14676" s="3" t="s">
        <v>2</v>
      </c>
      <c r="B14676" s="3" t="s">
        <v>29652</v>
      </c>
      <c r="C14676" s="3" t="s">
        <v>35410</v>
      </c>
      <c r="D14676" s="12" t="s">
        <v>41283</v>
      </c>
      <c r="E14676" s="6" t="str">
        <f t="shared" si="759"/>
        <v>module=jmail_hinscov</v>
      </c>
      <c r="F14676" s="6" t="str">
        <f t="shared" si="760"/>
        <v>module=kmail_hinscov</v>
      </c>
    </row>
    <row r="14677" spans="1:6" ht="30" customHeight="1">
      <c r="A14677" s="3" t="s">
        <v>2</v>
      </c>
      <c r="B14677" s="3" t="s">
        <v>29653</v>
      </c>
      <c r="C14677" s="3" t="s">
        <v>35411</v>
      </c>
      <c r="D14677" s="12" t="s">
        <v>41284</v>
      </c>
      <c r="E14677" s="6" t="str">
        <f t="shared" si="759"/>
        <v>module=jmail_hinscov</v>
      </c>
      <c r="F14677" s="6" t="str">
        <f t="shared" si="760"/>
        <v>module=kmail_hinscov</v>
      </c>
    </row>
    <row r="14678" spans="1:6" ht="30" customHeight="1">
      <c r="A14678" s="3" t="s">
        <v>2</v>
      </c>
      <c r="B14678" s="3" t="s">
        <v>29654</v>
      </c>
      <c r="C14678" s="3" t="s">
        <v>35412</v>
      </c>
      <c r="D14678" s="12" t="s">
        <v>41285</v>
      </c>
      <c r="E14678" s="6" t="str">
        <f t="shared" si="759"/>
        <v>module=jmail_hinscov</v>
      </c>
      <c r="F14678" s="6" t="str">
        <f t="shared" si="760"/>
        <v>module=kmail_hinscov</v>
      </c>
    </row>
    <row r="14679" spans="1:6" ht="30" customHeight="1">
      <c r="A14679" s="3" t="s">
        <v>2</v>
      </c>
      <c r="B14679" s="3" t="s">
        <v>29655</v>
      </c>
      <c r="C14679" s="3" t="s">
        <v>35413</v>
      </c>
      <c r="D14679" s="12" t="s">
        <v>41286</v>
      </c>
      <c r="E14679" s="6" t="str">
        <f t="shared" si="759"/>
        <v>module=jmail_hinscov</v>
      </c>
      <c r="F14679" s="6" t="str">
        <f t="shared" si="760"/>
        <v>module=kmail_hinscov</v>
      </c>
    </row>
    <row r="14680" spans="1:6" ht="30" customHeight="1">
      <c r="A14680" s="3" t="s">
        <v>2</v>
      </c>
      <c r="B14680" s="3" t="s">
        <v>29656</v>
      </c>
      <c r="C14680" s="3" t="s">
        <v>35414</v>
      </c>
      <c r="D14680" s="12" t="s">
        <v>41287</v>
      </c>
      <c r="E14680" s="6" t="str">
        <f t="shared" si="759"/>
        <v>module=jmail_hinscov</v>
      </c>
      <c r="F14680" s="6" t="str">
        <f t="shared" si="760"/>
        <v>module=kmail_hinscov</v>
      </c>
    </row>
    <row r="14681" spans="1:6" ht="30" customHeight="1">
      <c r="A14681" s="3" t="s">
        <v>2</v>
      </c>
      <c r="B14681" s="3" t="s">
        <v>29657</v>
      </c>
      <c r="C14681" s="3" t="s">
        <v>35415</v>
      </c>
      <c r="D14681" s="12" t="s">
        <v>41288</v>
      </c>
      <c r="E14681" s="6" t="str">
        <f t="shared" si="759"/>
        <v>module=jmail_hinscov</v>
      </c>
      <c r="F14681" s="6" t="str">
        <f t="shared" si="760"/>
        <v>module=kmail_hinscov</v>
      </c>
    </row>
    <row r="14682" spans="1:6" ht="30" customHeight="1">
      <c r="A14682" s="3" t="s">
        <v>2</v>
      </c>
      <c r="B14682" s="3" t="s">
        <v>29658</v>
      </c>
      <c r="C14682" s="3" t="s">
        <v>35416</v>
      </c>
      <c r="D14682" s="12" t="s">
        <v>41289</v>
      </c>
      <c r="E14682" s="6" t="str">
        <f t="shared" si="759"/>
        <v>module=jmail_hinscov</v>
      </c>
      <c r="F14682" s="6" t="str">
        <f t="shared" si="760"/>
        <v>module=kmail_hinscov</v>
      </c>
    </row>
    <row r="14683" spans="1:6" ht="30" customHeight="1">
      <c r="A14683" s="3" t="s">
        <v>2</v>
      </c>
      <c r="B14683" s="3" t="s">
        <v>29659</v>
      </c>
      <c r="C14683" s="3" t="s">
        <v>35417</v>
      </c>
      <c r="D14683" s="12" t="s">
        <v>41290</v>
      </c>
      <c r="E14683" s="6" t="str">
        <f t="shared" si="759"/>
        <v>module=jmail_hinscov</v>
      </c>
      <c r="F14683" s="6" t="str">
        <f t="shared" si="760"/>
        <v>module=kmail_hinscov</v>
      </c>
    </row>
    <row r="14684" spans="1:6" ht="30" customHeight="1">
      <c r="A14684" s="3" t="s">
        <v>2</v>
      </c>
      <c r="B14684" s="3" t="s">
        <v>29660</v>
      </c>
      <c r="C14684" s="3" t="s">
        <v>35418</v>
      </c>
      <c r="D14684" s="12" t="s">
        <v>41291</v>
      </c>
      <c r="E14684" s="6" t="str">
        <f t="shared" si="759"/>
        <v>module=jmail_hinscov</v>
      </c>
      <c r="F14684" s="6" t="str">
        <f t="shared" si="760"/>
        <v>module=kmail_hinscov</v>
      </c>
    </row>
    <row r="14685" spans="1:6" ht="30" customHeight="1">
      <c r="A14685" s="3" t="s">
        <v>2</v>
      </c>
      <c r="B14685" s="3" t="s">
        <v>29661</v>
      </c>
      <c r="C14685" s="3" t="s">
        <v>35419</v>
      </c>
      <c r="D14685" s="12" t="s">
        <v>41292</v>
      </c>
      <c r="E14685" s="6" t="str">
        <f t="shared" si="759"/>
        <v>module=jmail_hinscov</v>
      </c>
      <c r="F14685" s="6" t="str">
        <f t="shared" si="760"/>
        <v>module=kmail_hinscov</v>
      </c>
    </row>
    <row r="14686" spans="1:6" ht="30" customHeight="1">
      <c r="A14686" s="3" t="s">
        <v>2</v>
      </c>
      <c r="B14686" s="3" t="s">
        <v>29662</v>
      </c>
      <c r="C14686" s="3" t="s">
        <v>35420</v>
      </c>
      <c r="D14686" s="12" t="s">
        <v>41293</v>
      </c>
      <c r="E14686" s="6" t="str">
        <f t="shared" si="759"/>
        <v>module=jmail_hinscov</v>
      </c>
      <c r="F14686" s="6" t="str">
        <f t="shared" si="760"/>
        <v>module=kmail_hinscov</v>
      </c>
    </row>
    <row r="14687" spans="1:6" ht="30" customHeight="1">
      <c r="A14687" s="3" t="s">
        <v>2</v>
      </c>
      <c r="B14687" s="3" t="s">
        <v>29663</v>
      </c>
      <c r="C14687" s="3" t="s">
        <v>35421</v>
      </c>
      <c r="D14687" s="12" t="s">
        <v>41294</v>
      </c>
      <c r="E14687" s="6" t="str">
        <f t="shared" si="759"/>
        <v>module=jmail_hinscov</v>
      </c>
      <c r="F14687" s="6" t="str">
        <f t="shared" si="760"/>
        <v>module=kmail_hinscov</v>
      </c>
    </row>
    <row r="14688" spans="1:6" ht="30" customHeight="1">
      <c r="A14688" s="3" t="s">
        <v>2</v>
      </c>
      <c r="B14688" s="3" t="s">
        <v>29664</v>
      </c>
      <c r="C14688" s="3" t="s">
        <v>35422</v>
      </c>
      <c r="D14688" s="12" t="s">
        <v>41295</v>
      </c>
      <c r="E14688" s="6" t="str">
        <f t="shared" si="759"/>
        <v>module=jmail_hinscov</v>
      </c>
      <c r="F14688" s="6" t="str">
        <f t="shared" si="760"/>
        <v>module=kmail_hinscov</v>
      </c>
    </row>
    <row r="14689" spans="1:6" ht="30" customHeight="1">
      <c r="A14689" s="3" t="s">
        <v>2</v>
      </c>
      <c r="B14689" s="3" t="s">
        <v>29665</v>
      </c>
      <c r="C14689" s="3" t="s">
        <v>35423</v>
      </c>
      <c r="D14689" s="12" t="s">
        <v>41296</v>
      </c>
      <c r="E14689" s="6" t="str">
        <f t="shared" si="759"/>
        <v>module=jmail_hinscov</v>
      </c>
      <c r="F14689" s="6" t="str">
        <f t="shared" si="760"/>
        <v>module=kmail_hinscov</v>
      </c>
    </row>
    <row r="14690" spans="1:6" ht="30" customHeight="1">
      <c r="A14690" s="3" t="s">
        <v>2</v>
      </c>
      <c r="B14690" s="3" t="s">
        <v>29666</v>
      </c>
      <c r="C14690" s="3" t="s">
        <v>35424</v>
      </c>
      <c r="D14690" s="12" t="s">
        <v>41297</v>
      </c>
      <c r="E14690" s="6" t="str">
        <f t="shared" si="759"/>
        <v>module=jmail_hinscov</v>
      </c>
      <c r="F14690" s="6" t="str">
        <f t="shared" si="760"/>
        <v>module=kmail_hinscov</v>
      </c>
    </row>
    <row r="14691" spans="1:6" ht="30" customHeight="1">
      <c r="A14691" s="3" t="s">
        <v>2</v>
      </c>
      <c r="B14691" s="3" t="s">
        <v>29667</v>
      </c>
      <c r="C14691" s="3" t="s">
        <v>35425</v>
      </c>
      <c r="D14691" s="12" t="s">
        <v>41298</v>
      </c>
      <c r="E14691" s="6" t="str">
        <f t="shared" si="759"/>
        <v>module=jmail_hinscov</v>
      </c>
      <c r="F14691" s="6" t="str">
        <f t="shared" si="760"/>
        <v>module=kmail_hinscov</v>
      </c>
    </row>
    <row r="14692" spans="1:6" ht="30" customHeight="1">
      <c r="A14692" s="3" t="s">
        <v>2</v>
      </c>
      <c r="B14692" s="3" t="s">
        <v>29668</v>
      </c>
      <c r="C14692" s="3" t="s">
        <v>35426</v>
      </c>
      <c r="D14692" s="12" t="s">
        <v>41299</v>
      </c>
      <c r="E14692" s="6" t="str">
        <f t="shared" si="759"/>
        <v>module=jmail_hinscov</v>
      </c>
      <c r="F14692" s="6" t="str">
        <f t="shared" si="760"/>
        <v>module=kmail_hinscov</v>
      </c>
    </row>
    <row r="14693" spans="1:6" ht="30" customHeight="1">
      <c r="A14693" s="3" t="s">
        <v>2</v>
      </c>
      <c r="B14693" s="3" t="s">
        <v>29669</v>
      </c>
      <c r="C14693" s="3" t="s">
        <v>35427</v>
      </c>
      <c r="D14693" s="12" t="s">
        <v>41300</v>
      </c>
      <c r="E14693" s="6" t="str">
        <f t="shared" si="759"/>
        <v>module=jmail_hinscov</v>
      </c>
      <c r="F14693" s="6" t="str">
        <f t="shared" si="760"/>
        <v>module=kmail_hinscov</v>
      </c>
    </row>
    <row r="14694" spans="1:6" ht="30" customHeight="1">
      <c r="A14694" s="3" t="s">
        <v>2</v>
      </c>
      <c r="B14694" s="3" t="s">
        <v>29670</v>
      </c>
      <c r="C14694" s="3" t="s">
        <v>35428</v>
      </c>
      <c r="D14694" s="12" t="s">
        <v>41301</v>
      </c>
      <c r="E14694" s="6" t="str">
        <f t="shared" si="759"/>
        <v>module=jmail_hinscov</v>
      </c>
      <c r="F14694" s="6" t="str">
        <f t="shared" si="760"/>
        <v>module=kmail_hinscov</v>
      </c>
    </row>
    <row r="14695" spans="1:6" ht="30" customHeight="1">
      <c r="A14695" s="3" t="s">
        <v>2</v>
      </c>
      <c r="B14695" s="3" t="s">
        <v>29671</v>
      </c>
      <c r="C14695" s="3" t="s">
        <v>35429</v>
      </c>
      <c r="D14695" s="12" t="s">
        <v>41302</v>
      </c>
      <c r="E14695" s="6" t="str">
        <f t="shared" si="759"/>
        <v>module=jmail_hinscov</v>
      </c>
      <c r="F14695" s="6" t="str">
        <f t="shared" si="760"/>
        <v>module=kmail_hinscov</v>
      </c>
    </row>
    <row r="14696" spans="1:6" ht="30" customHeight="1">
      <c r="A14696" s="3" t="s">
        <v>2</v>
      </c>
      <c r="B14696" s="3" t="s">
        <v>29672</v>
      </c>
      <c r="C14696" s="3" t="s">
        <v>35430</v>
      </c>
      <c r="D14696" s="12" t="s">
        <v>41303</v>
      </c>
      <c r="E14696" s="6" t="str">
        <f t="shared" si="759"/>
        <v>module=jmail_hinscov</v>
      </c>
      <c r="F14696" s="6" t="str">
        <f t="shared" si="760"/>
        <v>module=kmail_hinscov</v>
      </c>
    </row>
    <row r="14697" spans="1:6" ht="30" customHeight="1">
      <c r="A14697" s="3" t="s">
        <v>2</v>
      </c>
      <c r="B14697" s="3" t="s">
        <v>29673</v>
      </c>
      <c r="C14697" s="3" t="s">
        <v>35431</v>
      </c>
      <c r="D14697" s="12" t="s">
        <v>41304</v>
      </c>
      <c r="E14697" s="6" t="str">
        <f t="shared" si="759"/>
        <v>module=jmail_hinscov</v>
      </c>
      <c r="F14697" s="6" t="str">
        <f t="shared" si="760"/>
        <v>module=kmail_hinscov</v>
      </c>
    </row>
    <row r="14698" spans="1:6" ht="30" customHeight="1">
      <c r="A14698" s="3" t="s">
        <v>2</v>
      </c>
      <c r="B14698" s="3" t="s">
        <v>29674</v>
      </c>
      <c r="C14698" s="3" t="s">
        <v>35432</v>
      </c>
      <c r="D14698" s="12" t="s">
        <v>41305</v>
      </c>
      <c r="E14698" s="6" t="str">
        <f t="shared" si="759"/>
        <v>module=jmail_hinscov</v>
      </c>
      <c r="F14698" s="6" t="str">
        <f t="shared" si="760"/>
        <v>module=kmail_hinscov</v>
      </c>
    </row>
    <row r="14699" spans="1:6" ht="30" customHeight="1">
      <c r="A14699" s="3" t="s">
        <v>2</v>
      </c>
      <c r="B14699" s="3" t="s">
        <v>29675</v>
      </c>
      <c r="C14699" s="3" t="s">
        <v>35433</v>
      </c>
      <c r="D14699" s="12" t="s">
        <v>41306</v>
      </c>
      <c r="E14699" s="6" t="str">
        <f t="shared" si="759"/>
        <v>module=jmail_hinscov</v>
      </c>
      <c r="F14699" s="6" t="str">
        <f t="shared" si="760"/>
        <v>module=kmail_hinscov</v>
      </c>
    </row>
    <row r="14700" spans="1:6" ht="30" customHeight="1">
      <c r="A14700" s="3" t="s">
        <v>2</v>
      </c>
      <c r="B14700" s="3" t="s">
        <v>29676</v>
      </c>
      <c r="C14700" s="3" t="s">
        <v>35434</v>
      </c>
      <c r="D14700" s="12" t="s">
        <v>41307</v>
      </c>
      <c r="E14700" s="6" t="str">
        <f t="shared" si="759"/>
        <v>module=jmail_hinscov</v>
      </c>
      <c r="F14700" s="6" t="str">
        <f t="shared" si="760"/>
        <v>module=kmail_hinscov</v>
      </c>
    </row>
    <row r="14701" spans="1:6" ht="30" customHeight="1">
      <c r="A14701" s="3" t="s">
        <v>2</v>
      </c>
      <c r="B14701" s="3" t="s">
        <v>29677</v>
      </c>
      <c r="C14701" s="3" t="s">
        <v>35435</v>
      </c>
      <c r="D14701" s="12" t="s">
        <v>41308</v>
      </c>
      <c r="E14701" s="6" t="str">
        <f t="shared" ref="E14701:E14722" si="761">HYPERLINK("http://www.ssc.wisc.edu/wlsresearch/documentation/waves/?wave=capigrad&amp;module=jmail_hinscov","module=jmail_hinscov")</f>
        <v>module=jmail_hinscov</v>
      </c>
      <c r="F14701" s="6" t="str">
        <f t="shared" ref="F14701:F14722" si="762">HYPERLINK("http://www.ssc.wisc.edu/wlsresearch/documentation/waves/?wave=capisib&amp;module=kmail_hinscov","module=kmail_hinscov")</f>
        <v>module=kmail_hinscov</v>
      </c>
    </row>
    <row r="14702" spans="1:6" ht="30" customHeight="1">
      <c r="A14702" s="3" t="s">
        <v>2</v>
      </c>
      <c r="B14702" s="3" t="s">
        <v>29678</v>
      </c>
      <c r="C14702" s="3" t="s">
        <v>35436</v>
      </c>
      <c r="D14702" s="12" t="s">
        <v>41309</v>
      </c>
      <c r="E14702" s="6" t="str">
        <f t="shared" si="761"/>
        <v>module=jmail_hinscov</v>
      </c>
      <c r="F14702" s="6" t="str">
        <f t="shared" si="762"/>
        <v>module=kmail_hinscov</v>
      </c>
    </row>
    <row r="14703" spans="1:6" ht="30" customHeight="1">
      <c r="A14703" s="3" t="s">
        <v>2</v>
      </c>
      <c r="B14703" s="3" t="s">
        <v>29679</v>
      </c>
      <c r="C14703" s="3" t="s">
        <v>35437</v>
      </c>
      <c r="D14703" s="12" t="s">
        <v>41310</v>
      </c>
      <c r="E14703" s="6" t="str">
        <f t="shared" si="761"/>
        <v>module=jmail_hinscov</v>
      </c>
      <c r="F14703" s="6" t="str">
        <f t="shared" si="762"/>
        <v>module=kmail_hinscov</v>
      </c>
    </row>
    <row r="14704" spans="1:6" ht="30" customHeight="1">
      <c r="A14704" s="3" t="s">
        <v>2</v>
      </c>
      <c r="B14704" s="3" t="s">
        <v>29680</v>
      </c>
      <c r="C14704" s="3" t="s">
        <v>35438</v>
      </c>
      <c r="D14704" s="12" t="s">
        <v>41311</v>
      </c>
      <c r="E14704" s="6" t="str">
        <f t="shared" si="761"/>
        <v>module=jmail_hinscov</v>
      </c>
      <c r="F14704" s="6" t="str">
        <f t="shared" si="762"/>
        <v>module=kmail_hinscov</v>
      </c>
    </row>
    <row r="14705" spans="1:6" ht="30" customHeight="1">
      <c r="A14705" s="3" t="s">
        <v>2</v>
      </c>
      <c r="B14705" s="3" t="s">
        <v>29681</v>
      </c>
      <c r="C14705" s="3" t="s">
        <v>35439</v>
      </c>
      <c r="D14705" s="12" t="s">
        <v>41312</v>
      </c>
      <c r="E14705" s="6" t="str">
        <f t="shared" si="761"/>
        <v>module=jmail_hinscov</v>
      </c>
      <c r="F14705" s="6" t="str">
        <f t="shared" si="762"/>
        <v>module=kmail_hinscov</v>
      </c>
    </row>
    <row r="14706" spans="1:6" ht="30" customHeight="1">
      <c r="A14706" s="3" t="s">
        <v>2</v>
      </c>
      <c r="B14706" s="3" t="s">
        <v>29682</v>
      </c>
      <c r="C14706" s="3" t="s">
        <v>35440</v>
      </c>
      <c r="D14706" s="12" t="s">
        <v>41313</v>
      </c>
      <c r="E14706" s="6" t="str">
        <f t="shared" si="761"/>
        <v>module=jmail_hinscov</v>
      </c>
      <c r="F14706" s="6" t="str">
        <f t="shared" si="762"/>
        <v>module=kmail_hinscov</v>
      </c>
    </row>
    <row r="14707" spans="1:6" ht="30" customHeight="1">
      <c r="A14707" s="3" t="s">
        <v>2</v>
      </c>
      <c r="B14707" s="3" t="s">
        <v>29683</v>
      </c>
      <c r="C14707" s="3" t="s">
        <v>35441</v>
      </c>
      <c r="D14707" s="12" t="s">
        <v>41314</v>
      </c>
      <c r="E14707" s="6" t="str">
        <f t="shared" si="761"/>
        <v>module=jmail_hinscov</v>
      </c>
      <c r="F14707" s="6" t="str">
        <f t="shared" si="762"/>
        <v>module=kmail_hinscov</v>
      </c>
    </row>
    <row r="14708" spans="1:6" ht="30" customHeight="1">
      <c r="A14708" s="3" t="s">
        <v>2</v>
      </c>
      <c r="B14708" s="3" t="s">
        <v>29684</v>
      </c>
      <c r="C14708" s="3" t="s">
        <v>35442</v>
      </c>
      <c r="D14708" s="12" t="s">
        <v>41315</v>
      </c>
      <c r="E14708" s="6" t="str">
        <f t="shared" si="761"/>
        <v>module=jmail_hinscov</v>
      </c>
      <c r="F14708" s="6" t="str">
        <f t="shared" si="762"/>
        <v>module=kmail_hinscov</v>
      </c>
    </row>
    <row r="14709" spans="1:6" ht="30" customHeight="1">
      <c r="A14709" s="3" t="s">
        <v>2</v>
      </c>
      <c r="B14709" s="3" t="s">
        <v>29685</v>
      </c>
      <c r="C14709" s="3" t="s">
        <v>35443</v>
      </c>
      <c r="D14709" s="12" t="s">
        <v>41316</v>
      </c>
      <c r="E14709" s="6" t="str">
        <f t="shared" si="761"/>
        <v>module=jmail_hinscov</v>
      </c>
      <c r="F14709" s="6" t="str">
        <f t="shared" si="762"/>
        <v>module=kmail_hinscov</v>
      </c>
    </row>
    <row r="14710" spans="1:6" ht="30" customHeight="1">
      <c r="A14710" s="3" t="s">
        <v>2</v>
      </c>
      <c r="B14710" s="3" t="s">
        <v>29686</v>
      </c>
      <c r="C14710" s="3" t="s">
        <v>35444</v>
      </c>
      <c r="D14710" s="12" t="s">
        <v>41317</v>
      </c>
      <c r="E14710" s="6" t="str">
        <f t="shared" si="761"/>
        <v>module=jmail_hinscov</v>
      </c>
      <c r="F14710" s="6" t="str">
        <f t="shared" si="762"/>
        <v>module=kmail_hinscov</v>
      </c>
    </row>
    <row r="14711" spans="1:6" ht="30" customHeight="1">
      <c r="A14711" s="3" t="s">
        <v>2</v>
      </c>
      <c r="B14711" s="3" t="s">
        <v>29687</v>
      </c>
      <c r="C14711" s="3" t="s">
        <v>35445</v>
      </c>
      <c r="D14711" s="12" t="s">
        <v>41318</v>
      </c>
      <c r="E14711" s="6" t="str">
        <f t="shared" si="761"/>
        <v>module=jmail_hinscov</v>
      </c>
      <c r="F14711" s="6" t="str">
        <f t="shared" si="762"/>
        <v>module=kmail_hinscov</v>
      </c>
    </row>
    <row r="14712" spans="1:6" ht="30" customHeight="1">
      <c r="A14712" s="3" t="s">
        <v>2</v>
      </c>
      <c r="B14712" s="3" t="s">
        <v>29688</v>
      </c>
      <c r="C14712" s="3" t="s">
        <v>35446</v>
      </c>
      <c r="D14712" s="12" t="s">
        <v>41319</v>
      </c>
      <c r="E14712" s="6" t="str">
        <f t="shared" si="761"/>
        <v>module=jmail_hinscov</v>
      </c>
      <c r="F14712" s="6" t="str">
        <f t="shared" si="762"/>
        <v>module=kmail_hinscov</v>
      </c>
    </row>
    <row r="14713" spans="1:6" ht="30" customHeight="1">
      <c r="A14713" s="3" t="s">
        <v>2</v>
      </c>
      <c r="B14713" s="3" t="s">
        <v>29689</v>
      </c>
      <c r="C14713" s="3" t="s">
        <v>35447</v>
      </c>
      <c r="D14713" s="12" t="s">
        <v>41320</v>
      </c>
      <c r="E14713" s="6" t="str">
        <f t="shared" si="761"/>
        <v>module=jmail_hinscov</v>
      </c>
      <c r="F14713" s="6" t="str">
        <f t="shared" si="762"/>
        <v>module=kmail_hinscov</v>
      </c>
    </row>
    <row r="14714" spans="1:6" ht="30" customHeight="1">
      <c r="A14714" s="3" t="s">
        <v>2</v>
      </c>
      <c r="B14714" s="3" t="s">
        <v>29690</v>
      </c>
      <c r="C14714" s="3" t="s">
        <v>35448</v>
      </c>
      <c r="D14714" s="12" t="s">
        <v>41321</v>
      </c>
      <c r="E14714" s="6" t="str">
        <f t="shared" si="761"/>
        <v>module=jmail_hinscov</v>
      </c>
      <c r="F14714" s="6" t="str">
        <f t="shared" si="762"/>
        <v>module=kmail_hinscov</v>
      </c>
    </row>
    <row r="14715" spans="1:6" ht="30" customHeight="1">
      <c r="A14715" s="3" t="s">
        <v>2</v>
      </c>
      <c r="B14715" s="3" t="s">
        <v>29691</v>
      </c>
      <c r="C14715" s="3" t="s">
        <v>35449</v>
      </c>
      <c r="D14715" s="12" t="s">
        <v>41322</v>
      </c>
      <c r="E14715" s="6" t="str">
        <f t="shared" si="761"/>
        <v>module=jmail_hinscov</v>
      </c>
      <c r="F14715" s="6" t="str">
        <f t="shared" si="762"/>
        <v>module=kmail_hinscov</v>
      </c>
    </row>
    <row r="14716" spans="1:6" ht="30" customHeight="1">
      <c r="A14716" s="3" t="s">
        <v>2</v>
      </c>
      <c r="B14716" s="3" t="s">
        <v>29692</v>
      </c>
      <c r="C14716" s="3" t="s">
        <v>35450</v>
      </c>
      <c r="D14716" s="12" t="s">
        <v>41323</v>
      </c>
      <c r="E14716" s="6" t="str">
        <f t="shared" si="761"/>
        <v>module=jmail_hinscov</v>
      </c>
      <c r="F14716" s="6" t="str">
        <f t="shared" si="762"/>
        <v>module=kmail_hinscov</v>
      </c>
    </row>
    <row r="14717" spans="1:6" ht="30" customHeight="1">
      <c r="A14717" s="3" t="s">
        <v>2</v>
      </c>
      <c r="B14717" s="3" t="s">
        <v>29693</v>
      </c>
      <c r="C14717" s="3" t="s">
        <v>35451</v>
      </c>
      <c r="D14717" s="12" t="s">
        <v>41324</v>
      </c>
      <c r="E14717" s="6" t="str">
        <f t="shared" si="761"/>
        <v>module=jmail_hinscov</v>
      </c>
      <c r="F14717" s="6" t="str">
        <f t="shared" si="762"/>
        <v>module=kmail_hinscov</v>
      </c>
    </row>
    <row r="14718" spans="1:6" ht="30" customHeight="1">
      <c r="A14718" s="3" t="s">
        <v>2</v>
      </c>
      <c r="B14718" s="3" t="s">
        <v>29694</v>
      </c>
      <c r="C14718" s="3" t="s">
        <v>35452</v>
      </c>
      <c r="D14718" s="12" t="s">
        <v>41325</v>
      </c>
      <c r="E14718" s="6" t="str">
        <f t="shared" si="761"/>
        <v>module=jmail_hinscov</v>
      </c>
      <c r="F14718" s="6" t="str">
        <f t="shared" si="762"/>
        <v>module=kmail_hinscov</v>
      </c>
    </row>
    <row r="14719" spans="1:6" ht="30" customHeight="1">
      <c r="A14719" s="3" t="s">
        <v>2</v>
      </c>
      <c r="B14719" s="3" t="s">
        <v>29695</v>
      </c>
      <c r="C14719" s="3" t="s">
        <v>35453</v>
      </c>
      <c r="D14719" s="12" t="s">
        <v>41326</v>
      </c>
      <c r="E14719" s="6" t="str">
        <f t="shared" si="761"/>
        <v>module=jmail_hinscov</v>
      </c>
      <c r="F14719" s="6" t="str">
        <f t="shared" si="762"/>
        <v>module=kmail_hinscov</v>
      </c>
    </row>
    <row r="14720" spans="1:6" ht="30" customHeight="1">
      <c r="A14720" s="3" t="s">
        <v>2</v>
      </c>
      <c r="B14720" s="3" t="s">
        <v>29696</v>
      </c>
      <c r="C14720" s="3" t="s">
        <v>35454</v>
      </c>
      <c r="D14720" s="12" t="s">
        <v>41327</v>
      </c>
      <c r="E14720" s="6" t="str">
        <f t="shared" si="761"/>
        <v>module=jmail_hinscov</v>
      </c>
      <c r="F14720" s="6" t="str">
        <f t="shared" si="762"/>
        <v>module=kmail_hinscov</v>
      </c>
    </row>
    <row r="14721" spans="1:6" ht="30" customHeight="1">
      <c r="A14721" s="3" t="s">
        <v>2</v>
      </c>
      <c r="B14721" s="3" t="s">
        <v>29697</v>
      </c>
      <c r="C14721" s="3" t="s">
        <v>35455</v>
      </c>
      <c r="D14721" s="12" t="s">
        <v>41328</v>
      </c>
      <c r="E14721" s="6" t="str">
        <f t="shared" si="761"/>
        <v>module=jmail_hinscov</v>
      </c>
      <c r="F14721" s="6" t="str">
        <f t="shared" si="762"/>
        <v>module=kmail_hinscov</v>
      </c>
    </row>
    <row r="14722" spans="1:6" ht="30" customHeight="1">
      <c r="A14722" s="3" t="s">
        <v>2</v>
      </c>
      <c r="B14722" s="3" t="s">
        <v>29698</v>
      </c>
      <c r="C14722" s="3" t="s">
        <v>35456</v>
      </c>
      <c r="D14722" s="12" t="s">
        <v>41329</v>
      </c>
      <c r="E14722" s="6" t="str">
        <f t="shared" si="761"/>
        <v>module=jmail_hinscov</v>
      </c>
      <c r="F14722" s="6" t="str">
        <f t="shared" si="762"/>
        <v>module=kmail_hinscov</v>
      </c>
    </row>
    <row r="14723" spans="1:6" ht="30" customHeight="1">
      <c r="A14723" s="3" t="s">
        <v>2</v>
      </c>
      <c r="B14723" s="3" t="s">
        <v>29699</v>
      </c>
      <c r="C14723" s="3" t="s">
        <v>35457</v>
      </c>
      <c r="D14723" s="12" t="s">
        <v>41330</v>
      </c>
      <c r="E14723" s="6" t="str">
        <f t="shared" ref="E14723:E14734" si="763">HYPERLINK("http://www.ssc.wisc.edu/wlsresearch/documentation/waves/?wave=capigrad&amp;module=jmail_finmatters","module=jmail_finmatters")</f>
        <v>module=jmail_finmatters</v>
      </c>
      <c r="F14723" s="6" t="str">
        <f t="shared" ref="F14723:F14734" si="764">HYPERLINK("http://www.ssc.wisc.edu/wlsresearch/documentation/waves/?wave=capisib&amp;module=kmail_finmatters","module=kmail_finmatters")</f>
        <v>module=kmail_finmatters</v>
      </c>
    </row>
    <row r="14724" spans="1:6" ht="30" customHeight="1">
      <c r="A14724" s="3" t="s">
        <v>2</v>
      </c>
      <c r="B14724" s="3" t="s">
        <v>29700</v>
      </c>
      <c r="C14724" s="3" t="s">
        <v>35458</v>
      </c>
      <c r="D14724" s="12" t="s">
        <v>41331</v>
      </c>
      <c r="E14724" s="6" t="str">
        <f t="shared" si="763"/>
        <v>module=jmail_finmatters</v>
      </c>
      <c r="F14724" s="6" t="str">
        <f t="shared" si="764"/>
        <v>module=kmail_finmatters</v>
      </c>
    </row>
    <row r="14725" spans="1:6" ht="30" customHeight="1">
      <c r="A14725" s="3" t="s">
        <v>2</v>
      </c>
      <c r="B14725" s="3" t="s">
        <v>29701</v>
      </c>
      <c r="C14725" s="3" t="s">
        <v>35459</v>
      </c>
      <c r="D14725" s="12" t="s">
        <v>41332</v>
      </c>
      <c r="E14725" s="6" t="str">
        <f t="shared" si="763"/>
        <v>module=jmail_finmatters</v>
      </c>
      <c r="F14725" s="6" t="str">
        <f t="shared" si="764"/>
        <v>module=kmail_finmatters</v>
      </c>
    </row>
    <row r="14726" spans="1:6" ht="30" customHeight="1">
      <c r="A14726" s="3" t="s">
        <v>2</v>
      </c>
      <c r="B14726" s="3" t="s">
        <v>29702</v>
      </c>
      <c r="C14726" s="3" t="s">
        <v>35460</v>
      </c>
      <c r="D14726" s="12" t="s">
        <v>41333</v>
      </c>
      <c r="E14726" s="6" t="str">
        <f t="shared" si="763"/>
        <v>module=jmail_finmatters</v>
      </c>
      <c r="F14726" s="6" t="str">
        <f t="shared" si="764"/>
        <v>module=kmail_finmatters</v>
      </c>
    </row>
    <row r="14727" spans="1:6" ht="30" customHeight="1">
      <c r="A14727" s="3" t="s">
        <v>2</v>
      </c>
      <c r="B14727" s="3" t="s">
        <v>29703</v>
      </c>
      <c r="C14727" s="3" t="s">
        <v>35461</v>
      </c>
      <c r="D14727" s="12" t="s">
        <v>41334</v>
      </c>
      <c r="E14727" s="6" t="str">
        <f t="shared" si="763"/>
        <v>module=jmail_finmatters</v>
      </c>
      <c r="F14727" s="6" t="str">
        <f t="shared" si="764"/>
        <v>module=kmail_finmatters</v>
      </c>
    </row>
    <row r="14728" spans="1:6" ht="30" customHeight="1">
      <c r="A14728" s="3" t="s">
        <v>2</v>
      </c>
      <c r="B14728" s="3" t="s">
        <v>29704</v>
      </c>
      <c r="C14728" s="3" t="s">
        <v>35462</v>
      </c>
      <c r="D14728" s="12" t="s">
        <v>41335</v>
      </c>
      <c r="E14728" s="6" t="str">
        <f t="shared" si="763"/>
        <v>module=jmail_finmatters</v>
      </c>
      <c r="F14728" s="6" t="str">
        <f t="shared" si="764"/>
        <v>module=kmail_finmatters</v>
      </c>
    </row>
    <row r="14729" spans="1:6" ht="30" customHeight="1">
      <c r="A14729" s="3" t="s">
        <v>2</v>
      </c>
      <c r="B14729" s="3" t="s">
        <v>29705</v>
      </c>
      <c r="C14729" s="3" t="s">
        <v>35463</v>
      </c>
      <c r="D14729" s="12" t="s">
        <v>41336</v>
      </c>
      <c r="E14729" s="6" t="str">
        <f t="shared" si="763"/>
        <v>module=jmail_finmatters</v>
      </c>
      <c r="F14729" s="6" t="str">
        <f t="shared" si="764"/>
        <v>module=kmail_finmatters</v>
      </c>
    </row>
    <row r="14730" spans="1:6" ht="30" customHeight="1">
      <c r="A14730" s="3" t="s">
        <v>2</v>
      </c>
      <c r="B14730" s="3" t="s">
        <v>29706</v>
      </c>
      <c r="C14730" s="3" t="s">
        <v>35464</v>
      </c>
      <c r="D14730" s="12" t="s">
        <v>41337</v>
      </c>
      <c r="E14730" s="6" t="str">
        <f t="shared" si="763"/>
        <v>module=jmail_finmatters</v>
      </c>
      <c r="F14730" s="6" t="str">
        <f t="shared" si="764"/>
        <v>module=kmail_finmatters</v>
      </c>
    </row>
    <row r="14731" spans="1:6" ht="30" customHeight="1">
      <c r="A14731" s="3" t="s">
        <v>2</v>
      </c>
      <c r="B14731" s="3" t="s">
        <v>29707</v>
      </c>
      <c r="C14731" s="3" t="s">
        <v>35465</v>
      </c>
      <c r="D14731" s="12" t="s">
        <v>41338</v>
      </c>
      <c r="E14731" s="6" t="str">
        <f t="shared" si="763"/>
        <v>module=jmail_finmatters</v>
      </c>
      <c r="F14731" s="6" t="str">
        <f t="shared" si="764"/>
        <v>module=kmail_finmatters</v>
      </c>
    </row>
    <row r="14732" spans="1:6" ht="30" customHeight="1">
      <c r="A14732" s="3" t="s">
        <v>2</v>
      </c>
      <c r="B14732" s="3" t="s">
        <v>29708</v>
      </c>
      <c r="C14732" s="3" t="s">
        <v>35466</v>
      </c>
      <c r="D14732" s="12" t="s">
        <v>41339</v>
      </c>
      <c r="E14732" s="6" t="str">
        <f t="shared" si="763"/>
        <v>module=jmail_finmatters</v>
      </c>
      <c r="F14732" s="6" t="str">
        <f t="shared" si="764"/>
        <v>module=kmail_finmatters</v>
      </c>
    </row>
    <row r="14733" spans="1:6" ht="30" customHeight="1">
      <c r="A14733" s="3" t="s">
        <v>2</v>
      </c>
      <c r="B14733" s="3" t="s">
        <v>29709</v>
      </c>
      <c r="C14733" s="3" t="s">
        <v>35467</v>
      </c>
      <c r="D14733" s="12" t="s">
        <v>41340</v>
      </c>
      <c r="E14733" s="6" t="str">
        <f t="shared" si="763"/>
        <v>module=jmail_finmatters</v>
      </c>
      <c r="F14733" s="6" t="str">
        <f t="shared" si="764"/>
        <v>module=kmail_finmatters</v>
      </c>
    </row>
    <row r="14734" spans="1:6" ht="30" customHeight="1">
      <c r="A14734" s="3" t="s">
        <v>2</v>
      </c>
      <c r="B14734" s="3" t="s">
        <v>29710</v>
      </c>
      <c r="C14734" s="3" t="s">
        <v>35468</v>
      </c>
      <c r="D14734" s="12" t="s">
        <v>41341</v>
      </c>
      <c r="E14734" s="6" t="str">
        <f t="shared" si="763"/>
        <v>module=jmail_finmatters</v>
      </c>
      <c r="F14734" s="6" t="str">
        <f t="shared" si="764"/>
        <v>module=kmail_finmatters</v>
      </c>
    </row>
    <row r="14735" spans="1:6" ht="30" customHeight="1">
      <c r="A14735" s="3" t="s">
        <v>2</v>
      </c>
      <c r="B14735" s="3" t="s">
        <v>29711</v>
      </c>
      <c r="C14735" s="3" t="s">
        <v>35469</v>
      </c>
      <c r="D14735" s="12" t="s">
        <v>41342</v>
      </c>
      <c r="E14735" s="6" t="str">
        <f t="shared" ref="E14735:E14766" si="765">HYPERLINK("http://www.ssc.wisc.edu/wlsresearch/documentation/waves/?wave=capigrad&amp;module=jmail_srelate","module=jmail_srelate")</f>
        <v>module=jmail_srelate</v>
      </c>
      <c r="F14735" s="6" t="str">
        <f t="shared" ref="F14735:F14766" si="766">HYPERLINK("http://www.ssc.wisc.edu/wlsresearch/documentation/waves/?wave=capisib&amp;module=kmail_srelate","module=kmail_srelate")</f>
        <v>module=kmail_srelate</v>
      </c>
    </row>
    <row r="14736" spans="1:6" ht="30" customHeight="1">
      <c r="A14736" s="3" t="s">
        <v>2</v>
      </c>
      <c r="B14736" s="3" t="s">
        <v>29712</v>
      </c>
      <c r="C14736" s="3" t="s">
        <v>35470</v>
      </c>
      <c r="D14736" s="12" t="s">
        <v>41343</v>
      </c>
      <c r="E14736" s="6" t="str">
        <f t="shared" si="765"/>
        <v>module=jmail_srelate</v>
      </c>
      <c r="F14736" s="6" t="str">
        <f t="shared" si="766"/>
        <v>module=kmail_srelate</v>
      </c>
    </row>
    <row r="14737" spans="1:6" ht="30" customHeight="1">
      <c r="A14737" s="3" t="s">
        <v>2</v>
      </c>
      <c r="B14737" s="3" t="s">
        <v>29713</v>
      </c>
      <c r="C14737" s="3" t="s">
        <v>35471</v>
      </c>
      <c r="D14737" s="12" t="s">
        <v>41344</v>
      </c>
      <c r="E14737" s="6" t="str">
        <f t="shared" si="765"/>
        <v>module=jmail_srelate</v>
      </c>
      <c r="F14737" s="6" t="str">
        <f t="shared" si="766"/>
        <v>module=kmail_srelate</v>
      </c>
    </row>
    <row r="14738" spans="1:6" ht="30" customHeight="1">
      <c r="A14738" s="3" t="s">
        <v>2</v>
      </c>
      <c r="B14738" s="3" t="s">
        <v>29714</v>
      </c>
      <c r="C14738" s="3" t="s">
        <v>35472</v>
      </c>
      <c r="D14738" s="12" t="s">
        <v>41345</v>
      </c>
      <c r="E14738" s="6" t="str">
        <f t="shared" si="765"/>
        <v>module=jmail_srelate</v>
      </c>
      <c r="F14738" s="6" t="str">
        <f t="shared" si="766"/>
        <v>module=kmail_srelate</v>
      </c>
    </row>
    <row r="14739" spans="1:6" ht="30" customHeight="1">
      <c r="A14739" s="3" t="s">
        <v>2</v>
      </c>
      <c r="B14739" s="3" t="s">
        <v>29715</v>
      </c>
      <c r="C14739" s="3" t="s">
        <v>35473</v>
      </c>
      <c r="D14739" s="12" t="s">
        <v>41346</v>
      </c>
      <c r="E14739" s="6" t="str">
        <f t="shared" si="765"/>
        <v>module=jmail_srelate</v>
      </c>
      <c r="F14739" s="6" t="str">
        <f t="shared" si="766"/>
        <v>module=kmail_srelate</v>
      </c>
    </row>
    <row r="14740" spans="1:6" ht="30" customHeight="1">
      <c r="A14740" s="3" t="s">
        <v>2</v>
      </c>
      <c r="B14740" s="3" t="s">
        <v>29716</v>
      </c>
      <c r="C14740" s="3" t="s">
        <v>35474</v>
      </c>
      <c r="D14740" s="12" t="s">
        <v>41347</v>
      </c>
      <c r="E14740" s="6" t="str">
        <f t="shared" si="765"/>
        <v>module=jmail_srelate</v>
      </c>
      <c r="F14740" s="6" t="str">
        <f t="shared" si="766"/>
        <v>module=kmail_srelate</v>
      </c>
    </row>
    <row r="14741" spans="1:6" ht="30" customHeight="1">
      <c r="A14741" s="3" t="s">
        <v>2</v>
      </c>
      <c r="B14741" s="3" t="s">
        <v>29717</v>
      </c>
      <c r="C14741" s="3" t="s">
        <v>35475</v>
      </c>
      <c r="D14741" s="12" t="s">
        <v>41348</v>
      </c>
      <c r="E14741" s="6" t="str">
        <f t="shared" si="765"/>
        <v>module=jmail_srelate</v>
      </c>
      <c r="F14741" s="6" t="str">
        <f t="shared" si="766"/>
        <v>module=kmail_srelate</v>
      </c>
    </row>
    <row r="14742" spans="1:6" ht="30" customHeight="1">
      <c r="A14742" s="3" t="s">
        <v>2</v>
      </c>
      <c r="B14742" s="3" t="s">
        <v>29718</v>
      </c>
      <c r="C14742" s="3" t="s">
        <v>35476</v>
      </c>
      <c r="D14742" s="12" t="s">
        <v>41349</v>
      </c>
      <c r="E14742" s="6" t="str">
        <f t="shared" si="765"/>
        <v>module=jmail_srelate</v>
      </c>
      <c r="F14742" s="6" t="str">
        <f t="shared" si="766"/>
        <v>module=kmail_srelate</v>
      </c>
    </row>
    <row r="14743" spans="1:6" ht="30" customHeight="1">
      <c r="A14743" s="3" t="s">
        <v>2</v>
      </c>
      <c r="B14743" s="3" t="s">
        <v>29719</v>
      </c>
      <c r="C14743" s="3" t="s">
        <v>35477</v>
      </c>
      <c r="D14743" s="12" t="s">
        <v>41350</v>
      </c>
      <c r="E14743" s="6" t="str">
        <f t="shared" si="765"/>
        <v>module=jmail_srelate</v>
      </c>
      <c r="F14743" s="6" t="str">
        <f t="shared" si="766"/>
        <v>module=kmail_srelate</v>
      </c>
    </row>
    <row r="14744" spans="1:6" ht="30" customHeight="1">
      <c r="A14744" s="3" t="s">
        <v>2</v>
      </c>
      <c r="B14744" s="3" t="s">
        <v>29720</v>
      </c>
      <c r="C14744" s="3" t="s">
        <v>35478</v>
      </c>
      <c r="D14744" s="12" t="s">
        <v>41351</v>
      </c>
      <c r="E14744" s="6" t="str">
        <f t="shared" si="765"/>
        <v>module=jmail_srelate</v>
      </c>
      <c r="F14744" s="6" t="str">
        <f t="shared" si="766"/>
        <v>module=kmail_srelate</v>
      </c>
    </row>
    <row r="14745" spans="1:6" ht="30" customHeight="1">
      <c r="A14745" s="3" t="s">
        <v>2</v>
      </c>
      <c r="B14745" s="3" t="s">
        <v>29721</v>
      </c>
      <c r="C14745" s="3" t="s">
        <v>35479</v>
      </c>
      <c r="D14745" s="12" t="s">
        <v>41352</v>
      </c>
      <c r="E14745" s="6" t="str">
        <f t="shared" si="765"/>
        <v>module=jmail_srelate</v>
      </c>
      <c r="F14745" s="6" t="str">
        <f t="shared" si="766"/>
        <v>module=kmail_srelate</v>
      </c>
    </row>
    <row r="14746" spans="1:6" ht="30" customHeight="1">
      <c r="A14746" s="3" t="s">
        <v>2</v>
      </c>
      <c r="B14746" s="3" t="s">
        <v>29722</v>
      </c>
      <c r="C14746" s="3" t="s">
        <v>35480</v>
      </c>
      <c r="D14746" s="12" t="s">
        <v>41353</v>
      </c>
      <c r="E14746" s="6" t="str">
        <f t="shared" si="765"/>
        <v>module=jmail_srelate</v>
      </c>
      <c r="F14746" s="6" t="str">
        <f t="shared" si="766"/>
        <v>module=kmail_srelate</v>
      </c>
    </row>
    <row r="14747" spans="1:6" ht="30" customHeight="1">
      <c r="A14747" s="3" t="s">
        <v>2</v>
      </c>
      <c r="B14747" s="3" t="s">
        <v>29723</v>
      </c>
      <c r="C14747" s="3" t="s">
        <v>35481</v>
      </c>
      <c r="D14747" s="12" t="s">
        <v>41354</v>
      </c>
      <c r="E14747" s="6" t="str">
        <f t="shared" si="765"/>
        <v>module=jmail_srelate</v>
      </c>
      <c r="F14747" s="6" t="str">
        <f t="shared" si="766"/>
        <v>module=kmail_srelate</v>
      </c>
    </row>
    <row r="14748" spans="1:6" ht="30" customHeight="1">
      <c r="A14748" s="3" t="s">
        <v>2</v>
      </c>
      <c r="B14748" s="3" t="s">
        <v>29724</v>
      </c>
      <c r="C14748" s="3" t="s">
        <v>35482</v>
      </c>
      <c r="D14748" s="12" t="s">
        <v>41355</v>
      </c>
      <c r="E14748" s="6" t="str">
        <f t="shared" si="765"/>
        <v>module=jmail_srelate</v>
      </c>
      <c r="F14748" s="6" t="str">
        <f t="shared" si="766"/>
        <v>module=kmail_srelate</v>
      </c>
    </row>
    <row r="14749" spans="1:6" ht="30" customHeight="1">
      <c r="A14749" s="3" t="s">
        <v>2</v>
      </c>
      <c r="B14749" s="3" t="s">
        <v>29725</v>
      </c>
      <c r="C14749" s="3" t="s">
        <v>35483</v>
      </c>
      <c r="D14749" s="12" t="s">
        <v>41356</v>
      </c>
      <c r="E14749" s="6" t="str">
        <f t="shared" si="765"/>
        <v>module=jmail_srelate</v>
      </c>
      <c r="F14749" s="6" t="str">
        <f t="shared" si="766"/>
        <v>module=kmail_srelate</v>
      </c>
    </row>
    <row r="14750" spans="1:6" ht="30" customHeight="1">
      <c r="A14750" s="3" t="s">
        <v>2</v>
      </c>
      <c r="B14750" s="3" t="s">
        <v>29726</v>
      </c>
      <c r="C14750" s="3" t="s">
        <v>35484</v>
      </c>
      <c r="D14750" s="12" t="s">
        <v>41357</v>
      </c>
      <c r="E14750" s="6" t="str">
        <f t="shared" si="765"/>
        <v>module=jmail_srelate</v>
      </c>
      <c r="F14750" s="6" t="str">
        <f t="shared" si="766"/>
        <v>module=kmail_srelate</v>
      </c>
    </row>
    <row r="14751" spans="1:6" ht="30" customHeight="1">
      <c r="A14751" s="3" t="s">
        <v>2</v>
      </c>
      <c r="B14751" s="3" t="s">
        <v>29727</v>
      </c>
      <c r="C14751" s="3" t="s">
        <v>35485</v>
      </c>
      <c r="D14751" s="12" t="s">
        <v>41358</v>
      </c>
      <c r="E14751" s="6" t="str">
        <f t="shared" si="765"/>
        <v>module=jmail_srelate</v>
      </c>
      <c r="F14751" s="6" t="str">
        <f t="shared" si="766"/>
        <v>module=kmail_srelate</v>
      </c>
    </row>
    <row r="14752" spans="1:6" ht="30" customHeight="1">
      <c r="A14752" s="3" t="s">
        <v>2</v>
      </c>
      <c r="B14752" s="3" t="s">
        <v>29728</v>
      </c>
      <c r="C14752" s="3" t="s">
        <v>35486</v>
      </c>
      <c r="D14752" s="12" t="s">
        <v>41359</v>
      </c>
      <c r="E14752" s="6" t="str">
        <f t="shared" si="765"/>
        <v>module=jmail_srelate</v>
      </c>
      <c r="F14752" s="6" t="str">
        <f t="shared" si="766"/>
        <v>module=kmail_srelate</v>
      </c>
    </row>
    <row r="14753" spans="1:6" ht="30" customHeight="1">
      <c r="A14753" s="3" t="s">
        <v>2</v>
      </c>
      <c r="B14753" s="3" t="s">
        <v>29729</v>
      </c>
      <c r="C14753" s="3" t="s">
        <v>35487</v>
      </c>
      <c r="D14753" s="12" t="s">
        <v>41360</v>
      </c>
      <c r="E14753" s="6" t="str">
        <f t="shared" si="765"/>
        <v>module=jmail_srelate</v>
      </c>
      <c r="F14753" s="6" t="str">
        <f t="shared" si="766"/>
        <v>module=kmail_srelate</v>
      </c>
    </row>
    <row r="14754" spans="1:6" ht="30" customHeight="1">
      <c r="A14754" s="3" t="s">
        <v>2</v>
      </c>
      <c r="B14754" s="3" t="s">
        <v>29730</v>
      </c>
      <c r="C14754" s="3" t="s">
        <v>35488</v>
      </c>
      <c r="D14754" s="12" t="s">
        <v>41361</v>
      </c>
      <c r="E14754" s="6" t="str">
        <f t="shared" si="765"/>
        <v>module=jmail_srelate</v>
      </c>
      <c r="F14754" s="6" t="str">
        <f t="shared" si="766"/>
        <v>module=kmail_srelate</v>
      </c>
    </row>
    <row r="14755" spans="1:6" ht="30" customHeight="1">
      <c r="A14755" s="3" t="s">
        <v>2</v>
      </c>
      <c r="B14755" s="3" t="s">
        <v>29731</v>
      </c>
      <c r="C14755" s="3" t="s">
        <v>35489</v>
      </c>
      <c r="D14755" s="12" t="s">
        <v>41362</v>
      </c>
      <c r="E14755" s="6" t="str">
        <f t="shared" si="765"/>
        <v>module=jmail_srelate</v>
      </c>
      <c r="F14755" s="6" t="str">
        <f t="shared" si="766"/>
        <v>module=kmail_srelate</v>
      </c>
    </row>
    <row r="14756" spans="1:6" ht="30" customHeight="1">
      <c r="A14756" s="3" t="s">
        <v>2</v>
      </c>
      <c r="B14756" s="3" t="s">
        <v>29732</v>
      </c>
      <c r="C14756" s="3" t="s">
        <v>35490</v>
      </c>
      <c r="D14756" s="12" t="s">
        <v>41363</v>
      </c>
      <c r="E14756" s="6" t="str">
        <f t="shared" si="765"/>
        <v>module=jmail_srelate</v>
      </c>
      <c r="F14756" s="6" t="str">
        <f t="shared" si="766"/>
        <v>module=kmail_srelate</v>
      </c>
    </row>
    <row r="14757" spans="1:6" ht="30" customHeight="1">
      <c r="A14757" s="3" t="s">
        <v>2</v>
      </c>
      <c r="B14757" s="3" t="s">
        <v>29733</v>
      </c>
      <c r="C14757" s="3" t="s">
        <v>35491</v>
      </c>
      <c r="D14757" s="12" t="s">
        <v>41364</v>
      </c>
      <c r="E14757" s="6" t="str">
        <f t="shared" si="765"/>
        <v>module=jmail_srelate</v>
      </c>
      <c r="F14757" s="6" t="str">
        <f t="shared" si="766"/>
        <v>module=kmail_srelate</v>
      </c>
    </row>
    <row r="14758" spans="1:6" ht="30" customHeight="1">
      <c r="A14758" s="3" t="s">
        <v>2</v>
      </c>
      <c r="B14758" s="3" t="s">
        <v>29734</v>
      </c>
      <c r="C14758" s="3" t="s">
        <v>35492</v>
      </c>
      <c r="D14758" s="12" t="s">
        <v>41365</v>
      </c>
      <c r="E14758" s="6" t="str">
        <f t="shared" si="765"/>
        <v>module=jmail_srelate</v>
      </c>
      <c r="F14758" s="6" t="str">
        <f t="shared" si="766"/>
        <v>module=kmail_srelate</v>
      </c>
    </row>
    <row r="14759" spans="1:6" ht="30" customHeight="1">
      <c r="A14759" s="3" t="s">
        <v>2</v>
      </c>
      <c r="B14759" s="3" t="s">
        <v>29735</v>
      </c>
      <c r="C14759" s="3" t="s">
        <v>35493</v>
      </c>
      <c r="D14759" s="12" t="s">
        <v>41366</v>
      </c>
      <c r="E14759" s="6" t="str">
        <f t="shared" si="765"/>
        <v>module=jmail_srelate</v>
      </c>
      <c r="F14759" s="6" t="str">
        <f t="shared" si="766"/>
        <v>module=kmail_srelate</v>
      </c>
    </row>
    <row r="14760" spans="1:6" ht="30" customHeight="1">
      <c r="A14760" s="3" t="s">
        <v>2</v>
      </c>
      <c r="B14760" s="3" t="s">
        <v>29736</v>
      </c>
      <c r="C14760" s="3" t="s">
        <v>35494</v>
      </c>
      <c r="D14760" s="12" t="s">
        <v>41367</v>
      </c>
      <c r="E14760" s="6" t="str">
        <f t="shared" si="765"/>
        <v>module=jmail_srelate</v>
      </c>
      <c r="F14760" s="6" t="str">
        <f t="shared" si="766"/>
        <v>module=kmail_srelate</v>
      </c>
    </row>
    <row r="14761" spans="1:6" ht="30" customHeight="1">
      <c r="A14761" s="3" t="s">
        <v>2</v>
      </c>
      <c r="B14761" s="3" t="s">
        <v>29737</v>
      </c>
      <c r="C14761" s="3" t="s">
        <v>35495</v>
      </c>
      <c r="D14761" s="12" t="s">
        <v>41368</v>
      </c>
      <c r="E14761" s="6" t="str">
        <f t="shared" si="765"/>
        <v>module=jmail_srelate</v>
      </c>
      <c r="F14761" s="6" t="str">
        <f t="shared" si="766"/>
        <v>module=kmail_srelate</v>
      </c>
    </row>
    <row r="14762" spans="1:6" ht="30" customHeight="1">
      <c r="A14762" s="3" t="s">
        <v>2</v>
      </c>
      <c r="B14762" s="3" t="s">
        <v>29738</v>
      </c>
      <c r="C14762" s="3" t="s">
        <v>35496</v>
      </c>
      <c r="D14762" s="12" t="s">
        <v>41369</v>
      </c>
      <c r="E14762" s="6" t="str">
        <f t="shared" si="765"/>
        <v>module=jmail_srelate</v>
      </c>
      <c r="F14762" s="6" t="str">
        <f t="shared" si="766"/>
        <v>module=kmail_srelate</v>
      </c>
    </row>
    <row r="14763" spans="1:6" ht="30" customHeight="1">
      <c r="A14763" s="3" t="s">
        <v>2</v>
      </c>
      <c r="B14763" s="3" t="s">
        <v>29739</v>
      </c>
      <c r="C14763" s="3" t="s">
        <v>35497</v>
      </c>
      <c r="D14763" s="12" t="s">
        <v>41370</v>
      </c>
      <c r="E14763" s="6" t="str">
        <f t="shared" si="765"/>
        <v>module=jmail_srelate</v>
      </c>
      <c r="F14763" s="6" t="str">
        <f t="shared" si="766"/>
        <v>module=kmail_srelate</v>
      </c>
    </row>
    <row r="14764" spans="1:6" ht="30" customHeight="1">
      <c r="A14764" s="3" t="s">
        <v>2</v>
      </c>
      <c r="B14764" s="3" t="s">
        <v>29740</v>
      </c>
      <c r="C14764" s="3" t="s">
        <v>35498</v>
      </c>
      <c r="D14764" s="12" t="s">
        <v>41371</v>
      </c>
      <c r="E14764" s="6" t="str">
        <f t="shared" si="765"/>
        <v>module=jmail_srelate</v>
      </c>
      <c r="F14764" s="6" t="str">
        <f t="shared" si="766"/>
        <v>module=kmail_srelate</v>
      </c>
    </row>
    <row r="14765" spans="1:6" ht="30" customHeight="1">
      <c r="A14765" s="3" t="s">
        <v>2</v>
      </c>
      <c r="B14765" s="3" t="s">
        <v>29741</v>
      </c>
      <c r="C14765" s="3" t="s">
        <v>35499</v>
      </c>
      <c r="D14765" s="12" t="s">
        <v>41372</v>
      </c>
      <c r="E14765" s="6" t="str">
        <f t="shared" si="765"/>
        <v>module=jmail_srelate</v>
      </c>
      <c r="F14765" s="6" t="str">
        <f t="shared" si="766"/>
        <v>module=kmail_srelate</v>
      </c>
    </row>
    <row r="14766" spans="1:6" ht="30" customHeight="1">
      <c r="A14766" s="3" t="s">
        <v>2</v>
      </c>
      <c r="B14766" s="3" t="s">
        <v>29742</v>
      </c>
      <c r="C14766" s="3" t="s">
        <v>35500</v>
      </c>
      <c r="D14766" s="12" t="s">
        <v>41373</v>
      </c>
      <c r="E14766" s="6" t="str">
        <f t="shared" si="765"/>
        <v>module=jmail_srelate</v>
      </c>
      <c r="F14766" s="6" t="str">
        <f t="shared" si="766"/>
        <v>module=kmail_srelate</v>
      </c>
    </row>
    <row r="14767" spans="1:6" ht="30" customHeight="1">
      <c r="A14767" s="3" t="s">
        <v>2</v>
      </c>
      <c r="B14767" s="3" t="s">
        <v>29743</v>
      </c>
      <c r="C14767" s="3" t="s">
        <v>35501</v>
      </c>
      <c r="D14767" s="12" t="s">
        <v>41374</v>
      </c>
      <c r="E14767" s="6" t="str">
        <f t="shared" ref="E14767:E14798" si="767">HYPERLINK("http://www.ssc.wisc.edu/wlsresearch/documentation/waves/?wave=capigrad&amp;module=jmail_srelate","module=jmail_srelate")</f>
        <v>module=jmail_srelate</v>
      </c>
      <c r="F14767" s="6" t="str">
        <f t="shared" ref="F14767:F14798" si="768">HYPERLINK("http://www.ssc.wisc.edu/wlsresearch/documentation/waves/?wave=capisib&amp;module=kmail_srelate","module=kmail_srelate")</f>
        <v>module=kmail_srelate</v>
      </c>
    </row>
    <row r="14768" spans="1:6" ht="30" customHeight="1">
      <c r="A14768" s="3" t="s">
        <v>2</v>
      </c>
      <c r="B14768" s="3" t="s">
        <v>29744</v>
      </c>
      <c r="C14768" s="3" t="s">
        <v>35502</v>
      </c>
      <c r="D14768" s="12" t="s">
        <v>41375</v>
      </c>
      <c r="E14768" s="6" t="str">
        <f t="shared" si="767"/>
        <v>module=jmail_srelate</v>
      </c>
      <c r="F14768" s="6" t="str">
        <f t="shared" si="768"/>
        <v>module=kmail_srelate</v>
      </c>
    </row>
    <row r="14769" spans="1:6" ht="30" customHeight="1">
      <c r="A14769" s="3" t="s">
        <v>2</v>
      </c>
      <c r="B14769" s="3" t="s">
        <v>29745</v>
      </c>
      <c r="C14769" s="3" t="s">
        <v>35503</v>
      </c>
      <c r="D14769" s="12" t="s">
        <v>41376</v>
      </c>
      <c r="E14769" s="6" t="str">
        <f t="shared" si="767"/>
        <v>module=jmail_srelate</v>
      </c>
      <c r="F14769" s="6" t="str">
        <f t="shared" si="768"/>
        <v>module=kmail_srelate</v>
      </c>
    </row>
    <row r="14770" spans="1:6" ht="30" customHeight="1">
      <c r="A14770" s="3" t="s">
        <v>2</v>
      </c>
      <c r="B14770" s="3" t="s">
        <v>29746</v>
      </c>
      <c r="C14770" s="3" t="s">
        <v>35504</v>
      </c>
      <c r="D14770" s="12" t="s">
        <v>41377</v>
      </c>
      <c r="E14770" s="6" t="str">
        <f t="shared" si="767"/>
        <v>module=jmail_srelate</v>
      </c>
      <c r="F14770" s="6" t="str">
        <f t="shared" si="768"/>
        <v>module=kmail_srelate</v>
      </c>
    </row>
    <row r="14771" spans="1:6" ht="30" customHeight="1">
      <c r="A14771" s="3" t="s">
        <v>2</v>
      </c>
      <c r="B14771" s="3" t="s">
        <v>29747</v>
      </c>
      <c r="C14771" s="3" t="s">
        <v>35505</v>
      </c>
      <c r="D14771" s="12" t="s">
        <v>41378</v>
      </c>
      <c r="E14771" s="6" t="str">
        <f t="shared" si="767"/>
        <v>module=jmail_srelate</v>
      </c>
      <c r="F14771" s="6" t="str">
        <f t="shared" si="768"/>
        <v>module=kmail_srelate</v>
      </c>
    </row>
    <row r="14772" spans="1:6" ht="30" customHeight="1">
      <c r="A14772" s="3" t="s">
        <v>2</v>
      </c>
      <c r="B14772" s="3" t="s">
        <v>29748</v>
      </c>
      <c r="C14772" s="3" t="s">
        <v>35506</v>
      </c>
      <c r="D14772" s="12" t="s">
        <v>41379</v>
      </c>
      <c r="E14772" s="6" t="str">
        <f t="shared" si="767"/>
        <v>module=jmail_srelate</v>
      </c>
      <c r="F14772" s="6" t="str">
        <f t="shared" si="768"/>
        <v>module=kmail_srelate</v>
      </c>
    </row>
    <row r="14773" spans="1:6" ht="30" customHeight="1">
      <c r="A14773" s="3" t="s">
        <v>2</v>
      </c>
      <c r="B14773" s="3" t="s">
        <v>29749</v>
      </c>
      <c r="C14773" s="3" t="s">
        <v>35507</v>
      </c>
      <c r="D14773" s="12" t="s">
        <v>41380</v>
      </c>
      <c r="E14773" s="6" t="str">
        <f t="shared" si="767"/>
        <v>module=jmail_srelate</v>
      </c>
      <c r="F14773" s="6" t="str">
        <f t="shared" si="768"/>
        <v>module=kmail_srelate</v>
      </c>
    </row>
    <row r="14774" spans="1:6" ht="30" customHeight="1">
      <c r="A14774" s="3" t="s">
        <v>2</v>
      </c>
      <c r="B14774" s="3" t="s">
        <v>29750</v>
      </c>
      <c r="C14774" s="3" t="s">
        <v>35508</v>
      </c>
      <c r="D14774" s="12" t="s">
        <v>41381</v>
      </c>
      <c r="E14774" s="6" t="str">
        <f t="shared" si="767"/>
        <v>module=jmail_srelate</v>
      </c>
      <c r="F14774" s="6" t="str">
        <f t="shared" si="768"/>
        <v>module=kmail_srelate</v>
      </c>
    </row>
    <row r="14775" spans="1:6" ht="30" customHeight="1">
      <c r="A14775" s="3" t="s">
        <v>2</v>
      </c>
      <c r="B14775" s="3" t="s">
        <v>29751</v>
      </c>
      <c r="C14775" s="3" t="s">
        <v>35509</v>
      </c>
      <c r="D14775" s="12" t="s">
        <v>41382</v>
      </c>
      <c r="E14775" s="6" t="str">
        <f t="shared" si="767"/>
        <v>module=jmail_srelate</v>
      </c>
      <c r="F14775" s="6" t="str">
        <f t="shared" si="768"/>
        <v>module=kmail_srelate</v>
      </c>
    </row>
    <row r="14776" spans="1:6" ht="30" customHeight="1">
      <c r="A14776" s="3" t="s">
        <v>2</v>
      </c>
      <c r="B14776" s="3" t="s">
        <v>29752</v>
      </c>
      <c r="C14776" s="3" t="s">
        <v>35510</v>
      </c>
      <c r="D14776" s="12" t="s">
        <v>41383</v>
      </c>
      <c r="E14776" s="6" t="str">
        <f t="shared" si="767"/>
        <v>module=jmail_srelate</v>
      </c>
      <c r="F14776" s="6" t="str">
        <f t="shared" si="768"/>
        <v>module=kmail_srelate</v>
      </c>
    </row>
    <row r="14777" spans="1:6" ht="30" customHeight="1">
      <c r="A14777" s="3" t="s">
        <v>2</v>
      </c>
      <c r="B14777" s="3" t="s">
        <v>29753</v>
      </c>
      <c r="C14777" s="3" t="s">
        <v>35511</v>
      </c>
      <c r="D14777" s="12" t="s">
        <v>41384</v>
      </c>
      <c r="E14777" s="6" t="str">
        <f t="shared" si="767"/>
        <v>module=jmail_srelate</v>
      </c>
      <c r="F14777" s="6" t="str">
        <f t="shared" si="768"/>
        <v>module=kmail_srelate</v>
      </c>
    </row>
    <row r="14778" spans="1:6" ht="30" customHeight="1">
      <c r="A14778" s="3" t="s">
        <v>2</v>
      </c>
      <c r="B14778" s="3" t="s">
        <v>29754</v>
      </c>
      <c r="C14778" s="3" t="s">
        <v>35512</v>
      </c>
      <c r="D14778" s="12" t="s">
        <v>41385</v>
      </c>
      <c r="E14778" s="6" t="str">
        <f t="shared" si="767"/>
        <v>module=jmail_srelate</v>
      </c>
      <c r="F14778" s="6" t="str">
        <f t="shared" si="768"/>
        <v>module=kmail_srelate</v>
      </c>
    </row>
    <row r="14779" spans="1:6" ht="30" customHeight="1">
      <c r="A14779" s="3" t="s">
        <v>2</v>
      </c>
      <c r="B14779" s="3" t="s">
        <v>29755</v>
      </c>
      <c r="C14779" s="3" t="s">
        <v>35513</v>
      </c>
      <c r="D14779" s="12" t="s">
        <v>41386</v>
      </c>
      <c r="E14779" s="6" t="str">
        <f t="shared" si="767"/>
        <v>module=jmail_srelate</v>
      </c>
      <c r="F14779" s="6" t="str">
        <f t="shared" si="768"/>
        <v>module=kmail_srelate</v>
      </c>
    </row>
    <row r="14780" spans="1:6" ht="30" customHeight="1">
      <c r="A14780" s="3" t="s">
        <v>2</v>
      </c>
      <c r="B14780" s="3" t="s">
        <v>29756</v>
      </c>
      <c r="C14780" s="3" t="s">
        <v>35514</v>
      </c>
      <c r="D14780" s="12" t="s">
        <v>41387</v>
      </c>
      <c r="E14780" s="6" t="str">
        <f t="shared" si="767"/>
        <v>module=jmail_srelate</v>
      </c>
      <c r="F14780" s="6" t="str">
        <f t="shared" si="768"/>
        <v>module=kmail_srelate</v>
      </c>
    </row>
    <row r="14781" spans="1:6" ht="30" customHeight="1">
      <c r="A14781" s="3" t="s">
        <v>2</v>
      </c>
      <c r="B14781" s="3" t="s">
        <v>29757</v>
      </c>
      <c r="C14781" s="3" t="s">
        <v>35515</v>
      </c>
      <c r="D14781" s="12" t="s">
        <v>41388</v>
      </c>
      <c r="E14781" s="6" t="str">
        <f t="shared" si="767"/>
        <v>module=jmail_srelate</v>
      </c>
      <c r="F14781" s="6" t="str">
        <f t="shared" si="768"/>
        <v>module=kmail_srelate</v>
      </c>
    </row>
    <row r="14782" spans="1:6" ht="30" customHeight="1">
      <c r="A14782" s="3" t="s">
        <v>2</v>
      </c>
      <c r="B14782" s="3" t="s">
        <v>29758</v>
      </c>
      <c r="C14782" s="3" t="s">
        <v>35516</v>
      </c>
      <c r="D14782" s="12" t="s">
        <v>41389</v>
      </c>
      <c r="E14782" s="6" t="str">
        <f t="shared" si="767"/>
        <v>module=jmail_srelate</v>
      </c>
      <c r="F14782" s="6" t="str">
        <f t="shared" si="768"/>
        <v>module=kmail_srelate</v>
      </c>
    </row>
    <row r="14783" spans="1:6" ht="30" customHeight="1">
      <c r="A14783" s="3" t="s">
        <v>2</v>
      </c>
      <c r="B14783" s="3" t="s">
        <v>29759</v>
      </c>
      <c r="C14783" s="3" t="s">
        <v>35517</v>
      </c>
      <c r="D14783" s="12" t="s">
        <v>41390</v>
      </c>
      <c r="E14783" s="6" t="str">
        <f t="shared" si="767"/>
        <v>module=jmail_srelate</v>
      </c>
      <c r="F14783" s="6" t="str">
        <f t="shared" si="768"/>
        <v>module=kmail_srelate</v>
      </c>
    </row>
    <row r="14784" spans="1:6" ht="30" customHeight="1">
      <c r="A14784" s="3" t="s">
        <v>2</v>
      </c>
      <c r="B14784" s="3" t="s">
        <v>29760</v>
      </c>
      <c r="C14784" s="3" t="s">
        <v>35518</v>
      </c>
      <c r="D14784" s="12" t="s">
        <v>41391</v>
      </c>
      <c r="E14784" s="6" t="str">
        <f t="shared" si="767"/>
        <v>module=jmail_srelate</v>
      </c>
      <c r="F14784" s="6" t="str">
        <f t="shared" si="768"/>
        <v>module=kmail_srelate</v>
      </c>
    </row>
    <row r="14785" spans="1:6" ht="30" customHeight="1">
      <c r="A14785" s="3" t="s">
        <v>2</v>
      </c>
      <c r="B14785" s="3" t="s">
        <v>29761</v>
      </c>
      <c r="C14785" s="3" t="s">
        <v>35519</v>
      </c>
      <c r="D14785" s="12" t="s">
        <v>41392</v>
      </c>
      <c r="E14785" s="6" t="str">
        <f t="shared" si="767"/>
        <v>module=jmail_srelate</v>
      </c>
      <c r="F14785" s="6" t="str">
        <f t="shared" si="768"/>
        <v>module=kmail_srelate</v>
      </c>
    </row>
    <row r="14786" spans="1:6" ht="30" customHeight="1">
      <c r="A14786" s="3" t="s">
        <v>2</v>
      </c>
      <c r="B14786" s="3" t="s">
        <v>29762</v>
      </c>
      <c r="C14786" s="3" t="s">
        <v>35520</v>
      </c>
      <c r="D14786" s="12" t="s">
        <v>41393</v>
      </c>
      <c r="E14786" s="6" t="str">
        <f t="shared" si="767"/>
        <v>module=jmail_srelate</v>
      </c>
      <c r="F14786" s="6" t="str">
        <f t="shared" si="768"/>
        <v>module=kmail_srelate</v>
      </c>
    </row>
    <row r="14787" spans="1:6" ht="30" customHeight="1">
      <c r="A14787" s="3" t="s">
        <v>2</v>
      </c>
      <c r="B14787" s="3" t="s">
        <v>29763</v>
      </c>
      <c r="C14787" s="3" t="s">
        <v>35521</v>
      </c>
      <c r="D14787" s="12" t="s">
        <v>41394</v>
      </c>
      <c r="E14787" s="6" t="str">
        <f t="shared" si="767"/>
        <v>module=jmail_srelate</v>
      </c>
      <c r="F14787" s="6" t="str">
        <f t="shared" si="768"/>
        <v>module=kmail_srelate</v>
      </c>
    </row>
    <row r="14788" spans="1:6" ht="30" customHeight="1">
      <c r="A14788" s="3" t="s">
        <v>2</v>
      </c>
      <c r="B14788" s="3" t="s">
        <v>29764</v>
      </c>
      <c r="C14788" s="3" t="s">
        <v>35522</v>
      </c>
      <c r="D14788" s="12" t="s">
        <v>41395</v>
      </c>
      <c r="E14788" s="6" t="str">
        <f t="shared" si="767"/>
        <v>module=jmail_srelate</v>
      </c>
      <c r="F14788" s="6" t="str">
        <f t="shared" si="768"/>
        <v>module=kmail_srelate</v>
      </c>
    </row>
    <row r="14789" spans="1:6" ht="30" customHeight="1">
      <c r="A14789" s="3" t="s">
        <v>2</v>
      </c>
      <c r="B14789" s="3" t="s">
        <v>29765</v>
      </c>
      <c r="C14789" s="3" t="s">
        <v>35523</v>
      </c>
      <c r="D14789" s="12" t="s">
        <v>41396</v>
      </c>
      <c r="E14789" s="6" t="str">
        <f t="shared" si="767"/>
        <v>module=jmail_srelate</v>
      </c>
      <c r="F14789" s="6" t="str">
        <f t="shared" si="768"/>
        <v>module=kmail_srelate</v>
      </c>
    </row>
    <row r="14790" spans="1:6" ht="30" customHeight="1">
      <c r="A14790" s="3" t="s">
        <v>2</v>
      </c>
      <c r="B14790" s="3" t="s">
        <v>29766</v>
      </c>
      <c r="C14790" s="3" t="s">
        <v>35524</v>
      </c>
      <c r="D14790" s="12" t="s">
        <v>41397</v>
      </c>
      <c r="E14790" s="6" t="str">
        <f t="shared" si="767"/>
        <v>module=jmail_srelate</v>
      </c>
      <c r="F14790" s="6" t="str">
        <f t="shared" si="768"/>
        <v>module=kmail_srelate</v>
      </c>
    </row>
    <row r="14791" spans="1:6" ht="30" customHeight="1">
      <c r="A14791" s="3" t="s">
        <v>2</v>
      </c>
      <c r="B14791" s="3" t="s">
        <v>29767</v>
      </c>
      <c r="C14791" s="3" t="s">
        <v>35525</v>
      </c>
      <c r="D14791" s="12" t="s">
        <v>41398</v>
      </c>
      <c r="E14791" s="6" t="str">
        <f t="shared" si="767"/>
        <v>module=jmail_srelate</v>
      </c>
      <c r="F14791" s="6" t="str">
        <f t="shared" si="768"/>
        <v>module=kmail_srelate</v>
      </c>
    </row>
    <row r="14792" spans="1:6" ht="30" customHeight="1">
      <c r="A14792" s="3" t="s">
        <v>2</v>
      </c>
      <c r="B14792" s="3" t="s">
        <v>29768</v>
      </c>
      <c r="C14792" s="3" t="s">
        <v>35526</v>
      </c>
      <c r="D14792" s="12" t="s">
        <v>41399</v>
      </c>
      <c r="E14792" s="6" t="str">
        <f t="shared" si="767"/>
        <v>module=jmail_srelate</v>
      </c>
      <c r="F14792" s="6" t="str">
        <f t="shared" si="768"/>
        <v>module=kmail_srelate</v>
      </c>
    </row>
    <row r="14793" spans="1:6" ht="30" customHeight="1">
      <c r="A14793" s="3" t="s">
        <v>2</v>
      </c>
      <c r="B14793" s="3" t="s">
        <v>29769</v>
      </c>
      <c r="C14793" s="3" t="s">
        <v>35527</v>
      </c>
      <c r="D14793" s="12" t="s">
        <v>41400</v>
      </c>
      <c r="E14793" s="6" t="str">
        <f t="shared" si="767"/>
        <v>module=jmail_srelate</v>
      </c>
      <c r="F14793" s="6" t="str">
        <f t="shared" si="768"/>
        <v>module=kmail_srelate</v>
      </c>
    </row>
    <row r="14794" spans="1:6" ht="30" customHeight="1">
      <c r="A14794" s="3" t="s">
        <v>2</v>
      </c>
      <c r="B14794" s="3" t="s">
        <v>29770</v>
      </c>
      <c r="C14794" s="3" t="s">
        <v>35528</v>
      </c>
      <c r="D14794" s="12" t="s">
        <v>41401</v>
      </c>
      <c r="E14794" s="6" t="str">
        <f t="shared" si="767"/>
        <v>module=jmail_srelate</v>
      </c>
      <c r="F14794" s="6" t="str">
        <f t="shared" si="768"/>
        <v>module=kmail_srelate</v>
      </c>
    </row>
    <row r="14795" spans="1:6" ht="30" customHeight="1">
      <c r="A14795" s="3" t="s">
        <v>2</v>
      </c>
      <c r="B14795" s="3" t="s">
        <v>29771</v>
      </c>
      <c r="C14795" s="3" t="s">
        <v>35529</v>
      </c>
      <c r="D14795" s="12" t="s">
        <v>41402</v>
      </c>
      <c r="E14795" s="6" t="str">
        <f t="shared" si="767"/>
        <v>module=jmail_srelate</v>
      </c>
      <c r="F14795" s="6" t="str">
        <f t="shared" si="768"/>
        <v>module=kmail_srelate</v>
      </c>
    </row>
    <row r="14796" spans="1:6" ht="30" customHeight="1">
      <c r="A14796" s="3" t="s">
        <v>2</v>
      </c>
      <c r="B14796" s="3" t="s">
        <v>29772</v>
      </c>
      <c r="C14796" s="3" t="s">
        <v>35530</v>
      </c>
      <c r="D14796" s="12" t="s">
        <v>41403</v>
      </c>
      <c r="E14796" s="6" t="str">
        <f t="shared" si="767"/>
        <v>module=jmail_srelate</v>
      </c>
      <c r="F14796" s="6" t="str">
        <f t="shared" si="768"/>
        <v>module=kmail_srelate</v>
      </c>
    </row>
    <row r="14797" spans="1:6" ht="30" customHeight="1">
      <c r="A14797" s="3" t="s">
        <v>2</v>
      </c>
      <c r="B14797" s="3" t="s">
        <v>29773</v>
      </c>
      <c r="C14797" s="3" t="s">
        <v>35531</v>
      </c>
      <c r="D14797" s="12" t="s">
        <v>41404</v>
      </c>
      <c r="E14797" s="6" t="str">
        <f t="shared" si="767"/>
        <v>module=jmail_srelate</v>
      </c>
      <c r="F14797" s="6" t="str">
        <f t="shared" si="768"/>
        <v>module=kmail_srelate</v>
      </c>
    </row>
    <row r="14798" spans="1:6" ht="30" customHeight="1">
      <c r="A14798" s="3" t="s">
        <v>2</v>
      </c>
      <c r="B14798" s="3" t="s">
        <v>29774</v>
      </c>
      <c r="C14798" s="3" t="s">
        <v>35532</v>
      </c>
      <c r="D14798" s="12" t="s">
        <v>41405</v>
      </c>
      <c r="E14798" s="6" t="str">
        <f t="shared" si="767"/>
        <v>module=jmail_srelate</v>
      </c>
      <c r="F14798" s="6" t="str">
        <f t="shared" si="768"/>
        <v>module=kmail_srelate</v>
      </c>
    </row>
    <row r="14799" spans="1:6" ht="30" customHeight="1">
      <c r="A14799" s="3" t="s">
        <v>2</v>
      </c>
      <c r="B14799" s="3" t="s">
        <v>29775</v>
      </c>
      <c r="C14799" s="3" t="s">
        <v>35533</v>
      </c>
      <c r="D14799" s="12" t="s">
        <v>41406</v>
      </c>
      <c r="E14799" s="6" t="str">
        <f t="shared" ref="E14799:E14830" si="769">HYPERLINK("http://www.ssc.wisc.edu/wlsresearch/documentation/waves/?wave=capigrad&amp;module=jmail_srelate","module=jmail_srelate")</f>
        <v>module=jmail_srelate</v>
      </c>
      <c r="F14799" s="6" t="str">
        <f t="shared" ref="F14799:F14830" si="770">HYPERLINK("http://www.ssc.wisc.edu/wlsresearch/documentation/waves/?wave=capisib&amp;module=kmail_srelate","module=kmail_srelate")</f>
        <v>module=kmail_srelate</v>
      </c>
    </row>
    <row r="14800" spans="1:6" ht="30" customHeight="1">
      <c r="A14800" s="3" t="s">
        <v>2</v>
      </c>
      <c r="B14800" s="3" t="s">
        <v>29776</v>
      </c>
      <c r="C14800" s="3" t="s">
        <v>35534</v>
      </c>
      <c r="D14800" s="12" t="s">
        <v>41407</v>
      </c>
      <c r="E14800" s="6" t="str">
        <f t="shared" si="769"/>
        <v>module=jmail_srelate</v>
      </c>
      <c r="F14800" s="6" t="str">
        <f t="shared" si="770"/>
        <v>module=kmail_srelate</v>
      </c>
    </row>
    <row r="14801" spans="1:6" ht="30" customHeight="1">
      <c r="A14801" s="3" t="s">
        <v>2</v>
      </c>
      <c r="B14801" s="3" t="s">
        <v>29777</v>
      </c>
      <c r="C14801" s="3" t="s">
        <v>35535</v>
      </c>
      <c r="D14801" s="12" t="s">
        <v>41408</v>
      </c>
      <c r="E14801" s="6" t="str">
        <f t="shared" si="769"/>
        <v>module=jmail_srelate</v>
      </c>
      <c r="F14801" s="6" t="str">
        <f t="shared" si="770"/>
        <v>module=kmail_srelate</v>
      </c>
    </row>
    <row r="14802" spans="1:6" ht="30" customHeight="1">
      <c r="A14802" s="3" t="s">
        <v>2</v>
      </c>
      <c r="B14802" s="3" t="s">
        <v>29778</v>
      </c>
      <c r="C14802" s="3" t="s">
        <v>35536</v>
      </c>
      <c r="D14802" s="12" t="s">
        <v>41409</v>
      </c>
      <c r="E14802" s="6" t="str">
        <f t="shared" si="769"/>
        <v>module=jmail_srelate</v>
      </c>
      <c r="F14802" s="6" t="str">
        <f t="shared" si="770"/>
        <v>module=kmail_srelate</v>
      </c>
    </row>
    <row r="14803" spans="1:6" ht="30" customHeight="1">
      <c r="A14803" s="3" t="s">
        <v>2</v>
      </c>
      <c r="B14803" s="3" t="s">
        <v>29779</v>
      </c>
      <c r="C14803" s="3" t="s">
        <v>35537</v>
      </c>
      <c r="D14803" s="12" t="s">
        <v>41410</v>
      </c>
      <c r="E14803" s="6" t="str">
        <f t="shared" si="769"/>
        <v>module=jmail_srelate</v>
      </c>
      <c r="F14803" s="6" t="str">
        <f t="shared" si="770"/>
        <v>module=kmail_srelate</v>
      </c>
    </row>
    <row r="14804" spans="1:6" ht="30" customHeight="1">
      <c r="A14804" s="3" t="s">
        <v>2</v>
      </c>
      <c r="B14804" s="3" t="s">
        <v>29780</v>
      </c>
      <c r="C14804" s="3" t="s">
        <v>35538</v>
      </c>
      <c r="D14804" s="12" t="s">
        <v>41411</v>
      </c>
      <c r="E14804" s="6" t="str">
        <f t="shared" si="769"/>
        <v>module=jmail_srelate</v>
      </c>
      <c r="F14804" s="6" t="str">
        <f t="shared" si="770"/>
        <v>module=kmail_srelate</v>
      </c>
    </row>
    <row r="14805" spans="1:6" ht="30" customHeight="1">
      <c r="A14805" s="3" t="s">
        <v>2</v>
      </c>
      <c r="B14805" s="3" t="s">
        <v>29781</v>
      </c>
      <c r="C14805" s="3" t="s">
        <v>35539</v>
      </c>
      <c r="D14805" s="12" t="s">
        <v>41412</v>
      </c>
      <c r="E14805" s="6" t="str">
        <f t="shared" si="769"/>
        <v>module=jmail_srelate</v>
      </c>
      <c r="F14805" s="6" t="str">
        <f t="shared" si="770"/>
        <v>module=kmail_srelate</v>
      </c>
    </row>
    <row r="14806" spans="1:6" ht="30" customHeight="1">
      <c r="A14806" s="3" t="s">
        <v>2</v>
      </c>
      <c r="B14806" s="3" t="s">
        <v>29782</v>
      </c>
      <c r="C14806" s="3" t="s">
        <v>35540</v>
      </c>
      <c r="D14806" s="12" t="s">
        <v>41413</v>
      </c>
      <c r="E14806" s="6" t="str">
        <f t="shared" si="769"/>
        <v>module=jmail_srelate</v>
      </c>
      <c r="F14806" s="6" t="str">
        <f t="shared" si="770"/>
        <v>module=kmail_srelate</v>
      </c>
    </row>
    <row r="14807" spans="1:6" ht="30" customHeight="1">
      <c r="A14807" s="3" t="s">
        <v>2</v>
      </c>
      <c r="B14807" s="3" t="s">
        <v>29783</v>
      </c>
      <c r="C14807" s="3" t="s">
        <v>35541</v>
      </c>
      <c r="D14807" s="12" t="s">
        <v>41414</v>
      </c>
      <c r="E14807" s="6" t="str">
        <f t="shared" si="769"/>
        <v>module=jmail_srelate</v>
      </c>
      <c r="F14807" s="6" t="str">
        <f t="shared" si="770"/>
        <v>module=kmail_srelate</v>
      </c>
    </row>
    <row r="14808" spans="1:6" ht="30" customHeight="1">
      <c r="A14808" s="3" t="s">
        <v>2</v>
      </c>
      <c r="B14808" s="3" t="s">
        <v>29784</v>
      </c>
      <c r="C14808" s="3" t="s">
        <v>35542</v>
      </c>
      <c r="D14808" s="12" t="s">
        <v>41415</v>
      </c>
      <c r="E14808" s="6" t="str">
        <f t="shared" si="769"/>
        <v>module=jmail_srelate</v>
      </c>
      <c r="F14808" s="6" t="str">
        <f t="shared" si="770"/>
        <v>module=kmail_srelate</v>
      </c>
    </row>
    <row r="14809" spans="1:6" ht="30" customHeight="1">
      <c r="A14809" s="3" t="s">
        <v>2</v>
      </c>
      <c r="B14809" s="3" t="s">
        <v>29785</v>
      </c>
      <c r="C14809" s="3" t="s">
        <v>35543</v>
      </c>
      <c r="D14809" s="12" t="s">
        <v>41416</v>
      </c>
      <c r="E14809" s="6" t="str">
        <f t="shared" si="769"/>
        <v>module=jmail_srelate</v>
      </c>
      <c r="F14809" s="6" t="str">
        <f t="shared" si="770"/>
        <v>module=kmail_srelate</v>
      </c>
    </row>
    <row r="14810" spans="1:6" ht="30" customHeight="1">
      <c r="A14810" s="3" t="s">
        <v>2</v>
      </c>
      <c r="B14810" s="3" t="s">
        <v>29786</v>
      </c>
      <c r="C14810" s="3" t="s">
        <v>35544</v>
      </c>
      <c r="D14810" s="12" t="s">
        <v>41417</v>
      </c>
      <c r="E14810" s="6" t="str">
        <f t="shared" si="769"/>
        <v>module=jmail_srelate</v>
      </c>
      <c r="F14810" s="6" t="str">
        <f t="shared" si="770"/>
        <v>module=kmail_srelate</v>
      </c>
    </row>
    <row r="14811" spans="1:6" ht="30" customHeight="1">
      <c r="A14811" s="3" t="s">
        <v>2</v>
      </c>
      <c r="B14811" s="3" t="s">
        <v>29787</v>
      </c>
      <c r="C14811" s="3" t="s">
        <v>35545</v>
      </c>
      <c r="D14811" s="12" t="s">
        <v>41418</v>
      </c>
      <c r="E14811" s="6" t="str">
        <f t="shared" si="769"/>
        <v>module=jmail_srelate</v>
      </c>
      <c r="F14811" s="6" t="str">
        <f t="shared" si="770"/>
        <v>module=kmail_srelate</v>
      </c>
    </row>
    <row r="14812" spans="1:6" ht="30" customHeight="1">
      <c r="A14812" s="3" t="s">
        <v>2</v>
      </c>
      <c r="B14812" s="3" t="s">
        <v>29788</v>
      </c>
      <c r="C14812" s="3" t="s">
        <v>35546</v>
      </c>
      <c r="D14812" s="12" t="s">
        <v>41419</v>
      </c>
      <c r="E14812" s="6" t="str">
        <f t="shared" si="769"/>
        <v>module=jmail_srelate</v>
      </c>
      <c r="F14812" s="6" t="str">
        <f t="shared" si="770"/>
        <v>module=kmail_srelate</v>
      </c>
    </row>
    <row r="14813" spans="1:6" ht="30" customHeight="1">
      <c r="A14813" s="3" t="s">
        <v>2</v>
      </c>
      <c r="B14813" s="3" t="s">
        <v>29789</v>
      </c>
      <c r="C14813" s="3" t="s">
        <v>35547</v>
      </c>
      <c r="D14813" s="12" t="s">
        <v>41420</v>
      </c>
      <c r="E14813" s="6" t="str">
        <f t="shared" si="769"/>
        <v>module=jmail_srelate</v>
      </c>
      <c r="F14813" s="6" t="str">
        <f t="shared" si="770"/>
        <v>module=kmail_srelate</v>
      </c>
    </row>
    <row r="14814" spans="1:6" ht="30" customHeight="1">
      <c r="A14814" s="3" t="s">
        <v>2</v>
      </c>
      <c r="B14814" s="3" t="s">
        <v>29790</v>
      </c>
      <c r="C14814" s="3" t="s">
        <v>35548</v>
      </c>
      <c r="D14814" s="12" t="s">
        <v>41421</v>
      </c>
      <c r="E14814" s="6" t="str">
        <f t="shared" si="769"/>
        <v>module=jmail_srelate</v>
      </c>
      <c r="F14814" s="6" t="str">
        <f t="shared" si="770"/>
        <v>module=kmail_srelate</v>
      </c>
    </row>
    <row r="14815" spans="1:6" ht="30" customHeight="1">
      <c r="A14815" s="3" t="s">
        <v>2</v>
      </c>
      <c r="B14815" s="3" t="s">
        <v>29791</v>
      </c>
      <c r="C14815" s="3" t="s">
        <v>35549</v>
      </c>
      <c r="D14815" s="12" t="s">
        <v>41422</v>
      </c>
      <c r="E14815" s="6" t="str">
        <f t="shared" si="769"/>
        <v>module=jmail_srelate</v>
      </c>
      <c r="F14815" s="6" t="str">
        <f t="shared" si="770"/>
        <v>module=kmail_srelate</v>
      </c>
    </row>
    <row r="14816" spans="1:6" ht="30" customHeight="1">
      <c r="A14816" s="3" t="s">
        <v>2</v>
      </c>
      <c r="B14816" s="3" t="s">
        <v>29792</v>
      </c>
      <c r="C14816" s="3" t="s">
        <v>35550</v>
      </c>
      <c r="D14816" s="12" t="s">
        <v>41423</v>
      </c>
      <c r="E14816" s="6" t="str">
        <f t="shared" si="769"/>
        <v>module=jmail_srelate</v>
      </c>
      <c r="F14816" s="6" t="str">
        <f t="shared" si="770"/>
        <v>module=kmail_srelate</v>
      </c>
    </row>
    <row r="14817" spans="1:6" ht="30" customHeight="1">
      <c r="A14817" s="3" t="s">
        <v>2</v>
      </c>
      <c r="B14817" s="3" t="s">
        <v>29793</v>
      </c>
      <c r="C14817" s="3" t="s">
        <v>35551</v>
      </c>
      <c r="D14817" s="12" t="s">
        <v>41424</v>
      </c>
      <c r="E14817" s="6" t="str">
        <f t="shared" si="769"/>
        <v>module=jmail_srelate</v>
      </c>
      <c r="F14817" s="6" t="str">
        <f t="shared" si="770"/>
        <v>module=kmail_srelate</v>
      </c>
    </row>
    <row r="14818" spans="1:6" ht="30" customHeight="1">
      <c r="A14818" s="3" t="s">
        <v>2</v>
      </c>
      <c r="B14818" s="3" t="s">
        <v>29794</v>
      </c>
      <c r="C14818" s="3" t="s">
        <v>35552</v>
      </c>
      <c r="D14818" s="12" t="s">
        <v>41425</v>
      </c>
      <c r="E14818" s="6" t="str">
        <f t="shared" si="769"/>
        <v>module=jmail_srelate</v>
      </c>
      <c r="F14818" s="6" t="str">
        <f t="shared" si="770"/>
        <v>module=kmail_srelate</v>
      </c>
    </row>
    <row r="14819" spans="1:6" ht="30" customHeight="1">
      <c r="A14819" s="3" t="s">
        <v>2</v>
      </c>
      <c r="B14819" s="3" t="s">
        <v>29795</v>
      </c>
      <c r="C14819" s="3" t="s">
        <v>35553</v>
      </c>
      <c r="D14819" s="12" t="s">
        <v>41426</v>
      </c>
      <c r="E14819" s="6" t="str">
        <f t="shared" si="769"/>
        <v>module=jmail_srelate</v>
      </c>
      <c r="F14819" s="6" t="str">
        <f t="shared" si="770"/>
        <v>module=kmail_srelate</v>
      </c>
    </row>
    <row r="14820" spans="1:6" ht="30" customHeight="1">
      <c r="A14820" s="3" t="s">
        <v>2</v>
      </c>
      <c r="B14820" s="3" t="s">
        <v>29796</v>
      </c>
      <c r="C14820" s="3" t="s">
        <v>35554</v>
      </c>
      <c r="D14820" s="12" t="s">
        <v>41427</v>
      </c>
      <c r="E14820" s="6" t="str">
        <f t="shared" si="769"/>
        <v>module=jmail_srelate</v>
      </c>
      <c r="F14820" s="6" t="str">
        <f t="shared" si="770"/>
        <v>module=kmail_srelate</v>
      </c>
    </row>
    <row r="14821" spans="1:6" ht="30" customHeight="1">
      <c r="A14821" s="3" t="s">
        <v>2</v>
      </c>
      <c r="B14821" s="3" t="s">
        <v>29797</v>
      </c>
      <c r="C14821" s="3" t="s">
        <v>35555</v>
      </c>
      <c r="D14821" s="12" t="s">
        <v>41428</v>
      </c>
      <c r="E14821" s="6" t="str">
        <f t="shared" si="769"/>
        <v>module=jmail_srelate</v>
      </c>
      <c r="F14821" s="6" t="str">
        <f t="shared" si="770"/>
        <v>module=kmail_srelate</v>
      </c>
    </row>
    <row r="14822" spans="1:6" ht="30" customHeight="1">
      <c r="A14822" s="3" t="s">
        <v>2</v>
      </c>
      <c r="B14822" s="3" t="s">
        <v>29798</v>
      </c>
      <c r="C14822" s="3" t="s">
        <v>35556</v>
      </c>
      <c r="D14822" s="12" t="s">
        <v>41429</v>
      </c>
      <c r="E14822" s="6" t="str">
        <f t="shared" si="769"/>
        <v>module=jmail_srelate</v>
      </c>
      <c r="F14822" s="6" t="str">
        <f t="shared" si="770"/>
        <v>module=kmail_srelate</v>
      </c>
    </row>
    <row r="14823" spans="1:6" ht="30" customHeight="1">
      <c r="A14823" s="3" t="s">
        <v>2</v>
      </c>
      <c r="B14823" s="3" t="s">
        <v>29799</v>
      </c>
      <c r="C14823" s="3" t="s">
        <v>35557</v>
      </c>
      <c r="D14823" s="12" t="s">
        <v>41430</v>
      </c>
      <c r="E14823" s="6" t="str">
        <f t="shared" si="769"/>
        <v>module=jmail_srelate</v>
      </c>
      <c r="F14823" s="6" t="str">
        <f t="shared" si="770"/>
        <v>module=kmail_srelate</v>
      </c>
    </row>
    <row r="14824" spans="1:6" ht="30" customHeight="1">
      <c r="A14824" s="3" t="s">
        <v>2</v>
      </c>
      <c r="B14824" s="3" t="s">
        <v>29800</v>
      </c>
      <c r="C14824" s="3" t="s">
        <v>35558</v>
      </c>
      <c r="D14824" s="12" t="s">
        <v>41431</v>
      </c>
      <c r="E14824" s="6" t="str">
        <f t="shared" si="769"/>
        <v>module=jmail_srelate</v>
      </c>
      <c r="F14824" s="6" t="str">
        <f t="shared" si="770"/>
        <v>module=kmail_srelate</v>
      </c>
    </row>
    <row r="14825" spans="1:6" ht="30" customHeight="1">
      <c r="A14825" s="3" t="s">
        <v>2</v>
      </c>
      <c r="B14825" s="3" t="s">
        <v>29801</v>
      </c>
      <c r="C14825" s="3" t="s">
        <v>35559</v>
      </c>
      <c r="D14825" s="12" t="s">
        <v>41432</v>
      </c>
      <c r="E14825" s="6" t="str">
        <f t="shared" si="769"/>
        <v>module=jmail_srelate</v>
      </c>
      <c r="F14825" s="6" t="str">
        <f t="shared" si="770"/>
        <v>module=kmail_srelate</v>
      </c>
    </row>
    <row r="14826" spans="1:6" ht="30" customHeight="1">
      <c r="A14826" s="3" t="s">
        <v>2</v>
      </c>
      <c r="B14826" s="3" t="s">
        <v>29802</v>
      </c>
      <c r="C14826" s="3" t="s">
        <v>35560</v>
      </c>
      <c r="D14826" s="12" t="s">
        <v>41433</v>
      </c>
      <c r="E14826" s="6" t="str">
        <f t="shared" si="769"/>
        <v>module=jmail_srelate</v>
      </c>
      <c r="F14826" s="6" t="str">
        <f t="shared" si="770"/>
        <v>module=kmail_srelate</v>
      </c>
    </row>
    <row r="14827" spans="1:6" ht="30" customHeight="1">
      <c r="A14827" s="3" t="s">
        <v>2</v>
      </c>
      <c r="B14827" s="3" t="s">
        <v>29803</v>
      </c>
      <c r="C14827" s="3" t="s">
        <v>35561</v>
      </c>
      <c r="D14827" s="12" t="s">
        <v>41434</v>
      </c>
      <c r="E14827" s="6" t="str">
        <f t="shared" si="769"/>
        <v>module=jmail_srelate</v>
      </c>
      <c r="F14827" s="6" t="str">
        <f t="shared" si="770"/>
        <v>module=kmail_srelate</v>
      </c>
    </row>
    <row r="14828" spans="1:6" ht="30" customHeight="1">
      <c r="A14828" s="3" t="s">
        <v>2</v>
      </c>
      <c r="B14828" s="3" t="s">
        <v>29804</v>
      </c>
      <c r="C14828" s="3" t="s">
        <v>35562</v>
      </c>
      <c r="D14828" s="12" t="s">
        <v>41435</v>
      </c>
      <c r="E14828" s="6" t="str">
        <f t="shared" si="769"/>
        <v>module=jmail_srelate</v>
      </c>
      <c r="F14828" s="6" t="str">
        <f t="shared" si="770"/>
        <v>module=kmail_srelate</v>
      </c>
    </row>
    <row r="14829" spans="1:6" ht="30" customHeight="1">
      <c r="A14829" s="3" t="s">
        <v>2</v>
      </c>
      <c r="B14829" s="3" t="s">
        <v>29805</v>
      </c>
      <c r="C14829" s="3" t="s">
        <v>35563</v>
      </c>
      <c r="D14829" s="12" t="s">
        <v>41436</v>
      </c>
      <c r="E14829" s="6" t="str">
        <f t="shared" si="769"/>
        <v>module=jmail_srelate</v>
      </c>
      <c r="F14829" s="6" t="str">
        <f t="shared" si="770"/>
        <v>module=kmail_srelate</v>
      </c>
    </row>
    <row r="14830" spans="1:6" ht="30" customHeight="1">
      <c r="A14830" s="3" t="s">
        <v>2</v>
      </c>
      <c r="B14830" s="3" t="s">
        <v>29806</v>
      </c>
      <c r="C14830" s="3" t="s">
        <v>35564</v>
      </c>
      <c r="D14830" s="12" t="s">
        <v>41437</v>
      </c>
      <c r="E14830" s="6" t="str">
        <f t="shared" si="769"/>
        <v>module=jmail_srelate</v>
      </c>
      <c r="F14830" s="6" t="str">
        <f t="shared" si="770"/>
        <v>module=kmail_srelate</v>
      </c>
    </row>
    <row r="14831" spans="1:6" ht="30" customHeight="1">
      <c r="A14831" s="3" t="s">
        <v>2</v>
      </c>
      <c r="B14831" s="3" t="s">
        <v>29807</v>
      </c>
      <c r="C14831" s="3" t="s">
        <v>35565</v>
      </c>
      <c r="D14831" s="12" t="s">
        <v>41438</v>
      </c>
      <c r="E14831" s="6" t="str">
        <f t="shared" ref="E14831:E14862" si="771">HYPERLINK("http://www.ssc.wisc.edu/wlsresearch/documentation/waves/?wave=capigrad&amp;module=jmail_srelate","module=jmail_srelate")</f>
        <v>module=jmail_srelate</v>
      </c>
      <c r="F14831" s="6" t="str">
        <f t="shared" ref="F14831:F14862" si="772">HYPERLINK("http://www.ssc.wisc.edu/wlsresearch/documentation/waves/?wave=capisib&amp;module=kmail_srelate","module=kmail_srelate")</f>
        <v>module=kmail_srelate</v>
      </c>
    </row>
    <row r="14832" spans="1:6" ht="30" customHeight="1">
      <c r="A14832" s="3" t="s">
        <v>2</v>
      </c>
      <c r="B14832" s="3" t="s">
        <v>29808</v>
      </c>
      <c r="C14832" s="3" t="s">
        <v>35566</v>
      </c>
      <c r="D14832" s="12" t="s">
        <v>41439</v>
      </c>
      <c r="E14832" s="6" t="str">
        <f t="shared" si="771"/>
        <v>module=jmail_srelate</v>
      </c>
      <c r="F14832" s="6" t="str">
        <f t="shared" si="772"/>
        <v>module=kmail_srelate</v>
      </c>
    </row>
    <row r="14833" spans="1:6" ht="30" customHeight="1">
      <c r="A14833" s="3" t="s">
        <v>2</v>
      </c>
      <c r="B14833" s="3" t="s">
        <v>29809</v>
      </c>
      <c r="C14833" s="3" t="s">
        <v>35567</v>
      </c>
      <c r="D14833" s="12" t="s">
        <v>41440</v>
      </c>
      <c r="E14833" s="6" t="str">
        <f t="shared" si="771"/>
        <v>module=jmail_srelate</v>
      </c>
      <c r="F14833" s="6" t="str">
        <f t="shared" si="772"/>
        <v>module=kmail_srelate</v>
      </c>
    </row>
    <row r="14834" spans="1:6" ht="30" customHeight="1">
      <c r="A14834" s="3" t="s">
        <v>2</v>
      </c>
      <c r="B14834" s="3" t="s">
        <v>29810</v>
      </c>
      <c r="C14834" s="3" t="s">
        <v>35568</v>
      </c>
      <c r="D14834" s="12" t="s">
        <v>41441</v>
      </c>
      <c r="E14834" s="6" t="str">
        <f t="shared" si="771"/>
        <v>module=jmail_srelate</v>
      </c>
      <c r="F14834" s="6" t="str">
        <f t="shared" si="772"/>
        <v>module=kmail_srelate</v>
      </c>
    </row>
    <row r="14835" spans="1:6" ht="30" customHeight="1">
      <c r="A14835" s="3" t="s">
        <v>2</v>
      </c>
      <c r="B14835" s="3" t="s">
        <v>29811</v>
      </c>
      <c r="C14835" s="3" t="s">
        <v>35569</v>
      </c>
      <c r="D14835" s="12" t="s">
        <v>41442</v>
      </c>
      <c r="E14835" s="6" t="str">
        <f t="shared" si="771"/>
        <v>module=jmail_srelate</v>
      </c>
      <c r="F14835" s="6" t="str">
        <f t="shared" si="772"/>
        <v>module=kmail_srelate</v>
      </c>
    </row>
    <row r="14836" spans="1:6" ht="30" customHeight="1">
      <c r="A14836" s="3" t="s">
        <v>2</v>
      </c>
      <c r="B14836" s="3" t="s">
        <v>29812</v>
      </c>
      <c r="C14836" s="3" t="s">
        <v>35570</v>
      </c>
      <c r="D14836" s="12" t="s">
        <v>41443</v>
      </c>
      <c r="E14836" s="6" t="str">
        <f t="shared" si="771"/>
        <v>module=jmail_srelate</v>
      </c>
      <c r="F14836" s="6" t="str">
        <f t="shared" si="772"/>
        <v>module=kmail_srelate</v>
      </c>
    </row>
    <row r="14837" spans="1:6" ht="30" customHeight="1">
      <c r="A14837" s="3" t="s">
        <v>2</v>
      </c>
      <c r="B14837" s="3" t="s">
        <v>29813</v>
      </c>
      <c r="C14837" s="3" t="s">
        <v>35571</v>
      </c>
      <c r="D14837" s="12" t="s">
        <v>41444</v>
      </c>
      <c r="E14837" s="6" t="str">
        <f t="shared" si="771"/>
        <v>module=jmail_srelate</v>
      </c>
      <c r="F14837" s="6" t="str">
        <f t="shared" si="772"/>
        <v>module=kmail_srelate</v>
      </c>
    </row>
    <row r="14838" spans="1:6" ht="30" customHeight="1">
      <c r="A14838" s="3" t="s">
        <v>2</v>
      </c>
      <c r="B14838" s="3" t="s">
        <v>29814</v>
      </c>
      <c r="C14838" s="3" t="s">
        <v>35572</v>
      </c>
      <c r="D14838" s="12" t="s">
        <v>41445</v>
      </c>
      <c r="E14838" s="6" t="str">
        <f t="shared" si="771"/>
        <v>module=jmail_srelate</v>
      </c>
      <c r="F14838" s="6" t="str">
        <f t="shared" si="772"/>
        <v>module=kmail_srelate</v>
      </c>
    </row>
    <row r="14839" spans="1:6" ht="30" customHeight="1">
      <c r="A14839" s="3" t="s">
        <v>2</v>
      </c>
      <c r="B14839" s="3" t="s">
        <v>29815</v>
      </c>
      <c r="C14839" s="3" t="s">
        <v>35573</v>
      </c>
      <c r="D14839" s="12" t="s">
        <v>41446</v>
      </c>
      <c r="E14839" s="6" t="str">
        <f t="shared" si="771"/>
        <v>module=jmail_srelate</v>
      </c>
      <c r="F14839" s="6" t="str">
        <f t="shared" si="772"/>
        <v>module=kmail_srelate</v>
      </c>
    </row>
    <row r="14840" spans="1:6" ht="30" customHeight="1">
      <c r="A14840" s="3" t="s">
        <v>2</v>
      </c>
      <c r="B14840" s="3" t="s">
        <v>29816</v>
      </c>
      <c r="C14840" s="3" t="s">
        <v>35574</v>
      </c>
      <c r="D14840" s="12" t="s">
        <v>41447</v>
      </c>
      <c r="E14840" s="6" t="str">
        <f t="shared" si="771"/>
        <v>module=jmail_srelate</v>
      </c>
      <c r="F14840" s="6" t="str">
        <f t="shared" si="772"/>
        <v>module=kmail_srelate</v>
      </c>
    </row>
    <row r="14841" spans="1:6" ht="30" customHeight="1">
      <c r="A14841" s="3" t="s">
        <v>2</v>
      </c>
      <c r="B14841" s="3" t="s">
        <v>29817</v>
      </c>
      <c r="C14841" s="3" t="s">
        <v>35575</v>
      </c>
      <c r="D14841" s="12" t="s">
        <v>41448</v>
      </c>
      <c r="E14841" s="6" t="str">
        <f t="shared" si="771"/>
        <v>module=jmail_srelate</v>
      </c>
      <c r="F14841" s="6" t="str">
        <f t="shared" si="772"/>
        <v>module=kmail_srelate</v>
      </c>
    </row>
    <row r="14842" spans="1:6" ht="30" customHeight="1">
      <c r="A14842" s="3" t="s">
        <v>2</v>
      </c>
      <c r="B14842" s="3" t="s">
        <v>29818</v>
      </c>
      <c r="C14842" s="3" t="s">
        <v>35576</v>
      </c>
      <c r="D14842" s="12" t="s">
        <v>41449</v>
      </c>
      <c r="E14842" s="6" t="str">
        <f t="shared" si="771"/>
        <v>module=jmail_srelate</v>
      </c>
      <c r="F14842" s="6" t="str">
        <f t="shared" si="772"/>
        <v>module=kmail_srelate</v>
      </c>
    </row>
    <row r="14843" spans="1:6" ht="30" customHeight="1">
      <c r="A14843" s="3" t="s">
        <v>2</v>
      </c>
      <c r="B14843" s="3" t="s">
        <v>29819</v>
      </c>
      <c r="C14843" s="3" t="s">
        <v>35577</v>
      </c>
      <c r="D14843" s="12" t="s">
        <v>41450</v>
      </c>
      <c r="E14843" s="6" t="str">
        <f t="shared" si="771"/>
        <v>module=jmail_srelate</v>
      </c>
      <c r="F14843" s="6" t="str">
        <f t="shared" si="772"/>
        <v>module=kmail_srelate</v>
      </c>
    </row>
    <row r="14844" spans="1:6" ht="30" customHeight="1">
      <c r="A14844" s="3" t="s">
        <v>2</v>
      </c>
      <c r="B14844" s="3" t="s">
        <v>29820</v>
      </c>
      <c r="C14844" s="3" t="s">
        <v>35578</v>
      </c>
      <c r="D14844" s="12" t="s">
        <v>41451</v>
      </c>
      <c r="E14844" s="6" t="str">
        <f t="shared" si="771"/>
        <v>module=jmail_srelate</v>
      </c>
      <c r="F14844" s="6" t="str">
        <f t="shared" si="772"/>
        <v>module=kmail_srelate</v>
      </c>
    </row>
    <row r="14845" spans="1:6" ht="30" customHeight="1">
      <c r="A14845" s="3" t="s">
        <v>2</v>
      </c>
      <c r="B14845" s="3" t="s">
        <v>29821</v>
      </c>
      <c r="C14845" s="3" t="s">
        <v>35579</v>
      </c>
      <c r="D14845" s="12" t="s">
        <v>41452</v>
      </c>
      <c r="E14845" s="6" t="str">
        <f t="shared" si="771"/>
        <v>module=jmail_srelate</v>
      </c>
      <c r="F14845" s="6" t="str">
        <f t="shared" si="772"/>
        <v>module=kmail_srelate</v>
      </c>
    </row>
    <row r="14846" spans="1:6" ht="30" customHeight="1">
      <c r="A14846" s="3" t="s">
        <v>2</v>
      </c>
      <c r="B14846" s="3" t="s">
        <v>29822</v>
      </c>
      <c r="C14846" s="3" t="s">
        <v>35580</v>
      </c>
      <c r="D14846" s="12" t="s">
        <v>41453</v>
      </c>
      <c r="E14846" s="6" t="str">
        <f t="shared" si="771"/>
        <v>module=jmail_srelate</v>
      </c>
      <c r="F14846" s="6" t="str">
        <f t="shared" si="772"/>
        <v>module=kmail_srelate</v>
      </c>
    </row>
    <row r="14847" spans="1:6" ht="30" customHeight="1">
      <c r="A14847" s="3" t="s">
        <v>2</v>
      </c>
      <c r="B14847" s="3" t="s">
        <v>29823</v>
      </c>
      <c r="C14847" s="3" t="s">
        <v>35581</v>
      </c>
      <c r="D14847" s="12" t="s">
        <v>41454</v>
      </c>
      <c r="E14847" s="6" t="str">
        <f t="shared" si="771"/>
        <v>module=jmail_srelate</v>
      </c>
      <c r="F14847" s="6" t="str">
        <f t="shared" si="772"/>
        <v>module=kmail_srelate</v>
      </c>
    </row>
    <row r="14848" spans="1:6" ht="30" customHeight="1">
      <c r="A14848" s="3" t="s">
        <v>2</v>
      </c>
      <c r="B14848" s="3" t="s">
        <v>29824</v>
      </c>
      <c r="C14848" s="3" t="s">
        <v>35582</v>
      </c>
      <c r="D14848" s="12" t="s">
        <v>41455</v>
      </c>
      <c r="E14848" s="6" t="str">
        <f t="shared" si="771"/>
        <v>module=jmail_srelate</v>
      </c>
      <c r="F14848" s="6" t="str">
        <f t="shared" si="772"/>
        <v>module=kmail_srelate</v>
      </c>
    </row>
    <row r="14849" spans="1:6" ht="30" customHeight="1">
      <c r="A14849" s="3" t="s">
        <v>2</v>
      </c>
      <c r="B14849" s="3" t="s">
        <v>29825</v>
      </c>
      <c r="C14849" s="3" t="s">
        <v>35583</v>
      </c>
      <c r="D14849" s="12" t="s">
        <v>41456</v>
      </c>
      <c r="E14849" s="6" t="str">
        <f t="shared" si="771"/>
        <v>module=jmail_srelate</v>
      </c>
      <c r="F14849" s="6" t="str">
        <f t="shared" si="772"/>
        <v>module=kmail_srelate</v>
      </c>
    </row>
    <row r="14850" spans="1:6" ht="30" customHeight="1">
      <c r="A14850" s="3" t="s">
        <v>2</v>
      </c>
      <c r="B14850" s="3" t="s">
        <v>29826</v>
      </c>
      <c r="C14850" s="3" t="s">
        <v>35584</v>
      </c>
      <c r="D14850" s="12" t="s">
        <v>41457</v>
      </c>
      <c r="E14850" s="6" t="str">
        <f t="shared" si="771"/>
        <v>module=jmail_srelate</v>
      </c>
      <c r="F14850" s="6" t="str">
        <f t="shared" si="772"/>
        <v>module=kmail_srelate</v>
      </c>
    </row>
    <row r="14851" spans="1:6" ht="30" customHeight="1">
      <c r="A14851" s="3" t="s">
        <v>2</v>
      </c>
      <c r="B14851" s="3" t="s">
        <v>29827</v>
      </c>
      <c r="C14851" s="3" t="s">
        <v>35585</v>
      </c>
      <c r="D14851" s="12" t="s">
        <v>41458</v>
      </c>
      <c r="E14851" s="6" t="str">
        <f t="shared" si="771"/>
        <v>module=jmail_srelate</v>
      </c>
      <c r="F14851" s="6" t="str">
        <f t="shared" si="772"/>
        <v>module=kmail_srelate</v>
      </c>
    </row>
    <row r="14852" spans="1:6" ht="30" customHeight="1">
      <c r="A14852" s="3" t="s">
        <v>2</v>
      </c>
      <c r="B14852" s="3" t="s">
        <v>29828</v>
      </c>
      <c r="C14852" s="3" t="s">
        <v>35586</v>
      </c>
      <c r="D14852" s="12" t="s">
        <v>41459</v>
      </c>
      <c r="E14852" s="6" t="str">
        <f t="shared" si="771"/>
        <v>module=jmail_srelate</v>
      </c>
      <c r="F14852" s="6" t="str">
        <f t="shared" si="772"/>
        <v>module=kmail_srelate</v>
      </c>
    </row>
    <row r="14853" spans="1:6" ht="30" customHeight="1">
      <c r="A14853" s="3" t="s">
        <v>2</v>
      </c>
      <c r="B14853" s="3" t="s">
        <v>29829</v>
      </c>
      <c r="C14853" s="3" t="s">
        <v>35587</v>
      </c>
      <c r="D14853" s="12" t="s">
        <v>41460</v>
      </c>
      <c r="E14853" s="6" t="str">
        <f t="shared" si="771"/>
        <v>module=jmail_srelate</v>
      </c>
      <c r="F14853" s="6" t="str">
        <f t="shared" si="772"/>
        <v>module=kmail_srelate</v>
      </c>
    </row>
    <row r="14854" spans="1:6" ht="30" customHeight="1">
      <c r="A14854" s="3" t="s">
        <v>2</v>
      </c>
      <c r="B14854" s="3" t="s">
        <v>29830</v>
      </c>
      <c r="C14854" s="3" t="s">
        <v>35588</v>
      </c>
      <c r="D14854" s="12" t="s">
        <v>41461</v>
      </c>
      <c r="E14854" s="6" t="str">
        <f t="shared" si="771"/>
        <v>module=jmail_srelate</v>
      </c>
      <c r="F14854" s="6" t="str">
        <f t="shared" si="772"/>
        <v>module=kmail_srelate</v>
      </c>
    </row>
    <row r="14855" spans="1:6" ht="30" customHeight="1">
      <c r="A14855" s="3" t="s">
        <v>2</v>
      </c>
      <c r="B14855" s="3" t="s">
        <v>29831</v>
      </c>
      <c r="C14855" s="3" t="s">
        <v>35589</v>
      </c>
      <c r="D14855" s="12" t="s">
        <v>41462</v>
      </c>
      <c r="E14855" s="6" t="str">
        <f t="shared" si="771"/>
        <v>module=jmail_srelate</v>
      </c>
      <c r="F14855" s="6" t="str">
        <f t="shared" si="772"/>
        <v>module=kmail_srelate</v>
      </c>
    </row>
    <row r="14856" spans="1:6" ht="30" customHeight="1">
      <c r="A14856" s="3" t="s">
        <v>2</v>
      </c>
      <c r="B14856" s="3" t="s">
        <v>29832</v>
      </c>
      <c r="C14856" s="3" t="s">
        <v>35590</v>
      </c>
      <c r="D14856" s="12" t="s">
        <v>41463</v>
      </c>
      <c r="E14856" s="6" t="str">
        <f t="shared" si="771"/>
        <v>module=jmail_srelate</v>
      </c>
      <c r="F14856" s="6" t="str">
        <f t="shared" si="772"/>
        <v>module=kmail_srelate</v>
      </c>
    </row>
    <row r="14857" spans="1:6" ht="30" customHeight="1">
      <c r="A14857" s="3" t="s">
        <v>2</v>
      </c>
      <c r="B14857" s="3" t="s">
        <v>29833</v>
      </c>
      <c r="C14857" s="3" t="s">
        <v>35591</v>
      </c>
      <c r="D14857" s="12" t="s">
        <v>41464</v>
      </c>
      <c r="E14857" s="6" t="str">
        <f t="shared" si="771"/>
        <v>module=jmail_srelate</v>
      </c>
      <c r="F14857" s="6" t="str">
        <f t="shared" si="772"/>
        <v>module=kmail_srelate</v>
      </c>
    </row>
    <row r="14858" spans="1:6" ht="30" customHeight="1">
      <c r="A14858" s="3" t="s">
        <v>2</v>
      </c>
      <c r="B14858" s="3" t="s">
        <v>29834</v>
      </c>
      <c r="C14858" s="3" t="s">
        <v>35592</v>
      </c>
      <c r="D14858" s="12" t="s">
        <v>41465</v>
      </c>
      <c r="E14858" s="6" t="str">
        <f t="shared" si="771"/>
        <v>module=jmail_srelate</v>
      </c>
      <c r="F14858" s="6" t="str">
        <f t="shared" si="772"/>
        <v>module=kmail_srelate</v>
      </c>
    </row>
    <row r="14859" spans="1:6" ht="30" customHeight="1">
      <c r="A14859" s="3" t="s">
        <v>2</v>
      </c>
      <c r="B14859" s="3" t="s">
        <v>29835</v>
      </c>
      <c r="C14859" s="3" t="s">
        <v>35593</v>
      </c>
      <c r="D14859" s="12" t="s">
        <v>41466</v>
      </c>
      <c r="E14859" s="6" t="str">
        <f t="shared" si="771"/>
        <v>module=jmail_srelate</v>
      </c>
      <c r="F14859" s="6" t="str">
        <f t="shared" si="772"/>
        <v>module=kmail_srelate</v>
      </c>
    </row>
    <row r="14860" spans="1:6" ht="30" customHeight="1">
      <c r="A14860" s="3" t="s">
        <v>2</v>
      </c>
      <c r="B14860" s="3" t="s">
        <v>29836</v>
      </c>
      <c r="C14860" s="3" t="s">
        <v>35594</v>
      </c>
      <c r="D14860" s="12" t="s">
        <v>41467</v>
      </c>
      <c r="E14860" s="6" t="str">
        <f t="shared" si="771"/>
        <v>module=jmail_srelate</v>
      </c>
      <c r="F14860" s="6" t="str">
        <f t="shared" si="772"/>
        <v>module=kmail_srelate</v>
      </c>
    </row>
    <row r="14861" spans="1:6" ht="30" customHeight="1">
      <c r="A14861" s="3" t="s">
        <v>2</v>
      </c>
      <c r="B14861" s="3" t="s">
        <v>29837</v>
      </c>
      <c r="C14861" s="3" t="s">
        <v>35595</v>
      </c>
      <c r="D14861" s="12" t="s">
        <v>41468</v>
      </c>
      <c r="E14861" s="6" t="str">
        <f t="shared" si="771"/>
        <v>module=jmail_srelate</v>
      </c>
      <c r="F14861" s="6" t="str">
        <f t="shared" si="772"/>
        <v>module=kmail_srelate</v>
      </c>
    </row>
    <row r="14862" spans="1:6" ht="30" customHeight="1">
      <c r="A14862" s="3" t="s">
        <v>2</v>
      </c>
      <c r="B14862" s="3" t="s">
        <v>29838</v>
      </c>
      <c r="C14862" s="3" t="s">
        <v>35596</v>
      </c>
      <c r="D14862" s="12" t="s">
        <v>41469</v>
      </c>
      <c r="E14862" s="6" t="str">
        <f t="shared" si="771"/>
        <v>module=jmail_srelate</v>
      </c>
      <c r="F14862" s="6" t="str">
        <f t="shared" si="772"/>
        <v>module=kmail_srelate</v>
      </c>
    </row>
    <row r="14863" spans="1:6" ht="30" customHeight="1">
      <c r="A14863" s="3" t="s">
        <v>2</v>
      </c>
      <c r="B14863" s="3" t="s">
        <v>29839</v>
      </c>
      <c r="C14863" s="3" t="s">
        <v>35597</v>
      </c>
      <c r="D14863" s="12" t="s">
        <v>41470</v>
      </c>
      <c r="E14863" s="6" t="str">
        <f t="shared" ref="E14863:E14880" si="773">HYPERLINK("http://www.ssc.wisc.edu/wlsresearch/documentation/waves/?wave=capigrad&amp;module=jmail_srelate","module=jmail_srelate")</f>
        <v>module=jmail_srelate</v>
      </c>
      <c r="F14863" s="6" t="str">
        <f t="shared" ref="F14863:F14880" si="774">HYPERLINK("http://www.ssc.wisc.edu/wlsresearch/documentation/waves/?wave=capisib&amp;module=kmail_srelate","module=kmail_srelate")</f>
        <v>module=kmail_srelate</v>
      </c>
    </row>
    <row r="14864" spans="1:6" ht="30" customHeight="1">
      <c r="A14864" s="3" t="s">
        <v>2</v>
      </c>
      <c r="B14864" s="3" t="s">
        <v>29840</v>
      </c>
      <c r="C14864" s="3" t="s">
        <v>35598</v>
      </c>
      <c r="D14864" s="12" t="s">
        <v>41471</v>
      </c>
      <c r="E14864" s="6" t="str">
        <f t="shared" si="773"/>
        <v>module=jmail_srelate</v>
      </c>
      <c r="F14864" s="6" t="str">
        <f t="shared" si="774"/>
        <v>module=kmail_srelate</v>
      </c>
    </row>
    <row r="14865" spans="1:6" ht="30" customHeight="1">
      <c r="A14865" s="3" t="s">
        <v>2</v>
      </c>
      <c r="B14865" s="3" t="s">
        <v>29841</v>
      </c>
      <c r="C14865" s="3" t="s">
        <v>35599</v>
      </c>
      <c r="D14865" s="12" t="s">
        <v>41472</v>
      </c>
      <c r="E14865" s="6" t="str">
        <f t="shared" si="773"/>
        <v>module=jmail_srelate</v>
      </c>
      <c r="F14865" s="6" t="str">
        <f t="shared" si="774"/>
        <v>module=kmail_srelate</v>
      </c>
    </row>
    <row r="14866" spans="1:6" ht="30" customHeight="1">
      <c r="A14866" s="3" t="s">
        <v>2</v>
      </c>
      <c r="B14866" s="3" t="s">
        <v>29842</v>
      </c>
      <c r="C14866" s="3" t="s">
        <v>35600</v>
      </c>
      <c r="D14866" s="12" t="s">
        <v>41473</v>
      </c>
      <c r="E14866" s="6" t="str">
        <f t="shared" si="773"/>
        <v>module=jmail_srelate</v>
      </c>
      <c r="F14866" s="6" t="str">
        <f t="shared" si="774"/>
        <v>module=kmail_srelate</v>
      </c>
    </row>
    <row r="14867" spans="1:6" ht="30" customHeight="1">
      <c r="A14867" s="3" t="s">
        <v>2</v>
      </c>
      <c r="B14867" s="3" t="s">
        <v>29843</v>
      </c>
      <c r="C14867" s="3" t="s">
        <v>35601</v>
      </c>
      <c r="D14867" s="12" t="s">
        <v>41474</v>
      </c>
      <c r="E14867" s="6" t="str">
        <f t="shared" si="773"/>
        <v>module=jmail_srelate</v>
      </c>
      <c r="F14867" s="6" t="str">
        <f t="shared" si="774"/>
        <v>module=kmail_srelate</v>
      </c>
    </row>
    <row r="14868" spans="1:6" ht="30" customHeight="1">
      <c r="A14868" s="3" t="s">
        <v>2</v>
      </c>
      <c r="B14868" s="3" t="s">
        <v>29844</v>
      </c>
      <c r="C14868" s="3" t="s">
        <v>35602</v>
      </c>
      <c r="D14868" s="12" t="s">
        <v>41475</v>
      </c>
      <c r="E14868" s="6" t="str">
        <f t="shared" si="773"/>
        <v>module=jmail_srelate</v>
      </c>
      <c r="F14868" s="6" t="str">
        <f t="shared" si="774"/>
        <v>module=kmail_srelate</v>
      </c>
    </row>
    <row r="14869" spans="1:6" ht="30" customHeight="1">
      <c r="A14869" s="3" t="s">
        <v>2</v>
      </c>
      <c r="B14869" s="3" t="s">
        <v>29845</v>
      </c>
      <c r="C14869" s="3" t="s">
        <v>35603</v>
      </c>
      <c r="D14869" s="12" t="s">
        <v>41476</v>
      </c>
      <c r="E14869" s="6" t="str">
        <f t="shared" si="773"/>
        <v>module=jmail_srelate</v>
      </c>
      <c r="F14869" s="6" t="str">
        <f t="shared" si="774"/>
        <v>module=kmail_srelate</v>
      </c>
    </row>
    <row r="14870" spans="1:6" ht="30" customHeight="1">
      <c r="A14870" s="3" t="s">
        <v>2</v>
      </c>
      <c r="B14870" s="3" t="s">
        <v>29846</v>
      </c>
      <c r="C14870" s="3" t="s">
        <v>35604</v>
      </c>
      <c r="D14870" s="12" t="s">
        <v>41477</v>
      </c>
      <c r="E14870" s="6" t="str">
        <f t="shared" si="773"/>
        <v>module=jmail_srelate</v>
      </c>
      <c r="F14870" s="6" t="str">
        <f t="shared" si="774"/>
        <v>module=kmail_srelate</v>
      </c>
    </row>
    <row r="14871" spans="1:6" ht="30" customHeight="1">
      <c r="A14871" s="3" t="s">
        <v>2</v>
      </c>
      <c r="B14871" s="3" t="s">
        <v>29847</v>
      </c>
      <c r="C14871" s="3" t="s">
        <v>35605</v>
      </c>
      <c r="D14871" s="12" t="s">
        <v>41478</v>
      </c>
      <c r="E14871" s="6" t="str">
        <f t="shared" si="773"/>
        <v>module=jmail_srelate</v>
      </c>
      <c r="F14871" s="6" t="str">
        <f t="shared" si="774"/>
        <v>module=kmail_srelate</v>
      </c>
    </row>
    <row r="14872" spans="1:6" ht="30" customHeight="1">
      <c r="A14872" s="3" t="s">
        <v>2</v>
      </c>
      <c r="B14872" s="3" t="s">
        <v>29848</v>
      </c>
      <c r="C14872" s="3" t="s">
        <v>35606</v>
      </c>
      <c r="D14872" s="12" t="s">
        <v>41479</v>
      </c>
      <c r="E14872" s="6" t="str">
        <f t="shared" si="773"/>
        <v>module=jmail_srelate</v>
      </c>
      <c r="F14872" s="6" t="str">
        <f t="shared" si="774"/>
        <v>module=kmail_srelate</v>
      </c>
    </row>
    <row r="14873" spans="1:6" ht="30" customHeight="1">
      <c r="A14873" s="3" t="s">
        <v>2</v>
      </c>
      <c r="B14873" s="3" t="s">
        <v>29849</v>
      </c>
      <c r="C14873" s="3" t="s">
        <v>35607</v>
      </c>
      <c r="D14873" s="12" t="s">
        <v>41480</v>
      </c>
      <c r="E14873" s="6" t="str">
        <f t="shared" si="773"/>
        <v>module=jmail_srelate</v>
      </c>
      <c r="F14873" s="6" t="str">
        <f t="shared" si="774"/>
        <v>module=kmail_srelate</v>
      </c>
    </row>
    <row r="14874" spans="1:6" ht="30" customHeight="1">
      <c r="A14874" s="3" t="s">
        <v>2</v>
      </c>
      <c r="B14874" s="3" t="s">
        <v>29850</v>
      </c>
      <c r="C14874" s="3" t="s">
        <v>35608</v>
      </c>
      <c r="D14874" s="12" t="s">
        <v>41481</v>
      </c>
      <c r="E14874" s="6" t="str">
        <f t="shared" si="773"/>
        <v>module=jmail_srelate</v>
      </c>
      <c r="F14874" s="6" t="str">
        <f t="shared" si="774"/>
        <v>module=kmail_srelate</v>
      </c>
    </row>
    <row r="14875" spans="1:6" ht="30" customHeight="1">
      <c r="A14875" s="3" t="s">
        <v>2</v>
      </c>
      <c r="B14875" s="3" t="s">
        <v>29851</v>
      </c>
      <c r="C14875" s="3" t="s">
        <v>35609</v>
      </c>
      <c r="D14875" s="12" t="s">
        <v>41482</v>
      </c>
      <c r="E14875" s="6" t="str">
        <f t="shared" si="773"/>
        <v>module=jmail_srelate</v>
      </c>
      <c r="F14875" s="6" t="str">
        <f t="shared" si="774"/>
        <v>module=kmail_srelate</v>
      </c>
    </row>
    <row r="14876" spans="1:6" ht="30" customHeight="1">
      <c r="A14876" s="3" t="s">
        <v>2</v>
      </c>
      <c r="B14876" s="3" t="s">
        <v>29852</v>
      </c>
      <c r="C14876" s="3" t="s">
        <v>35610</v>
      </c>
      <c r="D14876" s="12" t="s">
        <v>41483</v>
      </c>
      <c r="E14876" s="6" t="str">
        <f t="shared" si="773"/>
        <v>module=jmail_srelate</v>
      </c>
      <c r="F14876" s="6" t="str">
        <f t="shared" si="774"/>
        <v>module=kmail_srelate</v>
      </c>
    </row>
    <row r="14877" spans="1:6" ht="30" customHeight="1">
      <c r="A14877" s="3" t="s">
        <v>2</v>
      </c>
      <c r="B14877" s="3" t="s">
        <v>29853</v>
      </c>
      <c r="C14877" s="3" t="s">
        <v>35611</v>
      </c>
      <c r="D14877" s="12" t="s">
        <v>41484</v>
      </c>
      <c r="E14877" s="6" t="str">
        <f t="shared" si="773"/>
        <v>module=jmail_srelate</v>
      </c>
      <c r="F14877" s="6" t="str">
        <f t="shared" si="774"/>
        <v>module=kmail_srelate</v>
      </c>
    </row>
    <row r="14878" spans="1:6" ht="30" customHeight="1">
      <c r="A14878" s="3" t="s">
        <v>2</v>
      </c>
      <c r="B14878" s="3" t="s">
        <v>29854</v>
      </c>
      <c r="C14878" s="3" t="s">
        <v>35612</v>
      </c>
      <c r="D14878" s="12" t="s">
        <v>41485</v>
      </c>
      <c r="E14878" s="6" t="str">
        <f t="shared" si="773"/>
        <v>module=jmail_srelate</v>
      </c>
      <c r="F14878" s="6" t="str">
        <f t="shared" si="774"/>
        <v>module=kmail_srelate</v>
      </c>
    </row>
    <row r="14879" spans="1:6" ht="30" customHeight="1">
      <c r="A14879" s="3" t="s">
        <v>2</v>
      </c>
      <c r="B14879" s="3" t="s">
        <v>29855</v>
      </c>
      <c r="C14879" s="3" t="s">
        <v>35613</v>
      </c>
      <c r="D14879" s="12" t="s">
        <v>41486</v>
      </c>
      <c r="E14879" s="6" t="str">
        <f t="shared" si="773"/>
        <v>module=jmail_srelate</v>
      </c>
      <c r="F14879" s="6" t="str">
        <f t="shared" si="774"/>
        <v>module=kmail_srelate</v>
      </c>
    </row>
    <row r="14880" spans="1:6" ht="30" customHeight="1">
      <c r="A14880" s="3" t="s">
        <v>2</v>
      </c>
      <c r="B14880" s="3" t="s">
        <v>29856</v>
      </c>
      <c r="C14880" s="3" t="s">
        <v>35614</v>
      </c>
      <c r="D14880" s="12" t="s">
        <v>41487</v>
      </c>
      <c r="E14880" s="6" t="str">
        <f t="shared" si="773"/>
        <v>module=jmail_srelate</v>
      </c>
      <c r="F14880" s="6" t="str">
        <f t="shared" si="774"/>
        <v>module=kmail_srelate</v>
      </c>
    </row>
    <row r="14881" spans="1:6" ht="30" customHeight="1">
      <c r="A14881" s="3" t="s">
        <v>2</v>
      </c>
      <c r="B14881" s="3" t="s">
        <v>29857</v>
      </c>
      <c r="C14881" s="3" t="s">
        <v>35615</v>
      </c>
      <c r="D14881" s="12" t="s">
        <v>41488</v>
      </c>
      <c r="E14881" s="6" t="str">
        <f t="shared" ref="E14881:E14904" si="775">HYPERLINK("http://www.ssc.wisc.edu/wlsresearch/documentation/waves/?wave=capigrad&amp;module=jmail_mistreat","module=jmail_mistreat")</f>
        <v>module=jmail_mistreat</v>
      </c>
      <c r="F14881" s="6" t="str">
        <f t="shared" ref="F14881:F14904" si="776">HYPERLINK("http://www.ssc.wisc.edu/wlsresearch/documentation/waves/?wave=capisib&amp;module=kmail_mistreat","module=kmail_mistreat")</f>
        <v>module=kmail_mistreat</v>
      </c>
    </row>
    <row r="14882" spans="1:6" ht="30" customHeight="1">
      <c r="A14882" s="3" t="s">
        <v>2</v>
      </c>
      <c r="B14882" s="3" t="s">
        <v>29858</v>
      </c>
      <c r="C14882" s="3" t="s">
        <v>35616</v>
      </c>
      <c r="D14882" s="12" t="s">
        <v>41489</v>
      </c>
      <c r="E14882" s="6" t="str">
        <f t="shared" si="775"/>
        <v>module=jmail_mistreat</v>
      </c>
      <c r="F14882" s="6" t="str">
        <f t="shared" si="776"/>
        <v>module=kmail_mistreat</v>
      </c>
    </row>
    <row r="14883" spans="1:6" ht="30" customHeight="1">
      <c r="A14883" s="3" t="s">
        <v>2</v>
      </c>
      <c r="B14883" s="3" t="s">
        <v>29859</v>
      </c>
      <c r="C14883" s="3" t="s">
        <v>35617</v>
      </c>
      <c r="D14883" s="12" t="s">
        <v>41490</v>
      </c>
      <c r="E14883" s="6" t="str">
        <f t="shared" si="775"/>
        <v>module=jmail_mistreat</v>
      </c>
      <c r="F14883" s="6" t="str">
        <f t="shared" si="776"/>
        <v>module=kmail_mistreat</v>
      </c>
    </row>
    <row r="14884" spans="1:6" ht="30" customHeight="1">
      <c r="A14884" s="3" t="s">
        <v>2</v>
      </c>
      <c r="B14884" s="3" t="s">
        <v>29860</v>
      </c>
      <c r="C14884" s="3" t="s">
        <v>35618</v>
      </c>
      <c r="D14884" s="12" t="s">
        <v>41491</v>
      </c>
      <c r="E14884" s="6" t="str">
        <f t="shared" si="775"/>
        <v>module=jmail_mistreat</v>
      </c>
      <c r="F14884" s="6" t="str">
        <f t="shared" si="776"/>
        <v>module=kmail_mistreat</v>
      </c>
    </row>
    <row r="14885" spans="1:6" ht="30" customHeight="1">
      <c r="A14885" s="3" t="s">
        <v>2</v>
      </c>
      <c r="B14885" s="3" t="s">
        <v>29861</v>
      </c>
      <c r="C14885" s="3" t="s">
        <v>35619</v>
      </c>
      <c r="D14885" s="12" t="s">
        <v>41492</v>
      </c>
      <c r="E14885" s="6" t="str">
        <f t="shared" si="775"/>
        <v>module=jmail_mistreat</v>
      </c>
      <c r="F14885" s="6" t="str">
        <f t="shared" si="776"/>
        <v>module=kmail_mistreat</v>
      </c>
    </row>
    <row r="14886" spans="1:6" ht="30" customHeight="1">
      <c r="A14886" s="3" t="s">
        <v>2</v>
      </c>
      <c r="B14886" s="3" t="s">
        <v>29862</v>
      </c>
      <c r="C14886" s="3" t="s">
        <v>35620</v>
      </c>
      <c r="D14886" s="12" t="s">
        <v>41493</v>
      </c>
      <c r="E14886" s="6" t="str">
        <f t="shared" si="775"/>
        <v>module=jmail_mistreat</v>
      </c>
      <c r="F14886" s="6" t="str">
        <f t="shared" si="776"/>
        <v>module=kmail_mistreat</v>
      </c>
    </row>
    <row r="14887" spans="1:6" ht="30" customHeight="1">
      <c r="A14887" s="3" t="s">
        <v>2</v>
      </c>
      <c r="B14887" s="3" t="s">
        <v>29863</v>
      </c>
      <c r="C14887" s="3" t="s">
        <v>35621</v>
      </c>
      <c r="D14887" s="12" t="s">
        <v>41494</v>
      </c>
      <c r="E14887" s="6" t="str">
        <f t="shared" si="775"/>
        <v>module=jmail_mistreat</v>
      </c>
      <c r="F14887" s="6" t="str">
        <f t="shared" si="776"/>
        <v>module=kmail_mistreat</v>
      </c>
    </row>
    <row r="14888" spans="1:6" ht="30" customHeight="1">
      <c r="A14888" s="3" t="s">
        <v>2</v>
      </c>
      <c r="B14888" s="3" t="s">
        <v>29864</v>
      </c>
      <c r="C14888" s="3" t="s">
        <v>35622</v>
      </c>
      <c r="D14888" s="12" t="s">
        <v>41495</v>
      </c>
      <c r="E14888" s="6" t="str">
        <f t="shared" si="775"/>
        <v>module=jmail_mistreat</v>
      </c>
      <c r="F14888" s="6" t="str">
        <f t="shared" si="776"/>
        <v>module=kmail_mistreat</v>
      </c>
    </row>
    <row r="14889" spans="1:6" ht="30" customHeight="1">
      <c r="A14889" s="3" t="s">
        <v>2</v>
      </c>
      <c r="B14889" s="3" t="s">
        <v>29865</v>
      </c>
      <c r="C14889" s="3" t="s">
        <v>35623</v>
      </c>
      <c r="D14889" s="12" t="s">
        <v>41496</v>
      </c>
      <c r="E14889" s="6" t="str">
        <f t="shared" si="775"/>
        <v>module=jmail_mistreat</v>
      </c>
      <c r="F14889" s="6" t="str">
        <f t="shared" si="776"/>
        <v>module=kmail_mistreat</v>
      </c>
    </row>
    <row r="14890" spans="1:6" ht="30" customHeight="1">
      <c r="A14890" s="3" t="s">
        <v>2</v>
      </c>
      <c r="B14890" s="3" t="s">
        <v>29866</v>
      </c>
      <c r="C14890" s="3" t="s">
        <v>35624</v>
      </c>
      <c r="D14890" s="12" t="s">
        <v>41497</v>
      </c>
      <c r="E14890" s="6" t="str">
        <f t="shared" si="775"/>
        <v>module=jmail_mistreat</v>
      </c>
      <c r="F14890" s="6" t="str">
        <f t="shared" si="776"/>
        <v>module=kmail_mistreat</v>
      </c>
    </row>
    <row r="14891" spans="1:6" ht="30" customHeight="1">
      <c r="A14891" s="3" t="s">
        <v>2</v>
      </c>
      <c r="B14891" s="3" t="s">
        <v>29867</v>
      </c>
      <c r="C14891" s="3" t="s">
        <v>35625</v>
      </c>
      <c r="D14891" s="12" t="s">
        <v>41498</v>
      </c>
      <c r="E14891" s="6" t="str">
        <f t="shared" si="775"/>
        <v>module=jmail_mistreat</v>
      </c>
      <c r="F14891" s="6" t="str">
        <f t="shared" si="776"/>
        <v>module=kmail_mistreat</v>
      </c>
    </row>
    <row r="14892" spans="1:6" ht="30" customHeight="1">
      <c r="A14892" s="3" t="s">
        <v>2</v>
      </c>
      <c r="B14892" s="3" t="s">
        <v>29868</v>
      </c>
      <c r="C14892" s="3" t="s">
        <v>35626</v>
      </c>
      <c r="D14892" s="12" t="s">
        <v>41499</v>
      </c>
      <c r="E14892" s="6" t="str">
        <f t="shared" si="775"/>
        <v>module=jmail_mistreat</v>
      </c>
      <c r="F14892" s="6" t="str">
        <f t="shared" si="776"/>
        <v>module=kmail_mistreat</v>
      </c>
    </row>
    <row r="14893" spans="1:6" ht="30" customHeight="1">
      <c r="A14893" s="3" t="s">
        <v>2</v>
      </c>
      <c r="B14893" s="3" t="s">
        <v>29869</v>
      </c>
      <c r="C14893" s="3" t="s">
        <v>35627</v>
      </c>
      <c r="D14893" s="12" t="s">
        <v>41500</v>
      </c>
      <c r="E14893" s="6" t="str">
        <f t="shared" si="775"/>
        <v>module=jmail_mistreat</v>
      </c>
      <c r="F14893" s="6" t="str">
        <f t="shared" si="776"/>
        <v>module=kmail_mistreat</v>
      </c>
    </row>
    <row r="14894" spans="1:6" ht="30" customHeight="1">
      <c r="A14894" s="3" t="s">
        <v>2</v>
      </c>
      <c r="B14894" s="3" t="s">
        <v>29870</v>
      </c>
      <c r="C14894" s="3" t="s">
        <v>35628</v>
      </c>
      <c r="D14894" s="12" t="s">
        <v>41501</v>
      </c>
      <c r="E14894" s="6" t="str">
        <f t="shared" si="775"/>
        <v>module=jmail_mistreat</v>
      </c>
      <c r="F14894" s="6" t="str">
        <f t="shared" si="776"/>
        <v>module=kmail_mistreat</v>
      </c>
    </row>
    <row r="14895" spans="1:6" ht="30" customHeight="1">
      <c r="A14895" s="3" t="s">
        <v>2</v>
      </c>
      <c r="B14895" s="3" t="s">
        <v>29871</v>
      </c>
      <c r="C14895" s="3" t="s">
        <v>35629</v>
      </c>
      <c r="D14895" s="12" t="s">
        <v>41502</v>
      </c>
      <c r="E14895" s="6" t="str">
        <f t="shared" si="775"/>
        <v>module=jmail_mistreat</v>
      </c>
      <c r="F14895" s="6" t="str">
        <f t="shared" si="776"/>
        <v>module=kmail_mistreat</v>
      </c>
    </row>
    <row r="14896" spans="1:6" ht="30" customHeight="1">
      <c r="A14896" s="3" t="s">
        <v>2</v>
      </c>
      <c r="B14896" s="3" t="s">
        <v>29872</v>
      </c>
      <c r="C14896" s="3" t="s">
        <v>35630</v>
      </c>
      <c r="D14896" s="12" t="s">
        <v>41503</v>
      </c>
      <c r="E14896" s="6" t="str">
        <f t="shared" si="775"/>
        <v>module=jmail_mistreat</v>
      </c>
      <c r="F14896" s="6" t="str">
        <f t="shared" si="776"/>
        <v>module=kmail_mistreat</v>
      </c>
    </row>
    <row r="14897" spans="1:6" ht="30" customHeight="1">
      <c r="A14897" s="3" t="s">
        <v>2</v>
      </c>
      <c r="B14897" s="3" t="s">
        <v>29873</v>
      </c>
      <c r="C14897" s="3" t="s">
        <v>35631</v>
      </c>
      <c r="D14897" s="12" t="s">
        <v>41504</v>
      </c>
      <c r="E14897" s="6" t="str">
        <f t="shared" si="775"/>
        <v>module=jmail_mistreat</v>
      </c>
      <c r="F14897" s="6" t="str">
        <f t="shared" si="776"/>
        <v>module=kmail_mistreat</v>
      </c>
    </row>
    <row r="14898" spans="1:6" ht="30" customHeight="1">
      <c r="A14898" s="3" t="s">
        <v>2</v>
      </c>
      <c r="B14898" s="3" t="s">
        <v>29874</v>
      </c>
      <c r="C14898" s="3" t="s">
        <v>35632</v>
      </c>
      <c r="D14898" s="12" t="s">
        <v>41505</v>
      </c>
      <c r="E14898" s="6" t="str">
        <f t="shared" si="775"/>
        <v>module=jmail_mistreat</v>
      </c>
      <c r="F14898" s="6" t="str">
        <f t="shared" si="776"/>
        <v>module=kmail_mistreat</v>
      </c>
    </row>
    <row r="14899" spans="1:6" ht="30" customHeight="1">
      <c r="A14899" s="3" t="s">
        <v>2</v>
      </c>
      <c r="B14899" s="3" t="s">
        <v>29875</v>
      </c>
      <c r="C14899" s="3" t="s">
        <v>35633</v>
      </c>
      <c r="D14899" s="12" t="s">
        <v>41506</v>
      </c>
      <c r="E14899" s="6" t="str">
        <f t="shared" si="775"/>
        <v>module=jmail_mistreat</v>
      </c>
      <c r="F14899" s="6" t="str">
        <f t="shared" si="776"/>
        <v>module=kmail_mistreat</v>
      </c>
    </row>
    <row r="14900" spans="1:6" ht="30" customHeight="1">
      <c r="A14900" s="3" t="s">
        <v>2</v>
      </c>
      <c r="B14900" s="3" t="s">
        <v>29876</v>
      </c>
      <c r="C14900" s="3" t="s">
        <v>35634</v>
      </c>
      <c r="D14900" s="12" t="s">
        <v>41507</v>
      </c>
      <c r="E14900" s="6" t="str">
        <f t="shared" si="775"/>
        <v>module=jmail_mistreat</v>
      </c>
      <c r="F14900" s="6" t="str">
        <f t="shared" si="776"/>
        <v>module=kmail_mistreat</v>
      </c>
    </row>
    <row r="14901" spans="1:6" ht="30" customHeight="1">
      <c r="A14901" s="3" t="s">
        <v>2</v>
      </c>
      <c r="B14901" s="3" t="s">
        <v>29877</v>
      </c>
      <c r="C14901" s="3" t="s">
        <v>35635</v>
      </c>
      <c r="D14901" s="12" t="s">
        <v>41508</v>
      </c>
      <c r="E14901" s="6" t="str">
        <f t="shared" si="775"/>
        <v>module=jmail_mistreat</v>
      </c>
      <c r="F14901" s="6" t="str">
        <f t="shared" si="776"/>
        <v>module=kmail_mistreat</v>
      </c>
    </row>
    <row r="14902" spans="1:6" ht="30" customHeight="1">
      <c r="A14902" s="3" t="s">
        <v>2</v>
      </c>
      <c r="B14902" s="3" t="s">
        <v>29878</v>
      </c>
      <c r="C14902" s="3" t="s">
        <v>35636</v>
      </c>
      <c r="D14902" s="12" t="s">
        <v>41509</v>
      </c>
      <c r="E14902" s="6" t="str">
        <f t="shared" si="775"/>
        <v>module=jmail_mistreat</v>
      </c>
      <c r="F14902" s="6" t="str">
        <f t="shared" si="776"/>
        <v>module=kmail_mistreat</v>
      </c>
    </row>
    <row r="14903" spans="1:6" ht="30" customHeight="1">
      <c r="A14903" s="3" t="s">
        <v>2</v>
      </c>
      <c r="B14903" s="3" t="s">
        <v>29879</v>
      </c>
      <c r="C14903" s="3" t="s">
        <v>35637</v>
      </c>
      <c r="D14903" s="12" t="s">
        <v>41510</v>
      </c>
      <c r="E14903" s="6" t="str">
        <f t="shared" si="775"/>
        <v>module=jmail_mistreat</v>
      </c>
      <c r="F14903" s="6" t="str">
        <f t="shared" si="776"/>
        <v>module=kmail_mistreat</v>
      </c>
    </row>
    <row r="14904" spans="1:6" ht="30" customHeight="1">
      <c r="A14904" s="3" t="s">
        <v>2</v>
      </c>
      <c r="B14904" s="3" t="s">
        <v>29880</v>
      </c>
      <c r="C14904" s="3" t="s">
        <v>35638</v>
      </c>
      <c r="D14904" s="12" t="s">
        <v>41511</v>
      </c>
      <c r="E14904" s="6" t="str">
        <f t="shared" si="775"/>
        <v>module=jmail_mistreat</v>
      </c>
      <c r="F14904" s="6" t="str">
        <f t="shared" si="776"/>
        <v>module=kmail_mistreat</v>
      </c>
    </row>
    <row r="14905" spans="1:6" ht="30" customHeight="1">
      <c r="A14905" s="3" t="s">
        <v>2</v>
      </c>
      <c r="B14905" s="3" t="s">
        <v>29881</v>
      </c>
      <c r="C14905" s="3" t="s">
        <v>35639</v>
      </c>
      <c r="D14905" s="12" t="s">
        <v>41512</v>
      </c>
      <c r="E14905" s="6" t="str">
        <f t="shared" ref="E14905:E14933" si="777">HYPERLINK("http://www.ssc.wisc.edu/wlsresearch/documentation/waves/?wave=capigrad&amp;module=jmail_marriage","module=jmail_marriage")</f>
        <v>module=jmail_marriage</v>
      </c>
      <c r="F14905" s="6" t="str">
        <f t="shared" ref="F14905:F14933" si="778">HYPERLINK("http://www.ssc.wisc.edu/wlsresearch/documentation/waves/?wave=capisib&amp;module=kmail_marriage","module=kmail_marriage")</f>
        <v>module=kmail_marriage</v>
      </c>
    </row>
    <row r="14906" spans="1:6" ht="30" customHeight="1">
      <c r="A14906" s="3" t="s">
        <v>2</v>
      </c>
      <c r="B14906" s="3" t="s">
        <v>29882</v>
      </c>
      <c r="C14906" s="3" t="s">
        <v>35640</v>
      </c>
      <c r="D14906" s="12" t="s">
        <v>41513</v>
      </c>
      <c r="E14906" s="6" t="str">
        <f t="shared" si="777"/>
        <v>module=jmail_marriage</v>
      </c>
      <c r="F14906" s="6" t="str">
        <f t="shared" si="778"/>
        <v>module=kmail_marriage</v>
      </c>
    </row>
    <row r="14907" spans="1:6" ht="30" customHeight="1">
      <c r="A14907" s="3" t="s">
        <v>2</v>
      </c>
      <c r="B14907" s="3" t="s">
        <v>29883</v>
      </c>
      <c r="C14907" s="3" t="s">
        <v>35641</v>
      </c>
      <c r="D14907" s="12" t="s">
        <v>41514</v>
      </c>
      <c r="E14907" s="6" t="str">
        <f t="shared" si="777"/>
        <v>module=jmail_marriage</v>
      </c>
      <c r="F14907" s="6" t="str">
        <f t="shared" si="778"/>
        <v>module=kmail_marriage</v>
      </c>
    </row>
    <row r="14908" spans="1:6" ht="30" customHeight="1">
      <c r="A14908" s="3" t="s">
        <v>2</v>
      </c>
      <c r="B14908" s="3" t="s">
        <v>29884</v>
      </c>
      <c r="C14908" s="3" t="s">
        <v>35642</v>
      </c>
      <c r="D14908" s="12" t="s">
        <v>41515</v>
      </c>
      <c r="E14908" s="6" t="str">
        <f t="shared" si="777"/>
        <v>module=jmail_marriage</v>
      </c>
      <c r="F14908" s="6" t="str">
        <f t="shared" si="778"/>
        <v>module=kmail_marriage</v>
      </c>
    </row>
    <row r="14909" spans="1:6" ht="30" customHeight="1">
      <c r="A14909" s="3" t="s">
        <v>2</v>
      </c>
      <c r="B14909" s="3" t="s">
        <v>29885</v>
      </c>
      <c r="C14909" s="3" t="s">
        <v>35643</v>
      </c>
      <c r="D14909" s="12" t="s">
        <v>41516</v>
      </c>
      <c r="E14909" s="6" t="str">
        <f t="shared" si="777"/>
        <v>module=jmail_marriage</v>
      </c>
      <c r="F14909" s="6" t="str">
        <f t="shared" si="778"/>
        <v>module=kmail_marriage</v>
      </c>
    </row>
    <row r="14910" spans="1:6" ht="30" customHeight="1">
      <c r="A14910" s="3" t="s">
        <v>2</v>
      </c>
      <c r="B14910" s="3" t="s">
        <v>29886</v>
      </c>
      <c r="C14910" s="3" t="s">
        <v>35644</v>
      </c>
      <c r="D14910" s="12" t="s">
        <v>41517</v>
      </c>
      <c r="E14910" s="6" t="str">
        <f t="shared" si="777"/>
        <v>module=jmail_marriage</v>
      </c>
      <c r="F14910" s="6" t="str">
        <f t="shared" si="778"/>
        <v>module=kmail_marriage</v>
      </c>
    </row>
    <row r="14911" spans="1:6" ht="30" customHeight="1">
      <c r="A14911" s="3" t="s">
        <v>2</v>
      </c>
      <c r="B14911" s="3" t="s">
        <v>29887</v>
      </c>
      <c r="C14911" s="3" t="s">
        <v>35645</v>
      </c>
      <c r="D14911" s="12" t="s">
        <v>41518</v>
      </c>
      <c r="E14911" s="6" t="str">
        <f t="shared" si="777"/>
        <v>module=jmail_marriage</v>
      </c>
      <c r="F14911" s="6" t="str">
        <f t="shared" si="778"/>
        <v>module=kmail_marriage</v>
      </c>
    </row>
    <row r="14912" spans="1:6" ht="30" customHeight="1">
      <c r="A14912" s="3" t="s">
        <v>2</v>
      </c>
      <c r="B14912" s="3" t="s">
        <v>29888</v>
      </c>
      <c r="C14912" s="3" t="s">
        <v>35646</v>
      </c>
      <c r="D14912" s="12" t="s">
        <v>41519</v>
      </c>
      <c r="E14912" s="6" t="str">
        <f t="shared" si="777"/>
        <v>module=jmail_marriage</v>
      </c>
      <c r="F14912" s="6" t="str">
        <f t="shared" si="778"/>
        <v>module=kmail_marriage</v>
      </c>
    </row>
    <row r="14913" spans="1:6" ht="30" customHeight="1">
      <c r="A14913" s="3" t="s">
        <v>2</v>
      </c>
      <c r="B14913" s="3" t="s">
        <v>29889</v>
      </c>
      <c r="C14913" s="3" t="s">
        <v>35647</v>
      </c>
      <c r="D14913" s="12" t="s">
        <v>41520</v>
      </c>
      <c r="E14913" s="6" t="str">
        <f t="shared" si="777"/>
        <v>module=jmail_marriage</v>
      </c>
      <c r="F14913" s="6" t="str">
        <f t="shared" si="778"/>
        <v>module=kmail_marriage</v>
      </c>
    </row>
    <row r="14914" spans="1:6" ht="30" customHeight="1">
      <c r="A14914" s="3" t="s">
        <v>2</v>
      </c>
      <c r="B14914" s="3" t="s">
        <v>29890</v>
      </c>
      <c r="C14914" s="3" t="s">
        <v>35648</v>
      </c>
      <c r="D14914" s="12" t="s">
        <v>41521</v>
      </c>
      <c r="E14914" s="6" t="str">
        <f t="shared" si="777"/>
        <v>module=jmail_marriage</v>
      </c>
      <c r="F14914" s="6" t="str">
        <f t="shared" si="778"/>
        <v>module=kmail_marriage</v>
      </c>
    </row>
    <row r="14915" spans="1:6" ht="30" customHeight="1">
      <c r="A14915" s="3" t="s">
        <v>2</v>
      </c>
      <c r="B14915" s="3" t="s">
        <v>29891</v>
      </c>
      <c r="C14915" s="3" t="s">
        <v>35649</v>
      </c>
      <c r="D14915" s="12" t="s">
        <v>41522</v>
      </c>
      <c r="E14915" s="6" t="str">
        <f t="shared" si="777"/>
        <v>module=jmail_marriage</v>
      </c>
      <c r="F14915" s="6" t="str">
        <f t="shared" si="778"/>
        <v>module=kmail_marriage</v>
      </c>
    </row>
    <row r="14916" spans="1:6" ht="30" customHeight="1">
      <c r="A14916" s="3" t="s">
        <v>2</v>
      </c>
      <c r="B14916" s="3" t="s">
        <v>29892</v>
      </c>
      <c r="C14916" s="3" t="s">
        <v>35650</v>
      </c>
      <c r="D14916" s="12" t="s">
        <v>41523</v>
      </c>
      <c r="E14916" s="6" t="str">
        <f t="shared" si="777"/>
        <v>module=jmail_marriage</v>
      </c>
      <c r="F14916" s="6" t="str">
        <f t="shared" si="778"/>
        <v>module=kmail_marriage</v>
      </c>
    </row>
    <row r="14917" spans="1:6" ht="30" customHeight="1">
      <c r="A14917" s="3" t="s">
        <v>2</v>
      </c>
      <c r="B14917" s="3" t="s">
        <v>29893</v>
      </c>
      <c r="C14917" s="3" t="s">
        <v>35651</v>
      </c>
      <c r="D14917" s="12" t="s">
        <v>41524</v>
      </c>
      <c r="E14917" s="6" t="str">
        <f t="shared" si="777"/>
        <v>module=jmail_marriage</v>
      </c>
      <c r="F14917" s="6" t="str">
        <f t="shared" si="778"/>
        <v>module=kmail_marriage</v>
      </c>
    </row>
    <row r="14918" spans="1:6" ht="30" customHeight="1">
      <c r="A14918" s="3" t="s">
        <v>2</v>
      </c>
      <c r="B14918" s="3" t="s">
        <v>29894</v>
      </c>
      <c r="C14918" s="3" t="s">
        <v>35652</v>
      </c>
      <c r="D14918" s="12" t="s">
        <v>41525</v>
      </c>
      <c r="E14918" s="6" t="str">
        <f t="shared" si="777"/>
        <v>module=jmail_marriage</v>
      </c>
      <c r="F14918" s="6" t="str">
        <f t="shared" si="778"/>
        <v>module=kmail_marriage</v>
      </c>
    </row>
    <row r="14919" spans="1:6" ht="30" customHeight="1">
      <c r="A14919" s="3" t="s">
        <v>2</v>
      </c>
      <c r="B14919" s="3" t="s">
        <v>29895</v>
      </c>
      <c r="C14919" s="3" t="s">
        <v>35653</v>
      </c>
      <c r="D14919" s="12" t="s">
        <v>41526</v>
      </c>
      <c r="E14919" s="6" t="str">
        <f t="shared" si="777"/>
        <v>module=jmail_marriage</v>
      </c>
      <c r="F14919" s="6" t="str">
        <f t="shared" si="778"/>
        <v>module=kmail_marriage</v>
      </c>
    </row>
    <row r="14920" spans="1:6" ht="30" customHeight="1">
      <c r="A14920" s="3" t="s">
        <v>2</v>
      </c>
      <c r="B14920" s="3" t="s">
        <v>29896</v>
      </c>
      <c r="C14920" s="3" t="s">
        <v>35654</v>
      </c>
      <c r="D14920" s="12" t="s">
        <v>41527</v>
      </c>
      <c r="E14920" s="6" t="str">
        <f t="shared" si="777"/>
        <v>module=jmail_marriage</v>
      </c>
      <c r="F14920" s="6" t="str">
        <f t="shared" si="778"/>
        <v>module=kmail_marriage</v>
      </c>
    </row>
    <row r="14921" spans="1:6" ht="30" customHeight="1">
      <c r="A14921" s="3" t="s">
        <v>2</v>
      </c>
      <c r="B14921" s="3" t="s">
        <v>29897</v>
      </c>
      <c r="C14921" s="3" t="s">
        <v>35655</v>
      </c>
      <c r="D14921" s="12" t="s">
        <v>41528</v>
      </c>
      <c r="E14921" s="6" t="str">
        <f t="shared" si="777"/>
        <v>module=jmail_marriage</v>
      </c>
      <c r="F14921" s="6" t="str">
        <f t="shared" si="778"/>
        <v>module=kmail_marriage</v>
      </c>
    </row>
    <row r="14922" spans="1:6" ht="30" customHeight="1">
      <c r="A14922" s="3" t="s">
        <v>2</v>
      </c>
      <c r="B14922" s="3" t="s">
        <v>29898</v>
      </c>
      <c r="C14922" s="3" t="s">
        <v>35656</v>
      </c>
      <c r="D14922" s="12" t="s">
        <v>41529</v>
      </c>
      <c r="E14922" s="6" t="str">
        <f t="shared" si="777"/>
        <v>module=jmail_marriage</v>
      </c>
      <c r="F14922" s="6" t="str">
        <f t="shared" si="778"/>
        <v>module=kmail_marriage</v>
      </c>
    </row>
    <row r="14923" spans="1:6" ht="30" customHeight="1">
      <c r="A14923" s="3" t="s">
        <v>2</v>
      </c>
      <c r="B14923" s="3" t="s">
        <v>29899</v>
      </c>
      <c r="C14923" s="3" t="s">
        <v>35657</v>
      </c>
      <c r="D14923" s="12" t="s">
        <v>41530</v>
      </c>
      <c r="E14923" s="6" t="str">
        <f t="shared" si="777"/>
        <v>module=jmail_marriage</v>
      </c>
      <c r="F14923" s="6" t="str">
        <f t="shared" si="778"/>
        <v>module=kmail_marriage</v>
      </c>
    </row>
    <row r="14924" spans="1:6" ht="30" customHeight="1">
      <c r="A14924" s="3" t="s">
        <v>2</v>
      </c>
      <c r="B14924" s="3" t="s">
        <v>29900</v>
      </c>
      <c r="C14924" s="3" t="s">
        <v>35658</v>
      </c>
      <c r="D14924" s="12" t="s">
        <v>41531</v>
      </c>
      <c r="E14924" s="6" t="str">
        <f t="shared" si="777"/>
        <v>module=jmail_marriage</v>
      </c>
      <c r="F14924" s="6" t="str">
        <f t="shared" si="778"/>
        <v>module=kmail_marriage</v>
      </c>
    </row>
    <row r="14925" spans="1:6" ht="30" customHeight="1">
      <c r="A14925" s="3" t="s">
        <v>2</v>
      </c>
      <c r="B14925" s="3" t="s">
        <v>29901</v>
      </c>
      <c r="C14925" s="3" t="s">
        <v>35659</v>
      </c>
      <c r="D14925" s="12" t="s">
        <v>41532</v>
      </c>
      <c r="E14925" s="6" t="str">
        <f t="shared" si="777"/>
        <v>module=jmail_marriage</v>
      </c>
      <c r="F14925" s="6" t="str">
        <f t="shared" si="778"/>
        <v>module=kmail_marriage</v>
      </c>
    </row>
    <row r="14926" spans="1:6" ht="30" customHeight="1">
      <c r="A14926" s="3" t="s">
        <v>2</v>
      </c>
      <c r="B14926" s="3" t="s">
        <v>29902</v>
      </c>
      <c r="C14926" s="3" t="s">
        <v>35660</v>
      </c>
      <c r="D14926" s="12" t="s">
        <v>41533</v>
      </c>
      <c r="E14926" s="6" t="str">
        <f t="shared" si="777"/>
        <v>module=jmail_marriage</v>
      </c>
      <c r="F14926" s="6" t="str">
        <f t="shared" si="778"/>
        <v>module=kmail_marriage</v>
      </c>
    </row>
    <row r="14927" spans="1:6" ht="30" customHeight="1">
      <c r="A14927" s="3" t="s">
        <v>2</v>
      </c>
      <c r="B14927" s="3" t="s">
        <v>29903</v>
      </c>
      <c r="C14927" s="3" t="s">
        <v>35661</v>
      </c>
      <c r="D14927" s="12" t="s">
        <v>41534</v>
      </c>
      <c r="E14927" s="6" t="str">
        <f t="shared" si="777"/>
        <v>module=jmail_marriage</v>
      </c>
      <c r="F14927" s="6" t="str">
        <f t="shared" si="778"/>
        <v>module=kmail_marriage</v>
      </c>
    </row>
    <row r="14928" spans="1:6" ht="30" customHeight="1">
      <c r="A14928" s="3" t="s">
        <v>2</v>
      </c>
      <c r="B14928" s="3" t="s">
        <v>29904</v>
      </c>
      <c r="C14928" s="3" t="s">
        <v>35662</v>
      </c>
      <c r="D14928" s="12" t="s">
        <v>41535</v>
      </c>
      <c r="E14928" s="6" t="str">
        <f t="shared" si="777"/>
        <v>module=jmail_marriage</v>
      </c>
      <c r="F14928" s="6" t="str">
        <f t="shared" si="778"/>
        <v>module=kmail_marriage</v>
      </c>
    </row>
    <row r="14929" spans="1:6" ht="30" customHeight="1">
      <c r="A14929" s="3" t="s">
        <v>2</v>
      </c>
      <c r="B14929" s="3" t="s">
        <v>29905</v>
      </c>
      <c r="C14929" s="3" t="s">
        <v>35663</v>
      </c>
      <c r="D14929" s="12" t="s">
        <v>41536</v>
      </c>
      <c r="E14929" s="6" t="str">
        <f t="shared" si="777"/>
        <v>module=jmail_marriage</v>
      </c>
      <c r="F14929" s="6" t="str">
        <f t="shared" si="778"/>
        <v>module=kmail_marriage</v>
      </c>
    </row>
    <row r="14930" spans="1:6" ht="30" customHeight="1">
      <c r="A14930" s="3" t="s">
        <v>2</v>
      </c>
      <c r="B14930" s="3" t="s">
        <v>29906</v>
      </c>
      <c r="C14930" s="3" t="s">
        <v>35664</v>
      </c>
      <c r="D14930" s="12" t="s">
        <v>41537</v>
      </c>
      <c r="E14930" s="6" t="str">
        <f t="shared" si="777"/>
        <v>module=jmail_marriage</v>
      </c>
      <c r="F14930" s="6" t="str">
        <f t="shared" si="778"/>
        <v>module=kmail_marriage</v>
      </c>
    </row>
    <row r="14931" spans="1:6" ht="30" customHeight="1">
      <c r="A14931" s="3" t="s">
        <v>2</v>
      </c>
      <c r="B14931" s="3" t="s">
        <v>29907</v>
      </c>
      <c r="C14931" s="3" t="s">
        <v>35665</v>
      </c>
      <c r="D14931" s="12" t="s">
        <v>41538</v>
      </c>
      <c r="E14931" s="6" t="str">
        <f t="shared" si="777"/>
        <v>module=jmail_marriage</v>
      </c>
      <c r="F14931" s="6" t="str">
        <f t="shared" si="778"/>
        <v>module=kmail_marriage</v>
      </c>
    </row>
    <row r="14932" spans="1:6" ht="30" customHeight="1">
      <c r="A14932" s="3" t="s">
        <v>2</v>
      </c>
      <c r="B14932" s="3" t="s">
        <v>29908</v>
      </c>
      <c r="C14932" s="3" t="s">
        <v>35666</v>
      </c>
      <c r="D14932" s="12" t="s">
        <v>41539</v>
      </c>
      <c r="E14932" s="6" t="str">
        <f t="shared" si="777"/>
        <v>module=jmail_marriage</v>
      </c>
      <c r="F14932" s="6" t="str">
        <f t="shared" si="778"/>
        <v>module=kmail_marriage</v>
      </c>
    </row>
    <row r="14933" spans="1:6" ht="30" customHeight="1">
      <c r="A14933" s="3" t="s">
        <v>2</v>
      </c>
      <c r="B14933" s="3" t="s">
        <v>29909</v>
      </c>
      <c r="C14933" s="3" t="s">
        <v>35667</v>
      </c>
      <c r="D14933" s="12" t="s">
        <v>41540</v>
      </c>
      <c r="E14933" s="6" t="str">
        <f t="shared" si="777"/>
        <v>module=jmail_marriage</v>
      </c>
      <c r="F14933" s="6" t="str">
        <f t="shared" si="778"/>
        <v>module=kmail_marriage</v>
      </c>
    </row>
    <row r="14934" spans="1:6" ht="30" customHeight="1">
      <c r="A14934" s="3" t="s">
        <v>2</v>
      </c>
      <c r="B14934" s="3" t="s">
        <v>29910</v>
      </c>
      <c r="C14934" s="3" t="s">
        <v>35668</v>
      </c>
      <c r="D14934" s="12" t="s">
        <v>41541</v>
      </c>
      <c r="E14934" s="6" t="str">
        <f t="shared" ref="E14934:E14997" si="779">HYPERLINK("http://www.ssc.wisc.edu/wlsresearch/documentation/waves/?wave=capigrad&amp;module=jmail_children","module=jmail_children")</f>
        <v>module=jmail_children</v>
      </c>
      <c r="F14934" s="6" t="str">
        <f t="shared" ref="F14934:F14997" si="780">HYPERLINK("http://www.ssc.wisc.edu/wlsresearch/documentation/waves/?wave=capisib&amp;module=kmail_children","module=kmail_children")</f>
        <v>module=kmail_children</v>
      </c>
    </row>
    <row r="14935" spans="1:6" ht="30" customHeight="1">
      <c r="A14935" s="3" t="s">
        <v>2</v>
      </c>
      <c r="B14935" s="3" t="s">
        <v>29911</v>
      </c>
      <c r="C14935" s="3" t="s">
        <v>35669</v>
      </c>
      <c r="D14935" s="12" t="s">
        <v>41542</v>
      </c>
      <c r="E14935" s="6" t="str">
        <f t="shared" si="779"/>
        <v>module=jmail_children</v>
      </c>
      <c r="F14935" s="6" t="str">
        <f t="shared" si="780"/>
        <v>module=kmail_children</v>
      </c>
    </row>
    <row r="14936" spans="1:6" ht="30" customHeight="1">
      <c r="A14936" s="3" t="s">
        <v>2</v>
      </c>
      <c r="B14936" s="3" t="s">
        <v>29912</v>
      </c>
      <c r="C14936" s="3" t="s">
        <v>35670</v>
      </c>
      <c r="D14936" s="12" t="s">
        <v>41543</v>
      </c>
      <c r="E14936" s="6" t="str">
        <f t="shared" si="779"/>
        <v>module=jmail_children</v>
      </c>
      <c r="F14936" s="6" t="str">
        <f t="shared" si="780"/>
        <v>module=kmail_children</v>
      </c>
    </row>
    <row r="14937" spans="1:6" ht="30" customHeight="1">
      <c r="A14937" s="3" t="s">
        <v>2</v>
      </c>
      <c r="B14937" s="3" t="s">
        <v>29913</v>
      </c>
      <c r="C14937" s="3" t="s">
        <v>35671</v>
      </c>
      <c r="D14937" s="12" t="s">
        <v>41544</v>
      </c>
      <c r="E14937" s="6" t="str">
        <f t="shared" si="779"/>
        <v>module=jmail_children</v>
      </c>
      <c r="F14937" s="6" t="str">
        <f t="shared" si="780"/>
        <v>module=kmail_children</v>
      </c>
    </row>
    <row r="14938" spans="1:6" ht="30" customHeight="1">
      <c r="A14938" s="3" t="s">
        <v>2</v>
      </c>
      <c r="B14938" s="3" t="s">
        <v>29914</v>
      </c>
      <c r="C14938" s="3" t="s">
        <v>35672</v>
      </c>
      <c r="D14938" s="12" t="s">
        <v>41545</v>
      </c>
      <c r="E14938" s="6" t="str">
        <f t="shared" si="779"/>
        <v>module=jmail_children</v>
      </c>
      <c r="F14938" s="6" t="str">
        <f t="shared" si="780"/>
        <v>module=kmail_children</v>
      </c>
    </row>
    <row r="14939" spans="1:6" ht="30" customHeight="1">
      <c r="A14939" s="3" t="s">
        <v>2</v>
      </c>
      <c r="B14939" s="3" t="s">
        <v>29915</v>
      </c>
      <c r="C14939" s="3" t="s">
        <v>35673</v>
      </c>
      <c r="D14939" s="12" t="s">
        <v>41546</v>
      </c>
      <c r="E14939" s="6" t="str">
        <f t="shared" si="779"/>
        <v>module=jmail_children</v>
      </c>
      <c r="F14939" s="6" t="str">
        <f t="shared" si="780"/>
        <v>module=kmail_children</v>
      </c>
    </row>
    <row r="14940" spans="1:6" ht="30" customHeight="1">
      <c r="A14940" s="3" t="s">
        <v>2</v>
      </c>
      <c r="B14940" s="3" t="s">
        <v>29916</v>
      </c>
      <c r="C14940" s="3" t="s">
        <v>35674</v>
      </c>
      <c r="D14940" s="12" t="s">
        <v>41547</v>
      </c>
      <c r="E14940" s="6" t="str">
        <f t="shared" si="779"/>
        <v>module=jmail_children</v>
      </c>
      <c r="F14940" s="6" t="str">
        <f t="shared" si="780"/>
        <v>module=kmail_children</v>
      </c>
    </row>
    <row r="14941" spans="1:6" ht="30" customHeight="1">
      <c r="A14941" s="3" t="s">
        <v>2</v>
      </c>
      <c r="B14941" s="3" t="s">
        <v>29917</v>
      </c>
      <c r="C14941" s="3" t="s">
        <v>35675</v>
      </c>
      <c r="D14941" s="12" t="s">
        <v>41548</v>
      </c>
      <c r="E14941" s="6" t="str">
        <f t="shared" si="779"/>
        <v>module=jmail_children</v>
      </c>
      <c r="F14941" s="6" t="str">
        <f t="shared" si="780"/>
        <v>module=kmail_children</v>
      </c>
    </row>
    <row r="14942" spans="1:6" ht="30" customHeight="1">
      <c r="A14942" s="3" t="s">
        <v>2</v>
      </c>
      <c r="B14942" s="3" t="s">
        <v>29918</v>
      </c>
      <c r="C14942" s="3" t="s">
        <v>35676</v>
      </c>
      <c r="D14942" s="12" t="s">
        <v>41549</v>
      </c>
      <c r="E14942" s="6" t="str">
        <f t="shared" si="779"/>
        <v>module=jmail_children</v>
      </c>
      <c r="F14942" s="6" t="str">
        <f t="shared" si="780"/>
        <v>module=kmail_children</v>
      </c>
    </row>
    <row r="14943" spans="1:6" ht="30" customHeight="1">
      <c r="A14943" s="3" t="s">
        <v>2</v>
      </c>
      <c r="B14943" s="3" t="s">
        <v>29919</v>
      </c>
      <c r="C14943" s="3" t="s">
        <v>35677</v>
      </c>
      <c r="D14943" s="12" t="s">
        <v>41550</v>
      </c>
      <c r="E14943" s="6" t="str">
        <f t="shared" si="779"/>
        <v>module=jmail_children</v>
      </c>
      <c r="F14943" s="6" t="str">
        <f t="shared" si="780"/>
        <v>module=kmail_children</v>
      </c>
    </row>
    <row r="14944" spans="1:6" ht="30" customHeight="1">
      <c r="A14944" s="3" t="s">
        <v>2</v>
      </c>
      <c r="B14944" s="3" t="s">
        <v>29920</v>
      </c>
      <c r="C14944" s="3" t="s">
        <v>35678</v>
      </c>
      <c r="D14944" s="12" t="s">
        <v>41551</v>
      </c>
      <c r="E14944" s="6" t="str">
        <f t="shared" si="779"/>
        <v>module=jmail_children</v>
      </c>
      <c r="F14944" s="6" t="str">
        <f t="shared" si="780"/>
        <v>module=kmail_children</v>
      </c>
    </row>
    <row r="14945" spans="1:6" ht="30" customHeight="1">
      <c r="A14945" s="3" t="s">
        <v>2</v>
      </c>
      <c r="B14945" s="3" t="s">
        <v>29921</v>
      </c>
      <c r="C14945" s="3" t="s">
        <v>35679</v>
      </c>
      <c r="D14945" s="12" t="s">
        <v>41552</v>
      </c>
      <c r="E14945" s="6" t="str">
        <f t="shared" si="779"/>
        <v>module=jmail_children</v>
      </c>
      <c r="F14945" s="6" t="str">
        <f t="shared" si="780"/>
        <v>module=kmail_children</v>
      </c>
    </row>
    <row r="14946" spans="1:6" ht="30" customHeight="1">
      <c r="A14946" s="3" t="s">
        <v>2</v>
      </c>
      <c r="B14946" s="3" t="s">
        <v>29922</v>
      </c>
      <c r="C14946" s="3" t="s">
        <v>35680</v>
      </c>
      <c r="D14946" s="12" t="s">
        <v>41553</v>
      </c>
      <c r="E14946" s="6" t="str">
        <f t="shared" si="779"/>
        <v>module=jmail_children</v>
      </c>
      <c r="F14946" s="6" t="str">
        <f t="shared" si="780"/>
        <v>module=kmail_children</v>
      </c>
    </row>
    <row r="14947" spans="1:6" ht="30" customHeight="1">
      <c r="A14947" s="3" t="s">
        <v>2</v>
      </c>
      <c r="B14947" s="3" t="s">
        <v>29923</v>
      </c>
      <c r="C14947" s="3" t="s">
        <v>35681</v>
      </c>
      <c r="D14947" s="12" t="s">
        <v>41554</v>
      </c>
      <c r="E14947" s="6" t="str">
        <f t="shared" si="779"/>
        <v>module=jmail_children</v>
      </c>
      <c r="F14947" s="6" t="str">
        <f t="shared" si="780"/>
        <v>module=kmail_children</v>
      </c>
    </row>
    <row r="14948" spans="1:6" ht="30" customHeight="1">
      <c r="A14948" s="3" t="s">
        <v>2</v>
      </c>
      <c r="B14948" s="3" t="s">
        <v>29924</v>
      </c>
      <c r="C14948" s="3" t="s">
        <v>35682</v>
      </c>
      <c r="D14948" s="12" t="s">
        <v>41555</v>
      </c>
      <c r="E14948" s="6" t="str">
        <f t="shared" si="779"/>
        <v>module=jmail_children</v>
      </c>
      <c r="F14948" s="6" t="str">
        <f t="shared" si="780"/>
        <v>module=kmail_children</v>
      </c>
    </row>
    <row r="14949" spans="1:6" ht="30" customHeight="1">
      <c r="A14949" s="3" t="s">
        <v>2</v>
      </c>
      <c r="B14949" s="3" t="s">
        <v>29925</v>
      </c>
      <c r="C14949" s="3" t="s">
        <v>35683</v>
      </c>
      <c r="D14949" s="12" t="s">
        <v>41556</v>
      </c>
      <c r="E14949" s="6" t="str">
        <f t="shared" si="779"/>
        <v>module=jmail_children</v>
      </c>
      <c r="F14949" s="6" t="str">
        <f t="shared" si="780"/>
        <v>module=kmail_children</v>
      </c>
    </row>
    <row r="14950" spans="1:6" ht="30" customHeight="1">
      <c r="A14950" s="3" t="s">
        <v>2</v>
      </c>
      <c r="B14950" s="3" t="s">
        <v>29926</v>
      </c>
      <c r="C14950" s="3" t="s">
        <v>35684</v>
      </c>
      <c r="D14950" s="12" t="s">
        <v>41557</v>
      </c>
      <c r="E14950" s="6" t="str">
        <f t="shared" si="779"/>
        <v>module=jmail_children</v>
      </c>
      <c r="F14950" s="6" t="str">
        <f t="shared" si="780"/>
        <v>module=kmail_children</v>
      </c>
    </row>
    <row r="14951" spans="1:6" ht="30" customHeight="1">
      <c r="A14951" s="3" t="s">
        <v>2</v>
      </c>
      <c r="B14951" s="3" t="s">
        <v>29927</v>
      </c>
      <c r="C14951" s="3" t="s">
        <v>35685</v>
      </c>
      <c r="D14951" s="12" t="s">
        <v>41558</v>
      </c>
      <c r="E14951" s="6" t="str">
        <f t="shared" si="779"/>
        <v>module=jmail_children</v>
      </c>
      <c r="F14951" s="6" t="str">
        <f t="shared" si="780"/>
        <v>module=kmail_children</v>
      </c>
    </row>
    <row r="14952" spans="1:6" ht="30" customHeight="1">
      <c r="A14952" s="3" t="s">
        <v>2</v>
      </c>
      <c r="B14952" s="3" t="s">
        <v>29928</v>
      </c>
      <c r="C14952" s="3" t="s">
        <v>35686</v>
      </c>
      <c r="D14952" s="12" t="s">
        <v>41559</v>
      </c>
      <c r="E14952" s="6" t="str">
        <f t="shared" si="779"/>
        <v>module=jmail_children</v>
      </c>
      <c r="F14952" s="6" t="str">
        <f t="shared" si="780"/>
        <v>module=kmail_children</v>
      </c>
    </row>
    <row r="14953" spans="1:6" ht="30" customHeight="1">
      <c r="A14953" s="3" t="s">
        <v>2</v>
      </c>
      <c r="B14953" s="3" t="s">
        <v>29929</v>
      </c>
      <c r="C14953" s="3" t="s">
        <v>35687</v>
      </c>
      <c r="D14953" s="12" t="s">
        <v>41560</v>
      </c>
      <c r="E14953" s="6" t="str">
        <f t="shared" si="779"/>
        <v>module=jmail_children</v>
      </c>
      <c r="F14953" s="6" t="str">
        <f t="shared" si="780"/>
        <v>module=kmail_children</v>
      </c>
    </row>
    <row r="14954" spans="1:6" ht="30" customHeight="1">
      <c r="A14954" s="3" t="s">
        <v>2</v>
      </c>
      <c r="B14954" s="3" t="s">
        <v>29930</v>
      </c>
      <c r="C14954" s="3" t="s">
        <v>35688</v>
      </c>
      <c r="D14954" s="12" t="s">
        <v>41561</v>
      </c>
      <c r="E14954" s="6" t="str">
        <f t="shared" si="779"/>
        <v>module=jmail_children</v>
      </c>
      <c r="F14954" s="6" t="str">
        <f t="shared" si="780"/>
        <v>module=kmail_children</v>
      </c>
    </row>
    <row r="14955" spans="1:6" ht="30" customHeight="1">
      <c r="A14955" s="3" t="s">
        <v>2</v>
      </c>
      <c r="B14955" s="3" t="s">
        <v>29931</v>
      </c>
      <c r="C14955" s="3" t="s">
        <v>35689</v>
      </c>
      <c r="D14955" s="12" t="s">
        <v>41562</v>
      </c>
      <c r="E14955" s="6" t="str">
        <f t="shared" si="779"/>
        <v>module=jmail_children</v>
      </c>
      <c r="F14955" s="6" t="str">
        <f t="shared" si="780"/>
        <v>module=kmail_children</v>
      </c>
    </row>
    <row r="14956" spans="1:6" ht="30" customHeight="1">
      <c r="A14956" s="3" t="s">
        <v>2</v>
      </c>
      <c r="B14956" s="3" t="s">
        <v>29932</v>
      </c>
      <c r="C14956" s="3" t="s">
        <v>35690</v>
      </c>
      <c r="D14956" s="12" t="s">
        <v>41563</v>
      </c>
      <c r="E14956" s="6" t="str">
        <f t="shared" si="779"/>
        <v>module=jmail_children</v>
      </c>
      <c r="F14956" s="6" t="str">
        <f t="shared" si="780"/>
        <v>module=kmail_children</v>
      </c>
    </row>
    <row r="14957" spans="1:6" ht="30" customHeight="1">
      <c r="A14957" s="3" t="s">
        <v>2</v>
      </c>
      <c r="B14957" s="3" t="s">
        <v>29933</v>
      </c>
      <c r="C14957" s="3" t="s">
        <v>35691</v>
      </c>
      <c r="D14957" s="12" t="s">
        <v>41564</v>
      </c>
      <c r="E14957" s="6" t="str">
        <f t="shared" si="779"/>
        <v>module=jmail_children</v>
      </c>
      <c r="F14957" s="6" t="str">
        <f t="shared" si="780"/>
        <v>module=kmail_children</v>
      </c>
    </row>
    <row r="14958" spans="1:6" ht="30" customHeight="1">
      <c r="A14958" s="3" t="s">
        <v>2</v>
      </c>
      <c r="B14958" s="3" t="s">
        <v>29934</v>
      </c>
      <c r="C14958" s="3" t="s">
        <v>35692</v>
      </c>
      <c r="D14958" s="12" t="s">
        <v>41565</v>
      </c>
      <c r="E14958" s="6" t="str">
        <f t="shared" si="779"/>
        <v>module=jmail_children</v>
      </c>
      <c r="F14958" s="6" t="str">
        <f t="shared" si="780"/>
        <v>module=kmail_children</v>
      </c>
    </row>
    <row r="14959" spans="1:6" ht="30" customHeight="1">
      <c r="A14959" s="3" t="s">
        <v>2</v>
      </c>
      <c r="B14959" s="3" t="s">
        <v>29935</v>
      </c>
      <c r="C14959" s="3" t="s">
        <v>35693</v>
      </c>
      <c r="D14959" s="12" t="s">
        <v>41566</v>
      </c>
      <c r="E14959" s="6" t="str">
        <f t="shared" si="779"/>
        <v>module=jmail_children</v>
      </c>
      <c r="F14959" s="6" t="str">
        <f t="shared" si="780"/>
        <v>module=kmail_children</v>
      </c>
    </row>
    <row r="14960" spans="1:6" ht="30" customHeight="1">
      <c r="A14960" s="3" t="s">
        <v>2</v>
      </c>
      <c r="B14960" s="3" t="s">
        <v>29936</v>
      </c>
      <c r="C14960" s="3" t="s">
        <v>35694</v>
      </c>
      <c r="D14960" s="12" t="s">
        <v>41567</v>
      </c>
      <c r="E14960" s="6" t="str">
        <f t="shared" si="779"/>
        <v>module=jmail_children</v>
      </c>
      <c r="F14960" s="6" t="str">
        <f t="shared" si="780"/>
        <v>module=kmail_children</v>
      </c>
    </row>
    <row r="14961" spans="1:6" ht="30" customHeight="1">
      <c r="A14961" s="3" t="s">
        <v>2</v>
      </c>
      <c r="B14961" s="3" t="s">
        <v>29937</v>
      </c>
      <c r="C14961" s="3" t="s">
        <v>35695</v>
      </c>
      <c r="D14961" s="12" t="s">
        <v>41568</v>
      </c>
      <c r="E14961" s="6" t="str">
        <f t="shared" si="779"/>
        <v>module=jmail_children</v>
      </c>
      <c r="F14961" s="6" t="str">
        <f t="shared" si="780"/>
        <v>module=kmail_children</v>
      </c>
    </row>
    <row r="14962" spans="1:6" ht="30" customHeight="1">
      <c r="A14962" s="3" t="s">
        <v>2</v>
      </c>
      <c r="B14962" s="3" t="s">
        <v>29938</v>
      </c>
      <c r="C14962" s="3" t="s">
        <v>35696</v>
      </c>
      <c r="D14962" s="12" t="s">
        <v>41569</v>
      </c>
      <c r="E14962" s="6" t="str">
        <f t="shared" si="779"/>
        <v>module=jmail_children</v>
      </c>
      <c r="F14962" s="6" t="str">
        <f t="shared" si="780"/>
        <v>module=kmail_children</v>
      </c>
    </row>
    <row r="14963" spans="1:6" ht="30" customHeight="1">
      <c r="A14963" s="3" t="s">
        <v>2</v>
      </c>
      <c r="B14963" s="3" t="s">
        <v>29939</v>
      </c>
      <c r="C14963" s="3" t="s">
        <v>35697</v>
      </c>
      <c r="D14963" s="12" t="s">
        <v>41570</v>
      </c>
      <c r="E14963" s="6" t="str">
        <f t="shared" si="779"/>
        <v>module=jmail_children</v>
      </c>
      <c r="F14963" s="6" t="str">
        <f t="shared" si="780"/>
        <v>module=kmail_children</v>
      </c>
    </row>
    <row r="14964" spans="1:6" ht="30" customHeight="1">
      <c r="A14964" s="3" t="s">
        <v>2</v>
      </c>
      <c r="B14964" s="3" t="s">
        <v>29940</v>
      </c>
      <c r="C14964" s="3" t="s">
        <v>35698</v>
      </c>
      <c r="D14964" s="12" t="s">
        <v>41571</v>
      </c>
      <c r="E14964" s="6" t="str">
        <f t="shared" si="779"/>
        <v>module=jmail_children</v>
      </c>
      <c r="F14964" s="6" t="str">
        <f t="shared" si="780"/>
        <v>module=kmail_children</v>
      </c>
    </row>
    <row r="14965" spans="1:6" ht="30" customHeight="1">
      <c r="A14965" s="3" t="s">
        <v>2</v>
      </c>
      <c r="B14965" s="3" t="s">
        <v>29941</v>
      </c>
      <c r="C14965" s="3" t="s">
        <v>35699</v>
      </c>
      <c r="D14965" s="12" t="s">
        <v>41572</v>
      </c>
      <c r="E14965" s="6" t="str">
        <f t="shared" si="779"/>
        <v>module=jmail_children</v>
      </c>
      <c r="F14965" s="6" t="str">
        <f t="shared" si="780"/>
        <v>module=kmail_children</v>
      </c>
    </row>
    <row r="14966" spans="1:6" ht="30" customHeight="1">
      <c r="A14966" s="3" t="s">
        <v>2</v>
      </c>
      <c r="B14966" s="3" t="s">
        <v>29942</v>
      </c>
      <c r="C14966" s="3" t="s">
        <v>35700</v>
      </c>
      <c r="D14966" s="12" t="s">
        <v>41573</v>
      </c>
      <c r="E14966" s="6" t="str">
        <f t="shared" si="779"/>
        <v>module=jmail_children</v>
      </c>
      <c r="F14966" s="6" t="str">
        <f t="shared" si="780"/>
        <v>module=kmail_children</v>
      </c>
    </row>
    <row r="14967" spans="1:6" ht="30" customHeight="1">
      <c r="A14967" s="3" t="s">
        <v>2</v>
      </c>
      <c r="B14967" s="3" t="s">
        <v>29943</v>
      </c>
      <c r="C14967" s="3" t="s">
        <v>35701</v>
      </c>
      <c r="D14967" s="12" t="s">
        <v>41574</v>
      </c>
      <c r="E14967" s="6" t="str">
        <f t="shared" si="779"/>
        <v>module=jmail_children</v>
      </c>
      <c r="F14967" s="6" t="str">
        <f t="shared" si="780"/>
        <v>module=kmail_children</v>
      </c>
    </row>
    <row r="14968" spans="1:6" ht="30" customHeight="1">
      <c r="A14968" s="3" t="s">
        <v>2</v>
      </c>
      <c r="B14968" s="3" t="s">
        <v>29944</v>
      </c>
      <c r="C14968" s="3" t="s">
        <v>35702</v>
      </c>
      <c r="D14968" s="12" t="s">
        <v>41575</v>
      </c>
      <c r="E14968" s="6" t="str">
        <f t="shared" si="779"/>
        <v>module=jmail_children</v>
      </c>
      <c r="F14968" s="6" t="str">
        <f t="shared" si="780"/>
        <v>module=kmail_children</v>
      </c>
    </row>
    <row r="14969" spans="1:6" ht="30" customHeight="1">
      <c r="A14969" s="3" t="s">
        <v>2</v>
      </c>
      <c r="B14969" s="3" t="s">
        <v>29945</v>
      </c>
      <c r="C14969" s="3" t="s">
        <v>35703</v>
      </c>
      <c r="D14969" s="12" t="s">
        <v>41576</v>
      </c>
      <c r="E14969" s="6" t="str">
        <f t="shared" si="779"/>
        <v>module=jmail_children</v>
      </c>
      <c r="F14969" s="6" t="str">
        <f t="shared" si="780"/>
        <v>module=kmail_children</v>
      </c>
    </row>
    <row r="14970" spans="1:6" ht="30" customHeight="1">
      <c r="A14970" s="3" t="s">
        <v>2</v>
      </c>
      <c r="B14970" s="3" t="s">
        <v>29946</v>
      </c>
      <c r="C14970" s="3" t="s">
        <v>35704</v>
      </c>
      <c r="D14970" s="12" t="s">
        <v>41577</v>
      </c>
      <c r="E14970" s="6" t="str">
        <f t="shared" si="779"/>
        <v>module=jmail_children</v>
      </c>
      <c r="F14970" s="6" t="str">
        <f t="shared" si="780"/>
        <v>module=kmail_children</v>
      </c>
    </row>
    <row r="14971" spans="1:6" ht="30" customHeight="1">
      <c r="A14971" s="3" t="s">
        <v>2</v>
      </c>
      <c r="B14971" s="3" t="s">
        <v>29947</v>
      </c>
      <c r="C14971" s="3" t="s">
        <v>35705</v>
      </c>
      <c r="D14971" s="12" t="s">
        <v>41578</v>
      </c>
      <c r="E14971" s="6" t="str">
        <f t="shared" si="779"/>
        <v>module=jmail_children</v>
      </c>
      <c r="F14971" s="6" t="str">
        <f t="shared" si="780"/>
        <v>module=kmail_children</v>
      </c>
    </row>
    <row r="14972" spans="1:6" ht="30" customHeight="1">
      <c r="A14972" s="3" t="s">
        <v>2</v>
      </c>
      <c r="B14972" s="3" t="s">
        <v>29948</v>
      </c>
      <c r="C14972" s="3" t="s">
        <v>35706</v>
      </c>
      <c r="D14972" s="12" t="s">
        <v>41579</v>
      </c>
      <c r="E14972" s="6" t="str">
        <f t="shared" si="779"/>
        <v>module=jmail_children</v>
      </c>
      <c r="F14972" s="6" t="str">
        <f t="shared" si="780"/>
        <v>module=kmail_children</v>
      </c>
    </row>
    <row r="14973" spans="1:6" ht="30" customHeight="1">
      <c r="A14973" s="3" t="s">
        <v>2</v>
      </c>
      <c r="B14973" s="3" t="s">
        <v>29949</v>
      </c>
      <c r="C14973" s="3" t="s">
        <v>35707</v>
      </c>
      <c r="D14973" s="12" t="s">
        <v>41580</v>
      </c>
      <c r="E14973" s="6" t="str">
        <f t="shared" si="779"/>
        <v>module=jmail_children</v>
      </c>
      <c r="F14973" s="6" t="str">
        <f t="shared" si="780"/>
        <v>module=kmail_children</v>
      </c>
    </row>
    <row r="14974" spans="1:6" ht="30" customHeight="1">
      <c r="A14974" s="3" t="s">
        <v>2</v>
      </c>
      <c r="B14974" s="3" t="s">
        <v>29950</v>
      </c>
      <c r="C14974" s="3" t="s">
        <v>35708</v>
      </c>
      <c r="D14974" s="12" t="s">
        <v>41581</v>
      </c>
      <c r="E14974" s="6" t="str">
        <f t="shared" si="779"/>
        <v>module=jmail_children</v>
      </c>
      <c r="F14974" s="6" t="str">
        <f t="shared" si="780"/>
        <v>module=kmail_children</v>
      </c>
    </row>
    <row r="14975" spans="1:6" ht="30" customHeight="1">
      <c r="A14975" s="3" t="s">
        <v>2</v>
      </c>
      <c r="B14975" s="3" t="s">
        <v>29951</v>
      </c>
      <c r="C14975" s="3" t="s">
        <v>35709</v>
      </c>
      <c r="D14975" s="12" t="s">
        <v>41582</v>
      </c>
      <c r="E14975" s="6" t="str">
        <f t="shared" si="779"/>
        <v>module=jmail_children</v>
      </c>
      <c r="F14975" s="6" t="str">
        <f t="shared" si="780"/>
        <v>module=kmail_children</v>
      </c>
    </row>
    <row r="14976" spans="1:6" ht="30" customHeight="1">
      <c r="A14976" s="3" t="s">
        <v>2</v>
      </c>
      <c r="B14976" s="3" t="s">
        <v>29952</v>
      </c>
      <c r="C14976" s="3" t="s">
        <v>35710</v>
      </c>
      <c r="D14976" s="12" t="s">
        <v>41583</v>
      </c>
      <c r="E14976" s="6" t="str">
        <f t="shared" si="779"/>
        <v>module=jmail_children</v>
      </c>
      <c r="F14976" s="6" t="str">
        <f t="shared" si="780"/>
        <v>module=kmail_children</v>
      </c>
    </row>
    <row r="14977" spans="1:6" ht="30" customHeight="1">
      <c r="A14977" s="3" t="s">
        <v>2</v>
      </c>
      <c r="B14977" s="3" t="s">
        <v>29953</v>
      </c>
      <c r="C14977" s="3" t="s">
        <v>35711</v>
      </c>
      <c r="D14977" s="12" t="s">
        <v>41584</v>
      </c>
      <c r="E14977" s="6" t="str">
        <f t="shared" si="779"/>
        <v>module=jmail_children</v>
      </c>
      <c r="F14977" s="6" t="str">
        <f t="shared" si="780"/>
        <v>module=kmail_children</v>
      </c>
    </row>
    <row r="14978" spans="1:6" ht="30" customHeight="1">
      <c r="A14978" s="3" t="s">
        <v>2</v>
      </c>
      <c r="B14978" s="3" t="s">
        <v>29954</v>
      </c>
      <c r="C14978" s="3" t="s">
        <v>35712</v>
      </c>
      <c r="D14978" s="12" t="s">
        <v>41585</v>
      </c>
      <c r="E14978" s="6" t="str">
        <f t="shared" si="779"/>
        <v>module=jmail_children</v>
      </c>
      <c r="F14978" s="6" t="str">
        <f t="shared" si="780"/>
        <v>module=kmail_children</v>
      </c>
    </row>
    <row r="14979" spans="1:6" ht="30" customHeight="1">
      <c r="A14979" s="3" t="s">
        <v>2</v>
      </c>
      <c r="B14979" s="3" t="s">
        <v>29955</v>
      </c>
      <c r="C14979" s="3" t="s">
        <v>35713</v>
      </c>
      <c r="D14979" s="12" t="s">
        <v>41586</v>
      </c>
      <c r="E14979" s="6" t="str">
        <f t="shared" si="779"/>
        <v>module=jmail_children</v>
      </c>
      <c r="F14979" s="6" t="str">
        <f t="shared" si="780"/>
        <v>module=kmail_children</v>
      </c>
    </row>
    <row r="14980" spans="1:6" ht="30" customHeight="1">
      <c r="A14980" s="3" t="s">
        <v>2</v>
      </c>
      <c r="B14980" s="3" t="s">
        <v>29956</v>
      </c>
      <c r="C14980" s="3" t="s">
        <v>35714</v>
      </c>
      <c r="D14980" s="12" t="s">
        <v>41587</v>
      </c>
      <c r="E14980" s="6" t="str">
        <f t="shared" si="779"/>
        <v>module=jmail_children</v>
      </c>
      <c r="F14980" s="6" t="str">
        <f t="shared" si="780"/>
        <v>module=kmail_children</v>
      </c>
    </row>
    <row r="14981" spans="1:6" ht="30" customHeight="1">
      <c r="A14981" s="3" t="s">
        <v>2</v>
      </c>
      <c r="B14981" s="3" t="s">
        <v>29957</v>
      </c>
      <c r="C14981" s="3" t="s">
        <v>35715</v>
      </c>
      <c r="D14981" s="12" t="s">
        <v>41588</v>
      </c>
      <c r="E14981" s="6" t="str">
        <f t="shared" si="779"/>
        <v>module=jmail_children</v>
      </c>
      <c r="F14981" s="6" t="str">
        <f t="shared" si="780"/>
        <v>module=kmail_children</v>
      </c>
    </row>
    <row r="14982" spans="1:6" ht="30" customHeight="1">
      <c r="A14982" s="3" t="s">
        <v>2</v>
      </c>
      <c r="B14982" s="3" t="s">
        <v>29958</v>
      </c>
      <c r="C14982" s="3" t="s">
        <v>35716</v>
      </c>
      <c r="D14982" s="12" t="s">
        <v>41589</v>
      </c>
      <c r="E14982" s="6" t="str">
        <f t="shared" si="779"/>
        <v>module=jmail_children</v>
      </c>
      <c r="F14982" s="6" t="str">
        <f t="shared" si="780"/>
        <v>module=kmail_children</v>
      </c>
    </row>
    <row r="14983" spans="1:6" ht="30" customHeight="1">
      <c r="A14983" s="3" t="s">
        <v>2</v>
      </c>
      <c r="B14983" s="3" t="s">
        <v>29959</v>
      </c>
      <c r="C14983" s="3" t="s">
        <v>35717</v>
      </c>
      <c r="D14983" s="12" t="s">
        <v>41590</v>
      </c>
      <c r="E14983" s="6" t="str">
        <f t="shared" si="779"/>
        <v>module=jmail_children</v>
      </c>
      <c r="F14983" s="6" t="str">
        <f t="shared" si="780"/>
        <v>module=kmail_children</v>
      </c>
    </row>
    <row r="14984" spans="1:6" ht="30" customHeight="1">
      <c r="A14984" s="3" t="s">
        <v>2</v>
      </c>
      <c r="B14984" s="3" t="s">
        <v>29960</v>
      </c>
      <c r="C14984" s="3" t="s">
        <v>35718</v>
      </c>
      <c r="D14984" s="12" t="s">
        <v>41591</v>
      </c>
      <c r="E14984" s="6" t="str">
        <f t="shared" si="779"/>
        <v>module=jmail_children</v>
      </c>
      <c r="F14984" s="6" t="str">
        <f t="shared" si="780"/>
        <v>module=kmail_children</v>
      </c>
    </row>
    <row r="14985" spans="1:6" ht="30" customHeight="1">
      <c r="A14985" s="3" t="s">
        <v>2</v>
      </c>
      <c r="B14985" s="3" t="s">
        <v>29961</v>
      </c>
      <c r="C14985" s="3" t="s">
        <v>35719</v>
      </c>
      <c r="D14985" s="12" t="s">
        <v>41592</v>
      </c>
      <c r="E14985" s="6" t="str">
        <f t="shared" si="779"/>
        <v>module=jmail_children</v>
      </c>
      <c r="F14985" s="6" t="str">
        <f t="shared" si="780"/>
        <v>module=kmail_children</v>
      </c>
    </row>
    <row r="14986" spans="1:6" ht="30" customHeight="1">
      <c r="A14986" s="3" t="s">
        <v>2</v>
      </c>
      <c r="B14986" s="3" t="s">
        <v>29962</v>
      </c>
      <c r="C14986" s="3" t="s">
        <v>35720</v>
      </c>
      <c r="D14986" s="12" t="s">
        <v>41593</v>
      </c>
      <c r="E14986" s="6" t="str">
        <f t="shared" si="779"/>
        <v>module=jmail_children</v>
      </c>
      <c r="F14986" s="6" t="str">
        <f t="shared" si="780"/>
        <v>module=kmail_children</v>
      </c>
    </row>
    <row r="14987" spans="1:6" ht="30" customHeight="1">
      <c r="A14987" s="3" t="s">
        <v>2</v>
      </c>
      <c r="B14987" s="3" t="s">
        <v>29963</v>
      </c>
      <c r="C14987" s="3" t="s">
        <v>35721</v>
      </c>
      <c r="D14987" s="12" t="s">
        <v>41594</v>
      </c>
      <c r="E14987" s="6" t="str">
        <f t="shared" si="779"/>
        <v>module=jmail_children</v>
      </c>
      <c r="F14987" s="6" t="str">
        <f t="shared" si="780"/>
        <v>module=kmail_children</v>
      </c>
    </row>
    <row r="14988" spans="1:6" ht="30" customHeight="1">
      <c r="A14988" s="3" t="s">
        <v>2</v>
      </c>
      <c r="B14988" s="3" t="s">
        <v>29964</v>
      </c>
      <c r="C14988" s="3" t="s">
        <v>35722</v>
      </c>
      <c r="D14988" s="12" t="s">
        <v>41595</v>
      </c>
      <c r="E14988" s="6" t="str">
        <f t="shared" si="779"/>
        <v>module=jmail_children</v>
      </c>
      <c r="F14988" s="6" t="str">
        <f t="shared" si="780"/>
        <v>module=kmail_children</v>
      </c>
    </row>
    <row r="14989" spans="1:6" ht="30" customHeight="1">
      <c r="A14989" s="3" t="s">
        <v>2</v>
      </c>
      <c r="B14989" s="3" t="s">
        <v>29965</v>
      </c>
      <c r="C14989" s="3" t="s">
        <v>35723</v>
      </c>
      <c r="D14989" s="12" t="s">
        <v>41596</v>
      </c>
      <c r="E14989" s="6" t="str">
        <f t="shared" si="779"/>
        <v>module=jmail_children</v>
      </c>
      <c r="F14989" s="6" t="str">
        <f t="shared" si="780"/>
        <v>module=kmail_children</v>
      </c>
    </row>
    <row r="14990" spans="1:6" ht="30" customHeight="1">
      <c r="A14990" s="3" t="s">
        <v>2</v>
      </c>
      <c r="B14990" s="3" t="s">
        <v>29966</v>
      </c>
      <c r="C14990" s="3" t="s">
        <v>35724</v>
      </c>
      <c r="D14990" s="12" t="s">
        <v>41597</v>
      </c>
      <c r="E14990" s="6" t="str">
        <f t="shared" si="779"/>
        <v>module=jmail_children</v>
      </c>
      <c r="F14990" s="6" t="str">
        <f t="shared" si="780"/>
        <v>module=kmail_children</v>
      </c>
    </row>
    <row r="14991" spans="1:6" ht="30" customHeight="1">
      <c r="A14991" s="3" t="s">
        <v>2</v>
      </c>
      <c r="B14991" s="3" t="s">
        <v>29967</v>
      </c>
      <c r="C14991" s="3" t="s">
        <v>35725</v>
      </c>
      <c r="D14991" s="12" t="s">
        <v>41598</v>
      </c>
      <c r="E14991" s="6" t="str">
        <f t="shared" si="779"/>
        <v>module=jmail_children</v>
      </c>
      <c r="F14991" s="6" t="str">
        <f t="shared" si="780"/>
        <v>module=kmail_children</v>
      </c>
    </row>
    <row r="14992" spans="1:6" ht="30" customHeight="1">
      <c r="A14992" s="3" t="s">
        <v>2</v>
      </c>
      <c r="B14992" s="3" t="s">
        <v>29968</v>
      </c>
      <c r="C14992" s="3" t="s">
        <v>35726</v>
      </c>
      <c r="D14992" s="12" t="s">
        <v>41599</v>
      </c>
      <c r="E14992" s="6" t="str">
        <f t="shared" si="779"/>
        <v>module=jmail_children</v>
      </c>
      <c r="F14992" s="6" t="str">
        <f t="shared" si="780"/>
        <v>module=kmail_children</v>
      </c>
    </row>
    <row r="14993" spans="1:6" ht="30" customHeight="1">
      <c r="A14993" s="3" t="s">
        <v>2</v>
      </c>
      <c r="B14993" s="3" t="s">
        <v>29969</v>
      </c>
      <c r="C14993" s="3" t="s">
        <v>35727</v>
      </c>
      <c r="D14993" s="12" t="s">
        <v>41600</v>
      </c>
      <c r="E14993" s="6" t="str">
        <f t="shared" si="779"/>
        <v>module=jmail_children</v>
      </c>
      <c r="F14993" s="6" t="str">
        <f t="shared" si="780"/>
        <v>module=kmail_children</v>
      </c>
    </row>
    <row r="14994" spans="1:6" ht="30" customHeight="1">
      <c r="A14994" s="3" t="s">
        <v>2</v>
      </c>
      <c r="B14994" s="3" t="s">
        <v>29970</v>
      </c>
      <c r="C14994" s="3" t="s">
        <v>35728</v>
      </c>
      <c r="D14994" s="12" t="s">
        <v>41601</v>
      </c>
      <c r="E14994" s="6" t="str">
        <f t="shared" si="779"/>
        <v>module=jmail_children</v>
      </c>
      <c r="F14994" s="6" t="str">
        <f t="shared" si="780"/>
        <v>module=kmail_children</v>
      </c>
    </row>
    <row r="14995" spans="1:6" ht="30" customHeight="1">
      <c r="A14995" s="3" t="s">
        <v>2</v>
      </c>
      <c r="B14995" s="3" t="s">
        <v>29971</v>
      </c>
      <c r="C14995" s="3" t="s">
        <v>35729</v>
      </c>
      <c r="D14995" s="12" t="s">
        <v>41602</v>
      </c>
      <c r="E14995" s="6" t="str">
        <f t="shared" si="779"/>
        <v>module=jmail_children</v>
      </c>
      <c r="F14995" s="6" t="str">
        <f t="shared" si="780"/>
        <v>module=kmail_children</v>
      </c>
    </row>
    <row r="14996" spans="1:6" ht="30" customHeight="1">
      <c r="A14996" s="3" t="s">
        <v>2</v>
      </c>
      <c r="B14996" s="3" t="s">
        <v>29972</v>
      </c>
      <c r="C14996" s="3" t="s">
        <v>35730</v>
      </c>
      <c r="D14996" s="12" t="s">
        <v>41603</v>
      </c>
      <c r="E14996" s="6" t="str">
        <f t="shared" si="779"/>
        <v>module=jmail_children</v>
      </c>
      <c r="F14996" s="6" t="str">
        <f t="shared" si="780"/>
        <v>module=kmail_children</v>
      </c>
    </row>
    <row r="14997" spans="1:6" ht="30" customHeight="1">
      <c r="A14997" s="3" t="s">
        <v>2</v>
      </c>
      <c r="B14997" s="3" t="s">
        <v>29973</v>
      </c>
      <c r="C14997" s="3" t="s">
        <v>35731</v>
      </c>
      <c r="D14997" s="12" t="s">
        <v>41604</v>
      </c>
      <c r="E14997" s="6" t="str">
        <f t="shared" si="779"/>
        <v>module=jmail_children</v>
      </c>
      <c r="F14997" s="6" t="str">
        <f t="shared" si="780"/>
        <v>module=kmail_children</v>
      </c>
    </row>
    <row r="14998" spans="1:6" ht="30" customHeight="1">
      <c r="A14998" s="3" t="s">
        <v>2</v>
      </c>
      <c r="B14998" s="3" t="s">
        <v>29974</v>
      </c>
      <c r="C14998" s="3" t="s">
        <v>35732</v>
      </c>
      <c r="D14998" s="12" t="s">
        <v>41605</v>
      </c>
      <c r="E14998" s="6" t="str">
        <f t="shared" ref="E14998:E15061" si="781">HYPERLINK("http://www.ssc.wisc.edu/wlsresearch/documentation/waves/?wave=capigrad&amp;module=jmail_children","module=jmail_children")</f>
        <v>module=jmail_children</v>
      </c>
      <c r="F14998" s="6" t="str">
        <f t="shared" ref="F14998:F15061" si="782">HYPERLINK("http://www.ssc.wisc.edu/wlsresearch/documentation/waves/?wave=capisib&amp;module=kmail_children","module=kmail_children")</f>
        <v>module=kmail_children</v>
      </c>
    </row>
    <row r="14999" spans="1:6" ht="30" customHeight="1">
      <c r="A14999" s="3" t="s">
        <v>2</v>
      </c>
      <c r="B14999" s="3" t="s">
        <v>29975</v>
      </c>
      <c r="C14999" s="3" t="s">
        <v>35733</v>
      </c>
      <c r="D14999" s="12" t="s">
        <v>41606</v>
      </c>
      <c r="E14999" s="6" t="str">
        <f t="shared" si="781"/>
        <v>module=jmail_children</v>
      </c>
      <c r="F14999" s="6" t="str">
        <f t="shared" si="782"/>
        <v>module=kmail_children</v>
      </c>
    </row>
    <row r="15000" spans="1:6" ht="30" customHeight="1">
      <c r="A15000" s="3" t="s">
        <v>2</v>
      </c>
      <c r="B15000" s="3" t="s">
        <v>29976</v>
      </c>
      <c r="C15000" s="3" t="s">
        <v>35734</v>
      </c>
      <c r="D15000" s="12" t="s">
        <v>41607</v>
      </c>
      <c r="E15000" s="6" t="str">
        <f t="shared" si="781"/>
        <v>module=jmail_children</v>
      </c>
      <c r="F15000" s="6" t="str">
        <f t="shared" si="782"/>
        <v>module=kmail_children</v>
      </c>
    </row>
    <row r="15001" spans="1:6" ht="30" customHeight="1">
      <c r="A15001" s="3" t="s">
        <v>2</v>
      </c>
      <c r="B15001" s="3" t="s">
        <v>29977</v>
      </c>
      <c r="C15001" s="3" t="s">
        <v>35735</v>
      </c>
      <c r="D15001" s="12" t="s">
        <v>41608</v>
      </c>
      <c r="E15001" s="6" t="str">
        <f t="shared" si="781"/>
        <v>module=jmail_children</v>
      </c>
      <c r="F15001" s="6" t="str">
        <f t="shared" si="782"/>
        <v>module=kmail_children</v>
      </c>
    </row>
    <row r="15002" spans="1:6" ht="30" customHeight="1">
      <c r="A15002" s="3" t="s">
        <v>2</v>
      </c>
      <c r="B15002" s="3" t="s">
        <v>29978</v>
      </c>
      <c r="C15002" s="3" t="s">
        <v>35736</v>
      </c>
      <c r="D15002" s="12" t="s">
        <v>41609</v>
      </c>
      <c r="E15002" s="6" t="str">
        <f t="shared" si="781"/>
        <v>module=jmail_children</v>
      </c>
      <c r="F15002" s="6" t="str">
        <f t="shared" si="782"/>
        <v>module=kmail_children</v>
      </c>
    </row>
    <row r="15003" spans="1:6" ht="30" customHeight="1">
      <c r="A15003" s="3" t="s">
        <v>2</v>
      </c>
      <c r="B15003" s="3" t="s">
        <v>29979</v>
      </c>
      <c r="C15003" s="3" t="s">
        <v>35737</v>
      </c>
      <c r="D15003" s="12" t="s">
        <v>41610</v>
      </c>
      <c r="E15003" s="6" t="str">
        <f t="shared" si="781"/>
        <v>module=jmail_children</v>
      </c>
      <c r="F15003" s="6" t="str">
        <f t="shared" si="782"/>
        <v>module=kmail_children</v>
      </c>
    </row>
    <row r="15004" spans="1:6" ht="30" customHeight="1">
      <c r="A15004" s="3" t="s">
        <v>2</v>
      </c>
      <c r="B15004" s="3" t="s">
        <v>29980</v>
      </c>
      <c r="C15004" s="3" t="s">
        <v>35738</v>
      </c>
      <c r="D15004" s="12" t="s">
        <v>41611</v>
      </c>
      <c r="E15004" s="6" t="str">
        <f t="shared" si="781"/>
        <v>module=jmail_children</v>
      </c>
      <c r="F15004" s="6" t="str">
        <f t="shared" si="782"/>
        <v>module=kmail_children</v>
      </c>
    </row>
    <row r="15005" spans="1:6" ht="30" customHeight="1">
      <c r="A15005" s="3" t="s">
        <v>2</v>
      </c>
      <c r="B15005" s="3" t="s">
        <v>29981</v>
      </c>
      <c r="C15005" s="3" t="s">
        <v>35739</v>
      </c>
      <c r="D15005" s="12" t="s">
        <v>41612</v>
      </c>
      <c r="E15005" s="6" t="str">
        <f t="shared" si="781"/>
        <v>module=jmail_children</v>
      </c>
      <c r="F15005" s="6" t="str">
        <f t="shared" si="782"/>
        <v>module=kmail_children</v>
      </c>
    </row>
    <row r="15006" spans="1:6" ht="30" customHeight="1">
      <c r="A15006" s="3" t="s">
        <v>2</v>
      </c>
      <c r="B15006" s="3" t="s">
        <v>29982</v>
      </c>
      <c r="C15006" s="3" t="s">
        <v>35740</v>
      </c>
      <c r="D15006" s="12" t="s">
        <v>41613</v>
      </c>
      <c r="E15006" s="6" t="str">
        <f t="shared" si="781"/>
        <v>module=jmail_children</v>
      </c>
      <c r="F15006" s="6" t="str">
        <f t="shared" si="782"/>
        <v>module=kmail_children</v>
      </c>
    </row>
    <row r="15007" spans="1:6" ht="30" customHeight="1">
      <c r="A15007" s="3" t="s">
        <v>2</v>
      </c>
      <c r="B15007" s="3" t="s">
        <v>29983</v>
      </c>
      <c r="C15007" s="3" t="s">
        <v>35741</v>
      </c>
      <c r="D15007" s="12" t="s">
        <v>41614</v>
      </c>
      <c r="E15007" s="6" t="str">
        <f t="shared" si="781"/>
        <v>module=jmail_children</v>
      </c>
      <c r="F15007" s="6" t="str">
        <f t="shared" si="782"/>
        <v>module=kmail_children</v>
      </c>
    </row>
    <row r="15008" spans="1:6" ht="30" customHeight="1">
      <c r="A15008" s="3" t="s">
        <v>2</v>
      </c>
      <c r="B15008" s="3" t="s">
        <v>29984</v>
      </c>
      <c r="C15008" s="3" t="s">
        <v>35742</v>
      </c>
      <c r="D15008" s="12" t="s">
        <v>41615</v>
      </c>
      <c r="E15008" s="6" t="str">
        <f t="shared" si="781"/>
        <v>module=jmail_children</v>
      </c>
      <c r="F15008" s="6" t="str">
        <f t="shared" si="782"/>
        <v>module=kmail_children</v>
      </c>
    </row>
    <row r="15009" spans="1:6" ht="30" customHeight="1">
      <c r="A15009" s="3" t="s">
        <v>2</v>
      </c>
      <c r="B15009" s="3" t="s">
        <v>29985</v>
      </c>
      <c r="C15009" s="3" t="s">
        <v>35743</v>
      </c>
      <c r="D15009" s="12" t="s">
        <v>41616</v>
      </c>
      <c r="E15009" s="6" t="str">
        <f t="shared" si="781"/>
        <v>module=jmail_children</v>
      </c>
      <c r="F15009" s="6" t="str">
        <f t="shared" si="782"/>
        <v>module=kmail_children</v>
      </c>
    </row>
    <row r="15010" spans="1:6" ht="30" customHeight="1">
      <c r="A15010" s="3" t="s">
        <v>2</v>
      </c>
      <c r="B15010" s="3" t="s">
        <v>29986</v>
      </c>
      <c r="C15010" s="3" t="s">
        <v>35744</v>
      </c>
      <c r="D15010" s="12" t="s">
        <v>41617</v>
      </c>
      <c r="E15010" s="6" t="str">
        <f t="shared" si="781"/>
        <v>module=jmail_children</v>
      </c>
      <c r="F15010" s="6" t="str">
        <f t="shared" si="782"/>
        <v>module=kmail_children</v>
      </c>
    </row>
    <row r="15011" spans="1:6" ht="30" customHeight="1">
      <c r="A15011" s="3" t="s">
        <v>2</v>
      </c>
      <c r="B15011" s="3" t="s">
        <v>29987</v>
      </c>
      <c r="C15011" s="3" t="s">
        <v>35745</v>
      </c>
      <c r="D15011" s="12" t="s">
        <v>41618</v>
      </c>
      <c r="E15011" s="6" t="str">
        <f t="shared" si="781"/>
        <v>module=jmail_children</v>
      </c>
      <c r="F15011" s="6" t="str">
        <f t="shared" si="782"/>
        <v>module=kmail_children</v>
      </c>
    </row>
    <row r="15012" spans="1:6" ht="30" customHeight="1">
      <c r="A15012" s="3" t="s">
        <v>2</v>
      </c>
      <c r="B15012" s="3" t="s">
        <v>29988</v>
      </c>
      <c r="C15012" s="3" t="s">
        <v>35746</v>
      </c>
      <c r="D15012" s="12" t="s">
        <v>41619</v>
      </c>
      <c r="E15012" s="6" t="str">
        <f t="shared" si="781"/>
        <v>module=jmail_children</v>
      </c>
      <c r="F15012" s="6" t="str">
        <f t="shared" si="782"/>
        <v>module=kmail_children</v>
      </c>
    </row>
    <row r="15013" spans="1:6" ht="30" customHeight="1">
      <c r="A15013" s="3" t="s">
        <v>2</v>
      </c>
      <c r="B15013" s="3" t="s">
        <v>29989</v>
      </c>
      <c r="C15013" s="3" t="s">
        <v>35747</v>
      </c>
      <c r="D15013" s="12" t="s">
        <v>41620</v>
      </c>
      <c r="E15013" s="6" t="str">
        <f t="shared" si="781"/>
        <v>module=jmail_children</v>
      </c>
      <c r="F15013" s="6" t="str">
        <f t="shared" si="782"/>
        <v>module=kmail_children</v>
      </c>
    </row>
    <row r="15014" spans="1:6" ht="30" customHeight="1">
      <c r="A15014" s="3" t="s">
        <v>2</v>
      </c>
      <c r="B15014" s="3" t="s">
        <v>29990</v>
      </c>
      <c r="C15014" s="3" t="s">
        <v>35748</v>
      </c>
      <c r="D15014" s="12" t="s">
        <v>41621</v>
      </c>
      <c r="E15014" s="6" t="str">
        <f t="shared" si="781"/>
        <v>module=jmail_children</v>
      </c>
      <c r="F15014" s="6" t="str">
        <f t="shared" si="782"/>
        <v>module=kmail_children</v>
      </c>
    </row>
    <row r="15015" spans="1:6" ht="30" customHeight="1">
      <c r="A15015" s="3" t="s">
        <v>2</v>
      </c>
      <c r="B15015" s="3" t="s">
        <v>29991</v>
      </c>
      <c r="C15015" s="3" t="s">
        <v>35749</v>
      </c>
      <c r="D15015" s="12" t="s">
        <v>41622</v>
      </c>
      <c r="E15015" s="6" t="str">
        <f t="shared" si="781"/>
        <v>module=jmail_children</v>
      </c>
      <c r="F15015" s="6" t="str">
        <f t="shared" si="782"/>
        <v>module=kmail_children</v>
      </c>
    </row>
    <row r="15016" spans="1:6" ht="30" customHeight="1">
      <c r="A15016" s="3" t="s">
        <v>2</v>
      </c>
      <c r="B15016" s="3" t="s">
        <v>29992</v>
      </c>
      <c r="C15016" s="3" t="s">
        <v>35750</v>
      </c>
      <c r="D15016" s="12" t="s">
        <v>41623</v>
      </c>
      <c r="E15016" s="6" t="str">
        <f t="shared" si="781"/>
        <v>module=jmail_children</v>
      </c>
      <c r="F15016" s="6" t="str">
        <f t="shared" si="782"/>
        <v>module=kmail_children</v>
      </c>
    </row>
    <row r="15017" spans="1:6" ht="30" customHeight="1">
      <c r="A15017" s="3" t="s">
        <v>2</v>
      </c>
      <c r="B15017" s="3" t="s">
        <v>29993</v>
      </c>
      <c r="C15017" s="3" t="s">
        <v>35751</v>
      </c>
      <c r="D15017" s="12" t="s">
        <v>41624</v>
      </c>
      <c r="E15017" s="6" t="str">
        <f t="shared" si="781"/>
        <v>module=jmail_children</v>
      </c>
      <c r="F15017" s="6" t="str">
        <f t="shared" si="782"/>
        <v>module=kmail_children</v>
      </c>
    </row>
    <row r="15018" spans="1:6" ht="30" customHeight="1">
      <c r="A15018" s="3" t="s">
        <v>2</v>
      </c>
      <c r="B15018" s="3" t="s">
        <v>29994</v>
      </c>
      <c r="C15018" s="3" t="s">
        <v>35752</v>
      </c>
      <c r="D15018" s="12" t="s">
        <v>41625</v>
      </c>
      <c r="E15018" s="6" t="str">
        <f t="shared" si="781"/>
        <v>module=jmail_children</v>
      </c>
      <c r="F15018" s="6" t="str">
        <f t="shared" si="782"/>
        <v>module=kmail_children</v>
      </c>
    </row>
    <row r="15019" spans="1:6" ht="30" customHeight="1">
      <c r="A15019" s="3" t="s">
        <v>2</v>
      </c>
      <c r="B15019" s="3" t="s">
        <v>29995</v>
      </c>
      <c r="C15019" s="3" t="s">
        <v>35753</v>
      </c>
      <c r="D15019" s="12" t="s">
        <v>41626</v>
      </c>
      <c r="E15019" s="6" t="str">
        <f t="shared" si="781"/>
        <v>module=jmail_children</v>
      </c>
      <c r="F15019" s="6" t="str">
        <f t="shared" si="782"/>
        <v>module=kmail_children</v>
      </c>
    </row>
    <row r="15020" spans="1:6" ht="30" customHeight="1">
      <c r="A15020" s="3" t="s">
        <v>2</v>
      </c>
      <c r="B15020" s="3" t="s">
        <v>29996</v>
      </c>
      <c r="C15020" s="3" t="s">
        <v>35754</v>
      </c>
      <c r="D15020" s="12" t="s">
        <v>41627</v>
      </c>
      <c r="E15020" s="6" t="str">
        <f t="shared" si="781"/>
        <v>module=jmail_children</v>
      </c>
      <c r="F15020" s="6" t="str">
        <f t="shared" si="782"/>
        <v>module=kmail_children</v>
      </c>
    </row>
    <row r="15021" spans="1:6" ht="30" customHeight="1">
      <c r="A15021" s="3" t="s">
        <v>2</v>
      </c>
      <c r="B15021" s="3" t="s">
        <v>29997</v>
      </c>
      <c r="C15021" s="3" t="s">
        <v>35755</v>
      </c>
      <c r="D15021" s="12" t="s">
        <v>41628</v>
      </c>
      <c r="E15021" s="6" t="str">
        <f t="shared" si="781"/>
        <v>module=jmail_children</v>
      </c>
      <c r="F15021" s="6" t="str">
        <f t="shared" si="782"/>
        <v>module=kmail_children</v>
      </c>
    </row>
    <row r="15022" spans="1:6" ht="30" customHeight="1">
      <c r="A15022" s="3" t="s">
        <v>2</v>
      </c>
      <c r="B15022" s="3" t="s">
        <v>29998</v>
      </c>
      <c r="C15022" s="3" t="s">
        <v>35756</v>
      </c>
      <c r="D15022" s="12" t="s">
        <v>41629</v>
      </c>
      <c r="E15022" s="6" t="str">
        <f t="shared" si="781"/>
        <v>module=jmail_children</v>
      </c>
      <c r="F15022" s="6" t="str">
        <f t="shared" si="782"/>
        <v>module=kmail_children</v>
      </c>
    </row>
    <row r="15023" spans="1:6" ht="30" customHeight="1">
      <c r="A15023" s="3" t="s">
        <v>2</v>
      </c>
      <c r="B15023" s="3" t="s">
        <v>29999</v>
      </c>
      <c r="C15023" s="3" t="s">
        <v>35757</v>
      </c>
      <c r="D15023" s="12" t="s">
        <v>41630</v>
      </c>
      <c r="E15023" s="6" t="str">
        <f t="shared" si="781"/>
        <v>module=jmail_children</v>
      </c>
      <c r="F15023" s="6" t="str">
        <f t="shared" si="782"/>
        <v>module=kmail_children</v>
      </c>
    </row>
    <row r="15024" spans="1:6" ht="30" customHeight="1">
      <c r="A15024" s="3" t="s">
        <v>2</v>
      </c>
      <c r="B15024" s="3" t="s">
        <v>30000</v>
      </c>
      <c r="C15024" s="3" t="s">
        <v>35758</v>
      </c>
      <c r="D15024" s="12" t="s">
        <v>41631</v>
      </c>
      <c r="E15024" s="6" t="str">
        <f t="shared" si="781"/>
        <v>module=jmail_children</v>
      </c>
      <c r="F15024" s="6" t="str">
        <f t="shared" si="782"/>
        <v>module=kmail_children</v>
      </c>
    </row>
    <row r="15025" spans="1:6" ht="30" customHeight="1">
      <c r="A15025" s="3" t="s">
        <v>2</v>
      </c>
      <c r="B15025" s="3" t="s">
        <v>30001</v>
      </c>
      <c r="C15025" s="3" t="s">
        <v>35759</v>
      </c>
      <c r="D15025" s="12" t="s">
        <v>41632</v>
      </c>
      <c r="E15025" s="6" t="str">
        <f t="shared" si="781"/>
        <v>module=jmail_children</v>
      </c>
      <c r="F15025" s="6" t="str">
        <f t="shared" si="782"/>
        <v>module=kmail_children</v>
      </c>
    </row>
    <row r="15026" spans="1:6" ht="30" customHeight="1">
      <c r="A15026" s="3" t="s">
        <v>2</v>
      </c>
      <c r="B15026" s="3" t="s">
        <v>30002</v>
      </c>
      <c r="C15026" s="3" t="s">
        <v>35760</v>
      </c>
      <c r="D15026" s="12" t="s">
        <v>41633</v>
      </c>
      <c r="E15026" s="6" t="str">
        <f t="shared" si="781"/>
        <v>module=jmail_children</v>
      </c>
      <c r="F15026" s="6" t="str">
        <f t="shared" si="782"/>
        <v>module=kmail_children</v>
      </c>
    </row>
    <row r="15027" spans="1:6" ht="30" customHeight="1">
      <c r="A15027" s="3" t="s">
        <v>2</v>
      </c>
      <c r="B15027" s="3" t="s">
        <v>30003</v>
      </c>
      <c r="C15027" s="3" t="s">
        <v>35761</v>
      </c>
      <c r="D15027" s="12" t="s">
        <v>41634</v>
      </c>
      <c r="E15027" s="6" t="str">
        <f t="shared" si="781"/>
        <v>module=jmail_children</v>
      </c>
      <c r="F15027" s="6" t="str">
        <f t="shared" si="782"/>
        <v>module=kmail_children</v>
      </c>
    </row>
    <row r="15028" spans="1:6" ht="30" customHeight="1">
      <c r="A15028" s="3" t="s">
        <v>2</v>
      </c>
      <c r="B15028" s="3" t="s">
        <v>30004</v>
      </c>
      <c r="C15028" s="3" t="s">
        <v>35762</v>
      </c>
      <c r="D15028" s="12" t="s">
        <v>41635</v>
      </c>
      <c r="E15028" s="6" t="str">
        <f t="shared" si="781"/>
        <v>module=jmail_children</v>
      </c>
      <c r="F15028" s="6" t="str">
        <f t="shared" si="782"/>
        <v>module=kmail_children</v>
      </c>
    </row>
    <row r="15029" spans="1:6" ht="30" customHeight="1">
      <c r="A15029" s="3" t="s">
        <v>2</v>
      </c>
      <c r="B15029" s="3" t="s">
        <v>30005</v>
      </c>
      <c r="C15029" s="3" t="s">
        <v>35763</v>
      </c>
      <c r="D15029" s="12" t="s">
        <v>41636</v>
      </c>
      <c r="E15029" s="6" t="str">
        <f t="shared" si="781"/>
        <v>module=jmail_children</v>
      </c>
      <c r="F15029" s="6" t="str">
        <f t="shared" si="782"/>
        <v>module=kmail_children</v>
      </c>
    </row>
    <row r="15030" spans="1:6" ht="30" customHeight="1">
      <c r="A15030" s="3" t="s">
        <v>2</v>
      </c>
      <c r="B15030" s="3" t="s">
        <v>30006</v>
      </c>
      <c r="C15030" s="3" t="s">
        <v>35764</v>
      </c>
      <c r="D15030" s="12" t="s">
        <v>41637</v>
      </c>
      <c r="E15030" s="6" t="str">
        <f t="shared" si="781"/>
        <v>module=jmail_children</v>
      </c>
      <c r="F15030" s="6" t="str">
        <f t="shared" si="782"/>
        <v>module=kmail_children</v>
      </c>
    </row>
    <row r="15031" spans="1:6" ht="30" customHeight="1">
      <c r="A15031" s="3" t="s">
        <v>2</v>
      </c>
      <c r="B15031" s="3" t="s">
        <v>30007</v>
      </c>
      <c r="C15031" s="3" t="s">
        <v>35765</v>
      </c>
      <c r="D15031" s="12" t="s">
        <v>41638</v>
      </c>
      <c r="E15031" s="6" t="str">
        <f t="shared" si="781"/>
        <v>module=jmail_children</v>
      </c>
      <c r="F15031" s="6" t="str">
        <f t="shared" si="782"/>
        <v>module=kmail_children</v>
      </c>
    </row>
    <row r="15032" spans="1:6" ht="30" customHeight="1">
      <c r="A15032" s="3" t="s">
        <v>2</v>
      </c>
      <c r="B15032" s="3" t="s">
        <v>30008</v>
      </c>
      <c r="C15032" s="3" t="s">
        <v>35766</v>
      </c>
      <c r="D15032" s="12" t="s">
        <v>41639</v>
      </c>
      <c r="E15032" s="6" t="str">
        <f t="shared" si="781"/>
        <v>module=jmail_children</v>
      </c>
      <c r="F15032" s="6" t="str">
        <f t="shared" si="782"/>
        <v>module=kmail_children</v>
      </c>
    </row>
    <row r="15033" spans="1:6" ht="30" customHeight="1">
      <c r="A15033" s="3" t="s">
        <v>2</v>
      </c>
      <c r="B15033" s="3" t="s">
        <v>30009</v>
      </c>
      <c r="C15033" s="3" t="s">
        <v>35767</v>
      </c>
      <c r="D15033" s="12" t="s">
        <v>41640</v>
      </c>
      <c r="E15033" s="6" t="str">
        <f t="shared" si="781"/>
        <v>module=jmail_children</v>
      </c>
      <c r="F15033" s="6" t="str">
        <f t="shared" si="782"/>
        <v>module=kmail_children</v>
      </c>
    </row>
    <row r="15034" spans="1:6" ht="30" customHeight="1">
      <c r="A15034" s="3" t="s">
        <v>2</v>
      </c>
      <c r="B15034" s="3" t="s">
        <v>30010</v>
      </c>
      <c r="C15034" s="3" t="s">
        <v>35768</v>
      </c>
      <c r="D15034" s="12" t="s">
        <v>41641</v>
      </c>
      <c r="E15034" s="6" t="str">
        <f t="shared" si="781"/>
        <v>module=jmail_children</v>
      </c>
      <c r="F15034" s="6" t="str">
        <f t="shared" si="782"/>
        <v>module=kmail_children</v>
      </c>
    </row>
    <row r="15035" spans="1:6" ht="30" customHeight="1">
      <c r="A15035" s="3" t="s">
        <v>2</v>
      </c>
      <c r="B15035" s="3" t="s">
        <v>30011</v>
      </c>
      <c r="C15035" s="3" t="s">
        <v>35769</v>
      </c>
      <c r="D15035" s="12" t="s">
        <v>41642</v>
      </c>
      <c r="E15035" s="6" t="str">
        <f t="shared" si="781"/>
        <v>module=jmail_children</v>
      </c>
      <c r="F15035" s="6" t="str">
        <f t="shared" si="782"/>
        <v>module=kmail_children</v>
      </c>
    </row>
    <row r="15036" spans="1:6" ht="30" customHeight="1">
      <c r="A15036" s="3" t="s">
        <v>2</v>
      </c>
      <c r="B15036" s="3" t="s">
        <v>30012</v>
      </c>
      <c r="C15036" s="3" t="s">
        <v>35770</v>
      </c>
      <c r="D15036" s="12" t="s">
        <v>41643</v>
      </c>
      <c r="E15036" s="6" t="str">
        <f t="shared" si="781"/>
        <v>module=jmail_children</v>
      </c>
      <c r="F15036" s="6" t="str">
        <f t="shared" si="782"/>
        <v>module=kmail_children</v>
      </c>
    </row>
    <row r="15037" spans="1:6" ht="30" customHeight="1">
      <c r="A15037" s="3" t="s">
        <v>2</v>
      </c>
      <c r="B15037" s="3" t="s">
        <v>30013</v>
      </c>
      <c r="C15037" s="3" t="s">
        <v>35771</v>
      </c>
      <c r="D15037" s="12" t="s">
        <v>41644</v>
      </c>
      <c r="E15037" s="6" t="str">
        <f t="shared" si="781"/>
        <v>module=jmail_children</v>
      </c>
      <c r="F15037" s="6" t="str">
        <f t="shared" si="782"/>
        <v>module=kmail_children</v>
      </c>
    </row>
    <row r="15038" spans="1:6" ht="30" customHeight="1">
      <c r="A15038" s="3" t="s">
        <v>2</v>
      </c>
      <c r="B15038" s="3" t="s">
        <v>30014</v>
      </c>
      <c r="C15038" s="3" t="s">
        <v>35772</v>
      </c>
      <c r="D15038" s="12" t="s">
        <v>41645</v>
      </c>
      <c r="E15038" s="6" t="str">
        <f t="shared" si="781"/>
        <v>module=jmail_children</v>
      </c>
      <c r="F15038" s="6" t="str">
        <f t="shared" si="782"/>
        <v>module=kmail_children</v>
      </c>
    </row>
    <row r="15039" spans="1:6" ht="30" customHeight="1">
      <c r="A15039" s="3" t="s">
        <v>2</v>
      </c>
      <c r="B15039" s="3" t="s">
        <v>30015</v>
      </c>
      <c r="C15039" s="3" t="s">
        <v>35773</v>
      </c>
      <c r="D15039" s="12" t="s">
        <v>41646</v>
      </c>
      <c r="E15039" s="6" t="str">
        <f t="shared" si="781"/>
        <v>module=jmail_children</v>
      </c>
      <c r="F15039" s="6" t="str">
        <f t="shared" si="782"/>
        <v>module=kmail_children</v>
      </c>
    </row>
    <row r="15040" spans="1:6" ht="30" customHeight="1">
      <c r="A15040" s="3" t="s">
        <v>2</v>
      </c>
      <c r="B15040" s="3" t="s">
        <v>30016</v>
      </c>
      <c r="C15040" s="3" t="s">
        <v>35774</v>
      </c>
      <c r="D15040" s="12" t="s">
        <v>41647</v>
      </c>
      <c r="E15040" s="6" t="str">
        <f t="shared" si="781"/>
        <v>module=jmail_children</v>
      </c>
      <c r="F15040" s="6" t="str">
        <f t="shared" si="782"/>
        <v>module=kmail_children</v>
      </c>
    </row>
    <row r="15041" spans="1:6" ht="30" customHeight="1">
      <c r="A15041" s="3" t="s">
        <v>2</v>
      </c>
      <c r="B15041" s="3" t="s">
        <v>30017</v>
      </c>
      <c r="C15041" s="3" t="s">
        <v>35775</v>
      </c>
      <c r="D15041" s="12" t="s">
        <v>41648</v>
      </c>
      <c r="E15041" s="6" t="str">
        <f t="shared" si="781"/>
        <v>module=jmail_children</v>
      </c>
      <c r="F15041" s="6" t="str">
        <f t="shared" si="782"/>
        <v>module=kmail_children</v>
      </c>
    </row>
    <row r="15042" spans="1:6" ht="30" customHeight="1">
      <c r="A15042" s="3" t="s">
        <v>2</v>
      </c>
      <c r="B15042" s="3" t="s">
        <v>30018</v>
      </c>
      <c r="C15042" s="3" t="s">
        <v>35776</v>
      </c>
      <c r="D15042" s="12" t="s">
        <v>41649</v>
      </c>
      <c r="E15042" s="6" t="str">
        <f t="shared" si="781"/>
        <v>module=jmail_children</v>
      </c>
      <c r="F15042" s="6" t="str">
        <f t="shared" si="782"/>
        <v>module=kmail_children</v>
      </c>
    </row>
    <row r="15043" spans="1:6" ht="30" customHeight="1">
      <c r="A15043" s="3" t="s">
        <v>2</v>
      </c>
      <c r="B15043" s="3" t="s">
        <v>30019</v>
      </c>
      <c r="C15043" s="3" t="s">
        <v>35777</v>
      </c>
      <c r="D15043" s="12" t="s">
        <v>41650</v>
      </c>
      <c r="E15043" s="6" t="str">
        <f t="shared" si="781"/>
        <v>module=jmail_children</v>
      </c>
      <c r="F15043" s="6" t="str">
        <f t="shared" si="782"/>
        <v>module=kmail_children</v>
      </c>
    </row>
    <row r="15044" spans="1:6" ht="30" customHeight="1">
      <c r="A15044" s="3" t="s">
        <v>2</v>
      </c>
      <c r="B15044" s="3" t="s">
        <v>30020</v>
      </c>
      <c r="C15044" s="3" t="s">
        <v>35778</v>
      </c>
      <c r="D15044" s="12" t="s">
        <v>41651</v>
      </c>
      <c r="E15044" s="6" t="str">
        <f t="shared" si="781"/>
        <v>module=jmail_children</v>
      </c>
      <c r="F15044" s="6" t="str">
        <f t="shared" si="782"/>
        <v>module=kmail_children</v>
      </c>
    </row>
    <row r="15045" spans="1:6" ht="30" customHeight="1">
      <c r="A15045" s="3" t="s">
        <v>2</v>
      </c>
      <c r="B15045" s="3" t="s">
        <v>30021</v>
      </c>
      <c r="C15045" s="3" t="s">
        <v>35779</v>
      </c>
      <c r="D15045" s="12" t="s">
        <v>41652</v>
      </c>
      <c r="E15045" s="6" t="str">
        <f t="shared" si="781"/>
        <v>module=jmail_children</v>
      </c>
      <c r="F15045" s="6" t="str">
        <f t="shared" si="782"/>
        <v>module=kmail_children</v>
      </c>
    </row>
    <row r="15046" spans="1:6" ht="30" customHeight="1">
      <c r="A15046" s="3" t="s">
        <v>2</v>
      </c>
      <c r="B15046" s="3" t="s">
        <v>30022</v>
      </c>
      <c r="C15046" s="3" t="s">
        <v>35780</v>
      </c>
      <c r="D15046" s="12" t="s">
        <v>41653</v>
      </c>
      <c r="E15046" s="6" t="str">
        <f t="shared" si="781"/>
        <v>module=jmail_children</v>
      </c>
      <c r="F15046" s="6" t="str">
        <f t="shared" si="782"/>
        <v>module=kmail_children</v>
      </c>
    </row>
    <row r="15047" spans="1:6" ht="30" customHeight="1">
      <c r="A15047" s="3" t="s">
        <v>2</v>
      </c>
      <c r="B15047" s="3" t="s">
        <v>30023</v>
      </c>
      <c r="C15047" s="3" t="s">
        <v>35781</v>
      </c>
      <c r="D15047" s="12" t="s">
        <v>41654</v>
      </c>
      <c r="E15047" s="6" t="str">
        <f t="shared" si="781"/>
        <v>module=jmail_children</v>
      </c>
      <c r="F15047" s="6" t="str">
        <f t="shared" si="782"/>
        <v>module=kmail_children</v>
      </c>
    </row>
    <row r="15048" spans="1:6" ht="30" customHeight="1">
      <c r="A15048" s="3" t="s">
        <v>2</v>
      </c>
      <c r="B15048" s="3" t="s">
        <v>30024</v>
      </c>
      <c r="C15048" s="3" t="s">
        <v>35782</v>
      </c>
      <c r="D15048" s="12" t="s">
        <v>41655</v>
      </c>
      <c r="E15048" s="6" t="str">
        <f t="shared" si="781"/>
        <v>module=jmail_children</v>
      </c>
      <c r="F15048" s="6" t="str">
        <f t="shared" si="782"/>
        <v>module=kmail_children</v>
      </c>
    </row>
    <row r="15049" spans="1:6" ht="30" customHeight="1">
      <c r="A15049" s="3" t="s">
        <v>2</v>
      </c>
      <c r="B15049" s="3" t="s">
        <v>30025</v>
      </c>
      <c r="C15049" s="3" t="s">
        <v>35783</v>
      </c>
      <c r="D15049" s="12" t="s">
        <v>41656</v>
      </c>
      <c r="E15049" s="6" t="str">
        <f t="shared" si="781"/>
        <v>module=jmail_children</v>
      </c>
      <c r="F15049" s="6" t="str">
        <f t="shared" si="782"/>
        <v>module=kmail_children</v>
      </c>
    </row>
    <row r="15050" spans="1:6" ht="30" customHeight="1">
      <c r="A15050" s="3" t="s">
        <v>2</v>
      </c>
      <c r="B15050" s="3" t="s">
        <v>30026</v>
      </c>
      <c r="C15050" s="3" t="s">
        <v>35784</v>
      </c>
      <c r="D15050" s="12" t="s">
        <v>41657</v>
      </c>
      <c r="E15050" s="6" t="str">
        <f t="shared" si="781"/>
        <v>module=jmail_children</v>
      </c>
      <c r="F15050" s="6" t="str">
        <f t="shared" si="782"/>
        <v>module=kmail_children</v>
      </c>
    </row>
    <row r="15051" spans="1:6" ht="30" customHeight="1">
      <c r="A15051" s="3" t="s">
        <v>2</v>
      </c>
      <c r="B15051" s="3" t="s">
        <v>30027</v>
      </c>
      <c r="C15051" s="3" t="s">
        <v>35785</v>
      </c>
      <c r="D15051" s="12" t="s">
        <v>41658</v>
      </c>
      <c r="E15051" s="6" t="str">
        <f t="shared" si="781"/>
        <v>module=jmail_children</v>
      </c>
      <c r="F15051" s="6" t="str">
        <f t="shared" si="782"/>
        <v>module=kmail_children</v>
      </c>
    </row>
    <row r="15052" spans="1:6" ht="30" customHeight="1">
      <c r="A15052" s="3" t="s">
        <v>2</v>
      </c>
      <c r="B15052" s="3" t="s">
        <v>30028</v>
      </c>
      <c r="C15052" s="3" t="s">
        <v>35786</v>
      </c>
      <c r="D15052" s="12" t="s">
        <v>41659</v>
      </c>
      <c r="E15052" s="6" t="str">
        <f t="shared" si="781"/>
        <v>module=jmail_children</v>
      </c>
      <c r="F15052" s="6" t="str">
        <f t="shared" si="782"/>
        <v>module=kmail_children</v>
      </c>
    </row>
    <row r="15053" spans="1:6" ht="30" customHeight="1">
      <c r="A15053" s="3" t="s">
        <v>2</v>
      </c>
      <c r="B15053" s="3" t="s">
        <v>30029</v>
      </c>
      <c r="C15053" s="3" t="s">
        <v>35787</v>
      </c>
      <c r="D15053" s="12" t="s">
        <v>41660</v>
      </c>
      <c r="E15053" s="6" t="str">
        <f t="shared" si="781"/>
        <v>module=jmail_children</v>
      </c>
      <c r="F15053" s="6" t="str">
        <f t="shared" si="782"/>
        <v>module=kmail_children</v>
      </c>
    </row>
    <row r="15054" spans="1:6" ht="30" customHeight="1">
      <c r="A15054" s="3" t="s">
        <v>2</v>
      </c>
      <c r="B15054" s="3" t="s">
        <v>30030</v>
      </c>
      <c r="C15054" s="3" t="s">
        <v>35788</v>
      </c>
      <c r="D15054" s="12" t="s">
        <v>41661</v>
      </c>
      <c r="E15054" s="6" t="str">
        <f t="shared" si="781"/>
        <v>module=jmail_children</v>
      </c>
      <c r="F15054" s="6" t="str">
        <f t="shared" si="782"/>
        <v>module=kmail_children</v>
      </c>
    </row>
    <row r="15055" spans="1:6" ht="30" customHeight="1">
      <c r="A15055" s="3" t="s">
        <v>2</v>
      </c>
      <c r="B15055" s="3" t="s">
        <v>30031</v>
      </c>
      <c r="C15055" s="3" t="s">
        <v>35789</v>
      </c>
      <c r="D15055" s="12" t="s">
        <v>41662</v>
      </c>
      <c r="E15055" s="6" t="str">
        <f t="shared" si="781"/>
        <v>module=jmail_children</v>
      </c>
      <c r="F15055" s="6" t="str">
        <f t="shared" si="782"/>
        <v>module=kmail_children</v>
      </c>
    </row>
    <row r="15056" spans="1:6" ht="30" customHeight="1">
      <c r="A15056" s="3" t="s">
        <v>2</v>
      </c>
      <c r="B15056" s="3" t="s">
        <v>30032</v>
      </c>
      <c r="C15056" s="3" t="s">
        <v>35790</v>
      </c>
      <c r="D15056" s="12" t="s">
        <v>41663</v>
      </c>
      <c r="E15056" s="6" t="str">
        <f t="shared" si="781"/>
        <v>module=jmail_children</v>
      </c>
      <c r="F15056" s="6" t="str">
        <f t="shared" si="782"/>
        <v>module=kmail_children</v>
      </c>
    </row>
    <row r="15057" spans="1:6" ht="30" customHeight="1">
      <c r="A15057" s="3" t="s">
        <v>2</v>
      </c>
      <c r="B15057" s="3" t="s">
        <v>30033</v>
      </c>
      <c r="C15057" s="3" t="s">
        <v>35791</v>
      </c>
      <c r="D15057" s="12" t="s">
        <v>41664</v>
      </c>
      <c r="E15057" s="6" t="str">
        <f t="shared" si="781"/>
        <v>module=jmail_children</v>
      </c>
      <c r="F15057" s="6" t="str">
        <f t="shared" si="782"/>
        <v>module=kmail_children</v>
      </c>
    </row>
    <row r="15058" spans="1:6" ht="30" customHeight="1">
      <c r="A15058" s="3" t="s">
        <v>2</v>
      </c>
      <c r="B15058" s="3" t="s">
        <v>30034</v>
      </c>
      <c r="C15058" s="3" t="s">
        <v>35792</v>
      </c>
      <c r="D15058" s="12" t="s">
        <v>41665</v>
      </c>
      <c r="E15058" s="6" t="str">
        <f t="shared" si="781"/>
        <v>module=jmail_children</v>
      </c>
      <c r="F15058" s="6" t="str">
        <f t="shared" si="782"/>
        <v>module=kmail_children</v>
      </c>
    </row>
    <row r="15059" spans="1:6" ht="30" customHeight="1">
      <c r="A15059" s="3" t="s">
        <v>2</v>
      </c>
      <c r="B15059" s="3" t="s">
        <v>30035</v>
      </c>
      <c r="C15059" s="3" t="s">
        <v>35793</v>
      </c>
      <c r="D15059" s="12" t="s">
        <v>41666</v>
      </c>
      <c r="E15059" s="6" t="str">
        <f t="shared" si="781"/>
        <v>module=jmail_children</v>
      </c>
      <c r="F15059" s="6" t="str">
        <f t="shared" si="782"/>
        <v>module=kmail_children</v>
      </c>
    </row>
    <row r="15060" spans="1:6" ht="30" customHeight="1">
      <c r="A15060" s="3" t="s">
        <v>2</v>
      </c>
      <c r="B15060" s="3" t="s">
        <v>30036</v>
      </c>
      <c r="C15060" s="3" t="s">
        <v>35794</v>
      </c>
      <c r="D15060" s="12" t="s">
        <v>41667</v>
      </c>
      <c r="E15060" s="6" t="str">
        <f t="shared" si="781"/>
        <v>module=jmail_children</v>
      </c>
      <c r="F15060" s="6" t="str">
        <f t="shared" si="782"/>
        <v>module=kmail_children</v>
      </c>
    </row>
    <row r="15061" spans="1:6" ht="30" customHeight="1">
      <c r="A15061" s="3" t="s">
        <v>2</v>
      </c>
      <c r="B15061" s="3" t="s">
        <v>30037</v>
      </c>
      <c r="C15061" s="3" t="s">
        <v>35795</v>
      </c>
      <c r="D15061" s="12" t="s">
        <v>41668</v>
      </c>
      <c r="E15061" s="6" t="str">
        <f t="shared" si="781"/>
        <v>module=jmail_children</v>
      </c>
      <c r="F15061" s="6" t="str">
        <f t="shared" si="782"/>
        <v>module=kmail_children</v>
      </c>
    </row>
    <row r="15062" spans="1:6" ht="30" customHeight="1">
      <c r="A15062" s="3" t="s">
        <v>2</v>
      </c>
      <c r="B15062" s="3" t="s">
        <v>30038</v>
      </c>
      <c r="C15062" s="3" t="s">
        <v>35796</v>
      </c>
      <c r="D15062" s="12" t="s">
        <v>41669</v>
      </c>
      <c r="E15062" s="6" t="str">
        <f t="shared" ref="E15062:E15125" si="783">HYPERLINK("http://www.ssc.wisc.edu/wlsresearch/documentation/waves/?wave=capigrad&amp;module=jmail_children","module=jmail_children")</f>
        <v>module=jmail_children</v>
      </c>
      <c r="F15062" s="6" t="str">
        <f t="shared" ref="F15062:F15125" si="784">HYPERLINK("http://www.ssc.wisc.edu/wlsresearch/documentation/waves/?wave=capisib&amp;module=kmail_children","module=kmail_children")</f>
        <v>module=kmail_children</v>
      </c>
    </row>
    <row r="15063" spans="1:6" ht="30" customHeight="1">
      <c r="A15063" s="3" t="s">
        <v>2</v>
      </c>
      <c r="B15063" s="3" t="s">
        <v>30039</v>
      </c>
      <c r="C15063" s="3" t="s">
        <v>35797</v>
      </c>
      <c r="D15063" s="12" t="s">
        <v>41670</v>
      </c>
      <c r="E15063" s="6" t="str">
        <f t="shared" si="783"/>
        <v>module=jmail_children</v>
      </c>
      <c r="F15063" s="6" t="str">
        <f t="shared" si="784"/>
        <v>module=kmail_children</v>
      </c>
    </row>
    <row r="15064" spans="1:6" ht="30" customHeight="1">
      <c r="A15064" s="3" t="s">
        <v>2</v>
      </c>
      <c r="B15064" s="3" t="s">
        <v>30040</v>
      </c>
      <c r="C15064" s="3" t="s">
        <v>35798</v>
      </c>
      <c r="D15064" s="12" t="s">
        <v>41671</v>
      </c>
      <c r="E15064" s="6" t="str">
        <f t="shared" si="783"/>
        <v>module=jmail_children</v>
      </c>
      <c r="F15064" s="6" t="str">
        <f t="shared" si="784"/>
        <v>module=kmail_children</v>
      </c>
    </row>
    <row r="15065" spans="1:6" ht="30" customHeight="1">
      <c r="A15065" s="3" t="s">
        <v>2</v>
      </c>
      <c r="B15065" s="3" t="s">
        <v>30041</v>
      </c>
      <c r="C15065" s="3" t="s">
        <v>35799</v>
      </c>
      <c r="D15065" s="12" t="s">
        <v>41672</v>
      </c>
      <c r="E15065" s="6" t="str">
        <f t="shared" si="783"/>
        <v>module=jmail_children</v>
      </c>
      <c r="F15065" s="6" t="str">
        <f t="shared" si="784"/>
        <v>module=kmail_children</v>
      </c>
    </row>
    <row r="15066" spans="1:6" ht="30" customHeight="1">
      <c r="A15066" s="3" t="s">
        <v>2</v>
      </c>
      <c r="B15066" s="3" t="s">
        <v>30042</v>
      </c>
      <c r="C15066" s="3" t="s">
        <v>35800</v>
      </c>
      <c r="D15066" s="12" t="s">
        <v>41673</v>
      </c>
      <c r="E15066" s="6" t="str">
        <f t="shared" si="783"/>
        <v>module=jmail_children</v>
      </c>
      <c r="F15066" s="6" t="str">
        <f t="shared" si="784"/>
        <v>module=kmail_children</v>
      </c>
    </row>
    <row r="15067" spans="1:6" ht="30" customHeight="1">
      <c r="A15067" s="3" t="s">
        <v>2</v>
      </c>
      <c r="B15067" s="3" t="s">
        <v>30043</v>
      </c>
      <c r="C15067" s="3" t="s">
        <v>35801</v>
      </c>
      <c r="D15067" s="12" t="s">
        <v>41674</v>
      </c>
      <c r="E15067" s="6" t="str">
        <f t="shared" si="783"/>
        <v>module=jmail_children</v>
      </c>
      <c r="F15067" s="6" t="str">
        <f t="shared" si="784"/>
        <v>module=kmail_children</v>
      </c>
    </row>
    <row r="15068" spans="1:6" ht="30" customHeight="1">
      <c r="A15068" s="3" t="s">
        <v>2</v>
      </c>
      <c r="B15068" s="3" t="s">
        <v>30044</v>
      </c>
      <c r="C15068" s="3" t="s">
        <v>35802</v>
      </c>
      <c r="D15068" s="12" t="s">
        <v>41675</v>
      </c>
      <c r="E15068" s="6" t="str">
        <f t="shared" si="783"/>
        <v>module=jmail_children</v>
      </c>
      <c r="F15068" s="6" t="str">
        <f t="shared" si="784"/>
        <v>module=kmail_children</v>
      </c>
    </row>
    <row r="15069" spans="1:6" ht="30" customHeight="1">
      <c r="A15069" s="3" t="s">
        <v>2</v>
      </c>
      <c r="B15069" s="3" t="s">
        <v>30045</v>
      </c>
      <c r="C15069" s="3" t="s">
        <v>35803</v>
      </c>
      <c r="D15069" s="12" t="s">
        <v>41676</v>
      </c>
      <c r="E15069" s="6" t="str">
        <f t="shared" si="783"/>
        <v>module=jmail_children</v>
      </c>
      <c r="F15069" s="6" t="str">
        <f t="shared" si="784"/>
        <v>module=kmail_children</v>
      </c>
    </row>
    <row r="15070" spans="1:6" ht="30" customHeight="1">
      <c r="A15070" s="3" t="s">
        <v>2</v>
      </c>
      <c r="B15070" s="3" t="s">
        <v>30046</v>
      </c>
      <c r="C15070" s="3" t="s">
        <v>35804</v>
      </c>
      <c r="D15070" s="12" t="s">
        <v>41677</v>
      </c>
      <c r="E15070" s="6" t="str">
        <f t="shared" si="783"/>
        <v>module=jmail_children</v>
      </c>
      <c r="F15070" s="6" t="str">
        <f t="shared" si="784"/>
        <v>module=kmail_children</v>
      </c>
    </row>
    <row r="15071" spans="1:6" ht="30" customHeight="1">
      <c r="A15071" s="3" t="s">
        <v>2</v>
      </c>
      <c r="B15071" s="3" t="s">
        <v>30047</v>
      </c>
      <c r="C15071" s="3" t="s">
        <v>35805</v>
      </c>
      <c r="D15071" s="12" t="s">
        <v>41678</v>
      </c>
      <c r="E15071" s="6" t="str">
        <f t="shared" si="783"/>
        <v>module=jmail_children</v>
      </c>
      <c r="F15071" s="6" t="str">
        <f t="shared" si="784"/>
        <v>module=kmail_children</v>
      </c>
    </row>
    <row r="15072" spans="1:6" ht="30" customHeight="1">
      <c r="A15072" s="3" t="s">
        <v>2</v>
      </c>
      <c r="B15072" s="3" t="s">
        <v>30048</v>
      </c>
      <c r="C15072" s="3" t="s">
        <v>35806</v>
      </c>
      <c r="D15072" s="12" t="s">
        <v>41679</v>
      </c>
      <c r="E15072" s="6" t="str">
        <f t="shared" si="783"/>
        <v>module=jmail_children</v>
      </c>
      <c r="F15072" s="6" t="str">
        <f t="shared" si="784"/>
        <v>module=kmail_children</v>
      </c>
    </row>
    <row r="15073" spans="1:6" ht="30" customHeight="1">
      <c r="A15073" s="3" t="s">
        <v>2</v>
      </c>
      <c r="B15073" s="3" t="s">
        <v>30049</v>
      </c>
      <c r="C15073" s="3" t="s">
        <v>35807</v>
      </c>
      <c r="D15073" s="12" t="s">
        <v>41680</v>
      </c>
      <c r="E15073" s="6" t="str">
        <f t="shared" si="783"/>
        <v>module=jmail_children</v>
      </c>
      <c r="F15073" s="6" t="str">
        <f t="shared" si="784"/>
        <v>module=kmail_children</v>
      </c>
    </row>
    <row r="15074" spans="1:6" ht="30" customHeight="1">
      <c r="A15074" s="3" t="s">
        <v>2</v>
      </c>
      <c r="B15074" s="3" t="s">
        <v>30050</v>
      </c>
      <c r="C15074" s="3" t="s">
        <v>35808</v>
      </c>
      <c r="D15074" s="12" t="s">
        <v>41681</v>
      </c>
      <c r="E15074" s="6" t="str">
        <f t="shared" si="783"/>
        <v>module=jmail_children</v>
      </c>
      <c r="F15074" s="6" t="str">
        <f t="shared" si="784"/>
        <v>module=kmail_children</v>
      </c>
    </row>
    <row r="15075" spans="1:6" ht="30" customHeight="1">
      <c r="A15075" s="3" t="s">
        <v>2</v>
      </c>
      <c r="B15075" s="3" t="s">
        <v>30051</v>
      </c>
      <c r="C15075" s="3" t="s">
        <v>35809</v>
      </c>
      <c r="D15075" s="12" t="s">
        <v>41682</v>
      </c>
      <c r="E15075" s="6" t="str">
        <f t="shared" si="783"/>
        <v>module=jmail_children</v>
      </c>
      <c r="F15075" s="6" t="str">
        <f t="shared" si="784"/>
        <v>module=kmail_children</v>
      </c>
    </row>
    <row r="15076" spans="1:6" ht="30" customHeight="1">
      <c r="A15076" s="3" t="s">
        <v>2</v>
      </c>
      <c r="B15076" s="3" t="s">
        <v>30052</v>
      </c>
      <c r="C15076" s="3" t="s">
        <v>35810</v>
      </c>
      <c r="D15076" s="12" t="s">
        <v>41683</v>
      </c>
      <c r="E15076" s="6" t="str">
        <f t="shared" si="783"/>
        <v>module=jmail_children</v>
      </c>
      <c r="F15076" s="6" t="str">
        <f t="shared" si="784"/>
        <v>module=kmail_children</v>
      </c>
    </row>
    <row r="15077" spans="1:6" ht="30" customHeight="1">
      <c r="A15077" s="3" t="s">
        <v>2</v>
      </c>
      <c r="B15077" s="3" t="s">
        <v>30053</v>
      </c>
      <c r="C15077" s="3" t="s">
        <v>35811</v>
      </c>
      <c r="D15077" s="12" t="s">
        <v>41684</v>
      </c>
      <c r="E15077" s="6" t="str">
        <f t="shared" si="783"/>
        <v>module=jmail_children</v>
      </c>
      <c r="F15077" s="6" t="str">
        <f t="shared" si="784"/>
        <v>module=kmail_children</v>
      </c>
    </row>
    <row r="15078" spans="1:6" ht="30" customHeight="1">
      <c r="A15078" s="3" t="s">
        <v>2</v>
      </c>
      <c r="B15078" s="3" t="s">
        <v>30054</v>
      </c>
      <c r="C15078" s="3" t="s">
        <v>35812</v>
      </c>
      <c r="D15078" s="12" t="s">
        <v>41685</v>
      </c>
      <c r="E15078" s="6" t="str">
        <f t="shared" si="783"/>
        <v>module=jmail_children</v>
      </c>
      <c r="F15078" s="6" t="str">
        <f t="shared" si="784"/>
        <v>module=kmail_children</v>
      </c>
    </row>
    <row r="15079" spans="1:6" ht="30" customHeight="1">
      <c r="A15079" s="3" t="s">
        <v>2</v>
      </c>
      <c r="B15079" s="3" t="s">
        <v>30055</v>
      </c>
      <c r="C15079" s="3" t="s">
        <v>35813</v>
      </c>
      <c r="D15079" s="12" t="s">
        <v>41686</v>
      </c>
      <c r="E15079" s="6" t="str">
        <f t="shared" si="783"/>
        <v>module=jmail_children</v>
      </c>
      <c r="F15079" s="6" t="str">
        <f t="shared" si="784"/>
        <v>module=kmail_children</v>
      </c>
    </row>
    <row r="15080" spans="1:6" ht="30" customHeight="1">
      <c r="A15080" s="3" t="s">
        <v>2</v>
      </c>
      <c r="B15080" s="3" t="s">
        <v>30056</v>
      </c>
      <c r="C15080" s="3" t="s">
        <v>35814</v>
      </c>
      <c r="D15080" s="12" t="s">
        <v>41687</v>
      </c>
      <c r="E15080" s="6" t="str">
        <f t="shared" si="783"/>
        <v>module=jmail_children</v>
      </c>
      <c r="F15080" s="6" t="str">
        <f t="shared" si="784"/>
        <v>module=kmail_children</v>
      </c>
    </row>
    <row r="15081" spans="1:6" ht="30" customHeight="1">
      <c r="A15081" s="3" t="s">
        <v>2</v>
      </c>
      <c r="B15081" s="3" t="s">
        <v>30057</v>
      </c>
      <c r="C15081" s="3" t="s">
        <v>35815</v>
      </c>
      <c r="D15081" s="12" t="s">
        <v>41688</v>
      </c>
      <c r="E15081" s="6" t="str">
        <f t="shared" si="783"/>
        <v>module=jmail_children</v>
      </c>
      <c r="F15081" s="6" t="str">
        <f t="shared" si="784"/>
        <v>module=kmail_children</v>
      </c>
    </row>
    <row r="15082" spans="1:6" ht="30" customHeight="1">
      <c r="A15082" s="3" t="s">
        <v>2</v>
      </c>
      <c r="B15082" s="3" t="s">
        <v>30058</v>
      </c>
      <c r="C15082" s="3" t="s">
        <v>35816</v>
      </c>
      <c r="D15082" s="12" t="s">
        <v>41689</v>
      </c>
      <c r="E15082" s="6" t="str">
        <f t="shared" si="783"/>
        <v>module=jmail_children</v>
      </c>
      <c r="F15082" s="6" t="str">
        <f t="shared" si="784"/>
        <v>module=kmail_children</v>
      </c>
    </row>
    <row r="15083" spans="1:6" ht="30" customHeight="1">
      <c r="A15083" s="3" t="s">
        <v>2</v>
      </c>
      <c r="B15083" s="3" t="s">
        <v>30059</v>
      </c>
      <c r="C15083" s="3" t="s">
        <v>35817</v>
      </c>
      <c r="D15083" s="12" t="s">
        <v>41690</v>
      </c>
      <c r="E15083" s="6" t="str">
        <f t="shared" si="783"/>
        <v>module=jmail_children</v>
      </c>
      <c r="F15083" s="6" t="str">
        <f t="shared" si="784"/>
        <v>module=kmail_children</v>
      </c>
    </row>
    <row r="15084" spans="1:6" ht="30" customHeight="1">
      <c r="A15084" s="3" t="s">
        <v>2</v>
      </c>
      <c r="B15084" s="3" t="s">
        <v>30060</v>
      </c>
      <c r="C15084" s="3" t="s">
        <v>35818</v>
      </c>
      <c r="D15084" s="12" t="s">
        <v>41691</v>
      </c>
      <c r="E15084" s="6" t="str">
        <f t="shared" si="783"/>
        <v>module=jmail_children</v>
      </c>
      <c r="F15084" s="6" t="str">
        <f t="shared" si="784"/>
        <v>module=kmail_children</v>
      </c>
    </row>
    <row r="15085" spans="1:6" ht="30" customHeight="1">
      <c r="A15085" s="3" t="s">
        <v>2</v>
      </c>
      <c r="B15085" s="3" t="s">
        <v>30061</v>
      </c>
      <c r="C15085" s="3" t="s">
        <v>35819</v>
      </c>
      <c r="D15085" s="12" t="s">
        <v>41692</v>
      </c>
      <c r="E15085" s="6" t="str">
        <f t="shared" si="783"/>
        <v>module=jmail_children</v>
      </c>
      <c r="F15085" s="6" t="str">
        <f t="shared" si="784"/>
        <v>module=kmail_children</v>
      </c>
    </row>
    <row r="15086" spans="1:6" ht="30" customHeight="1">
      <c r="A15086" s="3" t="s">
        <v>2</v>
      </c>
      <c r="B15086" s="3" t="s">
        <v>30062</v>
      </c>
      <c r="C15086" s="3" t="s">
        <v>35820</v>
      </c>
      <c r="D15086" s="12" t="s">
        <v>41693</v>
      </c>
      <c r="E15086" s="6" t="str">
        <f t="shared" si="783"/>
        <v>module=jmail_children</v>
      </c>
      <c r="F15086" s="6" t="str">
        <f t="shared" si="784"/>
        <v>module=kmail_children</v>
      </c>
    </row>
    <row r="15087" spans="1:6" ht="30" customHeight="1">
      <c r="A15087" s="3" t="s">
        <v>2</v>
      </c>
      <c r="B15087" s="3" t="s">
        <v>30063</v>
      </c>
      <c r="C15087" s="3" t="s">
        <v>35821</v>
      </c>
      <c r="D15087" s="12" t="s">
        <v>41694</v>
      </c>
      <c r="E15087" s="6" t="str">
        <f t="shared" si="783"/>
        <v>module=jmail_children</v>
      </c>
      <c r="F15087" s="6" t="str">
        <f t="shared" si="784"/>
        <v>module=kmail_children</v>
      </c>
    </row>
    <row r="15088" spans="1:6" ht="30" customHeight="1">
      <c r="A15088" s="3" t="s">
        <v>2</v>
      </c>
      <c r="B15088" s="3" t="s">
        <v>30064</v>
      </c>
      <c r="C15088" s="3" t="s">
        <v>35822</v>
      </c>
      <c r="D15088" s="12" t="s">
        <v>41695</v>
      </c>
      <c r="E15088" s="6" t="str">
        <f t="shared" si="783"/>
        <v>module=jmail_children</v>
      </c>
      <c r="F15088" s="6" t="str">
        <f t="shared" si="784"/>
        <v>module=kmail_children</v>
      </c>
    </row>
    <row r="15089" spans="1:6" ht="30" customHeight="1">
      <c r="A15089" s="3" t="s">
        <v>2</v>
      </c>
      <c r="B15089" s="3" t="s">
        <v>30065</v>
      </c>
      <c r="C15089" s="3" t="s">
        <v>35823</v>
      </c>
      <c r="D15089" s="12" t="s">
        <v>41696</v>
      </c>
      <c r="E15089" s="6" t="str">
        <f t="shared" si="783"/>
        <v>module=jmail_children</v>
      </c>
      <c r="F15089" s="6" t="str">
        <f t="shared" si="784"/>
        <v>module=kmail_children</v>
      </c>
    </row>
    <row r="15090" spans="1:6" ht="30" customHeight="1">
      <c r="A15090" s="3" t="s">
        <v>2</v>
      </c>
      <c r="B15090" s="3" t="s">
        <v>30066</v>
      </c>
      <c r="C15090" s="3" t="s">
        <v>35824</v>
      </c>
      <c r="D15090" s="12" t="s">
        <v>41697</v>
      </c>
      <c r="E15090" s="6" t="str">
        <f t="shared" si="783"/>
        <v>module=jmail_children</v>
      </c>
      <c r="F15090" s="6" t="str">
        <f t="shared" si="784"/>
        <v>module=kmail_children</v>
      </c>
    </row>
    <row r="15091" spans="1:6" ht="30" customHeight="1">
      <c r="A15091" s="3" t="s">
        <v>2</v>
      </c>
      <c r="B15091" s="3" t="s">
        <v>30067</v>
      </c>
      <c r="C15091" s="3" t="s">
        <v>35825</v>
      </c>
      <c r="D15091" s="12" t="s">
        <v>41698</v>
      </c>
      <c r="E15091" s="6" t="str">
        <f t="shared" si="783"/>
        <v>module=jmail_children</v>
      </c>
      <c r="F15091" s="6" t="str">
        <f t="shared" si="784"/>
        <v>module=kmail_children</v>
      </c>
    </row>
    <row r="15092" spans="1:6" ht="30" customHeight="1">
      <c r="A15092" s="3" t="s">
        <v>2</v>
      </c>
      <c r="B15092" s="3" t="s">
        <v>30068</v>
      </c>
      <c r="C15092" s="3" t="s">
        <v>35826</v>
      </c>
      <c r="D15092" s="12" t="s">
        <v>41699</v>
      </c>
      <c r="E15092" s="6" t="str">
        <f t="shared" si="783"/>
        <v>module=jmail_children</v>
      </c>
      <c r="F15092" s="6" t="str">
        <f t="shared" si="784"/>
        <v>module=kmail_children</v>
      </c>
    </row>
    <row r="15093" spans="1:6" ht="30" customHeight="1">
      <c r="A15093" s="3" t="s">
        <v>2</v>
      </c>
      <c r="B15093" s="3" t="s">
        <v>30069</v>
      </c>
      <c r="C15093" s="3" t="s">
        <v>35827</v>
      </c>
      <c r="D15093" s="12" t="s">
        <v>41700</v>
      </c>
      <c r="E15093" s="6" t="str">
        <f t="shared" si="783"/>
        <v>module=jmail_children</v>
      </c>
      <c r="F15093" s="6" t="str">
        <f t="shared" si="784"/>
        <v>module=kmail_children</v>
      </c>
    </row>
    <row r="15094" spans="1:6" ht="30" customHeight="1">
      <c r="A15094" s="3" t="s">
        <v>2</v>
      </c>
      <c r="B15094" s="3" t="s">
        <v>30070</v>
      </c>
      <c r="C15094" s="3" t="s">
        <v>35828</v>
      </c>
      <c r="D15094" s="12" t="s">
        <v>41701</v>
      </c>
      <c r="E15094" s="6" t="str">
        <f t="shared" si="783"/>
        <v>module=jmail_children</v>
      </c>
      <c r="F15094" s="6" t="str">
        <f t="shared" si="784"/>
        <v>module=kmail_children</v>
      </c>
    </row>
    <row r="15095" spans="1:6" ht="30" customHeight="1">
      <c r="A15095" s="3" t="s">
        <v>2</v>
      </c>
      <c r="B15095" s="3" t="s">
        <v>30071</v>
      </c>
      <c r="C15095" s="3" t="s">
        <v>35829</v>
      </c>
      <c r="D15095" s="12" t="s">
        <v>41702</v>
      </c>
      <c r="E15095" s="6" t="str">
        <f t="shared" si="783"/>
        <v>module=jmail_children</v>
      </c>
      <c r="F15095" s="6" t="str">
        <f t="shared" si="784"/>
        <v>module=kmail_children</v>
      </c>
    </row>
    <row r="15096" spans="1:6" ht="30" customHeight="1">
      <c r="A15096" s="3" t="s">
        <v>2</v>
      </c>
      <c r="B15096" s="3" t="s">
        <v>30072</v>
      </c>
      <c r="C15096" s="3" t="s">
        <v>35830</v>
      </c>
      <c r="D15096" s="12" t="s">
        <v>41703</v>
      </c>
      <c r="E15096" s="6" t="str">
        <f t="shared" si="783"/>
        <v>module=jmail_children</v>
      </c>
      <c r="F15096" s="6" t="str">
        <f t="shared" si="784"/>
        <v>module=kmail_children</v>
      </c>
    </row>
    <row r="15097" spans="1:6" ht="30" customHeight="1">
      <c r="A15097" s="3" t="s">
        <v>2</v>
      </c>
      <c r="B15097" s="3" t="s">
        <v>30073</v>
      </c>
      <c r="C15097" s="3" t="s">
        <v>35831</v>
      </c>
      <c r="D15097" s="12" t="s">
        <v>41704</v>
      </c>
      <c r="E15097" s="6" t="str">
        <f t="shared" si="783"/>
        <v>module=jmail_children</v>
      </c>
      <c r="F15097" s="6" t="str">
        <f t="shared" si="784"/>
        <v>module=kmail_children</v>
      </c>
    </row>
    <row r="15098" spans="1:6" ht="30" customHeight="1">
      <c r="A15098" s="3" t="s">
        <v>2</v>
      </c>
      <c r="B15098" s="3" t="s">
        <v>30074</v>
      </c>
      <c r="C15098" s="3" t="s">
        <v>35832</v>
      </c>
      <c r="D15098" s="12" t="s">
        <v>41705</v>
      </c>
      <c r="E15098" s="6" t="str">
        <f t="shared" si="783"/>
        <v>module=jmail_children</v>
      </c>
      <c r="F15098" s="6" t="str">
        <f t="shared" si="784"/>
        <v>module=kmail_children</v>
      </c>
    </row>
    <row r="15099" spans="1:6" ht="30" customHeight="1">
      <c r="A15099" s="3" t="s">
        <v>2</v>
      </c>
      <c r="B15099" s="3" t="s">
        <v>30075</v>
      </c>
      <c r="C15099" s="3" t="s">
        <v>35833</v>
      </c>
      <c r="D15099" s="12" t="s">
        <v>41706</v>
      </c>
      <c r="E15099" s="6" t="str">
        <f t="shared" si="783"/>
        <v>module=jmail_children</v>
      </c>
      <c r="F15099" s="6" t="str">
        <f t="shared" si="784"/>
        <v>module=kmail_children</v>
      </c>
    </row>
    <row r="15100" spans="1:6" ht="30" customHeight="1">
      <c r="A15100" s="3" t="s">
        <v>2</v>
      </c>
      <c r="B15100" s="3" t="s">
        <v>30076</v>
      </c>
      <c r="C15100" s="3" t="s">
        <v>35834</v>
      </c>
      <c r="D15100" s="12" t="s">
        <v>41707</v>
      </c>
      <c r="E15100" s="6" t="str">
        <f t="shared" si="783"/>
        <v>module=jmail_children</v>
      </c>
      <c r="F15100" s="6" t="str">
        <f t="shared" si="784"/>
        <v>module=kmail_children</v>
      </c>
    </row>
    <row r="15101" spans="1:6" ht="30" customHeight="1">
      <c r="A15101" s="3" t="s">
        <v>2</v>
      </c>
      <c r="B15101" s="3" t="s">
        <v>30077</v>
      </c>
      <c r="C15101" s="3" t="s">
        <v>35835</v>
      </c>
      <c r="D15101" s="12" t="s">
        <v>41708</v>
      </c>
      <c r="E15101" s="6" t="str">
        <f t="shared" si="783"/>
        <v>module=jmail_children</v>
      </c>
      <c r="F15101" s="6" t="str">
        <f t="shared" si="784"/>
        <v>module=kmail_children</v>
      </c>
    </row>
    <row r="15102" spans="1:6" ht="30" customHeight="1">
      <c r="A15102" s="3" t="s">
        <v>2</v>
      </c>
      <c r="B15102" s="3" t="s">
        <v>30078</v>
      </c>
      <c r="C15102" s="3" t="s">
        <v>35836</v>
      </c>
      <c r="D15102" s="12" t="s">
        <v>41709</v>
      </c>
      <c r="E15102" s="6" t="str">
        <f t="shared" si="783"/>
        <v>module=jmail_children</v>
      </c>
      <c r="F15102" s="6" t="str">
        <f t="shared" si="784"/>
        <v>module=kmail_children</v>
      </c>
    </row>
    <row r="15103" spans="1:6" ht="30" customHeight="1">
      <c r="A15103" s="3" t="s">
        <v>2</v>
      </c>
      <c r="B15103" s="3" t="s">
        <v>30079</v>
      </c>
      <c r="C15103" s="3" t="s">
        <v>35837</v>
      </c>
      <c r="D15103" s="12" t="s">
        <v>41710</v>
      </c>
      <c r="E15103" s="6" t="str">
        <f t="shared" si="783"/>
        <v>module=jmail_children</v>
      </c>
      <c r="F15103" s="6" t="str">
        <f t="shared" si="784"/>
        <v>module=kmail_children</v>
      </c>
    </row>
    <row r="15104" spans="1:6" ht="30" customHeight="1">
      <c r="A15104" s="3" t="s">
        <v>2</v>
      </c>
      <c r="B15104" s="3" t="s">
        <v>30080</v>
      </c>
      <c r="C15104" s="3" t="s">
        <v>35838</v>
      </c>
      <c r="D15104" s="12" t="s">
        <v>41711</v>
      </c>
      <c r="E15104" s="6" t="str">
        <f t="shared" si="783"/>
        <v>module=jmail_children</v>
      </c>
      <c r="F15104" s="6" t="str">
        <f t="shared" si="784"/>
        <v>module=kmail_children</v>
      </c>
    </row>
    <row r="15105" spans="1:6" ht="30" customHeight="1">
      <c r="A15105" s="3" t="s">
        <v>2</v>
      </c>
      <c r="B15105" s="3" t="s">
        <v>30081</v>
      </c>
      <c r="C15105" s="3" t="s">
        <v>35839</v>
      </c>
      <c r="D15105" s="12" t="s">
        <v>41712</v>
      </c>
      <c r="E15105" s="6" t="str">
        <f t="shared" si="783"/>
        <v>module=jmail_children</v>
      </c>
      <c r="F15105" s="6" t="str">
        <f t="shared" si="784"/>
        <v>module=kmail_children</v>
      </c>
    </row>
    <row r="15106" spans="1:6" ht="30" customHeight="1">
      <c r="A15106" s="3" t="s">
        <v>2</v>
      </c>
      <c r="B15106" s="3" t="s">
        <v>30082</v>
      </c>
      <c r="C15106" s="3" t="s">
        <v>35840</v>
      </c>
      <c r="D15106" s="12" t="s">
        <v>41713</v>
      </c>
      <c r="E15106" s="6" t="str">
        <f t="shared" si="783"/>
        <v>module=jmail_children</v>
      </c>
      <c r="F15106" s="6" t="str">
        <f t="shared" si="784"/>
        <v>module=kmail_children</v>
      </c>
    </row>
    <row r="15107" spans="1:6" ht="30" customHeight="1">
      <c r="A15107" s="3" t="s">
        <v>2</v>
      </c>
      <c r="B15107" s="3" t="s">
        <v>30083</v>
      </c>
      <c r="C15107" s="3" t="s">
        <v>35841</v>
      </c>
      <c r="D15107" s="12" t="s">
        <v>41714</v>
      </c>
      <c r="E15107" s="6" t="str">
        <f t="shared" si="783"/>
        <v>module=jmail_children</v>
      </c>
      <c r="F15107" s="6" t="str">
        <f t="shared" si="784"/>
        <v>module=kmail_children</v>
      </c>
    </row>
    <row r="15108" spans="1:6" ht="30" customHeight="1">
      <c r="A15108" s="3" t="s">
        <v>2</v>
      </c>
      <c r="B15108" s="3" t="s">
        <v>30084</v>
      </c>
      <c r="C15108" s="3" t="s">
        <v>35842</v>
      </c>
      <c r="D15108" s="12" t="s">
        <v>41715</v>
      </c>
      <c r="E15108" s="6" t="str">
        <f t="shared" si="783"/>
        <v>module=jmail_children</v>
      </c>
      <c r="F15108" s="6" t="str">
        <f t="shared" si="784"/>
        <v>module=kmail_children</v>
      </c>
    </row>
    <row r="15109" spans="1:6" ht="30" customHeight="1">
      <c r="A15109" s="3" t="s">
        <v>2</v>
      </c>
      <c r="B15109" s="3" t="s">
        <v>30085</v>
      </c>
      <c r="C15109" s="3" t="s">
        <v>35843</v>
      </c>
      <c r="D15109" s="12" t="s">
        <v>41716</v>
      </c>
      <c r="E15109" s="6" t="str">
        <f t="shared" si="783"/>
        <v>module=jmail_children</v>
      </c>
      <c r="F15109" s="6" t="str">
        <f t="shared" si="784"/>
        <v>module=kmail_children</v>
      </c>
    </row>
    <row r="15110" spans="1:6" ht="30" customHeight="1">
      <c r="A15110" s="3" t="s">
        <v>2</v>
      </c>
      <c r="B15110" s="3" t="s">
        <v>30086</v>
      </c>
      <c r="C15110" s="3" t="s">
        <v>35844</v>
      </c>
      <c r="D15110" s="12" t="s">
        <v>41717</v>
      </c>
      <c r="E15110" s="6" t="str">
        <f t="shared" si="783"/>
        <v>module=jmail_children</v>
      </c>
      <c r="F15110" s="6" t="str">
        <f t="shared" si="784"/>
        <v>module=kmail_children</v>
      </c>
    </row>
    <row r="15111" spans="1:6" ht="30" customHeight="1">
      <c r="A15111" s="3" t="s">
        <v>2</v>
      </c>
      <c r="B15111" s="3" t="s">
        <v>30087</v>
      </c>
      <c r="C15111" s="3" t="s">
        <v>35845</v>
      </c>
      <c r="D15111" s="12" t="s">
        <v>41718</v>
      </c>
      <c r="E15111" s="6" t="str">
        <f t="shared" si="783"/>
        <v>module=jmail_children</v>
      </c>
      <c r="F15111" s="6" t="str">
        <f t="shared" si="784"/>
        <v>module=kmail_children</v>
      </c>
    </row>
    <row r="15112" spans="1:6" ht="30" customHeight="1">
      <c r="A15112" s="3" t="s">
        <v>2</v>
      </c>
      <c r="B15112" s="3" t="s">
        <v>30088</v>
      </c>
      <c r="C15112" s="3" t="s">
        <v>35846</v>
      </c>
      <c r="D15112" s="12" t="s">
        <v>41719</v>
      </c>
      <c r="E15112" s="6" t="str">
        <f t="shared" si="783"/>
        <v>module=jmail_children</v>
      </c>
      <c r="F15112" s="6" t="str">
        <f t="shared" si="784"/>
        <v>module=kmail_children</v>
      </c>
    </row>
    <row r="15113" spans="1:6" ht="30" customHeight="1">
      <c r="A15113" s="3" t="s">
        <v>2</v>
      </c>
      <c r="B15113" s="3" t="s">
        <v>30089</v>
      </c>
      <c r="C15113" s="3" t="s">
        <v>35847</v>
      </c>
      <c r="D15113" s="12" t="s">
        <v>41720</v>
      </c>
      <c r="E15113" s="6" t="str">
        <f t="shared" si="783"/>
        <v>module=jmail_children</v>
      </c>
      <c r="F15113" s="6" t="str">
        <f t="shared" si="784"/>
        <v>module=kmail_children</v>
      </c>
    </row>
    <row r="15114" spans="1:6" ht="30" customHeight="1">
      <c r="A15114" s="3" t="s">
        <v>2</v>
      </c>
      <c r="B15114" s="3" t="s">
        <v>30090</v>
      </c>
      <c r="C15114" s="3" t="s">
        <v>35848</v>
      </c>
      <c r="D15114" s="12" t="s">
        <v>41721</v>
      </c>
      <c r="E15114" s="6" t="str">
        <f t="shared" si="783"/>
        <v>module=jmail_children</v>
      </c>
      <c r="F15114" s="6" t="str">
        <f t="shared" si="784"/>
        <v>module=kmail_children</v>
      </c>
    </row>
    <row r="15115" spans="1:6" ht="30" customHeight="1">
      <c r="A15115" s="3" t="s">
        <v>2</v>
      </c>
      <c r="B15115" s="3" t="s">
        <v>30091</v>
      </c>
      <c r="C15115" s="3" t="s">
        <v>35849</v>
      </c>
      <c r="D15115" s="12" t="s">
        <v>41722</v>
      </c>
      <c r="E15115" s="6" t="str">
        <f t="shared" si="783"/>
        <v>module=jmail_children</v>
      </c>
      <c r="F15115" s="6" t="str">
        <f t="shared" si="784"/>
        <v>module=kmail_children</v>
      </c>
    </row>
    <row r="15116" spans="1:6" ht="30" customHeight="1">
      <c r="A15116" s="3" t="s">
        <v>2</v>
      </c>
      <c r="B15116" s="3" t="s">
        <v>30092</v>
      </c>
      <c r="C15116" s="3" t="s">
        <v>35850</v>
      </c>
      <c r="D15116" s="12" t="s">
        <v>41723</v>
      </c>
      <c r="E15116" s="6" t="str">
        <f t="shared" si="783"/>
        <v>module=jmail_children</v>
      </c>
      <c r="F15116" s="6" t="str">
        <f t="shared" si="784"/>
        <v>module=kmail_children</v>
      </c>
    </row>
    <row r="15117" spans="1:6" ht="30" customHeight="1">
      <c r="A15117" s="3" t="s">
        <v>2</v>
      </c>
      <c r="B15117" s="3" t="s">
        <v>30093</v>
      </c>
      <c r="C15117" s="3" t="s">
        <v>35851</v>
      </c>
      <c r="D15117" s="12" t="s">
        <v>41724</v>
      </c>
      <c r="E15117" s="6" t="str">
        <f t="shared" si="783"/>
        <v>module=jmail_children</v>
      </c>
      <c r="F15117" s="6" t="str">
        <f t="shared" si="784"/>
        <v>module=kmail_children</v>
      </c>
    </row>
    <row r="15118" spans="1:6" ht="30" customHeight="1">
      <c r="A15118" s="3" t="s">
        <v>2</v>
      </c>
      <c r="B15118" s="3" t="s">
        <v>30094</v>
      </c>
      <c r="C15118" s="3" t="s">
        <v>35852</v>
      </c>
      <c r="D15118" s="12" t="s">
        <v>41725</v>
      </c>
      <c r="E15118" s="6" t="str">
        <f t="shared" si="783"/>
        <v>module=jmail_children</v>
      </c>
      <c r="F15118" s="6" t="str">
        <f t="shared" si="784"/>
        <v>module=kmail_children</v>
      </c>
    </row>
    <row r="15119" spans="1:6" ht="30" customHeight="1">
      <c r="A15119" s="3" t="s">
        <v>2</v>
      </c>
      <c r="B15119" s="3" t="s">
        <v>30095</v>
      </c>
      <c r="C15119" s="3" t="s">
        <v>35853</v>
      </c>
      <c r="D15119" s="12" t="s">
        <v>41726</v>
      </c>
      <c r="E15119" s="6" t="str">
        <f t="shared" si="783"/>
        <v>module=jmail_children</v>
      </c>
      <c r="F15119" s="6" t="str">
        <f t="shared" si="784"/>
        <v>module=kmail_children</v>
      </c>
    </row>
    <row r="15120" spans="1:6" ht="30" customHeight="1">
      <c r="A15120" s="3" t="s">
        <v>2</v>
      </c>
      <c r="B15120" s="3" t="s">
        <v>30096</v>
      </c>
      <c r="C15120" s="3" t="s">
        <v>35854</v>
      </c>
      <c r="D15120" s="12" t="s">
        <v>41727</v>
      </c>
      <c r="E15120" s="6" t="str">
        <f t="shared" si="783"/>
        <v>module=jmail_children</v>
      </c>
      <c r="F15120" s="6" t="str">
        <f t="shared" si="784"/>
        <v>module=kmail_children</v>
      </c>
    </row>
    <row r="15121" spans="1:6" ht="30" customHeight="1">
      <c r="A15121" s="3" t="s">
        <v>2</v>
      </c>
      <c r="B15121" s="3" t="s">
        <v>30097</v>
      </c>
      <c r="C15121" s="3" t="s">
        <v>35855</v>
      </c>
      <c r="D15121" s="12" t="s">
        <v>41728</v>
      </c>
      <c r="E15121" s="6" t="str">
        <f t="shared" si="783"/>
        <v>module=jmail_children</v>
      </c>
      <c r="F15121" s="6" t="str">
        <f t="shared" si="784"/>
        <v>module=kmail_children</v>
      </c>
    </row>
    <row r="15122" spans="1:6" ht="30" customHeight="1">
      <c r="A15122" s="3" t="s">
        <v>2</v>
      </c>
      <c r="B15122" s="3" t="s">
        <v>30098</v>
      </c>
      <c r="C15122" s="3" t="s">
        <v>35856</v>
      </c>
      <c r="D15122" s="12" t="s">
        <v>41729</v>
      </c>
      <c r="E15122" s="6" t="str">
        <f t="shared" si="783"/>
        <v>module=jmail_children</v>
      </c>
      <c r="F15122" s="6" t="str">
        <f t="shared" si="784"/>
        <v>module=kmail_children</v>
      </c>
    </row>
    <row r="15123" spans="1:6" ht="30" customHeight="1">
      <c r="A15123" s="3" t="s">
        <v>2</v>
      </c>
      <c r="B15123" s="3" t="s">
        <v>30099</v>
      </c>
      <c r="C15123" s="3" t="s">
        <v>35857</v>
      </c>
      <c r="D15123" s="12" t="s">
        <v>41730</v>
      </c>
      <c r="E15123" s="6" t="str">
        <f t="shared" si="783"/>
        <v>module=jmail_children</v>
      </c>
      <c r="F15123" s="6" t="str">
        <f t="shared" si="784"/>
        <v>module=kmail_children</v>
      </c>
    </row>
    <row r="15124" spans="1:6" ht="30" customHeight="1">
      <c r="A15124" s="3" t="s">
        <v>2</v>
      </c>
      <c r="B15124" s="3" t="s">
        <v>30100</v>
      </c>
      <c r="C15124" s="3" t="s">
        <v>35858</v>
      </c>
      <c r="D15124" s="12" t="s">
        <v>41731</v>
      </c>
      <c r="E15124" s="6" t="str">
        <f t="shared" si="783"/>
        <v>module=jmail_children</v>
      </c>
      <c r="F15124" s="6" t="str">
        <f t="shared" si="784"/>
        <v>module=kmail_children</v>
      </c>
    </row>
    <row r="15125" spans="1:6" ht="30" customHeight="1">
      <c r="A15125" s="3" t="s">
        <v>2</v>
      </c>
      <c r="B15125" s="3" t="s">
        <v>30101</v>
      </c>
      <c r="C15125" s="3" t="s">
        <v>35859</v>
      </c>
      <c r="D15125" s="12" t="s">
        <v>41732</v>
      </c>
      <c r="E15125" s="6" t="str">
        <f t="shared" si="783"/>
        <v>module=jmail_children</v>
      </c>
      <c r="F15125" s="6" t="str">
        <f t="shared" si="784"/>
        <v>module=kmail_children</v>
      </c>
    </row>
    <row r="15126" spans="1:6" ht="30" customHeight="1">
      <c r="A15126" s="3" t="s">
        <v>2</v>
      </c>
      <c r="B15126" s="3" t="s">
        <v>30102</v>
      </c>
      <c r="C15126" s="3" t="s">
        <v>35860</v>
      </c>
      <c r="D15126" s="12" t="s">
        <v>41733</v>
      </c>
      <c r="E15126" s="6" t="str">
        <f t="shared" ref="E15126:E15189" si="785">HYPERLINK("http://www.ssc.wisc.edu/wlsresearch/documentation/waves/?wave=capigrad&amp;module=jmail_children","module=jmail_children")</f>
        <v>module=jmail_children</v>
      </c>
      <c r="F15126" s="6" t="str">
        <f t="shared" ref="F15126:F15189" si="786">HYPERLINK("http://www.ssc.wisc.edu/wlsresearch/documentation/waves/?wave=capisib&amp;module=kmail_children","module=kmail_children")</f>
        <v>module=kmail_children</v>
      </c>
    </row>
    <row r="15127" spans="1:6" ht="30" customHeight="1">
      <c r="A15127" s="3" t="s">
        <v>2</v>
      </c>
      <c r="B15127" s="3" t="s">
        <v>30103</v>
      </c>
      <c r="C15127" s="3" t="s">
        <v>35861</v>
      </c>
      <c r="D15127" s="12" t="s">
        <v>41734</v>
      </c>
      <c r="E15127" s="6" t="str">
        <f t="shared" si="785"/>
        <v>module=jmail_children</v>
      </c>
      <c r="F15127" s="6" t="str">
        <f t="shared" si="786"/>
        <v>module=kmail_children</v>
      </c>
    </row>
    <row r="15128" spans="1:6" ht="30" customHeight="1">
      <c r="A15128" s="3" t="s">
        <v>2</v>
      </c>
      <c r="B15128" s="3" t="s">
        <v>30104</v>
      </c>
      <c r="C15128" s="3" t="s">
        <v>35862</v>
      </c>
      <c r="D15128" s="12" t="s">
        <v>41735</v>
      </c>
      <c r="E15128" s="6" t="str">
        <f t="shared" si="785"/>
        <v>module=jmail_children</v>
      </c>
      <c r="F15128" s="6" t="str">
        <f t="shared" si="786"/>
        <v>module=kmail_children</v>
      </c>
    </row>
    <row r="15129" spans="1:6" ht="30" customHeight="1">
      <c r="A15129" s="3" t="s">
        <v>2</v>
      </c>
      <c r="B15129" s="3" t="s">
        <v>30105</v>
      </c>
      <c r="C15129" s="3" t="s">
        <v>35863</v>
      </c>
      <c r="D15129" s="12" t="s">
        <v>41736</v>
      </c>
      <c r="E15129" s="6" t="str">
        <f t="shared" si="785"/>
        <v>module=jmail_children</v>
      </c>
      <c r="F15129" s="6" t="str">
        <f t="shared" si="786"/>
        <v>module=kmail_children</v>
      </c>
    </row>
    <row r="15130" spans="1:6" ht="30" customHeight="1">
      <c r="A15130" s="3" t="s">
        <v>2</v>
      </c>
      <c r="B15130" s="3" t="s">
        <v>30106</v>
      </c>
      <c r="C15130" s="3" t="s">
        <v>35864</v>
      </c>
      <c r="D15130" s="12" t="s">
        <v>41737</v>
      </c>
      <c r="E15130" s="6" t="str">
        <f t="shared" si="785"/>
        <v>module=jmail_children</v>
      </c>
      <c r="F15130" s="6" t="str">
        <f t="shared" si="786"/>
        <v>module=kmail_children</v>
      </c>
    </row>
    <row r="15131" spans="1:6" ht="30" customHeight="1">
      <c r="A15131" s="3" t="s">
        <v>2</v>
      </c>
      <c r="B15131" s="3" t="s">
        <v>30107</v>
      </c>
      <c r="C15131" s="3" t="s">
        <v>35865</v>
      </c>
      <c r="D15131" s="12" t="s">
        <v>41738</v>
      </c>
      <c r="E15131" s="6" t="str">
        <f t="shared" si="785"/>
        <v>module=jmail_children</v>
      </c>
      <c r="F15131" s="6" t="str">
        <f t="shared" si="786"/>
        <v>module=kmail_children</v>
      </c>
    </row>
    <row r="15132" spans="1:6" ht="30" customHeight="1">
      <c r="A15132" s="3" t="s">
        <v>2</v>
      </c>
      <c r="B15132" s="3" t="s">
        <v>30108</v>
      </c>
      <c r="C15132" s="3" t="s">
        <v>35866</v>
      </c>
      <c r="D15132" s="12" t="s">
        <v>41739</v>
      </c>
      <c r="E15132" s="6" t="str">
        <f t="shared" si="785"/>
        <v>module=jmail_children</v>
      </c>
      <c r="F15132" s="6" t="str">
        <f t="shared" si="786"/>
        <v>module=kmail_children</v>
      </c>
    </row>
    <row r="15133" spans="1:6" ht="30" customHeight="1">
      <c r="A15133" s="3" t="s">
        <v>2</v>
      </c>
      <c r="B15133" s="3" t="s">
        <v>30109</v>
      </c>
      <c r="C15133" s="3" t="s">
        <v>35867</v>
      </c>
      <c r="D15133" s="12" t="s">
        <v>41740</v>
      </c>
      <c r="E15133" s="6" t="str">
        <f t="shared" si="785"/>
        <v>module=jmail_children</v>
      </c>
      <c r="F15133" s="6" t="str">
        <f t="shared" si="786"/>
        <v>module=kmail_children</v>
      </c>
    </row>
    <row r="15134" spans="1:6" ht="30" customHeight="1">
      <c r="A15134" s="3" t="s">
        <v>2</v>
      </c>
      <c r="B15134" s="3" t="s">
        <v>30110</v>
      </c>
      <c r="C15134" s="3" t="s">
        <v>35868</v>
      </c>
      <c r="D15134" s="12" t="s">
        <v>41741</v>
      </c>
      <c r="E15134" s="6" t="str">
        <f t="shared" si="785"/>
        <v>module=jmail_children</v>
      </c>
      <c r="F15134" s="6" t="str">
        <f t="shared" si="786"/>
        <v>module=kmail_children</v>
      </c>
    </row>
    <row r="15135" spans="1:6" ht="30" customHeight="1">
      <c r="A15135" s="3" t="s">
        <v>2</v>
      </c>
      <c r="B15135" s="3" t="s">
        <v>30111</v>
      </c>
      <c r="C15135" s="3" t="s">
        <v>35869</v>
      </c>
      <c r="D15135" s="12" t="s">
        <v>41742</v>
      </c>
      <c r="E15135" s="6" t="str">
        <f t="shared" si="785"/>
        <v>module=jmail_children</v>
      </c>
      <c r="F15135" s="6" t="str">
        <f t="shared" si="786"/>
        <v>module=kmail_children</v>
      </c>
    </row>
    <row r="15136" spans="1:6" ht="30" customHeight="1">
      <c r="A15136" s="3" t="s">
        <v>2</v>
      </c>
      <c r="B15136" s="3" t="s">
        <v>30112</v>
      </c>
      <c r="C15136" s="3" t="s">
        <v>35870</v>
      </c>
      <c r="D15136" s="12" t="s">
        <v>41743</v>
      </c>
      <c r="E15136" s="6" t="str">
        <f t="shared" si="785"/>
        <v>module=jmail_children</v>
      </c>
      <c r="F15136" s="6" t="str">
        <f t="shared" si="786"/>
        <v>module=kmail_children</v>
      </c>
    </row>
    <row r="15137" spans="1:6" ht="30" customHeight="1">
      <c r="A15137" s="3" t="s">
        <v>2</v>
      </c>
      <c r="B15137" s="3" t="s">
        <v>30113</v>
      </c>
      <c r="C15137" s="3" t="s">
        <v>35871</v>
      </c>
      <c r="D15137" s="12" t="s">
        <v>41744</v>
      </c>
      <c r="E15137" s="6" t="str">
        <f t="shared" si="785"/>
        <v>module=jmail_children</v>
      </c>
      <c r="F15137" s="6" t="str">
        <f t="shared" si="786"/>
        <v>module=kmail_children</v>
      </c>
    </row>
    <row r="15138" spans="1:6" ht="30" customHeight="1">
      <c r="A15138" s="3" t="s">
        <v>2</v>
      </c>
      <c r="B15138" s="3" t="s">
        <v>30114</v>
      </c>
      <c r="C15138" s="3" t="s">
        <v>35872</v>
      </c>
      <c r="D15138" s="12" t="s">
        <v>41745</v>
      </c>
      <c r="E15138" s="6" t="str">
        <f t="shared" si="785"/>
        <v>module=jmail_children</v>
      </c>
      <c r="F15138" s="6" t="str">
        <f t="shared" si="786"/>
        <v>module=kmail_children</v>
      </c>
    </row>
    <row r="15139" spans="1:6" ht="30" customHeight="1">
      <c r="A15139" s="3" t="s">
        <v>2</v>
      </c>
      <c r="B15139" s="3" t="s">
        <v>30115</v>
      </c>
      <c r="C15139" s="3" t="s">
        <v>35873</v>
      </c>
      <c r="D15139" s="12" t="s">
        <v>41746</v>
      </c>
      <c r="E15139" s="6" t="str">
        <f t="shared" si="785"/>
        <v>module=jmail_children</v>
      </c>
      <c r="F15139" s="6" t="str">
        <f t="shared" si="786"/>
        <v>module=kmail_children</v>
      </c>
    </row>
    <row r="15140" spans="1:6" ht="30" customHeight="1">
      <c r="A15140" s="3" t="s">
        <v>2</v>
      </c>
      <c r="B15140" s="3" t="s">
        <v>30116</v>
      </c>
      <c r="C15140" s="3" t="s">
        <v>35874</v>
      </c>
      <c r="D15140" s="12" t="s">
        <v>41747</v>
      </c>
      <c r="E15140" s="6" t="str">
        <f t="shared" si="785"/>
        <v>module=jmail_children</v>
      </c>
      <c r="F15140" s="6" t="str">
        <f t="shared" si="786"/>
        <v>module=kmail_children</v>
      </c>
    </row>
    <row r="15141" spans="1:6" ht="30" customHeight="1">
      <c r="A15141" s="3" t="s">
        <v>2</v>
      </c>
      <c r="B15141" s="3" t="s">
        <v>30117</v>
      </c>
      <c r="C15141" s="3" t="s">
        <v>35875</v>
      </c>
      <c r="D15141" s="12" t="s">
        <v>41748</v>
      </c>
      <c r="E15141" s="6" t="str">
        <f t="shared" si="785"/>
        <v>module=jmail_children</v>
      </c>
      <c r="F15141" s="6" t="str">
        <f t="shared" si="786"/>
        <v>module=kmail_children</v>
      </c>
    </row>
    <row r="15142" spans="1:6" ht="30" customHeight="1">
      <c r="A15142" s="3" t="s">
        <v>2</v>
      </c>
      <c r="B15142" s="3" t="s">
        <v>30118</v>
      </c>
      <c r="C15142" s="3" t="s">
        <v>35876</v>
      </c>
      <c r="D15142" s="12" t="s">
        <v>41749</v>
      </c>
      <c r="E15142" s="6" t="str">
        <f t="shared" si="785"/>
        <v>module=jmail_children</v>
      </c>
      <c r="F15142" s="6" t="str">
        <f t="shared" si="786"/>
        <v>module=kmail_children</v>
      </c>
    </row>
    <row r="15143" spans="1:6" ht="30" customHeight="1">
      <c r="A15143" s="3" t="s">
        <v>2</v>
      </c>
      <c r="B15143" s="3" t="s">
        <v>30119</v>
      </c>
      <c r="C15143" s="3" t="s">
        <v>35877</v>
      </c>
      <c r="D15143" s="12" t="s">
        <v>41750</v>
      </c>
      <c r="E15143" s="6" t="str">
        <f t="shared" si="785"/>
        <v>module=jmail_children</v>
      </c>
      <c r="F15143" s="6" t="str">
        <f t="shared" si="786"/>
        <v>module=kmail_children</v>
      </c>
    </row>
    <row r="15144" spans="1:6" ht="30" customHeight="1">
      <c r="A15144" s="3" t="s">
        <v>2</v>
      </c>
      <c r="B15144" s="3" t="s">
        <v>30120</v>
      </c>
      <c r="C15144" s="3" t="s">
        <v>35878</v>
      </c>
      <c r="D15144" s="12" t="s">
        <v>41751</v>
      </c>
      <c r="E15144" s="6" t="str">
        <f t="shared" si="785"/>
        <v>module=jmail_children</v>
      </c>
      <c r="F15144" s="6" t="str">
        <f t="shared" si="786"/>
        <v>module=kmail_children</v>
      </c>
    </row>
    <row r="15145" spans="1:6" ht="30" customHeight="1">
      <c r="A15145" s="3" t="s">
        <v>2</v>
      </c>
      <c r="B15145" s="3" t="s">
        <v>30121</v>
      </c>
      <c r="C15145" s="3" t="s">
        <v>35879</v>
      </c>
      <c r="D15145" s="12" t="s">
        <v>41752</v>
      </c>
      <c r="E15145" s="6" t="str">
        <f t="shared" si="785"/>
        <v>module=jmail_children</v>
      </c>
      <c r="F15145" s="6" t="str">
        <f t="shared" si="786"/>
        <v>module=kmail_children</v>
      </c>
    </row>
    <row r="15146" spans="1:6" ht="30" customHeight="1">
      <c r="A15146" s="3" t="s">
        <v>2</v>
      </c>
      <c r="B15146" s="3" t="s">
        <v>30122</v>
      </c>
      <c r="C15146" s="3" t="s">
        <v>35880</v>
      </c>
      <c r="D15146" s="12" t="s">
        <v>41753</v>
      </c>
      <c r="E15146" s="6" t="str">
        <f t="shared" si="785"/>
        <v>module=jmail_children</v>
      </c>
      <c r="F15146" s="6" t="str">
        <f t="shared" si="786"/>
        <v>module=kmail_children</v>
      </c>
    </row>
    <row r="15147" spans="1:6" ht="30" customHeight="1">
      <c r="A15147" s="3" t="s">
        <v>2</v>
      </c>
      <c r="B15147" s="3" t="s">
        <v>30123</v>
      </c>
      <c r="C15147" s="3" t="s">
        <v>35881</v>
      </c>
      <c r="D15147" s="12" t="s">
        <v>41754</v>
      </c>
      <c r="E15147" s="6" t="str">
        <f t="shared" si="785"/>
        <v>module=jmail_children</v>
      </c>
      <c r="F15147" s="6" t="str">
        <f t="shared" si="786"/>
        <v>module=kmail_children</v>
      </c>
    </row>
    <row r="15148" spans="1:6" ht="30" customHeight="1">
      <c r="A15148" s="3" t="s">
        <v>2</v>
      </c>
      <c r="B15148" s="3" t="s">
        <v>30124</v>
      </c>
      <c r="C15148" s="3" t="s">
        <v>35882</v>
      </c>
      <c r="D15148" s="12" t="s">
        <v>41755</v>
      </c>
      <c r="E15148" s="6" t="str">
        <f t="shared" si="785"/>
        <v>module=jmail_children</v>
      </c>
      <c r="F15148" s="6" t="str">
        <f t="shared" si="786"/>
        <v>module=kmail_children</v>
      </c>
    </row>
    <row r="15149" spans="1:6" ht="30" customHeight="1">
      <c r="A15149" s="3" t="s">
        <v>2</v>
      </c>
      <c r="B15149" s="3" t="s">
        <v>30125</v>
      </c>
      <c r="C15149" s="3" t="s">
        <v>35883</v>
      </c>
      <c r="D15149" s="12" t="s">
        <v>41756</v>
      </c>
      <c r="E15149" s="6" t="str">
        <f t="shared" si="785"/>
        <v>module=jmail_children</v>
      </c>
      <c r="F15149" s="6" t="str">
        <f t="shared" si="786"/>
        <v>module=kmail_children</v>
      </c>
    </row>
    <row r="15150" spans="1:6" ht="30" customHeight="1">
      <c r="A15150" s="3" t="s">
        <v>2</v>
      </c>
      <c r="B15150" s="3" t="s">
        <v>30126</v>
      </c>
      <c r="C15150" s="3" t="s">
        <v>35884</v>
      </c>
      <c r="D15150" s="12" t="s">
        <v>41757</v>
      </c>
      <c r="E15150" s="6" t="str">
        <f t="shared" si="785"/>
        <v>module=jmail_children</v>
      </c>
      <c r="F15150" s="6" t="str">
        <f t="shared" si="786"/>
        <v>module=kmail_children</v>
      </c>
    </row>
    <row r="15151" spans="1:6" ht="30" customHeight="1">
      <c r="A15151" s="3" t="s">
        <v>2</v>
      </c>
      <c r="B15151" s="3" t="s">
        <v>30127</v>
      </c>
      <c r="C15151" s="3" t="s">
        <v>35885</v>
      </c>
      <c r="D15151" s="12" t="s">
        <v>41758</v>
      </c>
      <c r="E15151" s="6" t="str">
        <f t="shared" si="785"/>
        <v>module=jmail_children</v>
      </c>
      <c r="F15151" s="6" t="str">
        <f t="shared" si="786"/>
        <v>module=kmail_children</v>
      </c>
    </row>
    <row r="15152" spans="1:6" ht="30" customHeight="1">
      <c r="A15152" s="3" t="s">
        <v>2</v>
      </c>
      <c r="B15152" s="3" t="s">
        <v>30128</v>
      </c>
      <c r="C15152" s="3" t="s">
        <v>35886</v>
      </c>
      <c r="D15152" s="12" t="s">
        <v>41759</v>
      </c>
      <c r="E15152" s="6" t="str">
        <f t="shared" si="785"/>
        <v>module=jmail_children</v>
      </c>
      <c r="F15152" s="6" t="str">
        <f t="shared" si="786"/>
        <v>module=kmail_children</v>
      </c>
    </row>
    <row r="15153" spans="1:6" ht="30" customHeight="1">
      <c r="A15153" s="3" t="s">
        <v>2</v>
      </c>
      <c r="B15153" s="3" t="s">
        <v>30129</v>
      </c>
      <c r="C15153" s="3" t="s">
        <v>35887</v>
      </c>
      <c r="D15153" s="12" t="s">
        <v>41760</v>
      </c>
      <c r="E15153" s="6" t="str">
        <f t="shared" si="785"/>
        <v>module=jmail_children</v>
      </c>
      <c r="F15153" s="6" t="str">
        <f t="shared" si="786"/>
        <v>module=kmail_children</v>
      </c>
    </row>
    <row r="15154" spans="1:6" ht="30" customHeight="1">
      <c r="A15154" s="3" t="s">
        <v>2</v>
      </c>
      <c r="B15154" s="3" t="s">
        <v>30130</v>
      </c>
      <c r="C15154" s="3" t="s">
        <v>35888</v>
      </c>
      <c r="D15154" s="12" t="s">
        <v>41761</v>
      </c>
      <c r="E15154" s="6" t="str">
        <f t="shared" si="785"/>
        <v>module=jmail_children</v>
      </c>
      <c r="F15154" s="6" t="str">
        <f t="shared" si="786"/>
        <v>module=kmail_children</v>
      </c>
    </row>
    <row r="15155" spans="1:6" ht="30" customHeight="1">
      <c r="A15155" s="3" t="s">
        <v>2</v>
      </c>
      <c r="B15155" s="3" t="s">
        <v>30131</v>
      </c>
      <c r="C15155" s="3" t="s">
        <v>35889</v>
      </c>
      <c r="D15155" s="12" t="s">
        <v>41762</v>
      </c>
      <c r="E15155" s="6" t="str">
        <f t="shared" si="785"/>
        <v>module=jmail_children</v>
      </c>
      <c r="F15155" s="6" t="str">
        <f t="shared" si="786"/>
        <v>module=kmail_children</v>
      </c>
    </row>
    <row r="15156" spans="1:6" ht="30" customHeight="1">
      <c r="A15156" s="3" t="s">
        <v>2</v>
      </c>
      <c r="B15156" s="3" t="s">
        <v>30132</v>
      </c>
      <c r="C15156" s="3" t="s">
        <v>35890</v>
      </c>
      <c r="D15156" s="12" t="s">
        <v>41763</v>
      </c>
      <c r="E15156" s="6" t="str">
        <f t="shared" si="785"/>
        <v>module=jmail_children</v>
      </c>
      <c r="F15156" s="6" t="str">
        <f t="shared" si="786"/>
        <v>module=kmail_children</v>
      </c>
    </row>
    <row r="15157" spans="1:6" ht="30" customHeight="1">
      <c r="A15157" s="3" t="s">
        <v>2</v>
      </c>
      <c r="B15157" s="3" t="s">
        <v>30133</v>
      </c>
      <c r="C15157" s="3" t="s">
        <v>35891</v>
      </c>
      <c r="D15157" s="12" t="s">
        <v>41764</v>
      </c>
      <c r="E15157" s="6" t="str">
        <f t="shared" si="785"/>
        <v>module=jmail_children</v>
      </c>
      <c r="F15157" s="6" t="str">
        <f t="shared" si="786"/>
        <v>module=kmail_children</v>
      </c>
    </row>
    <row r="15158" spans="1:6" ht="30" customHeight="1">
      <c r="A15158" s="3" t="s">
        <v>2</v>
      </c>
      <c r="B15158" s="3" t="s">
        <v>30134</v>
      </c>
      <c r="C15158" s="3" t="s">
        <v>35892</v>
      </c>
      <c r="D15158" s="12" t="s">
        <v>41765</v>
      </c>
      <c r="E15158" s="6" t="str">
        <f t="shared" si="785"/>
        <v>module=jmail_children</v>
      </c>
      <c r="F15158" s="6" t="str">
        <f t="shared" si="786"/>
        <v>module=kmail_children</v>
      </c>
    </row>
    <row r="15159" spans="1:6" ht="30" customHeight="1">
      <c r="A15159" s="3" t="s">
        <v>2</v>
      </c>
      <c r="B15159" s="3" t="s">
        <v>30135</v>
      </c>
      <c r="C15159" s="3" t="s">
        <v>35893</v>
      </c>
      <c r="D15159" s="12" t="s">
        <v>41766</v>
      </c>
      <c r="E15159" s="6" t="str">
        <f t="shared" si="785"/>
        <v>module=jmail_children</v>
      </c>
      <c r="F15159" s="6" t="str">
        <f t="shared" si="786"/>
        <v>module=kmail_children</v>
      </c>
    </row>
    <row r="15160" spans="1:6" ht="30" customHeight="1">
      <c r="A15160" s="3" t="s">
        <v>2</v>
      </c>
      <c r="B15160" s="3" t="s">
        <v>30136</v>
      </c>
      <c r="C15160" s="3" t="s">
        <v>35894</v>
      </c>
      <c r="D15160" s="12" t="s">
        <v>41767</v>
      </c>
      <c r="E15160" s="6" t="str">
        <f t="shared" si="785"/>
        <v>module=jmail_children</v>
      </c>
      <c r="F15160" s="6" t="str">
        <f t="shared" si="786"/>
        <v>module=kmail_children</v>
      </c>
    </row>
    <row r="15161" spans="1:6" ht="30" customHeight="1">
      <c r="A15161" s="3" t="s">
        <v>2</v>
      </c>
      <c r="B15161" s="3" t="s">
        <v>30137</v>
      </c>
      <c r="C15161" s="3" t="s">
        <v>35895</v>
      </c>
      <c r="D15161" s="12" t="s">
        <v>41768</v>
      </c>
      <c r="E15161" s="6" t="str">
        <f t="shared" si="785"/>
        <v>module=jmail_children</v>
      </c>
      <c r="F15161" s="6" t="str">
        <f t="shared" si="786"/>
        <v>module=kmail_children</v>
      </c>
    </row>
    <row r="15162" spans="1:6" ht="30" customHeight="1">
      <c r="A15162" s="3" t="s">
        <v>2</v>
      </c>
      <c r="B15162" s="3" t="s">
        <v>30138</v>
      </c>
      <c r="C15162" s="3" t="s">
        <v>35896</v>
      </c>
      <c r="D15162" s="12" t="s">
        <v>41769</v>
      </c>
      <c r="E15162" s="6" t="str">
        <f t="shared" si="785"/>
        <v>module=jmail_children</v>
      </c>
      <c r="F15162" s="6" t="str">
        <f t="shared" si="786"/>
        <v>module=kmail_children</v>
      </c>
    </row>
    <row r="15163" spans="1:6" ht="30" customHeight="1">
      <c r="A15163" s="3" t="s">
        <v>2</v>
      </c>
      <c r="B15163" s="3" t="s">
        <v>30139</v>
      </c>
      <c r="C15163" s="3" t="s">
        <v>35897</v>
      </c>
      <c r="D15163" s="12" t="s">
        <v>41770</v>
      </c>
      <c r="E15163" s="6" t="str">
        <f t="shared" si="785"/>
        <v>module=jmail_children</v>
      </c>
      <c r="F15163" s="6" t="str">
        <f t="shared" si="786"/>
        <v>module=kmail_children</v>
      </c>
    </row>
    <row r="15164" spans="1:6" ht="30" customHeight="1">
      <c r="A15164" s="3" t="s">
        <v>2</v>
      </c>
      <c r="B15164" s="3" t="s">
        <v>30140</v>
      </c>
      <c r="C15164" s="3" t="s">
        <v>35898</v>
      </c>
      <c r="D15164" s="12" t="s">
        <v>41771</v>
      </c>
      <c r="E15164" s="6" t="str">
        <f t="shared" si="785"/>
        <v>module=jmail_children</v>
      </c>
      <c r="F15164" s="6" t="str">
        <f t="shared" si="786"/>
        <v>module=kmail_children</v>
      </c>
    </row>
    <row r="15165" spans="1:6" ht="30" customHeight="1">
      <c r="A15165" s="3" t="s">
        <v>2</v>
      </c>
      <c r="B15165" s="3" t="s">
        <v>30141</v>
      </c>
      <c r="C15165" s="3" t="s">
        <v>35899</v>
      </c>
      <c r="D15165" s="12" t="s">
        <v>41772</v>
      </c>
      <c r="E15165" s="6" t="str">
        <f t="shared" si="785"/>
        <v>module=jmail_children</v>
      </c>
      <c r="F15165" s="6" t="str">
        <f t="shared" si="786"/>
        <v>module=kmail_children</v>
      </c>
    </row>
    <row r="15166" spans="1:6" ht="30" customHeight="1">
      <c r="A15166" s="3" t="s">
        <v>2</v>
      </c>
      <c r="B15166" s="3" t="s">
        <v>30142</v>
      </c>
      <c r="C15166" s="3" t="s">
        <v>35900</v>
      </c>
      <c r="D15166" s="12" t="s">
        <v>41773</v>
      </c>
      <c r="E15166" s="6" t="str">
        <f t="shared" si="785"/>
        <v>module=jmail_children</v>
      </c>
      <c r="F15166" s="6" t="str">
        <f t="shared" si="786"/>
        <v>module=kmail_children</v>
      </c>
    </row>
    <row r="15167" spans="1:6" ht="30" customHeight="1">
      <c r="A15167" s="3" t="s">
        <v>2</v>
      </c>
      <c r="B15167" s="3" t="s">
        <v>30143</v>
      </c>
      <c r="C15167" s="3" t="s">
        <v>35901</v>
      </c>
      <c r="D15167" s="12" t="s">
        <v>41774</v>
      </c>
      <c r="E15167" s="6" t="str">
        <f t="shared" si="785"/>
        <v>module=jmail_children</v>
      </c>
      <c r="F15167" s="6" t="str">
        <f t="shared" si="786"/>
        <v>module=kmail_children</v>
      </c>
    </row>
    <row r="15168" spans="1:6" ht="30" customHeight="1">
      <c r="A15168" s="3" t="s">
        <v>2</v>
      </c>
      <c r="B15168" s="3" t="s">
        <v>30144</v>
      </c>
      <c r="C15168" s="3" t="s">
        <v>35902</v>
      </c>
      <c r="D15168" s="12" t="s">
        <v>41775</v>
      </c>
      <c r="E15168" s="6" t="str">
        <f t="shared" si="785"/>
        <v>module=jmail_children</v>
      </c>
      <c r="F15168" s="6" t="str">
        <f t="shared" si="786"/>
        <v>module=kmail_children</v>
      </c>
    </row>
    <row r="15169" spans="1:6" ht="30" customHeight="1">
      <c r="A15169" s="3" t="s">
        <v>2</v>
      </c>
      <c r="B15169" s="3" t="s">
        <v>30145</v>
      </c>
      <c r="C15169" s="3" t="s">
        <v>35903</v>
      </c>
      <c r="D15169" s="12" t="s">
        <v>41776</v>
      </c>
      <c r="E15169" s="6" t="str">
        <f t="shared" si="785"/>
        <v>module=jmail_children</v>
      </c>
      <c r="F15169" s="6" t="str">
        <f t="shared" si="786"/>
        <v>module=kmail_children</v>
      </c>
    </row>
    <row r="15170" spans="1:6" ht="30" customHeight="1">
      <c r="A15170" s="3" t="s">
        <v>2</v>
      </c>
      <c r="B15170" s="3" t="s">
        <v>30146</v>
      </c>
      <c r="C15170" s="3" t="s">
        <v>35904</v>
      </c>
      <c r="D15170" s="12" t="s">
        <v>41777</v>
      </c>
      <c r="E15170" s="6" t="str">
        <f t="shared" si="785"/>
        <v>module=jmail_children</v>
      </c>
      <c r="F15170" s="6" t="str">
        <f t="shared" si="786"/>
        <v>module=kmail_children</v>
      </c>
    </row>
    <row r="15171" spans="1:6" ht="30" customHeight="1">
      <c r="A15171" s="3" t="s">
        <v>2</v>
      </c>
      <c r="B15171" s="3" t="s">
        <v>30147</v>
      </c>
      <c r="C15171" s="3" t="s">
        <v>35905</v>
      </c>
      <c r="D15171" s="12" t="s">
        <v>41778</v>
      </c>
      <c r="E15171" s="6" t="str">
        <f t="shared" si="785"/>
        <v>module=jmail_children</v>
      </c>
      <c r="F15171" s="6" t="str">
        <f t="shared" si="786"/>
        <v>module=kmail_children</v>
      </c>
    </row>
    <row r="15172" spans="1:6" ht="30" customHeight="1">
      <c r="A15172" s="3" t="s">
        <v>2</v>
      </c>
      <c r="B15172" s="3" t="s">
        <v>30148</v>
      </c>
      <c r="C15172" s="3" t="s">
        <v>35906</v>
      </c>
      <c r="D15172" s="12" t="s">
        <v>41779</v>
      </c>
      <c r="E15172" s="6" t="str">
        <f t="shared" si="785"/>
        <v>module=jmail_children</v>
      </c>
      <c r="F15172" s="6" t="str">
        <f t="shared" si="786"/>
        <v>module=kmail_children</v>
      </c>
    </row>
    <row r="15173" spans="1:6" ht="30" customHeight="1">
      <c r="A15173" s="3" t="s">
        <v>2</v>
      </c>
      <c r="B15173" s="3" t="s">
        <v>30149</v>
      </c>
      <c r="C15173" s="3" t="s">
        <v>35907</v>
      </c>
      <c r="D15173" s="12" t="s">
        <v>41780</v>
      </c>
      <c r="E15173" s="6" t="str">
        <f t="shared" si="785"/>
        <v>module=jmail_children</v>
      </c>
      <c r="F15173" s="6" t="str">
        <f t="shared" si="786"/>
        <v>module=kmail_children</v>
      </c>
    </row>
    <row r="15174" spans="1:6" ht="30" customHeight="1">
      <c r="A15174" s="3" t="s">
        <v>2</v>
      </c>
      <c r="B15174" s="3" t="s">
        <v>30150</v>
      </c>
      <c r="C15174" s="3" t="s">
        <v>35908</v>
      </c>
      <c r="D15174" s="12" t="s">
        <v>41781</v>
      </c>
      <c r="E15174" s="6" t="str">
        <f t="shared" si="785"/>
        <v>module=jmail_children</v>
      </c>
      <c r="F15174" s="6" t="str">
        <f t="shared" si="786"/>
        <v>module=kmail_children</v>
      </c>
    </row>
    <row r="15175" spans="1:6" ht="30" customHeight="1">
      <c r="A15175" s="3" t="s">
        <v>2</v>
      </c>
      <c r="B15175" s="3" t="s">
        <v>30151</v>
      </c>
      <c r="C15175" s="3" t="s">
        <v>35909</v>
      </c>
      <c r="D15175" s="12" t="s">
        <v>41782</v>
      </c>
      <c r="E15175" s="6" t="str">
        <f t="shared" si="785"/>
        <v>module=jmail_children</v>
      </c>
      <c r="F15175" s="6" t="str">
        <f t="shared" si="786"/>
        <v>module=kmail_children</v>
      </c>
    </row>
    <row r="15176" spans="1:6" ht="30" customHeight="1">
      <c r="A15176" s="3" t="s">
        <v>2</v>
      </c>
      <c r="B15176" s="3" t="s">
        <v>30152</v>
      </c>
      <c r="C15176" s="3" t="s">
        <v>35910</v>
      </c>
      <c r="D15176" s="12" t="s">
        <v>41783</v>
      </c>
      <c r="E15176" s="6" t="str">
        <f t="shared" si="785"/>
        <v>module=jmail_children</v>
      </c>
      <c r="F15176" s="6" t="str">
        <f t="shared" si="786"/>
        <v>module=kmail_children</v>
      </c>
    </row>
    <row r="15177" spans="1:6" ht="30" customHeight="1">
      <c r="A15177" s="3" t="s">
        <v>2</v>
      </c>
      <c r="B15177" s="3" t="s">
        <v>30153</v>
      </c>
      <c r="C15177" s="3" t="s">
        <v>35911</v>
      </c>
      <c r="D15177" s="12" t="s">
        <v>41784</v>
      </c>
      <c r="E15177" s="6" t="str">
        <f t="shared" si="785"/>
        <v>module=jmail_children</v>
      </c>
      <c r="F15177" s="6" t="str">
        <f t="shared" si="786"/>
        <v>module=kmail_children</v>
      </c>
    </row>
    <row r="15178" spans="1:6" ht="30" customHeight="1">
      <c r="A15178" s="3" t="s">
        <v>2</v>
      </c>
      <c r="B15178" s="3" t="s">
        <v>30154</v>
      </c>
      <c r="C15178" s="3" t="s">
        <v>35912</v>
      </c>
      <c r="D15178" s="12" t="s">
        <v>41785</v>
      </c>
      <c r="E15178" s="6" t="str">
        <f t="shared" si="785"/>
        <v>module=jmail_children</v>
      </c>
      <c r="F15178" s="6" t="str">
        <f t="shared" si="786"/>
        <v>module=kmail_children</v>
      </c>
    </row>
    <row r="15179" spans="1:6" ht="30" customHeight="1">
      <c r="A15179" s="3" t="s">
        <v>2</v>
      </c>
      <c r="B15179" s="3" t="s">
        <v>30155</v>
      </c>
      <c r="C15179" s="3" t="s">
        <v>35913</v>
      </c>
      <c r="D15179" s="12" t="s">
        <v>41786</v>
      </c>
      <c r="E15179" s="6" t="str">
        <f t="shared" si="785"/>
        <v>module=jmail_children</v>
      </c>
      <c r="F15179" s="6" t="str">
        <f t="shared" si="786"/>
        <v>module=kmail_children</v>
      </c>
    </row>
    <row r="15180" spans="1:6" ht="30" customHeight="1">
      <c r="A15180" s="3" t="s">
        <v>2</v>
      </c>
      <c r="B15180" s="3" t="s">
        <v>30156</v>
      </c>
      <c r="C15180" s="3" t="s">
        <v>35914</v>
      </c>
      <c r="D15180" s="12" t="s">
        <v>41787</v>
      </c>
      <c r="E15180" s="6" t="str">
        <f t="shared" si="785"/>
        <v>module=jmail_children</v>
      </c>
      <c r="F15180" s="6" t="str">
        <f t="shared" si="786"/>
        <v>module=kmail_children</v>
      </c>
    </row>
    <row r="15181" spans="1:6" ht="30" customHeight="1">
      <c r="A15181" s="3" t="s">
        <v>2</v>
      </c>
      <c r="B15181" s="3" t="s">
        <v>30157</v>
      </c>
      <c r="C15181" s="3" t="s">
        <v>35915</v>
      </c>
      <c r="D15181" s="12" t="s">
        <v>41788</v>
      </c>
      <c r="E15181" s="6" t="str">
        <f t="shared" si="785"/>
        <v>module=jmail_children</v>
      </c>
      <c r="F15181" s="6" t="str">
        <f t="shared" si="786"/>
        <v>module=kmail_children</v>
      </c>
    </row>
    <row r="15182" spans="1:6" ht="30" customHeight="1">
      <c r="A15182" s="3" t="s">
        <v>2</v>
      </c>
      <c r="B15182" s="3" t="s">
        <v>30158</v>
      </c>
      <c r="C15182" s="3" t="s">
        <v>35916</v>
      </c>
      <c r="D15182" s="12" t="s">
        <v>41789</v>
      </c>
      <c r="E15182" s="6" t="str">
        <f t="shared" si="785"/>
        <v>module=jmail_children</v>
      </c>
      <c r="F15182" s="6" t="str">
        <f t="shared" si="786"/>
        <v>module=kmail_children</v>
      </c>
    </row>
    <row r="15183" spans="1:6" ht="30" customHeight="1">
      <c r="A15183" s="3" t="s">
        <v>2</v>
      </c>
      <c r="B15183" s="3" t="s">
        <v>30159</v>
      </c>
      <c r="C15183" s="3" t="s">
        <v>35917</v>
      </c>
      <c r="D15183" s="12" t="s">
        <v>41790</v>
      </c>
      <c r="E15183" s="6" t="str">
        <f t="shared" si="785"/>
        <v>module=jmail_children</v>
      </c>
      <c r="F15183" s="6" t="str">
        <f t="shared" si="786"/>
        <v>module=kmail_children</v>
      </c>
    </row>
    <row r="15184" spans="1:6" ht="30" customHeight="1">
      <c r="A15184" s="3" t="s">
        <v>2</v>
      </c>
      <c r="B15184" s="3" t="s">
        <v>30160</v>
      </c>
      <c r="C15184" s="3" t="s">
        <v>35918</v>
      </c>
      <c r="D15184" s="12" t="s">
        <v>41791</v>
      </c>
      <c r="E15184" s="6" t="str">
        <f t="shared" si="785"/>
        <v>module=jmail_children</v>
      </c>
      <c r="F15184" s="6" t="str">
        <f t="shared" si="786"/>
        <v>module=kmail_children</v>
      </c>
    </row>
    <row r="15185" spans="1:6" ht="30" customHeight="1">
      <c r="A15185" s="3" t="s">
        <v>2</v>
      </c>
      <c r="B15185" s="3" t="s">
        <v>30161</v>
      </c>
      <c r="C15185" s="3" t="s">
        <v>35919</v>
      </c>
      <c r="D15185" s="12" t="s">
        <v>41792</v>
      </c>
      <c r="E15185" s="6" t="str">
        <f t="shared" si="785"/>
        <v>module=jmail_children</v>
      </c>
      <c r="F15185" s="6" t="str">
        <f t="shared" si="786"/>
        <v>module=kmail_children</v>
      </c>
    </row>
    <row r="15186" spans="1:6" ht="30" customHeight="1">
      <c r="A15186" s="3" t="s">
        <v>2</v>
      </c>
      <c r="B15186" s="3" t="s">
        <v>30162</v>
      </c>
      <c r="C15186" s="3" t="s">
        <v>35920</v>
      </c>
      <c r="D15186" s="12" t="s">
        <v>41793</v>
      </c>
      <c r="E15186" s="6" t="str">
        <f t="shared" si="785"/>
        <v>module=jmail_children</v>
      </c>
      <c r="F15186" s="6" t="str">
        <f t="shared" si="786"/>
        <v>module=kmail_children</v>
      </c>
    </row>
    <row r="15187" spans="1:6" ht="30" customHeight="1">
      <c r="A15187" s="3" t="s">
        <v>2</v>
      </c>
      <c r="B15187" s="3" t="s">
        <v>30163</v>
      </c>
      <c r="C15187" s="3" t="s">
        <v>35921</v>
      </c>
      <c r="D15187" s="12" t="s">
        <v>41794</v>
      </c>
      <c r="E15187" s="6" t="str">
        <f t="shared" si="785"/>
        <v>module=jmail_children</v>
      </c>
      <c r="F15187" s="6" t="str">
        <f t="shared" si="786"/>
        <v>module=kmail_children</v>
      </c>
    </row>
    <row r="15188" spans="1:6" ht="30" customHeight="1">
      <c r="A15188" s="3" t="s">
        <v>2</v>
      </c>
      <c r="B15188" s="3" t="s">
        <v>30164</v>
      </c>
      <c r="C15188" s="3" t="s">
        <v>35922</v>
      </c>
      <c r="D15188" s="12" t="s">
        <v>41795</v>
      </c>
      <c r="E15188" s="6" t="str">
        <f t="shared" si="785"/>
        <v>module=jmail_children</v>
      </c>
      <c r="F15188" s="6" t="str">
        <f t="shared" si="786"/>
        <v>module=kmail_children</v>
      </c>
    </row>
    <row r="15189" spans="1:6" ht="30" customHeight="1">
      <c r="A15189" s="3" t="s">
        <v>2</v>
      </c>
      <c r="B15189" s="3" t="s">
        <v>30165</v>
      </c>
      <c r="C15189" s="3" t="s">
        <v>35923</v>
      </c>
      <c r="D15189" s="12" t="s">
        <v>41796</v>
      </c>
      <c r="E15189" s="6" t="str">
        <f t="shared" si="785"/>
        <v>module=jmail_children</v>
      </c>
      <c r="F15189" s="6" t="str">
        <f t="shared" si="786"/>
        <v>module=kmail_children</v>
      </c>
    </row>
    <row r="15190" spans="1:6" ht="30" customHeight="1">
      <c r="A15190" s="3" t="s">
        <v>2</v>
      </c>
      <c r="B15190" s="3" t="s">
        <v>30166</v>
      </c>
      <c r="C15190" s="3" t="s">
        <v>35924</v>
      </c>
      <c r="D15190" s="12" t="s">
        <v>41797</v>
      </c>
      <c r="E15190" s="6" t="str">
        <f t="shared" ref="E15190:E15206" si="787">HYPERLINK("http://www.ssc.wisc.edu/wlsresearch/documentation/waves/?wave=capigrad&amp;module=jmail_children","module=jmail_children")</f>
        <v>module=jmail_children</v>
      </c>
      <c r="F15190" s="6" t="str">
        <f t="shared" ref="F15190:F15206" si="788">HYPERLINK("http://www.ssc.wisc.edu/wlsresearch/documentation/waves/?wave=capisib&amp;module=kmail_children","module=kmail_children")</f>
        <v>module=kmail_children</v>
      </c>
    </row>
    <row r="15191" spans="1:6" ht="30" customHeight="1">
      <c r="A15191" s="3" t="s">
        <v>2</v>
      </c>
      <c r="B15191" s="3" t="s">
        <v>30167</v>
      </c>
      <c r="C15191" s="3" t="s">
        <v>35925</v>
      </c>
      <c r="D15191" s="12" t="s">
        <v>41798</v>
      </c>
      <c r="E15191" s="6" t="str">
        <f t="shared" si="787"/>
        <v>module=jmail_children</v>
      </c>
      <c r="F15191" s="6" t="str">
        <f t="shared" si="788"/>
        <v>module=kmail_children</v>
      </c>
    </row>
    <row r="15192" spans="1:6" ht="30" customHeight="1">
      <c r="A15192" s="3" t="s">
        <v>2</v>
      </c>
      <c r="B15192" s="3" t="s">
        <v>30168</v>
      </c>
      <c r="C15192" s="3" t="s">
        <v>35926</v>
      </c>
      <c r="D15192" s="12" t="s">
        <v>41799</v>
      </c>
      <c r="E15192" s="6" t="str">
        <f t="shared" si="787"/>
        <v>module=jmail_children</v>
      </c>
      <c r="F15192" s="6" t="str">
        <f t="shared" si="788"/>
        <v>module=kmail_children</v>
      </c>
    </row>
    <row r="15193" spans="1:6" ht="30" customHeight="1">
      <c r="A15193" s="3" t="s">
        <v>2</v>
      </c>
      <c r="B15193" s="3" t="s">
        <v>30169</v>
      </c>
      <c r="C15193" s="3" t="s">
        <v>35927</v>
      </c>
      <c r="D15193" s="12" t="s">
        <v>41800</v>
      </c>
      <c r="E15193" s="6" t="str">
        <f t="shared" si="787"/>
        <v>module=jmail_children</v>
      </c>
      <c r="F15193" s="6" t="str">
        <f t="shared" si="788"/>
        <v>module=kmail_children</v>
      </c>
    </row>
    <row r="15194" spans="1:6" ht="30" customHeight="1">
      <c r="A15194" s="3" t="s">
        <v>2</v>
      </c>
      <c r="B15194" s="3" t="s">
        <v>30170</v>
      </c>
      <c r="C15194" s="3" t="s">
        <v>35928</v>
      </c>
      <c r="D15194" s="12" t="s">
        <v>41801</v>
      </c>
      <c r="E15194" s="6" t="str">
        <f t="shared" si="787"/>
        <v>module=jmail_children</v>
      </c>
      <c r="F15194" s="6" t="str">
        <f t="shared" si="788"/>
        <v>module=kmail_children</v>
      </c>
    </row>
    <row r="15195" spans="1:6" ht="30" customHeight="1">
      <c r="A15195" s="3" t="s">
        <v>2</v>
      </c>
      <c r="B15195" s="3" t="s">
        <v>30171</v>
      </c>
      <c r="C15195" s="3" t="s">
        <v>35929</v>
      </c>
      <c r="D15195" s="12" t="s">
        <v>41802</v>
      </c>
      <c r="E15195" s="6" t="str">
        <f t="shared" si="787"/>
        <v>module=jmail_children</v>
      </c>
      <c r="F15195" s="6" t="str">
        <f t="shared" si="788"/>
        <v>module=kmail_children</v>
      </c>
    </row>
    <row r="15196" spans="1:6" ht="30" customHeight="1">
      <c r="A15196" s="3" t="s">
        <v>2</v>
      </c>
      <c r="B15196" s="3" t="s">
        <v>30172</v>
      </c>
      <c r="C15196" s="3" t="s">
        <v>35930</v>
      </c>
      <c r="D15196" s="12" t="s">
        <v>41803</v>
      </c>
      <c r="E15196" s="6" t="str">
        <f t="shared" si="787"/>
        <v>module=jmail_children</v>
      </c>
      <c r="F15196" s="6" t="str">
        <f t="shared" si="788"/>
        <v>module=kmail_children</v>
      </c>
    </row>
    <row r="15197" spans="1:6" ht="30" customHeight="1">
      <c r="A15197" s="3" t="s">
        <v>2</v>
      </c>
      <c r="B15197" s="3" t="s">
        <v>30173</v>
      </c>
      <c r="C15197" s="3" t="s">
        <v>35931</v>
      </c>
      <c r="D15197" s="12" t="s">
        <v>41804</v>
      </c>
      <c r="E15197" s="6" t="str">
        <f t="shared" si="787"/>
        <v>module=jmail_children</v>
      </c>
      <c r="F15197" s="6" t="str">
        <f t="shared" si="788"/>
        <v>module=kmail_children</v>
      </c>
    </row>
    <row r="15198" spans="1:6" ht="30" customHeight="1">
      <c r="A15198" s="3" t="s">
        <v>2</v>
      </c>
      <c r="B15198" s="3" t="s">
        <v>30174</v>
      </c>
      <c r="C15198" s="3" t="s">
        <v>35932</v>
      </c>
      <c r="D15198" s="12" t="s">
        <v>41805</v>
      </c>
      <c r="E15198" s="6" t="str">
        <f t="shared" si="787"/>
        <v>module=jmail_children</v>
      </c>
      <c r="F15198" s="6" t="str">
        <f t="shared" si="788"/>
        <v>module=kmail_children</v>
      </c>
    </row>
    <row r="15199" spans="1:6" ht="30" customHeight="1">
      <c r="A15199" s="3" t="s">
        <v>2</v>
      </c>
      <c r="B15199" s="3" t="s">
        <v>30175</v>
      </c>
      <c r="C15199" s="3" t="s">
        <v>35933</v>
      </c>
      <c r="D15199" s="12" t="s">
        <v>41806</v>
      </c>
      <c r="E15199" s="6" t="str">
        <f t="shared" si="787"/>
        <v>module=jmail_children</v>
      </c>
      <c r="F15199" s="6" t="str">
        <f t="shared" si="788"/>
        <v>module=kmail_children</v>
      </c>
    </row>
    <row r="15200" spans="1:6" ht="30" customHeight="1">
      <c r="A15200" s="3" t="s">
        <v>2</v>
      </c>
      <c r="B15200" s="3" t="s">
        <v>30176</v>
      </c>
      <c r="C15200" s="3" t="s">
        <v>35934</v>
      </c>
      <c r="D15200" s="12" t="s">
        <v>41807</v>
      </c>
      <c r="E15200" s="6" t="str">
        <f t="shared" si="787"/>
        <v>module=jmail_children</v>
      </c>
      <c r="F15200" s="6" t="str">
        <f t="shared" si="788"/>
        <v>module=kmail_children</v>
      </c>
    </row>
    <row r="15201" spans="1:6" ht="30" customHeight="1">
      <c r="A15201" s="3" t="s">
        <v>2</v>
      </c>
      <c r="B15201" s="3" t="s">
        <v>30177</v>
      </c>
      <c r="C15201" s="3" t="s">
        <v>35935</v>
      </c>
      <c r="D15201" s="12" t="s">
        <v>41808</v>
      </c>
      <c r="E15201" s="6" t="str">
        <f t="shared" si="787"/>
        <v>module=jmail_children</v>
      </c>
      <c r="F15201" s="6" t="str">
        <f t="shared" si="788"/>
        <v>module=kmail_children</v>
      </c>
    </row>
    <row r="15202" spans="1:6" ht="30" customHeight="1">
      <c r="A15202" s="3" t="s">
        <v>2</v>
      </c>
      <c r="B15202" s="3" t="s">
        <v>30178</v>
      </c>
      <c r="C15202" s="3" t="s">
        <v>35936</v>
      </c>
      <c r="D15202" s="12" t="s">
        <v>41809</v>
      </c>
      <c r="E15202" s="6" t="str">
        <f t="shared" si="787"/>
        <v>module=jmail_children</v>
      </c>
      <c r="F15202" s="6" t="str">
        <f t="shared" si="788"/>
        <v>module=kmail_children</v>
      </c>
    </row>
    <row r="15203" spans="1:6" ht="30" customHeight="1">
      <c r="A15203" s="3" t="s">
        <v>2</v>
      </c>
      <c r="B15203" s="3" t="s">
        <v>30179</v>
      </c>
      <c r="C15203" s="3" t="s">
        <v>35937</v>
      </c>
      <c r="D15203" s="12" t="s">
        <v>41810</v>
      </c>
      <c r="E15203" s="6" t="str">
        <f t="shared" si="787"/>
        <v>module=jmail_children</v>
      </c>
      <c r="F15203" s="6" t="str">
        <f t="shared" si="788"/>
        <v>module=kmail_children</v>
      </c>
    </row>
    <row r="15204" spans="1:6" ht="30" customHeight="1">
      <c r="A15204" s="3" t="s">
        <v>2</v>
      </c>
      <c r="B15204" s="3" t="s">
        <v>30180</v>
      </c>
      <c r="C15204" s="3" t="s">
        <v>35938</v>
      </c>
      <c r="D15204" s="12" t="s">
        <v>41811</v>
      </c>
      <c r="E15204" s="6" t="str">
        <f t="shared" si="787"/>
        <v>module=jmail_children</v>
      </c>
      <c r="F15204" s="6" t="str">
        <f t="shared" si="788"/>
        <v>module=kmail_children</v>
      </c>
    </row>
    <row r="15205" spans="1:6" ht="30" customHeight="1">
      <c r="A15205" s="3" t="s">
        <v>2</v>
      </c>
      <c r="B15205" s="3" t="s">
        <v>30181</v>
      </c>
      <c r="C15205" s="3" t="s">
        <v>35939</v>
      </c>
      <c r="D15205" s="12" t="s">
        <v>41812</v>
      </c>
      <c r="E15205" s="6" t="str">
        <f t="shared" si="787"/>
        <v>module=jmail_children</v>
      </c>
      <c r="F15205" s="6" t="str">
        <f t="shared" si="788"/>
        <v>module=kmail_children</v>
      </c>
    </row>
    <row r="15206" spans="1:6" ht="30" customHeight="1">
      <c r="A15206" s="3" t="s">
        <v>2</v>
      </c>
      <c r="B15206" s="3" t="s">
        <v>30182</v>
      </c>
      <c r="C15206" s="3" t="s">
        <v>35940</v>
      </c>
      <c r="D15206" s="12" t="s">
        <v>41813</v>
      </c>
      <c r="E15206" s="6" t="str">
        <f t="shared" si="787"/>
        <v>module=jmail_children</v>
      </c>
      <c r="F15206" s="6" t="str">
        <f t="shared" si="788"/>
        <v>module=kmail_children</v>
      </c>
    </row>
    <row r="15207" spans="1:6" ht="30" customHeight="1">
      <c r="A15207" s="3" t="s">
        <v>2</v>
      </c>
      <c r="B15207" s="3" t="s">
        <v>30183</v>
      </c>
      <c r="C15207" s="3" t="s">
        <v>35941</v>
      </c>
      <c r="D15207" s="12" t="s">
        <v>41814</v>
      </c>
      <c r="E15207" s="6" t="str">
        <f t="shared" ref="E15207:E15238" si="789">HYPERLINK("http://www.ssc.wisc.edu/wlsresearch/documentation/waves/?wave=capigrad&amp;module=jmail_sparticipation","module=jmail_sparticipation")</f>
        <v>module=jmail_sparticipation</v>
      </c>
      <c r="F15207" s="6" t="str">
        <f t="shared" ref="F15207:F15238" si="790">HYPERLINK("http://www.ssc.wisc.edu/wlsresearch/documentation/waves/?wave=capisib&amp;module=kmail_sparticipation","module=kmail_sparticipation")</f>
        <v>module=kmail_sparticipation</v>
      </c>
    </row>
    <row r="15208" spans="1:6" ht="30" customHeight="1">
      <c r="A15208" s="3" t="s">
        <v>2</v>
      </c>
      <c r="B15208" s="3" t="s">
        <v>30184</v>
      </c>
      <c r="C15208" s="3" t="s">
        <v>35942</v>
      </c>
      <c r="D15208" s="12" t="s">
        <v>41815</v>
      </c>
      <c r="E15208" s="6" t="str">
        <f t="shared" si="789"/>
        <v>module=jmail_sparticipation</v>
      </c>
      <c r="F15208" s="6" t="str">
        <f t="shared" si="790"/>
        <v>module=kmail_sparticipation</v>
      </c>
    </row>
    <row r="15209" spans="1:6" ht="30" customHeight="1">
      <c r="A15209" s="3" t="s">
        <v>2</v>
      </c>
      <c r="B15209" s="3" t="s">
        <v>30185</v>
      </c>
      <c r="C15209" s="3" t="s">
        <v>35943</v>
      </c>
      <c r="D15209" s="12" t="s">
        <v>41816</v>
      </c>
      <c r="E15209" s="6" t="str">
        <f t="shared" si="789"/>
        <v>module=jmail_sparticipation</v>
      </c>
      <c r="F15209" s="6" t="str">
        <f t="shared" si="790"/>
        <v>module=kmail_sparticipation</v>
      </c>
    </row>
    <row r="15210" spans="1:6" ht="30" customHeight="1">
      <c r="A15210" s="3" t="s">
        <v>2</v>
      </c>
      <c r="B15210" s="3" t="s">
        <v>30186</v>
      </c>
      <c r="C15210" s="3" t="s">
        <v>35944</v>
      </c>
      <c r="D15210" s="12" t="s">
        <v>41817</v>
      </c>
      <c r="E15210" s="6" t="str">
        <f t="shared" si="789"/>
        <v>module=jmail_sparticipation</v>
      </c>
      <c r="F15210" s="6" t="str">
        <f t="shared" si="790"/>
        <v>module=kmail_sparticipation</v>
      </c>
    </row>
    <row r="15211" spans="1:6" ht="30" customHeight="1">
      <c r="A15211" s="3" t="s">
        <v>2</v>
      </c>
      <c r="B15211" s="3" t="s">
        <v>30187</v>
      </c>
      <c r="C15211" s="3" t="s">
        <v>35945</v>
      </c>
      <c r="D15211" s="12" t="s">
        <v>41818</v>
      </c>
      <c r="E15211" s="6" t="str">
        <f t="shared" si="789"/>
        <v>module=jmail_sparticipation</v>
      </c>
      <c r="F15211" s="6" t="str">
        <f t="shared" si="790"/>
        <v>module=kmail_sparticipation</v>
      </c>
    </row>
    <row r="15212" spans="1:6" ht="30" customHeight="1">
      <c r="A15212" s="3" t="s">
        <v>2</v>
      </c>
      <c r="B15212" s="3" t="s">
        <v>30188</v>
      </c>
      <c r="C15212" s="3" t="s">
        <v>35946</v>
      </c>
      <c r="D15212" s="12" t="s">
        <v>41819</v>
      </c>
      <c r="E15212" s="6" t="str">
        <f t="shared" si="789"/>
        <v>module=jmail_sparticipation</v>
      </c>
      <c r="F15212" s="6" t="str">
        <f t="shared" si="790"/>
        <v>module=kmail_sparticipation</v>
      </c>
    </row>
    <row r="15213" spans="1:6" ht="30" customHeight="1">
      <c r="A15213" s="3" t="s">
        <v>2</v>
      </c>
      <c r="B15213" s="3" t="s">
        <v>30189</v>
      </c>
      <c r="C15213" s="3" t="s">
        <v>35947</v>
      </c>
      <c r="D15213" s="12" t="s">
        <v>41820</v>
      </c>
      <c r="E15213" s="6" t="str">
        <f t="shared" si="789"/>
        <v>module=jmail_sparticipation</v>
      </c>
      <c r="F15213" s="6" t="str">
        <f t="shared" si="790"/>
        <v>module=kmail_sparticipation</v>
      </c>
    </row>
    <row r="15214" spans="1:6" ht="30" customHeight="1">
      <c r="A15214" s="3" t="s">
        <v>2</v>
      </c>
      <c r="B15214" s="3" t="s">
        <v>30190</v>
      </c>
      <c r="C15214" s="3" t="s">
        <v>35948</v>
      </c>
      <c r="D15214" s="12" t="s">
        <v>41821</v>
      </c>
      <c r="E15214" s="6" t="str">
        <f t="shared" si="789"/>
        <v>module=jmail_sparticipation</v>
      </c>
      <c r="F15214" s="6" t="str">
        <f t="shared" si="790"/>
        <v>module=kmail_sparticipation</v>
      </c>
    </row>
    <row r="15215" spans="1:6" ht="30" customHeight="1">
      <c r="A15215" s="3" t="s">
        <v>2</v>
      </c>
      <c r="B15215" s="3" t="s">
        <v>30191</v>
      </c>
      <c r="C15215" s="3" t="s">
        <v>35949</v>
      </c>
      <c r="D15215" s="12" t="s">
        <v>41822</v>
      </c>
      <c r="E15215" s="6" t="str">
        <f t="shared" si="789"/>
        <v>module=jmail_sparticipation</v>
      </c>
      <c r="F15215" s="6" t="str">
        <f t="shared" si="790"/>
        <v>module=kmail_sparticipation</v>
      </c>
    </row>
    <row r="15216" spans="1:6" ht="30" customHeight="1">
      <c r="A15216" s="3" t="s">
        <v>2</v>
      </c>
      <c r="B15216" s="3" t="s">
        <v>30192</v>
      </c>
      <c r="C15216" s="3" t="s">
        <v>35950</v>
      </c>
      <c r="D15216" s="12" t="s">
        <v>41823</v>
      </c>
      <c r="E15216" s="6" t="str">
        <f t="shared" si="789"/>
        <v>module=jmail_sparticipation</v>
      </c>
      <c r="F15216" s="6" t="str">
        <f t="shared" si="790"/>
        <v>module=kmail_sparticipation</v>
      </c>
    </row>
    <row r="15217" spans="1:6" ht="30" customHeight="1">
      <c r="A15217" s="3" t="s">
        <v>2</v>
      </c>
      <c r="B15217" s="3" t="s">
        <v>30193</v>
      </c>
      <c r="C15217" s="3" t="s">
        <v>35951</v>
      </c>
      <c r="D15217" s="12" t="s">
        <v>41824</v>
      </c>
      <c r="E15217" s="6" t="str">
        <f t="shared" si="789"/>
        <v>module=jmail_sparticipation</v>
      </c>
      <c r="F15217" s="6" t="str">
        <f t="shared" si="790"/>
        <v>module=kmail_sparticipation</v>
      </c>
    </row>
    <row r="15218" spans="1:6" ht="30" customHeight="1">
      <c r="A15218" s="3" t="s">
        <v>2</v>
      </c>
      <c r="B15218" s="3" t="s">
        <v>30194</v>
      </c>
      <c r="C15218" s="3" t="s">
        <v>35952</v>
      </c>
      <c r="D15218" s="12" t="s">
        <v>41825</v>
      </c>
      <c r="E15218" s="6" t="str">
        <f t="shared" si="789"/>
        <v>module=jmail_sparticipation</v>
      </c>
      <c r="F15218" s="6" t="str">
        <f t="shared" si="790"/>
        <v>module=kmail_sparticipation</v>
      </c>
    </row>
    <row r="15219" spans="1:6" ht="30" customHeight="1">
      <c r="A15219" s="3" t="s">
        <v>2</v>
      </c>
      <c r="B15219" s="3" t="s">
        <v>30195</v>
      </c>
      <c r="C15219" s="3" t="s">
        <v>35953</v>
      </c>
      <c r="D15219" s="12" t="s">
        <v>41826</v>
      </c>
      <c r="E15219" s="6" t="str">
        <f t="shared" si="789"/>
        <v>module=jmail_sparticipation</v>
      </c>
      <c r="F15219" s="6" t="str">
        <f t="shared" si="790"/>
        <v>module=kmail_sparticipation</v>
      </c>
    </row>
    <row r="15220" spans="1:6" ht="30" customHeight="1">
      <c r="A15220" s="3" t="s">
        <v>2</v>
      </c>
      <c r="B15220" s="3" t="s">
        <v>30196</v>
      </c>
      <c r="C15220" s="3" t="s">
        <v>35954</v>
      </c>
      <c r="D15220" s="12" t="s">
        <v>41827</v>
      </c>
      <c r="E15220" s="6" t="str">
        <f t="shared" si="789"/>
        <v>module=jmail_sparticipation</v>
      </c>
      <c r="F15220" s="6" t="str">
        <f t="shared" si="790"/>
        <v>module=kmail_sparticipation</v>
      </c>
    </row>
    <row r="15221" spans="1:6" ht="30" customHeight="1">
      <c r="A15221" s="3" t="s">
        <v>2</v>
      </c>
      <c r="B15221" s="3" t="s">
        <v>30197</v>
      </c>
      <c r="C15221" s="3" t="s">
        <v>35955</v>
      </c>
      <c r="D15221" s="12" t="s">
        <v>41828</v>
      </c>
      <c r="E15221" s="6" t="str">
        <f t="shared" si="789"/>
        <v>module=jmail_sparticipation</v>
      </c>
      <c r="F15221" s="6" t="str">
        <f t="shared" si="790"/>
        <v>module=kmail_sparticipation</v>
      </c>
    </row>
    <row r="15222" spans="1:6" ht="30" customHeight="1">
      <c r="A15222" s="3" t="s">
        <v>2</v>
      </c>
      <c r="B15222" s="3" t="s">
        <v>30198</v>
      </c>
      <c r="C15222" s="3" t="s">
        <v>35956</v>
      </c>
      <c r="D15222" s="12" t="s">
        <v>41829</v>
      </c>
      <c r="E15222" s="6" t="str">
        <f t="shared" si="789"/>
        <v>module=jmail_sparticipation</v>
      </c>
      <c r="F15222" s="6" t="str">
        <f t="shared" si="790"/>
        <v>module=kmail_sparticipation</v>
      </c>
    </row>
    <row r="15223" spans="1:6" ht="30" customHeight="1">
      <c r="A15223" s="3" t="s">
        <v>2</v>
      </c>
      <c r="B15223" s="3" t="s">
        <v>30199</v>
      </c>
      <c r="C15223" s="3" t="s">
        <v>35957</v>
      </c>
      <c r="D15223" s="12" t="s">
        <v>41830</v>
      </c>
      <c r="E15223" s="6" t="str">
        <f t="shared" si="789"/>
        <v>module=jmail_sparticipation</v>
      </c>
      <c r="F15223" s="6" t="str">
        <f t="shared" si="790"/>
        <v>module=kmail_sparticipation</v>
      </c>
    </row>
    <row r="15224" spans="1:6" ht="30" customHeight="1">
      <c r="A15224" s="3" t="s">
        <v>2</v>
      </c>
      <c r="B15224" s="3" t="s">
        <v>30200</v>
      </c>
      <c r="C15224" s="3" t="s">
        <v>35958</v>
      </c>
      <c r="D15224" s="12" t="s">
        <v>41831</v>
      </c>
      <c r="E15224" s="6" t="str">
        <f t="shared" si="789"/>
        <v>module=jmail_sparticipation</v>
      </c>
      <c r="F15224" s="6" t="str">
        <f t="shared" si="790"/>
        <v>module=kmail_sparticipation</v>
      </c>
    </row>
    <row r="15225" spans="1:6" ht="30" customHeight="1">
      <c r="A15225" s="3" t="s">
        <v>2</v>
      </c>
      <c r="B15225" s="3" t="s">
        <v>30201</v>
      </c>
      <c r="C15225" s="3" t="s">
        <v>35959</v>
      </c>
      <c r="D15225" s="12" t="s">
        <v>41832</v>
      </c>
      <c r="E15225" s="6" t="str">
        <f t="shared" si="789"/>
        <v>module=jmail_sparticipation</v>
      </c>
      <c r="F15225" s="6" t="str">
        <f t="shared" si="790"/>
        <v>module=kmail_sparticipation</v>
      </c>
    </row>
    <row r="15226" spans="1:6" ht="30" customHeight="1">
      <c r="A15226" s="3" t="s">
        <v>2</v>
      </c>
      <c r="B15226" s="3" t="s">
        <v>30202</v>
      </c>
      <c r="C15226" s="3" t="s">
        <v>35960</v>
      </c>
      <c r="D15226" s="12" t="s">
        <v>41833</v>
      </c>
      <c r="E15226" s="6" t="str">
        <f t="shared" si="789"/>
        <v>module=jmail_sparticipation</v>
      </c>
      <c r="F15226" s="6" t="str">
        <f t="shared" si="790"/>
        <v>module=kmail_sparticipation</v>
      </c>
    </row>
    <row r="15227" spans="1:6" ht="30" customHeight="1">
      <c r="A15227" s="3" t="s">
        <v>2</v>
      </c>
      <c r="B15227" s="3" t="s">
        <v>30203</v>
      </c>
      <c r="C15227" s="3" t="s">
        <v>35961</v>
      </c>
      <c r="D15227" s="12" t="s">
        <v>41834</v>
      </c>
      <c r="E15227" s="6" t="str">
        <f t="shared" si="789"/>
        <v>module=jmail_sparticipation</v>
      </c>
      <c r="F15227" s="6" t="str">
        <f t="shared" si="790"/>
        <v>module=kmail_sparticipation</v>
      </c>
    </row>
    <row r="15228" spans="1:6" ht="30" customHeight="1">
      <c r="A15228" s="3" t="s">
        <v>2</v>
      </c>
      <c r="B15228" s="3" t="s">
        <v>30204</v>
      </c>
      <c r="C15228" s="3" t="s">
        <v>35962</v>
      </c>
      <c r="D15228" s="12" t="s">
        <v>41835</v>
      </c>
      <c r="E15228" s="6" t="str">
        <f t="shared" si="789"/>
        <v>module=jmail_sparticipation</v>
      </c>
      <c r="F15228" s="6" t="str">
        <f t="shared" si="790"/>
        <v>module=kmail_sparticipation</v>
      </c>
    </row>
    <row r="15229" spans="1:6" ht="30" customHeight="1">
      <c r="A15229" s="3" t="s">
        <v>2</v>
      </c>
      <c r="B15229" s="3" t="s">
        <v>30205</v>
      </c>
      <c r="C15229" s="3" t="s">
        <v>35963</v>
      </c>
      <c r="D15229" s="12" t="s">
        <v>41836</v>
      </c>
      <c r="E15229" s="6" t="str">
        <f t="shared" si="789"/>
        <v>module=jmail_sparticipation</v>
      </c>
      <c r="F15229" s="6" t="str">
        <f t="shared" si="790"/>
        <v>module=kmail_sparticipation</v>
      </c>
    </row>
    <row r="15230" spans="1:6" ht="30" customHeight="1">
      <c r="A15230" s="3" t="s">
        <v>2</v>
      </c>
      <c r="B15230" s="3" t="s">
        <v>30206</v>
      </c>
      <c r="C15230" s="3" t="s">
        <v>35964</v>
      </c>
      <c r="D15230" s="12" t="s">
        <v>41837</v>
      </c>
      <c r="E15230" s="6" t="str">
        <f t="shared" si="789"/>
        <v>module=jmail_sparticipation</v>
      </c>
      <c r="F15230" s="6" t="str">
        <f t="shared" si="790"/>
        <v>module=kmail_sparticipation</v>
      </c>
    </row>
    <row r="15231" spans="1:6" ht="30" customHeight="1">
      <c r="A15231" s="3" t="s">
        <v>2</v>
      </c>
      <c r="B15231" s="3" t="s">
        <v>30207</v>
      </c>
      <c r="C15231" s="3" t="s">
        <v>35965</v>
      </c>
      <c r="D15231" s="12" t="s">
        <v>41838</v>
      </c>
      <c r="E15231" s="6" t="str">
        <f t="shared" si="789"/>
        <v>module=jmail_sparticipation</v>
      </c>
      <c r="F15231" s="6" t="str">
        <f t="shared" si="790"/>
        <v>module=kmail_sparticipation</v>
      </c>
    </row>
    <row r="15232" spans="1:6" ht="30" customHeight="1">
      <c r="A15232" s="3" t="s">
        <v>2</v>
      </c>
      <c r="B15232" s="3" t="s">
        <v>30208</v>
      </c>
      <c r="C15232" s="3" t="s">
        <v>35966</v>
      </c>
      <c r="D15232" s="12" t="s">
        <v>41839</v>
      </c>
      <c r="E15232" s="6" t="str">
        <f t="shared" si="789"/>
        <v>module=jmail_sparticipation</v>
      </c>
      <c r="F15232" s="6" t="str">
        <f t="shared" si="790"/>
        <v>module=kmail_sparticipation</v>
      </c>
    </row>
    <row r="15233" spans="1:6" ht="30" customHeight="1">
      <c r="A15233" s="3" t="s">
        <v>2</v>
      </c>
      <c r="B15233" s="3" t="s">
        <v>30209</v>
      </c>
      <c r="C15233" s="3" t="s">
        <v>35967</v>
      </c>
      <c r="D15233" s="12" t="s">
        <v>41840</v>
      </c>
      <c r="E15233" s="6" t="str">
        <f t="shared" si="789"/>
        <v>module=jmail_sparticipation</v>
      </c>
      <c r="F15233" s="6" t="str">
        <f t="shared" si="790"/>
        <v>module=kmail_sparticipation</v>
      </c>
    </row>
    <row r="15234" spans="1:6" ht="30" customHeight="1">
      <c r="A15234" s="3" t="s">
        <v>2</v>
      </c>
      <c r="B15234" s="3" t="s">
        <v>30210</v>
      </c>
      <c r="C15234" s="3" t="s">
        <v>35968</v>
      </c>
      <c r="D15234" s="12" t="s">
        <v>41841</v>
      </c>
      <c r="E15234" s="6" t="str">
        <f t="shared" si="789"/>
        <v>module=jmail_sparticipation</v>
      </c>
      <c r="F15234" s="6" t="str">
        <f t="shared" si="790"/>
        <v>module=kmail_sparticipation</v>
      </c>
    </row>
    <row r="15235" spans="1:6" ht="30" customHeight="1">
      <c r="A15235" s="3" t="s">
        <v>2</v>
      </c>
      <c r="B15235" s="3" t="s">
        <v>30211</v>
      </c>
      <c r="C15235" s="3" t="s">
        <v>35969</v>
      </c>
      <c r="D15235" s="12" t="s">
        <v>41842</v>
      </c>
      <c r="E15235" s="6" t="str">
        <f t="shared" si="789"/>
        <v>module=jmail_sparticipation</v>
      </c>
      <c r="F15235" s="6" t="str">
        <f t="shared" si="790"/>
        <v>module=kmail_sparticipation</v>
      </c>
    </row>
    <row r="15236" spans="1:6" ht="30" customHeight="1">
      <c r="A15236" s="3" t="s">
        <v>2</v>
      </c>
      <c r="B15236" s="3" t="s">
        <v>30212</v>
      </c>
      <c r="C15236" s="3" t="s">
        <v>35970</v>
      </c>
      <c r="D15236" s="12" t="s">
        <v>41843</v>
      </c>
      <c r="E15236" s="6" t="str">
        <f t="shared" si="789"/>
        <v>module=jmail_sparticipation</v>
      </c>
      <c r="F15236" s="6" t="str">
        <f t="shared" si="790"/>
        <v>module=kmail_sparticipation</v>
      </c>
    </row>
    <row r="15237" spans="1:6" ht="30" customHeight="1">
      <c r="A15237" s="3" t="s">
        <v>2</v>
      </c>
      <c r="B15237" s="3" t="s">
        <v>30213</v>
      </c>
      <c r="C15237" s="3" t="s">
        <v>35971</v>
      </c>
      <c r="D15237" s="12" t="s">
        <v>41844</v>
      </c>
      <c r="E15237" s="6" t="str">
        <f t="shared" si="789"/>
        <v>module=jmail_sparticipation</v>
      </c>
      <c r="F15237" s="6" t="str">
        <f t="shared" si="790"/>
        <v>module=kmail_sparticipation</v>
      </c>
    </row>
    <row r="15238" spans="1:6" ht="30" customHeight="1">
      <c r="A15238" s="3" t="s">
        <v>2</v>
      </c>
      <c r="B15238" s="3" t="s">
        <v>30214</v>
      </c>
      <c r="C15238" s="3" t="s">
        <v>35972</v>
      </c>
      <c r="D15238" s="12" t="s">
        <v>41845</v>
      </c>
      <c r="E15238" s="6" t="str">
        <f t="shared" si="789"/>
        <v>module=jmail_sparticipation</v>
      </c>
      <c r="F15238" s="6" t="str">
        <f t="shared" si="790"/>
        <v>module=kmail_sparticipation</v>
      </c>
    </row>
    <row r="15239" spans="1:6" ht="30" customHeight="1">
      <c r="A15239" s="3" t="s">
        <v>2</v>
      </c>
      <c r="B15239" s="3" t="s">
        <v>30215</v>
      </c>
      <c r="C15239" s="3" t="s">
        <v>35973</v>
      </c>
      <c r="D15239" s="12" t="s">
        <v>41846</v>
      </c>
      <c r="E15239" s="6" t="str">
        <f t="shared" ref="E15239:E15270" si="791">HYPERLINK("http://www.ssc.wisc.edu/wlsresearch/documentation/waves/?wave=capigrad&amp;module=jmail_sparticipation","module=jmail_sparticipation")</f>
        <v>module=jmail_sparticipation</v>
      </c>
      <c r="F15239" s="6" t="str">
        <f t="shared" ref="F15239:F15270" si="792">HYPERLINK("http://www.ssc.wisc.edu/wlsresearch/documentation/waves/?wave=capisib&amp;module=kmail_sparticipation","module=kmail_sparticipation")</f>
        <v>module=kmail_sparticipation</v>
      </c>
    </row>
    <row r="15240" spans="1:6" ht="30" customHeight="1">
      <c r="A15240" s="3" t="s">
        <v>2</v>
      </c>
      <c r="B15240" s="3" t="s">
        <v>30216</v>
      </c>
      <c r="C15240" s="3" t="s">
        <v>35974</v>
      </c>
      <c r="D15240" s="12" t="s">
        <v>41847</v>
      </c>
      <c r="E15240" s="6" t="str">
        <f t="shared" si="791"/>
        <v>module=jmail_sparticipation</v>
      </c>
      <c r="F15240" s="6" t="str">
        <f t="shared" si="792"/>
        <v>module=kmail_sparticipation</v>
      </c>
    </row>
    <row r="15241" spans="1:6" ht="30" customHeight="1">
      <c r="A15241" s="3" t="s">
        <v>2</v>
      </c>
      <c r="B15241" s="3" t="s">
        <v>30217</v>
      </c>
      <c r="C15241" s="3" t="s">
        <v>35975</v>
      </c>
      <c r="D15241" s="12" t="s">
        <v>41848</v>
      </c>
      <c r="E15241" s="6" t="str">
        <f t="shared" si="791"/>
        <v>module=jmail_sparticipation</v>
      </c>
      <c r="F15241" s="6" t="str">
        <f t="shared" si="792"/>
        <v>module=kmail_sparticipation</v>
      </c>
    </row>
    <row r="15242" spans="1:6" ht="30" customHeight="1">
      <c r="A15242" s="3" t="s">
        <v>2</v>
      </c>
      <c r="B15242" s="3" t="s">
        <v>30218</v>
      </c>
      <c r="C15242" s="3" t="s">
        <v>35976</v>
      </c>
      <c r="D15242" s="12" t="s">
        <v>41849</v>
      </c>
      <c r="E15242" s="6" t="str">
        <f t="shared" si="791"/>
        <v>module=jmail_sparticipation</v>
      </c>
      <c r="F15242" s="6" t="str">
        <f t="shared" si="792"/>
        <v>module=kmail_sparticipation</v>
      </c>
    </row>
    <row r="15243" spans="1:6" ht="30" customHeight="1">
      <c r="A15243" s="3" t="s">
        <v>2</v>
      </c>
      <c r="B15243" s="3" t="s">
        <v>30219</v>
      </c>
      <c r="C15243" s="3" t="s">
        <v>35977</v>
      </c>
      <c r="D15243" s="12" t="s">
        <v>41850</v>
      </c>
      <c r="E15243" s="6" t="str">
        <f t="shared" si="791"/>
        <v>module=jmail_sparticipation</v>
      </c>
      <c r="F15243" s="6" t="str">
        <f t="shared" si="792"/>
        <v>module=kmail_sparticipation</v>
      </c>
    </row>
    <row r="15244" spans="1:6" ht="30" customHeight="1">
      <c r="A15244" s="3" t="s">
        <v>2</v>
      </c>
      <c r="B15244" s="3" t="s">
        <v>30220</v>
      </c>
      <c r="C15244" s="3" t="s">
        <v>35978</v>
      </c>
      <c r="D15244" s="12" t="s">
        <v>41851</v>
      </c>
      <c r="E15244" s="6" t="str">
        <f t="shared" si="791"/>
        <v>module=jmail_sparticipation</v>
      </c>
      <c r="F15244" s="6" t="str">
        <f t="shared" si="792"/>
        <v>module=kmail_sparticipation</v>
      </c>
    </row>
    <row r="15245" spans="1:6" ht="30" customHeight="1">
      <c r="A15245" s="3" t="s">
        <v>2</v>
      </c>
      <c r="B15245" s="3" t="s">
        <v>30221</v>
      </c>
      <c r="C15245" s="3" t="s">
        <v>35979</v>
      </c>
      <c r="D15245" s="12" t="s">
        <v>41852</v>
      </c>
      <c r="E15245" s="6" t="str">
        <f t="shared" si="791"/>
        <v>module=jmail_sparticipation</v>
      </c>
      <c r="F15245" s="6" t="str">
        <f t="shared" si="792"/>
        <v>module=kmail_sparticipation</v>
      </c>
    </row>
    <row r="15246" spans="1:6" ht="30" customHeight="1">
      <c r="A15246" s="3" t="s">
        <v>2</v>
      </c>
      <c r="B15246" s="3" t="s">
        <v>30222</v>
      </c>
      <c r="C15246" s="3" t="s">
        <v>35980</v>
      </c>
      <c r="D15246" s="12" t="s">
        <v>41853</v>
      </c>
      <c r="E15246" s="6" t="str">
        <f t="shared" si="791"/>
        <v>module=jmail_sparticipation</v>
      </c>
      <c r="F15246" s="6" t="str">
        <f t="shared" si="792"/>
        <v>module=kmail_sparticipation</v>
      </c>
    </row>
    <row r="15247" spans="1:6" ht="30" customHeight="1">
      <c r="A15247" s="3" t="s">
        <v>2</v>
      </c>
      <c r="B15247" s="3" t="s">
        <v>30223</v>
      </c>
      <c r="C15247" s="3" t="s">
        <v>35981</v>
      </c>
      <c r="D15247" s="12" t="s">
        <v>41854</v>
      </c>
      <c r="E15247" s="6" t="str">
        <f t="shared" si="791"/>
        <v>module=jmail_sparticipation</v>
      </c>
      <c r="F15247" s="6" t="str">
        <f t="shared" si="792"/>
        <v>module=kmail_sparticipation</v>
      </c>
    </row>
    <row r="15248" spans="1:6" ht="30" customHeight="1">
      <c r="A15248" s="3" t="s">
        <v>2</v>
      </c>
      <c r="B15248" s="3" t="s">
        <v>30224</v>
      </c>
      <c r="C15248" s="3" t="s">
        <v>35982</v>
      </c>
      <c r="D15248" s="12" t="s">
        <v>41855</v>
      </c>
      <c r="E15248" s="6" t="str">
        <f t="shared" si="791"/>
        <v>module=jmail_sparticipation</v>
      </c>
      <c r="F15248" s="6" t="str">
        <f t="shared" si="792"/>
        <v>module=kmail_sparticipation</v>
      </c>
    </row>
    <row r="15249" spans="1:6" ht="30" customHeight="1">
      <c r="A15249" s="3" t="s">
        <v>2</v>
      </c>
      <c r="B15249" s="3" t="s">
        <v>30225</v>
      </c>
      <c r="C15249" s="3" t="s">
        <v>35983</v>
      </c>
      <c r="D15249" s="12" t="s">
        <v>41856</v>
      </c>
      <c r="E15249" s="6" t="str">
        <f t="shared" si="791"/>
        <v>module=jmail_sparticipation</v>
      </c>
      <c r="F15249" s="6" t="str">
        <f t="shared" si="792"/>
        <v>module=kmail_sparticipation</v>
      </c>
    </row>
    <row r="15250" spans="1:6" ht="30" customHeight="1">
      <c r="A15250" s="3" t="s">
        <v>2</v>
      </c>
      <c r="B15250" s="3" t="s">
        <v>30226</v>
      </c>
      <c r="C15250" s="3" t="s">
        <v>35984</v>
      </c>
      <c r="D15250" s="12" t="s">
        <v>41857</v>
      </c>
      <c r="E15250" s="6" t="str">
        <f t="shared" si="791"/>
        <v>module=jmail_sparticipation</v>
      </c>
      <c r="F15250" s="6" t="str">
        <f t="shared" si="792"/>
        <v>module=kmail_sparticipation</v>
      </c>
    </row>
    <row r="15251" spans="1:6" ht="30" customHeight="1">
      <c r="A15251" s="3" t="s">
        <v>2</v>
      </c>
      <c r="B15251" s="3" t="s">
        <v>30227</v>
      </c>
      <c r="C15251" s="3" t="s">
        <v>35985</v>
      </c>
      <c r="D15251" s="12" t="s">
        <v>41858</v>
      </c>
      <c r="E15251" s="6" t="str">
        <f t="shared" si="791"/>
        <v>module=jmail_sparticipation</v>
      </c>
      <c r="F15251" s="6" t="str">
        <f t="shared" si="792"/>
        <v>module=kmail_sparticipation</v>
      </c>
    </row>
    <row r="15252" spans="1:6" ht="30" customHeight="1">
      <c r="A15252" s="3" t="s">
        <v>2</v>
      </c>
      <c r="B15252" s="3" t="s">
        <v>30228</v>
      </c>
      <c r="C15252" s="3" t="s">
        <v>35986</v>
      </c>
      <c r="D15252" s="12" t="s">
        <v>41859</v>
      </c>
      <c r="E15252" s="6" t="str">
        <f t="shared" si="791"/>
        <v>module=jmail_sparticipation</v>
      </c>
      <c r="F15252" s="6" t="str">
        <f t="shared" si="792"/>
        <v>module=kmail_sparticipation</v>
      </c>
    </row>
    <row r="15253" spans="1:6" ht="30" customHeight="1">
      <c r="A15253" s="3" t="s">
        <v>2</v>
      </c>
      <c r="B15253" s="3" t="s">
        <v>30229</v>
      </c>
      <c r="C15253" s="3" t="s">
        <v>35987</v>
      </c>
      <c r="D15253" s="12" t="s">
        <v>41860</v>
      </c>
      <c r="E15253" s="6" t="str">
        <f t="shared" si="791"/>
        <v>module=jmail_sparticipation</v>
      </c>
      <c r="F15253" s="6" t="str">
        <f t="shared" si="792"/>
        <v>module=kmail_sparticipation</v>
      </c>
    </row>
    <row r="15254" spans="1:6" ht="30" customHeight="1">
      <c r="A15254" s="3" t="s">
        <v>2</v>
      </c>
      <c r="B15254" s="3" t="s">
        <v>30230</v>
      </c>
      <c r="C15254" s="3" t="s">
        <v>35988</v>
      </c>
      <c r="D15254" s="12" t="s">
        <v>41861</v>
      </c>
      <c r="E15254" s="6" t="str">
        <f t="shared" si="791"/>
        <v>module=jmail_sparticipation</v>
      </c>
      <c r="F15254" s="6" t="str">
        <f t="shared" si="792"/>
        <v>module=kmail_sparticipation</v>
      </c>
    </row>
    <row r="15255" spans="1:6" ht="30" customHeight="1">
      <c r="A15255" s="3" t="s">
        <v>2</v>
      </c>
      <c r="B15255" s="3" t="s">
        <v>30231</v>
      </c>
      <c r="C15255" s="3" t="s">
        <v>35989</v>
      </c>
      <c r="D15255" s="12" t="s">
        <v>41862</v>
      </c>
      <c r="E15255" s="6" t="str">
        <f t="shared" si="791"/>
        <v>module=jmail_sparticipation</v>
      </c>
      <c r="F15255" s="6" t="str">
        <f t="shared" si="792"/>
        <v>module=kmail_sparticipation</v>
      </c>
    </row>
    <row r="15256" spans="1:6" ht="30" customHeight="1">
      <c r="A15256" s="3" t="s">
        <v>2</v>
      </c>
      <c r="B15256" s="3" t="s">
        <v>30232</v>
      </c>
      <c r="C15256" s="3" t="s">
        <v>35990</v>
      </c>
      <c r="D15256" s="12" t="s">
        <v>41863</v>
      </c>
      <c r="E15256" s="6" t="str">
        <f t="shared" si="791"/>
        <v>module=jmail_sparticipation</v>
      </c>
      <c r="F15256" s="6" t="str">
        <f t="shared" si="792"/>
        <v>module=kmail_sparticipation</v>
      </c>
    </row>
    <row r="15257" spans="1:6" ht="30" customHeight="1">
      <c r="A15257" s="3" t="s">
        <v>2</v>
      </c>
      <c r="B15257" s="3" t="s">
        <v>30233</v>
      </c>
      <c r="C15257" s="3" t="s">
        <v>35991</v>
      </c>
      <c r="D15257" s="12" t="s">
        <v>41864</v>
      </c>
      <c r="E15257" s="6" t="str">
        <f t="shared" si="791"/>
        <v>module=jmail_sparticipation</v>
      </c>
      <c r="F15257" s="6" t="str">
        <f t="shared" si="792"/>
        <v>module=kmail_sparticipation</v>
      </c>
    </row>
    <row r="15258" spans="1:6" ht="30" customHeight="1">
      <c r="A15258" s="3" t="s">
        <v>2</v>
      </c>
      <c r="B15258" s="3" t="s">
        <v>30234</v>
      </c>
      <c r="C15258" s="3" t="s">
        <v>35992</v>
      </c>
      <c r="D15258" s="12" t="s">
        <v>41865</v>
      </c>
      <c r="E15258" s="6" t="str">
        <f t="shared" si="791"/>
        <v>module=jmail_sparticipation</v>
      </c>
      <c r="F15258" s="6" t="str">
        <f t="shared" si="792"/>
        <v>module=kmail_sparticipation</v>
      </c>
    </row>
    <row r="15259" spans="1:6" ht="30" customHeight="1">
      <c r="A15259" s="3" t="s">
        <v>2</v>
      </c>
      <c r="B15259" s="3" t="s">
        <v>30235</v>
      </c>
      <c r="C15259" s="3" t="s">
        <v>35993</v>
      </c>
      <c r="D15259" s="12" t="s">
        <v>41866</v>
      </c>
      <c r="E15259" s="6" t="str">
        <f t="shared" si="791"/>
        <v>module=jmail_sparticipation</v>
      </c>
      <c r="F15259" s="6" t="str">
        <f t="shared" si="792"/>
        <v>module=kmail_sparticipation</v>
      </c>
    </row>
    <row r="15260" spans="1:6" ht="30" customHeight="1">
      <c r="A15260" s="3" t="s">
        <v>2</v>
      </c>
      <c r="B15260" s="3" t="s">
        <v>30236</v>
      </c>
      <c r="C15260" s="3" t="s">
        <v>35994</v>
      </c>
      <c r="D15260" s="12" t="s">
        <v>41867</v>
      </c>
      <c r="E15260" s="6" t="str">
        <f t="shared" si="791"/>
        <v>module=jmail_sparticipation</v>
      </c>
      <c r="F15260" s="6" t="str">
        <f t="shared" si="792"/>
        <v>module=kmail_sparticipation</v>
      </c>
    </row>
    <row r="15261" spans="1:6" ht="30" customHeight="1">
      <c r="A15261" s="3" t="s">
        <v>2</v>
      </c>
      <c r="B15261" s="3" t="s">
        <v>30237</v>
      </c>
      <c r="C15261" s="3" t="s">
        <v>35995</v>
      </c>
      <c r="D15261" s="12" t="s">
        <v>41868</v>
      </c>
      <c r="E15261" s="6" t="str">
        <f t="shared" si="791"/>
        <v>module=jmail_sparticipation</v>
      </c>
      <c r="F15261" s="6" t="str">
        <f t="shared" si="792"/>
        <v>module=kmail_sparticipation</v>
      </c>
    </row>
    <row r="15262" spans="1:6" ht="30" customHeight="1">
      <c r="A15262" s="3" t="s">
        <v>2</v>
      </c>
      <c r="B15262" s="3" t="s">
        <v>30238</v>
      </c>
      <c r="C15262" s="3" t="s">
        <v>35996</v>
      </c>
      <c r="D15262" s="12" t="s">
        <v>41869</v>
      </c>
      <c r="E15262" s="6" t="str">
        <f t="shared" si="791"/>
        <v>module=jmail_sparticipation</v>
      </c>
      <c r="F15262" s="6" t="str">
        <f t="shared" si="792"/>
        <v>module=kmail_sparticipation</v>
      </c>
    </row>
    <row r="15263" spans="1:6" ht="30" customHeight="1">
      <c r="A15263" s="3" t="s">
        <v>2</v>
      </c>
      <c r="B15263" s="3" t="s">
        <v>30239</v>
      </c>
      <c r="C15263" s="3" t="s">
        <v>35997</v>
      </c>
      <c r="D15263" s="12" t="s">
        <v>41870</v>
      </c>
      <c r="E15263" s="6" t="str">
        <f t="shared" si="791"/>
        <v>module=jmail_sparticipation</v>
      </c>
      <c r="F15263" s="6" t="str">
        <f t="shared" si="792"/>
        <v>module=kmail_sparticipation</v>
      </c>
    </row>
    <row r="15264" spans="1:6" ht="30" customHeight="1">
      <c r="A15264" s="3" t="s">
        <v>2</v>
      </c>
      <c r="B15264" s="3" t="s">
        <v>30240</v>
      </c>
      <c r="C15264" s="3" t="s">
        <v>35998</v>
      </c>
      <c r="D15264" s="12" t="s">
        <v>41871</v>
      </c>
      <c r="E15264" s="6" t="str">
        <f t="shared" si="791"/>
        <v>module=jmail_sparticipation</v>
      </c>
      <c r="F15264" s="6" t="str">
        <f t="shared" si="792"/>
        <v>module=kmail_sparticipation</v>
      </c>
    </row>
    <row r="15265" spans="1:6" ht="30" customHeight="1">
      <c r="A15265" s="3" t="s">
        <v>2</v>
      </c>
      <c r="B15265" s="3" t="s">
        <v>30241</v>
      </c>
      <c r="C15265" s="3" t="s">
        <v>35999</v>
      </c>
      <c r="D15265" s="12" t="s">
        <v>41872</v>
      </c>
      <c r="E15265" s="6" t="str">
        <f t="shared" si="791"/>
        <v>module=jmail_sparticipation</v>
      </c>
      <c r="F15265" s="6" t="str">
        <f t="shared" si="792"/>
        <v>module=kmail_sparticipation</v>
      </c>
    </row>
    <row r="15266" spans="1:6" ht="30" customHeight="1">
      <c r="A15266" s="3" t="s">
        <v>2</v>
      </c>
      <c r="B15266" s="3" t="s">
        <v>30242</v>
      </c>
      <c r="C15266" s="3" t="s">
        <v>36000</v>
      </c>
      <c r="D15266" s="12" t="s">
        <v>41873</v>
      </c>
      <c r="E15266" s="6" t="str">
        <f t="shared" si="791"/>
        <v>module=jmail_sparticipation</v>
      </c>
      <c r="F15266" s="6" t="str">
        <f t="shared" si="792"/>
        <v>module=kmail_sparticipation</v>
      </c>
    </row>
    <row r="15267" spans="1:6" ht="30" customHeight="1">
      <c r="A15267" s="3" t="s">
        <v>2</v>
      </c>
      <c r="B15267" s="3" t="s">
        <v>30243</v>
      </c>
      <c r="C15267" s="3" t="s">
        <v>36001</v>
      </c>
      <c r="D15267" s="12" t="s">
        <v>41874</v>
      </c>
      <c r="E15267" s="6" t="str">
        <f t="shared" si="791"/>
        <v>module=jmail_sparticipation</v>
      </c>
      <c r="F15267" s="6" t="str">
        <f t="shared" si="792"/>
        <v>module=kmail_sparticipation</v>
      </c>
    </row>
    <row r="15268" spans="1:6" ht="30" customHeight="1">
      <c r="A15268" s="3" t="s">
        <v>2</v>
      </c>
      <c r="B15268" s="3" t="s">
        <v>30244</v>
      </c>
      <c r="C15268" s="3" t="s">
        <v>36002</v>
      </c>
      <c r="D15268" s="12" t="s">
        <v>41875</v>
      </c>
      <c r="E15268" s="6" t="str">
        <f t="shared" si="791"/>
        <v>module=jmail_sparticipation</v>
      </c>
      <c r="F15268" s="6" t="str">
        <f t="shared" si="792"/>
        <v>module=kmail_sparticipation</v>
      </c>
    </row>
    <row r="15269" spans="1:6" ht="30" customHeight="1">
      <c r="A15269" s="3" t="s">
        <v>2</v>
      </c>
      <c r="B15269" s="3" t="s">
        <v>30245</v>
      </c>
      <c r="C15269" s="3" t="s">
        <v>36003</v>
      </c>
      <c r="D15269" s="12" t="s">
        <v>41876</v>
      </c>
      <c r="E15269" s="6" t="str">
        <f t="shared" si="791"/>
        <v>module=jmail_sparticipation</v>
      </c>
      <c r="F15269" s="6" t="str">
        <f t="shared" si="792"/>
        <v>module=kmail_sparticipation</v>
      </c>
    </row>
    <row r="15270" spans="1:6" ht="30" customHeight="1">
      <c r="A15270" s="3" t="s">
        <v>2</v>
      </c>
      <c r="B15270" s="3" t="s">
        <v>30246</v>
      </c>
      <c r="C15270" s="3" t="s">
        <v>36004</v>
      </c>
      <c r="D15270" s="12" t="s">
        <v>41877</v>
      </c>
      <c r="E15270" s="6" t="str">
        <f t="shared" si="791"/>
        <v>module=jmail_sparticipation</v>
      </c>
      <c r="F15270" s="6" t="str">
        <f t="shared" si="792"/>
        <v>module=kmail_sparticipation</v>
      </c>
    </row>
    <row r="15271" spans="1:6" ht="30" customHeight="1">
      <c r="A15271" s="3" t="s">
        <v>2</v>
      </c>
      <c r="B15271" s="3" t="s">
        <v>30247</v>
      </c>
      <c r="C15271" s="3" t="s">
        <v>36005</v>
      </c>
      <c r="D15271" s="12" t="s">
        <v>41878</v>
      </c>
      <c r="E15271" s="6" t="str">
        <f t="shared" ref="E15271:E15302" si="793">HYPERLINK("http://www.ssc.wisc.edu/wlsresearch/documentation/waves/?wave=capigrad&amp;module=jmail_sparticipation","module=jmail_sparticipation")</f>
        <v>module=jmail_sparticipation</v>
      </c>
      <c r="F15271" s="6" t="str">
        <f t="shared" ref="F15271:F15302" si="794">HYPERLINK("http://www.ssc.wisc.edu/wlsresearch/documentation/waves/?wave=capisib&amp;module=kmail_sparticipation","module=kmail_sparticipation")</f>
        <v>module=kmail_sparticipation</v>
      </c>
    </row>
    <row r="15272" spans="1:6" ht="30" customHeight="1">
      <c r="A15272" s="3" t="s">
        <v>2</v>
      </c>
      <c r="B15272" s="3" t="s">
        <v>30248</v>
      </c>
      <c r="C15272" s="3" t="s">
        <v>36006</v>
      </c>
      <c r="D15272" s="12" t="s">
        <v>41879</v>
      </c>
      <c r="E15272" s="6" t="str">
        <f t="shared" si="793"/>
        <v>module=jmail_sparticipation</v>
      </c>
      <c r="F15272" s="6" t="str">
        <f t="shared" si="794"/>
        <v>module=kmail_sparticipation</v>
      </c>
    </row>
    <row r="15273" spans="1:6" ht="30" customHeight="1">
      <c r="A15273" s="3" t="s">
        <v>2</v>
      </c>
      <c r="B15273" s="3" t="s">
        <v>30249</v>
      </c>
      <c r="C15273" s="3" t="s">
        <v>36007</v>
      </c>
      <c r="D15273" s="12" t="s">
        <v>41880</v>
      </c>
      <c r="E15273" s="6" t="str">
        <f t="shared" si="793"/>
        <v>module=jmail_sparticipation</v>
      </c>
      <c r="F15273" s="6" t="str">
        <f t="shared" si="794"/>
        <v>module=kmail_sparticipation</v>
      </c>
    </row>
    <row r="15274" spans="1:6" ht="30" customHeight="1">
      <c r="A15274" s="3" t="s">
        <v>2</v>
      </c>
      <c r="B15274" s="3" t="s">
        <v>30250</v>
      </c>
      <c r="C15274" s="3" t="s">
        <v>36008</v>
      </c>
      <c r="D15274" s="12" t="s">
        <v>41881</v>
      </c>
      <c r="E15274" s="6" t="str">
        <f t="shared" si="793"/>
        <v>module=jmail_sparticipation</v>
      </c>
      <c r="F15274" s="6" t="str">
        <f t="shared" si="794"/>
        <v>module=kmail_sparticipation</v>
      </c>
    </row>
    <row r="15275" spans="1:6" ht="30" customHeight="1">
      <c r="A15275" s="3" t="s">
        <v>2</v>
      </c>
      <c r="B15275" s="3" t="s">
        <v>30251</v>
      </c>
      <c r="C15275" s="3" t="s">
        <v>36009</v>
      </c>
      <c r="D15275" s="12" t="s">
        <v>41882</v>
      </c>
      <c r="E15275" s="6" t="str">
        <f t="shared" si="793"/>
        <v>module=jmail_sparticipation</v>
      </c>
      <c r="F15275" s="6" t="str">
        <f t="shared" si="794"/>
        <v>module=kmail_sparticipation</v>
      </c>
    </row>
    <row r="15276" spans="1:6" ht="30" customHeight="1">
      <c r="A15276" s="3" t="s">
        <v>2</v>
      </c>
      <c r="B15276" s="3" t="s">
        <v>30252</v>
      </c>
      <c r="C15276" s="3" t="s">
        <v>36010</v>
      </c>
      <c r="D15276" s="12" t="s">
        <v>41883</v>
      </c>
      <c r="E15276" s="6" t="str">
        <f t="shared" si="793"/>
        <v>module=jmail_sparticipation</v>
      </c>
      <c r="F15276" s="6" t="str">
        <f t="shared" si="794"/>
        <v>module=kmail_sparticipation</v>
      </c>
    </row>
    <row r="15277" spans="1:6" ht="30" customHeight="1">
      <c r="A15277" s="3" t="s">
        <v>2</v>
      </c>
      <c r="B15277" s="3" t="s">
        <v>30253</v>
      </c>
      <c r="C15277" s="3" t="s">
        <v>36011</v>
      </c>
      <c r="D15277" s="12" t="s">
        <v>41884</v>
      </c>
      <c r="E15277" s="6" t="str">
        <f t="shared" si="793"/>
        <v>module=jmail_sparticipation</v>
      </c>
      <c r="F15277" s="6" t="str">
        <f t="shared" si="794"/>
        <v>module=kmail_sparticipation</v>
      </c>
    </row>
    <row r="15278" spans="1:6" ht="30" customHeight="1">
      <c r="A15278" s="3" t="s">
        <v>2</v>
      </c>
      <c r="B15278" s="3" t="s">
        <v>30254</v>
      </c>
      <c r="C15278" s="3" t="s">
        <v>36012</v>
      </c>
      <c r="D15278" s="12" t="s">
        <v>41885</v>
      </c>
      <c r="E15278" s="6" t="str">
        <f t="shared" si="793"/>
        <v>module=jmail_sparticipation</v>
      </c>
      <c r="F15278" s="6" t="str">
        <f t="shared" si="794"/>
        <v>module=kmail_sparticipation</v>
      </c>
    </row>
    <row r="15279" spans="1:6" ht="30" customHeight="1">
      <c r="A15279" s="3" t="s">
        <v>2</v>
      </c>
      <c r="B15279" s="3" t="s">
        <v>30255</v>
      </c>
      <c r="C15279" s="3" t="s">
        <v>36013</v>
      </c>
      <c r="D15279" s="12" t="s">
        <v>41886</v>
      </c>
      <c r="E15279" s="6" t="str">
        <f t="shared" si="793"/>
        <v>module=jmail_sparticipation</v>
      </c>
      <c r="F15279" s="6" t="str">
        <f t="shared" si="794"/>
        <v>module=kmail_sparticipation</v>
      </c>
    </row>
    <row r="15280" spans="1:6" ht="30" customHeight="1">
      <c r="A15280" s="3" t="s">
        <v>2</v>
      </c>
      <c r="B15280" s="3" t="s">
        <v>30256</v>
      </c>
      <c r="C15280" s="3" t="s">
        <v>36014</v>
      </c>
      <c r="D15280" s="12" t="s">
        <v>41887</v>
      </c>
      <c r="E15280" s="6" t="str">
        <f t="shared" si="793"/>
        <v>module=jmail_sparticipation</v>
      </c>
      <c r="F15280" s="6" t="str">
        <f t="shared" si="794"/>
        <v>module=kmail_sparticipation</v>
      </c>
    </row>
    <row r="15281" spans="1:6" ht="30" customHeight="1">
      <c r="A15281" s="3" t="s">
        <v>2</v>
      </c>
      <c r="B15281" s="3" t="s">
        <v>30257</v>
      </c>
      <c r="C15281" s="3" t="s">
        <v>36015</v>
      </c>
      <c r="D15281" s="12" t="s">
        <v>41888</v>
      </c>
      <c r="E15281" s="6" t="str">
        <f t="shared" si="793"/>
        <v>module=jmail_sparticipation</v>
      </c>
      <c r="F15281" s="6" t="str">
        <f t="shared" si="794"/>
        <v>module=kmail_sparticipation</v>
      </c>
    </row>
    <row r="15282" spans="1:6" ht="30" customHeight="1">
      <c r="A15282" s="3" t="s">
        <v>2</v>
      </c>
      <c r="B15282" s="3" t="s">
        <v>30258</v>
      </c>
      <c r="C15282" s="3" t="s">
        <v>36016</v>
      </c>
      <c r="D15282" s="12" t="s">
        <v>41889</v>
      </c>
      <c r="E15282" s="6" t="str">
        <f t="shared" si="793"/>
        <v>module=jmail_sparticipation</v>
      </c>
      <c r="F15282" s="6" t="str">
        <f t="shared" si="794"/>
        <v>module=kmail_sparticipation</v>
      </c>
    </row>
    <row r="15283" spans="1:6" ht="30" customHeight="1">
      <c r="A15283" s="3" t="s">
        <v>2</v>
      </c>
      <c r="B15283" s="3" t="s">
        <v>30259</v>
      </c>
      <c r="C15283" s="3" t="s">
        <v>36017</v>
      </c>
      <c r="D15283" s="12" t="s">
        <v>41890</v>
      </c>
      <c r="E15283" s="6" t="str">
        <f t="shared" si="793"/>
        <v>module=jmail_sparticipation</v>
      </c>
      <c r="F15283" s="6" t="str">
        <f t="shared" si="794"/>
        <v>module=kmail_sparticipation</v>
      </c>
    </row>
    <row r="15284" spans="1:6" ht="30" customHeight="1">
      <c r="A15284" s="3" t="s">
        <v>2</v>
      </c>
      <c r="B15284" s="3" t="s">
        <v>30260</v>
      </c>
      <c r="C15284" s="3" t="s">
        <v>36018</v>
      </c>
      <c r="D15284" s="12" t="s">
        <v>41891</v>
      </c>
      <c r="E15284" s="6" t="str">
        <f t="shared" si="793"/>
        <v>module=jmail_sparticipation</v>
      </c>
      <c r="F15284" s="6" t="str">
        <f t="shared" si="794"/>
        <v>module=kmail_sparticipation</v>
      </c>
    </row>
    <row r="15285" spans="1:6" ht="30" customHeight="1">
      <c r="A15285" s="3" t="s">
        <v>2</v>
      </c>
      <c r="B15285" s="3" t="s">
        <v>30261</v>
      </c>
      <c r="C15285" s="3" t="s">
        <v>36019</v>
      </c>
      <c r="D15285" s="12" t="s">
        <v>41892</v>
      </c>
      <c r="E15285" s="6" t="str">
        <f t="shared" si="793"/>
        <v>module=jmail_sparticipation</v>
      </c>
      <c r="F15285" s="6" t="str">
        <f t="shared" si="794"/>
        <v>module=kmail_sparticipation</v>
      </c>
    </row>
    <row r="15286" spans="1:6" ht="30" customHeight="1">
      <c r="A15286" s="3" t="s">
        <v>2</v>
      </c>
      <c r="B15286" s="3" t="s">
        <v>30262</v>
      </c>
      <c r="C15286" s="3" t="s">
        <v>36020</v>
      </c>
      <c r="D15286" s="12" t="s">
        <v>41893</v>
      </c>
      <c r="E15286" s="6" t="str">
        <f t="shared" si="793"/>
        <v>module=jmail_sparticipation</v>
      </c>
      <c r="F15286" s="6" t="str">
        <f t="shared" si="794"/>
        <v>module=kmail_sparticipation</v>
      </c>
    </row>
    <row r="15287" spans="1:6" ht="30" customHeight="1">
      <c r="A15287" s="3" t="s">
        <v>2</v>
      </c>
      <c r="B15287" s="3" t="s">
        <v>30263</v>
      </c>
      <c r="C15287" s="3" t="s">
        <v>36021</v>
      </c>
      <c r="D15287" s="12" t="s">
        <v>41894</v>
      </c>
      <c r="E15287" s="6" t="str">
        <f t="shared" si="793"/>
        <v>module=jmail_sparticipation</v>
      </c>
      <c r="F15287" s="6" t="str">
        <f t="shared" si="794"/>
        <v>module=kmail_sparticipation</v>
      </c>
    </row>
    <row r="15288" spans="1:6" ht="30" customHeight="1">
      <c r="A15288" s="3" t="s">
        <v>2</v>
      </c>
      <c r="B15288" s="3" t="s">
        <v>30264</v>
      </c>
      <c r="C15288" s="3" t="s">
        <v>36022</v>
      </c>
      <c r="D15288" s="12" t="s">
        <v>41895</v>
      </c>
      <c r="E15288" s="6" t="str">
        <f t="shared" si="793"/>
        <v>module=jmail_sparticipation</v>
      </c>
      <c r="F15288" s="6" t="str">
        <f t="shared" si="794"/>
        <v>module=kmail_sparticipation</v>
      </c>
    </row>
    <row r="15289" spans="1:6" ht="30" customHeight="1">
      <c r="A15289" s="3" t="s">
        <v>2</v>
      </c>
      <c r="B15289" s="3" t="s">
        <v>30265</v>
      </c>
      <c r="C15289" s="3" t="s">
        <v>36023</v>
      </c>
      <c r="D15289" s="12" t="s">
        <v>41896</v>
      </c>
      <c r="E15289" s="6" t="str">
        <f t="shared" si="793"/>
        <v>module=jmail_sparticipation</v>
      </c>
      <c r="F15289" s="6" t="str">
        <f t="shared" si="794"/>
        <v>module=kmail_sparticipation</v>
      </c>
    </row>
    <row r="15290" spans="1:6" ht="30" customHeight="1">
      <c r="A15290" s="3" t="s">
        <v>2</v>
      </c>
      <c r="B15290" s="3" t="s">
        <v>30266</v>
      </c>
      <c r="C15290" s="3" t="s">
        <v>36024</v>
      </c>
      <c r="D15290" s="12" t="s">
        <v>41897</v>
      </c>
      <c r="E15290" s="6" t="str">
        <f t="shared" si="793"/>
        <v>module=jmail_sparticipation</v>
      </c>
      <c r="F15290" s="6" t="str">
        <f t="shared" si="794"/>
        <v>module=kmail_sparticipation</v>
      </c>
    </row>
    <row r="15291" spans="1:6" ht="30" customHeight="1">
      <c r="A15291" s="3" t="s">
        <v>2</v>
      </c>
      <c r="B15291" s="3" t="s">
        <v>30267</v>
      </c>
      <c r="C15291" s="3" t="s">
        <v>36025</v>
      </c>
      <c r="D15291" s="12" t="s">
        <v>41898</v>
      </c>
      <c r="E15291" s="6" t="str">
        <f t="shared" si="793"/>
        <v>module=jmail_sparticipation</v>
      </c>
      <c r="F15291" s="6" t="str">
        <f t="shared" si="794"/>
        <v>module=kmail_sparticipation</v>
      </c>
    </row>
    <row r="15292" spans="1:6" ht="30" customHeight="1">
      <c r="A15292" s="3" t="s">
        <v>2</v>
      </c>
      <c r="B15292" s="3" t="s">
        <v>30268</v>
      </c>
      <c r="C15292" s="3" t="s">
        <v>36026</v>
      </c>
      <c r="D15292" s="12" t="s">
        <v>41899</v>
      </c>
      <c r="E15292" s="6" t="str">
        <f t="shared" si="793"/>
        <v>module=jmail_sparticipation</v>
      </c>
      <c r="F15292" s="6" t="str">
        <f t="shared" si="794"/>
        <v>module=kmail_sparticipation</v>
      </c>
    </row>
    <row r="15293" spans="1:6" ht="30" customHeight="1">
      <c r="A15293" s="3" t="s">
        <v>2</v>
      </c>
      <c r="B15293" s="3" t="s">
        <v>30269</v>
      </c>
      <c r="C15293" s="3" t="s">
        <v>36027</v>
      </c>
      <c r="D15293" s="12" t="s">
        <v>41900</v>
      </c>
      <c r="E15293" s="6" t="str">
        <f t="shared" si="793"/>
        <v>module=jmail_sparticipation</v>
      </c>
      <c r="F15293" s="6" t="str">
        <f t="shared" si="794"/>
        <v>module=kmail_sparticipation</v>
      </c>
    </row>
    <row r="15294" spans="1:6" ht="30" customHeight="1">
      <c r="A15294" s="3" t="s">
        <v>2</v>
      </c>
      <c r="B15294" s="3" t="s">
        <v>30270</v>
      </c>
      <c r="C15294" s="3" t="s">
        <v>36028</v>
      </c>
      <c r="D15294" s="12" t="s">
        <v>41901</v>
      </c>
      <c r="E15294" s="6" t="str">
        <f t="shared" si="793"/>
        <v>module=jmail_sparticipation</v>
      </c>
      <c r="F15294" s="6" t="str">
        <f t="shared" si="794"/>
        <v>module=kmail_sparticipation</v>
      </c>
    </row>
    <row r="15295" spans="1:6" ht="30" customHeight="1">
      <c r="A15295" s="3" t="s">
        <v>2</v>
      </c>
      <c r="B15295" s="3" t="s">
        <v>30271</v>
      </c>
      <c r="C15295" s="3" t="s">
        <v>36029</v>
      </c>
      <c r="D15295" s="12" t="s">
        <v>41902</v>
      </c>
      <c r="E15295" s="6" t="str">
        <f t="shared" si="793"/>
        <v>module=jmail_sparticipation</v>
      </c>
      <c r="F15295" s="6" t="str">
        <f t="shared" si="794"/>
        <v>module=kmail_sparticipation</v>
      </c>
    </row>
    <row r="15296" spans="1:6" ht="30" customHeight="1">
      <c r="A15296" s="3" t="s">
        <v>2</v>
      </c>
      <c r="B15296" s="3" t="s">
        <v>30272</v>
      </c>
      <c r="C15296" s="3" t="s">
        <v>36030</v>
      </c>
      <c r="D15296" s="12" t="s">
        <v>41903</v>
      </c>
      <c r="E15296" s="6" t="str">
        <f t="shared" si="793"/>
        <v>module=jmail_sparticipation</v>
      </c>
      <c r="F15296" s="6" t="str">
        <f t="shared" si="794"/>
        <v>module=kmail_sparticipation</v>
      </c>
    </row>
    <row r="15297" spans="1:6" ht="30" customHeight="1">
      <c r="A15297" s="3" t="s">
        <v>2</v>
      </c>
      <c r="B15297" s="3" t="s">
        <v>30273</v>
      </c>
      <c r="C15297" s="3" t="s">
        <v>36031</v>
      </c>
      <c r="D15297" s="12" t="s">
        <v>41904</v>
      </c>
      <c r="E15297" s="6" t="str">
        <f t="shared" si="793"/>
        <v>module=jmail_sparticipation</v>
      </c>
      <c r="F15297" s="6" t="str">
        <f t="shared" si="794"/>
        <v>module=kmail_sparticipation</v>
      </c>
    </row>
    <row r="15298" spans="1:6" ht="30" customHeight="1">
      <c r="A15298" s="3" t="s">
        <v>2</v>
      </c>
      <c r="B15298" s="3" t="s">
        <v>30274</v>
      </c>
      <c r="C15298" s="3" t="s">
        <v>36032</v>
      </c>
      <c r="D15298" s="12" t="s">
        <v>41905</v>
      </c>
      <c r="E15298" s="6" t="str">
        <f t="shared" si="793"/>
        <v>module=jmail_sparticipation</v>
      </c>
      <c r="F15298" s="6" t="str">
        <f t="shared" si="794"/>
        <v>module=kmail_sparticipation</v>
      </c>
    </row>
    <row r="15299" spans="1:6" ht="30" customHeight="1">
      <c r="A15299" s="3" t="s">
        <v>2</v>
      </c>
      <c r="B15299" s="3" t="s">
        <v>30275</v>
      </c>
      <c r="C15299" s="3" t="s">
        <v>36033</v>
      </c>
      <c r="D15299" s="12" t="s">
        <v>41906</v>
      </c>
      <c r="E15299" s="6" t="str">
        <f t="shared" si="793"/>
        <v>module=jmail_sparticipation</v>
      </c>
      <c r="F15299" s="6" t="str">
        <f t="shared" si="794"/>
        <v>module=kmail_sparticipation</v>
      </c>
    </row>
    <row r="15300" spans="1:6" ht="30" customHeight="1">
      <c r="A15300" s="3" t="s">
        <v>2</v>
      </c>
      <c r="B15300" s="3" t="s">
        <v>30276</v>
      </c>
      <c r="C15300" s="3" t="s">
        <v>36034</v>
      </c>
      <c r="D15300" s="12" t="s">
        <v>41907</v>
      </c>
      <c r="E15300" s="6" t="str">
        <f t="shared" si="793"/>
        <v>module=jmail_sparticipation</v>
      </c>
      <c r="F15300" s="6" t="str">
        <f t="shared" si="794"/>
        <v>module=kmail_sparticipation</v>
      </c>
    </row>
    <row r="15301" spans="1:6" ht="30" customHeight="1">
      <c r="A15301" s="3" t="s">
        <v>2</v>
      </c>
      <c r="B15301" s="3" t="s">
        <v>30277</v>
      </c>
      <c r="C15301" s="3" t="s">
        <v>36035</v>
      </c>
      <c r="D15301" s="12" t="s">
        <v>41908</v>
      </c>
      <c r="E15301" s="6" t="str">
        <f t="shared" si="793"/>
        <v>module=jmail_sparticipation</v>
      </c>
      <c r="F15301" s="6" t="str">
        <f t="shared" si="794"/>
        <v>module=kmail_sparticipation</v>
      </c>
    </row>
    <row r="15302" spans="1:6" ht="30" customHeight="1">
      <c r="A15302" s="3" t="s">
        <v>2</v>
      </c>
      <c r="B15302" s="3" t="s">
        <v>30278</v>
      </c>
      <c r="C15302" s="3" t="s">
        <v>36036</v>
      </c>
      <c r="D15302" s="12" t="s">
        <v>41909</v>
      </c>
      <c r="E15302" s="6" t="str">
        <f t="shared" si="793"/>
        <v>module=jmail_sparticipation</v>
      </c>
      <c r="F15302" s="6" t="str">
        <f t="shared" si="794"/>
        <v>module=kmail_sparticipation</v>
      </c>
    </row>
    <row r="15303" spans="1:6" ht="30" customHeight="1">
      <c r="A15303" s="3" t="s">
        <v>2</v>
      </c>
      <c r="B15303" s="3" t="s">
        <v>30279</v>
      </c>
      <c r="C15303" s="3" t="s">
        <v>36037</v>
      </c>
      <c r="D15303" s="12" t="s">
        <v>41910</v>
      </c>
      <c r="E15303" s="6" t="str">
        <f t="shared" ref="E15303:E15309" si="795">HYPERLINK("http://www.ssc.wisc.edu/wlsresearch/documentation/waves/?wave=capigrad&amp;module=jmail_sparticipation","module=jmail_sparticipation")</f>
        <v>module=jmail_sparticipation</v>
      </c>
      <c r="F15303" s="6" t="str">
        <f t="shared" ref="F15303:F15309" si="796">HYPERLINK("http://www.ssc.wisc.edu/wlsresearch/documentation/waves/?wave=capisib&amp;module=kmail_sparticipation","module=kmail_sparticipation")</f>
        <v>module=kmail_sparticipation</v>
      </c>
    </row>
    <row r="15304" spans="1:6" ht="30" customHeight="1">
      <c r="A15304" s="3" t="s">
        <v>2</v>
      </c>
      <c r="B15304" s="3" t="s">
        <v>30280</v>
      </c>
      <c r="C15304" s="3" t="s">
        <v>36038</v>
      </c>
      <c r="D15304" s="12" t="s">
        <v>41911</v>
      </c>
      <c r="E15304" s="6" t="str">
        <f t="shared" si="795"/>
        <v>module=jmail_sparticipation</v>
      </c>
      <c r="F15304" s="6" t="str">
        <f t="shared" si="796"/>
        <v>module=kmail_sparticipation</v>
      </c>
    </row>
    <row r="15305" spans="1:6" ht="30" customHeight="1">
      <c r="A15305" s="3" t="s">
        <v>2</v>
      </c>
      <c r="B15305" s="3" t="s">
        <v>30281</v>
      </c>
      <c r="C15305" s="3" t="s">
        <v>36039</v>
      </c>
      <c r="D15305" s="12" t="s">
        <v>41912</v>
      </c>
      <c r="E15305" s="6" t="str">
        <f t="shared" si="795"/>
        <v>module=jmail_sparticipation</v>
      </c>
      <c r="F15305" s="6" t="str">
        <f t="shared" si="796"/>
        <v>module=kmail_sparticipation</v>
      </c>
    </row>
    <row r="15306" spans="1:6" ht="30" customHeight="1">
      <c r="A15306" s="3" t="s">
        <v>2</v>
      </c>
      <c r="B15306" s="3" t="s">
        <v>30282</v>
      </c>
      <c r="C15306" s="3" t="s">
        <v>36040</v>
      </c>
      <c r="D15306" s="12" t="s">
        <v>41913</v>
      </c>
      <c r="E15306" s="6" t="str">
        <f t="shared" si="795"/>
        <v>module=jmail_sparticipation</v>
      </c>
      <c r="F15306" s="6" t="str">
        <f t="shared" si="796"/>
        <v>module=kmail_sparticipation</v>
      </c>
    </row>
    <row r="15307" spans="1:6" ht="30" customHeight="1">
      <c r="A15307" s="3" t="s">
        <v>2</v>
      </c>
      <c r="B15307" s="3" t="s">
        <v>30283</v>
      </c>
      <c r="C15307" s="3" t="s">
        <v>36041</v>
      </c>
      <c r="D15307" s="12" t="s">
        <v>41914</v>
      </c>
      <c r="E15307" s="6" t="str">
        <f t="shared" si="795"/>
        <v>module=jmail_sparticipation</v>
      </c>
      <c r="F15307" s="6" t="str">
        <f t="shared" si="796"/>
        <v>module=kmail_sparticipation</v>
      </c>
    </row>
    <row r="15308" spans="1:6" ht="30" customHeight="1">
      <c r="A15308" s="3" t="s">
        <v>2</v>
      </c>
      <c r="B15308" s="3" t="s">
        <v>30284</v>
      </c>
      <c r="C15308" s="3" t="s">
        <v>36042</v>
      </c>
      <c r="D15308" s="12" t="s">
        <v>41915</v>
      </c>
      <c r="E15308" s="6" t="str">
        <f t="shared" si="795"/>
        <v>module=jmail_sparticipation</v>
      </c>
      <c r="F15308" s="6" t="str">
        <f t="shared" si="796"/>
        <v>module=kmail_sparticipation</v>
      </c>
    </row>
    <row r="15309" spans="1:6" ht="30" customHeight="1">
      <c r="A15309" s="3" t="s">
        <v>2</v>
      </c>
      <c r="B15309" s="3" t="s">
        <v>30285</v>
      </c>
      <c r="C15309" s="3" t="s">
        <v>36043</v>
      </c>
      <c r="D15309" s="12" t="s">
        <v>41916</v>
      </c>
      <c r="E15309" s="6" t="str">
        <f t="shared" si="795"/>
        <v>module=jmail_sparticipation</v>
      </c>
      <c r="F15309" s="6" t="str">
        <f t="shared" si="796"/>
        <v>module=kmail_sparticipation</v>
      </c>
    </row>
    <row r="15310" spans="1:6" ht="30" customHeight="1">
      <c r="A15310" s="3" t="s">
        <v>2</v>
      </c>
      <c r="B15310" s="3" t="s">
        <v>30286</v>
      </c>
      <c r="C15310" s="3" t="s">
        <v>36044</v>
      </c>
      <c r="D15310" s="12" t="s">
        <v>41917</v>
      </c>
      <c r="E15310" s="6" t="str">
        <f t="shared" ref="E15310:E15341" si="797">HYPERLINK("http://www.ssc.wisc.edu/wlsresearch/documentation/waves/?wave=capigrad&amp;module=jmail_nnext","module=jmail_nnext")</f>
        <v>module=jmail_nnext</v>
      </c>
      <c r="F15310" s="6" t="str">
        <f t="shared" ref="F15310:F15341" si="798">HYPERLINK("http://www.ssc.wisc.edu/wlsresearch/documentation/waves/?wave=capisib&amp;module=kmail_nnext","module=kmail_nnext")</f>
        <v>module=kmail_nnext</v>
      </c>
    </row>
    <row r="15311" spans="1:6" ht="30" customHeight="1">
      <c r="A15311" s="3" t="s">
        <v>2</v>
      </c>
      <c r="B15311" s="3" t="s">
        <v>30287</v>
      </c>
      <c r="C15311" s="3" t="s">
        <v>36045</v>
      </c>
      <c r="D15311" s="12" t="s">
        <v>41918</v>
      </c>
      <c r="E15311" s="6" t="str">
        <f t="shared" si="797"/>
        <v>module=jmail_nnext</v>
      </c>
      <c r="F15311" s="6" t="str">
        <f t="shared" si="798"/>
        <v>module=kmail_nnext</v>
      </c>
    </row>
    <row r="15312" spans="1:6" ht="30" customHeight="1">
      <c r="A15312" s="3" t="s">
        <v>2</v>
      </c>
      <c r="B15312" s="3" t="s">
        <v>30288</v>
      </c>
      <c r="C15312" s="3" t="s">
        <v>36046</v>
      </c>
      <c r="D15312" s="12" t="s">
        <v>41919</v>
      </c>
      <c r="E15312" s="6" t="str">
        <f t="shared" si="797"/>
        <v>module=jmail_nnext</v>
      </c>
      <c r="F15312" s="6" t="str">
        <f t="shared" si="798"/>
        <v>module=kmail_nnext</v>
      </c>
    </row>
    <row r="15313" spans="1:6" ht="30" customHeight="1">
      <c r="A15313" s="3" t="s">
        <v>2</v>
      </c>
      <c r="B15313" s="3" t="s">
        <v>30289</v>
      </c>
      <c r="C15313" s="3" t="s">
        <v>36047</v>
      </c>
      <c r="D15313" s="12" t="s">
        <v>41920</v>
      </c>
      <c r="E15313" s="6" t="str">
        <f t="shared" si="797"/>
        <v>module=jmail_nnext</v>
      </c>
      <c r="F15313" s="6" t="str">
        <f t="shared" si="798"/>
        <v>module=kmail_nnext</v>
      </c>
    </row>
    <row r="15314" spans="1:6" ht="30" customHeight="1">
      <c r="A15314" s="3" t="s">
        <v>2</v>
      </c>
      <c r="B15314" s="3" t="s">
        <v>30290</v>
      </c>
      <c r="C15314" s="3" t="s">
        <v>36048</v>
      </c>
      <c r="D15314" s="12" t="s">
        <v>41921</v>
      </c>
      <c r="E15314" s="6" t="str">
        <f t="shared" si="797"/>
        <v>module=jmail_nnext</v>
      </c>
      <c r="F15314" s="6" t="str">
        <f t="shared" si="798"/>
        <v>module=kmail_nnext</v>
      </c>
    </row>
    <row r="15315" spans="1:6" ht="30" customHeight="1">
      <c r="A15315" s="3" t="s">
        <v>2</v>
      </c>
      <c r="B15315" s="3" t="s">
        <v>30291</v>
      </c>
      <c r="C15315" s="3" t="s">
        <v>36049</v>
      </c>
      <c r="D15315" s="12" t="s">
        <v>41922</v>
      </c>
      <c r="E15315" s="6" t="str">
        <f t="shared" si="797"/>
        <v>module=jmail_nnext</v>
      </c>
      <c r="F15315" s="6" t="str">
        <f t="shared" si="798"/>
        <v>module=kmail_nnext</v>
      </c>
    </row>
    <row r="15316" spans="1:6" ht="30" customHeight="1">
      <c r="A15316" s="3" t="s">
        <v>2</v>
      </c>
      <c r="B15316" s="3" t="s">
        <v>30292</v>
      </c>
      <c r="C15316" s="3" t="s">
        <v>36050</v>
      </c>
      <c r="D15316" s="12" t="s">
        <v>41923</v>
      </c>
      <c r="E15316" s="6" t="str">
        <f t="shared" si="797"/>
        <v>module=jmail_nnext</v>
      </c>
      <c r="F15316" s="6" t="str">
        <f t="shared" si="798"/>
        <v>module=kmail_nnext</v>
      </c>
    </row>
    <row r="15317" spans="1:6" ht="30" customHeight="1">
      <c r="A15317" s="3" t="s">
        <v>2</v>
      </c>
      <c r="B15317" s="3" t="s">
        <v>30293</v>
      </c>
      <c r="C15317" s="3" t="s">
        <v>36051</v>
      </c>
      <c r="D15317" s="12" t="s">
        <v>41924</v>
      </c>
      <c r="E15317" s="6" t="str">
        <f t="shared" si="797"/>
        <v>module=jmail_nnext</v>
      </c>
      <c r="F15317" s="6" t="str">
        <f t="shared" si="798"/>
        <v>module=kmail_nnext</v>
      </c>
    </row>
    <row r="15318" spans="1:6" ht="30" customHeight="1">
      <c r="A15318" s="3" t="s">
        <v>2</v>
      </c>
      <c r="B15318" s="3" t="s">
        <v>30294</v>
      </c>
      <c r="C15318" s="3" t="s">
        <v>36052</v>
      </c>
      <c r="D15318" s="12" t="s">
        <v>41925</v>
      </c>
      <c r="E15318" s="6" t="str">
        <f t="shared" si="797"/>
        <v>module=jmail_nnext</v>
      </c>
      <c r="F15318" s="6" t="str">
        <f t="shared" si="798"/>
        <v>module=kmail_nnext</v>
      </c>
    </row>
    <row r="15319" spans="1:6" ht="30" customHeight="1">
      <c r="A15319" s="3" t="s">
        <v>2</v>
      </c>
      <c r="B15319" s="3" t="s">
        <v>30295</v>
      </c>
      <c r="C15319" s="3" t="s">
        <v>36053</v>
      </c>
      <c r="D15319" s="12" t="s">
        <v>41926</v>
      </c>
      <c r="E15319" s="6" t="str">
        <f t="shared" si="797"/>
        <v>module=jmail_nnext</v>
      </c>
      <c r="F15319" s="6" t="str">
        <f t="shared" si="798"/>
        <v>module=kmail_nnext</v>
      </c>
    </row>
    <row r="15320" spans="1:6" ht="30" customHeight="1">
      <c r="A15320" s="3" t="s">
        <v>2</v>
      </c>
      <c r="B15320" s="3" t="s">
        <v>30296</v>
      </c>
      <c r="C15320" s="3" t="s">
        <v>36054</v>
      </c>
      <c r="D15320" s="12" t="s">
        <v>41927</v>
      </c>
      <c r="E15320" s="6" t="str">
        <f t="shared" si="797"/>
        <v>module=jmail_nnext</v>
      </c>
      <c r="F15320" s="6" t="str">
        <f t="shared" si="798"/>
        <v>module=kmail_nnext</v>
      </c>
    </row>
    <row r="15321" spans="1:6" ht="30" customHeight="1">
      <c r="A15321" s="3" t="s">
        <v>2</v>
      </c>
      <c r="B15321" s="3" t="s">
        <v>30297</v>
      </c>
      <c r="C15321" s="3" t="s">
        <v>36055</v>
      </c>
      <c r="D15321" s="12" t="s">
        <v>41928</v>
      </c>
      <c r="E15321" s="6" t="str">
        <f t="shared" si="797"/>
        <v>module=jmail_nnext</v>
      </c>
      <c r="F15321" s="6" t="str">
        <f t="shared" si="798"/>
        <v>module=kmail_nnext</v>
      </c>
    </row>
    <row r="15322" spans="1:6" ht="30" customHeight="1">
      <c r="A15322" s="3" t="s">
        <v>2</v>
      </c>
      <c r="B15322" s="3" t="s">
        <v>30298</v>
      </c>
      <c r="C15322" s="3" t="s">
        <v>36056</v>
      </c>
      <c r="D15322" s="12" t="s">
        <v>41929</v>
      </c>
      <c r="E15322" s="6" t="str">
        <f t="shared" si="797"/>
        <v>module=jmail_nnext</v>
      </c>
      <c r="F15322" s="6" t="str">
        <f t="shared" si="798"/>
        <v>module=kmail_nnext</v>
      </c>
    </row>
    <row r="15323" spans="1:6" ht="30" customHeight="1">
      <c r="A15323" s="3" t="s">
        <v>2</v>
      </c>
      <c r="B15323" s="3" t="s">
        <v>30299</v>
      </c>
      <c r="C15323" s="3" t="s">
        <v>36057</v>
      </c>
      <c r="D15323" s="12" t="s">
        <v>41930</v>
      </c>
      <c r="E15323" s="6" t="str">
        <f t="shared" si="797"/>
        <v>module=jmail_nnext</v>
      </c>
      <c r="F15323" s="6" t="str">
        <f t="shared" si="798"/>
        <v>module=kmail_nnext</v>
      </c>
    </row>
    <row r="15324" spans="1:6" ht="30" customHeight="1">
      <c r="A15324" s="3" t="s">
        <v>2</v>
      </c>
      <c r="B15324" s="3" t="s">
        <v>30300</v>
      </c>
      <c r="C15324" s="3" t="s">
        <v>36058</v>
      </c>
      <c r="D15324" s="12" t="s">
        <v>41931</v>
      </c>
      <c r="E15324" s="6" t="str">
        <f t="shared" si="797"/>
        <v>module=jmail_nnext</v>
      </c>
      <c r="F15324" s="6" t="str">
        <f t="shared" si="798"/>
        <v>module=kmail_nnext</v>
      </c>
    </row>
    <row r="15325" spans="1:6" ht="30" customHeight="1">
      <c r="A15325" s="3" t="s">
        <v>2</v>
      </c>
      <c r="B15325" s="3" t="s">
        <v>30301</v>
      </c>
      <c r="C15325" s="3" t="s">
        <v>36059</v>
      </c>
      <c r="D15325" s="12" t="s">
        <v>41932</v>
      </c>
      <c r="E15325" s="6" t="str">
        <f t="shared" si="797"/>
        <v>module=jmail_nnext</v>
      </c>
      <c r="F15325" s="6" t="str">
        <f t="shared" si="798"/>
        <v>module=kmail_nnext</v>
      </c>
    </row>
    <row r="15326" spans="1:6" ht="30" customHeight="1">
      <c r="A15326" s="3" t="s">
        <v>2</v>
      </c>
      <c r="B15326" s="3" t="s">
        <v>30302</v>
      </c>
      <c r="C15326" s="3" t="s">
        <v>36060</v>
      </c>
      <c r="D15326" s="12" t="s">
        <v>41933</v>
      </c>
      <c r="E15326" s="6" t="str">
        <f t="shared" si="797"/>
        <v>module=jmail_nnext</v>
      </c>
      <c r="F15326" s="6" t="str">
        <f t="shared" si="798"/>
        <v>module=kmail_nnext</v>
      </c>
    </row>
    <row r="15327" spans="1:6" ht="30" customHeight="1">
      <c r="A15327" s="3" t="s">
        <v>2</v>
      </c>
      <c r="B15327" s="3" t="s">
        <v>30303</v>
      </c>
      <c r="C15327" s="3" t="s">
        <v>36061</v>
      </c>
      <c r="D15327" s="12" t="s">
        <v>41934</v>
      </c>
      <c r="E15327" s="6" t="str">
        <f t="shared" si="797"/>
        <v>module=jmail_nnext</v>
      </c>
      <c r="F15327" s="6" t="str">
        <f t="shared" si="798"/>
        <v>module=kmail_nnext</v>
      </c>
    </row>
    <row r="15328" spans="1:6" ht="30" customHeight="1">
      <c r="A15328" s="3" t="s">
        <v>2</v>
      </c>
      <c r="B15328" s="3" t="s">
        <v>30304</v>
      </c>
      <c r="C15328" s="3" t="s">
        <v>36062</v>
      </c>
      <c r="D15328" s="12" t="s">
        <v>41935</v>
      </c>
      <c r="E15328" s="6" t="str">
        <f t="shared" si="797"/>
        <v>module=jmail_nnext</v>
      </c>
      <c r="F15328" s="6" t="str">
        <f t="shared" si="798"/>
        <v>module=kmail_nnext</v>
      </c>
    </row>
    <row r="15329" spans="1:6" ht="30" customHeight="1">
      <c r="A15329" s="3" t="s">
        <v>2</v>
      </c>
      <c r="B15329" s="3" t="s">
        <v>30305</v>
      </c>
      <c r="C15329" s="3" t="s">
        <v>36063</v>
      </c>
      <c r="D15329" s="12" t="s">
        <v>41936</v>
      </c>
      <c r="E15329" s="6" t="str">
        <f t="shared" si="797"/>
        <v>module=jmail_nnext</v>
      </c>
      <c r="F15329" s="6" t="str">
        <f t="shared" si="798"/>
        <v>module=kmail_nnext</v>
      </c>
    </row>
    <row r="15330" spans="1:6" ht="30" customHeight="1">
      <c r="A15330" s="3" t="s">
        <v>2</v>
      </c>
      <c r="B15330" s="3" t="s">
        <v>30306</v>
      </c>
      <c r="C15330" s="3" t="s">
        <v>36064</v>
      </c>
      <c r="D15330" s="12" t="s">
        <v>41937</v>
      </c>
      <c r="E15330" s="6" t="str">
        <f t="shared" si="797"/>
        <v>module=jmail_nnext</v>
      </c>
      <c r="F15330" s="6" t="str">
        <f t="shared" si="798"/>
        <v>module=kmail_nnext</v>
      </c>
    </row>
    <row r="15331" spans="1:6" ht="30" customHeight="1">
      <c r="A15331" s="3" t="s">
        <v>2</v>
      </c>
      <c r="B15331" s="3" t="s">
        <v>30307</v>
      </c>
      <c r="C15331" s="3" t="s">
        <v>36065</v>
      </c>
      <c r="D15331" s="12" t="s">
        <v>41938</v>
      </c>
      <c r="E15331" s="6" t="str">
        <f t="shared" si="797"/>
        <v>module=jmail_nnext</v>
      </c>
      <c r="F15331" s="6" t="str">
        <f t="shared" si="798"/>
        <v>module=kmail_nnext</v>
      </c>
    </row>
    <row r="15332" spans="1:6" ht="30" customHeight="1">
      <c r="A15332" s="3" t="s">
        <v>2</v>
      </c>
      <c r="B15332" s="3" t="s">
        <v>30308</v>
      </c>
      <c r="C15332" s="3" t="s">
        <v>36066</v>
      </c>
      <c r="D15332" s="12" t="s">
        <v>41939</v>
      </c>
      <c r="E15332" s="6" t="str">
        <f t="shared" si="797"/>
        <v>module=jmail_nnext</v>
      </c>
      <c r="F15332" s="6" t="str">
        <f t="shared" si="798"/>
        <v>module=kmail_nnext</v>
      </c>
    </row>
    <row r="15333" spans="1:6" ht="30" customHeight="1">
      <c r="A15333" s="3" t="s">
        <v>2</v>
      </c>
      <c r="B15333" s="3" t="s">
        <v>30309</v>
      </c>
      <c r="C15333" s="3" t="s">
        <v>36067</v>
      </c>
      <c r="D15333" s="12" t="s">
        <v>41940</v>
      </c>
      <c r="E15333" s="6" t="str">
        <f t="shared" si="797"/>
        <v>module=jmail_nnext</v>
      </c>
      <c r="F15333" s="6" t="str">
        <f t="shared" si="798"/>
        <v>module=kmail_nnext</v>
      </c>
    </row>
    <row r="15334" spans="1:6" ht="30" customHeight="1">
      <c r="A15334" s="3" t="s">
        <v>2</v>
      </c>
      <c r="B15334" s="3" t="s">
        <v>30310</v>
      </c>
      <c r="C15334" s="3" t="s">
        <v>36068</v>
      </c>
      <c r="D15334" s="12" t="s">
        <v>41941</v>
      </c>
      <c r="E15334" s="6" t="str">
        <f t="shared" si="797"/>
        <v>module=jmail_nnext</v>
      </c>
      <c r="F15334" s="6" t="str">
        <f t="shared" si="798"/>
        <v>module=kmail_nnext</v>
      </c>
    </row>
    <row r="15335" spans="1:6" ht="30" customHeight="1">
      <c r="A15335" s="3" t="s">
        <v>2</v>
      </c>
      <c r="B15335" s="3" t="s">
        <v>30311</v>
      </c>
      <c r="C15335" s="3" t="s">
        <v>36069</v>
      </c>
      <c r="D15335" s="12" t="s">
        <v>41942</v>
      </c>
      <c r="E15335" s="6" t="str">
        <f t="shared" si="797"/>
        <v>module=jmail_nnext</v>
      </c>
      <c r="F15335" s="6" t="str">
        <f t="shared" si="798"/>
        <v>module=kmail_nnext</v>
      </c>
    </row>
    <row r="15336" spans="1:6" ht="30" customHeight="1">
      <c r="A15336" s="3" t="s">
        <v>2</v>
      </c>
      <c r="B15336" s="3" t="s">
        <v>30312</v>
      </c>
      <c r="C15336" s="3" t="s">
        <v>36070</v>
      </c>
      <c r="D15336" s="12" t="s">
        <v>41943</v>
      </c>
      <c r="E15336" s="6" t="str">
        <f t="shared" si="797"/>
        <v>module=jmail_nnext</v>
      </c>
      <c r="F15336" s="6" t="str">
        <f t="shared" si="798"/>
        <v>module=kmail_nnext</v>
      </c>
    </row>
    <row r="15337" spans="1:6" ht="30" customHeight="1">
      <c r="A15337" s="3" t="s">
        <v>2</v>
      </c>
      <c r="B15337" s="3" t="s">
        <v>30313</v>
      </c>
      <c r="C15337" s="3" t="s">
        <v>36071</v>
      </c>
      <c r="D15337" s="12" t="s">
        <v>41944</v>
      </c>
      <c r="E15337" s="6" t="str">
        <f t="shared" si="797"/>
        <v>module=jmail_nnext</v>
      </c>
      <c r="F15337" s="6" t="str">
        <f t="shared" si="798"/>
        <v>module=kmail_nnext</v>
      </c>
    </row>
    <row r="15338" spans="1:6" ht="30" customHeight="1">
      <c r="A15338" s="3" t="s">
        <v>2</v>
      </c>
      <c r="B15338" s="3" t="s">
        <v>30314</v>
      </c>
      <c r="C15338" s="3" t="s">
        <v>36072</v>
      </c>
      <c r="D15338" s="12" t="s">
        <v>41945</v>
      </c>
      <c r="E15338" s="6" t="str">
        <f t="shared" si="797"/>
        <v>module=jmail_nnext</v>
      </c>
      <c r="F15338" s="6" t="str">
        <f t="shared" si="798"/>
        <v>module=kmail_nnext</v>
      </c>
    </row>
    <row r="15339" spans="1:6" ht="30" customHeight="1">
      <c r="A15339" s="3" t="s">
        <v>2</v>
      </c>
      <c r="B15339" s="3" t="s">
        <v>30315</v>
      </c>
      <c r="C15339" s="3" t="s">
        <v>36073</v>
      </c>
      <c r="D15339" s="12" t="s">
        <v>41946</v>
      </c>
      <c r="E15339" s="6" t="str">
        <f t="shared" si="797"/>
        <v>module=jmail_nnext</v>
      </c>
      <c r="F15339" s="6" t="str">
        <f t="shared" si="798"/>
        <v>module=kmail_nnext</v>
      </c>
    </row>
    <row r="15340" spans="1:6" ht="30" customHeight="1">
      <c r="A15340" s="3" t="s">
        <v>2</v>
      </c>
      <c r="B15340" s="3" t="s">
        <v>30316</v>
      </c>
      <c r="C15340" s="3" t="s">
        <v>36074</v>
      </c>
      <c r="D15340" s="12" t="s">
        <v>41947</v>
      </c>
      <c r="E15340" s="6" t="str">
        <f t="shared" si="797"/>
        <v>module=jmail_nnext</v>
      </c>
      <c r="F15340" s="6" t="str">
        <f t="shared" si="798"/>
        <v>module=kmail_nnext</v>
      </c>
    </row>
    <row r="15341" spans="1:6" ht="30" customHeight="1">
      <c r="A15341" s="3" t="s">
        <v>2</v>
      </c>
      <c r="B15341" s="3" t="s">
        <v>30317</v>
      </c>
      <c r="C15341" s="3" t="s">
        <v>36075</v>
      </c>
      <c r="D15341" s="12" t="s">
        <v>41948</v>
      </c>
      <c r="E15341" s="6" t="str">
        <f t="shared" si="797"/>
        <v>module=jmail_nnext</v>
      </c>
      <c r="F15341" s="6" t="str">
        <f t="shared" si="798"/>
        <v>module=kmail_nnext</v>
      </c>
    </row>
    <row r="15342" spans="1:6" ht="30" customHeight="1">
      <c r="A15342" s="3" t="s">
        <v>2</v>
      </c>
      <c r="B15342" s="3" t="s">
        <v>30318</v>
      </c>
      <c r="C15342" s="3" t="s">
        <v>36076</v>
      </c>
      <c r="D15342" s="12" t="s">
        <v>41949</v>
      </c>
      <c r="E15342" s="6" t="str">
        <f t="shared" ref="E15342:E15373" si="799">HYPERLINK("http://www.ssc.wisc.edu/wlsresearch/documentation/waves/?wave=capigrad&amp;module=jmail_nnext","module=jmail_nnext")</f>
        <v>module=jmail_nnext</v>
      </c>
      <c r="F15342" s="6" t="str">
        <f t="shared" ref="F15342:F15373" si="800">HYPERLINK("http://www.ssc.wisc.edu/wlsresearch/documentation/waves/?wave=capisib&amp;module=kmail_nnext","module=kmail_nnext")</f>
        <v>module=kmail_nnext</v>
      </c>
    </row>
    <row r="15343" spans="1:6" ht="30" customHeight="1">
      <c r="A15343" s="3" t="s">
        <v>2</v>
      </c>
      <c r="B15343" s="3" t="s">
        <v>30319</v>
      </c>
      <c r="C15343" s="3" t="s">
        <v>36077</v>
      </c>
      <c r="D15343" s="12" t="s">
        <v>41950</v>
      </c>
      <c r="E15343" s="6" t="str">
        <f t="shared" si="799"/>
        <v>module=jmail_nnext</v>
      </c>
      <c r="F15343" s="6" t="str">
        <f t="shared" si="800"/>
        <v>module=kmail_nnext</v>
      </c>
    </row>
    <row r="15344" spans="1:6" ht="30" customHeight="1">
      <c r="A15344" s="3" t="s">
        <v>2</v>
      </c>
      <c r="B15344" s="3" t="s">
        <v>30320</v>
      </c>
      <c r="C15344" s="3" t="s">
        <v>36078</v>
      </c>
      <c r="D15344" s="12" t="s">
        <v>41951</v>
      </c>
      <c r="E15344" s="6" t="str">
        <f t="shared" si="799"/>
        <v>module=jmail_nnext</v>
      </c>
      <c r="F15344" s="6" t="str">
        <f t="shared" si="800"/>
        <v>module=kmail_nnext</v>
      </c>
    </row>
    <row r="15345" spans="1:6" ht="30" customHeight="1">
      <c r="A15345" s="3" t="s">
        <v>2</v>
      </c>
      <c r="B15345" s="3" t="s">
        <v>30321</v>
      </c>
      <c r="C15345" s="3" t="s">
        <v>36079</v>
      </c>
      <c r="D15345" s="12" t="s">
        <v>41952</v>
      </c>
      <c r="E15345" s="6" t="str">
        <f t="shared" si="799"/>
        <v>module=jmail_nnext</v>
      </c>
      <c r="F15345" s="6" t="str">
        <f t="shared" si="800"/>
        <v>module=kmail_nnext</v>
      </c>
    </row>
    <row r="15346" spans="1:6" ht="30" customHeight="1">
      <c r="A15346" s="3" t="s">
        <v>2</v>
      </c>
      <c r="B15346" s="3" t="s">
        <v>30322</v>
      </c>
      <c r="C15346" s="3" t="s">
        <v>36080</v>
      </c>
      <c r="D15346" s="12" t="s">
        <v>41953</v>
      </c>
      <c r="E15346" s="6" t="str">
        <f t="shared" si="799"/>
        <v>module=jmail_nnext</v>
      </c>
      <c r="F15346" s="6" t="str">
        <f t="shared" si="800"/>
        <v>module=kmail_nnext</v>
      </c>
    </row>
    <row r="15347" spans="1:6" ht="30" customHeight="1">
      <c r="A15347" s="3" t="s">
        <v>2</v>
      </c>
      <c r="B15347" s="3" t="s">
        <v>30323</v>
      </c>
      <c r="C15347" s="3" t="s">
        <v>36081</v>
      </c>
      <c r="D15347" s="12" t="s">
        <v>41954</v>
      </c>
      <c r="E15347" s="6" t="str">
        <f t="shared" si="799"/>
        <v>module=jmail_nnext</v>
      </c>
      <c r="F15347" s="6" t="str">
        <f t="shared" si="800"/>
        <v>module=kmail_nnext</v>
      </c>
    </row>
    <row r="15348" spans="1:6" ht="30" customHeight="1">
      <c r="A15348" s="3" t="s">
        <v>2</v>
      </c>
      <c r="B15348" s="3" t="s">
        <v>30324</v>
      </c>
      <c r="C15348" s="3" t="s">
        <v>36082</v>
      </c>
      <c r="D15348" s="12" t="s">
        <v>41955</v>
      </c>
      <c r="E15348" s="6" t="str">
        <f t="shared" si="799"/>
        <v>module=jmail_nnext</v>
      </c>
      <c r="F15348" s="6" t="str">
        <f t="shared" si="800"/>
        <v>module=kmail_nnext</v>
      </c>
    </row>
    <row r="15349" spans="1:6" ht="30" customHeight="1">
      <c r="A15349" s="3" t="s">
        <v>2</v>
      </c>
      <c r="B15349" s="3" t="s">
        <v>30325</v>
      </c>
      <c r="C15349" s="3" t="s">
        <v>36083</v>
      </c>
      <c r="D15349" s="12" t="s">
        <v>41956</v>
      </c>
      <c r="E15349" s="6" t="str">
        <f t="shared" si="799"/>
        <v>module=jmail_nnext</v>
      </c>
      <c r="F15349" s="6" t="str">
        <f t="shared" si="800"/>
        <v>module=kmail_nnext</v>
      </c>
    </row>
    <row r="15350" spans="1:6" ht="30" customHeight="1">
      <c r="A15350" s="3" t="s">
        <v>2</v>
      </c>
      <c r="B15350" s="3" t="s">
        <v>30326</v>
      </c>
      <c r="C15350" s="3" t="s">
        <v>36084</v>
      </c>
      <c r="D15350" s="12" t="s">
        <v>41957</v>
      </c>
      <c r="E15350" s="6" t="str">
        <f t="shared" si="799"/>
        <v>module=jmail_nnext</v>
      </c>
      <c r="F15350" s="6" t="str">
        <f t="shared" si="800"/>
        <v>module=kmail_nnext</v>
      </c>
    </row>
    <row r="15351" spans="1:6" ht="30" customHeight="1">
      <c r="A15351" s="3" t="s">
        <v>2</v>
      </c>
      <c r="B15351" s="3" t="s">
        <v>30327</v>
      </c>
      <c r="C15351" s="3" t="s">
        <v>36085</v>
      </c>
      <c r="D15351" s="12" t="s">
        <v>41958</v>
      </c>
      <c r="E15351" s="6" t="str">
        <f t="shared" si="799"/>
        <v>module=jmail_nnext</v>
      </c>
      <c r="F15351" s="6" t="str">
        <f t="shared" si="800"/>
        <v>module=kmail_nnext</v>
      </c>
    </row>
    <row r="15352" spans="1:6" ht="30" customHeight="1">
      <c r="A15352" s="3" t="s">
        <v>2</v>
      </c>
      <c r="B15352" s="3" t="s">
        <v>30328</v>
      </c>
      <c r="C15352" s="3" t="s">
        <v>36086</v>
      </c>
      <c r="D15352" s="12" t="s">
        <v>41959</v>
      </c>
      <c r="E15352" s="6" t="str">
        <f t="shared" si="799"/>
        <v>module=jmail_nnext</v>
      </c>
      <c r="F15352" s="6" t="str">
        <f t="shared" si="800"/>
        <v>module=kmail_nnext</v>
      </c>
    </row>
    <row r="15353" spans="1:6" ht="30" customHeight="1">
      <c r="A15353" s="3" t="s">
        <v>2</v>
      </c>
      <c r="B15353" s="3" t="s">
        <v>30329</v>
      </c>
      <c r="C15353" s="3" t="s">
        <v>36087</v>
      </c>
      <c r="D15353" s="12" t="s">
        <v>41960</v>
      </c>
      <c r="E15353" s="6" t="str">
        <f t="shared" si="799"/>
        <v>module=jmail_nnext</v>
      </c>
      <c r="F15353" s="6" t="str">
        <f t="shared" si="800"/>
        <v>module=kmail_nnext</v>
      </c>
    </row>
    <row r="15354" spans="1:6" ht="30" customHeight="1">
      <c r="A15354" s="3" t="s">
        <v>2</v>
      </c>
      <c r="B15354" s="3" t="s">
        <v>30330</v>
      </c>
      <c r="C15354" s="3" t="s">
        <v>36088</v>
      </c>
      <c r="D15354" s="12" t="s">
        <v>41961</v>
      </c>
      <c r="E15354" s="6" t="str">
        <f t="shared" si="799"/>
        <v>module=jmail_nnext</v>
      </c>
      <c r="F15354" s="6" t="str">
        <f t="shared" si="800"/>
        <v>module=kmail_nnext</v>
      </c>
    </row>
    <row r="15355" spans="1:6" ht="30" customHeight="1">
      <c r="A15355" s="3" t="s">
        <v>2</v>
      </c>
      <c r="B15355" s="3" t="s">
        <v>30331</v>
      </c>
      <c r="C15355" s="3" t="s">
        <v>36089</v>
      </c>
      <c r="D15355" s="12" t="s">
        <v>41962</v>
      </c>
      <c r="E15355" s="6" t="str">
        <f t="shared" si="799"/>
        <v>module=jmail_nnext</v>
      </c>
      <c r="F15355" s="6" t="str">
        <f t="shared" si="800"/>
        <v>module=kmail_nnext</v>
      </c>
    </row>
    <row r="15356" spans="1:6" ht="30" customHeight="1">
      <c r="A15356" s="3" t="s">
        <v>2</v>
      </c>
      <c r="B15356" s="3" t="s">
        <v>30332</v>
      </c>
      <c r="C15356" s="3" t="s">
        <v>36090</v>
      </c>
      <c r="D15356" s="12" t="s">
        <v>41963</v>
      </c>
      <c r="E15356" s="6" t="str">
        <f t="shared" si="799"/>
        <v>module=jmail_nnext</v>
      </c>
      <c r="F15356" s="6" t="str">
        <f t="shared" si="800"/>
        <v>module=kmail_nnext</v>
      </c>
    </row>
    <row r="15357" spans="1:6" ht="30" customHeight="1">
      <c r="A15357" s="3" t="s">
        <v>2</v>
      </c>
      <c r="B15357" s="3" t="s">
        <v>30333</v>
      </c>
      <c r="C15357" s="3" t="s">
        <v>36091</v>
      </c>
      <c r="D15357" s="12" t="s">
        <v>41964</v>
      </c>
      <c r="E15357" s="6" t="str">
        <f t="shared" si="799"/>
        <v>module=jmail_nnext</v>
      </c>
      <c r="F15357" s="6" t="str">
        <f t="shared" si="800"/>
        <v>module=kmail_nnext</v>
      </c>
    </row>
    <row r="15358" spans="1:6" ht="30" customHeight="1">
      <c r="A15358" s="3" t="s">
        <v>2</v>
      </c>
      <c r="B15358" s="3" t="s">
        <v>30334</v>
      </c>
      <c r="C15358" s="3" t="s">
        <v>36092</v>
      </c>
      <c r="D15358" s="12" t="s">
        <v>41965</v>
      </c>
      <c r="E15358" s="6" t="str">
        <f t="shared" si="799"/>
        <v>module=jmail_nnext</v>
      </c>
      <c r="F15358" s="6" t="str">
        <f t="shared" si="800"/>
        <v>module=kmail_nnext</v>
      </c>
    </row>
    <row r="15359" spans="1:6" ht="30" customHeight="1">
      <c r="A15359" s="3" t="s">
        <v>2</v>
      </c>
      <c r="B15359" s="3" t="s">
        <v>30335</v>
      </c>
      <c r="C15359" s="3" t="s">
        <v>36093</v>
      </c>
      <c r="D15359" s="12" t="s">
        <v>41966</v>
      </c>
      <c r="E15359" s="6" t="str">
        <f t="shared" si="799"/>
        <v>module=jmail_nnext</v>
      </c>
      <c r="F15359" s="6" t="str">
        <f t="shared" si="800"/>
        <v>module=kmail_nnext</v>
      </c>
    </row>
    <row r="15360" spans="1:6" ht="30" customHeight="1">
      <c r="A15360" s="3" t="s">
        <v>2</v>
      </c>
      <c r="B15360" s="3" t="s">
        <v>30336</v>
      </c>
      <c r="C15360" s="3" t="s">
        <v>36094</v>
      </c>
      <c r="D15360" s="12" t="s">
        <v>41967</v>
      </c>
      <c r="E15360" s="6" t="str">
        <f t="shared" si="799"/>
        <v>module=jmail_nnext</v>
      </c>
      <c r="F15360" s="6" t="str">
        <f t="shared" si="800"/>
        <v>module=kmail_nnext</v>
      </c>
    </row>
    <row r="15361" spans="1:6" ht="30" customHeight="1">
      <c r="A15361" s="3" t="s">
        <v>2</v>
      </c>
      <c r="B15361" s="3" t="s">
        <v>30337</v>
      </c>
      <c r="C15361" s="3" t="s">
        <v>36095</v>
      </c>
      <c r="D15361" s="12" t="s">
        <v>41968</v>
      </c>
      <c r="E15361" s="6" t="str">
        <f t="shared" si="799"/>
        <v>module=jmail_nnext</v>
      </c>
      <c r="F15361" s="6" t="str">
        <f t="shared" si="800"/>
        <v>module=kmail_nnext</v>
      </c>
    </row>
    <row r="15362" spans="1:6" ht="30" customHeight="1">
      <c r="A15362" s="3" t="s">
        <v>2</v>
      </c>
      <c r="B15362" s="3" t="s">
        <v>30338</v>
      </c>
      <c r="C15362" s="3" t="s">
        <v>36096</v>
      </c>
      <c r="D15362" s="12" t="s">
        <v>41969</v>
      </c>
      <c r="E15362" s="6" t="str">
        <f t="shared" si="799"/>
        <v>module=jmail_nnext</v>
      </c>
      <c r="F15362" s="6" t="str">
        <f t="shared" si="800"/>
        <v>module=kmail_nnext</v>
      </c>
    </row>
    <row r="15363" spans="1:6" ht="30" customHeight="1">
      <c r="A15363" s="3" t="s">
        <v>2</v>
      </c>
      <c r="B15363" s="3" t="s">
        <v>30339</v>
      </c>
      <c r="C15363" s="3" t="s">
        <v>36097</v>
      </c>
      <c r="D15363" s="12" t="s">
        <v>41970</v>
      </c>
      <c r="E15363" s="6" t="str">
        <f t="shared" si="799"/>
        <v>module=jmail_nnext</v>
      </c>
      <c r="F15363" s="6" t="str">
        <f t="shared" si="800"/>
        <v>module=kmail_nnext</v>
      </c>
    </row>
    <row r="15364" spans="1:6" ht="30" customHeight="1">
      <c r="A15364" s="3" t="s">
        <v>2</v>
      </c>
      <c r="B15364" s="3" t="s">
        <v>30340</v>
      </c>
      <c r="C15364" s="3" t="s">
        <v>36098</v>
      </c>
      <c r="D15364" s="12" t="s">
        <v>41971</v>
      </c>
      <c r="E15364" s="6" t="str">
        <f t="shared" si="799"/>
        <v>module=jmail_nnext</v>
      </c>
      <c r="F15364" s="6" t="str">
        <f t="shared" si="800"/>
        <v>module=kmail_nnext</v>
      </c>
    </row>
    <row r="15365" spans="1:6" ht="30" customHeight="1">
      <c r="A15365" s="3" t="s">
        <v>2</v>
      </c>
      <c r="B15365" s="3" t="s">
        <v>30341</v>
      </c>
      <c r="C15365" s="3" t="s">
        <v>36099</v>
      </c>
      <c r="D15365" s="12" t="s">
        <v>41972</v>
      </c>
      <c r="E15365" s="6" t="str">
        <f t="shared" si="799"/>
        <v>module=jmail_nnext</v>
      </c>
      <c r="F15365" s="6" t="str">
        <f t="shared" si="800"/>
        <v>module=kmail_nnext</v>
      </c>
    </row>
    <row r="15366" spans="1:6" ht="30" customHeight="1">
      <c r="A15366" s="3" t="s">
        <v>2</v>
      </c>
      <c r="B15366" s="3" t="s">
        <v>30342</v>
      </c>
      <c r="C15366" s="3" t="s">
        <v>36100</v>
      </c>
      <c r="D15366" s="12" t="s">
        <v>41973</v>
      </c>
      <c r="E15366" s="6" t="str">
        <f t="shared" si="799"/>
        <v>module=jmail_nnext</v>
      </c>
      <c r="F15366" s="6" t="str">
        <f t="shared" si="800"/>
        <v>module=kmail_nnext</v>
      </c>
    </row>
    <row r="15367" spans="1:6" ht="30" customHeight="1">
      <c r="A15367" s="3" t="s">
        <v>2</v>
      </c>
      <c r="B15367" s="3" t="s">
        <v>30343</v>
      </c>
      <c r="C15367" s="3" t="s">
        <v>36101</v>
      </c>
      <c r="D15367" s="12" t="s">
        <v>41974</v>
      </c>
      <c r="E15367" s="6" t="str">
        <f t="shared" si="799"/>
        <v>module=jmail_nnext</v>
      </c>
      <c r="F15367" s="6" t="str">
        <f t="shared" si="800"/>
        <v>module=kmail_nnext</v>
      </c>
    </row>
    <row r="15368" spans="1:6" ht="30" customHeight="1">
      <c r="A15368" s="3" t="s">
        <v>2</v>
      </c>
      <c r="B15368" s="3" t="s">
        <v>30344</v>
      </c>
      <c r="C15368" s="3" t="s">
        <v>36102</v>
      </c>
      <c r="D15368" s="12" t="s">
        <v>41975</v>
      </c>
      <c r="E15368" s="6" t="str">
        <f t="shared" si="799"/>
        <v>module=jmail_nnext</v>
      </c>
      <c r="F15368" s="6" t="str">
        <f t="shared" si="800"/>
        <v>module=kmail_nnext</v>
      </c>
    </row>
    <row r="15369" spans="1:6" ht="30" customHeight="1">
      <c r="A15369" s="3" t="s">
        <v>2</v>
      </c>
      <c r="B15369" s="3" t="s">
        <v>30345</v>
      </c>
      <c r="C15369" s="3" t="s">
        <v>36103</v>
      </c>
      <c r="D15369" s="12" t="s">
        <v>41976</v>
      </c>
      <c r="E15369" s="6" t="str">
        <f t="shared" si="799"/>
        <v>module=jmail_nnext</v>
      </c>
      <c r="F15369" s="6" t="str">
        <f t="shared" si="800"/>
        <v>module=kmail_nnext</v>
      </c>
    </row>
    <row r="15370" spans="1:6" ht="30" customHeight="1">
      <c r="A15370" s="3" t="s">
        <v>2</v>
      </c>
      <c r="B15370" s="3" t="s">
        <v>30346</v>
      </c>
      <c r="C15370" s="3" t="s">
        <v>36104</v>
      </c>
      <c r="D15370" s="12" t="s">
        <v>41977</v>
      </c>
      <c r="E15370" s="6" t="str">
        <f t="shared" si="799"/>
        <v>module=jmail_nnext</v>
      </c>
      <c r="F15370" s="6" t="str">
        <f t="shared" si="800"/>
        <v>module=kmail_nnext</v>
      </c>
    </row>
    <row r="15371" spans="1:6" ht="30" customHeight="1">
      <c r="A15371" s="3" t="s">
        <v>2</v>
      </c>
      <c r="B15371" s="3" t="s">
        <v>30347</v>
      </c>
      <c r="C15371" s="3" t="s">
        <v>36105</v>
      </c>
      <c r="D15371" s="12" t="s">
        <v>41978</v>
      </c>
      <c r="E15371" s="6" t="str">
        <f t="shared" si="799"/>
        <v>module=jmail_nnext</v>
      </c>
      <c r="F15371" s="6" t="str">
        <f t="shared" si="800"/>
        <v>module=kmail_nnext</v>
      </c>
    </row>
    <row r="15372" spans="1:6" ht="30" customHeight="1">
      <c r="A15372" s="3" t="s">
        <v>2</v>
      </c>
      <c r="B15372" s="3" t="s">
        <v>30348</v>
      </c>
      <c r="C15372" s="3" t="s">
        <v>36106</v>
      </c>
      <c r="D15372" s="12" t="s">
        <v>41979</v>
      </c>
      <c r="E15372" s="6" t="str">
        <f t="shared" si="799"/>
        <v>module=jmail_nnext</v>
      </c>
      <c r="F15372" s="6" t="str">
        <f t="shared" si="800"/>
        <v>module=kmail_nnext</v>
      </c>
    </row>
    <row r="15373" spans="1:6" ht="30" customHeight="1">
      <c r="A15373" s="3" t="s">
        <v>2</v>
      </c>
      <c r="B15373" s="3" t="s">
        <v>30349</v>
      </c>
      <c r="C15373" s="3" t="s">
        <v>36107</v>
      </c>
      <c r="D15373" s="12" t="s">
        <v>41980</v>
      </c>
      <c r="E15373" s="6" t="str">
        <f t="shared" si="799"/>
        <v>module=jmail_nnext</v>
      </c>
      <c r="F15373" s="6" t="str">
        <f t="shared" si="800"/>
        <v>module=kmail_nnext</v>
      </c>
    </row>
    <row r="15374" spans="1:6" ht="30" customHeight="1">
      <c r="A15374" s="3" t="s">
        <v>2</v>
      </c>
      <c r="B15374" s="3" t="s">
        <v>30350</v>
      </c>
      <c r="C15374" s="3" t="s">
        <v>36108</v>
      </c>
      <c r="D15374" s="12" t="s">
        <v>41981</v>
      </c>
      <c r="E15374" s="6" t="str">
        <f t="shared" ref="E15374:E15405" si="801">HYPERLINK("http://www.ssc.wisc.edu/wlsresearch/documentation/waves/?wave=capigrad&amp;module=jmail_nnext","module=jmail_nnext")</f>
        <v>module=jmail_nnext</v>
      </c>
      <c r="F15374" s="6" t="str">
        <f t="shared" ref="F15374:F15405" si="802">HYPERLINK("http://www.ssc.wisc.edu/wlsresearch/documentation/waves/?wave=capisib&amp;module=kmail_nnext","module=kmail_nnext")</f>
        <v>module=kmail_nnext</v>
      </c>
    </row>
    <row r="15375" spans="1:6" ht="30" customHeight="1">
      <c r="A15375" s="3" t="s">
        <v>2</v>
      </c>
      <c r="B15375" s="3" t="s">
        <v>30351</v>
      </c>
      <c r="C15375" s="3" t="s">
        <v>36109</v>
      </c>
      <c r="D15375" s="12" t="s">
        <v>41982</v>
      </c>
      <c r="E15375" s="6" t="str">
        <f t="shared" si="801"/>
        <v>module=jmail_nnext</v>
      </c>
      <c r="F15375" s="6" t="str">
        <f t="shared" si="802"/>
        <v>module=kmail_nnext</v>
      </c>
    </row>
    <row r="15376" spans="1:6" ht="30" customHeight="1">
      <c r="A15376" s="3" t="s">
        <v>2</v>
      </c>
      <c r="B15376" s="3" t="s">
        <v>30352</v>
      </c>
      <c r="C15376" s="3" t="s">
        <v>36110</v>
      </c>
      <c r="D15376" s="12" t="s">
        <v>41983</v>
      </c>
      <c r="E15376" s="6" t="str">
        <f t="shared" si="801"/>
        <v>module=jmail_nnext</v>
      </c>
      <c r="F15376" s="6" t="str">
        <f t="shared" si="802"/>
        <v>module=kmail_nnext</v>
      </c>
    </row>
    <row r="15377" spans="1:6" ht="30" customHeight="1">
      <c r="A15377" s="3" t="s">
        <v>2</v>
      </c>
      <c r="B15377" s="3" t="s">
        <v>30353</v>
      </c>
      <c r="C15377" s="3" t="s">
        <v>36111</v>
      </c>
      <c r="D15377" s="12" t="s">
        <v>41984</v>
      </c>
      <c r="E15377" s="6" t="str">
        <f t="shared" si="801"/>
        <v>module=jmail_nnext</v>
      </c>
      <c r="F15377" s="6" t="str">
        <f t="shared" si="802"/>
        <v>module=kmail_nnext</v>
      </c>
    </row>
    <row r="15378" spans="1:6" ht="30" customHeight="1">
      <c r="A15378" s="3" t="s">
        <v>2</v>
      </c>
      <c r="B15378" s="3" t="s">
        <v>30354</v>
      </c>
      <c r="C15378" s="3" t="s">
        <v>36112</v>
      </c>
      <c r="D15378" s="12" t="s">
        <v>41985</v>
      </c>
      <c r="E15378" s="6" t="str">
        <f t="shared" si="801"/>
        <v>module=jmail_nnext</v>
      </c>
      <c r="F15378" s="6" t="str">
        <f t="shared" si="802"/>
        <v>module=kmail_nnext</v>
      </c>
    </row>
    <row r="15379" spans="1:6" ht="30" customHeight="1">
      <c r="A15379" s="3" t="s">
        <v>2</v>
      </c>
      <c r="B15379" s="3" t="s">
        <v>30355</v>
      </c>
      <c r="C15379" s="3" t="s">
        <v>36113</v>
      </c>
      <c r="D15379" s="12" t="s">
        <v>41986</v>
      </c>
      <c r="E15379" s="6" t="str">
        <f t="shared" si="801"/>
        <v>module=jmail_nnext</v>
      </c>
      <c r="F15379" s="6" t="str">
        <f t="shared" si="802"/>
        <v>module=kmail_nnext</v>
      </c>
    </row>
    <row r="15380" spans="1:6" ht="30" customHeight="1">
      <c r="A15380" s="3" t="s">
        <v>2</v>
      </c>
      <c r="B15380" s="3" t="s">
        <v>30356</v>
      </c>
      <c r="C15380" s="3" t="s">
        <v>36114</v>
      </c>
      <c r="D15380" s="12" t="s">
        <v>41987</v>
      </c>
      <c r="E15380" s="6" t="str">
        <f t="shared" si="801"/>
        <v>module=jmail_nnext</v>
      </c>
      <c r="F15380" s="6" t="str">
        <f t="shared" si="802"/>
        <v>module=kmail_nnext</v>
      </c>
    </row>
    <row r="15381" spans="1:6" ht="30" customHeight="1">
      <c r="A15381" s="3" t="s">
        <v>2</v>
      </c>
      <c r="B15381" s="3" t="s">
        <v>30357</v>
      </c>
      <c r="C15381" s="3" t="s">
        <v>36115</v>
      </c>
      <c r="D15381" s="12" t="s">
        <v>41988</v>
      </c>
      <c r="E15381" s="6" t="str">
        <f t="shared" si="801"/>
        <v>module=jmail_nnext</v>
      </c>
      <c r="F15381" s="6" t="str">
        <f t="shared" si="802"/>
        <v>module=kmail_nnext</v>
      </c>
    </row>
    <row r="15382" spans="1:6" ht="30" customHeight="1">
      <c r="A15382" s="3" t="s">
        <v>2</v>
      </c>
      <c r="B15382" s="3" t="s">
        <v>30358</v>
      </c>
      <c r="C15382" s="3" t="s">
        <v>36116</v>
      </c>
      <c r="D15382" s="12" t="s">
        <v>41989</v>
      </c>
      <c r="E15382" s="6" t="str">
        <f t="shared" si="801"/>
        <v>module=jmail_nnext</v>
      </c>
      <c r="F15382" s="6" t="str">
        <f t="shared" si="802"/>
        <v>module=kmail_nnext</v>
      </c>
    </row>
    <row r="15383" spans="1:6" ht="30" customHeight="1">
      <c r="A15383" s="3" t="s">
        <v>2</v>
      </c>
      <c r="B15383" s="3" t="s">
        <v>30359</v>
      </c>
      <c r="C15383" s="3" t="s">
        <v>36117</v>
      </c>
      <c r="D15383" s="12" t="s">
        <v>41990</v>
      </c>
      <c r="E15383" s="6" t="str">
        <f t="shared" si="801"/>
        <v>module=jmail_nnext</v>
      </c>
      <c r="F15383" s="6" t="str">
        <f t="shared" si="802"/>
        <v>module=kmail_nnext</v>
      </c>
    </row>
    <row r="15384" spans="1:6" ht="30" customHeight="1">
      <c r="A15384" s="3" t="s">
        <v>2</v>
      </c>
      <c r="B15384" s="3" t="s">
        <v>30360</v>
      </c>
      <c r="C15384" s="3" t="s">
        <v>36118</v>
      </c>
      <c r="D15384" s="12" t="s">
        <v>41991</v>
      </c>
      <c r="E15384" s="6" t="str">
        <f t="shared" si="801"/>
        <v>module=jmail_nnext</v>
      </c>
      <c r="F15384" s="6" t="str">
        <f t="shared" si="802"/>
        <v>module=kmail_nnext</v>
      </c>
    </row>
    <row r="15385" spans="1:6" ht="30" customHeight="1">
      <c r="A15385" s="3" t="s">
        <v>2</v>
      </c>
      <c r="B15385" s="3" t="s">
        <v>30361</v>
      </c>
      <c r="C15385" s="3" t="s">
        <v>36119</v>
      </c>
      <c r="D15385" s="12" t="s">
        <v>41992</v>
      </c>
      <c r="E15385" s="6" t="str">
        <f t="shared" si="801"/>
        <v>module=jmail_nnext</v>
      </c>
      <c r="F15385" s="6" t="str">
        <f t="shared" si="802"/>
        <v>module=kmail_nnext</v>
      </c>
    </row>
    <row r="15386" spans="1:6" ht="30" customHeight="1">
      <c r="A15386" s="3" t="s">
        <v>2</v>
      </c>
      <c r="B15386" s="3" t="s">
        <v>30362</v>
      </c>
      <c r="C15386" s="3" t="s">
        <v>36120</v>
      </c>
      <c r="D15386" s="12" t="s">
        <v>41993</v>
      </c>
      <c r="E15386" s="6" t="str">
        <f t="shared" si="801"/>
        <v>module=jmail_nnext</v>
      </c>
      <c r="F15386" s="6" t="str">
        <f t="shared" si="802"/>
        <v>module=kmail_nnext</v>
      </c>
    </row>
    <row r="15387" spans="1:6" ht="30" customHeight="1">
      <c r="A15387" s="3" t="s">
        <v>2</v>
      </c>
      <c r="B15387" s="3" t="s">
        <v>30363</v>
      </c>
      <c r="C15387" s="3" t="s">
        <v>36121</v>
      </c>
      <c r="D15387" s="12" t="s">
        <v>41994</v>
      </c>
      <c r="E15387" s="6" t="str">
        <f t="shared" si="801"/>
        <v>module=jmail_nnext</v>
      </c>
      <c r="F15387" s="6" t="str">
        <f t="shared" si="802"/>
        <v>module=kmail_nnext</v>
      </c>
    </row>
    <row r="15388" spans="1:6" ht="30" customHeight="1">
      <c r="A15388" s="3" t="s">
        <v>2</v>
      </c>
      <c r="B15388" s="3" t="s">
        <v>30364</v>
      </c>
      <c r="C15388" s="3" t="s">
        <v>36122</v>
      </c>
      <c r="D15388" s="12" t="s">
        <v>41995</v>
      </c>
      <c r="E15388" s="6" t="str">
        <f t="shared" si="801"/>
        <v>module=jmail_nnext</v>
      </c>
      <c r="F15388" s="6" t="str">
        <f t="shared" si="802"/>
        <v>module=kmail_nnext</v>
      </c>
    </row>
    <row r="15389" spans="1:6" ht="30" customHeight="1">
      <c r="A15389" s="3" t="s">
        <v>2</v>
      </c>
      <c r="B15389" s="3" t="s">
        <v>30365</v>
      </c>
      <c r="C15389" s="3" t="s">
        <v>36123</v>
      </c>
      <c r="D15389" s="12" t="s">
        <v>41996</v>
      </c>
      <c r="E15389" s="6" t="str">
        <f t="shared" si="801"/>
        <v>module=jmail_nnext</v>
      </c>
      <c r="F15389" s="6" t="str">
        <f t="shared" si="802"/>
        <v>module=kmail_nnext</v>
      </c>
    </row>
    <row r="15390" spans="1:6" ht="30" customHeight="1">
      <c r="A15390" s="3" t="s">
        <v>2</v>
      </c>
      <c r="B15390" s="3" t="s">
        <v>30366</v>
      </c>
      <c r="C15390" s="3" t="s">
        <v>36124</v>
      </c>
      <c r="D15390" s="12" t="s">
        <v>41997</v>
      </c>
      <c r="E15390" s="6" t="str">
        <f t="shared" si="801"/>
        <v>module=jmail_nnext</v>
      </c>
      <c r="F15390" s="6" t="str">
        <f t="shared" si="802"/>
        <v>module=kmail_nnext</v>
      </c>
    </row>
    <row r="15391" spans="1:6" ht="30" customHeight="1">
      <c r="A15391" s="3" t="s">
        <v>2</v>
      </c>
      <c r="B15391" s="3" t="s">
        <v>30367</v>
      </c>
      <c r="C15391" s="3" t="s">
        <v>36125</v>
      </c>
      <c r="D15391" s="12" t="s">
        <v>41998</v>
      </c>
      <c r="E15391" s="6" t="str">
        <f t="shared" si="801"/>
        <v>module=jmail_nnext</v>
      </c>
      <c r="F15391" s="6" t="str">
        <f t="shared" si="802"/>
        <v>module=kmail_nnext</v>
      </c>
    </row>
    <row r="15392" spans="1:6" ht="30" customHeight="1">
      <c r="A15392" s="3" t="s">
        <v>2</v>
      </c>
      <c r="B15392" s="3" t="s">
        <v>30368</v>
      </c>
      <c r="C15392" s="3" t="s">
        <v>36126</v>
      </c>
      <c r="D15392" s="12" t="s">
        <v>41999</v>
      </c>
      <c r="E15392" s="6" t="str">
        <f t="shared" si="801"/>
        <v>module=jmail_nnext</v>
      </c>
      <c r="F15392" s="6" t="str">
        <f t="shared" si="802"/>
        <v>module=kmail_nnext</v>
      </c>
    </row>
    <row r="15393" spans="1:6" ht="30" customHeight="1">
      <c r="A15393" s="3" t="s">
        <v>2</v>
      </c>
      <c r="B15393" s="3" t="s">
        <v>30369</v>
      </c>
      <c r="C15393" s="3" t="s">
        <v>36127</v>
      </c>
      <c r="D15393" s="12" t="s">
        <v>42000</v>
      </c>
      <c r="E15393" s="6" t="str">
        <f t="shared" si="801"/>
        <v>module=jmail_nnext</v>
      </c>
      <c r="F15393" s="6" t="str">
        <f t="shared" si="802"/>
        <v>module=kmail_nnext</v>
      </c>
    </row>
    <row r="15394" spans="1:6" ht="30" customHeight="1">
      <c r="A15394" s="3" t="s">
        <v>2</v>
      </c>
      <c r="B15394" s="3" t="s">
        <v>30370</v>
      </c>
      <c r="C15394" s="3" t="s">
        <v>36128</v>
      </c>
      <c r="D15394" s="12" t="s">
        <v>42001</v>
      </c>
      <c r="E15394" s="6" t="str">
        <f t="shared" si="801"/>
        <v>module=jmail_nnext</v>
      </c>
      <c r="F15394" s="6" t="str">
        <f t="shared" si="802"/>
        <v>module=kmail_nnext</v>
      </c>
    </row>
    <row r="15395" spans="1:6" ht="30" customHeight="1">
      <c r="A15395" s="3" t="s">
        <v>2</v>
      </c>
      <c r="B15395" s="3" t="s">
        <v>30371</v>
      </c>
      <c r="C15395" s="3" t="s">
        <v>36129</v>
      </c>
      <c r="D15395" s="12" t="s">
        <v>42002</v>
      </c>
      <c r="E15395" s="6" t="str">
        <f t="shared" si="801"/>
        <v>module=jmail_nnext</v>
      </c>
      <c r="F15395" s="6" t="str">
        <f t="shared" si="802"/>
        <v>module=kmail_nnext</v>
      </c>
    </row>
    <row r="15396" spans="1:6" ht="30" customHeight="1">
      <c r="A15396" s="3" t="s">
        <v>2</v>
      </c>
      <c r="B15396" s="3" t="s">
        <v>30372</v>
      </c>
      <c r="C15396" s="3" t="s">
        <v>36130</v>
      </c>
      <c r="D15396" s="12" t="s">
        <v>42003</v>
      </c>
      <c r="E15396" s="6" t="str">
        <f t="shared" si="801"/>
        <v>module=jmail_nnext</v>
      </c>
      <c r="F15396" s="6" t="str">
        <f t="shared" si="802"/>
        <v>module=kmail_nnext</v>
      </c>
    </row>
    <row r="15397" spans="1:6" ht="30" customHeight="1">
      <c r="A15397" s="3" t="s">
        <v>2</v>
      </c>
      <c r="B15397" s="3" t="s">
        <v>30373</v>
      </c>
      <c r="C15397" s="3" t="s">
        <v>36131</v>
      </c>
      <c r="D15397" s="12" t="s">
        <v>42004</v>
      </c>
      <c r="E15397" s="6" t="str">
        <f t="shared" si="801"/>
        <v>module=jmail_nnext</v>
      </c>
      <c r="F15397" s="6" t="str">
        <f t="shared" si="802"/>
        <v>module=kmail_nnext</v>
      </c>
    </row>
    <row r="15398" spans="1:6" ht="30" customHeight="1">
      <c r="A15398" s="3" t="s">
        <v>2</v>
      </c>
      <c r="B15398" s="3" t="s">
        <v>30374</v>
      </c>
      <c r="C15398" s="3" t="s">
        <v>36132</v>
      </c>
      <c r="D15398" s="12" t="s">
        <v>42005</v>
      </c>
      <c r="E15398" s="6" t="str">
        <f t="shared" si="801"/>
        <v>module=jmail_nnext</v>
      </c>
      <c r="F15398" s="6" t="str">
        <f t="shared" si="802"/>
        <v>module=kmail_nnext</v>
      </c>
    </row>
    <row r="15399" spans="1:6" ht="30" customHeight="1">
      <c r="A15399" s="3" t="s">
        <v>2</v>
      </c>
      <c r="B15399" s="3" t="s">
        <v>30375</v>
      </c>
      <c r="C15399" s="3" t="s">
        <v>36133</v>
      </c>
      <c r="D15399" s="12" t="s">
        <v>42006</v>
      </c>
      <c r="E15399" s="6" t="str">
        <f t="shared" si="801"/>
        <v>module=jmail_nnext</v>
      </c>
      <c r="F15399" s="6" t="str">
        <f t="shared" si="802"/>
        <v>module=kmail_nnext</v>
      </c>
    </row>
    <row r="15400" spans="1:6" ht="30" customHeight="1">
      <c r="A15400" s="3" t="s">
        <v>2</v>
      </c>
      <c r="B15400" s="3" t="s">
        <v>30376</v>
      </c>
      <c r="C15400" s="3" t="s">
        <v>36134</v>
      </c>
      <c r="D15400" s="12" t="s">
        <v>42007</v>
      </c>
      <c r="E15400" s="6" t="str">
        <f t="shared" si="801"/>
        <v>module=jmail_nnext</v>
      </c>
      <c r="F15400" s="6" t="str">
        <f t="shared" si="802"/>
        <v>module=kmail_nnext</v>
      </c>
    </row>
    <row r="15401" spans="1:6" ht="30" customHeight="1">
      <c r="A15401" s="3" t="s">
        <v>2</v>
      </c>
      <c r="B15401" s="3" t="s">
        <v>30377</v>
      </c>
      <c r="C15401" s="3" t="s">
        <v>36135</v>
      </c>
      <c r="D15401" s="12" t="s">
        <v>42008</v>
      </c>
      <c r="E15401" s="6" t="str">
        <f t="shared" si="801"/>
        <v>module=jmail_nnext</v>
      </c>
      <c r="F15401" s="6" t="str">
        <f t="shared" si="802"/>
        <v>module=kmail_nnext</v>
      </c>
    </row>
    <row r="15402" spans="1:6" ht="30" customHeight="1">
      <c r="A15402" s="3" t="s">
        <v>2</v>
      </c>
      <c r="B15402" s="3" t="s">
        <v>30378</v>
      </c>
      <c r="C15402" s="3" t="s">
        <v>36136</v>
      </c>
      <c r="D15402" s="12" t="s">
        <v>42009</v>
      </c>
      <c r="E15402" s="6" t="str">
        <f t="shared" si="801"/>
        <v>module=jmail_nnext</v>
      </c>
      <c r="F15402" s="6" t="str">
        <f t="shared" si="802"/>
        <v>module=kmail_nnext</v>
      </c>
    </row>
    <row r="15403" spans="1:6" ht="30" customHeight="1">
      <c r="A15403" s="3" t="s">
        <v>2</v>
      </c>
      <c r="B15403" s="3" t="s">
        <v>30379</v>
      </c>
      <c r="C15403" s="3" t="s">
        <v>36137</v>
      </c>
      <c r="D15403" s="12" t="s">
        <v>42010</v>
      </c>
      <c r="E15403" s="6" t="str">
        <f t="shared" si="801"/>
        <v>module=jmail_nnext</v>
      </c>
      <c r="F15403" s="6" t="str">
        <f t="shared" si="802"/>
        <v>module=kmail_nnext</v>
      </c>
    </row>
    <row r="15404" spans="1:6" ht="30" customHeight="1">
      <c r="A15404" s="3" t="s">
        <v>2</v>
      </c>
      <c r="B15404" s="3" t="s">
        <v>30380</v>
      </c>
      <c r="C15404" s="3" t="s">
        <v>36138</v>
      </c>
      <c r="D15404" s="12" t="s">
        <v>42011</v>
      </c>
      <c r="E15404" s="6" t="str">
        <f t="shared" si="801"/>
        <v>module=jmail_nnext</v>
      </c>
      <c r="F15404" s="6" t="str">
        <f t="shared" si="802"/>
        <v>module=kmail_nnext</v>
      </c>
    </row>
    <row r="15405" spans="1:6" ht="30" customHeight="1">
      <c r="A15405" s="3" t="s">
        <v>2</v>
      </c>
      <c r="B15405" s="3" t="s">
        <v>30381</v>
      </c>
      <c r="C15405" s="3" t="s">
        <v>36139</v>
      </c>
      <c r="D15405" s="12" t="s">
        <v>42012</v>
      </c>
      <c r="E15405" s="6" t="str">
        <f t="shared" si="801"/>
        <v>module=jmail_nnext</v>
      </c>
      <c r="F15405" s="6" t="str">
        <f t="shared" si="802"/>
        <v>module=kmail_nnext</v>
      </c>
    </row>
    <row r="15406" spans="1:6" ht="30" customHeight="1">
      <c r="A15406" s="3" t="s">
        <v>2</v>
      </c>
      <c r="B15406" s="3" t="s">
        <v>30382</v>
      </c>
      <c r="C15406" s="3" t="s">
        <v>36140</v>
      </c>
      <c r="D15406" s="12" t="s">
        <v>42013</v>
      </c>
      <c r="E15406" s="6" t="str">
        <f t="shared" ref="E15406:E15437" si="803">HYPERLINK("http://www.ssc.wisc.edu/wlsresearch/documentation/waves/?wave=capigrad&amp;module=jmail_nnext","module=jmail_nnext")</f>
        <v>module=jmail_nnext</v>
      </c>
      <c r="F15406" s="6" t="str">
        <f t="shared" ref="F15406:F15437" si="804">HYPERLINK("http://www.ssc.wisc.edu/wlsresearch/documentation/waves/?wave=capisib&amp;module=kmail_nnext","module=kmail_nnext")</f>
        <v>module=kmail_nnext</v>
      </c>
    </row>
    <row r="15407" spans="1:6" ht="30" customHeight="1">
      <c r="A15407" s="3" t="s">
        <v>2</v>
      </c>
      <c r="B15407" s="3" t="s">
        <v>30383</v>
      </c>
      <c r="C15407" s="3" t="s">
        <v>36141</v>
      </c>
      <c r="D15407" s="12" t="s">
        <v>42014</v>
      </c>
      <c r="E15407" s="6" t="str">
        <f t="shared" si="803"/>
        <v>module=jmail_nnext</v>
      </c>
      <c r="F15407" s="6" t="str">
        <f t="shared" si="804"/>
        <v>module=kmail_nnext</v>
      </c>
    </row>
    <row r="15408" spans="1:6" ht="30" customHeight="1">
      <c r="A15408" s="3" t="s">
        <v>2</v>
      </c>
      <c r="B15408" s="3" t="s">
        <v>30384</v>
      </c>
      <c r="C15408" s="3" t="s">
        <v>36142</v>
      </c>
      <c r="D15408" s="12" t="s">
        <v>42015</v>
      </c>
      <c r="E15408" s="6" t="str">
        <f t="shared" si="803"/>
        <v>module=jmail_nnext</v>
      </c>
      <c r="F15408" s="6" t="str">
        <f t="shared" si="804"/>
        <v>module=kmail_nnext</v>
      </c>
    </row>
    <row r="15409" spans="1:6" ht="30" customHeight="1">
      <c r="A15409" s="3" t="s">
        <v>2</v>
      </c>
      <c r="B15409" s="3" t="s">
        <v>30385</v>
      </c>
      <c r="C15409" s="3" t="s">
        <v>36143</v>
      </c>
      <c r="D15409" s="12" t="s">
        <v>42016</v>
      </c>
      <c r="E15409" s="6" t="str">
        <f t="shared" si="803"/>
        <v>module=jmail_nnext</v>
      </c>
      <c r="F15409" s="6" t="str">
        <f t="shared" si="804"/>
        <v>module=kmail_nnext</v>
      </c>
    </row>
    <row r="15410" spans="1:6" ht="30" customHeight="1">
      <c r="A15410" s="3" t="s">
        <v>2</v>
      </c>
      <c r="B15410" s="3" t="s">
        <v>30386</v>
      </c>
      <c r="C15410" s="3" t="s">
        <v>36144</v>
      </c>
      <c r="D15410" s="12" t="s">
        <v>42017</v>
      </c>
      <c r="E15410" s="6" t="str">
        <f t="shared" si="803"/>
        <v>module=jmail_nnext</v>
      </c>
      <c r="F15410" s="6" t="str">
        <f t="shared" si="804"/>
        <v>module=kmail_nnext</v>
      </c>
    </row>
    <row r="15411" spans="1:6" ht="30" customHeight="1">
      <c r="A15411" s="3" t="s">
        <v>2</v>
      </c>
      <c r="B15411" s="3" t="s">
        <v>30387</v>
      </c>
      <c r="C15411" s="3" t="s">
        <v>36145</v>
      </c>
      <c r="D15411" s="12" t="s">
        <v>42018</v>
      </c>
      <c r="E15411" s="6" t="str">
        <f t="shared" si="803"/>
        <v>module=jmail_nnext</v>
      </c>
      <c r="F15411" s="6" t="str">
        <f t="shared" si="804"/>
        <v>module=kmail_nnext</v>
      </c>
    </row>
    <row r="15412" spans="1:6" ht="30" customHeight="1">
      <c r="A15412" s="3" t="s">
        <v>2</v>
      </c>
      <c r="B15412" s="3" t="s">
        <v>30388</v>
      </c>
      <c r="C15412" s="3" t="s">
        <v>36146</v>
      </c>
      <c r="D15412" s="12" t="s">
        <v>42019</v>
      </c>
      <c r="E15412" s="6" t="str">
        <f t="shared" si="803"/>
        <v>module=jmail_nnext</v>
      </c>
      <c r="F15412" s="6" t="str">
        <f t="shared" si="804"/>
        <v>module=kmail_nnext</v>
      </c>
    </row>
    <row r="15413" spans="1:6" ht="30" customHeight="1">
      <c r="A15413" s="3" t="s">
        <v>2</v>
      </c>
      <c r="B15413" s="3" t="s">
        <v>30389</v>
      </c>
      <c r="C15413" s="3" t="s">
        <v>36147</v>
      </c>
      <c r="D15413" s="12" t="s">
        <v>42020</v>
      </c>
      <c r="E15413" s="6" t="str">
        <f t="shared" si="803"/>
        <v>module=jmail_nnext</v>
      </c>
      <c r="F15413" s="6" t="str">
        <f t="shared" si="804"/>
        <v>module=kmail_nnext</v>
      </c>
    </row>
    <row r="15414" spans="1:6" ht="30" customHeight="1">
      <c r="A15414" s="3" t="s">
        <v>2</v>
      </c>
      <c r="B15414" s="3" t="s">
        <v>30390</v>
      </c>
      <c r="C15414" s="3" t="s">
        <v>36148</v>
      </c>
      <c r="D15414" s="12" t="s">
        <v>42021</v>
      </c>
      <c r="E15414" s="6" t="str">
        <f t="shared" si="803"/>
        <v>module=jmail_nnext</v>
      </c>
      <c r="F15414" s="6" t="str">
        <f t="shared" si="804"/>
        <v>module=kmail_nnext</v>
      </c>
    </row>
    <row r="15415" spans="1:6" ht="30" customHeight="1">
      <c r="A15415" s="3" t="s">
        <v>2</v>
      </c>
      <c r="B15415" s="3" t="s">
        <v>30391</v>
      </c>
      <c r="C15415" s="3" t="s">
        <v>36149</v>
      </c>
      <c r="D15415" s="12" t="s">
        <v>42022</v>
      </c>
      <c r="E15415" s="6" t="str">
        <f t="shared" si="803"/>
        <v>module=jmail_nnext</v>
      </c>
      <c r="F15415" s="6" t="str">
        <f t="shared" si="804"/>
        <v>module=kmail_nnext</v>
      </c>
    </row>
    <row r="15416" spans="1:6" ht="30" customHeight="1">
      <c r="A15416" s="3" t="s">
        <v>2</v>
      </c>
      <c r="B15416" s="3" t="s">
        <v>30392</v>
      </c>
      <c r="C15416" s="3" t="s">
        <v>36150</v>
      </c>
      <c r="D15416" s="12" t="s">
        <v>42023</v>
      </c>
      <c r="E15416" s="6" t="str">
        <f t="shared" si="803"/>
        <v>module=jmail_nnext</v>
      </c>
      <c r="F15416" s="6" t="str">
        <f t="shared" si="804"/>
        <v>module=kmail_nnext</v>
      </c>
    </row>
    <row r="15417" spans="1:6" ht="30" customHeight="1">
      <c r="A15417" s="3" t="s">
        <v>2</v>
      </c>
      <c r="B15417" s="3" t="s">
        <v>30393</v>
      </c>
      <c r="C15417" s="3" t="s">
        <v>36151</v>
      </c>
      <c r="D15417" s="12" t="s">
        <v>42024</v>
      </c>
      <c r="E15417" s="6" t="str">
        <f t="shared" si="803"/>
        <v>module=jmail_nnext</v>
      </c>
      <c r="F15417" s="6" t="str">
        <f t="shared" si="804"/>
        <v>module=kmail_nnext</v>
      </c>
    </row>
    <row r="15418" spans="1:6" ht="30" customHeight="1">
      <c r="A15418" s="3" t="s">
        <v>2</v>
      </c>
      <c r="B15418" s="3" t="s">
        <v>30394</v>
      </c>
      <c r="C15418" s="3" t="s">
        <v>36152</v>
      </c>
      <c r="D15418" s="12" t="s">
        <v>42025</v>
      </c>
      <c r="E15418" s="6" t="str">
        <f t="shared" si="803"/>
        <v>module=jmail_nnext</v>
      </c>
      <c r="F15418" s="6" t="str">
        <f t="shared" si="804"/>
        <v>module=kmail_nnext</v>
      </c>
    </row>
    <row r="15419" spans="1:6" ht="30" customHeight="1">
      <c r="A15419" s="3" t="s">
        <v>2</v>
      </c>
      <c r="B15419" s="3" t="s">
        <v>30395</v>
      </c>
      <c r="C15419" s="3" t="s">
        <v>36153</v>
      </c>
      <c r="D15419" s="12" t="s">
        <v>42026</v>
      </c>
      <c r="E15419" s="6" t="str">
        <f t="shared" si="803"/>
        <v>module=jmail_nnext</v>
      </c>
      <c r="F15419" s="6" t="str">
        <f t="shared" si="804"/>
        <v>module=kmail_nnext</v>
      </c>
    </row>
    <row r="15420" spans="1:6" ht="30" customHeight="1">
      <c r="A15420" s="3" t="s">
        <v>2</v>
      </c>
      <c r="B15420" s="3" t="s">
        <v>30396</v>
      </c>
      <c r="C15420" s="3" t="s">
        <v>36154</v>
      </c>
      <c r="D15420" s="12" t="s">
        <v>42027</v>
      </c>
      <c r="E15420" s="6" t="str">
        <f t="shared" si="803"/>
        <v>module=jmail_nnext</v>
      </c>
      <c r="F15420" s="6" t="str">
        <f t="shared" si="804"/>
        <v>module=kmail_nnext</v>
      </c>
    </row>
    <row r="15421" spans="1:6" ht="30" customHeight="1">
      <c r="A15421" s="3" t="s">
        <v>2</v>
      </c>
      <c r="B15421" s="3" t="s">
        <v>30397</v>
      </c>
      <c r="C15421" s="3" t="s">
        <v>36155</v>
      </c>
      <c r="D15421" s="12" t="s">
        <v>42028</v>
      </c>
      <c r="E15421" s="6" t="str">
        <f t="shared" si="803"/>
        <v>module=jmail_nnext</v>
      </c>
      <c r="F15421" s="6" t="str">
        <f t="shared" si="804"/>
        <v>module=kmail_nnext</v>
      </c>
    </row>
    <row r="15422" spans="1:6" ht="30" customHeight="1">
      <c r="A15422" s="3" t="s">
        <v>2</v>
      </c>
      <c r="B15422" s="3" t="s">
        <v>30398</v>
      </c>
      <c r="C15422" s="3" t="s">
        <v>36156</v>
      </c>
      <c r="D15422" s="12" t="s">
        <v>42029</v>
      </c>
      <c r="E15422" s="6" t="str">
        <f t="shared" si="803"/>
        <v>module=jmail_nnext</v>
      </c>
      <c r="F15422" s="6" t="str">
        <f t="shared" si="804"/>
        <v>module=kmail_nnext</v>
      </c>
    </row>
    <row r="15423" spans="1:6" ht="30" customHeight="1">
      <c r="A15423" s="3" t="s">
        <v>2</v>
      </c>
      <c r="B15423" s="3" t="s">
        <v>30399</v>
      </c>
      <c r="C15423" s="3" t="s">
        <v>36157</v>
      </c>
      <c r="D15423" s="12" t="s">
        <v>42030</v>
      </c>
      <c r="E15423" s="6" t="str">
        <f t="shared" si="803"/>
        <v>module=jmail_nnext</v>
      </c>
      <c r="F15423" s="6" t="str">
        <f t="shared" si="804"/>
        <v>module=kmail_nnext</v>
      </c>
    </row>
    <row r="15424" spans="1:6" ht="30" customHeight="1">
      <c r="A15424" s="3" t="s">
        <v>2</v>
      </c>
      <c r="B15424" s="3" t="s">
        <v>30400</v>
      </c>
      <c r="C15424" s="3" t="s">
        <v>36158</v>
      </c>
      <c r="D15424" s="12" t="s">
        <v>42031</v>
      </c>
      <c r="E15424" s="6" t="str">
        <f t="shared" si="803"/>
        <v>module=jmail_nnext</v>
      </c>
      <c r="F15424" s="6" t="str">
        <f t="shared" si="804"/>
        <v>module=kmail_nnext</v>
      </c>
    </row>
    <row r="15425" spans="1:6" ht="30" customHeight="1">
      <c r="A15425" s="3" t="s">
        <v>2</v>
      </c>
      <c r="B15425" s="3" t="s">
        <v>30401</v>
      </c>
      <c r="C15425" s="3" t="s">
        <v>36159</v>
      </c>
      <c r="D15425" s="12" t="s">
        <v>42032</v>
      </c>
      <c r="E15425" s="6" t="str">
        <f t="shared" si="803"/>
        <v>module=jmail_nnext</v>
      </c>
      <c r="F15425" s="6" t="str">
        <f t="shared" si="804"/>
        <v>module=kmail_nnext</v>
      </c>
    </row>
    <row r="15426" spans="1:6" ht="30" customHeight="1">
      <c r="A15426" s="3" t="s">
        <v>2</v>
      </c>
      <c r="B15426" s="3" t="s">
        <v>30402</v>
      </c>
      <c r="C15426" s="3" t="s">
        <v>36160</v>
      </c>
      <c r="D15426" s="12" t="s">
        <v>42033</v>
      </c>
      <c r="E15426" s="6" t="str">
        <f t="shared" si="803"/>
        <v>module=jmail_nnext</v>
      </c>
      <c r="F15426" s="6" t="str">
        <f t="shared" si="804"/>
        <v>module=kmail_nnext</v>
      </c>
    </row>
    <row r="15427" spans="1:6" ht="30" customHeight="1">
      <c r="A15427" s="3" t="s">
        <v>2</v>
      </c>
      <c r="B15427" s="3" t="s">
        <v>30403</v>
      </c>
      <c r="C15427" s="3" t="s">
        <v>36161</v>
      </c>
      <c r="D15427" s="12" t="s">
        <v>42034</v>
      </c>
      <c r="E15427" s="6" t="str">
        <f t="shared" si="803"/>
        <v>module=jmail_nnext</v>
      </c>
      <c r="F15427" s="6" t="str">
        <f t="shared" si="804"/>
        <v>module=kmail_nnext</v>
      </c>
    </row>
    <row r="15428" spans="1:6" ht="30" customHeight="1">
      <c r="A15428" s="3" t="s">
        <v>2</v>
      </c>
      <c r="B15428" s="3" t="s">
        <v>30404</v>
      </c>
      <c r="C15428" s="3" t="s">
        <v>36162</v>
      </c>
      <c r="D15428" s="12" t="s">
        <v>42035</v>
      </c>
      <c r="E15428" s="6" t="str">
        <f t="shared" si="803"/>
        <v>module=jmail_nnext</v>
      </c>
      <c r="F15428" s="6" t="str">
        <f t="shared" si="804"/>
        <v>module=kmail_nnext</v>
      </c>
    </row>
    <row r="15429" spans="1:6" ht="30" customHeight="1">
      <c r="A15429" s="3" t="s">
        <v>2</v>
      </c>
      <c r="B15429" s="3" t="s">
        <v>30405</v>
      </c>
      <c r="C15429" s="3" t="s">
        <v>36163</v>
      </c>
      <c r="D15429" s="12" t="s">
        <v>42036</v>
      </c>
      <c r="E15429" s="6" t="str">
        <f t="shared" si="803"/>
        <v>module=jmail_nnext</v>
      </c>
      <c r="F15429" s="6" t="str">
        <f t="shared" si="804"/>
        <v>module=kmail_nnext</v>
      </c>
    </row>
    <row r="15430" spans="1:6" ht="30" customHeight="1">
      <c r="A15430" s="3" t="s">
        <v>2</v>
      </c>
      <c r="B15430" s="3" t="s">
        <v>30406</v>
      </c>
      <c r="C15430" s="3" t="s">
        <v>36164</v>
      </c>
      <c r="D15430" s="12" t="s">
        <v>42037</v>
      </c>
      <c r="E15430" s="6" t="str">
        <f t="shared" si="803"/>
        <v>module=jmail_nnext</v>
      </c>
      <c r="F15430" s="6" t="str">
        <f t="shared" si="804"/>
        <v>module=kmail_nnext</v>
      </c>
    </row>
    <row r="15431" spans="1:6" ht="30" customHeight="1">
      <c r="A15431" s="3" t="s">
        <v>2</v>
      </c>
      <c r="B15431" s="3" t="s">
        <v>30407</v>
      </c>
      <c r="C15431" s="3" t="s">
        <v>36165</v>
      </c>
      <c r="D15431" s="12" t="s">
        <v>42038</v>
      </c>
      <c r="E15431" s="6" t="str">
        <f t="shared" si="803"/>
        <v>module=jmail_nnext</v>
      </c>
      <c r="F15431" s="6" t="str">
        <f t="shared" si="804"/>
        <v>module=kmail_nnext</v>
      </c>
    </row>
    <row r="15432" spans="1:6" ht="30" customHeight="1">
      <c r="A15432" s="3" t="s">
        <v>2</v>
      </c>
      <c r="B15432" s="3" t="s">
        <v>30408</v>
      </c>
      <c r="C15432" s="3" t="s">
        <v>36166</v>
      </c>
      <c r="D15432" s="12" t="s">
        <v>42039</v>
      </c>
      <c r="E15432" s="6" t="str">
        <f t="shared" si="803"/>
        <v>module=jmail_nnext</v>
      </c>
      <c r="F15432" s="6" t="str">
        <f t="shared" si="804"/>
        <v>module=kmail_nnext</v>
      </c>
    </row>
    <row r="15433" spans="1:6" ht="30" customHeight="1">
      <c r="A15433" s="3" t="s">
        <v>2</v>
      </c>
      <c r="B15433" s="3" t="s">
        <v>30409</v>
      </c>
      <c r="C15433" s="3" t="s">
        <v>36167</v>
      </c>
      <c r="D15433" s="12" t="s">
        <v>42040</v>
      </c>
      <c r="E15433" s="6" t="str">
        <f t="shared" si="803"/>
        <v>module=jmail_nnext</v>
      </c>
      <c r="F15433" s="6" t="str">
        <f t="shared" si="804"/>
        <v>module=kmail_nnext</v>
      </c>
    </row>
    <row r="15434" spans="1:6" ht="30" customHeight="1">
      <c r="A15434" s="3" t="s">
        <v>2</v>
      </c>
      <c r="B15434" s="3" t="s">
        <v>30410</v>
      </c>
      <c r="C15434" s="3" t="s">
        <v>36168</v>
      </c>
      <c r="D15434" s="12" t="s">
        <v>42041</v>
      </c>
      <c r="E15434" s="6" t="str">
        <f t="shared" si="803"/>
        <v>module=jmail_nnext</v>
      </c>
      <c r="F15434" s="6" t="str">
        <f t="shared" si="804"/>
        <v>module=kmail_nnext</v>
      </c>
    </row>
    <row r="15435" spans="1:6" ht="30" customHeight="1">
      <c r="A15435" s="3" t="s">
        <v>2</v>
      </c>
      <c r="B15435" s="3" t="s">
        <v>30411</v>
      </c>
      <c r="C15435" s="3" t="s">
        <v>36169</v>
      </c>
      <c r="D15435" s="12" t="s">
        <v>42042</v>
      </c>
      <c r="E15435" s="6" t="str">
        <f t="shared" si="803"/>
        <v>module=jmail_nnext</v>
      </c>
      <c r="F15435" s="6" t="str">
        <f t="shared" si="804"/>
        <v>module=kmail_nnext</v>
      </c>
    </row>
    <row r="15436" spans="1:6" ht="30" customHeight="1">
      <c r="A15436" s="3" t="s">
        <v>2</v>
      </c>
      <c r="B15436" s="3" t="s">
        <v>30412</v>
      </c>
      <c r="C15436" s="3" t="s">
        <v>36170</v>
      </c>
      <c r="D15436" s="12" t="s">
        <v>42043</v>
      </c>
      <c r="E15436" s="6" t="str">
        <f t="shared" si="803"/>
        <v>module=jmail_nnext</v>
      </c>
      <c r="F15436" s="6" t="str">
        <f t="shared" si="804"/>
        <v>module=kmail_nnext</v>
      </c>
    </row>
    <row r="15437" spans="1:6" ht="30" customHeight="1">
      <c r="A15437" s="3" t="s">
        <v>2</v>
      </c>
      <c r="B15437" s="3" t="s">
        <v>30413</v>
      </c>
      <c r="C15437" s="3" t="s">
        <v>36171</v>
      </c>
      <c r="D15437" s="12" t="s">
        <v>42044</v>
      </c>
      <c r="E15437" s="6" t="str">
        <f t="shared" si="803"/>
        <v>module=jmail_nnext</v>
      </c>
      <c r="F15437" s="6" t="str">
        <f t="shared" si="804"/>
        <v>module=kmail_nnext</v>
      </c>
    </row>
    <row r="15438" spans="1:6" ht="30" customHeight="1">
      <c r="A15438" s="3" t="s">
        <v>2</v>
      </c>
      <c r="B15438" s="3" t="s">
        <v>30414</v>
      </c>
      <c r="C15438" s="3" t="s">
        <v>36172</v>
      </c>
      <c r="D15438" s="12" t="s">
        <v>42045</v>
      </c>
      <c r="E15438" s="6" t="str">
        <f t="shared" ref="E15438:E15469" si="805">HYPERLINK("http://www.ssc.wisc.edu/wlsresearch/documentation/waves/?wave=capigrad&amp;module=jmail_nnext","module=jmail_nnext")</f>
        <v>module=jmail_nnext</v>
      </c>
      <c r="F15438" s="6" t="str">
        <f t="shared" ref="F15438:F15469" si="806">HYPERLINK("http://www.ssc.wisc.edu/wlsresearch/documentation/waves/?wave=capisib&amp;module=kmail_nnext","module=kmail_nnext")</f>
        <v>module=kmail_nnext</v>
      </c>
    </row>
    <row r="15439" spans="1:6" ht="30" customHeight="1">
      <c r="A15439" s="3" t="s">
        <v>2</v>
      </c>
      <c r="B15439" s="3" t="s">
        <v>30415</v>
      </c>
      <c r="C15439" s="3" t="s">
        <v>36173</v>
      </c>
      <c r="D15439" s="12" t="s">
        <v>42046</v>
      </c>
      <c r="E15439" s="6" t="str">
        <f t="shared" si="805"/>
        <v>module=jmail_nnext</v>
      </c>
      <c r="F15439" s="6" t="str">
        <f t="shared" si="806"/>
        <v>module=kmail_nnext</v>
      </c>
    </row>
    <row r="15440" spans="1:6" ht="30" customHeight="1">
      <c r="A15440" s="3" t="s">
        <v>2</v>
      </c>
      <c r="B15440" s="3" t="s">
        <v>30416</v>
      </c>
      <c r="C15440" s="3" t="s">
        <v>36174</v>
      </c>
      <c r="D15440" s="12" t="s">
        <v>42047</v>
      </c>
      <c r="E15440" s="6" t="str">
        <f t="shared" si="805"/>
        <v>module=jmail_nnext</v>
      </c>
      <c r="F15440" s="6" t="str">
        <f t="shared" si="806"/>
        <v>module=kmail_nnext</v>
      </c>
    </row>
    <row r="15441" spans="1:6" ht="30" customHeight="1">
      <c r="A15441" s="3" t="s">
        <v>2</v>
      </c>
      <c r="B15441" s="3" t="s">
        <v>30417</v>
      </c>
      <c r="C15441" s="3" t="s">
        <v>36175</v>
      </c>
      <c r="D15441" s="12" t="s">
        <v>42048</v>
      </c>
      <c r="E15441" s="6" t="str">
        <f t="shared" si="805"/>
        <v>module=jmail_nnext</v>
      </c>
      <c r="F15441" s="6" t="str">
        <f t="shared" si="806"/>
        <v>module=kmail_nnext</v>
      </c>
    </row>
    <row r="15442" spans="1:6" ht="30" customHeight="1">
      <c r="A15442" s="3" t="s">
        <v>2</v>
      </c>
      <c r="B15442" s="3" t="s">
        <v>30418</v>
      </c>
      <c r="C15442" s="3" t="s">
        <v>36176</v>
      </c>
      <c r="D15442" s="12" t="s">
        <v>42049</v>
      </c>
      <c r="E15442" s="6" t="str">
        <f t="shared" si="805"/>
        <v>module=jmail_nnext</v>
      </c>
      <c r="F15442" s="6" t="str">
        <f t="shared" si="806"/>
        <v>module=kmail_nnext</v>
      </c>
    </row>
    <row r="15443" spans="1:6" ht="30" customHeight="1">
      <c r="A15443" s="3" t="s">
        <v>2</v>
      </c>
      <c r="B15443" s="3" t="s">
        <v>30419</v>
      </c>
      <c r="C15443" s="3" t="s">
        <v>36177</v>
      </c>
      <c r="D15443" s="12" t="s">
        <v>42050</v>
      </c>
      <c r="E15443" s="6" t="str">
        <f t="shared" si="805"/>
        <v>module=jmail_nnext</v>
      </c>
      <c r="F15443" s="6" t="str">
        <f t="shared" si="806"/>
        <v>module=kmail_nnext</v>
      </c>
    </row>
    <row r="15444" spans="1:6" ht="30" customHeight="1">
      <c r="A15444" s="3" t="s">
        <v>2</v>
      </c>
      <c r="B15444" s="3" t="s">
        <v>30420</v>
      </c>
      <c r="C15444" s="3" t="s">
        <v>36178</v>
      </c>
      <c r="D15444" s="12" t="s">
        <v>42051</v>
      </c>
      <c r="E15444" s="6" t="str">
        <f t="shared" si="805"/>
        <v>module=jmail_nnext</v>
      </c>
      <c r="F15444" s="6" t="str">
        <f t="shared" si="806"/>
        <v>module=kmail_nnext</v>
      </c>
    </row>
    <row r="15445" spans="1:6" ht="30" customHeight="1">
      <c r="A15445" s="3" t="s">
        <v>2</v>
      </c>
      <c r="B15445" s="3" t="s">
        <v>30421</v>
      </c>
      <c r="C15445" s="3" t="s">
        <v>36179</v>
      </c>
      <c r="D15445" s="12" t="s">
        <v>42052</v>
      </c>
      <c r="E15445" s="6" t="str">
        <f t="shared" si="805"/>
        <v>module=jmail_nnext</v>
      </c>
      <c r="F15445" s="6" t="str">
        <f t="shared" si="806"/>
        <v>module=kmail_nnext</v>
      </c>
    </row>
    <row r="15446" spans="1:6" ht="30" customHeight="1">
      <c r="A15446" s="3" t="s">
        <v>2</v>
      </c>
      <c r="B15446" s="3" t="s">
        <v>30422</v>
      </c>
      <c r="C15446" s="3" t="s">
        <v>36180</v>
      </c>
      <c r="D15446" s="12" t="s">
        <v>42053</v>
      </c>
      <c r="E15446" s="6" t="str">
        <f t="shared" si="805"/>
        <v>module=jmail_nnext</v>
      </c>
      <c r="F15446" s="6" t="str">
        <f t="shared" si="806"/>
        <v>module=kmail_nnext</v>
      </c>
    </row>
    <row r="15447" spans="1:6" ht="30" customHeight="1">
      <c r="A15447" s="3" t="s">
        <v>2</v>
      </c>
      <c r="B15447" s="3" t="s">
        <v>30423</v>
      </c>
      <c r="C15447" s="3" t="s">
        <v>36181</v>
      </c>
      <c r="D15447" s="12" t="s">
        <v>42054</v>
      </c>
      <c r="E15447" s="6" t="str">
        <f t="shared" si="805"/>
        <v>module=jmail_nnext</v>
      </c>
      <c r="F15447" s="6" t="str">
        <f t="shared" si="806"/>
        <v>module=kmail_nnext</v>
      </c>
    </row>
    <row r="15448" spans="1:6" ht="30" customHeight="1">
      <c r="A15448" s="3" t="s">
        <v>2</v>
      </c>
      <c r="B15448" s="3" t="s">
        <v>30424</v>
      </c>
      <c r="C15448" s="3" t="s">
        <v>36182</v>
      </c>
      <c r="D15448" s="12" t="s">
        <v>42055</v>
      </c>
      <c r="E15448" s="6" t="str">
        <f t="shared" si="805"/>
        <v>module=jmail_nnext</v>
      </c>
      <c r="F15448" s="6" t="str">
        <f t="shared" si="806"/>
        <v>module=kmail_nnext</v>
      </c>
    </row>
    <row r="15449" spans="1:6" ht="30" customHeight="1">
      <c r="A15449" s="3" t="s">
        <v>2</v>
      </c>
      <c r="B15449" s="3" t="s">
        <v>30425</v>
      </c>
      <c r="C15449" s="3" t="s">
        <v>36183</v>
      </c>
      <c r="D15449" s="12" t="s">
        <v>42056</v>
      </c>
      <c r="E15449" s="6" t="str">
        <f t="shared" si="805"/>
        <v>module=jmail_nnext</v>
      </c>
      <c r="F15449" s="6" t="str">
        <f t="shared" si="806"/>
        <v>module=kmail_nnext</v>
      </c>
    </row>
    <row r="15450" spans="1:6" ht="30" customHeight="1">
      <c r="A15450" s="3" t="s">
        <v>2</v>
      </c>
      <c r="B15450" s="3" t="s">
        <v>30426</v>
      </c>
      <c r="C15450" s="3" t="s">
        <v>36184</v>
      </c>
      <c r="D15450" s="12" t="s">
        <v>42057</v>
      </c>
      <c r="E15450" s="6" t="str">
        <f t="shared" si="805"/>
        <v>module=jmail_nnext</v>
      </c>
      <c r="F15450" s="6" t="str">
        <f t="shared" si="806"/>
        <v>module=kmail_nnext</v>
      </c>
    </row>
    <row r="15451" spans="1:6" ht="30" customHeight="1">
      <c r="A15451" s="3" t="s">
        <v>2</v>
      </c>
      <c r="B15451" s="3" t="s">
        <v>30427</v>
      </c>
      <c r="C15451" s="3" t="s">
        <v>36185</v>
      </c>
      <c r="D15451" s="12" t="s">
        <v>42058</v>
      </c>
      <c r="E15451" s="6" t="str">
        <f t="shared" si="805"/>
        <v>module=jmail_nnext</v>
      </c>
      <c r="F15451" s="6" t="str">
        <f t="shared" si="806"/>
        <v>module=kmail_nnext</v>
      </c>
    </row>
    <row r="15452" spans="1:6" ht="30" customHeight="1">
      <c r="A15452" s="3" t="s">
        <v>2</v>
      </c>
      <c r="B15452" s="3" t="s">
        <v>30428</v>
      </c>
      <c r="C15452" s="3" t="s">
        <v>36186</v>
      </c>
      <c r="D15452" s="12" t="s">
        <v>42059</v>
      </c>
      <c r="E15452" s="6" t="str">
        <f t="shared" si="805"/>
        <v>module=jmail_nnext</v>
      </c>
      <c r="F15452" s="6" t="str">
        <f t="shared" si="806"/>
        <v>module=kmail_nnext</v>
      </c>
    </row>
    <row r="15453" spans="1:6" ht="30" customHeight="1">
      <c r="A15453" s="3" t="s">
        <v>2</v>
      </c>
      <c r="B15453" s="3" t="s">
        <v>30429</v>
      </c>
      <c r="C15453" s="3" t="s">
        <v>36187</v>
      </c>
      <c r="D15453" s="12" t="s">
        <v>42060</v>
      </c>
      <c r="E15453" s="6" t="str">
        <f t="shared" si="805"/>
        <v>module=jmail_nnext</v>
      </c>
      <c r="F15453" s="6" t="str">
        <f t="shared" si="806"/>
        <v>module=kmail_nnext</v>
      </c>
    </row>
    <row r="15454" spans="1:6" ht="30" customHeight="1">
      <c r="A15454" s="3" t="s">
        <v>2</v>
      </c>
      <c r="B15454" s="3" t="s">
        <v>30430</v>
      </c>
      <c r="C15454" s="3" t="s">
        <v>36188</v>
      </c>
      <c r="D15454" s="12" t="s">
        <v>42061</v>
      </c>
      <c r="E15454" s="6" t="str">
        <f t="shared" si="805"/>
        <v>module=jmail_nnext</v>
      </c>
      <c r="F15454" s="6" t="str">
        <f t="shared" si="806"/>
        <v>module=kmail_nnext</v>
      </c>
    </row>
    <row r="15455" spans="1:6" ht="30" customHeight="1">
      <c r="A15455" s="3" t="s">
        <v>2</v>
      </c>
      <c r="B15455" s="3" t="s">
        <v>30431</v>
      </c>
      <c r="C15455" s="3" t="s">
        <v>36189</v>
      </c>
      <c r="D15455" s="12" t="s">
        <v>42062</v>
      </c>
      <c r="E15455" s="6" t="str">
        <f t="shared" si="805"/>
        <v>module=jmail_nnext</v>
      </c>
      <c r="F15455" s="6" t="str">
        <f t="shared" si="806"/>
        <v>module=kmail_nnext</v>
      </c>
    </row>
    <row r="15456" spans="1:6" ht="30" customHeight="1">
      <c r="A15456" s="3" t="s">
        <v>2</v>
      </c>
      <c r="B15456" s="3" t="s">
        <v>30432</v>
      </c>
      <c r="C15456" s="3" t="s">
        <v>36190</v>
      </c>
      <c r="D15456" s="12" t="s">
        <v>42063</v>
      </c>
      <c r="E15456" s="6" t="str">
        <f t="shared" si="805"/>
        <v>module=jmail_nnext</v>
      </c>
      <c r="F15456" s="6" t="str">
        <f t="shared" si="806"/>
        <v>module=kmail_nnext</v>
      </c>
    </row>
    <row r="15457" spans="1:6" ht="30" customHeight="1">
      <c r="A15457" s="3" t="s">
        <v>2</v>
      </c>
      <c r="B15457" s="3" t="s">
        <v>30433</v>
      </c>
      <c r="C15457" s="3" t="s">
        <v>36191</v>
      </c>
      <c r="D15457" s="12" t="s">
        <v>42064</v>
      </c>
      <c r="E15457" s="6" t="str">
        <f t="shared" si="805"/>
        <v>module=jmail_nnext</v>
      </c>
      <c r="F15457" s="6" t="str">
        <f t="shared" si="806"/>
        <v>module=kmail_nnext</v>
      </c>
    </row>
    <row r="15458" spans="1:6" ht="30" customHeight="1">
      <c r="A15458" s="3" t="s">
        <v>2</v>
      </c>
      <c r="B15458" s="3" t="s">
        <v>30434</v>
      </c>
      <c r="C15458" s="3" t="s">
        <v>36192</v>
      </c>
      <c r="D15458" s="12" t="s">
        <v>42065</v>
      </c>
      <c r="E15458" s="6" t="str">
        <f t="shared" si="805"/>
        <v>module=jmail_nnext</v>
      </c>
      <c r="F15458" s="6" t="str">
        <f t="shared" si="806"/>
        <v>module=kmail_nnext</v>
      </c>
    </row>
    <row r="15459" spans="1:6" ht="30" customHeight="1">
      <c r="A15459" s="3" t="s">
        <v>2</v>
      </c>
      <c r="B15459" s="3" t="s">
        <v>30435</v>
      </c>
      <c r="C15459" s="3" t="s">
        <v>36193</v>
      </c>
      <c r="D15459" s="12" t="s">
        <v>42066</v>
      </c>
      <c r="E15459" s="6" t="str">
        <f t="shared" si="805"/>
        <v>module=jmail_nnext</v>
      </c>
      <c r="F15459" s="6" t="str">
        <f t="shared" si="806"/>
        <v>module=kmail_nnext</v>
      </c>
    </row>
    <row r="15460" spans="1:6" ht="30" customHeight="1">
      <c r="A15460" s="3" t="s">
        <v>2</v>
      </c>
      <c r="B15460" s="3" t="s">
        <v>30436</v>
      </c>
      <c r="C15460" s="3" t="s">
        <v>36194</v>
      </c>
      <c r="D15460" s="12" t="s">
        <v>42067</v>
      </c>
      <c r="E15460" s="6" t="str">
        <f t="shared" si="805"/>
        <v>module=jmail_nnext</v>
      </c>
      <c r="F15460" s="6" t="str">
        <f t="shared" si="806"/>
        <v>module=kmail_nnext</v>
      </c>
    </row>
    <row r="15461" spans="1:6" ht="30" customHeight="1">
      <c r="A15461" s="3" t="s">
        <v>2</v>
      </c>
      <c r="B15461" s="3" t="s">
        <v>30437</v>
      </c>
      <c r="C15461" s="3" t="s">
        <v>36195</v>
      </c>
      <c r="D15461" s="12" t="s">
        <v>42068</v>
      </c>
      <c r="E15461" s="6" t="str">
        <f t="shared" si="805"/>
        <v>module=jmail_nnext</v>
      </c>
      <c r="F15461" s="6" t="str">
        <f t="shared" si="806"/>
        <v>module=kmail_nnext</v>
      </c>
    </row>
    <row r="15462" spans="1:6" ht="30" customHeight="1">
      <c r="A15462" s="3" t="s">
        <v>2</v>
      </c>
      <c r="B15462" s="3" t="s">
        <v>30438</v>
      </c>
      <c r="C15462" s="3" t="s">
        <v>36196</v>
      </c>
      <c r="D15462" s="12" t="s">
        <v>42069</v>
      </c>
      <c r="E15462" s="6" t="str">
        <f t="shared" si="805"/>
        <v>module=jmail_nnext</v>
      </c>
      <c r="F15462" s="6" t="str">
        <f t="shared" si="806"/>
        <v>module=kmail_nnext</v>
      </c>
    </row>
    <row r="15463" spans="1:6" ht="30" customHeight="1">
      <c r="A15463" s="3" t="s">
        <v>2</v>
      </c>
      <c r="B15463" s="3" t="s">
        <v>30439</v>
      </c>
      <c r="C15463" s="3" t="s">
        <v>36197</v>
      </c>
      <c r="D15463" s="12" t="s">
        <v>42070</v>
      </c>
      <c r="E15463" s="6" t="str">
        <f t="shared" si="805"/>
        <v>module=jmail_nnext</v>
      </c>
      <c r="F15463" s="6" t="str">
        <f t="shared" si="806"/>
        <v>module=kmail_nnext</v>
      </c>
    </row>
    <row r="15464" spans="1:6" ht="30" customHeight="1">
      <c r="A15464" s="3" t="s">
        <v>2</v>
      </c>
      <c r="B15464" s="3" t="s">
        <v>30440</v>
      </c>
      <c r="C15464" s="3" t="s">
        <v>36198</v>
      </c>
      <c r="D15464" s="12" t="s">
        <v>42071</v>
      </c>
      <c r="E15464" s="6" t="str">
        <f t="shared" si="805"/>
        <v>module=jmail_nnext</v>
      </c>
      <c r="F15464" s="6" t="str">
        <f t="shared" si="806"/>
        <v>module=kmail_nnext</v>
      </c>
    </row>
    <row r="15465" spans="1:6" ht="30" customHeight="1">
      <c r="A15465" s="3" t="s">
        <v>2</v>
      </c>
      <c r="B15465" s="3" t="s">
        <v>30441</v>
      </c>
      <c r="C15465" s="3" t="s">
        <v>36199</v>
      </c>
      <c r="D15465" s="12" t="s">
        <v>42072</v>
      </c>
      <c r="E15465" s="6" t="str">
        <f t="shared" si="805"/>
        <v>module=jmail_nnext</v>
      </c>
      <c r="F15465" s="6" t="str">
        <f t="shared" si="806"/>
        <v>module=kmail_nnext</v>
      </c>
    </row>
    <row r="15466" spans="1:6" ht="30" customHeight="1">
      <c r="A15466" s="3" t="s">
        <v>2</v>
      </c>
      <c r="B15466" s="3" t="s">
        <v>30442</v>
      </c>
      <c r="C15466" s="3" t="s">
        <v>36200</v>
      </c>
      <c r="D15466" s="12" t="s">
        <v>42073</v>
      </c>
      <c r="E15466" s="6" t="str">
        <f t="shared" si="805"/>
        <v>module=jmail_nnext</v>
      </c>
      <c r="F15466" s="6" t="str">
        <f t="shared" si="806"/>
        <v>module=kmail_nnext</v>
      </c>
    </row>
    <row r="15467" spans="1:6" ht="30" customHeight="1">
      <c r="A15467" s="3" t="s">
        <v>2</v>
      </c>
      <c r="B15467" s="3" t="s">
        <v>30443</v>
      </c>
      <c r="C15467" s="3" t="s">
        <v>36201</v>
      </c>
      <c r="D15467" s="12" t="s">
        <v>42074</v>
      </c>
      <c r="E15467" s="6" t="str">
        <f t="shared" si="805"/>
        <v>module=jmail_nnext</v>
      </c>
      <c r="F15467" s="6" t="str">
        <f t="shared" si="806"/>
        <v>module=kmail_nnext</v>
      </c>
    </row>
    <row r="15468" spans="1:6" ht="30" customHeight="1">
      <c r="A15468" s="3" t="s">
        <v>2</v>
      </c>
      <c r="B15468" s="3" t="s">
        <v>30444</v>
      </c>
      <c r="C15468" s="3" t="s">
        <v>36202</v>
      </c>
      <c r="D15468" s="12" t="s">
        <v>42075</v>
      </c>
      <c r="E15468" s="6" t="str">
        <f t="shared" si="805"/>
        <v>module=jmail_nnext</v>
      </c>
      <c r="F15468" s="6" t="str">
        <f t="shared" si="806"/>
        <v>module=kmail_nnext</v>
      </c>
    </row>
    <row r="15469" spans="1:6" ht="30" customHeight="1">
      <c r="A15469" s="3" t="s">
        <v>2</v>
      </c>
      <c r="B15469" s="3" t="s">
        <v>30445</v>
      </c>
      <c r="C15469" s="3" t="s">
        <v>36203</v>
      </c>
      <c r="D15469" s="12" t="s">
        <v>42076</v>
      </c>
      <c r="E15469" s="6" t="str">
        <f t="shared" si="805"/>
        <v>module=jmail_nnext</v>
      </c>
      <c r="F15469" s="6" t="str">
        <f t="shared" si="806"/>
        <v>module=kmail_nnext</v>
      </c>
    </row>
    <row r="15470" spans="1:6" ht="30" customHeight="1">
      <c r="A15470" s="3" t="s">
        <v>2</v>
      </c>
      <c r="B15470" s="3" t="s">
        <v>30446</v>
      </c>
      <c r="C15470" s="3" t="s">
        <v>36204</v>
      </c>
      <c r="D15470" s="12" t="s">
        <v>42077</v>
      </c>
      <c r="E15470" s="6" t="str">
        <f t="shared" ref="E15470:E15506" si="807">HYPERLINK("http://www.ssc.wisc.edu/wlsresearch/documentation/waves/?wave=capigrad&amp;module=jmail_nnext","module=jmail_nnext")</f>
        <v>module=jmail_nnext</v>
      </c>
      <c r="F15470" s="6" t="str">
        <f t="shared" ref="F15470:F15506" si="808">HYPERLINK("http://www.ssc.wisc.edu/wlsresearch/documentation/waves/?wave=capisib&amp;module=kmail_nnext","module=kmail_nnext")</f>
        <v>module=kmail_nnext</v>
      </c>
    </row>
    <row r="15471" spans="1:6" ht="30" customHeight="1">
      <c r="A15471" s="3" t="s">
        <v>2</v>
      </c>
      <c r="B15471" s="3" t="s">
        <v>30447</v>
      </c>
      <c r="C15471" s="3" t="s">
        <v>36205</v>
      </c>
      <c r="D15471" s="12" t="s">
        <v>42078</v>
      </c>
      <c r="E15471" s="6" t="str">
        <f t="shared" si="807"/>
        <v>module=jmail_nnext</v>
      </c>
      <c r="F15471" s="6" t="str">
        <f t="shared" si="808"/>
        <v>module=kmail_nnext</v>
      </c>
    </row>
    <row r="15472" spans="1:6" ht="30" customHeight="1">
      <c r="A15472" s="3" t="s">
        <v>2</v>
      </c>
      <c r="B15472" s="3" t="s">
        <v>30448</v>
      </c>
      <c r="C15472" s="3" t="s">
        <v>36206</v>
      </c>
      <c r="D15472" s="12" t="s">
        <v>42079</v>
      </c>
      <c r="E15472" s="6" t="str">
        <f t="shared" si="807"/>
        <v>module=jmail_nnext</v>
      </c>
      <c r="F15472" s="6" t="str">
        <f t="shared" si="808"/>
        <v>module=kmail_nnext</v>
      </c>
    </row>
    <row r="15473" spans="1:6" ht="30" customHeight="1">
      <c r="A15473" s="3" t="s">
        <v>2</v>
      </c>
      <c r="B15473" s="3" t="s">
        <v>30449</v>
      </c>
      <c r="C15473" s="3" t="s">
        <v>36207</v>
      </c>
      <c r="D15473" s="12" t="s">
        <v>42080</v>
      </c>
      <c r="E15473" s="6" t="str">
        <f t="shared" si="807"/>
        <v>module=jmail_nnext</v>
      </c>
      <c r="F15473" s="6" t="str">
        <f t="shared" si="808"/>
        <v>module=kmail_nnext</v>
      </c>
    </row>
    <row r="15474" spans="1:6" ht="30" customHeight="1">
      <c r="A15474" s="3" t="s">
        <v>2</v>
      </c>
      <c r="B15474" s="3" t="s">
        <v>30450</v>
      </c>
      <c r="C15474" s="3" t="s">
        <v>36208</v>
      </c>
      <c r="D15474" s="12" t="s">
        <v>42081</v>
      </c>
      <c r="E15474" s="6" t="str">
        <f t="shared" si="807"/>
        <v>module=jmail_nnext</v>
      </c>
      <c r="F15474" s="6" t="str">
        <f t="shared" si="808"/>
        <v>module=kmail_nnext</v>
      </c>
    </row>
    <row r="15475" spans="1:6" ht="30" customHeight="1">
      <c r="A15475" s="3" t="s">
        <v>2</v>
      </c>
      <c r="B15475" s="3" t="s">
        <v>30451</v>
      </c>
      <c r="C15475" s="3" t="s">
        <v>36209</v>
      </c>
      <c r="D15475" s="12" t="s">
        <v>42082</v>
      </c>
      <c r="E15475" s="6" t="str">
        <f t="shared" si="807"/>
        <v>module=jmail_nnext</v>
      </c>
      <c r="F15475" s="6" t="str">
        <f t="shared" si="808"/>
        <v>module=kmail_nnext</v>
      </c>
    </row>
    <row r="15476" spans="1:6" ht="30" customHeight="1">
      <c r="A15476" s="3" t="s">
        <v>2</v>
      </c>
      <c r="B15476" s="3" t="s">
        <v>30452</v>
      </c>
      <c r="C15476" s="3" t="s">
        <v>36210</v>
      </c>
      <c r="D15476" s="12" t="s">
        <v>42083</v>
      </c>
      <c r="E15476" s="6" t="str">
        <f t="shared" si="807"/>
        <v>module=jmail_nnext</v>
      </c>
      <c r="F15476" s="6" t="str">
        <f t="shared" si="808"/>
        <v>module=kmail_nnext</v>
      </c>
    </row>
    <row r="15477" spans="1:6" ht="30" customHeight="1">
      <c r="A15477" s="3" t="s">
        <v>2</v>
      </c>
      <c r="B15477" s="3" t="s">
        <v>30453</v>
      </c>
      <c r="C15477" s="3" t="s">
        <v>36211</v>
      </c>
      <c r="D15477" s="12" t="s">
        <v>42084</v>
      </c>
      <c r="E15477" s="6" t="str">
        <f t="shared" si="807"/>
        <v>module=jmail_nnext</v>
      </c>
      <c r="F15477" s="6" t="str">
        <f t="shared" si="808"/>
        <v>module=kmail_nnext</v>
      </c>
    </row>
    <row r="15478" spans="1:6" ht="30" customHeight="1">
      <c r="A15478" s="3" t="s">
        <v>2</v>
      </c>
      <c r="B15478" s="3" t="s">
        <v>30454</v>
      </c>
      <c r="C15478" s="3" t="s">
        <v>36212</v>
      </c>
      <c r="D15478" s="12" t="s">
        <v>42085</v>
      </c>
      <c r="E15478" s="6" t="str">
        <f t="shared" si="807"/>
        <v>module=jmail_nnext</v>
      </c>
      <c r="F15478" s="6" t="str">
        <f t="shared" si="808"/>
        <v>module=kmail_nnext</v>
      </c>
    </row>
    <row r="15479" spans="1:6" ht="30" customHeight="1">
      <c r="A15479" s="3" t="s">
        <v>2</v>
      </c>
      <c r="B15479" s="3" t="s">
        <v>30455</v>
      </c>
      <c r="C15479" s="3" t="s">
        <v>36213</v>
      </c>
      <c r="D15479" s="12" t="s">
        <v>42086</v>
      </c>
      <c r="E15479" s="6" t="str">
        <f t="shared" si="807"/>
        <v>module=jmail_nnext</v>
      </c>
      <c r="F15479" s="6" t="str">
        <f t="shared" si="808"/>
        <v>module=kmail_nnext</v>
      </c>
    </row>
    <row r="15480" spans="1:6" ht="30" customHeight="1">
      <c r="A15480" s="3" t="s">
        <v>2</v>
      </c>
      <c r="B15480" s="3" t="s">
        <v>30456</v>
      </c>
      <c r="C15480" s="3" t="s">
        <v>36214</v>
      </c>
      <c r="D15480" s="12" t="s">
        <v>42087</v>
      </c>
      <c r="E15480" s="6" t="str">
        <f t="shared" si="807"/>
        <v>module=jmail_nnext</v>
      </c>
      <c r="F15480" s="6" t="str">
        <f t="shared" si="808"/>
        <v>module=kmail_nnext</v>
      </c>
    </row>
    <row r="15481" spans="1:6" ht="30" customHeight="1">
      <c r="A15481" s="3" t="s">
        <v>2</v>
      </c>
      <c r="B15481" s="3" t="s">
        <v>30457</v>
      </c>
      <c r="C15481" s="3" t="s">
        <v>36215</v>
      </c>
      <c r="D15481" s="12" t="s">
        <v>42088</v>
      </c>
      <c r="E15481" s="6" t="str">
        <f t="shared" si="807"/>
        <v>module=jmail_nnext</v>
      </c>
      <c r="F15481" s="6" t="str">
        <f t="shared" si="808"/>
        <v>module=kmail_nnext</v>
      </c>
    </row>
    <row r="15482" spans="1:6" ht="30" customHeight="1">
      <c r="A15482" s="3" t="s">
        <v>2</v>
      </c>
      <c r="B15482" s="3" t="s">
        <v>30458</v>
      </c>
      <c r="C15482" s="3" t="s">
        <v>36216</v>
      </c>
      <c r="D15482" s="12" t="s">
        <v>42089</v>
      </c>
      <c r="E15482" s="6" t="str">
        <f t="shared" si="807"/>
        <v>module=jmail_nnext</v>
      </c>
      <c r="F15482" s="6" t="str">
        <f t="shared" si="808"/>
        <v>module=kmail_nnext</v>
      </c>
    </row>
    <row r="15483" spans="1:6" ht="30" customHeight="1">
      <c r="A15483" s="3" t="s">
        <v>2</v>
      </c>
      <c r="B15483" s="3" t="s">
        <v>30459</v>
      </c>
      <c r="C15483" s="3" t="s">
        <v>36217</v>
      </c>
      <c r="D15483" s="12" t="s">
        <v>42090</v>
      </c>
      <c r="E15483" s="6" t="str">
        <f t="shared" si="807"/>
        <v>module=jmail_nnext</v>
      </c>
      <c r="F15483" s="6" t="str">
        <f t="shared" si="808"/>
        <v>module=kmail_nnext</v>
      </c>
    </row>
    <row r="15484" spans="1:6" ht="30" customHeight="1">
      <c r="A15484" s="3" t="s">
        <v>2</v>
      </c>
      <c r="B15484" s="3" t="s">
        <v>30460</v>
      </c>
      <c r="C15484" s="3" t="s">
        <v>36218</v>
      </c>
      <c r="D15484" s="12" t="s">
        <v>42091</v>
      </c>
      <c r="E15484" s="6" t="str">
        <f t="shared" si="807"/>
        <v>module=jmail_nnext</v>
      </c>
      <c r="F15484" s="6" t="str">
        <f t="shared" si="808"/>
        <v>module=kmail_nnext</v>
      </c>
    </row>
    <row r="15485" spans="1:6" ht="30" customHeight="1">
      <c r="A15485" s="3" t="s">
        <v>2</v>
      </c>
      <c r="B15485" s="3" t="s">
        <v>30461</v>
      </c>
      <c r="C15485" s="3" t="s">
        <v>36219</v>
      </c>
      <c r="D15485" s="12" t="s">
        <v>42092</v>
      </c>
      <c r="E15485" s="6" t="str">
        <f t="shared" si="807"/>
        <v>module=jmail_nnext</v>
      </c>
      <c r="F15485" s="6" t="str">
        <f t="shared" si="808"/>
        <v>module=kmail_nnext</v>
      </c>
    </row>
    <row r="15486" spans="1:6" ht="30" customHeight="1">
      <c r="A15486" s="3" t="s">
        <v>2</v>
      </c>
      <c r="B15486" s="3" t="s">
        <v>30462</v>
      </c>
      <c r="C15486" s="3" t="s">
        <v>36220</v>
      </c>
      <c r="D15486" s="12" t="s">
        <v>42093</v>
      </c>
      <c r="E15486" s="6" t="str">
        <f t="shared" si="807"/>
        <v>module=jmail_nnext</v>
      </c>
      <c r="F15486" s="6" t="str">
        <f t="shared" si="808"/>
        <v>module=kmail_nnext</v>
      </c>
    </row>
    <row r="15487" spans="1:6" ht="30" customHeight="1">
      <c r="A15487" s="3" t="s">
        <v>2</v>
      </c>
      <c r="B15487" s="3" t="s">
        <v>30463</v>
      </c>
      <c r="C15487" s="3" t="s">
        <v>36221</v>
      </c>
      <c r="D15487" s="12" t="s">
        <v>42094</v>
      </c>
      <c r="E15487" s="6" t="str">
        <f t="shared" si="807"/>
        <v>module=jmail_nnext</v>
      </c>
      <c r="F15487" s="6" t="str">
        <f t="shared" si="808"/>
        <v>module=kmail_nnext</v>
      </c>
    </row>
    <row r="15488" spans="1:6" ht="30" customHeight="1">
      <c r="A15488" s="3" t="s">
        <v>2</v>
      </c>
      <c r="B15488" s="3" t="s">
        <v>30464</v>
      </c>
      <c r="C15488" s="3" t="s">
        <v>36222</v>
      </c>
      <c r="D15488" s="12" t="s">
        <v>42095</v>
      </c>
      <c r="E15488" s="6" t="str">
        <f t="shared" si="807"/>
        <v>module=jmail_nnext</v>
      </c>
      <c r="F15488" s="6" t="str">
        <f t="shared" si="808"/>
        <v>module=kmail_nnext</v>
      </c>
    </row>
    <row r="15489" spans="1:6" ht="30" customHeight="1">
      <c r="A15489" s="3" t="s">
        <v>2</v>
      </c>
      <c r="B15489" s="3" t="s">
        <v>30465</v>
      </c>
      <c r="C15489" s="3" t="s">
        <v>36223</v>
      </c>
      <c r="D15489" s="12" t="s">
        <v>42096</v>
      </c>
      <c r="E15489" s="6" t="str">
        <f t="shared" si="807"/>
        <v>module=jmail_nnext</v>
      </c>
      <c r="F15489" s="6" t="str">
        <f t="shared" si="808"/>
        <v>module=kmail_nnext</v>
      </c>
    </row>
    <row r="15490" spans="1:6" ht="30" customHeight="1">
      <c r="A15490" s="3" t="s">
        <v>2</v>
      </c>
      <c r="B15490" s="3" t="s">
        <v>30466</v>
      </c>
      <c r="C15490" s="3" t="s">
        <v>36224</v>
      </c>
      <c r="D15490" s="12" t="s">
        <v>42097</v>
      </c>
      <c r="E15490" s="6" t="str">
        <f t="shared" si="807"/>
        <v>module=jmail_nnext</v>
      </c>
      <c r="F15490" s="6" t="str">
        <f t="shared" si="808"/>
        <v>module=kmail_nnext</v>
      </c>
    </row>
    <row r="15491" spans="1:6" ht="30" customHeight="1">
      <c r="A15491" s="3" t="s">
        <v>2</v>
      </c>
      <c r="B15491" s="3" t="s">
        <v>30467</v>
      </c>
      <c r="C15491" s="3" t="s">
        <v>36225</v>
      </c>
      <c r="D15491" s="12" t="s">
        <v>42098</v>
      </c>
      <c r="E15491" s="6" t="str">
        <f t="shared" si="807"/>
        <v>module=jmail_nnext</v>
      </c>
      <c r="F15491" s="6" t="str">
        <f t="shared" si="808"/>
        <v>module=kmail_nnext</v>
      </c>
    </row>
    <row r="15492" spans="1:6" ht="30" customHeight="1">
      <c r="A15492" s="3" t="s">
        <v>2</v>
      </c>
      <c r="B15492" s="3" t="s">
        <v>30468</v>
      </c>
      <c r="C15492" s="3" t="s">
        <v>36226</v>
      </c>
      <c r="D15492" s="12" t="s">
        <v>42099</v>
      </c>
      <c r="E15492" s="6" t="str">
        <f t="shared" si="807"/>
        <v>module=jmail_nnext</v>
      </c>
      <c r="F15492" s="6" t="str">
        <f t="shared" si="808"/>
        <v>module=kmail_nnext</v>
      </c>
    </row>
    <row r="15493" spans="1:6" ht="30" customHeight="1">
      <c r="A15493" s="3" t="s">
        <v>2</v>
      </c>
      <c r="B15493" s="3" t="s">
        <v>30469</v>
      </c>
      <c r="C15493" s="3" t="s">
        <v>36227</v>
      </c>
      <c r="D15493" s="12" t="s">
        <v>42100</v>
      </c>
      <c r="E15493" s="6" t="str">
        <f t="shared" si="807"/>
        <v>module=jmail_nnext</v>
      </c>
      <c r="F15493" s="6" t="str">
        <f t="shared" si="808"/>
        <v>module=kmail_nnext</v>
      </c>
    </row>
    <row r="15494" spans="1:6" ht="30" customHeight="1">
      <c r="A15494" s="3" t="s">
        <v>2</v>
      </c>
      <c r="B15494" s="3" t="s">
        <v>30470</v>
      </c>
      <c r="C15494" s="3" t="s">
        <v>36228</v>
      </c>
      <c r="D15494" s="12" t="s">
        <v>42101</v>
      </c>
      <c r="E15494" s="6" t="str">
        <f t="shared" si="807"/>
        <v>module=jmail_nnext</v>
      </c>
      <c r="F15494" s="6" t="str">
        <f t="shared" si="808"/>
        <v>module=kmail_nnext</v>
      </c>
    </row>
    <row r="15495" spans="1:6" ht="30" customHeight="1">
      <c r="A15495" s="3" t="s">
        <v>2</v>
      </c>
      <c r="B15495" s="3" t="s">
        <v>30471</v>
      </c>
      <c r="C15495" s="3" t="s">
        <v>36229</v>
      </c>
      <c r="D15495" s="12" t="s">
        <v>42102</v>
      </c>
      <c r="E15495" s="6" t="str">
        <f t="shared" si="807"/>
        <v>module=jmail_nnext</v>
      </c>
      <c r="F15495" s="6" t="str">
        <f t="shared" si="808"/>
        <v>module=kmail_nnext</v>
      </c>
    </row>
    <row r="15496" spans="1:6" ht="30" customHeight="1">
      <c r="A15496" s="3" t="s">
        <v>2</v>
      </c>
      <c r="B15496" s="3" t="s">
        <v>30472</v>
      </c>
      <c r="C15496" s="3" t="s">
        <v>36230</v>
      </c>
      <c r="D15496" s="12" t="s">
        <v>42103</v>
      </c>
      <c r="E15496" s="6" t="str">
        <f t="shared" si="807"/>
        <v>module=jmail_nnext</v>
      </c>
      <c r="F15496" s="6" t="str">
        <f t="shared" si="808"/>
        <v>module=kmail_nnext</v>
      </c>
    </row>
    <row r="15497" spans="1:6" ht="30" customHeight="1">
      <c r="A15497" s="3" t="s">
        <v>2</v>
      </c>
      <c r="B15497" s="3" t="s">
        <v>30473</v>
      </c>
      <c r="C15497" s="3" t="s">
        <v>36231</v>
      </c>
      <c r="D15497" s="12" t="s">
        <v>42104</v>
      </c>
      <c r="E15497" s="6" t="str">
        <f t="shared" si="807"/>
        <v>module=jmail_nnext</v>
      </c>
      <c r="F15497" s="6" t="str">
        <f t="shared" si="808"/>
        <v>module=kmail_nnext</v>
      </c>
    </row>
    <row r="15498" spans="1:6" ht="30" customHeight="1">
      <c r="A15498" s="3" t="s">
        <v>2</v>
      </c>
      <c r="B15498" s="3" t="s">
        <v>30474</v>
      </c>
      <c r="C15498" s="3" t="s">
        <v>36232</v>
      </c>
      <c r="D15498" s="12" t="s">
        <v>42105</v>
      </c>
      <c r="E15498" s="6" t="str">
        <f t="shared" si="807"/>
        <v>module=jmail_nnext</v>
      </c>
      <c r="F15498" s="6" t="str">
        <f t="shared" si="808"/>
        <v>module=kmail_nnext</v>
      </c>
    </row>
    <row r="15499" spans="1:6" ht="30" customHeight="1">
      <c r="A15499" s="3" t="s">
        <v>2</v>
      </c>
      <c r="B15499" s="3" t="s">
        <v>30475</v>
      </c>
      <c r="C15499" s="3" t="s">
        <v>36233</v>
      </c>
      <c r="D15499" s="12" t="s">
        <v>42106</v>
      </c>
      <c r="E15499" s="6" t="str">
        <f t="shared" si="807"/>
        <v>module=jmail_nnext</v>
      </c>
      <c r="F15499" s="6" t="str">
        <f t="shared" si="808"/>
        <v>module=kmail_nnext</v>
      </c>
    </row>
    <row r="15500" spans="1:6" ht="30" customHeight="1">
      <c r="A15500" s="3" t="s">
        <v>2</v>
      </c>
      <c r="B15500" s="3" t="s">
        <v>30476</v>
      </c>
      <c r="C15500" s="3" t="s">
        <v>36234</v>
      </c>
      <c r="D15500" s="12" t="s">
        <v>42107</v>
      </c>
      <c r="E15500" s="6" t="str">
        <f t="shared" si="807"/>
        <v>module=jmail_nnext</v>
      </c>
      <c r="F15500" s="6" t="str">
        <f t="shared" si="808"/>
        <v>module=kmail_nnext</v>
      </c>
    </row>
    <row r="15501" spans="1:6" ht="30" customHeight="1">
      <c r="A15501" s="3" t="s">
        <v>2</v>
      </c>
      <c r="B15501" s="3" t="s">
        <v>30477</v>
      </c>
      <c r="C15501" s="3" t="s">
        <v>36235</v>
      </c>
      <c r="D15501" s="12" t="s">
        <v>42108</v>
      </c>
      <c r="E15501" s="6" t="str">
        <f t="shared" si="807"/>
        <v>module=jmail_nnext</v>
      </c>
      <c r="F15501" s="6" t="str">
        <f t="shared" si="808"/>
        <v>module=kmail_nnext</v>
      </c>
    </row>
    <row r="15502" spans="1:6" ht="30" customHeight="1">
      <c r="A15502" s="3" t="s">
        <v>2</v>
      </c>
      <c r="B15502" s="3" t="s">
        <v>30478</v>
      </c>
      <c r="C15502" s="3" t="s">
        <v>36236</v>
      </c>
      <c r="D15502" s="12" t="s">
        <v>42109</v>
      </c>
      <c r="E15502" s="6" t="str">
        <f t="shared" si="807"/>
        <v>module=jmail_nnext</v>
      </c>
      <c r="F15502" s="6" t="str">
        <f t="shared" si="808"/>
        <v>module=kmail_nnext</v>
      </c>
    </row>
    <row r="15503" spans="1:6" ht="30" customHeight="1">
      <c r="A15503" s="3" t="s">
        <v>2</v>
      </c>
      <c r="B15503" s="3" t="s">
        <v>30479</v>
      </c>
      <c r="C15503" s="3" t="s">
        <v>36237</v>
      </c>
      <c r="D15503" s="12" t="s">
        <v>42110</v>
      </c>
      <c r="E15503" s="6" t="str">
        <f t="shared" si="807"/>
        <v>module=jmail_nnext</v>
      </c>
      <c r="F15503" s="6" t="str">
        <f t="shared" si="808"/>
        <v>module=kmail_nnext</v>
      </c>
    </row>
    <row r="15504" spans="1:6" ht="30" customHeight="1">
      <c r="A15504" s="3" t="s">
        <v>2</v>
      </c>
      <c r="B15504" s="3" t="s">
        <v>30480</v>
      </c>
      <c r="C15504" s="3" t="s">
        <v>36238</v>
      </c>
      <c r="D15504" s="12" t="s">
        <v>42111</v>
      </c>
      <c r="E15504" s="6" t="str">
        <f t="shared" si="807"/>
        <v>module=jmail_nnext</v>
      </c>
      <c r="F15504" s="6" t="str">
        <f t="shared" si="808"/>
        <v>module=kmail_nnext</v>
      </c>
    </row>
    <row r="15505" spans="1:6" ht="30" customHeight="1">
      <c r="A15505" s="3" t="s">
        <v>2</v>
      </c>
      <c r="B15505" s="3" t="s">
        <v>30481</v>
      </c>
      <c r="C15505" s="3" t="s">
        <v>36239</v>
      </c>
      <c r="D15505" s="12" t="s">
        <v>42112</v>
      </c>
      <c r="E15505" s="6" t="str">
        <f t="shared" si="807"/>
        <v>module=jmail_nnext</v>
      </c>
      <c r="F15505" s="6" t="str">
        <f t="shared" si="808"/>
        <v>module=kmail_nnext</v>
      </c>
    </row>
    <row r="15506" spans="1:6" ht="30" customHeight="1">
      <c r="A15506" s="3" t="s">
        <v>2</v>
      </c>
      <c r="B15506" s="3" t="s">
        <v>30482</v>
      </c>
      <c r="C15506" s="3" t="s">
        <v>36240</v>
      </c>
      <c r="D15506" s="12" t="s">
        <v>42113</v>
      </c>
      <c r="E15506" s="6" t="str">
        <f t="shared" si="807"/>
        <v>module=jmail_nnext</v>
      </c>
      <c r="F15506" s="6" t="str">
        <f t="shared" si="808"/>
        <v>module=kmail_nnext</v>
      </c>
    </row>
    <row r="15507" spans="1:6" ht="30" customHeight="1">
      <c r="A15507" s="3" t="s">
        <v>2</v>
      </c>
      <c r="B15507" s="3" t="s">
        <v>42117</v>
      </c>
      <c r="C15507" s="3" t="s">
        <v>42302</v>
      </c>
      <c r="D15507" s="12" t="s">
        <v>42487</v>
      </c>
      <c r="E15507" s="6" t="str">
        <f>HYPERLINK("http://www.ssc.wisc.edu/wlsresearch/documentation/waves/?wave=iliadgradw1&amp;module=q1beg","module=q1beg")</f>
        <v>module=q1beg</v>
      </c>
      <c r="F15507" s="6" t="str">
        <f>HYPERLINK("http://www.ssc.wisc.edu/wlsresearch/documentation/waves/?wave=iliadsibw1&amp;module=o1beg","module=o1beg")</f>
        <v>module=o1beg</v>
      </c>
    </row>
    <row r="15508" spans="1:6" ht="30" customHeight="1">
      <c r="A15508" s="3" t="s">
        <v>2</v>
      </c>
      <c r="B15508" s="3" t="s">
        <v>42118</v>
      </c>
      <c r="C15508" s="3" t="s">
        <v>42303</v>
      </c>
      <c r="D15508" s="12" t="s">
        <v>42488</v>
      </c>
      <c r="E15508" s="6" t="str">
        <f>HYPERLINK("http://www.ssc.wisc.edu/wlsresearch/documentation/waves/?wave=iliadgradw1&amp;module=q1beg","module=q1beg")</f>
        <v>module=q1beg</v>
      </c>
      <c r="F15508" s="6" t="str">
        <f>HYPERLINK("http://www.ssc.wisc.edu/wlsresearch/documentation/waves/?wave=iliadsibw1&amp;module=o1beg","module=o1beg")</f>
        <v>module=o1beg</v>
      </c>
    </row>
    <row r="15509" spans="1:6" ht="30" customHeight="1">
      <c r="A15509" s="3" t="s">
        <v>2</v>
      </c>
      <c r="B15509" s="3" t="s">
        <v>42119</v>
      </c>
      <c r="C15509" s="3" t="s">
        <v>42304</v>
      </c>
      <c r="D15509" s="12" t="s">
        <v>42489</v>
      </c>
      <c r="E15509" s="6" t="str">
        <f>HYPERLINK("http://www.ssc.wisc.edu/wlsresearch/documentation/waves/?wave=iliadgradw1&amp;module=q1beg","module=q1beg")</f>
        <v>module=q1beg</v>
      </c>
      <c r="F15509" s="6" t="str">
        <f>HYPERLINK("http://www.ssc.wisc.edu/wlsresearch/documentation/waves/?wave=iliadsibw1&amp;module=o1beg","module=o1beg")</f>
        <v>module=o1beg</v>
      </c>
    </row>
    <row r="15510" spans="1:6" ht="30" customHeight="1">
      <c r="A15510" s="3" t="s">
        <v>2</v>
      </c>
      <c r="B15510" s="3" t="s">
        <v>42120</v>
      </c>
      <c r="C15510" s="3" t="s">
        <v>42305</v>
      </c>
      <c r="D15510" s="12" t="s">
        <v>42490</v>
      </c>
      <c r="E15510" s="6" t="str">
        <f>HYPERLINK("http://www.ssc.wisc.edu/wlsresearch/documentation/waves/?wave=iliadgradw1&amp;module=q1beg","module=q1beg")</f>
        <v>module=q1beg</v>
      </c>
      <c r="F15510" s="6" t="str">
        <f>HYPERLINK("http://www.ssc.wisc.edu/wlsresearch/documentation/waves/?wave=iliadsibw1&amp;module=o1beg","module=o1beg")</f>
        <v>module=o1beg</v>
      </c>
    </row>
    <row r="15511" spans="1:6" ht="30" customHeight="1">
      <c r="A15511" s="3" t="s">
        <v>2</v>
      </c>
      <c r="B15511" s="3" t="s">
        <v>42121</v>
      </c>
      <c r="C15511" s="3" t="s">
        <v>42306</v>
      </c>
      <c r="D15511" s="12" t="s">
        <v>42491</v>
      </c>
      <c r="E15511" s="6" t="str">
        <f t="shared" ref="E15511:E15527" si="809">HYPERLINK("http://www.ssc.wisc.edu/wlsresearch/documentation/waves/?wave=iliadgradw1&amp;module=q1tics","module=q1tics")</f>
        <v>module=q1tics</v>
      </c>
      <c r="F15511" s="6" t="str">
        <f t="shared" ref="F15511:F15527" si="810">HYPERLINK("http://www.ssc.wisc.edu/wlsresearch/documentation/waves/?wave=iliadsibw1&amp;module=o1tics","module=o1tics")</f>
        <v>module=o1tics</v>
      </c>
    </row>
    <row r="15512" spans="1:6" ht="30" customHeight="1">
      <c r="A15512" s="3" t="s">
        <v>2</v>
      </c>
      <c r="B15512" s="3" t="s">
        <v>42122</v>
      </c>
      <c r="C15512" s="3" t="s">
        <v>42307</v>
      </c>
      <c r="D15512" s="12" t="s">
        <v>42492</v>
      </c>
      <c r="E15512" s="6" t="str">
        <f t="shared" si="809"/>
        <v>module=q1tics</v>
      </c>
      <c r="F15512" s="6" t="str">
        <f t="shared" si="810"/>
        <v>module=o1tics</v>
      </c>
    </row>
    <row r="15513" spans="1:6" ht="30" customHeight="1">
      <c r="A15513" s="3" t="s">
        <v>2</v>
      </c>
      <c r="B15513" s="3" t="s">
        <v>42123</v>
      </c>
      <c r="C15513" s="3" t="s">
        <v>42308</v>
      </c>
      <c r="D15513" s="12" t="s">
        <v>42493</v>
      </c>
      <c r="E15513" s="6" t="str">
        <f t="shared" si="809"/>
        <v>module=q1tics</v>
      </c>
      <c r="F15513" s="6" t="str">
        <f t="shared" si="810"/>
        <v>module=o1tics</v>
      </c>
    </row>
    <row r="15514" spans="1:6" ht="30" customHeight="1">
      <c r="A15514" s="3" t="s">
        <v>2</v>
      </c>
      <c r="B15514" s="3" t="s">
        <v>42124</v>
      </c>
      <c r="C15514" s="3" t="s">
        <v>42309</v>
      </c>
      <c r="D15514" s="12" t="s">
        <v>42494</v>
      </c>
      <c r="E15514" s="6" t="str">
        <f t="shared" si="809"/>
        <v>module=q1tics</v>
      </c>
      <c r="F15514" s="6" t="str">
        <f t="shared" si="810"/>
        <v>module=o1tics</v>
      </c>
    </row>
    <row r="15515" spans="1:6" ht="30" customHeight="1">
      <c r="A15515" s="3" t="s">
        <v>2</v>
      </c>
      <c r="B15515" s="3" t="s">
        <v>42125</v>
      </c>
      <c r="C15515" s="3" t="s">
        <v>42310</v>
      </c>
      <c r="D15515" s="12" t="s">
        <v>42495</v>
      </c>
      <c r="E15515" s="6" t="str">
        <f t="shared" si="809"/>
        <v>module=q1tics</v>
      </c>
      <c r="F15515" s="6" t="str">
        <f t="shared" si="810"/>
        <v>module=o1tics</v>
      </c>
    </row>
    <row r="15516" spans="1:6" ht="30" customHeight="1">
      <c r="A15516" s="3" t="s">
        <v>2</v>
      </c>
      <c r="B15516" s="3" t="s">
        <v>42126</v>
      </c>
      <c r="C15516" s="3" t="s">
        <v>42311</v>
      </c>
      <c r="D15516" s="12" t="s">
        <v>42496</v>
      </c>
      <c r="E15516" s="6" t="str">
        <f t="shared" si="809"/>
        <v>module=q1tics</v>
      </c>
      <c r="F15516" s="6" t="str">
        <f t="shared" si="810"/>
        <v>module=o1tics</v>
      </c>
    </row>
    <row r="15517" spans="1:6" ht="30" customHeight="1">
      <c r="A15517" s="3" t="s">
        <v>2</v>
      </c>
      <c r="B15517" s="3" t="s">
        <v>42127</v>
      </c>
      <c r="C15517" s="3" t="s">
        <v>42312</v>
      </c>
      <c r="D15517" s="12" t="s">
        <v>42497</v>
      </c>
      <c r="E15517" s="6" t="str">
        <f t="shared" si="809"/>
        <v>module=q1tics</v>
      </c>
      <c r="F15517" s="6" t="str">
        <f t="shared" si="810"/>
        <v>module=o1tics</v>
      </c>
    </row>
    <row r="15518" spans="1:6" ht="30" customHeight="1">
      <c r="A15518" s="3" t="s">
        <v>2</v>
      </c>
      <c r="B15518" s="3" t="s">
        <v>42128</v>
      </c>
      <c r="C15518" s="3" t="s">
        <v>42313</v>
      </c>
      <c r="D15518" s="12" t="s">
        <v>42498</v>
      </c>
      <c r="E15518" s="6" t="str">
        <f t="shared" si="809"/>
        <v>module=q1tics</v>
      </c>
      <c r="F15518" s="6" t="str">
        <f t="shared" si="810"/>
        <v>module=o1tics</v>
      </c>
    </row>
    <row r="15519" spans="1:6" ht="30" customHeight="1">
      <c r="A15519" s="3" t="s">
        <v>2</v>
      </c>
      <c r="B15519" s="3" t="s">
        <v>42129</v>
      </c>
      <c r="C15519" s="3" t="s">
        <v>42314</v>
      </c>
      <c r="D15519" s="12" t="s">
        <v>42499</v>
      </c>
      <c r="E15519" s="6" t="str">
        <f t="shared" si="809"/>
        <v>module=q1tics</v>
      </c>
      <c r="F15519" s="6" t="str">
        <f t="shared" si="810"/>
        <v>module=o1tics</v>
      </c>
    </row>
    <row r="15520" spans="1:6" ht="30" customHeight="1">
      <c r="A15520" s="3" t="s">
        <v>2</v>
      </c>
      <c r="B15520" s="3" t="s">
        <v>42130</v>
      </c>
      <c r="C15520" s="3" t="s">
        <v>42315</v>
      </c>
      <c r="D15520" s="12" t="s">
        <v>42500</v>
      </c>
      <c r="E15520" s="6" t="str">
        <f t="shared" si="809"/>
        <v>module=q1tics</v>
      </c>
      <c r="F15520" s="6" t="str">
        <f t="shared" si="810"/>
        <v>module=o1tics</v>
      </c>
    </row>
    <row r="15521" spans="1:6" ht="30" customHeight="1">
      <c r="A15521" s="3" t="s">
        <v>2</v>
      </c>
      <c r="B15521" s="3" t="s">
        <v>42131</v>
      </c>
      <c r="C15521" s="3" t="s">
        <v>42316</v>
      </c>
      <c r="D15521" s="12" t="s">
        <v>42501</v>
      </c>
      <c r="E15521" s="6" t="str">
        <f t="shared" si="809"/>
        <v>module=q1tics</v>
      </c>
      <c r="F15521" s="6" t="str">
        <f t="shared" si="810"/>
        <v>module=o1tics</v>
      </c>
    </row>
    <row r="15522" spans="1:6" ht="30" customHeight="1">
      <c r="A15522" s="3" t="s">
        <v>2</v>
      </c>
      <c r="B15522" s="3" t="s">
        <v>42132</v>
      </c>
      <c r="C15522" s="3" t="s">
        <v>42317</v>
      </c>
      <c r="D15522" s="12" t="s">
        <v>42502</v>
      </c>
      <c r="E15522" s="6" t="str">
        <f t="shared" si="809"/>
        <v>module=q1tics</v>
      </c>
      <c r="F15522" s="6" t="str">
        <f t="shared" si="810"/>
        <v>module=o1tics</v>
      </c>
    </row>
    <row r="15523" spans="1:6" ht="30" customHeight="1">
      <c r="A15523" s="3" t="s">
        <v>2</v>
      </c>
      <c r="B15523" s="3" t="s">
        <v>42133</v>
      </c>
      <c r="C15523" s="3" t="s">
        <v>42318</v>
      </c>
      <c r="D15523" s="12" t="s">
        <v>42503</v>
      </c>
      <c r="E15523" s="6" t="str">
        <f t="shared" si="809"/>
        <v>module=q1tics</v>
      </c>
      <c r="F15523" s="6" t="str">
        <f t="shared" si="810"/>
        <v>module=o1tics</v>
      </c>
    </row>
    <row r="15524" spans="1:6" ht="30" customHeight="1">
      <c r="A15524" s="3" t="s">
        <v>2</v>
      </c>
      <c r="B15524" s="3" t="s">
        <v>42134</v>
      </c>
      <c r="C15524" s="3" t="s">
        <v>42319</v>
      </c>
      <c r="D15524" s="12" t="s">
        <v>42504</v>
      </c>
      <c r="E15524" s="6" t="str">
        <f t="shared" si="809"/>
        <v>module=q1tics</v>
      </c>
      <c r="F15524" s="6" t="str">
        <f t="shared" si="810"/>
        <v>module=o1tics</v>
      </c>
    </row>
    <row r="15525" spans="1:6" ht="30" customHeight="1">
      <c r="A15525" s="3" t="s">
        <v>2</v>
      </c>
      <c r="B15525" s="3" t="s">
        <v>42135</v>
      </c>
      <c r="C15525" s="3" t="s">
        <v>42320</v>
      </c>
      <c r="D15525" s="12" t="s">
        <v>42505</v>
      </c>
      <c r="E15525" s="6" t="str">
        <f t="shared" si="809"/>
        <v>module=q1tics</v>
      </c>
      <c r="F15525" s="6" t="str">
        <f t="shared" si="810"/>
        <v>module=o1tics</v>
      </c>
    </row>
    <row r="15526" spans="1:6" ht="30" customHeight="1">
      <c r="A15526" s="3" t="s">
        <v>2</v>
      </c>
      <c r="B15526" s="3" t="s">
        <v>42136</v>
      </c>
      <c r="C15526" s="3" t="s">
        <v>42321</v>
      </c>
      <c r="D15526" s="12" t="s">
        <v>42506</v>
      </c>
      <c r="E15526" s="6" t="str">
        <f t="shared" si="809"/>
        <v>module=q1tics</v>
      </c>
      <c r="F15526" s="6" t="str">
        <f t="shared" si="810"/>
        <v>module=o1tics</v>
      </c>
    </row>
    <row r="15527" spans="1:6" ht="30" customHeight="1">
      <c r="A15527" s="3" t="s">
        <v>2</v>
      </c>
      <c r="B15527" s="3" t="s">
        <v>42137</v>
      </c>
      <c r="C15527" s="3" t="s">
        <v>42322</v>
      </c>
      <c r="D15527" s="12" t="s">
        <v>42507</v>
      </c>
      <c r="E15527" s="6" t="str">
        <f t="shared" si="809"/>
        <v>module=q1tics</v>
      </c>
      <c r="F15527" s="6" t="str">
        <f t="shared" si="810"/>
        <v>module=o1tics</v>
      </c>
    </row>
    <row r="15528" spans="1:6" ht="30" customHeight="1">
      <c r="A15528" s="3" t="s">
        <v>2</v>
      </c>
      <c r="B15528" s="3" t="s">
        <v>42138</v>
      </c>
      <c r="C15528" s="3" t="s">
        <v>42323</v>
      </c>
      <c r="D15528" s="12" t="s">
        <v>42508</v>
      </c>
      <c r="E15528" s="6" t="str">
        <f t="shared" ref="E15528:E15553" si="811">HYPERLINK("http://www.ssc.wisc.edu/wlsresearch/documentation/waves/?wave=iliadgradw1&amp;module=q1health","module=q1health")</f>
        <v>module=q1health</v>
      </c>
      <c r="F15528" s="6" t="str">
        <f t="shared" ref="F15528:F15553" si="812">HYPERLINK("http://www.ssc.wisc.edu/wlsresearch/documentation/waves/?wave=iliadsibw1&amp;module=o1health","module=o1health")</f>
        <v>module=o1health</v>
      </c>
    </row>
    <row r="15529" spans="1:6" ht="30" customHeight="1">
      <c r="A15529" s="3" t="s">
        <v>2</v>
      </c>
      <c r="B15529" s="3" t="s">
        <v>42139</v>
      </c>
      <c r="C15529" s="3" t="s">
        <v>42324</v>
      </c>
      <c r="D15529" s="12" t="s">
        <v>42509</v>
      </c>
      <c r="E15529" s="6" t="str">
        <f t="shared" si="811"/>
        <v>module=q1health</v>
      </c>
      <c r="F15529" s="6" t="str">
        <f t="shared" si="812"/>
        <v>module=o1health</v>
      </c>
    </row>
    <row r="15530" spans="1:6" ht="30" customHeight="1">
      <c r="A15530" s="3" t="s">
        <v>2</v>
      </c>
      <c r="B15530" s="3" t="s">
        <v>42140</v>
      </c>
      <c r="C15530" s="3" t="s">
        <v>42325</v>
      </c>
      <c r="D15530" s="12" t="s">
        <v>42510</v>
      </c>
      <c r="E15530" s="6" t="str">
        <f t="shared" si="811"/>
        <v>module=q1health</v>
      </c>
      <c r="F15530" s="6" t="str">
        <f t="shared" si="812"/>
        <v>module=o1health</v>
      </c>
    </row>
    <row r="15531" spans="1:6" ht="30" customHeight="1">
      <c r="A15531" s="3" t="s">
        <v>2</v>
      </c>
      <c r="B15531" s="3" t="s">
        <v>42141</v>
      </c>
      <c r="C15531" s="3" t="s">
        <v>42326</v>
      </c>
      <c r="D15531" s="12" t="s">
        <v>42511</v>
      </c>
      <c r="E15531" s="6" t="str">
        <f t="shared" si="811"/>
        <v>module=q1health</v>
      </c>
      <c r="F15531" s="6" t="str">
        <f t="shared" si="812"/>
        <v>module=o1health</v>
      </c>
    </row>
    <row r="15532" spans="1:6" ht="30" customHeight="1">
      <c r="A15532" s="3" t="s">
        <v>2</v>
      </c>
      <c r="B15532" s="3" t="s">
        <v>42142</v>
      </c>
      <c r="C15532" s="3" t="s">
        <v>42327</v>
      </c>
      <c r="D15532" s="12" t="s">
        <v>42512</v>
      </c>
      <c r="E15532" s="6" t="str">
        <f t="shared" si="811"/>
        <v>module=q1health</v>
      </c>
      <c r="F15532" s="6" t="str">
        <f t="shared" si="812"/>
        <v>module=o1health</v>
      </c>
    </row>
    <row r="15533" spans="1:6" ht="30" customHeight="1">
      <c r="A15533" s="3" t="s">
        <v>2</v>
      </c>
      <c r="B15533" s="3" t="s">
        <v>42143</v>
      </c>
      <c r="C15533" s="3" t="s">
        <v>42328</v>
      </c>
      <c r="D15533" s="12" t="s">
        <v>42513</v>
      </c>
      <c r="E15533" s="6" t="str">
        <f t="shared" si="811"/>
        <v>module=q1health</v>
      </c>
      <c r="F15533" s="6" t="str">
        <f t="shared" si="812"/>
        <v>module=o1health</v>
      </c>
    </row>
    <row r="15534" spans="1:6" ht="30" customHeight="1">
      <c r="A15534" s="3" t="s">
        <v>2</v>
      </c>
      <c r="B15534" s="3" t="s">
        <v>42144</v>
      </c>
      <c r="C15534" s="3" t="s">
        <v>42329</v>
      </c>
      <c r="D15534" s="12" t="s">
        <v>42514</v>
      </c>
      <c r="E15534" s="6" t="str">
        <f t="shared" si="811"/>
        <v>module=q1health</v>
      </c>
      <c r="F15534" s="6" t="str">
        <f t="shared" si="812"/>
        <v>module=o1health</v>
      </c>
    </row>
    <row r="15535" spans="1:6" ht="30" customHeight="1">
      <c r="A15535" s="3" t="s">
        <v>2</v>
      </c>
      <c r="B15535" s="3" t="s">
        <v>42145</v>
      </c>
      <c r="C15535" s="3" t="s">
        <v>42330</v>
      </c>
      <c r="D15535" s="12" t="s">
        <v>42515</v>
      </c>
      <c r="E15535" s="6" t="str">
        <f t="shared" si="811"/>
        <v>module=q1health</v>
      </c>
      <c r="F15535" s="6" t="str">
        <f t="shared" si="812"/>
        <v>module=o1health</v>
      </c>
    </row>
    <row r="15536" spans="1:6" ht="30" customHeight="1">
      <c r="A15536" s="3" t="s">
        <v>2</v>
      </c>
      <c r="B15536" s="3" t="s">
        <v>42146</v>
      </c>
      <c r="C15536" s="3" t="s">
        <v>42331</v>
      </c>
      <c r="D15536" s="12" t="s">
        <v>42516</v>
      </c>
      <c r="E15536" s="6" t="str">
        <f t="shared" si="811"/>
        <v>module=q1health</v>
      </c>
      <c r="F15536" s="6" t="str">
        <f t="shared" si="812"/>
        <v>module=o1health</v>
      </c>
    </row>
    <row r="15537" spans="1:6" ht="30" customHeight="1">
      <c r="A15537" s="3" t="s">
        <v>2</v>
      </c>
      <c r="B15537" s="3" t="s">
        <v>42147</v>
      </c>
      <c r="C15537" s="3" t="s">
        <v>42332</v>
      </c>
      <c r="D15537" s="12" t="s">
        <v>42517</v>
      </c>
      <c r="E15537" s="6" t="str">
        <f t="shared" si="811"/>
        <v>module=q1health</v>
      </c>
      <c r="F15537" s="6" t="str">
        <f t="shared" si="812"/>
        <v>module=o1health</v>
      </c>
    </row>
    <row r="15538" spans="1:6" ht="30" customHeight="1">
      <c r="A15538" s="3" t="s">
        <v>2</v>
      </c>
      <c r="B15538" s="3" t="s">
        <v>42148</v>
      </c>
      <c r="C15538" s="3" t="s">
        <v>42333</v>
      </c>
      <c r="D15538" s="12" t="s">
        <v>42518</v>
      </c>
      <c r="E15538" s="6" t="str">
        <f t="shared" si="811"/>
        <v>module=q1health</v>
      </c>
      <c r="F15538" s="6" t="str">
        <f t="shared" si="812"/>
        <v>module=o1health</v>
      </c>
    </row>
    <row r="15539" spans="1:6" ht="30" customHeight="1">
      <c r="A15539" s="3" t="s">
        <v>2</v>
      </c>
      <c r="B15539" s="3" t="s">
        <v>42149</v>
      </c>
      <c r="C15539" s="3" t="s">
        <v>42334</v>
      </c>
      <c r="D15539" s="12" t="s">
        <v>42519</v>
      </c>
      <c r="E15539" s="6" t="str">
        <f t="shared" si="811"/>
        <v>module=q1health</v>
      </c>
      <c r="F15539" s="6" t="str">
        <f t="shared" si="812"/>
        <v>module=o1health</v>
      </c>
    </row>
    <row r="15540" spans="1:6" ht="30" customHeight="1">
      <c r="A15540" s="3" t="s">
        <v>2</v>
      </c>
      <c r="B15540" s="3" t="s">
        <v>42150</v>
      </c>
      <c r="C15540" s="3" t="s">
        <v>42335</v>
      </c>
      <c r="D15540" s="12" t="s">
        <v>42520</v>
      </c>
      <c r="E15540" s="6" t="str">
        <f t="shared" si="811"/>
        <v>module=q1health</v>
      </c>
      <c r="F15540" s="6" t="str">
        <f t="shared" si="812"/>
        <v>module=o1health</v>
      </c>
    </row>
    <row r="15541" spans="1:6" ht="30" customHeight="1">
      <c r="A15541" s="3" t="s">
        <v>2</v>
      </c>
      <c r="B15541" s="3" t="s">
        <v>42151</v>
      </c>
      <c r="C15541" s="3" t="s">
        <v>42336</v>
      </c>
      <c r="D15541" s="12" t="s">
        <v>42521</v>
      </c>
      <c r="E15541" s="6" t="str">
        <f t="shared" si="811"/>
        <v>module=q1health</v>
      </c>
      <c r="F15541" s="6" t="str">
        <f t="shared" si="812"/>
        <v>module=o1health</v>
      </c>
    </row>
    <row r="15542" spans="1:6" ht="30" customHeight="1">
      <c r="A15542" s="3" t="s">
        <v>2</v>
      </c>
      <c r="B15542" s="3" t="s">
        <v>42152</v>
      </c>
      <c r="C15542" s="3" t="s">
        <v>42337</v>
      </c>
      <c r="D15542" s="12" t="s">
        <v>42522</v>
      </c>
      <c r="E15542" s="6" t="str">
        <f t="shared" si="811"/>
        <v>module=q1health</v>
      </c>
      <c r="F15542" s="6" t="str">
        <f t="shared" si="812"/>
        <v>module=o1health</v>
      </c>
    </row>
    <row r="15543" spans="1:6" ht="30" customHeight="1">
      <c r="A15543" s="3" t="s">
        <v>2</v>
      </c>
      <c r="B15543" s="3" t="s">
        <v>42153</v>
      </c>
      <c r="C15543" s="3" t="s">
        <v>42338</v>
      </c>
      <c r="D15543" s="12" t="s">
        <v>42523</v>
      </c>
      <c r="E15543" s="6" t="str">
        <f t="shared" si="811"/>
        <v>module=q1health</v>
      </c>
      <c r="F15543" s="6" t="str">
        <f t="shared" si="812"/>
        <v>module=o1health</v>
      </c>
    </row>
    <row r="15544" spans="1:6" ht="30" customHeight="1">
      <c r="A15544" s="3" t="s">
        <v>2</v>
      </c>
      <c r="B15544" s="3" t="s">
        <v>42154</v>
      </c>
      <c r="C15544" s="3" t="s">
        <v>42339</v>
      </c>
      <c r="D15544" s="12" t="s">
        <v>42524</v>
      </c>
      <c r="E15544" s="6" t="str">
        <f t="shared" si="811"/>
        <v>module=q1health</v>
      </c>
      <c r="F15544" s="6" t="str">
        <f t="shared" si="812"/>
        <v>module=o1health</v>
      </c>
    </row>
    <row r="15545" spans="1:6" ht="30" customHeight="1">
      <c r="A15545" s="3" t="s">
        <v>2</v>
      </c>
      <c r="B15545" s="3" t="s">
        <v>42155</v>
      </c>
      <c r="C15545" s="3" t="s">
        <v>42340</v>
      </c>
      <c r="D15545" s="12" t="s">
        <v>42525</v>
      </c>
      <c r="E15545" s="6" t="str">
        <f t="shared" si="811"/>
        <v>module=q1health</v>
      </c>
      <c r="F15545" s="6" t="str">
        <f t="shared" si="812"/>
        <v>module=o1health</v>
      </c>
    </row>
    <row r="15546" spans="1:6" ht="30" customHeight="1">
      <c r="A15546" s="3" t="s">
        <v>2</v>
      </c>
      <c r="B15546" s="3" t="s">
        <v>42156</v>
      </c>
      <c r="C15546" s="3" t="s">
        <v>42341</v>
      </c>
      <c r="D15546" s="12" t="s">
        <v>42526</v>
      </c>
      <c r="E15546" s="6" t="str">
        <f t="shared" si="811"/>
        <v>module=q1health</v>
      </c>
      <c r="F15546" s="6" t="str">
        <f t="shared" si="812"/>
        <v>module=o1health</v>
      </c>
    </row>
    <row r="15547" spans="1:6" ht="30" customHeight="1">
      <c r="A15547" s="3" t="s">
        <v>2</v>
      </c>
      <c r="B15547" s="3" t="s">
        <v>42157</v>
      </c>
      <c r="C15547" s="3" t="s">
        <v>42342</v>
      </c>
      <c r="D15547" s="12" t="s">
        <v>42527</v>
      </c>
      <c r="E15547" s="6" t="str">
        <f t="shared" si="811"/>
        <v>module=q1health</v>
      </c>
      <c r="F15547" s="6" t="str">
        <f t="shared" si="812"/>
        <v>module=o1health</v>
      </c>
    </row>
    <row r="15548" spans="1:6" ht="30" customHeight="1">
      <c r="A15548" s="3" t="s">
        <v>2</v>
      </c>
      <c r="B15548" s="3" t="s">
        <v>42158</v>
      </c>
      <c r="C15548" s="3" t="s">
        <v>42343</v>
      </c>
      <c r="D15548" s="12" t="s">
        <v>42528</v>
      </c>
      <c r="E15548" s="6" t="str">
        <f t="shared" si="811"/>
        <v>module=q1health</v>
      </c>
      <c r="F15548" s="6" t="str">
        <f t="shared" si="812"/>
        <v>module=o1health</v>
      </c>
    </row>
    <row r="15549" spans="1:6" ht="30" customHeight="1">
      <c r="A15549" s="3" t="s">
        <v>2</v>
      </c>
      <c r="B15549" s="3" t="s">
        <v>42159</v>
      </c>
      <c r="C15549" s="3" t="s">
        <v>42344</v>
      </c>
      <c r="D15549" s="12" t="s">
        <v>42529</v>
      </c>
      <c r="E15549" s="6" t="str">
        <f t="shared" si="811"/>
        <v>module=q1health</v>
      </c>
      <c r="F15549" s="6" t="str">
        <f t="shared" si="812"/>
        <v>module=o1health</v>
      </c>
    </row>
    <row r="15550" spans="1:6" ht="30" customHeight="1">
      <c r="A15550" s="3" t="s">
        <v>2</v>
      </c>
      <c r="B15550" s="3" t="s">
        <v>42160</v>
      </c>
      <c r="C15550" s="3" t="s">
        <v>42345</v>
      </c>
      <c r="D15550" s="12" t="s">
        <v>42530</v>
      </c>
      <c r="E15550" s="6" t="str">
        <f t="shared" si="811"/>
        <v>module=q1health</v>
      </c>
      <c r="F15550" s="6" t="str">
        <f t="shared" si="812"/>
        <v>module=o1health</v>
      </c>
    </row>
    <row r="15551" spans="1:6" ht="30" customHeight="1">
      <c r="A15551" s="3" t="s">
        <v>2</v>
      </c>
      <c r="B15551" s="3" t="s">
        <v>42161</v>
      </c>
      <c r="C15551" s="3" t="s">
        <v>42346</v>
      </c>
      <c r="D15551" s="12" t="s">
        <v>42531</v>
      </c>
      <c r="E15551" s="6" t="str">
        <f t="shared" si="811"/>
        <v>module=q1health</v>
      </c>
      <c r="F15551" s="6" t="str">
        <f t="shared" si="812"/>
        <v>module=o1health</v>
      </c>
    </row>
    <row r="15552" spans="1:6" ht="30" customHeight="1">
      <c r="A15552" s="3" t="s">
        <v>2</v>
      </c>
      <c r="B15552" s="3" t="s">
        <v>42162</v>
      </c>
      <c r="C15552" s="3" t="s">
        <v>42347</v>
      </c>
      <c r="D15552" s="12" t="s">
        <v>42532</v>
      </c>
      <c r="E15552" s="6" t="str">
        <f t="shared" si="811"/>
        <v>module=q1health</v>
      </c>
      <c r="F15552" s="6" t="str">
        <f t="shared" si="812"/>
        <v>module=o1health</v>
      </c>
    </row>
    <row r="15553" spans="1:6" ht="30" customHeight="1">
      <c r="A15553" s="3" t="s">
        <v>2</v>
      </c>
      <c r="B15553" s="3" t="s">
        <v>42163</v>
      </c>
      <c r="C15553" s="3" t="s">
        <v>42348</v>
      </c>
      <c r="D15553" s="12" t="s">
        <v>42533</v>
      </c>
      <c r="E15553" s="6" t="str">
        <f t="shared" si="811"/>
        <v>module=q1health</v>
      </c>
      <c r="F15553" s="6" t="str">
        <f t="shared" si="812"/>
        <v>module=o1health</v>
      </c>
    </row>
    <row r="15554" spans="1:6" ht="30" customHeight="1">
      <c r="A15554" s="3" t="s">
        <v>2</v>
      </c>
      <c r="B15554" s="3" t="s">
        <v>42164</v>
      </c>
      <c r="C15554" s="3" t="s">
        <v>42349</v>
      </c>
      <c r="D15554" s="12" t="s">
        <v>42534</v>
      </c>
      <c r="E15554" s="6" t="str">
        <f t="shared" ref="E15554:E15583" si="813">HYPERLINK("http://www.ssc.wisc.edu/wlsresearch/documentation/waves/?wave=iliadgradw1&amp;module=q1digit","module=q1digit")</f>
        <v>module=q1digit</v>
      </c>
      <c r="F15554" s="6" t="str">
        <f t="shared" ref="F15554:F15583" si="814">HYPERLINK("http://www.ssc.wisc.edu/wlsresearch/documentation/waves/?wave=iliadsibw1&amp;module=o1digit","module=o1digit")</f>
        <v>module=o1digit</v>
      </c>
    </row>
    <row r="15555" spans="1:6" ht="30" customHeight="1">
      <c r="A15555" s="3" t="s">
        <v>2</v>
      </c>
      <c r="B15555" s="3" t="s">
        <v>42165</v>
      </c>
      <c r="C15555" s="3" t="s">
        <v>42350</v>
      </c>
      <c r="D15555" s="12" t="s">
        <v>42535</v>
      </c>
      <c r="E15555" s="6" t="str">
        <f t="shared" si="813"/>
        <v>module=q1digit</v>
      </c>
      <c r="F15555" s="6" t="str">
        <f t="shared" si="814"/>
        <v>module=o1digit</v>
      </c>
    </row>
    <row r="15556" spans="1:6" ht="30" customHeight="1">
      <c r="A15556" s="3" t="s">
        <v>2</v>
      </c>
      <c r="B15556" s="3" t="s">
        <v>42166</v>
      </c>
      <c r="C15556" s="3" t="s">
        <v>42351</v>
      </c>
      <c r="D15556" s="12" t="s">
        <v>42536</v>
      </c>
      <c r="E15556" s="6" t="str">
        <f t="shared" si="813"/>
        <v>module=q1digit</v>
      </c>
      <c r="F15556" s="6" t="str">
        <f t="shared" si="814"/>
        <v>module=o1digit</v>
      </c>
    </row>
    <row r="15557" spans="1:6" ht="30" customHeight="1">
      <c r="A15557" s="3" t="s">
        <v>2</v>
      </c>
      <c r="B15557" s="3" t="s">
        <v>42167</v>
      </c>
      <c r="C15557" s="3" t="s">
        <v>42352</v>
      </c>
      <c r="D15557" s="12" t="s">
        <v>42537</v>
      </c>
      <c r="E15557" s="6" t="str">
        <f t="shared" si="813"/>
        <v>module=q1digit</v>
      </c>
      <c r="F15557" s="6" t="str">
        <f t="shared" si="814"/>
        <v>module=o1digit</v>
      </c>
    </row>
    <row r="15558" spans="1:6" ht="30" customHeight="1">
      <c r="A15558" s="3" t="s">
        <v>2</v>
      </c>
      <c r="B15558" s="3" t="s">
        <v>42168</v>
      </c>
      <c r="C15558" s="3" t="s">
        <v>42353</v>
      </c>
      <c r="D15558" s="12" t="s">
        <v>42538</v>
      </c>
      <c r="E15558" s="6" t="str">
        <f t="shared" si="813"/>
        <v>module=q1digit</v>
      </c>
      <c r="F15558" s="6" t="str">
        <f t="shared" si="814"/>
        <v>module=o1digit</v>
      </c>
    </row>
    <row r="15559" spans="1:6" ht="30" customHeight="1">
      <c r="A15559" s="3" t="s">
        <v>2</v>
      </c>
      <c r="B15559" s="3" t="s">
        <v>42169</v>
      </c>
      <c r="C15559" s="3" t="s">
        <v>42354</v>
      </c>
      <c r="D15559" s="12" t="s">
        <v>42539</v>
      </c>
      <c r="E15559" s="6" t="str">
        <f t="shared" si="813"/>
        <v>module=q1digit</v>
      </c>
      <c r="F15559" s="6" t="str">
        <f t="shared" si="814"/>
        <v>module=o1digit</v>
      </c>
    </row>
    <row r="15560" spans="1:6" ht="30" customHeight="1">
      <c r="A15560" s="3" t="s">
        <v>2</v>
      </c>
      <c r="B15560" s="3" t="s">
        <v>42170</v>
      </c>
      <c r="C15560" s="3" t="s">
        <v>42355</v>
      </c>
      <c r="D15560" s="12" t="s">
        <v>42540</v>
      </c>
      <c r="E15560" s="6" t="str">
        <f t="shared" si="813"/>
        <v>module=q1digit</v>
      </c>
      <c r="F15560" s="6" t="str">
        <f t="shared" si="814"/>
        <v>module=o1digit</v>
      </c>
    </row>
    <row r="15561" spans="1:6" ht="30" customHeight="1">
      <c r="A15561" s="3" t="s">
        <v>2</v>
      </c>
      <c r="B15561" s="3" t="s">
        <v>42171</v>
      </c>
      <c r="C15561" s="3" t="s">
        <v>42356</v>
      </c>
      <c r="D15561" s="12" t="s">
        <v>42541</v>
      </c>
      <c r="E15561" s="6" t="str">
        <f t="shared" si="813"/>
        <v>module=q1digit</v>
      </c>
      <c r="F15561" s="6" t="str">
        <f t="shared" si="814"/>
        <v>module=o1digit</v>
      </c>
    </row>
    <row r="15562" spans="1:6" ht="30" customHeight="1">
      <c r="A15562" s="3" t="s">
        <v>2</v>
      </c>
      <c r="B15562" s="3" t="s">
        <v>42172</v>
      </c>
      <c r="C15562" s="3" t="s">
        <v>42357</v>
      </c>
      <c r="D15562" s="12" t="s">
        <v>42542</v>
      </c>
      <c r="E15562" s="6" t="str">
        <f t="shared" si="813"/>
        <v>module=q1digit</v>
      </c>
      <c r="F15562" s="6" t="str">
        <f t="shared" si="814"/>
        <v>module=o1digit</v>
      </c>
    </row>
    <row r="15563" spans="1:6" ht="30" customHeight="1">
      <c r="A15563" s="3" t="s">
        <v>2</v>
      </c>
      <c r="B15563" s="3" t="s">
        <v>42173</v>
      </c>
      <c r="C15563" s="3" t="s">
        <v>42358</v>
      </c>
      <c r="D15563" s="12" t="s">
        <v>42543</v>
      </c>
      <c r="E15563" s="6" t="str">
        <f t="shared" si="813"/>
        <v>module=q1digit</v>
      </c>
      <c r="F15563" s="6" t="str">
        <f t="shared" si="814"/>
        <v>module=o1digit</v>
      </c>
    </row>
    <row r="15564" spans="1:6" ht="30" customHeight="1">
      <c r="A15564" s="3" t="s">
        <v>2</v>
      </c>
      <c r="B15564" s="3" t="s">
        <v>42174</v>
      </c>
      <c r="C15564" s="3" t="s">
        <v>42359</v>
      </c>
      <c r="D15564" s="12" t="s">
        <v>42544</v>
      </c>
      <c r="E15564" s="6" t="str">
        <f t="shared" si="813"/>
        <v>module=q1digit</v>
      </c>
      <c r="F15564" s="6" t="str">
        <f t="shared" si="814"/>
        <v>module=o1digit</v>
      </c>
    </row>
    <row r="15565" spans="1:6" ht="30" customHeight="1">
      <c r="A15565" s="3" t="s">
        <v>2</v>
      </c>
      <c r="B15565" s="3" t="s">
        <v>42175</v>
      </c>
      <c r="C15565" s="3" t="s">
        <v>42360</v>
      </c>
      <c r="D15565" s="12" t="s">
        <v>42545</v>
      </c>
      <c r="E15565" s="6" t="str">
        <f t="shared" si="813"/>
        <v>module=q1digit</v>
      </c>
      <c r="F15565" s="6" t="str">
        <f t="shared" si="814"/>
        <v>module=o1digit</v>
      </c>
    </row>
    <row r="15566" spans="1:6" ht="30" customHeight="1">
      <c r="A15566" s="3" t="s">
        <v>2</v>
      </c>
      <c r="B15566" s="3" t="s">
        <v>42176</v>
      </c>
      <c r="C15566" s="3" t="s">
        <v>42361</v>
      </c>
      <c r="D15566" s="12" t="s">
        <v>42546</v>
      </c>
      <c r="E15566" s="6" t="str">
        <f t="shared" si="813"/>
        <v>module=q1digit</v>
      </c>
      <c r="F15566" s="6" t="str">
        <f t="shared" si="814"/>
        <v>module=o1digit</v>
      </c>
    </row>
    <row r="15567" spans="1:6" ht="30" customHeight="1">
      <c r="A15567" s="3" t="s">
        <v>2</v>
      </c>
      <c r="B15567" s="3" t="s">
        <v>42177</v>
      </c>
      <c r="C15567" s="3" t="s">
        <v>42362</v>
      </c>
      <c r="D15567" s="12" t="s">
        <v>42547</v>
      </c>
      <c r="E15567" s="6" t="str">
        <f t="shared" si="813"/>
        <v>module=q1digit</v>
      </c>
      <c r="F15567" s="6" t="str">
        <f t="shared" si="814"/>
        <v>module=o1digit</v>
      </c>
    </row>
    <row r="15568" spans="1:6" ht="30" customHeight="1">
      <c r="A15568" s="3" t="s">
        <v>2</v>
      </c>
      <c r="B15568" s="3" t="s">
        <v>42178</v>
      </c>
      <c r="C15568" s="3" t="s">
        <v>42363</v>
      </c>
      <c r="D15568" s="12" t="s">
        <v>42548</v>
      </c>
      <c r="E15568" s="6" t="str">
        <f t="shared" si="813"/>
        <v>module=q1digit</v>
      </c>
      <c r="F15568" s="6" t="str">
        <f t="shared" si="814"/>
        <v>module=o1digit</v>
      </c>
    </row>
    <row r="15569" spans="1:6" ht="30" customHeight="1">
      <c r="A15569" s="3" t="s">
        <v>2</v>
      </c>
      <c r="B15569" s="3" t="s">
        <v>42179</v>
      </c>
      <c r="C15569" s="3" t="s">
        <v>42364</v>
      </c>
      <c r="D15569" s="12" t="s">
        <v>42549</v>
      </c>
      <c r="E15569" s="6" t="str">
        <f t="shared" si="813"/>
        <v>module=q1digit</v>
      </c>
      <c r="F15569" s="6" t="str">
        <f t="shared" si="814"/>
        <v>module=o1digit</v>
      </c>
    </row>
    <row r="15570" spans="1:6" ht="30" customHeight="1">
      <c r="A15570" s="3" t="s">
        <v>2</v>
      </c>
      <c r="B15570" s="3" t="s">
        <v>42180</v>
      </c>
      <c r="C15570" s="3" t="s">
        <v>42365</v>
      </c>
      <c r="D15570" s="12" t="s">
        <v>42550</v>
      </c>
      <c r="E15570" s="6" t="str">
        <f t="shared" si="813"/>
        <v>module=q1digit</v>
      </c>
      <c r="F15570" s="6" t="str">
        <f t="shared" si="814"/>
        <v>module=o1digit</v>
      </c>
    </row>
    <row r="15571" spans="1:6" ht="30" customHeight="1">
      <c r="A15571" s="3" t="s">
        <v>2</v>
      </c>
      <c r="B15571" s="3" t="s">
        <v>42181</v>
      </c>
      <c r="C15571" s="3" t="s">
        <v>42366</v>
      </c>
      <c r="D15571" s="12" t="s">
        <v>42551</v>
      </c>
      <c r="E15571" s="6" t="str">
        <f t="shared" si="813"/>
        <v>module=q1digit</v>
      </c>
      <c r="F15571" s="6" t="str">
        <f t="shared" si="814"/>
        <v>module=o1digit</v>
      </c>
    </row>
    <row r="15572" spans="1:6" ht="30" customHeight="1">
      <c r="A15572" s="3" t="s">
        <v>2</v>
      </c>
      <c r="B15572" s="3" t="s">
        <v>42182</v>
      </c>
      <c r="C15572" s="3" t="s">
        <v>42367</v>
      </c>
      <c r="D15572" s="12" t="s">
        <v>42552</v>
      </c>
      <c r="E15572" s="6" t="str">
        <f t="shared" si="813"/>
        <v>module=q1digit</v>
      </c>
      <c r="F15572" s="6" t="str">
        <f t="shared" si="814"/>
        <v>module=o1digit</v>
      </c>
    </row>
    <row r="15573" spans="1:6" ht="30" customHeight="1">
      <c r="A15573" s="3" t="s">
        <v>2</v>
      </c>
      <c r="B15573" s="3" t="s">
        <v>42183</v>
      </c>
      <c r="C15573" s="3" t="s">
        <v>42368</v>
      </c>
      <c r="D15573" s="12" t="s">
        <v>42553</v>
      </c>
      <c r="E15573" s="6" t="str">
        <f t="shared" si="813"/>
        <v>module=q1digit</v>
      </c>
      <c r="F15573" s="6" t="str">
        <f t="shared" si="814"/>
        <v>module=o1digit</v>
      </c>
    </row>
    <row r="15574" spans="1:6" ht="30" customHeight="1">
      <c r="A15574" s="3" t="s">
        <v>2</v>
      </c>
      <c r="B15574" s="3" t="s">
        <v>42184</v>
      </c>
      <c r="C15574" s="3" t="s">
        <v>42369</v>
      </c>
      <c r="D15574" s="12" t="s">
        <v>42554</v>
      </c>
      <c r="E15574" s="6" t="str">
        <f t="shared" si="813"/>
        <v>module=q1digit</v>
      </c>
      <c r="F15574" s="6" t="str">
        <f t="shared" si="814"/>
        <v>module=o1digit</v>
      </c>
    </row>
    <row r="15575" spans="1:6" ht="30" customHeight="1">
      <c r="A15575" s="3" t="s">
        <v>2</v>
      </c>
      <c r="B15575" s="3" t="s">
        <v>42185</v>
      </c>
      <c r="C15575" s="3" t="s">
        <v>42370</v>
      </c>
      <c r="D15575" s="12" t="s">
        <v>42555</v>
      </c>
      <c r="E15575" s="6" t="str">
        <f t="shared" si="813"/>
        <v>module=q1digit</v>
      </c>
      <c r="F15575" s="6" t="str">
        <f t="shared" si="814"/>
        <v>module=o1digit</v>
      </c>
    </row>
    <row r="15576" spans="1:6" ht="30" customHeight="1">
      <c r="A15576" s="3" t="s">
        <v>2</v>
      </c>
      <c r="B15576" s="3" t="s">
        <v>42186</v>
      </c>
      <c r="C15576" s="3" t="s">
        <v>42371</v>
      </c>
      <c r="D15576" s="12" t="s">
        <v>42556</v>
      </c>
      <c r="E15576" s="6" t="str">
        <f t="shared" si="813"/>
        <v>module=q1digit</v>
      </c>
      <c r="F15576" s="6" t="str">
        <f t="shared" si="814"/>
        <v>module=o1digit</v>
      </c>
    </row>
    <row r="15577" spans="1:6" ht="30" customHeight="1">
      <c r="A15577" s="3" t="s">
        <v>2</v>
      </c>
      <c r="B15577" s="3" t="s">
        <v>42187</v>
      </c>
      <c r="C15577" s="3" t="s">
        <v>42372</v>
      </c>
      <c r="D15577" s="12" t="s">
        <v>42557</v>
      </c>
      <c r="E15577" s="6" t="str">
        <f t="shared" si="813"/>
        <v>module=q1digit</v>
      </c>
      <c r="F15577" s="6" t="str">
        <f t="shared" si="814"/>
        <v>module=o1digit</v>
      </c>
    </row>
    <row r="15578" spans="1:6" ht="30" customHeight="1">
      <c r="A15578" s="3" t="s">
        <v>2</v>
      </c>
      <c r="B15578" s="3" t="s">
        <v>42188</v>
      </c>
      <c r="C15578" s="3" t="s">
        <v>42373</v>
      </c>
      <c r="D15578" s="12" t="s">
        <v>42558</v>
      </c>
      <c r="E15578" s="6" t="str">
        <f t="shared" si="813"/>
        <v>module=q1digit</v>
      </c>
      <c r="F15578" s="6" t="str">
        <f t="shared" si="814"/>
        <v>module=o1digit</v>
      </c>
    </row>
    <row r="15579" spans="1:6" ht="30" customHeight="1">
      <c r="A15579" s="3" t="s">
        <v>2</v>
      </c>
      <c r="B15579" s="3" t="s">
        <v>42189</v>
      </c>
      <c r="C15579" s="3" t="s">
        <v>42374</v>
      </c>
      <c r="D15579" s="12" t="s">
        <v>42559</v>
      </c>
      <c r="E15579" s="6" t="str">
        <f t="shared" si="813"/>
        <v>module=q1digit</v>
      </c>
      <c r="F15579" s="6" t="str">
        <f t="shared" si="814"/>
        <v>module=o1digit</v>
      </c>
    </row>
    <row r="15580" spans="1:6" ht="30" customHeight="1">
      <c r="A15580" s="3" t="s">
        <v>2</v>
      </c>
      <c r="B15580" s="3" t="s">
        <v>42190</v>
      </c>
      <c r="C15580" s="3" t="s">
        <v>42375</v>
      </c>
      <c r="D15580" s="12" t="s">
        <v>42560</v>
      </c>
      <c r="E15580" s="6" t="str">
        <f t="shared" si="813"/>
        <v>module=q1digit</v>
      </c>
      <c r="F15580" s="6" t="str">
        <f t="shared" si="814"/>
        <v>module=o1digit</v>
      </c>
    </row>
    <row r="15581" spans="1:6" ht="30" customHeight="1">
      <c r="A15581" s="3" t="s">
        <v>2</v>
      </c>
      <c r="B15581" s="3" t="s">
        <v>42191</v>
      </c>
      <c r="C15581" s="3" t="s">
        <v>42376</v>
      </c>
      <c r="D15581" s="12" t="s">
        <v>42561</v>
      </c>
      <c r="E15581" s="6" t="str">
        <f t="shared" si="813"/>
        <v>module=q1digit</v>
      </c>
      <c r="F15581" s="6" t="str">
        <f t="shared" si="814"/>
        <v>module=o1digit</v>
      </c>
    </row>
    <row r="15582" spans="1:6" ht="30" customHeight="1">
      <c r="A15582" s="3" t="s">
        <v>2</v>
      </c>
      <c r="B15582" s="3" t="s">
        <v>42192</v>
      </c>
      <c r="C15582" s="3" t="s">
        <v>42377</v>
      </c>
      <c r="D15582" s="12" t="s">
        <v>42562</v>
      </c>
      <c r="E15582" s="6" t="str">
        <f t="shared" si="813"/>
        <v>module=q1digit</v>
      </c>
      <c r="F15582" s="6" t="str">
        <f t="shared" si="814"/>
        <v>module=o1digit</v>
      </c>
    </row>
    <row r="15583" spans="1:6" ht="30" customHeight="1">
      <c r="A15583" s="3" t="s">
        <v>2</v>
      </c>
      <c r="B15583" s="3" t="s">
        <v>42193</v>
      </c>
      <c r="C15583" s="3" t="s">
        <v>42378</v>
      </c>
      <c r="D15583" s="12" t="s">
        <v>42563</v>
      </c>
      <c r="E15583" s="6" t="str">
        <f t="shared" si="813"/>
        <v>module=q1digit</v>
      </c>
      <c r="F15583" s="6" t="str">
        <f t="shared" si="814"/>
        <v>module=o1digit</v>
      </c>
    </row>
    <row r="15584" spans="1:6" ht="30" customHeight="1">
      <c r="A15584" s="3" t="s">
        <v>2</v>
      </c>
      <c r="B15584" s="3" t="s">
        <v>42194</v>
      </c>
      <c r="C15584" s="3" t="s">
        <v>42379</v>
      </c>
      <c r="D15584" s="12" t="s">
        <v>42564</v>
      </c>
      <c r="E15584" s="6" t="str">
        <f t="shared" ref="E15584:E15623" si="815">HYPERLINK("http://www.ssc.wisc.edu/wlsresearch/documentation/waves/?wave=iliadgradw1&amp;module=q1cogflu","module=q1cogflu")</f>
        <v>module=q1cogflu</v>
      </c>
      <c r="F15584" s="6" t="str">
        <f t="shared" ref="F15584:F15623" si="816">HYPERLINK("http://www.ssc.wisc.edu/wlsresearch/documentation/waves/?wave=iliadsibw1&amp;module=o1cogflu","module=o1cogflu")</f>
        <v>module=o1cogflu</v>
      </c>
    </row>
    <row r="15585" spans="1:6" ht="30" customHeight="1">
      <c r="A15585" s="3" t="s">
        <v>2</v>
      </c>
      <c r="B15585" s="3" t="s">
        <v>42195</v>
      </c>
      <c r="C15585" s="3" t="s">
        <v>42380</v>
      </c>
      <c r="D15585" s="12" t="s">
        <v>42565</v>
      </c>
      <c r="E15585" s="6" t="str">
        <f t="shared" si="815"/>
        <v>module=q1cogflu</v>
      </c>
      <c r="F15585" s="6" t="str">
        <f t="shared" si="816"/>
        <v>module=o1cogflu</v>
      </c>
    </row>
    <row r="15586" spans="1:6" ht="30" customHeight="1">
      <c r="A15586" s="3" t="s">
        <v>2</v>
      </c>
      <c r="B15586" s="3" t="s">
        <v>42196</v>
      </c>
      <c r="C15586" s="3" t="s">
        <v>42381</v>
      </c>
      <c r="D15586" s="12" t="s">
        <v>42566</v>
      </c>
      <c r="E15586" s="6" t="str">
        <f t="shared" si="815"/>
        <v>module=q1cogflu</v>
      </c>
      <c r="F15586" s="6" t="str">
        <f t="shared" si="816"/>
        <v>module=o1cogflu</v>
      </c>
    </row>
    <row r="15587" spans="1:6" ht="30" customHeight="1">
      <c r="A15587" s="3" t="s">
        <v>2</v>
      </c>
      <c r="B15587" s="3" t="s">
        <v>42197</v>
      </c>
      <c r="C15587" s="3" t="s">
        <v>42382</v>
      </c>
      <c r="D15587" s="12" t="s">
        <v>42567</v>
      </c>
      <c r="E15587" s="6" t="str">
        <f t="shared" si="815"/>
        <v>module=q1cogflu</v>
      </c>
      <c r="F15587" s="6" t="str">
        <f t="shared" si="816"/>
        <v>module=o1cogflu</v>
      </c>
    </row>
    <row r="15588" spans="1:6" ht="30" customHeight="1">
      <c r="A15588" s="3" t="s">
        <v>2</v>
      </c>
      <c r="B15588" s="3" t="s">
        <v>42198</v>
      </c>
      <c r="C15588" s="3" t="s">
        <v>42383</v>
      </c>
      <c r="D15588" s="12" t="s">
        <v>42568</v>
      </c>
      <c r="E15588" s="6" t="str">
        <f t="shared" si="815"/>
        <v>module=q1cogflu</v>
      </c>
      <c r="F15588" s="6" t="str">
        <f t="shared" si="816"/>
        <v>module=o1cogflu</v>
      </c>
    </row>
    <row r="15589" spans="1:6" ht="30" customHeight="1">
      <c r="A15589" s="3" t="s">
        <v>2</v>
      </c>
      <c r="B15589" s="3" t="s">
        <v>42199</v>
      </c>
      <c r="C15589" s="3" t="s">
        <v>42384</v>
      </c>
      <c r="D15589" s="12" t="s">
        <v>42569</v>
      </c>
      <c r="E15589" s="6" t="str">
        <f t="shared" si="815"/>
        <v>module=q1cogflu</v>
      </c>
      <c r="F15589" s="6" t="str">
        <f t="shared" si="816"/>
        <v>module=o1cogflu</v>
      </c>
    </row>
    <row r="15590" spans="1:6" ht="30" customHeight="1">
      <c r="A15590" s="3" t="s">
        <v>2</v>
      </c>
      <c r="B15590" s="3" t="s">
        <v>42200</v>
      </c>
      <c r="C15590" s="3" t="s">
        <v>42385</v>
      </c>
      <c r="D15590" s="12" t="s">
        <v>42570</v>
      </c>
      <c r="E15590" s="6" t="str">
        <f t="shared" si="815"/>
        <v>module=q1cogflu</v>
      </c>
      <c r="F15590" s="6" t="str">
        <f t="shared" si="816"/>
        <v>module=o1cogflu</v>
      </c>
    </row>
    <row r="15591" spans="1:6" ht="30" customHeight="1">
      <c r="A15591" s="3" t="s">
        <v>2</v>
      </c>
      <c r="B15591" s="3" t="s">
        <v>42201</v>
      </c>
      <c r="C15591" s="3" t="s">
        <v>42386</v>
      </c>
      <c r="D15591" s="12" t="s">
        <v>42571</v>
      </c>
      <c r="E15591" s="6" t="str">
        <f t="shared" si="815"/>
        <v>module=q1cogflu</v>
      </c>
      <c r="F15591" s="6" t="str">
        <f t="shared" si="816"/>
        <v>module=o1cogflu</v>
      </c>
    </row>
    <row r="15592" spans="1:6" ht="30" customHeight="1">
      <c r="A15592" s="3" t="s">
        <v>2</v>
      </c>
      <c r="B15592" s="3" t="s">
        <v>42202</v>
      </c>
      <c r="C15592" s="3" t="s">
        <v>42387</v>
      </c>
      <c r="D15592" s="12" t="s">
        <v>42572</v>
      </c>
      <c r="E15592" s="6" t="str">
        <f t="shared" si="815"/>
        <v>module=q1cogflu</v>
      </c>
      <c r="F15592" s="6" t="str">
        <f t="shared" si="816"/>
        <v>module=o1cogflu</v>
      </c>
    </row>
    <row r="15593" spans="1:6" ht="30" customHeight="1">
      <c r="A15593" s="3" t="s">
        <v>2</v>
      </c>
      <c r="B15593" s="3" t="s">
        <v>42203</v>
      </c>
      <c r="C15593" s="3" t="s">
        <v>42388</v>
      </c>
      <c r="D15593" s="12" t="s">
        <v>42573</v>
      </c>
      <c r="E15593" s="6" t="str">
        <f t="shared" si="815"/>
        <v>module=q1cogflu</v>
      </c>
      <c r="F15593" s="6" t="str">
        <f t="shared" si="816"/>
        <v>module=o1cogflu</v>
      </c>
    </row>
    <row r="15594" spans="1:6" ht="30" customHeight="1">
      <c r="A15594" s="3" t="s">
        <v>2</v>
      </c>
      <c r="B15594" s="3" t="s">
        <v>42204</v>
      </c>
      <c r="C15594" s="3" t="s">
        <v>42389</v>
      </c>
      <c r="D15594" s="12" t="s">
        <v>42574</v>
      </c>
      <c r="E15594" s="6" t="str">
        <f t="shared" si="815"/>
        <v>module=q1cogflu</v>
      </c>
      <c r="F15594" s="6" t="str">
        <f t="shared" si="816"/>
        <v>module=o1cogflu</v>
      </c>
    </row>
    <row r="15595" spans="1:6" ht="30" customHeight="1">
      <c r="A15595" s="3" t="s">
        <v>2</v>
      </c>
      <c r="B15595" s="3" t="s">
        <v>42205</v>
      </c>
      <c r="C15595" s="3" t="s">
        <v>42390</v>
      </c>
      <c r="D15595" s="12" t="s">
        <v>42575</v>
      </c>
      <c r="E15595" s="6" t="str">
        <f t="shared" si="815"/>
        <v>module=q1cogflu</v>
      </c>
      <c r="F15595" s="6" t="str">
        <f t="shared" si="816"/>
        <v>module=o1cogflu</v>
      </c>
    </row>
    <row r="15596" spans="1:6" ht="30" customHeight="1">
      <c r="A15596" s="3" t="s">
        <v>2</v>
      </c>
      <c r="B15596" s="3" t="s">
        <v>42206</v>
      </c>
      <c r="C15596" s="3" t="s">
        <v>42391</v>
      </c>
      <c r="D15596" s="12" t="s">
        <v>42576</v>
      </c>
      <c r="E15596" s="6" t="str">
        <f t="shared" si="815"/>
        <v>module=q1cogflu</v>
      </c>
      <c r="F15596" s="6" t="str">
        <f t="shared" si="816"/>
        <v>module=o1cogflu</v>
      </c>
    </row>
    <row r="15597" spans="1:6" ht="30" customHeight="1">
      <c r="A15597" s="3" t="s">
        <v>2</v>
      </c>
      <c r="B15597" s="3" t="s">
        <v>42207</v>
      </c>
      <c r="C15597" s="3" t="s">
        <v>42392</v>
      </c>
      <c r="D15597" s="12" t="s">
        <v>42577</v>
      </c>
      <c r="E15597" s="6" t="str">
        <f t="shared" si="815"/>
        <v>module=q1cogflu</v>
      </c>
      <c r="F15597" s="6" t="str">
        <f t="shared" si="816"/>
        <v>module=o1cogflu</v>
      </c>
    </row>
    <row r="15598" spans="1:6" ht="30" customHeight="1">
      <c r="A15598" s="3" t="s">
        <v>2</v>
      </c>
      <c r="B15598" s="3" t="s">
        <v>42208</v>
      </c>
      <c r="C15598" s="3" t="s">
        <v>42393</v>
      </c>
      <c r="D15598" s="12" t="s">
        <v>42578</v>
      </c>
      <c r="E15598" s="6" t="str">
        <f t="shared" si="815"/>
        <v>module=q1cogflu</v>
      </c>
      <c r="F15598" s="6" t="str">
        <f t="shared" si="816"/>
        <v>module=o1cogflu</v>
      </c>
    </row>
    <row r="15599" spans="1:6" ht="30" customHeight="1">
      <c r="A15599" s="3" t="s">
        <v>2</v>
      </c>
      <c r="B15599" s="3" t="s">
        <v>42209</v>
      </c>
      <c r="C15599" s="3" t="s">
        <v>42394</v>
      </c>
      <c r="D15599" s="12" t="s">
        <v>42579</v>
      </c>
      <c r="E15599" s="6" t="str">
        <f t="shared" si="815"/>
        <v>module=q1cogflu</v>
      </c>
      <c r="F15599" s="6" t="str">
        <f t="shared" si="816"/>
        <v>module=o1cogflu</v>
      </c>
    </row>
    <row r="15600" spans="1:6" ht="30" customHeight="1">
      <c r="A15600" s="3" t="s">
        <v>2</v>
      </c>
      <c r="B15600" s="3" t="s">
        <v>42210</v>
      </c>
      <c r="C15600" s="3" t="s">
        <v>42395</v>
      </c>
      <c r="D15600" s="12" t="s">
        <v>42580</v>
      </c>
      <c r="E15600" s="6" t="str">
        <f t="shared" si="815"/>
        <v>module=q1cogflu</v>
      </c>
      <c r="F15600" s="6" t="str">
        <f t="shared" si="816"/>
        <v>module=o1cogflu</v>
      </c>
    </row>
    <row r="15601" spans="1:6" ht="30" customHeight="1">
      <c r="A15601" s="3" t="s">
        <v>2</v>
      </c>
      <c r="B15601" s="3" t="s">
        <v>42211</v>
      </c>
      <c r="C15601" s="3" t="s">
        <v>42396</v>
      </c>
      <c r="D15601" s="12" t="s">
        <v>42581</v>
      </c>
      <c r="E15601" s="6" t="str">
        <f t="shared" si="815"/>
        <v>module=q1cogflu</v>
      </c>
      <c r="F15601" s="6" t="str">
        <f t="shared" si="816"/>
        <v>module=o1cogflu</v>
      </c>
    </row>
    <row r="15602" spans="1:6" ht="30" customHeight="1">
      <c r="A15602" s="3" t="s">
        <v>2</v>
      </c>
      <c r="B15602" s="3" t="s">
        <v>42212</v>
      </c>
      <c r="C15602" s="3" t="s">
        <v>42397</v>
      </c>
      <c r="D15602" s="12" t="s">
        <v>42582</v>
      </c>
      <c r="E15602" s="6" t="str">
        <f t="shared" si="815"/>
        <v>module=q1cogflu</v>
      </c>
      <c r="F15602" s="6" t="str">
        <f t="shared" si="816"/>
        <v>module=o1cogflu</v>
      </c>
    </row>
    <row r="15603" spans="1:6" ht="30" customHeight="1">
      <c r="A15603" s="3" t="s">
        <v>2</v>
      </c>
      <c r="B15603" s="3" t="s">
        <v>42213</v>
      </c>
      <c r="C15603" s="3" t="s">
        <v>42398</v>
      </c>
      <c r="D15603" s="12" t="s">
        <v>42583</v>
      </c>
      <c r="E15603" s="6" t="str">
        <f t="shared" si="815"/>
        <v>module=q1cogflu</v>
      </c>
      <c r="F15603" s="6" t="str">
        <f t="shared" si="816"/>
        <v>module=o1cogflu</v>
      </c>
    </row>
    <row r="15604" spans="1:6" ht="30" customHeight="1">
      <c r="A15604" s="3" t="s">
        <v>2</v>
      </c>
      <c r="B15604" s="3" t="s">
        <v>42214</v>
      </c>
      <c r="C15604" s="3" t="s">
        <v>42399</v>
      </c>
      <c r="D15604" s="12" t="s">
        <v>42584</v>
      </c>
      <c r="E15604" s="6" t="str">
        <f t="shared" si="815"/>
        <v>module=q1cogflu</v>
      </c>
      <c r="F15604" s="6" t="str">
        <f t="shared" si="816"/>
        <v>module=o1cogflu</v>
      </c>
    </row>
    <row r="15605" spans="1:6" ht="30" customHeight="1">
      <c r="A15605" s="3" t="s">
        <v>2</v>
      </c>
      <c r="B15605" s="3" t="s">
        <v>42215</v>
      </c>
      <c r="C15605" s="3" t="s">
        <v>42400</v>
      </c>
      <c r="D15605" s="12" t="s">
        <v>42585</v>
      </c>
      <c r="E15605" s="6" t="str">
        <f t="shared" si="815"/>
        <v>module=q1cogflu</v>
      </c>
      <c r="F15605" s="6" t="str">
        <f t="shared" si="816"/>
        <v>module=o1cogflu</v>
      </c>
    </row>
    <row r="15606" spans="1:6" ht="30" customHeight="1">
      <c r="A15606" s="3" t="s">
        <v>2</v>
      </c>
      <c r="B15606" s="3" t="s">
        <v>42216</v>
      </c>
      <c r="C15606" s="3" t="s">
        <v>42401</v>
      </c>
      <c r="D15606" s="12" t="s">
        <v>42586</v>
      </c>
      <c r="E15606" s="6" t="str">
        <f t="shared" si="815"/>
        <v>module=q1cogflu</v>
      </c>
      <c r="F15606" s="6" t="str">
        <f t="shared" si="816"/>
        <v>module=o1cogflu</v>
      </c>
    </row>
    <row r="15607" spans="1:6" ht="30" customHeight="1">
      <c r="A15607" s="3" t="s">
        <v>2</v>
      </c>
      <c r="B15607" s="3" t="s">
        <v>42217</v>
      </c>
      <c r="C15607" s="3" t="s">
        <v>42402</v>
      </c>
      <c r="D15607" s="12" t="s">
        <v>42587</v>
      </c>
      <c r="E15607" s="6" t="str">
        <f t="shared" si="815"/>
        <v>module=q1cogflu</v>
      </c>
      <c r="F15607" s="6" t="str">
        <f t="shared" si="816"/>
        <v>module=o1cogflu</v>
      </c>
    </row>
    <row r="15608" spans="1:6" ht="30" customHeight="1">
      <c r="A15608" s="3" t="s">
        <v>2</v>
      </c>
      <c r="B15608" s="3" t="s">
        <v>42218</v>
      </c>
      <c r="C15608" s="3" t="s">
        <v>42403</v>
      </c>
      <c r="D15608" s="12" t="s">
        <v>42588</v>
      </c>
      <c r="E15608" s="6" t="str">
        <f t="shared" si="815"/>
        <v>module=q1cogflu</v>
      </c>
      <c r="F15608" s="6" t="str">
        <f t="shared" si="816"/>
        <v>module=o1cogflu</v>
      </c>
    </row>
    <row r="15609" spans="1:6" ht="30" customHeight="1">
      <c r="A15609" s="3" t="s">
        <v>2</v>
      </c>
      <c r="B15609" s="3" t="s">
        <v>42219</v>
      </c>
      <c r="C15609" s="3" t="s">
        <v>42404</v>
      </c>
      <c r="D15609" s="12" t="s">
        <v>42589</v>
      </c>
      <c r="E15609" s="6" t="str">
        <f t="shared" si="815"/>
        <v>module=q1cogflu</v>
      </c>
      <c r="F15609" s="6" t="str">
        <f t="shared" si="816"/>
        <v>module=o1cogflu</v>
      </c>
    </row>
    <row r="15610" spans="1:6" ht="30" customHeight="1">
      <c r="A15610" s="3" t="s">
        <v>2</v>
      </c>
      <c r="B15610" s="3" t="s">
        <v>42220</v>
      </c>
      <c r="C15610" s="3" t="s">
        <v>42405</v>
      </c>
      <c r="D15610" s="12" t="s">
        <v>42590</v>
      </c>
      <c r="E15610" s="6" t="str">
        <f t="shared" si="815"/>
        <v>module=q1cogflu</v>
      </c>
      <c r="F15610" s="6" t="str">
        <f t="shared" si="816"/>
        <v>module=o1cogflu</v>
      </c>
    </row>
    <row r="15611" spans="1:6" ht="30" customHeight="1">
      <c r="A15611" s="3" t="s">
        <v>2</v>
      </c>
      <c r="B15611" s="3" t="s">
        <v>42221</v>
      </c>
      <c r="C15611" s="3" t="s">
        <v>42406</v>
      </c>
      <c r="D15611" s="12" t="s">
        <v>42591</v>
      </c>
      <c r="E15611" s="6" t="str">
        <f t="shared" si="815"/>
        <v>module=q1cogflu</v>
      </c>
      <c r="F15611" s="6" t="str">
        <f t="shared" si="816"/>
        <v>module=o1cogflu</v>
      </c>
    </row>
    <row r="15612" spans="1:6" ht="30" customHeight="1">
      <c r="A15612" s="3" t="s">
        <v>2</v>
      </c>
      <c r="B15612" s="3" t="s">
        <v>42222</v>
      </c>
      <c r="C15612" s="3" t="s">
        <v>42407</v>
      </c>
      <c r="D15612" s="12" t="s">
        <v>42592</v>
      </c>
      <c r="E15612" s="6" t="str">
        <f t="shared" si="815"/>
        <v>module=q1cogflu</v>
      </c>
      <c r="F15612" s="6" t="str">
        <f t="shared" si="816"/>
        <v>module=o1cogflu</v>
      </c>
    </row>
    <row r="15613" spans="1:6" ht="30" customHeight="1">
      <c r="A15613" s="3" t="s">
        <v>2</v>
      </c>
      <c r="B15613" s="3" t="s">
        <v>42223</v>
      </c>
      <c r="C15613" s="3" t="s">
        <v>42408</v>
      </c>
      <c r="D15613" s="12" t="s">
        <v>42593</v>
      </c>
      <c r="E15613" s="6" t="str">
        <f t="shared" si="815"/>
        <v>module=q1cogflu</v>
      </c>
      <c r="F15613" s="6" t="str">
        <f t="shared" si="816"/>
        <v>module=o1cogflu</v>
      </c>
    </row>
    <row r="15614" spans="1:6" ht="30" customHeight="1">
      <c r="A15614" s="3" t="s">
        <v>2</v>
      </c>
      <c r="B15614" s="3" t="s">
        <v>42224</v>
      </c>
      <c r="C15614" s="3" t="s">
        <v>42409</v>
      </c>
      <c r="D15614" s="12" t="s">
        <v>42594</v>
      </c>
      <c r="E15614" s="6" t="str">
        <f t="shared" si="815"/>
        <v>module=q1cogflu</v>
      </c>
      <c r="F15614" s="6" t="str">
        <f t="shared" si="816"/>
        <v>module=o1cogflu</v>
      </c>
    </row>
    <row r="15615" spans="1:6" ht="30" customHeight="1">
      <c r="A15615" s="3" t="s">
        <v>2</v>
      </c>
      <c r="B15615" s="3" t="s">
        <v>42225</v>
      </c>
      <c r="C15615" s="3" t="s">
        <v>42410</v>
      </c>
      <c r="D15615" s="12" t="s">
        <v>42595</v>
      </c>
      <c r="E15615" s="6" t="str">
        <f t="shared" si="815"/>
        <v>module=q1cogflu</v>
      </c>
      <c r="F15615" s="6" t="str">
        <f t="shared" si="816"/>
        <v>module=o1cogflu</v>
      </c>
    </row>
    <row r="15616" spans="1:6" ht="30" customHeight="1">
      <c r="A15616" s="3" t="s">
        <v>2</v>
      </c>
      <c r="B15616" s="3" t="s">
        <v>42226</v>
      </c>
      <c r="C15616" s="3" t="s">
        <v>42411</v>
      </c>
      <c r="D15616" s="12" t="s">
        <v>42596</v>
      </c>
      <c r="E15616" s="6" t="str">
        <f t="shared" si="815"/>
        <v>module=q1cogflu</v>
      </c>
      <c r="F15616" s="6" t="str">
        <f t="shared" si="816"/>
        <v>module=o1cogflu</v>
      </c>
    </row>
    <row r="15617" spans="1:6" ht="30" customHeight="1">
      <c r="A15617" s="3" t="s">
        <v>2</v>
      </c>
      <c r="B15617" s="3" t="s">
        <v>42227</v>
      </c>
      <c r="C15617" s="3" t="s">
        <v>42412</v>
      </c>
      <c r="D15617" s="12" t="s">
        <v>42597</v>
      </c>
      <c r="E15617" s="6" t="str">
        <f t="shared" si="815"/>
        <v>module=q1cogflu</v>
      </c>
      <c r="F15617" s="6" t="str">
        <f t="shared" si="816"/>
        <v>module=o1cogflu</v>
      </c>
    </row>
    <row r="15618" spans="1:6" ht="30" customHeight="1">
      <c r="A15618" s="3" t="s">
        <v>2</v>
      </c>
      <c r="B15618" s="3" t="s">
        <v>42228</v>
      </c>
      <c r="C15618" s="3" t="s">
        <v>42413</v>
      </c>
      <c r="D15618" s="12" t="s">
        <v>42598</v>
      </c>
      <c r="E15618" s="6" t="str">
        <f t="shared" si="815"/>
        <v>module=q1cogflu</v>
      </c>
      <c r="F15618" s="6" t="str">
        <f t="shared" si="816"/>
        <v>module=o1cogflu</v>
      </c>
    </row>
    <row r="15619" spans="1:6" ht="30" customHeight="1">
      <c r="A15619" s="3" t="s">
        <v>2</v>
      </c>
      <c r="B15619" s="3" t="s">
        <v>42229</v>
      </c>
      <c r="C15619" s="3" t="s">
        <v>42414</v>
      </c>
      <c r="D15619" s="12" t="s">
        <v>42599</v>
      </c>
      <c r="E15619" s="6" t="str">
        <f t="shared" si="815"/>
        <v>module=q1cogflu</v>
      </c>
      <c r="F15619" s="6" t="str">
        <f t="shared" si="816"/>
        <v>module=o1cogflu</v>
      </c>
    </row>
    <row r="15620" spans="1:6" ht="30" customHeight="1">
      <c r="A15620" s="3" t="s">
        <v>2</v>
      </c>
      <c r="B15620" s="3" t="s">
        <v>42230</v>
      </c>
      <c r="C15620" s="3" t="s">
        <v>42415</v>
      </c>
      <c r="D15620" s="12" t="s">
        <v>42600</v>
      </c>
      <c r="E15620" s="6" t="str">
        <f t="shared" si="815"/>
        <v>module=q1cogflu</v>
      </c>
      <c r="F15620" s="6" t="str">
        <f t="shared" si="816"/>
        <v>module=o1cogflu</v>
      </c>
    </row>
    <row r="15621" spans="1:6" ht="30" customHeight="1">
      <c r="A15621" s="3" t="s">
        <v>2</v>
      </c>
      <c r="B15621" s="3" t="s">
        <v>42231</v>
      </c>
      <c r="C15621" s="3" t="s">
        <v>42416</v>
      </c>
      <c r="D15621" s="12" t="s">
        <v>42601</v>
      </c>
      <c r="E15621" s="6" t="str">
        <f t="shared" si="815"/>
        <v>module=q1cogflu</v>
      </c>
      <c r="F15621" s="6" t="str">
        <f t="shared" si="816"/>
        <v>module=o1cogflu</v>
      </c>
    </row>
    <row r="15622" spans="1:6" ht="30" customHeight="1">
      <c r="A15622" s="3" t="s">
        <v>2</v>
      </c>
      <c r="B15622" s="3" t="s">
        <v>42232</v>
      </c>
      <c r="C15622" s="3" t="s">
        <v>42417</v>
      </c>
      <c r="D15622" s="12" t="s">
        <v>42602</v>
      </c>
      <c r="E15622" s="6" t="str">
        <f t="shared" si="815"/>
        <v>module=q1cogflu</v>
      </c>
      <c r="F15622" s="6" t="str">
        <f t="shared" si="816"/>
        <v>module=o1cogflu</v>
      </c>
    </row>
    <row r="15623" spans="1:6" ht="30" customHeight="1">
      <c r="A15623" s="3" t="s">
        <v>2</v>
      </c>
      <c r="B15623" s="3" t="s">
        <v>42233</v>
      </c>
      <c r="C15623" s="3" t="s">
        <v>42418</v>
      </c>
      <c r="D15623" s="12" t="s">
        <v>42603</v>
      </c>
      <c r="E15623" s="6" t="str">
        <f t="shared" si="815"/>
        <v>module=q1cogflu</v>
      </c>
      <c r="F15623" s="6" t="str">
        <f t="shared" si="816"/>
        <v>module=o1cogflu</v>
      </c>
    </row>
    <row r="15624" spans="1:6" ht="30" customHeight="1">
      <c r="A15624" s="3" t="s">
        <v>2</v>
      </c>
      <c r="B15624" s="3" t="s">
        <v>42234</v>
      </c>
      <c r="C15624" s="3" t="s">
        <v>42419</v>
      </c>
      <c r="D15624" s="12" t="s">
        <v>42604</v>
      </c>
      <c r="E15624" s="6" t="str">
        <f t="shared" ref="E15624:E15657" si="817">HYPERLINK("http://www.ssc.wisc.edu/wlsresearch/documentation/waves/?wave=iliadgradw1&amp;module=q1mcardle","module=q1mcardle")</f>
        <v>module=q1mcardle</v>
      </c>
      <c r="F15624" s="6" t="str">
        <f t="shared" ref="F15624:F15657" si="818">HYPERLINK("http://www.ssc.wisc.edu/wlsresearch/documentation/waves/?wave=iliadsibw1&amp;module=o1mcardle","module=o1mcardle")</f>
        <v>module=o1mcardle</v>
      </c>
    </row>
    <row r="15625" spans="1:6" ht="30" customHeight="1">
      <c r="A15625" s="3" t="s">
        <v>2</v>
      </c>
      <c r="B15625" s="3" t="s">
        <v>42235</v>
      </c>
      <c r="C15625" s="3" t="s">
        <v>42420</v>
      </c>
      <c r="D15625" s="12" t="s">
        <v>42605</v>
      </c>
      <c r="E15625" s="6" t="str">
        <f t="shared" si="817"/>
        <v>module=q1mcardle</v>
      </c>
      <c r="F15625" s="6" t="str">
        <f t="shared" si="818"/>
        <v>module=o1mcardle</v>
      </c>
    </row>
    <row r="15626" spans="1:6" ht="30" customHeight="1">
      <c r="A15626" s="3" t="s">
        <v>2</v>
      </c>
      <c r="B15626" s="3" t="s">
        <v>42236</v>
      </c>
      <c r="C15626" s="3" t="s">
        <v>42421</v>
      </c>
      <c r="D15626" s="12" t="s">
        <v>42606</v>
      </c>
      <c r="E15626" s="6" t="str">
        <f t="shared" si="817"/>
        <v>module=q1mcardle</v>
      </c>
      <c r="F15626" s="6" t="str">
        <f t="shared" si="818"/>
        <v>module=o1mcardle</v>
      </c>
    </row>
    <row r="15627" spans="1:6" ht="30" customHeight="1">
      <c r="A15627" s="3" t="s">
        <v>2</v>
      </c>
      <c r="B15627" s="3" t="s">
        <v>42237</v>
      </c>
      <c r="C15627" s="3" t="s">
        <v>42422</v>
      </c>
      <c r="D15627" s="12" t="s">
        <v>42607</v>
      </c>
      <c r="E15627" s="6" t="str">
        <f t="shared" si="817"/>
        <v>module=q1mcardle</v>
      </c>
      <c r="F15627" s="6" t="str">
        <f t="shared" si="818"/>
        <v>module=o1mcardle</v>
      </c>
    </row>
    <row r="15628" spans="1:6" ht="30" customHeight="1">
      <c r="A15628" s="3" t="s">
        <v>2</v>
      </c>
      <c r="B15628" s="3" t="s">
        <v>42238</v>
      </c>
      <c r="C15628" s="3" t="s">
        <v>42423</v>
      </c>
      <c r="D15628" s="12" t="s">
        <v>42608</v>
      </c>
      <c r="E15628" s="6" t="str">
        <f t="shared" si="817"/>
        <v>module=q1mcardle</v>
      </c>
      <c r="F15628" s="6" t="str">
        <f t="shared" si="818"/>
        <v>module=o1mcardle</v>
      </c>
    </row>
    <row r="15629" spans="1:6" ht="30" customHeight="1">
      <c r="A15629" s="3" t="s">
        <v>2</v>
      </c>
      <c r="B15629" s="3" t="s">
        <v>42239</v>
      </c>
      <c r="C15629" s="3" t="s">
        <v>42424</v>
      </c>
      <c r="D15629" s="12" t="s">
        <v>42609</v>
      </c>
      <c r="E15629" s="6" t="str">
        <f t="shared" si="817"/>
        <v>module=q1mcardle</v>
      </c>
      <c r="F15629" s="6" t="str">
        <f t="shared" si="818"/>
        <v>module=o1mcardle</v>
      </c>
    </row>
    <row r="15630" spans="1:6" ht="30" customHeight="1">
      <c r="A15630" s="3" t="s">
        <v>2</v>
      </c>
      <c r="B15630" s="3" t="s">
        <v>42240</v>
      </c>
      <c r="C15630" s="3" t="s">
        <v>42425</v>
      </c>
      <c r="D15630" s="12" t="s">
        <v>42610</v>
      </c>
      <c r="E15630" s="6" t="str">
        <f t="shared" si="817"/>
        <v>module=q1mcardle</v>
      </c>
      <c r="F15630" s="6" t="str">
        <f t="shared" si="818"/>
        <v>module=o1mcardle</v>
      </c>
    </row>
    <row r="15631" spans="1:6" ht="30" customHeight="1">
      <c r="A15631" s="3" t="s">
        <v>2</v>
      </c>
      <c r="B15631" s="3" t="s">
        <v>42241</v>
      </c>
      <c r="C15631" s="3" t="s">
        <v>42426</v>
      </c>
      <c r="D15631" s="12" t="s">
        <v>42611</v>
      </c>
      <c r="E15631" s="6" t="str">
        <f t="shared" si="817"/>
        <v>module=q1mcardle</v>
      </c>
      <c r="F15631" s="6" t="str">
        <f t="shared" si="818"/>
        <v>module=o1mcardle</v>
      </c>
    </row>
    <row r="15632" spans="1:6" ht="30" customHeight="1">
      <c r="A15632" s="3" t="s">
        <v>2</v>
      </c>
      <c r="B15632" s="3" t="s">
        <v>42242</v>
      </c>
      <c r="C15632" s="3" t="s">
        <v>42427</v>
      </c>
      <c r="D15632" s="12" t="s">
        <v>42612</v>
      </c>
      <c r="E15632" s="6" t="str">
        <f t="shared" si="817"/>
        <v>module=q1mcardle</v>
      </c>
      <c r="F15632" s="6" t="str">
        <f t="shared" si="818"/>
        <v>module=o1mcardle</v>
      </c>
    </row>
    <row r="15633" spans="1:6" ht="30" customHeight="1">
      <c r="A15633" s="3" t="s">
        <v>2</v>
      </c>
      <c r="B15633" s="3" t="s">
        <v>42243</v>
      </c>
      <c r="C15633" s="3" t="s">
        <v>42428</v>
      </c>
      <c r="D15633" s="12" t="s">
        <v>42613</v>
      </c>
      <c r="E15633" s="6" t="str">
        <f t="shared" si="817"/>
        <v>module=q1mcardle</v>
      </c>
      <c r="F15633" s="6" t="str">
        <f t="shared" si="818"/>
        <v>module=o1mcardle</v>
      </c>
    </row>
    <row r="15634" spans="1:6" ht="30" customHeight="1">
      <c r="A15634" s="3" t="s">
        <v>2</v>
      </c>
      <c r="B15634" s="3" t="s">
        <v>42244</v>
      </c>
      <c r="C15634" s="3" t="s">
        <v>42429</v>
      </c>
      <c r="D15634" s="12" t="s">
        <v>42614</v>
      </c>
      <c r="E15634" s="6" t="str">
        <f t="shared" si="817"/>
        <v>module=q1mcardle</v>
      </c>
      <c r="F15634" s="6" t="str">
        <f t="shared" si="818"/>
        <v>module=o1mcardle</v>
      </c>
    </row>
    <row r="15635" spans="1:6" ht="30" customHeight="1">
      <c r="A15635" s="3" t="s">
        <v>2</v>
      </c>
      <c r="B15635" s="3" t="s">
        <v>42245</v>
      </c>
      <c r="C15635" s="3" t="s">
        <v>42430</v>
      </c>
      <c r="D15635" s="12" t="s">
        <v>42615</v>
      </c>
      <c r="E15635" s="6" t="str">
        <f t="shared" si="817"/>
        <v>module=q1mcardle</v>
      </c>
      <c r="F15635" s="6" t="str">
        <f t="shared" si="818"/>
        <v>module=o1mcardle</v>
      </c>
    </row>
    <row r="15636" spans="1:6" ht="30" customHeight="1">
      <c r="A15636" s="3" t="s">
        <v>2</v>
      </c>
      <c r="B15636" s="3" t="s">
        <v>42246</v>
      </c>
      <c r="C15636" s="3" t="s">
        <v>42431</v>
      </c>
      <c r="D15636" s="12" t="s">
        <v>42616</v>
      </c>
      <c r="E15636" s="6" t="str">
        <f t="shared" si="817"/>
        <v>module=q1mcardle</v>
      </c>
      <c r="F15636" s="6" t="str">
        <f t="shared" si="818"/>
        <v>module=o1mcardle</v>
      </c>
    </row>
    <row r="15637" spans="1:6" ht="30" customHeight="1">
      <c r="A15637" s="3" t="s">
        <v>2</v>
      </c>
      <c r="B15637" s="3" t="s">
        <v>42247</v>
      </c>
      <c r="C15637" s="3" t="s">
        <v>42432</v>
      </c>
      <c r="D15637" s="12" t="s">
        <v>42617</v>
      </c>
      <c r="E15637" s="6" t="str">
        <f t="shared" si="817"/>
        <v>module=q1mcardle</v>
      </c>
      <c r="F15637" s="6" t="str">
        <f t="shared" si="818"/>
        <v>module=o1mcardle</v>
      </c>
    </row>
    <row r="15638" spans="1:6" ht="30" customHeight="1">
      <c r="A15638" s="3" t="s">
        <v>2</v>
      </c>
      <c r="B15638" s="3" t="s">
        <v>42248</v>
      </c>
      <c r="C15638" s="3" t="s">
        <v>42433</v>
      </c>
      <c r="D15638" s="12" t="s">
        <v>42618</v>
      </c>
      <c r="E15638" s="6" t="str">
        <f t="shared" si="817"/>
        <v>module=q1mcardle</v>
      </c>
      <c r="F15638" s="6" t="str">
        <f t="shared" si="818"/>
        <v>module=o1mcardle</v>
      </c>
    </row>
    <row r="15639" spans="1:6" ht="30" customHeight="1">
      <c r="A15639" s="3" t="s">
        <v>2</v>
      </c>
      <c r="B15639" s="3" t="s">
        <v>42249</v>
      </c>
      <c r="C15639" s="3" t="s">
        <v>42434</v>
      </c>
      <c r="D15639" s="12" t="s">
        <v>42619</v>
      </c>
      <c r="E15639" s="6" t="str">
        <f t="shared" si="817"/>
        <v>module=q1mcardle</v>
      </c>
      <c r="F15639" s="6" t="str">
        <f t="shared" si="818"/>
        <v>module=o1mcardle</v>
      </c>
    </row>
    <row r="15640" spans="1:6" ht="30" customHeight="1">
      <c r="A15640" s="3" t="s">
        <v>2</v>
      </c>
      <c r="B15640" s="3" t="s">
        <v>42250</v>
      </c>
      <c r="C15640" s="3" t="s">
        <v>42435</v>
      </c>
      <c r="D15640" s="12" t="s">
        <v>42620</v>
      </c>
      <c r="E15640" s="6" t="str">
        <f t="shared" si="817"/>
        <v>module=q1mcardle</v>
      </c>
      <c r="F15640" s="6" t="str">
        <f t="shared" si="818"/>
        <v>module=o1mcardle</v>
      </c>
    </row>
    <row r="15641" spans="1:6" ht="30" customHeight="1">
      <c r="A15641" s="3" t="s">
        <v>2</v>
      </c>
      <c r="B15641" s="3" t="s">
        <v>42251</v>
      </c>
      <c r="C15641" s="3" t="s">
        <v>42436</v>
      </c>
      <c r="D15641" s="12" t="s">
        <v>42621</v>
      </c>
      <c r="E15641" s="6" t="str">
        <f t="shared" si="817"/>
        <v>module=q1mcardle</v>
      </c>
      <c r="F15641" s="6" t="str">
        <f t="shared" si="818"/>
        <v>module=o1mcardle</v>
      </c>
    </row>
    <row r="15642" spans="1:6" ht="30" customHeight="1">
      <c r="A15642" s="3" t="s">
        <v>2</v>
      </c>
      <c r="B15642" s="3" t="s">
        <v>42252</v>
      </c>
      <c r="C15642" s="3" t="s">
        <v>42437</v>
      </c>
      <c r="D15642" s="12" t="s">
        <v>42622</v>
      </c>
      <c r="E15642" s="6" t="str">
        <f t="shared" si="817"/>
        <v>module=q1mcardle</v>
      </c>
      <c r="F15642" s="6" t="str">
        <f t="shared" si="818"/>
        <v>module=o1mcardle</v>
      </c>
    </row>
    <row r="15643" spans="1:6" ht="30" customHeight="1">
      <c r="A15643" s="3" t="s">
        <v>2</v>
      </c>
      <c r="B15643" s="3" t="s">
        <v>42253</v>
      </c>
      <c r="C15643" s="3" t="s">
        <v>42438</v>
      </c>
      <c r="D15643" s="12" t="s">
        <v>42623</v>
      </c>
      <c r="E15643" s="6" t="str">
        <f t="shared" si="817"/>
        <v>module=q1mcardle</v>
      </c>
      <c r="F15643" s="6" t="str">
        <f t="shared" si="818"/>
        <v>module=o1mcardle</v>
      </c>
    </row>
    <row r="15644" spans="1:6" ht="30" customHeight="1">
      <c r="A15644" s="3" t="s">
        <v>2</v>
      </c>
      <c r="B15644" s="3" t="s">
        <v>42254</v>
      </c>
      <c r="C15644" s="3" t="s">
        <v>42439</v>
      </c>
      <c r="D15644" s="12" t="s">
        <v>42624</v>
      </c>
      <c r="E15644" s="6" t="str">
        <f t="shared" si="817"/>
        <v>module=q1mcardle</v>
      </c>
      <c r="F15644" s="6" t="str">
        <f t="shared" si="818"/>
        <v>module=o1mcardle</v>
      </c>
    </row>
    <row r="15645" spans="1:6" ht="30" customHeight="1">
      <c r="A15645" s="3" t="s">
        <v>2</v>
      </c>
      <c r="B15645" s="3" t="s">
        <v>42255</v>
      </c>
      <c r="C15645" s="3" t="s">
        <v>42440</v>
      </c>
      <c r="D15645" s="12" t="s">
        <v>42625</v>
      </c>
      <c r="E15645" s="6" t="str">
        <f t="shared" si="817"/>
        <v>module=q1mcardle</v>
      </c>
      <c r="F15645" s="6" t="str">
        <f t="shared" si="818"/>
        <v>module=o1mcardle</v>
      </c>
    </row>
    <row r="15646" spans="1:6" ht="30" customHeight="1">
      <c r="A15646" s="3" t="s">
        <v>2</v>
      </c>
      <c r="B15646" s="3" t="s">
        <v>42256</v>
      </c>
      <c r="C15646" s="3" t="s">
        <v>42441</v>
      </c>
      <c r="D15646" s="12" t="s">
        <v>42626</v>
      </c>
      <c r="E15646" s="6" t="str">
        <f t="shared" si="817"/>
        <v>module=q1mcardle</v>
      </c>
      <c r="F15646" s="6" t="str">
        <f t="shared" si="818"/>
        <v>module=o1mcardle</v>
      </c>
    </row>
    <row r="15647" spans="1:6" ht="30" customHeight="1">
      <c r="A15647" s="3" t="s">
        <v>2</v>
      </c>
      <c r="B15647" s="3" t="s">
        <v>42257</v>
      </c>
      <c r="C15647" s="3" t="s">
        <v>42442</v>
      </c>
      <c r="D15647" s="12" t="s">
        <v>42627</v>
      </c>
      <c r="E15647" s="6" t="str">
        <f t="shared" si="817"/>
        <v>module=q1mcardle</v>
      </c>
      <c r="F15647" s="6" t="str">
        <f t="shared" si="818"/>
        <v>module=o1mcardle</v>
      </c>
    </row>
    <row r="15648" spans="1:6" ht="30" customHeight="1">
      <c r="A15648" s="3" t="s">
        <v>2</v>
      </c>
      <c r="B15648" s="3" t="s">
        <v>42258</v>
      </c>
      <c r="C15648" s="3" t="s">
        <v>42443</v>
      </c>
      <c r="D15648" s="12" t="s">
        <v>42628</v>
      </c>
      <c r="E15648" s="6" t="str">
        <f t="shared" si="817"/>
        <v>module=q1mcardle</v>
      </c>
      <c r="F15648" s="6" t="str">
        <f t="shared" si="818"/>
        <v>module=o1mcardle</v>
      </c>
    </row>
    <row r="15649" spans="1:6" ht="30" customHeight="1">
      <c r="A15649" s="3" t="s">
        <v>2</v>
      </c>
      <c r="B15649" s="3" t="s">
        <v>42259</v>
      </c>
      <c r="C15649" s="3" t="s">
        <v>42444</v>
      </c>
      <c r="D15649" s="12" t="s">
        <v>42629</v>
      </c>
      <c r="E15649" s="6" t="str">
        <f t="shared" si="817"/>
        <v>module=q1mcardle</v>
      </c>
      <c r="F15649" s="6" t="str">
        <f t="shared" si="818"/>
        <v>module=o1mcardle</v>
      </c>
    </row>
    <row r="15650" spans="1:6" ht="30" customHeight="1">
      <c r="A15650" s="3" t="s">
        <v>2</v>
      </c>
      <c r="B15650" s="3" t="s">
        <v>42260</v>
      </c>
      <c r="C15650" s="3" t="s">
        <v>42445</v>
      </c>
      <c r="D15650" s="12" t="s">
        <v>42630</v>
      </c>
      <c r="E15650" s="6" t="str">
        <f t="shared" si="817"/>
        <v>module=q1mcardle</v>
      </c>
      <c r="F15650" s="6" t="str">
        <f t="shared" si="818"/>
        <v>module=o1mcardle</v>
      </c>
    </row>
    <row r="15651" spans="1:6" ht="30" customHeight="1">
      <c r="A15651" s="3" t="s">
        <v>2</v>
      </c>
      <c r="B15651" s="3" t="s">
        <v>42261</v>
      </c>
      <c r="C15651" s="3" t="s">
        <v>42446</v>
      </c>
      <c r="D15651" s="12" t="s">
        <v>42631</v>
      </c>
      <c r="E15651" s="6" t="str">
        <f t="shared" si="817"/>
        <v>module=q1mcardle</v>
      </c>
      <c r="F15651" s="6" t="str">
        <f t="shared" si="818"/>
        <v>module=o1mcardle</v>
      </c>
    </row>
    <row r="15652" spans="1:6" ht="30" customHeight="1">
      <c r="A15652" s="3" t="s">
        <v>2</v>
      </c>
      <c r="B15652" s="3" t="s">
        <v>42262</v>
      </c>
      <c r="C15652" s="3" t="s">
        <v>42447</v>
      </c>
      <c r="D15652" s="12" t="s">
        <v>42632</v>
      </c>
      <c r="E15652" s="6" t="str">
        <f t="shared" si="817"/>
        <v>module=q1mcardle</v>
      </c>
      <c r="F15652" s="6" t="str">
        <f t="shared" si="818"/>
        <v>module=o1mcardle</v>
      </c>
    </row>
    <row r="15653" spans="1:6" ht="30" customHeight="1">
      <c r="A15653" s="3" t="s">
        <v>2</v>
      </c>
      <c r="B15653" s="3" t="s">
        <v>42263</v>
      </c>
      <c r="C15653" s="3" t="s">
        <v>42448</v>
      </c>
      <c r="D15653" s="12" t="s">
        <v>42633</v>
      </c>
      <c r="E15653" s="6" t="str">
        <f t="shared" si="817"/>
        <v>module=q1mcardle</v>
      </c>
      <c r="F15653" s="6" t="str">
        <f t="shared" si="818"/>
        <v>module=o1mcardle</v>
      </c>
    </row>
    <row r="15654" spans="1:6" ht="30" customHeight="1">
      <c r="A15654" s="3" t="s">
        <v>2</v>
      </c>
      <c r="B15654" s="3" t="s">
        <v>42264</v>
      </c>
      <c r="C15654" s="3" t="s">
        <v>42449</v>
      </c>
      <c r="D15654" s="12" t="s">
        <v>42634</v>
      </c>
      <c r="E15654" s="6" t="str">
        <f t="shared" si="817"/>
        <v>module=q1mcardle</v>
      </c>
      <c r="F15654" s="6" t="str">
        <f t="shared" si="818"/>
        <v>module=o1mcardle</v>
      </c>
    </row>
    <row r="15655" spans="1:6" ht="30" customHeight="1">
      <c r="A15655" s="3" t="s">
        <v>2</v>
      </c>
      <c r="B15655" s="3" t="s">
        <v>42265</v>
      </c>
      <c r="C15655" s="3" t="s">
        <v>42450</v>
      </c>
      <c r="D15655" s="12" t="s">
        <v>42635</v>
      </c>
      <c r="E15655" s="6" t="str">
        <f t="shared" si="817"/>
        <v>module=q1mcardle</v>
      </c>
      <c r="F15655" s="6" t="str">
        <f t="shared" si="818"/>
        <v>module=o1mcardle</v>
      </c>
    </row>
    <row r="15656" spans="1:6" ht="30" customHeight="1">
      <c r="A15656" s="3" t="s">
        <v>2</v>
      </c>
      <c r="B15656" s="3" t="s">
        <v>42266</v>
      </c>
      <c r="C15656" s="3" t="s">
        <v>42451</v>
      </c>
      <c r="D15656" s="12" t="s">
        <v>42636</v>
      </c>
      <c r="E15656" s="6" t="str">
        <f t="shared" si="817"/>
        <v>module=q1mcardle</v>
      </c>
      <c r="F15656" s="6" t="str">
        <f t="shared" si="818"/>
        <v>module=o1mcardle</v>
      </c>
    </row>
    <row r="15657" spans="1:6" ht="30" customHeight="1">
      <c r="A15657" s="3" t="s">
        <v>2</v>
      </c>
      <c r="B15657" s="3" t="s">
        <v>42267</v>
      </c>
      <c r="C15657" s="3" t="s">
        <v>42452</v>
      </c>
      <c r="D15657" s="12" t="s">
        <v>42637</v>
      </c>
      <c r="E15657" s="6" t="str">
        <f t="shared" si="817"/>
        <v>module=q1mcardle</v>
      </c>
      <c r="F15657" s="6" t="str">
        <f t="shared" si="818"/>
        <v>module=o1mcardle</v>
      </c>
    </row>
    <row r="15658" spans="1:6" ht="30" customHeight="1">
      <c r="A15658" s="3" t="s">
        <v>2</v>
      </c>
      <c r="B15658" s="3" t="s">
        <v>42268</v>
      </c>
      <c r="C15658" s="3" t="s">
        <v>42453</v>
      </c>
      <c r="D15658" s="12" t="s">
        <v>42638</v>
      </c>
      <c r="E15658" s="6" t="str">
        <f t="shared" ref="E15658:E15673" si="819">HYPERLINK("http://www.ssc.wisc.edu/wlsresearch/documentation/waves/?wave=iliadgradw1&amp;module=q1depr","module=q1depr")</f>
        <v>module=q1depr</v>
      </c>
      <c r="F15658" s="6" t="str">
        <f t="shared" ref="F15658:F15673" si="820">HYPERLINK("http://www.ssc.wisc.edu/wlsresearch/documentation/waves/?wave=iliadsibw1&amp;module=o1depr","module=o1depr")</f>
        <v>module=o1depr</v>
      </c>
    </row>
    <row r="15659" spans="1:6" ht="30" customHeight="1">
      <c r="A15659" s="3" t="s">
        <v>2</v>
      </c>
      <c r="B15659" s="3" t="s">
        <v>42269</v>
      </c>
      <c r="C15659" s="3" t="s">
        <v>42454</v>
      </c>
      <c r="D15659" s="12" t="s">
        <v>42639</v>
      </c>
      <c r="E15659" s="6" t="str">
        <f t="shared" si="819"/>
        <v>module=q1depr</v>
      </c>
      <c r="F15659" s="6" t="str">
        <f t="shared" si="820"/>
        <v>module=o1depr</v>
      </c>
    </row>
    <row r="15660" spans="1:6" ht="30" customHeight="1">
      <c r="A15660" s="3" t="s">
        <v>2</v>
      </c>
      <c r="B15660" s="3" t="s">
        <v>42270</v>
      </c>
      <c r="C15660" s="3" t="s">
        <v>42455</v>
      </c>
      <c r="D15660" s="12" t="s">
        <v>42640</v>
      </c>
      <c r="E15660" s="6" t="str">
        <f t="shared" si="819"/>
        <v>module=q1depr</v>
      </c>
      <c r="F15660" s="6" t="str">
        <f t="shared" si="820"/>
        <v>module=o1depr</v>
      </c>
    </row>
    <row r="15661" spans="1:6" ht="30" customHeight="1">
      <c r="A15661" s="3" t="s">
        <v>2</v>
      </c>
      <c r="B15661" s="3" t="s">
        <v>42271</v>
      </c>
      <c r="C15661" s="3" t="s">
        <v>42456</v>
      </c>
      <c r="D15661" s="12" t="s">
        <v>42641</v>
      </c>
      <c r="E15661" s="6" t="str">
        <f t="shared" si="819"/>
        <v>module=q1depr</v>
      </c>
      <c r="F15661" s="6" t="str">
        <f t="shared" si="820"/>
        <v>module=o1depr</v>
      </c>
    </row>
    <row r="15662" spans="1:6" ht="30" customHeight="1">
      <c r="A15662" s="3" t="s">
        <v>2</v>
      </c>
      <c r="B15662" s="3" t="s">
        <v>42272</v>
      </c>
      <c r="C15662" s="3" t="s">
        <v>42457</v>
      </c>
      <c r="D15662" s="12" t="s">
        <v>42642</v>
      </c>
      <c r="E15662" s="6" t="str">
        <f t="shared" si="819"/>
        <v>module=q1depr</v>
      </c>
      <c r="F15662" s="6" t="str">
        <f t="shared" si="820"/>
        <v>module=o1depr</v>
      </c>
    </row>
    <row r="15663" spans="1:6" ht="30" customHeight="1">
      <c r="A15663" s="3" t="s">
        <v>2</v>
      </c>
      <c r="B15663" s="3" t="s">
        <v>42273</v>
      </c>
      <c r="C15663" s="3" t="s">
        <v>42458</v>
      </c>
      <c r="D15663" s="12" t="s">
        <v>42643</v>
      </c>
      <c r="E15663" s="6" t="str">
        <f t="shared" si="819"/>
        <v>module=q1depr</v>
      </c>
      <c r="F15663" s="6" t="str">
        <f t="shared" si="820"/>
        <v>module=o1depr</v>
      </c>
    </row>
    <row r="15664" spans="1:6" ht="30" customHeight="1">
      <c r="A15664" s="3" t="s">
        <v>2</v>
      </c>
      <c r="B15664" s="3" t="s">
        <v>42274</v>
      </c>
      <c r="C15664" s="3" t="s">
        <v>42459</v>
      </c>
      <c r="D15664" s="12" t="s">
        <v>42644</v>
      </c>
      <c r="E15664" s="6" t="str">
        <f t="shared" si="819"/>
        <v>module=q1depr</v>
      </c>
      <c r="F15664" s="6" t="str">
        <f t="shared" si="820"/>
        <v>module=o1depr</v>
      </c>
    </row>
    <row r="15665" spans="1:6" ht="30" customHeight="1">
      <c r="A15665" s="3" t="s">
        <v>2</v>
      </c>
      <c r="B15665" s="3" t="s">
        <v>42275</v>
      </c>
      <c r="C15665" s="3" t="s">
        <v>42460</v>
      </c>
      <c r="D15665" s="12" t="s">
        <v>42645</v>
      </c>
      <c r="E15665" s="6" t="str">
        <f t="shared" si="819"/>
        <v>module=q1depr</v>
      </c>
      <c r="F15665" s="6" t="str">
        <f t="shared" si="820"/>
        <v>module=o1depr</v>
      </c>
    </row>
    <row r="15666" spans="1:6" ht="30" customHeight="1">
      <c r="A15666" s="3" t="s">
        <v>2</v>
      </c>
      <c r="B15666" s="3" t="s">
        <v>42276</v>
      </c>
      <c r="C15666" s="3" t="s">
        <v>42461</v>
      </c>
      <c r="D15666" s="12" t="s">
        <v>42646</v>
      </c>
      <c r="E15666" s="6" t="str">
        <f t="shared" si="819"/>
        <v>module=q1depr</v>
      </c>
      <c r="F15666" s="6" t="str">
        <f t="shared" si="820"/>
        <v>module=o1depr</v>
      </c>
    </row>
    <row r="15667" spans="1:6" ht="30" customHeight="1">
      <c r="A15667" s="3" t="s">
        <v>2</v>
      </c>
      <c r="B15667" s="3" t="s">
        <v>42277</v>
      </c>
      <c r="C15667" s="3" t="s">
        <v>42462</v>
      </c>
      <c r="D15667" s="12" t="s">
        <v>42647</v>
      </c>
      <c r="E15667" s="6" t="str">
        <f t="shared" si="819"/>
        <v>module=q1depr</v>
      </c>
      <c r="F15667" s="6" t="str">
        <f t="shared" si="820"/>
        <v>module=o1depr</v>
      </c>
    </row>
    <row r="15668" spans="1:6" ht="30" customHeight="1">
      <c r="A15668" s="3" t="s">
        <v>2</v>
      </c>
      <c r="B15668" s="3" t="s">
        <v>42278</v>
      </c>
      <c r="C15668" s="3" t="s">
        <v>42463</v>
      </c>
      <c r="D15668" s="12" t="s">
        <v>42648</v>
      </c>
      <c r="E15668" s="6" t="str">
        <f t="shared" si="819"/>
        <v>module=q1depr</v>
      </c>
      <c r="F15668" s="6" t="str">
        <f t="shared" si="820"/>
        <v>module=o1depr</v>
      </c>
    </row>
    <row r="15669" spans="1:6" ht="30" customHeight="1">
      <c r="A15669" s="3" t="s">
        <v>2</v>
      </c>
      <c r="B15669" s="3" t="s">
        <v>42279</v>
      </c>
      <c r="C15669" s="3" t="s">
        <v>42464</v>
      </c>
      <c r="D15669" s="12" t="s">
        <v>42649</v>
      </c>
      <c r="E15669" s="6" t="str">
        <f t="shared" si="819"/>
        <v>module=q1depr</v>
      </c>
      <c r="F15669" s="6" t="str">
        <f t="shared" si="820"/>
        <v>module=o1depr</v>
      </c>
    </row>
    <row r="15670" spans="1:6" ht="30" customHeight="1">
      <c r="A15670" s="3" t="s">
        <v>2</v>
      </c>
      <c r="B15670" s="3" t="s">
        <v>42280</v>
      </c>
      <c r="C15670" s="3" t="s">
        <v>42465</v>
      </c>
      <c r="D15670" s="12" t="s">
        <v>42650</v>
      </c>
      <c r="E15670" s="6" t="str">
        <f t="shared" si="819"/>
        <v>module=q1depr</v>
      </c>
      <c r="F15670" s="6" t="str">
        <f t="shared" si="820"/>
        <v>module=o1depr</v>
      </c>
    </row>
    <row r="15671" spans="1:6" ht="30" customHeight="1">
      <c r="A15671" s="3" t="s">
        <v>2</v>
      </c>
      <c r="B15671" s="3" t="s">
        <v>42281</v>
      </c>
      <c r="C15671" s="3" t="s">
        <v>42466</v>
      </c>
      <c r="D15671" s="12" t="s">
        <v>42651</v>
      </c>
      <c r="E15671" s="6" t="str">
        <f t="shared" si="819"/>
        <v>module=q1depr</v>
      </c>
      <c r="F15671" s="6" t="str">
        <f t="shared" si="820"/>
        <v>module=o1depr</v>
      </c>
    </row>
    <row r="15672" spans="1:6" ht="30" customHeight="1">
      <c r="A15672" s="3" t="s">
        <v>2</v>
      </c>
      <c r="B15672" s="3" t="s">
        <v>42282</v>
      </c>
      <c r="C15672" s="3" t="s">
        <v>42467</v>
      </c>
      <c r="D15672" s="12" t="s">
        <v>42652</v>
      </c>
      <c r="E15672" s="6" t="str">
        <f t="shared" si="819"/>
        <v>module=q1depr</v>
      </c>
      <c r="F15672" s="6" t="str">
        <f t="shared" si="820"/>
        <v>module=o1depr</v>
      </c>
    </row>
    <row r="15673" spans="1:6" ht="30" customHeight="1">
      <c r="A15673" s="3" t="s">
        <v>2</v>
      </c>
      <c r="B15673" s="3" t="s">
        <v>42283</v>
      </c>
      <c r="C15673" s="3" t="s">
        <v>42468</v>
      </c>
      <c r="D15673" s="12" t="s">
        <v>42653</v>
      </c>
      <c r="E15673" s="6" t="str">
        <f t="shared" si="819"/>
        <v>module=q1depr</v>
      </c>
      <c r="F15673" s="6" t="str">
        <f t="shared" si="820"/>
        <v>module=o1depr</v>
      </c>
    </row>
    <row r="15674" spans="1:6" ht="30" customHeight="1">
      <c r="A15674" s="3" t="s">
        <v>2</v>
      </c>
      <c r="B15674" s="3" t="s">
        <v>42284</v>
      </c>
      <c r="C15674" s="3" t="s">
        <v>42469</v>
      </c>
      <c r="D15674" s="12" t="s">
        <v>42654</v>
      </c>
      <c r="E15674" s="6" t="str">
        <f t="shared" ref="E15674:E15682" si="821">HYPERLINK("http://www.ssc.wisc.edu/wlsresearch/documentation/waves/?wave=iliadgradw1&amp;module=q1marriage","module=q1marriage")</f>
        <v>module=q1marriage</v>
      </c>
      <c r="F15674" s="6" t="str">
        <f t="shared" ref="F15674:F15682" si="822">HYPERLINK("http://www.ssc.wisc.edu/wlsresearch/documentation/waves/?wave=iliadsibw1&amp;module=o1marriage","module=o1marriage")</f>
        <v>module=o1marriage</v>
      </c>
    </row>
    <row r="15675" spans="1:6" ht="30" customHeight="1">
      <c r="A15675" s="3" t="s">
        <v>2</v>
      </c>
      <c r="B15675" s="3" t="s">
        <v>42285</v>
      </c>
      <c r="C15675" s="3" t="s">
        <v>42470</v>
      </c>
      <c r="D15675" s="12" t="s">
        <v>42655</v>
      </c>
      <c r="E15675" s="6" t="str">
        <f t="shared" si="821"/>
        <v>module=q1marriage</v>
      </c>
      <c r="F15675" s="6" t="str">
        <f t="shared" si="822"/>
        <v>module=o1marriage</v>
      </c>
    </row>
    <row r="15676" spans="1:6" ht="30" customHeight="1">
      <c r="A15676" s="3" t="s">
        <v>2</v>
      </c>
      <c r="B15676" s="3" t="s">
        <v>42286</v>
      </c>
      <c r="C15676" s="3" t="s">
        <v>42471</v>
      </c>
      <c r="D15676" s="12" t="s">
        <v>42656</v>
      </c>
      <c r="E15676" s="6" t="str">
        <f t="shared" si="821"/>
        <v>module=q1marriage</v>
      </c>
      <c r="F15676" s="6" t="str">
        <f t="shared" si="822"/>
        <v>module=o1marriage</v>
      </c>
    </row>
    <row r="15677" spans="1:6" ht="30" customHeight="1">
      <c r="A15677" s="3" t="s">
        <v>2</v>
      </c>
      <c r="B15677" s="3" t="s">
        <v>42287</v>
      </c>
      <c r="C15677" s="3" t="s">
        <v>42472</v>
      </c>
      <c r="D15677" s="12" t="s">
        <v>42657</v>
      </c>
      <c r="E15677" s="6" t="str">
        <f t="shared" si="821"/>
        <v>module=q1marriage</v>
      </c>
      <c r="F15677" s="6" t="str">
        <f t="shared" si="822"/>
        <v>module=o1marriage</v>
      </c>
    </row>
    <row r="15678" spans="1:6" ht="30" customHeight="1">
      <c r="A15678" s="3" t="s">
        <v>2</v>
      </c>
      <c r="B15678" s="3" t="s">
        <v>42288</v>
      </c>
      <c r="C15678" s="3" t="s">
        <v>42473</v>
      </c>
      <c r="D15678" s="12" t="s">
        <v>42658</v>
      </c>
      <c r="E15678" s="6" t="str">
        <f t="shared" si="821"/>
        <v>module=q1marriage</v>
      </c>
      <c r="F15678" s="6" t="str">
        <f t="shared" si="822"/>
        <v>module=o1marriage</v>
      </c>
    </row>
    <row r="15679" spans="1:6" ht="30" customHeight="1">
      <c r="A15679" s="3" t="s">
        <v>2</v>
      </c>
      <c r="B15679" s="3" t="s">
        <v>42289</v>
      </c>
      <c r="C15679" s="3" t="s">
        <v>42474</v>
      </c>
      <c r="D15679" s="12" t="s">
        <v>42659</v>
      </c>
      <c r="E15679" s="6" t="str">
        <f t="shared" si="821"/>
        <v>module=q1marriage</v>
      </c>
      <c r="F15679" s="6" t="str">
        <f t="shared" si="822"/>
        <v>module=o1marriage</v>
      </c>
    </row>
    <row r="15680" spans="1:6" ht="30" customHeight="1">
      <c r="A15680" s="3" t="s">
        <v>2</v>
      </c>
      <c r="B15680" s="3" t="s">
        <v>42290</v>
      </c>
      <c r="C15680" s="3" t="s">
        <v>42475</v>
      </c>
      <c r="D15680" s="12" t="s">
        <v>42660</v>
      </c>
      <c r="E15680" s="6" t="str">
        <f t="shared" si="821"/>
        <v>module=q1marriage</v>
      </c>
      <c r="F15680" s="6" t="str">
        <f t="shared" si="822"/>
        <v>module=o1marriage</v>
      </c>
    </row>
    <row r="15681" spans="1:6" ht="30" customHeight="1">
      <c r="A15681" s="3" t="s">
        <v>2</v>
      </c>
      <c r="B15681" s="3" t="s">
        <v>42291</v>
      </c>
      <c r="C15681" s="3" t="s">
        <v>42476</v>
      </c>
      <c r="D15681" s="12" t="s">
        <v>42661</v>
      </c>
      <c r="E15681" s="6" t="str">
        <f t="shared" si="821"/>
        <v>module=q1marriage</v>
      </c>
      <c r="F15681" s="6" t="str">
        <f t="shared" si="822"/>
        <v>module=o1marriage</v>
      </c>
    </row>
    <row r="15682" spans="1:6" ht="30" customHeight="1">
      <c r="A15682" s="3" t="s">
        <v>2</v>
      </c>
      <c r="B15682" s="3" t="s">
        <v>42292</v>
      </c>
      <c r="C15682" s="3" t="s">
        <v>42477</v>
      </c>
      <c r="D15682" s="12" t="s">
        <v>42662</v>
      </c>
      <c r="E15682" s="6" t="str">
        <f t="shared" si="821"/>
        <v>module=q1marriage</v>
      </c>
      <c r="F15682" s="6" t="str">
        <f t="shared" si="822"/>
        <v>module=o1marriage</v>
      </c>
    </row>
    <row r="15683" spans="1:6" ht="30" customHeight="1">
      <c r="A15683" s="3" t="s">
        <v>2</v>
      </c>
      <c r="B15683" s="3" t="s">
        <v>42293</v>
      </c>
      <c r="C15683" s="3" t="s">
        <v>42478</v>
      </c>
      <c r="D15683" s="12" t="s">
        <v>42663</v>
      </c>
      <c r="E15683" s="6" t="str">
        <f t="shared" ref="E15683:E15691" si="823">HYPERLINK("http://www.ssc.wisc.edu/wlsresearch/documentation/waves/?wave=iliadgradw1&amp;module=q1covid","module=q1covid")</f>
        <v>module=q1covid</v>
      </c>
      <c r="F15683" s="6" t="str">
        <f t="shared" ref="F15683:F15691" si="824">HYPERLINK("http://www.ssc.wisc.edu/wlsresearch/documentation/waves/?wave=iliadsibw1&amp;module=o1covid","module=o1covid")</f>
        <v>module=o1covid</v>
      </c>
    </row>
    <row r="15684" spans="1:6" ht="30" customHeight="1">
      <c r="A15684" s="3" t="s">
        <v>2</v>
      </c>
      <c r="B15684" s="3" t="s">
        <v>42294</v>
      </c>
      <c r="C15684" s="3" t="s">
        <v>42479</v>
      </c>
      <c r="D15684" s="12" t="s">
        <v>42664</v>
      </c>
      <c r="E15684" s="6" t="str">
        <f t="shared" si="823"/>
        <v>module=q1covid</v>
      </c>
      <c r="F15684" s="6" t="str">
        <f t="shared" si="824"/>
        <v>module=o1covid</v>
      </c>
    </row>
    <row r="15685" spans="1:6" ht="30" customHeight="1">
      <c r="A15685" s="3" t="s">
        <v>2</v>
      </c>
      <c r="B15685" s="3" t="s">
        <v>42295</v>
      </c>
      <c r="C15685" s="3" t="s">
        <v>42480</v>
      </c>
      <c r="D15685" s="12" t="s">
        <v>42665</v>
      </c>
      <c r="E15685" s="6" t="str">
        <f t="shared" si="823"/>
        <v>module=q1covid</v>
      </c>
      <c r="F15685" s="6" t="str">
        <f t="shared" si="824"/>
        <v>module=o1covid</v>
      </c>
    </row>
    <row r="15686" spans="1:6" ht="30" customHeight="1">
      <c r="A15686" s="3" t="s">
        <v>2</v>
      </c>
      <c r="B15686" s="3" t="s">
        <v>42296</v>
      </c>
      <c r="C15686" s="3" t="s">
        <v>42481</v>
      </c>
      <c r="D15686" s="12" t="s">
        <v>42666</v>
      </c>
      <c r="E15686" s="6" t="str">
        <f t="shared" si="823"/>
        <v>module=q1covid</v>
      </c>
      <c r="F15686" s="6" t="str">
        <f t="shared" si="824"/>
        <v>module=o1covid</v>
      </c>
    </row>
    <row r="15687" spans="1:6" ht="30" customHeight="1">
      <c r="A15687" s="3" t="s">
        <v>2</v>
      </c>
      <c r="B15687" s="3" t="s">
        <v>42297</v>
      </c>
      <c r="C15687" s="3" t="s">
        <v>42482</v>
      </c>
      <c r="D15687" s="12" t="s">
        <v>42667</v>
      </c>
      <c r="E15687" s="6" t="str">
        <f t="shared" si="823"/>
        <v>module=q1covid</v>
      </c>
      <c r="F15687" s="6" t="str">
        <f t="shared" si="824"/>
        <v>module=o1covid</v>
      </c>
    </row>
    <row r="15688" spans="1:6" ht="30" customHeight="1">
      <c r="A15688" s="3" t="s">
        <v>2</v>
      </c>
      <c r="B15688" s="3" t="s">
        <v>42298</v>
      </c>
      <c r="C15688" s="3" t="s">
        <v>42483</v>
      </c>
      <c r="D15688" s="12" t="s">
        <v>42668</v>
      </c>
      <c r="E15688" s="6" t="str">
        <f t="shared" si="823"/>
        <v>module=q1covid</v>
      </c>
      <c r="F15688" s="6" t="str">
        <f t="shared" si="824"/>
        <v>module=o1covid</v>
      </c>
    </row>
    <row r="15689" spans="1:6" ht="30" customHeight="1">
      <c r="A15689" s="3" t="s">
        <v>2</v>
      </c>
      <c r="B15689" s="3" t="s">
        <v>42299</v>
      </c>
      <c r="C15689" s="3" t="s">
        <v>42484</v>
      </c>
      <c r="D15689" s="12" t="s">
        <v>42669</v>
      </c>
      <c r="E15689" s="6" t="str">
        <f t="shared" si="823"/>
        <v>module=q1covid</v>
      </c>
      <c r="F15689" s="6" t="str">
        <f t="shared" si="824"/>
        <v>module=o1covid</v>
      </c>
    </row>
    <row r="15690" spans="1:6" ht="30" customHeight="1">
      <c r="A15690" s="3" t="s">
        <v>2</v>
      </c>
      <c r="B15690" s="3" t="s">
        <v>42300</v>
      </c>
      <c r="C15690" s="3" t="s">
        <v>42485</v>
      </c>
      <c r="D15690" s="12" t="s">
        <v>42670</v>
      </c>
      <c r="E15690" s="6" t="str">
        <f t="shared" si="823"/>
        <v>module=q1covid</v>
      </c>
      <c r="F15690" s="6" t="str">
        <f t="shared" si="824"/>
        <v>module=o1covid</v>
      </c>
    </row>
    <row r="15691" spans="1:6" ht="30" customHeight="1">
      <c r="A15691" s="3" t="s">
        <v>2</v>
      </c>
      <c r="B15691" s="3" t="s">
        <v>42301</v>
      </c>
      <c r="C15691" s="3" t="s">
        <v>42486</v>
      </c>
      <c r="D15691" s="12" t="s">
        <v>42671</v>
      </c>
      <c r="E15691" s="6" t="str">
        <f t="shared" si="823"/>
        <v>module=q1covid</v>
      </c>
      <c r="F15691" s="6" t="str">
        <f t="shared" si="824"/>
        <v>module=o1covid</v>
      </c>
    </row>
  </sheetData>
  <autoFilter ref="A1:C1" xr:uid="{ACB5A1DA-C19F-4FBF-8A38-3BA67C7650F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RS</vt:lpstr>
      <vt:lpstr>RA</vt:lpstr>
      <vt:lpstr>R1</vt:lpstr>
      <vt:lpstr>R2</vt:lpstr>
      <vt:lpstr>R3</vt:lpstr>
      <vt:lpstr>R4</vt:lpstr>
      <vt:lpstr>R5</vt:lpstr>
      <vt:lpstr>R5 Spouse</vt:lpstr>
      <vt:lpstr>R6</vt:lpstr>
      <vt:lpstr>R7</vt:lpstr>
      <vt:lpstr>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Stan Howald</cp:lastModifiedBy>
  <dcterms:modified xsi:type="dcterms:W3CDTF">2022-10-24T15:30:41Z</dcterms:modified>
</cp:coreProperties>
</file>